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Fantasy-Banter/data/2016 - 2019/"/>
    </mc:Choice>
  </mc:AlternateContent>
  <xr:revisionPtr revIDLastSave="0" documentId="13_ncr:1_{15763DF9-9C61-B546-B890-AC892528778D}" xr6:coauthVersionLast="47" xr6:coauthVersionMax="47" xr10:uidLastSave="{00000000-0000-0000-0000-000000000000}"/>
  <bookViews>
    <workbookView xWindow="0" yWindow="500" windowWidth="28800" windowHeight="16020" tabRatio="866" firstSheet="1" activeTab="4" xr2:uid="{00000000-000D-0000-FFFF-FFFF00000000}"/>
  </bookViews>
  <sheets>
    <sheet name="CALC - Fixture Proj" sheetId="16" r:id="rId1"/>
    <sheet name="CALC - Round Scores" sheetId="2" r:id="rId2"/>
    <sheet name="Sheet2" sheetId="26" r:id="rId3"/>
    <sheet name="DATA - Round Scores" sheetId="1" r:id="rId4"/>
    <sheet name="DATA - Fixture" sheetId="8" r:id="rId5"/>
    <sheet name="DATA - Teams" sheetId="7" r:id="rId6"/>
    <sheet name="B&amp;F" sheetId="20" r:id="rId7"/>
    <sheet name="Trades" sheetId="21" r:id="rId8"/>
    <sheet name="Projections" sheetId="23" r:id="rId9"/>
    <sheet name="Fixture Pivot" sheetId="12" r:id="rId10"/>
    <sheet name="Head 2 Head" sheetId="11" r:id="rId11"/>
    <sheet name="Positional Averages" sheetId="5" r:id="rId12"/>
    <sheet name="Ladder" sheetId="10" r:id="rId13"/>
    <sheet name="Positional Comparison" sheetId="13" r:id="rId14"/>
    <sheet name="Draft" sheetId="14" r:id="rId15"/>
    <sheet name="DRAFT (2)" sheetId="24" r:id="rId16"/>
    <sheet name="DRAFT (3)" sheetId="27" r:id="rId17"/>
    <sheet name="Season Stats" sheetId="17" r:id="rId18"/>
    <sheet name="Sheet1" sheetId="25" r:id="rId19"/>
    <sheet name="Bye Rounds" sheetId="18" r:id="rId20"/>
  </sheets>
  <definedNames>
    <definedName name="_xlnm._FilterDatabase" localSheetId="0" hidden="1">'CALC - Fixture Proj'!$A$1:$J$271</definedName>
    <definedName name="_xlnm._FilterDatabase" localSheetId="1" hidden="1">'CALC - Round Scores'!$A$1:$M$104</definedName>
    <definedName name="_xlnm._FilterDatabase" localSheetId="4" hidden="1">'DATA - Fixture'!$A$1:$S$697</definedName>
    <definedName name="_xlnm._FilterDatabase" localSheetId="3" hidden="1">'DATA - Round Scores'!$A$1:$I$11485</definedName>
    <definedName name="_xlnm._FilterDatabase" localSheetId="14" hidden="1">Draft!$A$1:$I$185</definedName>
    <definedName name="_xlnm._FilterDatabase" localSheetId="15" hidden="1">'DRAFT (2)'!$L$1:$W$189</definedName>
    <definedName name="_xlnm._FilterDatabase" localSheetId="16" hidden="1">'DRAFT (3)'!$L$1:$Q$189</definedName>
    <definedName name="_xlnm._FilterDatabase" localSheetId="10" hidden="1">'Head 2 Head'!$A$1:$J$58</definedName>
    <definedName name="_xlnm._FilterDatabase" localSheetId="13" hidden="1">'Positional Comparison'!$A$1:$BD$633</definedName>
  </definedNames>
  <calcPr calcId="191029"/>
  <pivotCaches>
    <pivotCache cacheId="27" r:id="rId21"/>
    <pivotCache cacheId="28" r:id="rId22"/>
    <pivotCache cacheId="29" r:id="rId23"/>
    <pivotCache cacheId="30" r:id="rId24"/>
    <pivotCache cacheId="31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3" i="27" l="1"/>
  <c r="Q4" i="27"/>
  <c r="Q5" i="27"/>
  <c r="Q6" i="27"/>
  <c r="Q7" i="27"/>
  <c r="Q8" i="27"/>
  <c r="Q9" i="27"/>
  <c r="Q10" i="27"/>
  <c r="Q11" i="27"/>
  <c r="Q12" i="27"/>
  <c r="Q13" i="27"/>
  <c r="Q14" i="27"/>
  <c r="Q15" i="27"/>
  <c r="Q16" i="27"/>
  <c r="Q17" i="27"/>
  <c r="Q18" i="27"/>
  <c r="Q19" i="27"/>
  <c r="Q20" i="27"/>
  <c r="Q21" i="27"/>
  <c r="Q22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46" i="27"/>
  <c r="Q47" i="27"/>
  <c r="Q48" i="27"/>
  <c r="Q49" i="27"/>
  <c r="Q50" i="27"/>
  <c r="Q51" i="27"/>
  <c r="Q52" i="27"/>
  <c r="Q53" i="27"/>
  <c r="Q54" i="27"/>
  <c r="Q55" i="27"/>
  <c r="Q56" i="27"/>
  <c r="Q57" i="27"/>
  <c r="Q58" i="27"/>
  <c r="Q59" i="27"/>
  <c r="Q60" i="27"/>
  <c r="Q61" i="27"/>
  <c r="Q62" i="27"/>
  <c r="Q63" i="27"/>
  <c r="Q64" i="27"/>
  <c r="Q65" i="27"/>
  <c r="Q66" i="27"/>
  <c r="Q67" i="27"/>
  <c r="Q68" i="27"/>
  <c r="Q69" i="27"/>
  <c r="Q70" i="27"/>
  <c r="Q71" i="27"/>
  <c r="Q72" i="27"/>
  <c r="Q73" i="27"/>
  <c r="Q74" i="27"/>
  <c r="Q75" i="27"/>
  <c r="Q76" i="27"/>
  <c r="Q77" i="27"/>
  <c r="Q78" i="27"/>
  <c r="Q79" i="27"/>
  <c r="Q80" i="27"/>
  <c r="Q81" i="27"/>
  <c r="Q82" i="27"/>
  <c r="Q83" i="27"/>
  <c r="Q84" i="27"/>
  <c r="Q85" i="27"/>
  <c r="Q86" i="27"/>
  <c r="Q87" i="27"/>
  <c r="Q88" i="27"/>
  <c r="Q89" i="27"/>
  <c r="Q90" i="27"/>
  <c r="Q91" i="27"/>
  <c r="Q92" i="27"/>
  <c r="Q93" i="27"/>
  <c r="Q94" i="27"/>
  <c r="Q95" i="27"/>
  <c r="Q96" i="27"/>
  <c r="Q97" i="27"/>
  <c r="Q98" i="27"/>
  <c r="Q99" i="27"/>
  <c r="Q100" i="27"/>
  <c r="Q101" i="27"/>
  <c r="Q102" i="27"/>
  <c r="Q103" i="27"/>
  <c r="Q104" i="27"/>
  <c r="Q105" i="27"/>
  <c r="Q106" i="27"/>
  <c r="Q107" i="27"/>
  <c r="Q108" i="27"/>
  <c r="Q109" i="27"/>
  <c r="Q110" i="27"/>
  <c r="Q111" i="27"/>
  <c r="Q112" i="27"/>
  <c r="Q113" i="27"/>
  <c r="Q114" i="27"/>
  <c r="Q115" i="27"/>
  <c r="Q116" i="27"/>
  <c r="Q117" i="27"/>
  <c r="Q118" i="27"/>
  <c r="Q119" i="27"/>
  <c r="Q120" i="27"/>
  <c r="Q121" i="27"/>
  <c r="Q122" i="27"/>
  <c r="Q123" i="27"/>
  <c r="Q124" i="27"/>
  <c r="Q125" i="27"/>
  <c r="Q126" i="27"/>
  <c r="Q127" i="27"/>
  <c r="Q128" i="27"/>
  <c r="Q129" i="27"/>
  <c r="Q130" i="27"/>
  <c r="Q131" i="27"/>
  <c r="Q132" i="27"/>
  <c r="Q133" i="27"/>
  <c r="Q134" i="27"/>
  <c r="Q135" i="27"/>
  <c r="Q136" i="27"/>
  <c r="Q137" i="27"/>
  <c r="Q138" i="27"/>
  <c r="Q139" i="27"/>
  <c r="Q140" i="27"/>
  <c r="Q141" i="27"/>
  <c r="Q142" i="27"/>
  <c r="Q143" i="27"/>
  <c r="Q144" i="27"/>
  <c r="Q145" i="27"/>
  <c r="Q146" i="27"/>
  <c r="Q147" i="27"/>
  <c r="Q148" i="27"/>
  <c r="Q149" i="27"/>
  <c r="Q150" i="27"/>
  <c r="Q151" i="27"/>
  <c r="Q152" i="27"/>
  <c r="Q153" i="27"/>
  <c r="Q154" i="27"/>
  <c r="Q155" i="27"/>
  <c r="Q156" i="27"/>
  <c r="Q157" i="27"/>
  <c r="Q158" i="27"/>
  <c r="Q159" i="27"/>
  <c r="Q160" i="27"/>
  <c r="Q161" i="27"/>
  <c r="Q162" i="27"/>
  <c r="Q163" i="27"/>
  <c r="Q164" i="27"/>
  <c r="Q165" i="27"/>
  <c r="Q166" i="27"/>
  <c r="Q167" i="27"/>
  <c r="Q168" i="27"/>
  <c r="Q169" i="27"/>
  <c r="Q170" i="27"/>
  <c r="Q171" i="27"/>
  <c r="Q172" i="27"/>
  <c r="Q173" i="27"/>
  <c r="Q174" i="27"/>
  <c r="Q175" i="27"/>
  <c r="Q176" i="27"/>
  <c r="Q177" i="27"/>
  <c r="Q2" i="27"/>
  <c r="AB176" i="27"/>
  <c r="AB175" i="27"/>
  <c r="AB174" i="27"/>
  <c r="AB173" i="27"/>
  <c r="AB172" i="27"/>
  <c r="AB171" i="27"/>
  <c r="AB170" i="27"/>
  <c r="AB169" i="27"/>
  <c r="AB168" i="27"/>
  <c r="AB167" i="27"/>
  <c r="AB166" i="27"/>
  <c r="AB165" i="27"/>
  <c r="AB164" i="27"/>
  <c r="AB163" i="27"/>
  <c r="AB162" i="27"/>
  <c r="AB161" i="27"/>
  <c r="AB160" i="27"/>
  <c r="AB159" i="27"/>
  <c r="AB158" i="27"/>
  <c r="AB157" i="27"/>
  <c r="AB156" i="27"/>
  <c r="AB155" i="27"/>
  <c r="AB154" i="27"/>
  <c r="AB153" i="27"/>
  <c r="AB152" i="27"/>
  <c r="AB151" i="27"/>
  <c r="AB150" i="27"/>
  <c r="AB149" i="27"/>
  <c r="AB148" i="27"/>
  <c r="AB147" i="27"/>
  <c r="AB146" i="27"/>
  <c r="AB145" i="27"/>
  <c r="AB144" i="27"/>
  <c r="AB143" i="27"/>
  <c r="AB142" i="27"/>
  <c r="AB141" i="27"/>
  <c r="AB140" i="27"/>
  <c r="AB139" i="27"/>
  <c r="AB138" i="27"/>
  <c r="AB137" i="27"/>
  <c r="AB136" i="27"/>
  <c r="AB135" i="27"/>
  <c r="AB134" i="27"/>
  <c r="AB133" i="27"/>
  <c r="AB132" i="27"/>
  <c r="AB131" i="27"/>
  <c r="AB130" i="27"/>
  <c r="AB129" i="27"/>
  <c r="AB128" i="27"/>
  <c r="AB127" i="27"/>
  <c r="AB126" i="27"/>
  <c r="AB125" i="27"/>
  <c r="AB124" i="27"/>
  <c r="AB123" i="27"/>
  <c r="AB122" i="27"/>
  <c r="AB121" i="27"/>
  <c r="AB120" i="27"/>
  <c r="AB119" i="27"/>
  <c r="AB118" i="27"/>
  <c r="AB117" i="27"/>
  <c r="AB116" i="27"/>
  <c r="AB115" i="27"/>
  <c r="AB114" i="27"/>
  <c r="AB113" i="27"/>
  <c r="AB112" i="27"/>
  <c r="AB111" i="27"/>
  <c r="AB110" i="27"/>
  <c r="AB109" i="27"/>
  <c r="AB108" i="27"/>
  <c r="AB107" i="27"/>
  <c r="AB106" i="27"/>
  <c r="AB105" i="27"/>
  <c r="AB104" i="27"/>
  <c r="AB103" i="27"/>
  <c r="AB102" i="27"/>
  <c r="AB101" i="27"/>
  <c r="AB100" i="27"/>
  <c r="AB99" i="27"/>
  <c r="AB98" i="27"/>
  <c r="AB97" i="27"/>
  <c r="AB96" i="27"/>
  <c r="AB95" i="27"/>
  <c r="AB94" i="27"/>
  <c r="AB93" i="27"/>
  <c r="AB92" i="27"/>
  <c r="AB91" i="27"/>
  <c r="AB90" i="27"/>
  <c r="AB89" i="27"/>
  <c r="AB88" i="27"/>
  <c r="AB87" i="27"/>
  <c r="AB86" i="27"/>
  <c r="AB85" i="27"/>
  <c r="AB84" i="27"/>
  <c r="AB83" i="27"/>
  <c r="AB82" i="27"/>
  <c r="AB81" i="27"/>
  <c r="AB80" i="27"/>
  <c r="AB79" i="27"/>
  <c r="AB78" i="27"/>
  <c r="AB77" i="27"/>
  <c r="AB76" i="27"/>
  <c r="AB75" i="27"/>
  <c r="AB74" i="27"/>
  <c r="AB73" i="27"/>
  <c r="AB72" i="27"/>
  <c r="AB71" i="27"/>
  <c r="AB70" i="27"/>
  <c r="AB69" i="27"/>
  <c r="AB68" i="27"/>
  <c r="AB67" i="27"/>
  <c r="AB66" i="27"/>
  <c r="AB65" i="27"/>
  <c r="AB64" i="27"/>
  <c r="AB63" i="27"/>
  <c r="AB62" i="27"/>
  <c r="AB61" i="27"/>
  <c r="AB60" i="27"/>
  <c r="AB59" i="27"/>
  <c r="AB58" i="27"/>
  <c r="AB57" i="27"/>
  <c r="AB56" i="27"/>
  <c r="AB55" i="27"/>
  <c r="AB54" i="27"/>
  <c r="AB53" i="27"/>
  <c r="AB52" i="27"/>
  <c r="AB51" i="27"/>
  <c r="AB50" i="27"/>
  <c r="AB49" i="27"/>
  <c r="AB48" i="27"/>
  <c r="AB47" i="27"/>
  <c r="AB46" i="27"/>
  <c r="AB45" i="27"/>
  <c r="AB44" i="27"/>
  <c r="AB43" i="27"/>
  <c r="AB42" i="27"/>
  <c r="AB41" i="27"/>
  <c r="AB40" i="27"/>
  <c r="AB39" i="27"/>
  <c r="AB38" i="27"/>
  <c r="AB37" i="27"/>
  <c r="AB36" i="27"/>
  <c r="AB35" i="27"/>
  <c r="AB34" i="27"/>
  <c r="AB33" i="27"/>
  <c r="AB32" i="27"/>
  <c r="AB31" i="27"/>
  <c r="AB30" i="27"/>
  <c r="AB29" i="27"/>
  <c r="AB28" i="27"/>
  <c r="AB27" i="27"/>
  <c r="AB26" i="27"/>
  <c r="AB25" i="27"/>
  <c r="AB24" i="27"/>
  <c r="AB23" i="27"/>
  <c r="AB22" i="27"/>
  <c r="AB21" i="27"/>
  <c r="AB20" i="27"/>
  <c r="AB19" i="27"/>
  <c r="AB18" i="27"/>
  <c r="AB17" i="27"/>
  <c r="AB16" i="27"/>
  <c r="AB15" i="27"/>
  <c r="AB14" i="27"/>
  <c r="AB13" i="27"/>
  <c r="AB12" i="27"/>
  <c r="AB11" i="27"/>
  <c r="AB10" i="27"/>
  <c r="AB9" i="27"/>
  <c r="AB8" i="27"/>
  <c r="AB7" i="27"/>
  <c r="AB6" i="27"/>
  <c r="AB5" i="27"/>
  <c r="AB4" i="27"/>
  <c r="AB3" i="27"/>
  <c r="AB2" i="27"/>
  <c r="AB1" i="27"/>
  <c r="N177" i="27"/>
  <c r="N176" i="27"/>
  <c r="N175" i="27"/>
  <c r="N174" i="27"/>
  <c r="N173" i="27"/>
  <c r="N172" i="27"/>
  <c r="N171" i="27"/>
  <c r="N170" i="27"/>
  <c r="N169" i="27"/>
  <c r="N168" i="27"/>
  <c r="N167" i="27"/>
  <c r="N166" i="27"/>
  <c r="N165" i="27"/>
  <c r="N164" i="27"/>
  <c r="N163" i="27"/>
  <c r="N162" i="27"/>
  <c r="N161" i="27"/>
  <c r="N160" i="27"/>
  <c r="N159" i="27"/>
  <c r="N158" i="27"/>
  <c r="N157" i="27"/>
  <c r="N156" i="27"/>
  <c r="N155" i="27"/>
  <c r="N154" i="27"/>
  <c r="N153" i="27"/>
  <c r="N152" i="27"/>
  <c r="N151" i="27"/>
  <c r="N150" i="27"/>
  <c r="N149" i="27"/>
  <c r="N148" i="27"/>
  <c r="N147" i="27"/>
  <c r="N146" i="27"/>
  <c r="N145" i="27"/>
  <c r="N144" i="27"/>
  <c r="N143" i="27"/>
  <c r="N142" i="27"/>
  <c r="N141" i="27"/>
  <c r="N140" i="27"/>
  <c r="N139" i="27"/>
  <c r="N138" i="27"/>
  <c r="N137" i="27"/>
  <c r="N136" i="27"/>
  <c r="N135" i="27"/>
  <c r="N134" i="27"/>
  <c r="N133" i="27"/>
  <c r="N132" i="27"/>
  <c r="N131" i="27"/>
  <c r="N130" i="27"/>
  <c r="N129" i="27"/>
  <c r="N128" i="27"/>
  <c r="N127" i="27"/>
  <c r="N126" i="27"/>
  <c r="N125" i="27"/>
  <c r="N124" i="27"/>
  <c r="N123" i="27"/>
  <c r="N122" i="27"/>
  <c r="N121" i="27"/>
  <c r="N120" i="27"/>
  <c r="N119" i="27"/>
  <c r="N118" i="27"/>
  <c r="N117" i="27"/>
  <c r="N116" i="27"/>
  <c r="N115" i="27"/>
  <c r="N114" i="27"/>
  <c r="N113" i="27"/>
  <c r="N112" i="27"/>
  <c r="N111" i="27"/>
  <c r="N110" i="27"/>
  <c r="N109" i="27"/>
  <c r="N108" i="27"/>
  <c r="N107" i="27"/>
  <c r="N106" i="27"/>
  <c r="N105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N90" i="27"/>
  <c r="N89" i="27"/>
  <c r="N88" i="27"/>
  <c r="N87" i="27"/>
  <c r="N86" i="27"/>
  <c r="N85" i="27"/>
  <c r="N84" i="27"/>
  <c r="N83" i="27"/>
  <c r="N82" i="27"/>
  <c r="N81" i="27"/>
  <c r="N80" i="27"/>
  <c r="N79" i="27"/>
  <c r="N78" i="27"/>
  <c r="N77" i="27"/>
  <c r="N76" i="27"/>
  <c r="N75" i="27"/>
  <c r="N74" i="27"/>
  <c r="N73" i="27"/>
  <c r="N72" i="27"/>
  <c r="N71" i="27"/>
  <c r="N70" i="27"/>
  <c r="N69" i="27"/>
  <c r="N68" i="27"/>
  <c r="N67" i="27"/>
  <c r="N66" i="27"/>
  <c r="N65" i="27"/>
  <c r="N64" i="27"/>
  <c r="N63" i="27"/>
  <c r="N62" i="27"/>
  <c r="N61" i="27"/>
  <c r="N60" i="27"/>
  <c r="N59" i="27"/>
  <c r="N58" i="27"/>
  <c r="N57" i="27"/>
  <c r="N56" i="27"/>
  <c r="N55" i="27"/>
  <c r="N54" i="27"/>
  <c r="N53" i="27"/>
  <c r="N52" i="27"/>
  <c r="N51" i="27"/>
  <c r="N50" i="27"/>
  <c r="N49" i="27"/>
  <c r="N48" i="27"/>
  <c r="N47" i="27"/>
  <c r="N46" i="27"/>
  <c r="N45" i="27"/>
  <c r="N44" i="27"/>
  <c r="N43" i="27"/>
  <c r="N42" i="27"/>
  <c r="N41" i="27"/>
  <c r="N40" i="27"/>
  <c r="N39" i="27"/>
  <c r="N38" i="27"/>
  <c r="N37" i="27"/>
  <c r="N36" i="27"/>
  <c r="N35" i="27"/>
  <c r="N34" i="27"/>
  <c r="N33" i="27"/>
  <c r="N32" i="27"/>
  <c r="N31" i="27"/>
  <c r="N30" i="27"/>
  <c r="N29" i="27"/>
  <c r="I29" i="27"/>
  <c r="I31" i="27" s="1"/>
  <c r="I33" i="27" s="1"/>
  <c r="I35" i="27" s="1"/>
  <c r="I37" i="27" s="1"/>
  <c r="I39" i="27" s="1"/>
  <c r="I41" i="27" s="1"/>
  <c r="I43" i="27" s="1"/>
  <c r="I45" i="27" s="1"/>
  <c r="H29" i="27"/>
  <c r="H31" i="27" s="1"/>
  <c r="H33" i="27" s="1"/>
  <c r="H35" i="27" s="1"/>
  <c r="H37" i="27" s="1"/>
  <c r="H39" i="27" s="1"/>
  <c r="H41" i="27" s="1"/>
  <c r="H43" i="27" s="1"/>
  <c r="H45" i="27" s="1"/>
  <c r="G29" i="27"/>
  <c r="G31" i="27" s="1"/>
  <c r="G33" i="27" s="1"/>
  <c r="G35" i="27" s="1"/>
  <c r="G37" i="27" s="1"/>
  <c r="G39" i="27" s="1"/>
  <c r="G41" i="27" s="1"/>
  <c r="G43" i="27" s="1"/>
  <c r="G45" i="27" s="1"/>
  <c r="F29" i="27"/>
  <c r="F31" i="27" s="1"/>
  <c r="F33" i="27" s="1"/>
  <c r="F35" i="27" s="1"/>
  <c r="F37" i="27" s="1"/>
  <c r="F39" i="27" s="1"/>
  <c r="F41" i="27" s="1"/>
  <c r="F43" i="27" s="1"/>
  <c r="F45" i="27" s="1"/>
  <c r="E29" i="27"/>
  <c r="E31" i="27" s="1"/>
  <c r="E33" i="27" s="1"/>
  <c r="E35" i="27" s="1"/>
  <c r="E37" i="27" s="1"/>
  <c r="E39" i="27" s="1"/>
  <c r="E41" i="27" s="1"/>
  <c r="E43" i="27" s="1"/>
  <c r="E45" i="27" s="1"/>
  <c r="D29" i="27"/>
  <c r="D31" i="27" s="1"/>
  <c r="D33" i="27" s="1"/>
  <c r="D35" i="27" s="1"/>
  <c r="D37" i="27" s="1"/>
  <c r="D39" i="27" s="1"/>
  <c r="D41" i="27" s="1"/>
  <c r="D43" i="27" s="1"/>
  <c r="D45" i="27" s="1"/>
  <c r="C29" i="27"/>
  <c r="C31" i="27" s="1"/>
  <c r="C33" i="27" s="1"/>
  <c r="C35" i="27" s="1"/>
  <c r="C37" i="27" s="1"/>
  <c r="C39" i="27" s="1"/>
  <c r="C41" i="27" s="1"/>
  <c r="C43" i="27" s="1"/>
  <c r="C45" i="27" s="1"/>
  <c r="B29" i="27"/>
  <c r="B31" i="27" s="1"/>
  <c r="B33" i="27" s="1"/>
  <c r="B35" i="27" s="1"/>
  <c r="B37" i="27" s="1"/>
  <c r="B39" i="27" s="1"/>
  <c r="B41" i="27" s="1"/>
  <c r="B43" i="27" s="1"/>
  <c r="B45" i="27" s="1"/>
  <c r="N28" i="27"/>
  <c r="I28" i="27"/>
  <c r="I30" i="27" s="1"/>
  <c r="I32" i="27" s="1"/>
  <c r="I34" i="27" s="1"/>
  <c r="I36" i="27" s="1"/>
  <c r="I38" i="27" s="1"/>
  <c r="I40" i="27" s="1"/>
  <c r="I42" i="27" s="1"/>
  <c r="I44" i="27" s="1"/>
  <c r="I46" i="27" s="1"/>
  <c r="H28" i="27"/>
  <c r="H30" i="27" s="1"/>
  <c r="H32" i="27" s="1"/>
  <c r="H34" i="27" s="1"/>
  <c r="H36" i="27" s="1"/>
  <c r="H38" i="27" s="1"/>
  <c r="H40" i="27" s="1"/>
  <c r="H42" i="27" s="1"/>
  <c r="H44" i="27" s="1"/>
  <c r="H46" i="27" s="1"/>
  <c r="G28" i="27"/>
  <c r="G30" i="27" s="1"/>
  <c r="G32" i="27" s="1"/>
  <c r="G34" i="27" s="1"/>
  <c r="G36" i="27" s="1"/>
  <c r="G38" i="27" s="1"/>
  <c r="G40" i="27" s="1"/>
  <c r="G42" i="27" s="1"/>
  <c r="G44" i="27" s="1"/>
  <c r="G46" i="27" s="1"/>
  <c r="F28" i="27"/>
  <c r="F30" i="27" s="1"/>
  <c r="F32" i="27" s="1"/>
  <c r="F34" i="27" s="1"/>
  <c r="F36" i="27" s="1"/>
  <c r="F38" i="27" s="1"/>
  <c r="F40" i="27" s="1"/>
  <c r="F42" i="27" s="1"/>
  <c r="F44" i="27" s="1"/>
  <c r="F46" i="27" s="1"/>
  <c r="E28" i="27"/>
  <c r="E30" i="27" s="1"/>
  <c r="E32" i="27" s="1"/>
  <c r="E34" i="27" s="1"/>
  <c r="E36" i="27" s="1"/>
  <c r="E38" i="27" s="1"/>
  <c r="E40" i="27" s="1"/>
  <c r="E42" i="27" s="1"/>
  <c r="E44" i="27" s="1"/>
  <c r="E46" i="27" s="1"/>
  <c r="D28" i="27"/>
  <c r="D30" i="27" s="1"/>
  <c r="D32" i="27" s="1"/>
  <c r="D34" i="27" s="1"/>
  <c r="D36" i="27" s="1"/>
  <c r="D38" i="27" s="1"/>
  <c r="D40" i="27" s="1"/>
  <c r="D42" i="27" s="1"/>
  <c r="D44" i="27" s="1"/>
  <c r="D46" i="27" s="1"/>
  <c r="C28" i="27"/>
  <c r="C30" i="27" s="1"/>
  <c r="C32" i="27" s="1"/>
  <c r="C34" i="27" s="1"/>
  <c r="C36" i="27" s="1"/>
  <c r="C38" i="27" s="1"/>
  <c r="C40" i="27" s="1"/>
  <c r="C42" i="27" s="1"/>
  <c r="C44" i="27" s="1"/>
  <c r="C46" i="27" s="1"/>
  <c r="B28" i="27"/>
  <c r="B30" i="27" s="1"/>
  <c r="B32" i="27" s="1"/>
  <c r="B34" i="27" s="1"/>
  <c r="B36" i="27" s="1"/>
  <c r="B38" i="27" s="1"/>
  <c r="B40" i="27" s="1"/>
  <c r="B42" i="27" s="1"/>
  <c r="B44" i="27" s="1"/>
  <c r="B46" i="27" s="1"/>
  <c r="N27" i="27"/>
  <c r="N26" i="27"/>
  <c r="N25" i="27"/>
  <c r="N24" i="27"/>
  <c r="N23" i="27"/>
  <c r="N22" i="27"/>
  <c r="N21" i="27"/>
  <c r="N20" i="27"/>
  <c r="N19" i="27"/>
  <c r="N18" i="27"/>
  <c r="N17" i="27"/>
  <c r="N16" i="27"/>
  <c r="N15" i="27"/>
  <c r="N14" i="27"/>
  <c r="N13" i="27"/>
  <c r="N12" i="27"/>
  <c r="N11" i="27"/>
  <c r="N10" i="27"/>
  <c r="N9" i="27"/>
  <c r="N8" i="27"/>
  <c r="N7" i="27"/>
  <c r="N6" i="27"/>
  <c r="N5" i="27"/>
  <c r="N4" i="27"/>
  <c r="N3" i="27"/>
  <c r="N2" i="27"/>
  <c r="I11442" i="1" l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Z62" i="20" l="1"/>
  <c r="AA62" i="20"/>
  <c r="AB62" i="20"/>
  <c r="AC62" i="20"/>
  <c r="AD62" i="20"/>
  <c r="AE62" i="20"/>
  <c r="AF62" i="20"/>
  <c r="AG62" i="20"/>
  <c r="AH62" i="20"/>
  <c r="AI62" i="20"/>
  <c r="AJ62" i="20"/>
  <c r="AK62" i="20"/>
  <c r="AL62" i="20"/>
  <c r="AM62" i="20"/>
  <c r="AN62" i="20"/>
  <c r="AO62" i="20"/>
  <c r="AP62" i="20"/>
  <c r="AQ62" i="20"/>
  <c r="AR62" i="20"/>
  <c r="AS62" i="20"/>
  <c r="AT62" i="20"/>
  <c r="AU62" i="20"/>
  <c r="Z63" i="20"/>
  <c r="AA63" i="20"/>
  <c r="AB63" i="20"/>
  <c r="AC63" i="20"/>
  <c r="AD63" i="20"/>
  <c r="AE63" i="20"/>
  <c r="AF63" i="20"/>
  <c r="AG63" i="20"/>
  <c r="AH63" i="20"/>
  <c r="AI63" i="20"/>
  <c r="AJ63" i="20"/>
  <c r="AK63" i="20"/>
  <c r="AL63" i="20"/>
  <c r="AM63" i="20"/>
  <c r="AN63" i="20"/>
  <c r="AO63" i="20"/>
  <c r="AP63" i="20"/>
  <c r="AQ63" i="20"/>
  <c r="AR63" i="20"/>
  <c r="AS63" i="20"/>
  <c r="AT63" i="20"/>
  <c r="AU63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AP64" i="20"/>
  <c r="AQ64" i="20"/>
  <c r="AR64" i="20"/>
  <c r="AS64" i="20"/>
  <c r="AT64" i="20"/>
  <c r="AU64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AP65" i="20"/>
  <c r="AQ65" i="20"/>
  <c r="AR65" i="20"/>
  <c r="AS65" i="20"/>
  <c r="AT65" i="20"/>
  <c r="AU65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AP66" i="20"/>
  <c r="AQ66" i="20"/>
  <c r="AR66" i="20"/>
  <c r="AS66" i="20"/>
  <c r="AT66" i="20"/>
  <c r="AU66" i="20"/>
  <c r="Z67" i="20"/>
  <c r="AA67" i="20"/>
  <c r="AB67" i="20"/>
  <c r="AC67" i="20"/>
  <c r="AD67" i="20"/>
  <c r="AE67" i="20"/>
  <c r="AF67" i="20"/>
  <c r="AG67" i="20"/>
  <c r="AH67" i="20"/>
  <c r="AI67" i="20"/>
  <c r="AJ67" i="20"/>
  <c r="AK67" i="20"/>
  <c r="AL67" i="20"/>
  <c r="AM67" i="20"/>
  <c r="AN67" i="20"/>
  <c r="AO67" i="20"/>
  <c r="AP67" i="20"/>
  <c r="AQ67" i="20"/>
  <c r="AR67" i="20"/>
  <c r="AS67" i="20"/>
  <c r="AT67" i="20"/>
  <c r="AU67" i="20"/>
  <c r="Z68" i="20"/>
  <c r="AA68" i="20"/>
  <c r="AB68" i="20"/>
  <c r="AC68" i="20"/>
  <c r="AD68" i="20"/>
  <c r="AE68" i="20"/>
  <c r="AF68" i="20"/>
  <c r="AG68" i="20"/>
  <c r="AH68" i="20"/>
  <c r="AI68" i="20"/>
  <c r="AJ68" i="20"/>
  <c r="AK68" i="20"/>
  <c r="AL68" i="20"/>
  <c r="AM68" i="20"/>
  <c r="AN68" i="20"/>
  <c r="AO68" i="20"/>
  <c r="AP68" i="20"/>
  <c r="AQ68" i="20"/>
  <c r="AR68" i="20"/>
  <c r="AS68" i="20"/>
  <c r="AT68" i="20"/>
  <c r="AU68" i="20"/>
  <c r="Z69" i="20"/>
  <c r="AA69" i="20"/>
  <c r="AB69" i="20"/>
  <c r="AC69" i="20"/>
  <c r="AD69" i="20"/>
  <c r="AE69" i="20"/>
  <c r="AF69" i="20"/>
  <c r="AG69" i="20"/>
  <c r="AH69" i="20"/>
  <c r="AI69" i="20"/>
  <c r="AJ69" i="20"/>
  <c r="AK69" i="20"/>
  <c r="AL69" i="20"/>
  <c r="AM69" i="20"/>
  <c r="AN69" i="20"/>
  <c r="AO69" i="20"/>
  <c r="AP69" i="20"/>
  <c r="AQ69" i="20"/>
  <c r="AR69" i="20"/>
  <c r="AS69" i="20"/>
  <c r="AT69" i="20"/>
  <c r="AU69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AP70" i="20"/>
  <c r="AQ70" i="20"/>
  <c r="AR70" i="20"/>
  <c r="AS70" i="20"/>
  <c r="AT70" i="20"/>
  <c r="AU70" i="20"/>
  <c r="Z9" i="20"/>
  <c r="AA9" i="20"/>
  <c r="AB9" i="20"/>
  <c r="AC9" i="20"/>
  <c r="AD9" i="20"/>
  <c r="AE9" i="20"/>
  <c r="AF9" i="20"/>
  <c r="AG9" i="20"/>
  <c r="AH9" i="20"/>
  <c r="AI9" i="20"/>
  <c r="AJ9" i="20"/>
  <c r="AK9" i="20"/>
  <c r="AL9" i="20"/>
  <c r="AM9" i="20"/>
  <c r="AN9" i="20"/>
  <c r="AO9" i="20"/>
  <c r="AP9" i="20"/>
  <c r="AQ9" i="20"/>
  <c r="AR9" i="20"/>
  <c r="AS9" i="20"/>
  <c r="AT9" i="20"/>
  <c r="AU9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AP12" i="20"/>
  <c r="AQ12" i="20"/>
  <c r="AR12" i="20"/>
  <c r="AS12" i="20"/>
  <c r="AT12" i="20"/>
  <c r="AU12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AP13" i="20"/>
  <c r="AQ13" i="20"/>
  <c r="AR13" i="20"/>
  <c r="AS13" i="20"/>
  <c r="AT13" i="20"/>
  <c r="AU13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AP15" i="20"/>
  <c r="AQ15" i="20"/>
  <c r="AR15" i="20"/>
  <c r="AS15" i="20"/>
  <c r="AT15" i="20"/>
  <c r="AU15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AP16" i="20"/>
  <c r="AQ16" i="20"/>
  <c r="AR16" i="20"/>
  <c r="AS16" i="20"/>
  <c r="AT16" i="20"/>
  <c r="AU16" i="20"/>
  <c r="Z17" i="20"/>
  <c r="AA17" i="20"/>
  <c r="AB17" i="20"/>
  <c r="AC17" i="20"/>
  <c r="AD17" i="20"/>
  <c r="AE17" i="20"/>
  <c r="AF17" i="20"/>
  <c r="AG17" i="20"/>
  <c r="AH17" i="20"/>
  <c r="AI17" i="20"/>
  <c r="AJ17" i="20"/>
  <c r="AK17" i="20"/>
  <c r="AL17" i="20"/>
  <c r="AM17" i="20"/>
  <c r="AN17" i="20"/>
  <c r="AO17" i="20"/>
  <c r="AP17" i="20"/>
  <c r="AQ17" i="20"/>
  <c r="AR17" i="20"/>
  <c r="AS17" i="20"/>
  <c r="AT17" i="20"/>
  <c r="AU17" i="20"/>
  <c r="Z18" i="20"/>
  <c r="AA18" i="20"/>
  <c r="AB18" i="20"/>
  <c r="AC18" i="20"/>
  <c r="AD18" i="20"/>
  <c r="AE18" i="20"/>
  <c r="AF18" i="20"/>
  <c r="AG18" i="20"/>
  <c r="AH18" i="20"/>
  <c r="AI18" i="20"/>
  <c r="AJ18" i="20"/>
  <c r="AK18" i="20"/>
  <c r="AL18" i="20"/>
  <c r="AM18" i="20"/>
  <c r="AN18" i="20"/>
  <c r="AO18" i="20"/>
  <c r="AP18" i="20"/>
  <c r="AQ18" i="20"/>
  <c r="AR18" i="20"/>
  <c r="AS18" i="20"/>
  <c r="AT18" i="20"/>
  <c r="AU18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AP19" i="20"/>
  <c r="AQ19" i="20"/>
  <c r="AR19" i="20"/>
  <c r="AS19" i="20"/>
  <c r="AT19" i="20"/>
  <c r="AU19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AP20" i="20"/>
  <c r="AQ20" i="20"/>
  <c r="AR20" i="20"/>
  <c r="AS20" i="20"/>
  <c r="AT20" i="20"/>
  <c r="AU20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AP21" i="20"/>
  <c r="AQ21" i="20"/>
  <c r="AR21" i="20"/>
  <c r="AS21" i="20"/>
  <c r="AT21" i="20"/>
  <c r="AU21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AP22" i="20"/>
  <c r="AQ22" i="20"/>
  <c r="AR22" i="20"/>
  <c r="AS22" i="20"/>
  <c r="AT22" i="20"/>
  <c r="AU22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AP23" i="20"/>
  <c r="AQ23" i="20"/>
  <c r="AR23" i="20"/>
  <c r="AS23" i="20"/>
  <c r="AT23" i="20"/>
  <c r="AU23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AP24" i="20"/>
  <c r="AQ24" i="20"/>
  <c r="AR24" i="20"/>
  <c r="AS24" i="20"/>
  <c r="AT24" i="20"/>
  <c r="AU24" i="20"/>
  <c r="Z25" i="20"/>
  <c r="AA25" i="20"/>
  <c r="AB25" i="20"/>
  <c r="AC25" i="20"/>
  <c r="AD25" i="20"/>
  <c r="AE25" i="20"/>
  <c r="AF25" i="20"/>
  <c r="AG25" i="20"/>
  <c r="AH25" i="20"/>
  <c r="AI25" i="20"/>
  <c r="AJ25" i="20"/>
  <c r="AK25" i="20"/>
  <c r="AL25" i="20"/>
  <c r="AM25" i="20"/>
  <c r="AN25" i="20"/>
  <c r="AO25" i="20"/>
  <c r="AP25" i="20"/>
  <c r="AQ25" i="20"/>
  <c r="AR25" i="20"/>
  <c r="AS25" i="20"/>
  <c r="AT25" i="20"/>
  <c r="AU25" i="20"/>
  <c r="Z26" i="20"/>
  <c r="AA26" i="20"/>
  <c r="AB26" i="20"/>
  <c r="AC26" i="20"/>
  <c r="AD26" i="20"/>
  <c r="AE26" i="20"/>
  <c r="AF26" i="20"/>
  <c r="AG26" i="20"/>
  <c r="AH26" i="20"/>
  <c r="AI26" i="20"/>
  <c r="AJ26" i="20"/>
  <c r="AK26" i="20"/>
  <c r="AL26" i="20"/>
  <c r="AM26" i="20"/>
  <c r="AN26" i="20"/>
  <c r="AO26" i="20"/>
  <c r="AP26" i="20"/>
  <c r="AQ26" i="20"/>
  <c r="AR26" i="20"/>
  <c r="AS26" i="20"/>
  <c r="AT26" i="20"/>
  <c r="AU26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AP27" i="20"/>
  <c r="AQ27" i="20"/>
  <c r="AR27" i="20"/>
  <c r="AS27" i="20"/>
  <c r="AT27" i="20"/>
  <c r="AU27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AP28" i="20"/>
  <c r="AQ28" i="20"/>
  <c r="AR28" i="20"/>
  <c r="AS28" i="20"/>
  <c r="AT28" i="20"/>
  <c r="AU28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AP29" i="20"/>
  <c r="AQ29" i="20"/>
  <c r="AR29" i="20"/>
  <c r="AS29" i="20"/>
  <c r="AT29" i="20"/>
  <c r="AU29" i="20"/>
  <c r="Z30" i="20"/>
  <c r="AA30" i="20"/>
  <c r="AB30" i="20"/>
  <c r="AC30" i="20"/>
  <c r="AD30" i="20"/>
  <c r="AE30" i="20"/>
  <c r="AF30" i="20"/>
  <c r="AG30" i="20"/>
  <c r="AH30" i="20"/>
  <c r="AI30" i="20"/>
  <c r="AJ30" i="20"/>
  <c r="AK30" i="20"/>
  <c r="AL30" i="20"/>
  <c r="AM30" i="20"/>
  <c r="AN30" i="20"/>
  <c r="AO30" i="20"/>
  <c r="AP30" i="20"/>
  <c r="AQ30" i="20"/>
  <c r="AR30" i="20"/>
  <c r="AS30" i="20"/>
  <c r="AT30" i="20"/>
  <c r="AU30" i="20"/>
  <c r="Z31" i="20"/>
  <c r="AA31" i="20"/>
  <c r="AB31" i="20"/>
  <c r="AC31" i="20"/>
  <c r="AD31" i="20"/>
  <c r="AE31" i="20"/>
  <c r="AF31" i="20"/>
  <c r="AG31" i="20"/>
  <c r="AH31" i="20"/>
  <c r="AI31" i="20"/>
  <c r="AJ31" i="20"/>
  <c r="AK31" i="20"/>
  <c r="AL31" i="20"/>
  <c r="AM31" i="20"/>
  <c r="AN31" i="20"/>
  <c r="AO31" i="20"/>
  <c r="AP31" i="20"/>
  <c r="AQ31" i="20"/>
  <c r="AR31" i="20"/>
  <c r="AS31" i="20"/>
  <c r="AT31" i="20"/>
  <c r="AU31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AP32" i="20"/>
  <c r="AQ32" i="20"/>
  <c r="AR32" i="20"/>
  <c r="AS32" i="20"/>
  <c r="AT32" i="20"/>
  <c r="AU32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AP33" i="20"/>
  <c r="AQ33" i="20"/>
  <c r="AR33" i="20"/>
  <c r="AS33" i="20"/>
  <c r="AT33" i="20"/>
  <c r="AU33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AP34" i="20"/>
  <c r="AQ34" i="20"/>
  <c r="AR34" i="20"/>
  <c r="AS34" i="20"/>
  <c r="AT34" i="20"/>
  <c r="AU34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AP35" i="20"/>
  <c r="AQ35" i="20"/>
  <c r="AR35" i="20"/>
  <c r="AS35" i="20"/>
  <c r="AT35" i="20"/>
  <c r="AU35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AP36" i="20"/>
  <c r="AQ36" i="20"/>
  <c r="AR36" i="20"/>
  <c r="AS36" i="20"/>
  <c r="AT36" i="20"/>
  <c r="AU36" i="20"/>
  <c r="Z37" i="20"/>
  <c r="AA37" i="20"/>
  <c r="AB37" i="20"/>
  <c r="AC37" i="20"/>
  <c r="AD37" i="20"/>
  <c r="AE37" i="20"/>
  <c r="AF37" i="20"/>
  <c r="AG37" i="20"/>
  <c r="AH37" i="20"/>
  <c r="AI37" i="20"/>
  <c r="AJ37" i="20"/>
  <c r="AK37" i="20"/>
  <c r="AL37" i="20"/>
  <c r="AM37" i="20"/>
  <c r="AN37" i="20"/>
  <c r="AO37" i="20"/>
  <c r="AP37" i="20"/>
  <c r="AQ37" i="20"/>
  <c r="AR37" i="20"/>
  <c r="AS37" i="20"/>
  <c r="AT37" i="20"/>
  <c r="AU37" i="20"/>
  <c r="Z38" i="20"/>
  <c r="AA38" i="20"/>
  <c r="AB38" i="20"/>
  <c r="AC38" i="20"/>
  <c r="AD38" i="20"/>
  <c r="AE38" i="20"/>
  <c r="AF38" i="20"/>
  <c r="AG38" i="20"/>
  <c r="AH38" i="20"/>
  <c r="AI38" i="20"/>
  <c r="AJ38" i="20"/>
  <c r="AK38" i="20"/>
  <c r="AL38" i="20"/>
  <c r="AM38" i="20"/>
  <c r="AN38" i="20"/>
  <c r="AO38" i="20"/>
  <c r="AP38" i="20"/>
  <c r="AQ38" i="20"/>
  <c r="AR38" i="20"/>
  <c r="AS38" i="20"/>
  <c r="AT38" i="20"/>
  <c r="AU38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AP39" i="20"/>
  <c r="AQ39" i="20"/>
  <c r="AR39" i="20"/>
  <c r="AS39" i="20"/>
  <c r="AT39" i="20"/>
  <c r="AU39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AP40" i="20"/>
  <c r="AQ40" i="20"/>
  <c r="AR40" i="20"/>
  <c r="AS40" i="20"/>
  <c r="AT40" i="20"/>
  <c r="AU40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AP41" i="20"/>
  <c r="AQ41" i="20"/>
  <c r="AR41" i="20"/>
  <c r="AS41" i="20"/>
  <c r="AT41" i="20"/>
  <c r="AU41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AP42" i="20"/>
  <c r="AQ42" i="20"/>
  <c r="AR42" i="20"/>
  <c r="AS42" i="20"/>
  <c r="AT42" i="20"/>
  <c r="AU42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AP43" i="20"/>
  <c r="AQ43" i="20"/>
  <c r="AR43" i="20"/>
  <c r="AS43" i="20"/>
  <c r="AT43" i="20"/>
  <c r="AU43" i="20"/>
  <c r="Z44" i="20"/>
  <c r="AA44" i="20"/>
  <c r="AB44" i="20"/>
  <c r="AC44" i="20"/>
  <c r="AD44" i="20"/>
  <c r="AE44" i="20"/>
  <c r="AF44" i="20"/>
  <c r="AG44" i="20"/>
  <c r="AH44" i="20"/>
  <c r="AI44" i="20"/>
  <c r="AJ44" i="20"/>
  <c r="AK44" i="20"/>
  <c r="AL44" i="20"/>
  <c r="AM44" i="20"/>
  <c r="AN44" i="20"/>
  <c r="AO44" i="20"/>
  <c r="AP44" i="20"/>
  <c r="AQ44" i="20"/>
  <c r="AR44" i="20"/>
  <c r="AS44" i="20"/>
  <c r="AT44" i="20"/>
  <c r="AU44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AP45" i="20"/>
  <c r="AQ45" i="20"/>
  <c r="AR45" i="20"/>
  <c r="AS45" i="20"/>
  <c r="AT45" i="20"/>
  <c r="AU45" i="20"/>
  <c r="Z46" i="20"/>
  <c r="AA46" i="20"/>
  <c r="AB46" i="20"/>
  <c r="AC46" i="20"/>
  <c r="AD46" i="20"/>
  <c r="AE46" i="20"/>
  <c r="AF46" i="20"/>
  <c r="AG46" i="20"/>
  <c r="AH46" i="20"/>
  <c r="AI46" i="20"/>
  <c r="AJ46" i="20"/>
  <c r="AK46" i="20"/>
  <c r="AL46" i="20"/>
  <c r="AM46" i="20"/>
  <c r="AN46" i="20"/>
  <c r="AO46" i="20"/>
  <c r="AP46" i="20"/>
  <c r="AQ46" i="20"/>
  <c r="AR46" i="20"/>
  <c r="AS46" i="20"/>
  <c r="AT46" i="20"/>
  <c r="AU46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AP47" i="20"/>
  <c r="AQ47" i="20"/>
  <c r="AR47" i="20"/>
  <c r="AS47" i="20"/>
  <c r="AT47" i="20"/>
  <c r="AU47" i="20"/>
  <c r="Z48" i="20"/>
  <c r="AA48" i="20"/>
  <c r="AB48" i="20"/>
  <c r="AC48" i="20"/>
  <c r="AD48" i="20"/>
  <c r="AE48" i="20"/>
  <c r="AF48" i="20"/>
  <c r="AG48" i="20"/>
  <c r="AH48" i="20"/>
  <c r="AI48" i="20"/>
  <c r="AJ48" i="20"/>
  <c r="AK48" i="20"/>
  <c r="AL48" i="20"/>
  <c r="AM48" i="20"/>
  <c r="AN48" i="20"/>
  <c r="AO48" i="20"/>
  <c r="AP48" i="20"/>
  <c r="AQ48" i="20"/>
  <c r="AR48" i="20"/>
  <c r="AS48" i="20"/>
  <c r="AT48" i="20"/>
  <c r="AU48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AP49" i="20"/>
  <c r="AQ49" i="20"/>
  <c r="AR49" i="20"/>
  <c r="AS49" i="20"/>
  <c r="AT49" i="20"/>
  <c r="AU49" i="20"/>
  <c r="Z50" i="20"/>
  <c r="AA50" i="20"/>
  <c r="AB50" i="20"/>
  <c r="AC50" i="20"/>
  <c r="AD50" i="20"/>
  <c r="AE50" i="20"/>
  <c r="AF50" i="20"/>
  <c r="AG50" i="20"/>
  <c r="AH50" i="20"/>
  <c r="AI50" i="20"/>
  <c r="AJ50" i="20"/>
  <c r="AK50" i="20"/>
  <c r="AL50" i="20"/>
  <c r="AM50" i="20"/>
  <c r="AN50" i="20"/>
  <c r="AO50" i="20"/>
  <c r="AP50" i="20"/>
  <c r="AQ50" i="20"/>
  <c r="AR50" i="20"/>
  <c r="AS50" i="20"/>
  <c r="AT50" i="20"/>
  <c r="AU50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AP51" i="20"/>
  <c r="AQ51" i="20"/>
  <c r="AR51" i="20"/>
  <c r="AS51" i="20"/>
  <c r="AT51" i="20"/>
  <c r="AU51" i="20"/>
  <c r="Z52" i="20"/>
  <c r="AA52" i="20"/>
  <c r="AB52" i="20"/>
  <c r="AC52" i="20"/>
  <c r="AD52" i="20"/>
  <c r="AE52" i="20"/>
  <c r="AF52" i="20"/>
  <c r="AG52" i="20"/>
  <c r="AH52" i="20"/>
  <c r="AI52" i="20"/>
  <c r="AJ52" i="20"/>
  <c r="AK52" i="20"/>
  <c r="AL52" i="20"/>
  <c r="AM52" i="20"/>
  <c r="AN52" i="20"/>
  <c r="AO52" i="20"/>
  <c r="AP52" i="20"/>
  <c r="AQ52" i="20"/>
  <c r="AR52" i="20"/>
  <c r="AS52" i="20"/>
  <c r="AT52" i="20"/>
  <c r="AU52" i="20"/>
  <c r="Z53" i="20"/>
  <c r="AA53" i="20"/>
  <c r="AB53" i="20"/>
  <c r="AC53" i="20"/>
  <c r="AD53" i="20"/>
  <c r="AE53" i="20"/>
  <c r="AF53" i="20"/>
  <c r="AG53" i="20"/>
  <c r="AH53" i="20"/>
  <c r="AI53" i="20"/>
  <c r="AJ53" i="20"/>
  <c r="AK53" i="20"/>
  <c r="AL53" i="20"/>
  <c r="AM53" i="20"/>
  <c r="AN53" i="20"/>
  <c r="AO53" i="20"/>
  <c r="AP53" i="20"/>
  <c r="AQ53" i="20"/>
  <c r="AR53" i="20"/>
  <c r="AS53" i="20"/>
  <c r="AT53" i="20"/>
  <c r="AU53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AP54" i="20"/>
  <c r="AQ54" i="20"/>
  <c r="AR54" i="20"/>
  <c r="AS54" i="20"/>
  <c r="AT54" i="20"/>
  <c r="AU54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AP55" i="20"/>
  <c r="AQ55" i="20"/>
  <c r="AR55" i="20"/>
  <c r="AS55" i="20"/>
  <c r="AT55" i="20"/>
  <c r="AU55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AP56" i="20"/>
  <c r="AQ56" i="20"/>
  <c r="AR56" i="20"/>
  <c r="AS56" i="20"/>
  <c r="AT56" i="20"/>
  <c r="AU56" i="20"/>
  <c r="Z57" i="20"/>
  <c r="AA57" i="20"/>
  <c r="AB57" i="20"/>
  <c r="AC57" i="20"/>
  <c r="AD57" i="20"/>
  <c r="AE57" i="20"/>
  <c r="AF57" i="20"/>
  <c r="AG57" i="20"/>
  <c r="AH57" i="20"/>
  <c r="AI57" i="20"/>
  <c r="AJ57" i="20"/>
  <c r="AK57" i="20"/>
  <c r="AL57" i="20"/>
  <c r="AM57" i="20"/>
  <c r="AN57" i="20"/>
  <c r="AO57" i="20"/>
  <c r="AP57" i="20"/>
  <c r="AQ57" i="20"/>
  <c r="AR57" i="20"/>
  <c r="AS57" i="20"/>
  <c r="AT57" i="20"/>
  <c r="AU57" i="20"/>
  <c r="Z58" i="20"/>
  <c r="AA58" i="20"/>
  <c r="AB58" i="20"/>
  <c r="AC58" i="20"/>
  <c r="AD58" i="20"/>
  <c r="AE58" i="20"/>
  <c r="AF58" i="20"/>
  <c r="AG58" i="20"/>
  <c r="AH58" i="20"/>
  <c r="AI58" i="20"/>
  <c r="AJ58" i="20"/>
  <c r="AK58" i="20"/>
  <c r="AL58" i="20"/>
  <c r="AM58" i="20"/>
  <c r="AN58" i="20"/>
  <c r="AO58" i="20"/>
  <c r="AP58" i="20"/>
  <c r="AQ58" i="20"/>
  <c r="AR58" i="20"/>
  <c r="AS58" i="20"/>
  <c r="AT58" i="20"/>
  <c r="AU58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AP59" i="20"/>
  <c r="AQ59" i="20"/>
  <c r="AR59" i="20"/>
  <c r="AS59" i="20"/>
  <c r="AT59" i="20"/>
  <c r="AU59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AP60" i="20"/>
  <c r="AQ60" i="20"/>
  <c r="AR60" i="20"/>
  <c r="AS60" i="20"/>
  <c r="AT60" i="20"/>
  <c r="AU60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AP61" i="20"/>
  <c r="AQ61" i="20"/>
  <c r="AR61" i="20"/>
  <c r="AS61" i="20"/>
  <c r="AT61" i="20"/>
  <c r="AU61" i="20"/>
  <c r="AA8" i="20"/>
  <c r="AB8" i="20"/>
  <c r="AC8" i="20"/>
  <c r="AD8" i="20"/>
  <c r="AE8" i="20"/>
  <c r="AF8" i="20"/>
  <c r="AG8" i="20"/>
  <c r="AH8" i="20"/>
  <c r="AI8" i="20"/>
  <c r="AJ8" i="20"/>
  <c r="AK8" i="20"/>
  <c r="AL8" i="20"/>
  <c r="AM8" i="20"/>
  <c r="AN8" i="20"/>
  <c r="AO8" i="20"/>
  <c r="AP8" i="20"/>
  <c r="AQ8" i="20"/>
  <c r="AR8" i="20"/>
  <c r="AS8" i="20"/>
  <c r="AT8" i="20"/>
  <c r="AU8" i="20"/>
  <c r="Z8" i="20"/>
  <c r="E23" i="25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AV70" i="20" l="1"/>
  <c r="AV66" i="20"/>
  <c r="AV62" i="20"/>
  <c r="AV67" i="20"/>
  <c r="AV63" i="20"/>
  <c r="AV64" i="20"/>
  <c r="AV69" i="20"/>
  <c r="AV65" i="20"/>
  <c r="AV68" i="20"/>
  <c r="AV54" i="20"/>
  <c r="AV50" i="20"/>
  <c r="AV51" i="20"/>
  <c r="AV47" i="20"/>
  <c r="AV43" i="20"/>
  <c r="AV60" i="20"/>
  <c r="AV48" i="20"/>
  <c r="AV44" i="20"/>
  <c r="AV58" i="20"/>
  <c r="AV59" i="20"/>
  <c r="AV56" i="20"/>
  <c r="AV61" i="20"/>
  <c r="AV57" i="20"/>
  <c r="AV53" i="20"/>
  <c r="AV49" i="20"/>
  <c r="AV45" i="20"/>
  <c r="AV46" i="20"/>
  <c r="AV55" i="20"/>
  <c r="AV52" i="20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178" i="1" l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002" i="1" l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0826" i="1" l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R85" i="24" l="1"/>
  <c r="R117" i="24"/>
  <c r="R130" i="24"/>
  <c r="R132" i="24"/>
  <c r="S132" i="24" s="1"/>
  <c r="R163" i="24"/>
  <c r="R169" i="24"/>
  <c r="S169" i="24" s="1"/>
  <c r="R170" i="24"/>
  <c r="S170" i="24" s="1"/>
  <c r="R176" i="24"/>
  <c r="S176" i="24" s="1"/>
  <c r="R178" i="24"/>
  <c r="R179" i="24"/>
  <c r="R180" i="24"/>
  <c r="R181" i="24"/>
  <c r="R182" i="24"/>
  <c r="S182" i="24" s="1"/>
  <c r="R183" i="24"/>
  <c r="S183" i="24" s="1"/>
  <c r="R184" i="24"/>
  <c r="S184" i="24" s="1"/>
  <c r="R185" i="24"/>
  <c r="S185" i="24" s="1"/>
  <c r="R186" i="24"/>
  <c r="R187" i="24"/>
  <c r="R188" i="24"/>
  <c r="R189" i="24"/>
  <c r="S189" i="24" s="1"/>
  <c r="Q85" i="24"/>
  <c r="Q117" i="24"/>
  <c r="Q130" i="24"/>
  <c r="Q132" i="24"/>
  <c r="Q163" i="24"/>
  <c r="Q169" i="24"/>
  <c r="Q170" i="24"/>
  <c r="Q176" i="24"/>
  <c r="S188" i="24"/>
  <c r="S187" i="24"/>
  <c r="S186" i="24"/>
  <c r="S181" i="24"/>
  <c r="S180" i="24"/>
  <c r="S179" i="24"/>
  <c r="S178" i="24"/>
  <c r="N177" i="24"/>
  <c r="W177" i="24" s="1"/>
  <c r="N176" i="24"/>
  <c r="W176" i="24" s="1"/>
  <c r="N175" i="24"/>
  <c r="N174" i="24"/>
  <c r="W174" i="24" s="1"/>
  <c r="N173" i="24"/>
  <c r="N172" i="24"/>
  <c r="W172" i="24" s="1"/>
  <c r="N171" i="24"/>
  <c r="W171" i="24" s="1"/>
  <c r="N170" i="24"/>
  <c r="W170" i="24" s="1"/>
  <c r="N169" i="24"/>
  <c r="N168" i="24"/>
  <c r="W168" i="24" s="1"/>
  <c r="N167" i="24"/>
  <c r="N166" i="24"/>
  <c r="N165" i="24"/>
  <c r="N164" i="24"/>
  <c r="S163" i="24"/>
  <c r="N163" i="24"/>
  <c r="W163" i="24" s="1"/>
  <c r="N162" i="24"/>
  <c r="N161" i="24"/>
  <c r="W161" i="24" s="1"/>
  <c r="N160" i="24"/>
  <c r="W160" i="24" s="1"/>
  <c r="N159" i="24"/>
  <c r="N158" i="24"/>
  <c r="N157" i="24"/>
  <c r="W157" i="24" s="1"/>
  <c r="N156" i="24"/>
  <c r="N155" i="24"/>
  <c r="W155" i="24" s="1"/>
  <c r="N154" i="24"/>
  <c r="N153" i="24"/>
  <c r="N152" i="24"/>
  <c r="N151" i="24"/>
  <c r="W151" i="24" s="1"/>
  <c r="N150" i="24"/>
  <c r="N149" i="24"/>
  <c r="W149" i="24" s="1"/>
  <c r="N148" i="24"/>
  <c r="W148" i="24" s="1"/>
  <c r="N147" i="24"/>
  <c r="W147" i="24" s="1"/>
  <c r="N146" i="24"/>
  <c r="N145" i="24"/>
  <c r="N144" i="24"/>
  <c r="N143" i="24"/>
  <c r="N142" i="24"/>
  <c r="N141" i="24"/>
  <c r="N140" i="24"/>
  <c r="N139" i="24"/>
  <c r="N138" i="24"/>
  <c r="N137" i="24"/>
  <c r="W137" i="24" s="1"/>
  <c r="N136" i="24"/>
  <c r="W136" i="24" s="1"/>
  <c r="N135" i="24"/>
  <c r="N134" i="24"/>
  <c r="W134" i="24" s="1"/>
  <c r="N133" i="24"/>
  <c r="N132" i="24"/>
  <c r="N131" i="24"/>
  <c r="S130" i="24"/>
  <c r="N130" i="24"/>
  <c r="N129" i="24"/>
  <c r="N128" i="24"/>
  <c r="N127" i="24"/>
  <c r="N126" i="24"/>
  <c r="N125" i="24"/>
  <c r="N124" i="24"/>
  <c r="N123" i="24"/>
  <c r="N122" i="24"/>
  <c r="N121" i="24"/>
  <c r="N120" i="24"/>
  <c r="N119" i="24"/>
  <c r="N118" i="24"/>
  <c r="S117" i="24"/>
  <c r="N117" i="24"/>
  <c r="N116" i="24"/>
  <c r="W116" i="24" s="1"/>
  <c r="N115" i="24"/>
  <c r="N114" i="24"/>
  <c r="N113" i="24"/>
  <c r="N112" i="24"/>
  <c r="N111" i="24"/>
  <c r="N110" i="24"/>
  <c r="W110" i="24" s="1"/>
  <c r="N109" i="24"/>
  <c r="N108" i="24"/>
  <c r="N107" i="24"/>
  <c r="N106" i="24"/>
  <c r="N105" i="24"/>
  <c r="W105" i="24" s="1"/>
  <c r="N104" i="24"/>
  <c r="N103" i="24"/>
  <c r="N102" i="24"/>
  <c r="N101" i="24"/>
  <c r="N100" i="24"/>
  <c r="W100" i="24" s="1"/>
  <c r="N99" i="24"/>
  <c r="N98" i="24"/>
  <c r="W98" i="24" s="1"/>
  <c r="N97" i="24"/>
  <c r="N96" i="24"/>
  <c r="N95" i="24"/>
  <c r="N94" i="24"/>
  <c r="N93" i="24"/>
  <c r="N92" i="24"/>
  <c r="N91" i="24"/>
  <c r="N90" i="24"/>
  <c r="N89" i="24"/>
  <c r="N88" i="24"/>
  <c r="N87" i="24"/>
  <c r="N86" i="24"/>
  <c r="S85" i="24"/>
  <c r="N85" i="24"/>
  <c r="N84" i="24"/>
  <c r="N83" i="24"/>
  <c r="N82" i="24"/>
  <c r="N81" i="24"/>
  <c r="N80" i="24"/>
  <c r="N79" i="24"/>
  <c r="N78" i="24"/>
  <c r="N77" i="24"/>
  <c r="N76" i="24"/>
  <c r="N75" i="24"/>
  <c r="N74" i="24"/>
  <c r="N73" i="24"/>
  <c r="N72" i="24"/>
  <c r="N71" i="24"/>
  <c r="N70" i="24"/>
  <c r="N69" i="24"/>
  <c r="N68" i="24"/>
  <c r="N67" i="24"/>
  <c r="N66" i="24"/>
  <c r="N65" i="24"/>
  <c r="N64" i="24"/>
  <c r="N63" i="24"/>
  <c r="N62" i="24"/>
  <c r="N61" i="24"/>
  <c r="N60" i="24"/>
  <c r="N59" i="24"/>
  <c r="N58" i="24"/>
  <c r="N57" i="24"/>
  <c r="N56" i="24"/>
  <c r="N55" i="24"/>
  <c r="N54" i="24"/>
  <c r="N53" i="24"/>
  <c r="N52" i="24"/>
  <c r="N51" i="24"/>
  <c r="N50" i="24"/>
  <c r="N49" i="24"/>
  <c r="N48" i="24"/>
  <c r="N47" i="24"/>
  <c r="N46" i="24"/>
  <c r="N45" i="24"/>
  <c r="N44" i="24"/>
  <c r="N43" i="24"/>
  <c r="N42" i="24"/>
  <c r="N41" i="24"/>
  <c r="N40" i="24"/>
  <c r="N39" i="24"/>
  <c r="N38" i="24"/>
  <c r="N37" i="24"/>
  <c r="N36" i="24"/>
  <c r="N35" i="24"/>
  <c r="N34" i="24"/>
  <c r="N33" i="24"/>
  <c r="N32" i="24"/>
  <c r="N31" i="24"/>
  <c r="E31" i="24"/>
  <c r="E33" i="24" s="1"/>
  <c r="E35" i="24" s="1"/>
  <c r="E37" i="24" s="1"/>
  <c r="E39" i="24" s="1"/>
  <c r="E41" i="24" s="1"/>
  <c r="E43" i="24" s="1"/>
  <c r="E45" i="24" s="1"/>
  <c r="N30" i="24"/>
  <c r="N29" i="24"/>
  <c r="I29" i="24"/>
  <c r="I31" i="24" s="1"/>
  <c r="I33" i="24" s="1"/>
  <c r="I35" i="24" s="1"/>
  <c r="I37" i="24" s="1"/>
  <c r="I39" i="24" s="1"/>
  <c r="I41" i="24" s="1"/>
  <c r="I43" i="24" s="1"/>
  <c r="I45" i="24" s="1"/>
  <c r="H29" i="24"/>
  <c r="H31" i="24" s="1"/>
  <c r="H33" i="24" s="1"/>
  <c r="H35" i="24" s="1"/>
  <c r="H37" i="24" s="1"/>
  <c r="H39" i="24" s="1"/>
  <c r="H41" i="24" s="1"/>
  <c r="H43" i="24" s="1"/>
  <c r="H45" i="24" s="1"/>
  <c r="G29" i="24"/>
  <c r="G31" i="24" s="1"/>
  <c r="G33" i="24" s="1"/>
  <c r="G35" i="24" s="1"/>
  <c r="G37" i="24" s="1"/>
  <c r="G39" i="24" s="1"/>
  <c r="G41" i="24" s="1"/>
  <c r="G43" i="24" s="1"/>
  <c r="G45" i="24" s="1"/>
  <c r="F29" i="24"/>
  <c r="F31" i="24" s="1"/>
  <c r="F33" i="24" s="1"/>
  <c r="F35" i="24" s="1"/>
  <c r="F37" i="24" s="1"/>
  <c r="F39" i="24" s="1"/>
  <c r="F41" i="24" s="1"/>
  <c r="F43" i="24" s="1"/>
  <c r="F45" i="24" s="1"/>
  <c r="E29" i="24"/>
  <c r="D29" i="24"/>
  <c r="D31" i="24" s="1"/>
  <c r="D33" i="24" s="1"/>
  <c r="D35" i="24" s="1"/>
  <c r="D37" i="24" s="1"/>
  <c r="D39" i="24" s="1"/>
  <c r="D41" i="24" s="1"/>
  <c r="D43" i="24" s="1"/>
  <c r="D45" i="24" s="1"/>
  <c r="C29" i="24"/>
  <c r="C31" i="24" s="1"/>
  <c r="C33" i="24" s="1"/>
  <c r="C35" i="24" s="1"/>
  <c r="C37" i="24" s="1"/>
  <c r="C39" i="24" s="1"/>
  <c r="C41" i="24" s="1"/>
  <c r="C43" i="24" s="1"/>
  <c r="C45" i="24" s="1"/>
  <c r="B29" i="24"/>
  <c r="B31" i="24" s="1"/>
  <c r="B33" i="24" s="1"/>
  <c r="B35" i="24" s="1"/>
  <c r="B37" i="24" s="1"/>
  <c r="B39" i="24" s="1"/>
  <c r="B41" i="24" s="1"/>
  <c r="B43" i="24" s="1"/>
  <c r="B45" i="24" s="1"/>
  <c r="N28" i="24"/>
  <c r="I28" i="24"/>
  <c r="I30" i="24" s="1"/>
  <c r="I32" i="24" s="1"/>
  <c r="I34" i="24" s="1"/>
  <c r="I36" i="24" s="1"/>
  <c r="I38" i="24" s="1"/>
  <c r="I40" i="24" s="1"/>
  <c r="I42" i="24" s="1"/>
  <c r="I44" i="24" s="1"/>
  <c r="I46" i="24" s="1"/>
  <c r="H28" i="24"/>
  <c r="H30" i="24" s="1"/>
  <c r="H32" i="24" s="1"/>
  <c r="H34" i="24" s="1"/>
  <c r="H36" i="24" s="1"/>
  <c r="H38" i="24" s="1"/>
  <c r="H40" i="24" s="1"/>
  <c r="H42" i="24" s="1"/>
  <c r="H44" i="24" s="1"/>
  <c r="H46" i="24" s="1"/>
  <c r="G28" i="24"/>
  <c r="G30" i="24" s="1"/>
  <c r="G32" i="24" s="1"/>
  <c r="G34" i="24" s="1"/>
  <c r="G36" i="24" s="1"/>
  <c r="G38" i="24" s="1"/>
  <c r="G40" i="24" s="1"/>
  <c r="G42" i="24" s="1"/>
  <c r="G44" i="24" s="1"/>
  <c r="G46" i="24" s="1"/>
  <c r="F28" i="24"/>
  <c r="F30" i="24" s="1"/>
  <c r="F32" i="24" s="1"/>
  <c r="F34" i="24" s="1"/>
  <c r="F36" i="24" s="1"/>
  <c r="F38" i="24" s="1"/>
  <c r="F40" i="24" s="1"/>
  <c r="F42" i="24" s="1"/>
  <c r="F44" i="24" s="1"/>
  <c r="F46" i="24" s="1"/>
  <c r="E28" i="24"/>
  <c r="E30" i="24" s="1"/>
  <c r="E32" i="24" s="1"/>
  <c r="E34" i="24" s="1"/>
  <c r="E36" i="24" s="1"/>
  <c r="E38" i="24" s="1"/>
  <c r="E40" i="24" s="1"/>
  <c r="E42" i="24" s="1"/>
  <c r="E44" i="24" s="1"/>
  <c r="E46" i="24" s="1"/>
  <c r="D28" i="24"/>
  <c r="D30" i="24" s="1"/>
  <c r="D32" i="24" s="1"/>
  <c r="D34" i="24" s="1"/>
  <c r="D36" i="24" s="1"/>
  <c r="D38" i="24" s="1"/>
  <c r="D40" i="24" s="1"/>
  <c r="D42" i="24" s="1"/>
  <c r="D44" i="24" s="1"/>
  <c r="D46" i="24" s="1"/>
  <c r="C28" i="24"/>
  <c r="C30" i="24" s="1"/>
  <c r="C32" i="24" s="1"/>
  <c r="C34" i="24" s="1"/>
  <c r="C36" i="24" s="1"/>
  <c r="C38" i="24" s="1"/>
  <c r="C40" i="24" s="1"/>
  <c r="C42" i="24" s="1"/>
  <c r="C44" i="24" s="1"/>
  <c r="C46" i="24" s="1"/>
  <c r="B28" i="24"/>
  <c r="B30" i="24" s="1"/>
  <c r="B32" i="24" s="1"/>
  <c r="B34" i="24" s="1"/>
  <c r="B36" i="24" s="1"/>
  <c r="B38" i="24" s="1"/>
  <c r="B40" i="24" s="1"/>
  <c r="B42" i="24" s="1"/>
  <c r="B44" i="24" s="1"/>
  <c r="B46" i="24" s="1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3" i="24"/>
  <c r="N12" i="24"/>
  <c r="N11" i="24"/>
  <c r="N10" i="24"/>
  <c r="Z9" i="24"/>
  <c r="N9" i="24"/>
  <c r="Z8" i="24"/>
  <c r="N8" i="24"/>
  <c r="Z7" i="24"/>
  <c r="N7" i="24"/>
  <c r="Z6" i="24"/>
  <c r="N6" i="24"/>
  <c r="Z5" i="24"/>
  <c r="N5" i="24"/>
  <c r="Z4" i="24"/>
  <c r="N4" i="24"/>
  <c r="Z3" i="24"/>
  <c r="N3" i="24"/>
  <c r="Z2" i="24"/>
  <c r="N2" i="24"/>
  <c r="AF1" i="24"/>
  <c r="W175" i="24" l="1"/>
  <c r="W158" i="24"/>
  <c r="W167" i="24"/>
  <c r="W164" i="24"/>
  <c r="W132" i="24"/>
  <c r="AW617" i="13" l="1"/>
  <c r="AX617" i="13"/>
  <c r="AY617" i="13"/>
  <c r="AZ617" i="13"/>
  <c r="AW618" i="13"/>
  <c r="AX618" i="13"/>
  <c r="AY618" i="13"/>
  <c r="AZ618" i="13"/>
  <c r="AW619" i="13"/>
  <c r="AX619" i="13"/>
  <c r="AZ619" i="13"/>
  <c r="BA619" i="13"/>
  <c r="AW620" i="13"/>
  <c r="AX620" i="13"/>
  <c r="AY620" i="13"/>
  <c r="AZ620" i="13"/>
  <c r="AW621" i="13"/>
  <c r="AX621" i="13"/>
  <c r="AY621" i="13"/>
  <c r="AZ621" i="13"/>
  <c r="AW622" i="13"/>
  <c r="AY622" i="13"/>
  <c r="AZ622" i="13"/>
  <c r="BA622" i="13"/>
  <c r="AW623" i="13"/>
  <c r="AX623" i="13"/>
  <c r="AY623" i="13"/>
  <c r="AZ623" i="13"/>
  <c r="AW624" i="13"/>
  <c r="AY624" i="13"/>
  <c r="AZ624" i="13"/>
  <c r="BA624" i="13"/>
  <c r="AW625" i="13"/>
  <c r="AY625" i="13"/>
  <c r="AZ625" i="13"/>
  <c r="BA625" i="13"/>
  <c r="AW626" i="13"/>
  <c r="AX626" i="13"/>
  <c r="AY626" i="13"/>
  <c r="AZ626" i="13"/>
  <c r="AW627" i="13"/>
  <c r="AX627" i="13"/>
  <c r="AZ627" i="13"/>
  <c r="AW628" i="13"/>
  <c r="AY628" i="13"/>
  <c r="AZ628" i="13"/>
  <c r="BA628" i="13"/>
  <c r="AW629" i="13"/>
  <c r="AY629" i="13"/>
  <c r="AZ629" i="13"/>
  <c r="BA629" i="13"/>
  <c r="AW630" i="13"/>
  <c r="AX630" i="13"/>
  <c r="AZ630" i="13"/>
  <c r="BA630" i="13"/>
  <c r="AW631" i="13"/>
  <c r="AX631" i="13"/>
  <c r="AZ631" i="13"/>
  <c r="BA631" i="13"/>
  <c r="AW632" i="13"/>
  <c r="AY632" i="13"/>
  <c r="AZ632" i="13"/>
  <c r="BA632" i="13"/>
  <c r="AW633" i="13"/>
  <c r="AX633" i="13"/>
  <c r="AZ633" i="13"/>
  <c r="BA633" i="13"/>
  <c r="I10650" i="1" l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474" i="1" l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AW553" i="13" l="1"/>
  <c r="AX553" i="13"/>
  <c r="AZ553" i="13"/>
  <c r="AW554" i="13"/>
  <c r="AZ554" i="13"/>
  <c r="BA554" i="13"/>
  <c r="AW555" i="13"/>
  <c r="AZ555" i="13"/>
  <c r="BA555" i="13"/>
  <c r="AW556" i="13"/>
  <c r="AX556" i="13"/>
  <c r="AY556" i="13"/>
  <c r="AZ556" i="13"/>
  <c r="AW557" i="13"/>
  <c r="AY557" i="13"/>
  <c r="AZ557" i="13"/>
  <c r="AW558" i="13"/>
  <c r="AY558" i="13"/>
  <c r="AZ558" i="13"/>
  <c r="AW559" i="13"/>
  <c r="AY559" i="13"/>
  <c r="AZ559" i="13"/>
  <c r="AW560" i="13"/>
  <c r="AZ560" i="13"/>
  <c r="AW561" i="13"/>
  <c r="AX561" i="13"/>
  <c r="AZ561" i="13"/>
  <c r="AW562" i="13"/>
  <c r="AX562" i="13"/>
  <c r="AZ562" i="13"/>
  <c r="BA562" i="13"/>
  <c r="AW563" i="13"/>
  <c r="AX563" i="13"/>
  <c r="BA563" i="13"/>
  <c r="AW564" i="13"/>
  <c r="AX564" i="13"/>
  <c r="AZ564" i="13"/>
  <c r="AW565" i="13"/>
  <c r="AY565" i="13"/>
  <c r="AZ565" i="13"/>
  <c r="AW566" i="13"/>
  <c r="AX566" i="13"/>
  <c r="AY566" i="13"/>
  <c r="AZ566" i="13"/>
  <c r="AW567" i="13"/>
  <c r="AY567" i="13"/>
  <c r="AZ567" i="13"/>
  <c r="BA567" i="13"/>
  <c r="AW568" i="13"/>
  <c r="AX568" i="13"/>
  <c r="AZ568" i="13"/>
  <c r="BA568" i="13"/>
  <c r="AW569" i="13"/>
  <c r="AX569" i="13"/>
  <c r="AY569" i="13"/>
  <c r="AZ569" i="13"/>
  <c r="AW570" i="13"/>
  <c r="AX570" i="13"/>
  <c r="AY570" i="13"/>
  <c r="AZ570" i="13"/>
  <c r="AW571" i="13"/>
  <c r="AY571" i="13"/>
  <c r="AZ571" i="13"/>
  <c r="AW572" i="13"/>
  <c r="AX572" i="13"/>
  <c r="AY572" i="13"/>
  <c r="AW573" i="13"/>
  <c r="AX573" i="13"/>
  <c r="AY573" i="13"/>
  <c r="AZ573" i="13"/>
  <c r="AW574" i="13"/>
  <c r="AY574" i="13"/>
  <c r="AZ574" i="13"/>
  <c r="AW575" i="13"/>
  <c r="AX575" i="13"/>
  <c r="AY575" i="13"/>
  <c r="AZ575" i="13"/>
  <c r="AW576" i="13"/>
  <c r="AZ576" i="13"/>
  <c r="BA576" i="13"/>
  <c r="AW577" i="13"/>
  <c r="AY577" i="13"/>
  <c r="AZ577" i="13"/>
  <c r="BA577" i="13"/>
  <c r="AW578" i="13"/>
  <c r="AZ578" i="13"/>
  <c r="BA578" i="13"/>
  <c r="AW579" i="13"/>
  <c r="AY579" i="13"/>
  <c r="AZ579" i="13"/>
  <c r="AW580" i="13"/>
  <c r="AY580" i="13"/>
  <c r="AZ580" i="13"/>
  <c r="BA580" i="13"/>
  <c r="AW581" i="13"/>
  <c r="AX581" i="13"/>
  <c r="AZ581" i="13"/>
  <c r="AW582" i="13"/>
  <c r="AY582" i="13"/>
  <c r="AZ582" i="13"/>
  <c r="AW583" i="13"/>
  <c r="AZ583" i="13"/>
  <c r="AW584" i="13"/>
  <c r="AY584" i="13"/>
  <c r="AZ584" i="13"/>
  <c r="AW585" i="13"/>
  <c r="AX585" i="13"/>
  <c r="AY585" i="13"/>
  <c r="AZ585" i="13"/>
  <c r="AW586" i="13"/>
  <c r="AX586" i="13"/>
  <c r="AZ586" i="13"/>
  <c r="AW587" i="13"/>
  <c r="AX587" i="13"/>
  <c r="AZ587" i="13"/>
  <c r="AW588" i="13"/>
  <c r="AY588" i="13"/>
  <c r="AZ588" i="13"/>
  <c r="BA588" i="13"/>
  <c r="AW589" i="13"/>
  <c r="AY589" i="13"/>
  <c r="AZ589" i="13"/>
  <c r="AW590" i="13"/>
  <c r="AY590" i="13"/>
  <c r="BA590" i="13"/>
  <c r="AW591" i="13"/>
  <c r="AY591" i="13"/>
  <c r="AW592" i="13"/>
  <c r="AX592" i="13"/>
  <c r="AY592" i="13"/>
  <c r="AZ592" i="13"/>
  <c r="AW593" i="13"/>
  <c r="AX593" i="13"/>
  <c r="AY593" i="13"/>
  <c r="AZ593" i="13"/>
  <c r="AW594" i="13"/>
  <c r="AY594" i="13"/>
  <c r="AZ594" i="13"/>
  <c r="BA594" i="13"/>
  <c r="AW595" i="13"/>
  <c r="AZ595" i="13"/>
  <c r="AW596" i="13"/>
  <c r="AY596" i="13"/>
  <c r="AZ596" i="13"/>
  <c r="AW597" i="13"/>
  <c r="AY597" i="13"/>
  <c r="AZ597" i="13"/>
  <c r="AW598" i="13"/>
  <c r="AX598" i="13"/>
  <c r="AZ598" i="13"/>
  <c r="AW599" i="13"/>
  <c r="AX599" i="13"/>
  <c r="AZ599" i="13"/>
  <c r="AW600" i="13"/>
  <c r="AX600" i="13"/>
  <c r="AZ600" i="13"/>
  <c r="AW601" i="13"/>
  <c r="AX601" i="13"/>
  <c r="AZ601" i="13"/>
  <c r="AW602" i="13"/>
  <c r="AX602" i="13"/>
  <c r="AY602" i="13"/>
  <c r="AZ602" i="13"/>
  <c r="AW603" i="13"/>
  <c r="AY603" i="13"/>
  <c r="AZ603" i="13"/>
  <c r="AW604" i="13"/>
  <c r="AY604" i="13"/>
  <c r="AZ604" i="13"/>
  <c r="AW605" i="13"/>
  <c r="AY605" i="13"/>
  <c r="AZ605" i="13"/>
  <c r="AW606" i="13"/>
  <c r="AY606" i="13"/>
  <c r="AZ606" i="13"/>
  <c r="AW607" i="13"/>
  <c r="AY607" i="13"/>
  <c r="AZ607" i="13"/>
  <c r="AW608" i="13"/>
  <c r="AY608" i="13"/>
  <c r="AZ608" i="13"/>
  <c r="AW609" i="13"/>
  <c r="AX609" i="13"/>
  <c r="AZ609" i="13"/>
  <c r="AW610" i="13"/>
  <c r="AY610" i="13"/>
  <c r="AZ610" i="13"/>
  <c r="BA610" i="13"/>
  <c r="AW611" i="13"/>
  <c r="AY611" i="13"/>
  <c r="AZ611" i="13"/>
  <c r="AW612" i="13"/>
  <c r="AZ612" i="13"/>
  <c r="AW613" i="13"/>
  <c r="AX613" i="13"/>
  <c r="AZ613" i="13"/>
  <c r="AW614" i="13"/>
  <c r="AZ614" i="13"/>
  <c r="AW615" i="13"/>
  <c r="AZ615" i="13"/>
  <c r="AW616" i="13"/>
  <c r="AX616" i="13"/>
  <c r="AZ616" i="13"/>
  <c r="AY614" i="13" l="1"/>
  <c r="AX590" i="13"/>
  <c r="AX608" i="13"/>
  <c r="BA595" i="13"/>
  <c r="AY616" i="13"/>
  <c r="AX589" i="13"/>
  <c r="AY613" i="13"/>
  <c r="BA561" i="13"/>
  <c r="AY598" i="13"/>
  <c r="AY601" i="13"/>
  <c r="AY564" i="13"/>
  <c r="BA574" i="13"/>
  <c r="BA581" i="13"/>
  <c r="BA586" i="13"/>
  <c r="BA587" i="13"/>
  <c r="BA582" i="13"/>
  <c r="AZ591" i="13"/>
  <c r="AY583" i="13"/>
  <c r="AY553" i="13"/>
  <c r="AX596" i="13"/>
  <c r="AX612" i="13"/>
  <c r="AX576" i="13"/>
  <c r="AX578" i="13"/>
  <c r="AX554" i="13"/>
  <c r="AX611" i="13"/>
  <c r="AX557" i="13"/>
  <c r="AX565" i="13"/>
  <c r="AX607" i="13"/>
  <c r="AX560" i="13"/>
  <c r="I10298" i="1" l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B15" i="23" l="1"/>
  <c r="C15" i="23"/>
  <c r="D15" i="23"/>
  <c r="E15" i="23"/>
  <c r="F15" i="23"/>
  <c r="G15" i="23"/>
  <c r="H15" i="23"/>
  <c r="I15" i="23"/>
  <c r="J15" i="23"/>
  <c r="K15" i="23"/>
  <c r="B16" i="23"/>
  <c r="C16" i="23"/>
  <c r="D16" i="23"/>
  <c r="E16" i="23"/>
  <c r="F16" i="23"/>
  <c r="G16" i="23"/>
  <c r="H16" i="23"/>
  <c r="I16" i="23"/>
  <c r="J16" i="23"/>
  <c r="K16" i="23"/>
  <c r="B17" i="23"/>
  <c r="C17" i="23"/>
  <c r="D17" i="23"/>
  <c r="E17" i="23"/>
  <c r="F17" i="23"/>
  <c r="G17" i="23"/>
  <c r="H17" i="23"/>
  <c r="I17" i="23"/>
  <c r="J17" i="23"/>
  <c r="K17" i="23"/>
  <c r="B18" i="23"/>
  <c r="C18" i="23"/>
  <c r="D18" i="23"/>
  <c r="E18" i="23"/>
  <c r="F18" i="23"/>
  <c r="G18" i="23"/>
  <c r="H18" i="23"/>
  <c r="I18" i="23"/>
  <c r="J18" i="23"/>
  <c r="K18" i="23"/>
  <c r="B19" i="23"/>
  <c r="C19" i="23"/>
  <c r="D19" i="23"/>
  <c r="E19" i="23"/>
  <c r="F19" i="23"/>
  <c r="G19" i="23"/>
  <c r="H19" i="23"/>
  <c r="I19" i="23"/>
  <c r="J19" i="23"/>
  <c r="K19" i="23"/>
  <c r="B20" i="23"/>
  <c r="C20" i="23"/>
  <c r="D20" i="23"/>
  <c r="E20" i="23"/>
  <c r="F20" i="23"/>
  <c r="G20" i="23"/>
  <c r="H20" i="23"/>
  <c r="I20" i="23"/>
  <c r="J20" i="23"/>
  <c r="K20" i="23"/>
  <c r="B21" i="23"/>
  <c r="C21" i="23"/>
  <c r="D21" i="23"/>
  <c r="E21" i="23"/>
  <c r="F21" i="23"/>
  <c r="G21" i="23"/>
  <c r="H21" i="23"/>
  <c r="I21" i="23"/>
  <c r="J21" i="23"/>
  <c r="K21" i="23"/>
  <c r="I10122" i="1" l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K22" i="23" l="1"/>
  <c r="K33" i="23" s="1"/>
  <c r="K32" i="23"/>
  <c r="K31" i="23"/>
  <c r="K30" i="23"/>
  <c r="K29" i="23"/>
  <c r="K28" i="23"/>
  <c r="K27" i="23"/>
  <c r="K26" i="23"/>
  <c r="J22" i="23"/>
  <c r="I22" i="23"/>
  <c r="H22" i="23"/>
  <c r="G22" i="23"/>
  <c r="F22" i="23"/>
  <c r="E22" i="23"/>
  <c r="D22" i="23"/>
  <c r="C22" i="23"/>
  <c r="B22" i="23"/>
  <c r="B33" i="23"/>
  <c r="B32" i="23"/>
  <c r="B31" i="23"/>
  <c r="B30" i="23"/>
  <c r="B29" i="23"/>
  <c r="B28" i="23"/>
  <c r="B27" i="23"/>
  <c r="B26" i="23"/>
  <c r="C27" i="23"/>
  <c r="D27" i="23"/>
  <c r="E27" i="23"/>
  <c r="F27" i="23"/>
  <c r="G27" i="23"/>
  <c r="H27" i="23"/>
  <c r="I27" i="23"/>
  <c r="J27" i="23"/>
  <c r="C28" i="23"/>
  <c r="D28" i="23"/>
  <c r="E28" i="23"/>
  <c r="F28" i="23"/>
  <c r="G28" i="23"/>
  <c r="H28" i="23"/>
  <c r="I28" i="23"/>
  <c r="J28" i="23"/>
  <c r="C29" i="23"/>
  <c r="D29" i="23"/>
  <c r="E29" i="23"/>
  <c r="F29" i="23"/>
  <c r="G29" i="23"/>
  <c r="H29" i="23"/>
  <c r="I29" i="23"/>
  <c r="J29" i="23"/>
  <c r="C30" i="23"/>
  <c r="D30" i="23"/>
  <c r="E30" i="23"/>
  <c r="F30" i="23"/>
  <c r="G30" i="23"/>
  <c r="H30" i="23"/>
  <c r="I30" i="23"/>
  <c r="J30" i="23"/>
  <c r="C31" i="23"/>
  <c r="D31" i="23"/>
  <c r="E31" i="23"/>
  <c r="F31" i="23"/>
  <c r="G31" i="23"/>
  <c r="H31" i="23"/>
  <c r="I31" i="23"/>
  <c r="J31" i="23"/>
  <c r="C32" i="23"/>
  <c r="D32" i="23"/>
  <c r="E32" i="23"/>
  <c r="F32" i="23"/>
  <c r="G32" i="23"/>
  <c r="H32" i="23"/>
  <c r="I32" i="23"/>
  <c r="J32" i="23"/>
  <c r="C33" i="23"/>
  <c r="D33" i="23"/>
  <c r="E33" i="23"/>
  <c r="F33" i="23"/>
  <c r="G33" i="23"/>
  <c r="H33" i="23"/>
  <c r="I33" i="23"/>
  <c r="J33" i="23"/>
  <c r="D26" i="23"/>
  <c r="E26" i="23"/>
  <c r="F26" i="23"/>
  <c r="G26" i="23"/>
  <c r="H26" i="23"/>
  <c r="I26" i="23"/>
  <c r="J26" i="23"/>
  <c r="C26" i="23"/>
  <c r="I9946" i="1" l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D103" i="17"/>
  <c r="I9594" i="1" l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P3" i="8" l="1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2" i="8"/>
  <c r="V3" i="8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2" i="8"/>
  <c r="I9259" i="1" l="1"/>
  <c r="I9242" i="1" l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AV32" i="20" l="1"/>
  <c r="AV28" i="20"/>
  <c r="AV20" i="20"/>
  <c r="AV8" i="20"/>
  <c r="AV35" i="20"/>
  <c r="AV34" i="20"/>
  <c r="AV30" i="20"/>
  <c r="AV26" i="20"/>
  <c r="AV22" i="20"/>
  <c r="AV18" i="20"/>
  <c r="AV14" i="20"/>
  <c r="AV10" i="20"/>
  <c r="AV36" i="20"/>
  <c r="AV16" i="20"/>
  <c r="AV31" i="20"/>
  <c r="AV27" i="20"/>
  <c r="AV15" i="20"/>
  <c r="AV42" i="20"/>
  <c r="AV40" i="20"/>
  <c r="AV24" i="20"/>
  <c r="AV12" i="20"/>
  <c r="AV39" i="20"/>
  <c r="AV23" i="20"/>
  <c r="AV19" i="20"/>
  <c r="AV11" i="20"/>
  <c r="AV38" i="20"/>
  <c r="AV41" i="20"/>
  <c r="AV37" i="20"/>
  <c r="AV33" i="20"/>
  <c r="AV29" i="20"/>
  <c r="AV25" i="20"/>
  <c r="AV21" i="20"/>
  <c r="AV17" i="20"/>
  <c r="AV13" i="20"/>
  <c r="AV9" i="20"/>
  <c r="S23" i="18"/>
  <c r="S22" i="18"/>
  <c r="S21" i="18"/>
  <c r="S20" i="18"/>
  <c r="S19" i="18"/>
  <c r="S18" i="18"/>
  <c r="S17" i="18"/>
  <c r="T16" i="18"/>
  <c r="S16" i="18"/>
  <c r="S15" i="18"/>
  <c r="T14" i="18"/>
  <c r="S14" i="18"/>
  <c r="S13" i="18"/>
  <c r="S12" i="18"/>
  <c r="T11" i="18"/>
  <c r="S11" i="18"/>
  <c r="S10" i="18"/>
  <c r="S9" i="18"/>
  <c r="S8" i="18"/>
  <c r="S7" i="18"/>
  <c r="S6" i="18"/>
  <c r="S5" i="18"/>
  <c r="S4" i="18"/>
  <c r="T3" i="18"/>
  <c r="S3" i="18"/>
  <c r="S2" i="18"/>
  <c r="U1" i="18"/>
  <c r="U23" i="18" s="1"/>
  <c r="T1" i="18"/>
  <c r="T18" i="18" s="1"/>
  <c r="O3" i="18"/>
  <c r="O4" i="18"/>
  <c r="Q4" i="18"/>
  <c r="O5" i="18"/>
  <c r="O6" i="18"/>
  <c r="O7" i="18"/>
  <c r="P7" i="18"/>
  <c r="O8" i="18"/>
  <c r="O9" i="18"/>
  <c r="Q9" i="18"/>
  <c r="O10" i="18"/>
  <c r="O11" i="18"/>
  <c r="O12" i="18"/>
  <c r="Q12" i="18"/>
  <c r="O13" i="18"/>
  <c r="O14" i="18"/>
  <c r="O15" i="18"/>
  <c r="P15" i="18"/>
  <c r="O16" i="18"/>
  <c r="O17" i="18"/>
  <c r="Q17" i="18"/>
  <c r="O18" i="18"/>
  <c r="O19" i="18"/>
  <c r="O20" i="18"/>
  <c r="P20" i="18"/>
  <c r="Q20" i="18"/>
  <c r="O21" i="18"/>
  <c r="O22" i="18"/>
  <c r="O23" i="18"/>
  <c r="P23" i="18"/>
  <c r="K3" i="18"/>
  <c r="K4" i="18"/>
  <c r="K5" i="18"/>
  <c r="K6" i="18"/>
  <c r="L6" i="18"/>
  <c r="K7" i="18"/>
  <c r="L7" i="18"/>
  <c r="K8" i="18"/>
  <c r="K9" i="18"/>
  <c r="K10" i="18"/>
  <c r="L10" i="18"/>
  <c r="K11" i="18"/>
  <c r="K12" i="18"/>
  <c r="L12" i="18"/>
  <c r="K13" i="18"/>
  <c r="K14" i="18"/>
  <c r="L14" i="18"/>
  <c r="K15" i="18"/>
  <c r="L15" i="18"/>
  <c r="K16" i="18"/>
  <c r="K17" i="18"/>
  <c r="K18" i="18"/>
  <c r="L18" i="18"/>
  <c r="K19" i="18"/>
  <c r="K20" i="18"/>
  <c r="L20" i="18"/>
  <c r="K21" i="18"/>
  <c r="K22" i="18"/>
  <c r="L22" i="18"/>
  <c r="K23" i="18"/>
  <c r="L23" i="18"/>
  <c r="O2" i="18"/>
  <c r="Q1" i="18"/>
  <c r="Q7" i="18" s="1"/>
  <c r="P1" i="18"/>
  <c r="P2" i="18" s="1"/>
  <c r="L2" i="18"/>
  <c r="K2" i="18"/>
  <c r="M1" i="18"/>
  <c r="M10" i="18" s="1"/>
  <c r="L1" i="18"/>
  <c r="L5" i="18" s="1"/>
  <c r="M7" i="18" l="1"/>
  <c r="P12" i="18"/>
  <c r="P4" i="18"/>
  <c r="M17" i="18"/>
  <c r="M9" i="18"/>
  <c r="L4" i="18"/>
  <c r="Q22" i="18"/>
  <c r="P17" i="18"/>
  <c r="Q14" i="18"/>
  <c r="P9" i="18"/>
  <c r="Q6" i="18"/>
  <c r="M12" i="18"/>
  <c r="M2" i="18"/>
  <c r="M22" i="18"/>
  <c r="L17" i="18"/>
  <c r="M14" i="18"/>
  <c r="L9" i="18"/>
  <c r="M6" i="18"/>
  <c r="P22" i="18"/>
  <c r="Q19" i="18"/>
  <c r="P14" i="18"/>
  <c r="Q11" i="18"/>
  <c r="P6" i="18"/>
  <c r="Q3" i="18"/>
  <c r="T22" i="18"/>
  <c r="M23" i="18"/>
  <c r="M15" i="18"/>
  <c r="M3" i="18"/>
  <c r="P19" i="18"/>
  <c r="Q16" i="18"/>
  <c r="P11" i="18"/>
  <c r="Q8" i="18"/>
  <c r="P3" i="18"/>
  <c r="L19" i="18"/>
  <c r="M16" i="18"/>
  <c r="L11" i="18"/>
  <c r="M8" i="18"/>
  <c r="L3" i="18"/>
  <c r="Q21" i="18"/>
  <c r="P16" i="18"/>
  <c r="Q13" i="18"/>
  <c r="P8" i="18"/>
  <c r="Q5" i="18"/>
  <c r="T5" i="18"/>
  <c r="M4" i="18"/>
  <c r="M19" i="18"/>
  <c r="M21" i="18"/>
  <c r="L16" i="18"/>
  <c r="M13" i="18"/>
  <c r="L8" i="18"/>
  <c r="M5" i="18"/>
  <c r="P21" i="18"/>
  <c r="Q18" i="18"/>
  <c r="P13" i="18"/>
  <c r="Q10" i="18"/>
  <c r="P5" i="18"/>
  <c r="M20" i="18"/>
  <c r="M11" i="18"/>
  <c r="Q2" i="18"/>
  <c r="L21" i="18"/>
  <c r="M18" i="18"/>
  <c r="L13" i="18"/>
  <c r="Q23" i="18"/>
  <c r="P18" i="18"/>
  <c r="Q15" i="18"/>
  <c r="P10" i="18"/>
  <c r="T13" i="18"/>
  <c r="AW33" i="20"/>
  <c r="AW12" i="20"/>
  <c r="AW36" i="20"/>
  <c r="AW21" i="20"/>
  <c r="AW19" i="20"/>
  <c r="AW27" i="20"/>
  <c r="AW26" i="20"/>
  <c r="AW25" i="20"/>
  <c r="AW23" i="20"/>
  <c r="AW31" i="20"/>
  <c r="AW30" i="20"/>
  <c r="AW29" i="20"/>
  <c r="AW39" i="20"/>
  <c r="AW16" i="20"/>
  <c r="AW34" i="20"/>
  <c r="AW37" i="20"/>
  <c r="AW8" i="20"/>
  <c r="AW43" i="20"/>
  <c r="AW46" i="20"/>
  <c r="AW48" i="20"/>
  <c r="AW54" i="20"/>
  <c r="AW65" i="20"/>
  <c r="AW52" i="20"/>
  <c r="AW63" i="20"/>
  <c r="AW45" i="20"/>
  <c r="AW50" i="20"/>
  <c r="AW44" i="20"/>
  <c r="AW55" i="20"/>
  <c r="AW59" i="20"/>
  <c r="AW70" i="20"/>
  <c r="AW61" i="20"/>
  <c r="AW62" i="20"/>
  <c r="AW49" i="20"/>
  <c r="AW56" i="20"/>
  <c r="AW47" i="20"/>
  <c r="AW58" i="20"/>
  <c r="AW57" i="20"/>
  <c r="AW66" i="20"/>
  <c r="AW53" i="20"/>
  <c r="AW51" i="20"/>
  <c r="AW60" i="20"/>
  <c r="AW67" i="20"/>
  <c r="AW69" i="20"/>
  <c r="AW68" i="20"/>
  <c r="AW64" i="20"/>
  <c r="AW9" i="20"/>
  <c r="AW41" i="20"/>
  <c r="AW40" i="20"/>
  <c r="AW14" i="20"/>
  <c r="AW20" i="20"/>
  <c r="AW35" i="20"/>
  <c r="AW24" i="20"/>
  <c r="AW18" i="20"/>
  <c r="AW10" i="20"/>
  <c r="AW13" i="20"/>
  <c r="AW38" i="20"/>
  <c r="AW42" i="20"/>
  <c r="AW28" i="20"/>
  <c r="AW17" i="20"/>
  <c r="AW11" i="20"/>
  <c r="AW15" i="20"/>
  <c r="AW22" i="20"/>
  <c r="AW32" i="20"/>
  <c r="U16" i="18"/>
  <c r="U2" i="18"/>
  <c r="U13" i="18"/>
  <c r="T21" i="18"/>
  <c r="U8" i="18"/>
  <c r="U5" i="18"/>
  <c r="T6" i="18"/>
  <c r="U10" i="18"/>
  <c r="U21" i="18"/>
  <c r="U6" i="18"/>
  <c r="U3" i="18"/>
  <c r="U14" i="18"/>
  <c r="U11" i="18"/>
  <c r="T19" i="18"/>
  <c r="U22" i="18"/>
  <c r="U18" i="18"/>
  <c r="T8" i="18"/>
  <c r="U19" i="18"/>
  <c r="T9" i="18"/>
  <c r="T17" i="18"/>
  <c r="T4" i="18"/>
  <c r="U9" i="18"/>
  <c r="T12" i="18"/>
  <c r="U17" i="18"/>
  <c r="T20" i="18"/>
  <c r="U4" i="18"/>
  <c r="T7" i="18"/>
  <c r="U12" i="18"/>
  <c r="T15" i="18"/>
  <c r="U20" i="18"/>
  <c r="T23" i="18"/>
  <c r="T2" i="18"/>
  <c r="U7" i="18"/>
  <c r="T10" i="18"/>
  <c r="U15" i="18"/>
  <c r="C112" i="17"/>
  <c r="C120" i="17" s="1"/>
  <c r="B112" i="17"/>
  <c r="B120" i="17" s="1"/>
  <c r="C111" i="17"/>
  <c r="C119" i="17" s="1"/>
  <c r="B111" i="17"/>
  <c r="B119" i="17" s="1"/>
  <c r="C110" i="17"/>
  <c r="C118" i="17" s="1"/>
  <c r="B110" i="17"/>
  <c r="B118" i="17" s="1"/>
  <c r="C109" i="17"/>
  <c r="C117" i="17" s="1"/>
  <c r="B109" i="17"/>
  <c r="B117" i="17" s="1"/>
  <c r="C108" i="17"/>
  <c r="C116" i="17" s="1"/>
  <c r="B108" i="17"/>
  <c r="B116" i="17" s="1"/>
  <c r="C107" i="17"/>
  <c r="C115" i="17" s="1"/>
  <c r="B107" i="17"/>
  <c r="B115" i="17" s="1"/>
  <c r="C106" i="17"/>
  <c r="C114" i="17" s="1"/>
  <c r="B106" i="17"/>
  <c r="B114" i="17" s="1"/>
  <c r="C105" i="17"/>
  <c r="C113" i="17" s="1"/>
  <c r="B105" i="17"/>
  <c r="B113" i="17" s="1"/>
  <c r="C68" i="17"/>
  <c r="Y68" i="17" s="1"/>
  <c r="B68" i="17"/>
  <c r="C67" i="17"/>
  <c r="B67" i="17"/>
  <c r="C66" i="17"/>
  <c r="B66" i="17"/>
  <c r="C65" i="17"/>
  <c r="Z65" i="17" s="1"/>
  <c r="B65" i="17"/>
  <c r="C64" i="17"/>
  <c r="B64" i="17"/>
  <c r="C63" i="17"/>
  <c r="B63" i="17"/>
  <c r="C62" i="17"/>
  <c r="Z62" i="17" s="1"/>
  <c r="B62" i="17"/>
  <c r="C61" i="17"/>
  <c r="B61" i="17"/>
  <c r="C57" i="17"/>
  <c r="B57" i="17"/>
  <c r="C56" i="17"/>
  <c r="B56" i="17"/>
  <c r="C55" i="17"/>
  <c r="B55" i="17"/>
  <c r="C54" i="17"/>
  <c r="B54" i="17"/>
  <c r="C53" i="17"/>
  <c r="B53" i="17"/>
  <c r="C52" i="17"/>
  <c r="B52" i="17"/>
  <c r="C51" i="17"/>
  <c r="B51" i="17"/>
  <c r="C50" i="17"/>
  <c r="B50" i="17"/>
  <c r="C46" i="17"/>
  <c r="B46" i="17"/>
  <c r="C45" i="17"/>
  <c r="B45" i="17"/>
  <c r="C44" i="17"/>
  <c r="B44" i="17"/>
  <c r="B88" i="17" s="1"/>
  <c r="C43" i="17"/>
  <c r="B43" i="17"/>
  <c r="C42" i="17"/>
  <c r="B42" i="17"/>
  <c r="C41" i="17"/>
  <c r="B41" i="17"/>
  <c r="C40" i="17"/>
  <c r="B40" i="17"/>
  <c r="B73" i="17" s="1"/>
  <c r="C39" i="17"/>
  <c r="B39" i="17"/>
  <c r="F119" i="17"/>
  <c r="G176" i="14"/>
  <c r="F176" i="14"/>
  <c r="G170" i="14"/>
  <c r="H170" i="14" s="1"/>
  <c r="F170" i="14"/>
  <c r="G163" i="14"/>
  <c r="F163" i="14"/>
  <c r="G132" i="14"/>
  <c r="F132" i="14"/>
  <c r="G130" i="14"/>
  <c r="H130" i="14" s="1"/>
  <c r="F130" i="14"/>
  <c r="BA552" i="13"/>
  <c r="AZ552" i="13"/>
  <c r="AW552" i="13"/>
  <c r="BA551" i="13"/>
  <c r="AZ551" i="13"/>
  <c r="AW551" i="13"/>
  <c r="AX550" i="13"/>
  <c r="AW550" i="13"/>
  <c r="BA549" i="13"/>
  <c r="AZ549" i="13"/>
  <c r="AW549" i="13"/>
  <c r="BA548" i="13"/>
  <c r="AZ548" i="13"/>
  <c r="AW548" i="13"/>
  <c r="AZ547" i="13"/>
  <c r="AY547" i="13"/>
  <c r="AX547" i="13"/>
  <c r="AW547" i="13"/>
  <c r="BA546" i="13"/>
  <c r="AZ546" i="13"/>
  <c r="AY546" i="13"/>
  <c r="AW546" i="13"/>
  <c r="AZ545" i="13"/>
  <c r="AY545" i="13"/>
  <c r="AW545" i="13"/>
  <c r="AZ544" i="13"/>
  <c r="AY544" i="13"/>
  <c r="AW544" i="13"/>
  <c r="AZ543" i="13"/>
  <c r="AY543" i="13"/>
  <c r="AW543" i="13"/>
  <c r="AZ542" i="13"/>
  <c r="AY542" i="13"/>
  <c r="AW542" i="13"/>
  <c r="AZ541" i="13"/>
  <c r="AY541" i="13"/>
  <c r="AX541" i="13"/>
  <c r="AW541" i="13"/>
  <c r="AZ540" i="13"/>
  <c r="AY540" i="13"/>
  <c r="AW540" i="13"/>
  <c r="AZ539" i="13"/>
  <c r="AX539" i="13"/>
  <c r="AW539" i="13"/>
  <c r="AZ538" i="13"/>
  <c r="AX538" i="13"/>
  <c r="AW538" i="13"/>
  <c r="BA537" i="13"/>
  <c r="AZ537" i="13"/>
  <c r="AW537" i="13"/>
  <c r="BA536" i="13"/>
  <c r="AZ536" i="13"/>
  <c r="AW536" i="13"/>
  <c r="AZ535" i="13"/>
  <c r="AY535" i="13"/>
  <c r="AW535" i="13"/>
  <c r="AZ534" i="13"/>
  <c r="AY534" i="13"/>
  <c r="AW534" i="13"/>
  <c r="BA533" i="13"/>
  <c r="AZ533" i="13"/>
  <c r="AW533" i="13"/>
  <c r="AZ532" i="13"/>
  <c r="AY532" i="13"/>
  <c r="AW532" i="13"/>
  <c r="AZ531" i="13"/>
  <c r="AX531" i="13"/>
  <c r="AW531" i="13"/>
  <c r="BA530" i="13"/>
  <c r="AZ530" i="13"/>
  <c r="AW530" i="13"/>
  <c r="AZ529" i="13"/>
  <c r="AW529" i="13"/>
  <c r="BA528" i="13"/>
  <c r="AZ528" i="13"/>
  <c r="AW528" i="13"/>
  <c r="AZ527" i="13"/>
  <c r="AW527" i="13"/>
  <c r="AZ526" i="13"/>
  <c r="AY526" i="13"/>
  <c r="AW526" i="13"/>
  <c r="AZ525" i="13"/>
  <c r="AX525" i="13"/>
  <c r="AW525" i="13"/>
  <c r="BA524" i="13"/>
  <c r="AZ524" i="13"/>
  <c r="AW524" i="13"/>
  <c r="AZ523" i="13"/>
  <c r="AY523" i="13"/>
  <c r="AW523" i="13"/>
  <c r="AZ522" i="13"/>
  <c r="AY522" i="13"/>
  <c r="AW522" i="13"/>
  <c r="BA521" i="13"/>
  <c r="AZ521" i="13"/>
  <c r="AW521" i="13"/>
  <c r="BA520" i="13"/>
  <c r="AZ520" i="13"/>
  <c r="AW520" i="13"/>
  <c r="AY519" i="13"/>
  <c r="AX519" i="13"/>
  <c r="AW519" i="13"/>
  <c r="AZ518" i="13"/>
  <c r="AY518" i="13"/>
  <c r="AW518" i="13"/>
  <c r="AZ517" i="13"/>
  <c r="AY517" i="13"/>
  <c r="AW517" i="13"/>
  <c r="AZ516" i="13"/>
  <c r="AY516" i="13"/>
  <c r="AW516" i="13"/>
  <c r="AZ515" i="13"/>
  <c r="AY515" i="13"/>
  <c r="AX515" i="13"/>
  <c r="AW515" i="13"/>
  <c r="AZ514" i="13"/>
  <c r="AW514" i="13"/>
  <c r="AZ513" i="13"/>
  <c r="AY513" i="13"/>
  <c r="AW513" i="13"/>
  <c r="BA512" i="13"/>
  <c r="AZ512" i="13"/>
  <c r="AY512" i="13"/>
  <c r="AW512" i="13"/>
  <c r="AZ511" i="13"/>
  <c r="AY511" i="13"/>
  <c r="AW511" i="13"/>
  <c r="AZ510" i="13"/>
  <c r="AX510" i="13"/>
  <c r="AW510" i="13"/>
  <c r="AY509" i="13"/>
  <c r="AW509" i="13"/>
  <c r="AZ508" i="13"/>
  <c r="AY508" i="13"/>
  <c r="AW508" i="13"/>
  <c r="AZ507" i="13"/>
  <c r="AY507" i="13"/>
  <c r="AW507" i="13"/>
  <c r="BA506" i="13"/>
  <c r="AZ506" i="13"/>
  <c r="AW506" i="13"/>
  <c r="AZ505" i="13"/>
  <c r="AX505" i="13"/>
  <c r="AW505" i="13"/>
  <c r="BA504" i="13"/>
  <c r="AZ504" i="13"/>
  <c r="AY504" i="13"/>
  <c r="AW504" i="13"/>
  <c r="AZ503" i="13"/>
  <c r="AY503" i="13"/>
  <c r="AX503" i="13"/>
  <c r="AW503" i="13"/>
  <c r="AZ502" i="13"/>
  <c r="AY502" i="13"/>
  <c r="AW502" i="13"/>
  <c r="AZ501" i="13"/>
  <c r="AW501" i="13"/>
  <c r="AZ500" i="13"/>
  <c r="AY500" i="13"/>
  <c r="AW500" i="13"/>
  <c r="AZ499" i="13"/>
  <c r="AX499" i="13"/>
  <c r="AW499" i="13"/>
  <c r="AZ498" i="13"/>
  <c r="AY498" i="13"/>
  <c r="AX498" i="13"/>
  <c r="AW498" i="13"/>
  <c r="AZ497" i="13"/>
  <c r="AW497" i="13"/>
  <c r="AX496" i="13"/>
  <c r="AW496" i="13"/>
  <c r="AZ495" i="13"/>
  <c r="AY495" i="13"/>
  <c r="AW495" i="13"/>
  <c r="AZ494" i="13"/>
  <c r="AW494" i="13"/>
  <c r="BA493" i="13"/>
  <c r="AZ493" i="13"/>
  <c r="AY493" i="13"/>
  <c r="AW493" i="13"/>
  <c r="AZ492" i="13"/>
  <c r="AW492" i="13"/>
  <c r="AZ491" i="13"/>
  <c r="AY491" i="13"/>
  <c r="AW491" i="13"/>
  <c r="AZ490" i="13"/>
  <c r="AY490" i="13"/>
  <c r="AX490" i="13"/>
  <c r="AW490" i="13"/>
  <c r="AZ489" i="13"/>
  <c r="AY489" i="13"/>
  <c r="AW489" i="13"/>
  <c r="AZ488" i="13"/>
  <c r="AX488" i="13"/>
  <c r="AW488" i="13"/>
  <c r="AZ487" i="13"/>
  <c r="AX487" i="13"/>
  <c r="AW487" i="13"/>
  <c r="AY486" i="13"/>
  <c r="AW486" i="13"/>
  <c r="AY485" i="13"/>
  <c r="AW485" i="13"/>
  <c r="BA484" i="13"/>
  <c r="AW484" i="13"/>
  <c r="BA483" i="13"/>
  <c r="AZ483" i="13"/>
  <c r="AW483" i="13"/>
  <c r="AZ482" i="13"/>
  <c r="AW482" i="13"/>
  <c r="AZ481" i="13"/>
  <c r="AY481" i="13"/>
  <c r="AW481" i="13"/>
  <c r="AZ480" i="13"/>
  <c r="AY480" i="13"/>
  <c r="AW480" i="13"/>
  <c r="BA479" i="13"/>
  <c r="AZ479" i="13"/>
  <c r="AY479" i="13"/>
  <c r="AW479" i="13"/>
  <c r="AZ478" i="13"/>
  <c r="AW478" i="13"/>
  <c r="AZ477" i="13"/>
  <c r="AY477" i="13"/>
  <c r="AW477" i="13"/>
  <c r="AZ476" i="13"/>
  <c r="AY476" i="13"/>
  <c r="AW476" i="13"/>
  <c r="AZ475" i="13"/>
  <c r="AY475" i="13"/>
  <c r="AW475" i="13"/>
  <c r="BA474" i="13"/>
  <c r="AZ474" i="13"/>
  <c r="AY474" i="13"/>
  <c r="AW474" i="13"/>
  <c r="AZ473" i="13"/>
  <c r="AX473" i="13"/>
  <c r="AW473" i="13"/>
  <c r="AZ472" i="13"/>
  <c r="AY472" i="13"/>
  <c r="AW472" i="13"/>
  <c r="AZ471" i="13"/>
  <c r="AY471" i="13"/>
  <c r="AW471" i="13"/>
  <c r="AZ470" i="13"/>
  <c r="AW470" i="13"/>
  <c r="AZ469" i="13"/>
  <c r="AY469" i="13"/>
  <c r="AW469" i="13"/>
  <c r="AZ468" i="13"/>
  <c r="AX468" i="13"/>
  <c r="AW468" i="13"/>
  <c r="AW467" i="13"/>
  <c r="AZ466" i="13"/>
  <c r="AX466" i="13"/>
  <c r="AW466" i="13"/>
  <c r="AZ465" i="13"/>
  <c r="AW465" i="13"/>
  <c r="AZ464" i="13"/>
  <c r="AY464" i="13"/>
  <c r="AW464" i="13"/>
  <c r="AZ463" i="13"/>
  <c r="AW463" i="13"/>
  <c r="AZ462" i="13"/>
  <c r="AW462" i="13"/>
  <c r="AZ461" i="13"/>
  <c r="AW461" i="13"/>
  <c r="AZ460" i="13"/>
  <c r="AW460" i="13"/>
  <c r="AZ459" i="13"/>
  <c r="AW459" i="13"/>
  <c r="AZ458" i="13"/>
  <c r="AW458" i="13"/>
  <c r="AZ457" i="13"/>
  <c r="AY457" i="13"/>
  <c r="AW457" i="13"/>
  <c r="AZ456" i="13"/>
  <c r="AY456" i="13"/>
  <c r="AW456" i="13"/>
  <c r="AZ455" i="13"/>
  <c r="AY455" i="13"/>
  <c r="AW455" i="13"/>
  <c r="AZ454" i="13"/>
  <c r="AY454" i="13"/>
  <c r="AX454" i="13"/>
  <c r="AW454" i="13"/>
  <c r="AZ453" i="13"/>
  <c r="AW453" i="13"/>
  <c r="AZ452" i="13"/>
  <c r="AY452" i="13"/>
  <c r="AX452" i="13"/>
  <c r="AW452" i="13"/>
  <c r="AY451" i="13"/>
  <c r="AW451" i="13"/>
  <c r="AZ450" i="13"/>
  <c r="AW450" i="13"/>
  <c r="AZ449" i="13"/>
  <c r="AW449" i="13"/>
  <c r="AZ448" i="13"/>
  <c r="AW448" i="13"/>
  <c r="AZ447" i="13"/>
  <c r="AY447" i="13"/>
  <c r="AW447" i="13"/>
  <c r="AZ446" i="13"/>
  <c r="AY446" i="13"/>
  <c r="AX446" i="13"/>
  <c r="AW446" i="13"/>
  <c r="AZ445" i="13"/>
  <c r="AY445" i="13"/>
  <c r="AX445" i="13"/>
  <c r="AW445" i="13"/>
  <c r="BA444" i="13"/>
  <c r="AZ444" i="13"/>
  <c r="AY444" i="13"/>
  <c r="AW444" i="13"/>
  <c r="AZ443" i="13"/>
  <c r="AY443" i="13"/>
  <c r="AW443" i="13"/>
  <c r="BA442" i="13"/>
  <c r="AZ442" i="13"/>
  <c r="AX442" i="13"/>
  <c r="AW442" i="13"/>
  <c r="AZ441" i="13"/>
  <c r="AW441" i="13"/>
  <c r="AZ440" i="13"/>
  <c r="AY440" i="13"/>
  <c r="AX440" i="13"/>
  <c r="AW440" i="13"/>
  <c r="AZ439" i="13"/>
  <c r="AX439" i="13"/>
  <c r="AW439" i="13"/>
  <c r="AZ438" i="13"/>
  <c r="AW438" i="13"/>
  <c r="AZ437" i="13"/>
  <c r="AW437" i="13"/>
  <c r="AY436" i="13"/>
  <c r="AW436" i="13"/>
  <c r="BA435" i="13"/>
  <c r="AZ435" i="13"/>
  <c r="AW435" i="13"/>
  <c r="AZ434" i="13"/>
  <c r="AW434" i="13"/>
  <c r="AZ433" i="13"/>
  <c r="AY433" i="13"/>
  <c r="AX433" i="13"/>
  <c r="AW433" i="13"/>
  <c r="AY432" i="13"/>
  <c r="AX432" i="13"/>
  <c r="AW432" i="13"/>
  <c r="AZ431" i="13"/>
  <c r="AW431" i="13"/>
  <c r="AZ430" i="13"/>
  <c r="AY430" i="13"/>
  <c r="AW430" i="13"/>
  <c r="AZ429" i="13"/>
  <c r="AY429" i="13"/>
  <c r="AW429" i="13"/>
  <c r="BA428" i="13"/>
  <c r="AZ428" i="13"/>
  <c r="AW428" i="13"/>
  <c r="BA427" i="13"/>
  <c r="AZ427" i="13"/>
  <c r="AY427" i="13"/>
  <c r="AW427" i="13"/>
  <c r="AZ426" i="13"/>
  <c r="AW426" i="13"/>
  <c r="AZ425" i="13"/>
  <c r="AW425" i="13"/>
  <c r="AZ424" i="13"/>
  <c r="AY424" i="13"/>
  <c r="AW424" i="13"/>
  <c r="AZ423" i="13"/>
  <c r="AW423" i="13"/>
  <c r="AZ422" i="13"/>
  <c r="AY422" i="13"/>
  <c r="AW422" i="13"/>
  <c r="AZ421" i="13"/>
  <c r="AW421" i="13"/>
  <c r="AZ420" i="13"/>
  <c r="AX420" i="13"/>
  <c r="AW420" i="13"/>
  <c r="AZ419" i="13"/>
  <c r="AX419" i="13"/>
  <c r="AW419" i="13"/>
  <c r="BA418" i="13"/>
  <c r="AZ418" i="13"/>
  <c r="AW418" i="13"/>
  <c r="AZ417" i="13"/>
  <c r="AW417" i="13"/>
  <c r="AZ416" i="13"/>
  <c r="AX416" i="13"/>
  <c r="AW416" i="13"/>
  <c r="AZ415" i="13"/>
  <c r="AY415" i="13"/>
  <c r="AW415" i="13"/>
  <c r="BA414" i="13"/>
  <c r="AY414" i="13"/>
  <c r="AW414" i="13"/>
  <c r="AZ413" i="13"/>
  <c r="AW413" i="13"/>
  <c r="AZ412" i="13"/>
  <c r="AW412" i="13"/>
  <c r="AZ411" i="13"/>
  <c r="AW411" i="13"/>
  <c r="AZ410" i="13"/>
  <c r="AY410" i="13"/>
  <c r="AW410" i="13"/>
  <c r="AZ409" i="13"/>
  <c r="AW409" i="13"/>
  <c r="BA408" i="13"/>
  <c r="AZ408" i="13"/>
  <c r="AW408" i="13"/>
  <c r="AY407" i="13"/>
  <c r="AW407" i="13"/>
  <c r="BA406" i="13"/>
  <c r="AZ406" i="13"/>
  <c r="AY406" i="13"/>
  <c r="AW406" i="13"/>
  <c r="AZ405" i="13"/>
  <c r="AW405" i="13"/>
  <c r="AZ404" i="13"/>
  <c r="AX404" i="13"/>
  <c r="AW404" i="13"/>
  <c r="AZ403" i="13"/>
  <c r="AW403" i="13"/>
  <c r="BA402" i="13"/>
  <c r="AZ402" i="13"/>
  <c r="AY402" i="13"/>
  <c r="AW402" i="13"/>
  <c r="AZ401" i="13"/>
  <c r="AY401" i="13"/>
  <c r="AW401" i="13"/>
  <c r="AZ400" i="13"/>
  <c r="AY400" i="13"/>
  <c r="AW400" i="13"/>
  <c r="AZ399" i="13"/>
  <c r="AW399" i="13"/>
  <c r="AZ398" i="13"/>
  <c r="AX398" i="13"/>
  <c r="AW398" i="13"/>
  <c r="AZ397" i="13"/>
  <c r="AW397" i="13"/>
  <c r="AZ396" i="13"/>
  <c r="AW396" i="13"/>
  <c r="AZ395" i="13"/>
  <c r="AY395" i="13"/>
  <c r="AW395" i="13"/>
  <c r="AZ394" i="13"/>
  <c r="AY394" i="13"/>
  <c r="AX394" i="13"/>
  <c r="AW394" i="13"/>
  <c r="AZ393" i="13"/>
  <c r="AW393" i="13"/>
  <c r="AZ392" i="13"/>
  <c r="AY392" i="13"/>
  <c r="AW392" i="13"/>
  <c r="BA391" i="13"/>
  <c r="AZ391" i="13"/>
  <c r="AY391" i="13"/>
  <c r="AW391" i="13"/>
  <c r="AY390" i="13"/>
  <c r="AW390" i="13"/>
  <c r="AZ389" i="13"/>
  <c r="AY389" i="13"/>
  <c r="AW389" i="13"/>
  <c r="AZ388" i="13"/>
  <c r="AW388" i="13"/>
  <c r="AZ387" i="13"/>
  <c r="AW387" i="13"/>
  <c r="AZ386" i="13"/>
  <c r="AW386" i="13"/>
  <c r="AZ385" i="13"/>
  <c r="AY385" i="13"/>
  <c r="AW385" i="13"/>
  <c r="AZ384" i="13"/>
  <c r="AX384" i="13"/>
  <c r="AW384" i="13"/>
  <c r="AZ383" i="13"/>
  <c r="AW383" i="13"/>
  <c r="AZ382" i="13"/>
  <c r="AW382" i="13"/>
  <c r="AZ381" i="13"/>
  <c r="AY381" i="13"/>
  <c r="AW381" i="13"/>
  <c r="AZ380" i="13"/>
  <c r="AW380" i="13"/>
  <c r="AZ379" i="13"/>
  <c r="AX379" i="13"/>
  <c r="AW379" i="13"/>
  <c r="AZ378" i="13"/>
  <c r="AY378" i="13"/>
  <c r="AX378" i="13"/>
  <c r="AW378" i="13"/>
  <c r="AZ377" i="13"/>
  <c r="AX377" i="13"/>
  <c r="AW377" i="13"/>
  <c r="AZ376" i="13"/>
  <c r="AY376" i="13"/>
  <c r="AW376" i="13"/>
  <c r="BA375" i="13"/>
  <c r="AZ375" i="13"/>
  <c r="AW375" i="13"/>
  <c r="AZ374" i="13"/>
  <c r="AY374" i="13"/>
  <c r="AW374" i="13"/>
  <c r="AZ373" i="13"/>
  <c r="AY373" i="13"/>
  <c r="AW373" i="13"/>
  <c r="AZ372" i="13"/>
  <c r="AY372" i="13"/>
  <c r="AW372" i="13"/>
  <c r="AZ371" i="13"/>
  <c r="AY371" i="13"/>
  <c r="AW371" i="13"/>
  <c r="AZ370" i="13"/>
  <c r="AW370" i="13"/>
  <c r="AZ369" i="13"/>
  <c r="AW369" i="13"/>
  <c r="AZ368" i="13"/>
  <c r="AY368" i="13"/>
  <c r="AX368" i="13"/>
  <c r="AW368" i="13"/>
  <c r="AZ367" i="13"/>
  <c r="AY367" i="13"/>
  <c r="AW367" i="13"/>
  <c r="AY366" i="13"/>
  <c r="AW366" i="13"/>
  <c r="AZ365" i="13"/>
  <c r="AY365" i="13"/>
  <c r="AW365" i="13"/>
  <c r="AZ364" i="13"/>
  <c r="AX364" i="13"/>
  <c r="AW364" i="13"/>
  <c r="AX363" i="13"/>
  <c r="AW363" i="13"/>
  <c r="BA362" i="13"/>
  <c r="AW362" i="13"/>
  <c r="AZ361" i="13"/>
  <c r="AY361" i="13"/>
  <c r="AX361" i="13"/>
  <c r="AW361" i="13"/>
  <c r="AZ360" i="13"/>
  <c r="AW360" i="13"/>
  <c r="AZ359" i="13"/>
  <c r="AY359" i="13"/>
  <c r="AW359" i="13"/>
  <c r="AZ358" i="13"/>
  <c r="AY358" i="13"/>
  <c r="AW358" i="13"/>
  <c r="BA357" i="13"/>
  <c r="AZ357" i="13"/>
  <c r="AW357" i="13"/>
  <c r="AZ356" i="13"/>
  <c r="AY356" i="13"/>
  <c r="AW356" i="13"/>
  <c r="AZ355" i="13"/>
  <c r="AX355" i="13"/>
  <c r="AW355" i="13"/>
  <c r="AZ354" i="13"/>
  <c r="AY354" i="13"/>
  <c r="AW354" i="13"/>
  <c r="AZ353" i="13"/>
  <c r="AW353" i="13"/>
  <c r="AZ352" i="13"/>
  <c r="AY352" i="13"/>
  <c r="AW352" i="13"/>
  <c r="AY351" i="13"/>
  <c r="AX351" i="13"/>
  <c r="AW351" i="13"/>
  <c r="AZ350" i="13"/>
  <c r="AW350" i="13"/>
  <c r="AY349" i="13"/>
  <c r="AX349" i="13"/>
  <c r="AW349" i="13"/>
  <c r="AZ348" i="13"/>
  <c r="AY348" i="13"/>
  <c r="AW348" i="13"/>
  <c r="AZ347" i="13"/>
  <c r="AX347" i="13"/>
  <c r="AW347" i="13"/>
  <c r="BA346" i="13"/>
  <c r="AZ346" i="13"/>
  <c r="AW346" i="13"/>
  <c r="AZ345" i="13"/>
  <c r="AY345" i="13"/>
  <c r="AW345" i="13"/>
  <c r="AZ344" i="13"/>
  <c r="AY344" i="13"/>
  <c r="AX344" i="13"/>
  <c r="AW344" i="13"/>
  <c r="AW343" i="13"/>
  <c r="BA342" i="13"/>
  <c r="AY342" i="13"/>
  <c r="AW342" i="13"/>
  <c r="AZ341" i="13"/>
  <c r="AY341" i="13"/>
  <c r="AW341" i="13"/>
  <c r="AZ340" i="13"/>
  <c r="AY340" i="13"/>
  <c r="AW340" i="13"/>
  <c r="AZ339" i="13"/>
  <c r="AY339" i="13"/>
  <c r="AW339" i="13"/>
  <c r="AY338" i="13"/>
  <c r="AW338" i="13"/>
  <c r="AZ337" i="13"/>
  <c r="AW337" i="13"/>
  <c r="AZ336" i="13"/>
  <c r="AY336" i="13"/>
  <c r="AW336" i="13"/>
  <c r="AY335" i="13"/>
  <c r="AW335" i="13"/>
  <c r="AY334" i="13"/>
  <c r="AX334" i="13"/>
  <c r="AW334" i="13"/>
  <c r="AZ333" i="13"/>
  <c r="AY333" i="13"/>
  <c r="AW333" i="13"/>
  <c r="AY332" i="13"/>
  <c r="AX332" i="13"/>
  <c r="AW332" i="13"/>
  <c r="AZ331" i="13"/>
  <c r="AY331" i="13"/>
  <c r="AW331" i="13"/>
  <c r="AZ330" i="13"/>
  <c r="AW330" i="13"/>
  <c r="AZ329" i="13"/>
  <c r="AY329" i="13"/>
  <c r="AW329" i="13"/>
  <c r="BA328" i="13"/>
  <c r="AZ328" i="13"/>
  <c r="AW328" i="13"/>
  <c r="AZ327" i="13"/>
  <c r="AW327" i="13"/>
  <c r="AZ326" i="13"/>
  <c r="AW326" i="13"/>
  <c r="AZ325" i="13"/>
  <c r="AY325" i="13"/>
  <c r="AW325" i="13"/>
  <c r="AZ324" i="13"/>
  <c r="AY324" i="13"/>
  <c r="AW324" i="13"/>
  <c r="BA323" i="13"/>
  <c r="AZ323" i="13"/>
  <c r="AW323" i="13"/>
  <c r="AZ322" i="13"/>
  <c r="AX322" i="13"/>
  <c r="AW322" i="13"/>
  <c r="AZ321" i="13"/>
  <c r="AY321" i="13"/>
  <c r="AW321" i="13"/>
  <c r="AZ320" i="13"/>
  <c r="AY320" i="13"/>
  <c r="AW320" i="13"/>
  <c r="AZ319" i="13"/>
  <c r="AY319" i="13"/>
  <c r="AW319" i="13"/>
  <c r="AZ318" i="13"/>
  <c r="AW318" i="13"/>
  <c r="AZ317" i="13"/>
  <c r="AY317" i="13"/>
  <c r="AW317" i="13"/>
  <c r="AZ316" i="13"/>
  <c r="AX316" i="13"/>
  <c r="AW316" i="13"/>
  <c r="AY315" i="13"/>
  <c r="AW315" i="13"/>
  <c r="BA314" i="13"/>
  <c r="AW314" i="13"/>
  <c r="AZ313" i="13"/>
  <c r="AY313" i="13"/>
  <c r="AW313" i="13"/>
  <c r="AZ312" i="13"/>
  <c r="AY312" i="13"/>
  <c r="AW312" i="13"/>
  <c r="AZ311" i="13"/>
  <c r="AW311" i="13"/>
  <c r="BA310" i="13"/>
  <c r="AW310" i="13"/>
  <c r="AZ309" i="13"/>
  <c r="AX309" i="13"/>
  <c r="AW309" i="13"/>
  <c r="AW308" i="13"/>
  <c r="AX307" i="13"/>
  <c r="AW307" i="13"/>
  <c r="AZ306" i="13"/>
  <c r="AX306" i="13"/>
  <c r="AW306" i="13"/>
  <c r="AZ305" i="13"/>
  <c r="AX305" i="13"/>
  <c r="AW305" i="13"/>
  <c r="AZ304" i="13"/>
  <c r="AW304" i="13"/>
  <c r="BA303" i="13"/>
  <c r="AW303" i="13"/>
  <c r="AZ302" i="13"/>
  <c r="AY302" i="13"/>
  <c r="AW302" i="13"/>
  <c r="AZ301" i="13"/>
  <c r="AY301" i="13"/>
  <c r="AW301" i="13"/>
  <c r="AZ300" i="13"/>
  <c r="AW300" i="13"/>
  <c r="BA299" i="13"/>
  <c r="AY299" i="13"/>
  <c r="AW299" i="13"/>
  <c r="AZ298" i="13"/>
  <c r="AY298" i="13"/>
  <c r="AW298" i="13"/>
  <c r="AZ297" i="13"/>
  <c r="AX297" i="13"/>
  <c r="AW297" i="13"/>
  <c r="BA296" i="13"/>
  <c r="AZ296" i="13"/>
  <c r="AW296" i="13"/>
  <c r="AZ295" i="13"/>
  <c r="AW295" i="13"/>
  <c r="AZ294" i="13"/>
  <c r="AY294" i="13"/>
  <c r="AW294" i="13"/>
  <c r="AZ293" i="13"/>
  <c r="AX293" i="13"/>
  <c r="AW293" i="13"/>
  <c r="AY292" i="13"/>
  <c r="AW292" i="13"/>
  <c r="AZ291" i="13"/>
  <c r="AW291" i="13"/>
  <c r="AZ290" i="13"/>
  <c r="AW290" i="13"/>
  <c r="AZ289" i="13"/>
  <c r="AX289" i="13"/>
  <c r="AW289" i="13"/>
  <c r="AZ288" i="13"/>
  <c r="AY288" i="13"/>
  <c r="AW288" i="13"/>
  <c r="AY287" i="13"/>
  <c r="AW287" i="13"/>
  <c r="AZ286" i="13"/>
  <c r="AY286" i="13"/>
  <c r="AW286" i="13"/>
  <c r="AZ285" i="13"/>
  <c r="AW285" i="13"/>
  <c r="AZ284" i="13"/>
  <c r="AY284" i="13"/>
  <c r="AW284" i="13"/>
  <c r="AZ283" i="13"/>
  <c r="AY283" i="13"/>
  <c r="AW283" i="13"/>
  <c r="AZ282" i="13"/>
  <c r="AY282" i="13"/>
  <c r="AW282" i="13"/>
  <c r="AZ281" i="13"/>
  <c r="AW281" i="13"/>
  <c r="AZ280" i="13"/>
  <c r="AW280" i="13"/>
  <c r="AZ279" i="13"/>
  <c r="AX279" i="13"/>
  <c r="AW279" i="13"/>
  <c r="AZ278" i="13"/>
  <c r="AY278" i="13"/>
  <c r="AW278" i="13"/>
  <c r="AZ277" i="13"/>
  <c r="AY277" i="13"/>
  <c r="AW277" i="13"/>
  <c r="AZ276" i="13"/>
  <c r="AW276" i="13"/>
  <c r="AZ275" i="13"/>
  <c r="AW275" i="13"/>
  <c r="AZ274" i="13"/>
  <c r="AW274" i="13"/>
  <c r="AZ273" i="13"/>
  <c r="AY273" i="13"/>
  <c r="AW273" i="13"/>
  <c r="AY272" i="13"/>
  <c r="AW272" i="13"/>
  <c r="AY271" i="13"/>
  <c r="AX271" i="13"/>
  <c r="AW271" i="13"/>
  <c r="AZ270" i="13"/>
  <c r="AX270" i="13"/>
  <c r="AW270" i="13"/>
  <c r="AX269" i="13"/>
  <c r="AW269" i="13"/>
  <c r="BA268" i="13"/>
  <c r="AZ268" i="13"/>
  <c r="AY268" i="13"/>
  <c r="AW268" i="13"/>
  <c r="BA267" i="13"/>
  <c r="AY267" i="13"/>
  <c r="AW267" i="13"/>
  <c r="BA266" i="13"/>
  <c r="AZ266" i="13"/>
  <c r="AW266" i="13"/>
  <c r="AX265" i="13"/>
  <c r="AW265" i="13"/>
  <c r="AW264" i="13"/>
  <c r="BA263" i="13"/>
  <c r="AZ263" i="13"/>
  <c r="AW263" i="13"/>
  <c r="AW262" i="13"/>
  <c r="AY261" i="13"/>
  <c r="AW261" i="13"/>
  <c r="BA260" i="13"/>
  <c r="AZ260" i="13"/>
  <c r="AW260" i="13"/>
  <c r="AW259" i="13"/>
  <c r="AZ258" i="13"/>
  <c r="AW258" i="13"/>
  <c r="AX257" i="13"/>
  <c r="AW257" i="13"/>
  <c r="AX256" i="13"/>
  <c r="AW256" i="13"/>
  <c r="AZ255" i="13"/>
  <c r="AW255" i="13"/>
  <c r="AZ254" i="13"/>
  <c r="AY254" i="13"/>
  <c r="AW254" i="13"/>
  <c r="AZ253" i="13"/>
  <c r="AW253" i="13"/>
  <c r="AZ252" i="13"/>
  <c r="AY252" i="13"/>
  <c r="AW252" i="13"/>
  <c r="AZ251" i="13"/>
  <c r="AW251" i="13"/>
  <c r="AZ250" i="13"/>
  <c r="AY250" i="13"/>
  <c r="AW250" i="13"/>
  <c r="AZ249" i="13"/>
  <c r="AY249" i="13"/>
  <c r="AW249" i="13"/>
  <c r="AZ248" i="13"/>
  <c r="AW248" i="13"/>
  <c r="AZ247" i="13"/>
  <c r="AX247" i="13"/>
  <c r="AW247" i="13"/>
  <c r="AZ246" i="13"/>
  <c r="AW246" i="13"/>
  <c r="BA245" i="13"/>
  <c r="AZ245" i="13"/>
  <c r="AW245" i="13"/>
  <c r="AZ244" i="13"/>
  <c r="AX244" i="13"/>
  <c r="AW244" i="13"/>
  <c r="AZ243" i="13"/>
  <c r="AY243" i="13"/>
  <c r="AW243" i="13"/>
  <c r="AZ242" i="13"/>
  <c r="AY242" i="13"/>
  <c r="AW242" i="13"/>
  <c r="AY241" i="13"/>
  <c r="AX241" i="13"/>
  <c r="AW241" i="13"/>
  <c r="AZ240" i="13"/>
  <c r="AY240" i="13"/>
  <c r="AW240" i="13"/>
  <c r="AZ239" i="13"/>
  <c r="AW239" i="13"/>
  <c r="BA238" i="13"/>
  <c r="AZ238" i="13"/>
  <c r="AY238" i="13"/>
  <c r="AW238" i="13"/>
  <c r="AY237" i="13"/>
  <c r="AX237" i="13"/>
  <c r="AW237" i="13"/>
  <c r="AZ236" i="13"/>
  <c r="AX236" i="13"/>
  <c r="AW236" i="13"/>
  <c r="BA235" i="13"/>
  <c r="AZ235" i="13"/>
  <c r="AW235" i="13"/>
  <c r="AZ234" i="13"/>
  <c r="AW234" i="13"/>
  <c r="BA233" i="13"/>
  <c r="AZ233" i="13"/>
  <c r="AW233" i="13"/>
  <c r="AZ232" i="13"/>
  <c r="AW232" i="13"/>
  <c r="BA231" i="13"/>
  <c r="AZ231" i="13"/>
  <c r="AY231" i="13"/>
  <c r="AW231" i="13"/>
  <c r="BA230" i="13"/>
  <c r="AZ230" i="13"/>
  <c r="AW230" i="13"/>
  <c r="AZ229" i="13"/>
  <c r="AY229" i="13"/>
  <c r="AW229" i="13"/>
  <c r="AZ228" i="13"/>
  <c r="AW228" i="13"/>
  <c r="AZ227" i="13"/>
  <c r="AW227" i="13"/>
  <c r="AZ226" i="13"/>
  <c r="AY226" i="13"/>
  <c r="AW226" i="13"/>
  <c r="BA225" i="13"/>
  <c r="AW225" i="13"/>
  <c r="BA224" i="13"/>
  <c r="AZ224" i="13"/>
  <c r="AW224" i="13"/>
  <c r="AZ223" i="13"/>
  <c r="AW223" i="13"/>
  <c r="AZ222" i="13"/>
  <c r="AW222" i="13"/>
  <c r="AZ221" i="13"/>
  <c r="AX221" i="13"/>
  <c r="AW221" i="13"/>
  <c r="BA220" i="13"/>
  <c r="AZ220" i="13"/>
  <c r="AW220" i="13"/>
  <c r="BA219" i="13"/>
  <c r="AZ219" i="13"/>
  <c r="AW219" i="13"/>
  <c r="AZ218" i="13"/>
  <c r="AW218" i="13"/>
  <c r="AZ217" i="13"/>
  <c r="AY217" i="13"/>
  <c r="AW217" i="13"/>
  <c r="AZ216" i="13"/>
  <c r="AX216" i="13"/>
  <c r="AW216" i="13"/>
  <c r="AZ215" i="13"/>
  <c r="AW215" i="13"/>
  <c r="AZ214" i="13"/>
  <c r="AW214" i="13"/>
  <c r="AZ213" i="13"/>
  <c r="AY213" i="13"/>
  <c r="AW213" i="13"/>
  <c r="AZ212" i="13"/>
  <c r="AY212" i="13"/>
  <c r="AW212" i="13"/>
  <c r="AZ211" i="13"/>
  <c r="AY211" i="13"/>
  <c r="AW211" i="13"/>
  <c r="AZ210" i="13"/>
  <c r="AX210" i="13"/>
  <c r="AW210" i="13"/>
  <c r="AX209" i="13"/>
  <c r="AW209" i="13"/>
  <c r="AZ208" i="13"/>
  <c r="AW208" i="13"/>
  <c r="AZ207" i="13"/>
  <c r="AX207" i="13"/>
  <c r="AW207" i="13"/>
  <c r="BA206" i="13"/>
  <c r="AZ206" i="13"/>
  <c r="AW206" i="13"/>
  <c r="AZ205" i="13"/>
  <c r="AW205" i="13"/>
  <c r="AZ204" i="13"/>
  <c r="AY204" i="13"/>
  <c r="AW204" i="13"/>
  <c r="AX203" i="13"/>
  <c r="AW203" i="13"/>
  <c r="AZ202" i="13"/>
  <c r="AY202" i="13"/>
  <c r="AW202" i="13"/>
  <c r="BA201" i="13"/>
  <c r="AZ201" i="13"/>
  <c r="AW201" i="13"/>
  <c r="AZ200" i="13"/>
  <c r="AX200" i="13"/>
  <c r="AW200" i="13"/>
  <c r="AZ199" i="13"/>
  <c r="AW199" i="13"/>
  <c r="AY198" i="13"/>
  <c r="AX198" i="13"/>
  <c r="AW198" i="13"/>
  <c r="AZ197" i="13"/>
  <c r="AY197" i="13"/>
  <c r="AW197" i="13"/>
  <c r="AZ196" i="13"/>
  <c r="AW196" i="13"/>
  <c r="BA195" i="13"/>
  <c r="AZ195" i="13"/>
  <c r="AY195" i="13"/>
  <c r="AW195" i="13"/>
  <c r="AZ194" i="13"/>
  <c r="AW194" i="13"/>
  <c r="AY193" i="13"/>
  <c r="AX193" i="13"/>
  <c r="AW193" i="13"/>
  <c r="AX551" i="13"/>
  <c r="AZ192" i="13"/>
  <c r="AY192" i="13"/>
  <c r="AX192" i="13"/>
  <c r="AW192" i="13"/>
  <c r="AZ191" i="13"/>
  <c r="AX191" i="13"/>
  <c r="AW191" i="13"/>
  <c r="AZ190" i="13"/>
  <c r="AW190" i="13"/>
  <c r="AZ189" i="13"/>
  <c r="AW189" i="13"/>
  <c r="AZ188" i="13"/>
  <c r="AW188" i="13"/>
  <c r="AZ187" i="13"/>
  <c r="AX187" i="13"/>
  <c r="AW187" i="13"/>
  <c r="AX534" i="13"/>
  <c r="BA186" i="13"/>
  <c r="AZ186" i="13"/>
  <c r="AW186" i="13"/>
  <c r="AZ185" i="13"/>
  <c r="AW185" i="13"/>
  <c r="AZ184" i="13"/>
  <c r="AY184" i="13"/>
  <c r="AW184" i="13"/>
  <c r="BA183" i="13"/>
  <c r="AY183" i="13"/>
  <c r="AW183" i="13"/>
  <c r="AZ182" i="13"/>
  <c r="AX182" i="13"/>
  <c r="AW182" i="13"/>
  <c r="AZ181" i="13"/>
  <c r="AW181" i="13"/>
  <c r="AZ180" i="13"/>
  <c r="AX180" i="13"/>
  <c r="AW180" i="13"/>
  <c r="BA179" i="13"/>
  <c r="AZ179" i="13"/>
  <c r="AW179" i="13"/>
  <c r="AY178" i="13"/>
  <c r="AW178" i="13"/>
  <c r="AZ177" i="13"/>
  <c r="AW177" i="13"/>
  <c r="AZ176" i="13"/>
  <c r="AX176" i="13"/>
  <c r="AW176" i="13"/>
  <c r="AZ175" i="13"/>
  <c r="AW175" i="13"/>
  <c r="AZ174" i="13"/>
  <c r="AW174" i="13"/>
  <c r="AZ173" i="13"/>
  <c r="AX173" i="13"/>
  <c r="AW173" i="13"/>
  <c r="BA172" i="13"/>
  <c r="AZ172" i="13"/>
  <c r="AW172" i="13"/>
  <c r="AZ171" i="13"/>
  <c r="AY171" i="13"/>
  <c r="AW171" i="13"/>
  <c r="AX467" i="13"/>
  <c r="AZ170" i="13"/>
  <c r="AY170" i="13"/>
  <c r="AW170" i="13"/>
  <c r="AZ169" i="13"/>
  <c r="AX169" i="13"/>
  <c r="AW169" i="13"/>
  <c r="AZ168" i="13"/>
  <c r="AY168" i="13"/>
  <c r="AW168" i="13"/>
  <c r="AX167" i="13"/>
  <c r="AW167" i="13"/>
  <c r="BA476" i="13"/>
  <c r="AZ166" i="13"/>
  <c r="AW166" i="13"/>
  <c r="AZ165" i="13"/>
  <c r="AX165" i="13"/>
  <c r="AW165" i="13"/>
  <c r="BA164" i="13"/>
  <c r="AY164" i="13"/>
  <c r="AW164" i="13"/>
  <c r="AZ163" i="13"/>
  <c r="AX163" i="13"/>
  <c r="AW163" i="13"/>
  <c r="AZ162" i="13"/>
  <c r="AY162" i="13"/>
  <c r="AW162" i="13"/>
  <c r="AW161" i="13"/>
  <c r="AZ160" i="13"/>
  <c r="AW160" i="13"/>
  <c r="AX471" i="13"/>
  <c r="BA159" i="13"/>
  <c r="AZ159" i="13"/>
  <c r="AW159" i="13"/>
  <c r="AZ158" i="13"/>
  <c r="AW158" i="13"/>
  <c r="AZ157" i="13"/>
  <c r="AW157" i="13"/>
  <c r="BA156" i="13"/>
  <c r="AY156" i="13"/>
  <c r="AW156" i="13"/>
  <c r="AZ155" i="13"/>
  <c r="AW155" i="13"/>
  <c r="BA154" i="13"/>
  <c r="AZ154" i="13"/>
  <c r="AW154" i="13"/>
  <c r="BA153" i="13"/>
  <c r="AZ153" i="13"/>
  <c r="AY153" i="13"/>
  <c r="AW153" i="13"/>
  <c r="AZ152" i="13"/>
  <c r="AW152" i="13"/>
  <c r="AZ151" i="13"/>
  <c r="AY151" i="13"/>
  <c r="AW151" i="13"/>
  <c r="AZ150" i="13"/>
  <c r="AW150" i="13"/>
  <c r="BA149" i="13"/>
  <c r="AZ149" i="13"/>
  <c r="AW149" i="13"/>
  <c r="BA148" i="13"/>
  <c r="AW148" i="13"/>
  <c r="BA147" i="13"/>
  <c r="AZ147" i="13"/>
  <c r="AW147" i="13"/>
  <c r="AZ146" i="13"/>
  <c r="AW146" i="13"/>
  <c r="AZ145" i="13"/>
  <c r="AX145" i="13"/>
  <c r="AW145" i="13"/>
  <c r="AZ144" i="13"/>
  <c r="AW144" i="13"/>
  <c r="BA143" i="13"/>
  <c r="AZ143" i="13"/>
  <c r="AY143" i="13"/>
  <c r="AW143" i="13"/>
  <c r="BA142" i="13"/>
  <c r="AY142" i="13"/>
  <c r="AW142" i="13"/>
  <c r="BA141" i="13"/>
  <c r="AW141" i="13"/>
  <c r="BA140" i="13"/>
  <c r="AZ140" i="13"/>
  <c r="AW140" i="13"/>
  <c r="AW139" i="13"/>
  <c r="BA138" i="13"/>
  <c r="AZ138" i="13"/>
  <c r="AW138" i="13"/>
  <c r="AW137" i="13"/>
  <c r="AZ136" i="13"/>
  <c r="AX136" i="13"/>
  <c r="AW136" i="13"/>
  <c r="AZ135" i="13"/>
  <c r="AW135" i="13"/>
  <c r="AX134" i="13"/>
  <c r="AW134" i="13"/>
  <c r="AZ133" i="13"/>
  <c r="AX133" i="13"/>
  <c r="AW133" i="13"/>
  <c r="BA132" i="13"/>
  <c r="AY132" i="13"/>
  <c r="AW132" i="13"/>
  <c r="BA131" i="13"/>
  <c r="AZ131" i="13"/>
  <c r="AW131" i="13"/>
  <c r="BA130" i="13"/>
  <c r="AX130" i="13"/>
  <c r="AW130" i="13"/>
  <c r="AZ129" i="13"/>
  <c r="AX129" i="13"/>
  <c r="AW129" i="13"/>
  <c r="AZ128" i="13"/>
  <c r="AW128" i="13"/>
  <c r="AZ127" i="13"/>
  <c r="AW127" i="13"/>
  <c r="BA126" i="13"/>
  <c r="AZ126" i="13"/>
  <c r="AW126" i="13"/>
  <c r="AX356" i="13"/>
  <c r="BA125" i="13"/>
  <c r="AX125" i="13"/>
  <c r="AW125" i="13"/>
  <c r="BA124" i="13"/>
  <c r="AZ124" i="13"/>
  <c r="AW124" i="13"/>
  <c r="BA123" i="13"/>
  <c r="AZ123" i="13"/>
  <c r="AW123" i="13"/>
  <c r="AX350" i="13"/>
  <c r="AX122" i="13"/>
  <c r="AW122" i="13"/>
  <c r="AZ121" i="13"/>
  <c r="AX121" i="13"/>
  <c r="AW121" i="13"/>
  <c r="AZ120" i="13"/>
  <c r="AX120" i="13"/>
  <c r="AW120" i="13"/>
  <c r="AX339" i="13"/>
  <c r="BA119" i="13"/>
  <c r="AZ119" i="13"/>
  <c r="AW119" i="13"/>
  <c r="AZ118" i="13"/>
  <c r="AW118" i="13"/>
  <c r="BA117" i="13"/>
  <c r="AX117" i="13"/>
  <c r="AW117" i="13"/>
  <c r="BA116" i="13"/>
  <c r="AZ116" i="13"/>
  <c r="AX116" i="13"/>
  <c r="AW116" i="13"/>
  <c r="AX115" i="13"/>
  <c r="AW115" i="13"/>
  <c r="BA114" i="13"/>
  <c r="AY114" i="13"/>
  <c r="AW114" i="13"/>
  <c r="AY113" i="13"/>
  <c r="AW113" i="13"/>
  <c r="BA112" i="13"/>
  <c r="AX112" i="13"/>
  <c r="AW112" i="13"/>
  <c r="BA111" i="13"/>
  <c r="AZ111" i="13"/>
  <c r="AX111" i="13"/>
  <c r="AW111" i="13"/>
  <c r="AY201" i="13"/>
  <c r="AZ110" i="13"/>
  <c r="AY110" i="13"/>
  <c r="AW110" i="13"/>
  <c r="BA109" i="13"/>
  <c r="AW109" i="13"/>
  <c r="AZ108" i="13"/>
  <c r="AW108" i="13"/>
  <c r="BA107" i="13"/>
  <c r="AZ107" i="13"/>
  <c r="AW107" i="13"/>
  <c r="BA106" i="13"/>
  <c r="AZ106" i="13"/>
  <c r="AX106" i="13"/>
  <c r="AW106" i="13"/>
  <c r="AZ105" i="13"/>
  <c r="AY105" i="13"/>
  <c r="AW105" i="13"/>
  <c r="AZ104" i="13"/>
  <c r="AW104" i="13"/>
  <c r="AX301" i="13"/>
  <c r="BA103" i="13"/>
  <c r="AX103" i="13"/>
  <c r="AW103" i="13"/>
  <c r="AW102" i="13"/>
  <c r="AZ101" i="13"/>
  <c r="AW101" i="13"/>
  <c r="AZ100" i="13"/>
  <c r="AW100" i="13"/>
  <c r="AX315" i="13"/>
  <c r="BA99" i="13"/>
  <c r="AZ99" i="13"/>
  <c r="AW99" i="13"/>
  <c r="AY98" i="13"/>
  <c r="AW98" i="13"/>
  <c r="BA97" i="13"/>
  <c r="AZ97" i="13"/>
  <c r="AW97" i="13"/>
  <c r="AX96" i="13"/>
  <c r="AW96" i="13"/>
  <c r="AY167" i="13"/>
  <c r="AX302" i="13"/>
  <c r="AW95" i="13"/>
  <c r="AX278" i="13"/>
  <c r="AZ94" i="13"/>
  <c r="AX94" i="13"/>
  <c r="AW94" i="13"/>
  <c r="AZ93" i="13"/>
  <c r="AW93" i="13"/>
  <c r="BA92" i="13"/>
  <c r="AZ92" i="13"/>
  <c r="AX92" i="13"/>
  <c r="AW92" i="13"/>
  <c r="AZ91" i="13"/>
  <c r="AW91" i="13"/>
  <c r="AZ90" i="13"/>
  <c r="AW90" i="13"/>
  <c r="BA277" i="13"/>
  <c r="BA89" i="13"/>
  <c r="AZ89" i="13"/>
  <c r="AX89" i="13"/>
  <c r="AW89" i="13"/>
  <c r="AZ88" i="13"/>
  <c r="AW88" i="13"/>
  <c r="AX262" i="13"/>
  <c r="AZ87" i="13"/>
  <c r="AW87" i="13"/>
  <c r="AY146" i="13"/>
  <c r="AZ86" i="13"/>
  <c r="AW86" i="13"/>
  <c r="AZ85" i="13"/>
  <c r="AW85" i="13"/>
  <c r="AX295" i="13"/>
  <c r="BA84" i="13"/>
  <c r="AZ84" i="13"/>
  <c r="AX84" i="13"/>
  <c r="AW84" i="13"/>
  <c r="AZ83" i="13"/>
  <c r="AY83" i="13"/>
  <c r="AW83" i="13"/>
  <c r="AY137" i="13"/>
  <c r="BA82" i="13"/>
  <c r="AX82" i="13"/>
  <c r="AW82" i="13"/>
  <c r="BA283" i="13"/>
  <c r="AZ81" i="13"/>
  <c r="AW81" i="13"/>
  <c r="AZ80" i="13"/>
  <c r="AW80" i="13"/>
  <c r="AZ79" i="13"/>
  <c r="AW79" i="13"/>
  <c r="BA78" i="13"/>
  <c r="AW78" i="13"/>
  <c r="BA77" i="13"/>
  <c r="AZ77" i="13"/>
  <c r="AW77" i="13"/>
  <c r="BA76" i="13"/>
  <c r="AW76" i="13"/>
  <c r="AX75" i="13"/>
  <c r="AW75" i="13"/>
  <c r="AZ74" i="13"/>
  <c r="AX74" i="13"/>
  <c r="AW74" i="13"/>
  <c r="AZ73" i="13"/>
  <c r="AW73" i="13"/>
  <c r="BA261" i="13"/>
  <c r="BA72" i="13"/>
  <c r="AZ72" i="13"/>
  <c r="AX72" i="13"/>
  <c r="AW72" i="13"/>
  <c r="AY120" i="13"/>
  <c r="AZ71" i="13"/>
  <c r="AX71" i="13"/>
  <c r="AW71" i="13"/>
  <c r="AX70" i="13"/>
  <c r="AW70" i="13"/>
  <c r="BA69" i="13"/>
  <c r="AX69" i="13"/>
  <c r="AW69" i="13"/>
  <c r="AX225" i="13"/>
  <c r="BA68" i="13"/>
  <c r="AZ68" i="13"/>
  <c r="AW68" i="13"/>
  <c r="BA214" i="13"/>
  <c r="AZ67" i="13"/>
  <c r="AW67" i="13"/>
  <c r="BA212" i="13"/>
  <c r="AX66" i="13"/>
  <c r="AW66" i="13"/>
  <c r="AX65" i="13"/>
  <c r="AW65" i="13"/>
  <c r="BA64" i="13"/>
  <c r="AZ64" i="13"/>
  <c r="AX64" i="13"/>
  <c r="AW64" i="13"/>
  <c r="BA208" i="13"/>
  <c r="AZ63" i="13"/>
  <c r="AX63" i="13"/>
  <c r="AW63" i="13"/>
  <c r="AY109" i="13"/>
  <c r="AZ62" i="13"/>
  <c r="AX62" i="13"/>
  <c r="AW62" i="13"/>
  <c r="AX213" i="13"/>
  <c r="AZ61" i="13"/>
  <c r="AW61" i="13"/>
  <c r="AZ60" i="13"/>
  <c r="AX60" i="13"/>
  <c r="AW60" i="13"/>
  <c r="BA59" i="13"/>
  <c r="AX59" i="13"/>
  <c r="AW59" i="13"/>
  <c r="AX199" i="13"/>
  <c r="AZ58" i="13"/>
  <c r="AX58" i="13"/>
  <c r="AW58" i="13"/>
  <c r="AY88" i="13"/>
  <c r="BA57" i="13"/>
  <c r="AZ57" i="13"/>
  <c r="AW57" i="13"/>
  <c r="BA56" i="13"/>
  <c r="AZ56" i="13"/>
  <c r="AW56" i="13"/>
  <c r="AX185" i="13"/>
  <c r="BA55" i="13"/>
  <c r="AZ55" i="13"/>
  <c r="AX55" i="13"/>
  <c r="AW55" i="13"/>
  <c r="AX184" i="13"/>
  <c r="AZ54" i="13"/>
  <c r="AW54" i="13"/>
  <c r="AX178" i="13"/>
  <c r="BA53" i="13"/>
  <c r="AZ53" i="13"/>
  <c r="AX53" i="13"/>
  <c r="AW53" i="13"/>
  <c r="AX175" i="13"/>
  <c r="AY52" i="13"/>
  <c r="AW52" i="13"/>
  <c r="BA189" i="13"/>
  <c r="AY76" i="13"/>
  <c r="BA51" i="13"/>
  <c r="AZ51" i="13"/>
  <c r="AW51" i="13"/>
  <c r="BA50" i="13"/>
  <c r="AW50" i="13"/>
  <c r="AZ49" i="13"/>
  <c r="AW49" i="13"/>
  <c r="AZ48" i="13"/>
  <c r="AW48" i="13"/>
  <c r="BA47" i="13"/>
  <c r="AX47" i="13"/>
  <c r="AW47" i="13"/>
  <c r="AX161" i="13"/>
  <c r="BA46" i="13"/>
  <c r="AZ46" i="13"/>
  <c r="AW46" i="13"/>
  <c r="AX160" i="13"/>
  <c r="BA45" i="13"/>
  <c r="AZ45" i="13"/>
  <c r="AW45" i="13"/>
  <c r="AX157" i="13"/>
  <c r="BA44" i="13"/>
  <c r="AY44" i="13"/>
  <c r="AW44" i="13"/>
  <c r="BA188" i="13"/>
  <c r="AY43" i="13"/>
  <c r="AW43" i="13"/>
  <c r="BA42" i="13"/>
  <c r="AZ42" i="13"/>
  <c r="AW42" i="13"/>
  <c r="AX147" i="13"/>
  <c r="AY41" i="13"/>
  <c r="AW41" i="13"/>
  <c r="AZ40" i="13"/>
  <c r="AW40" i="13"/>
  <c r="AZ39" i="13"/>
  <c r="AW39" i="13"/>
  <c r="BA38" i="13"/>
  <c r="AZ38" i="13"/>
  <c r="AX38" i="13"/>
  <c r="AW38" i="13"/>
  <c r="BA37" i="13"/>
  <c r="AZ37" i="13"/>
  <c r="AW37" i="13"/>
  <c r="BA176" i="13"/>
  <c r="BA36" i="13"/>
  <c r="AZ36" i="13"/>
  <c r="AW36" i="13"/>
  <c r="AX135" i="13"/>
  <c r="BA35" i="13"/>
  <c r="AZ35" i="13"/>
  <c r="AW35" i="13"/>
  <c r="AZ414" i="13"/>
  <c r="AY50" i="13"/>
  <c r="AZ34" i="13"/>
  <c r="AX34" i="13"/>
  <c r="AW34" i="13"/>
  <c r="AZ407" i="13"/>
  <c r="BA33" i="13"/>
  <c r="AX33" i="13"/>
  <c r="AW33" i="13"/>
  <c r="AZ390" i="13"/>
  <c r="BA32" i="13"/>
  <c r="AZ32" i="13"/>
  <c r="AW32" i="13"/>
  <c r="AZ31" i="13"/>
  <c r="AW31" i="13"/>
  <c r="AZ314" i="13"/>
  <c r="BA30" i="13"/>
  <c r="AZ30" i="13"/>
  <c r="AX30" i="13"/>
  <c r="AW30" i="13"/>
  <c r="AX124" i="13"/>
  <c r="BA29" i="13"/>
  <c r="AZ29" i="13"/>
  <c r="AX29" i="13"/>
  <c r="AW29" i="13"/>
  <c r="AZ259" i="13"/>
  <c r="BA28" i="13"/>
  <c r="AX28" i="13"/>
  <c r="AW28" i="13"/>
  <c r="AX119" i="13"/>
  <c r="AX27" i="13"/>
  <c r="AW27" i="13"/>
  <c r="AZ241" i="13"/>
  <c r="BA26" i="13"/>
  <c r="AZ26" i="13"/>
  <c r="AX26" i="13"/>
  <c r="AW26" i="13"/>
  <c r="BA104" i="13"/>
  <c r="AZ209" i="13"/>
  <c r="AZ25" i="13"/>
  <c r="AX25" i="13"/>
  <c r="AW25" i="13"/>
  <c r="BA102" i="13"/>
  <c r="AZ24" i="13"/>
  <c r="AX24" i="13"/>
  <c r="AW24" i="13"/>
  <c r="BA134" i="13"/>
  <c r="AX109" i="13"/>
  <c r="BA23" i="13"/>
  <c r="AZ23" i="13"/>
  <c r="AX23" i="13"/>
  <c r="AW23" i="13"/>
  <c r="BA22" i="13"/>
  <c r="AZ22" i="13"/>
  <c r="AW22" i="13"/>
  <c r="AX101" i="13"/>
  <c r="BA21" i="13"/>
  <c r="AX21" i="13"/>
  <c r="AW21" i="13"/>
  <c r="BA115" i="13"/>
  <c r="AZ156" i="13"/>
  <c r="AX20" i="13"/>
  <c r="AW20" i="13"/>
  <c r="AX90" i="13"/>
  <c r="BA19" i="13"/>
  <c r="AZ19" i="13"/>
  <c r="AW19" i="13"/>
  <c r="BA80" i="13"/>
  <c r="AZ142" i="13"/>
  <c r="BA18" i="13"/>
  <c r="AZ18" i="13"/>
  <c r="AX18" i="13"/>
  <c r="AW18" i="13"/>
  <c r="AZ113" i="13"/>
  <c r="BA17" i="13"/>
  <c r="AZ17" i="13"/>
  <c r="AW17" i="13"/>
  <c r="AZ98" i="13"/>
  <c r="AZ16" i="13"/>
  <c r="AX16" i="13"/>
  <c r="AW16" i="13"/>
  <c r="BA73" i="13"/>
  <c r="AX61" i="13"/>
  <c r="AX15" i="13"/>
  <c r="AW15" i="13"/>
  <c r="AZ14" i="13"/>
  <c r="AW14" i="13"/>
  <c r="AZ103" i="13"/>
  <c r="AX77" i="13"/>
  <c r="AZ13" i="13"/>
  <c r="AW13" i="13"/>
  <c r="BA63" i="13"/>
  <c r="AZ12" i="13"/>
  <c r="AW12" i="13"/>
  <c r="AZ65" i="13"/>
  <c r="AX49" i="13"/>
  <c r="AZ11" i="13"/>
  <c r="AW11" i="13"/>
  <c r="BA10" i="13"/>
  <c r="AZ10" i="13"/>
  <c r="AW10" i="13"/>
  <c r="BA40" i="13"/>
  <c r="AX45" i="13"/>
  <c r="BA9" i="13"/>
  <c r="AZ9" i="13"/>
  <c r="AX9" i="13"/>
  <c r="AW9" i="13"/>
  <c r="BA49" i="13"/>
  <c r="BA8" i="13"/>
  <c r="AZ8" i="13"/>
  <c r="AX8" i="13"/>
  <c r="AW8" i="13"/>
  <c r="AX39" i="13"/>
  <c r="BA7" i="13"/>
  <c r="AZ7" i="13"/>
  <c r="AX7" i="13"/>
  <c r="AW7" i="13"/>
  <c r="BA24" i="13"/>
  <c r="BA6" i="13"/>
  <c r="AX6" i="13"/>
  <c r="AW6" i="13"/>
  <c r="BA20" i="13"/>
  <c r="AX19" i="13"/>
  <c r="BA5" i="13"/>
  <c r="AY5" i="13"/>
  <c r="AX5" i="13"/>
  <c r="AW5" i="13"/>
  <c r="BA16" i="13"/>
  <c r="BA4" i="13"/>
  <c r="AX4" i="13"/>
  <c r="AW4" i="13"/>
  <c r="AX12" i="13"/>
  <c r="AM1" i="13"/>
  <c r="AC1" i="13"/>
  <c r="S1" i="13"/>
  <c r="I1" i="13"/>
  <c r="B17" i="10"/>
  <c r="B16" i="10"/>
  <c r="B15" i="10"/>
  <c r="B14" i="10"/>
  <c r="B13" i="10"/>
  <c r="B12" i="10"/>
  <c r="B11" i="10"/>
  <c r="B10" i="10"/>
  <c r="C5" i="10"/>
  <c r="C4" i="10"/>
  <c r="T697" i="8"/>
  <c r="N697" i="8"/>
  <c r="P697" i="8" s="1"/>
  <c r="M697" i="8"/>
  <c r="I697" i="8"/>
  <c r="G697" i="8"/>
  <c r="T696" i="8"/>
  <c r="N696" i="8"/>
  <c r="P696" i="8" s="1"/>
  <c r="M696" i="8"/>
  <c r="I696" i="8"/>
  <c r="G696" i="8"/>
  <c r="T695" i="8"/>
  <c r="N695" i="8"/>
  <c r="P695" i="8" s="1"/>
  <c r="M695" i="8"/>
  <c r="I695" i="8"/>
  <c r="G695" i="8"/>
  <c r="T694" i="8"/>
  <c r="N694" i="8"/>
  <c r="P694" i="8" s="1"/>
  <c r="M694" i="8"/>
  <c r="I694" i="8"/>
  <c r="G694" i="8"/>
  <c r="T693" i="8"/>
  <c r="N693" i="8"/>
  <c r="P693" i="8" s="1"/>
  <c r="M693" i="8"/>
  <c r="I693" i="8"/>
  <c r="G693" i="8"/>
  <c r="T692" i="8"/>
  <c r="N692" i="8"/>
  <c r="P692" i="8" s="1"/>
  <c r="M692" i="8"/>
  <c r="I692" i="8"/>
  <c r="G692" i="8"/>
  <c r="T691" i="8"/>
  <c r="N691" i="8"/>
  <c r="P691" i="8" s="1"/>
  <c r="I691" i="8"/>
  <c r="G691" i="8"/>
  <c r="T690" i="8"/>
  <c r="M690" i="8"/>
  <c r="I690" i="8"/>
  <c r="G690" i="8"/>
  <c r="T689" i="8"/>
  <c r="N689" i="8"/>
  <c r="P689" i="8" s="1"/>
  <c r="M689" i="8"/>
  <c r="I689" i="8"/>
  <c r="G689" i="8"/>
  <c r="T688" i="8"/>
  <c r="N688" i="8"/>
  <c r="P688" i="8" s="1"/>
  <c r="M688" i="8"/>
  <c r="I688" i="8"/>
  <c r="G688" i="8"/>
  <c r="T687" i="8"/>
  <c r="N687" i="8"/>
  <c r="M687" i="8"/>
  <c r="I687" i="8"/>
  <c r="G687" i="8"/>
  <c r="T686" i="8"/>
  <c r="N686" i="8"/>
  <c r="P686" i="8" s="1"/>
  <c r="M686" i="8"/>
  <c r="I686" i="8"/>
  <c r="G686" i="8"/>
  <c r="T685" i="8"/>
  <c r="N685" i="8"/>
  <c r="P685" i="8" s="1"/>
  <c r="M685" i="8"/>
  <c r="I685" i="8"/>
  <c r="G685" i="8"/>
  <c r="T684" i="8"/>
  <c r="N684" i="8"/>
  <c r="P684" i="8" s="1"/>
  <c r="M684" i="8"/>
  <c r="I684" i="8"/>
  <c r="G684" i="8"/>
  <c r="T683" i="8"/>
  <c r="N683" i="8"/>
  <c r="P683" i="8" s="1"/>
  <c r="M683" i="8"/>
  <c r="I683" i="8"/>
  <c r="G683" i="8"/>
  <c r="T682" i="8"/>
  <c r="N682" i="8"/>
  <c r="P682" i="8" s="1"/>
  <c r="M682" i="8"/>
  <c r="I682" i="8"/>
  <c r="G682" i="8"/>
  <c r="T681" i="8"/>
  <c r="N681" i="8"/>
  <c r="P681" i="8" s="1"/>
  <c r="M681" i="8"/>
  <c r="I681" i="8"/>
  <c r="G681" i="8"/>
  <c r="T680" i="8"/>
  <c r="N680" i="8"/>
  <c r="P680" i="8" s="1"/>
  <c r="M680" i="8"/>
  <c r="I680" i="8"/>
  <c r="G680" i="8"/>
  <c r="T679" i="8"/>
  <c r="N679" i="8"/>
  <c r="P679" i="8" s="1"/>
  <c r="M679" i="8"/>
  <c r="I679" i="8"/>
  <c r="G679" i="8"/>
  <c r="T678" i="8"/>
  <c r="N678" i="8"/>
  <c r="P678" i="8" s="1"/>
  <c r="M678" i="8"/>
  <c r="I678" i="8"/>
  <c r="G678" i="8"/>
  <c r="T677" i="8"/>
  <c r="N677" i="8"/>
  <c r="P677" i="8" s="1"/>
  <c r="M677" i="8"/>
  <c r="I677" i="8"/>
  <c r="G677" i="8"/>
  <c r="T676" i="8"/>
  <c r="N676" i="8"/>
  <c r="P676" i="8" s="1"/>
  <c r="M676" i="8"/>
  <c r="I676" i="8"/>
  <c r="G676" i="8"/>
  <c r="T675" i="8"/>
  <c r="N675" i="8"/>
  <c r="P675" i="8" s="1"/>
  <c r="M675" i="8"/>
  <c r="I675" i="8"/>
  <c r="G675" i="8"/>
  <c r="T674" i="8"/>
  <c r="N674" i="8"/>
  <c r="P674" i="8" s="1"/>
  <c r="M674" i="8"/>
  <c r="I674" i="8"/>
  <c r="G674" i="8"/>
  <c r="T673" i="8"/>
  <c r="N673" i="8"/>
  <c r="P673" i="8" s="1"/>
  <c r="M673" i="8"/>
  <c r="I673" i="8"/>
  <c r="G673" i="8"/>
  <c r="T672" i="8"/>
  <c r="N672" i="8"/>
  <c r="P672" i="8" s="1"/>
  <c r="M672" i="8"/>
  <c r="I672" i="8"/>
  <c r="G672" i="8"/>
  <c r="T671" i="8"/>
  <c r="N671" i="8"/>
  <c r="P671" i="8" s="1"/>
  <c r="M671" i="8"/>
  <c r="I671" i="8"/>
  <c r="G671" i="8"/>
  <c r="T670" i="8"/>
  <c r="N670" i="8"/>
  <c r="P670" i="8" s="1"/>
  <c r="M670" i="8"/>
  <c r="I670" i="8"/>
  <c r="G670" i="8"/>
  <c r="T669" i="8"/>
  <c r="N669" i="8"/>
  <c r="P669" i="8" s="1"/>
  <c r="M669" i="8"/>
  <c r="I669" i="8"/>
  <c r="G669" i="8"/>
  <c r="T668" i="8"/>
  <c r="N668" i="8"/>
  <c r="P668" i="8" s="1"/>
  <c r="M668" i="8"/>
  <c r="I668" i="8"/>
  <c r="G668" i="8"/>
  <c r="T667" i="8"/>
  <c r="N667" i="8"/>
  <c r="P667" i="8" s="1"/>
  <c r="M667" i="8"/>
  <c r="I667" i="8"/>
  <c r="G667" i="8"/>
  <c r="T666" i="8"/>
  <c r="N666" i="8"/>
  <c r="P666" i="8" s="1"/>
  <c r="M666" i="8"/>
  <c r="I666" i="8"/>
  <c r="G666" i="8"/>
  <c r="T665" i="8"/>
  <c r="N665" i="8"/>
  <c r="P665" i="8" s="1"/>
  <c r="M665" i="8"/>
  <c r="I665" i="8"/>
  <c r="G665" i="8"/>
  <c r="T664" i="8"/>
  <c r="N664" i="8"/>
  <c r="P664" i="8" s="1"/>
  <c r="M664" i="8"/>
  <c r="I664" i="8"/>
  <c r="G664" i="8"/>
  <c r="T663" i="8"/>
  <c r="N663" i="8"/>
  <c r="P663" i="8" s="1"/>
  <c r="M663" i="8"/>
  <c r="I663" i="8"/>
  <c r="G663" i="8"/>
  <c r="T662" i="8"/>
  <c r="N662" i="8"/>
  <c r="P662" i="8" s="1"/>
  <c r="M662" i="8"/>
  <c r="I662" i="8"/>
  <c r="G662" i="8"/>
  <c r="T661" i="8"/>
  <c r="N661" i="8"/>
  <c r="P661" i="8" s="1"/>
  <c r="M661" i="8"/>
  <c r="I661" i="8"/>
  <c r="G661" i="8"/>
  <c r="T660" i="8"/>
  <c r="N660" i="8"/>
  <c r="P660" i="8" s="1"/>
  <c r="M660" i="8"/>
  <c r="I660" i="8"/>
  <c r="G660" i="8"/>
  <c r="T659" i="8"/>
  <c r="N659" i="8"/>
  <c r="P659" i="8" s="1"/>
  <c r="M659" i="8"/>
  <c r="I659" i="8"/>
  <c r="G659" i="8"/>
  <c r="T658" i="8"/>
  <c r="N658" i="8"/>
  <c r="P658" i="8" s="1"/>
  <c r="M658" i="8"/>
  <c r="I658" i="8"/>
  <c r="G658" i="8"/>
  <c r="T657" i="8"/>
  <c r="N657" i="8"/>
  <c r="P657" i="8" s="1"/>
  <c r="M657" i="8"/>
  <c r="I657" i="8"/>
  <c r="G657" i="8"/>
  <c r="T656" i="8"/>
  <c r="N656" i="8"/>
  <c r="P656" i="8" s="1"/>
  <c r="M656" i="8"/>
  <c r="I656" i="8"/>
  <c r="G656" i="8"/>
  <c r="T655" i="8"/>
  <c r="N655" i="8"/>
  <c r="P655" i="8" s="1"/>
  <c r="M655" i="8"/>
  <c r="I655" i="8"/>
  <c r="G655" i="8"/>
  <c r="T654" i="8"/>
  <c r="N654" i="8"/>
  <c r="P654" i="8" s="1"/>
  <c r="M654" i="8"/>
  <c r="I654" i="8"/>
  <c r="G654" i="8"/>
  <c r="T653" i="8"/>
  <c r="N653" i="8"/>
  <c r="P653" i="8" s="1"/>
  <c r="M653" i="8"/>
  <c r="I653" i="8"/>
  <c r="G653" i="8"/>
  <c r="T652" i="8"/>
  <c r="N652" i="8"/>
  <c r="P652" i="8" s="1"/>
  <c r="M652" i="8"/>
  <c r="I652" i="8"/>
  <c r="G652" i="8"/>
  <c r="T651" i="8"/>
  <c r="N651" i="8"/>
  <c r="P651" i="8" s="1"/>
  <c r="M651" i="8"/>
  <c r="I651" i="8"/>
  <c r="G651" i="8"/>
  <c r="T650" i="8"/>
  <c r="N650" i="8"/>
  <c r="P650" i="8" s="1"/>
  <c r="M650" i="8"/>
  <c r="I650" i="8"/>
  <c r="G650" i="8"/>
  <c r="T649" i="8"/>
  <c r="N649" i="8"/>
  <c r="P649" i="8" s="1"/>
  <c r="M649" i="8"/>
  <c r="I649" i="8"/>
  <c r="G649" i="8"/>
  <c r="T648" i="8"/>
  <c r="N648" i="8"/>
  <c r="P648" i="8" s="1"/>
  <c r="M648" i="8"/>
  <c r="I648" i="8"/>
  <c r="G648" i="8"/>
  <c r="T647" i="8"/>
  <c r="N647" i="8"/>
  <c r="P647" i="8" s="1"/>
  <c r="M647" i="8"/>
  <c r="I647" i="8"/>
  <c r="G647" i="8"/>
  <c r="T646" i="8"/>
  <c r="N646" i="8"/>
  <c r="P646" i="8" s="1"/>
  <c r="M646" i="8"/>
  <c r="I646" i="8"/>
  <c r="G646" i="8"/>
  <c r="T645" i="8"/>
  <c r="N645" i="8"/>
  <c r="P645" i="8" s="1"/>
  <c r="M645" i="8"/>
  <c r="I645" i="8"/>
  <c r="G645" i="8"/>
  <c r="T644" i="8"/>
  <c r="N644" i="8"/>
  <c r="P644" i="8" s="1"/>
  <c r="M644" i="8"/>
  <c r="I644" i="8"/>
  <c r="G644" i="8"/>
  <c r="T643" i="8"/>
  <c r="N643" i="8"/>
  <c r="P643" i="8" s="1"/>
  <c r="M643" i="8"/>
  <c r="I643" i="8"/>
  <c r="G643" i="8"/>
  <c r="T642" i="8"/>
  <c r="N642" i="8"/>
  <c r="P642" i="8" s="1"/>
  <c r="M642" i="8"/>
  <c r="I642" i="8"/>
  <c r="G642" i="8"/>
  <c r="T641" i="8"/>
  <c r="N641" i="8"/>
  <c r="P641" i="8" s="1"/>
  <c r="M641" i="8"/>
  <c r="I641" i="8"/>
  <c r="G641" i="8"/>
  <c r="T640" i="8"/>
  <c r="N640" i="8"/>
  <c r="P640" i="8" s="1"/>
  <c r="M640" i="8"/>
  <c r="I640" i="8"/>
  <c r="G640" i="8"/>
  <c r="T639" i="8"/>
  <c r="N639" i="8"/>
  <c r="P639" i="8" s="1"/>
  <c r="M639" i="8"/>
  <c r="I639" i="8"/>
  <c r="G639" i="8"/>
  <c r="T638" i="8"/>
  <c r="N638" i="8"/>
  <c r="P638" i="8" s="1"/>
  <c r="M638" i="8"/>
  <c r="I638" i="8"/>
  <c r="G638" i="8"/>
  <c r="T637" i="8"/>
  <c r="N637" i="8"/>
  <c r="P637" i="8" s="1"/>
  <c r="M637" i="8"/>
  <c r="I637" i="8"/>
  <c r="G637" i="8"/>
  <c r="T636" i="8"/>
  <c r="N636" i="8"/>
  <c r="P636" i="8" s="1"/>
  <c r="M636" i="8"/>
  <c r="I636" i="8"/>
  <c r="G636" i="8"/>
  <c r="T635" i="8"/>
  <c r="N635" i="8"/>
  <c r="P635" i="8" s="1"/>
  <c r="M635" i="8"/>
  <c r="I635" i="8"/>
  <c r="G635" i="8"/>
  <c r="T634" i="8"/>
  <c r="N634" i="8"/>
  <c r="P634" i="8" s="1"/>
  <c r="M634" i="8"/>
  <c r="I634" i="8"/>
  <c r="G634" i="8"/>
  <c r="T633" i="8"/>
  <c r="N633" i="8"/>
  <c r="P633" i="8" s="1"/>
  <c r="M633" i="8"/>
  <c r="I633" i="8"/>
  <c r="G633" i="8"/>
  <c r="T632" i="8"/>
  <c r="N632" i="8"/>
  <c r="P632" i="8" s="1"/>
  <c r="M632" i="8"/>
  <c r="I632" i="8"/>
  <c r="G632" i="8"/>
  <c r="T631" i="8"/>
  <c r="N631" i="8"/>
  <c r="P631" i="8" s="1"/>
  <c r="M631" i="8"/>
  <c r="I631" i="8"/>
  <c r="G631" i="8"/>
  <c r="T630" i="8"/>
  <c r="N630" i="8"/>
  <c r="P630" i="8" s="1"/>
  <c r="M630" i="8"/>
  <c r="I630" i="8"/>
  <c r="G630" i="8"/>
  <c r="T629" i="8"/>
  <c r="N629" i="8"/>
  <c r="P629" i="8" s="1"/>
  <c r="M629" i="8"/>
  <c r="I629" i="8"/>
  <c r="G629" i="8"/>
  <c r="T628" i="8"/>
  <c r="N628" i="8"/>
  <c r="P628" i="8" s="1"/>
  <c r="M628" i="8"/>
  <c r="I628" i="8"/>
  <c r="G628" i="8"/>
  <c r="T627" i="8"/>
  <c r="N627" i="8"/>
  <c r="P627" i="8" s="1"/>
  <c r="M627" i="8"/>
  <c r="I627" i="8"/>
  <c r="G627" i="8"/>
  <c r="T626" i="8"/>
  <c r="N626" i="8"/>
  <c r="P626" i="8" s="1"/>
  <c r="M626" i="8"/>
  <c r="I626" i="8"/>
  <c r="G626" i="8"/>
  <c r="T625" i="8"/>
  <c r="N625" i="8"/>
  <c r="P625" i="8" s="1"/>
  <c r="M625" i="8"/>
  <c r="I625" i="8"/>
  <c r="G625" i="8"/>
  <c r="T624" i="8"/>
  <c r="N624" i="8"/>
  <c r="P624" i="8" s="1"/>
  <c r="M624" i="8"/>
  <c r="I624" i="8"/>
  <c r="G624" i="8"/>
  <c r="T623" i="8"/>
  <c r="N623" i="8"/>
  <c r="P623" i="8" s="1"/>
  <c r="M623" i="8"/>
  <c r="I623" i="8"/>
  <c r="G623" i="8"/>
  <c r="T622" i="8"/>
  <c r="N622" i="8"/>
  <c r="P622" i="8" s="1"/>
  <c r="M622" i="8"/>
  <c r="I622" i="8"/>
  <c r="G622" i="8"/>
  <c r="T621" i="8"/>
  <c r="N621" i="8"/>
  <c r="P621" i="8" s="1"/>
  <c r="M621" i="8"/>
  <c r="I621" i="8"/>
  <c r="G621" i="8"/>
  <c r="T620" i="8"/>
  <c r="N620" i="8"/>
  <c r="P620" i="8" s="1"/>
  <c r="M620" i="8"/>
  <c r="I620" i="8"/>
  <c r="G620" i="8"/>
  <c r="T619" i="8"/>
  <c r="N619" i="8"/>
  <c r="P619" i="8" s="1"/>
  <c r="M619" i="8"/>
  <c r="I619" i="8"/>
  <c r="G619" i="8"/>
  <c r="T618" i="8"/>
  <c r="N618" i="8"/>
  <c r="P618" i="8" s="1"/>
  <c r="M618" i="8"/>
  <c r="I618" i="8"/>
  <c r="G618" i="8"/>
  <c r="T617" i="8"/>
  <c r="N617" i="8"/>
  <c r="P617" i="8" s="1"/>
  <c r="M617" i="8"/>
  <c r="I617" i="8"/>
  <c r="G617" i="8"/>
  <c r="T616" i="8"/>
  <c r="N616" i="8"/>
  <c r="P616" i="8" s="1"/>
  <c r="M616" i="8"/>
  <c r="I616" i="8"/>
  <c r="G616" i="8"/>
  <c r="T615" i="8"/>
  <c r="N615" i="8"/>
  <c r="P615" i="8" s="1"/>
  <c r="M615" i="8"/>
  <c r="I615" i="8"/>
  <c r="G615" i="8"/>
  <c r="T614" i="8"/>
  <c r="N614" i="8"/>
  <c r="P614" i="8" s="1"/>
  <c r="M614" i="8"/>
  <c r="I614" i="8"/>
  <c r="G614" i="8"/>
  <c r="T613" i="8"/>
  <c r="N613" i="8"/>
  <c r="P613" i="8" s="1"/>
  <c r="M613" i="8"/>
  <c r="I613" i="8"/>
  <c r="G613" i="8"/>
  <c r="T612" i="8"/>
  <c r="N612" i="8"/>
  <c r="P612" i="8" s="1"/>
  <c r="M612" i="8"/>
  <c r="I612" i="8"/>
  <c r="G612" i="8"/>
  <c r="T611" i="8"/>
  <c r="N611" i="8"/>
  <c r="P611" i="8" s="1"/>
  <c r="M611" i="8"/>
  <c r="I611" i="8"/>
  <c r="G611" i="8"/>
  <c r="T610" i="8"/>
  <c r="N610" i="8"/>
  <c r="P610" i="8" s="1"/>
  <c r="M610" i="8"/>
  <c r="I610" i="8"/>
  <c r="G610" i="8"/>
  <c r="T609" i="8"/>
  <c r="N609" i="8"/>
  <c r="P609" i="8" s="1"/>
  <c r="M609" i="8"/>
  <c r="I609" i="8"/>
  <c r="G609" i="8"/>
  <c r="T608" i="8"/>
  <c r="N608" i="8"/>
  <c r="P608" i="8" s="1"/>
  <c r="M608" i="8"/>
  <c r="I608" i="8"/>
  <c r="G608" i="8"/>
  <c r="T607" i="8"/>
  <c r="N607" i="8"/>
  <c r="P607" i="8" s="1"/>
  <c r="M607" i="8"/>
  <c r="I607" i="8"/>
  <c r="G607" i="8"/>
  <c r="T606" i="8"/>
  <c r="N606" i="8"/>
  <c r="P606" i="8" s="1"/>
  <c r="M606" i="8"/>
  <c r="I606" i="8"/>
  <c r="G606" i="8"/>
  <c r="T605" i="8"/>
  <c r="N605" i="8"/>
  <c r="P605" i="8" s="1"/>
  <c r="M605" i="8"/>
  <c r="I605" i="8"/>
  <c r="G605" i="8"/>
  <c r="T604" i="8"/>
  <c r="N604" i="8"/>
  <c r="P604" i="8" s="1"/>
  <c r="M604" i="8"/>
  <c r="I604" i="8"/>
  <c r="G604" i="8"/>
  <c r="T603" i="8"/>
  <c r="N603" i="8"/>
  <c r="P603" i="8" s="1"/>
  <c r="M603" i="8"/>
  <c r="I603" i="8"/>
  <c r="G603" i="8"/>
  <c r="T602" i="8"/>
  <c r="N602" i="8"/>
  <c r="P602" i="8" s="1"/>
  <c r="M602" i="8"/>
  <c r="I602" i="8"/>
  <c r="G602" i="8"/>
  <c r="T601" i="8"/>
  <c r="N601" i="8"/>
  <c r="P601" i="8" s="1"/>
  <c r="M601" i="8"/>
  <c r="I601" i="8"/>
  <c r="G601" i="8"/>
  <c r="T600" i="8"/>
  <c r="N600" i="8"/>
  <c r="P600" i="8" s="1"/>
  <c r="M600" i="8"/>
  <c r="I600" i="8"/>
  <c r="G600" i="8"/>
  <c r="T599" i="8"/>
  <c r="N599" i="8"/>
  <c r="P599" i="8" s="1"/>
  <c r="M599" i="8"/>
  <c r="I599" i="8"/>
  <c r="G599" i="8"/>
  <c r="T598" i="8"/>
  <c r="N598" i="8"/>
  <c r="P598" i="8" s="1"/>
  <c r="M598" i="8"/>
  <c r="I598" i="8"/>
  <c r="G598" i="8"/>
  <c r="T597" i="8"/>
  <c r="N597" i="8"/>
  <c r="P597" i="8" s="1"/>
  <c r="M597" i="8"/>
  <c r="I597" i="8"/>
  <c r="G597" i="8"/>
  <c r="T596" i="8"/>
  <c r="N596" i="8"/>
  <c r="P596" i="8" s="1"/>
  <c r="M596" i="8"/>
  <c r="I596" i="8"/>
  <c r="G596" i="8"/>
  <c r="T595" i="8"/>
  <c r="N595" i="8"/>
  <c r="P595" i="8" s="1"/>
  <c r="M595" i="8"/>
  <c r="I595" i="8"/>
  <c r="G595" i="8"/>
  <c r="T594" i="8"/>
  <c r="N594" i="8"/>
  <c r="P594" i="8" s="1"/>
  <c r="M594" i="8"/>
  <c r="I594" i="8"/>
  <c r="G594" i="8"/>
  <c r="T593" i="8"/>
  <c r="N593" i="8"/>
  <c r="P593" i="8" s="1"/>
  <c r="M593" i="8"/>
  <c r="I593" i="8"/>
  <c r="G593" i="8"/>
  <c r="T592" i="8"/>
  <c r="N592" i="8"/>
  <c r="P592" i="8" s="1"/>
  <c r="M592" i="8"/>
  <c r="I592" i="8"/>
  <c r="G592" i="8"/>
  <c r="T591" i="8"/>
  <c r="N591" i="8"/>
  <c r="P591" i="8" s="1"/>
  <c r="M591" i="8"/>
  <c r="I591" i="8"/>
  <c r="G591" i="8"/>
  <c r="T590" i="8"/>
  <c r="N590" i="8"/>
  <c r="P590" i="8" s="1"/>
  <c r="M590" i="8"/>
  <c r="I590" i="8"/>
  <c r="G590" i="8"/>
  <c r="T589" i="8"/>
  <c r="N589" i="8"/>
  <c r="P589" i="8" s="1"/>
  <c r="M589" i="8"/>
  <c r="I589" i="8"/>
  <c r="G589" i="8"/>
  <c r="T588" i="8"/>
  <c r="N588" i="8"/>
  <c r="P588" i="8" s="1"/>
  <c r="M588" i="8"/>
  <c r="I588" i="8"/>
  <c r="G588" i="8"/>
  <c r="T587" i="8"/>
  <c r="N587" i="8"/>
  <c r="P587" i="8" s="1"/>
  <c r="M587" i="8"/>
  <c r="I587" i="8"/>
  <c r="G587" i="8"/>
  <c r="T586" i="8"/>
  <c r="N586" i="8"/>
  <c r="P586" i="8" s="1"/>
  <c r="M586" i="8"/>
  <c r="I586" i="8"/>
  <c r="G586" i="8"/>
  <c r="T585" i="8"/>
  <c r="N585" i="8"/>
  <c r="P585" i="8" s="1"/>
  <c r="M585" i="8"/>
  <c r="I585" i="8"/>
  <c r="G585" i="8"/>
  <c r="T584" i="8"/>
  <c r="N584" i="8"/>
  <c r="P584" i="8" s="1"/>
  <c r="M584" i="8"/>
  <c r="I584" i="8"/>
  <c r="G584" i="8"/>
  <c r="T583" i="8"/>
  <c r="N583" i="8"/>
  <c r="P583" i="8" s="1"/>
  <c r="M583" i="8"/>
  <c r="I583" i="8"/>
  <c r="G583" i="8"/>
  <c r="T582" i="8"/>
  <c r="N582" i="8"/>
  <c r="P582" i="8" s="1"/>
  <c r="M582" i="8"/>
  <c r="I582" i="8"/>
  <c r="G582" i="8"/>
  <c r="T581" i="8"/>
  <c r="N581" i="8"/>
  <c r="P581" i="8" s="1"/>
  <c r="M581" i="8"/>
  <c r="I581" i="8"/>
  <c r="G581" i="8"/>
  <c r="T580" i="8"/>
  <c r="N580" i="8"/>
  <c r="P580" i="8" s="1"/>
  <c r="M580" i="8"/>
  <c r="I580" i="8"/>
  <c r="G580" i="8"/>
  <c r="T579" i="8"/>
  <c r="N579" i="8"/>
  <c r="P579" i="8" s="1"/>
  <c r="M579" i="8"/>
  <c r="I579" i="8"/>
  <c r="G579" i="8"/>
  <c r="T578" i="8"/>
  <c r="N578" i="8"/>
  <c r="P578" i="8" s="1"/>
  <c r="M578" i="8"/>
  <c r="I578" i="8"/>
  <c r="G578" i="8"/>
  <c r="T577" i="8"/>
  <c r="N577" i="8"/>
  <c r="P577" i="8" s="1"/>
  <c r="M577" i="8"/>
  <c r="I577" i="8"/>
  <c r="G577" i="8"/>
  <c r="T576" i="8"/>
  <c r="N576" i="8"/>
  <c r="P576" i="8" s="1"/>
  <c r="M576" i="8"/>
  <c r="I576" i="8"/>
  <c r="G576" i="8"/>
  <c r="T575" i="8"/>
  <c r="N575" i="8"/>
  <c r="P575" i="8" s="1"/>
  <c r="M575" i="8"/>
  <c r="I575" i="8"/>
  <c r="G575" i="8"/>
  <c r="T574" i="8"/>
  <c r="N574" i="8"/>
  <c r="P574" i="8" s="1"/>
  <c r="M574" i="8"/>
  <c r="I574" i="8"/>
  <c r="G574" i="8"/>
  <c r="T573" i="8"/>
  <c r="N573" i="8"/>
  <c r="P573" i="8" s="1"/>
  <c r="M573" i="8"/>
  <c r="I573" i="8"/>
  <c r="G573" i="8"/>
  <c r="T572" i="8"/>
  <c r="N572" i="8"/>
  <c r="P572" i="8" s="1"/>
  <c r="M572" i="8"/>
  <c r="I572" i="8"/>
  <c r="G572" i="8"/>
  <c r="T571" i="8"/>
  <c r="N571" i="8"/>
  <c r="P571" i="8" s="1"/>
  <c r="M571" i="8"/>
  <c r="I571" i="8"/>
  <c r="G571" i="8"/>
  <c r="T570" i="8"/>
  <c r="N570" i="8"/>
  <c r="P570" i="8" s="1"/>
  <c r="M570" i="8"/>
  <c r="I570" i="8"/>
  <c r="G570" i="8"/>
  <c r="T569" i="8"/>
  <c r="N569" i="8"/>
  <c r="P569" i="8" s="1"/>
  <c r="M569" i="8"/>
  <c r="I569" i="8"/>
  <c r="G569" i="8"/>
  <c r="T568" i="8"/>
  <c r="N568" i="8"/>
  <c r="P568" i="8" s="1"/>
  <c r="M568" i="8"/>
  <c r="I568" i="8"/>
  <c r="G568" i="8"/>
  <c r="T567" i="8"/>
  <c r="N567" i="8"/>
  <c r="P567" i="8" s="1"/>
  <c r="M567" i="8"/>
  <c r="I567" i="8"/>
  <c r="G567" i="8"/>
  <c r="T566" i="8"/>
  <c r="N566" i="8"/>
  <c r="P566" i="8" s="1"/>
  <c r="M566" i="8"/>
  <c r="I566" i="8"/>
  <c r="G566" i="8"/>
  <c r="T565" i="8"/>
  <c r="N565" i="8"/>
  <c r="P565" i="8" s="1"/>
  <c r="M565" i="8"/>
  <c r="I565" i="8"/>
  <c r="G565" i="8"/>
  <c r="T564" i="8"/>
  <c r="N564" i="8"/>
  <c r="P564" i="8" s="1"/>
  <c r="M564" i="8"/>
  <c r="I564" i="8"/>
  <c r="G564" i="8"/>
  <c r="T563" i="8"/>
  <c r="N563" i="8"/>
  <c r="P563" i="8" s="1"/>
  <c r="M563" i="8"/>
  <c r="I563" i="8"/>
  <c r="G563" i="8"/>
  <c r="T562" i="8"/>
  <c r="N562" i="8"/>
  <c r="P562" i="8" s="1"/>
  <c r="M562" i="8"/>
  <c r="I562" i="8"/>
  <c r="G562" i="8"/>
  <c r="T561" i="8"/>
  <c r="N561" i="8"/>
  <c r="P561" i="8" s="1"/>
  <c r="M561" i="8"/>
  <c r="I561" i="8"/>
  <c r="G561" i="8"/>
  <c r="T560" i="8"/>
  <c r="N560" i="8"/>
  <c r="P560" i="8" s="1"/>
  <c r="M560" i="8"/>
  <c r="I560" i="8"/>
  <c r="G560" i="8"/>
  <c r="T559" i="8"/>
  <c r="N559" i="8"/>
  <c r="P559" i="8" s="1"/>
  <c r="M559" i="8"/>
  <c r="I559" i="8"/>
  <c r="G559" i="8"/>
  <c r="T558" i="8"/>
  <c r="N558" i="8"/>
  <c r="P558" i="8" s="1"/>
  <c r="M558" i="8"/>
  <c r="I558" i="8"/>
  <c r="G558" i="8"/>
  <c r="T557" i="8"/>
  <c r="N557" i="8"/>
  <c r="P557" i="8" s="1"/>
  <c r="M557" i="8"/>
  <c r="I557" i="8"/>
  <c r="G557" i="8"/>
  <c r="T556" i="8"/>
  <c r="N556" i="8"/>
  <c r="P556" i="8" s="1"/>
  <c r="M556" i="8"/>
  <c r="I556" i="8"/>
  <c r="G556" i="8"/>
  <c r="T555" i="8"/>
  <c r="N555" i="8"/>
  <c r="P555" i="8" s="1"/>
  <c r="M555" i="8"/>
  <c r="I555" i="8"/>
  <c r="G555" i="8"/>
  <c r="T554" i="8"/>
  <c r="N554" i="8"/>
  <c r="P554" i="8" s="1"/>
  <c r="M554" i="8"/>
  <c r="I554" i="8"/>
  <c r="G554" i="8"/>
  <c r="T553" i="8"/>
  <c r="N553" i="8"/>
  <c r="P553" i="8" s="1"/>
  <c r="M553" i="8"/>
  <c r="I553" i="8"/>
  <c r="G553" i="8"/>
  <c r="T552" i="8"/>
  <c r="N552" i="8"/>
  <c r="P552" i="8" s="1"/>
  <c r="M552" i="8"/>
  <c r="I552" i="8"/>
  <c r="G552" i="8"/>
  <c r="T551" i="8"/>
  <c r="N551" i="8"/>
  <c r="P551" i="8" s="1"/>
  <c r="M551" i="8"/>
  <c r="I551" i="8"/>
  <c r="G551" i="8"/>
  <c r="T550" i="8"/>
  <c r="N550" i="8"/>
  <c r="P550" i="8" s="1"/>
  <c r="M550" i="8"/>
  <c r="I550" i="8"/>
  <c r="G550" i="8"/>
  <c r="T549" i="8"/>
  <c r="N549" i="8"/>
  <c r="P549" i="8" s="1"/>
  <c r="M549" i="8"/>
  <c r="I549" i="8"/>
  <c r="G549" i="8"/>
  <c r="T548" i="8"/>
  <c r="N548" i="8"/>
  <c r="P548" i="8" s="1"/>
  <c r="M548" i="8"/>
  <c r="I548" i="8"/>
  <c r="G548" i="8"/>
  <c r="T547" i="8"/>
  <c r="N547" i="8"/>
  <c r="P547" i="8" s="1"/>
  <c r="M547" i="8"/>
  <c r="I547" i="8"/>
  <c r="G547" i="8"/>
  <c r="T546" i="8"/>
  <c r="N546" i="8"/>
  <c r="P546" i="8" s="1"/>
  <c r="M546" i="8"/>
  <c r="I546" i="8"/>
  <c r="G546" i="8"/>
  <c r="T545" i="8"/>
  <c r="N545" i="8"/>
  <c r="P545" i="8" s="1"/>
  <c r="M545" i="8"/>
  <c r="I545" i="8"/>
  <c r="G545" i="8"/>
  <c r="T544" i="8"/>
  <c r="N544" i="8"/>
  <c r="P544" i="8" s="1"/>
  <c r="M544" i="8"/>
  <c r="I544" i="8"/>
  <c r="G544" i="8"/>
  <c r="T543" i="8"/>
  <c r="N543" i="8"/>
  <c r="P543" i="8" s="1"/>
  <c r="M543" i="8"/>
  <c r="I543" i="8"/>
  <c r="G543" i="8"/>
  <c r="T542" i="8"/>
  <c r="N542" i="8"/>
  <c r="P542" i="8" s="1"/>
  <c r="M542" i="8"/>
  <c r="I542" i="8"/>
  <c r="G542" i="8"/>
  <c r="T541" i="8"/>
  <c r="N541" i="8"/>
  <c r="P541" i="8" s="1"/>
  <c r="M541" i="8"/>
  <c r="I541" i="8"/>
  <c r="G541" i="8"/>
  <c r="T540" i="8"/>
  <c r="N540" i="8"/>
  <c r="P540" i="8" s="1"/>
  <c r="M540" i="8"/>
  <c r="I540" i="8"/>
  <c r="G540" i="8"/>
  <c r="T539" i="8"/>
  <c r="N539" i="8"/>
  <c r="P539" i="8" s="1"/>
  <c r="M539" i="8"/>
  <c r="I539" i="8"/>
  <c r="G539" i="8"/>
  <c r="T538" i="8"/>
  <c r="N538" i="8"/>
  <c r="P538" i="8" s="1"/>
  <c r="M538" i="8"/>
  <c r="I538" i="8"/>
  <c r="G538" i="8"/>
  <c r="T537" i="8"/>
  <c r="N537" i="8"/>
  <c r="P537" i="8" s="1"/>
  <c r="M537" i="8"/>
  <c r="I537" i="8"/>
  <c r="G537" i="8"/>
  <c r="T536" i="8"/>
  <c r="N536" i="8"/>
  <c r="P536" i="8" s="1"/>
  <c r="M536" i="8"/>
  <c r="I536" i="8"/>
  <c r="G536" i="8"/>
  <c r="T535" i="8"/>
  <c r="N535" i="8"/>
  <c r="P535" i="8" s="1"/>
  <c r="M535" i="8"/>
  <c r="I535" i="8"/>
  <c r="G535" i="8"/>
  <c r="T534" i="8"/>
  <c r="N534" i="8"/>
  <c r="P534" i="8" s="1"/>
  <c r="M534" i="8"/>
  <c r="I534" i="8"/>
  <c r="G534" i="8"/>
  <c r="T533" i="8"/>
  <c r="N533" i="8"/>
  <c r="P533" i="8" s="1"/>
  <c r="M533" i="8"/>
  <c r="I533" i="8"/>
  <c r="G533" i="8"/>
  <c r="T532" i="8"/>
  <c r="N532" i="8"/>
  <c r="P532" i="8" s="1"/>
  <c r="M532" i="8"/>
  <c r="I532" i="8"/>
  <c r="G532" i="8"/>
  <c r="T531" i="8"/>
  <c r="N531" i="8"/>
  <c r="P531" i="8" s="1"/>
  <c r="M531" i="8"/>
  <c r="I531" i="8"/>
  <c r="G531" i="8"/>
  <c r="T530" i="8"/>
  <c r="N530" i="8"/>
  <c r="P530" i="8" s="1"/>
  <c r="M530" i="8"/>
  <c r="I530" i="8"/>
  <c r="G530" i="8"/>
  <c r="T529" i="8"/>
  <c r="N529" i="8"/>
  <c r="P529" i="8" s="1"/>
  <c r="M529" i="8"/>
  <c r="I529" i="8"/>
  <c r="G529" i="8"/>
  <c r="T528" i="8"/>
  <c r="N528" i="8"/>
  <c r="P528" i="8" s="1"/>
  <c r="M528" i="8"/>
  <c r="I528" i="8"/>
  <c r="G528" i="8"/>
  <c r="T527" i="8"/>
  <c r="N527" i="8"/>
  <c r="P527" i="8" s="1"/>
  <c r="M527" i="8"/>
  <c r="I527" i="8"/>
  <c r="G527" i="8"/>
  <c r="T526" i="8"/>
  <c r="N526" i="8"/>
  <c r="P526" i="8" s="1"/>
  <c r="M526" i="8"/>
  <c r="I526" i="8"/>
  <c r="G526" i="8"/>
  <c r="T525" i="8"/>
  <c r="N525" i="8"/>
  <c r="P525" i="8" s="1"/>
  <c r="M525" i="8"/>
  <c r="I525" i="8"/>
  <c r="G525" i="8"/>
  <c r="T524" i="8"/>
  <c r="N524" i="8"/>
  <c r="P524" i="8" s="1"/>
  <c r="M524" i="8"/>
  <c r="I524" i="8"/>
  <c r="G524" i="8"/>
  <c r="T523" i="8"/>
  <c r="N523" i="8"/>
  <c r="P523" i="8" s="1"/>
  <c r="M523" i="8"/>
  <c r="I523" i="8"/>
  <c r="G523" i="8"/>
  <c r="T522" i="8"/>
  <c r="N522" i="8"/>
  <c r="P522" i="8" s="1"/>
  <c r="M522" i="8"/>
  <c r="I522" i="8"/>
  <c r="G522" i="8"/>
  <c r="T521" i="8"/>
  <c r="N521" i="8"/>
  <c r="P521" i="8" s="1"/>
  <c r="M521" i="8"/>
  <c r="I521" i="8"/>
  <c r="G521" i="8"/>
  <c r="T520" i="8"/>
  <c r="N520" i="8"/>
  <c r="P520" i="8" s="1"/>
  <c r="M520" i="8"/>
  <c r="I520" i="8"/>
  <c r="G520" i="8"/>
  <c r="T519" i="8"/>
  <c r="N519" i="8"/>
  <c r="P519" i="8" s="1"/>
  <c r="M519" i="8"/>
  <c r="I519" i="8"/>
  <c r="G519" i="8"/>
  <c r="T518" i="8"/>
  <c r="N518" i="8"/>
  <c r="P518" i="8" s="1"/>
  <c r="M518" i="8"/>
  <c r="I518" i="8"/>
  <c r="G518" i="8"/>
  <c r="T517" i="8"/>
  <c r="N517" i="8"/>
  <c r="P517" i="8" s="1"/>
  <c r="M517" i="8"/>
  <c r="I517" i="8"/>
  <c r="G517" i="8"/>
  <c r="T516" i="8"/>
  <c r="N516" i="8"/>
  <c r="P516" i="8" s="1"/>
  <c r="M516" i="8"/>
  <c r="I516" i="8"/>
  <c r="G516" i="8"/>
  <c r="T515" i="8"/>
  <c r="N515" i="8"/>
  <c r="P515" i="8" s="1"/>
  <c r="M515" i="8"/>
  <c r="I515" i="8"/>
  <c r="G515" i="8"/>
  <c r="T514" i="8"/>
  <c r="N514" i="8"/>
  <c r="P514" i="8" s="1"/>
  <c r="M514" i="8"/>
  <c r="I514" i="8"/>
  <c r="G514" i="8"/>
  <c r="T513" i="8"/>
  <c r="N513" i="8"/>
  <c r="P513" i="8" s="1"/>
  <c r="M513" i="8"/>
  <c r="I513" i="8"/>
  <c r="G513" i="8"/>
  <c r="T512" i="8"/>
  <c r="N512" i="8"/>
  <c r="P512" i="8" s="1"/>
  <c r="M512" i="8"/>
  <c r="I512" i="8"/>
  <c r="G512" i="8"/>
  <c r="T511" i="8"/>
  <c r="N511" i="8"/>
  <c r="M511" i="8"/>
  <c r="I511" i="8"/>
  <c r="G511" i="8"/>
  <c r="T510" i="8"/>
  <c r="N510" i="8"/>
  <c r="P510" i="8" s="1"/>
  <c r="M510" i="8"/>
  <c r="I510" i="8"/>
  <c r="G510" i="8"/>
  <c r="T509" i="8"/>
  <c r="N509" i="8"/>
  <c r="P509" i="8" s="1"/>
  <c r="M509" i="8"/>
  <c r="I509" i="8"/>
  <c r="G509" i="8"/>
  <c r="T508" i="8"/>
  <c r="N508" i="8"/>
  <c r="P508" i="8" s="1"/>
  <c r="M508" i="8"/>
  <c r="I508" i="8"/>
  <c r="G508" i="8"/>
  <c r="T507" i="8"/>
  <c r="N507" i="8"/>
  <c r="P507" i="8" s="1"/>
  <c r="M507" i="8"/>
  <c r="I507" i="8"/>
  <c r="G507" i="8"/>
  <c r="T506" i="8"/>
  <c r="N506" i="8"/>
  <c r="P506" i="8" s="1"/>
  <c r="M506" i="8"/>
  <c r="I506" i="8"/>
  <c r="G506" i="8"/>
  <c r="T505" i="8"/>
  <c r="N505" i="8"/>
  <c r="P505" i="8" s="1"/>
  <c r="M505" i="8"/>
  <c r="I505" i="8"/>
  <c r="G505" i="8"/>
  <c r="T504" i="8"/>
  <c r="N504" i="8"/>
  <c r="P504" i="8" s="1"/>
  <c r="M504" i="8"/>
  <c r="I504" i="8"/>
  <c r="G504" i="8"/>
  <c r="T503" i="8"/>
  <c r="N503" i="8"/>
  <c r="M503" i="8"/>
  <c r="I503" i="8"/>
  <c r="G503" i="8"/>
  <c r="T502" i="8"/>
  <c r="N502" i="8"/>
  <c r="P502" i="8" s="1"/>
  <c r="M502" i="8"/>
  <c r="I502" i="8"/>
  <c r="G502" i="8"/>
  <c r="T501" i="8"/>
  <c r="N501" i="8"/>
  <c r="P501" i="8" s="1"/>
  <c r="M501" i="8"/>
  <c r="I501" i="8"/>
  <c r="G501" i="8"/>
  <c r="T500" i="8"/>
  <c r="N500" i="8"/>
  <c r="P500" i="8" s="1"/>
  <c r="M500" i="8"/>
  <c r="I500" i="8"/>
  <c r="G500" i="8"/>
  <c r="T499" i="8"/>
  <c r="N499" i="8"/>
  <c r="P499" i="8" s="1"/>
  <c r="M499" i="8"/>
  <c r="I499" i="8"/>
  <c r="G499" i="8"/>
  <c r="T498" i="8"/>
  <c r="N498" i="8"/>
  <c r="P498" i="8" s="1"/>
  <c r="M498" i="8"/>
  <c r="I498" i="8"/>
  <c r="G498" i="8"/>
  <c r="T497" i="8"/>
  <c r="N497" i="8"/>
  <c r="P497" i="8" s="1"/>
  <c r="M497" i="8"/>
  <c r="I497" i="8"/>
  <c r="G497" i="8"/>
  <c r="T496" i="8"/>
  <c r="N496" i="8"/>
  <c r="P496" i="8" s="1"/>
  <c r="M496" i="8"/>
  <c r="I496" i="8"/>
  <c r="G496" i="8"/>
  <c r="T495" i="8"/>
  <c r="N495" i="8"/>
  <c r="P495" i="8" s="1"/>
  <c r="M495" i="8"/>
  <c r="I495" i="8"/>
  <c r="G495" i="8"/>
  <c r="T494" i="8"/>
  <c r="N494" i="8"/>
  <c r="P494" i="8" s="1"/>
  <c r="M494" i="8"/>
  <c r="I494" i="8"/>
  <c r="G494" i="8"/>
  <c r="T493" i="8"/>
  <c r="N493" i="8"/>
  <c r="P493" i="8" s="1"/>
  <c r="M493" i="8"/>
  <c r="I493" i="8"/>
  <c r="G493" i="8"/>
  <c r="T492" i="8"/>
  <c r="N492" i="8"/>
  <c r="P492" i="8" s="1"/>
  <c r="M492" i="8"/>
  <c r="I492" i="8"/>
  <c r="G492" i="8"/>
  <c r="T491" i="8"/>
  <c r="N491" i="8"/>
  <c r="P491" i="8" s="1"/>
  <c r="M491" i="8"/>
  <c r="I491" i="8"/>
  <c r="G491" i="8"/>
  <c r="T490" i="8"/>
  <c r="N490" i="8"/>
  <c r="P490" i="8" s="1"/>
  <c r="M490" i="8"/>
  <c r="I490" i="8"/>
  <c r="G490" i="8"/>
  <c r="T489" i="8"/>
  <c r="N489" i="8"/>
  <c r="P489" i="8" s="1"/>
  <c r="M489" i="8"/>
  <c r="I489" i="8"/>
  <c r="G489" i="8"/>
  <c r="T488" i="8"/>
  <c r="N488" i="8"/>
  <c r="P488" i="8" s="1"/>
  <c r="M488" i="8"/>
  <c r="I488" i="8"/>
  <c r="G488" i="8"/>
  <c r="T487" i="8"/>
  <c r="N487" i="8"/>
  <c r="P487" i="8" s="1"/>
  <c r="M487" i="8"/>
  <c r="I487" i="8"/>
  <c r="G487" i="8"/>
  <c r="T486" i="8"/>
  <c r="N486" i="8"/>
  <c r="P486" i="8" s="1"/>
  <c r="M486" i="8"/>
  <c r="I486" i="8"/>
  <c r="G486" i="8"/>
  <c r="T485" i="8"/>
  <c r="N485" i="8"/>
  <c r="P485" i="8" s="1"/>
  <c r="M485" i="8"/>
  <c r="I485" i="8"/>
  <c r="G485" i="8"/>
  <c r="T484" i="8"/>
  <c r="N484" i="8"/>
  <c r="P484" i="8" s="1"/>
  <c r="M484" i="8"/>
  <c r="I484" i="8"/>
  <c r="G484" i="8"/>
  <c r="T483" i="8"/>
  <c r="N483" i="8"/>
  <c r="P483" i="8" s="1"/>
  <c r="M483" i="8"/>
  <c r="I483" i="8"/>
  <c r="G483" i="8"/>
  <c r="T482" i="8"/>
  <c r="N482" i="8"/>
  <c r="P482" i="8" s="1"/>
  <c r="M482" i="8"/>
  <c r="I482" i="8"/>
  <c r="G482" i="8"/>
  <c r="T481" i="8"/>
  <c r="N481" i="8"/>
  <c r="P481" i="8" s="1"/>
  <c r="M481" i="8"/>
  <c r="I481" i="8"/>
  <c r="G481" i="8"/>
  <c r="T480" i="8"/>
  <c r="N480" i="8"/>
  <c r="P480" i="8" s="1"/>
  <c r="M480" i="8"/>
  <c r="I480" i="8"/>
  <c r="G480" i="8"/>
  <c r="T479" i="8"/>
  <c r="N479" i="8"/>
  <c r="P479" i="8" s="1"/>
  <c r="M479" i="8"/>
  <c r="I479" i="8"/>
  <c r="G479" i="8"/>
  <c r="T478" i="8"/>
  <c r="N478" i="8"/>
  <c r="P478" i="8" s="1"/>
  <c r="M478" i="8"/>
  <c r="I478" i="8"/>
  <c r="G478" i="8"/>
  <c r="T477" i="8"/>
  <c r="N477" i="8"/>
  <c r="P477" i="8" s="1"/>
  <c r="M477" i="8"/>
  <c r="I477" i="8"/>
  <c r="G477" i="8"/>
  <c r="T476" i="8"/>
  <c r="N476" i="8"/>
  <c r="P476" i="8" s="1"/>
  <c r="M476" i="8"/>
  <c r="I476" i="8"/>
  <c r="G476" i="8"/>
  <c r="T475" i="8"/>
  <c r="N475" i="8"/>
  <c r="P475" i="8" s="1"/>
  <c r="M475" i="8"/>
  <c r="I475" i="8"/>
  <c r="G475" i="8"/>
  <c r="T474" i="8"/>
  <c r="N474" i="8"/>
  <c r="P474" i="8" s="1"/>
  <c r="M474" i="8"/>
  <c r="I474" i="8"/>
  <c r="G474" i="8"/>
  <c r="T473" i="8"/>
  <c r="N473" i="8"/>
  <c r="P473" i="8" s="1"/>
  <c r="M473" i="8"/>
  <c r="I473" i="8"/>
  <c r="G473" i="8"/>
  <c r="T472" i="8"/>
  <c r="N472" i="8"/>
  <c r="P472" i="8" s="1"/>
  <c r="M472" i="8"/>
  <c r="I472" i="8"/>
  <c r="G472" i="8"/>
  <c r="T471" i="8"/>
  <c r="N471" i="8"/>
  <c r="P471" i="8" s="1"/>
  <c r="M471" i="8"/>
  <c r="I471" i="8"/>
  <c r="G471" i="8"/>
  <c r="T470" i="8"/>
  <c r="N470" i="8"/>
  <c r="P470" i="8" s="1"/>
  <c r="M470" i="8"/>
  <c r="I470" i="8"/>
  <c r="G470" i="8"/>
  <c r="T469" i="8"/>
  <c r="N469" i="8"/>
  <c r="P469" i="8" s="1"/>
  <c r="M469" i="8"/>
  <c r="I469" i="8"/>
  <c r="G469" i="8"/>
  <c r="T468" i="8"/>
  <c r="N468" i="8"/>
  <c r="P468" i="8" s="1"/>
  <c r="M468" i="8"/>
  <c r="I468" i="8"/>
  <c r="G468" i="8"/>
  <c r="T467" i="8"/>
  <c r="N467" i="8"/>
  <c r="P467" i="8" s="1"/>
  <c r="M467" i="8"/>
  <c r="I467" i="8"/>
  <c r="G467" i="8"/>
  <c r="T466" i="8"/>
  <c r="N466" i="8"/>
  <c r="P466" i="8" s="1"/>
  <c r="M466" i="8"/>
  <c r="I466" i="8"/>
  <c r="G466" i="8"/>
  <c r="T465" i="8"/>
  <c r="N465" i="8"/>
  <c r="P465" i="8" s="1"/>
  <c r="M465" i="8"/>
  <c r="I465" i="8"/>
  <c r="G465" i="8"/>
  <c r="T464" i="8"/>
  <c r="N464" i="8"/>
  <c r="P464" i="8" s="1"/>
  <c r="M464" i="8"/>
  <c r="I464" i="8"/>
  <c r="G464" i="8"/>
  <c r="T463" i="8"/>
  <c r="N463" i="8"/>
  <c r="P463" i="8" s="1"/>
  <c r="M463" i="8"/>
  <c r="I463" i="8"/>
  <c r="G463" i="8"/>
  <c r="T462" i="8"/>
  <c r="N462" i="8"/>
  <c r="P462" i="8" s="1"/>
  <c r="M462" i="8"/>
  <c r="I462" i="8"/>
  <c r="G462" i="8"/>
  <c r="T461" i="8"/>
  <c r="N461" i="8"/>
  <c r="P461" i="8" s="1"/>
  <c r="M461" i="8"/>
  <c r="I461" i="8"/>
  <c r="G461" i="8"/>
  <c r="T460" i="8"/>
  <c r="N460" i="8"/>
  <c r="P460" i="8" s="1"/>
  <c r="M460" i="8"/>
  <c r="I460" i="8"/>
  <c r="G460" i="8"/>
  <c r="T459" i="8"/>
  <c r="N459" i="8"/>
  <c r="P459" i="8" s="1"/>
  <c r="M459" i="8"/>
  <c r="I459" i="8"/>
  <c r="G459" i="8"/>
  <c r="T458" i="8"/>
  <c r="N458" i="8"/>
  <c r="P458" i="8" s="1"/>
  <c r="M458" i="8"/>
  <c r="I458" i="8"/>
  <c r="G458" i="8"/>
  <c r="T457" i="8"/>
  <c r="N457" i="8"/>
  <c r="P457" i="8" s="1"/>
  <c r="M457" i="8"/>
  <c r="I457" i="8"/>
  <c r="G457" i="8"/>
  <c r="T456" i="8"/>
  <c r="N456" i="8"/>
  <c r="P456" i="8" s="1"/>
  <c r="M456" i="8"/>
  <c r="I456" i="8"/>
  <c r="G456" i="8"/>
  <c r="T455" i="8"/>
  <c r="N455" i="8"/>
  <c r="P455" i="8" s="1"/>
  <c r="M455" i="8"/>
  <c r="I455" i="8"/>
  <c r="G455" i="8"/>
  <c r="T454" i="8"/>
  <c r="N454" i="8"/>
  <c r="P454" i="8" s="1"/>
  <c r="M454" i="8"/>
  <c r="I454" i="8"/>
  <c r="G454" i="8"/>
  <c r="T453" i="8"/>
  <c r="N453" i="8"/>
  <c r="P453" i="8" s="1"/>
  <c r="M453" i="8"/>
  <c r="I453" i="8"/>
  <c r="G453" i="8"/>
  <c r="T452" i="8"/>
  <c r="N452" i="8"/>
  <c r="P452" i="8" s="1"/>
  <c r="M452" i="8"/>
  <c r="I452" i="8"/>
  <c r="G452" i="8"/>
  <c r="T451" i="8"/>
  <c r="N451" i="8"/>
  <c r="P451" i="8" s="1"/>
  <c r="M451" i="8"/>
  <c r="I451" i="8"/>
  <c r="G451" i="8"/>
  <c r="T450" i="8"/>
  <c r="N450" i="8"/>
  <c r="P450" i="8" s="1"/>
  <c r="M450" i="8"/>
  <c r="I450" i="8"/>
  <c r="G450" i="8"/>
  <c r="T449" i="8"/>
  <c r="N449" i="8"/>
  <c r="P449" i="8" s="1"/>
  <c r="M449" i="8"/>
  <c r="I449" i="8"/>
  <c r="G449" i="8"/>
  <c r="T448" i="8"/>
  <c r="N448" i="8"/>
  <c r="P448" i="8" s="1"/>
  <c r="M448" i="8"/>
  <c r="I448" i="8"/>
  <c r="G448" i="8"/>
  <c r="T447" i="8"/>
  <c r="N447" i="8"/>
  <c r="P447" i="8" s="1"/>
  <c r="M447" i="8"/>
  <c r="I447" i="8"/>
  <c r="G447" i="8"/>
  <c r="T446" i="8"/>
  <c r="N446" i="8"/>
  <c r="P446" i="8" s="1"/>
  <c r="M446" i="8"/>
  <c r="I446" i="8"/>
  <c r="G446" i="8"/>
  <c r="T445" i="8"/>
  <c r="N445" i="8"/>
  <c r="P445" i="8" s="1"/>
  <c r="M445" i="8"/>
  <c r="I445" i="8"/>
  <c r="G445" i="8"/>
  <c r="T444" i="8"/>
  <c r="N444" i="8"/>
  <c r="P444" i="8" s="1"/>
  <c r="M444" i="8"/>
  <c r="I444" i="8"/>
  <c r="G444" i="8"/>
  <c r="T443" i="8"/>
  <c r="N443" i="8"/>
  <c r="P443" i="8" s="1"/>
  <c r="M443" i="8"/>
  <c r="I443" i="8"/>
  <c r="G443" i="8"/>
  <c r="T442" i="8"/>
  <c r="N442" i="8"/>
  <c r="P442" i="8" s="1"/>
  <c r="M442" i="8"/>
  <c r="I442" i="8"/>
  <c r="G442" i="8"/>
  <c r="T441" i="8"/>
  <c r="N441" i="8"/>
  <c r="P441" i="8" s="1"/>
  <c r="M441" i="8"/>
  <c r="I441" i="8"/>
  <c r="G441" i="8"/>
  <c r="T440" i="8"/>
  <c r="N440" i="8"/>
  <c r="P440" i="8" s="1"/>
  <c r="M440" i="8"/>
  <c r="I440" i="8"/>
  <c r="G440" i="8"/>
  <c r="T439" i="8"/>
  <c r="N439" i="8"/>
  <c r="P439" i="8" s="1"/>
  <c r="M439" i="8"/>
  <c r="I439" i="8"/>
  <c r="G439" i="8"/>
  <c r="T438" i="8"/>
  <c r="N438" i="8"/>
  <c r="P438" i="8" s="1"/>
  <c r="M438" i="8"/>
  <c r="I438" i="8"/>
  <c r="G438" i="8"/>
  <c r="T437" i="8"/>
  <c r="N437" i="8"/>
  <c r="P437" i="8" s="1"/>
  <c r="M437" i="8"/>
  <c r="I437" i="8"/>
  <c r="G437" i="8"/>
  <c r="T436" i="8"/>
  <c r="N436" i="8"/>
  <c r="P436" i="8" s="1"/>
  <c r="M436" i="8"/>
  <c r="I436" i="8"/>
  <c r="G436" i="8"/>
  <c r="T435" i="8"/>
  <c r="N435" i="8"/>
  <c r="P435" i="8" s="1"/>
  <c r="M435" i="8"/>
  <c r="I435" i="8"/>
  <c r="G435" i="8"/>
  <c r="T434" i="8"/>
  <c r="N434" i="8"/>
  <c r="P434" i="8" s="1"/>
  <c r="M434" i="8"/>
  <c r="I434" i="8"/>
  <c r="G434" i="8"/>
  <c r="T433" i="8"/>
  <c r="N433" i="8"/>
  <c r="P433" i="8" s="1"/>
  <c r="M433" i="8"/>
  <c r="I433" i="8"/>
  <c r="G433" i="8"/>
  <c r="T432" i="8"/>
  <c r="N432" i="8"/>
  <c r="P432" i="8" s="1"/>
  <c r="M432" i="8"/>
  <c r="I432" i="8"/>
  <c r="G432" i="8"/>
  <c r="T431" i="8"/>
  <c r="N431" i="8"/>
  <c r="P431" i="8" s="1"/>
  <c r="M431" i="8"/>
  <c r="I431" i="8"/>
  <c r="G431" i="8"/>
  <c r="T430" i="8"/>
  <c r="N430" i="8"/>
  <c r="P430" i="8" s="1"/>
  <c r="M430" i="8"/>
  <c r="I430" i="8"/>
  <c r="G430" i="8"/>
  <c r="T429" i="8"/>
  <c r="N429" i="8"/>
  <c r="P429" i="8" s="1"/>
  <c r="M429" i="8"/>
  <c r="I429" i="8"/>
  <c r="G429" i="8"/>
  <c r="T428" i="8"/>
  <c r="N428" i="8"/>
  <c r="P428" i="8" s="1"/>
  <c r="M428" i="8"/>
  <c r="I428" i="8"/>
  <c r="G428" i="8"/>
  <c r="T427" i="8"/>
  <c r="N427" i="8"/>
  <c r="P427" i="8" s="1"/>
  <c r="M427" i="8"/>
  <c r="I427" i="8"/>
  <c r="G427" i="8"/>
  <c r="T426" i="8"/>
  <c r="N426" i="8"/>
  <c r="P426" i="8" s="1"/>
  <c r="M426" i="8"/>
  <c r="I426" i="8"/>
  <c r="G426" i="8"/>
  <c r="T425" i="8"/>
  <c r="N425" i="8"/>
  <c r="P425" i="8" s="1"/>
  <c r="M425" i="8"/>
  <c r="I425" i="8"/>
  <c r="G425" i="8"/>
  <c r="T424" i="8"/>
  <c r="N424" i="8"/>
  <c r="P424" i="8" s="1"/>
  <c r="M424" i="8"/>
  <c r="I424" i="8"/>
  <c r="G424" i="8"/>
  <c r="T423" i="8"/>
  <c r="N423" i="8"/>
  <c r="M423" i="8"/>
  <c r="I423" i="8"/>
  <c r="G423" i="8"/>
  <c r="T422" i="8"/>
  <c r="N422" i="8"/>
  <c r="P422" i="8" s="1"/>
  <c r="M422" i="8"/>
  <c r="I422" i="8"/>
  <c r="G422" i="8"/>
  <c r="T421" i="8"/>
  <c r="N421" i="8"/>
  <c r="P421" i="8" s="1"/>
  <c r="M421" i="8"/>
  <c r="I421" i="8"/>
  <c r="G421" i="8"/>
  <c r="T420" i="8"/>
  <c r="N420" i="8"/>
  <c r="P420" i="8" s="1"/>
  <c r="M420" i="8"/>
  <c r="I420" i="8"/>
  <c r="G420" i="8"/>
  <c r="T419" i="8"/>
  <c r="N419" i="8"/>
  <c r="P419" i="8" s="1"/>
  <c r="M419" i="8"/>
  <c r="I419" i="8"/>
  <c r="G419" i="8"/>
  <c r="T418" i="8"/>
  <c r="N418" i="8"/>
  <c r="P418" i="8" s="1"/>
  <c r="M418" i="8"/>
  <c r="I418" i="8"/>
  <c r="G418" i="8"/>
  <c r="T417" i="8"/>
  <c r="N417" i="8"/>
  <c r="P417" i="8" s="1"/>
  <c r="M417" i="8"/>
  <c r="I417" i="8"/>
  <c r="G417" i="8"/>
  <c r="T416" i="8"/>
  <c r="N416" i="8"/>
  <c r="P416" i="8" s="1"/>
  <c r="M416" i="8"/>
  <c r="I416" i="8"/>
  <c r="G416" i="8"/>
  <c r="T415" i="8"/>
  <c r="N415" i="8"/>
  <c r="P415" i="8" s="1"/>
  <c r="M415" i="8"/>
  <c r="I415" i="8"/>
  <c r="G415" i="8"/>
  <c r="T414" i="8"/>
  <c r="N414" i="8"/>
  <c r="P414" i="8" s="1"/>
  <c r="M414" i="8"/>
  <c r="I414" i="8"/>
  <c r="G414" i="8"/>
  <c r="T413" i="8"/>
  <c r="N413" i="8"/>
  <c r="P413" i="8" s="1"/>
  <c r="M413" i="8"/>
  <c r="I413" i="8"/>
  <c r="G413" i="8"/>
  <c r="T412" i="8"/>
  <c r="N412" i="8"/>
  <c r="P412" i="8" s="1"/>
  <c r="M412" i="8"/>
  <c r="I412" i="8"/>
  <c r="G412" i="8"/>
  <c r="T411" i="8"/>
  <c r="N411" i="8"/>
  <c r="P411" i="8" s="1"/>
  <c r="M411" i="8"/>
  <c r="I411" i="8"/>
  <c r="G411" i="8"/>
  <c r="T410" i="8"/>
  <c r="N410" i="8"/>
  <c r="P410" i="8" s="1"/>
  <c r="M410" i="8"/>
  <c r="I410" i="8"/>
  <c r="G410" i="8"/>
  <c r="T409" i="8"/>
  <c r="N409" i="8"/>
  <c r="P409" i="8" s="1"/>
  <c r="M409" i="8"/>
  <c r="I409" i="8"/>
  <c r="G409" i="8"/>
  <c r="T408" i="8"/>
  <c r="N408" i="8"/>
  <c r="P408" i="8" s="1"/>
  <c r="M408" i="8"/>
  <c r="I408" i="8"/>
  <c r="G408" i="8"/>
  <c r="T407" i="8"/>
  <c r="N407" i="8"/>
  <c r="P407" i="8" s="1"/>
  <c r="M407" i="8"/>
  <c r="I407" i="8"/>
  <c r="G407" i="8"/>
  <c r="T406" i="8"/>
  <c r="N406" i="8"/>
  <c r="P406" i="8" s="1"/>
  <c r="M406" i="8"/>
  <c r="I406" i="8"/>
  <c r="G406" i="8"/>
  <c r="T405" i="8"/>
  <c r="N405" i="8"/>
  <c r="P405" i="8" s="1"/>
  <c r="M405" i="8"/>
  <c r="I405" i="8"/>
  <c r="G405" i="8"/>
  <c r="T404" i="8"/>
  <c r="N404" i="8"/>
  <c r="P404" i="8" s="1"/>
  <c r="M404" i="8"/>
  <c r="I404" i="8"/>
  <c r="G404" i="8"/>
  <c r="T403" i="8"/>
  <c r="N403" i="8"/>
  <c r="P403" i="8" s="1"/>
  <c r="M403" i="8"/>
  <c r="I403" i="8"/>
  <c r="G403" i="8"/>
  <c r="T402" i="8"/>
  <c r="N402" i="8"/>
  <c r="P402" i="8" s="1"/>
  <c r="M402" i="8"/>
  <c r="I402" i="8"/>
  <c r="G402" i="8"/>
  <c r="T401" i="8"/>
  <c r="N401" i="8"/>
  <c r="P401" i="8" s="1"/>
  <c r="M401" i="8"/>
  <c r="I401" i="8"/>
  <c r="G401" i="8"/>
  <c r="T400" i="8"/>
  <c r="N400" i="8"/>
  <c r="P400" i="8" s="1"/>
  <c r="M400" i="8"/>
  <c r="I400" i="8"/>
  <c r="G400" i="8"/>
  <c r="T399" i="8"/>
  <c r="N399" i="8"/>
  <c r="P399" i="8" s="1"/>
  <c r="M399" i="8"/>
  <c r="I399" i="8"/>
  <c r="G399" i="8"/>
  <c r="T398" i="8"/>
  <c r="N398" i="8"/>
  <c r="P398" i="8" s="1"/>
  <c r="M398" i="8"/>
  <c r="I398" i="8"/>
  <c r="G398" i="8"/>
  <c r="T397" i="8"/>
  <c r="N397" i="8"/>
  <c r="P397" i="8" s="1"/>
  <c r="M397" i="8"/>
  <c r="I397" i="8"/>
  <c r="G397" i="8"/>
  <c r="T396" i="8"/>
  <c r="N396" i="8"/>
  <c r="P396" i="8" s="1"/>
  <c r="M396" i="8"/>
  <c r="I396" i="8"/>
  <c r="G396" i="8"/>
  <c r="T395" i="8"/>
  <c r="N395" i="8"/>
  <c r="P395" i="8" s="1"/>
  <c r="M395" i="8"/>
  <c r="I395" i="8"/>
  <c r="G395" i="8"/>
  <c r="T394" i="8"/>
  <c r="N394" i="8"/>
  <c r="P394" i="8" s="1"/>
  <c r="M394" i="8"/>
  <c r="I394" i="8"/>
  <c r="G394" i="8"/>
  <c r="T393" i="8"/>
  <c r="N393" i="8"/>
  <c r="P393" i="8" s="1"/>
  <c r="M393" i="8"/>
  <c r="I393" i="8"/>
  <c r="G393" i="8"/>
  <c r="T392" i="8"/>
  <c r="N392" i="8"/>
  <c r="P392" i="8" s="1"/>
  <c r="M392" i="8"/>
  <c r="I392" i="8"/>
  <c r="G392" i="8"/>
  <c r="T391" i="8"/>
  <c r="N391" i="8"/>
  <c r="P391" i="8" s="1"/>
  <c r="M391" i="8"/>
  <c r="I391" i="8"/>
  <c r="G391" i="8"/>
  <c r="T390" i="8"/>
  <c r="N390" i="8"/>
  <c r="P390" i="8" s="1"/>
  <c r="M390" i="8"/>
  <c r="I390" i="8"/>
  <c r="G390" i="8"/>
  <c r="T389" i="8"/>
  <c r="N389" i="8"/>
  <c r="P389" i="8" s="1"/>
  <c r="M389" i="8"/>
  <c r="I389" i="8"/>
  <c r="G389" i="8"/>
  <c r="T388" i="8"/>
  <c r="N388" i="8"/>
  <c r="P388" i="8" s="1"/>
  <c r="M388" i="8"/>
  <c r="I388" i="8"/>
  <c r="G388" i="8"/>
  <c r="T387" i="8"/>
  <c r="N387" i="8"/>
  <c r="P387" i="8" s="1"/>
  <c r="M387" i="8"/>
  <c r="I387" i="8"/>
  <c r="G387" i="8"/>
  <c r="T386" i="8"/>
  <c r="N386" i="8"/>
  <c r="P386" i="8" s="1"/>
  <c r="M386" i="8"/>
  <c r="I386" i="8"/>
  <c r="G386" i="8"/>
  <c r="T385" i="8"/>
  <c r="N385" i="8"/>
  <c r="P385" i="8" s="1"/>
  <c r="M385" i="8"/>
  <c r="I385" i="8"/>
  <c r="G385" i="8"/>
  <c r="T384" i="8"/>
  <c r="N384" i="8"/>
  <c r="P384" i="8" s="1"/>
  <c r="M384" i="8"/>
  <c r="I384" i="8"/>
  <c r="G384" i="8"/>
  <c r="T383" i="8"/>
  <c r="N383" i="8"/>
  <c r="P383" i="8" s="1"/>
  <c r="M383" i="8"/>
  <c r="I383" i="8"/>
  <c r="G383" i="8"/>
  <c r="T382" i="8"/>
  <c r="N382" i="8"/>
  <c r="P382" i="8" s="1"/>
  <c r="M382" i="8"/>
  <c r="I382" i="8"/>
  <c r="G382" i="8"/>
  <c r="T381" i="8"/>
  <c r="N381" i="8"/>
  <c r="P381" i="8" s="1"/>
  <c r="M381" i="8"/>
  <c r="I381" i="8"/>
  <c r="G381" i="8"/>
  <c r="T380" i="8"/>
  <c r="N380" i="8"/>
  <c r="P380" i="8" s="1"/>
  <c r="M380" i="8"/>
  <c r="I380" i="8"/>
  <c r="G380" i="8"/>
  <c r="T379" i="8"/>
  <c r="N379" i="8"/>
  <c r="P379" i="8" s="1"/>
  <c r="M379" i="8"/>
  <c r="I379" i="8"/>
  <c r="G379" i="8"/>
  <c r="T378" i="8"/>
  <c r="N378" i="8"/>
  <c r="P378" i="8" s="1"/>
  <c r="M378" i="8"/>
  <c r="I378" i="8"/>
  <c r="G378" i="8"/>
  <c r="T377" i="8"/>
  <c r="N377" i="8"/>
  <c r="P377" i="8" s="1"/>
  <c r="M377" i="8"/>
  <c r="I377" i="8"/>
  <c r="G377" i="8"/>
  <c r="T376" i="8"/>
  <c r="N376" i="8"/>
  <c r="P376" i="8" s="1"/>
  <c r="M376" i="8"/>
  <c r="I376" i="8"/>
  <c r="G376" i="8"/>
  <c r="T375" i="8"/>
  <c r="N375" i="8"/>
  <c r="P375" i="8" s="1"/>
  <c r="M375" i="8"/>
  <c r="I375" i="8"/>
  <c r="G375" i="8"/>
  <c r="T374" i="8"/>
  <c r="N374" i="8"/>
  <c r="P374" i="8" s="1"/>
  <c r="M374" i="8"/>
  <c r="I374" i="8"/>
  <c r="G374" i="8"/>
  <c r="T373" i="8"/>
  <c r="N373" i="8"/>
  <c r="P373" i="8" s="1"/>
  <c r="M373" i="8"/>
  <c r="I373" i="8"/>
  <c r="G373" i="8"/>
  <c r="T372" i="8"/>
  <c r="N372" i="8"/>
  <c r="P372" i="8" s="1"/>
  <c r="M372" i="8"/>
  <c r="I372" i="8"/>
  <c r="G372" i="8"/>
  <c r="T371" i="8"/>
  <c r="N371" i="8"/>
  <c r="P371" i="8" s="1"/>
  <c r="M371" i="8"/>
  <c r="I371" i="8"/>
  <c r="G371" i="8"/>
  <c r="T370" i="8"/>
  <c r="N370" i="8"/>
  <c r="P370" i="8" s="1"/>
  <c r="M370" i="8"/>
  <c r="I370" i="8"/>
  <c r="G370" i="8"/>
  <c r="T369" i="8"/>
  <c r="N369" i="8"/>
  <c r="P369" i="8" s="1"/>
  <c r="M369" i="8"/>
  <c r="I369" i="8"/>
  <c r="G369" i="8"/>
  <c r="T368" i="8"/>
  <c r="N368" i="8"/>
  <c r="P368" i="8" s="1"/>
  <c r="M368" i="8"/>
  <c r="I368" i="8"/>
  <c r="G368" i="8"/>
  <c r="T367" i="8"/>
  <c r="N367" i="8"/>
  <c r="P367" i="8" s="1"/>
  <c r="M367" i="8"/>
  <c r="I367" i="8"/>
  <c r="G367" i="8"/>
  <c r="T366" i="8"/>
  <c r="N366" i="8"/>
  <c r="P366" i="8" s="1"/>
  <c r="M366" i="8"/>
  <c r="I366" i="8"/>
  <c r="G366" i="8"/>
  <c r="T365" i="8"/>
  <c r="N365" i="8"/>
  <c r="P365" i="8" s="1"/>
  <c r="M365" i="8"/>
  <c r="I365" i="8"/>
  <c r="G365" i="8"/>
  <c r="T364" i="8"/>
  <c r="N364" i="8"/>
  <c r="P364" i="8" s="1"/>
  <c r="M364" i="8"/>
  <c r="I364" i="8"/>
  <c r="G364" i="8"/>
  <c r="T363" i="8"/>
  <c r="N363" i="8"/>
  <c r="P363" i="8" s="1"/>
  <c r="M363" i="8"/>
  <c r="I363" i="8"/>
  <c r="G363" i="8"/>
  <c r="T362" i="8"/>
  <c r="N362" i="8"/>
  <c r="P362" i="8" s="1"/>
  <c r="M362" i="8"/>
  <c r="I362" i="8"/>
  <c r="G362" i="8"/>
  <c r="T361" i="8"/>
  <c r="N361" i="8"/>
  <c r="P361" i="8" s="1"/>
  <c r="M361" i="8"/>
  <c r="I361" i="8"/>
  <c r="G361" i="8"/>
  <c r="T360" i="8"/>
  <c r="N360" i="8"/>
  <c r="P360" i="8" s="1"/>
  <c r="M360" i="8"/>
  <c r="I360" i="8"/>
  <c r="G360" i="8"/>
  <c r="T359" i="8"/>
  <c r="N359" i="8"/>
  <c r="P359" i="8" s="1"/>
  <c r="M359" i="8"/>
  <c r="I359" i="8"/>
  <c r="G359" i="8"/>
  <c r="T358" i="8"/>
  <c r="N358" i="8"/>
  <c r="P358" i="8" s="1"/>
  <c r="M358" i="8"/>
  <c r="I358" i="8"/>
  <c r="G358" i="8"/>
  <c r="T357" i="8"/>
  <c r="N357" i="8"/>
  <c r="P357" i="8" s="1"/>
  <c r="M357" i="8"/>
  <c r="I357" i="8"/>
  <c r="G357" i="8"/>
  <c r="T356" i="8"/>
  <c r="N356" i="8"/>
  <c r="P356" i="8" s="1"/>
  <c r="M356" i="8"/>
  <c r="I356" i="8"/>
  <c r="G356" i="8"/>
  <c r="T355" i="8"/>
  <c r="N355" i="8"/>
  <c r="P355" i="8" s="1"/>
  <c r="M355" i="8"/>
  <c r="I355" i="8"/>
  <c r="G355" i="8"/>
  <c r="T354" i="8"/>
  <c r="N354" i="8"/>
  <c r="P354" i="8" s="1"/>
  <c r="M354" i="8"/>
  <c r="I354" i="8"/>
  <c r="G354" i="8"/>
  <c r="T353" i="8"/>
  <c r="N353" i="8"/>
  <c r="P353" i="8" s="1"/>
  <c r="M353" i="8"/>
  <c r="I353" i="8"/>
  <c r="G353" i="8"/>
  <c r="T352" i="8"/>
  <c r="N352" i="8"/>
  <c r="P352" i="8" s="1"/>
  <c r="M352" i="8"/>
  <c r="I352" i="8"/>
  <c r="G352" i="8"/>
  <c r="T351" i="8"/>
  <c r="N351" i="8"/>
  <c r="P351" i="8" s="1"/>
  <c r="M351" i="8"/>
  <c r="I351" i="8"/>
  <c r="G351" i="8"/>
  <c r="T350" i="8"/>
  <c r="N350" i="8"/>
  <c r="P350" i="8" s="1"/>
  <c r="M350" i="8"/>
  <c r="I350" i="8"/>
  <c r="G350" i="8"/>
  <c r="T349" i="8"/>
  <c r="N349" i="8"/>
  <c r="P349" i="8" s="1"/>
  <c r="M349" i="8"/>
  <c r="I349" i="8"/>
  <c r="G349" i="8"/>
  <c r="T348" i="8"/>
  <c r="N348" i="8"/>
  <c r="P348" i="8" s="1"/>
  <c r="M348" i="8"/>
  <c r="I348" i="8"/>
  <c r="G348" i="8"/>
  <c r="T347" i="8"/>
  <c r="N347" i="8"/>
  <c r="P347" i="8" s="1"/>
  <c r="M347" i="8"/>
  <c r="I347" i="8"/>
  <c r="G347" i="8"/>
  <c r="T346" i="8"/>
  <c r="N346" i="8"/>
  <c r="P346" i="8" s="1"/>
  <c r="M346" i="8"/>
  <c r="I346" i="8"/>
  <c r="G346" i="8"/>
  <c r="T345" i="8"/>
  <c r="N345" i="8"/>
  <c r="P345" i="8" s="1"/>
  <c r="M345" i="8"/>
  <c r="I345" i="8"/>
  <c r="G345" i="8"/>
  <c r="T344" i="8"/>
  <c r="N344" i="8"/>
  <c r="P344" i="8" s="1"/>
  <c r="M344" i="8"/>
  <c r="I344" i="8"/>
  <c r="G344" i="8"/>
  <c r="T343" i="8"/>
  <c r="N343" i="8"/>
  <c r="P343" i="8" s="1"/>
  <c r="M343" i="8"/>
  <c r="I343" i="8"/>
  <c r="G343" i="8"/>
  <c r="T342" i="8"/>
  <c r="N342" i="8"/>
  <c r="P342" i="8" s="1"/>
  <c r="M342" i="8"/>
  <c r="I342" i="8"/>
  <c r="G342" i="8"/>
  <c r="T341" i="8"/>
  <c r="N341" i="8"/>
  <c r="P341" i="8" s="1"/>
  <c r="M341" i="8"/>
  <c r="I341" i="8"/>
  <c r="G341" i="8"/>
  <c r="T340" i="8"/>
  <c r="N340" i="8"/>
  <c r="P340" i="8" s="1"/>
  <c r="M340" i="8"/>
  <c r="I340" i="8"/>
  <c r="G340" i="8"/>
  <c r="T339" i="8"/>
  <c r="N339" i="8"/>
  <c r="P339" i="8" s="1"/>
  <c r="M339" i="8"/>
  <c r="I339" i="8"/>
  <c r="G339" i="8"/>
  <c r="T338" i="8"/>
  <c r="N338" i="8"/>
  <c r="P338" i="8" s="1"/>
  <c r="M338" i="8"/>
  <c r="I338" i="8"/>
  <c r="G338" i="8"/>
  <c r="T337" i="8"/>
  <c r="N337" i="8"/>
  <c r="P337" i="8" s="1"/>
  <c r="M337" i="8"/>
  <c r="I337" i="8"/>
  <c r="G337" i="8"/>
  <c r="T336" i="8"/>
  <c r="N336" i="8"/>
  <c r="P336" i="8" s="1"/>
  <c r="M336" i="8"/>
  <c r="I336" i="8"/>
  <c r="G336" i="8"/>
  <c r="T335" i="8"/>
  <c r="N335" i="8"/>
  <c r="P335" i="8" s="1"/>
  <c r="M335" i="8"/>
  <c r="I335" i="8"/>
  <c r="G335" i="8"/>
  <c r="T334" i="8"/>
  <c r="N334" i="8"/>
  <c r="P334" i="8" s="1"/>
  <c r="M334" i="8"/>
  <c r="I334" i="8"/>
  <c r="G334" i="8"/>
  <c r="T333" i="8"/>
  <c r="N333" i="8"/>
  <c r="P333" i="8" s="1"/>
  <c r="M333" i="8"/>
  <c r="I333" i="8"/>
  <c r="G333" i="8"/>
  <c r="T332" i="8"/>
  <c r="N332" i="8"/>
  <c r="P332" i="8" s="1"/>
  <c r="M332" i="8"/>
  <c r="I332" i="8"/>
  <c r="G332" i="8"/>
  <c r="T331" i="8"/>
  <c r="N331" i="8"/>
  <c r="P331" i="8" s="1"/>
  <c r="M331" i="8"/>
  <c r="I331" i="8"/>
  <c r="G331" i="8"/>
  <c r="T330" i="8"/>
  <c r="N330" i="8"/>
  <c r="P330" i="8" s="1"/>
  <c r="M330" i="8"/>
  <c r="I330" i="8"/>
  <c r="G330" i="8"/>
  <c r="T329" i="8"/>
  <c r="N329" i="8"/>
  <c r="P329" i="8" s="1"/>
  <c r="M329" i="8"/>
  <c r="I329" i="8"/>
  <c r="G329" i="8"/>
  <c r="T328" i="8"/>
  <c r="N328" i="8"/>
  <c r="P328" i="8" s="1"/>
  <c r="M328" i="8"/>
  <c r="I328" i="8"/>
  <c r="G328" i="8"/>
  <c r="T327" i="8"/>
  <c r="N327" i="8"/>
  <c r="P327" i="8" s="1"/>
  <c r="M327" i="8"/>
  <c r="I327" i="8"/>
  <c r="G327" i="8"/>
  <c r="T326" i="8"/>
  <c r="N326" i="8"/>
  <c r="P326" i="8" s="1"/>
  <c r="M326" i="8"/>
  <c r="I326" i="8"/>
  <c r="G326" i="8"/>
  <c r="T325" i="8"/>
  <c r="N325" i="8"/>
  <c r="P325" i="8" s="1"/>
  <c r="M325" i="8"/>
  <c r="I325" i="8"/>
  <c r="G325" i="8"/>
  <c r="T324" i="8"/>
  <c r="N324" i="8"/>
  <c r="P324" i="8" s="1"/>
  <c r="M324" i="8"/>
  <c r="I324" i="8"/>
  <c r="G324" i="8"/>
  <c r="T323" i="8"/>
  <c r="N323" i="8"/>
  <c r="P323" i="8" s="1"/>
  <c r="M323" i="8"/>
  <c r="I323" i="8"/>
  <c r="G323" i="8"/>
  <c r="T322" i="8"/>
  <c r="N322" i="8"/>
  <c r="P322" i="8" s="1"/>
  <c r="M322" i="8"/>
  <c r="I322" i="8"/>
  <c r="G322" i="8"/>
  <c r="T321" i="8"/>
  <c r="N321" i="8"/>
  <c r="P321" i="8" s="1"/>
  <c r="M321" i="8"/>
  <c r="I321" i="8"/>
  <c r="G321" i="8"/>
  <c r="T320" i="8"/>
  <c r="N320" i="8"/>
  <c r="P320" i="8" s="1"/>
  <c r="M320" i="8"/>
  <c r="I320" i="8"/>
  <c r="G320" i="8"/>
  <c r="T319" i="8"/>
  <c r="N319" i="8"/>
  <c r="P319" i="8" s="1"/>
  <c r="M319" i="8"/>
  <c r="I319" i="8"/>
  <c r="G319" i="8"/>
  <c r="T318" i="8"/>
  <c r="N318" i="8"/>
  <c r="P318" i="8" s="1"/>
  <c r="M318" i="8"/>
  <c r="I318" i="8"/>
  <c r="G318" i="8"/>
  <c r="T317" i="8"/>
  <c r="N317" i="8"/>
  <c r="P317" i="8" s="1"/>
  <c r="M317" i="8"/>
  <c r="I317" i="8"/>
  <c r="G317" i="8"/>
  <c r="T316" i="8"/>
  <c r="N316" i="8"/>
  <c r="P316" i="8" s="1"/>
  <c r="M316" i="8"/>
  <c r="I316" i="8"/>
  <c r="G316" i="8"/>
  <c r="T315" i="8"/>
  <c r="N315" i="8"/>
  <c r="P315" i="8" s="1"/>
  <c r="M315" i="8"/>
  <c r="I315" i="8"/>
  <c r="G315" i="8"/>
  <c r="T314" i="8"/>
  <c r="N314" i="8"/>
  <c r="P314" i="8" s="1"/>
  <c r="M314" i="8"/>
  <c r="I314" i="8"/>
  <c r="G314" i="8"/>
  <c r="T313" i="8"/>
  <c r="N313" i="8"/>
  <c r="P313" i="8" s="1"/>
  <c r="M313" i="8"/>
  <c r="I313" i="8"/>
  <c r="G313" i="8"/>
  <c r="T312" i="8"/>
  <c r="N312" i="8"/>
  <c r="P312" i="8" s="1"/>
  <c r="M312" i="8"/>
  <c r="I312" i="8"/>
  <c r="G312" i="8"/>
  <c r="T311" i="8"/>
  <c r="N311" i="8"/>
  <c r="P311" i="8" s="1"/>
  <c r="M311" i="8"/>
  <c r="I311" i="8"/>
  <c r="G311" i="8"/>
  <c r="T310" i="8"/>
  <c r="N310" i="8"/>
  <c r="P310" i="8" s="1"/>
  <c r="M310" i="8"/>
  <c r="I310" i="8"/>
  <c r="G310" i="8"/>
  <c r="T309" i="8"/>
  <c r="N309" i="8"/>
  <c r="P309" i="8" s="1"/>
  <c r="M309" i="8"/>
  <c r="I309" i="8"/>
  <c r="G309" i="8"/>
  <c r="T308" i="8"/>
  <c r="N308" i="8"/>
  <c r="P308" i="8" s="1"/>
  <c r="M308" i="8"/>
  <c r="I308" i="8"/>
  <c r="G308" i="8"/>
  <c r="T307" i="8"/>
  <c r="N307" i="8"/>
  <c r="P307" i="8" s="1"/>
  <c r="M307" i="8"/>
  <c r="I307" i="8"/>
  <c r="G307" i="8"/>
  <c r="T306" i="8"/>
  <c r="N306" i="8"/>
  <c r="P306" i="8" s="1"/>
  <c r="M306" i="8"/>
  <c r="I306" i="8"/>
  <c r="G306" i="8"/>
  <c r="T305" i="8"/>
  <c r="N305" i="8"/>
  <c r="P305" i="8" s="1"/>
  <c r="M305" i="8"/>
  <c r="I305" i="8"/>
  <c r="G305" i="8"/>
  <c r="T304" i="8"/>
  <c r="N304" i="8"/>
  <c r="P304" i="8" s="1"/>
  <c r="M304" i="8"/>
  <c r="I304" i="8"/>
  <c r="G304" i="8"/>
  <c r="T303" i="8"/>
  <c r="N303" i="8"/>
  <c r="P303" i="8" s="1"/>
  <c r="M303" i="8"/>
  <c r="I303" i="8"/>
  <c r="G303" i="8"/>
  <c r="T302" i="8"/>
  <c r="N302" i="8"/>
  <c r="P302" i="8" s="1"/>
  <c r="M302" i="8"/>
  <c r="I302" i="8"/>
  <c r="G302" i="8"/>
  <c r="T301" i="8"/>
  <c r="N301" i="8"/>
  <c r="P301" i="8" s="1"/>
  <c r="M301" i="8"/>
  <c r="I301" i="8"/>
  <c r="G301" i="8"/>
  <c r="T300" i="8"/>
  <c r="N300" i="8"/>
  <c r="P300" i="8" s="1"/>
  <c r="M300" i="8"/>
  <c r="I300" i="8"/>
  <c r="G300" i="8"/>
  <c r="T299" i="8"/>
  <c r="N299" i="8"/>
  <c r="P299" i="8" s="1"/>
  <c r="M299" i="8"/>
  <c r="I299" i="8"/>
  <c r="G299" i="8"/>
  <c r="T298" i="8"/>
  <c r="N298" i="8"/>
  <c r="P298" i="8" s="1"/>
  <c r="M298" i="8"/>
  <c r="I298" i="8"/>
  <c r="G298" i="8"/>
  <c r="T297" i="8"/>
  <c r="N297" i="8"/>
  <c r="P297" i="8" s="1"/>
  <c r="M297" i="8"/>
  <c r="I297" i="8"/>
  <c r="G297" i="8"/>
  <c r="T296" i="8"/>
  <c r="N296" i="8"/>
  <c r="P296" i="8" s="1"/>
  <c r="M296" i="8"/>
  <c r="I296" i="8"/>
  <c r="G296" i="8"/>
  <c r="T295" i="8"/>
  <c r="N295" i="8"/>
  <c r="P295" i="8" s="1"/>
  <c r="M295" i="8"/>
  <c r="I295" i="8"/>
  <c r="G295" i="8"/>
  <c r="T294" i="8"/>
  <c r="N294" i="8"/>
  <c r="P294" i="8" s="1"/>
  <c r="M294" i="8"/>
  <c r="I294" i="8"/>
  <c r="G294" i="8"/>
  <c r="T293" i="8"/>
  <c r="N293" i="8"/>
  <c r="P293" i="8" s="1"/>
  <c r="M293" i="8"/>
  <c r="I293" i="8"/>
  <c r="G293" i="8"/>
  <c r="T292" i="8"/>
  <c r="N292" i="8"/>
  <c r="P292" i="8" s="1"/>
  <c r="M292" i="8"/>
  <c r="I292" i="8"/>
  <c r="G292" i="8"/>
  <c r="T291" i="8"/>
  <c r="N291" i="8"/>
  <c r="P291" i="8" s="1"/>
  <c r="M291" i="8"/>
  <c r="I291" i="8"/>
  <c r="G291" i="8"/>
  <c r="T290" i="8"/>
  <c r="N290" i="8"/>
  <c r="P290" i="8" s="1"/>
  <c r="M290" i="8"/>
  <c r="I290" i="8"/>
  <c r="G290" i="8"/>
  <c r="T289" i="8"/>
  <c r="N289" i="8"/>
  <c r="P289" i="8" s="1"/>
  <c r="M289" i="8"/>
  <c r="I289" i="8"/>
  <c r="G289" i="8"/>
  <c r="T288" i="8"/>
  <c r="N288" i="8"/>
  <c r="P288" i="8" s="1"/>
  <c r="M288" i="8"/>
  <c r="I288" i="8"/>
  <c r="G288" i="8"/>
  <c r="T287" i="8"/>
  <c r="N287" i="8"/>
  <c r="P287" i="8" s="1"/>
  <c r="M287" i="8"/>
  <c r="I287" i="8"/>
  <c r="G287" i="8"/>
  <c r="T286" i="8"/>
  <c r="N286" i="8"/>
  <c r="P286" i="8" s="1"/>
  <c r="M286" i="8"/>
  <c r="I286" i="8"/>
  <c r="G286" i="8"/>
  <c r="T285" i="8"/>
  <c r="N285" i="8"/>
  <c r="P285" i="8" s="1"/>
  <c r="M285" i="8"/>
  <c r="I285" i="8"/>
  <c r="G285" i="8"/>
  <c r="T284" i="8"/>
  <c r="N284" i="8"/>
  <c r="P284" i="8" s="1"/>
  <c r="M284" i="8"/>
  <c r="I284" i="8"/>
  <c r="G284" i="8"/>
  <c r="T283" i="8"/>
  <c r="N283" i="8"/>
  <c r="P283" i="8" s="1"/>
  <c r="M283" i="8"/>
  <c r="I283" i="8"/>
  <c r="G283" i="8"/>
  <c r="T282" i="8"/>
  <c r="N282" i="8"/>
  <c r="P282" i="8" s="1"/>
  <c r="M282" i="8"/>
  <c r="I282" i="8"/>
  <c r="G282" i="8"/>
  <c r="T281" i="8"/>
  <c r="N281" i="8"/>
  <c r="P281" i="8" s="1"/>
  <c r="M281" i="8"/>
  <c r="I281" i="8"/>
  <c r="G281" i="8"/>
  <c r="T280" i="8"/>
  <c r="N280" i="8"/>
  <c r="P280" i="8" s="1"/>
  <c r="M280" i="8"/>
  <c r="I280" i="8"/>
  <c r="G280" i="8"/>
  <c r="T279" i="8"/>
  <c r="N279" i="8"/>
  <c r="P279" i="8" s="1"/>
  <c r="M279" i="8"/>
  <c r="I279" i="8"/>
  <c r="G279" i="8"/>
  <c r="T278" i="8"/>
  <c r="N278" i="8"/>
  <c r="P278" i="8" s="1"/>
  <c r="M278" i="8"/>
  <c r="I278" i="8"/>
  <c r="G278" i="8"/>
  <c r="T277" i="8"/>
  <c r="N277" i="8"/>
  <c r="P277" i="8" s="1"/>
  <c r="M277" i="8"/>
  <c r="I277" i="8"/>
  <c r="G277" i="8"/>
  <c r="T276" i="8"/>
  <c r="N276" i="8"/>
  <c r="P276" i="8" s="1"/>
  <c r="M276" i="8"/>
  <c r="I276" i="8"/>
  <c r="G276" i="8"/>
  <c r="T275" i="8"/>
  <c r="N275" i="8"/>
  <c r="P275" i="8" s="1"/>
  <c r="M275" i="8"/>
  <c r="I275" i="8"/>
  <c r="G275" i="8"/>
  <c r="T274" i="8"/>
  <c r="N274" i="8"/>
  <c r="P274" i="8" s="1"/>
  <c r="M274" i="8"/>
  <c r="I274" i="8"/>
  <c r="G274" i="8"/>
  <c r="T273" i="8"/>
  <c r="N273" i="8"/>
  <c r="P273" i="8" s="1"/>
  <c r="M273" i="8"/>
  <c r="I273" i="8"/>
  <c r="G273" i="8"/>
  <c r="T272" i="8"/>
  <c r="N272" i="8"/>
  <c r="P272" i="8" s="1"/>
  <c r="M272" i="8"/>
  <c r="I272" i="8"/>
  <c r="G272" i="8"/>
  <c r="T271" i="8"/>
  <c r="N271" i="8"/>
  <c r="P271" i="8" s="1"/>
  <c r="M271" i="8"/>
  <c r="I271" i="8"/>
  <c r="G271" i="8"/>
  <c r="T270" i="8"/>
  <c r="N270" i="8"/>
  <c r="P270" i="8" s="1"/>
  <c r="M270" i="8"/>
  <c r="I270" i="8"/>
  <c r="G270" i="8"/>
  <c r="T269" i="8"/>
  <c r="N269" i="8"/>
  <c r="P269" i="8" s="1"/>
  <c r="M269" i="8"/>
  <c r="I269" i="8"/>
  <c r="G269" i="8"/>
  <c r="T268" i="8"/>
  <c r="N268" i="8"/>
  <c r="P268" i="8" s="1"/>
  <c r="M268" i="8"/>
  <c r="I268" i="8"/>
  <c r="G268" i="8"/>
  <c r="T267" i="8"/>
  <c r="N267" i="8"/>
  <c r="P267" i="8" s="1"/>
  <c r="M267" i="8"/>
  <c r="I267" i="8"/>
  <c r="G267" i="8"/>
  <c r="T266" i="8"/>
  <c r="N266" i="8"/>
  <c r="P266" i="8" s="1"/>
  <c r="M266" i="8"/>
  <c r="I266" i="8"/>
  <c r="G266" i="8"/>
  <c r="T265" i="8"/>
  <c r="N265" i="8"/>
  <c r="P265" i="8" s="1"/>
  <c r="M265" i="8"/>
  <c r="I265" i="8"/>
  <c r="G265" i="8"/>
  <c r="T264" i="8"/>
  <c r="N264" i="8"/>
  <c r="P264" i="8" s="1"/>
  <c r="M264" i="8"/>
  <c r="I264" i="8"/>
  <c r="G264" i="8"/>
  <c r="T263" i="8"/>
  <c r="N263" i="8"/>
  <c r="P263" i="8" s="1"/>
  <c r="M263" i="8"/>
  <c r="I263" i="8"/>
  <c r="G263" i="8"/>
  <c r="T262" i="8"/>
  <c r="N262" i="8"/>
  <c r="P262" i="8" s="1"/>
  <c r="M262" i="8"/>
  <c r="I262" i="8"/>
  <c r="G262" i="8"/>
  <c r="T261" i="8"/>
  <c r="N261" i="8"/>
  <c r="P261" i="8" s="1"/>
  <c r="M261" i="8"/>
  <c r="I261" i="8"/>
  <c r="G261" i="8"/>
  <c r="T260" i="8"/>
  <c r="N260" i="8"/>
  <c r="P260" i="8" s="1"/>
  <c r="M260" i="8"/>
  <c r="I260" i="8"/>
  <c r="G260" i="8"/>
  <c r="T259" i="8"/>
  <c r="N259" i="8"/>
  <c r="P259" i="8" s="1"/>
  <c r="M259" i="8"/>
  <c r="I259" i="8"/>
  <c r="G259" i="8"/>
  <c r="T258" i="8"/>
  <c r="N258" i="8"/>
  <c r="P258" i="8" s="1"/>
  <c r="M258" i="8"/>
  <c r="I258" i="8"/>
  <c r="G258" i="8"/>
  <c r="T257" i="8"/>
  <c r="N257" i="8"/>
  <c r="P257" i="8" s="1"/>
  <c r="M257" i="8"/>
  <c r="I257" i="8"/>
  <c r="G257" i="8"/>
  <c r="T256" i="8"/>
  <c r="N256" i="8"/>
  <c r="P256" i="8" s="1"/>
  <c r="M256" i="8"/>
  <c r="I256" i="8"/>
  <c r="G256" i="8"/>
  <c r="T255" i="8"/>
  <c r="N255" i="8"/>
  <c r="P255" i="8" s="1"/>
  <c r="M255" i="8"/>
  <c r="I255" i="8"/>
  <c r="G255" i="8"/>
  <c r="T254" i="8"/>
  <c r="N254" i="8"/>
  <c r="P254" i="8" s="1"/>
  <c r="M254" i="8"/>
  <c r="I254" i="8"/>
  <c r="G254" i="8"/>
  <c r="T253" i="8"/>
  <c r="N253" i="8"/>
  <c r="P253" i="8" s="1"/>
  <c r="M253" i="8"/>
  <c r="I253" i="8"/>
  <c r="G253" i="8"/>
  <c r="T252" i="8"/>
  <c r="N252" i="8"/>
  <c r="P252" i="8" s="1"/>
  <c r="M252" i="8"/>
  <c r="I252" i="8"/>
  <c r="G252" i="8"/>
  <c r="T251" i="8"/>
  <c r="N251" i="8"/>
  <c r="P251" i="8" s="1"/>
  <c r="M251" i="8"/>
  <c r="I251" i="8"/>
  <c r="G251" i="8"/>
  <c r="T250" i="8"/>
  <c r="N250" i="8"/>
  <c r="P250" i="8" s="1"/>
  <c r="M250" i="8"/>
  <c r="I250" i="8"/>
  <c r="G250" i="8"/>
  <c r="T249" i="8"/>
  <c r="N249" i="8"/>
  <c r="P249" i="8" s="1"/>
  <c r="M249" i="8"/>
  <c r="I249" i="8"/>
  <c r="G249" i="8"/>
  <c r="T248" i="8"/>
  <c r="N248" i="8"/>
  <c r="P248" i="8" s="1"/>
  <c r="M248" i="8"/>
  <c r="I248" i="8"/>
  <c r="G248" i="8"/>
  <c r="T247" i="8"/>
  <c r="N247" i="8"/>
  <c r="P247" i="8" s="1"/>
  <c r="M247" i="8"/>
  <c r="I247" i="8"/>
  <c r="G247" i="8"/>
  <c r="T246" i="8"/>
  <c r="N246" i="8"/>
  <c r="P246" i="8" s="1"/>
  <c r="M246" i="8"/>
  <c r="I246" i="8"/>
  <c r="G246" i="8"/>
  <c r="T245" i="8"/>
  <c r="N245" i="8"/>
  <c r="P245" i="8" s="1"/>
  <c r="M245" i="8"/>
  <c r="I245" i="8"/>
  <c r="G245" i="8"/>
  <c r="T244" i="8"/>
  <c r="N244" i="8"/>
  <c r="P244" i="8" s="1"/>
  <c r="M244" i="8"/>
  <c r="I244" i="8"/>
  <c r="G244" i="8"/>
  <c r="T243" i="8"/>
  <c r="N243" i="8"/>
  <c r="P243" i="8" s="1"/>
  <c r="M243" i="8"/>
  <c r="I243" i="8"/>
  <c r="G243" i="8"/>
  <c r="T242" i="8"/>
  <c r="N242" i="8"/>
  <c r="P242" i="8" s="1"/>
  <c r="M242" i="8"/>
  <c r="I242" i="8"/>
  <c r="G242" i="8"/>
  <c r="T241" i="8"/>
  <c r="N241" i="8"/>
  <c r="P241" i="8" s="1"/>
  <c r="M241" i="8"/>
  <c r="I241" i="8"/>
  <c r="G241" i="8"/>
  <c r="T240" i="8"/>
  <c r="N240" i="8"/>
  <c r="P240" i="8" s="1"/>
  <c r="M240" i="8"/>
  <c r="I240" i="8"/>
  <c r="G240" i="8"/>
  <c r="T239" i="8"/>
  <c r="N239" i="8"/>
  <c r="P239" i="8" s="1"/>
  <c r="M239" i="8"/>
  <c r="I239" i="8"/>
  <c r="G239" i="8"/>
  <c r="T238" i="8"/>
  <c r="N238" i="8"/>
  <c r="P238" i="8" s="1"/>
  <c r="M238" i="8"/>
  <c r="I238" i="8"/>
  <c r="G238" i="8"/>
  <c r="T237" i="8"/>
  <c r="N237" i="8"/>
  <c r="P237" i="8" s="1"/>
  <c r="M237" i="8"/>
  <c r="I237" i="8"/>
  <c r="G237" i="8"/>
  <c r="T236" i="8"/>
  <c r="N236" i="8"/>
  <c r="P236" i="8" s="1"/>
  <c r="M236" i="8"/>
  <c r="I236" i="8"/>
  <c r="G236" i="8"/>
  <c r="T235" i="8"/>
  <c r="N235" i="8"/>
  <c r="P235" i="8" s="1"/>
  <c r="M235" i="8"/>
  <c r="I235" i="8"/>
  <c r="G235" i="8"/>
  <c r="T234" i="8"/>
  <c r="N234" i="8"/>
  <c r="P234" i="8" s="1"/>
  <c r="M234" i="8"/>
  <c r="I234" i="8"/>
  <c r="G234" i="8"/>
  <c r="T233" i="8"/>
  <c r="N233" i="8"/>
  <c r="P233" i="8" s="1"/>
  <c r="M233" i="8"/>
  <c r="I233" i="8"/>
  <c r="G233" i="8"/>
  <c r="T232" i="8"/>
  <c r="N232" i="8"/>
  <c r="P232" i="8" s="1"/>
  <c r="M232" i="8"/>
  <c r="I232" i="8"/>
  <c r="G232" i="8"/>
  <c r="T231" i="8"/>
  <c r="N231" i="8"/>
  <c r="P231" i="8" s="1"/>
  <c r="M231" i="8"/>
  <c r="I231" i="8"/>
  <c r="G231" i="8"/>
  <c r="T230" i="8"/>
  <c r="N230" i="8"/>
  <c r="P230" i="8" s="1"/>
  <c r="M230" i="8"/>
  <c r="I230" i="8"/>
  <c r="G230" i="8"/>
  <c r="T229" i="8"/>
  <c r="N229" i="8"/>
  <c r="P229" i="8" s="1"/>
  <c r="M229" i="8"/>
  <c r="I229" i="8"/>
  <c r="G229" i="8"/>
  <c r="T228" i="8"/>
  <c r="N228" i="8"/>
  <c r="P228" i="8" s="1"/>
  <c r="M228" i="8"/>
  <c r="I228" i="8"/>
  <c r="G228" i="8"/>
  <c r="T227" i="8"/>
  <c r="N227" i="8"/>
  <c r="P227" i="8" s="1"/>
  <c r="M227" i="8"/>
  <c r="I227" i="8"/>
  <c r="G227" i="8"/>
  <c r="T226" i="8"/>
  <c r="N226" i="8"/>
  <c r="P226" i="8" s="1"/>
  <c r="M226" i="8"/>
  <c r="I226" i="8"/>
  <c r="G226" i="8"/>
  <c r="T225" i="8"/>
  <c r="N225" i="8"/>
  <c r="P225" i="8" s="1"/>
  <c r="M225" i="8"/>
  <c r="I225" i="8"/>
  <c r="G225" i="8"/>
  <c r="T224" i="8"/>
  <c r="N224" i="8"/>
  <c r="P224" i="8" s="1"/>
  <c r="M224" i="8"/>
  <c r="I224" i="8"/>
  <c r="G224" i="8"/>
  <c r="T223" i="8"/>
  <c r="N223" i="8"/>
  <c r="P223" i="8" s="1"/>
  <c r="M223" i="8"/>
  <c r="I223" i="8"/>
  <c r="G223" i="8"/>
  <c r="T222" i="8"/>
  <c r="N222" i="8"/>
  <c r="P222" i="8" s="1"/>
  <c r="M222" i="8"/>
  <c r="I222" i="8"/>
  <c r="G222" i="8"/>
  <c r="T221" i="8"/>
  <c r="N221" i="8"/>
  <c r="P221" i="8" s="1"/>
  <c r="M221" i="8"/>
  <c r="I221" i="8"/>
  <c r="G221" i="8"/>
  <c r="T220" i="8"/>
  <c r="N220" i="8"/>
  <c r="P220" i="8" s="1"/>
  <c r="M220" i="8"/>
  <c r="I220" i="8"/>
  <c r="G220" i="8"/>
  <c r="T219" i="8"/>
  <c r="N219" i="8"/>
  <c r="P219" i="8" s="1"/>
  <c r="M219" i="8"/>
  <c r="I219" i="8"/>
  <c r="G219" i="8"/>
  <c r="T218" i="8"/>
  <c r="N218" i="8"/>
  <c r="P218" i="8" s="1"/>
  <c r="M218" i="8"/>
  <c r="I218" i="8"/>
  <c r="G218" i="8"/>
  <c r="T217" i="8"/>
  <c r="N217" i="8"/>
  <c r="P217" i="8" s="1"/>
  <c r="M217" i="8"/>
  <c r="I217" i="8"/>
  <c r="G217" i="8"/>
  <c r="T216" i="8"/>
  <c r="N216" i="8"/>
  <c r="P216" i="8" s="1"/>
  <c r="M216" i="8"/>
  <c r="I216" i="8"/>
  <c r="G216" i="8"/>
  <c r="T215" i="8"/>
  <c r="N215" i="8"/>
  <c r="P215" i="8" s="1"/>
  <c r="M215" i="8"/>
  <c r="I215" i="8"/>
  <c r="G215" i="8"/>
  <c r="T214" i="8"/>
  <c r="N214" i="8"/>
  <c r="P214" i="8" s="1"/>
  <c r="M214" i="8"/>
  <c r="I214" i="8"/>
  <c r="G214" i="8"/>
  <c r="T213" i="8"/>
  <c r="N213" i="8"/>
  <c r="P213" i="8" s="1"/>
  <c r="M213" i="8"/>
  <c r="I213" i="8"/>
  <c r="G213" i="8"/>
  <c r="T212" i="8"/>
  <c r="N212" i="8"/>
  <c r="P212" i="8" s="1"/>
  <c r="M212" i="8"/>
  <c r="I212" i="8"/>
  <c r="G212" i="8"/>
  <c r="T211" i="8"/>
  <c r="N211" i="8"/>
  <c r="P211" i="8" s="1"/>
  <c r="M211" i="8"/>
  <c r="I211" i="8"/>
  <c r="G211" i="8"/>
  <c r="T210" i="8"/>
  <c r="N210" i="8"/>
  <c r="P210" i="8" s="1"/>
  <c r="M210" i="8"/>
  <c r="I210" i="8"/>
  <c r="G210" i="8"/>
  <c r="T209" i="8"/>
  <c r="N209" i="8"/>
  <c r="P209" i="8" s="1"/>
  <c r="M209" i="8"/>
  <c r="I209" i="8"/>
  <c r="G209" i="8"/>
  <c r="T208" i="8"/>
  <c r="N208" i="8"/>
  <c r="P208" i="8" s="1"/>
  <c r="M208" i="8"/>
  <c r="I208" i="8"/>
  <c r="G208" i="8"/>
  <c r="T207" i="8"/>
  <c r="N207" i="8"/>
  <c r="P207" i="8" s="1"/>
  <c r="M207" i="8"/>
  <c r="I207" i="8"/>
  <c r="G207" i="8"/>
  <c r="T206" i="8"/>
  <c r="N206" i="8"/>
  <c r="P206" i="8" s="1"/>
  <c r="M206" i="8"/>
  <c r="I206" i="8"/>
  <c r="G206" i="8"/>
  <c r="T205" i="8"/>
  <c r="N205" i="8"/>
  <c r="P205" i="8" s="1"/>
  <c r="M205" i="8"/>
  <c r="I205" i="8"/>
  <c r="G205" i="8"/>
  <c r="T204" i="8"/>
  <c r="N204" i="8"/>
  <c r="P204" i="8" s="1"/>
  <c r="M204" i="8"/>
  <c r="I204" i="8"/>
  <c r="G204" i="8"/>
  <c r="T203" i="8"/>
  <c r="N203" i="8"/>
  <c r="P203" i="8" s="1"/>
  <c r="M203" i="8"/>
  <c r="I203" i="8"/>
  <c r="G203" i="8"/>
  <c r="T202" i="8"/>
  <c r="N202" i="8"/>
  <c r="P202" i="8" s="1"/>
  <c r="M202" i="8"/>
  <c r="I202" i="8"/>
  <c r="G202" i="8"/>
  <c r="T201" i="8"/>
  <c r="N201" i="8"/>
  <c r="P201" i="8" s="1"/>
  <c r="M201" i="8"/>
  <c r="I201" i="8"/>
  <c r="G201" i="8"/>
  <c r="T200" i="8"/>
  <c r="N200" i="8"/>
  <c r="P200" i="8" s="1"/>
  <c r="M200" i="8"/>
  <c r="I200" i="8"/>
  <c r="G200" i="8"/>
  <c r="T199" i="8"/>
  <c r="N199" i="8"/>
  <c r="P199" i="8" s="1"/>
  <c r="M199" i="8"/>
  <c r="I199" i="8"/>
  <c r="G199" i="8"/>
  <c r="T198" i="8"/>
  <c r="N198" i="8"/>
  <c r="P198" i="8" s="1"/>
  <c r="M198" i="8"/>
  <c r="I198" i="8"/>
  <c r="G198" i="8"/>
  <c r="T197" i="8"/>
  <c r="N197" i="8"/>
  <c r="P197" i="8" s="1"/>
  <c r="M197" i="8"/>
  <c r="I197" i="8"/>
  <c r="G197" i="8"/>
  <c r="T196" i="8"/>
  <c r="N196" i="8"/>
  <c r="P196" i="8" s="1"/>
  <c r="M196" i="8"/>
  <c r="I196" i="8"/>
  <c r="G196" i="8"/>
  <c r="T195" i="8"/>
  <c r="N195" i="8"/>
  <c r="P195" i="8" s="1"/>
  <c r="M195" i="8"/>
  <c r="I195" i="8"/>
  <c r="G195" i="8"/>
  <c r="T194" i="8"/>
  <c r="N194" i="8"/>
  <c r="P194" i="8" s="1"/>
  <c r="M194" i="8"/>
  <c r="I194" i="8"/>
  <c r="G194" i="8"/>
  <c r="T193" i="8"/>
  <c r="N193" i="8"/>
  <c r="P193" i="8" s="1"/>
  <c r="M193" i="8"/>
  <c r="I193" i="8"/>
  <c r="G193" i="8"/>
  <c r="T192" i="8"/>
  <c r="N192" i="8"/>
  <c r="P192" i="8" s="1"/>
  <c r="M192" i="8"/>
  <c r="I192" i="8"/>
  <c r="G192" i="8"/>
  <c r="T191" i="8"/>
  <c r="N191" i="8"/>
  <c r="P191" i="8" s="1"/>
  <c r="M191" i="8"/>
  <c r="I191" i="8"/>
  <c r="G191" i="8"/>
  <c r="T190" i="8"/>
  <c r="N190" i="8"/>
  <c r="P190" i="8" s="1"/>
  <c r="M190" i="8"/>
  <c r="I190" i="8"/>
  <c r="G190" i="8"/>
  <c r="T189" i="8"/>
  <c r="N189" i="8"/>
  <c r="P189" i="8" s="1"/>
  <c r="M189" i="8"/>
  <c r="I189" i="8"/>
  <c r="G189" i="8"/>
  <c r="T188" i="8"/>
  <c r="N188" i="8"/>
  <c r="P188" i="8" s="1"/>
  <c r="M188" i="8"/>
  <c r="I188" i="8"/>
  <c r="G188" i="8"/>
  <c r="T187" i="8"/>
  <c r="N187" i="8"/>
  <c r="P187" i="8" s="1"/>
  <c r="M187" i="8"/>
  <c r="I187" i="8"/>
  <c r="G187" i="8"/>
  <c r="T186" i="8"/>
  <c r="N186" i="8"/>
  <c r="P186" i="8" s="1"/>
  <c r="M186" i="8"/>
  <c r="I186" i="8"/>
  <c r="G186" i="8"/>
  <c r="T185" i="8"/>
  <c r="N185" i="8"/>
  <c r="P185" i="8" s="1"/>
  <c r="M185" i="8"/>
  <c r="I185" i="8"/>
  <c r="G185" i="8"/>
  <c r="T184" i="8"/>
  <c r="N184" i="8"/>
  <c r="P184" i="8" s="1"/>
  <c r="M184" i="8"/>
  <c r="I184" i="8"/>
  <c r="G184" i="8"/>
  <c r="T183" i="8"/>
  <c r="N183" i="8"/>
  <c r="P183" i="8" s="1"/>
  <c r="M183" i="8"/>
  <c r="I183" i="8"/>
  <c r="G183" i="8"/>
  <c r="T182" i="8"/>
  <c r="N182" i="8"/>
  <c r="P182" i="8" s="1"/>
  <c r="M182" i="8"/>
  <c r="I182" i="8"/>
  <c r="G182" i="8"/>
  <c r="T181" i="8"/>
  <c r="N181" i="8"/>
  <c r="P181" i="8" s="1"/>
  <c r="M181" i="8"/>
  <c r="I181" i="8"/>
  <c r="G181" i="8"/>
  <c r="T180" i="8"/>
  <c r="N180" i="8"/>
  <c r="P180" i="8" s="1"/>
  <c r="M180" i="8"/>
  <c r="I180" i="8"/>
  <c r="G180" i="8"/>
  <c r="T179" i="8"/>
  <c r="N179" i="8"/>
  <c r="P179" i="8" s="1"/>
  <c r="M179" i="8"/>
  <c r="I179" i="8"/>
  <c r="G179" i="8"/>
  <c r="T178" i="8"/>
  <c r="N178" i="8"/>
  <c r="P178" i="8" s="1"/>
  <c r="M178" i="8"/>
  <c r="I178" i="8"/>
  <c r="G178" i="8"/>
  <c r="T177" i="8"/>
  <c r="N177" i="8"/>
  <c r="P177" i="8" s="1"/>
  <c r="M177" i="8"/>
  <c r="I177" i="8"/>
  <c r="G177" i="8"/>
  <c r="T176" i="8"/>
  <c r="N176" i="8"/>
  <c r="P176" i="8" s="1"/>
  <c r="M176" i="8"/>
  <c r="I176" i="8"/>
  <c r="G176" i="8"/>
  <c r="S175" i="8"/>
  <c r="R175" i="8"/>
  <c r="Q175" i="8"/>
  <c r="O175" i="8"/>
  <c r="I175" i="8"/>
  <c r="G175" i="8"/>
  <c r="S174" i="8"/>
  <c r="R174" i="8"/>
  <c r="Q174" i="8"/>
  <c r="O174" i="8"/>
  <c r="I174" i="8"/>
  <c r="G174" i="8"/>
  <c r="S173" i="8"/>
  <c r="R173" i="8"/>
  <c r="Q173" i="8"/>
  <c r="O173" i="8"/>
  <c r="I173" i="8"/>
  <c r="G173" i="8"/>
  <c r="S172" i="8"/>
  <c r="R172" i="8"/>
  <c r="Q172" i="8"/>
  <c r="O172" i="8"/>
  <c r="I172" i="8"/>
  <c r="G172" i="8"/>
  <c r="S171" i="8"/>
  <c r="R171" i="8"/>
  <c r="Q171" i="8"/>
  <c r="O171" i="8"/>
  <c r="I171" i="8"/>
  <c r="G171" i="8"/>
  <c r="S170" i="8"/>
  <c r="R170" i="8"/>
  <c r="Q170" i="8"/>
  <c r="O170" i="8"/>
  <c r="I170" i="8"/>
  <c r="G170" i="8"/>
  <c r="S169" i="8"/>
  <c r="R169" i="8"/>
  <c r="Q169" i="8"/>
  <c r="O169" i="8"/>
  <c r="I169" i="8"/>
  <c r="G169" i="8"/>
  <c r="S168" i="8"/>
  <c r="R168" i="8"/>
  <c r="Q168" i="8"/>
  <c r="O168" i="8"/>
  <c r="I168" i="8"/>
  <c r="G168" i="8"/>
  <c r="S167" i="8"/>
  <c r="R167" i="8"/>
  <c r="Q167" i="8"/>
  <c r="O167" i="8"/>
  <c r="I167" i="8"/>
  <c r="G167" i="8"/>
  <c r="S166" i="8"/>
  <c r="R166" i="8"/>
  <c r="Q166" i="8"/>
  <c r="O166" i="8"/>
  <c r="I166" i="8"/>
  <c r="G166" i="8"/>
  <c r="S165" i="8"/>
  <c r="R165" i="8"/>
  <c r="Q165" i="8"/>
  <c r="O165" i="8"/>
  <c r="I165" i="8"/>
  <c r="G165" i="8"/>
  <c r="S164" i="8"/>
  <c r="R164" i="8"/>
  <c r="Q164" i="8"/>
  <c r="O164" i="8"/>
  <c r="I164" i="8"/>
  <c r="G164" i="8"/>
  <c r="S163" i="8"/>
  <c r="R163" i="8"/>
  <c r="Q163" i="8"/>
  <c r="O163" i="8"/>
  <c r="I163" i="8"/>
  <c r="G163" i="8"/>
  <c r="S162" i="8"/>
  <c r="R162" i="8"/>
  <c r="Q162" i="8"/>
  <c r="O162" i="8"/>
  <c r="I162" i="8"/>
  <c r="G162" i="8"/>
  <c r="S161" i="8"/>
  <c r="R161" i="8"/>
  <c r="Q161" i="8"/>
  <c r="O161" i="8"/>
  <c r="I161" i="8"/>
  <c r="G161" i="8"/>
  <c r="S160" i="8"/>
  <c r="R160" i="8"/>
  <c r="Q160" i="8"/>
  <c r="O160" i="8"/>
  <c r="I160" i="8"/>
  <c r="G160" i="8"/>
  <c r="S159" i="8"/>
  <c r="R159" i="8"/>
  <c r="Q159" i="8"/>
  <c r="O159" i="8"/>
  <c r="I159" i="8"/>
  <c r="G159" i="8"/>
  <c r="S158" i="8"/>
  <c r="R158" i="8"/>
  <c r="Q158" i="8"/>
  <c r="O158" i="8"/>
  <c r="I158" i="8"/>
  <c r="G158" i="8"/>
  <c r="S157" i="8"/>
  <c r="R157" i="8"/>
  <c r="Q157" i="8"/>
  <c r="O157" i="8"/>
  <c r="I157" i="8"/>
  <c r="G157" i="8"/>
  <c r="S156" i="8"/>
  <c r="R156" i="8"/>
  <c r="Q156" i="8"/>
  <c r="O156" i="8"/>
  <c r="I156" i="8"/>
  <c r="G156" i="8"/>
  <c r="S155" i="8"/>
  <c r="R155" i="8"/>
  <c r="Q155" i="8"/>
  <c r="O155" i="8"/>
  <c r="I155" i="8"/>
  <c r="G155" i="8"/>
  <c r="S154" i="8"/>
  <c r="R154" i="8"/>
  <c r="Q154" i="8"/>
  <c r="O154" i="8"/>
  <c r="I154" i="8"/>
  <c r="G154" i="8"/>
  <c r="S153" i="8"/>
  <c r="R153" i="8"/>
  <c r="Q153" i="8"/>
  <c r="O153" i="8"/>
  <c r="I153" i="8"/>
  <c r="G153" i="8"/>
  <c r="S152" i="8"/>
  <c r="R152" i="8"/>
  <c r="Q152" i="8"/>
  <c r="O152" i="8"/>
  <c r="I152" i="8"/>
  <c r="G152" i="8"/>
  <c r="S151" i="8"/>
  <c r="R151" i="8"/>
  <c r="Q151" i="8"/>
  <c r="O151" i="8"/>
  <c r="I151" i="8"/>
  <c r="G151" i="8"/>
  <c r="S150" i="8"/>
  <c r="R150" i="8"/>
  <c r="Q150" i="8"/>
  <c r="O150" i="8"/>
  <c r="I150" i="8"/>
  <c r="G150" i="8"/>
  <c r="S149" i="8"/>
  <c r="R149" i="8"/>
  <c r="Q149" i="8"/>
  <c r="O149" i="8"/>
  <c r="I149" i="8"/>
  <c r="G149" i="8"/>
  <c r="S148" i="8"/>
  <c r="R148" i="8"/>
  <c r="Q148" i="8"/>
  <c r="O148" i="8"/>
  <c r="I148" i="8"/>
  <c r="G148" i="8"/>
  <c r="S147" i="8"/>
  <c r="R147" i="8"/>
  <c r="Q147" i="8"/>
  <c r="O147" i="8"/>
  <c r="I147" i="8"/>
  <c r="G147" i="8"/>
  <c r="S146" i="8"/>
  <c r="R146" i="8"/>
  <c r="Q146" i="8"/>
  <c r="O146" i="8"/>
  <c r="I146" i="8"/>
  <c r="G146" i="8"/>
  <c r="S145" i="8"/>
  <c r="R145" i="8"/>
  <c r="Q145" i="8"/>
  <c r="O145" i="8"/>
  <c r="I145" i="8"/>
  <c r="G145" i="8"/>
  <c r="S144" i="8"/>
  <c r="R144" i="8"/>
  <c r="Q144" i="8"/>
  <c r="O144" i="8"/>
  <c r="I144" i="8"/>
  <c r="G144" i="8"/>
  <c r="S143" i="8"/>
  <c r="R143" i="8"/>
  <c r="Q143" i="8"/>
  <c r="O143" i="8"/>
  <c r="I143" i="8"/>
  <c r="G143" i="8"/>
  <c r="S142" i="8"/>
  <c r="R142" i="8"/>
  <c r="Q142" i="8"/>
  <c r="O142" i="8"/>
  <c r="I142" i="8"/>
  <c r="G142" i="8"/>
  <c r="S141" i="8"/>
  <c r="R141" i="8"/>
  <c r="Q141" i="8"/>
  <c r="O141" i="8"/>
  <c r="I141" i="8"/>
  <c r="G141" i="8"/>
  <c r="S140" i="8"/>
  <c r="R140" i="8"/>
  <c r="Q140" i="8"/>
  <c r="O140" i="8"/>
  <c r="I140" i="8"/>
  <c r="G140" i="8"/>
  <c r="S139" i="8"/>
  <c r="R139" i="8"/>
  <c r="Q139" i="8"/>
  <c r="O139" i="8"/>
  <c r="I139" i="8"/>
  <c r="G139" i="8"/>
  <c r="S138" i="8"/>
  <c r="R138" i="8"/>
  <c r="Q138" i="8"/>
  <c r="O138" i="8"/>
  <c r="I138" i="8"/>
  <c r="G138" i="8"/>
  <c r="S137" i="8"/>
  <c r="R137" i="8"/>
  <c r="Q137" i="8"/>
  <c r="O137" i="8"/>
  <c r="I137" i="8"/>
  <c r="G137" i="8"/>
  <c r="S136" i="8"/>
  <c r="R136" i="8"/>
  <c r="Q136" i="8"/>
  <c r="O136" i="8"/>
  <c r="I136" i="8"/>
  <c r="G136" i="8"/>
  <c r="S135" i="8"/>
  <c r="R135" i="8"/>
  <c r="Q135" i="8"/>
  <c r="O135" i="8"/>
  <c r="I135" i="8"/>
  <c r="G135" i="8"/>
  <c r="S134" i="8"/>
  <c r="R134" i="8"/>
  <c r="Q134" i="8"/>
  <c r="O134" i="8"/>
  <c r="I134" i="8"/>
  <c r="G134" i="8"/>
  <c r="S133" i="8"/>
  <c r="R133" i="8"/>
  <c r="Q133" i="8"/>
  <c r="O133" i="8"/>
  <c r="I133" i="8"/>
  <c r="G133" i="8"/>
  <c r="S132" i="8"/>
  <c r="R132" i="8"/>
  <c r="Q132" i="8"/>
  <c r="O132" i="8"/>
  <c r="I132" i="8"/>
  <c r="G132" i="8"/>
  <c r="S131" i="8"/>
  <c r="R131" i="8"/>
  <c r="Q131" i="8"/>
  <c r="O131" i="8"/>
  <c r="I131" i="8"/>
  <c r="G131" i="8"/>
  <c r="S130" i="8"/>
  <c r="R130" i="8"/>
  <c r="Q130" i="8"/>
  <c r="O130" i="8"/>
  <c r="I130" i="8"/>
  <c r="G130" i="8"/>
  <c r="S129" i="8"/>
  <c r="R129" i="8"/>
  <c r="Q129" i="8"/>
  <c r="O129" i="8"/>
  <c r="I129" i="8"/>
  <c r="G129" i="8"/>
  <c r="S128" i="8"/>
  <c r="R128" i="8"/>
  <c r="Q128" i="8"/>
  <c r="O128" i="8"/>
  <c r="I128" i="8"/>
  <c r="G128" i="8"/>
  <c r="S127" i="8"/>
  <c r="R127" i="8"/>
  <c r="Q127" i="8"/>
  <c r="O127" i="8"/>
  <c r="I127" i="8"/>
  <c r="G127" i="8"/>
  <c r="S126" i="8"/>
  <c r="R126" i="8"/>
  <c r="Q126" i="8"/>
  <c r="O126" i="8"/>
  <c r="I126" i="8"/>
  <c r="G126" i="8"/>
  <c r="S125" i="8"/>
  <c r="R125" i="8"/>
  <c r="Q125" i="8"/>
  <c r="O125" i="8"/>
  <c r="I125" i="8"/>
  <c r="G125" i="8"/>
  <c r="S124" i="8"/>
  <c r="R124" i="8"/>
  <c r="Q124" i="8"/>
  <c r="O124" i="8"/>
  <c r="I124" i="8"/>
  <c r="G124" i="8"/>
  <c r="S123" i="8"/>
  <c r="R123" i="8"/>
  <c r="Q123" i="8"/>
  <c r="O123" i="8"/>
  <c r="I123" i="8"/>
  <c r="G123" i="8"/>
  <c r="S122" i="8"/>
  <c r="R122" i="8"/>
  <c r="Q122" i="8"/>
  <c r="O122" i="8"/>
  <c r="I122" i="8"/>
  <c r="G122" i="8"/>
  <c r="S121" i="8"/>
  <c r="R121" i="8"/>
  <c r="Q121" i="8"/>
  <c r="O121" i="8"/>
  <c r="I121" i="8"/>
  <c r="G121" i="8"/>
  <c r="S120" i="8"/>
  <c r="R120" i="8"/>
  <c r="Q120" i="8"/>
  <c r="O120" i="8"/>
  <c r="I120" i="8"/>
  <c r="G120" i="8"/>
  <c r="S119" i="8"/>
  <c r="R119" i="8"/>
  <c r="Q119" i="8"/>
  <c r="O119" i="8"/>
  <c r="I119" i="8"/>
  <c r="G119" i="8"/>
  <c r="S118" i="8"/>
  <c r="R118" i="8"/>
  <c r="Q118" i="8"/>
  <c r="O118" i="8"/>
  <c r="I118" i="8"/>
  <c r="G118" i="8"/>
  <c r="S117" i="8"/>
  <c r="R117" i="8"/>
  <c r="Q117" i="8"/>
  <c r="O117" i="8"/>
  <c r="I117" i="8"/>
  <c r="G117" i="8"/>
  <c r="S116" i="8"/>
  <c r="R116" i="8"/>
  <c r="Q116" i="8"/>
  <c r="O116" i="8"/>
  <c r="I116" i="8"/>
  <c r="G116" i="8"/>
  <c r="S115" i="8"/>
  <c r="R115" i="8"/>
  <c r="Q115" i="8"/>
  <c r="O115" i="8"/>
  <c r="I115" i="8"/>
  <c r="G115" i="8"/>
  <c r="S114" i="8"/>
  <c r="R114" i="8"/>
  <c r="Q114" i="8"/>
  <c r="O114" i="8"/>
  <c r="I114" i="8"/>
  <c r="G114" i="8"/>
  <c r="S113" i="8"/>
  <c r="R113" i="8"/>
  <c r="Q113" i="8"/>
  <c r="O113" i="8"/>
  <c r="I113" i="8"/>
  <c r="G113" i="8"/>
  <c r="S112" i="8"/>
  <c r="R112" i="8"/>
  <c r="Q112" i="8"/>
  <c r="O112" i="8"/>
  <c r="I112" i="8"/>
  <c r="G112" i="8"/>
  <c r="S111" i="8"/>
  <c r="R111" i="8"/>
  <c r="Q111" i="8"/>
  <c r="O111" i="8"/>
  <c r="I111" i="8"/>
  <c r="G111" i="8"/>
  <c r="S110" i="8"/>
  <c r="R110" i="8"/>
  <c r="Q110" i="8"/>
  <c r="O110" i="8"/>
  <c r="I110" i="8"/>
  <c r="G110" i="8"/>
  <c r="S109" i="8"/>
  <c r="R109" i="8"/>
  <c r="Q109" i="8"/>
  <c r="O109" i="8"/>
  <c r="I109" i="8"/>
  <c r="G109" i="8"/>
  <c r="S108" i="8"/>
  <c r="R108" i="8"/>
  <c r="Q108" i="8"/>
  <c r="O108" i="8"/>
  <c r="I108" i="8"/>
  <c r="G108" i="8"/>
  <c r="S107" i="8"/>
  <c r="R107" i="8"/>
  <c r="Q107" i="8"/>
  <c r="O107" i="8"/>
  <c r="I107" i="8"/>
  <c r="G107" i="8"/>
  <c r="S106" i="8"/>
  <c r="R106" i="8"/>
  <c r="Q106" i="8"/>
  <c r="O106" i="8"/>
  <c r="I106" i="8"/>
  <c r="G106" i="8"/>
  <c r="S105" i="8"/>
  <c r="R105" i="8"/>
  <c r="Q105" i="8"/>
  <c r="O105" i="8"/>
  <c r="I105" i="8"/>
  <c r="G105" i="8"/>
  <c r="S104" i="8"/>
  <c r="R104" i="8"/>
  <c r="Q104" i="8"/>
  <c r="O104" i="8"/>
  <c r="I104" i="8"/>
  <c r="G104" i="8"/>
  <c r="S103" i="8"/>
  <c r="R103" i="8"/>
  <c r="Q103" i="8"/>
  <c r="O103" i="8"/>
  <c r="I103" i="8"/>
  <c r="G103" i="8"/>
  <c r="S102" i="8"/>
  <c r="R102" i="8"/>
  <c r="Q102" i="8"/>
  <c r="O102" i="8"/>
  <c r="I102" i="8"/>
  <c r="G102" i="8"/>
  <c r="S101" i="8"/>
  <c r="R101" i="8"/>
  <c r="Q101" i="8"/>
  <c r="O101" i="8"/>
  <c r="I101" i="8"/>
  <c r="G101" i="8"/>
  <c r="S100" i="8"/>
  <c r="R100" i="8"/>
  <c r="Q100" i="8"/>
  <c r="O100" i="8"/>
  <c r="I100" i="8"/>
  <c r="G100" i="8"/>
  <c r="S99" i="8"/>
  <c r="R99" i="8"/>
  <c r="Q99" i="8"/>
  <c r="O99" i="8"/>
  <c r="I99" i="8"/>
  <c r="G99" i="8"/>
  <c r="S98" i="8"/>
  <c r="R98" i="8"/>
  <c r="Q98" i="8"/>
  <c r="O98" i="8"/>
  <c r="I98" i="8"/>
  <c r="G98" i="8"/>
  <c r="S97" i="8"/>
  <c r="R97" i="8"/>
  <c r="Q97" i="8"/>
  <c r="O97" i="8"/>
  <c r="I97" i="8"/>
  <c r="G97" i="8"/>
  <c r="S96" i="8"/>
  <c r="R96" i="8"/>
  <c r="Q96" i="8"/>
  <c r="O96" i="8"/>
  <c r="I96" i="8"/>
  <c r="G96" i="8"/>
  <c r="S95" i="8"/>
  <c r="R95" i="8"/>
  <c r="Q95" i="8"/>
  <c r="O95" i="8"/>
  <c r="I95" i="8"/>
  <c r="G95" i="8"/>
  <c r="S94" i="8"/>
  <c r="R94" i="8"/>
  <c r="Q94" i="8"/>
  <c r="O94" i="8"/>
  <c r="I94" i="8"/>
  <c r="G94" i="8"/>
  <c r="S93" i="8"/>
  <c r="R93" i="8"/>
  <c r="Q93" i="8"/>
  <c r="O93" i="8"/>
  <c r="I93" i="8"/>
  <c r="G93" i="8"/>
  <c r="S92" i="8"/>
  <c r="R92" i="8"/>
  <c r="Q92" i="8"/>
  <c r="O92" i="8"/>
  <c r="I92" i="8"/>
  <c r="G92" i="8"/>
  <c r="S91" i="8"/>
  <c r="R91" i="8"/>
  <c r="Q91" i="8"/>
  <c r="O91" i="8"/>
  <c r="I91" i="8"/>
  <c r="G91" i="8"/>
  <c r="S90" i="8"/>
  <c r="R90" i="8"/>
  <c r="Q90" i="8"/>
  <c r="O90" i="8"/>
  <c r="I90" i="8"/>
  <c r="G90" i="8"/>
  <c r="S89" i="8"/>
  <c r="R89" i="8"/>
  <c r="Q89" i="8"/>
  <c r="O89" i="8"/>
  <c r="I89" i="8"/>
  <c r="G89" i="8"/>
  <c r="S88" i="8"/>
  <c r="R88" i="8"/>
  <c r="Q88" i="8"/>
  <c r="O88" i="8"/>
  <c r="I88" i="8"/>
  <c r="G88" i="8"/>
  <c r="S87" i="8"/>
  <c r="R87" i="8"/>
  <c r="Q87" i="8"/>
  <c r="O87" i="8"/>
  <c r="I87" i="8"/>
  <c r="G87" i="8"/>
  <c r="S86" i="8"/>
  <c r="R86" i="8"/>
  <c r="Q86" i="8"/>
  <c r="O86" i="8"/>
  <c r="I86" i="8"/>
  <c r="G86" i="8"/>
  <c r="S85" i="8"/>
  <c r="R85" i="8"/>
  <c r="Q85" i="8"/>
  <c r="O85" i="8"/>
  <c r="I85" i="8"/>
  <c r="G85" i="8"/>
  <c r="S84" i="8"/>
  <c r="R84" i="8"/>
  <c r="Q84" i="8"/>
  <c r="O84" i="8"/>
  <c r="I84" i="8"/>
  <c r="G84" i="8"/>
  <c r="S83" i="8"/>
  <c r="R83" i="8"/>
  <c r="Q83" i="8"/>
  <c r="O83" i="8"/>
  <c r="I83" i="8"/>
  <c r="G83" i="8"/>
  <c r="S82" i="8"/>
  <c r="R82" i="8"/>
  <c r="Q82" i="8"/>
  <c r="O82" i="8"/>
  <c r="I82" i="8"/>
  <c r="G82" i="8"/>
  <c r="S81" i="8"/>
  <c r="R81" i="8"/>
  <c r="Q81" i="8"/>
  <c r="O81" i="8"/>
  <c r="I81" i="8"/>
  <c r="G81" i="8"/>
  <c r="S80" i="8"/>
  <c r="R80" i="8"/>
  <c r="Q80" i="8"/>
  <c r="O80" i="8"/>
  <c r="I80" i="8"/>
  <c r="G80" i="8"/>
  <c r="S79" i="8"/>
  <c r="R79" i="8"/>
  <c r="Q79" i="8"/>
  <c r="O79" i="8"/>
  <c r="I79" i="8"/>
  <c r="G79" i="8"/>
  <c r="S78" i="8"/>
  <c r="R78" i="8"/>
  <c r="Q78" i="8"/>
  <c r="O78" i="8"/>
  <c r="I78" i="8"/>
  <c r="G78" i="8"/>
  <c r="S77" i="8"/>
  <c r="R77" i="8"/>
  <c r="Q77" i="8"/>
  <c r="O77" i="8"/>
  <c r="I77" i="8"/>
  <c r="G77" i="8"/>
  <c r="S76" i="8"/>
  <c r="R76" i="8"/>
  <c r="Q76" i="8"/>
  <c r="O76" i="8"/>
  <c r="I76" i="8"/>
  <c r="G76" i="8"/>
  <c r="S75" i="8"/>
  <c r="R75" i="8"/>
  <c r="Q75" i="8"/>
  <c r="O75" i="8"/>
  <c r="I75" i="8"/>
  <c r="G75" i="8"/>
  <c r="S74" i="8"/>
  <c r="R74" i="8"/>
  <c r="Q74" i="8"/>
  <c r="O74" i="8"/>
  <c r="I74" i="8"/>
  <c r="G74" i="8"/>
  <c r="S73" i="8"/>
  <c r="R73" i="8"/>
  <c r="Q73" i="8"/>
  <c r="O73" i="8"/>
  <c r="I73" i="8"/>
  <c r="G73" i="8"/>
  <c r="S72" i="8"/>
  <c r="R72" i="8"/>
  <c r="Q72" i="8"/>
  <c r="O72" i="8"/>
  <c r="I72" i="8"/>
  <c r="G72" i="8"/>
  <c r="S71" i="8"/>
  <c r="R71" i="8"/>
  <c r="Q71" i="8"/>
  <c r="O71" i="8"/>
  <c r="I71" i="8"/>
  <c r="G71" i="8"/>
  <c r="S70" i="8"/>
  <c r="R70" i="8"/>
  <c r="Q70" i="8"/>
  <c r="O70" i="8"/>
  <c r="I70" i="8"/>
  <c r="G70" i="8"/>
  <c r="S69" i="8"/>
  <c r="R69" i="8"/>
  <c r="Q69" i="8"/>
  <c r="O69" i="8"/>
  <c r="I69" i="8"/>
  <c r="G69" i="8"/>
  <c r="S68" i="8"/>
  <c r="R68" i="8"/>
  <c r="Q68" i="8"/>
  <c r="O68" i="8"/>
  <c r="I68" i="8"/>
  <c r="G68" i="8"/>
  <c r="S67" i="8"/>
  <c r="R67" i="8"/>
  <c r="Q67" i="8"/>
  <c r="O67" i="8"/>
  <c r="I67" i="8"/>
  <c r="G67" i="8"/>
  <c r="S66" i="8"/>
  <c r="R66" i="8"/>
  <c r="Q66" i="8"/>
  <c r="O66" i="8"/>
  <c r="I66" i="8"/>
  <c r="G66" i="8"/>
  <c r="S65" i="8"/>
  <c r="R65" i="8"/>
  <c r="Q65" i="8"/>
  <c r="O65" i="8"/>
  <c r="I65" i="8"/>
  <c r="G65" i="8"/>
  <c r="S64" i="8"/>
  <c r="R64" i="8"/>
  <c r="Q64" i="8"/>
  <c r="O64" i="8"/>
  <c r="I64" i="8"/>
  <c r="G64" i="8"/>
  <c r="S63" i="8"/>
  <c r="R63" i="8"/>
  <c r="Q63" i="8"/>
  <c r="O63" i="8"/>
  <c r="I63" i="8"/>
  <c r="G63" i="8"/>
  <c r="S62" i="8"/>
  <c r="R62" i="8"/>
  <c r="Q62" i="8"/>
  <c r="O62" i="8"/>
  <c r="I62" i="8"/>
  <c r="G62" i="8"/>
  <c r="S61" i="8"/>
  <c r="R61" i="8"/>
  <c r="Q61" i="8"/>
  <c r="O61" i="8"/>
  <c r="I61" i="8"/>
  <c r="G61" i="8"/>
  <c r="S60" i="8"/>
  <c r="R60" i="8"/>
  <c r="Q60" i="8"/>
  <c r="O60" i="8"/>
  <c r="I60" i="8"/>
  <c r="G60" i="8"/>
  <c r="S59" i="8"/>
  <c r="R59" i="8"/>
  <c r="Q59" i="8"/>
  <c r="O59" i="8"/>
  <c r="I59" i="8"/>
  <c r="G59" i="8"/>
  <c r="S58" i="8"/>
  <c r="R58" i="8"/>
  <c r="Q58" i="8"/>
  <c r="O58" i="8"/>
  <c r="I58" i="8"/>
  <c r="G58" i="8"/>
  <c r="S57" i="8"/>
  <c r="R57" i="8"/>
  <c r="Q57" i="8"/>
  <c r="O57" i="8"/>
  <c r="I57" i="8"/>
  <c r="G57" i="8"/>
  <c r="S56" i="8"/>
  <c r="R56" i="8"/>
  <c r="Q56" i="8"/>
  <c r="O56" i="8"/>
  <c r="I56" i="8"/>
  <c r="G56" i="8"/>
  <c r="S55" i="8"/>
  <c r="R55" i="8"/>
  <c r="Q55" i="8"/>
  <c r="O55" i="8"/>
  <c r="I55" i="8"/>
  <c r="G55" i="8"/>
  <c r="S54" i="8"/>
  <c r="R54" i="8"/>
  <c r="Q54" i="8"/>
  <c r="O54" i="8"/>
  <c r="I54" i="8"/>
  <c r="G54" i="8"/>
  <c r="S53" i="8"/>
  <c r="R53" i="8"/>
  <c r="Q53" i="8"/>
  <c r="O53" i="8"/>
  <c r="I53" i="8"/>
  <c r="G53" i="8"/>
  <c r="S52" i="8"/>
  <c r="R52" i="8"/>
  <c r="Q52" i="8"/>
  <c r="O52" i="8"/>
  <c r="I52" i="8"/>
  <c r="G52" i="8"/>
  <c r="S51" i="8"/>
  <c r="R51" i="8"/>
  <c r="Q51" i="8"/>
  <c r="O51" i="8"/>
  <c r="I51" i="8"/>
  <c r="G51" i="8"/>
  <c r="S50" i="8"/>
  <c r="R50" i="8"/>
  <c r="Q50" i="8"/>
  <c r="O50" i="8"/>
  <c r="I50" i="8"/>
  <c r="G50" i="8"/>
  <c r="S49" i="8"/>
  <c r="R49" i="8"/>
  <c r="Q49" i="8"/>
  <c r="O49" i="8"/>
  <c r="I49" i="8"/>
  <c r="G49" i="8"/>
  <c r="S48" i="8"/>
  <c r="R48" i="8"/>
  <c r="Q48" i="8"/>
  <c r="O48" i="8"/>
  <c r="I48" i="8"/>
  <c r="G48" i="8"/>
  <c r="S47" i="8"/>
  <c r="R47" i="8"/>
  <c r="Q47" i="8"/>
  <c r="O47" i="8"/>
  <c r="I47" i="8"/>
  <c r="G47" i="8"/>
  <c r="S46" i="8"/>
  <c r="R46" i="8"/>
  <c r="Q46" i="8"/>
  <c r="O46" i="8"/>
  <c r="I46" i="8"/>
  <c r="G46" i="8"/>
  <c r="S45" i="8"/>
  <c r="R45" i="8"/>
  <c r="Q45" i="8"/>
  <c r="O45" i="8"/>
  <c r="I45" i="8"/>
  <c r="G45" i="8"/>
  <c r="S44" i="8"/>
  <c r="R44" i="8"/>
  <c r="Q44" i="8"/>
  <c r="O44" i="8"/>
  <c r="I44" i="8"/>
  <c r="G44" i="8"/>
  <c r="S43" i="8"/>
  <c r="R43" i="8"/>
  <c r="Q43" i="8"/>
  <c r="O43" i="8"/>
  <c r="I43" i="8"/>
  <c r="G43" i="8"/>
  <c r="S42" i="8"/>
  <c r="R42" i="8"/>
  <c r="Q42" i="8"/>
  <c r="O42" i="8"/>
  <c r="I42" i="8"/>
  <c r="G42" i="8"/>
  <c r="S41" i="8"/>
  <c r="R41" i="8"/>
  <c r="Q41" i="8"/>
  <c r="O41" i="8"/>
  <c r="I41" i="8"/>
  <c r="G41" i="8"/>
  <c r="S40" i="8"/>
  <c r="R40" i="8"/>
  <c r="Q40" i="8"/>
  <c r="O40" i="8"/>
  <c r="I40" i="8"/>
  <c r="G40" i="8"/>
  <c r="S39" i="8"/>
  <c r="R39" i="8"/>
  <c r="Q39" i="8"/>
  <c r="O39" i="8"/>
  <c r="I39" i="8"/>
  <c r="G39" i="8"/>
  <c r="S38" i="8"/>
  <c r="R38" i="8"/>
  <c r="Q38" i="8"/>
  <c r="O38" i="8"/>
  <c r="I38" i="8"/>
  <c r="G38" i="8"/>
  <c r="S37" i="8"/>
  <c r="R37" i="8"/>
  <c r="Q37" i="8"/>
  <c r="O37" i="8"/>
  <c r="I37" i="8"/>
  <c r="G37" i="8"/>
  <c r="S36" i="8"/>
  <c r="R36" i="8"/>
  <c r="Q36" i="8"/>
  <c r="O36" i="8"/>
  <c r="I36" i="8"/>
  <c r="G36" i="8"/>
  <c r="S35" i="8"/>
  <c r="R35" i="8"/>
  <c r="Q35" i="8"/>
  <c r="O35" i="8"/>
  <c r="I35" i="8"/>
  <c r="G35" i="8"/>
  <c r="S34" i="8"/>
  <c r="R34" i="8"/>
  <c r="Q34" i="8"/>
  <c r="O34" i="8"/>
  <c r="I34" i="8"/>
  <c r="G34" i="8"/>
  <c r="S33" i="8"/>
  <c r="R33" i="8"/>
  <c r="Q33" i="8"/>
  <c r="O33" i="8"/>
  <c r="I33" i="8"/>
  <c r="G33" i="8"/>
  <c r="S32" i="8"/>
  <c r="R32" i="8"/>
  <c r="Q32" i="8"/>
  <c r="O32" i="8"/>
  <c r="I32" i="8"/>
  <c r="G32" i="8"/>
  <c r="S31" i="8"/>
  <c r="R31" i="8"/>
  <c r="Q31" i="8"/>
  <c r="O31" i="8"/>
  <c r="I31" i="8"/>
  <c r="G31" i="8"/>
  <c r="S30" i="8"/>
  <c r="R30" i="8"/>
  <c r="Q30" i="8"/>
  <c r="O30" i="8"/>
  <c r="I30" i="8"/>
  <c r="G30" i="8"/>
  <c r="S29" i="8"/>
  <c r="R29" i="8"/>
  <c r="Q29" i="8"/>
  <c r="O29" i="8"/>
  <c r="I29" i="8"/>
  <c r="G29" i="8"/>
  <c r="S28" i="8"/>
  <c r="R28" i="8"/>
  <c r="Q28" i="8"/>
  <c r="O28" i="8"/>
  <c r="I28" i="8"/>
  <c r="G28" i="8"/>
  <c r="S27" i="8"/>
  <c r="R27" i="8"/>
  <c r="Q27" i="8"/>
  <c r="O27" i="8"/>
  <c r="I27" i="8"/>
  <c r="G27" i="8"/>
  <c r="S26" i="8"/>
  <c r="R26" i="8"/>
  <c r="Q26" i="8"/>
  <c r="O26" i="8"/>
  <c r="I26" i="8"/>
  <c r="G26" i="8"/>
  <c r="S25" i="8"/>
  <c r="R25" i="8"/>
  <c r="Q25" i="8"/>
  <c r="O25" i="8"/>
  <c r="I25" i="8"/>
  <c r="G25" i="8"/>
  <c r="S24" i="8"/>
  <c r="R24" i="8"/>
  <c r="Q24" i="8"/>
  <c r="O24" i="8"/>
  <c r="I24" i="8"/>
  <c r="G24" i="8"/>
  <c r="S23" i="8"/>
  <c r="R23" i="8"/>
  <c r="Q23" i="8"/>
  <c r="O23" i="8"/>
  <c r="I23" i="8"/>
  <c r="G23" i="8"/>
  <c r="S22" i="8"/>
  <c r="R22" i="8"/>
  <c r="Q22" i="8"/>
  <c r="O22" i="8"/>
  <c r="I22" i="8"/>
  <c r="G22" i="8"/>
  <c r="S21" i="8"/>
  <c r="R21" i="8"/>
  <c r="Q21" i="8"/>
  <c r="O21" i="8"/>
  <c r="I21" i="8"/>
  <c r="G21" i="8"/>
  <c r="S20" i="8"/>
  <c r="R20" i="8"/>
  <c r="Q20" i="8"/>
  <c r="O20" i="8"/>
  <c r="I20" i="8"/>
  <c r="G20" i="8"/>
  <c r="S19" i="8"/>
  <c r="R19" i="8"/>
  <c r="Q19" i="8"/>
  <c r="O19" i="8"/>
  <c r="I19" i="8"/>
  <c r="G19" i="8"/>
  <c r="S18" i="8"/>
  <c r="R18" i="8"/>
  <c r="Q18" i="8"/>
  <c r="O18" i="8"/>
  <c r="I18" i="8"/>
  <c r="G18" i="8"/>
  <c r="S17" i="8"/>
  <c r="R17" i="8"/>
  <c r="Q17" i="8"/>
  <c r="O17" i="8"/>
  <c r="I17" i="8"/>
  <c r="G17" i="8"/>
  <c r="S16" i="8"/>
  <c r="R16" i="8"/>
  <c r="Q16" i="8"/>
  <c r="O16" i="8"/>
  <c r="I16" i="8"/>
  <c r="G16" i="8"/>
  <c r="S15" i="8"/>
  <c r="R15" i="8"/>
  <c r="Q15" i="8"/>
  <c r="O15" i="8"/>
  <c r="I15" i="8"/>
  <c r="G15" i="8"/>
  <c r="S14" i="8"/>
  <c r="R14" i="8"/>
  <c r="Q14" i="8"/>
  <c r="O14" i="8"/>
  <c r="I14" i="8"/>
  <c r="G14" i="8"/>
  <c r="S13" i="8"/>
  <c r="R13" i="8"/>
  <c r="Q13" i="8"/>
  <c r="O13" i="8"/>
  <c r="I13" i="8"/>
  <c r="G13" i="8"/>
  <c r="S12" i="8"/>
  <c r="R12" i="8"/>
  <c r="Q12" i="8"/>
  <c r="O12" i="8"/>
  <c r="I12" i="8"/>
  <c r="G12" i="8"/>
  <c r="S11" i="8"/>
  <c r="R11" i="8"/>
  <c r="Q11" i="8"/>
  <c r="O11" i="8"/>
  <c r="I11" i="8"/>
  <c r="G11" i="8"/>
  <c r="S10" i="8"/>
  <c r="R10" i="8"/>
  <c r="Q10" i="8"/>
  <c r="O10" i="8"/>
  <c r="I10" i="8"/>
  <c r="G10" i="8"/>
  <c r="S9" i="8"/>
  <c r="R9" i="8"/>
  <c r="Q9" i="8"/>
  <c r="O9" i="8"/>
  <c r="I9" i="8"/>
  <c r="G9" i="8"/>
  <c r="S8" i="8"/>
  <c r="R8" i="8"/>
  <c r="Q8" i="8"/>
  <c r="O8" i="8"/>
  <c r="I8" i="8"/>
  <c r="G8" i="8"/>
  <c r="S7" i="8"/>
  <c r="R7" i="8"/>
  <c r="Q7" i="8"/>
  <c r="O7" i="8"/>
  <c r="I7" i="8"/>
  <c r="G7" i="8"/>
  <c r="S6" i="8"/>
  <c r="R6" i="8"/>
  <c r="Q6" i="8"/>
  <c r="O6" i="8"/>
  <c r="I6" i="8"/>
  <c r="G6" i="8"/>
  <c r="S5" i="8"/>
  <c r="R5" i="8"/>
  <c r="Q5" i="8"/>
  <c r="O5" i="8"/>
  <c r="I5" i="8"/>
  <c r="G5" i="8"/>
  <c r="S4" i="8"/>
  <c r="R4" i="8"/>
  <c r="Q4" i="8"/>
  <c r="O4" i="8"/>
  <c r="I4" i="8"/>
  <c r="G4" i="8"/>
  <c r="S3" i="8"/>
  <c r="R3" i="8"/>
  <c r="Q3" i="8"/>
  <c r="O3" i="8"/>
  <c r="I3" i="8"/>
  <c r="G3" i="8"/>
  <c r="S2" i="8"/>
  <c r="R2" i="8"/>
  <c r="Q2" i="8"/>
  <c r="O2" i="8"/>
  <c r="I2" i="8"/>
  <c r="G2" i="8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M104" i="2"/>
  <c r="L104" i="2"/>
  <c r="J104" i="2"/>
  <c r="I104" i="2"/>
  <c r="M103" i="2"/>
  <c r="L103" i="2"/>
  <c r="J103" i="2"/>
  <c r="I103" i="2"/>
  <c r="M102" i="2"/>
  <c r="L102" i="2"/>
  <c r="J102" i="2"/>
  <c r="I102" i="2"/>
  <c r="M101" i="2"/>
  <c r="L101" i="2"/>
  <c r="J101" i="2"/>
  <c r="I101" i="2"/>
  <c r="M100" i="2"/>
  <c r="L100" i="2"/>
  <c r="J100" i="2"/>
  <c r="I100" i="2"/>
  <c r="M99" i="2"/>
  <c r="L99" i="2"/>
  <c r="J99" i="2"/>
  <c r="I99" i="2"/>
  <c r="M98" i="2"/>
  <c r="L98" i="2"/>
  <c r="J98" i="2"/>
  <c r="I98" i="2"/>
  <c r="M97" i="2"/>
  <c r="L97" i="2"/>
  <c r="J97" i="2"/>
  <c r="I97" i="2"/>
  <c r="M96" i="2"/>
  <c r="L96" i="2"/>
  <c r="J96" i="2"/>
  <c r="I96" i="2"/>
  <c r="M95" i="2"/>
  <c r="L95" i="2"/>
  <c r="J95" i="2"/>
  <c r="I95" i="2"/>
  <c r="M94" i="2"/>
  <c r="L94" i="2"/>
  <c r="J94" i="2"/>
  <c r="I94" i="2"/>
  <c r="M93" i="2"/>
  <c r="L93" i="2"/>
  <c r="J93" i="2"/>
  <c r="I93" i="2"/>
  <c r="M92" i="2"/>
  <c r="L92" i="2"/>
  <c r="J92" i="2"/>
  <c r="I92" i="2"/>
  <c r="M91" i="2"/>
  <c r="L91" i="2"/>
  <c r="J91" i="2"/>
  <c r="I91" i="2"/>
  <c r="M90" i="2"/>
  <c r="L90" i="2"/>
  <c r="J90" i="2"/>
  <c r="I90" i="2"/>
  <c r="M89" i="2"/>
  <c r="L89" i="2"/>
  <c r="J89" i="2"/>
  <c r="I89" i="2"/>
  <c r="M88" i="2"/>
  <c r="L88" i="2"/>
  <c r="J88" i="2"/>
  <c r="I88" i="2"/>
  <c r="M87" i="2"/>
  <c r="L87" i="2"/>
  <c r="J87" i="2"/>
  <c r="I87" i="2"/>
  <c r="M86" i="2"/>
  <c r="L86" i="2"/>
  <c r="J86" i="2"/>
  <c r="I86" i="2"/>
  <c r="M85" i="2"/>
  <c r="L85" i="2"/>
  <c r="J85" i="2"/>
  <c r="I85" i="2"/>
  <c r="M84" i="2"/>
  <c r="L84" i="2"/>
  <c r="J84" i="2"/>
  <c r="I84" i="2"/>
  <c r="M83" i="2"/>
  <c r="L83" i="2"/>
  <c r="J83" i="2"/>
  <c r="I83" i="2"/>
  <c r="M82" i="2"/>
  <c r="L82" i="2"/>
  <c r="J82" i="2"/>
  <c r="I82" i="2"/>
  <c r="M81" i="2"/>
  <c r="L81" i="2"/>
  <c r="J81" i="2"/>
  <c r="I81" i="2"/>
  <c r="M80" i="2"/>
  <c r="L80" i="2"/>
  <c r="J80" i="2"/>
  <c r="I80" i="2"/>
  <c r="M79" i="2"/>
  <c r="L79" i="2"/>
  <c r="J79" i="2"/>
  <c r="I79" i="2"/>
  <c r="M78" i="2"/>
  <c r="L78" i="2"/>
  <c r="J78" i="2"/>
  <c r="I78" i="2"/>
  <c r="M77" i="2"/>
  <c r="L77" i="2"/>
  <c r="J77" i="2"/>
  <c r="I77" i="2"/>
  <c r="M76" i="2"/>
  <c r="L76" i="2"/>
  <c r="J76" i="2"/>
  <c r="I76" i="2"/>
  <c r="M75" i="2"/>
  <c r="L75" i="2"/>
  <c r="J75" i="2"/>
  <c r="I75" i="2"/>
  <c r="M74" i="2"/>
  <c r="L74" i="2"/>
  <c r="J74" i="2"/>
  <c r="I74" i="2"/>
  <c r="M73" i="2"/>
  <c r="L73" i="2"/>
  <c r="J73" i="2"/>
  <c r="I73" i="2"/>
  <c r="M72" i="2"/>
  <c r="L72" i="2"/>
  <c r="J72" i="2"/>
  <c r="I72" i="2"/>
  <c r="M71" i="2"/>
  <c r="L71" i="2"/>
  <c r="J71" i="2"/>
  <c r="I71" i="2"/>
  <c r="M70" i="2"/>
  <c r="L70" i="2"/>
  <c r="J70" i="2"/>
  <c r="I70" i="2"/>
  <c r="M69" i="2"/>
  <c r="L69" i="2"/>
  <c r="J69" i="2"/>
  <c r="I69" i="2"/>
  <c r="M68" i="2"/>
  <c r="L68" i="2"/>
  <c r="J68" i="2"/>
  <c r="I68" i="2"/>
  <c r="M67" i="2"/>
  <c r="L67" i="2"/>
  <c r="J67" i="2"/>
  <c r="I67" i="2"/>
  <c r="M66" i="2"/>
  <c r="L66" i="2"/>
  <c r="J66" i="2"/>
  <c r="I66" i="2"/>
  <c r="M65" i="2"/>
  <c r="L65" i="2"/>
  <c r="J65" i="2"/>
  <c r="I65" i="2"/>
  <c r="M64" i="2"/>
  <c r="L64" i="2"/>
  <c r="J64" i="2"/>
  <c r="I64" i="2"/>
  <c r="M63" i="2"/>
  <c r="L63" i="2"/>
  <c r="J63" i="2"/>
  <c r="I63" i="2"/>
  <c r="M62" i="2"/>
  <c r="L62" i="2"/>
  <c r="J62" i="2"/>
  <c r="I62" i="2"/>
  <c r="M61" i="2"/>
  <c r="L61" i="2"/>
  <c r="J61" i="2"/>
  <c r="I61" i="2"/>
  <c r="M60" i="2"/>
  <c r="L60" i="2"/>
  <c r="J60" i="2"/>
  <c r="I60" i="2"/>
  <c r="M59" i="2"/>
  <c r="L59" i="2"/>
  <c r="J59" i="2"/>
  <c r="I59" i="2"/>
  <c r="M58" i="2"/>
  <c r="L58" i="2"/>
  <c r="J58" i="2"/>
  <c r="I58" i="2"/>
  <c r="H58" i="2"/>
  <c r="H59" i="2" s="1"/>
  <c r="H60" i="2" s="1"/>
  <c r="M57" i="2"/>
  <c r="L57" i="2"/>
  <c r="J57" i="2"/>
  <c r="I57" i="2"/>
  <c r="M56" i="2"/>
  <c r="L56" i="2"/>
  <c r="J56" i="2"/>
  <c r="I56" i="2"/>
  <c r="M55" i="2"/>
  <c r="L55" i="2"/>
  <c r="J55" i="2"/>
  <c r="I55" i="2"/>
  <c r="M54" i="2"/>
  <c r="L54" i="2"/>
  <c r="J54" i="2"/>
  <c r="I54" i="2"/>
  <c r="M53" i="2"/>
  <c r="L53" i="2"/>
  <c r="J53" i="2"/>
  <c r="I53" i="2"/>
  <c r="M52" i="2"/>
  <c r="L52" i="2"/>
  <c r="J52" i="2"/>
  <c r="I52" i="2"/>
  <c r="M51" i="2"/>
  <c r="L51" i="2"/>
  <c r="J51" i="2"/>
  <c r="I51" i="2"/>
  <c r="M50" i="2"/>
  <c r="L50" i="2"/>
  <c r="J50" i="2"/>
  <c r="I50" i="2"/>
  <c r="M49" i="2"/>
  <c r="L49" i="2"/>
  <c r="J49" i="2"/>
  <c r="I49" i="2"/>
  <c r="M48" i="2"/>
  <c r="L48" i="2"/>
  <c r="J48" i="2"/>
  <c r="I48" i="2"/>
  <c r="M47" i="2"/>
  <c r="L47" i="2"/>
  <c r="J47" i="2"/>
  <c r="I47" i="2"/>
  <c r="M46" i="2"/>
  <c r="L46" i="2"/>
  <c r="J46" i="2"/>
  <c r="I46" i="2"/>
  <c r="M45" i="2"/>
  <c r="L45" i="2"/>
  <c r="J45" i="2"/>
  <c r="I45" i="2"/>
  <c r="M44" i="2"/>
  <c r="L44" i="2"/>
  <c r="J44" i="2"/>
  <c r="I44" i="2"/>
  <c r="M43" i="2"/>
  <c r="L43" i="2"/>
  <c r="J43" i="2"/>
  <c r="I43" i="2"/>
  <c r="M42" i="2"/>
  <c r="L42" i="2"/>
  <c r="J42" i="2"/>
  <c r="I42" i="2"/>
  <c r="M41" i="2"/>
  <c r="L41" i="2"/>
  <c r="J41" i="2"/>
  <c r="I41" i="2"/>
  <c r="M40" i="2"/>
  <c r="L40" i="2"/>
  <c r="J40" i="2"/>
  <c r="I40" i="2"/>
  <c r="M39" i="2"/>
  <c r="L39" i="2"/>
  <c r="J39" i="2"/>
  <c r="I39" i="2"/>
  <c r="M38" i="2"/>
  <c r="L38" i="2"/>
  <c r="J38" i="2"/>
  <c r="I38" i="2"/>
  <c r="M37" i="2"/>
  <c r="L37" i="2"/>
  <c r="J37" i="2"/>
  <c r="I37" i="2"/>
  <c r="M36" i="2"/>
  <c r="L36" i="2"/>
  <c r="J36" i="2"/>
  <c r="I36" i="2"/>
  <c r="M35" i="2"/>
  <c r="L35" i="2"/>
  <c r="J35" i="2"/>
  <c r="I35" i="2"/>
  <c r="M34" i="2"/>
  <c r="L34" i="2"/>
  <c r="J34" i="2"/>
  <c r="I34" i="2"/>
  <c r="M33" i="2"/>
  <c r="L33" i="2"/>
  <c r="J33" i="2"/>
  <c r="I33" i="2"/>
  <c r="M32" i="2"/>
  <c r="L32" i="2"/>
  <c r="J32" i="2"/>
  <c r="I32" i="2"/>
  <c r="M31" i="2"/>
  <c r="L31" i="2"/>
  <c r="J31" i="2"/>
  <c r="I31" i="2"/>
  <c r="M30" i="2"/>
  <c r="L30" i="2"/>
  <c r="J30" i="2"/>
  <c r="I30" i="2"/>
  <c r="M29" i="2"/>
  <c r="L29" i="2"/>
  <c r="J29" i="2"/>
  <c r="I29" i="2"/>
  <c r="M28" i="2"/>
  <c r="L28" i="2"/>
  <c r="J28" i="2"/>
  <c r="I28" i="2"/>
  <c r="M27" i="2"/>
  <c r="L27" i="2"/>
  <c r="J27" i="2"/>
  <c r="I27" i="2"/>
  <c r="M26" i="2"/>
  <c r="L26" i="2"/>
  <c r="J26" i="2"/>
  <c r="I26" i="2"/>
  <c r="M25" i="2"/>
  <c r="L25" i="2"/>
  <c r="J25" i="2"/>
  <c r="I25" i="2"/>
  <c r="M24" i="2"/>
  <c r="L24" i="2"/>
  <c r="J24" i="2"/>
  <c r="I24" i="2"/>
  <c r="M23" i="2"/>
  <c r="L23" i="2"/>
  <c r="J23" i="2"/>
  <c r="I23" i="2"/>
  <c r="M22" i="2"/>
  <c r="L22" i="2"/>
  <c r="J22" i="2"/>
  <c r="I22" i="2"/>
  <c r="M21" i="2"/>
  <c r="L21" i="2"/>
  <c r="J21" i="2"/>
  <c r="I21" i="2"/>
  <c r="M20" i="2"/>
  <c r="L20" i="2"/>
  <c r="J20" i="2"/>
  <c r="I20" i="2"/>
  <c r="M19" i="2"/>
  <c r="L19" i="2"/>
  <c r="J19" i="2"/>
  <c r="I19" i="2"/>
  <c r="M18" i="2"/>
  <c r="L18" i="2"/>
  <c r="J18" i="2"/>
  <c r="I18" i="2"/>
  <c r="M17" i="2"/>
  <c r="L17" i="2"/>
  <c r="J17" i="2"/>
  <c r="I17" i="2"/>
  <c r="M16" i="2"/>
  <c r="L16" i="2"/>
  <c r="J16" i="2"/>
  <c r="I16" i="2"/>
  <c r="M15" i="2"/>
  <c r="L15" i="2"/>
  <c r="J15" i="2"/>
  <c r="I15" i="2"/>
  <c r="M14" i="2"/>
  <c r="L14" i="2"/>
  <c r="J14" i="2"/>
  <c r="I14" i="2"/>
  <c r="M13" i="2"/>
  <c r="L13" i="2"/>
  <c r="J13" i="2"/>
  <c r="I13" i="2"/>
  <c r="M12" i="2"/>
  <c r="L12" i="2"/>
  <c r="J12" i="2"/>
  <c r="I12" i="2"/>
  <c r="M11" i="2"/>
  <c r="L11" i="2"/>
  <c r="J11" i="2"/>
  <c r="I11" i="2"/>
  <c r="M10" i="2"/>
  <c r="L10" i="2"/>
  <c r="J10" i="2"/>
  <c r="I10" i="2"/>
  <c r="M9" i="2"/>
  <c r="L9" i="2"/>
  <c r="J9" i="2"/>
  <c r="I9" i="2"/>
  <c r="M8" i="2"/>
  <c r="L8" i="2"/>
  <c r="J8" i="2"/>
  <c r="I8" i="2"/>
  <c r="M7" i="2"/>
  <c r="L7" i="2"/>
  <c r="J7" i="2"/>
  <c r="I7" i="2"/>
  <c r="M6" i="2"/>
  <c r="L6" i="2"/>
  <c r="J6" i="2"/>
  <c r="I6" i="2"/>
  <c r="H6" i="2"/>
  <c r="H7" i="2" s="1"/>
  <c r="H8" i="2" s="1"/>
  <c r="M5" i="2"/>
  <c r="L5" i="2"/>
  <c r="J5" i="2"/>
  <c r="I5" i="2"/>
  <c r="M4" i="2"/>
  <c r="L4" i="2"/>
  <c r="J4" i="2"/>
  <c r="I4" i="2"/>
  <c r="M3" i="2"/>
  <c r="L3" i="2"/>
  <c r="J3" i="2"/>
  <c r="I3" i="2"/>
  <c r="H3" i="2"/>
  <c r="M2" i="2"/>
  <c r="L2" i="2"/>
  <c r="K2" i="2"/>
  <c r="J2" i="2"/>
  <c r="I2" i="2"/>
  <c r="G2" i="2"/>
  <c r="G3" i="2" s="1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J169" i="16"/>
  <c r="I169" i="16"/>
  <c r="H169" i="16"/>
  <c r="G169" i="16"/>
  <c r="F169" i="16"/>
  <c r="J168" i="16"/>
  <c r="I168" i="16"/>
  <c r="H168" i="16"/>
  <c r="G168" i="16"/>
  <c r="F168" i="16"/>
  <c r="J167" i="16"/>
  <c r="I167" i="16"/>
  <c r="H167" i="16"/>
  <c r="G167" i="16"/>
  <c r="F167" i="16"/>
  <c r="J166" i="16"/>
  <c r="I166" i="16"/>
  <c r="H166" i="16"/>
  <c r="G166" i="16"/>
  <c r="F166" i="16"/>
  <c r="J165" i="16"/>
  <c r="I165" i="16"/>
  <c r="H165" i="16"/>
  <c r="G165" i="16"/>
  <c r="F165" i="16"/>
  <c r="J164" i="16"/>
  <c r="I164" i="16"/>
  <c r="H164" i="16"/>
  <c r="G164" i="16"/>
  <c r="F164" i="16"/>
  <c r="J163" i="16"/>
  <c r="I163" i="16"/>
  <c r="H163" i="16"/>
  <c r="G163" i="16"/>
  <c r="F163" i="16"/>
  <c r="J162" i="16"/>
  <c r="I162" i="16"/>
  <c r="H162" i="16"/>
  <c r="G162" i="16"/>
  <c r="F162" i="16"/>
  <c r="J161" i="16"/>
  <c r="I161" i="16"/>
  <c r="H161" i="16"/>
  <c r="G161" i="16"/>
  <c r="F161" i="16"/>
  <c r="J160" i="16"/>
  <c r="I160" i="16"/>
  <c r="H160" i="16"/>
  <c r="G160" i="16"/>
  <c r="F160" i="16"/>
  <c r="J159" i="16"/>
  <c r="I159" i="16"/>
  <c r="H159" i="16"/>
  <c r="G159" i="16"/>
  <c r="F159" i="16"/>
  <c r="J158" i="16"/>
  <c r="I158" i="16"/>
  <c r="H158" i="16"/>
  <c r="G158" i="16"/>
  <c r="F158" i="16"/>
  <c r="J157" i="16"/>
  <c r="I157" i="16"/>
  <c r="H157" i="16"/>
  <c r="G157" i="16"/>
  <c r="F157" i="16"/>
  <c r="J156" i="16"/>
  <c r="I156" i="16"/>
  <c r="H156" i="16"/>
  <c r="G156" i="16"/>
  <c r="F156" i="16"/>
  <c r="J155" i="16"/>
  <c r="I155" i="16"/>
  <c r="H155" i="16"/>
  <c r="G155" i="16"/>
  <c r="F155" i="16"/>
  <c r="J154" i="16"/>
  <c r="I154" i="16"/>
  <c r="H154" i="16"/>
  <c r="G154" i="16"/>
  <c r="F154" i="16"/>
  <c r="J153" i="16"/>
  <c r="I153" i="16"/>
  <c r="H153" i="16"/>
  <c r="G153" i="16"/>
  <c r="F153" i="16"/>
  <c r="J152" i="16"/>
  <c r="I152" i="16"/>
  <c r="H152" i="16"/>
  <c r="G152" i="16"/>
  <c r="F152" i="16"/>
  <c r="J151" i="16"/>
  <c r="I151" i="16"/>
  <c r="H151" i="16"/>
  <c r="G151" i="16"/>
  <c r="F151" i="16"/>
  <c r="J150" i="16"/>
  <c r="I150" i="16"/>
  <c r="H150" i="16"/>
  <c r="G150" i="16"/>
  <c r="F150" i="16"/>
  <c r="J149" i="16"/>
  <c r="I149" i="16"/>
  <c r="H149" i="16"/>
  <c r="G149" i="16"/>
  <c r="F149" i="16"/>
  <c r="J148" i="16"/>
  <c r="I148" i="16"/>
  <c r="H148" i="16"/>
  <c r="G148" i="16"/>
  <c r="F148" i="16"/>
  <c r="J147" i="16"/>
  <c r="I147" i="16"/>
  <c r="H147" i="16"/>
  <c r="G147" i="16"/>
  <c r="F147" i="16"/>
  <c r="J146" i="16"/>
  <c r="I146" i="16"/>
  <c r="H146" i="16"/>
  <c r="G146" i="16"/>
  <c r="F146" i="16"/>
  <c r="J145" i="16"/>
  <c r="I145" i="16"/>
  <c r="H145" i="16"/>
  <c r="G145" i="16"/>
  <c r="F145" i="16"/>
  <c r="J144" i="16"/>
  <c r="I144" i="16"/>
  <c r="H144" i="16"/>
  <c r="G144" i="16"/>
  <c r="F144" i="16"/>
  <c r="J143" i="16"/>
  <c r="I143" i="16"/>
  <c r="H143" i="16"/>
  <c r="G143" i="16"/>
  <c r="F143" i="16"/>
  <c r="J142" i="16"/>
  <c r="I142" i="16"/>
  <c r="H142" i="16"/>
  <c r="G142" i="16"/>
  <c r="F142" i="16"/>
  <c r="J141" i="16"/>
  <c r="I141" i="16"/>
  <c r="H141" i="16"/>
  <c r="G141" i="16"/>
  <c r="F141" i="16"/>
  <c r="J140" i="16"/>
  <c r="I140" i="16"/>
  <c r="H140" i="16"/>
  <c r="G140" i="16"/>
  <c r="F140" i="16"/>
  <c r="J139" i="16"/>
  <c r="I139" i="16"/>
  <c r="H139" i="16"/>
  <c r="G139" i="16"/>
  <c r="F139" i="16"/>
  <c r="J138" i="16"/>
  <c r="I138" i="16"/>
  <c r="H138" i="16"/>
  <c r="G138" i="16"/>
  <c r="F138" i="16"/>
  <c r="J137" i="16"/>
  <c r="I137" i="16"/>
  <c r="H137" i="16"/>
  <c r="G137" i="16"/>
  <c r="F137" i="16"/>
  <c r="J136" i="16"/>
  <c r="I136" i="16"/>
  <c r="H136" i="16"/>
  <c r="G136" i="16"/>
  <c r="F136" i="16"/>
  <c r="J135" i="16"/>
  <c r="I135" i="16"/>
  <c r="H135" i="16"/>
  <c r="G135" i="16"/>
  <c r="F135" i="16"/>
  <c r="J134" i="16"/>
  <c r="I134" i="16"/>
  <c r="H134" i="16"/>
  <c r="G134" i="16"/>
  <c r="F134" i="16"/>
  <c r="J133" i="16"/>
  <c r="I133" i="16"/>
  <c r="H133" i="16"/>
  <c r="G133" i="16"/>
  <c r="F133" i="16"/>
  <c r="J132" i="16"/>
  <c r="I132" i="16"/>
  <c r="H132" i="16"/>
  <c r="G132" i="16"/>
  <c r="F132" i="16"/>
  <c r="J131" i="16"/>
  <c r="I131" i="16"/>
  <c r="H131" i="16"/>
  <c r="G131" i="16"/>
  <c r="F131" i="16"/>
  <c r="J130" i="16"/>
  <c r="I130" i="16"/>
  <c r="H130" i="16"/>
  <c r="G130" i="16"/>
  <c r="F130" i="16"/>
  <c r="J129" i="16"/>
  <c r="I129" i="16"/>
  <c r="H129" i="16"/>
  <c r="G129" i="16"/>
  <c r="F129" i="16"/>
  <c r="J128" i="16"/>
  <c r="I128" i="16"/>
  <c r="H128" i="16"/>
  <c r="G128" i="16"/>
  <c r="F128" i="16"/>
  <c r="J127" i="16"/>
  <c r="I127" i="16"/>
  <c r="H127" i="16"/>
  <c r="G127" i="16"/>
  <c r="F127" i="16"/>
  <c r="J126" i="16"/>
  <c r="I126" i="16"/>
  <c r="H126" i="16"/>
  <c r="G126" i="16"/>
  <c r="F126" i="16"/>
  <c r="J125" i="16"/>
  <c r="I125" i="16"/>
  <c r="H125" i="16"/>
  <c r="G125" i="16"/>
  <c r="F125" i="16"/>
  <c r="J124" i="16"/>
  <c r="I124" i="16"/>
  <c r="H124" i="16"/>
  <c r="G124" i="16"/>
  <c r="F124" i="16"/>
  <c r="J123" i="16"/>
  <c r="I123" i="16"/>
  <c r="H123" i="16"/>
  <c r="G123" i="16"/>
  <c r="F123" i="16"/>
  <c r="J122" i="16"/>
  <c r="I122" i="16"/>
  <c r="H122" i="16"/>
  <c r="G122" i="16"/>
  <c r="F122" i="16"/>
  <c r="J121" i="16"/>
  <c r="I121" i="16"/>
  <c r="H121" i="16"/>
  <c r="G121" i="16"/>
  <c r="F121" i="16"/>
  <c r="J120" i="16"/>
  <c r="I120" i="16"/>
  <c r="H120" i="16"/>
  <c r="G120" i="16"/>
  <c r="F120" i="16"/>
  <c r="J119" i="16"/>
  <c r="I119" i="16"/>
  <c r="H119" i="16"/>
  <c r="G119" i="16"/>
  <c r="F119" i="16"/>
  <c r="J118" i="16"/>
  <c r="I118" i="16"/>
  <c r="H118" i="16"/>
  <c r="G118" i="16"/>
  <c r="F118" i="16"/>
  <c r="J117" i="16"/>
  <c r="I117" i="16"/>
  <c r="H117" i="16"/>
  <c r="G117" i="16"/>
  <c r="F117" i="16"/>
  <c r="J116" i="16"/>
  <c r="I116" i="16"/>
  <c r="H116" i="16"/>
  <c r="G116" i="16"/>
  <c r="F116" i="16"/>
  <c r="J115" i="16"/>
  <c r="I115" i="16"/>
  <c r="H115" i="16"/>
  <c r="G115" i="16"/>
  <c r="F115" i="16"/>
  <c r="J114" i="16"/>
  <c r="I114" i="16"/>
  <c r="H114" i="16"/>
  <c r="G114" i="16"/>
  <c r="F114" i="16"/>
  <c r="J113" i="16"/>
  <c r="I113" i="16"/>
  <c r="H113" i="16"/>
  <c r="G113" i="16"/>
  <c r="F113" i="16"/>
  <c r="J112" i="16"/>
  <c r="I112" i="16"/>
  <c r="H112" i="16"/>
  <c r="G112" i="16"/>
  <c r="F112" i="16"/>
  <c r="J111" i="16"/>
  <c r="I111" i="16"/>
  <c r="H111" i="16"/>
  <c r="G111" i="16"/>
  <c r="F111" i="16"/>
  <c r="J110" i="16"/>
  <c r="I110" i="16"/>
  <c r="H110" i="16"/>
  <c r="G110" i="16"/>
  <c r="F110" i="16"/>
  <c r="J109" i="16"/>
  <c r="I109" i="16"/>
  <c r="H109" i="16"/>
  <c r="G109" i="16"/>
  <c r="F109" i="16"/>
  <c r="J108" i="16"/>
  <c r="I108" i="16"/>
  <c r="H108" i="16"/>
  <c r="G108" i="16"/>
  <c r="F108" i="16"/>
  <c r="J107" i="16"/>
  <c r="I107" i="16"/>
  <c r="H107" i="16"/>
  <c r="G107" i="16"/>
  <c r="F107" i="16"/>
  <c r="J106" i="16"/>
  <c r="I106" i="16"/>
  <c r="H106" i="16"/>
  <c r="G106" i="16"/>
  <c r="F106" i="16"/>
  <c r="J105" i="16"/>
  <c r="I105" i="16"/>
  <c r="H105" i="16"/>
  <c r="G105" i="16"/>
  <c r="F105" i="16"/>
  <c r="J104" i="16"/>
  <c r="I104" i="16"/>
  <c r="H104" i="16"/>
  <c r="G104" i="16"/>
  <c r="F104" i="16"/>
  <c r="J103" i="16"/>
  <c r="I103" i="16"/>
  <c r="H103" i="16"/>
  <c r="G103" i="16"/>
  <c r="F103" i="16"/>
  <c r="J102" i="16"/>
  <c r="I102" i="16"/>
  <c r="H102" i="16"/>
  <c r="G102" i="16"/>
  <c r="F102" i="16"/>
  <c r="J101" i="16"/>
  <c r="I101" i="16"/>
  <c r="H101" i="16"/>
  <c r="G101" i="16"/>
  <c r="F101" i="16"/>
  <c r="J100" i="16"/>
  <c r="I100" i="16"/>
  <c r="H100" i="16"/>
  <c r="G100" i="16"/>
  <c r="F100" i="16"/>
  <c r="J99" i="16"/>
  <c r="I99" i="16"/>
  <c r="H99" i="16"/>
  <c r="G99" i="16"/>
  <c r="F99" i="16"/>
  <c r="J98" i="16"/>
  <c r="I98" i="16"/>
  <c r="H98" i="16"/>
  <c r="G98" i="16"/>
  <c r="F98" i="16"/>
  <c r="J97" i="16"/>
  <c r="I97" i="16"/>
  <c r="H97" i="16"/>
  <c r="G97" i="16"/>
  <c r="F97" i="16"/>
  <c r="J96" i="16"/>
  <c r="I96" i="16"/>
  <c r="H96" i="16"/>
  <c r="G96" i="16"/>
  <c r="F96" i="16"/>
  <c r="J95" i="16"/>
  <c r="I95" i="16"/>
  <c r="H95" i="16"/>
  <c r="G95" i="16"/>
  <c r="F95" i="16"/>
  <c r="J94" i="16"/>
  <c r="I94" i="16"/>
  <c r="H94" i="16"/>
  <c r="G94" i="16"/>
  <c r="F94" i="16"/>
  <c r="J93" i="16"/>
  <c r="I93" i="16"/>
  <c r="H93" i="16"/>
  <c r="G93" i="16"/>
  <c r="F93" i="16"/>
  <c r="J92" i="16"/>
  <c r="I92" i="16"/>
  <c r="H92" i="16"/>
  <c r="G92" i="16"/>
  <c r="F92" i="16"/>
  <c r="J91" i="16"/>
  <c r="I91" i="16"/>
  <c r="H91" i="16"/>
  <c r="G91" i="16"/>
  <c r="F91" i="16"/>
  <c r="J90" i="16"/>
  <c r="I90" i="16"/>
  <c r="H90" i="16"/>
  <c r="G90" i="16"/>
  <c r="F90" i="16"/>
  <c r="J89" i="16"/>
  <c r="I89" i="16"/>
  <c r="H89" i="16"/>
  <c r="G89" i="16"/>
  <c r="F89" i="16"/>
  <c r="J88" i="16"/>
  <c r="I88" i="16"/>
  <c r="H88" i="16"/>
  <c r="G88" i="16"/>
  <c r="F88" i="16"/>
  <c r="J87" i="16"/>
  <c r="I87" i="16"/>
  <c r="H87" i="16"/>
  <c r="G87" i="16"/>
  <c r="F87" i="16"/>
  <c r="J86" i="16"/>
  <c r="I86" i="16"/>
  <c r="H86" i="16"/>
  <c r="G86" i="16"/>
  <c r="F86" i="16"/>
  <c r="J85" i="16"/>
  <c r="I85" i="16"/>
  <c r="H85" i="16"/>
  <c r="G85" i="16"/>
  <c r="F85" i="16"/>
  <c r="J84" i="16"/>
  <c r="I84" i="16"/>
  <c r="H84" i="16"/>
  <c r="G84" i="16"/>
  <c r="F84" i="16"/>
  <c r="J83" i="16"/>
  <c r="I83" i="16"/>
  <c r="H83" i="16"/>
  <c r="G83" i="16"/>
  <c r="F83" i="16"/>
  <c r="J82" i="16"/>
  <c r="I82" i="16"/>
  <c r="H82" i="16"/>
  <c r="G82" i="16"/>
  <c r="F82" i="16"/>
  <c r="J81" i="16"/>
  <c r="I81" i="16"/>
  <c r="H81" i="16"/>
  <c r="G81" i="16"/>
  <c r="F81" i="16"/>
  <c r="J80" i="16"/>
  <c r="I80" i="16"/>
  <c r="H80" i="16"/>
  <c r="G80" i="16"/>
  <c r="F80" i="16"/>
  <c r="J79" i="16"/>
  <c r="I79" i="16"/>
  <c r="H79" i="16"/>
  <c r="G79" i="16"/>
  <c r="F79" i="16"/>
  <c r="J78" i="16"/>
  <c r="I78" i="16"/>
  <c r="H78" i="16"/>
  <c r="G78" i="16"/>
  <c r="F78" i="16"/>
  <c r="J77" i="16"/>
  <c r="I77" i="16"/>
  <c r="H77" i="16"/>
  <c r="G77" i="16"/>
  <c r="F77" i="16"/>
  <c r="J76" i="16"/>
  <c r="I76" i="16"/>
  <c r="H76" i="16"/>
  <c r="G76" i="16"/>
  <c r="F76" i="16"/>
  <c r="J75" i="16"/>
  <c r="I75" i="16"/>
  <c r="H75" i="16"/>
  <c r="G75" i="16"/>
  <c r="F75" i="16"/>
  <c r="J74" i="16"/>
  <c r="I74" i="16"/>
  <c r="H74" i="16"/>
  <c r="G74" i="16"/>
  <c r="F74" i="16"/>
  <c r="J73" i="16"/>
  <c r="I73" i="16"/>
  <c r="H73" i="16"/>
  <c r="G73" i="16"/>
  <c r="F73" i="16"/>
  <c r="J72" i="16"/>
  <c r="I72" i="16"/>
  <c r="H72" i="16"/>
  <c r="G72" i="16"/>
  <c r="F72" i="16"/>
  <c r="J71" i="16"/>
  <c r="I71" i="16"/>
  <c r="H71" i="16"/>
  <c r="G71" i="16"/>
  <c r="F71" i="16"/>
  <c r="J70" i="16"/>
  <c r="I70" i="16"/>
  <c r="H70" i="16"/>
  <c r="G70" i="16"/>
  <c r="F70" i="16"/>
  <c r="J69" i="16"/>
  <c r="I69" i="16"/>
  <c r="H69" i="16"/>
  <c r="G69" i="16"/>
  <c r="F69" i="16"/>
  <c r="J68" i="16"/>
  <c r="I68" i="16"/>
  <c r="H68" i="16"/>
  <c r="G68" i="16"/>
  <c r="F68" i="16"/>
  <c r="J67" i="16"/>
  <c r="I67" i="16"/>
  <c r="H67" i="16"/>
  <c r="G67" i="16"/>
  <c r="F67" i="16"/>
  <c r="J66" i="16"/>
  <c r="I66" i="16"/>
  <c r="H66" i="16"/>
  <c r="G66" i="16"/>
  <c r="F66" i="16"/>
  <c r="J65" i="16"/>
  <c r="I65" i="16"/>
  <c r="H65" i="16"/>
  <c r="G65" i="16"/>
  <c r="F65" i="16"/>
  <c r="J64" i="16"/>
  <c r="I64" i="16"/>
  <c r="H64" i="16"/>
  <c r="G64" i="16"/>
  <c r="F64" i="16"/>
  <c r="J63" i="16"/>
  <c r="I63" i="16"/>
  <c r="H63" i="16"/>
  <c r="G63" i="16"/>
  <c r="F63" i="16"/>
  <c r="J62" i="16"/>
  <c r="I62" i="16"/>
  <c r="H62" i="16"/>
  <c r="G62" i="16"/>
  <c r="F62" i="16"/>
  <c r="J61" i="16"/>
  <c r="I61" i="16"/>
  <c r="H61" i="16"/>
  <c r="G61" i="16"/>
  <c r="F61" i="16"/>
  <c r="J60" i="16"/>
  <c r="I60" i="16"/>
  <c r="H60" i="16"/>
  <c r="G60" i="16"/>
  <c r="F60" i="16"/>
  <c r="J59" i="16"/>
  <c r="I59" i="16"/>
  <c r="H59" i="16"/>
  <c r="G59" i="16"/>
  <c r="F59" i="16"/>
  <c r="J58" i="16"/>
  <c r="I58" i="16"/>
  <c r="H58" i="16"/>
  <c r="G58" i="16"/>
  <c r="F58" i="16"/>
  <c r="J57" i="16"/>
  <c r="I57" i="16"/>
  <c r="H57" i="16"/>
  <c r="G57" i="16"/>
  <c r="F57" i="16"/>
  <c r="J56" i="16"/>
  <c r="I56" i="16"/>
  <c r="H56" i="16"/>
  <c r="G56" i="16"/>
  <c r="F56" i="16"/>
  <c r="J55" i="16"/>
  <c r="I55" i="16"/>
  <c r="H55" i="16"/>
  <c r="G55" i="16"/>
  <c r="F55" i="16"/>
  <c r="J54" i="16"/>
  <c r="I54" i="16"/>
  <c r="H54" i="16"/>
  <c r="G54" i="16"/>
  <c r="F54" i="16"/>
  <c r="J53" i="16"/>
  <c r="I53" i="16"/>
  <c r="H53" i="16"/>
  <c r="G53" i="16"/>
  <c r="F53" i="16"/>
  <c r="J52" i="16"/>
  <c r="I52" i="16"/>
  <c r="H52" i="16"/>
  <c r="G52" i="16"/>
  <c r="F52" i="16"/>
  <c r="J51" i="16"/>
  <c r="I51" i="16"/>
  <c r="H51" i="16"/>
  <c r="G51" i="16"/>
  <c r="F51" i="16"/>
  <c r="J50" i="16"/>
  <c r="I50" i="16"/>
  <c r="H50" i="16"/>
  <c r="G50" i="16"/>
  <c r="F50" i="16"/>
  <c r="J49" i="16"/>
  <c r="I49" i="16"/>
  <c r="H49" i="16"/>
  <c r="G49" i="16"/>
  <c r="F49" i="16"/>
  <c r="J48" i="16"/>
  <c r="I48" i="16"/>
  <c r="H48" i="16"/>
  <c r="G48" i="16"/>
  <c r="F48" i="16"/>
  <c r="J47" i="16"/>
  <c r="I47" i="16"/>
  <c r="H47" i="16"/>
  <c r="G47" i="16"/>
  <c r="F47" i="16"/>
  <c r="J46" i="16"/>
  <c r="I46" i="16"/>
  <c r="H46" i="16"/>
  <c r="G46" i="16"/>
  <c r="F46" i="16"/>
  <c r="J45" i="16"/>
  <c r="I45" i="16"/>
  <c r="H45" i="16"/>
  <c r="G45" i="16"/>
  <c r="F45" i="16"/>
  <c r="J44" i="16"/>
  <c r="I44" i="16"/>
  <c r="H44" i="16"/>
  <c r="G44" i="16"/>
  <c r="F44" i="16"/>
  <c r="J43" i="16"/>
  <c r="I43" i="16"/>
  <c r="H43" i="16"/>
  <c r="G43" i="16"/>
  <c r="F43" i="16"/>
  <c r="J42" i="16"/>
  <c r="I42" i="16"/>
  <c r="H42" i="16"/>
  <c r="G42" i="16"/>
  <c r="F42" i="16"/>
  <c r="J41" i="16"/>
  <c r="I41" i="16"/>
  <c r="H41" i="16"/>
  <c r="G41" i="16"/>
  <c r="F41" i="16"/>
  <c r="J40" i="16"/>
  <c r="I40" i="16"/>
  <c r="H40" i="16"/>
  <c r="G40" i="16"/>
  <c r="F40" i="16"/>
  <c r="J39" i="16"/>
  <c r="I39" i="16"/>
  <c r="H39" i="16"/>
  <c r="G39" i="16"/>
  <c r="F39" i="16"/>
  <c r="J38" i="16"/>
  <c r="I38" i="16"/>
  <c r="H38" i="16"/>
  <c r="G38" i="16"/>
  <c r="F38" i="16"/>
  <c r="J37" i="16"/>
  <c r="I37" i="16"/>
  <c r="H37" i="16"/>
  <c r="G37" i="16"/>
  <c r="F37" i="16"/>
  <c r="J36" i="16"/>
  <c r="I36" i="16"/>
  <c r="H36" i="16"/>
  <c r="G36" i="16"/>
  <c r="F36" i="16"/>
  <c r="J35" i="16"/>
  <c r="I35" i="16"/>
  <c r="H35" i="16"/>
  <c r="G35" i="16"/>
  <c r="F35" i="16"/>
  <c r="J34" i="16"/>
  <c r="I34" i="16"/>
  <c r="H34" i="16"/>
  <c r="G34" i="16"/>
  <c r="F34" i="16"/>
  <c r="J33" i="16"/>
  <c r="I33" i="16"/>
  <c r="H33" i="16"/>
  <c r="G33" i="16"/>
  <c r="F33" i="16"/>
  <c r="J32" i="16"/>
  <c r="I32" i="16"/>
  <c r="H32" i="16"/>
  <c r="G32" i="16"/>
  <c r="F32" i="16"/>
  <c r="J31" i="16"/>
  <c r="I31" i="16"/>
  <c r="H31" i="16"/>
  <c r="G31" i="16"/>
  <c r="F31" i="16"/>
  <c r="J30" i="16"/>
  <c r="I30" i="16"/>
  <c r="H30" i="16"/>
  <c r="G30" i="16"/>
  <c r="F30" i="16"/>
  <c r="J29" i="16"/>
  <c r="I29" i="16"/>
  <c r="H29" i="16"/>
  <c r="G29" i="16"/>
  <c r="F29" i="16"/>
  <c r="J28" i="16"/>
  <c r="I28" i="16"/>
  <c r="H28" i="16"/>
  <c r="G28" i="16"/>
  <c r="F28" i="16"/>
  <c r="J27" i="16"/>
  <c r="I27" i="16"/>
  <c r="H27" i="16"/>
  <c r="G27" i="16"/>
  <c r="F27" i="16"/>
  <c r="J26" i="16"/>
  <c r="I26" i="16"/>
  <c r="H26" i="16"/>
  <c r="G26" i="16"/>
  <c r="F26" i="16"/>
  <c r="J25" i="16"/>
  <c r="I25" i="16"/>
  <c r="H25" i="16"/>
  <c r="G25" i="16"/>
  <c r="F25" i="16"/>
  <c r="J24" i="16"/>
  <c r="I24" i="16"/>
  <c r="H24" i="16"/>
  <c r="G24" i="16"/>
  <c r="F24" i="16"/>
  <c r="J23" i="16"/>
  <c r="I23" i="16"/>
  <c r="H23" i="16"/>
  <c r="G23" i="16"/>
  <c r="F23" i="16"/>
  <c r="J22" i="16"/>
  <c r="I22" i="16"/>
  <c r="H22" i="16"/>
  <c r="G22" i="16"/>
  <c r="F22" i="16"/>
  <c r="J21" i="16"/>
  <c r="I21" i="16"/>
  <c r="H21" i="16"/>
  <c r="G21" i="16"/>
  <c r="F21" i="16"/>
  <c r="J20" i="16"/>
  <c r="I20" i="16"/>
  <c r="H20" i="16"/>
  <c r="G20" i="16"/>
  <c r="F20" i="16"/>
  <c r="J19" i="16"/>
  <c r="I19" i="16"/>
  <c r="H19" i="16"/>
  <c r="G19" i="16"/>
  <c r="F19" i="16"/>
  <c r="J18" i="16"/>
  <c r="I18" i="16"/>
  <c r="H18" i="16"/>
  <c r="G18" i="16"/>
  <c r="F18" i="16"/>
  <c r="J17" i="16"/>
  <c r="I17" i="16"/>
  <c r="H17" i="16"/>
  <c r="G17" i="16"/>
  <c r="F17" i="16"/>
  <c r="B17" i="16"/>
  <c r="B25" i="16" s="1"/>
  <c r="B33" i="16" s="1"/>
  <c r="B41" i="16" s="1"/>
  <c r="B49" i="16" s="1"/>
  <c r="B57" i="16" s="1"/>
  <c r="B65" i="16" s="1"/>
  <c r="B73" i="16" s="1"/>
  <c r="B81" i="16" s="1"/>
  <c r="B89" i="16" s="1"/>
  <c r="B97" i="16" s="1"/>
  <c r="B105" i="16" s="1"/>
  <c r="B113" i="16" s="1"/>
  <c r="B121" i="16" s="1"/>
  <c r="B129" i="16" s="1"/>
  <c r="B137" i="16" s="1"/>
  <c r="B145" i="16" s="1"/>
  <c r="B153" i="16" s="1"/>
  <c r="B161" i="16" s="1"/>
  <c r="B169" i="16" s="1"/>
  <c r="J16" i="16"/>
  <c r="I16" i="16"/>
  <c r="H16" i="16"/>
  <c r="G16" i="16"/>
  <c r="F16" i="16"/>
  <c r="B16" i="16"/>
  <c r="B24" i="16" s="1"/>
  <c r="B32" i="16" s="1"/>
  <c r="B40" i="16" s="1"/>
  <c r="B48" i="16" s="1"/>
  <c r="B56" i="16" s="1"/>
  <c r="B64" i="16" s="1"/>
  <c r="B72" i="16" s="1"/>
  <c r="B80" i="16" s="1"/>
  <c r="B88" i="16" s="1"/>
  <c r="B96" i="16" s="1"/>
  <c r="B104" i="16" s="1"/>
  <c r="B112" i="16" s="1"/>
  <c r="B120" i="16" s="1"/>
  <c r="B128" i="16" s="1"/>
  <c r="B136" i="16" s="1"/>
  <c r="B144" i="16" s="1"/>
  <c r="B152" i="16" s="1"/>
  <c r="B160" i="16" s="1"/>
  <c r="B168" i="16" s="1"/>
  <c r="J15" i="16"/>
  <c r="I15" i="16"/>
  <c r="H15" i="16"/>
  <c r="G15" i="16"/>
  <c r="F15" i="16"/>
  <c r="B15" i="16"/>
  <c r="B23" i="16" s="1"/>
  <c r="B31" i="16" s="1"/>
  <c r="B39" i="16" s="1"/>
  <c r="B47" i="16" s="1"/>
  <c r="B55" i="16" s="1"/>
  <c r="B63" i="16" s="1"/>
  <c r="B71" i="16" s="1"/>
  <c r="B79" i="16" s="1"/>
  <c r="B87" i="16" s="1"/>
  <c r="B95" i="16" s="1"/>
  <c r="B103" i="16" s="1"/>
  <c r="B111" i="16" s="1"/>
  <c r="B119" i="16" s="1"/>
  <c r="B127" i="16" s="1"/>
  <c r="B135" i="16" s="1"/>
  <c r="B143" i="16" s="1"/>
  <c r="B151" i="16" s="1"/>
  <c r="B159" i="16" s="1"/>
  <c r="B167" i="16" s="1"/>
  <c r="J14" i="16"/>
  <c r="I14" i="16"/>
  <c r="H14" i="16"/>
  <c r="G14" i="16"/>
  <c r="F14" i="16"/>
  <c r="B14" i="16"/>
  <c r="B22" i="16" s="1"/>
  <c r="B30" i="16" s="1"/>
  <c r="B38" i="16" s="1"/>
  <c r="B46" i="16" s="1"/>
  <c r="B54" i="16" s="1"/>
  <c r="B62" i="16" s="1"/>
  <c r="B70" i="16" s="1"/>
  <c r="B78" i="16" s="1"/>
  <c r="B86" i="16" s="1"/>
  <c r="B94" i="16" s="1"/>
  <c r="B102" i="16" s="1"/>
  <c r="B110" i="16" s="1"/>
  <c r="B118" i="16" s="1"/>
  <c r="B126" i="16" s="1"/>
  <c r="B134" i="16" s="1"/>
  <c r="B142" i="16" s="1"/>
  <c r="B150" i="16" s="1"/>
  <c r="B158" i="16" s="1"/>
  <c r="B166" i="16" s="1"/>
  <c r="J13" i="16"/>
  <c r="I13" i="16"/>
  <c r="H13" i="16"/>
  <c r="G13" i="16"/>
  <c r="F13" i="16"/>
  <c r="B13" i="16"/>
  <c r="B21" i="16" s="1"/>
  <c r="B29" i="16" s="1"/>
  <c r="B37" i="16" s="1"/>
  <c r="B45" i="16" s="1"/>
  <c r="B53" i="16" s="1"/>
  <c r="B61" i="16" s="1"/>
  <c r="B69" i="16" s="1"/>
  <c r="B77" i="16" s="1"/>
  <c r="B85" i="16" s="1"/>
  <c r="B93" i="16" s="1"/>
  <c r="B101" i="16" s="1"/>
  <c r="B109" i="16" s="1"/>
  <c r="B117" i="16" s="1"/>
  <c r="B125" i="16" s="1"/>
  <c r="B133" i="16" s="1"/>
  <c r="B141" i="16" s="1"/>
  <c r="B149" i="16" s="1"/>
  <c r="B157" i="16" s="1"/>
  <c r="B165" i="16" s="1"/>
  <c r="J12" i="16"/>
  <c r="I12" i="16"/>
  <c r="H12" i="16"/>
  <c r="G12" i="16"/>
  <c r="F12" i="16"/>
  <c r="B12" i="16"/>
  <c r="B20" i="16" s="1"/>
  <c r="B28" i="16" s="1"/>
  <c r="B36" i="16" s="1"/>
  <c r="B44" i="16" s="1"/>
  <c r="B52" i="16" s="1"/>
  <c r="B60" i="16" s="1"/>
  <c r="B68" i="16" s="1"/>
  <c r="B76" i="16" s="1"/>
  <c r="B84" i="16" s="1"/>
  <c r="B92" i="16" s="1"/>
  <c r="B100" i="16" s="1"/>
  <c r="B108" i="16" s="1"/>
  <c r="B116" i="16" s="1"/>
  <c r="B124" i="16" s="1"/>
  <c r="B132" i="16" s="1"/>
  <c r="B140" i="16" s="1"/>
  <c r="B148" i="16" s="1"/>
  <c r="B156" i="16" s="1"/>
  <c r="B164" i="16" s="1"/>
  <c r="J11" i="16"/>
  <c r="I11" i="16"/>
  <c r="H11" i="16"/>
  <c r="G11" i="16"/>
  <c r="F11" i="16"/>
  <c r="B11" i="16"/>
  <c r="B19" i="16" s="1"/>
  <c r="B27" i="16" s="1"/>
  <c r="B35" i="16" s="1"/>
  <c r="B43" i="16" s="1"/>
  <c r="B51" i="16" s="1"/>
  <c r="B59" i="16" s="1"/>
  <c r="B67" i="16" s="1"/>
  <c r="B75" i="16" s="1"/>
  <c r="B83" i="16" s="1"/>
  <c r="B91" i="16" s="1"/>
  <c r="B99" i="16" s="1"/>
  <c r="B107" i="16" s="1"/>
  <c r="B115" i="16" s="1"/>
  <c r="B123" i="16" s="1"/>
  <c r="B131" i="16" s="1"/>
  <c r="B139" i="16" s="1"/>
  <c r="B147" i="16" s="1"/>
  <c r="B155" i="16" s="1"/>
  <c r="B163" i="16" s="1"/>
  <c r="J10" i="16"/>
  <c r="I10" i="16"/>
  <c r="H10" i="16"/>
  <c r="G10" i="16"/>
  <c r="F10" i="16"/>
  <c r="B10" i="16"/>
  <c r="B18" i="16" s="1"/>
  <c r="B26" i="16" s="1"/>
  <c r="B34" i="16" s="1"/>
  <c r="B42" i="16" s="1"/>
  <c r="B50" i="16" s="1"/>
  <c r="B58" i="16" s="1"/>
  <c r="B66" i="16" s="1"/>
  <c r="B74" i="16" s="1"/>
  <c r="B82" i="16" s="1"/>
  <c r="B90" i="16" s="1"/>
  <c r="B98" i="16" s="1"/>
  <c r="B106" i="16" s="1"/>
  <c r="B114" i="16" s="1"/>
  <c r="B122" i="16" s="1"/>
  <c r="B130" i="16" s="1"/>
  <c r="B138" i="16" s="1"/>
  <c r="B146" i="16" s="1"/>
  <c r="B154" i="16" s="1"/>
  <c r="B162" i="16" s="1"/>
  <c r="A10" i="16"/>
  <c r="A18" i="16" s="1"/>
  <c r="A26" i="16" s="1"/>
  <c r="A34" i="16" s="1"/>
  <c r="A42" i="16" s="1"/>
  <c r="A50" i="16" s="1"/>
  <c r="A58" i="16" s="1"/>
  <c r="A66" i="16" s="1"/>
  <c r="A74" i="16" s="1"/>
  <c r="A82" i="16" s="1"/>
  <c r="A90" i="16" s="1"/>
  <c r="A98" i="16" s="1"/>
  <c r="A106" i="16" s="1"/>
  <c r="A114" i="16" s="1"/>
  <c r="A122" i="16" s="1"/>
  <c r="A130" i="16" s="1"/>
  <c r="A138" i="16" s="1"/>
  <c r="A146" i="16" s="1"/>
  <c r="A154" i="16" s="1"/>
  <c r="A162" i="16" s="1"/>
  <c r="J9" i="16"/>
  <c r="I9" i="16"/>
  <c r="H9" i="16"/>
  <c r="G9" i="16"/>
  <c r="F9" i="16"/>
  <c r="J8" i="16"/>
  <c r="I8" i="16"/>
  <c r="H8" i="16"/>
  <c r="G8" i="16"/>
  <c r="F8" i="16"/>
  <c r="J7" i="16"/>
  <c r="I7" i="16"/>
  <c r="H7" i="16"/>
  <c r="G7" i="16"/>
  <c r="F7" i="16"/>
  <c r="J6" i="16"/>
  <c r="I6" i="16"/>
  <c r="H6" i="16"/>
  <c r="G6" i="16"/>
  <c r="F6" i="16"/>
  <c r="J5" i="16"/>
  <c r="I5" i="16"/>
  <c r="H5" i="16"/>
  <c r="G5" i="16"/>
  <c r="F5" i="16"/>
  <c r="J4" i="16"/>
  <c r="I4" i="16"/>
  <c r="H4" i="16"/>
  <c r="G4" i="16"/>
  <c r="F4" i="16"/>
  <c r="J3" i="16"/>
  <c r="I3" i="16"/>
  <c r="H3" i="16"/>
  <c r="G3" i="16"/>
  <c r="F3" i="16"/>
  <c r="A3" i="16"/>
  <c r="A4" i="16" s="1"/>
  <c r="J2" i="16"/>
  <c r="I2" i="16"/>
  <c r="H2" i="16"/>
  <c r="G2" i="16"/>
  <c r="F2" i="16"/>
  <c r="T1" i="13" l="1"/>
  <c r="S212" i="13" s="1"/>
  <c r="AY600" i="13" s="1"/>
  <c r="AD1" i="13"/>
  <c r="AC51" i="13" s="1"/>
  <c r="AZ590" i="13" s="1"/>
  <c r="BB590" i="13" s="1"/>
  <c r="AN1" i="13"/>
  <c r="AM172" i="13" s="1"/>
  <c r="A11" i="16"/>
  <c r="A19" i="16" s="1"/>
  <c r="A27" i="16" s="1"/>
  <c r="A35" i="16" s="1"/>
  <c r="A43" i="16" s="1"/>
  <c r="A51" i="16" s="1"/>
  <c r="A59" i="16" s="1"/>
  <c r="A67" i="16" s="1"/>
  <c r="A75" i="16" s="1"/>
  <c r="A83" i="16" s="1"/>
  <c r="A91" i="16" s="1"/>
  <c r="A99" i="16" s="1"/>
  <c r="A107" i="16" s="1"/>
  <c r="A115" i="16" s="1"/>
  <c r="A123" i="16" s="1"/>
  <c r="A131" i="16" s="1"/>
  <c r="A139" i="16" s="1"/>
  <c r="A147" i="16" s="1"/>
  <c r="A155" i="16" s="1"/>
  <c r="A163" i="16" s="1"/>
  <c r="AX511" i="13"/>
  <c r="J1" i="13"/>
  <c r="I174" i="13" s="1"/>
  <c r="Y39" i="17"/>
  <c r="Z39" i="17"/>
  <c r="Z66" i="17"/>
  <c r="U57" i="17"/>
  <c r="M57" i="17"/>
  <c r="E57" i="17"/>
  <c r="R57" i="17"/>
  <c r="Q57" i="17"/>
  <c r="H57" i="17"/>
  <c r="O57" i="17"/>
  <c r="N57" i="17"/>
  <c r="T57" i="17"/>
  <c r="L57" i="17"/>
  <c r="D57" i="17"/>
  <c r="S57" i="17"/>
  <c r="K57" i="17"/>
  <c r="J57" i="17"/>
  <c r="I57" i="17"/>
  <c r="P57" i="17"/>
  <c r="G57" i="17"/>
  <c r="F57" i="17"/>
  <c r="T53" i="17"/>
  <c r="L53" i="17"/>
  <c r="D53" i="17"/>
  <c r="R53" i="17"/>
  <c r="Q53" i="17"/>
  <c r="H53" i="17"/>
  <c r="O53" i="17"/>
  <c r="U53" i="17"/>
  <c r="E53" i="17"/>
  <c r="S53" i="17"/>
  <c r="K53" i="17"/>
  <c r="J53" i="17"/>
  <c r="I53" i="17"/>
  <c r="P53" i="17"/>
  <c r="G53" i="17"/>
  <c r="N53" i="17"/>
  <c r="F53" i="17"/>
  <c r="M53" i="17"/>
  <c r="R50" i="17"/>
  <c r="J50" i="17"/>
  <c r="O50" i="17"/>
  <c r="F50" i="17"/>
  <c r="M50" i="17"/>
  <c r="T50" i="17"/>
  <c r="K50" i="17"/>
  <c r="Q50" i="17"/>
  <c r="I50" i="17"/>
  <c r="P50" i="17"/>
  <c r="H50" i="17"/>
  <c r="G50" i="17"/>
  <c r="N50" i="17"/>
  <c r="U50" i="17"/>
  <c r="E50" i="17"/>
  <c r="L50" i="17"/>
  <c r="D50" i="17"/>
  <c r="S50" i="17"/>
  <c r="R54" i="17"/>
  <c r="J54" i="17"/>
  <c r="P54" i="17"/>
  <c r="O54" i="17"/>
  <c r="F54" i="17"/>
  <c r="M54" i="17"/>
  <c r="T54" i="17"/>
  <c r="D54" i="17"/>
  <c r="S54" i="17"/>
  <c r="Q54" i="17"/>
  <c r="I54" i="17"/>
  <c r="H54" i="17"/>
  <c r="G54" i="17"/>
  <c r="N54" i="17"/>
  <c r="U54" i="17"/>
  <c r="E54" i="17"/>
  <c r="L54" i="17"/>
  <c r="K54" i="17"/>
  <c r="P51" i="17"/>
  <c r="H51" i="17"/>
  <c r="F51" i="17"/>
  <c r="U51" i="17"/>
  <c r="L51" i="17"/>
  <c r="S51" i="17"/>
  <c r="R51" i="17"/>
  <c r="I51" i="17"/>
  <c r="O51" i="17"/>
  <c r="G51" i="17"/>
  <c r="N51" i="17"/>
  <c r="M51" i="17"/>
  <c r="E51" i="17"/>
  <c r="T51" i="17"/>
  <c r="D51" i="17"/>
  <c r="K51" i="17"/>
  <c r="J51" i="17"/>
  <c r="Q51" i="17"/>
  <c r="P55" i="17"/>
  <c r="H55" i="17"/>
  <c r="U55" i="17"/>
  <c r="T55" i="17"/>
  <c r="D55" i="17"/>
  <c r="K55" i="17"/>
  <c r="R55" i="17"/>
  <c r="Q55" i="17"/>
  <c r="O55" i="17"/>
  <c r="G55" i="17"/>
  <c r="N55" i="17"/>
  <c r="F55" i="17"/>
  <c r="M55" i="17"/>
  <c r="E55" i="17"/>
  <c r="L55" i="17"/>
  <c r="S55" i="17"/>
  <c r="J55" i="17"/>
  <c r="I55" i="17"/>
  <c r="N52" i="17"/>
  <c r="F52" i="17"/>
  <c r="T52" i="17"/>
  <c r="D52" i="17"/>
  <c r="S52" i="17"/>
  <c r="J52" i="17"/>
  <c r="Q52" i="17"/>
  <c r="P52" i="17"/>
  <c r="G52" i="17"/>
  <c r="U52" i="17"/>
  <c r="M52" i="17"/>
  <c r="E52" i="17"/>
  <c r="L52" i="17"/>
  <c r="K52" i="17"/>
  <c r="R52" i="17"/>
  <c r="I52" i="17"/>
  <c r="H52" i="17"/>
  <c r="O52" i="17"/>
  <c r="N56" i="17"/>
  <c r="F56" i="17"/>
  <c r="L56" i="17"/>
  <c r="S56" i="17"/>
  <c r="R56" i="17"/>
  <c r="J56" i="17"/>
  <c r="Q56" i="17"/>
  <c r="I56" i="17"/>
  <c r="P56" i="17"/>
  <c r="H56" i="17"/>
  <c r="O56" i="17"/>
  <c r="G56" i="17"/>
  <c r="M56" i="17"/>
  <c r="E56" i="17"/>
  <c r="T56" i="17"/>
  <c r="D56" i="17"/>
  <c r="K56" i="17"/>
  <c r="U56" i="17"/>
  <c r="AX171" i="13"/>
  <c r="AX296" i="13"/>
  <c r="BA255" i="13"/>
  <c r="AX258" i="13"/>
  <c r="AZ115" i="13"/>
  <c r="AX168" i="13"/>
  <c r="BA237" i="13"/>
  <c r="AX261" i="13"/>
  <c r="AZ134" i="13"/>
  <c r="BA203" i="13"/>
  <c r="AZ292" i="13"/>
  <c r="BA81" i="13"/>
  <c r="AX177" i="13"/>
  <c r="BA13" i="13"/>
  <c r="AY51" i="13"/>
  <c r="BA58" i="13"/>
  <c r="BA236" i="13"/>
  <c r="BA87" i="13"/>
  <c r="BA100" i="13"/>
  <c r="BA129" i="13"/>
  <c r="BA169" i="13"/>
  <c r="AZ265" i="13"/>
  <c r="AZ303" i="13"/>
  <c r="AZ27" i="13"/>
  <c r="BA286" i="13"/>
  <c r="AX205" i="13"/>
  <c r="AY117" i="13"/>
  <c r="AX272" i="13"/>
  <c r="AX314" i="13"/>
  <c r="BA163" i="13"/>
  <c r="BA158" i="13"/>
  <c r="BA94" i="13"/>
  <c r="BA170" i="13"/>
  <c r="BA61" i="13"/>
  <c r="BA252" i="13"/>
  <c r="BA98" i="13"/>
  <c r="BA127" i="13"/>
  <c r="BA52" i="13"/>
  <c r="AX80" i="13"/>
  <c r="AZ308" i="13"/>
  <c r="BA232" i="13"/>
  <c r="BA200" i="13"/>
  <c r="AZ78" i="13"/>
  <c r="AX254" i="13"/>
  <c r="AZ122" i="13"/>
  <c r="AX88" i="13"/>
  <c r="AZ96" i="13"/>
  <c r="AX14" i="13"/>
  <c r="AX183" i="13"/>
  <c r="AY74" i="13"/>
  <c r="AX128" i="13"/>
  <c r="AX152" i="13"/>
  <c r="AX335" i="13"/>
  <c r="AX159" i="13"/>
  <c r="AX325" i="13"/>
  <c r="AX196" i="13"/>
  <c r="AX234" i="13"/>
  <c r="AX10" i="13"/>
  <c r="AX32" i="13"/>
  <c r="AX239" i="13"/>
  <c r="AX345" i="13"/>
  <c r="AX227" i="13"/>
  <c r="AX336" i="13"/>
  <c r="AX194" i="13"/>
  <c r="AX83" i="13"/>
  <c r="AX190" i="13"/>
  <c r="AX222" i="13"/>
  <c r="Z64" i="17"/>
  <c r="Z61" i="17"/>
  <c r="Y63" i="17"/>
  <c r="R664" i="8"/>
  <c r="R696" i="8"/>
  <c r="S257" i="8"/>
  <c r="S265" i="8"/>
  <c r="O281" i="8"/>
  <c r="O313" i="8"/>
  <c r="O369" i="8"/>
  <c r="R433" i="8"/>
  <c r="Q481" i="8"/>
  <c r="R423" i="8"/>
  <c r="P423" i="8"/>
  <c r="R503" i="8"/>
  <c r="P503" i="8"/>
  <c r="Q511" i="8"/>
  <c r="P511" i="8"/>
  <c r="R687" i="8"/>
  <c r="P687" i="8"/>
  <c r="U29" i="8"/>
  <c r="U37" i="8"/>
  <c r="U85" i="8"/>
  <c r="U93" i="8"/>
  <c r="U141" i="8"/>
  <c r="U149" i="8"/>
  <c r="U58" i="8"/>
  <c r="U122" i="8"/>
  <c r="U135" i="8"/>
  <c r="U10" i="8"/>
  <c r="U23" i="8"/>
  <c r="U164" i="8"/>
  <c r="U47" i="8"/>
  <c r="U66" i="8"/>
  <c r="U108" i="8"/>
  <c r="U52" i="8"/>
  <c r="U114" i="8"/>
  <c r="U103" i="8"/>
  <c r="U79" i="8"/>
  <c r="U159" i="8"/>
  <c r="U2" i="8"/>
  <c r="U35" i="8"/>
  <c r="U91" i="8"/>
  <c r="U147" i="8"/>
  <c r="U21" i="8"/>
  <c r="U77" i="8"/>
  <c r="U133" i="8"/>
  <c r="U173" i="8"/>
  <c r="U17" i="8"/>
  <c r="U33" i="8"/>
  <c r="U73" i="8"/>
  <c r="U89" i="8"/>
  <c r="U129" i="8"/>
  <c r="U145" i="8"/>
  <c r="U158" i="8"/>
  <c r="U46" i="8"/>
  <c r="U110" i="8"/>
  <c r="U62" i="8"/>
  <c r="U6" i="8"/>
  <c r="U166" i="8"/>
  <c r="U102" i="8"/>
  <c r="U118" i="8"/>
  <c r="U54" i="8"/>
  <c r="U5" i="8"/>
  <c r="U45" i="8"/>
  <c r="U61" i="8"/>
  <c r="U101" i="8"/>
  <c r="U117" i="8"/>
  <c r="U157" i="8"/>
  <c r="U55" i="8"/>
  <c r="U68" i="8"/>
  <c r="U84" i="8"/>
  <c r="U74" i="8"/>
  <c r="U151" i="8"/>
  <c r="U12" i="8"/>
  <c r="U124" i="8"/>
  <c r="U39" i="8"/>
  <c r="U140" i="8"/>
  <c r="U111" i="8"/>
  <c r="U28" i="8"/>
  <c r="U95" i="8"/>
  <c r="U130" i="8"/>
  <c r="U18" i="8"/>
  <c r="U167" i="8"/>
  <c r="U11" i="8"/>
  <c r="U19" i="8"/>
  <c r="U27" i="8"/>
  <c r="U67" i="8"/>
  <c r="U75" i="8"/>
  <c r="U83" i="8"/>
  <c r="U123" i="8"/>
  <c r="U131" i="8"/>
  <c r="U139" i="8"/>
  <c r="U9" i="8"/>
  <c r="U65" i="8"/>
  <c r="U121" i="8"/>
  <c r="U42" i="8"/>
  <c r="U106" i="8"/>
  <c r="U170" i="8"/>
  <c r="U154" i="8"/>
  <c r="U175" i="8"/>
  <c r="U50" i="8"/>
  <c r="U146" i="8"/>
  <c r="U34" i="8"/>
  <c r="U98" i="8"/>
  <c r="U162" i="8"/>
  <c r="U90" i="8"/>
  <c r="U43" i="8"/>
  <c r="U99" i="8"/>
  <c r="U155" i="8"/>
  <c r="U53" i="8"/>
  <c r="U109" i="8"/>
  <c r="U165" i="8"/>
  <c r="U41" i="8"/>
  <c r="U97" i="8"/>
  <c r="U153" i="8"/>
  <c r="U4" i="8"/>
  <c r="U132" i="8"/>
  <c r="U20" i="8"/>
  <c r="U174" i="8"/>
  <c r="U87" i="8"/>
  <c r="U126" i="8"/>
  <c r="U31" i="8"/>
  <c r="U143" i="8"/>
  <c r="U76" i="8"/>
  <c r="U172" i="8"/>
  <c r="U116" i="8"/>
  <c r="U14" i="8"/>
  <c r="U60" i="8"/>
  <c r="U70" i="8"/>
  <c r="U16" i="8"/>
  <c r="U30" i="8"/>
  <c r="U94" i="8"/>
  <c r="U160" i="8"/>
  <c r="U48" i="8"/>
  <c r="U112" i="8"/>
  <c r="U128" i="8"/>
  <c r="U150" i="8"/>
  <c r="U168" i="8"/>
  <c r="U72" i="8"/>
  <c r="U134" i="8"/>
  <c r="U22" i="8"/>
  <c r="U8" i="8"/>
  <c r="U104" i="8"/>
  <c r="U78" i="8"/>
  <c r="U142" i="8"/>
  <c r="U64" i="8"/>
  <c r="U56" i="8"/>
  <c r="U38" i="8"/>
  <c r="U120" i="8"/>
  <c r="U86" i="8"/>
  <c r="U3" i="8"/>
  <c r="U51" i="8"/>
  <c r="U59" i="8"/>
  <c r="U107" i="8"/>
  <c r="U115" i="8"/>
  <c r="U163" i="8"/>
  <c r="U13" i="8"/>
  <c r="U69" i="8"/>
  <c r="U125" i="8"/>
  <c r="U49" i="8"/>
  <c r="U105" i="8"/>
  <c r="U161" i="8"/>
  <c r="U80" i="8"/>
  <c r="U144" i="8"/>
  <c r="U32" i="8"/>
  <c r="U96" i="8"/>
  <c r="U88" i="8"/>
  <c r="U40" i="8"/>
  <c r="U152" i="8"/>
  <c r="U24" i="8"/>
  <c r="U136" i="8"/>
  <c r="U171" i="8"/>
  <c r="U25" i="8"/>
  <c r="U57" i="8"/>
  <c r="U81" i="8"/>
  <c r="U113" i="8"/>
  <c r="U137" i="8"/>
  <c r="U169" i="8"/>
  <c r="U119" i="8"/>
  <c r="U7" i="8"/>
  <c r="U71" i="8"/>
  <c r="U148" i="8"/>
  <c r="U36" i="8"/>
  <c r="U100" i="8"/>
  <c r="U138" i="8"/>
  <c r="U26" i="8"/>
  <c r="U92" i="8"/>
  <c r="U63" i="8"/>
  <c r="U82" i="8"/>
  <c r="U15" i="8"/>
  <c r="U44" i="8"/>
  <c r="U127" i="8"/>
  <c r="U156" i="8"/>
  <c r="Q596" i="8"/>
  <c r="R620" i="8"/>
  <c r="Q352" i="8"/>
  <c r="R573" i="8"/>
  <c r="S613" i="8"/>
  <c r="S655" i="8"/>
  <c r="R655" i="8"/>
  <c r="R475" i="8"/>
  <c r="R491" i="8"/>
  <c r="S571" i="8"/>
  <c r="S664" i="8"/>
  <c r="Q284" i="8"/>
  <c r="R300" i="8"/>
  <c r="R508" i="8"/>
  <c r="R524" i="8"/>
  <c r="Q658" i="8"/>
  <c r="S429" i="8"/>
  <c r="S453" i="8"/>
  <c r="S493" i="8"/>
  <c r="S549" i="8"/>
  <c r="O557" i="8"/>
  <c r="O565" i="8"/>
  <c r="O651" i="8"/>
  <c r="S322" i="8"/>
  <c r="S586" i="8"/>
  <c r="O589" i="8"/>
  <c r="Q618" i="8"/>
  <c r="R621" i="8"/>
  <c r="R665" i="8"/>
  <c r="O673" i="8"/>
  <c r="S681" i="8"/>
  <c r="R460" i="8"/>
  <c r="O468" i="8"/>
  <c r="Q500" i="8"/>
  <c r="R572" i="8"/>
  <c r="O683" i="8"/>
  <c r="R688" i="8"/>
  <c r="R366" i="8"/>
  <c r="R494" i="8"/>
  <c r="R502" i="8"/>
  <c r="R518" i="8"/>
  <c r="O561" i="8"/>
  <c r="Q580" i="8"/>
  <c r="O588" i="8"/>
  <c r="S636" i="8"/>
  <c r="S661" i="8"/>
  <c r="Q344" i="8"/>
  <c r="S568" i="8"/>
  <c r="O603" i="8"/>
  <c r="S611" i="8"/>
  <c r="O614" i="8"/>
  <c r="S619" i="8"/>
  <c r="S239" i="8"/>
  <c r="C12" i="10"/>
  <c r="E12" i="10" s="1"/>
  <c r="C16" i="10"/>
  <c r="K16" i="10" s="1"/>
  <c r="C10" i="10"/>
  <c r="E10" i="10" s="1"/>
  <c r="S248" i="8"/>
  <c r="Q372" i="8"/>
  <c r="S484" i="8"/>
  <c r="S492" i="8"/>
  <c r="S578" i="8"/>
  <c r="Q613" i="8"/>
  <c r="O40" i="17"/>
  <c r="Q178" i="8"/>
  <c r="Q194" i="8"/>
  <c r="R218" i="8"/>
  <c r="R226" i="8"/>
  <c r="O344" i="8"/>
  <c r="O393" i="8"/>
  <c r="R398" i="8"/>
  <c r="O462" i="8"/>
  <c r="O470" i="8"/>
  <c r="O537" i="8"/>
  <c r="S548" i="8"/>
  <c r="O556" i="8"/>
  <c r="S588" i="8"/>
  <c r="O613" i="8"/>
  <c r="R622" i="8"/>
  <c r="O664" i="8"/>
  <c r="W40" i="17"/>
  <c r="W51" i="17" s="1"/>
  <c r="O42" i="17"/>
  <c r="Y40" i="17"/>
  <c r="Y51" i="17" s="1"/>
  <c r="W42" i="17"/>
  <c r="W53" i="17" s="1"/>
  <c r="P44" i="17"/>
  <c r="Q46" i="17"/>
  <c r="S427" i="8"/>
  <c r="S550" i="8"/>
  <c r="R596" i="8"/>
  <c r="O604" i="8"/>
  <c r="Z42" i="17"/>
  <c r="Y46" i="17"/>
  <c r="Y57" i="17" s="1"/>
  <c r="R563" i="8"/>
  <c r="Q621" i="8"/>
  <c r="P39" i="17"/>
  <c r="O257" i="8"/>
  <c r="O386" i="8"/>
  <c r="Q477" i="8"/>
  <c r="Q525" i="8"/>
  <c r="S533" i="8"/>
  <c r="S587" i="8"/>
  <c r="O656" i="8"/>
  <c r="Q659" i="8"/>
  <c r="O682" i="8"/>
  <c r="S39" i="17"/>
  <c r="R41" i="17"/>
  <c r="O179" i="8"/>
  <c r="O283" i="8"/>
  <c r="O299" i="8"/>
  <c r="O307" i="8"/>
  <c r="S471" i="8"/>
  <c r="S487" i="8"/>
  <c r="Q514" i="8"/>
  <c r="S546" i="8"/>
  <c r="S589" i="8"/>
  <c r="S595" i="8"/>
  <c r="S620" i="8"/>
  <c r="S623" i="8"/>
  <c r="S631" i="8"/>
  <c r="O655" i="8"/>
  <c r="S671" i="8"/>
  <c r="Q679" i="8"/>
  <c r="U41" i="17"/>
  <c r="R43" i="17"/>
  <c r="T45" i="17"/>
  <c r="S684" i="8"/>
  <c r="T43" i="17"/>
  <c r="V45" i="17"/>
  <c r="N46" i="17"/>
  <c r="Q509" i="8"/>
  <c r="S390" i="8"/>
  <c r="S452" i="8"/>
  <c r="S460" i="8"/>
  <c r="Q176" i="8"/>
  <c r="Q184" i="8"/>
  <c r="R192" i="8"/>
  <c r="Q200" i="8"/>
  <c r="S395" i="8"/>
  <c r="S414" i="8"/>
  <c r="R449" i="8"/>
  <c r="S558" i="8"/>
  <c r="O566" i="8"/>
  <c r="O590" i="8"/>
  <c r="R634" i="8"/>
  <c r="R637" i="8"/>
  <c r="R645" i="8"/>
  <c r="S660" i="8"/>
  <c r="O663" i="8"/>
  <c r="S675" i="8"/>
  <c r="O681" i="8"/>
  <c r="O692" i="8"/>
  <c r="R39" i="17"/>
  <c r="X40" i="17"/>
  <c r="X51" i="17" s="1"/>
  <c r="T41" i="17"/>
  <c r="N42" i="17"/>
  <c r="Y42" i="17"/>
  <c r="Y53" i="17" s="1"/>
  <c r="S43" i="17"/>
  <c r="O44" i="17"/>
  <c r="Y44" i="17"/>
  <c r="Y55" i="17" s="1"/>
  <c r="U45" i="17"/>
  <c r="O46" i="17"/>
  <c r="Z46" i="17"/>
  <c r="Z57" i="17" s="1"/>
  <c r="E119" i="17"/>
  <c r="Q381" i="8"/>
  <c r="Q389" i="8"/>
  <c r="S524" i="8"/>
  <c r="R557" i="8"/>
  <c r="Q683" i="8"/>
  <c r="S689" i="8"/>
  <c r="T39" i="17"/>
  <c r="P40" i="17"/>
  <c r="V41" i="17"/>
  <c r="V52" i="17" s="1"/>
  <c r="Q42" i="17"/>
  <c r="V43" i="17"/>
  <c r="V54" i="17" s="1"/>
  <c r="Q44" i="17"/>
  <c r="X45" i="17"/>
  <c r="X56" i="17" s="1"/>
  <c r="R46" i="17"/>
  <c r="S182" i="8"/>
  <c r="S382" i="8"/>
  <c r="R367" i="8"/>
  <c r="Q405" i="8"/>
  <c r="Q413" i="8"/>
  <c r="S470" i="8"/>
  <c r="S486" i="8"/>
  <c r="Q588" i="8"/>
  <c r="R589" i="8"/>
  <c r="O598" i="8"/>
  <c r="S622" i="8"/>
  <c r="O659" i="8"/>
  <c r="V39" i="17"/>
  <c r="Q40" i="17"/>
  <c r="X41" i="17"/>
  <c r="X52" i="17" s="1"/>
  <c r="R42" i="17"/>
  <c r="W43" i="17"/>
  <c r="W54" i="17" s="1"/>
  <c r="S44" i="17"/>
  <c r="N45" i="17"/>
  <c r="Y45" i="17"/>
  <c r="Y56" i="17" s="1"/>
  <c r="S46" i="17"/>
  <c r="Q276" i="8"/>
  <c r="O197" i="8"/>
  <c r="S180" i="8"/>
  <c r="S228" i="8"/>
  <c r="Q282" i="8"/>
  <c r="O290" i="8"/>
  <c r="S317" i="8"/>
  <c r="O325" i="8"/>
  <c r="S333" i="8"/>
  <c r="R341" i="8"/>
  <c r="R369" i="8"/>
  <c r="S396" i="8"/>
  <c r="S407" i="8"/>
  <c r="S518" i="8"/>
  <c r="O523" i="8"/>
  <c r="R556" i="8"/>
  <c r="S559" i="8"/>
  <c r="O622" i="8"/>
  <c r="O630" i="8"/>
  <c r="O633" i="8"/>
  <c r="Q641" i="8"/>
  <c r="S644" i="8"/>
  <c r="R658" i="8"/>
  <c r="W39" i="17"/>
  <c r="W50" i="17" s="1"/>
  <c r="S40" i="17"/>
  <c r="N41" i="17"/>
  <c r="Y41" i="17"/>
  <c r="S42" i="17"/>
  <c r="N43" i="17"/>
  <c r="X43" i="17"/>
  <c r="T44" i="17"/>
  <c r="P45" i="17"/>
  <c r="Z45" i="17"/>
  <c r="Z56" i="17" s="1"/>
  <c r="U46" i="17"/>
  <c r="Z50" i="17"/>
  <c r="L113" i="17"/>
  <c r="R177" i="8"/>
  <c r="R185" i="8"/>
  <c r="R193" i="8"/>
  <c r="S225" i="8"/>
  <c r="Q257" i="8"/>
  <c r="S303" i="8"/>
  <c r="S431" i="8"/>
  <c r="O542" i="8"/>
  <c r="O553" i="8"/>
  <c r="R581" i="8"/>
  <c r="S597" i="8"/>
  <c r="R613" i="8"/>
  <c r="O620" i="8"/>
  <c r="R682" i="8"/>
  <c r="N39" i="17"/>
  <c r="X39" i="17"/>
  <c r="X50" i="17" s="1"/>
  <c r="T40" i="17"/>
  <c r="P41" i="17"/>
  <c r="Z41" i="17"/>
  <c r="Z52" i="17" s="1"/>
  <c r="U42" i="17"/>
  <c r="O43" i="17"/>
  <c r="Z43" i="17"/>
  <c r="U44" i="17"/>
  <c r="Q45" i="17"/>
  <c r="V46" i="17"/>
  <c r="V57" i="17" s="1"/>
  <c r="Q517" i="8"/>
  <c r="R539" i="8"/>
  <c r="O550" i="8"/>
  <c r="R654" i="8"/>
  <c r="R681" i="8"/>
  <c r="S687" i="8"/>
  <c r="O39" i="17"/>
  <c r="U40" i="17"/>
  <c r="Q41" i="17"/>
  <c r="V42" i="17"/>
  <c r="P43" i="17"/>
  <c r="W44" i="17"/>
  <c r="W55" i="17" s="1"/>
  <c r="R45" i="17"/>
  <c r="W46" i="17"/>
  <c r="W57" i="17" s="1"/>
  <c r="S205" i="8"/>
  <c r="R232" i="8"/>
  <c r="S215" i="8"/>
  <c r="R234" i="8"/>
  <c r="O245" i="8"/>
  <c r="Q264" i="8"/>
  <c r="O272" i="8"/>
  <c r="Q288" i="8"/>
  <c r="Q296" i="8"/>
  <c r="Q331" i="8"/>
  <c r="S334" i="8"/>
  <c r="O285" i="8"/>
  <c r="O293" i="8"/>
  <c r="O201" i="8"/>
  <c r="S214" i="8"/>
  <c r="S217" i="8"/>
  <c r="Q236" i="8"/>
  <c r="R183" i="8"/>
  <c r="S191" i="8"/>
  <c r="R233" i="8"/>
  <c r="S238" i="8"/>
  <c r="O241" i="8"/>
  <c r="S246" i="8"/>
  <c r="S249" i="8"/>
  <c r="O268" i="8"/>
  <c r="Q298" i="8"/>
  <c r="O306" i="8"/>
  <c r="Q320" i="8"/>
  <c r="R323" i="8"/>
  <c r="S328" i="8"/>
  <c r="S387" i="8"/>
  <c r="S398" i="8"/>
  <c r="O401" i="8"/>
  <c r="Q420" i="8"/>
  <c r="Q425" i="8"/>
  <c r="S428" i="8"/>
  <c r="Q437" i="8"/>
  <c r="Q445" i="8"/>
  <c r="Q458" i="8"/>
  <c r="S461" i="8"/>
  <c r="R462" i="8"/>
  <c r="R467" i="8"/>
  <c r="R473" i="8"/>
  <c r="R478" i="8"/>
  <c r="R489" i="8"/>
  <c r="Q497" i="8"/>
  <c r="R505" i="8"/>
  <c r="R513" i="8"/>
  <c r="S516" i="8"/>
  <c r="S517" i="8"/>
  <c r="S520" i="8"/>
  <c r="S535" i="8"/>
  <c r="S538" i="8"/>
  <c r="S539" i="8"/>
  <c r="Q548" i="8"/>
  <c r="R555" i="8"/>
  <c r="S580" i="8"/>
  <c r="Q597" i="8"/>
  <c r="R631" i="8"/>
  <c r="R641" i="8"/>
  <c r="R671" i="8"/>
  <c r="R344" i="8"/>
  <c r="S439" i="8"/>
  <c r="S447" i="8"/>
  <c r="R529" i="8"/>
  <c r="O577" i="8"/>
  <c r="O585" i="8"/>
  <c r="Q589" i="8"/>
  <c r="S590" i="8"/>
  <c r="R614" i="8"/>
  <c r="O617" i="8"/>
  <c r="Q620" i="8"/>
  <c r="S627" i="8"/>
  <c r="S637" i="8"/>
  <c r="S641" i="8"/>
  <c r="O649" i="8"/>
  <c r="Q655" i="8"/>
  <c r="R656" i="8"/>
  <c r="Q688" i="8"/>
  <c r="R207" i="8"/>
  <c r="S232" i="8"/>
  <c r="Q235" i="8"/>
  <c r="S240" i="8"/>
  <c r="Q251" i="8"/>
  <c r="Q256" i="8"/>
  <c r="S281" i="8"/>
  <c r="S284" i="8"/>
  <c r="Q308" i="8"/>
  <c r="S408" i="8"/>
  <c r="S411" i="8"/>
  <c r="R414" i="8"/>
  <c r="O433" i="8"/>
  <c r="S436" i="8"/>
  <c r="S444" i="8"/>
  <c r="S480" i="8"/>
  <c r="S488" i="8"/>
  <c r="S510" i="8"/>
  <c r="O515" i="8"/>
  <c r="O526" i="8"/>
  <c r="S547" i="8"/>
  <c r="S551" i="8"/>
  <c r="S554" i="8"/>
  <c r="Q564" i="8"/>
  <c r="O574" i="8"/>
  <c r="O582" i="8"/>
  <c r="R604" i="8"/>
  <c r="S624" i="8"/>
  <c r="O636" i="8"/>
  <c r="Q639" i="8"/>
  <c r="S656" i="8"/>
  <c r="O667" i="8"/>
  <c r="S676" i="8"/>
  <c r="O684" i="8"/>
  <c r="O687" i="8"/>
  <c r="O688" i="8"/>
  <c r="Q697" i="8"/>
  <c r="Q204" i="8"/>
  <c r="Q209" i="8"/>
  <c r="S226" i="8"/>
  <c r="S253" i="8"/>
  <c r="Q259" i="8"/>
  <c r="Q300" i="8"/>
  <c r="R305" i="8"/>
  <c r="R313" i="8"/>
  <c r="S319" i="8"/>
  <c r="S341" i="8"/>
  <c r="R352" i="8"/>
  <c r="S375" i="8"/>
  <c r="Q378" i="8"/>
  <c r="S424" i="8"/>
  <c r="R485" i="8"/>
  <c r="S496" i="8"/>
  <c r="S519" i="8"/>
  <c r="R525" i="8"/>
  <c r="S531" i="8"/>
  <c r="O534" i="8"/>
  <c r="S557" i="8"/>
  <c r="O563" i="8"/>
  <c r="Q573" i="8"/>
  <c r="O579" i="8"/>
  <c r="R609" i="8"/>
  <c r="O612" i="8"/>
  <c r="R633" i="8"/>
  <c r="S686" i="8"/>
  <c r="Q687" i="8"/>
  <c r="S688" i="8"/>
  <c r="S694" i="8"/>
  <c r="S302" i="8"/>
  <c r="O332" i="8"/>
  <c r="R343" i="8"/>
  <c r="S380" i="8"/>
  <c r="O402" i="8"/>
  <c r="S421" i="8"/>
  <c r="S432" i="8"/>
  <c r="R435" i="8"/>
  <c r="R446" i="8"/>
  <c r="S463" i="8"/>
  <c r="Q474" i="8"/>
  <c r="R501" i="8"/>
  <c r="S528" i="8"/>
  <c r="Q540" i="8"/>
  <c r="R549" i="8"/>
  <c r="S560" i="8"/>
  <c r="R569" i="8"/>
  <c r="O606" i="8"/>
  <c r="S632" i="8"/>
  <c r="O648" i="8"/>
  <c r="Q651" i="8"/>
  <c r="R666" i="8"/>
  <c r="S672" i="8"/>
  <c r="O217" i="8"/>
  <c r="O280" i="8"/>
  <c r="Q203" i="8"/>
  <c r="O208" i="8"/>
  <c r="Q211" i="8"/>
  <c r="O216" i="8"/>
  <c r="S244" i="8"/>
  <c r="Q252" i="8"/>
  <c r="O261" i="8"/>
  <c r="Q312" i="8"/>
  <c r="S313" i="8"/>
  <c r="Q368" i="8"/>
  <c r="O385" i="8"/>
  <c r="O390" i="8"/>
  <c r="S412" i="8"/>
  <c r="S415" i="8"/>
  <c r="S435" i="8"/>
  <c r="S440" i="8"/>
  <c r="S459" i="8"/>
  <c r="O476" i="8"/>
  <c r="S495" i="8"/>
  <c r="O517" i="8"/>
  <c r="O518" i="8"/>
  <c r="O521" i="8"/>
  <c r="Q524" i="8"/>
  <c r="S525" i="8"/>
  <c r="R540" i="8"/>
  <c r="R545" i="8"/>
  <c r="O549" i="8"/>
  <c r="Q556" i="8"/>
  <c r="Q557" i="8"/>
  <c r="Q562" i="8"/>
  <c r="S563" i="8"/>
  <c r="O569" i="8"/>
  <c r="O572" i="8"/>
  <c r="S573" i="8"/>
  <c r="O581" i="8"/>
  <c r="S596" i="8"/>
  <c r="R597" i="8"/>
  <c r="S615" i="8"/>
  <c r="O632" i="8"/>
  <c r="O635" i="8"/>
  <c r="O641" i="8"/>
  <c r="S645" i="8"/>
  <c r="O672" i="8"/>
  <c r="O680" i="8"/>
  <c r="Q681" i="8"/>
  <c r="S685" i="8"/>
  <c r="S693" i="8"/>
  <c r="Q195" i="8"/>
  <c r="Q533" i="8"/>
  <c r="Q549" i="8"/>
  <c r="O571" i="8"/>
  <c r="S572" i="8"/>
  <c r="O597" i="8"/>
  <c r="Q605" i="8"/>
  <c r="S621" i="8"/>
  <c r="Q631" i="8"/>
  <c r="Q632" i="8"/>
  <c r="O640" i="8"/>
  <c r="O644" i="8"/>
  <c r="Q647" i="8"/>
  <c r="S653" i="8"/>
  <c r="S657" i="8"/>
  <c r="Q671" i="8"/>
  <c r="Q672" i="8"/>
  <c r="R689" i="8"/>
  <c r="Q225" i="8"/>
  <c r="O277" i="8"/>
  <c r="S189" i="8"/>
  <c r="R200" i="8"/>
  <c r="Q201" i="8"/>
  <c r="S221" i="8"/>
  <c r="S224" i="8"/>
  <c r="Q243" i="8"/>
  <c r="O249" i="8"/>
  <c r="Q258" i="8"/>
  <c r="Q186" i="8"/>
  <c r="O218" i="8"/>
  <c r="O264" i="8"/>
  <c r="O202" i="8"/>
  <c r="S274" i="8"/>
  <c r="S308" i="8"/>
  <c r="R182" i="8"/>
  <c r="S188" i="8"/>
  <c r="S220" i="8"/>
  <c r="S229" i="8"/>
  <c r="Q241" i="8"/>
  <c r="Q266" i="8"/>
  <c r="S269" i="8"/>
  <c r="Q280" i="8"/>
  <c r="S256" i="8"/>
  <c r="S181" i="8"/>
  <c r="S201" i="8"/>
  <c r="S204" i="8"/>
  <c r="O213" i="8"/>
  <c r="S234" i="8"/>
  <c r="O237" i="8"/>
  <c r="O240" i="8"/>
  <c r="S241" i="8"/>
  <c r="Q244" i="8"/>
  <c r="Q249" i="8"/>
  <c r="S279" i="8"/>
  <c r="S305" i="8"/>
  <c r="O308" i="8"/>
  <c r="Q314" i="8"/>
  <c r="R359" i="8"/>
  <c r="R382" i="8"/>
  <c r="S216" i="8"/>
  <c r="O228" i="8"/>
  <c r="Q240" i="8"/>
  <c r="R325" i="8"/>
  <c r="R390" i="8"/>
  <c r="Q248" i="8"/>
  <c r="O248" i="8"/>
  <c r="Q345" i="8"/>
  <c r="R345" i="8"/>
  <c r="S374" i="8"/>
  <c r="O374" i="8"/>
  <c r="R374" i="8"/>
  <c r="O406" i="8"/>
  <c r="R406" i="8"/>
  <c r="S406" i="8"/>
  <c r="O418" i="8"/>
  <c r="Q418" i="8"/>
  <c r="S366" i="8"/>
  <c r="Q373" i="8"/>
  <c r="Q429" i="8"/>
  <c r="O435" i="8"/>
  <c r="R443" i="8"/>
  <c r="Q449" i="8"/>
  <c r="Q457" i="8"/>
  <c r="Q466" i="8"/>
  <c r="S467" i="8"/>
  <c r="R470" i="8"/>
  <c r="S494" i="8"/>
  <c r="O499" i="8"/>
  <c r="R500" i="8"/>
  <c r="S501" i="8"/>
  <c r="S504" i="8"/>
  <c r="Q522" i="8"/>
  <c r="O533" i="8"/>
  <c r="R541" i="8"/>
  <c r="O547" i="8"/>
  <c r="R564" i="8"/>
  <c r="Q565" i="8"/>
  <c r="S581" i="8"/>
  <c r="O587" i="8"/>
  <c r="R593" i="8"/>
  <c r="Q602" i="8"/>
  <c r="S604" i="8"/>
  <c r="R605" i="8"/>
  <c r="S608" i="8"/>
  <c r="Q612" i="8"/>
  <c r="R617" i="8"/>
  <c r="Q626" i="8"/>
  <c r="S633" i="8"/>
  <c r="R639" i="8"/>
  <c r="Q640" i="8"/>
  <c r="R647" i="8"/>
  <c r="R648" i="8"/>
  <c r="Q663" i="8"/>
  <c r="S674" i="8"/>
  <c r="Q675" i="8"/>
  <c r="R679" i="8"/>
  <c r="Q680" i="8"/>
  <c r="S564" i="8"/>
  <c r="R565" i="8"/>
  <c r="S605" i="8"/>
  <c r="R612" i="8"/>
  <c r="S639" i="8"/>
  <c r="R640" i="8"/>
  <c r="S647" i="8"/>
  <c r="S648" i="8"/>
  <c r="R663" i="8"/>
  <c r="S679" i="8"/>
  <c r="R680" i="8"/>
  <c r="S280" i="8"/>
  <c r="O289" i="8"/>
  <c r="S309" i="8"/>
  <c r="O366" i="8"/>
  <c r="S399" i="8"/>
  <c r="S443" i="8"/>
  <c r="R451" i="8"/>
  <c r="Q454" i="8"/>
  <c r="S462" i="8"/>
  <c r="R463" i="8"/>
  <c r="Q469" i="8"/>
  <c r="S472" i="8"/>
  <c r="R481" i="8"/>
  <c r="Q506" i="8"/>
  <c r="S511" i="8"/>
  <c r="R517" i="8"/>
  <c r="Q519" i="8"/>
  <c r="S526" i="8"/>
  <c r="S532" i="8"/>
  <c r="O539" i="8"/>
  <c r="S540" i="8"/>
  <c r="Q546" i="8"/>
  <c r="R547" i="8"/>
  <c r="R548" i="8"/>
  <c r="S565" i="8"/>
  <c r="Q572" i="8"/>
  <c r="O573" i="8"/>
  <c r="S574" i="8"/>
  <c r="S583" i="8"/>
  <c r="Q586" i="8"/>
  <c r="R587" i="8"/>
  <c r="R588" i="8"/>
  <c r="O593" i="8"/>
  <c r="Q610" i="8"/>
  <c r="S612" i="8"/>
  <c r="O619" i="8"/>
  <c r="R628" i="8"/>
  <c r="S640" i="8"/>
  <c r="S650" i="8"/>
  <c r="Q657" i="8"/>
  <c r="S663" i="8"/>
  <c r="S677" i="8"/>
  <c r="S680" i="8"/>
  <c r="Q682" i="8"/>
  <c r="Q689" i="8"/>
  <c r="O398" i="8"/>
  <c r="S404" i="8"/>
  <c r="O410" i="8"/>
  <c r="S416" i="8"/>
  <c r="R419" i="8"/>
  <c r="R427" i="8"/>
  <c r="Q433" i="8"/>
  <c r="Q442" i="8"/>
  <c r="S445" i="8"/>
  <c r="S448" i="8"/>
  <c r="S456" i="8"/>
  <c r="Q465" i="8"/>
  <c r="S477" i="8"/>
  <c r="S478" i="8"/>
  <c r="R483" i="8"/>
  <c r="R486" i="8"/>
  <c r="Q489" i="8"/>
  <c r="Q498" i="8"/>
  <c r="S503" i="8"/>
  <c r="R509" i="8"/>
  <c r="R521" i="8"/>
  <c r="O525" i="8"/>
  <c r="O529" i="8"/>
  <c r="O555" i="8"/>
  <c r="R561" i="8"/>
  <c r="R571" i="8"/>
  <c r="S592" i="8"/>
  <c r="O596" i="8"/>
  <c r="R601" i="8"/>
  <c r="S607" i="8"/>
  <c r="S616" i="8"/>
  <c r="O621" i="8"/>
  <c r="R625" i="8"/>
  <c r="O631" i="8"/>
  <c r="R657" i="8"/>
  <c r="S667" i="8"/>
  <c r="O671" i="8"/>
  <c r="R495" i="8"/>
  <c r="S502" i="8"/>
  <c r="S508" i="8"/>
  <c r="O509" i="8"/>
  <c r="O510" i="8"/>
  <c r="O513" i="8"/>
  <c r="Q516" i="8"/>
  <c r="O558" i="8"/>
  <c r="S582" i="8"/>
  <c r="Q634" i="8"/>
  <c r="Q494" i="8"/>
  <c r="S500" i="8"/>
  <c r="O501" i="8"/>
  <c r="O502" i="8"/>
  <c r="O505" i="8"/>
  <c r="Q508" i="8"/>
  <c r="R510" i="8"/>
  <c r="R516" i="8"/>
  <c r="O545" i="8"/>
  <c r="S555" i="8"/>
  <c r="S556" i="8"/>
  <c r="O564" i="8"/>
  <c r="R579" i="8"/>
  <c r="R580" i="8"/>
  <c r="Q581" i="8"/>
  <c r="Q604" i="8"/>
  <c r="O605" i="8"/>
  <c r="R632" i="8"/>
  <c r="Q633" i="8"/>
  <c r="O634" i="8"/>
  <c r="O639" i="8"/>
  <c r="O647" i="8"/>
  <c r="S659" i="8"/>
  <c r="O660" i="8"/>
  <c r="Q666" i="8"/>
  <c r="Q667" i="8"/>
  <c r="R672" i="8"/>
  <c r="O676" i="8"/>
  <c r="O679" i="8"/>
  <c r="S254" i="8"/>
  <c r="S263" i="8"/>
  <c r="O275" i="8"/>
  <c r="S278" i="8"/>
  <c r="S287" i="8"/>
  <c r="S295" i="8"/>
  <c r="S301" i="8"/>
  <c r="S310" i="8"/>
  <c r="S350" i="8"/>
  <c r="O382" i="8"/>
  <c r="S388" i="8"/>
  <c r="O394" i="8"/>
  <c r="Q397" i="8"/>
  <c r="S400" i="8"/>
  <c r="S403" i="8"/>
  <c r="O409" i="8"/>
  <c r="O414" i="8"/>
  <c r="Q426" i="8"/>
  <c r="O438" i="8"/>
  <c r="R441" i="8"/>
  <c r="R455" i="8"/>
  <c r="O460" i="8"/>
  <c r="O467" i="8"/>
  <c r="S479" i="8"/>
  <c r="S485" i="8"/>
  <c r="R493" i="8"/>
  <c r="R497" i="8"/>
  <c r="Q501" i="8"/>
  <c r="O507" i="8"/>
  <c r="S509" i="8"/>
  <c r="S512" i="8"/>
  <c r="S527" i="8"/>
  <c r="Q530" i="8"/>
  <c r="S534" i="8"/>
  <c r="R553" i="8"/>
  <c r="S575" i="8"/>
  <c r="Q578" i="8"/>
  <c r="S579" i="8"/>
  <c r="S584" i="8"/>
  <c r="S603" i="8"/>
  <c r="O611" i="8"/>
  <c r="Q629" i="8"/>
  <c r="O638" i="8"/>
  <c r="R646" i="8"/>
  <c r="S651" i="8"/>
  <c r="O675" i="8"/>
  <c r="S678" i="8"/>
  <c r="S682" i="8"/>
  <c r="S683" i="8"/>
  <c r="S692" i="8"/>
  <c r="S695" i="8"/>
  <c r="O186" i="8"/>
  <c r="O176" i="8"/>
  <c r="O177" i="8"/>
  <c r="S199" i="8"/>
  <c r="R199" i="8"/>
  <c r="O205" i="8"/>
  <c r="S208" i="8"/>
  <c r="S212" i="8"/>
  <c r="Q212" i="8"/>
  <c r="R176" i="8"/>
  <c r="S177" i="8"/>
  <c r="O180" i="8"/>
  <c r="R184" i="8"/>
  <c r="S185" i="8"/>
  <c r="O188" i="8"/>
  <c r="R191" i="8"/>
  <c r="O203" i="8"/>
  <c r="O204" i="8"/>
  <c r="R208" i="8"/>
  <c r="O211" i="8"/>
  <c r="O212" i="8"/>
  <c r="O220" i="8"/>
  <c r="Q234" i="8"/>
  <c r="S252" i="8"/>
  <c r="O252" i="8"/>
  <c r="Q265" i="8"/>
  <c r="O265" i="8"/>
  <c r="S271" i="8"/>
  <c r="S277" i="8"/>
  <c r="O284" i="8"/>
  <c r="S321" i="8"/>
  <c r="O321" i="8"/>
  <c r="S358" i="8"/>
  <c r="R361" i="8"/>
  <c r="O361" i="8"/>
  <c r="S198" i="8"/>
  <c r="O219" i="8"/>
  <c r="Q219" i="8"/>
  <c r="Q220" i="8"/>
  <c r="S245" i="8"/>
  <c r="S294" i="8"/>
  <c r="R297" i="8"/>
  <c r="S297" i="8"/>
  <c r="O297" i="8"/>
  <c r="Q326" i="8"/>
  <c r="O326" i="8"/>
  <c r="Q340" i="8"/>
  <c r="R340" i="8"/>
  <c r="Q358" i="8"/>
  <c r="O358" i="8"/>
  <c r="R417" i="8"/>
  <c r="O417" i="8"/>
  <c r="O434" i="8"/>
  <c r="Q434" i="8"/>
  <c r="R201" i="8"/>
  <c r="Q202" i="8"/>
  <c r="S206" i="8"/>
  <c r="R225" i="8"/>
  <c r="Q232" i="8"/>
  <c r="O233" i="8"/>
  <c r="R276" i="8"/>
  <c r="O276" i="8"/>
  <c r="R334" i="8"/>
  <c r="Q334" i="8"/>
  <c r="O334" i="8"/>
  <c r="R360" i="8"/>
  <c r="Q360" i="8"/>
  <c r="O360" i="8"/>
  <c r="Q210" i="8"/>
  <c r="R210" i="8"/>
  <c r="O267" i="8"/>
  <c r="Q267" i="8"/>
  <c r="R273" i="8"/>
  <c r="S273" i="8"/>
  <c r="O273" i="8"/>
  <c r="Q422" i="8"/>
  <c r="S422" i="8"/>
  <c r="R422" i="8"/>
  <c r="O422" i="8"/>
  <c r="O194" i="8"/>
  <c r="S197" i="8"/>
  <c r="S200" i="8"/>
  <c r="R202" i="8"/>
  <c r="R209" i="8"/>
  <c r="O209" i="8"/>
  <c r="O210" i="8"/>
  <c r="S213" i="8"/>
  <c r="Q224" i="8"/>
  <c r="O225" i="8"/>
  <c r="O229" i="8"/>
  <c r="O232" i="8"/>
  <c r="S233" i="8"/>
  <c r="S236" i="8"/>
  <c r="O236" i="8"/>
  <c r="O243" i="8"/>
  <c r="O244" i="8"/>
  <c r="R430" i="8"/>
  <c r="O430" i="8"/>
  <c r="S430" i="8"/>
  <c r="S176" i="8"/>
  <c r="O189" i="8"/>
  <c r="S192" i="8"/>
  <c r="O193" i="8"/>
  <c r="R194" i="8"/>
  <c r="Q250" i="8"/>
  <c r="R250" i="8"/>
  <c r="S260" i="8"/>
  <c r="Q260" i="8"/>
  <c r="O260" i="8"/>
  <c r="O178" i="8"/>
  <c r="S184" i="8"/>
  <c r="O185" i="8"/>
  <c r="O221" i="8"/>
  <c r="O224" i="8"/>
  <c r="S304" i="8"/>
  <c r="Q304" i="8"/>
  <c r="R350" i="8"/>
  <c r="O350" i="8"/>
  <c r="Q377" i="8"/>
  <c r="R377" i="8"/>
  <c r="O377" i="8"/>
  <c r="Q192" i="8"/>
  <c r="Q193" i="8"/>
  <c r="Q216" i="8"/>
  <c r="Q217" i="8"/>
  <c r="Q177" i="8"/>
  <c r="Q183" i="8"/>
  <c r="S183" i="8"/>
  <c r="Q185" i="8"/>
  <c r="S193" i="8"/>
  <c r="S196" i="8"/>
  <c r="O196" i="8"/>
  <c r="Q208" i="8"/>
  <c r="S209" i="8"/>
  <c r="R216" i="8"/>
  <c r="O227" i="8"/>
  <c r="Q227" i="8"/>
  <c r="Q228" i="8"/>
  <c r="Q242" i="8"/>
  <c r="R242" i="8"/>
  <c r="O253" i="8"/>
  <c r="O256" i="8"/>
  <c r="S262" i="8"/>
  <c r="S266" i="8"/>
  <c r="Q272" i="8"/>
  <c r="R292" i="8"/>
  <c r="Q292" i="8"/>
  <c r="O292" i="8"/>
  <c r="S316" i="8"/>
  <c r="O316" i="8"/>
  <c r="S327" i="8"/>
  <c r="O327" i="8"/>
  <c r="S338" i="8"/>
  <c r="Q338" i="8"/>
  <c r="Q353" i="8"/>
  <c r="R353" i="8"/>
  <c r="O353" i="8"/>
  <c r="R438" i="8"/>
  <c r="S446" i="8"/>
  <c r="S475" i="8"/>
  <c r="S541" i="8"/>
  <c r="O301" i="8"/>
  <c r="R324" i="8"/>
  <c r="R335" i="8"/>
  <c r="Q342" i="8"/>
  <c r="Q364" i="8"/>
  <c r="R420" i="8"/>
  <c r="Q428" i="8"/>
  <c r="S438" i="8"/>
  <c r="Q444" i="8"/>
  <c r="R452" i="8"/>
  <c r="O459" i="8"/>
  <c r="Q478" i="8"/>
  <c r="R479" i="8"/>
  <c r="Q486" i="8"/>
  <c r="R487" i="8"/>
  <c r="S242" i="8"/>
  <c r="S250" i="8"/>
  <c r="S258" i="8"/>
  <c r="R265" i="8"/>
  <c r="S272" i="8"/>
  <c r="S276" i="8"/>
  <c r="S300" i="8"/>
  <c r="S314" i="8"/>
  <c r="S320" i="8"/>
  <c r="Q356" i="8"/>
  <c r="Q382" i="8"/>
  <c r="Q390" i="8"/>
  <c r="Q398" i="8"/>
  <c r="R399" i="8"/>
  <c r="Q406" i="8"/>
  <c r="R407" i="8"/>
  <c r="Q414" i="8"/>
  <c r="R415" i="8"/>
  <c r="O419" i="8"/>
  <c r="R428" i="8"/>
  <c r="Q436" i="8"/>
  <c r="R444" i="8"/>
  <c r="O451" i="8"/>
  <c r="Q470" i="8"/>
  <c r="R471" i="8"/>
  <c r="O478" i="8"/>
  <c r="O486" i="8"/>
  <c r="O494" i="8"/>
  <c r="S223" i="8"/>
  <c r="S231" i="8"/>
  <c r="S237" i="8"/>
  <c r="R240" i="8"/>
  <c r="R241" i="8"/>
  <c r="R249" i="8"/>
  <c r="R257" i="8"/>
  <c r="S261" i="8"/>
  <c r="S264" i="8"/>
  <c r="S268" i="8"/>
  <c r="O269" i="8"/>
  <c r="S286" i="8"/>
  <c r="R289" i="8"/>
  <c r="Q290" i="8"/>
  <c r="S293" i="8"/>
  <c r="S296" i="8"/>
  <c r="O300" i="8"/>
  <c r="R316" i="8"/>
  <c r="O317" i="8"/>
  <c r="R327" i="8"/>
  <c r="R330" i="8"/>
  <c r="R337" i="8"/>
  <c r="S340" i="8"/>
  <c r="O341" i="8"/>
  <c r="O345" i="8"/>
  <c r="Q348" i="8"/>
  <c r="O352" i="8"/>
  <c r="Q366" i="8"/>
  <c r="Q367" i="8"/>
  <c r="Q374" i="8"/>
  <c r="Q375" i="8"/>
  <c r="O378" i="8"/>
  <c r="S381" i="8"/>
  <c r="Q385" i="8"/>
  <c r="Q386" i="8"/>
  <c r="S389" i="8"/>
  <c r="Q393" i="8"/>
  <c r="Q394" i="8"/>
  <c r="S397" i="8"/>
  <c r="Q401" i="8"/>
  <c r="Q402" i="8"/>
  <c r="S405" i="8"/>
  <c r="Q409" i="8"/>
  <c r="Q410" i="8"/>
  <c r="S413" i="8"/>
  <c r="Q417" i="8"/>
  <c r="S419" i="8"/>
  <c r="S423" i="8"/>
  <c r="O426" i="8"/>
  <c r="O427" i="8"/>
  <c r="R436" i="8"/>
  <c r="O443" i="8"/>
  <c r="Q450" i="8"/>
  <c r="S451" i="8"/>
  <c r="S455" i="8"/>
  <c r="Q462" i="8"/>
  <c r="S469" i="8"/>
  <c r="Q473" i="8"/>
  <c r="O484" i="8"/>
  <c r="Q485" i="8"/>
  <c r="O492" i="8"/>
  <c r="Q493" i="8"/>
  <c r="S292" i="8"/>
  <c r="Q306" i="8"/>
  <c r="S326" i="8"/>
  <c r="O454" i="8"/>
  <c r="R465" i="8"/>
  <c r="S476" i="8"/>
  <c r="R484" i="8"/>
  <c r="R492" i="8"/>
  <c r="Q532" i="8"/>
  <c r="S542" i="8"/>
  <c r="S312" i="8"/>
  <c r="Q350" i="8"/>
  <c r="R351" i="8"/>
  <c r="Q430" i="8"/>
  <c r="R431" i="8"/>
  <c r="Q446" i="8"/>
  <c r="R447" i="8"/>
  <c r="O187" i="8"/>
  <c r="S190" i="8"/>
  <c r="O195" i="8"/>
  <c r="S207" i="8"/>
  <c r="R217" i="8"/>
  <c r="Q218" i="8"/>
  <c r="S222" i="8"/>
  <c r="Q226" i="8"/>
  <c r="S230" i="8"/>
  <c r="O235" i="8"/>
  <c r="S247" i="8"/>
  <c r="S255" i="8"/>
  <c r="O259" i="8"/>
  <c r="Q268" i="8"/>
  <c r="R281" i="8"/>
  <c r="S282" i="8"/>
  <c r="S285" i="8"/>
  <c r="S288" i="8"/>
  <c r="S289" i="8"/>
  <c r="R308" i="8"/>
  <c r="O309" i="8"/>
  <c r="O315" i="8"/>
  <c r="Q316" i="8"/>
  <c r="S329" i="8"/>
  <c r="S336" i="8"/>
  <c r="Q339" i="8"/>
  <c r="Q343" i="8"/>
  <c r="R358" i="8"/>
  <c r="Q369" i="8"/>
  <c r="Q370" i="8"/>
  <c r="Q380" i="8"/>
  <c r="R385" i="8"/>
  <c r="Q388" i="8"/>
  <c r="R393" i="8"/>
  <c r="Q396" i="8"/>
  <c r="R401" i="8"/>
  <c r="Q404" i="8"/>
  <c r="R409" i="8"/>
  <c r="Q412" i="8"/>
  <c r="O425" i="8"/>
  <c r="Q438" i="8"/>
  <c r="R439" i="8"/>
  <c r="O446" i="8"/>
  <c r="R454" i="8"/>
  <c r="R457" i="8"/>
  <c r="Q461" i="8"/>
  <c r="S468" i="8"/>
  <c r="R476" i="8"/>
  <c r="O483" i="8"/>
  <c r="O491" i="8"/>
  <c r="S499" i="8"/>
  <c r="S507" i="8"/>
  <c r="S515" i="8"/>
  <c r="S523" i="8"/>
  <c r="R531" i="8"/>
  <c r="R532" i="8"/>
  <c r="O541" i="8"/>
  <c r="O251" i="8"/>
  <c r="S270" i="8"/>
  <c r="Q274" i="8"/>
  <c r="R284" i="8"/>
  <c r="O291" i="8"/>
  <c r="O298" i="8"/>
  <c r="O305" i="8"/>
  <c r="S311" i="8"/>
  <c r="S318" i="8"/>
  <c r="R321" i="8"/>
  <c r="Q325" i="8"/>
  <c r="R380" i="8"/>
  <c r="O387" i="8"/>
  <c r="R388" i="8"/>
  <c r="O395" i="8"/>
  <c r="R396" i="8"/>
  <c r="O403" i="8"/>
  <c r="R404" i="8"/>
  <c r="O411" i="8"/>
  <c r="R412" i="8"/>
  <c r="S420" i="8"/>
  <c r="Q421" i="8"/>
  <c r="R425" i="8"/>
  <c r="S437" i="8"/>
  <c r="Q441" i="8"/>
  <c r="O452" i="8"/>
  <c r="Q453" i="8"/>
  <c r="S454" i="8"/>
  <c r="R459" i="8"/>
  <c r="S464" i="8"/>
  <c r="R468" i="8"/>
  <c r="O475" i="8"/>
  <c r="Q482" i="8"/>
  <c r="S483" i="8"/>
  <c r="Q490" i="8"/>
  <c r="S491" i="8"/>
  <c r="Q541" i="8"/>
  <c r="E66" i="17"/>
  <c r="I62" i="17"/>
  <c r="J45" i="17"/>
  <c r="J62" i="17"/>
  <c r="O62" i="17"/>
  <c r="S62" i="17"/>
  <c r="I42" i="17"/>
  <c r="D41" i="17"/>
  <c r="I41" i="17"/>
  <c r="I64" i="17"/>
  <c r="T64" i="17"/>
  <c r="L43" i="17"/>
  <c r="M41" i="17"/>
  <c r="L63" i="17"/>
  <c r="M63" i="17"/>
  <c r="L41" i="17"/>
  <c r="F41" i="17"/>
  <c r="E41" i="17"/>
  <c r="E44" i="17"/>
  <c r="G42" i="17"/>
  <c r="N68" i="17"/>
  <c r="V68" i="17"/>
  <c r="G68" i="17"/>
  <c r="F64" i="17"/>
  <c r="J64" i="17"/>
  <c r="J41" i="17"/>
  <c r="D64" i="17"/>
  <c r="E42" i="17"/>
  <c r="H41" i="17"/>
  <c r="W64" i="17"/>
  <c r="J43" i="17"/>
  <c r="K43" i="17"/>
  <c r="E63" i="17"/>
  <c r="E46" i="17"/>
  <c r="F46" i="17"/>
  <c r="J63" i="17"/>
  <c r="Y64" i="17"/>
  <c r="E64" i="17"/>
  <c r="H63" i="17"/>
  <c r="K64" i="17"/>
  <c r="N64" i="17"/>
  <c r="V64" i="17"/>
  <c r="F63" i="17"/>
  <c r="I46" i="17"/>
  <c r="J46" i="17"/>
  <c r="K46" i="17"/>
  <c r="O64" i="17"/>
  <c r="Q63" i="17"/>
  <c r="D63" i="17"/>
  <c r="I63" i="17"/>
  <c r="R64" i="17"/>
  <c r="M64" i="17"/>
  <c r="N63" i="17"/>
  <c r="S64" i="17"/>
  <c r="E62" i="17"/>
  <c r="L45" i="17"/>
  <c r="P65" i="17"/>
  <c r="T67" i="17"/>
  <c r="U62" i="17"/>
  <c r="M45" i="17"/>
  <c r="M62" i="17"/>
  <c r="R65" i="17"/>
  <c r="V65" i="17"/>
  <c r="Y65" i="17"/>
  <c r="D45" i="17"/>
  <c r="D65" i="17"/>
  <c r="H45" i="17"/>
  <c r="H65" i="17"/>
  <c r="I65" i="17"/>
  <c r="M68" i="17"/>
  <c r="Q62" i="17"/>
  <c r="E45" i="17"/>
  <c r="E68" i="17"/>
  <c r="F68" i="17"/>
  <c r="F62" i="17"/>
  <c r="O68" i="17"/>
  <c r="Q68" i="17"/>
  <c r="V67" i="17"/>
  <c r="W62" i="17"/>
  <c r="K67" i="17"/>
  <c r="M65" i="17"/>
  <c r="F45" i="17"/>
  <c r="F65" i="17"/>
  <c r="I45" i="17"/>
  <c r="I68" i="17"/>
  <c r="K62" i="17"/>
  <c r="Q65" i="17"/>
  <c r="V62" i="17"/>
  <c r="K40" i="17"/>
  <c r="M66" i="17"/>
  <c r="P66" i="17"/>
  <c r="Q66" i="17"/>
  <c r="J66" i="17"/>
  <c r="R63" i="17"/>
  <c r="Z63" i="17"/>
  <c r="G66" i="17"/>
  <c r="I66" i="17"/>
  <c r="O66" i="17"/>
  <c r="W66" i="17"/>
  <c r="Y66" i="17"/>
  <c r="D66" i="17"/>
  <c r="R66" i="17"/>
  <c r="V63" i="17"/>
  <c r="W68" i="17"/>
  <c r="W61" i="17"/>
  <c r="M46" i="17"/>
  <c r="T63" i="17"/>
  <c r="U63" i="17"/>
  <c r="X63" i="17"/>
  <c r="X66" i="17"/>
  <c r="G40" i="17"/>
  <c r="H66" i="17"/>
  <c r="P63" i="17"/>
  <c r="T66" i="17"/>
  <c r="H40" i="17"/>
  <c r="K66" i="17"/>
  <c r="L40" i="17"/>
  <c r="A12" i="16"/>
  <c r="A20" i="16" s="1"/>
  <c r="A28" i="16" s="1"/>
  <c r="A36" i="16" s="1"/>
  <c r="A44" i="16" s="1"/>
  <c r="A52" i="16" s="1"/>
  <c r="A60" i="16" s="1"/>
  <c r="A68" i="16" s="1"/>
  <c r="A76" i="16" s="1"/>
  <c r="A84" i="16" s="1"/>
  <c r="A92" i="16" s="1"/>
  <c r="A100" i="16" s="1"/>
  <c r="A108" i="16" s="1"/>
  <c r="A116" i="16" s="1"/>
  <c r="A124" i="16" s="1"/>
  <c r="A132" i="16" s="1"/>
  <c r="A140" i="16" s="1"/>
  <c r="A148" i="16" s="1"/>
  <c r="A156" i="16" s="1"/>
  <c r="A164" i="16" s="1"/>
  <c r="A5" i="16"/>
  <c r="H9" i="2"/>
  <c r="H61" i="2"/>
  <c r="K3" i="2"/>
  <c r="R258" i="8"/>
  <c r="R266" i="8"/>
  <c r="R274" i="8"/>
  <c r="Q275" i="8"/>
  <c r="R282" i="8"/>
  <c r="Q283" i="8"/>
  <c r="R290" i="8"/>
  <c r="Q291" i="8"/>
  <c r="R298" i="8"/>
  <c r="Q299" i="8"/>
  <c r="R306" i="8"/>
  <c r="Q307" i="8"/>
  <c r="R314" i="8"/>
  <c r="Q315" i="8"/>
  <c r="S323" i="8"/>
  <c r="S324" i="8"/>
  <c r="R349" i="8"/>
  <c r="O349" i="8"/>
  <c r="R357" i="8"/>
  <c r="O357" i="8"/>
  <c r="S365" i="8"/>
  <c r="R365" i="8"/>
  <c r="O365" i="8"/>
  <c r="R371" i="8"/>
  <c r="Q371" i="8"/>
  <c r="R186" i="8"/>
  <c r="Q187" i="8"/>
  <c r="S178" i="8"/>
  <c r="R179" i="8"/>
  <c r="Q180" i="8"/>
  <c r="O181" i="8"/>
  <c r="S194" i="8"/>
  <c r="R195" i="8"/>
  <c r="Q196" i="8"/>
  <c r="S210" i="8"/>
  <c r="R211" i="8"/>
  <c r="S218" i="8"/>
  <c r="R219" i="8"/>
  <c r="R227" i="8"/>
  <c r="R235" i="8"/>
  <c r="R243" i="8"/>
  <c r="R251" i="8"/>
  <c r="R259" i="8"/>
  <c r="R267" i="8"/>
  <c r="R275" i="8"/>
  <c r="R283" i="8"/>
  <c r="S290" i="8"/>
  <c r="R291" i="8"/>
  <c r="S298" i="8"/>
  <c r="R299" i="8"/>
  <c r="S306" i="8"/>
  <c r="R307" i="8"/>
  <c r="R315" i="8"/>
  <c r="S325" i="8"/>
  <c r="R326" i="8"/>
  <c r="Q327" i="8"/>
  <c r="O328" i="8"/>
  <c r="O338" i="8"/>
  <c r="R338" i="8"/>
  <c r="O342" i="8"/>
  <c r="Q351" i="8"/>
  <c r="Q359" i="8"/>
  <c r="R372" i="8"/>
  <c r="S376" i="8"/>
  <c r="R376" i="8"/>
  <c r="O376" i="8"/>
  <c r="S186" i="8"/>
  <c r="R187" i="8"/>
  <c r="Q188" i="8"/>
  <c r="S202" i="8"/>
  <c r="R203" i="8"/>
  <c r="S179" i="8"/>
  <c r="R180" i="8"/>
  <c r="Q181" i="8"/>
  <c r="O182" i="8"/>
  <c r="S187" i="8"/>
  <c r="R188" i="8"/>
  <c r="Q189" i="8"/>
  <c r="O190" i="8"/>
  <c r="S195" i="8"/>
  <c r="R196" i="8"/>
  <c r="Q197" i="8"/>
  <c r="O198" i="8"/>
  <c r="S203" i="8"/>
  <c r="R204" i="8"/>
  <c r="Q205" i="8"/>
  <c r="O206" i="8"/>
  <c r="S211" i="8"/>
  <c r="R212" i="8"/>
  <c r="Q213" i="8"/>
  <c r="O214" i="8"/>
  <c r="S219" i="8"/>
  <c r="R220" i="8"/>
  <c r="Q221" i="8"/>
  <c r="O222" i="8"/>
  <c r="S227" i="8"/>
  <c r="R228" i="8"/>
  <c r="Q229" i="8"/>
  <c r="O230" i="8"/>
  <c r="S235" i="8"/>
  <c r="R236" i="8"/>
  <c r="Q237" i="8"/>
  <c r="O238" i="8"/>
  <c r="S243" i="8"/>
  <c r="R244" i="8"/>
  <c r="Q245" i="8"/>
  <c r="O246" i="8"/>
  <c r="S251" i="8"/>
  <c r="R252" i="8"/>
  <c r="Q253" i="8"/>
  <c r="O254" i="8"/>
  <c r="S259" i="8"/>
  <c r="R260" i="8"/>
  <c r="Q261" i="8"/>
  <c r="O262" i="8"/>
  <c r="S267" i="8"/>
  <c r="R268" i="8"/>
  <c r="Q269" i="8"/>
  <c r="O270" i="8"/>
  <c r="S275" i="8"/>
  <c r="Q277" i="8"/>
  <c r="O278" i="8"/>
  <c r="S283" i="8"/>
  <c r="Q285" i="8"/>
  <c r="O286" i="8"/>
  <c r="S291" i="8"/>
  <c r="Q293" i="8"/>
  <c r="O294" i="8"/>
  <c r="S299" i="8"/>
  <c r="Q301" i="8"/>
  <c r="O302" i="8"/>
  <c r="S307" i="8"/>
  <c r="Q309" i="8"/>
  <c r="O310" i="8"/>
  <c r="S315" i="8"/>
  <c r="Q317" i="8"/>
  <c r="O318" i="8"/>
  <c r="Q328" i="8"/>
  <c r="O329" i="8"/>
  <c r="O330" i="8"/>
  <c r="O331" i="8"/>
  <c r="Q332" i="8"/>
  <c r="O333" i="8"/>
  <c r="S335" i="8"/>
  <c r="R336" i="8"/>
  <c r="Q337" i="8"/>
  <c r="S337" i="8"/>
  <c r="O339" i="8"/>
  <c r="Q341" i="8"/>
  <c r="R342" i="8"/>
  <c r="S344" i="8"/>
  <c r="S348" i="8"/>
  <c r="Q349" i="8"/>
  <c r="S352" i="8"/>
  <c r="S356" i="8"/>
  <c r="Q357" i="8"/>
  <c r="S360" i="8"/>
  <c r="S364" i="8"/>
  <c r="Q365" i="8"/>
  <c r="O370" i="8"/>
  <c r="O371" i="8"/>
  <c r="S384" i="8"/>
  <c r="R384" i="8"/>
  <c r="Q384" i="8"/>
  <c r="O384" i="8"/>
  <c r="S392" i="8"/>
  <c r="R392" i="8"/>
  <c r="Q392" i="8"/>
  <c r="O392" i="8"/>
  <c r="R181" i="8"/>
  <c r="Q182" i="8"/>
  <c r="O183" i="8"/>
  <c r="R189" i="8"/>
  <c r="Q190" i="8"/>
  <c r="O191" i="8"/>
  <c r="R197" i="8"/>
  <c r="Q198" i="8"/>
  <c r="O199" i="8"/>
  <c r="R205" i="8"/>
  <c r="Q206" i="8"/>
  <c r="O207" i="8"/>
  <c r="R213" i="8"/>
  <c r="Q214" i="8"/>
  <c r="O215" i="8"/>
  <c r="R221" i="8"/>
  <c r="Q222" i="8"/>
  <c r="O223" i="8"/>
  <c r="R229" i="8"/>
  <c r="Q230" i="8"/>
  <c r="O231" i="8"/>
  <c r="R237" i="8"/>
  <c r="Q238" i="8"/>
  <c r="O239" i="8"/>
  <c r="R245" i="8"/>
  <c r="Q246" i="8"/>
  <c r="O247" i="8"/>
  <c r="R253" i="8"/>
  <c r="Q254" i="8"/>
  <c r="O255" i="8"/>
  <c r="R261" i="8"/>
  <c r="Q262" i="8"/>
  <c r="O263" i="8"/>
  <c r="R269" i="8"/>
  <c r="Q270" i="8"/>
  <c r="O271" i="8"/>
  <c r="R277" i="8"/>
  <c r="Q278" i="8"/>
  <c r="O279" i="8"/>
  <c r="R285" i="8"/>
  <c r="Q286" i="8"/>
  <c r="O287" i="8"/>
  <c r="R293" i="8"/>
  <c r="Q294" i="8"/>
  <c r="O295" i="8"/>
  <c r="R301" i="8"/>
  <c r="Q302" i="8"/>
  <c r="O303" i="8"/>
  <c r="R309" i="8"/>
  <c r="Q310" i="8"/>
  <c r="O311" i="8"/>
  <c r="R317" i="8"/>
  <c r="Q318" i="8"/>
  <c r="O319" i="8"/>
  <c r="R328" i="8"/>
  <c r="Q329" i="8"/>
  <c r="Q330" i="8"/>
  <c r="R331" i="8"/>
  <c r="R332" i="8"/>
  <c r="Q333" i="8"/>
  <c r="R339" i="8"/>
  <c r="S342" i="8"/>
  <c r="R347" i="8"/>
  <c r="Q347" i="8"/>
  <c r="S349" i="8"/>
  <c r="R355" i="8"/>
  <c r="Q355" i="8"/>
  <c r="S357" i="8"/>
  <c r="R363" i="8"/>
  <c r="Q363" i="8"/>
  <c r="S371" i="8"/>
  <c r="Q376" i="8"/>
  <c r="O379" i="8"/>
  <c r="R379" i="8"/>
  <c r="Q379" i="8"/>
  <c r="R178" i="8"/>
  <c r="Q179" i="8"/>
  <c r="H4" i="2"/>
  <c r="K8" i="2" s="1"/>
  <c r="H54" i="11"/>
  <c r="H46" i="11"/>
  <c r="H38" i="11"/>
  <c r="H30" i="11"/>
  <c r="H56" i="11"/>
  <c r="H48" i="11"/>
  <c r="H40" i="11"/>
  <c r="H32" i="11"/>
  <c r="H53" i="11"/>
  <c r="H33" i="11"/>
  <c r="H27" i="11"/>
  <c r="H24" i="11"/>
  <c r="H18" i="11"/>
  <c r="H6" i="11"/>
  <c r="H58" i="11"/>
  <c r="H55" i="11"/>
  <c r="H52" i="11"/>
  <c r="H26" i="11"/>
  <c r="H11" i="11"/>
  <c r="H51" i="11"/>
  <c r="H49" i="11"/>
  <c r="H47" i="11"/>
  <c r="H45" i="11"/>
  <c r="H43" i="11"/>
  <c r="H37" i="11"/>
  <c r="H14" i="11"/>
  <c r="H10" i="11"/>
  <c r="H5" i="11"/>
  <c r="H21" i="11"/>
  <c r="H12" i="11"/>
  <c r="H7" i="11"/>
  <c r="H15" i="11"/>
  <c r="H2" i="11"/>
  <c r="H42" i="11"/>
  <c r="H36" i="11"/>
  <c r="H34" i="11"/>
  <c r="H28" i="11"/>
  <c r="H19" i="11"/>
  <c r="H9" i="11"/>
  <c r="H50" i="11"/>
  <c r="H44" i="11"/>
  <c r="H22" i="11"/>
  <c r="H16" i="11"/>
  <c r="H3" i="11"/>
  <c r="H57" i="11"/>
  <c r="H25" i="11"/>
  <c r="H20" i="11"/>
  <c r="H17" i="11"/>
  <c r="H13" i="11"/>
  <c r="H8" i="11"/>
  <c r="H41" i="11"/>
  <c r="H39" i="11"/>
  <c r="H35" i="11"/>
  <c r="H31" i="11"/>
  <c r="H29" i="11"/>
  <c r="O184" i="8"/>
  <c r="R190" i="8"/>
  <c r="Q191" i="8"/>
  <c r="O192" i="8"/>
  <c r="R198" i="8"/>
  <c r="Q199" i="8"/>
  <c r="O200" i="8"/>
  <c r="R206" i="8"/>
  <c r="Q207" i="8"/>
  <c r="R214" i="8"/>
  <c r="Q215" i="8"/>
  <c r="R222" i="8"/>
  <c r="Q223" i="8"/>
  <c r="R230" i="8"/>
  <c r="Q231" i="8"/>
  <c r="R238" i="8"/>
  <c r="Q239" i="8"/>
  <c r="R246" i="8"/>
  <c r="Q247" i="8"/>
  <c r="R254" i="8"/>
  <c r="Q255" i="8"/>
  <c r="R262" i="8"/>
  <c r="Q263" i="8"/>
  <c r="R270" i="8"/>
  <c r="Q271" i="8"/>
  <c r="R278" i="8"/>
  <c r="Q279" i="8"/>
  <c r="R286" i="8"/>
  <c r="Q287" i="8"/>
  <c r="O288" i="8"/>
  <c r="R294" i="8"/>
  <c r="Q295" i="8"/>
  <c r="O296" i="8"/>
  <c r="R302" i="8"/>
  <c r="Q303" i="8"/>
  <c r="O304" i="8"/>
  <c r="R310" i="8"/>
  <c r="Q311" i="8"/>
  <c r="O312" i="8"/>
  <c r="R318" i="8"/>
  <c r="Q319" i="8"/>
  <c r="O320" i="8"/>
  <c r="R322" i="8"/>
  <c r="Q323" i="8"/>
  <c r="O324" i="8"/>
  <c r="R329" i="8"/>
  <c r="S330" i="8"/>
  <c r="S331" i="8"/>
  <c r="S332" i="8"/>
  <c r="R333" i="8"/>
  <c r="O335" i="8"/>
  <c r="O336" i="8"/>
  <c r="O337" i="8"/>
  <c r="S339" i="8"/>
  <c r="R348" i="8"/>
  <c r="R356" i="8"/>
  <c r="R364" i="8"/>
  <c r="R368" i="8"/>
  <c r="O368" i="8"/>
  <c r="R215" i="8"/>
  <c r="R223" i="8"/>
  <c r="R231" i="8"/>
  <c r="R239" i="8"/>
  <c r="R247" i="8"/>
  <c r="R255" i="8"/>
  <c r="R263" i="8"/>
  <c r="R271" i="8"/>
  <c r="R279" i="8"/>
  <c r="R287" i="8"/>
  <c r="R295" i="8"/>
  <c r="R303" i="8"/>
  <c r="R311" i="8"/>
  <c r="R319" i="8"/>
  <c r="Q335" i="8"/>
  <c r="Q336" i="8"/>
  <c r="O346" i="8"/>
  <c r="S346" i="8"/>
  <c r="R346" i="8"/>
  <c r="O347" i="8"/>
  <c r="O354" i="8"/>
  <c r="S354" i="8"/>
  <c r="R354" i="8"/>
  <c r="O355" i="8"/>
  <c r="O362" i="8"/>
  <c r="S362" i="8"/>
  <c r="R362" i="8"/>
  <c r="O363" i="8"/>
  <c r="S373" i="8"/>
  <c r="R373" i="8"/>
  <c r="O373" i="8"/>
  <c r="R375" i="8"/>
  <c r="S379" i="8"/>
  <c r="S383" i="8"/>
  <c r="S391" i="8"/>
  <c r="R224" i="8"/>
  <c r="O226" i="8"/>
  <c r="Q233" i="8"/>
  <c r="O234" i="8"/>
  <c r="O242" i="8"/>
  <c r="R248" i="8"/>
  <c r="O250" i="8"/>
  <c r="R256" i="8"/>
  <c r="O258" i="8"/>
  <c r="R264" i="8"/>
  <c r="O266" i="8"/>
  <c r="R272" i="8"/>
  <c r="Q273" i="8"/>
  <c r="O274" i="8"/>
  <c r="R280" i="8"/>
  <c r="Q281" i="8"/>
  <c r="O282" i="8"/>
  <c r="R288" i="8"/>
  <c r="Q289" i="8"/>
  <c r="R296" i="8"/>
  <c r="Q297" i="8"/>
  <c r="R304" i="8"/>
  <c r="Q305" i="8"/>
  <c r="R312" i="8"/>
  <c r="Q313" i="8"/>
  <c r="O314" i="8"/>
  <c r="R320" i="8"/>
  <c r="Q321" i="8"/>
  <c r="O322" i="8"/>
  <c r="O323" i="8"/>
  <c r="Q324" i="8"/>
  <c r="S347" i="8"/>
  <c r="S355" i="8"/>
  <c r="Q361" i="8"/>
  <c r="S363" i="8"/>
  <c r="S367" i="8"/>
  <c r="R383" i="8"/>
  <c r="Q383" i="8"/>
  <c r="R391" i="8"/>
  <c r="Q391" i="8"/>
  <c r="Q322" i="8"/>
  <c r="S343" i="8"/>
  <c r="O343" i="8"/>
  <c r="Q346" i="8"/>
  <c r="S351" i="8"/>
  <c r="Q354" i="8"/>
  <c r="S359" i="8"/>
  <c r="Q362" i="8"/>
  <c r="S368" i="8"/>
  <c r="S372" i="8"/>
  <c r="O340" i="8"/>
  <c r="S345" i="8"/>
  <c r="O348" i="8"/>
  <c r="S353" i="8"/>
  <c r="O356" i="8"/>
  <c r="S361" i="8"/>
  <c r="O364" i="8"/>
  <c r="S369" i="8"/>
  <c r="R370" i="8"/>
  <c r="O372" i="8"/>
  <c r="S377" i="8"/>
  <c r="R378" i="8"/>
  <c r="O380" i="8"/>
  <c r="S385" i="8"/>
  <c r="R386" i="8"/>
  <c r="Q387" i="8"/>
  <c r="O388" i="8"/>
  <c r="S393" i="8"/>
  <c r="R394" i="8"/>
  <c r="Q395" i="8"/>
  <c r="O396" i="8"/>
  <c r="S401" i="8"/>
  <c r="R402" i="8"/>
  <c r="Q403" i="8"/>
  <c r="O404" i="8"/>
  <c r="S409" i="8"/>
  <c r="R410" i="8"/>
  <c r="Q411" i="8"/>
  <c r="O412" i="8"/>
  <c r="S417" i="8"/>
  <c r="R418" i="8"/>
  <c r="Q419" i="8"/>
  <c r="O420" i="8"/>
  <c r="S425" i="8"/>
  <c r="R426" i="8"/>
  <c r="Q427" i="8"/>
  <c r="O428" i="8"/>
  <c r="S433" i="8"/>
  <c r="R434" i="8"/>
  <c r="Q435" i="8"/>
  <c r="O436" i="8"/>
  <c r="S441" i="8"/>
  <c r="R442" i="8"/>
  <c r="Q443" i="8"/>
  <c r="O444" i="8"/>
  <c r="S449" i="8"/>
  <c r="R450" i="8"/>
  <c r="Q451" i="8"/>
  <c r="S457" i="8"/>
  <c r="R458" i="8"/>
  <c r="Q459" i="8"/>
  <c r="S465" i="8"/>
  <c r="R466" i="8"/>
  <c r="Q467" i="8"/>
  <c r="S473" i="8"/>
  <c r="R474" i="8"/>
  <c r="Q475" i="8"/>
  <c r="S481" i="8"/>
  <c r="R482" i="8"/>
  <c r="Q483" i="8"/>
  <c r="S489" i="8"/>
  <c r="R490" i="8"/>
  <c r="Q491" i="8"/>
  <c r="S497" i="8"/>
  <c r="R498" i="8"/>
  <c r="Q499" i="8"/>
  <c r="O500" i="8"/>
  <c r="S505" i="8"/>
  <c r="R506" i="8"/>
  <c r="Q507" i="8"/>
  <c r="O508" i="8"/>
  <c r="S513" i="8"/>
  <c r="R514" i="8"/>
  <c r="Q515" i="8"/>
  <c r="O516" i="8"/>
  <c r="S521" i="8"/>
  <c r="R522" i="8"/>
  <c r="Q523" i="8"/>
  <c r="O524" i="8"/>
  <c r="S529" i="8"/>
  <c r="R530" i="8"/>
  <c r="Q531" i="8"/>
  <c r="O532" i="8"/>
  <c r="S537" i="8"/>
  <c r="R538" i="8"/>
  <c r="Q539" i="8"/>
  <c r="O540" i="8"/>
  <c r="S545" i="8"/>
  <c r="R546" i="8"/>
  <c r="Q547" i="8"/>
  <c r="O548" i="8"/>
  <c r="S553" i="8"/>
  <c r="R554" i="8"/>
  <c r="Q555" i="8"/>
  <c r="S561" i="8"/>
  <c r="R562" i="8"/>
  <c r="Q563" i="8"/>
  <c r="S569" i="8"/>
  <c r="R570" i="8"/>
  <c r="Q571" i="8"/>
  <c r="S577" i="8"/>
  <c r="R578" i="8"/>
  <c r="Q579" i="8"/>
  <c r="O580" i="8"/>
  <c r="S585" i="8"/>
  <c r="R586" i="8"/>
  <c r="Q587" i="8"/>
  <c r="S593" i="8"/>
  <c r="R594" i="8"/>
  <c r="Q595" i="8"/>
  <c r="S601" i="8"/>
  <c r="R602" i="8"/>
  <c r="Q603" i="8"/>
  <c r="S609" i="8"/>
  <c r="R610" i="8"/>
  <c r="Q611" i="8"/>
  <c r="S617" i="8"/>
  <c r="R618" i="8"/>
  <c r="Q619" i="8"/>
  <c r="S625" i="8"/>
  <c r="R626" i="8"/>
  <c r="Q627" i="8"/>
  <c r="Q628" i="8"/>
  <c r="R629" i="8"/>
  <c r="R630" i="8"/>
  <c r="S634" i="8"/>
  <c r="S635" i="8"/>
  <c r="R635" i="8"/>
  <c r="R638" i="8"/>
  <c r="S642" i="8"/>
  <c r="S643" i="8"/>
  <c r="R643" i="8"/>
  <c r="R649" i="8"/>
  <c r="Q650" i="8"/>
  <c r="S654" i="8"/>
  <c r="Q654" i="8"/>
  <c r="O654" i="8"/>
  <c r="S670" i="8"/>
  <c r="R670" i="8"/>
  <c r="Q670" i="8"/>
  <c r="O670" i="8"/>
  <c r="S370" i="8"/>
  <c r="S378" i="8"/>
  <c r="O381" i="8"/>
  <c r="S386" i="8"/>
  <c r="R387" i="8"/>
  <c r="O389" i="8"/>
  <c r="S394" i="8"/>
  <c r="R395" i="8"/>
  <c r="O397" i="8"/>
  <c r="S402" i="8"/>
  <c r="R403" i="8"/>
  <c r="O405" i="8"/>
  <c r="S410" i="8"/>
  <c r="R411" i="8"/>
  <c r="O413" i="8"/>
  <c r="S418" i="8"/>
  <c r="O421" i="8"/>
  <c r="S426" i="8"/>
  <c r="O429" i="8"/>
  <c r="S434" i="8"/>
  <c r="O437" i="8"/>
  <c r="S442" i="8"/>
  <c r="O445" i="8"/>
  <c r="S450" i="8"/>
  <c r="Q452" i="8"/>
  <c r="O453" i="8"/>
  <c r="S458" i="8"/>
  <c r="Q460" i="8"/>
  <c r="O461" i="8"/>
  <c r="S466" i="8"/>
  <c r="Q468" i="8"/>
  <c r="O469" i="8"/>
  <c r="S474" i="8"/>
  <c r="Q476" i="8"/>
  <c r="O477" i="8"/>
  <c r="S482" i="8"/>
  <c r="Q484" i="8"/>
  <c r="O485" i="8"/>
  <c r="S490" i="8"/>
  <c r="Q492" i="8"/>
  <c r="O493" i="8"/>
  <c r="S498" i="8"/>
  <c r="R499" i="8"/>
  <c r="S506" i="8"/>
  <c r="R507" i="8"/>
  <c r="S514" i="8"/>
  <c r="R515" i="8"/>
  <c r="S522" i="8"/>
  <c r="R523" i="8"/>
  <c r="S530" i="8"/>
  <c r="S562" i="8"/>
  <c r="S570" i="8"/>
  <c r="S594" i="8"/>
  <c r="R595" i="8"/>
  <c r="S602" i="8"/>
  <c r="R603" i="8"/>
  <c r="S610" i="8"/>
  <c r="R611" i="8"/>
  <c r="S618" i="8"/>
  <c r="R619" i="8"/>
  <c r="S626" i="8"/>
  <c r="R627" i="8"/>
  <c r="S628" i="8"/>
  <c r="S629" i="8"/>
  <c r="S630" i="8"/>
  <c r="S638" i="8"/>
  <c r="S649" i="8"/>
  <c r="R650" i="8"/>
  <c r="S662" i="8"/>
  <c r="Q662" i="8"/>
  <c r="O662" i="8"/>
  <c r="U68" i="17"/>
  <c r="O665" i="8"/>
  <c r="Q665" i="8"/>
  <c r="O642" i="8"/>
  <c r="O643" i="8"/>
  <c r="R653" i="8"/>
  <c r="Q653" i="8"/>
  <c r="O653" i="8"/>
  <c r="O351" i="8"/>
  <c r="O359" i="8"/>
  <c r="O367" i="8"/>
  <c r="O375" i="8"/>
  <c r="R381" i="8"/>
  <c r="O383" i="8"/>
  <c r="R389" i="8"/>
  <c r="O391" i="8"/>
  <c r="R397" i="8"/>
  <c r="O399" i="8"/>
  <c r="R405" i="8"/>
  <c r="O407" i="8"/>
  <c r="R413" i="8"/>
  <c r="O415" i="8"/>
  <c r="R421" i="8"/>
  <c r="O423" i="8"/>
  <c r="R429" i="8"/>
  <c r="O431" i="8"/>
  <c r="R437" i="8"/>
  <c r="O439" i="8"/>
  <c r="R445" i="8"/>
  <c r="O447" i="8"/>
  <c r="R453" i="8"/>
  <c r="O455" i="8"/>
  <c r="R461" i="8"/>
  <c r="O463" i="8"/>
  <c r="R469" i="8"/>
  <c r="O471" i="8"/>
  <c r="R477" i="8"/>
  <c r="O479" i="8"/>
  <c r="O487" i="8"/>
  <c r="O495" i="8"/>
  <c r="Q502" i="8"/>
  <c r="O503" i="8"/>
  <c r="Q510" i="8"/>
  <c r="O511" i="8"/>
  <c r="Q518" i="8"/>
  <c r="O519" i="8"/>
  <c r="Q526" i="8"/>
  <c r="O527" i="8"/>
  <c r="R533" i="8"/>
  <c r="Q534" i="8"/>
  <c r="O535" i="8"/>
  <c r="Q542" i="8"/>
  <c r="O543" i="8"/>
  <c r="Q550" i="8"/>
  <c r="O551" i="8"/>
  <c r="Q558" i="8"/>
  <c r="O559" i="8"/>
  <c r="Q566" i="8"/>
  <c r="O567" i="8"/>
  <c r="Q574" i="8"/>
  <c r="O575" i="8"/>
  <c r="Q582" i="8"/>
  <c r="O583" i="8"/>
  <c r="Q590" i="8"/>
  <c r="O591" i="8"/>
  <c r="Q598" i="8"/>
  <c r="O599" i="8"/>
  <c r="Q606" i="8"/>
  <c r="O607" i="8"/>
  <c r="Q614" i="8"/>
  <c r="O615" i="8"/>
  <c r="Q622" i="8"/>
  <c r="O623" i="8"/>
  <c r="Q635" i="8"/>
  <c r="Q642" i="8"/>
  <c r="Q643" i="8"/>
  <c r="R661" i="8"/>
  <c r="Q661" i="8"/>
  <c r="O661" i="8"/>
  <c r="R662" i="8"/>
  <c r="S665" i="8"/>
  <c r="S669" i="8"/>
  <c r="R669" i="8"/>
  <c r="Q669" i="8"/>
  <c r="O669" i="8"/>
  <c r="Q399" i="8"/>
  <c r="O400" i="8"/>
  <c r="Q407" i="8"/>
  <c r="O408" i="8"/>
  <c r="Q415" i="8"/>
  <c r="O416" i="8"/>
  <c r="Q423" i="8"/>
  <c r="O424" i="8"/>
  <c r="Q431" i="8"/>
  <c r="O432" i="8"/>
  <c r="Q439" i="8"/>
  <c r="O440" i="8"/>
  <c r="Q447" i="8"/>
  <c r="O448" i="8"/>
  <c r="Q455" i="8"/>
  <c r="O456" i="8"/>
  <c r="Q463" i="8"/>
  <c r="O464" i="8"/>
  <c r="Q471" i="8"/>
  <c r="O472" i="8"/>
  <c r="Q479" i="8"/>
  <c r="O480" i="8"/>
  <c r="Q487" i="8"/>
  <c r="O488" i="8"/>
  <c r="Q495" i="8"/>
  <c r="O496" i="8"/>
  <c r="Q503" i="8"/>
  <c r="O504" i="8"/>
  <c r="O512" i="8"/>
  <c r="O520" i="8"/>
  <c r="R526" i="8"/>
  <c r="Q527" i="8"/>
  <c r="O528" i="8"/>
  <c r="R534" i="8"/>
  <c r="Q535" i="8"/>
  <c r="O536" i="8"/>
  <c r="R542" i="8"/>
  <c r="Q543" i="8"/>
  <c r="O544" i="8"/>
  <c r="R550" i="8"/>
  <c r="Q551" i="8"/>
  <c r="O552" i="8"/>
  <c r="R558" i="8"/>
  <c r="Q559" i="8"/>
  <c r="O560" i="8"/>
  <c r="R566" i="8"/>
  <c r="Q567" i="8"/>
  <c r="O568" i="8"/>
  <c r="R574" i="8"/>
  <c r="Q575" i="8"/>
  <c r="O576" i="8"/>
  <c r="R582" i="8"/>
  <c r="Q583" i="8"/>
  <c r="O584" i="8"/>
  <c r="R590" i="8"/>
  <c r="Q591" i="8"/>
  <c r="O592" i="8"/>
  <c r="R598" i="8"/>
  <c r="Q599" i="8"/>
  <c r="O600" i="8"/>
  <c r="R606" i="8"/>
  <c r="Q607" i="8"/>
  <c r="O608" i="8"/>
  <c r="Q615" i="8"/>
  <c r="O616" i="8"/>
  <c r="Q623" i="8"/>
  <c r="O624" i="8"/>
  <c r="R642" i="8"/>
  <c r="S652" i="8"/>
  <c r="R652" i="8"/>
  <c r="Q652" i="8"/>
  <c r="Q400" i="8"/>
  <c r="Q408" i="8"/>
  <c r="Q416" i="8"/>
  <c r="Q424" i="8"/>
  <c r="Q432" i="8"/>
  <c r="Q440" i="8"/>
  <c r="O441" i="8"/>
  <c r="Q448" i="8"/>
  <c r="O449" i="8"/>
  <c r="Q456" i="8"/>
  <c r="O457" i="8"/>
  <c r="Q464" i="8"/>
  <c r="O465" i="8"/>
  <c r="Q472" i="8"/>
  <c r="O473" i="8"/>
  <c r="Q480" i="8"/>
  <c r="O481" i="8"/>
  <c r="Q488" i="8"/>
  <c r="O489" i="8"/>
  <c r="Q496" i="8"/>
  <c r="O497" i="8"/>
  <c r="Q504" i="8"/>
  <c r="R511" i="8"/>
  <c r="Q512" i="8"/>
  <c r="R519" i="8"/>
  <c r="Q520" i="8"/>
  <c r="R527" i="8"/>
  <c r="Q528" i="8"/>
  <c r="R535" i="8"/>
  <c r="Q536" i="8"/>
  <c r="R543" i="8"/>
  <c r="Q544" i="8"/>
  <c r="R551" i="8"/>
  <c r="Q552" i="8"/>
  <c r="R559" i="8"/>
  <c r="Q560" i="8"/>
  <c r="S566" i="8"/>
  <c r="R567" i="8"/>
  <c r="Q568" i="8"/>
  <c r="R575" i="8"/>
  <c r="Q576" i="8"/>
  <c r="R583" i="8"/>
  <c r="Q584" i="8"/>
  <c r="R591" i="8"/>
  <c r="Q592" i="8"/>
  <c r="S598" i="8"/>
  <c r="R599" i="8"/>
  <c r="Q600" i="8"/>
  <c r="O601" i="8"/>
  <c r="S606" i="8"/>
  <c r="R607" i="8"/>
  <c r="Q608" i="8"/>
  <c r="O609" i="8"/>
  <c r="S614" i="8"/>
  <c r="R615" i="8"/>
  <c r="Q616" i="8"/>
  <c r="R623" i="8"/>
  <c r="Q624" i="8"/>
  <c r="O625" i="8"/>
  <c r="S646" i="8"/>
  <c r="O646" i="8"/>
  <c r="S668" i="8"/>
  <c r="R400" i="8"/>
  <c r="R408" i="8"/>
  <c r="R416" i="8"/>
  <c r="R424" i="8"/>
  <c r="R432" i="8"/>
  <c r="R440" i="8"/>
  <c r="O442" i="8"/>
  <c r="R448" i="8"/>
  <c r="O450" i="8"/>
  <c r="R456" i="8"/>
  <c r="O458" i="8"/>
  <c r="R464" i="8"/>
  <c r="O466" i="8"/>
  <c r="R472" i="8"/>
  <c r="O474" i="8"/>
  <c r="R480" i="8"/>
  <c r="O482" i="8"/>
  <c r="R488" i="8"/>
  <c r="O490" i="8"/>
  <c r="R496" i="8"/>
  <c r="O498" i="8"/>
  <c r="R504" i="8"/>
  <c r="Q505" i="8"/>
  <c r="O506" i="8"/>
  <c r="R512" i="8"/>
  <c r="Q513" i="8"/>
  <c r="O514" i="8"/>
  <c r="R520" i="8"/>
  <c r="Q521" i="8"/>
  <c r="O522" i="8"/>
  <c r="R528" i="8"/>
  <c r="Q529" i="8"/>
  <c r="O530" i="8"/>
  <c r="R536" i="8"/>
  <c r="Q537" i="8"/>
  <c r="O538" i="8"/>
  <c r="S543" i="8"/>
  <c r="R544" i="8"/>
  <c r="Q545" i="8"/>
  <c r="O546" i="8"/>
  <c r="R552" i="8"/>
  <c r="Q553" i="8"/>
  <c r="O554" i="8"/>
  <c r="R560" i="8"/>
  <c r="Q561" i="8"/>
  <c r="O562" i="8"/>
  <c r="S567" i="8"/>
  <c r="R568" i="8"/>
  <c r="Q569" i="8"/>
  <c r="O570" i="8"/>
  <c r="R576" i="8"/>
  <c r="Q577" i="8"/>
  <c r="O578" i="8"/>
  <c r="R584" i="8"/>
  <c r="Q585" i="8"/>
  <c r="O586" i="8"/>
  <c r="S591" i="8"/>
  <c r="R592" i="8"/>
  <c r="Q593" i="8"/>
  <c r="O594" i="8"/>
  <c r="S599" i="8"/>
  <c r="R600" i="8"/>
  <c r="Q601" i="8"/>
  <c r="O602" i="8"/>
  <c r="R608" i="8"/>
  <c r="Q609" i="8"/>
  <c r="O610" i="8"/>
  <c r="R616" i="8"/>
  <c r="Q617" i="8"/>
  <c r="O618" i="8"/>
  <c r="R624" i="8"/>
  <c r="Q625" i="8"/>
  <c r="O626" i="8"/>
  <c r="Q637" i="8"/>
  <c r="O637" i="8"/>
  <c r="Q645" i="8"/>
  <c r="O645" i="8"/>
  <c r="S66" i="17"/>
  <c r="Q648" i="8"/>
  <c r="O652" i="8"/>
  <c r="O531" i="8"/>
  <c r="S536" i="8"/>
  <c r="R537" i="8"/>
  <c r="Q538" i="8"/>
  <c r="S544" i="8"/>
  <c r="S552" i="8"/>
  <c r="Q554" i="8"/>
  <c r="Q570" i="8"/>
  <c r="S576" i="8"/>
  <c r="R577" i="8"/>
  <c r="R585" i="8"/>
  <c r="Q594" i="8"/>
  <c r="O595" i="8"/>
  <c r="S600" i="8"/>
  <c r="O627" i="8"/>
  <c r="O628" i="8"/>
  <c r="O629" i="8"/>
  <c r="Q630" i="8"/>
  <c r="R636" i="8"/>
  <c r="Q636" i="8"/>
  <c r="Q638" i="8"/>
  <c r="R644" i="8"/>
  <c r="Q644" i="8"/>
  <c r="Q646" i="8"/>
  <c r="Q649" i="8"/>
  <c r="O650" i="8"/>
  <c r="O657" i="8"/>
  <c r="S658" i="8"/>
  <c r="O658" i="8"/>
  <c r="S666" i="8"/>
  <c r="O666" i="8"/>
  <c r="O668" i="8"/>
  <c r="Q673" i="8"/>
  <c r="O674" i="8"/>
  <c r="R673" i="8"/>
  <c r="Q674" i="8"/>
  <c r="S673" i="8"/>
  <c r="R674" i="8"/>
  <c r="R651" i="8"/>
  <c r="R659" i="8"/>
  <c r="Q660" i="8"/>
  <c r="R667" i="8"/>
  <c r="Q668" i="8"/>
  <c r="R675" i="8"/>
  <c r="Q676" i="8"/>
  <c r="O677" i="8"/>
  <c r="R683" i="8"/>
  <c r="Q684" i="8"/>
  <c r="O685" i="8"/>
  <c r="Q692" i="8"/>
  <c r="O693" i="8"/>
  <c r="R660" i="8"/>
  <c r="R668" i="8"/>
  <c r="R676" i="8"/>
  <c r="Q677" i="8"/>
  <c r="O678" i="8"/>
  <c r="R684" i="8"/>
  <c r="Q685" i="8"/>
  <c r="O686" i="8"/>
  <c r="R692" i="8"/>
  <c r="Q693" i="8"/>
  <c r="O694" i="8"/>
  <c r="R677" i="8"/>
  <c r="Q678" i="8"/>
  <c r="R685" i="8"/>
  <c r="Q686" i="8"/>
  <c r="R693" i="8"/>
  <c r="Q694" i="8"/>
  <c r="O695" i="8"/>
  <c r="O696" i="8"/>
  <c r="O697" i="8"/>
  <c r="R678" i="8"/>
  <c r="R686" i="8"/>
  <c r="R694" i="8"/>
  <c r="Q695" i="8"/>
  <c r="Q696" i="8"/>
  <c r="R697" i="8"/>
  <c r="Q656" i="8"/>
  <c r="Q664" i="8"/>
  <c r="O689" i="8"/>
  <c r="R695" i="8"/>
  <c r="S696" i="8"/>
  <c r="S697" i="8"/>
  <c r="AY379" i="13"/>
  <c r="AY328" i="13"/>
  <c r="AY363" i="13"/>
  <c r="AY552" i="13"/>
  <c r="AY497" i="13"/>
  <c r="AY428" i="13"/>
  <c r="AY215" i="13"/>
  <c r="AY362" i="13"/>
  <c r="AY165" i="13"/>
  <c r="AY505" i="13"/>
  <c r="AY520" i="13"/>
  <c r="AY466" i="13"/>
  <c r="AY380" i="13"/>
  <c r="AY411" i="13"/>
  <c r="AY346" i="13"/>
  <c r="AY181" i="13"/>
  <c r="AY300" i="13"/>
  <c r="AY259" i="13"/>
  <c r="AY408" i="13"/>
  <c r="AY234" i="13"/>
  <c r="AY188" i="13"/>
  <c r="AY166" i="13"/>
  <c r="AY266" i="13"/>
  <c r="AY56" i="13"/>
  <c r="AY40" i="13"/>
  <c r="AY425" i="13"/>
  <c r="AY291" i="13"/>
  <c r="AY104" i="13"/>
  <c r="AY13" i="13"/>
  <c r="AY67" i="13"/>
  <c r="AZ20" i="13"/>
  <c r="AZ75" i="13"/>
  <c r="AZ225" i="13"/>
  <c r="C17" i="10"/>
  <c r="C15" i="10"/>
  <c r="C13" i="10"/>
  <c r="C11" i="10"/>
  <c r="E11" i="10" s="1"/>
  <c r="C14" i="10"/>
  <c r="J14" i="10" s="1"/>
  <c r="AY102" i="13"/>
  <c r="AZ6" i="13"/>
  <c r="BA538" i="13"/>
  <c r="BA497" i="13"/>
  <c r="BA421" i="13"/>
  <c r="BA86" i="13"/>
  <c r="BA370" i="13"/>
  <c r="BA331" i="13"/>
  <c r="BA305" i="13"/>
  <c r="BA519" i="13"/>
  <c r="BA518" i="13"/>
  <c r="BA535" i="13"/>
  <c r="BA467" i="13"/>
  <c r="BA270" i="13"/>
  <c r="BA174" i="13"/>
  <c r="BA358" i="13"/>
  <c r="BA307" i="13"/>
  <c r="BA489" i="13"/>
  <c r="BA292" i="13"/>
  <c r="BA54" i="13"/>
  <c r="BA79" i="13"/>
  <c r="BA207" i="13"/>
  <c r="BA190" i="13"/>
  <c r="BA294" i="13"/>
  <c r="BA540" i="13"/>
  <c r="BA383" i="13"/>
  <c r="BA529" i="13"/>
  <c r="BA354" i="13"/>
  <c r="BA365" i="13"/>
  <c r="AX308" i="13"/>
  <c r="AX393" i="13"/>
  <c r="AX400" i="13"/>
  <c r="AX450" i="13"/>
  <c r="AX457" i="13"/>
  <c r="AX434" i="13"/>
  <c r="AX451" i="13"/>
  <c r="AX526" i="13"/>
  <c r="AX527" i="13"/>
  <c r="AX324" i="13"/>
  <c r="AX459" i="13"/>
  <c r="AX412" i="13"/>
  <c r="AX343" i="13"/>
  <c r="AX300" i="13"/>
  <c r="AX264" i="13"/>
  <c r="AX529" i="13"/>
  <c r="F185" i="14"/>
  <c r="F183" i="14"/>
  <c r="F181" i="14"/>
  <c r="F179" i="14"/>
  <c r="G180" i="14"/>
  <c r="F178" i="14"/>
  <c r="F182" i="14"/>
  <c r="G182" i="14"/>
  <c r="G179" i="14"/>
  <c r="G185" i="14"/>
  <c r="G184" i="14"/>
  <c r="G183" i="14"/>
  <c r="G181" i="14"/>
  <c r="F184" i="14"/>
  <c r="G178" i="14"/>
  <c r="F180" i="14"/>
  <c r="AX37" i="13"/>
  <c r="AX57" i="13"/>
  <c r="AX174" i="13"/>
  <c r="AX197" i="13"/>
  <c r="AX310" i="13"/>
  <c r="AX474" i="13"/>
  <c r="BB474" i="13" s="1"/>
  <c r="AX375" i="13"/>
  <c r="AX481" i="13"/>
  <c r="M42" i="17"/>
  <c r="M40" i="17"/>
  <c r="H163" i="14"/>
  <c r="B83" i="17"/>
  <c r="B72" i="17"/>
  <c r="B85" i="17"/>
  <c r="B74" i="17"/>
  <c r="C77" i="17"/>
  <c r="G44" i="17"/>
  <c r="C88" i="17"/>
  <c r="I44" i="17"/>
  <c r="M44" i="17"/>
  <c r="L44" i="17"/>
  <c r="K44" i="17"/>
  <c r="H44" i="17"/>
  <c r="D44" i="17"/>
  <c r="C83" i="17"/>
  <c r="C72" i="17"/>
  <c r="F39" i="17"/>
  <c r="G39" i="17"/>
  <c r="L39" i="17"/>
  <c r="K39" i="17"/>
  <c r="J39" i="17"/>
  <c r="H39" i="17"/>
  <c r="D39" i="17"/>
  <c r="H132" i="14"/>
  <c r="J42" i="17"/>
  <c r="B87" i="17"/>
  <c r="B76" i="17"/>
  <c r="B89" i="17"/>
  <c r="B78" i="17"/>
  <c r="K42" i="17"/>
  <c r="C76" i="17"/>
  <c r="C87" i="17"/>
  <c r="G43" i="17"/>
  <c r="F43" i="17"/>
  <c r="C84" i="17"/>
  <c r="E40" i="17"/>
  <c r="C73" i="17"/>
  <c r="I40" i="17"/>
  <c r="D43" i="17"/>
  <c r="H176" i="14"/>
  <c r="D40" i="17"/>
  <c r="H43" i="17"/>
  <c r="C86" i="17"/>
  <c r="C75" i="17"/>
  <c r="F42" i="17"/>
  <c r="B79" i="17"/>
  <c r="B90" i="17"/>
  <c r="U61" i="17"/>
  <c r="M61" i="17"/>
  <c r="E61" i="17"/>
  <c r="Y61" i="17"/>
  <c r="Q61" i="17"/>
  <c r="I61" i="17"/>
  <c r="V61" i="17"/>
  <c r="K61" i="17"/>
  <c r="T61" i="17"/>
  <c r="J61" i="17"/>
  <c r="S61" i="17"/>
  <c r="H61" i="17"/>
  <c r="R61" i="17"/>
  <c r="G61" i="17"/>
  <c r="P61" i="17"/>
  <c r="F61" i="17"/>
  <c r="B86" i="17"/>
  <c r="B75" i="17"/>
  <c r="C90" i="17"/>
  <c r="C79" i="17"/>
  <c r="G46" i="17"/>
  <c r="D61" i="17"/>
  <c r="T65" i="17"/>
  <c r="L61" i="17"/>
  <c r="N61" i="17"/>
  <c r="O61" i="17"/>
  <c r="T62" i="17"/>
  <c r="L62" i="17"/>
  <c r="D62" i="17"/>
  <c r="X62" i="17"/>
  <c r="P62" i="17"/>
  <c r="H62" i="17"/>
  <c r="N62" i="17"/>
  <c r="Y62" i="17"/>
  <c r="U67" i="17"/>
  <c r="M67" i="17"/>
  <c r="E67" i="17"/>
  <c r="Y67" i="17"/>
  <c r="S67" i="17"/>
  <c r="J67" i="17"/>
  <c r="R67" i="17"/>
  <c r="I67" i="17"/>
  <c r="Q67" i="17"/>
  <c r="H67" i="17"/>
  <c r="Z67" i="17"/>
  <c r="P67" i="17"/>
  <c r="G67" i="17"/>
  <c r="X67" i="17"/>
  <c r="O67" i="17"/>
  <c r="F67" i="17"/>
  <c r="W67" i="17"/>
  <c r="N67" i="17"/>
  <c r="D67" i="17"/>
  <c r="G62" i="17"/>
  <c r="R62" i="17"/>
  <c r="L67" i="17"/>
  <c r="J120" i="17"/>
  <c r="K119" i="17"/>
  <c r="L118" i="17"/>
  <c r="D118" i="17"/>
  <c r="E117" i="17"/>
  <c r="F116" i="17"/>
  <c r="G115" i="17"/>
  <c r="H114" i="17"/>
  <c r="I113" i="17"/>
  <c r="I120" i="17"/>
  <c r="J119" i="17"/>
  <c r="K118" i="17"/>
  <c r="L117" i="17"/>
  <c r="D117" i="17"/>
  <c r="E116" i="17"/>
  <c r="F115" i="17"/>
  <c r="G114" i="17"/>
  <c r="H113" i="17"/>
  <c r="G120" i="17"/>
  <c r="H119" i="17"/>
  <c r="I118" i="17"/>
  <c r="J117" i="17"/>
  <c r="K116" i="17"/>
  <c r="L115" i="17"/>
  <c r="D115" i="17"/>
  <c r="E114" i="17"/>
  <c r="F113" i="17"/>
  <c r="F120" i="17"/>
  <c r="G119" i="17"/>
  <c r="H118" i="17"/>
  <c r="I117" i="17"/>
  <c r="J116" i="17"/>
  <c r="K115" i="17"/>
  <c r="L114" i="17"/>
  <c r="D114" i="17"/>
  <c r="E113" i="17"/>
  <c r="K120" i="17"/>
  <c r="D119" i="17"/>
  <c r="F117" i="17"/>
  <c r="H115" i="17"/>
  <c r="J113" i="17"/>
  <c r="H120" i="17"/>
  <c r="J118" i="17"/>
  <c r="L116" i="17"/>
  <c r="E115" i="17"/>
  <c r="G113" i="17"/>
  <c r="E120" i="17"/>
  <c r="G118" i="17"/>
  <c r="I116" i="17"/>
  <c r="K114" i="17"/>
  <c r="D113" i="17"/>
  <c r="D120" i="17"/>
  <c r="F118" i="17"/>
  <c r="H116" i="17"/>
  <c r="J114" i="17"/>
  <c r="L119" i="17"/>
  <c r="E118" i="17"/>
  <c r="G116" i="17"/>
  <c r="I114" i="17"/>
  <c r="I119" i="17"/>
  <c r="K117" i="17"/>
  <c r="D116" i="17"/>
  <c r="F114" i="17"/>
  <c r="I39" i="17"/>
  <c r="Q39" i="17"/>
  <c r="Y50" i="17"/>
  <c r="J40" i="17"/>
  <c r="R40" i="17"/>
  <c r="Z40" i="17"/>
  <c r="Z51" i="17" s="1"/>
  <c r="C85" i="17"/>
  <c r="C74" i="17"/>
  <c r="K41" i="17"/>
  <c r="S41" i="17"/>
  <c r="D42" i="17"/>
  <c r="L42" i="17"/>
  <c r="T42" i="17"/>
  <c r="E43" i="17"/>
  <c r="M43" i="17"/>
  <c r="U43" i="17"/>
  <c r="F44" i="17"/>
  <c r="N44" i="17"/>
  <c r="V44" i="17"/>
  <c r="G45" i="17"/>
  <c r="O45" i="17"/>
  <c r="W45" i="17"/>
  <c r="W56" i="17" s="1"/>
  <c r="H46" i="17"/>
  <c r="P46" i="17"/>
  <c r="X46" i="17"/>
  <c r="X57" i="17" s="1"/>
  <c r="G63" i="17"/>
  <c r="O63" i="17"/>
  <c r="W63" i="17"/>
  <c r="G64" i="17"/>
  <c r="Q64" i="17"/>
  <c r="J65" i="17"/>
  <c r="S65" i="17"/>
  <c r="V66" i="17"/>
  <c r="N66" i="17"/>
  <c r="F66" i="17"/>
  <c r="L66" i="17"/>
  <c r="U66" i="17"/>
  <c r="B77" i="17"/>
  <c r="G117" i="17"/>
  <c r="K65" i="17"/>
  <c r="B84" i="17"/>
  <c r="H117" i="17"/>
  <c r="W65" i="17"/>
  <c r="O65" i="17"/>
  <c r="G65" i="17"/>
  <c r="L65" i="17"/>
  <c r="U65" i="17"/>
  <c r="I115" i="17"/>
  <c r="L120" i="17"/>
  <c r="T68" i="17"/>
  <c r="J115" i="17"/>
  <c r="E39" i="17"/>
  <c r="M39" i="17"/>
  <c r="U39" i="17"/>
  <c r="F40" i="17"/>
  <c r="N40" i="17"/>
  <c r="V40" i="17"/>
  <c r="V51" i="17" s="1"/>
  <c r="G41" i="17"/>
  <c r="O41" i="17"/>
  <c r="W41" i="17"/>
  <c r="H42" i="17"/>
  <c r="P42" i="17"/>
  <c r="X42" i="17"/>
  <c r="X53" i="17" s="1"/>
  <c r="I43" i="17"/>
  <c r="Q43" i="17"/>
  <c r="Y43" i="17"/>
  <c r="Y54" i="17" s="1"/>
  <c r="J44" i="17"/>
  <c r="R44" i="17"/>
  <c r="Z44" i="17"/>
  <c r="Z55" i="17" s="1"/>
  <c r="C89" i="17"/>
  <c r="C78" i="17"/>
  <c r="K45" i="17"/>
  <c r="S45" i="17"/>
  <c r="D46" i="17"/>
  <c r="L46" i="17"/>
  <c r="T46" i="17"/>
  <c r="K63" i="17"/>
  <c r="S63" i="17"/>
  <c r="X64" i="17"/>
  <c r="P64" i="17"/>
  <c r="H64" i="17"/>
  <c r="L64" i="17"/>
  <c r="U64" i="17"/>
  <c r="E65" i="17"/>
  <c r="N65" i="17"/>
  <c r="X65" i="17"/>
  <c r="K113" i="17"/>
  <c r="H68" i="17"/>
  <c r="P68" i="17"/>
  <c r="X68" i="17"/>
  <c r="J68" i="17"/>
  <c r="R68" i="17"/>
  <c r="Z68" i="17"/>
  <c r="K68" i="17"/>
  <c r="S68" i="17"/>
  <c r="D68" i="17"/>
  <c r="L68" i="17"/>
  <c r="S35" i="13" l="1"/>
  <c r="S133" i="13"/>
  <c r="AY285" i="13" s="1"/>
  <c r="S210" i="13"/>
  <c r="AY586" i="13" s="1"/>
  <c r="BB586" i="13" s="1"/>
  <c r="S129" i="13"/>
  <c r="AY264" i="13" s="1"/>
  <c r="S25" i="13"/>
  <c r="AY31" i="13" s="1"/>
  <c r="S127" i="13"/>
  <c r="AY257" i="13" s="1"/>
  <c r="S140" i="13"/>
  <c r="AY306" i="13" s="1"/>
  <c r="S208" i="13"/>
  <c r="AY578" i="13" s="1"/>
  <c r="BB578" i="13" s="1"/>
  <c r="S170" i="13"/>
  <c r="S83" i="13"/>
  <c r="AY130" i="13" s="1"/>
  <c r="I84" i="13"/>
  <c r="AX250" i="13" s="1"/>
  <c r="S183" i="13"/>
  <c r="AY492" i="13" s="1"/>
  <c r="S117" i="13"/>
  <c r="AY227" i="13" s="1"/>
  <c r="S163" i="13"/>
  <c r="AY412" i="13" s="1"/>
  <c r="I188" i="13"/>
  <c r="AX507" i="13" s="1"/>
  <c r="I159" i="13"/>
  <c r="AX424" i="13" s="1"/>
  <c r="AM41" i="13"/>
  <c r="BA152" i="13" s="1"/>
  <c r="I126" i="13"/>
  <c r="AX360" i="13" s="1"/>
  <c r="S11" i="13"/>
  <c r="AY14" i="13" s="1"/>
  <c r="S5" i="13"/>
  <c r="AY7" i="13" s="1"/>
  <c r="BB7" i="13" s="1"/>
  <c r="F4" i="14" s="1"/>
  <c r="Q4" i="24" s="1"/>
  <c r="I179" i="13"/>
  <c r="AX486" i="13" s="1"/>
  <c r="I21" i="13"/>
  <c r="AX97" i="13" s="1"/>
  <c r="I53" i="13"/>
  <c r="AX181" i="13" s="1"/>
  <c r="I213" i="13"/>
  <c r="AX571" i="13" s="1"/>
  <c r="I128" i="13"/>
  <c r="AX365" i="13" s="1"/>
  <c r="BB365" i="13" s="1"/>
  <c r="I80" i="13"/>
  <c r="AX243" i="13" s="1"/>
  <c r="I173" i="13"/>
  <c r="I163" i="13"/>
  <c r="AX435" i="13" s="1"/>
  <c r="I131" i="13"/>
  <c r="AX369" i="13" s="1"/>
  <c r="S90" i="13"/>
  <c r="AY147" i="13" s="1"/>
  <c r="BB147" i="13" s="1"/>
  <c r="S78" i="13"/>
  <c r="AY123" i="13" s="1"/>
  <c r="S29" i="13"/>
  <c r="AY36" i="13" s="1"/>
  <c r="S214" i="13"/>
  <c r="AY612" i="13" s="1"/>
  <c r="S87" i="13"/>
  <c r="AY136" i="13" s="1"/>
  <c r="I125" i="13"/>
  <c r="AX359" i="13" s="1"/>
  <c r="I22" i="13"/>
  <c r="AX98" i="13" s="1"/>
  <c r="BB98" i="13" s="1"/>
  <c r="I147" i="13"/>
  <c r="I154" i="13"/>
  <c r="AX417" i="13" s="1"/>
  <c r="I74" i="13"/>
  <c r="AX229" i="13" s="1"/>
  <c r="AM160" i="13"/>
  <c r="BA419" i="13" s="1"/>
  <c r="AM54" i="13"/>
  <c r="BA191" i="13" s="1"/>
  <c r="AM260" i="13"/>
  <c r="BA615" i="13" s="1"/>
  <c r="AM240" i="13"/>
  <c r="BA575" i="13" s="1"/>
  <c r="BB575" i="13" s="1"/>
  <c r="AM204" i="13"/>
  <c r="BA491" i="13" s="1"/>
  <c r="AM63" i="13"/>
  <c r="BA205" i="13" s="1"/>
  <c r="AM67" i="13"/>
  <c r="BA215" i="13" s="1"/>
  <c r="S165" i="13"/>
  <c r="AY421" i="13" s="1"/>
  <c r="AM46" i="13"/>
  <c r="BA168" i="13" s="1"/>
  <c r="BB168" i="13" s="1"/>
  <c r="AM227" i="13"/>
  <c r="BA550" i="13" s="1"/>
  <c r="AM6" i="13"/>
  <c r="BA14" i="13" s="1"/>
  <c r="I189" i="13"/>
  <c r="AX508" i="13" s="1"/>
  <c r="I12" i="13"/>
  <c r="AX50" i="13" s="1"/>
  <c r="I149" i="13"/>
  <c r="AX408" i="13" s="1"/>
  <c r="BB408" i="13" s="1"/>
  <c r="I29" i="13"/>
  <c r="AX127" i="13" s="1"/>
  <c r="I64" i="13"/>
  <c r="AX214" i="13" s="1"/>
  <c r="I20" i="13"/>
  <c r="AX87" i="13" s="1"/>
  <c r="I94" i="13"/>
  <c r="AX273" i="13" s="1"/>
  <c r="I139" i="13"/>
  <c r="AX389" i="13" s="1"/>
  <c r="AM230" i="13"/>
  <c r="BA557" i="13" s="1"/>
  <c r="BB557" i="13" s="1"/>
  <c r="AM137" i="13"/>
  <c r="BA372" i="13" s="1"/>
  <c r="AM262" i="13"/>
  <c r="BA617" i="13" s="1"/>
  <c r="BB617" i="13" s="1"/>
  <c r="I232" i="13"/>
  <c r="AX625" i="13" s="1"/>
  <c r="BB625" i="13" s="1"/>
  <c r="AM37" i="13"/>
  <c r="BA139" i="13" s="1"/>
  <c r="AM151" i="13"/>
  <c r="BA401" i="13" s="1"/>
  <c r="I69" i="13"/>
  <c r="AX220" i="13" s="1"/>
  <c r="I34" i="13"/>
  <c r="AX142" i="13" s="1"/>
  <c r="BB142" i="13" s="1"/>
  <c r="I24" i="13"/>
  <c r="AX100" i="13" s="1"/>
  <c r="I62" i="13"/>
  <c r="AX211" i="13" s="1"/>
  <c r="I48" i="13"/>
  <c r="AX166" i="13" s="1"/>
  <c r="I101" i="13"/>
  <c r="AX286" i="13" s="1"/>
  <c r="BB286" i="13" s="1"/>
  <c r="I153" i="13"/>
  <c r="AX414" i="13" s="1"/>
  <c r="BB414" i="13" s="1"/>
  <c r="I195" i="13"/>
  <c r="AX521" i="13" s="1"/>
  <c r="I113" i="13"/>
  <c r="AX330" i="13" s="1"/>
  <c r="AM241" i="13"/>
  <c r="BA585" i="13" s="1"/>
  <c r="BB585" i="13" s="1"/>
  <c r="AM94" i="13"/>
  <c r="BA282" i="13" s="1"/>
  <c r="AM48" i="13"/>
  <c r="BA173" i="13" s="1"/>
  <c r="AM145" i="13"/>
  <c r="AM226" i="13"/>
  <c r="BA547" i="13" s="1"/>
  <c r="BB547" i="13" s="1"/>
  <c r="S75" i="13"/>
  <c r="AY116" i="13" s="1"/>
  <c r="BB116" i="13" s="1"/>
  <c r="S162" i="13"/>
  <c r="AY405" i="13" s="1"/>
  <c r="I119" i="13"/>
  <c r="AC21" i="13"/>
  <c r="AZ161" i="13" s="1"/>
  <c r="I106" i="13"/>
  <c r="AX298" i="13" s="1"/>
  <c r="AM218" i="13"/>
  <c r="BA525" i="13" s="1"/>
  <c r="AM268" i="13"/>
  <c r="BA627" i="13" s="1"/>
  <c r="AM79" i="13"/>
  <c r="BA248" i="13" s="1"/>
  <c r="AM166" i="13"/>
  <c r="BA431" i="13" s="1"/>
  <c r="AM221" i="13"/>
  <c r="BA532" i="13" s="1"/>
  <c r="AM183" i="13"/>
  <c r="AM191" i="13"/>
  <c r="BA469" i="13" s="1"/>
  <c r="AM239" i="13"/>
  <c r="BA573" i="13" s="1"/>
  <c r="BB573" i="13" s="1"/>
  <c r="AM99" i="13"/>
  <c r="BA290" i="13" s="1"/>
  <c r="AM29" i="13"/>
  <c r="BA118" i="13" s="1"/>
  <c r="AM88" i="13"/>
  <c r="AM155" i="13"/>
  <c r="BA407" i="13" s="1"/>
  <c r="AM205" i="13"/>
  <c r="BA492" i="13" s="1"/>
  <c r="AM219" i="13"/>
  <c r="BA526" i="13" s="1"/>
  <c r="BB526" i="13" s="1"/>
  <c r="AM154" i="13"/>
  <c r="BA405" i="13" s="1"/>
  <c r="AM257" i="13"/>
  <c r="BA612" i="13" s="1"/>
  <c r="AM124" i="13"/>
  <c r="BA339" i="13" s="1"/>
  <c r="BB339" i="13" s="1"/>
  <c r="AM86" i="13"/>
  <c r="BA262" i="13" s="1"/>
  <c r="AM33" i="13"/>
  <c r="BA133" i="13" s="1"/>
  <c r="AM11" i="13"/>
  <c r="BA43" i="13" s="1"/>
  <c r="AM163" i="13"/>
  <c r="BA426" i="13" s="1"/>
  <c r="AM85" i="13"/>
  <c r="AC4" i="13"/>
  <c r="AZ4" i="13" s="1"/>
  <c r="AC19" i="13"/>
  <c r="AZ132" i="13" s="1"/>
  <c r="AC35" i="13"/>
  <c r="AZ315" i="13" s="1"/>
  <c r="AC50" i="13"/>
  <c r="AZ563" i="13" s="1"/>
  <c r="S91" i="13"/>
  <c r="AY148" i="13" s="1"/>
  <c r="AC38" i="13"/>
  <c r="AZ343" i="13" s="1"/>
  <c r="I10" i="13"/>
  <c r="AX44" i="13" s="1"/>
  <c r="I136" i="13"/>
  <c r="AX380" i="13" s="1"/>
  <c r="I78" i="13"/>
  <c r="AX238" i="13" s="1"/>
  <c r="BB238" i="13" s="1"/>
  <c r="I70" i="13"/>
  <c r="AX223" i="13" s="1"/>
  <c r="I13" i="13"/>
  <c r="AX51" i="13" s="1"/>
  <c r="BB51" i="13" s="1"/>
  <c r="I56" i="13"/>
  <c r="AX189" i="13" s="1"/>
  <c r="I50" i="13"/>
  <c r="AX170" i="13" s="1"/>
  <c r="BB170" i="13" s="1"/>
  <c r="I108" i="13"/>
  <c r="AX312" i="13" s="1"/>
  <c r="I96" i="13"/>
  <c r="AX275" i="13" s="1"/>
  <c r="I38" i="13"/>
  <c r="AX148" i="13" s="1"/>
  <c r="I54" i="13"/>
  <c r="AX186" i="13" s="1"/>
  <c r="I104" i="13"/>
  <c r="AX292" i="13" s="1"/>
  <c r="BB292" i="13" s="1"/>
  <c r="I137" i="13"/>
  <c r="AX381" i="13" s="1"/>
  <c r="I103" i="13"/>
  <c r="AX290" i="13" s="1"/>
  <c r="I170" i="13"/>
  <c r="AX462" i="13" s="1"/>
  <c r="I234" i="13"/>
  <c r="AX628" i="13" s="1"/>
  <c r="BB628" i="13" s="1"/>
  <c r="I150" i="13"/>
  <c r="AX409" i="13" s="1"/>
  <c r="I203" i="13"/>
  <c r="AX542" i="13" s="1"/>
  <c r="I83" i="13"/>
  <c r="AX249" i="13" s="1"/>
  <c r="I228" i="13"/>
  <c r="AX606" i="13" s="1"/>
  <c r="AC40" i="13"/>
  <c r="AZ351" i="13" s="1"/>
  <c r="AC27" i="13"/>
  <c r="AZ261" i="13" s="1"/>
  <c r="BB261" i="13" s="1"/>
  <c r="S185" i="13"/>
  <c r="AY496" i="13" s="1"/>
  <c r="S200" i="13"/>
  <c r="AY549" i="13" s="1"/>
  <c r="S215" i="13"/>
  <c r="AY615" i="13" s="1"/>
  <c r="S68" i="13"/>
  <c r="AY103" i="13" s="1"/>
  <c r="BB103" i="13" s="1"/>
  <c r="F35" i="14" s="1"/>
  <c r="S161" i="13"/>
  <c r="AY403" i="13" s="1"/>
  <c r="S58" i="13"/>
  <c r="AY85" i="13" s="1"/>
  <c r="S190" i="13"/>
  <c r="AY514" i="13" s="1"/>
  <c r="I117" i="13"/>
  <c r="AX340" i="13" s="1"/>
  <c r="I146" i="13"/>
  <c r="AX402" i="13" s="1"/>
  <c r="BB402" i="13" s="1"/>
  <c r="I127" i="13"/>
  <c r="AX362" i="13" s="1"/>
  <c r="I16" i="13"/>
  <c r="AX67" i="13" s="1"/>
  <c r="I141" i="13"/>
  <c r="AX390" i="13" s="1"/>
  <c r="I138" i="13"/>
  <c r="AX387" i="13" s="1"/>
  <c r="I116" i="13"/>
  <c r="AX338" i="13" s="1"/>
  <c r="I176" i="13"/>
  <c r="AX477" i="13" s="1"/>
  <c r="I66" i="13"/>
  <c r="AX217" i="13" s="1"/>
  <c r="I202" i="13"/>
  <c r="AX540" i="13" s="1"/>
  <c r="BB540" i="13" s="1"/>
  <c r="I184" i="13"/>
  <c r="AX500" i="13" s="1"/>
  <c r="I82" i="13"/>
  <c r="AX246" i="13" s="1"/>
  <c r="I81" i="13"/>
  <c r="AX245" i="13" s="1"/>
  <c r="I4" i="13"/>
  <c r="AX13" i="13" s="1"/>
  <c r="BB13" i="13" s="1"/>
  <c r="I218" i="13"/>
  <c r="AX582" i="13" s="1"/>
  <c r="BB582" i="13" s="1"/>
  <c r="I186" i="13"/>
  <c r="AX504" i="13" s="1"/>
  <c r="BB504" i="13" s="1"/>
  <c r="I225" i="13"/>
  <c r="AX603" i="13" s="1"/>
  <c r="I214" i="13"/>
  <c r="AX574" i="13" s="1"/>
  <c r="BB574" i="13" s="1"/>
  <c r="I102" i="13"/>
  <c r="AX287" i="13" s="1"/>
  <c r="I99" i="13"/>
  <c r="AX280" i="13" s="1"/>
  <c r="I120" i="13"/>
  <c r="AX346" i="13" s="1"/>
  <c r="BB346" i="13" s="1"/>
  <c r="I18" i="13"/>
  <c r="AX79" i="13" s="1"/>
  <c r="I107" i="13"/>
  <c r="AX304" i="13" s="1"/>
  <c r="I175" i="13"/>
  <c r="AX476" i="13" s="1"/>
  <c r="BB476" i="13" s="1"/>
  <c r="I77" i="13"/>
  <c r="AX235" i="13" s="1"/>
  <c r="I172" i="13"/>
  <c r="AX465" i="13" s="1"/>
  <c r="I178" i="13"/>
  <c r="AX483" i="13" s="1"/>
  <c r="I191" i="13"/>
  <c r="AX516" i="13" s="1"/>
  <c r="I160" i="13"/>
  <c r="AX427" i="13" s="1"/>
  <c r="BB427" i="13" s="1"/>
  <c r="I73" i="13"/>
  <c r="AX228" i="13" s="1"/>
  <c r="I55" i="13"/>
  <c r="AX188" i="13" s="1"/>
  <c r="BB188" i="13" s="1"/>
  <c r="I168" i="13"/>
  <c r="AX460" i="13" s="1"/>
  <c r="I204" i="13"/>
  <c r="AX544" i="13" s="1"/>
  <c r="I124" i="13"/>
  <c r="AX358" i="13" s="1"/>
  <c r="BB358" i="13" s="1"/>
  <c r="I25" i="13"/>
  <c r="AX102" i="13" s="1"/>
  <c r="I63" i="13"/>
  <c r="AX212" i="13" s="1"/>
  <c r="BB212" i="13" s="1"/>
  <c r="I33" i="13"/>
  <c r="AX141" i="13" s="1"/>
  <c r="I221" i="13"/>
  <c r="AX588" i="13" s="1"/>
  <c r="BB588" i="13" s="1"/>
  <c r="I11" i="13"/>
  <c r="AX46" i="13" s="1"/>
  <c r="I224" i="13"/>
  <c r="AX595" i="13" s="1"/>
  <c r="I60" i="13"/>
  <c r="AX206" i="13" s="1"/>
  <c r="I231" i="13"/>
  <c r="AX622" i="13" s="1"/>
  <c r="BB622" i="13" s="1"/>
  <c r="I216" i="13"/>
  <c r="AX579" i="13" s="1"/>
  <c r="I92" i="13"/>
  <c r="AX268" i="13" s="1"/>
  <c r="BB268" i="13" s="1"/>
  <c r="AM141" i="13"/>
  <c r="BA379" i="13" s="1"/>
  <c r="BB379" i="13" s="1"/>
  <c r="AM42" i="13"/>
  <c r="BA161" i="13" s="1"/>
  <c r="AM265" i="13"/>
  <c r="BA621" i="13" s="1"/>
  <c r="BB621" i="13" s="1"/>
  <c r="AM188" i="13"/>
  <c r="BA464" i="13" s="1"/>
  <c r="AM146" i="13"/>
  <c r="BA394" i="13" s="1"/>
  <c r="BB394" i="13" s="1"/>
  <c r="AM233" i="13"/>
  <c r="BA565" i="13" s="1"/>
  <c r="BB565" i="13" s="1"/>
  <c r="AM36" i="13"/>
  <c r="BA137" i="13" s="1"/>
  <c r="AM47" i="13"/>
  <c r="BA171" i="13" s="1"/>
  <c r="BB171" i="13" s="1"/>
  <c r="AM245" i="13"/>
  <c r="BA593" i="13" s="1"/>
  <c r="BB593" i="13" s="1"/>
  <c r="AM23" i="13"/>
  <c r="BA95" i="13" s="1"/>
  <c r="AM43" i="13"/>
  <c r="BA162" i="13" s="1"/>
  <c r="AM132" i="13"/>
  <c r="BA356" i="13" s="1"/>
  <c r="BB356" i="13" s="1"/>
  <c r="AC24" i="13"/>
  <c r="AZ198" i="13" s="1"/>
  <c r="AC30" i="13"/>
  <c r="AZ267" i="13" s="1"/>
  <c r="AC8" i="13"/>
  <c r="AZ43" i="13" s="1"/>
  <c r="S4" i="13"/>
  <c r="AY6" i="13" s="1"/>
  <c r="BB6" i="13" s="1"/>
  <c r="S45" i="13"/>
  <c r="AY63" i="13" s="1"/>
  <c r="BB63" i="13" s="1"/>
  <c r="S63" i="13"/>
  <c r="AY92" i="13" s="1"/>
  <c r="BB92" i="13" s="1"/>
  <c r="S132" i="13"/>
  <c r="AY276" i="13" s="1"/>
  <c r="S136" i="13"/>
  <c r="AY297" i="13" s="1"/>
  <c r="S142" i="13"/>
  <c r="AY310" i="13" s="1"/>
  <c r="S155" i="13"/>
  <c r="AY382" i="13" s="1"/>
  <c r="S77" i="13"/>
  <c r="AY122" i="13" s="1"/>
  <c r="S39" i="13"/>
  <c r="AY57" i="13" s="1"/>
  <c r="BB57" i="13" s="1"/>
  <c r="I17" i="13"/>
  <c r="AX73" i="13" s="1"/>
  <c r="I210" i="13"/>
  <c r="AX558" i="13" s="1"/>
  <c r="I89" i="13"/>
  <c r="AX259" i="13" s="1"/>
  <c r="I135" i="13"/>
  <c r="AX376" i="13" s="1"/>
  <c r="I161" i="13"/>
  <c r="AX428" i="13" s="1"/>
  <c r="BB428" i="13" s="1"/>
  <c r="I206" i="13"/>
  <c r="AX546" i="13" s="1"/>
  <c r="BB546" i="13" s="1"/>
  <c r="I75" i="13"/>
  <c r="AX231" i="13" s="1"/>
  <c r="BB231" i="13" s="1"/>
  <c r="I158" i="13"/>
  <c r="AX425" i="13" s="1"/>
  <c r="I181" i="13"/>
  <c r="I121" i="13"/>
  <c r="AX352" i="13" s="1"/>
  <c r="I207" i="13"/>
  <c r="AX549" i="13" s="1"/>
  <c r="I166" i="13"/>
  <c r="AX444" i="13" s="1"/>
  <c r="BB444" i="13" s="1"/>
  <c r="AM52" i="13"/>
  <c r="BA184" i="13" s="1"/>
  <c r="BB184" i="13" s="1"/>
  <c r="AM78" i="13"/>
  <c r="BA247" i="13" s="1"/>
  <c r="AM246" i="13"/>
  <c r="BA596" i="13" s="1"/>
  <c r="BB596" i="13" s="1"/>
  <c r="AM157" i="13"/>
  <c r="BA412" i="13" s="1"/>
  <c r="AM26" i="13"/>
  <c r="BA108" i="13" s="1"/>
  <c r="AM148" i="13"/>
  <c r="BA398" i="13" s="1"/>
  <c r="AC14" i="13"/>
  <c r="AZ76" i="13" s="1"/>
  <c r="AC36" i="13"/>
  <c r="AZ334" i="13" s="1"/>
  <c r="AC47" i="13"/>
  <c r="AZ509" i="13" s="1"/>
  <c r="S95" i="13"/>
  <c r="AY160" i="13" s="1"/>
  <c r="S173" i="13"/>
  <c r="AY442" i="13" s="1"/>
  <c r="BB442" i="13" s="1"/>
  <c r="I200" i="13"/>
  <c r="AX535" i="13" s="1"/>
  <c r="BB535" i="13" s="1"/>
  <c r="I110" i="13"/>
  <c r="AX321" i="13" s="1"/>
  <c r="S194" i="13"/>
  <c r="AY529" i="13" s="1"/>
  <c r="BB529" i="13" s="1"/>
  <c r="I130" i="13"/>
  <c r="AX367" i="13" s="1"/>
  <c r="I5" i="13"/>
  <c r="AX17" i="13" s="1"/>
  <c r="I36" i="13"/>
  <c r="AX144" i="13" s="1"/>
  <c r="I144" i="13"/>
  <c r="AX396" i="13" s="1"/>
  <c r="I86" i="13"/>
  <c r="AX252" i="13" s="1"/>
  <c r="BB252" i="13" s="1"/>
  <c r="I43" i="13"/>
  <c r="AX154" i="13" s="1"/>
  <c r="I85" i="13"/>
  <c r="AX251" i="13" s="1"/>
  <c r="I114" i="13"/>
  <c r="AX331" i="13" s="1"/>
  <c r="BB331" i="13" s="1"/>
  <c r="I132" i="13"/>
  <c r="AX370" i="13" s="1"/>
  <c r="I236" i="13"/>
  <c r="AX632" i="13" s="1"/>
  <c r="BB632" i="13" s="1"/>
  <c r="I197" i="13"/>
  <c r="AX524" i="13" s="1"/>
  <c r="I148" i="13"/>
  <c r="AX407" i="13" s="1"/>
  <c r="I26" i="13"/>
  <c r="AX104" i="13" s="1"/>
  <c r="BB104" i="13" s="1"/>
  <c r="I205" i="13"/>
  <c r="AX543" i="13" s="1"/>
  <c r="I42" i="13"/>
  <c r="AX153" i="13" s="1"/>
  <c r="BB153" i="13" s="1"/>
  <c r="I223" i="13"/>
  <c r="AX594" i="13" s="1"/>
  <c r="BB594" i="13" s="1"/>
  <c r="I67" i="13"/>
  <c r="AX218" i="13" s="1"/>
  <c r="I79" i="13"/>
  <c r="AX240" i="13" s="1"/>
  <c r="I180" i="13"/>
  <c r="AX489" i="13" s="1"/>
  <c r="BB489" i="13" s="1"/>
  <c r="I49" i="13"/>
  <c r="AX164" i="13" s="1"/>
  <c r="I211" i="13"/>
  <c r="AX559" i="13" s="1"/>
  <c r="BB559" i="13" s="1"/>
  <c r="I91" i="13"/>
  <c r="AX263" i="13" s="1"/>
  <c r="I7" i="13"/>
  <c r="AX35" i="13" s="1"/>
  <c r="I143" i="13"/>
  <c r="AX392" i="13" s="1"/>
  <c r="AM118" i="13"/>
  <c r="BA329" i="13" s="1"/>
  <c r="AM18" i="13"/>
  <c r="BA83" i="13" s="1"/>
  <c r="BB83" i="13" s="1"/>
  <c r="AM197" i="13"/>
  <c r="BA478" i="13" s="1"/>
  <c r="AM102" i="13"/>
  <c r="BA297" i="13" s="1"/>
  <c r="AM223" i="13"/>
  <c r="AM55" i="13"/>
  <c r="BA192" i="13" s="1"/>
  <c r="BB192" i="13" s="1"/>
  <c r="AM71" i="13"/>
  <c r="BA227" i="13" s="1"/>
  <c r="BB227" i="13" s="1"/>
  <c r="AM236" i="13"/>
  <c r="BA570" i="13" s="1"/>
  <c r="BB570" i="13" s="1"/>
  <c r="AM17" i="13"/>
  <c r="BA75" i="13" s="1"/>
  <c r="AM162" i="13"/>
  <c r="BA425" i="13" s="1"/>
  <c r="BB425" i="13" s="1"/>
  <c r="AM100" i="13"/>
  <c r="BA291" i="13" s="1"/>
  <c r="AM190" i="13"/>
  <c r="BA468" i="13" s="1"/>
  <c r="AM261" i="13"/>
  <c r="BA616" i="13" s="1"/>
  <c r="BB616" i="13" s="1"/>
  <c r="AC28" i="13"/>
  <c r="AZ262" i="13" s="1"/>
  <c r="AC25" i="13"/>
  <c r="AZ203" i="13" s="1"/>
  <c r="AC48" i="13"/>
  <c r="AZ519" i="13" s="1"/>
  <c r="BB519" i="13" s="1"/>
  <c r="S150" i="13"/>
  <c r="AY355" i="13" s="1"/>
  <c r="S70" i="13"/>
  <c r="AY107" i="13" s="1"/>
  <c r="S21" i="13"/>
  <c r="AY27" i="13" s="1"/>
  <c r="S199" i="13"/>
  <c r="AY548" i="13" s="1"/>
  <c r="S202" i="13"/>
  <c r="AY554" i="13" s="1"/>
  <c r="BB554" i="13" s="1"/>
  <c r="S99" i="13"/>
  <c r="AY174" i="13" s="1"/>
  <c r="BB174" i="13" s="1"/>
  <c r="S97" i="13"/>
  <c r="AY169" i="13" s="1"/>
  <c r="BB169" i="13" s="1"/>
  <c r="S69" i="13"/>
  <c r="AY106" i="13" s="1"/>
  <c r="BB106" i="13" s="1"/>
  <c r="S122" i="13"/>
  <c r="AY239" i="13" s="1"/>
  <c r="I212" i="13"/>
  <c r="AX567" i="13" s="1"/>
  <c r="BB567" i="13" s="1"/>
  <c r="I171" i="13"/>
  <c r="AX463" i="13" s="1"/>
  <c r="I129" i="13"/>
  <c r="AX366" i="13" s="1"/>
  <c r="I39" i="13"/>
  <c r="AX149" i="13" s="1"/>
  <c r="S12" i="13"/>
  <c r="AY16" i="13" s="1"/>
  <c r="BB16" i="13" s="1"/>
  <c r="S98" i="13"/>
  <c r="AY172" i="13" s="1"/>
  <c r="I98" i="13"/>
  <c r="AX277" i="13" s="1"/>
  <c r="BB277" i="13" s="1"/>
  <c r="I8" i="13"/>
  <c r="AX40" i="13" s="1"/>
  <c r="BB40" i="13" s="1"/>
  <c r="F120" i="14" s="1"/>
  <c r="I133" i="13"/>
  <c r="AX374" i="13" s="1"/>
  <c r="I118" i="13"/>
  <c r="AX341" i="13" s="1"/>
  <c r="I162" i="13"/>
  <c r="AX430" i="13" s="1"/>
  <c r="I208" i="13"/>
  <c r="AX552" i="13" s="1"/>
  <c r="BB552" i="13" s="1"/>
  <c r="I88" i="13"/>
  <c r="AX255" i="13" s="1"/>
  <c r="I30" i="13"/>
  <c r="AX131" i="13" s="1"/>
  <c r="I61" i="13"/>
  <c r="AX208" i="13" s="1"/>
  <c r="I93" i="13"/>
  <c r="AX266" i="13" s="1"/>
  <c r="BB266" i="13" s="1"/>
  <c r="I112" i="13"/>
  <c r="AX328" i="13" s="1"/>
  <c r="BB328" i="13" s="1"/>
  <c r="I6" i="13"/>
  <c r="AX22" i="13" s="1"/>
  <c r="I165" i="13"/>
  <c r="AX443" i="13" s="1"/>
  <c r="I51" i="13"/>
  <c r="AX172" i="13" s="1"/>
  <c r="I183" i="13"/>
  <c r="AX497" i="13" s="1"/>
  <c r="BB497" i="13" s="1"/>
  <c r="I123" i="13"/>
  <c r="AX354" i="13" s="1"/>
  <c r="BB354" i="13" s="1"/>
  <c r="I215" i="13"/>
  <c r="AX577" i="13" s="1"/>
  <c r="BB577" i="13" s="1"/>
  <c r="I44" i="13"/>
  <c r="AX155" i="13" s="1"/>
  <c r="I41" i="13"/>
  <c r="AX151" i="13" s="1"/>
  <c r="I196" i="13"/>
  <c r="AX522" i="13" s="1"/>
  <c r="I177" i="13"/>
  <c r="AX479" i="13" s="1"/>
  <c r="BB479" i="13" s="1"/>
  <c r="I222" i="13"/>
  <c r="AX591" i="13" s="1"/>
  <c r="I76" i="13"/>
  <c r="AX232" i="13" s="1"/>
  <c r="I122" i="13"/>
  <c r="AX348" i="13" s="1"/>
  <c r="I87" i="13"/>
  <c r="AX253" i="13" s="1"/>
  <c r="AM13" i="13"/>
  <c r="BA62" i="13" s="1"/>
  <c r="AM107" i="13"/>
  <c r="BA308" i="13" s="1"/>
  <c r="AM212" i="13"/>
  <c r="BA509" i="13" s="1"/>
  <c r="AM49" i="13"/>
  <c r="BA175" i="13" s="1"/>
  <c r="AM267" i="13"/>
  <c r="BA626" i="13" s="1"/>
  <c r="BB626" i="13" s="1"/>
  <c r="AM35" i="13"/>
  <c r="BA136" i="13" s="1"/>
  <c r="AM138" i="13"/>
  <c r="BA371" i="13" s="1"/>
  <c r="AM250" i="13"/>
  <c r="BA600" i="13" s="1"/>
  <c r="BB600" i="13" s="1"/>
  <c r="AM115" i="13"/>
  <c r="BA322" i="13" s="1"/>
  <c r="AM159" i="13"/>
  <c r="BA415" i="13" s="1"/>
  <c r="AM140" i="13"/>
  <c r="BA378" i="13" s="1"/>
  <c r="BB378" i="13" s="1"/>
  <c r="AM24" i="13"/>
  <c r="BA96" i="13" s="1"/>
  <c r="AC6" i="13"/>
  <c r="AZ15" i="13" s="1"/>
  <c r="AC9" i="13"/>
  <c r="AZ47" i="13" s="1"/>
  <c r="AC7" i="13"/>
  <c r="AZ21" i="13" s="1"/>
  <c r="S175" i="13"/>
  <c r="AY459" i="13" s="1"/>
  <c r="S47" i="13"/>
  <c r="AY65" i="13" s="1"/>
  <c r="S115" i="13"/>
  <c r="AY224" i="13" s="1"/>
  <c r="S113" i="13"/>
  <c r="AY216" i="13" s="1"/>
  <c r="S74" i="13"/>
  <c r="AY115" i="13" s="1"/>
  <c r="BB115" i="13" s="1"/>
  <c r="S143" i="13"/>
  <c r="AY314" i="13" s="1"/>
  <c r="BB314" i="13" s="1"/>
  <c r="S42" i="13"/>
  <c r="AY60" i="13" s="1"/>
  <c r="S171" i="13"/>
  <c r="AY437" i="13" s="1"/>
  <c r="S182" i="13"/>
  <c r="AY488" i="13" s="1"/>
  <c r="S139" i="13"/>
  <c r="AY304" i="13" s="1"/>
  <c r="I109" i="13"/>
  <c r="AX313" i="13" s="1"/>
  <c r="I72" i="13"/>
  <c r="AX226" i="13" s="1"/>
  <c r="I14" i="13"/>
  <c r="AX54" i="13" s="1"/>
  <c r="I192" i="13"/>
  <c r="AX517" i="13" s="1"/>
  <c r="I100" i="13"/>
  <c r="AX283" i="13" s="1"/>
  <c r="BB283" i="13" s="1"/>
  <c r="I156" i="13"/>
  <c r="AX421" i="13" s="1"/>
  <c r="I152" i="13"/>
  <c r="AX411" i="13" s="1"/>
  <c r="I9" i="13"/>
  <c r="AX41" i="13" s="1"/>
  <c r="I32" i="13"/>
  <c r="AX140" i="13" s="1"/>
  <c r="I157" i="13"/>
  <c r="AX423" i="13" s="1"/>
  <c r="I45" i="13"/>
  <c r="AX156" i="13" s="1"/>
  <c r="BB156" i="13" s="1"/>
  <c r="I40" i="13"/>
  <c r="AX150" i="13" s="1"/>
  <c r="I46" i="13"/>
  <c r="AX158" i="13" s="1"/>
  <c r="I115" i="13"/>
  <c r="AX337" i="13" s="1"/>
  <c r="I199" i="13"/>
  <c r="AX528" i="13" s="1"/>
  <c r="I140" i="13"/>
  <c r="AX388" i="13" s="1"/>
  <c r="I182" i="13"/>
  <c r="AX495" i="13" s="1"/>
  <c r="I164" i="13"/>
  <c r="AX437" i="13" s="1"/>
  <c r="I169" i="13"/>
  <c r="AX461" i="13" s="1"/>
  <c r="I229" i="13"/>
  <c r="AX610" i="13" s="1"/>
  <c r="BB610" i="13" s="1"/>
  <c r="I90" i="13"/>
  <c r="AX260" i="13" s="1"/>
  <c r="I190" i="13"/>
  <c r="AX512" i="13" s="1"/>
  <c r="BB512" i="13" s="1"/>
  <c r="I134" i="13"/>
  <c r="AX373" i="13" s="1"/>
  <c r="I35" i="13"/>
  <c r="AX143" i="13" s="1"/>
  <c r="BB143" i="13" s="1"/>
  <c r="I31" i="13"/>
  <c r="AX138" i="13" s="1"/>
  <c r="AM75" i="13"/>
  <c r="BA241" i="13" s="1"/>
  <c r="BB241" i="13" s="1"/>
  <c r="AM110" i="13"/>
  <c r="BA316" i="13" s="1"/>
  <c r="AM214" i="13"/>
  <c r="BA511" i="13" s="1"/>
  <c r="BB511" i="13" s="1"/>
  <c r="AM199" i="13"/>
  <c r="BA481" i="13" s="1"/>
  <c r="BB481" i="13" s="1"/>
  <c r="AM158" i="13"/>
  <c r="BA413" i="13" s="1"/>
  <c r="AM228" i="13"/>
  <c r="BA553" i="13" s="1"/>
  <c r="BB553" i="13" s="1"/>
  <c r="AM112" i="13"/>
  <c r="BA318" i="13" s="1"/>
  <c r="AM153" i="13"/>
  <c r="BA404" i="13" s="1"/>
  <c r="AM84" i="13"/>
  <c r="BA257" i="13" s="1"/>
  <c r="AM70" i="13"/>
  <c r="BA226" i="13" s="1"/>
  <c r="AM210" i="13"/>
  <c r="BA503" i="13" s="1"/>
  <c r="BB503" i="13" s="1"/>
  <c r="AM15" i="13"/>
  <c r="BA71" i="13" s="1"/>
  <c r="AC45" i="13"/>
  <c r="AZ485" i="13" s="1"/>
  <c r="AC41" i="13"/>
  <c r="AZ362" i="13" s="1"/>
  <c r="AC10" i="13"/>
  <c r="AZ52" i="13" s="1"/>
  <c r="S109" i="13"/>
  <c r="AY199" i="13" s="1"/>
  <c r="S217" i="13"/>
  <c r="AY627" i="13" s="1"/>
  <c r="BB627" i="13" s="1"/>
  <c r="S105" i="13"/>
  <c r="AY185" i="13" s="1"/>
  <c r="S51" i="13"/>
  <c r="AY75" i="13" s="1"/>
  <c r="S205" i="13"/>
  <c r="AY562" i="13" s="1"/>
  <c r="BB562" i="13" s="1"/>
  <c r="S207" i="13"/>
  <c r="AY576" i="13" s="1"/>
  <c r="BB576" i="13" s="1"/>
  <c r="S23" i="13"/>
  <c r="AY29" i="13" s="1"/>
  <c r="BB29" i="13" s="1"/>
  <c r="S180" i="13"/>
  <c r="AY478" i="13" s="1"/>
  <c r="S144" i="13"/>
  <c r="AY316" i="13" s="1"/>
  <c r="S125" i="13"/>
  <c r="AY248" i="13" s="1"/>
  <c r="AM207" i="13"/>
  <c r="BA498" i="13" s="1"/>
  <c r="BB498" i="13" s="1"/>
  <c r="AM211" i="13"/>
  <c r="BA505" i="13" s="1"/>
  <c r="BB505" i="13" s="1"/>
  <c r="AM10" i="13"/>
  <c r="BA41" i="13" s="1"/>
  <c r="AM69" i="13"/>
  <c r="BA222" i="13" s="1"/>
  <c r="AM82" i="13"/>
  <c r="BA254" i="13" s="1"/>
  <c r="BB254" i="13" s="1"/>
  <c r="AM125" i="13"/>
  <c r="BA340" i="13" s="1"/>
  <c r="AM66" i="13"/>
  <c r="BA213" i="13" s="1"/>
  <c r="BB213" i="13" s="1"/>
  <c r="AM117" i="13"/>
  <c r="BA325" i="13" s="1"/>
  <c r="BB325" i="13" s="1"/>
  <c r="AM259" i="13"/>
  <c r="BA614" i="13" s="1"/>
  <c r="AM39" i="13"/>
  <c r="BA146" i="13" s="1"/>
  <c r="AM242" i="13"/>
  <c r="BA589" i="13" s="1"/>
  <c r="BB589" i="13" s="1"/>
  <c r="AM40" i="13"/>
  <c r="BA151" i="13" s="1"/>
  <c r="AM76" i="13"/>
  <c r="BA242" i="13" s="1"/>
  <c r="AM121" i="13"/>
  <c r="BA334" i="13" s="1"/>
  <c r="AM253" i="13"/>
  <c r="BA607" i="13" s="1"/>
  <c r="BB607" i="13" s="1"/>
  <c r="AM62" i="13"/>
  <c r="BA202" i="13" s="1"/>
  <c r="AM203" i="13"/>
  <c r="BA490" i="13" s="1"/>
  <c r="BB490" i="13" s="1"/>
  <c r="AX597" i="13"/>
  <c r="AM16" i="13"/>
  <c r="BA74" i="13" s="1"/>
  <c r="BB74" i="13" s="1"/>
  <c r="AM28" i="13"/>
  <c r="BA113" i="13" s="1"/>
  <c r="AM152" i="13"/>
  <c r="BA403" i="13" s="1"/>
  <c r="AM156" i="13"/>
  <c r="BA410" i="13" s="1"/>
  <c r="AM89" i="13"/>
  <c r="BA271" i="13" s="1"/>
  <c r="AM4" i="13"/>
  <c r="BA11" i="13" s="1"/>
  <c r="AM73" i="13"/>
  <c r="BA234" i="13" s="1"/>
  <c r="BB234" i="13" s="1"/>
  <c r="AM51" i="13"/>
  <c r="BA180" i="13" s="1"/>
  <c r="AM58" i="13"/>
  <c r="BA196" i="13" s="1"/>
  <c r="AM109" i="13"/>
  <c r="BA312" i="13" s="1"/>
  <c r="AM266" i="13"/>
  <c r="BA623" i="13" s="1"/>
  <c r="BB623" i="13" s="1"/>
  <c r="AM31" i="13"/>
  <c r="BA121" i="13" s="1"/>
  <c r="AM216" i="13"/>
  <c r="BA514" i="13" s="1"/>
  <c r="AM96" i="13"/>
  <c r="BA285" i="13" s="1"/>
  <c r="AM12" i="13"/>
  <c r="BA48" i="13" s="1"/>
  <c r="AM90" i="13"/>
  <c r="BA275" i="13" s="1"/>
  <c r="AX615" i="13"/>
  <c r="AM164" i="13"/>
  <c r="BA429" i="13" s="1"/>
  <c r="AM149" i="13"/>
  <c r="BA399" i="13" s="1"/>
  <c r="AM202" i="13"/>
  <c r="BA488" i="13" s="1"/>
  <c r="AM122" i="13"/>
  <c r="BA336" i="13" s="1"/>
  <c r="BB336" i="13" s="1"/>
  <c r="AM254" i="13"/>
  <c r="BA608" i="13" s="1"/>
  <c r="BB608" i="13" s="1"/>
  <c r="AM147" i="13"/>
  <c r="BA397" i="13" s="1"/>
  <c r="AM9" i="13"/>
  <c r="BA39" i="13" s="1"/>
  <c r="AM200" i="13"/>
  <c r="BA482" i="13" s="1"/>
  <c r="AM209" i="13"/>
  <c r="BA501" i="13" s="1"/>
  <c r="AM59" i="13"/>
  <c r="BA197" i="13" s="1"/>
  <c r="BB197" i="13" s="1"/>
  <c r="AM143" i="13"/>
  <c r="BA385" i="13" s="1"/>
  <c r="AM142" i="13"/>
  <c r="BA381" i="13" s="1"/>
  <c r="AM263" i="13"/>
  <c r="BA618" i="13" s="1"/>
  <c r="BB618" i="13" s="1"/>
  <c r="AM243" i="13"/>
  <c r="BA591" i="13" s="1"/>
  <c r="AM173" i="13"/>
  <c r="BA441" i="13" s="1"/>
  <c r="AM22" i="13"/>
  <c r="BA91" i="13" s="1"/>
  <c r="AM194" i="13"/>
  <c r="BA473" i="13" s="1"/>
  <c r="AM229" i="13"/>
  <c r="BA556" i="13" s="1"/>
  <c r="BB556" i="13" s="1"/>
  <c r="AM53" i="13"/>
  <c r="BA185" i="13" s="1"/>
  <c r="AM177" i="13"/>
  <c r="BA448" i="13" s="1"/>
  <c r="AM185" i="13"/>
  <c r="BA457" i="13" s="1"/>
  <c r="BB457" i="13" s="1"/>
  <c r="AM222" i="13"/>
  <c r="AM61" i="13"/>
  <c r="BA199" i="13" s="1"/>
  <c r="AM193" i="13"/>
  <c r="BA472" i="13" s="1"/>
  <c r="AM201" i="13"/>
  <c r="BA487" i="13" s="1"/>
  <c r="AM215" i="13"/>
  <c r="BA513" i="13" s="1"/>
  <c r="AM5" i="13"/>
  <c r="BA12" i="13" s="1"/>
  <c r="AM65" i="13"/>
  <c r="BA210" i="13" s="1"/>
  <c r="AM97" i="13"/>
  <c r="BA288" i="13" s="1"/>
  <c r="AM80" i="13"/>
  <c r="BA249" i="13" s="1"/>
  <c r="AM113" i="13"/>
  <c r="BA319" i="13" s="1"/>
  <c r="AM44" i="13"/>
  <c r="BA165" i="13" s="1"/>
  <c r="BB165" i="13" s="1"/>
  <c r="AM182" i="13"/>
  <c r="BA453" i="13" s="1"/>
  <c r="AM19" i="13"/>
  <c r="BA85" i="13" s="1"/>
  <c r="AM123" i="13"/>
  <c r="BA338" i="13" s="1"/>
  <c r="AM111" i="13"/>
  <c r="BA317" i="13" s="1"/>
  <c r="AM126" i="13"/>
  <c r="BA343" i="13" s="1"/>
  <c r="AM264" i="13"/>
  <c r="BA620" i="13" s="1"/>
  <c r="BB620" i="13" s="1"/>
  <c r="AM252" i="13"/>
  <c r="AM93" i="13"/>
  <c r="BA281" i="13" s="1"/>
  <c r="AM114" i="13"/>
  <c r="BA320" i="13" s="1"/>
  <c r="AM34" i="13"/>
  <c r="BA135" i="13" s="1"/>
  <c r="AM247" i="13"/>
  <c r="BA597" i="13" s="1"/>
  <c r="BB597" i="13" s="1"/>
  <c r="AM68" i="13"/>
  <c r="BA216" i="13" s="1"/>
  <c r="AM104" i="13"/>
  <c r="BA301" i="13" s="1"/>
  <c r="BB301" i="13" s="1"/>
  <c r="AM175" i="13"/>
  <c r="BA446" i="13" s="1"/>
  <c r="BB446" i="13" s="1"/>
  <c r="AM108" i="13"/>
  <c r="BA311" i="13" s="1"/>
  <c r="AM27" i="13"/>
  <c r="BA110" i="13" s="1"/>
  <c r="AM167" i="13"/>
  <c r="BA433" i="13" s="1"/>
  <c r="BB433" i="13" s="1"/>
  <c r="AM150" i="13"/>
  <c r="BA400" i="13" s="1"/>
  <c r="BB400" i="13" s="1"/>
  <c r="AM256" i="13"/>
  <c r="BA611" i="13" s="1"/>
  <c r="BB611" i="13" s="1"/>
  <c r="AM235" i="13"/>
  <c r="AM181" i="13"/>
  <c r="BA452" i="13" s="1"/>
  <c r="BB452" i="13" s="1"/>
  <c r="AM30" i="13"/>
  <c r="BA120" i="13" s="1"/>
  <c r="BB120" i="13" s="1"/>
  <c r="AM171" i="13"/>
  <c r="BA439" i="13" s="1"/>
  <c r="AM220" i="13"/>
  <c r="BA527" i="13" s="1"/>
  <c r="AM189" i="13"/>
  <c r="BA466" i="13" s="1"/>
  <c r="BB466" i="13" s="1"/>
  <c r="AM38" i="13"/>
  <c r="BA145" i="13" s="1"/>
  <c r="AM139" i="13"/>
  <c r="BA377" i="13" s="1"/>
  <c r="AM213" i="13"/>
  <c r="BA510" i="13" s="1"/>
  <c r="AM133" i="13"/>
  <c r="BA361" i="13" s="1"/>
  <c r="BB361" i="13" s="1"/>
  <c r="AM170" i="13"/>
  <c r="BA438" i="13" s="1"/>
  <c r="AM98" i="13"/>
  <c r="BA289" i="13" s="1"/>
  <c r="AM206" i="13"/>
  <c r="BA494" i="13" s="1"/>
  <c r="AM7" i="13"/>
  <c r="BA15" i="13" s="1"/>
  <c r="AM87" i="13"/>
  <c r="BA264" i="13" s="1"/>
  <c r="AM81" i="13"/>
  <c r="BA250" i="13" s="1"/>
  <c r="AM248" i="13"/>
  <c r="BA598" i="13" s="1"/>
  <c r="BB598" i="13" s="1"/>
  <c r="AM179" i="13"/>
  <c r="BA450" i="13" s="1"/>
  <c r="AM192" i="13"/>
  <c r="BA471" i="13" s="1"/>
  <c r="BB471" i="13" s="1"/>
  <c r="AM184" i="13"/>
  <c r="BA455" i="13" s="1"/>
  <c r="AM234" i="13"/>
  <c r="BA566" i="13" s="1"/>
  <c r="BB566" i="13" s="1"/>
  <c r="AM91" i="13"/>
  <c r="BA278" i="13" s="1"/>
  <c r="BB278" i="13" s="1"/>
  <c r="AM127" i="13"/>
  <c r="BA344" i="13" s="1"/>
  <c r="BB344" i="13" s="1"/>
  <c r="AM134" i="13"/>
  <c r="BA363" i="13" s="1"/>
  <c r="AM258" i="13"/>
  <c r="BA613" i="13" s="1"/>
  <c r="BB613" i="13" s="1"/>
  <c r="AM244" i="13"/>
  <c r="BA592" i="13" s="1"/>
  <c r="BB592" i="13" s="1"/>
  <c r="AM101" i="13"/>
  <c r="BA295" i="13" s="1"/>
  <c r="AM130" i="13"/>
  <c r="BA353" i="13" s="1"/>
  <c r="AM50" i="13"/>
  <c r="BA177" i="13" s="1"/>
  <c r="AM238" i="13"/>
  <c r="BA572" i="13" s="1"/>
  <c r="AM83" i="13"/>
  <c r="BA256" i="13" s="1"/>
  <c r="AM25" i="13"/>
  <c r="BA101" i="13" s="1"/>
  <c r="AM57" i="13"/>
  <c r="BA194" i="13" s="1"/>
  <c r="AM224" i="13"/>
  <c r="BA541" i="13" s="1"/>
  <c r="BB541" i="13" s="1"/>
  <c r="AM20" i="13"/>
  <c r="BA88" i="13" s="1"/>
  <c r="BB88" i="13" s="1"/>
  <c r="F91" i="14" s="1"/>
  <c r="AM56" i="13"/>
  <c r="BA193" i="13" s="1"/>
  <c r="AM95" i="13"/>
  <c r="BA284" i="13" s="1"/>
  <c r="AM208" i="13"/>
  <c r="BA499" i="13" s="1"/>
  <c r="AM60" i="13"/>
  <c r="BA198" i="13" s="1"/>
  <c r="AM64" i="13"/>
  <c r="BA209" i="13" s="1"/>
  <c r="AM103" i="13"/>
  <c r="BA300" i="13" s="1"/>
  <c r="BB300" i="13" s="1"/>
  <c r="AM232" i="13"/>
  <c r="AM92" i="13"/>
  <c r="BA279" i="13" s="1"/>
  <c r="AM8" i="13"/>
  <c r="BA34" i="13" s="1"/>
  <c r="AM174" i="13"/>
  <c r="BA445" i="13" s="1"/>
  <c r="BB445" i="13" s="1"/>
  <c r="AM77" i="13"/>
  <c r="BA244" i="13" s="1"/>
  <c r="AM186" i="13"/>
  <c r="BA458" i="13" s="1"/>
  <c r="AM135" i="13"/>
  <c r="BA364" i="13" s="1"/>
  <c r="AM168" i="13"/>
  <c r="BA434" i="13" s="1"/>
  <c r="AM196" i="13"/>
  <c r="BA477" i="13" s="1"/>
  <c r="AM21" i="13"/>
  <c r="BA90" i="13" s="1"/>
  <c r="AM105" i="13"/>
  <c r="BA302" i="13" s="1"/>
  <c r="BB302" i="13" s="1"/>
  <c r="AM129" i="13"/>
  <c r="BA347" i="13" s="1"/>
  <c r="AM225" i="13"/>
  <c r="BA545" i="13" s="1"/>
  <c r="AM116" i="13"/>
  <c r="BA324" i="13" s="1"/>
  <c r="BB324" i="13" s="1"/>
  <c r="AM32" i="13"/>
  <c r="BA128" i="13" s="1"/>
  <c r="AM198" i="13"/>
  <c r="BA480" i="13" s="1"/>
  <c r="AM255" i="13"/>
  <c r="BA609" i="13" s="1"/>
  <c r="AM251" i="13"/>
  <c r="AM165" i="13"/>
  <c r="BA432" i="13" s="1"/>
  <c r="AM14" i="13"/>
  <c r="BA65" i="13" s="1"/>
  <c r="AM178" i="13"/>
  <c r="BA449" i="13" s="1"/>
  <c r="AM237" i="13"/>
  <c r="BA571" i="13" s="1"/>
  <c r="AM45" i="13"/>
  <c r="BA167" i="13" s="1"/>
  <c r="AM161" i="13"/>
  <c r="BA422" i="13" s="1"/>
  <c r="AM169" i="13"/>
  <c r="BA436" i="13" s="1"/>
  <c r="AM231" i="13"/>
  <c r="BA560" i="13" s="1"/>
  <c r="AM195" i="13"/>
  <c r="BA475" i="13" s="1"/>
  <c r="AM128" i="13"/>
  <c r="BA345" i="13" s="1"/>
  <c r="BB345" i="13" s="1"/>
  <c r="AM120" i="13"/>
  <c r="BA333" i="13" s="1"/>
  <c r="AM249" i="13"/>
  <c r="AM131" i="13"/>
  <c r="BA355" i="13" s="1"/>
  <c r="AM136" i="13"/>
  <c r="BA368" i="13" s="1"/>
  <c r="BB368" i="13" s="1"/>
  <c r="AM144" i="13"/>
  <c r="BA390" i="13" s="1"/>
  <c r="BB390" i="13" s="1"/>
  <c r="AM217" i="13"/>
  <c r="BA515" i="13" s="1"/>
  <c r="BB515" i="13" s="1"/>
  <c r="AM187" i="13"/>
  <c r="BA459" i="13" s="1"/>
  <c r="AM72" i="13"/>
  <c r="BA229" i="13" s="1"/>
  <c r="AM119" i="13"/>
  <c r="BA332" i="13" s="1"/>
  <c r="AM74" i="13"/>
  <c r="BA239" i="13" s="1"/>
  <c r="AM106" i="13"/>
  <c r="BA309" i="13" s="1"/>
  <c r="AM176" i="13"/>
  <c r="BA447" i="13" s="1"/>
  <c r="AM180" i="13"/>
  <c r="BA451" i="13" s="1"/>
  <c r="BA584" i="13"/>
  <c r="AY595" i="13"/>
  <c r="BA604" i="13"/>
  <c r="I68" i="13"/>
  <c r="AX219" i="13" s="1"/>
  <c r="I37" i="13"/>
  <c r="AX146" i="13" s="1"/>
  <c r="I145" i="13"/>
  <c r="AX395" i="13" s="1"/>
  <c r="I220" i="13"/>
  <c r="AX584" i="13" s="1"/>
  <c r="I235" i="13"/>
  <c r="AX629" i="13" s="1"/>
  <c r="BB629" i="13" s="1"/>
  <c r="I28" i="13"/>
  <c r="AX126" i="13" s="1"/>
  <c r="I217" i="13"/>
  <c r="AX580" i="13" s="1"/>
  <c r="BB580" i="13" s="1"/>
  <c r="I58" i="13"/>
  <c r="AX201" i="13" s="1"/>
  <c r="BB201" i="13" s="1"/>
  <c r="I167" i="13"/>
  <c r="AX456" i="13" s="1"/>
  <c r="I105" i="13"/>
  <c r="AX294" i="13" s="1"/>
  <c r="BB294" i="13" s="1"/>
  <c r="I47" i="13"/>
  <c r="AX162" i="13" s="1"/>
  <c r="I15" i="13"/>
  <c r="AX56" i="13" s="1"/>
  <c r="BB56" i="13" s="1"/>
  <c r="I155" i="13"/>
  <c r="AX418" i="13" s="1"/>
  <c r="I151" i="13"/>
  <c r="AX410" i="13" s="1"/>
  <c r="I27" i="13"/>
  <c r="AX105" i="13" s="1"/>
  <c r="I111" i="13"/>
  <c r="AX323" i="13" s="1"/>
  <c r="I193" i="13"/>
  <c r="AX518" i="13" s="1"/>
  <c r="BB518" i="13" s="1"/>
  <c r="I227" i="13"/>
  <c r="AX605" i="13" s="1"/>
  <c r="I230" i="13"/>
  <c r="AX614" i="13" s="1"/>
  <c r="AC12" i="13"/>
  <c r="AZ69" i="13" s="1"/>
  <c r="AC39" i="13"/>
  <c r="AZ349" i="13" s="1"/>
  <c r="AC18" i="13"/>
  <c r="AZ117" i="13" s="1"/>
  <c r="BB117" i="13" s="1"/>
  <c r="AC49" i="13"/>
  <c r="AC33" i="13"/>
  <c r="AZ299" i="13" s="1"/>
  <c r="AC23" i="13"/>
  <c r="AZ183" i="13" s="1"/>
  <c r="BB183" i="13" s="1"/>
  <c r="S36" i="13"/>
  <c r="AY49" i="13" s="1"/>
  <c r="BB49" i="13" s="1"/>
  <c r="S59" i="13"/>
  <c r="AY86" i="13" s="1"/>
  <c r="S120" i="13"/>
  <c r="AY233" i="13" s="1"/>
  <c r="S55" i="13"/>
  <c r="AY81" i="13" s="1"/>
  <c r="S8" i="13"/>
  <c r="AY10" i="13" s="1"/>
  <c r="BB10" i="13" s="1"/>
  <c r="S123" i="13"/>
  <c r="AY244" i="13" s="1"/>
  <c r="S157" i="13"/>
  <c r="AY384" i="13" s="1"/>
  <c r="S65" i="13"/>
  <c r="AY94" i="13" s="1"/>
  <c r="BB94" i="13" s="1"/>
  <c r="S38" i="13"/>
  <c r="AY55" i="13" s="1"/>
  <c r="BB55" i="13" s="1"/>
  <c r="S189" i="13"/>
  <c r="AY510" i="13" s="1"/>
  <c r="S64" i="13"/>
  <c r="AY93" i="13" s="1"/>
  <c r="S186" i="13"/>
  <c r="AY499" i="13" s="1"/>
  <c r="S53" i="13"/>
  <c r="AY78" i="13" s="1"/>
  <c r="S15" i="13"/>
  <c r="AY19" i="13" s="1"/>
  <c r="BB19" i="13" s="1"/>
  <c r="S156" i="13"/>
  <c r="AY383" i="13" s="1"/>
  <c r="S61" i="13"/>
  <c r="AY90" i="13" s="1"/>
  <c r="S193" i="13"/>
  <c r="AY527" i="13" s="1"/>
  <c r="S19" i="13"/>
  <c r="AY25" i="13" s="1"/>
  <c r="S198" i="13"/>
  <c r="S211" i="13"/>
  <c r="AY587" i="13" s="1"/>
  <c r="BB587" i="13" s="1"/>
  <c r="S159" i="13"/>
  <c r="AY393" i="13" s="1"/>
  <c r="S168" i="13"/>
  <c r="AY431" i="13" s="1"/>
  <c r="S149" i="13"/>
  <c r="AY353" i="13" s="1"/>
  <c r="S153" i="13"/>
  <c r="AY364" i="13" s="1"/>
  <c r="S37" i="13"/>
  <c r="AY53" i="13" s="1"/>
  <c r="BB53" i="13" s="1"/>
  <c r="S40" i="13"/>
  <c r="AY59" i="13" s="1"/>
  <c r="S67" i="13"/>
  <c r="AY101" i="13" s="1"/>
  <c r="AC5" i="13"/>
  <c r="AZ5" i="13" s="1"/>
  <c r="BB5" i="13" s="1"/>
  <c r="AC32" i="13"/>
  <c r="AZ272" i="13" s="1"/>
  <c r="AC11" i="13"/>
  <c r="AZ66" i="13" s="1"/>
  <c r="AC37" i="13"/>
  <c r="AZ335" i="13" s="1"/>
  <c r="AC20" i="13"/>
  <c r="AZ137" i="13" s="1"/>
  <c r="AC16" i="13"/>
  <c r="AZ109" i="13" s="1"/>
  <c r="BB109" i="13" s="1"/>
  <c r="S43" i="13"/>
  <c r="AY61" i="13" s="1"/>
  <c r="BB61" i="13" s="1"/>
  <c r="F64" i="14" s="1"/>
  <c r="S184" i="13"/>
  <c r="AY494" i="13" s="1"/>
  <c r="S13" i="13"/>
  <c r="AY17" i="13" s="1"/>
  <c r="S119" i="13"/>
  <c r="AY232" i="13" s="1"/>
  <c r="S106" i="13"/>
  <c r="AY187" i="13" s="1"/>
  <c r="S26" i="13"/>
  <c r="AY32" i="13" s="1"/>
  <c r="BB32" i="13" s="1"/>
  <c r="S216" i="13"/>
  <c r="AY619" i="13" s="1"/>
  <c r="BB619" i="13" s="1"/>
  <c r="S138" i="13"/>
  <c r="AY305" i="13" s="1"/>
  <c r="BB305" i="13" s="1"/>
  <c r="S134" i="13"/>
  <c r="AY293" i="13" s="1"/>
  <c r="S104" i="13"/>
  <c r="AY182" i="13" s="1"/>
  <c r="S137" i="13"/>
  <c r="AY303" i="13" s="1"/>
  <c r="S72" i="13"/>
  <c r="AY111" i="13" s="1"/>
  <c r="BB111" i="13" s="1"/>
  <c r="S166" i="13"/>
  <c r="AY420" i="13" s="1"/>
  <c r="S79" i="13"/>
  <c r="AY124" i="13" s="1"/>
  <c r="BB124" i="13" s="1"/>
  <c r="S44" i="13"/>
  <c r="AY62" i="13" s="1"/>
  <c r="S160" i="13"/>
  <c r="AY399" i="13" s="1"/>
  <c r="S219" i="13"/>
  <c r="AY631" i="13" s="1"/>
  <c r="BB631" i="13" s="1"/>
  <c r="S92" i="13"/>
  <c r="AY152" i="13" s="1"/>
  <c r="BB152" i="13" s="1"/>
  <c r="S187" i="13"/>
  <c r="AY501" i="13" s="1"/>
  <c r="S169" i="13"/>
  <c r="AY434" i="13" s="1"/>
  <c r="S18" i="13"/>
  <c r="AY24" i="13" s="1"/>
  <c r="BB24" i="13" s="1"/>
  <c r="S34" i="13"/>
  <c r="AY45" i="13" s="1"/>
  <c r="BB45" i="13" s="1"/>
  <c r="S30" i="13"/>
  <c r="AY37" i="13" s="1"/>
  <c r="BB37" i="13" s="1"/>
  <c r="S220" i="13"/>
  <c r="AY633" i="13" s="1"/>
  <c r="BB633" i="13" s="1"/>
  <c r="S110" i="13"/>
  <c r="AY200" i="13" s="1"/>
  <c r="BB200" i="13" s="1"/>
  <c r="S209" i="13"/>
  <c r="AY581" i="13" s="1"/>
  <c r="BB581" i="13" s="1"/>
  <c r="S52" i="13"/>
  <c r="AY77" i="13" s="1"/>
  <c r="BB77" i="13" s="1"/>
  <c r="S164" i="13"/>
  <c r="AY416" i="13" s="1"/>
  <c r="S108" i="13"/>
  <c r="AY191" i="13" s="1"/>
  <c r="BB191" i="13" s="1"/>
  <c r="S57" i="13"/>
  <c r="AY84" i="13" s="1"/>
  <c r="BB84" i="13" s="1"/>
  <c r="S103" i="13"/>
  <c r="AY179" i="13" s="1"/>
  <c r="S81" i="13"/>
  <c r="AY128" i="13" s="1"/>
  <c r="S188" i="13"/>
  <c r="AY506" i="13" s="1"/>
  <c r="S16" i="13"/>
  <c r="AY20" i="13" s="1"/>
  <c r="BB20" i="13" s="1"/>
  <c r="I57" i="13"/>
  <c r="AX195" i="13" s="1"/>
  <c r="BB195" i="13" s="1"/>
  <c r="I23" i="13"/>
  <c r="AX99" i="13" s="1"/>
  <c r="I209" i="13"/>
  <c r="AX555" i="13" s="1"/>
  <c r="I187" i="13"/>
  <c r="AX506" i="13" s="1"/>
  <c r="I95" i="13"/>
  <c r="AX274" i="13" s="1"/>
  <c r="AC31" i="13"/>
  <c r="AZ271" i="13" s="1"/>
  <c r="AC44" i="13"/>
  <c r="AZ467" i="13" s="1"/>
  <c r="AC29" i="13"/>
  <c r="AZ269" i="13" s="1"/>
  <c r="AC34" i="13"/>
  <c r="AZ307" i="13" s="1"/>
  <c r="AC15" i="13"/>
  <c r="AZ95" i="13" s="1"/>
  <c r="AC46" i="13"/>
  <c r="AZ484" i="13" s="1"/>
  <c r="S17" i="13"/>
  <c r="AY23" i="13" s="1"/>
  <c r="BB23" i="13" s="1"/>
  <c r="S46" i="13"/>
  <c r="AY64" i="13" s="1"/>
  <c r="BB64" i="13" s="1"/>
  <c r="S204" i="13"/>
  <c r="AY560" i="13" s="1"/>
  <c r="S118" i="13"/>
  <c r="AY230" i="13" s="1"/>
  <c r="S49" i="13"/>
  <c r="AY71" i="13" s="1"/>
  <c r="S116" i="13"/>
  <c r="AY225" i="13" s="1"/>
  <c r="BB225" i="13" s="1"/>
  <c r="S191" i="13"/>
  <c r="AY524" i="13" s="1"/>
  <c r="S195" i="13"/>
  <c r="AY531" i="13" s="1"/>
  <c r="S178" i="13"/>
  <c r="AY470" i="13" s="1"/>
  <c r="S7" i="13"/>
  <c r="AY9" i="13" s="1"/>
  <c r="BB9" i="13" s="1"/>
  <c r="F10" i="14" s="1"/>
  <c r="S147" i="13"/>
  <c r="AY327" i="13" s="1"/>
  <c r="S50" i="13"/>
  <c r="AY72" i="13" s="1"/>
  <c r="BB72" i="13" s="1"/>
  <c r="S6" i="13"/>
  <c r="AY8" i="13" s="1"/>
  <c r="BB8" i="13" s="1"/>
  <c r="S73" i="13"/>
  <c r="AY112" i="13" s="1"/>
  <c r="S196" i="13"/>
  <c r="AY533" i="13" s="1"/>
  <c r="S107" i="13"/>
  <c r="AY190" i="13" s="1"/>
  <c r="BB190" i="13" s="1"/>
  <c r="S151" i="13"/>
  <c r="AY357" i="13" s="1"/>
  <c r="S154" i="13"/>
  <c r="AY375" i="13" s="1"/>
  <c r="BB375" i="13" s="1"/>
  <c r="S124" i="13"/>
  <c r="AY246" i="13" s="1"/>
  <c r="S80" i="13"/>
  <c r="AY125" i="13" s="1"/>
  <c r="S28" i="13"/>
  <c r="AY34" i="13" s="1"/>
  <c r="S14" i="13"/>
  <c r="AY18" i="13" s="1"/>
  <c r="BB18" i="13" s="1"/>
  <c r="S32" i="13"/>
  <c r="AY39" i="13" s="1"/>
  <c r="S167" i="13"/>
  <c r="AY426" i="13" s="1"/>
  <c r="S179" i="13"/>
  <c r="AY473" i="13" s="1"/>
  <c r="S172" i="13"/>
  <c r="AY438" i="13" s="1"/>
  <c r="S20" i="13"/>
  <c r="AY26" i="13" s="1"/>
  <c r="BB26" i="13" s="1"/>
  <c r="S84" i="13"/>
  <c r="AY133" i="13" s="1"/>
  <c r="S62" i="13"/>
  <c r="AY91" i="13" s="1"/>
  <c r="S112" i="13"/>
  <c r="AY209" i="13" s="1"/>
  <c r="S192" i="13"/>
  <c r="AY530" i="13" s="1"/>
  <c r="S145" i="13"/>
  <c r="AY322" i="13" s="1"/>
  <c r="S201" i="13"/>
  <c r="S54" i="13"/>
  <c r="AY80" i="13" s="1"/>
  <c r="BB80" i="13" s="1"/>
  <c r="S60" i="13"/>
  <c r="AY89" i="13" s="1"/>
  <c r="BB89" i="13" s="1"/>
  <c r="F40" i="14" s="1"/>
  <c r="S141" i="13"/>
  <c r="AY308" i="13" s="1"/>
  <c r="S71" i="13"/>
  <c r="AY108" i="13" s="1"/>
  <c r="S33" i="13"/>
  <c r="AY42" i="13" s="1"/>
  <c r="S148" i="13"/>
  <c r="AY350" i="13" s="1"/>
  <c r="S177" i="13"/>
  <c r="AY465" i="13" s="1"/>
  <c r="S146" i="13"/>
  <c r="AY326" i="13" s="1"/>
  <c r="S85" i="13"/>
  <c r="AY134" i="13" s="1"/>
  <c r="BB134" i="13" s="1"/>
  <c r="S121" i="13"/>
  <c r="AY236" i="13" s="1"/>
  <c r="BB236" i="13" s="1"/>
  <c r="S9" i="13"/>
  <c r="AY11" i="13" s="1"/>
  <c r="S22" i="13"/>
  <c r="AY28" i="13" s="1"/>
  <c r="S203" i="13"/>
  <c r="AY561" i="13" s="1"/>
  <c r="BB561" i="13" s="1"/>
  <c r="S213" i="13"/>
  <c r="AY609" i="13" s="1"/>
  <c r="S101" i="13"/>
  <c r="AY176" i="13" s="1"/>
  <c r="BB176" i="13" s="1"/>
  <c r="S197" i="13"/>
  <c r="AY538" i="13" s="1"/>
  <c r="BB538" i="13" s="1"/>
  <c r="S152" i="13"/>
  <c r="AY360" i="13" s="1"/>
  <c r="S27" i="13"/>
  <c r="AY33" i="13" s="1"/>
  <c r="S48" i="13"/>
  <c r="AY68" i="13" s="1"/>
  <c r="S66" i="13"/>
  <c r="AY96" i="13" s="1"/>
  <c r="S218" i="13"/>
  <c r="AY630" i="13" s="1"/>
  <c r="BB630" i="13" s="1"/>
  <c r="F85" i="14" s="1"/>
  <c r="I201" i="13"/>
  <c r="AX537" i="13" s="1"/>
  <c r="I59" i="13"/>
  <c r="AX204" i="13" s="1"/>
  <c r="I198" i="13"/>
  <c r="AX523" i="13" s="1"/>
  <c r="I97" i="13"/>
  <c r="AX276" i="13" s="1"/>
  <c r="I226" i="13"/>
  <c r="AX604" i="13" s="1"/>
  <c r="BB604" i="13" s="1"/>
  <c r="I233" i="13"/>
  <c r="AX624" i="13" s="1"/>
  <c r="BB624" i="13" s="1"/>
  <c r="I52" i="13"/>
  <c r="AX179" i="13" s="1"/>
  <c r="I142" i="13"/>
  <c r="AX391" i="13" s="1"/>
  <c r="BB391" i="13" s="1"/>
  <c r="I19" i="13"/>
  <c r="AX86" i="13" s="1"/>
  <c r="I71" i="13"/>
  <c r="AX224" i="13" s="1"/>
  <c r="I185" i="13"/>
  <c r="AX502" i="13" s="1"/>
  <c r="I219" i="13"/>
  <c r="AX583" i="13" s="1"/>
  <c r="I65" i="13"/>
  <c r="AX215" i="13" s="1"/>
  <c r="I194" i="13"/>
  <c r="AX520" i="13" s="1"/>
  <c r="BB520" i="13" s="1"/>
  <c r="AC43" i="13"/>
  <c r="AZ436" i="13" s="1"/>
  <c r="AC13" i="13"/>
  <c r="AZ70" i="13" s="1"/>
  <c r="AC22" i="13"/>
  <c r="AZ178" i="13" s="1"/>
  <c r="AC17" i="13"/>
  <c r="AZ114" i="13" s="1"/>
  <c r="AC42" i="13"/>
  <c r="AZ432" i="13" s="1"/>
  <c r="AC26" i="13"/>
  <c r="AZ237" i="13" s="1"/>
  <c r="BB237" i="13" s="1"/>
  <c r="S111" i="13"/>
  <c r="AY207" i="13" s="1"/>
  <c r="BB207" i="13" s="1"/>
  <c r="S94" i="13"/>
  <c r="AY159" i="13" s="1"/>
  <c r="BB159" i="13" s="1"/>
  <c r="S93" i="13"/>
  <c r="AY157" i="13" s="1"/>
  <c r="S130" i="13"/>
  <c r="AY265" i="13" s="1"/>
  <c r="S56" i="13"/>
  <c r="AY82" i="13" s="1"/>
  <c r="S88" i="13"/>
  <c r="AY139" i="13" s="1"/>
  <c r="S176" i="13"/>
  <c r="AY460" i="13" s="1"/>
  <c r="S128" i="13"/>
  <c r="AY258" i="13" s="1"/>
  <c r="S158" i="13"/>
  <c r="AY386" i="13" s="1"/>
  <c r="S41" i="13"/>
  <c r="AY58" i="13" s="1"/>
  <c r="BB58" i="13" s="1"/>
  <c r="S135" i="13"/>
  <c r="AY296" i="13" s="1"/>
  <c r="BB296" i="13" s="1"/>
  <c r="S131" i="13"/>
  <c r="AY270" i="13" s="1"/>
  <c r="BB270" i="13" s="1"/>
  <c r="S76" i="13"/>
  <c r="AY119" i="13" s="1"/>
  <c r="BB119" i="13" s="1"/>
  <c r="S114" i="13"/>
  <c r="AY221" i="13" s="1"/>
  <c r="S10" i="13"/>
  <c r="AY12" i="13" s="1"/>
  <c r="S181" i="13"/>
  <c r="AY482" i="13" s="1"/>
  <c r="S89" i="13"/>
  <c r="AY145" i="13" s="1"/>
  <c r="S82" i="13"/>
  <c r="AY129" i="13" s="1"/>
  <c r="BB129" i="13" s="1"/>
  <c r="S206" i="13"/>
  <c r="S96" i="13"/>
  <c r="AY163" i="13" s="1"/>
  <c r="BB163" i="13" s="1"/>
  <c r="F102" i="14" s="1"/>
  <c r="S31" i="13"/>
  <c r="AY38" i="13" s="1"/>
  <c r="BB38" i="13" s="1"/>
  <c r="S174" i="13"/>
  <c r="AY448" i="13" s="1"/>
  <c r="S86" i="13"/>
  <c r="AY135" i="13" s="1"/>
  <c r="S102" i="13"/>
  <c r="AY177" i="13" s="1"/>
  <c r="S100" i="13"/>
  <c r="AY175" i="13" s="1"/>
  <c r="S24" i="13"/>
  <c r="AY30" i="13" s="1"/>
  <c r="BB30" i="13" s="1"/>
  <c r="S126" i="13"/>
  <c r="AY256" i="13" s="1"/>
  <c r="U696" i="8"/>
  <c r="Z76" i="17"/>
  <c r="Z106" i="17"/>
  <c r="Z114" i="17" s="1"/>
  <c r="Z112" i="17"/>
  <c r="Z120" i="17" s="1"/>
  <c r="Y74" i="17"/>
  <c r="U695" i="8"/>
  <c r="U693" i="8"/>
  <c r="U692" i="8"/>
  <c r="BA496" i="13"/>
  <c r="BA417" i="13"/>
  <c r="AY487" i="13"/>
  <c r="AX320" i="13"/>
  <c r="BA330" i="13"/>
  <c r="BA351" i="13"/>
  <c r="AX493" i="13"/>
  <c r="BB493" i="13" s="1"/>
  <c r="AY126" i="13"/>
  <c r="AY458" i="13"/>
  <c r="BA500" i="13"/>
  <c r="AY206" i="13"/>
  <c r="AX469" i="13"/>
  <c r="BA352" i="13"/>
  <c r="AX501" i="13"/>
  <c r="AX470" i="13"/>
  <c r="AX68" i="13"/>
  <c r="AX52" i="13"/>
  <c r="BA150" i="13"/>
  <c r="BA105" i="13"/>
  <c r="BA341" i="13"/>
  <c r="BA382" i="13"/>
  <c r="BA440" i="13"/>
  <c r="BB440" i="13" s="1"/>
  <c r="AY149" i="13"/>
  <c r="AY87" i="13"/>
  <c r="AY218" i="13"/>
  <c r="AY525" i="13"/>
  <c r="BB14" i="13"/>
  <c r="AX482" i="13"/>
  <c r="AX458" i="13"/>
  <c r="AX36" i="13"/>
  <c r="AX43" i="13"/>
  <c r="AX545" i="13"/>
  <c r="AX509" i="13"/>
  <c r="AX548" i="13"/>
  <c r="BB548" i="13" s="1"/>
  <c r="AX513" i="13"/>
  <c r="BA70" i="13"/>
  <c r="BA67" i="13"/>
  <c r="BA273" i="13"/>
  <c r="BB273" i="13" s="1"/>
  <c r="AZ33" i="13"/>
  <c r="AZ112" i="13"/>
  <c r="AZ82" i="13"/>
  <c r="AZ148" i="13"/>
  <c r="AZ130" i="13"/>
  <c r="AX139" i="13"/>
  <c r="AX436" i="13"/>
  <c r="AX382" i="13"/>
  <c r="BA178" i="13"/>
  <c r="BA157" i="13"/>
  <c r="BA360" i="13"/>
  <c r="BA543" i="13"/>
  <c r="BA517" i="13"/>
  <c r="AZ451" i="13"/>
  <c r="AZ338" i="13"/>
  <c r="AZ363" i="13"/>
  <c r="AZ287" i="13"/>
  <c r="AY100" i="13"/>
  <c r="AY461" i="13"/>
  <c r="AY419" i="13"/>
  <c r="AY387" i="13"/>
  <c r="AY337" i="13"/>
  <c r="AX118" i="13"/>
  <c r="AX42" i="13"/>
  <c r="AX48" i="13"/>
  <c r="BA304" i="13"/>
  <c r="BA348" i="13"/>
  <c r="BA326" i="13"/>
  <c r="BA337" i="13"/>
  <c r="AY450" i="13"/>
  <c r="AY409" i="13"/>
  <c r="AX282" i="13"/>
  <c r="AX91" i="13"/>
  <c r="AX95" i="13"/>
  <c r="AX11" i="13"/>
  <c r="AX480" i="13"/>
  <c r="AX453" i="13"/>
  <c r="AX333" i="13"/>
  <c r="BA160" i="13"/>
  <c r="BA253" i="13"/>
  <c r="BA376" i="13"/>
  <c r="BA359" i="13"/>
  <c r="BB359" i="13" s="1"/>
  <c r="BA495" i="13"/>
  <c r="BA315" i="13"/>
  <c r="BA523" i="13"/>
  <c r="AY46" i="13"/>
  <c r="AY161" i="13"/>
  <c r="AX110" i="13"/>
  <c r="BA211" i="13"/>
  <c r="AX291" i="13"/>
  <c r="AX536" i="13"/>
  <c r="AX530" i="13"/>
  <c r="AX494" i="13"/>
  <c r="BA122" i="13"/>
  <c r="BA93" i="13"/>
  <c r="BA276" i="13"/>
  <c r="BA204" i="13"/>
  <c r="BA287" i="13"/>
  <c r="BA259" i="13"/>
  <c r="BA423" i="13"/>
  <c r="BA522" i="13"/>
  <c r="BA507" i="13"/>
  <c r="BA461" i="13"/>
  <c r="BA470" i="13"/>
  <c r="AZ50" i="13"/>
  <c r="AZ41" i="13"/>
  <c r="AY47" i="13"/>
  <c r="AY295" i="13"/>
  <c r="AY269" i="13"/>
  <c r="AY99" i="13"/>
  <c r="BA313" i="13"/>
  <c r="AX299" i="13"/>
  <c r="AX422" i="13"/>
  <c r="BA384" i="13"/>
  <c r="BA366" i="13"/>
  <c r="BA437" i="13"/>
  <c r="BA349" i="13"/>
  <c r="BA327" i="13"/>
  <c r="AY155" i="13"/>
  <c r="AY141" i="13"/>
  <c r="AY307" i="13"/>
  <c r="AY274" i="13"/>
  <c r="AY220" i="13"/>
  <c r="BB220" i="13" s="1"/>
  <c r="AY194" i="13"/>
  <c r="AX107" i="13"/>
  <c r="BA31" i="13"/>
  <c r="BA274" i="13"/>
  <c r="BA430" i="13"/>
  <c r="AY260" i="13"/>
  <c r="AY150" i="13"/>
  <c r="AY245" i="13"/>
  <c r="BB245" i="13" s="1"/>
  <c r="AY214" i="13"/>
  <c r="AY528" i="13"/>
  <c r="AX385" i="13"/>
  <c r="AX357" i="13"/>
  <c r="AX132" i="13"/>
  <c r="AX85" i="13"/>
  <c r="AX484" i="13"/>
  <c r="AX464" i="13"/>
  <c r="AX475" i="13"/>
  <c r="AX317" i="13"/>
  <c r="AX288" i="13"/>
  <c r="AX319" i="13"/>
  <c r="BA182" i="13"/>
  <c r="BA460" i="13"/>
  <c r="BA420" i="13"/>
  <c r="BA462" i="13"/>
  <c r="BA531" i="13"/>
  <c r="BA395" i="13"/>
  <c r="BA373" i="13"/>
  <c r="BA486" i="13"/>
  <c r="AZ193" i="13"/>
  <c r="AZ164" i="13"/>
  <c r="AZ486" i="13"/>
  <c r="AZ342" i="13"/>
  <c r="AZ59" i="13"/>
  <c r="AY79" i="13"/>
  <c r="AY263" i="13"/>
  <c r="AY453" i="13"/>
  <c r="AY418" i="13"/>
  <c r="AY208" i="13"/>
  <c r="AY550" i="13"/>
  <c r="AY484" i="13"/>
  <c r="AY404" i="13"/>
  <c r="AY369" i="13"/>
  <c r="AY439" i="13"/>
  <c r="AY396" i="13"/>
  <c r="AZ44" i="13"/>
  <c r="AZ496" i="13"/>
  <c r="AZ366" i="13"/>
  <c r="AY70" i="13"/>
  <c r="AY468" i="13"/>
  <c r="AY435" i="13"/>
  <c r="AY370" i="13"/>
  <c r="AY323" i="13"/>
  <c r="AY309" i="13"/>
  <c r="AY279" i="13"/>
  <c r="AY462" i="13"/>
  <c r="AY423" i="13"/>
  <c r="AX248" i="13"/>
  <c r="AX242" i="13"/>
  <c r="AX123" i="13"/>
  <c r="BB123" i="13" s="1"/>
  <c r="AX76" i="13"/>
  <c r="AX329" i="13"/>
  <c r="AX311" i="13"/>
  <c r="BA485" i="13"/>
  <c r="BA298" i="13"/>
  <c r="BA502" i="13"/>
  <c r="BA416" i="13"/>
  <c r="BA386" i="13"/>
  <c r="BA544" i="13"/>
  <c r="BA508" i="13"/>
  <c r="AZ167" i="13"/>
  <c r="AZ139" i="13"/>
  <c r="AZ310" i="13"/>
  <c r="AZ264" i="13"/>
  <c r="AY4" i="13"/>
  <c r="AY253" i="13"/>
  <c r="AY222" i="13"/>
  <c r="AY483" i="13"/>
  <c r="AY121" i="13"/>
  <c r="BA181" i="13"/>
  <c r="BA306" i="13"/>
  <c r="AX438" i="13"/>
  <c r="AX113" i="13"/>
  <c r="AX514" i="13"/>
  <c r="AX485" i="13"/>
  <c r="BA465" i="13"/>
  <c r="AY203" i="13"/>
  <c r="AY180" i="13"/>
  <c r="AZ332" i="13"/>
  <c r="AY97" i="13"/>
  <c r="AY35" i="13"/>
  <c r="AY196" i="13"/>
  <c r="AY235" i="13"/>
  <c r="AY210" i="13"/>
  <c r="AX202" i="13"/>
  <c r="BA240" i="13"/>
  <c r="BA218" i="13"/>
  <c r="AX491" i="13"/>
  <c r="BA27" i="13"/>
  <c r="AY154" i="13"/>
  <c r="BA396" i="13"/>
  <c r="BA389" i="13"/>
  <c r="BA380" i="13"/>
  <c r="BA335" i="13"/>
  <c r="BA409" i="13"/>
  <c r="BA367" i="13"/>
  <c r="AY275" i="13"/>
  <c r="AY397" i="13"/>
  <c r="BA166" i="13"/>
  <c r="BB166" i="13" s="1"/>
  <c r="BA269" i="13"/>
  <c r="BA144" i="13"/>
  <c r="BA392" i="13"/>
  <c r="BA265" i="13"/>
  <c r="BA243" i="13"/>
  <c r="BA221" i="13"/>
  <c r="AY205" i="13"/>
  <c r="BB205" i="13" s="1"/>
  <c r="BA387" i="13"/>
  <c r="BA411" i="13"/>
  <c r="BA393" i="13"/>
  <c r="BA155" i="13"/>
  <c r="BA60" i="13"/>
  <c r="BA542" i="13"/>
  <c r="AY463" i="13"/>
  <c r="AY189" i="13"/>
  <c r="BA350" i="13"/>
  <c r="BA424" i="13"/>
  <c r="BA443" i="13"/>
  <c r="BA388" i="13"/>
  <c r="BA454" i="13"/>
  <c r="BB454" i="13" s="1"/>
  <c r="BA456" i="13"/>
  <c r="AY21" i="13"/>
  <c r="AY281" i="13"/>
  <c r="BA66" i="13"/>
  <c r="BA246" i="13"/>
  <c r="BA293" i="13"/>
  <c r="BA374" i="13"/>
  <c r="BA369" i="13"/>
  <c r="BA272" i="13"/>
  <c r="BA228" i="13"/>
  <c r="BA217" i="13"/>
  <c r="BA280" i="13"/>
  <c r="BA321" i="13"/>
  <c r="BA516" i="13"/>
  <c r="BA463" i="13"/>
  <c r="BA251" i="13"/>
  <c r="BA258" i="13"/>
  <c r="BA187" i="13"/>
  <c r="BA223" i="13"/>
  <c r="BA25" i="13"/>
  <c r="AZ125" i="13"/>
  <c r="AZ257" i="13"/>
  <c r="AZ256" i="13"/>
  <c r="AY140" i="13"/>
  <c r="AX455" i="13"/>
  <c r="AX353" i="13"/>
  <c r="AX327" i="13"/>
  <c r="AZ28" i="13"/>
  <c r="AX441" i="13"/>
  <c r="AZ102" i="13"/>
  <c r="AY118" i="13"/>
  <c r="AY131" i="13"/>
  <c r="AZ141" i="13"/>
  <c r="AX371" i="13"/>
  <c r="AY228" i="13"/>
  <c r="AY289" i="13"/>
  <c r="AY417" i="13"/>
  <c r="AY521" i="13"/>
  <c r="AY255" i="13"/>
  <c r="AY377" i="13"/>
  <c r="AY173" i="13"/>
  <c r="AY73" i="13"/>
  <c r="AX137" i="13"/>
  <c r="AX447" i="13"/>
  <c r="AX426" i="13"/>
  <c r="AY251" i="13"/>
  <c r="AY537" i="13"/>
  <c r="AY280" i="13"/>
  <c r="AY262" i="13"/>
  <c r="AY413" i="13"/>
  <c r="AY48" i="13"/>
  <c r="AY158" i="13"/>
  <c r="AY127" i="13"/>
  <c r="AY186" i="13"/>
  <c r="BB186" i="13" s="1"/>
  <c r="AY539" i="13"/>
  <c r="AY343" i="13"/>
  <c r="AX472" i="13"/>
  <c r="AY144" i="13"/>
  <c r="AY223" i="13"/>
  <c r="AY441" i="13"/>
  <c r="AX415" i="13"/>
  <c r="AY22" i="13"/>
  <c r="AY69" i="13"/>
  <c r="AY347" i="13"/>
  <c r="AY449" i="13"/>
  <c r="AY219" i="13"/>
  <c r="AY311" i="13"/>
  <c r="AY290" i="13"/>
  <c r="AY467" i="13"/>
  <c r="AY54" i="13"/>
  <c r="AY66" i="13"/>
  <c r="AY15" i="13"/>
  <c r="AY247" i="13"/>
  <c r="AY398" i="13"/>
  <c r="AY95" i="13"/>
  <c r="AY318" i="13"/>
  <c r="AY330" i="13"/>
  <c r="AX303" i="13"/>
  <c r="AX431" i="13"/>
  <c r="AY138" i="13"/>
  <c r="AY388" i="13"/>
  <c r="AX397" i="13"/>
  <c r="AX386" i="13"/>
  <c r="AX233" i="13"/>
  <c r="AX81" i="13"/>
  <c r="AX342" i="13"/>
  <c r="AX230" i="13"/>
  <c r="AX78" i="13"/>
  <c r="AX372" i="13"/>
  <c r="AX449" i="13"/>
  <c r="AX401" i="13"/>
  <c r="AX93" i="13"/>
  <c r="AX281" i="13"/>
  <c r="AX31" i="13"/>
  <c r="AX429" i="13"/>
  <c r="AX326" i="13"/>
  <c r="AX383" i="13"/>
  <c r="AX267" i="13"/>
  <c r="AX406" i="13"/>
  <c r="BB406" i="13" s="1"/>
  <c r="AX108" i="13"/>
  <c r="AX532" i="13"/>
  <c r="AX478" i="13"/>
  <c r="AX413" i="13"/>
  <c r="AX285" i="13"/>
  <c r="AX114" i="13"/>
  <c r="AX284" i="13"/>
  <c r="AX448" i="13"/>
  <c r="AX318" i="13"/>
  <c r="AX403" i="13"/>
  <c r="AX492" i="13"/>
  <c r="AX533" i="13"/>
  <c r="AX405" i="13"/>
  <c r="AX399" i="13"/>
  <c r="R73" i="17"/>
  <c r="R105" i="17"/>
  <c r="R113" i="17" s="1"/>
  <c r="U72" i="17"/>
  <c r="Q75" i="17"/>
  <c r="R109" i="17"/>
  <c r="R117" i="17" s="1"/>
  <c r="T105" i="17"/>
  <c r="T113" i="17" s="1"/>
  <c r="S75" i="17"/>
  <c r="W75" i="17"/>
  <c r="V75" i="17"/>
  <c r="R110" i="17"/>
  <c r="R118" i="17" s="1"/>
  <c r="T75" i="17"/>
  <c r="Q112" i="17"/>
  <c r="Q120" i="17" s="1"/>
  <c r="Y112" i="17"/>
  <c r="Y120" i="17" s="1"/>
  <c r="S76" i="17"/>
  <c r="V78" i="17"/>
  <c r="Q109" i="17"/>
  <c r="Q117" i="17" s="1"/>
  <c r="Q74" i="17"/>
  <c r="S77" i="17"/>
  <c r="Y52" i="17"/>
  <c r="V74" i="17"/>
  <c r="Y75" i="17"/>
  <c r="Z75" i="17"/>
  <c r="R77" i="17"/>
  <c r="V77" i="17"/>
  <c r="Q72" i="17"/>
  <c r="R112" i="17"/>
  <c r="R120" i="17" s="1"/>
  <c r="Z79" i="17"/>
  <c r="T74" i="17"/>
  <c r="R74" i="17"/>
  <c r="Y76" i="17"/>
  <c r="V55" i="17"/>
  <c r="W79" i="17"/>
  <c r="W72" i="17"/>
  <c r="R79" i="17"/>
  <c r="S72" i="17"/>
  <c r="T76" i="17"/>
  <c r="T79" i="17"/>
  <c r="Y72" i="17"/>
  <c r="W76" i="17"/>
  <c r="Z53" i="17"/>
  <c r="Y73" i="17"/>
  <c r="R75" i="17"/>
  <c r="T72" i="17"/>
  <c r="S78" i="17"/>
  <c r="V73" i="17"/>
  <c r="R78" i="17"/>
  <c r="V79" i="17"/>
  <c r="T73" i="17"/>
  <c r="V53" i="17"/>
  <c r="Y108" i="17" s="1"/>
  <c r="Y116" i="17" s="1"/>
  <c r="T77" i="17"/>
  <c r="Q73" i="17"/>
  <c r="U78" i="17"/>
  <c r="R72" i="17"/>
  <c r="T78" i="17"/>
  <c r="S112" i="17"/>
  <c r="S120" i="17" s="1"/>
  <c r="U75" i="17"/>
  <c r="U79" i="17"/>
  <c r="S74" i="17"/>
  <c r="Z72" i="17"/>
  <c r="Z74" i="17"/>
  <c r="Z78" i="17"/>
  <c r="S73" i="17"/>
  <c r="S79" i="17"/>
  <c r="V72" i="17"/>
  <c r="Q77" i="17"/>
  <c r="Y77" i="17"/>
  <c r="R76" i="17"/>
  <c r="W73" i="17"/>
  <c r="Z77" i="17"/>
  <c r="W74" i="17"/>
  <c r="S105" i="17"/>
  <c r="S113" i="17" s="1"/>
  <c r="U73" i="17"/>
  <c r="Q76" i="17"/>
  <c r="U76" i="17"/>
  <c r="X112" i="17"/>
  <c r="X120" i="17" s="1"/>
  <c r="W52" i="17"/>
  <c r="W77" i="17"/>
  <c r="Q78" i="17"/>
  <c r="U111" i="17"/>
  <c r="U119" i="17" s="1"/>
  <c r="V107" i="17"/>
  <c r="V115" i="17" s="1"/>
  <c r="W78" i="17"/>
  <c r="Z73" i="17"/>
  <c r="W109" i="17"/>
  <c r="W117" i="17" s="1"/>
  <c r="U77" i="17"/>
  <c r="Y106" i="17"/>
  <c r="Y114" i="17" s="1"/>
  <c r="Z54" i="17"/>
  <c r="Y78" i="17"/>
  <c r="X54" i="17"/>
  <c r="X109" i="17" s="1"/>
  <c r="X117" i="17" s="1"/>
  <c r="V76" i="17"/>
  <c r="V50" i="17"/>
  <c r="Z105" i="17" s="1"/>
  <c r="Z113" i="17" s="1"/>
  <c r="U74" i="17"/>
  <c r="Y79" i="17"/>
  <c r="Q79" i="17"/>
  <c r="V56" i="17"/>
  <c r="P109" i="17"/>
  <c r="P117" i="17" s="1"/>
  <c r="P75" i="17"/>
  <c r="P112" i="17"/>
  <c r="P120" i="17" s="1"/>
  <c r="P77" i="17"/>
  <c r="P73" i="17"/>
  <c r="P72" i="17"/>
  <c r="P74" i="17"/>
  <c r="P78" i="17"/>
  <c r="P79" i="17"/>
  <c r="P76" i="17"/>
  <c r="AC39" i="17"/>
  <c r="U531" i="8"/>
  <c r="U587" i="8"/>
  <c r="U643" i="8"/>
  <c r="U557" i="8"/>
  <c r="U613" i="8"/>
  <c r="U669" i="8"/>
  <c r="U577" i="8"/>
  <c r="U633" i="8"/>
  <c r="U567" i="8"/>
  <c r="U606" i="8"/>
  <c r="U656" i="8"/>
  <c r="U689" i="8"/>
  <c r="U544" i="8"/>
  <c r="U650" i="8"/>
  <c r="U538" i="8"/>
  <c r="U600" i="8"/>
  <c r="U662" i="8"/>
  <c r="U679" i="8"/>
  <c r="U594" i="8"/>
  <c r="U623" i="8"/>
  <c r="U550" i="8"/>
  <c r="U227" i="8"/>
  <c r="U283" i="8"/>
  <c r="U339" i="8"/>
  <c r="U181" i="8"/>
  <c r="U237" i="8"/>
  <c r="U293" i="8"/>
  <c r="U217" i="8"/>
  <c r="U273" i="8"/>
  <c r="U329" i="8"/>
  <c r="U247" i="8"/>
  <c r="U260" i="8"/>
  <c r="U254" i="8"/>
  <c r="U266" i="8"/>
  <c r="U191" i="8"/>
  <c r="U210" i="8"/>
  <c r="U204" i="8"/>
  <c r="U303" i="8"/>
  <c r="U310" i="8"/>
  <c r="U322" i="8"/>
  <c r="U198" i="8"/>
  <c r="U316" i="8"/>
  <c r="U349" i="8"/>
  <c r="U345" i="8"/>
  <c r="U208" i="8"/>
  <c r="U272" i="8"/>
  <c r="U336" i="8"/>
  <c r="U224" i="8"/>
  <c r="U288" i="8"/>
  <c r="U176" i="8"/>
  <c r="U240" i="8"/>
  <c r="U304" i="8"/>
  <c r="U312" i="8"/>
  <c r="U216" i="8"/>
  <c r="U256" i="8"/>
  <c r="U296" i="8"/>
  <c r="U184" i="8"/>
  <c r="U328" i="8"/>
  <c r="U280" i="8"/>
  <c r="U192" i="8"/>
  <c r="U248" i="8"/>
  <c r="U200" i="8"/>
  <c r="U320" i="8"/>
  <c r="U232" i="8"/>
  <c r="U264" i="8"/>
  <c r="U211" i="8"/>
  <c r="U267" i="8"/>
  <c r="U323" i="8"/>
  <c r="U221" i="8"/>
  <c r="U277" i="8"/>
  <c r="U333" i="8"/>
  <c r="U201" i="8"/>
  <c r="U257" i="8"/>
  <c r="U313" i="8"/>
  <c r="U238" i="8"/>
  <c r="U250" i="8"/>
  <c r="U343" i="8"/>
  <c r="U231" i="8"/>
  <c r="U294" i="8"/>
  <c r="U194" i="8"/>
  <c r="U287" i="8"/>
  <c r="U244" i="8"/>
  <c r="U344" i="8"/>
  <c r="U306" i="8"/>
  <c r="U188" i="8"/>
  <c r="U300" i="8"/>
  <c r="U182" i="8"/>
  <c r="U350" i="8"/>
  <c r="U414" i="8"/>
  <c r="U478" i="8"/>
  <c r="U366" i="8"/>
  <c r="U430" i="8"/>
  <c r="U494" i="8"/>
  <c r="U382" i="8"/>
  <c r="U446" i="8"/>
  <c r="U510" i="8"/>
  <c r="U374" i="8"/>
  <c r="U422" i="8"/>
  <c r="U462" i="8"/>
  <c r="U502" i="8"/>
  <c r="U390" i="8"/>
  <c r="U406" i="8"/>
  <c r="U438" i="8"/>
  <c r="U470" i="8"/>
  <c r="U358" i="8"/>
  <c r="U454" i="8"/>
  <c r="U486" i="8"/>
  <c r="U398" i="8"/>
  <c r="U187" i="8"/>
  <c r="U243" i="8"/>
  <c r="U299" i="8"/>
  <c r="U197" i="8"/>
  <c r="U253" i="8"/>
  <c r="U309" i="8"/>
  <c r="U177" i="8"/>
  <c r="U233" i="8"/>
  <c r="U289" i="8"/>
  <c r="U263" i="8"/>
  <c r="U276" i="8"/>
  <c r="U319" i="8"/>
  <c r="U338" i="8"/>
  <c r="U226" i="8"/>
  <c r="U348" i="8"/>
  <c r="U270" i="8"/>
  <c r="U214" i="8"/>
  <c r="U207" i="8"/>
  <c r="U282" i="8"/>
  <c r="U346" i="8"/>
  <c r="U220" i="8"/>
  <c r="U326" i="8"/>
  <c r="U332" i="8"/>
  <c r="U579" i="8"/>
  <c r="U635" i="8"/>
  <c r="U549" i="8"/>
  <c r="U605" i="8"/>
  <c r="U661" i="8"/>
  <c r="U569" i="8"/>
  <c r="U625" i="8"/>
  <c r="U681" i="8"/>
  <c r="U542" i="8"/>
  <c r="U592" i="8"/>
  <c r="U586" i="8"/>
  <c r="U559" i="8"/>
  <c r="U615" i="8"/>
  <c r="U530" i="8"/>
  <c r="U598" i="8"/>
  <c r="U536" i="8"/>
  <c r="U671" i="8"/>
  <c r="U648" i="8"/>
  <c r="U642" i="8"/>
  <c r="U654" i="8"/>
  <c r="U580" i="8"/>
  <c r="U644" i="8"/>
  <c r="U532" i="8"/>
  <c r="U596" i="8"/>
  <c r="U660" i="8"/>
  <c r="U548" i="8"/>
  <c r="U612" i="8"/>
  <c r="U676" i="8"/>
  <c r="U620" i="8"/>
  <c r="U524" i="8"/>
  <c r="U564" i="8"/>
  <c r="U604" i="8"/>
  <c r="U684" i="8"/>
  <c r="U636" i="8"/>
  <c r="U668" i="8"/>
  <c r="U588" i="8"/>
  <c r="U652" i="8"/>
  <c r="U572" i="8"/>
  <c r="U628" i="8"/>
  <c r="U556" i="8"/>
  <c r="U540" i="8"/>
  <c r="U547" i="8"/>
  <c r="U603" i="8"/>
  <c r="U659" i="8"/>
  <c r="U573" i="8"/>
  <c r="U629" i="8"/>
  <c r="U537" i="8"/>
  <c r="U593" i="8"/>
  <c r="U649" i="8"/>
  <c r="U554" i="8"/>
  <c r="U583" i="8"/>
  <c r="U622" i="8"/>
  <c r="U672" i="8"/>
  <c r="U560" i="8"/>
  <c r="U685" i="8"/>
  <c r="U666" i="8"/>
  <c r="U566" i="8"/>
  <c r="U616" i="8"/>
  <c r="U678" i="8"/>
  <c r="U527" i="8"/>
  <c r="U639" i="8"/>
  <c r="U610" i="8"/>
  <c r="U395" i="8"/>
  <c r="U451" i="8"/>
  <c r="U507" i="8"/>
  <c r="U405" i="8"/>
  <c r="U461" i="8"/>
  <c r="U517" i="8"/>
  <c r="U385" i="8"/>
  <c r="U441" i="8"/>
  <c r="U497" i="8"/>
  <c r="U362" i="8"/>
  <c r="U375" i="8"/>
  <c r="U468" i="8"/>
  <c r="U480" i="8"/>
  <c r="U356" i="8"/>
  <c r="U368" i="8"/>
  <c r="U431" i="8"/>
  <c r="U487" i="8"/>
  <c r="U424" i="8"/>
  <c r="U412" i="8"/>
  <c r="U418" i="8"/>
  <c r="U474" i="8"/>
  <c r="U555" i="8"/>
  <c r="U611" i="8"/>
  <c r="U667" i="8"/>
  <c r="U525" i="8"/>
  <c r="U581" i="8"/>
  <c r="U637" i="8"/>
  <c r="U545" i="8"/>
  <c r="U601" i="8"/>
  <c r="U657" i="8"/>
  <c r="U618" i="8"/>
  <c r="U680" i="8"/>
  <c r="U647" i="8"/>
  <c r="U535" i="8"/>
  <c r="U574" i="8"/>
  <c r="U624" i="8"/>
  <c r="U630" i="8"/>
  <c r="U568" i="8"/>
  <c r="U562" i="8"/>
  <c r="U686" i="8"/>
  <c r="U674" i="8"/>
  <c r="U591" i="8"/>
  <c r="U371" i="8"/>
  <c r="U427" i="8"/>
  <c r="U483" i="8"/>
  <c r="U381" i="8"/>
  <c r="U437" i="8"/>
  <c r="U493" i="8"/>
  <c r="U361" i="8"/>
  <c r="U417" i="8"/>
  <c r="U473" i="8"/>
  <c r="U388" i="8"/>
  <c r="U400" i="8"/>
  <c r="U506" i="8"/>
  <c r="U394" i="8"/>
  <c r="U407" i="8"/>
  <c r="U522" i="8"/>
  <c r="U456" i="8"/>
  <c r="U518" i="8"/>
  <c r="U450" i="8"/>
  <c r="U512" i="8"/>
  <c r="U500" i="8"/>
  <c r="U351" i="8"/>
  <c r="U463" i="8"/>
  <c r="U444" i="8"/>
  <c r="U363" i="8"/>
  <c r="U419" i="8"/>
  <c r="U475" i="8"/>
  <c r="U373" i="8"/>
  <c r="U429" i="8"/>
  <c r="U485" i="8"/>
  <c r="U353" i="8"/>
  <c r="U409" i="8"/>
  <c r="U465" i="8"/>
  <c r="U442" i="8"/>
  <c r="U455" i="8"/>
  <c r="U519" i="8"/>
  <c r="U436" i="8"/>
  <c r="U498" i="8"/>
  <c r="U380" i="8"/>
  <c r="U399" i="8"/>
  <c r="U492" i="8"/>
  <c r="U504" i="8"/>
  <c r="U386" i="8"/>
  <c r="U511" i="8"/>
  <c r="U392" i="8"/>
  <c r="U448" i="8"/>
  <c r="U539" i="8"/>
  <c r="U595" i="8"/>
  <c r="U651" i="8"/>
  <c r="U565" i="8"/>
  <c r="U621" i="8"/>
  <c r="U529" i="8"/>
  <c r="U585" i="8"/>
  <c r="U641" i="8"/>
  <c r="U631" i="8"/>
  <c r="U670" i="8"/>
  <c r="U558" i="8"/>
  <c r="U608" i="8"/>
  <c r="U552" i="8"/>
  <c r="U575" i="8"/>
  <c r="U677" i="8"/>
  <c r="U664" i="8"/>
  <c r="U602" i="8"/>
  <c r="U614" i="8"/>
  <c r="U546" i="8"/>
  <c r="U687" i="8"/>
  <c r="U658" i="8"/>
  <c r="U179" i="8"/>
  <c r="U235" i="8"/>
  <c r="U291" i="8"/>
  <c r="U189" i="8"/>
  <c r="U245" i="8"/>
  <c r="U301" i="8"/>
  <c r="U225" i="8"/>
  <c r="U281" i="8"/>
  <c r="U337" i="8"/>
  <c r="U311" i="8"/>
  <c r="U324" i="8"/>
  <c r="U199" i="8"/>
  <c r="U212" i="8"/>
  <c r="U318" i="8"/>
  <c r="U330" i="8"/>
  <c r="U206" i="8"/>
  <c r="U268" i="8"/>
  <c r="U274" i="8"/>
  <c r="U262" i="8"/>
  <c r="U218" i="8"/>
  <c r="U255" i="8"/>
  <c r="U203" i="8"/>
  <c r="U259" i="8"/>
  <c r="U315" i="8"/>
  <c r="U213" i="8"/>
  <c r="U269" i="8"/>
  <c r="U325" i="8"/>
  <c r="U193" i="8"/>
  <c r="U249" i="8"/>
  <c r="U305" i="8"/>
  <c r="U286" i="8"/>
  <c r="U298" i="8"/>
  <c r="U186" i="8"/>
  <c r="U279" i="8"/>
  <c r="U292" i="8"/>
  <c r="U236" i="8"/>
  <c r="U335" i="8"/>
  <c r="U180" i="8"/>
  <c r="U242" i="8"/>
  <c r="U342" i="8"/>
  <c r="U223" i="8"/>
  <c r="U230" i="8"/>
  <c r="U571" i="8"/>
  <c r="U627" i="8"/>
  <c r="U541" i="8"/>
  <c r="U597" i="8"/>
  <c r="U653" i="8"/>
  <c r="U561" i="8"/>
  <c r="U617" i="8"/>
  <c r="U673" i="8"/>
  <c r="U528" i="8"/>
  <c r="U634" i="8"/>
  <c r="U683" i="8"/>
  <c r="U663" i="8"/>
  <c r="U578" i="8"/>
  <c r="U640" i="8"/>
  <c r="U584" i="8"/>
  <c r="U646" i="8"/>
  <c r="U534" i="8"/>
  <c r="U551" i="8"/>
  <c r="U590" i="8"/>
  <c r="U607" i="8"/>
  <c r="U387" i="8"/>
  <c r="U443" i="8"/>
  <c r="U499" i="8"/>
  <c r="U397" i="8"/>
  <c r="U453" i="8"/>
  <c r="U509" i="8"/>
  <c r="U377" i="8"/>
  <c r="U433" i="8"/>
  <c r="U489" i="8"/>
  <c r="U516" i="8"/>
  <c r="U404" i="8"/>
  <c r="U416" i="8"/>
  <c r="U354" i="8"/>
  <c r="U410" i="8"/>
  <c r="U472" i="8"/>
  <c r="U367" i="8"/>
  <c r="U466" i="8"/>
  <c r="U423" i="8"/>
  <c r="U460" i="8"/>
  <c r="U360" i="8"/>
  <c r="U479" i="8"/>
  <c r="U355" i="8"/>
  <c r="U411" i="8"/>
  <c r="U467" i="8"/>
  <c r="U365" i="8"/>
  <c r="U421" i="8"/>
  <c r="U477" i="8"/>
  <c r="U401" i="8"/>
  <c r="U457" i="8"/>
  <c r="U513" i="8"/>
  <c r="U490" i="8"/>
  <c r="U503" i="8"/>
  <c r="U378" i="8"/>
  <c r="U391" i="8"/>
  <c r="U484" i="8"/>
  <c r="U496" i="8"/>
  <c r="U440" i="8"/>
  <c r="U434" i="8"/>
  <c r="U372" i="8"/>
  <c r="U428" i="8"/>
  <c r="U384" i="8"/>
  <c r="U447" i="8"/>
  <c r="U403" i="8"/>
  <c r="U459" i="8"/>
  <c r="U515" i="8"/>
  <c r="U357" i="8"/>
  <c r="U413" i="8"/>
  <c r="U469" i="8"/>
  <c r="U393" i="8"/>
  <c r="U449" i="8"/>
  <c r="U505" i="8"/>
  <c r="U521" i="8"/>
  <c r="U426" i="8"/>
  <c r="U439" i="8"/>
  <c r="U420" i="8"/>
  <c r="U432" i="8"/>
  <c r="U476" i="8"/>
  <c r="U482" i="8"/>
  <c r="U370" i="8"/>
  <c r="U376" i="8"/>
  <c r="U383" i="8"/>
  <c r="U488" i="8"/>
  <c r="U364" i="8"/>
  <c r="U495" i="8"/>
  <c r="U219" i="8"/>
  <c r="U275" i="8"/>
  <c r="U331" i="8"/>
  <c r="U347" i="8"/>
  <c r="U229" i="8"/>
  <c r="U285" i="8"/>
  <c r="U341" i="8"/>
  <c r="U209" i="8"/>
  <c r="U265" i="8"/>
  <c r="U321" i="8"/>
  <c r="U183" i="8"/>
  <c r="U196" i="8"/>
  <c r="U302" i="8"/>
  <c r="U314" i="8"/>
  <c r="U190" i="8"/>
  <c r="U202" i="8"/>
  <c r="U252" i="8"/>
  <c r="U246" i="8"/>
  <c r="U308" i="8"/>
  <c r="U239" i="8"/>
  <c r="U258" i="8"/>
  <c r="U295" i="8"/>
  <c r="U563" i="8"/>
  <c r="U619" i="8"/>
  <c r="U675" i="8"/>
  <c r="U533" i="8"/>
  <c r="U589" i="8"/>
  <c r="U645" i="8"/>
  <c r="U553" i="8"/>
  <c r="U609" i="8"/>
  <c r="U665" i="8"/>
  <c r="U570" i="8"/>
  <c r="U599" i="8"/>
  <c r="U638" i="8"/>
  <c r="U543" i="8"/>
  <c r="U626" i="8"/>
  <c r="U655" i="8"/>
  <c r="U688" i="8"/>
  <c r="U632" i="8"/>
  <c r="U682" i="8"/>
  <c r="U582" i="8"/>
  <c r="U526" i="8"/>
  <c r="U576" i="8"/>
  <c r="U195" i="8"/>
  <c r="U251" i="8"/>
  <c r="U307" i="8"/>
  <c r="U205" i="8"/>
  <c r="U261" i="8"/>
  <c r="U317" i="8"/>
  <c r="U185" i="8"/>
  <c r="U241" i="8"/>
  <c r="U297" i="8"/>
  <c r="U222" i="8"/>
  <c r="U234" i="8"/>
  <c r="U327" i="8"/>
  <c r="U340" i="8"/>
  <c r="U215" i="8"/>
  <c r="U228" i="8"/>
  <c r="U271" i="8"/>
  <c r="U334" i="8"/>
  <c r="U278" i="8"/>
  <c r="U178" i="8"/>
  <c r="U290" i="8"/>
  <c r="U284" i="8"/>
  <c r="U379" i="8"/>
  <c r="U435" i="8"/>
  <c r="U491" i="8"/>
  <c r="U523" i="8"/>
  <c r="U389" i="8"/>
  <c r="U445" i="8"/>
  <c r="U501" i="8"/>
  <c r="U369" i="8"/>
  <c r="U425" i="8"/>
  <c r="U481" i="8"/>
  <c r="U452" i="8"/>
  <c r="U464" i="8"/>
  <c r="U352" i="8"/>
  <c r="U458" i="8"/>
  <c r="U471" i="8"/>
  <c r="U396" i="8"/>
  <c r="U415" i="8"/>
  <c r="U359" i="8"/>
  <c r="U402" i="8"/>
  <c r="U520" i="8"/>
  <c r="U408" i="8"/>
  <c r="U514" i="8"/>
  <c r="U508" i="8"/>
  <c r="O109" i="17"/>
  <c r="O117" i="17" s="1"/>
  <c r="O78" i="17"/>
  <c r="O112" i="17"/>
  <c r="O120" i="17" s="1"/>
  <c r="O73" i="17"/>
  <c r="O74" i="17"/>
  <c r="O72" i="17"/>
  <c r="O79" i="17"/>
  <c r="O75" i="17"/>
  <c r="E50" i="11"/>
  <c r="O77" i="17"/>
  <c r="O76" i="17"/>
  <c r="K12" i="10"/>
  <c r="J12" i="10"/>
  <c r="J16" i="10"/>
  <c r="M16" i="10" s="1"/>
  <c r="D108" i="17"/>
  <c r="AB42" i="17"/>
  <c r="F112" i="17"/>
  <c r="AB46" i="17"/>
  <c r="AB43" i="17"/>
  <c r="F111" i="17"/>
  <c r="AB45" i="17"/>
  <c r="D107" i="17"/>
  <c r="AB41" i="17"/>
  <c r="AB40" i="17"/>
  <c r="AB39" i="17"/>
  <c r="E16" i="10"/>
  <c r="J10" i="10"/>
  <c r="E40" i="11"/>
  <c r="D57" i="11"/>
  <c r="C47" i="11"/>
  <c r="E7" i="11"/>
  <c r="D37" i="11"/>
  <c r="C20" i="11"/>
  <c r="C45" i="11"/>
  <c r="E35" i="11"/>
  <c r="N112" i="17"/>
  <c r="N120" i="17" s="1"/>
  <c r="N109" i="17"/>
  <c r="N117" i="17" s="1"/>
  <c r="E14" i="11"/>
  <c r="N74" i="17"/>
  <c r="N78" i="17"/>
  <c r="Q111" i="17"/>
  <c r="Q119" i="17" s="1"/>
  <c r="N73" i="17"/>
  <c r="N75" i="17"/>
  <c r="N77" i="17"/>
  <c r="N72" i="17"/>
  <c r="N76" i="17"/>
  <c r="N79" i="17"/>
  <c r="H16" i="10"/>
  <c r="E17" i="11"/>
  <c r="E28" i="11"/>
  <c r="E45" i="11"/>
  <c r="E42" i="11"/>
  <c r="E22" i="11"/>
  <c r="D42" i="11"/>
  <c r="D50" i="11"/>
  <c r="E21" i="11"/>
  <c r="E24" i="11"/>
  <c r="E56" i="11"/>
  <c r="C3" i="11"/>
  <c r="D7" i="11"/>
  <c r="C13" i="11"/>
  <c r="C48" i="11"/>
  <c r="D18" i="11"/>
  <c r="D35" i="11"/>
  <c r="C44" i="11"/>
  <c r="E57" i="11"/>
  <c r="E49" i="11"/>
  <c r="E36" i="11"/>
  <c r="E8" i="11"/>
  <c r="C46" i="11"/>
  <c r="E55" i="11"/>
  <c r="E39" i="11"/>
  <c r="E13" i="11"/>
  <c r="E38" i="11"/>
  <c r="E44" i="11"/>
  <c r="C36" i="11"/>
  <c r="D28" i="11"/>
  <c r="C27" i="11"/>
  <c r="E43" i="11"/>
  <c r="E47" i="11"/>
  <c r="D11" i="11"/>
  <c r="E58" i="11"/>
  <c r="D13" i="11"/>
  <c r="E41" i="11"/>
  <c r="D38" i="11"/>
  <c r="D17" i="11"/>
  <c r="E18" i="11"/>
  <c r="C49" i="11"/>
  <c r="D41" i="11"/>
  <c r="D33" i="11"/>
  <c r="H12" i="10"/>
  <c r="D36" i="11"/>
  <c r="C40" i="11"/>
  <c r="C15" i="11"/>
  <c r="C21" i="11"/>
  <c r="E2" i="11"/>
  <c r="C10" i="11"/>
  <c r="E20" i="11"/>
  <c r="E31" i="11"/>
  <c r="E32" i="11"/>
  <c r="C7" i="11"/>
  <c r="D34" i="11"/>
  <c r="D14" i="11"/>
  <c r="D54" i="11"/>
  <c r="C25" i="11"/>
  <c r="E54" i="11"/>
  <c r="C6" i="11"/>
  <c r="C37" i="11"/>
  <c r="D16" i="11"/>
  <c r="E9" i="11"/>
  <c r="E26" i="11"/>
  <c r="D52" i="11"/>
  <c r="C8" i="11"/>
  <c r="C57" i="11"/>
  <c r="E34" i="11"/>
  <c r="E19" i="11"/>
  <c r="D56" i="11"/>
  <c r="C56" i="11"/>
  <c r="F12" i="10"/>
  <c r="I12" i="10" s="1"/>
  <c r="C5" i="11"/>
  <c r="D10" i="11"/>
  <c r="D8" i="11"/>
  <c r="E33" i="11"/>
  <c r="E16" i="11"/>
  <c r="E37" i="11"/>
  <c r="D39" i="11"/>
  <c r="D30" i="11"/>
  <c r="C31" i="11"/>
  <c r="D55" i="11"/>
  <c r="C22" i="11"/>
  <c r="D27" i="11"/>
  <c r="D5" i="11"/>
  <c r="G16" i="10"/>
  <c r="C42" i="11"/>
  <c r="C14" i="11"/>
  <c r="E46" i="11"/>
  <c r="C54" i="11"/>
  <c r="C43" i="11"/>
  <c r="D15" i="11"/>
  <c r="E12" i="11"/>
  <c r="E6" i="11"/>
  <c r="C34" i="11"/>
  <c r="C51" i="11"/>
  <c r="C19" i="11"/>
  <c r="D40" i="11"/>
  <c r="D53" i="11"/>
  <c r="E51" i="11"/>
  <c r="C55" i="11"/>
  <c r="C18" i="11"/>
  <c r="D49" i="11"/>
  <c r="D45" i="11"/>
  <c r="D25" i="11"/>
  <c r="D20" i="11"/>
  <c r="D31" i="11"/>
  <c r="D22" i="11"/>
  <c r="C35" i="11"/>
  <c r="C38" i="11"/>
  <c r="E52" i="11"/>
  <c r="C58" i="11"/>
  <c r="E25" i="11"/>
  <c r="E3" i="11"/>
  <c r="C41" i="11"/>
  <c r="E30" i="11"/>
  <c r="F16" i="10"/>
  <c r="G12" i="10"/>
  <c r="E15" i="11"/>
  <c r="D21" i="11"/>
  <c r="I76" i="17"/>
  <c r="AC45" i="17"/>
  <c r="L107" i="17"/>
  <c r="Z90" i="17"/>
  <c r="Y87" i="17"/>
  <c r="AD42" i="17"/>
  <c r="V88" i="17"/>
  <c r="M112" i="17"/>
  <c r="M120" i="17" s="1"/>
  <c r="I85" i="17"/>
  <c r="J78" i="17"/>
  <c r="Y88" i="17"/>
  <c r="Y89" i="17"/>
  <c r="W88" i="17"/>
  <c r="Z83" i="17"/>
  <c r="D90" i="17"/>
  <c r="J77" i="17"/>
  <c r="J86" i="17"/>
  <c r="AF45" i="17"/>
  <c r="T89" i="17"/>
  <c r="T88" i="17"/>
  <c r="F90" i="17"/>
  <c r="T85" i="17"/>
  <c r="S89" i="17"/>
  <c r="Z88" i="17"/>
  <c r="T90" i="17"/>
  <c r="P89" i="17"/>
  <c r="V87" i="17"/>
  <c r="I74" i="17"/>
  <c r="R90" i="17"/>
  <c r="H84" i="17"/>
  <c r="J90" i="17"/>
  <c r="G89" i="17"/>
  <c r="K89" i="17"/>
  <c r="K78" i="17"/>
  <c r="F73" i="17"/>
  <c r="Q86" i="17"/>
  <c r="M107" i="17"/>
  <c r="M115" i="17" s="1"/>
  <c r="I79" i="17"/>
  <c r="Z86" i="17"/>
  <c r="O87" i="17"/>
  <c r="L88" i="17"/>
  <c r="K90" i="17"/>
  <c r="U86" i="17"/>
  <c r="AD46" i="17"/>
  <c r="F89" i="17"/>
  <c r="I89" i="17"/>
  <c r="S86" i="17"/>
  <c r="J76" i="17"/>
  <c r="J84" i="17"/>
  <c r="F85" i="17"/>
  <c r="U87" i="17"/>
  <c r="E83" i="17"/>
  <c r="E86" i="17"/>
  <c r="E85" i="17"/>
  <c r="E88" i="17"/>
  <c r="E84" i="17"/>
  <c r="G90" i="17"/>
  <c r="AC40" i="17"/>
  <c r="D73" i="17"/>
  <c r="AE40" i="17"/>
  <c r="AD40" i="17"/>
  <c r="AG40" i="17"/>
  <c r="D9" i="11"/>
  <c r="C32" i="11"/>
  <c r="U84" i="17"/>
  <c r="E90" i="17"/>
  <c r="C52" i="11"/>
  <c r="C24" i="11"/>
  <c r="D43" i="11"/>
  <c r="M72" i="17"/>
  <c r="M74" i="17"/>
  <c r="R84" i="17"/>
  <c r="S83" i="17"/>
  <c r="G74" i="17"/>
  <c r="AF41" i="17"/>
  <c r="AE41" i="17"/>
  <c r="AD41" i="17"/>
  <c r="N83" i="17"/>
  <c r="N86" i="17"/>
  <c r="N85" i="17"/>
  <c r="I181" i="14"/>
  <c r="H181" i="14"/>
  <c r="I184" i="14"/>
  <c r="H184" i="14"/>
  <c r="C17" i="11"/>
  <c r="H90" i="17"/>
  <c r="W89" i="17"/>
  <c r="Q89" i="17"/>
  <c r="U89" i="17"/>
  <c r="L84" i="17"/>
  <c r="Z85" i="17"/>
  <c r="P83" i="17"/>
  <c r="P88" i="17"/>
  <c r="P87" i="17"/>
  <c r="V83" i="17"/>
  <c r="V84" i="17"/>
  <c r="V85" i="17"/>
  <c r="V86" i="17"/>
  <c r="V89" i="17"/>
  <c r="I73" i="17"/>
  <c r="L106" i="17"/>
  <c r="L72" i="17"/>
  <c r="L74" i="17"/>
  <c r="L73" i="17"/>
  <c r="L78" i="17"/>
  <c r="L76" i="17"/>
  <c r="G77" i="17"/>
  <c r="M75" i="17"/>
  <c r="H182" i="14"/>
  <c r="I182" i="14"/>
  <c r="K15" i="10"/>
  <c r="AE45" i="17"/>
  <c r="D24" i="11"/>
  <c r="P85" i="17"/>
  <c r="M79" i="17"/>
  <c r="W85" i="17"/>
  <c r="W84" i="17"/>
  <c r="W83" i="17"/>
  <c r="W90" i="17"/>
  <c r="W86" i="17"/>
  <c r="H76" i="17"/>
  <c r="E72" i="17"/>
  <c r="E79" i="17"/>
  <c r="E78" i="17"/>
  <c r="E74" i="17"/>
  <c r="E75" i="17"/>
  <c r="L87" i="17"/>
  <c r="P84" i="17"/>
  <c r="N88" i="17"/>
  <c r="L90" i="17"/>
  <c r="S90" i="17"/>
  <c r="S85" i="17"/>
  <c r="H75" i="17"/>
  <c r="J87" i="17"/>
  <c r="L75" i="17"/>
  <c r="Z84" i="17"/>
  <c r="T84" i="17"/>
  <c r="D83" i="17"/>
  <c r="D85" i="17"/>
  <c r="D86" i="17"/>
  <c r="D88" i="17"/>
  <c r="D87" i="17"/>
  <c r="G83" i="17"/>
  <c r="I83" i="17"/>
  <c r="I90" i="17"/>
  <c r="I86" i="17"/>
  <c r="I87" i="17"/>
  <c r="I84" i="17"/>
  <c r="F75" i="17"/>
  <c r="D58" i="11"/>
  <c r="N90" i="17"/>
  <c r="O88" i="17"/>
  <c r="E77" i="17"/>
  <c r="D2" i="11"/>
  <c r="C33" i="11"/>
  <c r="C16" i="11"/>
  <c r="L77" i="17"/>
  <c r="L86" i="17"/>
  <c r="J83" i="17"/>
  <c r="J88" i="17"/>
  <c r="J85" i="17"/>
  <c r="C30" i="11"/>
  <c r="AF40" i="17"/>
  <c r="G85" i="17"/>
  <c r="E76" i="17"/>
  <c r="U85" i="17"/>
  <c r="P86" i="17"/>
  <c r="E13" i="10"/>
  <c r="J13" i="10"/>
  <c r="F13" i="10"/>
  <c r="K13" i="10"/>
  <c r="G13" i="10"/>
  <c r="H13" i="10"/>
  <c r="C53" i="11"/>
  <c r="F17" i="10"/>
  <c r="O86" i="17"/>
  <c r="C39" i="11"/>
  <c r="N87" i="17"/>
  <c r="K87" i="17"/>
  <c r="Y90" i="17"/>
  <c r="O89" i="17"/>
  <c r="R89" i="17"/>
  <c r="Y84" i="17"/>
  <c r="Y86" i="17"/>
  <c r="Z87" i="17"/>
  <c r="G79" i="17"/>
  <c r="R83" i="17"/>
  <c r="F74" i="17"/>
  <c r="I185" i="14"/>
  <c r="H185" i="14"/>
  <c r="Q84" i="17"/>
  <c r="R87" i="17"/>
  <c r="M78" i="17"/>
  <c r="R88" i="17"/>
  <c r="L112" i="17"/>
  <c r="E29" i="11"/>
  <c r="D46" i="11"/>
  <c r="D48" i="11"/>
  <c r="D12" i="11"/>
  <c r="D32" i="11"/>
  <c r="D26" i="11"/>
  <c r="D3" i="11"/>
  <c r="D19" i="11"/>
  <c r="D6" i="11"/>
  <c r="U90" i="17"/>
  <c r="G84" i="17"/>
  <c r="M83" i="17"/>
  <c r="M90" i="17"/>
  <c r="M84" i="17"/>
  <c r="M86" i="17"/>
  <c r="M88" i="17"/>
  <c r="M85" i="17"/>
  <c r="M87" i="17"/>
  <c r="G88" i="17"/>
  <c r="H86" i="17"/>
  <c r="Q105" i="17"/>
  <c r="Q113" i="17" s="1"/>
  <c r="G87" i="17"/>
  <c r="G78" i="17"/>
  <c r="AD45" i="17"/>
  <c r="J111" i="17"/>
  <c r="P90" i="17"/>
  <c r="K72" i="17"/>
  <c r="K73" i="17"/>
  <c r="K76" i="17"/>
  <c r="C12" i="11"/>
  <c r="K85" i="17"/>
  <c r="L79" i="17"/>
  <c r="AG41" i="17"/>
  <c r="AE39" i="17"/>
  <c r="E87" i="17"/>
  <c r="Y85" i="17"/>
  <c r="D79" i="17"/>
  <c r="AE46" i="17"/>
  <c r="AG46" i="17"/>
  <c r="AC46" i="17"/>
  <c r="AF46" i="17"/>
  <c r="U88" i="17"/>
  <c r="G86" i="17"/>
  <c r="AG45" i="17"/>
  <c r="AE43" i="17"/>
  <c r="AC41" i="17"/>
  <c r="L89" i="17"/>
  <c r="D72" i="17"/>
  <c r="AF39" i="17"/>
  <c r="AD39" i="17"/>
  <c r="AG39" i="17"/>
  <c r="D78" i="17"/>
  <c r="D74" i="17"/>
  <c r="K77" i="17"/>
  <c r="V90" i="17"/>
  <c r="S84" i="17"/>
  <c r="Q87" i="17"/>
  <c r="I88" i="17"/>
  <c r="G75" i="17"/>
  <c r="K79" i="17"/>
  <c r="C11" i="11"/>
  <c r="C28" i="11"/>
  <c r="D44" i="11"/>
  <c r="E5" i="11"/>
  <c r="C29" i="11"/>
  <c r="D47" i="11"/>
  <c r="D29" i="11"/>
  <c r="C2" i="11"/>
  <c r="C9" i="11"/>
  <c r="D51" i="11"/>
  <c r="C26" i="11"/>
  <c r="E10" i="11"/>
  <c r="E53" i="11"/>
  <c r="E27" i="11"/>
  <c r="E11" i="11"/>
  <c r="I78" i="17"/>
  <c r="F78" i="17"/>
  <c r="F87" i="17"/>
  <c r="K86" i="17"/>
  <c r="F79" i="17"/>
  <c r="I75" i="17"/>
  <c r="C50" i="11"/>
  <c r="Q83" i="17"/>
  <c r="E73" i="17"/>
  <c r="K75" i="17"/>
  <c r="G72" i="17"/>
  <c r="H14" i="10"/>
  <c r="F14" i="10"/>
  <c r="G14" i="10"/>
  <c r="K14" i="10"/>
  <c r="M14" i="10" s="1"/>
  <c r="E14" i="10"/>
  <c r="K88" i="17"/>
  <c r="K84" i="17"/>
  <c r="H62" i="2"/>
  <c r="F88" i="17"/>
  <c r="O85" i="17"/>
  <c r="H79" i="17"/>
  <c r="F77" i="17"/>
  <c r="D75" i="17"/>
  <c r="AC42" i="17"/>
  <c r="AF42" i="17"/>
  <c r="AE42" i="17"/>
  <c r="AG42" i="17"/>
  <c r="J73" i="17"/>
  <c r="J89" i="17"/>
  <c r="N84" i="17"/>
  <c r="O83" i="17"/>
  <c r="H83" i="17"/>
  <c r="Y83" i="17"/>
  <c r="F72" i="17"/>
  <c r="H77" i="17"/>
  <c r="M73" i="17"/>
  <c r="F11" i="10"/>
  <c r="J11" i="10"/>
  <c r="G11" i="10"/>
  <c r="K11" i="10"/>
  <c r="H11" i="10"/>
  <c r="R86" i="17"/>
  <c r="F86" i="17"/>
  <c r="H87" i="17"/>
  <c r="J74" i="17"/>
  <c r="J79" i="17"/>
  <c r="R85" i="17"/>
  <c r="E48" i="11"/>
  <c r="H10" i="2"/>
  <c r="K9" i="2"/>
  <c r="W87" i="17"/>
  <c r="S87" i="17"/>
  <c r="M76" i="17"/>
  <c r="K74" i="17"/>
  <c r="I72" i="17"/>
  <c r="D89" i="17"/>
  <c r="Z89" i="17"/>
  <c r="E89" i="17"/>
  <c r="L83" i="17"/>
  <c r="T83" i="17"/>
  <c r="U83" i="17"/>
  <c r="F76" i="17"/>
  <c r="H72" i="17"/>
  <c r="D77" i="17"/>
  <c r="M77" i="17"/>
  <c r="Q110" i="17"/>
  <c r="Q118" i="17" s="1"/>
  <c r="J17" i="10"/>
  <c r="H17" i="10"/>
  <c r="K17" i="10"/>
  <c r="G17" i="10"/>
  <c r="E17" i="10"/>
  <c r="H88" i="17"/>
  <c r="Q88" i="17"/>
  <c r="O84" i="17"/>
  <c r="Q85" i="17"/>
  <c r="K6" i="2"/>
  <c r="N89" i="17"/>
  <c r="H89" i="17"/>
  <c r="M89" i="17"/>
  <c r="D84" i="17"/>
  <c r="T87" i="17"/>
  <c r="F83" i="17"/>
  <c r="K83" i="17"/>
  <c r="D76" i="17"/>
  <c r="AD43" i="17"/>
  <c r="AF43" i="17"/>
  <c r="AG43" i="17"/>
  <c r="AC43" i="17"/>
  <c r="G76" i="17"/>
  <c r="J75" i="17"/>
  <c r="J72" i="17"/>
  <c r="I77" i="17"/>
  <c r="I178" i="14"/>
  <c r="H178" i="14"/>
  <c r="I183" i="14"/>
  <c r="H183" i="14"/>
  <c r="H179" i="14"/>
  <c r="I179" i="14"/>
  <c r="I180" i="14"/>
  <c r="H180" i="14"/>
  <c r="T86" i="17"/>
  <c r="S88" i="17"/>
  <c r="H78" i="17"/>
  <c r="L85" i="17"/>
  <c r="H73" i="17"/>
  <c r="K4" i="2"/>
  <c r="K5" i="2"/>
  <c r="A6" i="16"/>
  <c r="A13" i="16"/>
  <c r="A21" i="16" s="1"/>
  <c r="A29" i="16" s="1"/>
  <c r="A37" i="16" s="1"/>
  <c r="A45" i="16" s="1"/>
  <c r="A53" i="16" s="1"/>
  <c r="A61" i="16" s="1"/>
  <c r="A69" i="16" s="1"/>
  <c r="A77" i="16" s="1"/>
  <c r="A85" i="16" s="1"/>
  <c r="A93" i="16" s="1"/>
  <c r="A101" i="16" s="1"/>
  <c r="A109" i="16" s="1"/>
  <c r="A117" i="16" s="1"/>
  <c r="A125" i="16" s="1"/>
  <c r="A133" i="16" s="1"/>
  <c r="A141" i="16" s="1"/>
  <c r="A149" i="16" s="1"/>
  <c r="A157" i="16" s="1"/>
  <c r="A165" i="16" s="1"/>
  <c r="Q90" i="17"/>
  <c r="H74" i="17"/>
  <c r="O90" i="17"/>
  <c r="F84" i="17"/>
  <c r="G73" i="17"/>
  <c r="H85" i="17"/>
  <c r="K7" i="2"/>
  <c r="BB96" i="13" l="1"/>
  <c r="BB132" i="13"/>
  <c r="BB282" i="13"/>
  <c r="BB500" i="13"/>
  <c r="BB298" i="13"/>
  <c r="BB329" i="13"/>
  <c r="BB291" i="13"/>
  <c r="BB385" i="13"/>
  <c r="BB180" i="13"/>
  <c r="F83" i="14" s="1"/>
  <c r="BB488" i="13"/>
  <c r="BB4" i="13"/>
  <c r="F3" i="14" s="1"/>
  <c r="BB208" i="13"/>
  <c r="BB267" i="13"/>
  <c r="BB114" i="13"/>
  <c r="BB543" i="13"/>
  <c r="BB475" i="13"/>
  <c r="BB12" i="13"/>
  <c r="BB432" i="13"/>
  <c r="BB34" i="13"/>
  <c r="BB126" i="13"/>
  <c r="BB528" i="13"/>
  <c r="BB612" i="13"/>
  <c r="BB250" i="13"/>
  <c r="BB516" i="13"/>
  <c r="BB424" i="13"/>
  <c r="BB262" i="13"/>
  <c r="BB521" i="13"/>
  <c r="BB455" i="13"/>
  <c r="BB167" i="13"/>
  <c r="F175" i="14" s="1"/>
  <c r="BB319" i="13"/>
  <c r="BB464" i="13"/>
  <c r="BB517" i="13"/>
  <c r="BB351" i="13"/>
  <c r="BB334" i="13"/>
  <c r="BB492" i="13"/>
  <c r="BB401" i="13"/>
  <c r="BB181" i="13"/>
  <c r="BB508" i="13"/>
  <c r="BB214" i="13"/>
  <c r="BB50" i="13"/>
  <c r="F113" i="14" s="1"/>
  <c r="BB315" i="13"/>
  <c r="BB312" i="13"/>
  <c r="BB90" i="13"/>
  <c r="BB125" i="13"/>
  <c r="BB420" i="13"/>
  <c r="BB204" i="13"/>
  <c r="F128" i="14" s="1"/>
  <c r="BB410" i="13"/>
  <c r="BB272" i="13"/>
  <c r="BB416" i="13"/>
  <c r="BB209" i="13"/>
  <c r="BB62" i="13"/>
  <c r="F21" i="14" s="1"/>
  <c r="BB363" i="13"/>
  <c r="BB591" i="13"/>
  <c r="BB128" i="13"/>
  <c r="BB216" i="13"/>
  <c r="BB210" i="13"/>
  <c r="BB198" i="13"/>
  <c r="F32" i="14" s="1"/>
  <c r="BB73" i="13"/>
  <c r="BB202" i="13"/>
  <c r="BB203" i="13"/>
  <c r="BB434" i="13"/>
  <c r="BB257" i="13"/>
  <c r="BB189" i="13"/>
  <c r="BB348" i="13"/>
  <c r="F157" i="14" s="1"/>
  <c r="Q157" i="24" s="1"/>
  <c r="BB219" i="13"/>
  <c r="BB321" i="13"/>
  <c r="F173" i="14" s="1"/>
  <c r="BB222" i="13"/>
  <c r="BB522" i="13"/>
  <c r="BB405" i="13"/>
  <c r="BB532" i="13"/>
  <c r="BB281" i="13"/>
  <c r="F78" i="14" s="1"/>
  <c r="BB467" i="13"/>
  <c r="BB44" i="13"/>
  <c r="F58" i="14" s="1"/>
  <c r="Q58" i="24" s="1"/>
  <c r="BB288" i="13"/>
  <c r="BB313" i="13"/>
  <c r="BB211" i="13"/>
  <c r="BB376" i="13"/>
  <c r="BB36" i="13"/>
  <c r="F23" i="14" s="1"/>
  <c r="BB87" i="13"/>
  <c r="F141" i="14" s="1"/>
  <c r="Q141" i="24" s="1"/>
  <c r="BB86" i="13"/>
  <c r="BB271" i="13"/>
  <c r="BB595" i="13"/>
  <c r="BB229" i="13"/>
  <c r="F145" i="14" s="1"/>
  <c r="BB60" i="13"/>
  <c r="F81" i="14" s="1"/>
  <c r="BB154" i="13"/>
  <c r="BB240" i="13"/>
  <c r="F44" i="14" s="1"/>
  <c r="BB531" i="13"/>
  <c r="BB317" i="13"/>
  <c r="F46" i="14" s="1"/>
  <c r="BB194" i="13"/>
  <c r="BB67" i="13"/>
  <c r="F135" i="14" s="1"/>
  <c r="BB68" i="13"/>
  <c r="F59" i="14" s="1"/>
  <c r="BB177" i="13"/>
  <c r="BB571" i="13"/>
  <c r="BB514" i="13"/>
  <c r="BB59" i="13"/>
  <c r="BB477" i="13"/>
  <c r="BB185" i="13"/>
  <c r="BB459" i="13"/>
  <c r="BB412" i="13"/>
  <c r="BB108" i="13"/>
  <c r="BB79" i="13"/>
  <c r="F20" i="14" s="1"/>
  <c r="Q20" i="24" s="1"/>
  <c r="BB175" i="13"/>
  <c r="F124" i="14" s="1"/>
  <c r="BB215" i="13"/>
  <c r="BB136" i="13"/>
  <c r="BB226" i="13"/>
  <c r="BB243" i="13"/>
  <c r="F133" i="14" s="1"/>
  <c r="BB161" i="13"/>
  <c r="BB130" i="13"/>
  <c r="F139" i="14" s="1"/>
  <c r="BB249" i="13"/>
  <c r="BB285" i="13"/>
  <c r="BB383" i="13"/>
  <c r="BB54" i="13"/>
  <c r="BB537" i="13"/>
  <c r="BB411" i="13"/>
  <c r="BB392" i="13"/>
  <c r="BB164" i="13"/>
  <c r="F162" i="14" s="1"/>
  <c r="Q162" i="24" s="1"/>
  <c r="BB430" i="13"/>
  <c r="BB160" i="13"/>
  <c r="F97" i="14" s="1"/>
  <c r="BB469" i="13"/>
  <c r="BB614" i="13"/>
  <c r="BB506" i="13"/>
  <c r="BB265" i="13"/>
  <c r="BB499" i="13"/>
  <c r="BB399" i="13"/>
  <c r="BB456" i="13"/>
  <c r="BB264" i="13"/>
  <c r="BB513" i="13"/>
  <c r="BB135" i="13"/>
  <c r="BB340" i="13"/>
  <c r="F136" i="14" s="1"/>
  <c r="Q136" i="24" s="1"/>
  <c r="BB217" i="13"/>
  <c r="BB151" i="13"/>
  <c r="BB335" i="13"/>
  <c r="BB544" i="13"/>
  <c r="BB85" i="13"/>
  <c r="BB276" i="13"/>
  <c r="BB206" i="13"/>
  <c r="BB133" i="13"/>
  <c r="BB65" i="13"/>
  <c r="F12" i="14" s="1"/>
  <c r="BB172" i="13"/>
  <c r="BB69" i="13"/>
  <c r="BB232" i="13"/>
  <c r="BB235" i="13"/>
  <c r="F30" i="14" s="1"/>
  <c r="BB35" i="13"/>
  <c r="F39" i="14" s="1"/>
  <c r="BB121" i="13"/>
  <c r="F84" i="14" s="1"/>
  <c r="BB451" i="13"/>
  <c r="BB560" i="13"/>
  <c r="BB533" i="13"/>
  <c r="BB524" i="13"/>
  <c r="BB99" i="13"/>
  <c r="F60" i="14" s="1"/>
  <c r="BB33" i="13"/>
  <c r="F45" i="14" s="1"/>
  <c r="BB530" i="13"/>
  <c r="BB157" i="13"/>
  <c r="F29" i="14" s="1"/>
  <c r="BB364" i="13"/>
  <c r="BB178" i="13"/>
  <c r="BB244" i="13"/>
  <c r="BB362" i="13"/>
  <c r="BB381" i="13"/>
  <c r="BB246" i="13"/>
  <c r="F131" i="14" s="1"/>
  <c r="BB101" i="13"/>
  <c r="F25" i="14" s="1"/>
  <c r="BB316" i="13"/>
  <c r="BB199" i="13"/>
  <c r="F125" i="14" s="1"/>
  <c r="BB308" i="13"/>
  <c r="BB76" i="13"/>
  <c r="F34" i="14" s="1"/>
  <c r="Q34" i="24" s="1"/>
  <c r="BB248" i="13"/>
  <c r="BB509" i="13"/>
  <c r="BB179" i="13"/>
  <c r="BB81" i="13"/>
  <c r="F109" i="14" s="1"/>
  <c r="Q109" i="24" s="1"/>
  <c r="BB371" i="13"/>
  <c r="BB102" i="13"/>
  <c r="BB436" i="13"/>
  <c r="BB403" i="13"/>
  <c r="BB233" i="13"/>
  <c r="F116" i="14" s="1"/>
  <c r="BB138" i="13"/>
  <c r="BB303" i="13"/>
  <c r="BB158" i="13"/>
  <c r="BB255" i="13"/>
  <c r="BB258" i="13"/>
  <c r="BB374" i="13"/>
  <c r="BB21" i="13"/>
  <c r="BB407" i="13"/>
  <c r="BB380" i="13"/>
  <c r="BB307" i="13"/>
  <c r="BB349" i="13"/>
  <c r="BB122" i="13"/>
  <c r="F144" i="14" s="1"/>
  <c r="BB495" i="13"/>
  <c r="BB480" i="13"/>
  <c r="BB91" i="13"/>
  <c r="BB450" i="13"/>
  <c r="BB545" i="13"/>
  <c r="BB482" i="13"/>
  <c r="BB149" i="13"/>
  <c r="BB320" i="13"/>
  <c r="BB510" i="13"/>
  <c r="BB162" i="13"/>
  <c r="F108" i="14" s="1"/>
  <c r="Q108" i="24" s="1"/>
  <c r="BB615" i="13"/>
  <c r="BB75" i="13"/>
  <c r="F69" i="14" s="1"/>
  <c r="Q69" i="24" s="1"/>
  <c r="BB22" i="13"/>
  <c r="F36" i="14" s="1"/>
  <c r="BB146" i="13"/>
  <c r="BB429" i="13"/>
  <c r="BB15" i="13"/>
  <c r="BB447" i="13"/>
  <c r="BB131" i="13"/>
  <c r="F165" i="14" s="1"/>
  <c r="BB353" i="13"/>
  <c r="BB256" i="13"/>
  <c r="BB542" i="13"/>
  <c r="BB113" i="13"/>
  <c r="BB549" i="13"/>
  <c r="BB502" i="13"/>
  <c r="BB355" i="13"/>
  <c r="BB299" i="13"/>
  <c r="BB259" i="13"/>
  <c r="BB110" i="13"/>
  <c r="BB46" i="13"/>
  <c r="BB338" i="13"/>
  <c r="BB501" i="13"/>
  <c r="BB487" i="13"/>
  <c r="BB239" i="13"/>
  <c r="BA559" i="13"/>
  <c r="BA539" i="13"/>
  <c r="BB539" i="13" s="1"/>
  <c r="BB523" i="13"/>
  <c r="BB224" i="13"/>
  <c r="BB473" i="13"/>
  <c r="BB527" i="13"/>
  <c r="F42" i="14"/>
  <c r="Q42" i="24" s="1"/>
  <c r="BB609" i="13"/>
  <c r="BA579" i="13"/>
  <c r="BB579" i="13" s="1"/>
  <c r="BA564" i="13"/>
  <c r="BB564" i="13" s="1"/>
  <c r="AY599" i="13"/>
  <c r="AY568" i="13"/>
  <c r="BB568" i="13" s="1"/>
  <c r="AY555" i="13"/>
  <c r="AY536" i="13"/>
  <c r="BB536" i="13" s="1"/>
  <c r="BB584" i="13"/>
  <c r="BA583" i="13"/>
  <c r="BA569" i="13"/>
  <c r="BB569" i="13" s="1"/>
  <c r="BA603" i="13"/>
  <c r="BB603" i="13" s="1"/>
  <c r="BA599" i="13"/>
  <c r="BB418" i="13"/>
  <c r="F101" i="14"/>
  <c r="Q101" i="24" s="1"/>
  <c r="BB583" i="13"/>
  <c r="AY563" i="13"/>
  <c r="BB563" i="13" s="1"/>
  <c r="AY551" i="13"/>
  <c r="BB551" i="13" s="1"/>
  <c r="BB11" i="13"/>
  <c r="F31" i="14" s="1"/>
  <c r="BB555" i="13"/>
  <c r="AZ572" i="13"/>
  <c r="BB572" i="13" s="1"/>
  <c r="AZ550" i="13"/>
  <c r="BB550" i="13" s="1"/>
  <c r="BA606" i="13"/>
  <c r="BB606" i="13" s="1"/>
  <c r="F105" i="14" s="1"/>
  <c r="Q105" i="24" s="1"/>
  <c r="BA602" i="13"/>
  <c r="BB602" i="13" s="1"/>
  <c r="BB39" i="13"/>
  <c r="F63" i="14" s="1"/>
  <c r="Q63" i="24" s="1"/>
  <c r="BA605" i="13"/>
  <c r="BB605" i="13" s="1"/>
  <c r="BA601" i="13"/>
  <c r="BB601" i="13" s="1"/>
  <c r="BA558" i="13"/>
  <c r="BB558" i="13" s="1"/>
  <c r="BA534" i="13"/>
  <c r="BB534" i="13" s="1"/>
  <c r="Q120" i="24"/>
  <c r="Q10" i="24"/>
  <c r="Q102" i="24"/>
  <c r="Q91" i="24"/>
  <c r="Q64" i="24"/>
  <c r="Q35" i="24"/>
  <c r="Q40" i="24"/>
  <c r="Z107" i="17"/>
  <c r="Z115" i="17" s="1"/>
  <c r="BB419" i="13"/>
  <c r="F168" i="14" s="1"/>
  <c r="G46" i="11"/>
  <c r="I46" i="11" s="1"/>
  <c r="F96" i="14"/>
  <c r="BB472" i="13"/>
  <c r="BB242" i="13"/>
  <c r="BB71" i="13"/>
  <c r="F56" i="14" s="1"/>
  <c r="BB221" i="13"/>
  <c r="F158" i="14"/>
  <c r="BB289" i="13"/>
  <c r="F119" i="14"/>
  <c r="F142" i="14"/>
  <c r="F6" i="14"/>
  <c r="F17" i="14"/>
  <c r="F152" i="14"/>
  <c r="F82" i="14"/>
  <c r="BB496" i="13"/>
  <c r="BB370" i="13"/>
  <c r="F50" i="14"/>
  <c r="BB431" i="13"/>
  <c r="BB253" i="13"/>
  <c r="F137" i="14" s="1"/>
  <c r="BB377" i="13"/>
  <c r="BB66" i="13"/>
  <c r="BB525" i="13"/>
  <c r="BB27" i="13"/>
  <c r="BB25" i="13"/>
  <c r="BB193" i="13"/>
  <c r="F156" i="14" s="1"/>
  <c r="BB483" i="13"/>
  <c r="BB127" i="13"/>
  <c r="BB322" i="13"/>
  <c r="BB350" i="13"/>
  <c r="BB393" i="13"/>
  <c r="BB417" i="13"/>
  <c r="BB462" i="13"/>
  <c r="BB297" i="13"/>
  <c r="BB145" i="13"/>
  <c r="BB352" i="13"/>
  <c r="F22" i="14"/>
  <c r="BB150" i="13"/>
  <c r="F95" i="14" s="1"/>
  <c r="BB105" i="13"/>
  <c r="F110" i="14"/>
  <c r="BB304" i="13"/>
  <c r="F9" i="14"/>
  <c r="BB107" i="13"/>
  <c r="F138" i="14" s="1"/>
  <c r="BB448" i="13"/>
  <c r="BB330" i="13"/>
  <c r="BB323" i="13"/>
  <c r="BB260" i="13"/>
  <c r="BB326" i="13"/>
  <c r="BB310" i="13"/>
  <c r="BB263" i="13"/>
  <c r="BB478" i="13"/>
  <c r="BB196" i="13"/>
  <c r="BB468" i="13"/>
  <c r="BB404" i="13"/>
  <c r="BB78" i="13"/>
  <c r="F77" i="14" s="1"/>
  <c r="BB460" i="13"/>
  <c r="BB347" i="13"/>
  <c r="BB426" i="13"/>
  <c r="BB140" i="13"/>
  <c r="F72" i="14" s="1"/>
  <c r="BB409" i="13"/>
  <c r="BB453" i="13"/>
  <c r="BB386" i="13"/>
  <c r="BB398" i="13"/>
  <c r="BB486" i="13"/>
  <c r="BB17" i="13"/>
  <c r="F13" i="14" s="1"/>
  <c r="BB485" i="13"/>
  <c r="BB144" i="13"/>
  <c r="F70" i="14" s="1"/>
  <c r="BB28" i="13"/>
  <c r="F73" i="14" s="1"/>
  <c r="F2" i="14"/>
  <c r="BB458" i="13"/>
  <c r="BB247" i="13"/>
  <c r="BB387" i="13"/>
  <c r="F167" i="14" s="1"/>
  <c r="BB70" i="13"/>
  <c r="F177" i="14"/>
  <c r="F48" i="14"/>
  <c r="BB141" i="13"/>
  <c r="BB275" i="13"/>
  <c r="BB31" i="13"/>
  <c r="BB435" i="13"/>
  <c r="BB337" i="13"/>
  <c r="BB465" i="13"/>
  <c r="BB82" i="13"/>
  <c r="BB155" i="13"/>
  <c r="BB100" i="13"/>
  <c r="BB384" i="13"/>
  <c r="BB47" i="13"/>
  <c r="F52" i="14" s="1"/>
  <c r="BB218" i="13"/>
  <c r="F129" i="14" s="1"/>
  <c r="F127" i="14"/>
  <c r="BB507" i="13"/>
  <c r="BB382" i="13"/>
  <c r="BB284" i="13"/>
  <c r="F93" i="14"/>
  <c r="BB97" i="13"/>
  <c r="F146" i="14" s="1"/>
  <c r="BB95" i="13"/>
  <c r="BB396" i="13"/>
  <c r="BB230" i="13"/>
  <c r="F153" i="14"/>
  <c r="BB422" i="13"/>
  <c r="BB295" i="13"/>
  <c r="BB470" i="13"/>
  <c r="BB287" i="13"/>
  <c r="F89" i="14"/>
  <c r="BB333" i="13"/>
  <c r="BB357" i="13"/>
  <c r="F5" i="14"/>
  <c r="F14" i="14"/>
  <c r="F114" i="14"/>
  <c r="BB112" i="13"/>
  <c r="BB280" i="13"/>
  <c r="BB52" i="13"/>
  <c r="F54" i="14"/>
  <c r="BB395" i="13"/>
  <c r="BB373" i="13"/>
  <c r="BB360" i="13"/>
  <c r="BB397" i="13"/>
  <c r="F148" i="14"/>
  <c r="BB137" i="13"/>
  <c r="F86" i="14"/>
  <c r="BB423" i="13"/>
  <c r="BB139" i="13"/>
  <c r="BB327" i="13"/>
  <c r="BB463" i="13"/>
  <c r="BB274" i="13"/>
  <c r="BB366" i="13"/>
  <c r="BB42" i="13"/>
  <c r="F122" i="14" s="1"/>
  <c r="BB41" i="13"/>
  <c r="F123" i="14" s="1"/>
  <c r="BB173" i="13"/>
  <c r="BB182" i="13"/>
  <c r="F16" i="14"/>
  <c r="BB372" i="13"/>
  <c r="BB342" i="13"/>
  <c r="BB311" i="13"/>
  <c r="BB415" i="13"/>
  <c r="BB48" i="13"/>
  <c r="BB251" i="13"/>
  <c r="BB443" i="13"/>
  <c r="BB309" i="13"/>
  <c r="BB484" i="13"/>
  <c r="F49" i="14"/>
  <c r="BB43" i="13"/>
  <c r="BB306" i="13"/>
  <c r="BB279" i="13"/>
  <c r="BB494" i="13"/>
  <c r="F26" i="14"/>
  <c r="F41" i="14"/>
  <c r="BB290" i="13"/>
  <c r="F98" i="14"/>
  <c r="BB343" i="13"/>
  <c r="F24" i="14"/>
  <c r="F115" i="14"/>
  <c r="BB118" i="13"/>
  <c r="F140" i="14" s="1"/>
  <c r="BB369" i="13"/>
  <c r="BB269" i="13"/>
  <c r="F150" i="14" s="1"/>
  <c r="BB491" i="13"/>
  <c r="F27" i="14"/>
  <c r="F51" i="14"/>
  <c r="BB148" i="13"/>
  <c r="F112" i="14"/>
  <c r="F33" i="14"/>
  <c r="BB93" i="13"/>
  <c r="BB388" i="13"/>
  <c r="F47" i="14"/>
  <c r="BB187" i="13"/>
  <c r="BB389" i="13"/>
  <c r="F169" i="14" s="1"/>
  <c r="F126" i="14"/>
  <c r="BB438" i="13"/>
  <c r="F161" i="14" s="1"/>
  <c r="BB332" i="13"/>
  <c r="BB439" i="13"/>
  <c r="F8" i="14"/>
  <c r="F7" i="14"/>
  <c r="BB341" i="13"/>
  <c r="BB437" i="13"/>
  <c r="F28" i="14"/>
  <c r="BB461" i="13"/>
  <c r="BB223" i="13"/>
  <c r="BB228" i="13"/>
  <c r="F151" i="14" s="1"/>
  <c r="BB367" i="13"/>
  <c r="BB293" i="13"/>
  <c r="BB449" i="13"/>
  <c r="BB441" i="13"/>
  <c r="BB413" i="13"/>
  <c r="BB318" i="13"/>
  <c r="BB421" i="13"/>
  <c r="R106" i="17"/>
  <c r="R114" i="17" s="1"/>
  <c r="F36" i="11"/>
  <c r="S12" i="11" s="1"/>
  <c r="U106" i="17"/>
  <c r="U114" i="17" s="1"/>
  <c r="S109" i="17"/>
  <c r="S117" i="17" s="1"/>
  <c r="Q108" i="17"/>
  <c r="Q116" i="17" s="1"/>
  <c r="V105" i="17"/>
  <c r="V113" i="17" s="1"/>
  <c r="T109" i="17"/>
  <c r="T117" i="17" s="1"/>
  <c r="W108" i="17"/>
  <c r="W116" i="17" s="1"/>
  <c r="V111" i="17"/>
  <c r="V119" i="17" s="1"/>
  <c r="V106" i="17"/>
  <c r="V114" i="17" s="1"/>
  <c r="T106" i="17"/>
  <c r="T114" i="17" s="1"/>
  <c r="W110" i="17"/>
  <c r="W118" i="17" s="1"/>
  <c r="V108" i="17"/>
  <c r="V116" i="17" s="1"/>
  <c r="T110" i="17"/>
  <c r="T118" i="17" s="1"/>
  <c r="Q106" i="17"/>
  <c r="Q114" i="17" s="1"/>
  <c r="U108" i="17"/>
  <c r="U116" i="17" s="1"/>
  <c r="U107" i="17"/>
  <c r="U115" i="17" s="1"/>
  <c r="T107" i="17"/>
  <c r="T115" i="17" s="1"/>
  <c r="T108" i="17"/>
  <c r="T116" i="17" s="1"/>
  <c r="T112" i="17"/>
  <c r="T120" i="17" s="1"/>
  <c r="U105" i="17"/>
  <c r="U113" i="17" s="1"/>
  <c r="U109" i="17"/>
  <c r="U117" i="17" s="1"/>
  <c r="S108" i="17"/>
  <c r="S116" i="17" s="1"/>
  <c r="R108" i="17"/>
  <c r="R116" i="17" s="1"/>
  <c r="S106" i="17"/>
  <c r="S114" i="17" s="1"/>
  <c r="V109" i="17"/>
  <c r="V117" i="17" s="1"/>
  <c r="U110" i="17"/>
  <c r="U118" i="17" s="1"/>
  <c r="V112" i="17"/>
  <c r="V120" i="17" s="1"/>
  <c r="S111" i="17"/>
  <c r="S119" i="17" s="1"/>
  <c r="S110" i="17"/>
  <c r="S118" i="17" s="1"/>
  <c r="V110" i="17"/>
  <c r="V118" i="17" s="1"/>
  <c r="S107" i="17"/>
  <c r="S115" i="17" s="1"/>
  <c r="T111" i="17"/>
  <c r="T119" i="17" s="1"/>
  <c r="U112" i="17"/>
  <c r="U120" i="17" s="1"/>
  <c r="X105" i="17"/>
  <c r="X113" i="17" s="1"/>
  <c r="X108" i="17"/>
  <c r="X116" i="17" s="1"/>
  <c r="Y107" i="17"/>
  <c r="Y115" i="17" s="1"/>
  <c r="X107" i="17"/>
  <c r="X115" i="17" s="1"/>
  <c r="W107" i="17"/>
  <c r="W115" i="17" s="1"/>
  <c r="Y105" i="17"/>
  <c r="Y113" i="17" s="1"/>
  <c r="Z108" i="17"/>
  <c r="Z116" i="17" s="1"/>
  <c r="Z111" i="17"/>
  <c r="Z119" i="17" s="1"/>
  <c r="X111" i="17"/>
  <c r="X119" i="17" s="1"/>
  <c r="Y111" i="17"/>
  <c r="Y119" i="17" s="1"/>
  <c r="W105" i="17"/>
  <c r="W113" i="17" s="1"/>
  <c r="W112" i="17"/>
  <c r="W120" i="17" s="1"/>
  <c r="Y109" i="17"/>
  <c r="Y117" i="17" s="1"/>
  <c r="P111" i="17"/>
  <c r="P119" i="17" s="1"/>
  <c r="R111" i="17"/>
  <c r="R119" i="17" s="1"/>
  <c r="W111" i="17"/>
  <c r="W119" i="17" s="1"/>
  <c r="Z109" i="17"/>
  <c r="Z117" i="17" s="1"/>
  <c r="X106" i="17"/>
  <c r="X114" i="17" s="1"/>
  <c r="R107" i="17"/>
  <c r="R115" i="17" s="1"/>
  <c r="Q107" i="17"/>
  <c r="Q115" i="17" s="1"/>
  <c r="W106" i="17"/>
  <c r="W114" i="17" s="1"/>
  <c r="P105" i="17"/>
  <c r="P113" i="17" s="1"/>
  <c r="P106" i="17"/>
  <c r="P114" i="17" s="1"/>
  <c r="P110" i="17"/>
  <c r="P118" i="17" s="1"/>
  <c r="N107" i="17"/>
  <c r="N115" i="17" s="1"/>
  <c r="P107" i="17"/>
  <c r="P115" i="17" s="1"/>
  <c r="P108" i="17"/>
  <c r="P116" i="17" s="1"/>
  <c r="F41" i="11"/>
  <c r="T9" i="11" s="1"/>
  <c r="G7" i="11"/>
  <c r="I7" i="11" s="1"/>
  <c r="G5" i="11"/>
  <c r="I5" i="11" s="1"/>
  <c r="F40" i="11"/>
  <c r="T8" i="11" s="1"/>
  <c r="F14" i="11"/>
  <c r="P11" i="11" s="1"/>
  <c r="O110" i="17"/>
  <c r="O118" i="17" s="1"/>
  <c r="O105" i="17"/>
  <c r="O113" i="17" s="1"/>
  <c r="O106" i="17"/>
  <c r="O114" i="17" s="1"/>
  <c r="O111" i="17"/>
  <c r="O119" i="17" s="1"/>
  <c r="O108" i="17"/>
  <c r="O116" i="17" s="1"/>
  <c r="G14" i="11"/>
  <c r="I14" i="11" s="1"/>
  <c r="O107" i="17"/>
  <c r="O115" i="17" s="1"/>
  <c r="M12" i="10"/>
  <c r="F25" i="11"/>
  <c r="R7" i="11" s="1"/>
  <c r="G20" i="11"/>
  <c r="I20" i="11" s="1"/>
  <c r="F107" i="17"/>
  <c r="E112" i="17"/>
  <c r="E107" i="17"/>
  <c r="F108" i="17"/>
  <c r="E108" i="17"/>
  <c r="D112" i="17"/>
  <c r="AE57" i="17"/>
  <c r="E111" i="17"/>
  <c r="D111" i="17"/>
  <c r="I16" i="10"/>
  <c r="G49" i="11"/>
  <c r="I49" i="11" s="1"/>
  <c r="G18" i="11"/>
  <c r="I18" i="11" s="1"/>
  <c r="G13" i="11"/>
  <c r="I13" i="11" s="1"/>
  <c r="F7" i="11"/>
  <c r="O11" i="11" s="1"/>
  <c r="G6" i="11"/>
  <c r="I6" i="11" s="1"/>
  <c r="G44" i="11"/>
  <c r="I44" i="11" s="1"/>
  <c r="F34" i="11"/>
  <c r="S10" i="11" s="1"/>
  <c r="F15" i="11"/>
  <c r="P12" i="11" s="1"/>
  <c r="N108" i="17"/>
  <c r="N116" i="17" s="1"/>
  <c r="G40" i="11"/>
  <c r="I40" i="11" s="1"/>
  <c r="G45" i="11"/>
  <c r="I45" i="11" s="1"/>
  <c r="G41" i="11"/>
  <c r="I41" i="11" s="1"/>
  <c r="G57" i="11"/>
  <c r="I57" i="11" s="1"/>
  <c r="G34" i="11"/>
  <c r="I34" i="11" s="1"/>
  <c r="G15" i="11"/>
  <c r="I15" i="11" s="1"/>
  <c r="G22" i="11"/>
  <c r="I22" i="11" s="1"/>
  <c r="F27" i="11"/>
  <c r="R10" i="11" s="1"/>
  <c r="F38" i="11"/>
  <c r="T6" i="11" s="1"/>
  <c r="G37" i="11"/>
  <c r="I37" i="11" s="1"/>
  <c r="F13" i="11"/>
  <c r="P10" i="11" s="1"/>
  <c r="N106" i="17"/>
  <c r="N114" i="17" s="1"/>
  <c r="N111" i="17"/>
  <c r="N119" i="17" s="1"/>
  <c r="N105" i="17"/>
  <c r="N113" i="17" s="1"/>
  <c r="G47" i="11"/>
  <c r="I47" i="11" s="1"/>
  <c r="N110" i="17"/>
  <c r="N118" i="17" s="1"/>
  <c r="G25" i="11"/>
  <c r="I25" i="11" s="1"/>
  <c r="F55" i="11"/>
  <c r="V9" i="11" s="1"/>
  <c r="G8" i="11"/>
  <c r="I8" i="11" s="1"/>
  <c r="AD52" i="17"/>
  <c r="G31" i="11"/>
  <c r="I31" i="11" s="1"/>
  <c r="F20" i="11"/>
  <c r="Q10" i="11" s="1"/>
  <c r="F57" i="11"/>
  <c r="V11" i="11" s="1"/>
  <c r="F49" i="11"/>
  <c r="U10" i="11" s="1"/>
  <c r="F22" i="11"/>
  <c r="Q12" i="11" s="1"/>
  <c r="F35" i="11"/>
  <c r="S11" i="11" s="1"/>
  <c r="D16" i="10"/>
  <c r="N16" i="10" s="1"/>
  <c r="D12" i="10"/>
  <c r="F10" i="11"/>
  <c r="P7" i="11" s="1"/>
  <c r="F58" i="11"/>
  <c r="F18" i="11"/>
  <c r="Q8" i="11" s="1"/>
  <c r="G42" i="11"/>
  <c r="I42" i="11" s="1"/>
  <c r="G36" i="11"/>
  <c r="I36" i="11" s="1"/>
  <c r="G55" i="11"/>
  <c r="I55" i="11" s="1"/>
  <c r="F31" i="11"/>
  <c r="S6" i="11" s="1"/>
  <c r="G19" i="11"/>
  <c r="I19" i="11" s="1"/>
  <c r="F51" i="11"/>
  <c r="V5" i="11" s="1"/>
  <c r="G43" i="11"/>
  <c r="I43" i="11" s="1"/>
  <c r="F8" i="11"/>
  <c r="O12" i="11" s="1"/>
  <c r="F45" i="11"/>
  <c r="U6" i="11" s="1"/>
  <c r="F21" i="11"/>
  <c r="Q11" i="11" s="1"/>
  <c r="G3" i="11"/>
  <c r="I3" i="11" s="1"/>
  <c r="G21" i="11"/>
  <c r="I21" i="11" s="1"/>
  <c r="F37" i="11"/>
  <c r="T5" i="11" s="1"/>
  <c r="G35" i="11"/>
  <c r="I35" i="11" s="1"/>
  <c r="G56" i="11"/>
  <c r="I56" i="11" s="1"/>
  <c r="F54" i="11"/>
  <c r="V8" i="11" s="1"/>
  <c r="F42" i="11"/>
  <c r="T11" i="11" s="1"/>
  <c r="G51" i="11"/>
  <c r="I51" i="11" s="1"/>
  <c r="F56" i="11"/>
  <c r="V10" i="11" s="1"/>
  <c r="G58" i="11"/>
  <c r="I58" i="11" s="1"/>
  <c r="J58" i="11" s="1"/>
  <c r="G27" i="11"/>
  <c r="I27" i="11" s="1"/>
  <c r="F5" i="11"/>
  <c r="O9" i="11" s="1"/>
  <c r="G10" i="11"/>
  <c r="I10" i="11" s="1"/>
  <c r="F46" i="11"/>
  <c r="U7" i="11" s="1"/>
  <c r="G48" i="11"/>
  <c r="I48" i="11" s="1"/>
  <c r="G54" i="11"/>
  <c r="I54" i="11" s="1"/>
  <c r="G38" i="11"/>
  <c r="I38" i="11" s="1"/>
  <c r="G107" i="17"/>
  <c r="M106" i="17"/>
  <c r="M114" i="17" s="1"/>
  <c r="L109" i="17"/>
  <c r="K112" i="17"/>
  <c r="J107" i="17"/>
  <c r="H106" i="17"/>
  <c r="AC52" i="17"/>
  <c r="K107" i="17"/>
  <c r="K109" i="17"/>
  <c r="M109" i="17"/>
  <c r="M117" i="17" s="1"/>
  <c r="J112" i="17"/>
  <c r="J109" i="17"/>
  <c r="I109" i="17"/>
  <c r="M105" i="17"/>
  <c r="M113" i="17" s="1"/>
  <c r="I105" i="17"/>
  <c r="G106" i="17"/>
  <c r="L105" i="17"/>
  <c r="H105" i="17"/>
  <c r="M108" i="17"/>
  <c r="M116" i="17" s="1"/>
  <c r="AF57" i="17"/>
  <c r="AE52" i="17"/>
  <c r="AE56" i="17"/>
  <c r="AF53" i="17"/>
  <c r="AE53" i="17"/>
  <c r="K110" i="17"/>
  <c r="J110" i="17"/>
  <c r="F44" i="11"/>
  <c r="U5" i="11" s="1"/>
  <c r="AD51" i="17"/>
  <c r="AB51" i="17"/>
  <c r="AF51" i="17"/>
  <c r="AC51" i="17"/>
  <c r="F106" i="17"/>
  <c r="E106" i="17"/>
  <c r="D106" i="17"/>
  <c r="AE51" i="17"/>
  <c r="G105" i="17"/>
  <c r="D17" i="10"/>
  <c r="I17" i="10"/>
  <c r="AF54" i="17"/>
  <c r="AC54" i="17"/>
  <c r="AB54" i="17"/>
  <c r="AE54" i="17"/>
  <c r="D109" i="17"/>
  <c r="E109" i="17"/>
  <c r="F109" i="17"/>
  <c r="AD54" i="17"/>
  <c r="M110" i="17"/>
  <c r="M118" i="17" s="1"/>
  <c r="G53" i="11"/>
  <c r="I53" i="11" s="1"/>
  <c r="F53" i="11"/>
  <c r="V7" i="11" s="1"/>
  <c r="AD53" i="17"/>
  <c r="G110" i="17"/>
  <c r="I110" i="17"/>
  <c r="H110" i="17"/>
  <c r="AB57" i="17"/>
  <c r="AC56" i="17"/>
  <c r="I108" i="17"/>
  <c r="J108" i="17"/>
  <c r="F33" i="11"/>
  <c r="S8" i="11" s="1"/>
  <c r="G33" i="11"/>
  <c r="I33" i="11" s="1"/>
  <c r="L108" i="17"/>
  <c r="K108" i="17"/>
  <c r="M17" i="10"/>
  <c r="M11" i="10"/>
  <c r="G26" i="11"/>
  <c r="I26" i="11" s="1"/>
  <c r="F26" i="11"/>
  <c r="R9" i="11" s="1"/>
  <c r="G29" i="11"/>
  <c r="I29" i="11" s="1"/>
  <c r="F29" i="11"/>
  <c r="R12" i="11" s="1"/>
  <c r="F3" i="11"/>
  <c r="O7" i="11" s="1"/>
  <c r="G39" i="11"/>
  <c r="I39" i="11" s="1"/>
  <c r="F39" i="11"/>
  <c r="T7" i="11" s="1"/>
  <c r="AD57" i="17"/>
  <c r="K105" i="17"/>
  <c r="H11" i="2"/>
  <c r="K10" i="2"/>
  <c r="H111" i="17"/>
  <c r="G111" i="17"/>
  <c r="AF56" i="17"/>
  <c r="I111" i="17"/>
  <c r="AB56" i="17"/>
  <c r="I13" i="10"/>
  <c r="D13" i="10"/>
  <c r="D110" i="17"/>
  <c r="E110" i="17"/>
  <c r="F110" i="17"/>
  <c r="G109" i="17"/>
  <c r="G50" i="11"/>
  <c r="I50" i="11" s="1"/>
  <c r="F50" i="11"/>
  <c r="U12" i="11" s="1"/>
  <c r="L111" i="17"/>
  <c r="K111" i="17"/>
  <c r="M111" i="17"/>
  <c r="M119" i="17" s="1"/>
  <c r="G108" i="17"/>
  <c r="H108" i="17"/>
  <c r="AC53" i="17"/>
  <c r="AB53" i="17"/>
  <c r="AD56" i="17"/>
  <c r="A7" i="16"/>
  <c r="A14" i="16"/>
  <c r="A22" i="16" s="1"/>
  <c r="A30" i="16" s="1"/>
  <c r="A38" i="16" s="1"/>
  <c r="A46" i="16" s="1"/>
  <c r="A54" i="16" s="1"/>
  <c r="A62" i="16" s="1"/>
  <c r="A70" i="16" s="1"/>
  <c r="A78" i="16" s="1"/>
  <c r="A86" i="16" s="1"/>
  <c r="A94" i="16" s="1"/>
  <c r="A102" i="16" s="1"/>
  <c r="A110" i="16" s="1"/>
  <c r="A118" i="16" s="1"/>
  <c r="A126" i="16" s="1"/>
  <c r="A134" i="16" s="1"/>
  <c r="A142" i="16" s="1"/>
  <c r="A150" i="16" s="1"/>
  <c r="A158" i="16" s="1"/>
  <c r="A166" i="16" s="1"/>
  <c r="J105" i="17"/>
  <c r="I11" i="10"/>
  <c r="D11" i="10"/>
  <c r="H63" i="2"/>
  <c r="I107" i="17"/>
  <c r="H107" i="17"/>
  <c r="AF52" i="17"/>
  <c r="AB52" i="17"/>
  <c r="K106" i="17"/>
  <c r="I106" i="17"/>
  <c r="J106" i="17"/>
  <c r="L110" i="17"/>
  <c r="G32" i="11"/>
  <c r="I32" i="11" s="1"/>
  <c r="F32" i="11"/>
  <c r="S7" i="11" s="1"/>
  <c r="H109" i="17"/>
  <c r="F28" i="11"/>
  <c r="R11" i="11" s="1"/>
  <c r="G28" i="11"/>
  <c r="I28" i="11" s="1"/>
  <c r="M13" i="10"/>
  <c r="F47" i="11"/>
  <c r="U8" i="11" s="1"/>
  <c r="G24" i="11"/>
  <c r="I24" i="11" s="1"/>
  <c r="F24" i="11"/>
  <c r="R6" i="11" s="1"/>
  <c r="F19" i="11"/>
  <c r="Q9" i="11" s="1"/>
  <c r="F43" i="11"/>
  <c r="T12" i="11" s="1"/>
  <c r="F48" i="11"/>
  <c r="U9" i="11" s="1"/>
  <c r="G17" i="11"/>
  <c r="I17" i="11" s="1"/>
  <c r="F17" i="11"/>
  <c r="Q6" i="11" s="1"/>
  <c r="F52" i="11"/>
  <c r="V6" i="11" s="1"/>
  <c r="G52" i="11"/>
  <c r="I52" i="11" s="1"/>
  <c r="F6" i="11"/>
  <c r="O10" i="11" s="1"/>
  <c r="F9" i="11"/>
  <c r="P5" i="11" s="1"/>
  <c r="G9" i="11"/>
  <c r="I9" i="11" s="1"/>
  <c r="G11" i="11"/>
  <c r="I11" i="11" s="1"/>
  <c r="F11" i="11"/>
  <c r="P8" i="11" s="1"/>
  <c r="AE50" i="17"/>
  <c r="AF50" i="17"/>
  <c r="AC50" i="17"/>
  <c r="AB50" i="17"/>
  <c r="F105" i="17"/>
  <c r="AD50" i="17"/>
  <c r="E105" i="17"/>
  <c r="D105" i="17"/>
  <c r="D14" i="10"/>
  <c r="N14" i="10" s="1"/>
  <c r="I14" i="10"/>
  <c r="G2" i="11"/>
  <c r="I2" i="11" s="1"/>
  <c r="F2" i="11"/>
  <c r="O6" i="11" s="1"/>
  <c r="F12" i="11"/>
  <c r="P9" i="11" s="1"/>
  <c r="G12" i="11"/>
  <c r="I12" i="11" s="1"/>
  <c r="I112" i="17"/>
  <c r="G112" i="17"/>
  <c r="H112" i="17"/>
  <c r="AC57" i="17"/>
  <c r="F30" i="11"/>
  <c r="S5" i="11" s="1"/>
  <c r="G30" i="11"/>
  <c r="I30" i="11" s="1"/>
  <c r="G16" i="11"/>
  <c r="I16" i="11" s="1"/>
  <c r="F16" i="11"/>
  <c r="Q5" i="11" s="1"/>
  <c r="F121" i="14" l="1"/>
  <c r="Q121" i="24" s="1"/>
  <c r="F53" i="14"/>
  <c r="Q53" i="24" s="1"/>
  <c r="F147" i="14"/>
  <c r="Q147" i="24" s="1"/>
  <c r="F61" i="14"/>
  <c r="Q61" i="24" s="1"/>
  <c r="F166" i="14"/>
  <c r="F92" i="14"/>
  <c r="Q92" i="24" s="1"/>
  <c r="F99" i="14"/>
  <c r="Q99" i="24" s="1"/>
  <c r="F159" i="14"/>
  <c r="Q159" i="24" s="1"/>
  <c r="F79" i="14"/>
  <c r="Q79" i="24" s="1"/>
  <c r="F100" i="14"/>
  <c r="Q100" i="24" s="1"/>
  <c r="F38" i="14"/>
  <c r="Q38" i="24" s="1"/>
  <c r="F171" i="14"/>
  <c r="Q171" i="24" s="1"/>
  <c r="F90" i="14"/>
  <c r="Q90" i="24" s="1"/>
  <c r="F106" i="14"/>
  <c r="Q106" i="24" s="1"/>
  <c r="F37" i="14"/>
  <c r="Q37" i="24" s="1"/>
  <c r="F74" i="14"/>
  <c r="Q74" i="24" s="1"/>
  <c r="F66" i="14"/>
  <c r="Q66" i="24" s="1"/>
  <c r="F19" i="14"/>
  <c r="Q19" i="24" s="1"/>
  <c r="F18" i="14"/>
  <c r="Q18" i="24" s="1"/>
  <c r="F67" i="14"/>
  <c r="Q67" i="24" s="1"/>
  <c r="F88" i="14"/>
  <c r="Q88" i="24" s="1"/>
  <c r="BB599" i="13"/>
  <c r="BC622" i="13" s="1"/>
  <c r="Q33" i="24"/>
  <c r="Q150" i="24"/>
  <c r="Q131" i="24"/>
  <c r="Q49" i="24"/>
  <c r="Q89" i="24"/>
  <c r="Q23" i="24"/>
  <c r="Q97" i="24"/>
  <c r="Q48" i="24"/>
  <c r="Q73" i="24"/>
  <c r="Q25" i="24"/>
  <c r="Q110" i="24"/>
  <c r="Q156" i="24"/>
  <c r="Q50" i="24"/>
  <c r="Q30" i="24"/>
  <c r="Q133" i="24"/>
  <c r="Q165" i="24"/>
  <c r="Q161" i="24"/>
  <c r="Q112" i="24"/>
  <c r="Q135" i="24"/>
  <c r="Q124" i="24"/>
  <c r="Q3" i="24"/>
  <c r="Q127" i="24"/>
  <c r="Q177" i="24"/>
  <c r="Q70" i="24"/>
  <c r="Q72" i="24"/>
  <c r="Q116" i="24"/>
  <c r="Q36" i="24"/>
  <c r="Q44" i="24"/>
  <c r="Q96" i="24"/>
  <c r="Q54" i="24"/>
  <c r="Q144" i="24"/>
  <c r="Q28" i="24"/>
  <c r="Q126" i="24"/>
  <c r="Q140" i="24"/>
  <c r="Q41" i="24"/>
  <c r="Q16" i="24"/>
  <c r="Q148" i="24"/>
  <c r="Q146" i="24"/>
  <c r="Q129" i="24"/>
  <c r="Q83" i="24"/>
  <c r="Q119" i="24"/>
  <c r="Q29" i="24"/>
  <c r="Q142" i="24"/>
  <c r="Q113" i="24"/>
  <c r="Q115" i="24"/>
  <c r="Q26" i="24"/>
  <c r="Q114" i="24"/>
  <c r="Q93" i="24"/>
  <c r="Q52" i="24"/>
  <c r="Q167" i="24"/>
  <c r="Q13" i="24"/>
  <c r="Q95" i="24"/>
  <c r="Q82" i="24"/>
  <c r="Q81" i="24"/>
  <c r="Q145" i="24"/>
  <c r="Q59" i="24"/>
  <c r="Q98" i="24"/>
  <c r="Q21" i="24"/>
  <c r="Q45" i="24"/>
  <c r="Q14" i="24"/>
  <c r="Q12" i="24"/>
  <c r="Q84" i="24"/>
  <c r="Q22" i="24"/>
  <c r="Q152" i="24"/>
  <c r="Q175" i="24"/>
  <c r="Q46" i="24"/>
  <c r="Q60" i="24"/>
  <c r="Q151" i="24"/>
  <c r="Q2" i="24"/>
  <c r="Q7" i="24"/>
  <c r="Q47" i="24"/>
  <c r="Q51" i="24"/>
  <c r="Q24" i="24"/>
  <c r="Q123" i="24"/>
  <c r="Q166" i="24"/>
  <c r="Q5" i="24"/>
  <c r="Q153" i="24"/>
  <c r="Q168" i="24"/>
  <c r="Q39" i="24"/>
  <c r="Q128" i="24"/>
  <c r="Q138" i="24"/>
  <c r="Q17" i="24"/>
  <c r="Q125" i="24"/>
  <c r="Q173" i="24"/>
  <c r="Q139" i="24"/>
  <c r="Q32" i="24"/>
  <c r="Q8" i="24"/>
  <c r="Q27" i="24"/>
  <c r="Q122" i="24"/>
  <c r="Q86" i="24"/>
  <c r="Q77" i="24"/>
  <c r="Q9" i="24"/>
  <c r="Q31" i="24"/>
  <c r="Q137" i="24"/>
  <c r="Q6" i="24"/>
  <c r="Q78" i="24"/>
  <c r="Q158" i="24"/>
  <c r="Q56" i="24"/>
  <c r="W120" i="24"/>
  <c r="W126" i="24"/>
  <c r="W3" i="24"/>
  <c r="W23" i="24"/>
  <c r="W25" i="24"/>
  <c r="W30" i="24"/>
  <c r="W124" i="24"/>
  <c r="W19" i="24"/>
  <c r="W44" i="24"/>
  <c r="W16" i="24"/>
  <c r="W119" i="24"/>
  <c r="W29" i="24"/>
  <c r="W20" i="24"/>
  <c r="W95" i="24"/>
  <c r="W47" i="24"/>
  <c r="W45" i="24"/>
  <c r="W22" i="24"/>
  <c r="W46" i="24"/>
  <c r="W35" i="24"/>
  <c r="W21" i="24"/>
  <c r="W27" i="24"/>
  <c r="W123" i="24"/>
  <c r="W121" i="24"/>
  <c r="W17" i="24"/>
  <c r="W125" i="24"/>
  <c r="W28" i="24"/>
  <c r="W135" i="24"/>
  <c r="W24" i="24"/>
  <c r="W18" i="24"/>
  <c r="W122" i="24"/>
  <c r="W31" i="24"/>
  <c r="W34" i="24"/>
  <c r="W26" i="24"/>
  <c r="W33" i="24"/>
  <c r="W32" i="24"/>
  <c r="W2" i="24"/>
  <c r="F71" i="14"/>
  <c r="F117" i="14"/>
  <c r="F143" i="14"/>
  <c r="F75" i="14"/>
  <c r="F174" i="14"/>
  <c r="F80" i="14"/>
  <c r="F68" i="14"/>
  <c r="F57" i="14"/>
  <c r="F65" i="14"/>
  <c r="F43" i="14"/>
  <c r="F155" i="14"/>
  <c r="F103" i="14"/>
  <c r="F164" i="14"/>
  <c r="F94" i="14"/>
  <c r="F87" i="14"/>
  <c r="F154" i="14"/>
  <c r="F76" i="14"/>
  <c r="F55" i="14"/>
  <c r="F62" i="14"/>
  <c r="F160" i="14"/>
  <c r="F134" i="14"/>
  <c r="F118" i="14"/>
  <c r="F149" i="14"/>
  <c r="F172" i="14"/>
  <c r="F104" i="14"/>
  <c r="F111" i="14"/>
  <c r="F15" i="14"/>
  <c r="F107" i="14"/>
  <c r="F11" i="14"/>
  <c r="N12" i="10"/>
  <c r="J16" i="11"/>
  <c r="J39" i="11"/>
  <c r="J30" i="11"/>
  <c r="J42" i="11"/>
  <c r="J40" i="11"/>
  <c r="J38" i="11"/>
  <c r="J41" i="11"/>
  <c r="J45" i="11"/>
  <c r="J49" i="11"/>
  <c r="J50" i="11"/>
  <c r="J52" i="11"/>
  <c r="J37" i="11"/>
  <c r="J11" i="11"/>
  <c r="J13" i="11"/>
  <c r="J20" i="11"/>
  <c r="J21" i="11"/>
  <c r="J18" i="11"/>
  <c r="J51" i="11"/>
  <c r="J48" i="11"/>
  <c r="J43" i="11"/>
  <c r="N11" i="10"/>
  <c r="J35" i="11"/>
  <c r="K11" i="2"/>
  <c r="H12" i="2"/>
  <c r="J12" i="11"/>
  <c r="J17" i="11"/>
  <c r="J56" i="11"/>
  <c r="J22" i="11"/>
  <c r="J34" i="11"/>
  <c r="J10" i="11"/>
  <c r="J46" i="11"/>
  <c r="J57" i="11"/>
  <c r="N13" i="10"/>
  <c r="J31" i="11"/>
  <c r="J53" i="11"/>
  <c r="J14" i="11"/>
  <c r="J36" i="11"/>
  <c r="J47" i="11"/>
  <c r="A8" i="16"/>
  <c r="A15" i="16"/>
  <c r="A23" i="16" s="1"/>
  <c r="A31" i="16" s="1"/>
  <c r="A39" i="16" s="1"/>
  <c r="A47" i="16" s="1"/>
  <c r="A55" i="16" s="1"/>
  <c r="A63" i="16" s="1"/>
  <c r="A71" i="16" s="1"/>
  <c r="A79" i="16" s="1"/>
  <c r="A87" i="16" s="1"/>
  <c r="A95" i="16" s="1"/>
  <c r="A103" i="16" s="1"/>
  <c r="A111" i="16" s="1"/>
  <c r="A119" i="16" s="1"/>
  <c r="A127" i="16" s="1"/>
  <c r="A135" i="16" s="1"/>
  <c r="A143" i="16" s="1"/>
  <c r="A151" i="16" s="1"/>
  <c r="A159" i="16" s="1"/>
  <c r="A167" i="16" s="1"/>
  <c r="J15" i="11"/>
  <c r="J9" i="11"/>
  <c r="J54" i="11"/>
  <c r="J55" i="11"/>
  <c r="J32" i="11"/>
  <c r="H64" i="2"/>
  <c r="J44" i="11"/>
  <c r="J19" i="11"/>
  <c r="J33" i="11"/>
  <c r="N17" i="10"/>
  <c r="BC338" i="13" l="1"/>
  <c r="BC536" i="13"/>
  <c r="BC229" i="13"/>
  <c r="BC70" i="13"/>
  <c r="BC139" i="13"/>
  <c r="BC443" i="13"/>
  <c r="BC507" i="13"/>
  <c r="BC333" i="13"/>
  <c r="BC172" i="13"/>
  <c r="BC189" i="13"/>
  <c r="BC285" i="13"/>
  <c r="BC163" i="13"/>
  <c r="BC396" i="13"/>
  <c r="BC481" i="13"/>
  <c r="BC464" i="13"/>
  <c r="BC280" i="13"/>
  <c r="BC540" i="13"/>
  <c r="BC447" i="13"/>
  <c r="BC91" i="13"/>
  <c r="BC208" i="13"/>
  <c r="BC40" i="13"/>
  <c r="BC178" i="13"/>
  <c r="BC29" i="13"/>
  <c r="BC521" i="13"/>
  <c r="BC378" i="13"/>
  <c r="BC448" i="13"/>
  <c r="BC520" i="13"/>
  <c r="BC98" i="13"/>
  <c r="BC62" i="13"/>
  <c r="BC73" i="13"/>
  <c r="BC54" i="13"/>
  <c r="BC4" i="13"/>
  <c r="BD4" i="13" s="1"/>
  <c r="BC539" i="13"/>
  <c r="BC368" i="13"/>
  <c r="BC34" i="13"/>
  <c r="BC323" i="13"/>
  <c r="BC292" i="13"/>
  <c r="BC343" i="13"/>
  <c r="BC389" i="13"/>
  <c r="BC130" i="13"/>
  <c r="BC276" i="13"/>
  <c r="BC294" i="13"/>
  <c r="BC369" i="13"/>
  <c r="BC214" i="13"/>
  <c r="BC241" i="13"/>
  <c r="BC501" i="13"/>
  <c r="BC245" i="13"/>
  <c r="BC256" i="13"/>
  <c r="BC65" i="13"/>
  <c r="BC340" i="13"/>
  <c r="BC538" i="13"/>
  <c r="BC221" i="13"/>
  <c r="BC12" i="13"/>
  <c r="BC81" i="13"/>
  <c r="BC197" i="13"/>
  <c r="BC361" i="13"/>
  <c r="BC95" i="13"/>
  <c r="BC261" i="13"/>
  <c r="BC107" i="13"/>
  <c r="BC45" i="13"/>
  <c r="BC552" i="13"/>
  <c r="BC429" i="13"/>
  <c r="BC59" i="13"/>
  <c r="BC543" i="13"/>
  <c r="BC374" i="13"/>
  <c r="BC220" i="13"/>
  <c r="BC408" i="13"/>
  <c r="BC181" i="13"/>
  <c r="BC412" i="13"/>
  <c r="BC428" i="13"/>
  <c r="BC594" i="13"/>
  <c r="BC78" i="13"/>
  <c r="BC393" i="13"/>
  <c r="BC254" i="13"/>
  <c r="BC43" i="13"/>
  <c r="BC247" i="13"/>
  <c r="BC136" i="13"/>
  <c r="BC339" i="13"/>
  <c r="BC482" i="13"/>
  <c r="BC7" i="13"/>
  <c r="BC213" i="13"/>
  <c r="BC320" i="13"/>
  <c r="BC326" i="13"/>
  <c r="BC63" i="13"/>
  <c r="BC13" i="13"/>
  <c r="BC35" i="13"/>
  <c r="BC472" i="13"/>
  <c r="BC331" i="13"/>
  <c r="BC150" i="13"/>
  <c r="BC513" i="13"/>
  <c r="BC430" i="13"/>
  <c r="BC463" i="13"/>
  <c r="BC184" i="13"/>
  <c r="BC215" i="13"/>
  <c r="BC187" i="13"/>
  <c r="BC112" i="13"/>
  <c r="BC216" i="13"/>
  <c r="BC525" i="13"/>
  <c r="BC537" i="13"/>
  <c r="BC206" i="13"/>
  <c r="BC16" i="13"/>
  <c r="BC18" i="13"/>
  <c r="BC77" i="13"/>
  <c r="BC411" i="13"/>
  <c r="BC200" i="13"/>
  <c r="BC352" i="13"/>
  <c r="BC259" i="13"/>
  <c r="BC159" i="13"/>
  <c r="BC401" i="13"/>
  <c r="BC140" i="13"/>
  <c r="BC347" i="13"/>
  <c r="BC351" i="13"/>
  <c r="BC467" i="13"/>
  <c r="BC84" i="13"/>
  <c r="BC337" i="13"/>
  <c r="BC414" i="13"/>
  <c r="BC246" i="13"/>
  <c r="BC541" i="13"/>
  <c r="BC222" i="13"/>
  <c r="BC514" i="13"/>
  <c r="BC419" i="13"/>
  <c r="BC39" i="13"/>
  <c r="BC452" i="13"/>
  <c r="BC322" i="13"/>
  <c r="BC233" i="13"/>
  <c r="BC22" i="13"/>
  <c r="BC138" i="13"/>
  <c r="BC27" i="13"/>
  <c r="BC375" i="13"/>
  <c r="BC454" i="13"/>
  <c r="BC377" i="13"/>
  <c r="BC20" i="13"/>
  <c r="BC502" i="13"/>
  <c r="BC362" i="13"/>
  <c r="BC427" i="13"/>
  <c r="BC202" i="13"/>
  <c r="BC111" i="13"/>
  <c r="BC438" i="13"/>
  <c r="BC397" i="13"/>
  <c r="BC306" i="13"/>
  <c r="BC252" i="13"/>
  <c r="BC46" i="13"/>
  <c r="BC522" i="13"/>
  <c r="BC451" i="13"/>
  <c r="BC126" i="13"/>
  <c r="BC60" i="13"/>
  <c r="BC415" i="13"/>
  <c r="BC152" i="13"/>
  <c r="BC489" i="13"/>
  <c r="BC141" i="13"/>
  <c r="BC353" i="13"/>
  <c r="BC437" i="13"/>
  <c r="BC67" i="13"/>
  <c r="BC290" i="13"/>
  <c r="BC364" i="13"/>
  <c r="BC199" i="13"/>
  <c r="BC398" i="13"/>
  <c r="BC170" i="13"/>
  <c r="BC144" i="13"/>
  <c r="BC318" i="13"/>
  <c r="BC228" i="13"/>
  <c r="BC265" i="13"/>
  <c r="BC492" i="13"/>
  <c r="BC532" i="13"/>
  <c r="BC171" i="13"/>
  <c r="BC473" i="13"/>
  <c r="BC148" i="13"/>
  <c r="BC494" i="13"/>
  <c r="BC260" i="13"/>
  <c r="BC68" i="13"/>
  <c r="BC424" i="13"/>
  <c r="BC55" i="13"/>
  <c r="BC123" i="13"/>
  <c r="BC496" i="13"/>
  <c r="BC433" i="13"/>
  <c r="BC264" i="13"/>
  <c r="BC547" i="13"/>
  <c r="BC371" i="13"/>
  <c r="BC11" i="13"/>
  <c r="BC405" i="13"/>
  <c r="BC51" i="13"/>
  <c r="BC275" i="13"/>
  <c r="BC529" i="13"/>
  <c r="BC314" i="13"/>
  <c r="BC407" i="13"/>
  <c r="BC493" i="13"/>
  <c r="BC317" i="13"/>
  <c r="BC299" i="13"/>
  <c r="BC10" i="13"/>
  <c r="BC257" i="13"/>
  <c r="BC119" i="13"/>
  <c r="BC249" i="13"/>
  <c r="BC66" i="13"/>
  <c r="BC183" i="13"/>
  <c r="BC28" i="13"/>
  <c r="BC287" i="13"/>
  <c r="BC533" i="13"/>
  <c r="BC446" i="13"/>
  <c r="BC416" i="13"/>
  <c r="BC474" i="13"/>
  <c r="BC304" i="13"/>
  <c r="BC505" i="13"/>
  <c r="BC449" i="13"/>
  <c r="BC155" i="13"/>
  <c r="BC57" i="13"/>
  <c r="BC113" i="13"/>
  <c r="BC350" i="13"/>
  <c r="BC436" i="13"/>
  <c r="BC373" i="13"/>
  <c r="BC133" i="13"/>
  <c r="BC132" i="13"/>
  <c r="BC328" i="13"/>
  <c r="BC431" i="13"/>
  <c r="BC153" i="13"/>
  <c r="BC417" i="13"/>
  <c r="BC512" i="13"/>
  <c r="BC5" i="13"/>
  <c r="BC248" i="13"/>
  <c r="BC82" i="13"/>
  <c r="BC402" i="13"/>
  <c r="BC125" i="13"/>
  <c r="BC470" i="13"/>
  <c r="BC272" i="13"/>
  <c r="BC511" i="13"/>
  <c r="BC283" i="13"/>
  <c r="BC266" i="13"/>
  <c r="BC461" i="13"/>
  <c r="BC535" i="13"/>
  <c r="BC487" i="13"/>
  <c r="BC186" i="13"/>
  <c r="BC169" i="13"/>
  <c r="BC47" i="13"/>
  <c r="BC354" i="13"/>
  <c r="BC384" i="13"/>
  <c r="BC286" i="13"/>
  <c r="BC32" i="13"/>
  <c r="BC549" i="13"/>
  <c r="BC370" i="13"/>
  <c r="BC273" i="13"/>
  <c r="BC329" i="13"/>
  <c r="BC230" i="13"/>
  <c r="BC217" i="13"/>
  <c r="BC201" i="13"/>
  <c r="BC185" i="13"/>
  <c r="BC253" i="13"/>
  <c r="BC302" i="13"/>
  <c r="BC97" i="13"/>
  <c r="BC506" i="13"/>
  <c r="BC468" i="13"/>
  <c r="BC394" i="13"/>
  <c r="BC404" i="13"/>
  <c r="BC355" i="13"/>
  <c r="BC23" i="13"/>
  <c r="BC495" i="13"/>
  <c r="BC131" i="13"/>
  <c r="BC99" i="13"/>
  <c r="BC267" i="13"/>
  <c r="BC176" i="13"/>
  <c r="BC550" i="13"/>
  <c r="BC486" i="13"/>
  <c r="BC288" i="13"/>
  <c r="BC344" i="13"/>
  <c r="BC190" i="13"/>
  <c r="BC127" i="13"/>
  <c r="BC225" i="13"/>
  <c r="BC269" i="13"/>
  <c r="BC466" i="13"/>
  <c r="BC478" i="13"/>
  <c r="BC517" i="13"/>
  <c r="BC115" i="13"/>
  <c r="BC498" i="13"/>
  <c r="BC358" i="13"/>
  <c r="BC106" i="13"/>
  <c r="BC312" i="13"/>
  <c r="BC192" i="13"/>
  <c r="BC515" i="13"/>
  <c r="BC387" i="13"/>
  <c r="BC440" i="13"/>
  <c r="BC480" i="13"/>
  <c r="BC309" i="13"/>
  <c r="BC334" i="13"/>
  <c r="BC462" i="13"/>
  <c r="BC296" i="13"/>
  <c r="BC348" i="13"/>
  <c r="BC332" i="13"/>
  <c r="BC599" i="13"/>
  <c r="BC149" i="13"/>
  <c r="BC455" i="13"/>
  <c r="BC432" i="13"/>
  <c r="BC458" i="13"/>
  <c r="BC38" i="13"/>
  <c r="BC49" i="13"/>
  <c r="BC109" i="13"/>
  <c r="BC327" i="13"/>
  <c r="BC380" i="13"/>
  <c r="BC151" i="13"/>
  <c r="BC79" i="13"/>
  <c r="BC457" i="13"/>
  <c r="BC193" i="13"/>
  <c r="BC293" i="13"/>
  <c r="BC516" i="13"/>
  <c r="BC376" i="13"/>
  <c r="BC434" i="13"/>
  <c r="BC475" i="13"/>
  <c r="BC6" i="13"/>
  <c r="BC56" i="13"/>
  <c r="BC219" i="13"/>
  <c r="BC315" i="13"/>
  <c r="BC316" i="13"/>
  <c r="BC158" i="13"/>
  <c r="BC289" i="13"/>
  <c r="BC157" i="13"/>
  <c r="BC423" i="13"/>
  <c r="BC102" i="13"/>
  <c r="BC490" i="13"/>
  <c r="BC83" i="13"/>
  <c r="BC476" i="13"/>
  <c r="BC471" i="13"/>
  <c r="BC195" i="13"/>
  <c r="BC105" i="13"/>
  <c r="BC330" i="13"/>
  <c r="BC406" i="13"/>
  <c r="BC491" i="13"/>
  <c r="BC284" i="13"/>
  <c r="BC282" i="13"/>
  <c r="BC234" i="13"/>
  <c r="BC518" i="13"/>
  <c r="BC359" i="13"/>
  <c r="BC336" i="13"/>
  <c r="BC129" i="13"/>
  <c r="BC500" i="13"/>
  <c r="BC64" i="13"/>
  <c r="BC399" i="13"/>
  <c r="BC465" i="13"/>
  <c r="BC298" i="13"/>
  <c r="BC413" i="13"/>
  <c r="BC277" i="13"/>
  <c r="BC534" i="13"/>
  <c r="BC161" i="13"/>
  <c r="BC409" i="13"/>
  <c r="BC383" i="13"/>
  <c r="BC367" i="13"/>
  <c r="BC607" i="13"/>
  <c r="BC575" i="13"/>
  <c r="BC624" i="13"/>
  <c r="BC400" i="13"/>
  <c r="BC198" i="13"/>
  <c r="BC194" i="13"/>
  <c r="BC258" i="13"/>
  <c r="BC459" i="13"/>
  <c r="BC441" i="13"/>
  <c r="BC403" i="13"/>
  <c r="BC303" i="13"/>
  <c r="BC120" i="13"/>
  <c r="BC297" i="13"/>
  <c r="BC226" i="13"/>
  <c r="BC177" i="13"/>
  <c r="BC291" i="13"/>
  <c r="BC425" i="13"/>
  <c r="BC21" i="13"/>
  <c r="BC325" i="13"/>
  <c r="BC450" i="13"/>
  <c r="BC235" i="13"/>
  <c r="BC308" i="13"/>
  <c r="BC345" i="13"/>
  <c r="BC14" i="13"/>
  <c r="BC439" i="13"/>
  <c r="BC174" i="13"/>
  <c r="BC17" i="13"/>
  <c r="BC19" i="13"/>
  <c r="BC385" i="13"/>
  <c r="BC360" i="13"/>
  <c r="BC488" i="13"/>
  <c r="BC497" i="13"/>
  <c r="BC263" i="13"/>
  <c r="BC523" i="13"/>
  <c r="BC240" i="13"/>
  <c r="BC251" i="13"/>
  <c r="BC250" i="13"/>
  <c r="BC379" i="13"/>
  <c r="BC295" i="13"/>
  <c r="BC453" i="13"/>
  <c r="BC74" i="13"/>
  <c r="BC75" i="13"/>
  <c r="BC445" i="13"/>
  <c r="BC484" i="13"/>
  <c r="BC526" i="13"/>
  <c r="BC121" i="13"/>
  <c r="BC578" i="13"/>
  <c r="BC562" i="13"/>
  <c r="BC92" i="13"/>
  <c r="BC53" i="13"/>
  <c r="BC166" i="13"/>
  <c r="BC204" i="13"/>
  <c r="BC262" i="13"/>
  <c r="BC72" i="13"/>
  <c r="BC313" i="13"/>
  <c r="BC36" i="13"/>
  <c r="BC180" i="13"/>
  <c r="BC188" i="13"/>
  <c r="BC232" i="13"/>
  <c r="BC143" i="13"/>
  <c r="BC420" i="13"/>
  <c r="BC527" i="13"/>
  <c r="BC363" i="13"/>
  <c r="BC300" i="13"/>
  <c r="BC504" i="13"/>
  <c r="BC356" i="13"/>
  <c r="BC388" i="13"/>
  <c r="BC442" i="13"/>
  <c r="BC134" i="13"/>
  <c r="BC223" i="13"/>
  <c r="BC175" i="13"/>
  <c r="BC305" i="13"/>
  <c r="BC26" i="13"/>
  <c r="BC167" i="13"/>
  <c r="BC33" i="13"/>
  <c r="BC146" i="13"/>
  <c r="BC544" i="13"/>
  <c r="BC37" i="13"/>
  <c r="BC510" i="13"/>
  <c r="BC274" i="13"/>
  <c r="BC485" i="13"/>
  <c r="BC456" i="13"/>
  <c r="BC80" i="13"/>
  <c r="BC395" i="13"/>
  <c r="BC243" i="13"/>
  <c r="BC279" i="13"/>
  <c r="BC182" i="13"/>
  <c r="BC565" i="13"/>
  <c r="BC570" i="13"/>
  <c r="BC625" i="13"/>
  <c r="BC619" i="13"/>
  <c r="BC569" i="13"/>
  <c r="BC580" i="13"/>
  <c r="BC567" i="13"/>
  <c r="BC585" i="13"/>
  <c r="BC557" i="13"/>
  <c r="BC584" i="13"/>
  <c r="BC612" i="13"/>
  <c r="BC614" i="13"/>
  <c r="BC631" i="13"/>
  <c r="BC311" i="13"/>
  <c r="BC179" i="13"/>
  <c r="BC137" i="13"/>
  <c r="BC124" i="13"/>
  <c r="BC530" i="13"/>
  <c r="BC88" i="13"/>
  <c r="BC342" i="13"/>
  <c r="BC270" i="13"/>
  <c r="BC386" i="13"/>
  <c r="BC31" i="13"/>
  <c r="BC524" i="13"/>
  <c r="BC104" i="13"/>
  <c r="BC231" i="13"/>
  <c r="BC108" i="13"/>
  <c r="BC579" i="13"/>
  <c r="BC603" i="13"/>
  <c r="BC568" i="13"/>
  <c r="BC576" i="13"/>
  <c r="BC597" i="13"/>
  <c r="BC566" i="13"/>
  <c r="BC577" i="13"/>
  <c r="BC590" i="13"/>
  <c r="BC630" i="13"/>
  <c r="BC623" i="13"/>
  <c r="BC632" i="13"/>
  <c r="BC114" i="13"/>
  <c r="BC42" i="13"/>
  <c r="BC205" i="13"/>
  <c r="BC319" i="13"/>
  <c r="BC154" i="13"/>
  <c r="BC483" i="13"/>
  <c r="BC227" i="13"/>
  <c r="BC8" i="13"/>
  <c r="BC301" i="13"/>
  <c r="BC391" i="13"/>
  <c r="BC41" i="13"/>
  <c r="BC61" i="13"/>
  <c r="BC142" i="13"/>
  <c r="BC382" i="13"/>
  <c r="BC103" i="13"/>
  <c r="BC606" i="13"/>
  <c r="BC608" i="13"/>
  <c r="BC593" i="13"/>
  <c r="BC589" i="13"/>
  <c r="BC561" i="13"/>
  <c r="BC564" i="13"/>
  <c r="BC595" i="13"/>
  <c r="BC583" i="13"/>
  <c r="BC620" i="13"/>
  <c r="BC617" i="13"/>
  <c r="BC633" i="13"/>
  <c r="BC627" i="13"/>
  <c r="BC628" i="13"/>
  <c r="BC629" i="13"/>
  <c r="BC586" i="13"/>
  <c r="BC605" i="13"/>
  <c r="BC581" i="13"/>
  <c r="BC559" i="13"/>
  <c r="BC596" i="13"/>
  <c r="BC560" i="13"/>
  <c r="BC613" i="13"/>
  <c r="BC598" i="13"/>
  <c r="BC573" i="13"/>
  <c r="BC555" i="13"/>
  <c r="BC602" i="13"/>
  <c r="BC588" i="13"/>
  <c r="BC600" i="13"/>
  <c r="BC615" i="13"/>
  <c r="BC554" i="13"/>
  <c r="BC592" i="13"/>
  <c r="BC86" i="13"/>
  <c r="BC238" i="13"/>
  <c r="BC551" i="13"/>
  <c r="BC44" i="13"/>
  <c r="BC242" i="13"/>
  <c r="BC255" i="13"/>
  <c r="BC191" i="13"/>
  <c r="BC145" i="13"/>
  <c r="BC357" i="13"/>
  <c r="BC324" i="13"/>
  <c r="BC271" i="13"/>
  <c r="BC224" i="13"/>
  <c r="BC196" i="13"/>
  <c r="BC239" i="13"/>
  <c r="BC128" i="13"/>
  <c r="BC52" i="13"/>
  <c r="BC469" i="13"/>
  <c r="BC278" i="13"/>
  <c r="BC349" i="13"/>
  <c r="BC100" i="13"/>
  <c r="BC365" i="13"/>
  <c r="BC335" i="13"/>
  <c r="BC509" i="13"/>
  <c r="BC156" i="13"/>
  <c r="BC101" i="13"/>
  <c r="BC528" i="13"/>
  <c r="BC15" i="13"/>
  <c r="BC110" i="13"/>
  <c r="BC48" i="13"/>
  <c r="BC346" i="13"/>
  <c r="BC89" i="13"/>
  <c r="BC479" i="13"/>
  <c r="BC626" i="13"/>
  <c r="BC621" i="13"/>
  <c r="BC618" i="13"/>
  <c r="BC587" i="13"/>
  <c r="BC572" i="13"/>
  <c r="BC611" i="13"/>
  <c r="BC571" i="13"/>
  <c r="BC609" i="13"/>
  <c r="BC610" i="13"/>
  <c r="BC556" i="13"/>
  <c r="BC553" i="13"/>
  <c r="BC563" i="13"/>
  <c r="BC616" i="13"/>
  <c r="BC582" i="13"/>
  <c r="BC604" i="13"/>
  <c r="BC601" i="13"/>
  <c r="BC574" i="13"/>
  <c r="BC591" i="13"/>
  <c r="BC558" i="13"/>
  <c r="BC71" i="13"/>
  <c r="BC381" i="13"/>
  <c r="BC237" i="13"/>
  <c r="BC207" i="13"/>
  <c r="BC162" i="13"/>
  <c r="BC426" i="13"/>
  <c r="BC268" i="13"/>
  <c r="BC90" i="13"/>
  <c r="BC9" i="13"/>
  <c r="BC50" i="13"/>
  <c r="BC30" i="13"/>
  <c r="BC96" i="13"/>
  <c r="BC366" i="13"/>
  <c r="BC93" i="13"/>
  <c r="BC209" i="13"/>
  <c r="BC168" i="13"/>
  <c r="BC173" i="13"/>
  <c r="BC116" i="13"/>
  <c r="BC58" i="13"/>
  <c r="BC548" i="13"/>
  <c r="BC477" i="13"/>
  <c r="BC422" i="13"/>
  <c r="BC94" i="13"/>
  <c r="BC531" i="13"/>
  <c r="BC87" i="13"/>
  <c r="BC24" i="13"/>
  <c r="BC281" i="13"/>
  <c r="BC410" i="13"/>
  <c r="BC372" i="13"/>
  <c r="BC310" i="13"/>
  <c r="BC203" i="13"/>
  <c r="BC212" i="13"/>
  <c r="BC321" i="13"/>
  <c r="BC508" i="13"/>
  <c r="BC503" i="13"/>
  <c r="BC421" i="13"/>
  <c r="BC418" i="13"/>
  <c r="BC85" i="13"/>
  <c r="BC210" i="13"/>
  <c r="BC118" i="13"/>
  <c r="BC244" i="13"/>
  <c r="BC135" i="13"/>
  <c r="BC165" i="13"/>
  <c r="BC147" i="13"/>
  <c r="BC164" i="13"/>
  <c r="BC117" i="13"/>
  <c r="BC392" i="13"/>
  <c r="BC542" i="13"/>
  <c r="BC236" i="13"/>
  <c r="BC444" i="13"/>
  <c r="BC519" i="13"/>
  <c r="BC545" i="13"/>
  <c r="BC76" i="13"/>
  <c r="BC460" i="13"/>
  <c r="BC390" i="13"/>
  <c r="BC546" i="13"/>
  <c r="BC160" i="13"/>
  <c r="BC218" i="13"/>
  <c r="BC25" i="13"/>
  <c r="BC499" i="13"/>
  <c r="BC211" i="13"/>
  <c r="BC122" i="13"/>
  <c r="BC341" i="13"/>
  <c r="BC307" i="13"/>
  <c r="BC69" i="13"/>
  <c r="BC435" i="13"/>
  <c r="V28" i="24"/>
  <c r="U28" i="24" s="1"/>
  <c r="V27" i="24"/>
  <c r="U27" i="24" s="1"/>
  <c r="V33" i="24"/>
  <c r="U33" i="24" s="1"/>
  <c r="V19" i="24"/>
  <c r="U19" i="24" s="1"/>
  <c r="V95" i="24"/>
  <c r="U95" i="24" s="1"/>
  <c r="V26" i="24"/>
  <c r="U26" i="24" s="1"/>
  <c r="V34" i="24"/>
  <c r="U34" i="24" s="1"/>
  <c r="V35" i="24"/>
  <c r="U35" i="24" s="1"/>
  <c r="V31" i="24"/>
  <c r="U31" i="24" s="1"/>
  <c r="V29" i="24"/>
  <c r="U29" i="24" s="1"/>
  <c r="V30" i="24"/>
  <c r="U30" i="24" s="1"/>
  <c r="V17" i="24"/>
  <c r="U17" i="24" s="1"/>
  <c r="V32" i="24"/>
  <c r="U32" i="24" s="1"/>
  <c r="V3" i="24"/>
  <c r="U3" i="24" s="1"/>
  <c r="V20" i="24"/>
  <c r="U20" i="24" s="1"/>
  <c r="V125" i="24"/>
  <c r="U125" i="24" s="1"/>
  <c r="V135" i="24"/>
  <c r="U135" i="24" s="1"/>
  <c r="V18" i="24"/>
  <c r="U18" i="24" s="1"/>
  <c r="V46" i="24"/>
  <c r="U46" i="24" s="1"/>
  <c r="V126" i="24"/>
  <c r="U126" i="24" s="1"/>
  <c r="V44" i="24"/>
  <c r="U44" i="24" s="1"/>
  <c r="V123" i="24"/>
  <c r="U123" i="24" s="1"/>
  <c r="V120" i="24"/>
  <c r="U120" i="24" s="1"/>
  <c r="V16" i="24"/>
  <c r="U16" i="24" s="1"/>
  <c r="Q118" i="24"/>
  <c r="W113" i="24" s="1"/>
  <c r="Q94" i="24"/>
  <c r="W91" i="24" s="1"/>
  <c r="V2" i="24"/>
  <c r="U2" i="24" s="1"/>
  <c r="V24" i="24"/>
  <c r="U24" i="24" s="1"/>
  <c r="V45" i="24"/>
  <c r="U45" i="24" s="1"/>
  <c r="V119" i="24"/>
  <c r="U119" i="24" s="1"/>
  <c r="V23" i="24"/>
  <c r="U23" i="24" s="1"/>
  <c r="Q149" i="24"/>
  <c r="V144" i="24" s="1"/>
  <c r="U144" i="24" s="1"/>
  <c r="Q107" i="24"/>
  <c r="Q134" i="24"/>
  <c r="V134" i="24" s="1"/>
  <c r="U134" i="24" s="1"/>
  <c r="Q164" i="24"/>
  <c r="V161" i="24" s="1"/>
  <c r="U161" i="24" s="1"/>
  <c r="V21" i="24"/>
  <c r="U21" i="24" s="1"/>
  <c r="Q11" i="24"/>
  <c r="W4" i="24" s="1"/>
  <c r="Q15" i="24"/>
  <c r="V14" i="24" s="1"/>
  <c r="U14" i="24" s="1"/>
  <c r="Q160" i="24"/>
  <c r="V156" i="24" s="1"/>
  <c r="U156" i="24" s="1"/>
  <c r="Q103" i="24"/>
  <c r="V96" i="24" s="1"/>
  <c r="U96" i="24" s="1"/>
  <c r="Q68" i="24"/>
  <c r="Q174" i="24"/>
  <c r="V47" i="24"/>
  <c r="U47" i="24" s="1"/>
  <c r="V124" i="24"/>
  <c r="U124" i="24" s="1"/>
  <c r="Q111" i="24"/>
  <c r="V108" i="24" s="1"/>
  <c r="U108" i="24" s="1"/>
  <c r="Q62" i="24"/>
  <c r="Q155" i="24"/>
  <c r="Q75" i="24"/>
  <c r="V121" i="24"/>
  <c r="U121" i="24" s="1"/>
  <c r="Q55" i="24"/>
  <c r="V49" i="24" s="1"/>
  <c r="U49" i="24" s="1"/>
  <c r="Q43" i="24"/>
  <c r="W36" i="24" s="1"/>
  <c r="Q143" i="24"/>
  <c r="V136" i="24" s="1"/>
  <c r="U136" i="24" s="1"/>
  <c r="V122" i="24"/>
  <c r="U122" i="24" s="1"/>
  <c r="Q87" i="24"/>
  <c r="W82" i="24" s="1"/>
  <c r="Q76" i="24"/>
  <c r="Q65" i="24"/>
  <c r="Q80" i="24"/>
  <c r="W77" i="24" s="1"/>
  <c r="Q104" i="24"/>
  <c r="Q172" i="24"/>
  <c r="W165" i="24" s="1"/>
  <c r="Q154" i="24"/>
  <c r="Q57" i="24"/>
  <c r="Q71" i="24"/>
  <c r="V22" i="24"/>
  <c r="U22" i="24" s="1"/>
  <c r="V25" i="24"/>
  <c r="U25" i="24" s="1"/>
  <c r="W38" i="24"/>
  <c r="W133" i="24"/>
  <c r="W39" i="24"/>
  <c r="W9" i="24"/>
  <c r="W13" i="24"/>
  <c r="W141" i="24"/>
  <c r="W129" i="24"/>
  <c r="W86" i="24"/>
  <c r="W12" i="24"/>
  <c r="W41" i="24"/>
  <c r="W37" i="24"/>
  <c r="W93" i="24"/>
  <c r="W115" i="24"/>
  <c r="W146" i="24"/>
  <c r="W127" i="24"/>
  <c r="W5" i="24"/>
  <c r="W112" i="24"/>
  <c r="W152" i="24"/>
  <c r="W111" i="24"/>
  <c r="W103" i="24"/>
  <c r="W101" i="24"/>
  <c r="W102" i="24"/>
  <c r="W169" i="24"/>
  <c r="W97" i="24"/>
  <c r="W99" i="24"/>
  <c r="W75" i="24"/>
  <c r="W150" i="24"/>
  <c r="W108" i="24"/>
  <c r="W69" i="24"/>
  <c r="W62" i="24"/>
  <c r="W68" i="24"/>
  <c r="W55" i="24"/>
  <c r="W43" i="24"/>
  <c r="W42" i="24"/>
  <c r="W143" i="24"/>
  <c r="W144" i="24"/>
  <c r="W54" i="24"/>
  <c r="W96" i="24"/>
  <c r="W139" i="24"/>
  <c r="W138" i="24"/>
  <c r="W166" i="24"/>
  <c r="W53" i="24"/>
  <c r="W7" i="24"/>
  <c r="W109" i="24"/>
  <c r="W140" i="24"/>
  <c r="W49" i="24"/>
  <c r="W104" i="24"/>
  <c r="W76" i="24"/>
  <c r="W154" i="24"/>
  <c r="W57" i="24"/>
  <c r="W71" i="24"/>
  <c r="W90" i="24"/>
  <c r="W78" i="24"/>
  <c r="W8" i="24"/>
  <c r="W128" i="24"/>
  <c r="W153" i="24"/>
  <c r="W52" i="24"/>
  <c r="W14" i="24"/>
  <c r="W73" i="24"/>
  <c r="W89" i="24"/>
  <c r="W131" i="24"/>
  <c r="W58" i="24"/>
  <c r="W106" i="24"/>
  <c r="W118" i="24"/>
  <c r="W117" i="24"/>
  <c r="W87" i="24"/>
  <c r="W145" i="24"/>
  <c r="W70" i="24"/>
  <c r="W60" i="24"/>
  <c r="W59" i="24"/>
  <c r="W72" i="24"/>
  <c r="W83" i="24"/>
  <c r="W50" i="24"/>
  <c r="W130" i="24"/>
  <c r="W80" i="24"/>
  <c r="W107" i="24"/>
  <c r="W94" i="24"/>
  <c r="W142" i="24"/>
  <c r="W88" i="24"/>
  <c r="W6" i="24"/>
  <c r="W81" i="24"/>
  <c r="W159" i="24"/>
  <c r="W79" i="24"/>
  <c r="W84" i="24"/>
  <c r="W74" i="24"/>
  <c r="W51" i="24"/>
  <c r="W48" i="24"/>
  <c r="W61" i="24"/>
  <c r="W65" i="24"/>
  <c r="W64" i="24"/>
  <c r="W63" i="24"/>
  <c r="W11" i="24"/>
  <c r="W10" i="24"/>
  <c r="W15" i="24"/>
  <c r="W162" i="24"/>
  <c r="W114" i="24"/>
  <c r="W66" i="24"/>
  <c r="W85" i="24"/>
  <c r="W67" i="24"/>
  <c r="W56" i="24"/>
  <c r="W92" i="24"/>
  <c r="W156" i="24"/>
  <c r="W40" i="24"/>
  <c r="K12" i="2"/>
  <c r="H13" i="2"/>
  <c r="H65" i="2"/>
  <c r="A16" i="16"/>
  <c r="A24" i="16" s="1"/>
  <c r="A32" i="16" s="1"/>
  <c r="A40" i="16" s="1"/>
  <c r="A48" i="16" s="1"/>
  <c r="A56" i="16" s="1"/>
  <c r="A64" i="16" s="1"/>
  <c r="A72" i="16" s="1"/>
  <c r="A80" i="16" s="1"/>
  <c r="A88" i="16" s="1"/>
  <c r="A96" i="16" s="1"/>
  <c r="A104" i="16" s="1"/>
  <c r="A112" i="16" s="1"/>
  <c r="A120" i="16" s="1"/>
  <c r="A128" i="16" s="1"/>
  <c r="A136" i="16" s="1"/>
  <c r="A144" i="16" s="1"/>
  <c r="A152" i="16" s="1"/>
  <c r="A160" i="16" s="1"/>
  <c r="A168" i="16" s="1"/>
  <c r="A9" i="16"/>
  <c r="A17" i="16" s="1"/>
  <c r="A25" i="16" s="1"/>
  <c r="A33" i="16" s="1"/>
  <c r="A41" i="16" s="1"/>
  <c r="A49" i="16" s="1"/>
  <c r="A57" i="16" s="1"/>
  <c r="A65" i="16" s="1"/>
  <c r="A73" i="16" s="1"/>
  <c r="A81" i="16" s="1"/>
  <c r="A89" i="16" s="1"/>
  <c r="A97" i="16" s="1"/>
  <c r="A105" i="16" s="1"/>
  <c r="A113" i="16" s="1"/>
  <c r="A121" i="16" s="1"/>
  <c r="A129" i="16" s="1"/>
  <c r="A137" i="16" s="1"/>
  <c r="A145" i="16" s="1"/>
  <c r="A153" i="16" s="1"/>
  <c r="A161" i="16" s="1"/>
  <c r="A169" i="16" s="1"/>
  <c r="BD6" i="13" l="1"/>
  <c r="G14" i="14" s="1"/>
  <c r="V155" i="24"/>
  <c r="U155" i="24" s="1"/>
  <c r="BD7" i="13"/>
  <c r="BD5" i="13"/>
  <c r="G3" i="14" s="1"/>
  <c r="R3" i="24" s="1"/>
  <c r="S3" i="24" s="1"/>
  <c r="BD8" i="13"/>
  <c r="BD9" i="13"/>
  <c r="BD465" i="13"/>
  <c r="BD10" i="13"/>
  <c r="G6" i="14" s="1"/>
  <c r="BD224" i="13"/>
  <c r="BD207" i="13"/>
  <c r="BD160" i="13"/>
  <c r="BD11" i="13"/>
  <c r="G31" i="14" s="1"/>
  <c r="BD13" i="13"/>
  <c r="BD12" i="13"/>
  <c r="BD452" i="13"/>
  <c r="BD25" i="13"/>
  <c r="G43" i="14" s="1"/>
  <c r="BD14" i="13"/>
  <c r="BD21" i="13"/>
  <c r="BD231" i="13"/>
  <c r="BD278" i="13"/>
  <c r="BD403" i="13"/>
  <c r="BD536" i="13"/>
  <c r="BD225" i="13"/>
  <c r="BD306" i="13"/>
  <c r="BD586" i="13"/>
  <c r="BD366" i="13"/>
  <c r="BD174" i="13"/>
  <c r="BD526" i="13"/>
  <c r="BD184" i="13"/>
  <c r="BD95" i="13"/>
  <c r="BD202" i="13"/>
  <c r="BD210" i="13"/>
  <c r="BD30" i="13"/>
  <c r="BD268" i="13"/>
  <c r="BD193" i="13"/>
  <c r="G156" i="14" s="1"/>
  <c r="BD387" i="13"/>
  <c r="G167" i="14" s="1"/>
  <c r="BD267" i="13"/>
  <c r="BD217" i="13"/>
  <c r="BD130" i="13"/>
  <c r="BD453" i="13"/>
  <c r="BD94" i="13"/>
  <c r="BD88" i="13"/>
  <c r="BD188" i="13"/>
  <c r="BD384" i="13"/>
  <c r="BD92" i="13"/>
  <c r="BD47" i="13"/>
  <c r="BD270" i="13"/>
  <c r="BD142" i="13"/>
  <c r="G89" i="14" s="1"/>
  <c r="BD287" i="13"/>
  <c r="BD255" i="13"/>
  <c r="BD157" i="13"/>
  <c r="G29" i="14" s="1"/>
  <c r="BD171" i="13"/>
  <c r="BD234" i="13"/>
  <c r="BD106" i="13"/>
  <c r="BD416" i="13"/>
  <c r="BD501" i="13"/>
  <c r="BD257" i="13"/>
  <c r="BD331" i="13"/>
  <c r="BD307" i="13"/>
  <c r="BD499" i="13"/>
  <c r="BD546" i="13"/>
  <c r="BD545" i="13"/>
  <c r="BD147" i="13"/>
  <c r="BD212" i="13"/>
  <c r="G142" i="14" s="1"/>
  <c r="BD168" i="13"/>
  <c r="BD96" i="13"/>
  <c r="BD90" i="13"/>
  <c r="G134" i="14" s="1"/>
  <c r="BD89" i="13"/>
  <c r="G40" i="14" s="1"/>
  <c r="BD128" i="13"/>
  <c r="BD271" i="13"/>
  <c r="BD281" i="13"/>
  <c r="G78" i="14" s="1"/>
  <c r="BD239" i="13"/>
  <c r="BD99" i="13"/>
  <c r="BD243" i="13"/>
  <c r="BD74" i="13"/>
  <c r="BD31" i="13"/>
  <c r="G57" i="14" s="1"/>
  <c r="BD80" i="13"/>
  <c r="BD486" i="13"/>
  <c r="BD258" i="13"/>
  <c r="BD154" i="13"/>
  <c r="BD251" i="13"/>
  <c r="BD51" i="13"/>
  <c r="BD117" i="13"/>
  <c r="BD228" i="13"/>
  <c r="G151" i="14" s="1"/>
  <c r="BD120" i="13"/>
  <c r="BD238" i="13"/>
  <c r="BD555" i="13"/>
  <c r="BD57" i="13"/>
  <c r="G152" i="14" s="1"/>
  <c r="BD100" i="13"/>
  <c r="BD358" i="13"/>
  <c r="BD345" i="13"/>
  <c r="G169" i="14" s="1"/>
  <c r="H169" i="14" s="1"/>
  <c r="BD37" i="13"/>
  <c r="G17" i="14" s="1"/>
  <c r="BD69" i="13"/>
  <c r="BD272" i="13"/>
  <c r="BD283" i="13"/>
  <c r="BD77" i="13"/>
  <c r="BD296" i="13"/>
  <c r="BD542" i="13"/>
  <c r="BD531" i="13"/>
  <c r="BD604" i="13"/>
  <c r="BD633" i="13"/>
  <c r="BD509" i="13"/>
  <c r="BD613" i="13"/>
  <c r="BD378" i="13"/>
  <c r="BD498" i="13"/>
  <c r="BD469" i="13"/>
  <c r="BD525" i="13"/>
  <c r="BD478" i="13"/>
  <c r="BD551" i="13"/>
  <c r="BD491" i="13"/>
  <c r="BD607" i="13"/>
  <c r="BD519" i="13"/>
  <c r="BD591" i="13"/>
  <c r="BD605" i="13"/>
  <c r="BD422" i="13"/>
  <c r="BD359" i="13"/>
  <c r="BD393" i="13"/>
  <c r="BD396" i="13"/>
  <c r="BD312" i="13"/>
  <c r="BD456" i="13"/>
  <c r="G38" i="14" s="1"/>
  <c r="BD481" i="13"/>
  <c r="BD564" i="13"/>
  <c r="BD574" i="13"/>
  <c r="BD617" i="13"/>
  <c r="BD410" i="13"/>
  <c r="BD571" i="13"/>
  <c r="BD349" i="13"/>
  <c r="BD554" i="13"/>
  <c r="BD382" i="13"/>
  <c r="BD476" i="13"/>
  <c r="BD508" i="13"/>
  <c r="BD372" i="13"/>
  <c r="BD436" i="13"/>
  <c r="BD518" i="13"/>
  <c r="BD335" i="13"/>
  <c r="BD535" i="13"/>
  <c r="BD556" i="13"/>
  <c r="BD618" i="13"/>
  <c r="BD390" i="13"/>
  <c r="BD429" i="13"/>
  <c r="G106" i="14" s="1"/>
  <c r="BD521" i="13"/>
  <c r="BD310" i="13"/>
  <c r="BD440" i="13"/>
  <c r="BD467" i="13"/>
  <c r="BD319" i="13"/>
  <c r="BD511" i="13"/>
  <c r="BD494" i="13"/>
  <c r="BD313" i="13"/>
  <c r="BD548" i="13"/>
  <c r="BD395" i="13"/>
  <c r="BD547" i="13"/>
  <c r="BD333" i="13"/>
  <c r="BD562" i="13"/>
  <c r="BD603" i="13"/>
  <c r="BD421" i="13"/>
  <c r="BD602" i="13"/>
  <c r="BD530" i="13"/>
  <c r="BD166" i="13"/>
  <c r="BD274" i="13"/>
  <c r="BD364" i="13"/>
  <c r="BD341" i="13"/>
  <c r="BD158" i="13"/>
  <c r="BD38" i="13"/>
  <c r="G86" i="14" s="1"/>
  <c r="BD391" i="13"/>
  <c r="BD146" i="13"/>
  <c r="BD105" i="13"/>
  <c r="BD97" i="13"/>
  <c r="G164" i="14" s="1"/>
  <c r="BD236" i="13"/>
  <c r="BD20" i="13"/>
  <c r="G16" i="14" s="1"/>
  <c r="BD540" i="13"/>
  <c r="BD433" i="13"/>
  <c r="BD116" i="13"/>
  <c r="BD482" i="13"/>
  <c r="BD369" i="13"/>
  <c r="BD220" i="13"/>
  <c r="BD527" i="13"/>
  <c r="BD593" i="13"/>
  <c r="BD584" i="13"/>
  <c r="BD619" i="13"/>
  <c r="BD165" i="13"/>
  <c r="BD58" i="13"/>
  <c r="G153" i="14" s="1"/>
  <c r="BD237" i="13"/>
  <c r="G42" i="14" s="1"/>
  <c r="BD611" i="13"/>
  <c r="BD615" i="13"/>
  <c r="BD627" i="13"/>
  <c r="BD553" i="13"/>
  <c r="BD581" i="13"/>
  <c r="BD549" i="13"/>
  <c r="BD138" i="13"/>
  <c r="G66" i="14" s="1"/>
  <c r="BD332" i="13"/>
  <c r="BD472" i="13"/>
  <c r="BD324" i="13"/>
  <c r="BD479" i="13"/>
  <c r="G110" i="14" s="1"/>
  <c r="BD288" i="13"/>
  <c r="BD227" i="13"/>
  <c r="G129" i="14" s="1"/>
  <c r="BD356" i="13"/>
  <c r="BD470" i="13"/>
  <c r="BD449" i="13"/>
  <c r="BD520" i="13"/>
  <c r="BD24" i="13"/>
  <c r="G22" i="14" s="1"/>
  <c r="BD62" i="13"/>
  <c r="G21" i="14" s="1"/>
  <c r="BD81" i="13"/>
  <c r="G90" i="14" s="1"/>
  <c r="BD377" i="13"/>
  <c r="BD45" i="13"/>
  <c r="BD121" i="13"/>
  <c r="G84" i="14" s="1"/>
  <c r="BD484" i="13"/>
  <c r="BD490" i="13"/>
  <c r="BD82" i="13"/>
  <c r="G55" i="14" s="1"/>
  <c r="BD327" i="13"/>
  <c r="BD477" i="13"/>
  <c r="BD409" i="13"/>
  <c r="BD242" i="13"/>
  <c r="BD216" i="13"/>
  <c r="BD219" i="13"/>
  <c r="BD438" i="13"/>
  <c r="BD136" i="13"/>
  <c r="G61" i="14" s="1"/>
  <c r="BD222" i="13"/>
  <c r="BD431" i="13"/>
  <c r="BD474" i="13"/>
  <c r="BD264" i="13"/>
  <c r="BD155" i="13"/>
  <c r="BD145" i="13"/>
  <c r="BD441" i="13"/>
  <c r="BD412" i="13"/>
  <c r="BD493" i="13"/>
  <c r="BD244" i="13"/>
  <c r="BD577" i="13"/>
  <c r="BD632" i="13"/>
  <c r="BD392" i="13"/>
  <c r="BD528" i="13"/>
  <c r="BD246" i="13"/>
  <c r="G131" i="14" s="1"/>
  <c r="BD367" i="13"/>
  <c r="BD459" i="13"/>
  <c r="BD462" i="13"/>
  <c r="BD198" i="13"/>
  <c r="G32" i="14" s="1"/>
  <c r="BD317" i="13"/>
  <c r="G46" i="14" s="1"/>
  <c r="BD107" i="13"/>
  <c r="G138" i="14" s="1"/>
  <c r="BD259" i="13"/>
  <c r="BD399" i="13"/>
  <c r="BD102" i="13"/>
  <c r="G67" i="14" s="1"/>
  <c r="BD461" i="13"/>
  <c r="BD510" i="13"/>
  <c r="BD353" i="13"/>
  <c r="BD334" i="13"/>
  <c r="BD17" i="13"/>
  <c r="G13" i="14" s="1"/>
  <c r="BD263" i="13"/>
  <c r="BD70" i="13"/>
  <c r="G143" i="14" s="1"/>
  <c r="BD434" i="13"/>
  <c r="G166" i="14" s="1"/>
  <c r="BD357" i="13"/>
  <c r="BD186" i="13"/>
  <c r="G82" i="14" s="1"/>
  <c r="BD61" i="13"/>
  <c r="G64" i="14" s="1"/>
  <c r="BD53" i="13"/>
  <c r="G104" i="14" s="1"/>
  <c r="BD524" i="13"/>
  <c r="BD290" i="13"/>
  <c r="BD141" i="13"/>
  <c r="BD352" i="13"/>
  <c r="BD534" i="13"/>
  <c r="BD197" i="13"/>
  <c r="G51" i="14" s="1"/>
  <c r="BD320" i="13"/>
  <c r="BD302" i="13"/>
  <c r="BD379" i="13"/>
  <c r="BD241" i="13"/>
  <c r="BD411" i="13"/>
  <c r="BD163" i="13"/>
  <c r="G102" i="14" s="1"/>
  <c r="BD473" i="13"/>
  <c r="BD342" i="13"/>
  <c r="BD112" i="13"/>
  <c r="G103" i="14" s="1"/>
  <c r="BD360" i="13"/>
  <c r="BD517" i="13"/>
  <c r="BD383" i="13"/>
  <c r="BD322" i="13"/>
  <c r="BD266" i="13"/>
  <c r="BD204" i="13"/>
  <c r="G128" i="14" s="1"/>
  <c r="BD148" i="13"/>
  <c r="BD48" i="13"/>
  <c r="G71" i="14" s="1"/>
  <c r="BD71" i="13"/>
  <c r="G56" i="14" s="1"/>
  <c r="BD293" i="13"/>
  <c r="BD205" i="13"/>
  <c r="BD185" i="13"/>
  <c r="BD343" i="13"/>
  <c r="BD435" i="13"/>
  <c r="BD389" i="13"/>
  <c r="BD362" i="13"/>
  <c r="BD354" i="13"/>
  <c r="BD196" i="13"/>
  <c r="BD337" i="13"/>
  <c r="BD250" i="13"/>
  <c r="BD303" i="13"/>
  <c r="BD54" i="13"/>
  <c r="G11" i="14" s="1"/>
  <c r="BD280" i="13"/>
  <c r="BD261" i="13"/>
  <c r="G112" i="14" s="1"/>
  <c r="BD248" i="13"/>
  <c r="BD301" i="13"/>
  <c r="G96" i="14" s="1"/>
  <c r="BD178" i="13"/>
  <c r="BD132" i="13"/>
  <c r="BD260" i="13"/>
  <c r="BD75" i="13"/>
  <c r="G69" i="14" s="1"/>
  <c r="BD161" i="13"/>
  <c r="BD505" i="13"/>
  <c r="BD388" i="13"/>
  <c r="BD273" i="13"/>
  <c r="BD417" i="13"/>
  <c r="BD374" i="13"/>
  <c r="BD323" i="13"/>
  <c r="G155" i="14" s="1"/>
  <c r="BD423" i="13"/>
  <c r="BD126" i="13"/>
  <c r="BD101" i="13"/>
  <c r="G25" i="14" s="1"/>
  <c r="BD402" i="13"/>
  <c r="G161" i="14" s="1"/>
  <c r="BD458" i="13"/>
  <c r="BD127" i="13"/>
  <c r="BD512" i="13"/>
  <c r="BD189" i="13"/>
  <c r="BD113" i="13"/>
  <c r="BD79" i="13"/>
  <c r="G20" i="14" s="1"/>
  <c r="BD483" i="13"/>
  <c r="BD328" i="13"/>
  <c r="BD213" i="13"/>
  <c r="G150" i="14" s="1"/>
  <c r="BD64" i="13"/>
  <c r="G54" i="14" s="1"/>
  <c r="BD232" i="13"/>
  <c r="BD34" i="13"/>
  <c r="G53" i="14" s="1"/>
  <c r="BD496" i="13"/>
  <c r="BD140" i="13"/>
  <c r="G117" i="14" s="1"/>
  <c r="H117" i="14" s="1"/>
  <c r="BD36" i="13"/>
  <c r="G23" i="14" s="1"/>
  <c r="BD318" i="13"/>
  <c r="BD297" i="13"/>
  <c r="G62" i="14" s="1"/>
  <c r="BD247" i="13"/>
  <c r="BD430" i="13"/>
  <c r="BD608" i="13"/>
  <c r="BD578" i="13"/>
  <c r="BD573" i="13"/>
  <c r="BD610" i="13"/>
  <c r="BD566" i="13"/>
  <c r="BD580" i="13"/>
  <c r="BD623" i="13"/>
  <c r="BD118" i="13"/>
  <c r="G68" i="14" s="1"/>
  <c r="BD558" i="13"/>
  <c r="BD629" i="13"/>
  <c r="BD626" i="13"/>
  <c r="BD631" i="13"/>
  <c r="BD575" i="13"/>
  <c r="BD576" i="13"/>
  <c r="BD590" i="13"/>
  <c r="BD616" i="13"/>
  <c r="BD572" i="13"/>
  <c r="BD600" i="13"/>
  <c r="BD596" i="13"/>
  <c r="BD599" i="13"/>
  <c r="BD594" i="13"/>
  <c r="BD567" i="13"/>
  <c r="BD589" i="13"/>
  <c r="BD583" i="13"/>
  <c r="BD515" i="13"/>
  <c r="BD46" i="13"/>
  <c r="G88" i="14" s="1"/>
  <c r="BD159" i="13"/>
  <c r="G119" i="14" s="1"/>
  <c r="BD84" i="13"/>
  <c r="G127" i="14" s="1"/>
  <c r="BD439" i="13"/>
  <c r="BD137" i="13"/>
  <c r="G174" i="14" s="1"/>
  <c r="BD550" i="13"/>
  <c r="BD177" i="13"/>
  <c r="G79" i="14" s="1"/>
  <c r="BD56" i="13"/>
  <c r="G122" i="14" s="1"/>
  <c r="BD339" i="13"/>
  <c r="BD308" i="13"/>
  <c r="G74" i="14" s="1"/>
  <c r="BD532" i="13"/>
  <c r="BD371" i="13"/>
  <c r="BD183" i="13"/>
  <c r="BD507" i="13"/>
  <c r="BD315" i="13"/>
  <c r="BD504" i="13"/>
  <c r="BD167" i="13"/>
  <c r="G175" i="14" s="1"/>
  <c r="BD295" i="13"/>
  <c r="BD153" i="13"/>
  <c r="BD370" i="13"/>
  <c r="BD444" i="13"/>
  <c r="BD26" i="13"/>
  <c r="G33" i="14" s="1"/>
  <c r="BD394" i="13"/>
  <c r="BD256" i="13"/>
  <c r="G121" i="14" s="1"/>
  <c r="BD522" i="13"/>
  <c r="BD355" i="13"/>
  <c r="BD321" i="13"/>
  <c r="G173" i="14" s="1"/>
  <c r="BD279" i="13"/>
  <c r="BD52" i="13"/>
  <c r="BD426" i="13"/>
  <c r="BD529" i="13"/>
  <c r="BD428" i="13"/>
  <c r="BD413" i="13"/>
  <c r="BD487" i="13"/>
  <c r="BD67" i="13"/>
  <c r="G135" i="14" s="1"/>
  <c r="BD135" i="13"/>
  <c r="G100" i="14" s="1"/>
  <c r="BD33" i="13"/>
  <c r="G45" i="14" s="1"/>
  <c r="BD131" i="13"/>
  <c r="G165" i="14" s="1"/>
  <c r="BD176" i="13"/>
  <c r="BD16" i="13"/>
  <c r="G26" i="14" s="1"/>
  <c r="BD15" i="13"/>
  <c r="BD110" i="13"/>
  <c r="G19" i="14" s="1"/>
  <c r="BD543" i="13"/>
  <c r="BD201" i="13"/>
  <c r="BD187" i="13"/>
  <c r="BD316" i="13"/>
  <c r="G18" i="14" s="1"/>
  <c r="BD78" i="13"/>
  <c r="G77" i="14" s="1"/>
  <c r="BD376" i="13"/>
  <c r="G99" i="14" s="1"/>
  <c r="BD298" i="13"/>
  <c r="BD338" i="13"/>
  <c r="BD495" i="13"/>
  <c r="BD73" i="13"/>
  <c r="G15" i="14" s="1"/>
  <c r="BD125" i="13"/>
  <c r="BD408" i="13"/>
  <c r="BD425" i="13"/>
  <c r="G177" i="14" s="1"/>
  <c r="BD454" i="13"/>
  <c r="BD625" i="13"/>
  <c r="BD622" i="13"/>
  <c r="BD624" i="13"/>
  <c r="BD588" i="13"/>
  <c r="BD559" i="13"/>
  <c r="BD579" i="13"/>
  <c r="BD597" i="13"/>
  <c r="BD565" i="13"/>
  <c r="BD557" i="13"/>
  <c r="BD612" i="13"/>
  <c r="BD606" i="13"/>
  <c r="G105" i="14" s="1"/>
  <c r="BD561" i="13"/>
  <c r="BD570" i="13"/>
  <c r="BD563" i="13"/>
  <c r="BD587" i="13"/>
  <c r="BD235" i="13"/>
  <c r="G30" i="14" s="1"/>
  <c r="BD254" i="13"/>
  <c r="BD35" i="13"/>
  <c r="G39" i="14" s="1"/>
  <c r="BD419" i="13"/>
  <c r="G168" i="14" s="1"/>
  <c r="BD523" i="13"/>
  <c r="BD344" i="13"/>
  <c r="BD347" i="13"/>
  <c r="BD400" i="13"/>
  <c r="BD41" i="13"/>
  <c r="G123" i="14" s="1"/>
  <c r="BD215" i="13"/>
  <c r="BD488" i="13"/>
  <c r="BD68" i="13"/>
  <c r="G59" i="14" s="1"/>
  <c r="BD299" i="13"/>
  <c r="BD538" i="13"/>
  <c r="BD192" i="13"/>
  <c r="BD289" i="13"/>
  <c r="BD442" i="13"/>
  <c r="BD544" i="13"/>
  <c r="BD348" i="13"/>
  <c r="G157" i="14" s="1"/>
  <c r="BD445" i="13"/>
  <c r="BD195" i="13"/>
  <c r="BD98" i="13"/>
  <c r="BD455" i="13"/>
  <c r="BD119" i="13"/>
  <c r="G95" i="14" s="1"/>
  <c r="BD373" i="13"/>
  <c r="BD447" i="13"/>
  <c r="BD497" i="13"/>
  <c r="BD44" i="13"/>
  <c r="G58" i="14" s="1"/>
  <c r="BD404" i="13"/>
  <c r="BD66" i="13"/>
  <c r="G76" i="14" s="1"/>
  <c r="BD218" i="13"/>
  <c r="BD104" i="13"/>
  <c r="BD65" i="13"/>
  <c r="G12" i="14" s="1"/>
  <c r="BD59" i="13"/>
  <c r="G159" i="14" s="1"/>
  <c r="BD111" i="13"/>
  <c r="G158" i="14" s="1"/>
  <c r="BD304" i="13"/>
  <c r="BD230" i="13"/>
  <c r="BD169" i="13"/>
  <c r="BD221" i="13"/>
  <c r="BD151" i="13"/>
  <c r="BD340" i="13"/>
  <c r="G136" i="14" s="1"/>
  <c r="BD50" i="13"/>
  <c r="G113" i="14" s="1"/>
  <c r="BD398" i="13"/>
  <c r="BD229" i="13"/>
  <c r="G145" i="14" s="1"/>
  <c r="BD552" i="13"/>
  <c r="BD468" i="13"/>
  <c r="BD191" i="13"/>
  <c r="BD628" i="13"/>
  <c r="BD277" i="13"/>
  <c r="BD233" i="13"/>
  <c r="G116" i="14" s="1"/>
  <c r="BD424" i="13"/>
  <c r="BD385" i="13"/>
  <c r="BD179" i="13"/>
  <c r="BD190" i="13"/>
  <c r="BD541" i="13"/>
  <c r="BD386" i="13"/>
  <c r="BD206" i="13"/>
  <c r="BD336" i="13"/>
  <c r="BD265" i="13"/>
  <c r="BD269" i="13"/>
  <c r="BD22" i="13"/>
  <c r="G36" i="14" s="1"/>
  <c r="BD405" i="13"/>
  <c r="BD489" i="13"/>
  <c r="BD414" i="13"/>
  <c r="BD448" i="13"/>
  <c r="BD173" i="13"/>
  <c r="BD451" i="13"/>
  <c r="BD133" i="13"/>
  <c r="BD152" i="13"/>
  <c r="G28" i="14" s="1"/>
  <c r="BD397" i="13"/>
  <c r="BD406" i="13"/>
  <c r="BD363" i="13"/>
  <c r="BD305" i="13"/>
  <c r="BD87" i="13"/>
  <c r="G141" i="14" s="1"/>
  <c r="BD407" i="13"/>
  <c r="BD203" i="13"/>
  <c r="BD245" i="13"/>
  <c r="BD143" i="13"/>
  <c r="BD93" i="13"/>
  <c r="BD209" i="13"/>
  <c r="BD475" i="13"/>
  <c r="BD514" i="13"/>
  <c r="BD471" i="13"/>
  <c r="BD253" i="13"/>
  <c r="G137" i="14" s="1"/>
  <c r="BD85" i="13"/>
  <c r="G118" i="14" s="1"/>
  <c r="BD502" i="13"/>
  <c r="BD240" i="13"/>
  <c r="G44" i="14" s="1"/>
  <c r="BD275" i="13"/>
  <c r="BD43" i="13"/>
  <c r="G107" i="14" s="1"/>
  <c r="BD368" i="13"/>
  <c r="BD346" i="13"/>
  <c r="BD601" i="13"/>
  <c r="BD569" i="13"/>
  <c r="BD592" i="13"/>
  <c r="BD503" i="13"/>
  <c r="BD582" i="13"/>
  <c r="BD621" i="13"/>
  <c r="BD560" i="13"/>
  <c r="BD91" i="13"/>
  <c r="G92" i="14" s="1"/>
  <c r="BD28" i="13"/>
  <c r="G65" i="14" s="1"/>
  <c r="BD401" i="13"/>
  <c r="BD144" i="13"/>
  <c r="G70" i="14" s="1"/>
  <c r="BD109" i="13"/>
  <c r="BD415" i="13"/>
  <c r="BD39" i="13"/>
  <c r="G63" i="14" s="1"/>
  <c r="BD380" i="13"/>
  <c r="BD537" i="13"/>
  <c r="BD361" i="13"/>
  <c r="BD55" i="13"/>
  <c r="BD375" i="13"/>
  <c r="BD457" i="13"/>
  <c r="BD485" i="13"/>
  <c r="BD76" i="13"/>
  <c r="G34" i="14" s="1"/>
  <c r="BD122" i="13"/>
  <c r="G144" i="14" s="1"/>
  <c r="BD134" i="13"/>
  <c r="G27" i="14" s="1"/>
  <c r="BD282" i="13"/>
  <c r="BD194" i="13"/>
  <c r="BD506" i="13"/>
  <c r="G171" i="14" s="1"/>
  <c r="BD516" i="13"/>
  <c r="BD108" i="13"/>
  <c r="BD32" i="13"/>
  <c r="G73" i="14" s="1"/>
  <c r="BD180" i="13"/>
  <c r="G83" i="14" s="1"/>
  <c r="BD420" i="13"/>
  <c r="BD164" i="13"/>
  <c r="G162" i="14" s="1"/>
  <c r="BD294" i="13"/>
  <c r="BD124" i="13"/>
  <c r="G148" i="14" s="1"/>
  <c r="BD539" i="13"/>
  <c r="BD427" i="13"/>
  <c r="BD463" i="13"/>
  <c r="BD170" i="13"/>
  <c r="G72" i="14" s="1"/>
  <c r="BD291" i="13"/>
  <c r="BD480" i="13"/>
  <c r="BD86" i="13"/>
  <c r="G147" i="14" s="1"/>
  <c r="BD325" i="13"/>
  <c r="BD19" i="13"/>
  <c r="G47" i="14" s="1"/>
  <c r="BD513" i="13"/>
  <c r="BD60" i="13"/>
  <c r="G81" i="14" s="1"/>
  <c r="BD309" i="13"/>
  <c r="BD63" i="13"/>
  <c r="G49" i="14" s="1"/>
  <c r="BD149" i="13"/>
  <c r="BD314" i="13"/>
  <c r="BD139" i="13"/>
  <c r="G154" i="14" s="1"/>
  <c r="BD351" i="13"/>
  <c r="BD199" i="13"/>
  <c r="G125" i="14" s="1"/>
  <c r="BD72" i="13"/>
  <c r="BD492" i="13"/>
  <c r="BD446" i="13"/>
  <c r="BD156" i="13"/>
  <c r="G146" i="14" s="1"/>
  <c r="BD181" i="13"/>
  <c r="BD214" i="13"/>
  <c r="BD326" i="13"/>
  <c r="BD150" i="13"/>
  <c r="G80" i="14" s="1"/>
  <c r="BD418" i="13"/>
  <c r="BD460" i="13"/>
  <c r="BD200" i="13"/>
  <c r="BD211" i="13"/>
  <c r="BD533" i="13"/>
  <c r="BD300" i="13"/>
  <c r="BD285" i="13"/>
  <c r="BD172" i="13"/>
  <c r="BD500" i="13"/>
  <c r="BD115" i="13"/>
  <c r="BD29" i="13"/>
  <c r="G24" i="14" s="1"/>
  <c r="BD23" i="13"/>
  <c r="G115" i="14" s="1"/>
  <c r="BD284" i="13"/>
  <c r="BD223" i="13"/>
  <c r="BD129" i="13"/>
  <c r="BD464" i="13"/>
  <c r="BD27" i="13"/>
  <c r="G75" i="14" s="1"/>
  <c r="BD286" i="13"/>
  <c r="BD162" i="13"/>
  <c r="G108" i="14" s="1"/>
  <c r="BD182" i="13"/>
  <c r="BD276" i="13"/>
  <c r="BD329" i="13"/>
  <c r="BD208" i="13"/>
  <c r="BD83" i="13"/>
  <c r="G114" i="14" s="1"/>
  <c r="BD103" i="13"/>
  <c r="G35" i="14" s="1"/>
  <c r="BD226" i="13"/>
  <c r="BD432" i="13"/>
  <c r="BD466" i="13"/>
  <c r="BD443" i="13"/>
  <c r="BD450" i="13"/>
  <c r="BD42" i="13"/>
  <c r="G94" i="14" s="1"/>
  <c r="BD114" i="13"/>
  <c r="BD292" i="13"/>
  <c r="BD49" i="13"/>
  <c r="G52" i="14" s="1"/>
  <c r="BD330" i="13"/>
  <c r="BD123" i="13"/>
  <c r="G126" i="14" s="1"/>
  <c r="BD40" i="13"/>
  <c r="G120" i="14" s="1"/>
  <c r="BD175" i="13"/>
  <c r="G124" i="14" s="1"/>
  <c r="BD262" i="13"/>
  <c r="BD249" i="13"/>
  <c r="BD437" i="13"/>
  <c r="BD350" i="13"/>
  <c r="BD365" i="13"/>
  <c r="BD311" i="13"/>
  <c r="BD18" i="13"/>
  <c r="G9" i="14" s="1"/>
  <c r="BD252" i="13"/>
  <c r="BD381" i="13"/>
  <c r="BD609" i="13"/>
  <c r="BD595" i="13"/>
  <c r="BD614" i="13"/>
  <c r="BD585" i="13"/>
  <c r="BD568" i="13"/>
  <c r="BD598" i="13"/>
  <c r="BD630" i="13"/>
  <c r="G85" i="14" s="1"/>
  <c r="H85" i="14" s="1"/>
  <c r="BD620" i="13"/>
  <c r="V98" i="24"/>
  <c r="U98" i="24" s="1"/>
  <c r="V13" i="24"/>
  <c r="U13" i="24" s="1"/>
  <c r="V12" i="24"/>
  <c r="U12" i="24" s="1"/>
  <c r="V15" i="24"/>
  <c r="U15" i="24" s="1"/>
  <c r="V116" i="24"/>
  <c r="U116" i="24" s="1"/>
  <c r="V153" i="24"/>
  <c r="U153" i="24" s="1"/>
  <c r="V118" i="24"/>
  <c r="U118" i="24" s="1"/>
  <c r="V114" i="24"/>
  <c r="U114" i="24" s="1"/>
  <c r="V162" i="24"/>
  <c r="U162" i="24" s="1"/>
  <c r="V115" i="24"/>
  <c r="U115" i="24" s="1"/>
  <c r="V148" i="24"/>
  <c r="U148" i="24" s="1"/>
  <c r="V146" i="24"/>
  <c r="U146" i="24" s="1"/>
  <c r="V133" i="24"/>
  <c r="U133" i="24" s="1"/>
  <c r="V131" i="24"/>
  <c r="U131" i="24" s="1"/>
  <c r="V130" i="24"/>
  <c r="U130" i="24" s="1"/>
  <c r="V117" i="24"/>
  <c r="U117" i="24" s="1"/>
  <c r="V129" i="24"/>
  <c r="U129" i="24" s="1"/>
  <c r="V77" i="24"/>
  <c r="U77" i="24" s="1"/>
  <c r="V128" i="24"/>
  <c r="U128" i="24" s="1"/>
  <c r="V132" i="24"/>
  <c r="U132" i="24" s="1"/>
  <c r="V145" i="24"/>
  <c r="U145" i="24" s="1"/>
  <c r="V113" i="24"/>
  <c r="U113" i="24" s="1"/>
  <c r="V127" i="24"/>
  <c r="U127" i="24" s="1"/>
  <c r="V112" i="24"/>
  <c r="U112" i="24" s="1"/>
  <c r="V149" i="24"/>
  <c r="U149" i="24" s="1"/>
  <c r="V151" i="24"/>
  <c r="U151" i="24" s="1"/>
  <c r="V41" i="24"/>
  <c r="U41" i="24" s="1"/>
  <c r="V9" i="24"/>
  <c r="U9" i="24" s="1"/>
  <c r="V38" i="24"/>
  <c r="U38" i="24" s="1"/>
  <c r="V79" i="24"/>
  <c r="U79" i="24" s="1"/>
  <c r="V78" i="24"/>
  <c r="U78" i="24" s="1"/>
  <c r="V52" i="24"/>
  <c r="U52" i="24" s="1"/>
  <c r="V75" i="24"/>
  <c r="U75" i="24" s="1"/>
  <c r="V110" i="24"/>
  <c r="U110" i="24" s="1"/>
  <c r="V92" i="24"/>
  <c r="U92" i="24" s="1"/>
  <c r="V76" i="24"/>
  <c r="U76" i="24" s="1"/>
  <c r="V143" i="24"/>
  <c r="U143" i="24" s="1"/>
  <c r="V111" i="24"/>
  <c r="U111" i="24" s="1"/>
  <c r="V139" i="24"/>
  <c r="U139" i="24" s="1"/>
  <c r="V67" i="24"/>
  <c r="U67" i="24" s="1"/>
  <c r="V140" i="24"/>
  <c r="U140" i="24" s="1"/>
  <c r="V137" i="24"/>
  <c r="U137" i="24" s="1"/>
  <c r="V142" i="24"/>
  <c r="U142" i="24" s="1"/>
  <c r="V109" i="24"/>
  <c r="U109" i="24" s="1"/>
  <c r="V141" i="24"/>
  <c r="U141" i="24" s="1"/>
  <c r="V4" i="24"/>
  <c r="U4" i="24" s="1"/>
  <c r="V8" i="24"/>
  <c r="U8" i="24" s="1"/>
  <c r="V154" i="24"/>
  <c r="U154" i="24" s="1"/>
  <c r="V74" i="24"/>
  <c r="U74" i="24" s="1"/>
  <c r="V6" i="24"/>
  <c r="U6" i="24" s="1"/>
  <c r="V91" i="24"/>
  <c r="U91" i="24" s="1"/>
  <c r="V94" i="24"/>
  <c r="U94" i="24" s="1"/>
  <c r="V93" i="24"/>
  <c r="U93" i="24" s="1"/>
  <c r="V169" i="24"/>
  <c r="U169" i="24" s="1"/>
  <c r="V166" i="24"/>
  <c r="U166" i="24" s="1"/>
  <c r="V150" i="24"/>
  <c r="U150" i="24" s="1"/>
  <c r="V165" i="24"/>
  <c r="U165" i="24" s="1"/>
  <c r="V152" i="24"/>
  <c r="U152" i="24" s="1"/>
  <c r="V103" i="24"/>
  <c r="U103" i="24" s="1"/>
  <c r="V10" i="24"/>
  <c r="U10" i="24" s="1"/>
  <c r="V90" i="24"/>
  <c r="U90" i="24" s="1"/>
  <c r="V168" i="24"/>
  <c r="U168" i="24" s="1"/>
  <c r="V170" i="24"/>
  <c r="U170" i="24" s="1"/>
  <c r="V7" i="24"/>
  <c r="U7" i="24" s="1"/>
  <c r="V63" i="24"/>
  <c r="U63" i="24" s="1"/>
  <c r="V88" i="24"/>
  <c r="U88" i="24" s="1"/>
  <c r="V5" i="24"/>
  <c r="U5" i="24" s="1"/>
  <c r="V167" i="24"/>
  <c r="U167" i="24" s="1"/>
  <c r="V11" i="24"/>
  <c r="U11" i="24" s="1"/>
  <c r="V89" i="24"/>
  <c r="U89" i="24" s="1"/>
  <c r="V164" i="24"/>
  <c r="U164" i="24" s="1"/>
  <c r="V72" i="24"/>
  <c r="U72" i="24" s="1"/>
  <c r="V40" i="24"/>
  <c r="U40" i="24" s="1"/>
  <c r="V158" i="24"/>
  <c r="U158" i="24" s="1"/>
  <c r="V39" i="24"/>
  <c r="U39" i="24" s="1"/>
  <c r="V163" i="24"/>
  <c r="U163" i="24" s="1"/>
  <c r="V73" i="24"/>
  <c r="U73" i="24" s="1"/>
  <c r="V157" i="24"/>
  <c r="U157" i="24" s="1"/>
  <c r="V42" i="24"/>
  <c r="U42" i="24" s="1"/>
  <c r="V138" i="24"/>
  <c r="U138" i="24" s="1"/>
  <c r="V58" i="24"/>
  <c r="U58" i="24" s="1"/>
  <c r="V106" i="24"/>
  <c r="U106" i="24" s="1"/>
  <c r="V43" i="24"/>
  <c r="U43" i="24" s="1"/>
  <c r="V37" i="24"/>
  <c r="U37" i="24" s="1"/>
  <c r="V159" i="24"/>
  <c r="U159" i="24" s="1"/>
  <c r="V36" i="24"/>
  <c r="U36" i="24" s="1"/>
  <c r="V160" i="24"/>
  <c r="U160" i="24" s="1"/>
  <c r="V68" i="24"/>
  <c r="U68" i="24" s="1"/>
  <c r="V81" i="24"/>
  <c r="U81" i="24" s="1"/>
  <c r="V69" i="24"/>
  <c r="U69" i="24" s="1"/>
  <c r="V65" i="24"/>
  <c r="U65" i="24" s="1"/>
  <c r="V59" i="24"/>
  <c r="U59" i="24" s="1"/>
  <c r="V87" i="24"/>
  <c r="U87" i="24" s="1"/>
  <c r="V62" i="24"/>
  <c r="U62" i="24" s="1"/>
  <c r="V85" i="24"/>
  <c r="U85" i="24" s="1"/>
  <c r="V107" i="24"/>
  <c r="U107" i="24" s="1"/>
  <c r="V102" i="24"/>
  <c r="U102" i="24" s="1"/>
  <c r="V147" i="24"/>
  <c r="U147" i="24" s="1"/>
  <c r="V51" i="24"/>
  <c r="U51" i="24" s="1"/>
  <c r="V70" i="24"/>
  <c r="U70" i="24" s="1"/>
  <c r="V71" i="24"/>
  <c r="U71" i="24" s="1"/>
  <c r="V105" i="24"/>
  <c r="U105" i="24" s="1"/>
  <c r="V55" i="24"/>
  <c r="U55" i="24" s="1"/>
  <c r="V99" i="24"/>
  <c r="U99" i="24" s="1"/>
  <c r="V54" i="24"/>
  <c r="U54" i="24" s="1"/>
  <c r="V80" i="24"/>
  <c r="U80" i="24" s="1"/>
  <c r="V104" i="24"/>
  <c r="U104" i="24" s="1"/>
  <c r="V56" i="24"/>
  <c r="U56" i="24" s="1"/>
  <c r="V97" i="24"/>
  <c r="U97" i="24" s="1"/>
  <c r="V101" i="24"/>
  <c r="U101" i="24" s="1"/>
  <c r="V84" i="24"/>
  <c r="U84" i="24" s="1"/>
  <c r="V60" i="24"/>
  <c r="U60" i="24" s="1"/>
  <c r="V100" i="24"/>
  <c r="U100" i="24" s="1"/>
  <c r="V57" i="24"/>
  <c r="U57" i="24" s="1"/>
  <c r="V86" i="24"/>
  <c r="U86" i="24" s="1"/>
  <c r="V66" i="24"/>
  <c r="U66" i="24" s="1"/>
  <c r="V61" i="24"/>
  <c r="U61" i="24" s="1"/>
  <c r="V50" i="24"/>
  <c r="U50" i="24" s="1"/>
  <c r="V82" i="24"/>
  <c r="U82" i="24" s="1"/>
  <c r="V48" i="24"/>
  <c r="U48" i="24" s="1"/>
  <c r="V64" i="24"/>
  <c r="U64" i="24" s="1"/>
  <c r="V83" i="24"/>
  <c r="U83" i="24" s="1"/>
  <c r="V53" i="24"/>
  <c r="U53" i="24" s="1"/>
  <c r="H14" i="14"/>
  <c r="R14" i="24"/>
  <c r="S14" i="24" s="1"/>
  <c r="G149" i="14"/>
  <c r="G10" i="14"/>
  <c r="G7" i="14"/>
  <c r="G139" i="14"/>
  <c r="G97" i="14"/>
  <c r="G98" i="14"/>
  <c r="G140" i="14"/>
  <c r="G160" i="14"/>
  <c r="G172" i="14"/>
  <c r="G93" i="14"/>
  <c r="G60" i="14"/>
  <c r="G133" i="14"/>
  <c r="G101" i="14"/>
  <c r="G109" i="14"/>
  <c r="G4" i="14"/>
  <c r="G41" i="14"/>
  <c r="G48" i="14"/>
  <c r="G37" i="14"/>
  <c r="G111" i="14"/>
  <c r="G8" i="14"/>
  <c r="G50" i="14"/>
  <c r="G2" i="14"/>
  <c r="G91" i="14"/>
  <c r="G87" i="14"/>
  <c r="H14" i="2"/>
  <c r="K13" i="2"/>
  <c r="H66" i="2"/>
  <c r="H3" i="14" l="1"/>
  <c r="G5" i="14"/>
  <c r="I2" i="14" s="1"/>
  <c r="Q180" i="24"/>
  <c r="Q179" i="24"/>
  <c r="Q182" i="24"/>
  <c r="Q184" i="24"/>
  <c r="Q183" i="24"/>
  <c r="Q185" i="24"/>
  <c r="Q181" i="24"/>
  <c r="Q178" i="24"/>
  <c r="R20" i="24"/>
  <c r="S20" i="24" s="1"/>
  <c r="R26" i="24"/>
  <c r="S26" i="24" s="1"/>
  <c r="R156" i="24"/>
  <c r="S156" i="24" s="1"/>
  <c r="R42" i="24"/>
  <c r="S42" i="24" s="1"/>
  <c r="R101" i="24"/>
  <c r="S101" i="24" s="1"/>
  <c r="R80" i="24"/>
  <c r="S80" i="24" s="1"/>
  <c r="R60" i="24"/>
  <c r="S60" i="24" s="1"/>
  <c r="R175" i="24"/>
  <c r="S175" i="24" s="1"/>
  <c r="R19" i="24"/>
  <c r="S19" i="24" s="1"/>
  <c r="R161" i="24"/>
  <c r="S161" i="24" s="1"/>
  <c r="R68" i="24"/>
  <c r="S68" i="24" s="1"/>
  <c r="R45" i="24"/>
  <c r="S45" i="24" s="1"/>
  <c r="R122" i="24"/>
  <c r="S122" i="24" s="1"/>
  <c r="R66" i="24"/>
  <c r="S66" i="24" s="1"/>
  <c r="R40" i="24"/>
  <c r="S40" i="24" s="1"/>
  <c r="R171" i="24"/>
  <c r="S171" i="24" s="1"/>
  <c r="H126" i="14"/>
  <c r="R91" i="24"/>
  <c r="S91" i="24" s="1"/>
  <c r="R11" i="24"/>
  <c r="S11" i="24" s="1"/>
  <c r="R129" i="24"/>
  <c r="S129" i="24" s="1"/>
  <c r="R119" i="24"/>
  <c r="S119" i="24" s="1"/>
  <c r="R32" i="24"/>
  <c r="S32" i="24" s="1"/>
  <c r="R24" i="24"/>
  <c r="S24" i="24" s="1"/>
  <c r="R87" i="24"/>
  <c r="S87" i="24" s="1"/>
  <c r="R127" i="24"/>
  <c r="S127" i="24" s="1"/>
  <c r="R128" i="24"/>
  <c r="S128" i="24" s="1"/>
  <c r="R153" i="24"/>
  <c r="S153" i="24" s="1"/>
  <c r="R126" i="24"/>
  <c r="S126" i="24" s="1"/>
  <c r="R2" i="24"/>
  <c r="S2" i="24" s="1"/>
  <c r="H123" i="14"/>
  <c r="R123" i="24"/>
  <c r="S123" i="24" s="1"/>
  <c r="H55" i="14"/>
  <c r="R55" i="24"/>
  <c r="S55" i="24" s="1"/>
  <c r="H50" i="14"/>
  <c r="R50" i="24"/>
  <c r="S50" i="24" s="1"/>
  <c r="H39" i="14"/>
  <c r="R39" i="24"/>
  <c r="S39" i="24" s="1"/>
  <c r="H48" i="14"/>
  <c r="R48" i="24"/>
  <c r="S48" i="24" s="1"/>
  <c r="H64" i="14"/>
  <c r="R64" i="24"/>
  <c r="S64" i="24" s="1"/>
  <c r="H27" i="14"/>
  <c r="R27" i="24"/>
  <c r="S27" i="24" s="1"/>
  <c r="H90" i="14"/>
  <c r="R90" i="24"/>
  <c r="S90" i="24" s="1"/>
  <c r="H124" i="14"/>
  <c r="R124" i="24"/>
  <c r="S124" i="24" s="1"/>
  <c r="H148" i="14"/>
  <c r="R148" i="24"/>
  <c r="S148" i="24" s="1"/>
  <c r="H9" i="14"/>
  <c r="R9" i="24"/>
  <c r="S9" i="24" s="1"/>
  <c r="H18" i="14"/>
  <c r="R18" i="24"/>
  <c r="S18" i="24" s="1"/>
  <c r="H82" i="14"/>
  <c r="R82" i="24"/>
  <c r="S82" i="24" s="1"/>
  <c r="H61" i="14"/>
  <c r="R61" i="24"/>
  <c r="S61" i="24" s="1"/>
  <c r="H10" i="14"/>
  <c r="R10" i="24"/>
  <c r="S10" i="24" s="1"/>
  <c r="H99" i="14"/>
  <c r="R99" i="24"/>
  <c r="S99" i="24" s="1"/>
  <c r="H57" i="14"/>
  <c r="R57" i="24"/>
  <c r="S57" i="24" s="1"/>
  <c r="H53" i="14"/>
  <c r="R53" i="24"/>
  <c r="S53" i="24" s="1"/>
  <c r="H72" i="14"/>
  <c r="R72" i="24"/>
  <c r="S72" i="24" s="1"/>
  <c r="H8" i="14"/>
  <c r="R8" i="24"/>
  <c r="S8" i="24" s="1"/>
  <c r="H111" i="14"/>
  <c r="R111" i="24"/>
  <c r="S111" i="24" s="1"/>
  <c r="H131" i="14"/>
  <c r="R131" i="24"/>
  <c r="S131" i="24" s="1"/>
  <c r="H52" i="14"/>
  <c r="R52" i="24"/>
  <c r="S52" i="24" s="1"/>
  <c r="H141" i="14"/>
  <c r="R141" i="24"/>
  <c r="S141" i="24" s="1"/>
  <c r="H58" i="14"/>
  <c r="R58" i="24"/>
  <c r="S58" i="24" s="1"/>
  <c r="H79" i="14"/>
  <c r="R79" i="24"/>
  <c r="S79" i="24" s="1"/>
  <c r="H49" i="14"/>
  <c r="R49" i="24"/>
  <c r="S49" i="24" s="1"/>
  <c r="H159" i="14"/>
  <c r="R159" i="24"/>
  <c r="S159" i="24" s="1"/>
  <c r="H23" i="14"/>
  <c r="R23" i="24"/>
  <c r="S23" i="24" s="1"/>
  <c r="H143" i="14"/>
  <c r="R143" i="24"/>
  <c r="S143" i="24" s="1"/>
  <c r="H13" i="14"/>
  <c r="R13" i="24"/>
  <c r="S13" i="24" s="1"/>
  <c r="H56" i="14"/>
  <c r="R56" i="24"/>
  <c r="S56" i="24" s="1"/>
  <c r="H157" i="14"/>
  <c r="R157" i="24"/>
  <c r="S157" i="24" s="1"/>
  <c r="H33" i="14"/>
  <c r="R33" i="24"/>
  <c r="S33" i="24" s="1"/>
  <c r="H12" i="14"/>
  <c r="R12" i="24"/>
  <c r="S12" i="24" s="1"/>
  <c r="H37" i="14"/>
  <c r="R37" i="24"/>
  <c r="S37" i="24" s="1"/>
  <c r="H158" i="14"/>
  <c r="R158" i="24"/>
  <c r="S158" i="24" s="1"/>
  <c r="H75" i="14"/>
  <c r="R75" i="24"/>
  <c r="S75" i="24" s="1"/>
  <c r="H134" i="14"/>
  <c r="R134" i="24"/>
  <c r="S134" i="24" s="1"/>
  <c r="H35" i="14"/>
  <c r="R35" i="24"/>
  <c r="S35" i="24" s="1"/>
  <c r="H146" i="14"/>
  <c r="R146" i="24"/>
  <c r="S146" i="24" s="1"/>
  <c r="H168" i="14"/>
  <c r="R168" i="24"/>
  <c r="S168" i="24" s="1"/>
  <c r="H76" i="14"/>
  <c r="R76" i="24"/>
  <c r="S76" i="24" s="1"/>
  <c r="H133" i="14"/>
  <c r="R133" i="24"/>
  <c r="S133" i="24" s="1"/>
  <c r="H174" i="14"/>
  <c r="R174" i="24"/>
  <c r="S174" i="24" s="1"/>
  <c r="H62" i="14"/>
  <c r="R62" i="24"/>
  <c r="S62" i="24" s="1"/>
  <c r="H93" i="14"/>
  <c r="R93" i="24"/>
  <c r="S93" i="24" s="1"/>
  <c r="H140" i="14"/>
  <c r="R140" i="24"/>
  <c r="S140" i="24" s="1"/>
  <c r="H59" i="14"/>
  <c r="R59" i="24"/>
  <c r="S59" i="24" s="1"/>
  <c r="H77" i="14"/>
  <c r="R77" i="24"/>
  <c r="S77" i="24" s="1"/>
  <c r="H98" i="14"/>
  <c r="R98" i="24"/>
  <c r="S98" i="24" s="1"/>
  <c r="H139" i="14"/>
  <c r="R139" i="24"/>
  <c r="S139" i="24" s="1"/>
  <c r="H138" i="14"/>
  <c r="R138" i="24"/>
  <c r="S138" i="24" s="1"/>
  <c r="H166" i="14"/>
  <c r="R166" i="24"/>
  <c r="S166" i="24" s="1"/>
  <c r="H25" i="14"/>
  <c r="R25" i="24"/>
  <c r="S25" i="24" s="1"/>
  <c r="H96" i="14"/>
  <c r="R96" i="24"/>
  <c r="S96" i="24" s="1"/>
  <c r="H51" i="14"/>
  <c r="R51" i="24"/>
  <c r="S51" i="24" s="1"/>
  <c r="H70" i="14"/>
  <c r="R70" i="24"/>
  <c r="S70" i="24" s="1"/>
  <c r="H137" i="14"/>
  <c r="R137" i="24"/>
  <c r="S137" i="24" s="1"/>
  <c r="H41" i="14"/>
  <c r="R41" i="24"/>
  <c r="S41" i="24" s="1"/>
  <c r="H109" i="14"/>
  <c r="R109" i="24"/>
  <c r="S109" i="24" s="1"/>
  <c r="H145" i="14"/>
  <c r="R145" i="24"/>
  <c r="S145" i="24" s="1"/>
  <c r="H17" i="14"/>
  <c r="R17" i="24"/>
  <c r="S17" i="24" s="1"/>
  <c r="H120" i="14"/>
  <c r="R120" i="24"/>
  <c r="S120" i="24" s="1"/>
  <c r="H147" i="14"/>
  <c r="R147" i="24"/>
  <c r="S147" i="24" s="1"/>
  <c r="H38" i="14"/>
  <c r="R38" i="24"/>
  <c r="S38" i="24" s="1"/>
  <c r="H151" i="14"/>
  <c r="R151" i="24"/>
  <c r="S151" i="24" s="1"/>
  <c r="H107" i="14"/>
  <c r="R107" i="24"/>
  <c r="S107" i="24" s="1"/>
  <c r="H16" i="14"/>
  <c r="R16" i="24"/>
  <c r="S16" i="24" s="1"/>
  <c r="H102" i="14"/>
  <c r="R102" i="24"/>
  <c r="S102" i="24" s="1"/>
  <c r="H114" i="14"/>
  <c r="R114" i="24"/>
  <c r="S114" i="24" s="1"/>
  <c r="H63" i="14"/>
  <c r="R63" i="24"/>
  <c r="S63" i="24" s="1"/>
  <c r="H6" i="14"/>
  <c r="R6" i="24"/>
  <c r="S6" i="24" s="1"/>
  <c r="H94" i="14"/>
  <c r="R94" i="24"/>
  <c r="S94" i="24" s="1"/>
  <c r="H47" i="14"/>
  <c r="R47" i="24"/>
  <c r="S47" i="24" s="1"/>
  <c r="H92" i="14"/>
  <c r="R92" i="24"/>
  <c r="S92" i="24" s="1"/>
  <c r="H106" i="14"/>
  <c r="R106" i="24"/>
  <c r="S106" i="24" s="1"/>
  <c r="H100" i="14"/>
  <c r="R100" i="24"/>
  <c r="S100" i="24" s="1"/>
  <c r="H54" i="14"/>
  <c r="R54" i="24"/>
  <c r="S54" i="24" s="1"/>
  <c r="H44" i="14"/>
  <c r="R44" i="24"/>
  <c r="S44" i="24" s="1"/>
  <c r="H21" i="14"/>
  <c r="R21" i="24"/>
  <c r="S21" i="24" s="1"/>
  <c r="H115" i="14"/>
  <c r="R115" i="24"/>
  <c r="S115" i="24" s="1"/>
  <c r="H110" i="14"/>
  <c r="R110" i="24"/>
  <c r="S110" i="24" s="1"/>
  <c r="H31" i="14"/>
  <c r="R31" i="24"/>
  <c r="S31" i="24" s="1"/>
  <c r="H71" i="14"/>
  <c r="R71" i="24"/>
  <c r="S71" i="24" s="1"/>
  <c r="H65" i="14"/>
  <c r="R65" i="24"/>
  <c r="S65" i="24" s="1"/>
  <c r="H73" i="14"/>
  <c r="R73" i="24"/>
  <c r="S73" i="24" s="1"/>
  <c r="H113" i="14"/>
  <c r="R113" i="24"/>
  <c r="S113" i="24" s="1"/>
  <c r="H135" i="14"/>
  <c r="R135" i="24"/>
  <c r="S135" i="24" s="1"/>
  <c r="H103" i="14"/>
  <c r="R103" i="24"/>
  <c r="S103" i="24" s="1"/>
  <c r="H84" i="14"/>
  <c r="R84" i="24"/>
  <c r="S84" i="24" s="1"/>
  <c r="H172" i="14"/>
  <c r="R172" i="24"/>
  <c r="S172" i="24" s="1"/>
  <c r="H89" i="14"/>
  <c r="R89" i="24"/>
  <c r="S89" i="24" s="1"/>
  <c r="H104" i="14"/>
  <c r="R104" i="24"/>
  <c r="S104" i="24" s="1"/>
  <c r="H116" i="14"/>
  <c r="R116" i="24"/>
  <c r="S116" i="24" s="1"/>
  <c r="H30" i="14"/>
  <c r="R30" i="24"/>
  <c r="S30" i="24" s="1"/>
  <c r="H177" i="14"/>
  <c r="R177" i="24"/>
  <c r="S177" i="24" s="1"/>
  <c r="H118" i="14"/>
  <c r="R118" i="24"/>
  <c r="S118" i="24" s="1"/>
  <c r="H22" i="14"/>
  <c r="R22" i="24"/>
  <c r="S22" i="24" s="1"/>
  <c r="H81" i="14"/>
  <c r="R81" i="24"/>
  <c r="S81" i="24" s="1"/>
  <c r="H154" i="14"/>
  <c r="R154" i="24"/>
  <c r="S154" i="24" s="1"/>
  <c r="H5" i="14"/>
  <c r="H167" i="14"/>
  <c r="R167" i="24"/>
  <c r="S167" i="24" s="1"/>
  <c r="H125" i="14"/>
  <c r="R125" i="24"/>
  <c r="S125" i="24" s="1"/>
  <c r="H4" i="14"/>
  <c r="R4" i="24"/>
  <c r="S4" i="24" s="1"/>
  <c r="H28" i="14"/>
  <c r="R28" i="24"/>
  <c r="S28" i="24" s="1"/>
  <c r="H15" i="14"/>
  <c r="R15" i="24"/>
  <c r="S15" i="24" s="1"/>
  <c r="H95" i="14"/>
  <c r="R95" i="24"/>
  <c r="S95" i="24" s="1"/>
  <c r="H86" i="14"/>
  <c r="R86" i="24"/>
  <c r="S86" i="24" s="1"/>
  <c r="H43" i="14"/>
  <c r="R43" i="24"/>
  <c r="S43" i="24" s="1"/>
  <c r="H46" i="14"/>
  <c r="R46" i="24"/>
  <c r="S46" i="24" s="1"/>
  <c r="H108" i="14"/>
  <c r="R108" i="24"/>
  <c r="S108" i="24" s="1"/>
  <c r="H83" i="14"/>
  <c r="R83" i="24"/>
  <c r="S83" i="24" s="1"/>
  <c r="H112" i="14"/>
  <c r="R112" i="24"/>
  <c r="S112" i="24" s="1"/>
  <c r="H88" i="14"/>
  <c r="R88" i="24"/>
  <c r="S88" i="24" s="1"/>
  <c r="H121" i="14"/>
  <c r="R121" i="24"/>
  <c r="S121" i="24" s="1"/>
  <c r="H29" i="14"/>
  <c r="R29" i="24"/>
  <c r="S29" i="24" s="1"/>
  <c r="H105" i="14"/>
  <c r="R105" i="24"/>
  <c r="S105" i="24" s="1"/>
  <c r="H162" i="14"/>
  <c r="R162" i="24"/>
  <c r="S162" i="24" s="1"/>
  <c r="H74" i="14"/>
  <c r="R74" i="24"/>
  <c r="S74" i="24" s="1"/>
  <c r="H34" i="14"/>
  <c r="R34" i="24"/>
  <c r="S34" i="24" s="1"/>
  <c r="H69" i="14"/>
  <c r="R69" i="24"/>
  <c r="S69" i="24" s="1"/>
  <c r="H152" i="14"/>
  <c r="R152" i="24"/>
  <c r="S152" i="24" s="1"/>
  <c r="H150" i="14"/>
  <c r="R150" i="24"/>
  <c r="S150" i="24" s="1"/>
  <c r="H164" i="14"/>
  <c r="R164" i="24"/>
  <c r="S164" i="24" s="1"/>
  <c r="H67" i="14"/>
  <c r="R67" i="24"/>
  <c r="S67" i="24" s="1"/>
  <c r="H78" i="14"/>
  <c r="R78" i="24"/>
  <c r="S78" i="24" s="1"/>
  <c r="H36" i="14"/>
  <c r="R36" i="24"/>
  <c r="S36" i="24" s="1"/>
  <c r="H173" i="14"/>
  <c r="R173" i="24"/>
  <c r="S173" i="24" s="1"/>
  <c r="H160" i="14"/>
  <c r="R160" i="24"/>
  <c r="S160" i="24" s="1"/>
  <c r="H136" i="14"/>
  <c r="R136" i="24"/>
  <c r="S136" i="24" s="1"/>
  <c r="H144" i="14"/>
  <c r="R144" i="24"/>
  <c r="S144" i="24" s="1"/>
  <c r="H142" i="14"/>
  <c r="R142" i="24"/>
  <c r="S142" i="24" s="1"/>
  <c r="H97" i="14"/>
  <c r="R97" i="24"/>
  <c r="S97" i="24" s="1"/>
  <c r="H7" i="14"/>
  <c r="R7" i="24"/>
  <c r="S7" i="24" s="1"/>
  <c r="H165" i="14"/>
  <c r="R165" i="24"/>
  <c r="S165" i="24" s="1"/>
  <c r="H155" i="14"/>
  <c r="R155" i="24"/>
  <c r="S155" i="24" s="1"/>
  <c r="H149" i="14"/>
  <c r="R149" i="24"/>
  <c r="S149" i="24" s="1"/>
  <c r="I145" i="14"/>
  <c r="I140" i="14"/>
  <c r="I177" i="14"/>
  <c r="I118" i="14"/>
  <c r="I126" i="14"/>
  <c r="I22" i="14"/>
  <c r="I148" i="14"/>
  <c r="I100" i="14"/>
  <c r="I176" i="14"/>
  <c r="I63" i="14"/>
  <c r="I171" i="14"/>
  <c r="I84" i="14"/>
  <c r="I94" i="14"/>
  <c r="I46" i="14"/>
  <c r="I87" i="14"/>
  <c r="I170" i="14"/>
  <c r="I172" i="14"/>
  <c r="I93" i="14"/>
  <c r="I47" i="14"/>
  <c r="I33" i="14"/>
  <c r="I138" i="14"/>
  <c r="I49" i="14"/>
  <c r="I95" i="14"/>
  <c r="I58" i="14"/>
  <c r="I28" i="14"/>
  <c r="I99" i="14"/>
  <c r="I104" i="14"/>
  <c r="I107" i="14"/>
  <c r="I101" i="14"/>
  <c r="I137" i="14"/>
  <c r="I113" i="14"/>
  <c r="I152" i="14"/>
  <c r="I64" i="14"/>
  <c r="I139" i="14"/>
  <c r="I164" i="14"/>
  <c r="I90" i="14"/>
  <c r="H101" i="14"/>
  <c r="I97" i="14"/>
  <c r="I169" i="14"/>
  <c r="I163" i="14"/>
  <c r="I96" i="14"/>
  <c r="I27" i="14"/>
  <c r="I98" i="14"/>
  <c r="H24" i="14"/>
  <c r="I24" i="14"/>
  <c r="I159" i="14"/>
  <c r="I147" i="14"/>
  <c r="I77" i="14"/>
  <c r="I17" i="14"/>
  <c r="I11" i="14"/>
  <c r="I10" i="14"/>
  <c r="H11" i="14"/>
  <c r="I16" i="14"/>
  <c r="H2" i="14"/>
  <c r="H128" i="14"/>
  <c r="I128" i="14"/>
  <c r="I153" i="14"/>
  <c r="H153" i="14"/>
  <c r="I74" i="14"/>
  <c r="H156" i="14"/>
  <c r="I156" i="14"/>
  <c r="I160" i="14"/>
  <c r="I166" i="14"/>
  <c r="I144" i="14"/>
  <c r="I65" i="14"/>
  <c r="I136" i="14"/>
  <c r="I105" i="14"/>
  <c r="I12" i="14"/>
  <c r="I114" i="14"/>
  <c r="I70" i="14"/>
  <c r="I110" i="14"/>
  <c r="I86" i="14"/>
  <c r="H87" i="14"/>
  <c r="I85" i="14"/>
  <c r="I92" i="14"/>
  <c r="I20" i="14"/>
  <c r="H20" i="14"/>
  <c r="I30" i="14"/>
  <c r="I121" i="14"/>
  <c r="I142" i="14"/>
  <c r="I51" i="14"/>
  <c r="I32" i="14"/>
  <c r="H32" i="14"/>
  <c r="H42" i="14"/>
  <c r="I43" i="14"/>
  <c r="I54" i="14"/>
  <c r="I36" i="14"/>
  <c r="I135" i="14"/>
  <c r="I37" i="14"/>
  <c r="I44" i="14"/>
  <c r="I13" i="14"/>
  <c r="I158" i="14"/>
  <c r="I116" i="14"/>
  <c r="I82" i="14"/>
  <c r="I167" i="14"/>
  <c r="I120" i="14"/>
  <c r="I78" i="14"/>
  <c r="I75" i="14"/>
  <c r="I161" i="14"/>
  <c r="I31" i="14"/>
  <c r="I130" i="14"/>
  <c r="I134" i="14"/>
  <c r="I132" i="14"/>
  <c r="I62" i="14"/>
  <c r="I88" i="14"/>
  <c r="I112" i="14"/>
  <c r="H80" i="14"/>
  <c r="I80" i="14"/>
  <c r="I14" i="14"/>
  <c r="I60" i="14"/>
  <c r="H60" i="14"/>
  <c r="I55" i="14"/>
  <c r="H119" i="14"/>
  <c r="I119" i="14"/>
  <c r="I52" i="14"/>
  <c r="I117" i="14"/>
  <c r="I73" i="14"/>
  <c r="H127" i="14"/>
  <c r="I127" i="14"/>
  <c r="I69" i="14"/>
  <c r="I26" i="14"/>
  <c r="H26" i="14"/>
  <c r="I29" i="14"/>
  <c r="I42" i="14"/>
  <c r="I79" i="14"/>
  <c r="I141" i="14"/>
  <c r="I81" i="14"/>
  <c r="I123" i="14"/>
  <c r="I109" i="14"/>
  <c r="I56" i="14"/>
  <c r="I48" i="14"/>
  <c r="I155" i="14"/>
  <c r="I71" i="14"/>
  <c r="H122" i="14"/>
  <c r="I122" i="14"/>
  <c r="I40" i="14"/>
  <c r="H40" i="14"/>
  <c r="I154" i="14"/>
  <c r="H161" i="14"/>
  <c r="I68" i="14"/>
  <c r="H68" i="14"/>
  <c r="I143" i="14"/>
  <c r="I89" i="14"/>
  <c r="I45" i="14"/>
  <c r="H45" i="14"/>
  <c r="I149" i="14"/>
  <c r="I50" i="14"/>
  <c r="I57" i="14"/>
  <c r="H129" i="14"/>
  <c r="I129" i="14"/>
  <c r="I125" i="14"/>
  <c r="I115" i="14"/>
  <c r="I59" i="14"/>
  <c r="I124" i="14"/>
  <c r="I35" i="14"/>
  <c r="I67" i="14"/>
  <c r="I168" i="14"/>
  <c r="I61" i="14"/>
  <c r="I41" i="14"/>
  <c r="I151" i="14"/>
  <c r="I106" i="14"/>
  <c r="I146" i="14"/>
  <c r="I103" i="14"/>
  <c r="I165" i="14"/>
  <c r="I102" i="14"/>
  <c r="I162" i="14"/>
  <c r="I111" i="14"/>
  <c r="I157" i="14"/>
  <c r="I76" i="14"/>
  <c r="I38" i="14"/>
  <c r="I53" i="14"/>
  <c r="I34" i="14"/>
  <c r="I83" i="14"/>
  <c r="I72" i="14"/>
  <c r="H91" i="14"/>
  <c r="I91" i="14"/>
  <c r="I19" i="14"/>
  <c r="I25" i="14"/>
  <c r="H19" i="14"/>
  <c r="I18" i="14"/>
  <c r="I23" i="14"/>
  <c r="I175" i="14"/>
  <c r="H175" i="14"/>
  <c r="I15" i="14"/>
  <c r="H66" i="14"/>
  <c r="I66" i="14"/>
  <c r="I39" i="14"/>
  <c r="I150" i="14"/>
  <c r="I133" i="14"/>
  <c r="I131" i="14"/>
  <c r="I174" i="14"/>
  <c r="H171" i="14"/>
  <c r="I108" i="14"/>
  <c r="I173" i="14"/>
  <c r="I21" i="14"/>
  <c r="H67" i="2"/>
  <c r="K14" i="2"/>
  <c r="H15" i="2"/>
  <c r="I6" i="14" l="1"/>
  <c r="I5" i="14"/>
  <c r="I4" i="14"/>
  <c r="I9" i="14"/>
  <c r="R5" i="24"/>
  <c r="S5" i="24" s="1"/>
  <c r="I3" i="14"/>
  <c r="I8" i="14"/>
  <c r="I7" i="14"/>
  <c r="V175" i="24"/>
  <c r="U175" i="24" s="1"/>
  <c r="V177" i="24"/>
  <c r="U177" i="24" s="1"/>
  <c r="V176" i="24"/>
  <c r="U176" i="24" s="1"/>
  <c r="V174" i="24"/>
  <c r="U174" i="24" s="1"/>
  <c r="V173" i="24"/>
  <c r="U173" i="24" s="1"/>
  <c r="V171" i="24"/>
  <c r="U171" i="24" s="1"/>
  <c r="V172" i="24"/>
  <c r="U172" i="24" s="1"/>
  <c r="W173" i="24"/>
  <c r="H16" i="2"/>
  <c r="K15" i="2"/>
  <c r="H68" i="2"/>
  <c r="AD7" i="24" l="1"/>
  <c r="AB6" i="24"/>
  <c r="AB4" i="24"/>
  <c r="AD8" i="24"/>
  <c r="AB8" i="24"/>
  <c r="AE6" i="24"/>
  <c r="AC5" i="24"/>
  <c r="AD2" i="24"/>
  <c r="AD9" i="24"/>
  <c r="AE9" i="24"/>
  <c r="AD6" i="24"/>
  <c r="AB5" i="24"/>
  <c r="AB2" i="24"/>
  <c r="AC2" i="24"/>
  <c r="AC4" i="24"/>
  <c r="AD5" i="24"/>
  <c r="AE7" i="24"/>
  <c r="AC3" i="24"/>
  <c r="AC8" i="24"/>
  <c r="AC7" i="24"/>
  <c r="AB3" i="24"/>
  <c r="AB9" i="24"/>
  <c r="AE5" i="24"/>
  <c r="AD4" i="24"/>
  <c r="AB7" i="24"/>
  <c r="AC6" i="24"/>
  <c r="AE8" i="24"/>
  <c r="AE2" i="24"/>
  <c r="AC9" i="24"/>
  <c r="AE4" i="24"/>
  <c r="AE3" i="24"/>
  <c r="AD3" i="24"/>
  <c r="H69" i="2"/>
  <c r="H17" i="2"/>
  <c r="K16" i="2"/>
  <c r="AF2" i="24" l="1"/>
  <c r="AG2" i="24" s="1"/>
  <c r="AF7" i="24"/>
  <c r="AG7" i="24" s="1"/>
  <c r="AF9" i="24"/>
  <c r="AG9" i="24" s="1"/>
  <c r="AF3" i="24"/>
  <c r="AG3" i="24" s="1"/>
  <c r="AF8" i="24"/>
  <c r="AG8" i="24" s="1"/>
  <c r="AF5" i="24"/>
  <c r="AG5" i="24" s="1"/>
  <c r="AF6" i="24"/>
  <c r="AG6" i="24" s="1"/>
  <c r="AF4" i="24"/>
  <c r="AG4" i="24" s="1"/>
  <c r="H18" i="2"/>
  <c r="K17" i="2"/>
  <c r="H70" i="2"/>
  <c r="AH4" i="24" l="1"/>
  <c r="AH7" i="24"/>
  <c r="AH6" i="24"/>
  <c r="AH5" i="24"/>
  <c r="AH8" i="24"/>
  <c r="AH2" i="24"/>
  <c r="AI2" i="24" s="1"/>
  <c r="AH3" i="24"/>
  <c r="AH9" i="24"/>
  <c r="H71" i="2"/>
  <c r="H19" i="2"/>
  <c r="K18" i="2"/>
  <c r="AI9" i="24" l="1"/>
  <c r="AI3" i="24"/>
  <c r="AN2" i="24" s="1"/>
  <c r="AI8" i="24"/>
  <c r="AI5" i="24"/>
  <c r="AI6" i="24"/>
  <c r="AI4" i="24"/>
  <c r="AI7" i="24"/>
  <c r="K19" i="2"/>
  <c r="H20" i="2"/>
  <c r="H72" i="2"/>
  <c r="AM2" i="24" l="1"/>
  <c r="AR2" i="24"/>
  <c r="AO2" i="24"/>
  <c r="AP2" i="24"/>
  <c r="AL2" i="24"/>
  <c r="AQ2" i="24"/>
  <c r="AN6" i="24"/>
  <c r="AN5" i="24"/>
  <c r="AP5" i="24"/>
  <c r="AL5" i="24"/>
  <c r="AO5" i="24"/>
  <c r="AR5" i="24"/>
  <c r="AQ5" i="24"/>
  <c r="AM5" i="24"/>
  <c r="AO4" i="24"/>
  <c r="AP6" i="24"/>
  <c r="AL8" i="24"/>
  <c r="AQ9" i="24"/>
  <c r="AP7" i="24"/>
  <c r="AM6" i="24"/>
  <c r="AQ4" i="24"/>
  <c r="AN7" i="24"/>
  <c r="AL6" i="24"/>
  <c r="AM7" i="24"/>
  <c r="AQ6" i="24"/>
  <c r="AL7" i="24"/>
  <c r="AR3" i="24"/>
  <c r="AP9" i="24"/>
  <c r="AO9" i="24"/>
  <c r="AR8" i="24"/>
  <c r="AR7" i="24"/>
  <c r="AO6" i="24"/>
  <c r="AQ7" i="24"/>
  <c r="AM9" i="24"/>
  <c r="AL4" i="24"/>
  <c r="AN8" i="24"/>
  <c r="AN4" i="24"/>
  <c r="AL9" i="24"/>
  <c r="AO3" i="24"/>
  <c r="AO7" i="24"/>
  <c r="AN9" i="24"/>
  <c r="AN3" i="24"/>
  <c r="AO8" i="24"/>
  <c r="AQ3" i="24"/>
  <c r="AR9" i="24"/>
  <c r="AP3" i="24"/>
  <c r="AR6" i="24"/>
  <c r="AQ8" i="24"/>
  <c r="AM4" i="24"/>
  <c r="AR4" i="24"/>
  <c r="AM3" i="24"/>
  <c r="AP4" i="24"/>
  <c r="AP8" i="24"/>
  <c r="AL3" i="24"/>
  <c r="AM8" i="24"/>
  <c r="H73" i="2"/>
  <c r="K20" i="2"/>
  <c r="H21" i="2"/>
  <c r="H22" i="2" l="1"/>
  <c r="K21" i="2"/>
  <c r="H74" i="2"/>
  <c r="H75" i="2" l="1"/>
  <c r="K22" i="2"/>
  <c r="H23" i="2"/>
  <c r="H76" i="2" l="1"/>
  <c r="H24" i="2"/>
  <c r="K23" i="2"/>
  <c r="H25" i="2" l="1"/>
  <c r="K24" i="2"/>
  <c r="H77" i="2"/>
  <c r="H78" i="2" l="1"/>
  <c r="K25" i="2"/>
  <c r="H26" i="2"/>
  <c r="H27" i="2" l="1"/>
  <c r="K26" i="2"/>
  <c r="H79" i="2"/>
  <c r="H80" i="2" l="1"/>
  <c r="K27" i="2"/>
  <c r="H28" i="2"/>
  <c r="K28" i="2" l="1"/>
  <c r="H29" i="2"/>
  <c r="H81" i="2"/>
  <c r="H82" i="2" l="1"/>
  <c r="K29" i="2"/>
  <c r="H30" i="2"/>
  <c r="K30" i="2" l="1"/>
  <c r="H31" i="2"/>
  <c r="H83" i="2"/>
  <c r="H84" i="2" l="1"/>
  <c r="H32" i="2"/>
  <c r="K31" i="2"/>
  <c r="H33" i="2" l="1"/>
  <c r="K32" i="2"/>
  <c r="H85" i="2"/>
  <c r="H86" i="2" l="1"/>
  <c r="K33" i="2"/>
  <c r="H34" i="2"/>
  <c r="H35" i="2" l="1"/>
  <c r="K34" i="2"/>
  <c r="H87" i="2"/>
  <c r="H88" i="2" l="1"/>
  <c r="K35" i="2"/>
  <c r="H36" i="2"/>
  <c r="K36" i="2" l="1"/>
  <c r="H37" i="2"/>
  <c r="H89" i="2"/>
  <c r="H38" i="2" l="1"/>
  <c r="K37" i="2"/>
  <c r="H90" i="2"/>
  <c r="H91" i="2" l="1"/>
  <c r="K38" i="2"/>
  <c r="H39" i="2"/>
  <c r="H40" i="2" l="1"/>
  <c r="K39" i="2"/>
  <c r="H92" i="2"/>
  <c r="H93" i="2" l="1"/>
  <c r="H41" i="2"/>
  <c r="K40" i="2"/>
  <c r="K41" i="2" l="1"/>
  <c r="H42" i="2"/>
  <c r="H94" i="2"/>
  <c r="H95" i="2" l="1"/>
  <c r="H43" i="2"/>
  <c r="K42" i="2"/>
  <c r="K43" i="2" l="1"/>
  <c r="H44" i="2"/>
  <c r="H96" i="2"/>
  <c r="H97" i="2" l="1"/>
  <c r="K44" i="2"/>
  <c r="H45" i="2"/>
  <c r="H46" i="2" l="1"/>
  <c r="K45" i="2"/>
  <c r="H98" i="2"/>
  <c r="H99" i="2" l="1"/>
  <c r="K46" i="2"/>
  <c r="H47" i="2"/>
  <c r="H48" i="2" l="1"/>
  <c r="K47" i="2"/>
  <c r="H100" i="2"/>
  <c r="H101" i="2" l="1"/>
  <c r="H49" i="2"/>
  <c r="K48" i="2"/>
  <c r="K49" i="2" l="1"/>
  <c r="H50" i="2"/>
  <c r="H102" i="2"/>
  <c r="H51" i="2" l="1"/>
  <c r="K50" i="2"/>
  <c r="H103" i="2"/>
  <c r="H104" i="2" l="1"/>
  <c r="K51" i="2"/>
  <c r="H52" i="2"/>
  <c r="K52" i="2" l="1"/>
  <c r="H53" i="2"/>
  <c r="K53" i="2" l="1"/>
  <c r="H54" i="2"/>
  <c r="K54" i="2" l="1"/>
  <c r="H55" i="2"/>
  <c r="H56" i="2" l="1"/>
  <c r="K99" i="2" s="1"/>
  <c r="K55" i="2"/>
  <c r="K103" i="2"/>
  <c r="K101" i="2"/>
  <c r="K56" i="2" l="1"/>
  <c r="K58" i="2"/>
  <c r="K59" i="2"/>
  <c r="K57" i="2"/>
  <c r="K62" i="2"/>
  <c r="K60" i="2"/>
  <c r="K61" i="2"/>
  <c r="K63" i="2"/>
  <c r="K64" i="2"/>
  <c r="K65" i="2"/>
  <c r="K66" i="2"/>
  <c r="K67" i="2"/>
  <c r="K68" i="2"/>
  <c r="K69" i="2"/>
  <c r="K70" i="2"/>
  <c r="K72" i="2"/>
  <c r="K71" i="2"/>
  <c r="K76" i="2"/>
  <c r="K74" i="2"/>
  <c r="K73" i="2"/>
  <c r="K77" i="2"/>
  <c r="K75" i="2"/>
  <c r="K79" i="2"/>
  <c r="K78" i="2"/>
  <c r="K80" i="2"/>
  <c r="K81" i="2"/>
  <c r="K82" i="2"/>
  <c r="K83" i="2"/>
  <c r="K85" i="2"/>
  <c r="K84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102" i="2"/>
  <c r="K100" i="2"/>
  <c r="K104" i="2"/>
  <c r="N690" i="8" l="1"/>
  <c r="S690" i="8" s="1"/>
  <c r="M691" i="8"/>
  <c r="E15" i="10" s="1"/>
  <c r="E4" i="11" l="1"/>
  <c r="H10" i="10"/>
  <c r="X61" i="17"/>
  <c r="O691" i="8"/>
  <c r="S691" i="8"/>
  <c r="H23" i="11"/>
  <c r="Q691" i="8"/>
  <c r="R691" i="8"/>
  <c r="X44" i="17"/>
  <c r="Q690" i="8"/>
  <c r="P690" i="8"/>
  <c r="H4" i="11"/>
  <c r="K10" i="10"/>
  <c r="M10" i="10" s="1"/>
  <c r="R690" i="8"/>
  <c r="O690" i="8"/>
  <c r="J15" i="10"/>
  <c r="U694" i="8" l="1"/>
  <c r="U697" i="8"/>
  <c r="G10" i="10"/>
  <c r="D4" i="11"/>
  <c r="L16" i="10"/>
  <c r="L15" i="10"/>
  <c r="L10" i="10"/>
  <c r="L11" i="10"/>
  <c r="M15" i="10"/>
  <c r="L12" i="10"/>
  <c r="L13" i="10"/>
  <c r="L14" i="10"/>
  <c r="L17" i="10"/>
  <c r="D23" i="11"/>
  <c r="G15" i="10"/>
  <c r="X74" i="17"/>
  <c r="AA74" i="17" s="1"/>
  <c r="X76" i="17"/>
  <c r="AA76" i="17" s="1"/>
  <c r="X79" i="17"/>
  <c r="AA79" i="17" s="1"/>
  <c r="X55" i="17"/>
  <c r="AC44" i="17"/>
  <c r="X72" i="17"/>
  <c r="AA72" i="17" s="1"/>
  <c r="X73" i="17"/>
  <c r="AA73" i="17" s="1"/>
  <c r="AD44" i="17"/>
  <c r="X78" i="17"/>
  <c r="AA78" i="17" s="1"/>
  <c r="X75" i="17"/>
  <c r="AA75" i="17" s="1"/>
  <c r="AB44" i="17"/>
  <c r="AE44" i="17"/>
  <c r="AG44" i="17"/>
  <c r="AF44" i="17"/>
  <c r="X77" i="17"/>
  <c r="AA77" i="17" s="1"/>
  <c r="U691" i="8"/>
  <c r="F15" i="10"/>
  <c r="C23" i="11"/>
  <c r="E23" i="11"/>
  <c r="H15" i="10"/>
  <c r="X86" i="17"/>
  <c r="AA86" i="17" s="1"/>
  <c r="X88" i="17"/>
  <c r="AA88" i="17" s="1"/>
  <c r="X90" i="17"/>
  <c r="AA90" i="17" s="1"/>
  <c r="X83" i="17"/>
  <c r="AA83" i="17" s="1"/>
  <c r="X84" i="17"/>
  <c r="AA84" i="17" s="1"/>
  <c r="X87" i="17"/>
  <c r="AA87" i="17" s="1"/>
  <c r="X89" i="17"/>
  <c r="AA89" i="17" s="1"/>
  <c r="X85" i="17"/>
  <c r="AA85" i="17" s="1"/>
  <c r="U690" i="8"/>
  <c r="F10" i="10"/>
  <c r="C4" i="11"/>
  <c r="Y110" i="17" l="1"/>
  <c r="Y118" i="17" s="1"/>
  <c r="Z110" i="17"/>
  <c r="Z118" i="17" s="1"/>
  <c r="G4" i="11"/>
  <c r="I4" i="11" s="1"/>
  <c r="F4" i="11"/>
  <c r="O8" i="11" s="1"/>
  <c r="F23" i="11"/>
  <c r="R5" i="11" s="1"/>
  <c r="G23" i="11"/>
  <c r="I23" i="11" s="1"/>
  <c r="AH42" i="17"/>
  <c r="AH40" i="17"/>
  <c r="AH43" i="17"/>
  <c r="AH44" i="17"/>
  <c r="AH41" i="17"/>
  <c r="AH39" i="17"/>
  <c r="AH46" i="17"/>
  <c r="AH45" i="17"/>
  <c r="I15" i="10"/>
  <c r="X15" i="10" s="1"/>
  <c r="D15" i="10"/>
  <c r="N15" i="10" s="1"/>
  <c r="AA18" i="10"/>
  <c r="T17" i="10"/>
  <c r="AA16" i="10"/>
  <c r="S15" i="10"/>
  <c r="V17" i="10"/>
  <c r="Y16" i="10"/>
  <c r="Z16" i="10"/>
  <c r="AA20" i="10"/>
  <c r="AA22" i="10"/>
  <c r="V19" i="10"/>
  <c r="W21" i="10"/>
  <c r="V16" i="10"/>
  <c r="X20" i="10"/>
  <c r="Z22" i="10"/>
  <c r="Y20" i="10"/>
  <c r="U22" i="10"/>
  <c r="U18" i="10"/>
  <c r="AA17" i="10"/>
  <c r="T21" i="10"/>
  <c r="X17" i="10"/>
  <c r="Y21" i="10"/>
  <c r="Y18" i="10"/>
  <c r="S22" i="10"/>
  <c r="Y15" i="10"/>
  <c r="W18" i="10"/>
  <c r="V18" i="10"/>
  <c r="Z21" i="10"/>
  <c r="W16" i="10"/>
  <c r="U16" i="10"/>
  <c r="W22" i="10"/>
  <c r="X16" i="10"/>
  <c r="Y17" i="10"/>
  <c r="S19" i="10"/>
  <c r="AA21" i="10"/>
  <c r="V22" i="10"/>
  <c r="S16" i="10"/>
  <c r="V21" i="10"/>
  <c r="Y22" i="10"/>
  <c r="T19" i="10"/>
  <c r="T16" i="10"/>
  <c r="Z18" i="10"/>
  <c r="AA15" i="10"/>
  <c r="U15" i="10"/>
  <c r="U20" i="10"/>
  <c r="U17" i="10"/>
  <c r="T20" i="10"/>
  <c r="Z20" i="10"/>
  <c r="U21" i="10"/>
  <c r="V20" i="10"/>
  <c r="AA19" i="10"/>
  <c r="W19" i="10"/>
  <c r="Y19" i="10"/>
  <c r="T18" i="10"/>
  <c r="S18" i="10"/>
  <c r="Z15" i="10"/>
  <c r="W20" i="10"/>
  <c r="W17" i="10"/>
  <c r="X19" i="10"/>
  <c r="S21" i="10"/>
  <c r="T22" i="10"/>
  <c r="V15" i="10"/>
  <c r="T15" i="10"/>
  <c r="Z19" i="10"/>
  <c r="Z17" i="10"/>
  <c r="W15" i="10"/>
  <c r="U19" i="10"/>
  <c r="S20" i="10"/>
  <c r="S17" i="10"/>
  <c r="I10" i="10"/>
  <c r="X22" i="10" s="1"/>
  <c r="D10" i="10"/>
  <c r="N10" i="10" s="1"/>
  <c r="AC55" i="17"/>
  <c r="X110" i="17"/>
  <c r="X118" i="17" s="1"/>
  <c r="AF55" i="17"/>
  <c r="AE55" i="17"/>
  <c r="AB55" i="17"/>
  <c r="AD55" i="17"/>
  <c r="X18" i="10" l="1"/>
  <c r="X21" i="10"/>
  <c r="O13" i="10"/>
  <c r="O14" i="10"/>
  <c r="O11" i="10"/>
  <c r="O17" i="10"/>
  <c r="O16" i="10"/>
  <c r="O12" i="10"/>
  <c r="O10" i="10"/>
  <c r="O15" i="10"/>
  <c r="AG53" i="17"/>
  <c r="AG56" i="17"/>
  <c r="AG51" i="17"/>
  <c r="AG50" i="17"/>
  <c r="AG52" i="17"/>
  <c r="AG55" i="17"/>
  <c r="AG54" i="17"/>
  <c r="AG57" i="17"/>
  <c r="J24" i="11"/>
  <c r="J23" i="11"/>
  <c r="J25" i="11"/>
  <c r="J26" i="11"/>
  <c r="J27" i="11"/>
  <c r="J29" i="11"/>
  <c r="J28" i="11"/>
  <c r="N101" i="17"/>
  <c r="C98" i="17"/>
  <c r="D94" i="17"/>
  <c r="C100" i="17"/>
  <c r="G94" i="17"/>
  <c r="C94" i="17"/>
  <c r="B99" i="17"/>
  <c r="N96" i="17"/>
  <c r="C101" i="17"/>
  <c r="H100" i="17"/>
  <c r="G96" i="17"/>
  <c r="G99" i="17"/>
  <c r="E97" i="17"/>
  <c r="J97" i="17" s="1"/>
  <c r="F100" i="17"/>
  <c r="G95" i="17"/>
  <c r="B96" i="17"/>
  <c r="D99" i="17"/>
  <c r="B101" i="17"/>
  <c r="C96" i="17"/>
  <c r="E100" i="17"/>
  <c r="J100" i="17" s="1"/>
  <c r="F97" i="17"/>
  <c r="G100" i="17"/>
  <c r="B97" i="17"/>
  <c r="D101" i="17"/>
  <c r="D97" i="17"/>
  <c r="N99" i="17"/>
  <c r="H96" i="17"/>
  <c r="E99" i="17"/>
  <c r="J99" i="17" s="1"/>
  <c r="H95" i="17"/>
  <c r="F98" i="17"/>
  <c r="N94" i="17"/>
  <c r="B100" i="17"/>
  <c r="D95" i="17"/>
  <c r="C95" i="17"/>
  <c r="E96" i="17"/>
  <c r="J96" i="17" s="1"/>
  <c r="H98" i="17"/>
  <c r="G97" i="17"/>
  <c r="L97" i="17" s="1"/>
  <c r="H97" i="17"/>
  <c r="E98" i="17"/>
  <c r="J98" i="17" s="1"/>
  <c r="E94" i="17"/>
  <c r="J94" i="17" s="1"/>
  <c r="G98" i="17"/>
  <c r="D100" i="17"/>
  <c r="B95" i="17"/>
  <c r="C97" i="17"/>
  <c r="N97" i="17"/>
  <c r="F101" i="17"/>
  <c r="H99" i="17"/>
  <c r="G101" i="17"/>
  <c r="F94" i="17"/>
  <c r="D98" i="17"/>
  <c r="D96" i="17"/>
  <c r="B94" i="17"/>
  <c r="C99" i="17"/>
  <c r="F99" i="17"/>
  <c r="H94" i="17"/>
  <c r="F95" i="17"/>
  <c r="E101" i="17"/>
  <c r="J101" i="17" s="1"/>
  <c r="N98" i="17"/>
  <c r="N95" i="17"/>
  <c r="B98" i="17"/>
  <c r="N100" i="17"/>
  <c r="H101" i="17"/>
  <c r="E95" i="17"/>
  <c r="J95" i="17" s="1"/>
  <c r="F96" i="17"/>
  <c r="J2" i="11"/>
  <c r="J7" i="11"/>
  <c r="J6" i="11"/>
  <c r="J8" i="11"/>
  <c r="J5" i="11"/>
  <c r="J3" i="11"/>
  <c r="J4" i="11"/>
  <c r="L100" i="17" l="1"/>
  <c r="K96" i="17"/>
  <c r="I94" i="17"/>
  <c r="L101" i="17"/>
  <c r="I99" i="17"/>
  <c r="K97" i="17"/>
  <c r="M97" i="17" s="1"/>
  <c r="K95" i="17"/>
  <c r="I95" i="17"/>
  <c r="I98" i="17"/>
  <c r="K101" i="17"/>
  <c r="K98" i="17"/>
  <c r="I100" i="17"/>
  <c r="L99" i="17"/>
  <c r="I101" i="17"/>
  <c r="K94" i="17"/>
  <c r="L98" i="17"/>
  <c r="W7" i="10"/>
  <c r="T9" i="10"/>
  <c r="Z4" i="10"/>
  <c r="AA4" i="10"/>
  <c r="S8" i="10"/>
  <c r="T11" i="10"/>
  <c r="W4" i="10"/>
  <c r="Z6" i="10"/>
  <c r="V9" i="10"/>
  <c r="Z10" i="10"/>
  <c r="X7" i="10"/>
  <c r="AA10" i="10"/>
  <c r="X9" i="10"/>
  <c r="X11" i="10"/>
  <c r="AA8" i="10"/>
  <c r="U5" i="10"/>
  <c r="Z7" i="10"/>
  <c r="S11" i="10"/>
  <c r="U9" i="10"/>
  <c r="AA6" i="10"/>
  <c r="W10" i="10"/>
  <c r="V8" i="10"/>
  <c r="V4" i="10"/>
  <c r="V6" i="10"/>
  <c r="Y4" i="10"/>
  <c r="Y6" i="10"/>
  <c r="U10" i="10"/>
  <c r="AA7" i="10"/>
  <c r="U4" i="10"/>
  <c r="Y9" i="10"/>
  <c r="V7" i="10"/>
  <c r="U6" i="10"/>
  <c r="W9" i="10"/>
  <c r="W6" i="10"/>
  <c r="Y8" i="10"/>
  <c r="Y7" i="10"/>
  <c r="X8" i="10"/>
  <c r="W8" i="10"/>
  <c r="X6" i="10"/>
  <c r="S7" i="10"/>
  <c r="W11" i="10"/>
  <c r="Y11" i="10"/>
  <c r="AA5" i="10"/>
  <c r="V5" i="10"/>
  <c r="X4" i="10"/>
  <c r="AA11" i="10"/>
  <c r="Y5" i="10"/>
  <c r="Z9" i="10"/>
  <c r="U8" i="10"/>
  <c r="S5" i="10"/>
  <c r="T6" i="10"/>
  <c r="Y10" i="10"/>
  <c r="V11" i="10"/>
  <c r="S9" i="10"/>
  <c r="T4" i="10"/>
  <c r="Z11" i="10"/>
  <c r="W5" i="10"/>
  <c r="X5" i="10"/>
  <c r="T7" i="10"/>
  <c r="T8" i="10"/>
  <c r="AA9" i="10"/>
  <c r="U11" i="10"/>
  <c r="Z5" i="10"/>
  <c r="S10" i="10"/>
  <c r="S4" i="10"/>
  <c r="S6" i="10"/>
  <c r="X10" i="10"/>
  <c r="U7" i="10"/>
  <c r="T10" i="10"/>
  <c r="Z8" i="10"/>
  <c r="T5" i="10"/>
  <c r="V10" i="10"/>
  <c r="L95" i="17"/>
  <c r="K100" i="17"/>
  <c r="K99" i="17"/>
  <c r="I97" i="17"/>
  <c r="L94" i="17"/>
  <c r="I96" i="17"/>
  <c r="L96" i="17"/>
  <c r="M100" i="17" l="1"/>
  <c r="M95" i="17"/>
  <c r="M96" i="17"/>
  <c r="M101" i="17"/>
  <c r="M94" i="17"/>
  <c r="M99" i="17"/>
  <c r="M98" i="17"/>
</calcChain>
</file>

<file path=xl/sharedStrings.xml><?xml version="1.0" encoding="utf-8"?>
<sst xmlns="http://schemas.openxmlformats.org/spreadsheetml/2006/main" count="55823" uniqueCount="1713">
  <si>
    <t>SEASON</t>
  </si>
  <si>
    <t>ROUND</t>
  </si>
  <si>
    <t>TEAM</t>
  </si>
  <si>
    <t>PLAYER</t>
  </si>
  <si>
    <t>POS</t>
  </si>
  <si>
    <t>PROJ</t>
  </si>
  <si>
    <t>PTS</t>
  </si>
  <si>
    <t>Casting Crouch</t>
  </si>
  <si>
    <t>OPP</t>
  </si>
  <si>
    <t>STATUS</t>
  </si>
  <si>
    <t>ESS</t>
  </si>
  <si>
    <t>LOSS </t>
  </si>
  <si>
    <t>DEVQON.1</t>
  </si>
  <si>
    <t>WCE</t>
  </si>
  <si>
    <t>RIC</t>
  </si>
  <si>
    <t>WIN </t>
  </si>
  <si>
    <t>PTA</t>
  </si>
  <si>
    <t>MEL</t>
  </si>
  <si>
    <t>BRL</t>
  </si>
  <si>
    <t>PTA | FWD</t>
  </si>
  <si>
    <t>GEE</t>
  </si>
  <si>
    <t>HAW</t>
  </si>
  <si>
    <t>WBD</t>
  </si>
  <si>
    <t>NTH</t>
  </si>
  <si>
    <t>FRE</t>
  </si>
  <si>
    <t>STK | FWD</t>
  </si>
  <si>
    <t>RESERVES</t>
  </si>
  <si>
    <t>CAR</t>
  </si>
  <si>
    <t>ADE</t>
  </si>
  <si>
    <t>Total Points</t>
  </si>
  <si>
    <t>Fire The Worpedo</t>
  </si>
  <si>
    <t>GCS</t>
  </si>
  <si>
    <t>GWS</t>
  </si>
  <si>
    <t>COL</t>
  </si>
  <si>
    <t>Show Me The Mundy</t>
  </si>
  <si>
    <t>STK</t>
  </si>
  <si>
    <t>SYD</t>
  </si>
  <si>
    <t>L.Breust</t>
  </si>
  <si>
    <t>FWD</t>
  </si>
  <si>
    <t>J.Macrae</t>
  </si>
  <si>
    <t>J.Lewis</t>
  </si>
  <si>
    <t>MID</t>
  </si>
  <si>
    <t>S.Docherty</t>
  </si>
  <si>
    <t>DEF</t>
  </si>
  <si>
    <t>Z.Jones</t>
  </si>
  <si>
    <t>T.Greene</t>
  </si>
  <si>
    <t>D.Shiel</t>
  </si>
  <si>
    <t>A.Young</t>
  </si>
  <si>
    <t>P.Ryder</t>
  </si>
  <si>
    <t>M.Barlow</t>
  </si>
  <si>
    <t>J.Kelly</t>
  </si>
  <si>
    <t>A.Sandilands</t>
  </si>
  <si>
    <t>RUC</t>
  </si>
  <si>
    <t>D.Mundy</t>
  </si>
  <si>
    <t>A.Rance</t>
  </si>
  <si>
    <t>D.Armitage</t>
  </si>
  <si>
    <t>C.Hampton</t>
  </si>
  <si>
    <t>A.Gaff</t>
  </si>
  <si>
    <t>L.Hodge</t>
  </si>
  <si>
    <t>BEN</t>
  </si>
  <si>
    <t>L.Shiels</t>
  </si>
  <si>
    <t>M.Duncan</t>
  </si>
  <si>
    <t>J.Pittard</t>
  </si>
  <si>
    <t>W.Hoskin-Elliott</t>
  </si>
  <si>
    <t>S.Grigg</t>
  </si>
  <si>
    <t>S.Ross</t>
  </si>
  <si>
    <t>K.Kolodjashnij</t>
  </si>
  <si>
    <t>J.Harbrow</t>
  </si>
  <si>
    <t>K.Lambert</t>
  </si>
  <si>
    <t>M.Wood</t>
  </si>
  <si>
    <t>J.Waite</t>
  </si>
  <si>
    <t>J.Jenkins</t>
  </si>
  <si>
    <t>D.Lang</t>
  </si>
  <si>
    <t>N.Hrovat</t>
  </si>
  <si>
    <t>J.Steele</t>
  </si>
  <si>
    <t>J.Crisp</t>
  </si>
  <si>
    <t>S.Edwards</t>
  </si>
  <si>
    <t>A.McGrath</t>
  </si>
  <si>
    <t>J.Lever</t>
  </si>
  <si>
    <t>A.Neal-Bullen</t>
  </si>
  <si>
    <t>J.Harmes</t>
  </si>
  <si>
    <t>D.Swallow</t>
  </si>
  <si>
    <t>J.Polec</t>
  </si>
  <si>
    <t>T.Bellchambers</t>
  </si>
  <si>
    <t>Z.Smith</t>
  </si>
  <si>
    <t>D.Menzel</t>
  </si>
  <si>
    <t>C.Hooker</t>
  </si>
  <si>
    <t>M.Daw</t>
  </si>
  <si>
    <t>J.Watson</t>
  </si>
  <si>
    <t>D.Astbury</t>
  </si>
  <si>
    <t>R.Douglas</t>
  </si>
  <si>
    <t>J.Elliott</t>
  </si>
  <si>
    <t>M.Boyd</t>
  </si>
  <si>
    <t>S.Thompson</t>
  </si>
  <si>
    <t>J.Roughead</t>
  </si>
  <si>
    <t>R.Bastinac</t>
  </si>
  <si>
    <t>C.Salem</t>
  </si>
  <si>
    <t>A.Mullett</t>
  </si>
  <si>
    <t>N.Vlastuin</t>
  </si>
  <si>
    <t>D.Rich</t>
  </si>
  <si>
    <t>A.Swallow</t>
  </si>
  <si>
    <t>D.Howe</t>
  </si>
  <si>
    <t>D.Simpson</t>
  </si>
  <si>
    <t>L.Ryan</t>
  </si>
  <si>
    <t>S.Hill</t>
  </si>
  <si>
    <t>J.Redden</t>
  </si>
  <si>
    <t>K.Brooksby</t>
  </si>
  <si>
    <t>M.Scharenberg</t>
  </si>
  <si>
    <t>J.Lyons</t>
  </si>
  <si>
    <t>M.Baguley</t>
  </si>
  <si>
    <t>TitchDntKillMyVibe</t>
  </si>
  <si>
    <t>J.Gibson</t>
  </si>
  <si>
    <t>T.Mitchell</t>
  </si>
  <si>
    <t>J.Smith</t>
  </si>
  <si>
    <t>A.Treloar</t>
  </si>
  <si>
    <t>J.Howe</t>
  </si>
  <si>
    <t>J.Watts</t>
  </si>
  <si>
    <t>B.Vince</t>
  </si>
  <si>
    <t>C.Oliver</t>
  </si>
  <si>
    <t>D.Zorko</t>
  </si>
  <si>
    <t>C.Marchbank</t>
  </si>
  <si>
    <t>R.Griffen</t>
  </si>
  <si>
    <t>S.Mumford</t>
  </si>
  <si>
    <t>T.Miller</t>
  </si>
  <si>
    <t>N.Fyfe</t>
  </si>
  <si>
    <t>J.McVeigh</t>
  </si>
  <si>
    <t>S.Selwood</t>
  </si>
  <si>
    <t>K.Stevens</t>
  </si>
  <si>
    <t>C.Cameron</t>
  </si>
  <si>
    <t>S.Menegola</t>
  </si>
  <si>
    <t>R.Tarrant</t>
  </si>
  <si>
    <t>J.Cameron</t>
  </si>
  <si>
    <t>B.Cunnington</t>
  </si>
  <si>
    <t>R.Henderson</t>
  </si>
  <si>
    <t>N.Newman</t>
  </si>
  <si>
    <t>M.Wallis</t>
  </si>
  <si>
    <t>R.Burton</t>
  </si>
  <si>
    <t>J.Caddy</t>
  </si>
  <si>
    <t>H.Greenwood</t>
  </si>
  <si>
    <t>B.Matera</t>
  </si>
  <si>
    <t>J.Newnes</t>
  </si>
  <si>
    <t>R.Laird</t>
  </si>
  <si>
    <t>S.Biggs</t>
  </si>
  <si>
    <t>M.Hibberd</t>
  </si>
  <si>
    <t>D.Tyson</t>
  </si>
  <si>
    <t>S.Gibson</t>
  </si>
  <si>
    <t>R.Stanley</t>
  </si>
  <si>
    <t>T.Nankervis</t>
  </si>
  <si>
    <t>R.Lester</t>
  </si>
  <si>
    <t>H.Bennell</t>
  </si>
  <si>
    <t>A.Hall</t>
  </si>
  <si>
    <t>N.Riewoldt</t>
  </si>
  <si>
    <t>C.Pedersen</t>
  </si>
  <si>
    <t>Wholesome Beams</t>
  </si>
  <si>
    <t>J.Johannisen</t>
  </si>
  <si>
    <t>L.Dahlhaus</t>
  </si>
  <si>
    <t>T.Adams</t>
  </si>
  <si>
    <t>B.Grundy</t>
  </si>
  <si>
    <t>D.Beams</t>
  </si>
  <si>
    <t>J.Macmillan</t>
  </si>
  <si>
    <t>M.Wright</t>
  </si>
  <si>
    <t>J.Lloyd</t>
  </si>
  <si>
    <t>P.Dangerfield</t>
  </si>
  <si>
    <t>J.Westhoff</t>
  </si>
  <si>
    <t>O.Wines</t>
  </si>
  <si>
    <t>D.Heppell</t>
  </si>
  <si>
    <t>T.Cotchin</t>
  </si>
  <si>
    <t>D.Prestia</t>
  </si>
  <si>
    <t>S.Hurn</t>
  </si>
  <si>
    <t>M.Suckling</t>
  </si>
  <si>
    <t>M.Broadbent</t>
  </si>
  <si>
    <t>J.Martin</t>
  </si>
  <si>
    <t>T.Hickey</t>
  </si>
  <si>
    <t>M.LeCras</t>
  </si>
  <si>
    <t>L.Jong</t>
  </si>
  <si>
    <t>B.Crouch</t>
  </si>
  <si>
    <t>B.Acres</t>
  </si>
  <si>
    <t>K.Simpson</t>
  </si>
  <si>
    <t>A.Miles</t>
  </si>
  <si>
    <t>J.Billings</t>
  </si>
  <si>
    <t>S.Lycett</t>
  </si>
  <si>
    <t>B.Brown</t>
  </si>
  <si>
    <t>L.McDonald</t>
  </si>
  <si>
    <t>D.Zaharakis</t>
  </si>
  <si>
    <t>D.Smith</t>
  </si>
  <si>
    <t>N.Haynes</t>
  </si>
  <si>
    <t>G.Birchall</t>
  </si>
  <si>
    <t>T.McKenzie</t>
  </si>
  <si>
    <t>S.Coniglio</t>
  </si>
  <si>
    <t>S.Savage</t>
  </si>
  <si>
    <t>B.Deledio</t>
  </si>
  <si>
    <t>L.Picken</t>
  </si>
  <si>
    <t>L.Weller</t>
  </si>
  <si>
    <t>J.Sicily</t>
  </si>
  <si>
    <t>B.Longer</t>
  </si>
  <si>
    <t>J.Sinclair</t>
  </si>
  <si>
    <t>Tuohy's Extra Dry</t>
  </si>
  <si>
    <t>I.Smith</t>
  </si>
  <si>
    <t>B.Reid</t>
  </si>
  <si>
    <t>J.Hogan</t>
  </si>
  <si>
    <t>B.Gibbs</t>
  </si>
  <si>
    <t>K.Tippett</t>
  </si>
  <si>
    <t>K.Jack</t>
  </si>
  <si>
    <t>L.Henderson</t>
  </si>
  <si>
    <t>Z.Tuohy</t>
  </si>
  <si>
    <t>T.Scully</t>
  </si>
  <si>
    <t>T.Lynch</t>
  </si>
  <si>
    <t>G.Ablett</t>
  </si>
  <si>
    <t>S.May</t>
  </si>
  <si>
    <t>Z.Merrett</t>
  </si>
  <si>
    <t>M.Hurley</t>
  </si>
  <si>
    <t>T.Colyer</t>
  </si>
  <si>
    <t>R.Sloane</t>
  </si>
  <si>
    <t>E.Betts</t>
  </si>
  <si>
    <t>D.Wells</t>
  </si>
  <si>
    <t>H.Taylor</t>
  </si>
  <si>
    <t>B.McEvoy</t>
  </si>
  <si>
    <t>A.Fasolo</t>
  </si>
  <si>
    <t>J.Geary</t>
  </si>
  <si>
    <t>S.Reid</t>
  </si>
  <si>
    <t>R.Lobb</t>
  </si>
  <si>
    <t>J.Witts</t>
  </si>
  <si>
    <t>A.Otten</t>
  </si>
  <si>
    <t>O.Fantasia</t>
  </si>
  <si>
    <t>L.Spurr</t>
  </si>
  <si>
    <t>S.Frost</t>
  </si>
  <si>
    <t>L.Whitfield</t>
  </si>
  <si>
    <t>J.Redpath</t>
  </si>
  <si>
    <t>N.Wilson</t>
  </si>
  <si>
    <t>B.Maynard</t>
  </si>
  <si>
    <t>T.Papley</t>
  </si>
  <si>
    <t>P.Hanley</t>
  </si>
  <si>
    <t>O.McDonald</t>
  </si>
  <si>
    <t>R.Murphy</t>
  </si>
  <si>
    <t>T.McLean</t>
  </si>
  <si>
    <t>S.Kerridge</t>
  </si>
  <si>
    <t>L.Dunstan</t>
  </si>
  <si>
    <t>Absolute Steins</t>
  </si>
  <si>
    <t>J.Stringer</t>
  </si>
  <si>
    <t>L.Hunter</t>
  </si>
  <si>
    <t>T.Goldstein</t>
  </si>
  <si>
    <t>M.Murphy</t>
  </si>
  <si>
    <t>L.Franklin</t>
  </si>
  <si>
    <t>D.Hannebery</t>
  </si>
  <si>
    <t>J.Selwood</t>
  </si>
  <si>
    <t>Z.Williams</t>
  </si>
  <si>
    <t>B.Houli</t>
  </si>
  <si>
    <t>J.Steven</t>
  </si>
  <si>
    <t>B.Smith</t>
  </si>
  <si>
    <t>L.Shuey</t>
  </si>
  <si>
    <t>S.Wellingham</t>
  </si>
  <si>
    <t>E.Yeo</t>
  </si>
  <si>
    <t>J.De Goey</t>
  </si>
  <si>
    <t>E.Curnow</t>
  </si>
  <si>
    <t>B.Stanton</t>
  </si>
  <si>
    <t>M.Kreuzer</t>
  </si>
  <si>
    <t>S.McKernan</t>
  </si>
  <si>
    <t>M.Johnson</t>
  </si>
  <si>
    <t>B.Hill</t>
  </si>
  <si>
    <t>J.Webster</t>
  </si>
  <si>
    <t>M.Walters</t>
  </si>
  <si>
    <t>C.Mills</t>
  </si>
  <si>
    <t>C.Masten</t>
  </si>
  <si>
    <t>D.Sheed</t>
  </si>
  <si>
    <t>L.Jones</t>
  </si>
  <si>
    <t>T.Langdon</t>
  </si>
  <si>
    <t>T.Rockliff</t>
  </si>
  <si>
    <t>L.Taylor</t>
  </si>
  <si>
    <t>A.Witherden</t>
  </si>
  <si>
    <t>J.Patton</t>
  </si>
  <si>
    <t>I Dream of Viney</t>
  </si>
  <si>
    <t>S.Pendlebury</t>
  </si>
  <si>
    <t>T.McDonald</t>
  </si>
  <si>
    <t>J.Viney</t>
  </si>
  <si>
    <t>S.Martin</t>
  </si>
  <si>
    <t>J.Ziebell</t>
  </si>
  <si>
    <t>D.Rampe</t>
  </si>
  <si>
    <t>S.Motlop</t>
  </si>
  <si>
    <t>H.Shaw</t>
  </si>
  <si>
    <t>C.Ward</t>
  </si>
  <si>
    <t>S.Johnson</t>
  </si>
  <si>
    <t>C.Wingard</t>
  </si>
  <si>
    <t>D.Martin</t>
  </si>
  <si>
    <t>M.Priddis</t>
  </si>
  <si>
    <t>J.McGovern</t>
  </si>
  <si>
    <t>S.Atley</t>
  </si>
  <si>
    <t>T.Hawkins</t>
  </si>
  <si>
    <t>T.Boak</t>
  </si>
  <si>
    <t>D.Roberton</t>
  </si>
  <si>
    <t>M.Adams</t>
  </si>
  <si>
    <t>H.Hartlett</t>
  </si>
  <si>
    <t>I.Heeney</t>
  </si>
  <si>
    <t>D.Kent</t>
  </si>
  <si>
    <t>T.Liberatore</t>
  </si>
  <si>
    <t>R.Gray</t>
  </si>
  <si>
    <t>Free Tibont</t>
  </si>
  <si>
    <t>S.Burgoyne</t>
  </si>
  <si>
    <t>J.Gunston</t>
  </si>
  <si>
    <t>C.Daniel</t>
  </si>
  <si>
    <t>M.Bontempelli</t>
  </si>
  <si>
    <t>N.Jones</t>
  </si>
  <si>
    <t>P.Cripps</t>
  </si>
  <si>
    <t>L.Parker</t>
  </si>
  <si>
    <t>B.Goddard</t>
  </si>
  <si>
    <t>J.Riewoldt</t>
  </si>
  <si>
    <t>S.Jacobs</t>
  </si>
  <si>
    <t>M.Crouch</t>
  </si>
  <si>
    <t>S.Mitchell</t>
  </si>
  <si>
    <t>J.Hunt</t>
  </si>
  <si>
    <t>M.Weller</t>
  </si>
  <si>
    <t>B.Ebert</t>
  </si>
  <si>
    <t>C.Rioli</t>
  </si>
  <si>
    <t>A.Mackie</t>
  </si>
  <si>
    <t>T.Walker</t>
  </si>
  <si>
    <t>J.Hopper</t>
  </si>
  <si>
    <t>J.Daniher</t>
  </si>
  <si>
    <t>C.Petracca</t>
  </si>
  <si>
    <t>E.Wood</t>
  </si>
  <si>
    <t>C.Guthrie</t>
  </si>
  <si>
    <t>M.Blicavs</t>
  </si>
  <si>
    <t>B.Ellis</t>
  </si>
  <si>
    <t>H.Grundy</t>
  </si>
  <si>
    <t>D.Petrie</t>
  </si>
  <si>
    <t>E.Hipwood</t>
  </si>
  <si>
    <t>Libba Let Die</t>
  </si>
  <si>
    <t>J.O'Meara</t>
  </si>
  <si>
    <t>S.Sidebottom</t>
  </si>
  <si>
    <t>M.Gawn</t>
  </si>
  <si>
    <t>S.Higgins</t>
  </si>
  <si>
    <t>L.Neale</t>
  </si>
  <si>
    <t>L.Montagna</t>
  </si>
  <si>
    <t>S.Mayes</t>
  </si>
  <si>
    <t>R.Atkins</t>
  </si>
  <si>
    <t>M.McGovern</t>
  </si>
  <si>
    <t>L.Plowman</t>
  </si>
  <si>
    <t>J.Garlett</t>
  </si>
  <si>
    <t>M.Robinson</t>
  </si>
  <si>
    <t>M.Williams</t>
  </si>
  <si>
    <t>C.Dixon</t>
  </si>
  <si>
    <t>N.Graham</t>
  </si>
  <si>
    <t>C.Sinclair</t>
  </si>
  <si>
    <t>C.Blakely</t>
  </si>
  <si>
    <t>C.Curnow</t>
  </si>
  <si>
    <t>GEE | FWD</t>
  </si>
  <si>
    <t>D.Byrne-Jones</t>
  </si>
  <si>
    <t>T.Bell</t>
  </si>
  <si>
    <t>G.Hewett</t>
  </si>
  <si>
    <t>T.Stewart</t>
  </si>
  <si>
    <t>Z.Fisher</t>
  </si>
  <si>
    <t>J.de Goey</t>
  </si>
  <si>
    <t>A.Brayshaw</t>
  </si>
  <si>
    <t>M.de Boer</t>
  </si>
  <si>
    <t>H.Andrews</t>
  </si>
  <si>
    <t>E.Langdon</t>
  </si>
  <si>
    <t>P.Seedsman</t>
  </si>
  <si>
    <t>J.Thomas</t>
  </si>
  <si>
    <t>J.Dunkley</t>
  </si>
  <si>
    <t>J.Finlayson</t>
  </si>
  <si>
    <t>B.Hardwick</t>
  </si>
  <si>
    <t>A.Saad</t>
  </si>
  <si>
    <t>J.Murdoch</t>
  </si>
  <si>
    <t>K.Langford</t>
  </si>
  <si>
    <t>D.Parish</t>
  </si>
  <si>
    <t>J.Walker</t>
  </si>
  <si>
    <t>A.Kennedy</t>
  </si>
  <si>
    <t>J.Cripps</t>
  </si>
  <si>
    <t>Danger Things</t>
  </si>
  <si>
    <t>The Lyons King</t>
  </si>
  <si>
    <t>B.Fiorini</t>
  </si>
  <si>
    <t>T.Taranto</t>
  </si>
  <si>
    <t>C.O'Shea</t>
  </si>
  <si>
    <t>T.Doedee</t>
  </si>
  <si>
    <t>R.Mathieson</t>
  </si>
  <si>
    <t>A.Tomlinson</t>
  </si>
  <si>
    <t>T.Cutler</t>
  </si>
  <si>
    <t>R.Conca</t>
  </si>
  <si>
    <t>L.Brown</t>
  </si>
  <si>
    <t>B.Ah Chee</t>
  </si>
  <si>
    <t>D.Thomas</t>
  </si>
  <si>
    <t>B.Ainsworth</t>
  </si>
  <si>
    <t>H.Crozier</t>
  </si>
  <si>
    <t>W.Milera</t>
  </si>
  <si>
    <t>Since U Been Gawn</t>
  </si>
  <si>
    <t>S.Petrevski-Seton</t>
  </si>
  <si>
    <t>R.Bonner</t>
  </si>
  <si>
    <t>J.Gresham</t>
  </si>
  <si>
    <t>B.Williams</t>
  </si>
  <si>
    <t>T.Phillips</t>
  </si>
  <si>
    <t>T.Dumont</t>
  </si>
  <si>
    <t>L.McCarthy</t>
  </si>
  <si>
    <t>H.Himmelberg</t>
  </si>
  <si>
    <t>Crippstocurrency</t>
  </si>
  <si>
    <t>T.Barrass</t>
  </si>
  <si>
    <t>T.Kelly</t>
  </si>
  <si>
    <t>J.Carlisle</t>
  </si>
  <si>
    <t>S.Gray</t>
  </si>
  <si>
    <t>C.McKenna</t>
  </si>
  <si>
    <t>B.Ronke</t>
  </si>
  <si>
    <t>C.Ellis-Yolmen</t>
  </si>
  <si>
    <t>P.Ahern</t>
  </si>
  <si>
    <t>L.Austin</t>
  </si>
  <si>
    <t>B.Sheppard</t>
  </si>
  <si>
    <t>P.Davis</t>
  </si>
  <si>
    <t>A.Aliir</t>
  </si>
  <si>
    <t>Post MaSloane</t>
  </si>
  <si>
    <t>S.Powell-Pepper</t>
  </si>
  <si>
    <t>C.*** Rioli</t>
  </si>
  <si>
    <t>N.Robertson</t>
  </si>
  <si>
    <t>S.Murray</t>
  </si>
  <si>
    <t>D.Houston</t>
  </si>
  <si>
    <t>B.Fritsch</t>
  </si>
  <si>
    <t>Vodka Kreuzers</t>
  </si>
  <si>
    <t>L.Jetta</t>
  </si>
  <si>
    <t>T.Jonas</t>
  </si>
  <si>
    <t>B.Parfitt</t>
  </si>
  <si>
    <t>J.Darling</t>
  </si>
  <si>
    <t>J.Castagna</t>
  </si>
  <si>
    <t>J.Short</t>
  </si>
  <si>
    <t>J.Simpkin</t>
  </si>
  <si>
    <t>J.Anderson</t>
  </si>
  <si>
    <t>Ward of the Rings</t>
  </si>
  <si>
    <t>A.Christensen</t>
  </si>
  <si>
    <t>N.Naitanui</t>
  </si>
  <si>
    <t>B.Jacobs</t>
  </si>
  <si>
    <t>B.Cox</t>
  </si>
  <si>
    <t>R.Clarke</t>
  </si>
  <si>
    <t>TryingAnewStratton</t>
  </si>
  <si>
    <t>Salt&amp;VinegarCripps</t>
  </si>
  <si>
    <t>D.Moore</t>
  </si>
  <si>
    <t>A.Cerra</t>
  </si>
  <si>
    <t>Swimming n Titch</t>
  </si>
  <si>
    <t>T.J. Lynch</t>
  </si>
  <si>
    <t>J.Ridley</t>
  </si>
  <si>
    <t>J.Worpel</t>
  </si>
  <si>
    <t>Barbeques Treloar</t>
  </si>
  <si>
    <t>W.Rioli</t>
  </si>
  <si>
    <t>J.J. Kennedy</t>
  </si>
  <si>
    <t>S.Walsh</t>
  </si>
  <si>
    <t>Man of Steele</t>
  </si>
  <si>
    <t>J.P. Kennedy</t>
  </si>
  <si>
    <t>J.Higgins</t>
  </si>
  <si>
    <t>A.Francis</t>
  </si>
  <si>
    <t>C.McCarthy</t>
  </si>
  <si>
    <t>J.Berry</t>
  </si>
  <si>
    <t>D.Tucker</t>
  </si>
  <si>
    <t>H.McCluggage</t>
  </si>
  <si>
    <t>W.Drew</t>
  </si>
  <si>
    <t>J.Melksham</t>
  </si>
  <si>
    <t>J.Bowes</t>
  </si>
  <si>
    <t>A.Sexton</t>
  </si>
  <si>
    <t>R.Marshall</t>
  </si>
  <si>
    <t>C.Mayne</t>
  </si>
  <si>
    <t>SC TEAM</t>
  </si>
  <si>
    <t>Row Labels</t>
  </si>
  <si>
    <t>Grand Total</t>
  </si>
  <si>
    <t>Average of PTS</t>
  </si>
  <si>
    <t>DEF Total</t>
  </si>
  <si>
    <t>MID Total</t>
  </si>
  <si>
    <t>RUC Total</t>
  </si>
  <si>
    <t>FWD Total</t>
  </si>
  <si>
    <t>SC COACH</t>
  </si>
  <si>
    <t>PMAC</t>
  </si>
  <si>
    <t>JMERC</t>
  </si>
  <si>
    <t>KAPPAZ</t>
  </si>
  <si>
    <t>GARTER</t>
  </si>
  <si>
    <t>LESTER</t>
  </si>
  <si>
    <t>RICHO</t>
  </si>
  <si>
    <t>MELONS</t>
  </si>
  <si>
    <t>CHIEF</t>
  </si>
  <si>
    <t>Such is Fyfe</t>
  </si>
  <si>
    <t>Bontback Mountain</t>
  </si>
  <si>
    <t>Steele Rebuilding</t>
  </si>
  <si>
    <t>Brave Hartung</t>
  </si>
  <si>
    <t>Cotch Me If Ya Can</t>
  </si>
  <si>
    <t>We're Not Gwilty</t>
  </si>
  <si>
    <t>Gawn Girl</t>
  </si>
  <si>
    <t>Game of Jones</t>
  </si>
  <si>
    <t>TEAM NAME</t>
  </si>
  <si>
    <t>OPPONENT NAME</t>
  </si>
  <si>
    <t>TEAM SCORE</t>
  </si>
  <si>
    <t>OPPONENT SCORE</t>
  </si>
  <si>
    <t>HOME FLAG</t>
  </si>
  <si>
    <t>VlastuinTrnslation</t>
  </si>
  <si>
    <t>FINALS FLAG</t>
  </si>
  <si>
    <t>BYE FLAG</t>
  </si>
  <si>
    <t>GAME</t>
  </si>
  <si>
    <t>ROUND START</t>
  </si>
  <si>
    <t>ROUND END</t>
  </si>
  <si>
    <t>COACH</t>
  </si>
  <si>
    <t>OPPONENT COACH</t>
  </si>
  <si>
    <t>Season</t>
  </si>
  <si>
    <t>Name</t>
  </si>
  <si>
    <t>Row Offset</t>
  </si>
  <si>
    <t>Col Offset</t>
  </si>
  <si>
    <t>W</t>
  </si>
  <si>
    <t>WIN</t>
  </si>
  <si>
    <t>Inc Finals</t>
  </si>
  <si>
    <t>Inc Byes</t>
  </si>
  <si>
    <t>DRAW</t>
  </si>
  <si>
    <t>LOSS</t>
  </si>
  <si>
    <t>PF</t>
  </si>
  <si>
    <t>PA</t>
  </si>
  <si>
    <t>L</t>
  </si>
  <si>
    <t>D</t>
  </si>
  <si>
    <t>P</t>
  </si>
  <si>
    <t>R</t>
  </si>
  <si>
    <t>RV</t>
  </si>
  <si>
    <t>W%</t>
  </si>
  <si>
    <t>P%</t>
  </si>
  <si>
    <t>Team</t>
  </si>
  <si>
    <t>PR</t>
  </si>
  <si>
    <t>Total Points Ladder</t>
  </si>
  <si>
    <t>Head to Head Ladder</t>
  </si>
  <si>
    <t>OPPONENT</t>
  </si>
  <si>
    <t>W-D-L</t>
  </si>
  <si>
    <t>All Time H2H Match-ups</t>
  </si>
  <si>
    <t>DIFFERENTIAL</t>
  </si>
  <si>
    <t>ESS | MID</t>
  </si>
  <si>
    <t>SYD | MID</t>
  </si>
  <si>
    <t>RIC | FWD</t>
  </si>
  <si>
    <t>H.Cunningham</t>
  </si>
  <si>
    <t>A.McDonald-Tipungwuti</t>
  </si>
  <si>
    <t xml:space="preserve"> </t>
  </si>
  <si>
    <t>Rank</t>
  </si>
  <si>
    <t>Player</t>
  </si>
  <si>
    <t>Games</t>
  </si>
  <si>
    <t>Price</t>
  </si>
  <si>
    <t>Total</t>
  </si>
  <si>
    <t>Score</t>
  </si>
  <si>
    <t>Average</t>
  </si>
  <si>
    <t>*Value</t>
  </si>
  <si>
    <t>Jake Lloyd</t>
  </si>
  <si>
    <t>Swans</t>
  </si>
  <si>
    <t>Lachie Whitfield</t>
  </si>
  <si>
    <t>Giants</t>
  </si>
  <si>
    <t>Shannon Hurn</t>
  </si>
  <si>
    <t>Eagles</t>
  </si>
  <si>
    <t>Thomas Stewart</t>
  </si>
  <si>
    <t>Cats</t>
  </si>
  <si>
    <t>Luke Ryan</t>
  </si>
  <si>
    <t>Dockers</t>
  </si>
  <si>
    <t>James Sicily</t>
  </si>
  <si>
    <t>Hawks</t>
  </si>
  <si>
    <t>Daniel Rich</t>
  </si>
  <si>
    <t>Lions</t>
  </si>
  <si>
    <t>Bradley Sheppard</t>
  </si>
  <si>
    <t>Matthew Suckling</t>
  </si>
  <si>
    <t>Bulldogs</t>
  </si>
  <si>
    <t>Cale Hooker</t>
  </si>
  <si>
    <t>Bombers</t>
  </si>
  <si>
    <t>Christian Salem</t>
  </si>
  <si>
    <t>Demons</t>
  </si>
  <si>
    <t>Rory Laird</t>
  </si>
  <si>
    <t>Crows</t>
  </si>
  <si>
    <t>Dane Rampe</t>
  </si>
  <si>
    <t>Nic Newman</t>
  </si>
  <si>
    <t>Blues</t>
  </si>
  <si>
    <t>Brodie Smith</t>
  </si>
  <si>
    <t>Bachar Houli</t>
  </si>
  <si>
    <t>Tigers</t>
  </si>
  <si>
    <t>Jamie MacMillan</t>
  </si>
  <si>
    <t>Kangaroos</t>
  </si>
  <si>
    <t>Brandon Ellis</t>
  </si>
  <si>
    <t>Jarrad McVeigh I</t>
  </si>
  <si>
    <t>Jason Johannisen</t>
  </si>
  <si>
    <t>Alex Witherden</t>
  </si>
  <si>
    <t>Jack Crisp</t>
  </si>
  <si>
    <t>Magpies</t>
  </si>
  <si>
    <t>Cameron Guthrie</t>
  </si>
  <si>
    <t>Jasper Pittard</t>
  </si>
  <si>
    <t>Jeremy Finlayson</t>
  </si>
  <si>
    <t>Joshua Walker</t>
  </si>
  <si>
    <t>Zachary Williams</t>
  </si>
  <si>
    <t>Dan Houston</t>
  </si>
  <si>
    <t>Power</t>
  </si>
  <si>
    <t>Wayne Milera</t>
  </si>
  <si>
    <t>Suns</t>
  </si>
  <si>
    <t>Michael Hurley</t>
  </si>
  <si>
    <t>Robbie Tarrant</t>
  </si>
  <si>
    <t>Jeremy McGovern</t>
  </si>
  <si>
    <t>Shane Savage</t>
  </si>
  <si>
    <t>Saints</t>
  </si>
  <si>
    <t>Tom Langdon</t>
  </si>
  <si>
    <t>Kade Simpson</t>
  </si>
  <si>
    <t>Jack Silvagni</t>
  </si>
  <si>
    <t>Jeremy Howe</t>
  </si>
  <si>
    <t>Jarrod Harbrow</t>
  </si>
  <si>
    <t>Harris Andrews</t>
  </si>
  <si>
    <t>Adam Saad</t>
  </si>
  <si>
    <t>Blake Hardwick</t>
  </si>
  <si>
    <t>Luke Hodge</t>
  </si>
  <si>
    <t>Alex Keath</t>
  </si>
  <si>
    <t>Nick Haynes</t>
  </si>
  <si>
    <t>Darcy Moore</t>
  </si>
  <si>
    <t>Harry Taylor</t>
  </si>
  <si>
    <t>Dylan Grimes</t>
  </si>
  <si>
    <t>Pearce Hanley</t>
  </si>
  <si>
    <t>Mark Blicavs</t>
  </si>
  <si>
    <t>Andrew McGrath</t>
  </si>
  <si>
    <t>Dougal Howard</t>
  </si>
  <si>
    <t>Connor Rozee</t>
  </si>
  <si>
    <t>Josh Rotham</t>
  </si>
  <si>
    <t>Scott Thompson</t>
  </si>
  <si>
    <t>Aliir Aliir</t>
  </si>
  <si>
    <t>Conor McKenna</t>
  </si>
  <si>
    <t>David MacKay</t>
  </si>
  <si>
    <t>Jacob Weitering</t>
  </si>
  <si>
    <t>Dale Thomas</t>
  </si>
  <si>
    <t>Charlie Ballard</t>
  </si>
  <si>
    <t>Brayden Maynard</t>
  </si>
  <si>
    <t>Darcy Byrne-Jones</t>
  </si>
  <si>
    <t>Callum Mills</t>
  </si>
  <si>
    <t>Tom Clurey</t>
  </si>
  <si>
    <t>David Mirra</t>
  </si>
  <si>
    <t>Thomas Jonas</t>
  </si>
  <si>
    <t>Heath Shaw</t>
  </si>
  <si>
    <t>Adam Kennedy</t>
  </si>
  <si>
    <t>Xavier Duursma</t>
  </si>
  <si>
    <t>Daniel Talia</t>
  </si>
  <si>
    <t>Riley Bonner</t>
  </si>
  <si>
    <t>Jake Kelly</t>
  </si>
  <si>
    <t>Callum Wilkie</t>
  </si>
  <si>
    <t>Jayden Hunt</t>
  </si>
  <si>
    <t>Jimmy Webster</t>
  </si>
  <si>
    <t>Joshua Wagner</t>
  </si>
  <si>
    <t>Darragh Joyce</t>
  </si>
  <si>
    <t>Samuel Reid</t>
  </si>
  <si>
    <t>Mason Redman</t>
  </si>
  <si>
    <t>Tom Cole</t>
  </si>
  <si>
    <t>Jordan Ridley</t>
  </si>
  <si>
    <t>Hayden Crozier</t>
  </si>
  <si>
    <t>Oscar Allen</t>
  </si>
  <si>
    <t>Aaron Francis</t>
  </si>
  <si>
    <t>Jesse Joyce</t>
  </si>
  <si>
    <t>Ethan Hughes</t>
  </si>
  <si>
    <t>Sam Taylor</t>
  </si>
  <si>
    <t>Jake Kolodjashnij</t>
  </si>
  <si>
    <t>Nicholas Robertson</t>
  </si>
  <si>
    <t>Aaron Naughton</t>
  </si>
  <si>
    <t>Jordan Clark</t>
  </si>
  <si>
    <t>Nathan Brown</t>
  </si>
  <si>
    <t>Mark O'Connor</t>
  </si>
  <si>
    <t>Nathan Wilson</t>
  </si>
  <si>
    <t>Tom Doedee I</t>
  </si>
  <si>
    <t>Darcy Gardiner</t>
  </si>
  <si>
    <t>Connor Menadue</t>
  </si>
  <si>
    <t>Lewis Melican</t>
  </si>
  <si>
    <t>Michael Hibberd</t>
  </si>
  <si>
    <t>Sam Frost</t>
  </si>
  <si>
    <t>Joel Hamling</t>
  </si>
  <si>
    <t>Jack Hombsch</t>
  </si>
  <si>
    <t>Matthew Buntine</t>
  </si>
  <si>
    <t>Easton Wood</t>
  </si>
  <si>
    <t>Lewis Young</t>
  </si>
  <si>
    <t>Ryan Clarke</t>
  </si>
  <si>
    <t>Hunter Clark</t>
  </si>
  <si>
    <t>Taylin Duman</t>
  </si>
  <si>
    <t>Zaine Cordy</t>
  </si>
  <si>
    <t>Ed Richards</t>
  </si>
  <si>
    <t>Nathan Broad</t>
  </si>
  <si>
    <t>Kade Kolodjashnij I</t>
  </si>
  <si>
    <t>Lachie Young</t>
  </si>
  <si>
    <t>Samuel Wright</t>
  </si>
  <si>
    <t>Chris Burgess</t>
  </si>
  <si>
    <t>Bailey Williams</t>
  </si>
  <si>
    <t>Alex Rance I</t>
  </si>
  <si>
    <t>Jack Henry</t>
  </si>
  <si>
    <t>Ryan Garthwaite</t>
  </si>
  <si>
    <t>Colin O'Riordan</t>
  </si>
  <si>
    <t>Justin Mcinerney</t>
  </si>
  <si>
    <t>Patrick Cripps</t>
  </si>
  <si>
    <t>Lachie Neale</t>
  </si>
  <si>
    <t>Marcus Bontempelli</t>
  </si>
  <si>
    <t>Jackson Macrae</t>
  </si>
  <si>
    <t>Zachary Merrett</t>
  </si>
  <si>
    <t>Ricky Henderson</t>
  </si>
  <si>
    <t>Patrick Dangerfield</t>
  </si>
  <si>
    <t>Ben Cunnington</t>
  </si>
  <si>
    <t>Rory Sloane</t>
  </si>
  <si>
    <t>Thomas Liberatore</t>
  </si>
  <si>
    <t>Adam Treloar</t>
  </si>
  <si>
    <t>Nathan Fyfe</t>
  </si>
  <si>
    <t>Matt Crouch</t>
  </si>
  <si>
    <t>Josh Kennedy</t>
  </si>
  <si>
    <t>Dylan Shiel</t>
  </si>
  <si>
    <t>Michael Walters</t>
  </si>
  <si>
    <t>Tom Rockliff</t>
  </si>
  <si>
    <t>Isaac Heeney</t>
  </si>
  <si>
    <t>Stephen Coniglio</t>
  </si>
  <si>
    <t>Joshua Kelly</t>
  </si>
  <si>
    <t>Jack Steele</t>
  </si>
  <si>
    <t>Andrew Gaff</t>
  </si>
  <si>
    <t>Clayton Oliver</t>
  </si>
  <si>
    <t>Jacob Hopper</t>
  </si>
  <si>
    <t>Brayden Fiorini</t>
  </si>
  <si>
    <t>Dyson Heppell</t>
  </si>
  <si>
    <t>Sam Walsh</t>
  </si>
  <si>
    <t>Tim Kelly</t>
  </si>
  <si>
    <t>Angus Brayshaw</t>
  </si>
  <si>
    <t>Dayne Beams</t>
  </si>
  <si>
    <t>Mitchell Duncan</t>
  </si>
  <si>
    <t>Luke Shuey</t>
  </si>
  <si>
    <t>Luke Parker</t>
  </si>
  <si>
    <t>Brad Crouch</t>
  </si>
  <si>
    <t>Dominic Sheed</t>
  </si>
  <si>
    <t>Tim Taranto</t>
  </si>
  <si>
    <t>Scott Pendlebury</t>
  </si>
  <si>
    <t>Touk Miller</t>
  </si>
  <si>
    <t>Jarrod Berry</t>
  </si>
  <si>
    <t>Hugh McCluggage</t>
  </si>
  <si>
    <t>Jackson Hately</t>
  </si>
  <si>
    <t>James Worpel</t>
  </si>
  <si>
    <t>Lachlan Hunter</t>
  </si>
  <si>
    <t>Shaun Higgins</t>
  </si>
  <si>
    <t>Ed Langdon</t>
  </si>
  <si>
    <t>David Swallow</t>
  </si>
  <si>
    <t>Jaeger O'Meara</t>
  </si>
  <si>
    <t>Marc Murphy</t>
  </si>
  <si>
    <t>Steele Sidebottom</t>
  </si>
  <si>
    <t>Jack Newnes</t>
  </si>
  <si>
    <t>Jared Polec</t>
  </si>
  <si>
    <t>Oliver Wines</t>
  </si>
  <si>
    <t>James Harmes</t>
  </si>
  <si>
    <t>Bradley Hill</t>
  </si>
  <si>
    <t>Taylor Adams</t>
  </si>
  <si>
    <t>Dayne Zorko</t>
  </si>
  <si>
    <t>Luke Dahlhaus</t>
  </si>
  <si>
    <t>David Mundy</t>
  </si>
  <si>
    <t>Tom Phillips</t>
  </si>
  <si>
    <t>Sebastian Ross</t>
  </si>
  <si>
    <t>Elliot Yeo</t>
  </si>
  <si>
    <t>Hugh Greenwood</t>
  </si>
  <si>
    <t>Trent Dumont</t>
  </si>
  <si>
    <t>Dustin Martin</t>
  </si>
  <si>
    <t>Jack Martin</t>
  </si>
  <si>
    <t>Gary Ablett</t>
  </si>
  <si>
    <t>Sam Powell-Pepper</t>
  </si>
  <si>
    <t>Joel Selwood</t>
  </si>
  <si>
    <t>Dion Prestia</t>
  </si>
  <si>
    <t>Jack Redden</t>
  </si>
  <si>
    <t>Josh Dunkley</t>
  </si>
  <si>
    <t>Jack Sinclair</t>
  </si>
  <si>
    <t>Mitch Robinson</t>
  </si>
  <si>
    <t>Shane Edwards</t>
  </si>
  <si>
    <t>Darcy Tucker</t>
  </si>
  <si>
    <t>Adam Tomlinson</t>
  </si>
  <si>
    <t>Rory Atkins</t>
  </si>
  <si>
    <t>Robbie Gray</t>
  </si>
  <si>
    <t>Mitchell Wallis</t>
  </si>
  <si>
    <t>Christian Petracca</t>
  </si>
  <si>
    <t>Willem Drew</t>
  </si>
  <si>
    <t>Devon Smith</t>
  </si>
  <si>
    <t>Blake Acres</t>
  </si>
  <si>
    <t>Daniel Howe</t>
  </si>
  <si>
    <t>Oliver Florent</t>
  </si>
  <si>
    <t>Jack Steven</t>
  </si>
  <si>
    <t>Darcy Parish</t>
  </si>
  <si>
    <t>Sam Menegola</t>
  </si>
  <si>
    <t>Jed Anderson</t>
  </si>
  <si>
    <t>Anthony Miles</t>
  </si>
  <si>
    <t>Jack Viney</t>
  </si>
  <si>
    <t>Luke Davies-Uniacke</t>
  </si>
  <si>
    <t>Sydney Stack</t>
  </si>
  <si>
    <t>Luke Dunstan</t>
  </si>
  <si>
    <t>Bryce Gibbs</t>
  </si>
  <si>
    <t>Toby McLean</t>
  </si>
  <si>
    <t>Bayley Fritsch</t>
  </si>
  <si>
    <t>Jackson Thurlow</t>
  </si>
  <si>
    <t>George Hewett</t>
  </si>
  <si>
    <t>Jordan Dawson</t>
  </si>
  <si>
    <t>Will Hayes</t>
  </si>
  <si>
    <t>Nathan Jones</t>
  </si>
  <si>
    <t>Edward Curnow</t>
  </si>
  <si>
    <t>Jarryd Lyons</t>
  </si>
  <si>
    <t>Paddy Dow</t>
  </si>
  <si>
    <t>Kamdyn Mcintosh</t>
  </si>
  <si>
    <t>Sam Lloyd</t>
  </si>
  <si>
    <t>Bailey Smith</t>
  </si>
  <si>
    <t>Riley Knight</t>
  </si>
  <si>
    <t>Chad Wingard</t>
  </si>
  <si>
    <t>Reece Conca</t>
  </si>
  <si>
    <t>Zak Butters</t>
  </si>
  <si>
    <t>Steven Motlop</t>
  </si>
  <si>
    <t>Andrew Brayshaw</t>
  </si>
  <si>
    <t>George Horlin-Smith</t>
  </si>
  <si>
    <t>Tom Scully</t>
  </si>
  <si>
    <t>Kyle Langford</t>
  </si>
  <si>
    <t>Travis Colyer</t>
  </si>
  <si>
    <t>Bailey Banfield</t>
  </si>
  <si>
    <t>Rhys Mathieson</t>
  </si>
  <si>
    <t>David Myers</t>
  </si>
  <si>
    <t>Corey Wagner</t>
  </si>
  <si>
    <t>Michael Gibbons</t>
  </si>
  <si>
    <t>Will Setterfield</t>
  </si>
  <si>
    <t>Matt Guelfi</t>
  </si>
  <si>
    <t>Ryan Bastinac</t>
  </si>
  <si>
    <t>James Rowbottom</t>
  </si>
  <si>
    <t>Tarryn Thomas</t>
  </si>
  <si>
    <t>Lochie O'Brien</t>
  </si>
  <si>
    <t>Paul Ahern</t>
  </si>
  <si>
    <t>Brodie Grundy</t>
  </si>
  <si>
    <t>Max Gawn</t>
  </si>
  <si>
    <t>Ben McEvoy</t>
  </si>
  <si>
    <t>Todd Goldstein</t>
  </si>
  <si>
    <t>Shane Mumford</t>
  </si>
  <si>
    <t>Jarrod Witts</t>
  </si>
  <si>
    <t>Stefan Martin</t>
  </si>
  <si>
    <t>Scott Lycett</t>
  </si>
  <si>
    <t>Reilly O'Brien</t>
  </si>
  <si>
    <t>Toby Nankervis</t>
  </si>
  <si>
    <t>Dawson Simpson</t>
  </si>
  <si>
    <t>Patrick Ryder</t>
  </si>
  <si>
    <t>Jonathon Ceglar</t>
  </si>
  <si>
    <t>Jordan Roughead</t>
  </si>
  <si>
    <t>Callum Sinclair</t>
  </si>
  <si>
    <t>Justin Westhoff</t>
  </si>
  <si>
    <t>Lewis Pierce I</t>
  </si>
  <si>
    <t>Tom Campbell</t>
  </si>
  <si>
    <t>Matthew Lobbe</t>
  </si>
  <si>
    <t>Travis Boak</t>
  </si>
  <si>
    <t>Caleb Daniel</t>
  </si>
  <si>
    <t>Jeremy Cameron</t>
  </si>
  <si>
    <t>Jack Billings</t>
  </si>
  <si>
    <t>Jade Gresham</t>
  </si>
  <si>
    <t>Tom Hawkins</t>
  </si>
  <si>
    <t>Liam Baker</t>
  </si>
  <si>
    <t>Jordan De Goey</t>
  </si>
  <si>
    <t>Tom Papley</t>
  </si>
  <si>
    <t>Sam Gray</t>
  </si>
  <si>
    <t>Brandon Matera</t>
  </si>
  <si>
    <t>Shaun Atley</t>
  </si>
  <si>
    <t>Tom Lynch</t>
  </si>
  <si>
    <t>Kane Lambert</t>
  </si>
  <si>
    <t>Jack Watts I</t>
  </si>
  <si>
    <t>Jack Gunston</t>
  </si>
  <si>
    <t>Anthony McDonald-Tipungwuti</t>
  </si>
  <si>
    <t>Luke Breust</t>
  </si>
  <si>
    <t>Alex Sexton</t>
  </si>
  <si>
    <t>Brent Daniels</t>
  </si>
  <si>
    <t>Tim Membrey</t>
  </si>
  <si>
    <t>Brandan Parfitt</t>
  </si>
  <si>
    <t>Brody Mihocek</t>
  </si>
  <si>
    <t>Jesse Hogan</t>
  </si>
  <si>
    <t>Josh Caddy</t>
  </si>
  <si>
    <t>Peter Wright</t>
  </si>
  <si>
    <t>Jack Ziebell</t>
  </si>
  <si>
    <t>Sam Reid</t>
  </si>
  <si>
    <t>Jake Stringer</t>
  </si>
  <si>
    <t>Darcy Macpherson</t>
  </si>
  <si>
    <t>Lance Franklin</t>
  </si>
  <si>
    <t>Callum Brown</t>
  </si>
  <si>
    <t>Cameron McCarthy</t>
  </si>
  <si>
    <t>Eddie Betts</t>
  </si>
  <si>
    <t>Allen Christensen</t>
  </si>
  <si>
    <t>Charlie Cameron</t>
  </si>
  <si>
    <t>Harrison Himmelberg</t>
  </si>
  <si>
    <t>Gary Rohan</t>
  </si>
  <si>
    <t>Shai Bolton</t>
  </si>
  <si>
    <t>Gryan Miers</t>
  </si>
  <si>
    <t>Lachlan Murphy</t>
  </si>
  <si>
    <t>Lincoln McCarthy</t>
  </si>
  <si>
    <t>Ben Brown</t>
  </si>
  <si>
    <t>Levi Casboult</t>
  </si>
  <si>
    <t>Sam Switkowski</t>
  </si>
  <si>
    <t>Mason Wood</t>
  </si>
  <si>
    <t>Jack Darling</t>
  </si>
  <si>
    <t>Tory Dickson</t>
  </si>
  <si>
    <t>Matthew Parker</t>
  </si>
  <si>
    <t>Adam Cerra</t>
  </si>
  <si>
    <t>Paul Puopolo</t>
  </si>
  <si>
    <t>Kayne Turner</t>
  </si>
  <si>
    <t>Joshua Kennedy</t>
  </si>
  <si>
    <t>Liam Ryan</t>
  </si>
  <si>
    <t>Daniel Lloyd</t>
  </si>
  <si>
    <t>Tom McCartin</t>
  </si>
  <si>
    <t>Jason Castagna</t>
  </si>
  <si>
    <t>Jy Simpkin</t>
  </si>
  <si>
    <t>Tom McDonald</t>
  </si>
  <si>
    <t>Cameron Zurhaar</t>
  </si>
  <si>
    <t>Ben Long</t>
  </si>
  <si>
    <t>Eric Hipwood</t>
  </si>
  <si>
    <t>Conor Nash</t>
  </si>
  <si>
    <t>Todd Marshall</t>
  </si>
  <si>
    <t>Josh Schache</t>
  </si>
  <si>
    <t>Mark Baguley</t>
  </si>
  <si>
    <t>Cameron Rayner</t>
  </si>
  <si>
    <t>Brayden Ham</t>
  </si>
  <si>
    <t>Daniel McStay</t>
  </si>
  <si>
    <t>Nick Blakey</t>
  </si>
  <si>
    <t>Daniel Butler</t>
  </si>
  <si>
    <t>Jarrod Garlett</t>
  </si>
  <si>
    <t>Lachlan Schultz</t>
  </si>
  <si>
    <t>Jack Lukosius</t>
  </si>
  <si>
    <t>Elliott Himmelberg</t>
  </si>
  <si>
    <t>Ben Ronke</t>
  </si>
  <si>
    <t>Noah Balta</t>
  </si>
  <si>
    <t>ALL</t>
  </si>
  <si>
    <t>Standardise</t>
  </si>
  <si>
    <t>Remove INJ</t>
  </si>
  <si>
    <t>MAX</t>
  </si>
  <si>
    <t>RANK</t>
  </si>
  <si>
    <t>UNQ.RANK</t>
  </si>
  <si>
    <t>Tom Lynch ®</t>
  </si>
  <si>
    <t>Round</t>
  </si>
  <si>
    <t>Pick</t>
  </si>
  <si>
    <t>Footywire</t>
  </si>
  <si>
    <t>Pick Diff</t>
  </si>
  <si>
    <t>Jayden Short</t>
  </si>
  <si>
    <t>Toby Greene</t>
  </si>
  <si>
    <t>Jack Riewoldt</t>
  </si>
  <si>
    <t>Tom Doedee</t>
  </si>
  <si>
    <t>Trent Cotchin</t>
  </si>
  <si>
    <t>Alex Rance</t>
  </si>
  <si>
    <t>David Zaharakis</t>
  </si>
  <si>
    <t>Jarrad McVeigh</t>
  </si>
  <si>
    <t>Lachlan Weller</t>
  </si>
  <si>
    <t>Liam Shiels</t>
  </si>
  <si>
    <t>Steven May</t>
  </si>
  <si>
    <t>B.Sier</t>
  </si>
  <si>
    <t>Richo</t>
  </si>
  <si>
    <t>Kappaz</t>
  </si>
  <si>
    <t>Jmerc</t>
  </si>
  <si>
    <t>Garter</t>
  </si>
  <si>
    <t>Melons</t>
  </si>
  <si>
    <t>Pmac</t>
  </si>
  <si>
    <t>Chief</t>
  </si>
  <si>
    <t>Lest</t>
  </si>
  <si>
    <t>Callan Ward</t>
  </si>
  <si>
    <t>DATE</t>
  </si>
  <si>
    <t>HOME</t>
  </si>
  <si>
    <t>AWAY TEAM</t>
  </si>
  <si>
    <t>DEF BY</t>
  </si>
  <si>
    <t>VS</t>
  </si>
  <si>
    <t>Rd Pick</t>
  </si>
  <si>
    <t>COL | MID</t>
  </si>
  <si>
    <t>GWS | DEF</t>
  </si>
  <si>
    <t>RIC | DEF</t>
  </si>
  <si>
    <t>L.Baker</t>
  </si>
  <si>
    <t>M.Taberner</t>
  </si>
  <si>
    <t>Coach</t>
  </si>
  <si>
    <t>WB</t>
  </si>
  <si>
    <t>Quartile Analysis</t>
  </si>
  <si>
    <t>Round Scores</t>
  </si>
  <si>
    <t>Season Performance</t>
  </si>
  <si>
    <t>Fixture Difficulty</t>
  </si>
  <si>
    <t>Team Boxplot</t>
  </si>
  <si>
    <t>Min</t>
  </si>
  <si>
    <t>Q1</t>
  </si>
  <si>
    <t>Med</t>
  </si>
  <si>
    <t>Q3</t>
  </si>
  <si>
    <t>Max</t>
  </si>
  <si>
    <t>Q2</t>
  </si>
  <si>
    <t>Q4</t>
  </si>
  <si>
    <t>Boxplot Plots Points</t>
  </si>
  <si>
    <t>Opponent Scores</t>
  </si>
  <si>
    <t>Ave</t>
  </si>
  <si>
    <t>Ryan Nyhuis</t>
  </si>
  <si>
    <t>Ryan Lester</t>
  </si>
  <si>
    <t>Jarryn Geary I</t>
  </si>
  <si>
    <t>Noah Answerth</t>
  </si>
  <si>
    <t>Jarrod Lienert</t>
  </si>
  <si>
    <t>Jackson Trengove</t>
  </si>
  <si>
    <t>Daniel McKenzie</t>
  </si>
  <si>
    <t>Jay Lockhart</t>
  </si>
  <si>
    <t>Benjamin Stratton</t>
  </si>
  <si>
    <t>Oscar McDonald</t>
  </si>
  <si>
    <t>Harry Perryman</t>
  </si>
  <si>
    <t>Karl Amon</t>
  </si>
  <si>
    <t>Chayce Jones</t>
  </si>
  <si>
    <t>Andrew Phillips</t>
  </si>
  <si>
    <t>Tim O'Brien</t>
  </si>
  <si>
    <t>Nick Larkey</t>
  </si>
  <si>
    <t>Lewis Taylor</t>
  </si>
  <si>
    <t>Lance Franklin I</t>
  </si>
  <si>
    <t>Will Hoskin-Elliott</t>
  </si>
  <si>
    <t>Josh Corbett</t>
  </si>
  <si>
    <t>Jordan Gallucci</t>
  </si>
  <si>
    <t>Nathan Hrovat</t>
  </si>
  <si>
    <t>Alex Fasolo</t>
  </si>
  <si>
    <t>WBD | FWD</t>
  </si>
  <si>
    <t>ADE | DEF</t>
  </si>
  <si>
    <t>M.Hore</t>
  </si>
  <si>
    <t>D.Howard</t>
  </si>
  <si>
    <t>C.Rozee</t>
  </si>
  <si>
    <t>Lachlan Henderson</t>
  </si>
  <si>
    <t>Jimmy Webster I</t>
  </si>
  <si>
    <t>Kaiden Brand</t>
  </si>
  <si>
    <t>Jonathon Marsh</t>
  </si>
  <si>
    <t>Isaac Cumming</t>
  </si>
  <si>
    <t>Robbie Fox</t>
  </si>
  <si>
    <t>Brett Deledio</t>
  </si>
  <si>
    <t>Shaun Burgoyne</t>
  </si>
  <si>
    <t>Rowan Marshall</t>
  </si>
  <si>
    <t>Josh Bruce</t>
  </si>
  <si>
    <t>Will Hayward</t>
  </si>
  <si>
    <t>ADE | MID</t>
  </si>
  <si>
    <t>SYD | DEF</t>
  </si>
  <si>
    <t>GCS | MID</t>
  </si>
  <si>
    <t>MEL | DEF</t>
  </si>
  <si>
    <t>G.Rohan</t>
  </si>
  <si>
    <t>J.Stephenson</t>
  </si>
  <si>
    <t>Luke Brown</t>
  </si>
  <si>
    <t>Fletcher Roberts</t>
  </si>
  <si>
    <t>Tom Williamson I</t>
  </si>
  <si>
    <t>Curtis Taylor</t>
  </si>
  <si>
    <t>Matthew Kreuzer</t>
  </si>
  <si>
    <t>Aidyn Johnson</t>
  </si>
  <si>
    <t>Kane Farrell</t>
  </si>
  <si>
    <t>Column Labels</t>
  </si>
  <si>
    <t>(Multiple Items)</t>
  </si>
  <si>
    <t>DONUTS</t>
  </si>
  <si>
    <t>ESS | DEF</t>
  </si>
  <si>
    <t>GWS | MID</t>
  </si>
  <si>
    <t>GWS | FWD</t>
  </si>
  <si>
    <t>HAW | FWD</t>
  </si>
  <si>
    <t>HAW | MID</t>
  </si>
  <si>
    <t>ESS | FWD</t>
  </si>
  <si>
    <t>J.Trengove</t>
  </si>
  <si>
    <t>MEL | RUC</t>
  </si>
  <si>
    <t>A.Keath</t>
  </si>
  <si>
    <t>Nick Vlastuin</t>
  </si>
  <si>
    <t>Connor Blakely</t>
  </si>
  <si>
    <t>Phil Davis</t>
  </si>
  <si>
    <t>David Cuningham I</t>
  </si>
  <si>
    <t>Tom Langdon I</t>
  </si>
  <si>
    <t>Zach Tuohy</t>
  </si>
  <si>
    <t>Joel Garner</t>
  </si>
  <si>
    <t>David Astbury</t>
  </si>
  <si>
    <t>Luke McDonald</t>
  </si>
  <si>
    <t>Marley Williams</t>
  </si>
  <si>
    <t>Oleg Markov</t>
  </si>
  <si>
    <t>Conor Glass</t>
  </si>
  <si>
    <t>Ben McNiece</t>
  </si>
  <si>
    <t>Ben McKay</t>
  </si>
  <si>
    <t>Harrison Macreadie</t>
  </si>
  <si>
    <t>Zac Fisher</t>
  </si>
  <si>
    <t>James Cousins</t>
  </si>
  <si>
    <t>Devon Smith I</t>
  </si>
  <si>
    <t>Joe Atley</t>
  </si>
  <si>
    <t>Jack Ross I</t>
  </si>
  <si>
    <t>Paul Seedsman</t>
  </si>
  <si>
    <t>Richard Douglas</t>
  </si>
  <si>
    <t>Oskar Baker</t>
  </si>
  <si>
    <t>Darcy Fort</t>
  </si>
  <si>
    <t>Braydon Preuss</t>
  </si>
  <si>
    <t>Matthew Taberner I</t>
  </si>
  <si>
    <t>Jake Melksham I</t>
  </si>
  <si>
    <t>Robert Young</t>
  </si>
  <si>
    <t>Willie Rioli</t>
  </si>
  <si>
    <t>Josh Jenkins</t>
  </si>
  <si>
    <t>Joe Daniher I</t>
  </si>
  <si>
    <t>Daniel Rioli</t>
  </si>
  <si>
    <t>Daniel Venables I</t>
  </si>
  <si>
    <t>Jake Waterman</t>
  </si>
  <si>
    <t>Joshua Begley</t>
  </si>
  <si>
    <t>Ben King</t>
  </si>
  <si>
    <t>MEL | MID</t>
  </si>
  <si>
    <t>COL | FWD</t>
  </si>
  <si>
    <t>PTA | MID</t>
  </si>
  <si>
    <t>GCS | DEF</t>
  </si>
  <si>
    <t>WCE | MID</t>
  </si>
  <si>
    <t>NTH | DEF</t>
  </si>
  <si>
    <t>GEE | DEF</t>
  </si>
  <si>
    <t>J.Ceglar</t>
  </si>
  <si>
    <t>J.Kennedy</t>
  </si>
  <si>
    <t>R.O'Brien</t>
  </si>
  <si>
    <t>BRL | RUC</t>
  </si>
  <si>
    <t>STK | DEF</t>
  </si>
  <si>
    <t>ADE | FWD</t>
  </si>
  <si>
    <t>TOTAL</t>
  </si>
  <si>
    <t>PLAYED</t>
  </si>
  <si>
    <t>RD 10</t>
  </si>
  <si>
    <t>POINTS</t>
  </si>
  <si>
    <t>AVG.</t>
  </si>
  <si>
    <t>3 RD</t>
  </si>
  <si>
    <t>5 RD</t>
  </si>
  <si>
    <t>MINS</t>
  </si>
  <si>
    <t>PPM</t>
  </si>
  <si>
    <t>MVP</t>
  </si>
  <si>
    <t>VALUE</t>
  </si>
  <si>
    <t>PICKED</t>
  </si>
  <si>
    <t>% TEAM</t>
  </si>
  <si>
    <t>CHANGE</t>
  </si>
  <si>
    <t>Brodie Grundy</t>
  </si>
  <si>
    <t>COL | RUC</t>
  </si>
  <si>
    <t>Owned By: Man of Steele</t>
  </si>
  <si>
    <t>NEXT: FRE</t>
  </si>
  <si>
    <t>Mitch Duncan</t>
  </si>
  <si>
    <t>GEE | MID</t>
  </si>
  <si>
    <t>NEXT: SYD</t>
  </si>
  <si>
    <t>Josh P. Kennedy</t>
  </si>
  <si>
    <t>NEXT: GEE</t>
  </si>
  <si>
    <t>Bachar Houli</t>
  </si>
  <si>
    <t>NEXT: NTH</t>
  </si>
  <si>
    <t>Elliot Yeo</t>
  </si>
  <si>
    <t>NEXT: WBD</t>
  </si>
  <si>
    <t>David Mundy</t>
  </si>
  <si>
    <t>FRE | MID - FWD</t>
  </si>
  <si>
    <t>NEXT: COL</t>
  </si>
  <si>
    <t>Tom Stewart</t>
  </si>
  <si>
    <t>Dylan Shiel</t>
  </si>
  <si>
    <t>NEXT: CAR</t>
  </si>
  <si>
    <t>Caleb Daniel</t>
  </si>
  <si>
    <t>NEXT: WCE</t>
  </si>
  <si>
    <t>Rory Laird</t>
  </si>
  <si>
    <t>NEXT: MEL</t>
  </si>
  <si>
    <t>Jack Steele</t>
  </si>
  <si>
    <t>STK | MID</t>
  </si>
  <si>
    <t>NEXT: PTA</t>
  </si>
  <si>
    <t>Sebastian Ross</t>
  </si>
  <si>
    <t>Matthew Kreuzer</t>
  </si>
  <si>
    <t>CAR | RUC</t>
  </si>
  <si>
    <t>NEXT: ESS</t>
  </si>
  <si>
    <t>Kane Lambert</t>
  </si>
  <si>
    <t>Heath Shaw</t>
  </si>
  <si>
    <t>NEXT: GCS</t>
  </si>
  <si>
    <t>Angus Brayshaw</t>
  </si>
  <si>
    <t>NEXT: ADE</t>
  </si>
  <si>
    <t>Jamie Macmillan</t>
  </si>
  <si>
    <t>NEXT: RIC</t>
  </si>
  <si>
    <t>Tom Phillips</t>
  </si>
  <si>
    <t>Scott Lycett</t>
  </si>
  <si>
    <t>PTA | FWD - RUC</t>
  </si>
  <si>
    <t>NEXT: STK</t>
  </si>
  <si>
    <t>Jaidyn Stephenson</t>
  </si>
  <si>
    <t>Tom Papley</t>
  </si>
  <si>
    <t>SYD | FWD</t>
  </si>
  <si>
    <t>Gary Rohan</t>
  </si>
  <si>
    <t>Rory Sloane</t>
  </si>
  <si>
    <t>Owned By: DEVQON.1</t>
  </si>
  <si>
    <t>Travis Boak</t>
  </si>
  <si>
    <t>Tim Taranto</t>
  </si>
  <si>
    <t>Tim Kelly</t>
  </si>
  <si>
    <t>GEE | FWD - MID</t>
  </si>
  <si>
    <t>Andrew Gaff</t>
  </si>
  <si>
    <t>Clayton Oliver</t>
  </si>
  <si>
    <t>Ricky Henderson</t>
  </si>
  <si>
    <t>NEXT: BRL</t>
  </si>
  <si>
    <t>Tom Rockliff</t>
  </si>
  <si>
    <t>Rowan Marshall</t>
  </si>
  <si>
    <t>Christian Salem</t>
  </si>
  <si>
    <t>Steele Sidebottom</t>
  </si>
  <si>
    <t>Tom Lynch</t>
  </si>
  <si>
    <t>Shane Savage</t>
  </si>
  <si>
    <t>Stefan Martin</t>
  </si>
  <si>
    <t>NEXT: HAW</t>
  </si>
  <si>
    <t>Darcy Parish</t>
  </si>
  <si>
    <t>ESS | FWD - MID</t>
  </si>
  <si>
    <t>Wayne Milera</t>
  </si>
  <si>
    <t>Michael Hurley</t>
  </si>
  <si>
    <t>Jasper Pittard</t>
  </si>
  <si>
    <t>Jarrod Harbrow</t>
  </si>
  <si>
    <t>NEXT: GWS</t>
  </si>
  <si>
    <t>Liam Shiels</t>
  </si>
  <si>
    <t>Zach Tuohy</t>
  </si>
  <si>
    <t>Daniel Wells</t>
  </si>
  <si>
    <t>Lachie Neale</t>
  </si>
  <si>
    <t>BRL | MID</t>
  </si>
  <si>
    <t>Owned By: Salt&amp;VinegarCripps</t>
  </si>
  <si>
    <t>Adam Treloar</t>
  </si>
  <si>
    <t>Todd Goldstein</t>
  </si>
  <si>
    <t>NTH | RUC</t>
  </si>
  <si>
    <t>Dom Sheed</t>
  </si>
  <si>
    <t>Luke Dunstan</t>
  </si>
  <si>
    <t>Stephen Coniglio</t>
  </si>
  <si>
    <t>Dustin Martin</t>
  </si>
  <si>
    <t>RIC | MID</t>
  </si>
  <si>
    <t>Gary Ablett</t>
  </si>
  <si>
    <t>Jason Johannisen</t>
  </si>
  <si>
    <t>WBD | DEF</t>
  </si>
  <si>
    <t>Jarrod Berry</t>
  </si>
  <si>
    <t>Rory Lobb</t>
  </si>
  <si>
    <t>FRE | FWD - RUC</t>
  </si>
  <si>
    <t>Sam Walsh</t>
  </si>
  <si>
    <t>CAR | MID</t>
  </si>
  <si>
    <t>Jeremy McGovern</t>
  </si>
  <si>
    <t>WCE | DEF</t>
  </si>
  <si>
    <t>Dan Houston</t>
  </si>
  <si>
    <t>PTA | DEF</t>
  </si>
  <si>
    <t>Luke Dahlhaus</t>
  </si>
  <si>
    <t>Cameron Guthrie</t>
  </si>
  <si>
    <t>Connor Blakely</t>
  </si>
  <si>
    <t>FRE | DEF</t>
  </si>
  <si>
    <t>Christian Petracca</t>
  </si>
  <si>
    <t>MEL | FWD - MID</t>
  </si>
  <si>
    <t>Kade Simpson</t>
  </si>
  <si>
    <t>CAR | DEF</t>
  </si>
  <si>
    <t>Toby McLean</t>
  </si>
  <si>
    <t>WBD | FWD - MID</t>
  </si>
  <si>
    <t>Justin Westhoff</t>
  </si>
  <si>
    <t>Lance Franklin</t>
  </si>
  <si>
    <t>Patrick Cripps</t>
  </si>
  <si>
    <t>Owned By: Barbeques Treloar</t>
  </si>
  <si>
    <t>Nat Fyfe</t>
  </si>
  <si>
    <t>FRE | MID</t>
  </si>
  <si>
    <t>Ben Cunnington</t>
  </si>
  <si>
    <t>NTH | MID</t>
  </si>
  <si>
    <t>Tom Hawkins</t>
  </si>
  <si>
    <t>Lachie Hunter</t>
  </si>
  <si>
    <t>WBD | MID</t>
  </si>
  <si>
    <t>Tom Liberatore</t>
  </si>
  <si>
    <t>Cameron Ellis-Yolmen</t>
  </si>
  <si>
    <t>Shane Mumford</t>
  </si>
  <si>
    <t>GWS | RUC</t>
  </si>
  <si>
    <t>Nick Vlastuin</t>
  </si>
  <si>
    <t>Lachie Weller</t>
  </si>
  <si>
    <t>GCS | DEF - MID</t>
  </si>
  <si>
    <t>Joel Selwood</t>
  </si>
  <si>
    <t>Jared Polec</t>
  </si>
  <si>
    <t>Tom Bellchambers</t>
  </si>
  <si>
    <t>ESS | RUC</t>
  </si>
  <si>
    <t>Jack Gunston</t>
  </si>
  <si>
    <t>Harris Andrews</t>
  </si>
  <si>
    <t>BRL | DEF</t>
  </si>
  <si>
    <t>Nick Haynes</t>
  </si>
  <si>
    <t>Jack Ziebell</t>
  </si>
  <si>
    <t>NTH | FWD</t>
  </si>
  <si>
    <t>Jack Newnes</t>
  </si>
  <si>
    <t>STK | FWD - MID</t>
  </si>
  <si>
    <t>Connor Rozee</t>
  </si>
  <si>
    <t>PTA | DEF - FWD</t>
  </si>
  <si>
    <t>Luke Breust</t>
  </si>
  <si>
    <t>Sam Petrevski-Seton</t>
  </si>
  <si>
    <t>CAR | FWD</t>
  </si>
  <si>
    <t>Blake Hardwick</t>
  </si>
  <si>
    <t>HAW | DEF</t>
  </si>
  <si>
    <t>Max Gawn</t>
  </si>
  <si>
    <t>Owned By: Fire The Worpedo</t>
  </si>
  <si>
    <t>Lachie Whitfield</t>
  </si>
  <si>
    <t>Zach Merrett</t>
  </si>
  <si>
    <t>Scott Pendlebury</t>
  </si>
  <si>
    <t>Jeremy Cameron</t>
  </si>
  <si>
    <t>Brad Crouch</t>
  </si>
  <si>
    <t>Jaeger O'Meara</t>
  </si>
  <si>
    <t>James Worpel</t>
  </si>
  <si>
    <t>HAW | FWD - MID</t>
  </si>
  <si>
    <t>David Swallow</t>
  </si>
  <si>
    <t>Brandon Ellis</t>
  </si>
  <si>
    <t>Jeremy Finlayson</t>
  </si>
  <si>
    <t>Dayne Beams</t>
  </si>
  <si>
    <t>Dane Rampe</t>
  </si>
  <si>
    <t>Adam Saad</t>
  </si>
  <si>
    <t>George Hewett</t>
  </si>
  <si>
    <t>Mitch Wallis</t>
  </si>
  <si>
    <t>Liam Baker</t>
  </si>
  <si>
    <t>Adam Tomlinson</t>
  </si>
  <si>
    <t>Alex Keath</t>
  </si>
  <si>
    <t>Callum Mills</t>
  </si>
  <si>
    <t>Anthony McDonald-Tipungwuti</t>
  </si>
  <si>
    <t>Jayden Short</t>
  </si>
  <si>
    <t>Josh Kelly</t>
  </si>
  <si>
    <t>Owned By: Swimming n Titch</t>
  </si>
  <si>
    <t>Marcus Bontempelli</t>
  </si>
  <si>
    <t>Luke Ryan</t>
  </si>
  <si>
    <t>Luke Shuey</t>
  </si>
  <si>
    <t>Patrick Dangerfield</t>
  </si>
  <si>
    <t>Dayne Zorko</t>
  </si>
  <si>
    <t>Daniel Rich</t>
  </si>
  <si>
    <t>David Zaharakis</t>
  </si>
  <si>
    <t>Dion Prestia</t>
  </si>
  <si>
    <t>Jack Redden</t>
  </si>
  <si>
    <t>Brad Sheppard</t>
  </si>
  <si>
    <t>Rhys Stanley</t>
  </si>
  <si>
    <t>GEE | RUC</t>
  </si>
  <si>
    <t>Shane Edwards</t>
  </si>
  <si>
    <t>RIC | FWD - MID</t>
  </si>
  <si>
    <t>Jade Gresham</t>
  </si>
  <si>
    <t>Alex Witherden</t>
  </si>
  <si>
    <t>Darcy Moore</t>
  </si>
  <si>
    <t>COL | FWD - DEF</t>
  </si>
  <si>
    <t>Jonathon Ceglar</t>
  </si>
  <si>
    <t>HAW | FWD - RUC</t>
  </si>
  <si>
    <t>Robbie Gray</t>
  </si>
  <si>
    <t>PTA | FWD - MID</t>
  </si>
  <si>
    <t>Jamie Cripps</t>
  </si>
  <si>
    <t>WCE | FWD</t>
  </si>
  <si>
    <t>Charlie Cameron</t>
  </si>
  <si>
    <t>BRL | FWD</t>
  </si>
  <si>
    <t>Dale Thomas</t>
  </si>
  <si>
    <t>Hayden Crozier</t>
  </si>
  <si>
    <t>Jack Macrae</t>
  </si>
  <si>
    <t>Owned By: Casting Crouch</t>
  </si>
  <si>
    <t>Matt Crouch</t>
  </si>
  <si>
    <t>Ben McEvoy</t>
  </si>
  <si>
    <t>HAW | RUC</t>
  </si>
  <si>
    <t>Shaun Higgins</t>
  </si>
  <si>
    <t>Hugh McCluggage</t>
  </si>
  <si>
    <t>Zac Williams</t>
  </si>
  <si>
    <t>Jack Billings</t>
  </si>
  <si>
    <t>Isaac Heeney</t>
  </si>
  <si>
    <t>SYD | MID - FWD</t>
  </si>
  <si>
    <t>Mitch Robinson</t>
  </si>
  <si>
    <t>BRL | FWD - MID</t>
  </si>
  <si>
    <t>Nic Newman</t>
  </si>
  <si>
    <t>Trent Dumont</t>
  </si>
  <si>
    <t>Reilly O'Brien</t>
  </si>
  <si>
    <t>ADE | RUC</t>
  </si>
  <si>
    <t>Brodie Smith</t>
  </si>
  <si>
    <t>Marty Hore</t>
  </si>
  <si>
    <t>Matthew Suckling</t>
  </si>
  <si>
    <t>Jack Martin</t>
  </si>
  <si>
    <t>GCS | FWD - MID</t>
  </si>
  <si>
    <t>Ed Langdon</t>
  </si>
  <si>
    <t>Zak Jones</t>
  </si>
  <si>
    <t>Sam Menegola</t>
  </si>
  <si>
    <t>Sam Gray</t>
  </si>
  <si>
    <t>Jeremy Howe</t>
  </si>
  <si>
    <t>COL | DEF</t>
  </si>
  <si>
    <t>Shaun Atley</t>
  </si>
  <si>
    <t>Shannon Hurn</t>
  </si>
  <si>
    <t>Owned By: TryingAnewStratton</t>
  </si>
  <si>
    <t>Jake Lloyd</t>
  </si>
  <si>
    <t>Luke Parker</t>
  </si>
  <si>
    <t>Brayden Fiorini</t>
  </si>
  <si>
    <t>Josh Dunkley</t>
  </si>
  <si>
    <t>James Sicily</t>
  </si>
  <si>
    <t>Jacob Hopper</t>
  </si>
  <si>
    <t>Michael Walters</t>
  </si>
  <si>
    <t>FRE | FWD - MID</t>
  </si>
  <si>
    <t>James Harmes</t>
  </si>
  <si>
    <t>Dyson Heppell</t>
  </si>
  <si>
    <t>Jordan De Goey</t>
  </si>
  <si>
    <t>Jarrod Witts</t>
  </si>
  <si>
    <t>GCS | RUC</t>
  </si>
  <si>
    <t>Jack Crisp</t>
  </si>
  <si>
    <t>Jed Anderson</t>
  </si>
  <si>
    <t>Taylor Adams</t>
  </si>
  <si>
    <t>Ollie Wines</t>
  </si>
  <si>
    <t>Cale Hooker</t>
  </si>
  <si>
    <t>Brandan Parfitt</t>
  </si>
  <si>
    <t>Brett Deledio</t>
  </si>
  <si>
    <t>Zac Fisher</t>
  </si>
  <si>
    <t>CAR | FWD - MID</t>
  </si>
  <si>
    <t>Toby Greene</t>
  </si>
  <si>
    <t>Trent Cotchin</t>
  </si>
  <si>
    <t>D.MacPherson</t>
  </si>
  <si>
    <t>J.Impey</t>
  </si>
  <si>
    <t>S.Lloyd</t>
  </si>
  <si>
    <t>AVE</t>
  </si>
  <si>
    <t>Trade 1</t>
  </si>
  <si>
    <t>Trade 2</t>
  </si>
  <si>
    <t>Trade 3</t>
  </si>
  <si>
    <t>Average Score</t>
  </si>
  <si>
    <t>(All)</t>
  </si>
  <si>
    <t>H.Perryman</t>
  </si>
  <si>
    <t>W-L</t>
  </si>
  <si>
    <t>MADE FINALS</t>
  </si>
  <si>
    <t>Miss Finals</t>
  </si>
  <si>
    <t>Made Finals</t>
  </si>
  <si>
    <t>L.Davies-Uniacke</t>
  </si>
  <si>
    <t>C.Zurhaar</t>
  </si>
  <si>
    <t>W.Brodie</t>
  </si>
  <si>
    <t>T.Membrey</t>
  </si>
  <si>
    <t>J.Lienert</t>
  </si>
  <si>
    <t>T.Thomas</t>
  </si>
  <si>
    <t/>
  </si>
  <si>
    <t>Percentage</t>
  </si>
  <si>
    <t>Total Percentage</t>
  </si>
  <si>
    <t>Count</t>
  </si>
  <si>
    <t>Total Count</t>
  </si>
  <si>
    <t>O.Florent</t>
  </si>
  <si>
    <t>T.English</t>
  </si>
  <si>
    <t>J.Aish</t>
  </si>
  <si>
    <t>P.Lipinski</t>
  </si>
  <si>
    <t>Sum of WIN</t>
  </si>
  <si>
    <t>Sum of LOSS</t>
  </si>
  <si>
    <t>p1</t>
  </si>
  <si>
    <t>p2</t>
  </si>
  <si>
    <t>p3</t>
  </si>
  <si>
    <t>p4</t>
  </si>
  <si>
    <t>p5</t>
  </si>
  <si>
    <t>p6</t>
  </si>
  <si>
    <t>p7</t>
  </si>
  <si>
    <t>p8</t>
  </si>
  <si>
    <t>mean</t>
  </si>
  <si>
    <t>&lt;chr&gt;</t>
  </si>
  <si>
    <t>&lt;dbl&gt;</t>
  </si>
  <si>
    <t>Finishing Position</t>
  </si>
  <si>
    <t>AVG</t>
  </si>
  <si>
    <t>J.Dawson</t>
  </si>
  <si>
    <t>D.Gardiner</t>
  </si>
  <si>
    <t>O.McInerney</t>
  </si>
  <si>
    <t>G.Logue</t>
  </si>
  <si>
    <t>J.Battle</t>
  </si>
  <si>
    <t>Hamish Hartlett</t>
  </si>
  <si>
    <t>Zak Jones</t>
  </si>
  <si>
    <t>Isaac Quaynor</t>
  </si>
  <si>
    <t>Callum Ah Chee I</t>
  </si>
  <si>
    <t>Tom Barrass</t>
  </si>
  <si>
    <t>Griffin Logue</t>
  </si>
  <si>
    <t>Derek Eggmolesse-Smith</t>
  </si>
  <si>
    <t>Jake Stein</t>
  </si>
  <si>
    <t>Lewis Jetta</t>
  </si>
  <si>
    <t>Patrick Naish</t>
  </si>
  <si>
    <t>Lachlan Plowman</t>
  </si>
  <si>
    <t>Corey Ellis</t>
  </si>
  <si>
    <t>Taylor Duryea</t>
  </si>
  <si>
    <t>Jed Bews</t>
  </si>
  <si>
    <t>Brandon White</t>
  </si>
  <si>
    <t>Jack Scrimshaw I</t>
  </si>
  <si>
    <t>Ben Paton</t>
  </si>
  <si>
    <t>Martin Gleeson</t>
  </si>
  <si>
    <t>Liam Jones</t>
  </si>
  <si>
    <t>Samuel Collins I</t>
  </si>
  <si>
    <t>Jake Carlisle</t>
  </si>
  <si>
    <t>Heath Grundy</t>
  </si>
  <si>
    <t>Alex Pearce I</t>
  </si>
  <si>
    <t>Jordan Lewis</t>
  </si>
  <si>
    <t>Matthew Scharenberg</t>
  </si>
  <si>
    <t>Roarke Smith</t>
  </si>
  <si>
    <t>James Frawley</t>
  </si>
  <si>
    <t>Sam Durdin</t>
  </si>
  <si>
    <t>Jackson Nelson</t>
  </si>
  <si>
    <t>Nicholas Coffield</t>
  </si>
  <si>
    <t>Jacob Allison</t>
  </si>
  <si>
    <t>Will Schofield</t>
  </si>
  <si>
    <t>Kyle Hartigan</t>
  </si>
  <si>
    <t>Stephen Hill I</t>
  </si>
  <si>
    <t>Ryan Gardner</t>
  </si>
  <si>
    <t>Jack Madgen</t>
  </si>
  <si>
    <t>Marcus Adams</t>
  </si>
  <si>
    <t>Jacob Heron</t>
  </si>
  <si>
    <t>Cameron Ellis-Yolmen I</t>
  </si>
  <si>
    <t>Sam Petrevski-Seton</t>
  </si>
  <si>
    <t>Dayne Beams I</t>
  </si>
  <si>
    <t>Patrick Lipinski</t>
  </si>
  <si>
    <t>Jack Bowes I</t>
  </si>
  <si>
    <t>Isaac Smith</t>
  </si>
  <si>
    <t>Tom Cutler I</t>
  </si>
  <si>
    <t>Ben Keays</t>
  </si>
  <si>
    <t>Dylan Clarke</t>
  </si>
  <si>
    <t>Jack Graham</t>
  </si>
  <si>
    <t>Billy Stretch I</t>
  </si>
  <si>
    <t>Matthew Kennedy</t>
  </si>
  <si>
    <t>Tom Atkins</t>
  </si>
  <si>
    <t>Jarrod Cameron</t>
  </si>
  <si>
    <t>Nick Hind</t>
  </si>
  <si>
    <t>Kyle Dunkley</t>
  </si>
  <si>
    <t>Chris Masten</t>
  </si>
  <si>
    <t>Brett Bewley</t>
  </si>
  <si>
    <t>Mark Hutchings I</t>
  </si>
  <si>
    <t>Kieren Jack</t>
  </si>
  <si>
    <t>Jay Kennedy-Harris</t>
  </si>
  <si>
    <t>Tom Sparrow I</t>
  </si>
  <si>
    <t>Darcy Lang</t>
  </si>
  <si>
    <t>Brayden Sier</t>
  </si>
  <si>
    <t>Bailey Dale</t>
  </si>
  <si>
    <t>Zac Bailey</t>
  </si>
  <si>
    <t>Bradley Scheer</t>
  </si>
  <si>
    <t>Rhys Stanley</t>
  </si>
  <si>
    <t>Tom Bellchambers I</t>
  </si>
  <si>
    <t>Tom Hickey</t>
  </si>
  <si>
    <t>Timothy English</t>
  </si>
  <si>
    <t>Ivan Soldo</t>
  </si>
  <si>
    <t>Callum Sinclair I</t>
  </si>
  <si>
    <t>Peter Ladhams</t>
  </si>
  <si>
    <t>Zac Smith</t>
  </si>
  <si>
    <t>Sam Jacobs</t>
  </si>
  <si>
    <t>Sean Darcy</t>
  </si>
  <si>
    <t>Callum Coleman-Jones</t>
  </si>
  <si>
    <t>Billy Longer I</t>
  </si>
  <si>
    <t>Archie Smith</t>
  </si>
  <si>
    <t>Nathan Vardy I</t>
  </si>
  <si>
    <t>Aaron Sandilands</t>
  </si>
  <si>
    <t>Sam Day</t>
  </si>
  <si>
    <t>Mitchell Crowden</t>
  </si>
  <si>
    <t>Jaidyn Stephenson S</t>
  </si>
  <si>
    <t>Mabior Chol</t>
  </si>
  <si>
    <t>Charlie Curnow I</t>
  </si>
  <si>
    <t>Nicholas Holman I</t>
  </si>
  <si>
    <t>Mitchell Brown</t>
  </si>
  <si>
    <t>Ben Reid I</t>
  </si>
  <si>
    <t>Shaun McKernan</t>
  </si>
  <si>
    <t>Oliver Hanrahan</t>
  </si>
  <si>
    <t>Daniel Wells I</t>
  </si>
  <si>
    <t>Dean Kent I</t>
  </si>
  <si>
    <t>Charlie Dixon</t>
  </si>
  <si>
    <t>James Parsons</t>
  </si>
  <si>
    <t>Jesse Hogan I</t>
  </si>
  <si>
    <t>Alex Neal-Bullen</t>
  </si>
  <si>
    <t>Ben Ainsworth I</t>
  </si>
  <si>
    <t>Mitchell Lewis</t>
  </si>
  <si>
    <t>James Rose</t>
  </si>
  <si>
    <t>Tim Smith</t>
  </si>
  <si>
    <t>Josh Daicos</t>
  </si>
  <si>
    <t>Travis Varcoe</t>
  </si>
  <si>
    <t>Mason Cox</t>
  </si>
  <si>
    <t>Jeff Garlett I</t>
  </si>
  <si>
    <t>Myles Poholke I</t>
  </si>
  <si>
    <t>Lachlan Fogarty</t>
  </si>
  <si>
    <t>Mitchell Hannan</t>
  </si>
  <si>
    <t>Zac Langdon</t>
  </si>
  <si>
    <t>Daniel Menzel</t>
  </si>
  <si>
    <t>Charlie Spargo</t>
  </si>
  <si>
    <t>Hayden Ballantyne</t>
  </si>
  <si>
    <t>Jacob Townsend</t>
  </si>
  <si>
    <t>Ben Davis</t>
  </si>
  <si>
    <t>S.Day</t>
  </si>
  <si>
    <t>Trade 4</t>
  </si>
  <si>
    <t>Count of ROUND</t>
  </si>
  <si>
    <t>K.Amon</t>
  </si>
  <si>
    <t>T.Duryea</t>
  </si>
  <si>
    <t>L.Casboult</t>
  </si>
  <si>
    <t>S.Bolton</t>
  </si>
  <si>
    <t>Round Scores (Donut Adjusted)</t>
  </si>
  <si>
    <t>Shannon Hurn I</t>
  </si>
  <si>
    <t>Jeremy McGovern I</t>
  </si>
  <si>
    <t>Grant Birchall I</t>
  </si>
  <si>
    <t>Dan Houston I</t>
  </si>
  <si>
    <t>Michael Hurley I</t>
  </si>
  <si>
    <t>Harry Cunningham I</t>
  </si>
  <si>
    <t>Michael Hartley</t>
  </si>
  <si>
    <t>Ryan Burton I</t>
  </si>
  <si>
    <t>Marty Hore I</t>
  </si>
  <si>
    <t>Darcy Moore I</t>
  </si>
  <si>
    <t>Jarman Impey I</t>
  </si>
  <si>
    <t>Francis Watson</t>
  </si>
  <si>
    <t>Matthew Broadbent</t>
  </si>
  <si>
    <t>Josh Battle I</t>
  </si>
  <si>
    <t>Levi Greenwood I</t>
  </si>
  <si>
    <t>Michael Rischitelli</t>
  </si>
  <si>
    <t>James Aish I</t>
  </si>
  <si>
    <t>Mitchell Hinge I</t>
  </si>
  <si>
    <t>Caleb Marchbank I</t>
  </si>
  <si>
    <t>Jake Lever</t>
  </si>
  <si>
    <t>Liam Duggan I</t>
  </si>
  <si>
    <t>Lachlan Keeffe</t>
  </si>
  <si>
    <t>Jordan Murdoch I</t>
  </si>
  <si>
    <t>Aidan Corr</t>
  </si>
  <si>
    <t>Harrison Petty I</t>
  </si>
  <si>
    <t>Neville Jetta</t>
  </si>
  <si>
    <t>Zach Guthrie I</t>
  </si>
  <si>
    <t>Patrick Ambrose</t>
  </si>
  <si>
    <t>Liam Stocker</t>
  </si>
  <si>
    <t>Declan Keilty</t>
  </si>
  <si>
    <t>Flynn Appleby</t>
  </si>
  <si>
    <t>Hugh Goddard I</t>
  </si>
  <si>
    <t>Ed Vickers-Willis</t>
  </si>
  <si>
    <t>Nathan Fyfe I</t>
  </si>
  <si>
    <t>Dyson Heppell I</t>
  </si>
  <si>
    <t>Oliver Wines I</t>
  </si>
  <si>
    <t>Jack Viney I</t>
  </si>
  <si>
    <t>Daniel Hannebery I</t>
  </si>
  <si>
    <t>Will Brodie I</t>
  </si>
  <si>
    <t>Jack Martin I</t>
  </si>
  <si>
    <t>Charlie Constable</t>
  </si>
  <si>
    <t>Brad Ebert I</t>
  </si>
  <si>
    <t>Aaron Hall</t>
  </si>
  <si>
    <t>Dom Tyson</t>
  </si>
  <si>
    <t>Christopher Mayne I</t>
  </si>
  <si>
    <t>Doulton Langlands</t>
  </si>
  <si>
    <t>Edward Phillips</t>
  </si>
  <si>
    <t>Rupert Wills</t>
  </si>
  <si>
    <t>David Armitage I</t>
  </si>
  <si>
    <t>Ian Hill</t>
  </si>
  <si>
    <t>Wil Powell I</t>
  </si>
  <si>
    <t>Bailey Scott</t>
  </si>
  <si>
    <t>Harry Morrison I</t>
  </si>
  <si>
    <t>John Noble I</t>
  </si>
  <si>
    <t>Will Snelling</t>
  </si>
  <si>
    <t>Joshua Schoenfeld</t>
  </si>
  <si>
    <t>Jacob Dawson</t>
  </si>
  <si>
    <t>Cameron Sutcliffe</t>
  </si>
  <si>
    <t>Brandon Starcevich I</t>
  </si>
  <si>
    <t>Kyron Hayden</t>
  </si>
  <si>
    <t>Joshua Deluca</t>
  </si>
  <si>
    <t>Thomas Sheridan</t>
  </si>
  <si>
    <t>Kobe Mutch I</t>
  </si>
  <si>
    <t>Nicholas Naitanui I</t>
  </si>
  <si>
    <t>Rory Lobb I</t>
  </si>
  <si>
    <t>Marc Pittonet</t>
  </si>
  <si>
    <t>Oscar McInerney</t>
  </si>
  <si>
    <t>Ryan Abbott</t>
  </si>
  <si>
    <t>Zachary Clarke I</t>
  </si>
  <si>
    <t>Billy Frampton S</t>
  </si>
  <si>
    <t>Brandan Parfitt I</t>
  </si>
  <si>
    <t>Jamie Cripps I</t>
  </si>
  <si>
    <t>Matthew De Boer</t>
  </si>
  <si>
    <t>Jayden Laverde I</t>
  </si>
  <si>
    <t>Tom McDonald I</t>
  </si>
  <si>
    <t>Brendon Ah Chee I</t>
  </si>
  <si>
    <t>Jack Lonie</t>
  </si>
  <si>
    <t>Tyson Stengle</t>
  </si>
  <si>
    <t>Jarryd Roughead</t>
  </si>
  <si>
    <t>Taylor Walker I</t>
  </si>
  <si>
    <t>Jamie Elliott I</t>
  </si>
  <si>
    <t>Harry McKay</t>
  </si>
  <si>
    <t>Jack Higgins I</t>
  </si>
  <si>
    <t>Hayden McLean</t>
  </si>
  <si>
    <t>Sean Lemmens</t>
  </si>
  <si>
    <t>Maverick Weller I</t>
  </si>
  <si>
    <t>Orazio Fantasia I</t>
  </si>
  <si>
    <t>Sam Weideman I</t>
  </si>
  <si>
    <t>Josh Thomas I</t>
  </si>
  <si>
    <t>Esava Ratugolea</t>
  </si>
  <si>
    <t>Brennan Cox I</t>
  </si>
  <si>
    <t>Dylan Moore I</t>
  </si>
  <si>
    <t>Taylor Garner</t>
  </si>
  <si>
    <t>Jack Petruccelle</t>
  </si>
  <si>
    <t>Billy Gowers</t>
  </si>
  <si>
    <t>Mitch McGovern I</t>
  </si>
  <si>
    <t>Josh Smith I</t>
  </si>
  <si>
    <t>Ben Crocker</t>
  </si>
  <si>
    <t>Jarrod Brander</t>
  </si>
  <si>
    <t>Cameron Polson</t>
  </si>
  <si>
    <t>Aaron Young I</t>
  </si>
  <si>
    <t>Ryley Stoddart</t>
  </si>
  <si>
    <t>Best Pick</t>
  </si>
  <si>
    <t>Still Selected</t>
  </si>
  <si>
    <t>Rating</t>
  </si>
  <si>
    <t>Rating w B</t>
  </si>
  <si>
    <t>G</t>
  </si>
  <si>
    <t>A</t>
  </si>
  <si>
    <t>B</t>
  </si>
  <si>
    <t>Unq.rank</t>
  </si>
  <si>
    <t>DRAFT STRENGTH</t>
  </si>
  <si>
    <t>D.Grimes</t>
  </si>
  <si>
    <t>M.Gleeson</t>
  </si>
  <si>
    <t>H.Clark</t>
  </si>
  <si>
    <t>10-09</t>
  </si>
  <si>
    <t>09-10</t>
  </si>
  <si>
    <t>J.Silvagni</t>
  </si>
  <si>
    <t>15-05</t>
  </si>
  <si>
    <t>14-06</t>
  </si>
  <si>
    <t>13-07</t>
  </si>
  <si>
    <t>12-08</t>
  </si>
  <si>
    <t>11-09</t>
  </si>
  <si>
    <t>10-10</t>
  </si>
  <si>
    <t>09-11</t>
  </si>
  <si>
    <t>08-12</t>
  </si>
  <si>
    <t>07-13</t>
  </si>
  <si>
    <t>06-14</t>
  </si>
  <si>
    <t>04-16</t>
  </si>
  <si>
    <t>Petracca, C</t>
  </si>
  <si>
    <t>MEL | FWD</t>
  </si>
  <si>
    <t>Harmes, J</t>
  </si>
  <si>
    <t>Lloyd, J</t>
  </si>
  <si>
    <t>Murphy, M</t>
  </si>
  <si>
    <t>Parfitt, B</t>
  </si>
  <si>
    <t>Adams, T</t>
  </si>
  <si>
    <t>Crisp, J</t>
  </si>
  <si>
    <t>Wines, O</t>
  </si>
  <si>
    <t>Walters, M</t>
  </si>
  <si>
    <t>FRE | FWD</t>
  </si>
  <si>
    <t>Hurn, S</t>
  </si>
  <si>
    <t>Dunkley, J</t>
  </si>
  <si>
    <t>Williams, Z</t>
  </si>
  <si>
    <t>Sicily, J</t>
  </si>
  <si>
    <t>Shiels, L</t>
  </si>
  <si>
    <t>Kelly, J</t>
  </si>
  <si>
    <t>1600-1649</t>
  </si>
  <si>
    <t>1650-1699</t>
  </si>
  <si>
    <t>1700-1749</t>
  </si>
  <si>
    <t>1750-1800</t>
  </si>
  <si>
    <t>&gt;1800</t>
  </si>
  <si>
    <t>&lt;1600 or (blank)</t>
  </si>
  <si>
    <t>STARTING LINE-UP</t>
  </si>
  <si>
    <t>J.Graham</t>
  </si>
  <si>
    <t>Value</t>
  </si>
  <si>
    <t>-</t>
  </si>
  <si>
    <t>- ROUND 23</t>
  </si>
  <si>
    <t>76 - 65</t>
  </si>
  <si>
    <t>Bellchambers, T</t>
  </si>
  <si>
    <t>65 - 76</t>
  </si>
  <si>
    <t>109 - 64</t>
  </si>
  <si>
    <t>Simpkin, J</t>
  </si>
  <si>
    <t>88 - 83</t>
  </si>
  <si>
    <t>83 - 88</t>
  </si>
  <si>
    <t>61 - 129</t>
  </si>
  <si>
    <t>127 - 55</t>
  </si>
  <si>
    <t>de Boer, M</t>
  </si>
  <si>
    <t>105 - 67</t>
  </si>
  <si>
    <t>67 - 105</t>
  </si>
  <si>
    <t>121 - 87</t>
  </si>
  <si>
    <t>Cotchin, T</t>
  </si>
  <si>
    <t>82 - 55</t>
  </si>
  <si>
    <t>67 - 110</t>
  </si>
  <si>
    <t>110 - 67</t>
  </si>
  <si>
    <t>129 - 61</t>
  </si>
  <si>
    <t>Stratton, B</t>
  </si>
  <si>
    <t>Seedsman, P</t>
  </si>
  <si>
    <t>87 - 121</t>
  </si>
  <si>
    <t>Lloyd, S</t>
  </si>
  <si>
    <t>Grundy, B</t>
  </si>
  <si>
    <t>Saad, A</t>
  </si>
  <si>
    <t>Shiel, D</t>
  </si>
  <si>
    <t>Ross, S</t>
  </si>
  <si>
    <t>64 - 109</t>
  </si>
  <si>
    <t>Steele, J</t>
  </si>
  <si>
    <t>Kennedy, J</t>
  </si>
  <si>
    <t>Polec, J</t>
  </si>
  <si>
    <t>Simpson, K</t>
  </si>
  <si>
    <t>Duncan, M</t>
  </si>
  <si>
    <t>Stewart, T</t>
  </si>
  <si>
    <t>MacPherson, D</t>
  </si>
  <si>
    <t>GCS | FWD</t>
  </si>
  <si>
    <t>55 - 127</t>
  </si>
  <si>
    <t>Yeo, E</t>
  </si>
  <si>
    <t>Laird, R</t>
  </si>
  <si>
    <t>Lipinski, P</t>
  </si>
  <si>
    <t>Houli, B</t>
  </si>
  <si>
    <t>Lambert, K</t>
  </si>
  <si>
    <t>Mundy, D</t>
  </si>
  <si>
    <t>Lycett, S</t>
  </si>
  <si>
    <t>Savage, S</t>
  </si>
  <si>
    <t>Walsh, S</t>
  </si>
  <si>
    <t>Cerra, A</t>
  </si>
  <si>
    <t>Burton, R</t>
  </si>
  <si>
    <t>B.Stratton</t>
  </si>
  <si>
    <t>Count of SEASON</t>
  </si>
  <si>
    <t>(blank)</t>
  </si>
  <si>
    <t>#N/A</t>
  </si>
  <si>
    <t>Count of 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</si>
</sst>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;[Red]\-&quot;$&quot;#,##0"/>
    <numFmt numFmtId="165" formatCode="_-* #,##0.00_-;\-* #,##0.00_-;_-* &quot;-&quot;??_-;_-@_-"/>
    <numFmt numFmtId="166" formatCode="0.0"/>
    <numFmt numFmtId="167" formatCode="0.0%"/>
    <numFmt numFmtId="168" formatCode="_-* #,##0.000_-;\-* #,##0.000_-;_-* &quot;-&quot;??_-;_-@_-"/>
    <numFmt numFmtId="169" formatCode="_-* #,##0.0_-;\-* #,##0.0_-;_-* &quot;-&quot;??_-;_-@_-"/>
    <numFmt numFmtId="170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4F7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Dashed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/>
    <xf numFmtId="167" fontId="0" fillId="0" borderId="0" xfId="2" applyNumberFormat="1" applyFont="1"/>
    <xf numFmtId="0" fontId="0" fillId="0" borderId="0" xfId="0" applyNumberFormat="1" applyAlignment="1">
      <alignment horizontal="center"/>
    </xf>
    <xf numFmtId="167" fontId="0" fillId="0" borderId="0" xfId="2" applyNumberFormat="1" applyFont="1" applyAlignment="1">
      <alignment horizontal="center"/>
    </xf>
    <xf numFmtId="0" fontId="0" fillId="2" borderId="1" xfId="0" applyFill="1" applyBorder="1"/>
    <xf numFmtId="0" fontId="1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3" borderId="7" xfId="0" applyFill="1" applyBorder="1"/>
    <xf numFmtId="0" fontId="0" fillId="3" borderId="7" xfId="0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0" fillId="3" borderId="10" xfId="0" applyFill="1" applyBorder="1"/>
    <xf numFmtId="0" fontId="0" fillId="3" borderId="10" xfId="0" applyFill="1" applyBorder="1" applyAlignment="1">
      <alignment horizontal="center"/>
    </xf>
    <xf numFmtId="167" fontId="0" fillId="3" borderId="0" xfId="2" applyNumberFormat="1" applyFont="1" applyFill="1" applyBorder="1" applyAlignment="1">
      <alignment horizontal="center"/>
    </xf>
    <xf numFmtId="167" fontId="0" fillId="3" borderId="7" xfId="2" applyNumberFormat="1" applyFont="1" applyFill="1" applyBorder="1" applyAlignment="1">
      <alignment horizontal="center"/>
    </xf>
    <xf numFmtId="167" fontId="0" fillId="3" borderId="10" xfId="2" applyNumberFormat="1" applyFont="1" applyFill="1" applyBorder="1" applyAlignment="1">
      <alignment horizontal="center"/>
    </xf>
    <xf numFmtId="167" fontId="0" fillId="3" borderId="5" xfId="2" applyNumberFormat="1" applyFont="1" applyFill="1" applyBorder="1" applyAlignment="1">
      <alignment horizontal="right"/>
    </xf>
    <xf numFmtId="167" fontId="0" fillId="3" borderId="8" xfId="2" applyNumberFormat="1" applyFont="1" applyFill="1" applyBorder="1" applyAlignment="1">
      <alignment horizontal="right"/>
    </xf>
    <xf numFmtId="167" fontId="0" fillId="3" borderId="11" xfId="2" applyNumberFormat="1" applyFont="1" applyFill="1" applyBorder="1" applyAlignment="1">
      <alignment horizontal="right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4" borderId="12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" fillId="7" borderId="13" xfId="0" applyFont="1" applyFill="1" applyBorder="1" applyAlignment="1">
      <alignment horizontal="right"/>
    </xf>
    <xf numFmtId="0" fontId="1" fillId="6" borderId="14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right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7" borderId="22" xfId="0" applyFont="1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0" fillId="4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1" xfId="0" applyBorder="1" applyAlignment="1">
      <alignment horizontal="center"/>
    </xf>
    <xf numFmtId="167" fontId="0" fillId="0" borderId="0" xfId="2" applyNumberFormat="1" applyFont="1" applyAlignment="1">
      <alignment horizontal="right"/>
    </xf>
    <xf numFmtId="168" fontId="0" fillId="0" borderId="0" xfId="1" applyNumberFormat="1" applyFont="1" applyAlignment="1">
      <alignment horizontal="center"/>
    </xf>
    <xf numFmtId="167" fontId="1" fillId="0" borderId="0" xfId="2" applyNumberFormat="1" applyFont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/>
    <xf numFmtId="0" fontId="0" fillId="9" borderId="0" xfId="0" applyFill="1"/>
    <xf numFmtId="165" fontId="0" fillId="9" borderId="0" xfId="1" applyFont="1" applyFill="1"/>
    <xf numFmtId="169" fontId="0" fillId="0" borderId="0" xfId="1" applyNumberFormat="1" applyFont="1"/>
    <xf numFmtId="169" fontId="0" fillId="0" borderId="0" xfId="0" applyNumberFormat="1"/>
    <xf numFmtId="14" fontId="0" fillId="0" borderId="0" xfId="0" applyNumberFormat="1"/>
    <xf numFmtId="0" fontId="0" fillId="0" borderId="12" xfId="0" applyBorder="1"/>
    <xf numFmtId="0" fontId="0" fillId="0" borderId="17" xfId="0" applyBorder="1"/>
    <xf numFmtId="0" fontId="0" fillId="0" borderId="23" xfId="0" applyBorder="1"/>
    <xf numFmtId="0" fontId="0" fillId="0" borderId="24" xfId="0" applyBorder="1" applyAlignment="1">
      <alignment horizontal="center"/>
    </xf>
    <xf numFmtId="0" fontId="0" fillId="0" borderId="15" xfId="0" applyBorder="1"/>
    <xf numFmtId="0" fontId="0" fillId="0" borderId="19" xfId="0" applyBorder="1"/>
    <xf numFmtId="0" fontId="0" fillId="0" borderId="21" xfId="0" applyBorder="1"/>
    <xf numFmtId="0" fontId="0" fillId="0" borderId="16" xfId="0" applyBorder="1"/>
    <xf numFmtId="0" fontId="0" fillId="0" borderId="13" xfId="0" applyBorder="1"/>
    <xf numFmtId="0" fontId="0" fillId="0" borderId="22" xfId="0" applyBorder="1"/>
    <xf numFmtId="0" fontId="0" fillId="0" borderId="15" xfId="0" applyBorder="1" applyAlignment="1">
      <alignment horizontal="center"/>
    </xf>
    <xf numFmtId="0" fontId="1" fillId="6" borderId="30" xfId="0" applyFont="1" applyFill="1" applyBorder="1"/>
    <xf numFmtId="0" fontId="1" fillId="6" borderId="37" xfId="0" applyFont="1" applyFill="1" applyBorder="1"/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6" borderId="15" xfId="0" applyFill="1" applyBorder="1"/>
    <xf numFmtId="0" fontId="0" fillId="6" borderId="19" xfId="0" applyFill="1" applyBorder="1"/>
    <xf numFmtId="0" fontId="0" fillId="6" borderId="21" xfId="0" applyFill="1" applyBorder="1"/>
    <xf numFmtId="0" fontId="0" fillId="0" borderId="20" xfId="0" applyBorder="1"/>
    <xf numFmtId="0" fontId="0" fillId="0" borderId="24" xfId="0" applyBorder="1"/>
    <xf numFmtId="0" fontId="1" fillId="6" borderId="15" xfId="0" applyFont="1" applyFill="1" applyBorder="1" applyAlignment="1">
      <alignment horizontal="center"/>
    </xf>
    <xf numFmtId="0" fontId="1" fillId="6" borderId="17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0" borderId="11" xfId="0" applyBorder="1"/>
    <xf numFmtId="0" fontId="1" fillId="6" borderId="27" xfId="0" applyFont="1" applyFill="1" applyBorder="1" applyAlignment="1">
      <alignment horizontal="center"/>
    </xf>
    <xf numFmtId="0" fontId="1" fillId="6" borderId="33" xfId="0" applyFont="1" applyFill="1" applyBorder="1" applyAlignment="1">
      <alignment horizontal="center"/>
    </xf>
    <xf numFmtId="0" fontId="1" fillId="6" borderId="34" xfId="0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8" xfId="0" applyBorder="1"/>
    <xf numFmtId="170" fontId="0" fillId="0" borderId="17" xfId="1" applyNumberFormat="1" applyFont="1" applyBorder="1"/>
    <xf numFmtId="170" fontId="0" fillId="0" borderId="12" xfId="1" applyNumberFormat="1" applyFont="1" applyBorder="1"/>
    <xf numFmtId="170" fontId="0" fillId="0" borderId="23" xfId="1" applyNumberFormat="1" applyFont="1" applyBorder="1"/>
    <xf numFmtId="170" fontId="0" fillId="0" borderId="17" xfId="0" applyNumberFormat="1" applyBorder="1"/>
    <xf numFmtId="170" fontId="0" fillId="0" borderId="12" xfId="0" applyNumberFormat="1" applyBorder="1"/>
    <xf numFmtId="170" fontId="0" fillId="0" borderId="23" xfId="0" applyNumberFormat="1" applyBorder="1"/>
    <xf numFmtId="0" fontId="1" fillId="6" borderId="36" xfId="0" applyFont="1" applyFill="1" applyBorder="1" applyAlignment="1">
      <alignment horizontal="center"/>
    </xf>
    <xf numFmtId="170" fontId="0" fillId="0" borderId="19" xfId="1" applyNumberFormat="1" applyFont="1" applyBorder="1"/>
    <xf numFmtId="170" fontId="0" fillId="0" borderId="21" xfId="1" applyNumberFormat="1" applyFont="1" applyBorder="1"/>
    <xf numFmtId="170" fontId="0" fillId="0" borderId="15" xfId="1" applyNumberFormat="1" applyFont="1" applyBorder="1"/>
    <xf numFmtId="166" fontId="0" fillId="0" borderId="18" xfId="1" applyNumberFormat="1" applyFon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3" fontId="0" fillId="0" borderId="0" xfId="0" applyNumberFormat="1"/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4" fontId="0" fillId="0" borderId="0" xfId="0" applyNumberFormat="1"/>
    <xf numFmtId="10" fontId="0" fillId="0" borderId="0" xfId="0" applyNumberFormat="1"/>
    <xf numFmtId="1" fontId="0" fillId="0" borderId="0" xfId="0" applyNumberFormat="1"/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38" xfId="0" applyBorder="1" applyAlignment="1">
      <alignment horizontal="center"/>
    </xf>
    <xf numFmtId="1" fontId="1" fillId="0" borderId="38" xfId="0" applyNumberFormat="1" applyFont="1" applyBorder="1" applyAlignment="1">
      <alignment horizontal="center"/>
    </xf>
    <xf numFmtId="9" fontId="0" fillId="0" borderId="0" xfId="0" applyNumberFormat="1" applyAlignment="1">
      <alignment horizontal="center"/>
    </xf>
    <xf numFmtId="165" fontId="0" fillId="0" borderId="0" xfId="1" applyNumberFormat="1" applyFont="1"/>
    <xf numFmtId="167" fontId="0" fillId="0" borderId="12" xfId="2" applyNumberFormat="1" applyFont="1" applyBorder="1"/>
    <xf numFmtId="167" fontId="0" fillId="0" borderId="19" xfId="2" applyNumberFormat="1" applyFont="1" applyBorder="1"/>
    <xf numFmtId="167" fontId="0" fillId="0" borderId="21" xfId="2" applyNumberFormat="1" applyFont="1" applyBorder="1"/>
    <xf numFmtId="167" fontId="0" fillId="0" borderId="23" xfId="2" applyNumberFormat="1" applyFont="1" applyBorder="1"/>
    <xf numFmtId="0" fontId="1" fillId="11" borderId="40" xfId="0" applyFont="1" applyFill="1" applyBorder="1"/>
    <xf numFmtId="0" fontId="1" fillId="11" borderId="41" xfId="0" applyFont="1" applyFill="1" applyBorder="1"/>
    <xf numFmtId="0" fontId="1" fillId="10" borderId="42" xfId="0" applyFont="1" applyFill="1" applyBorder="1"/>
    <xf numFmtId="0" fontId="1" fillId="11" borderId="39" xfId="0" applyFont="1" applyFill="1" applyBorder="1"/>
    <xf numFmtId="167" fontId="0" fillId="0" borderId="15" xfId="2" applyNumberFormat="1" applyFont="1" applyBorder="1"/>
    <xf numFmtId="167" fontId="0" fillId="0" borderId="17" xfId="2" applyNumberFormat="1" applyFont="1" applyBorder="1"/>
    <xf numFmtId="0" fontId="1" fillId="6" borderId="42" xfId="0" applyFont="1" applyFill="1" applyBorder="1" applyAlignment="1">
      <alignment horizontal="center"/>
    </xf>
    <xf numFmtId="165" fontId="0" fillId="0" borderId="39" xfId="1" applyFont="1" applyBorder="1"/>
    <xf numFmtId="165" fontId="0" fillId="0" borderId="40" xfId="1" applyFont="1" applyBorder="1"/>
    <xf numFmtId="165" fontId="0" fillId="0" borderId="41" xfId="1" applyFont="1" applyBorder="1"/>
    <xf numFmtId="1" fontId="0" fillId="0" borderId="15" xfId="2" applyNumberFormat="1" applyFont="1" applyBorder="1"/>
    <xf numFmtId="1" fontId="0" fillId="0" borderId="17" xfId="2" applyNumberFormat="1" applyFont="1" applyBorder="1"/>
    <xf numFmtId="1" fontId="0" fillId="0" borderId="16" xfId="2" applyNumberFormat="1" applyFont="1" applyBorder="1"/>
    <xf numFmtId="1" fontId="0" fillId="0" borderId="19" xfId="2" applyNumberFormat="1" applyFont="1" applyBorder="1"/>
    <xf numFmtId="1" fontId="0" fillId="0" borderId="12" xfId="2" applyNumberFormat="1" applyFont="1" applyBorder="1"/>
    <xf numFmtId="1" fontId="0" fillId="0" borderId="13" xfId="2" applyNumberFormat="1" applyFont="1" applyBorder="1"/>
    <xf numFmtId="1" fontId="0" fillId="0" borderId="21" xfId="2" applyNumberFormat="1" applyFont="1" applyBorder="1"/>
    <xf numFmtId="1" fontId="0" fillId="0" borderId="23" xfId="2" applyNumberFormat="1" applyFont="1" applyBorder="1"/>
    <xf numFmtId="1" fontId="0" fillId="0" borderId="22" xfId="2" applyNumberFormat="1" applyFont="1" applyBorder="1"/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6" borderId="48" xfId="0" applyFont="1" applyFill="1" applyBorder="1" applyAlignment="1">
      <alignment horizontal="center"/>
    </xf>
    <xf numFmtId="0" fontId="1" fillId="12" borderId="14" xfId="0" applyFont="1" applyFill="1" applyBorder="1" applyAlignment="1">
      <alignment horizontal="center"/>
    </xf>
    <xf numFmtId="165" fontId="0" fillId="0" borderId="0" xfId="1" applyFont="1"/>
    <xf numFmtId="0" fontId="1" fillId="2" borderId="13" xfId="0" applyFont="1" applyFill="1" applyBorder="1" applyAlignment="1">
      <alignment horizontal="center"/>
    </xf>
    <xf numFmtId="0" fontId="1" fillId="2" borderId="49" xfId="0" applyFont="1" applyFill="1" applyBorder="1"/>
    <xf numFmtId="0" fontId="1" fillId="2" borderId="49" xfId="0" applyFont="1" applyFill="1" applyBorder="1" applyAlignment="1">
      <alignment horizontal="center"/>
    </xf>
    <xf numFmtId="0" fontId="1" fillId="2" borderId="50" xfId="0" applyFont="1" applyFill="1" applyBorder="1" applyAlignment="1">
      <alignment horizontal="center"/>
    </xf>
    <xf numFmtId="165" fontId="0" fillId="0" borderId="0" xfId="0" applyNumberFormat="1"/>
    <xf numFmtId="0" fontId="0" fillId="0" borderId="51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9" fontId="0" fillId="0" borderId="52" xfId="2" applyFont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9" fontId="0" fillId="0" borderId="55" xfId="2" applyFont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  <xf numFmtId="0" fontId="1" fillId="11" borderId="27" xfId="0" applyFont="1" applyFill="1" applyBorder="1"/>
    <xf numFmtId="0" fontId="1" fillId="11" borderId="33" xfId="0" applyFont="1" applyFill="1" applyBorder="1"/>
    <xf numFmtId="0" fontId="1" fillId="11" borderId="34" xfId="0" applyFont="1" applyFill="1" applyBorder="1"/>
    <xf numFmtId="165" fontId="0" fillId="0" borderId="29" xfId="1" applyFont="1" applyBorder="1"/>
    <xf numFmtId="165" fontId="0" fillId="0" borderId="56" xfId="1" applyFont="1" applyBorder="1"/>
    <xf numFmtId="165" fontId="0" fillId="0" borderId="57" xfId="1" applyFont="1" applyBorder="1"/>
    <xf numFmtId="167" fontId="0" fillId="0" borderId="18" xfId="2" applyNumberFormat="1" applyFont="1" applyBorder="1"/>
    <xf numFmtId="167" fontId="0" fillId="0" borderId="20" xfId="2" applyNumberFormat="1" applyFont="1" applyBorder="1"/>
    <xf numFmtId="9" fontId="0" fillId="0" borderId="24" xfId="2" applyNumberFormat="1" applyFont="1" applyBorder="1"/>
    <xf numFmtId="0" fontId="3" fillId="13" borderId="0" xfId="0" applyFont="1" applyFill="1" applyAlignment="1">
      <alignment horizontal="center" vertical="center" wrapText="1"/>
    </xf>
    <xf numFmtId="0" fontId="4" fillId="14" borderId="0" xfId="0" applyFont="1" applyFill="1" applyAlignment="1">
      <alignment horizontal="center" vertical="center" wrapText="1"/>
    </xf>
    <xf numFmtId="164" fontId="4" fillId="14" borderId="0" xfId="0" applyNumberFormat="1" applyFont="1" applyFill="1" applyAlignment="1">
      <alignment horizontal="center" vertical="center" wrapText="1"/>
    </xf>
    <xf numFmtId="0" fontId="4" fillId="13" borderId="0" xfId="0" applyFont="1" applyFill="1" applyAlignment="1">
      <alignment horizontal="center" vertical="center" wrapText="1"/>
    </xf>
    <xf numFmtId="164" fontId="4" fillId="13" borderId="0" xfId="0" applyNumberFormat="1" applyFont="1" applyFill="1" applyAlignment="1">
      <alignment horizontal="center" vertical="center" wrapText="1"/>
    </xf>
    <xf numFmtId="0" fontId="0" fillId="0" borderId="0" xfId="0" applyNumberFormat="1"/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44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0" fontId="1" fillId="5" borderId="28" xfId="0" applyFont="1" applyFill="1" applyBorder="1" applyAlignment="1">
      <alignment horizontal="center"/>
    </xf>
    <xf numFmtId="0" fontId="1" fillId="5" borderId="29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8" borderId="30" xfId="0" applyFont="1" applyFill="1" applyBorder="1" applyAlignment="1">
      <alignment horizontal="center" vertical="center" textRotation="90"/>
    </xf>
    <xf numFmtId="0" fontId="1" fillId="8" borderId="31" xfId="0" applyFont="1" applyFill="1" applyBorder="1" applyAlignment="1">
      <alignment horizontal="center" vertical="center" textRotation="90"/>
    </xf>
    <xf numFmtId="0" fontId="1" fillId="8" borderId="32" xfId="0" applyFont="1" applyFill="1" applyBorder="1" applyAlignment="1">
      <alignment horizontal="center" vertical="center" textRotation="90"/>
    </xf>
    <xf numFmtId="0" fontId="1" fillId="3" borderId="1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30" xfId="0" applyFont="1" applyFill="1" applyBorder="1" applyAlignment="1">
      <alignment horizontal="center"/>
    </xf>
    <xf numFmtId="0" fontId="1" fillId="6" borderId="35" xfId="0" applyFont="1" applyFill="1" applyBorder="1" applyAlignment="1">
      <alignment horizontal="center"/>
    </xf>
    <xf numFmtId="0" fontId="1" fillId="6" borderId="36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39">
    <dxf>
      <fill>
        <patternFill>
          <bgColor theme="7"/>
        </patternFill>
      </fill>
    </dxf>
    <dxf>
      <fill>
        <patternFill>
          <bgColor rgb="FFCCFFCC"/>
        </patternFill>
      </fill>
    </dxf>
    <dxf>
      <fill>
        <patternFill>
          <bgColor rgb="FFFFCCCC"/>
        </patternFill>
      </fill>
    </dxf>
    <dxf>
      <fill>
        <patternFill>
          <bgColor rgb="FFFFFFCC"/>
        </patternFill>
      </fill>
    </dxf>
    <dxf>
      <font>
        <b val="0"/>
        <i val="0"/>
        <color rgb="FFFF0000"/>
      </font>
    </dxf>
    <dxf>
      <fill>
        <patternFill>
          <bgColor rgb="FF00B0F0"/>
        </patternFill>
      </fill>
    </dxf>
    <dxf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theme="9" tint="0.79998168889431442"/>
        </patternFill>
      </fill>
    </dxf>
    <dxf>
      <fill>
        <patternFill>
          <bgColor rgb="FFFFCCCC"/>
        </patternFill>
      </fill>
    </dxf>
    <dxf>
      <fill>
        <patternFill>
          <bgColor theme="9" tint="0.79998168889431442"/>
        </patternFill>
      </fill>
    </dxf>
    <dxf>
      <fill>
        <patternFill>
          <bgColor rgb="FFFFCCCC"/>
        </patternFill>
      </fill>
    </dxf>
    <dxf>
      <numFmt numFmtId="13" formatCode="0%"/>
    </dxf>
    <dxf>
      <numFmt numFmtId="14" formatCode="0.00%"/>
    </dxf>
    <dxf>
      <alignment horizontal="center"/>
    </dxf>
    <dxf>
      <alignment horizontal="center"/>
    </dxf>
    <dxf>
      <numFmt numFmtId="0" formatCode="General"/>
    </dxf>
    <dxf>
      <numFmt numFmtId="13" formatCode="0%"/>
    </dxf>
    <dxf>
      <numFmt numFmtId="167" formatCode="0.0%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center"/>
    </dxf>
    <dxf>
      <alignment horizontal="right"/>
    </dxf>
    <dxf>
      <alignment horizontal="right"/>
    </dxf>
    <dxf>
      <font>
        <b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ill>
        <patternFill patternType="solid">
          <fgColor auto="1"/>
          <bgColor theme="5" tint="0.59996337778862885"/>
        </patternFill>
      </fill>
    </dxf>
  </dxfs>
  <tableStyles count="0" defaultTableStyle="TableStyleMedium2" defaultPivotStyle="PivotStyleLight16"/>
  <colors>
    <mruColors>
      <color rgb="FFFFB7B7"/>
      <color rgb="FFFFCCCC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Team Consistency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'Season Stats'!$I$94:$I$101</c:f>
                <c:numCache>
                  <c:formatCode>General</c:formatCode>
                  <c:ptCount val="8"/>
                  <c:pt idx="0">
                    <c:v>575.5</c:v>
                  </c:pt>
                  <c:pt idx="1">
                    <c:v>476.5</c:v>
                  </c:pt>
                  <c:pt idx="2">
                    <c:v>1394</c:v>
                  </c:pt>
                  <c:pt idx="3">
                    <c:v>1520</c:v>
                  </c:pt>
                  <c:pt idx="4">
                    <c:v>1508.5</c:v>
                  </c:pt>
                  <c:pt idx="5">
                    <c:v>1411.5</c:v>
                  </c:pt>
                  <c:pt idx="6">
                    <c:v>1467</c:v>
                  </c:pt>
                  <c:pt idx="7">
                    <c:v>1382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Salt&amp;VinegarCripps</c:v>
                </c:pt>
                <c:pt idx="4">
                  <c:v>Swimming n Titch</c:v>
                </c:pt>
                <c:pt idx="5">
                  <c:v>Fire The Worpedo</c:v>
                </c:pt>
                <c:pt idx="6">
                  <c:v>Casting Crouch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Stats'!$J$94:$J$101</c:f>
              <c:numCache>
                <c:formatCode>General</c:formatCode>
                <c:ptCount val="8"/>
                <c:pt idx="0">
                  <c:v>1595.5</c:v>
                </c:pt>
                <c:pt idx="1">
                  <c:v>1529.5</c:v>
                </c:pt>
                <c:pt idx="2">
                  <c:v>1394</c:v>
                </c:pt>
                <c:pt idx="3">
                  <c:v>1520</c:v>
                </c:pt>
                <c:pt idx="4">
                  <c:v>1508.5</c:v>
                </c:pt>
                <c:pt idx="5">
                  <c:v>1411.5</c:v>
                </c:pt>
                <c:pt idx="6">
                  <c:v>1467</c:v>
                </c:pt>
                <c:pt idx="7">
                  <c:v>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C-4A73-85CD-83E3CDEC00EE}"/>
            </c:ext>
          </c:extLst>
        </c:ser>
        <c:ser>
          <c:idx val="1"/>
          <c:order val="1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Salt&amp;VinegarCripps</c:v>
                </c:pt>
                <c:pt idx="4">
                  <c:v>Swimming n Titch</c:v>
                </c:pt>
                <c:pt idx="5">
                  <c:v>Fire The Worpedo</c:v>
                </c:pt>
                <c:pt idx="6">
                  <c:v>Casting Crouch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Stats'!$K$94:$K$101</c:f>
              <c:numCache>
                <c:formatCode>_-* #,##0_-;\-* #,##0_-;_-* "-"??_-;_-@_-</c:formatCode>
                <c:ptCount val="8"/>
                <c:pt idx="0">
                  <c:v>71.5</c:v>
                </c:pt>
                <c:pt idx="1">
                  <c:v>122.5</c:v>
                </c:pt>
                <c:pt idx="2">
                  <c:v>231</c:v>
                </c:pt>
                <c:pt idx="3">
                  <c:v>79</c:v>
                </c:pt>
                <c:pt idx="4">
                  <c:v>71.5</c:v>
                </c:pt>
                <c:pt idx="5">
                  <c:v>155.5</c:v>
                </c:pt>
                <c:pt idx="6">
                  <c:v>97</c:v>
                </c:pt>
                <c:pt idx="7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C-4A73-85CD-83E3CDEC00EE}"/>
            </c:ext>
          </c:extLst>
        </c:ser>
        <c:ser>
          <c:idx val="2"/>
          <c:order val="2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'Season Stats'!$M$94:$M$101</c:f>
                <c:numCache>
                  <c:formatCode>General</c:formatCode>
                  <c:ptCount val="8"/>
                  <c:pt idx="0">
                    <c:v>176</c:v>
                  </c:pt>
                  <c:pt idx="1">
                    <c:v>155.5</c:v>
                  </c:pt>
                  <c:pt idx="2">
                    <c:v>200</c:v>
                  </c:pt>
                  <c:pt idx="3">
                    <c:v>110.5</c:v>
                  </c:pt>
                  <c:pt idx="4">
                    <c:v>160</c:v>
                  </c:pt>
                  <c:pt idx="5">
                    <c:v>124</c:v>
                  </c:pt>
                  <c:pt idx="6">
                    <c:v>199</c:v>
                  </c:pt>
                  <c:pt idx="7">
                    <c:v>173.5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'Season Stats'!$C$94:$C$101</c:f>
              <c:strCache>
                <c:ptCount val="8"/>
                <c:pt idx="0">
                  <c:v>Man of Steele</c:v>
                </c:pt>
                <c:pt idx="1">
                  <c:v>TryingAnewStratton</c:v>
                </c:pt>
                <c:pt idx="2">
                  <c:v>DEVQON.1</c:v>
                </c:pt>
                <c:pt idx="3">
                  <c:v>Salt&amp;VinegarCripps</c:v>
                </c:pt>
                <c:pt idx="4">
                  <c:v>Swimming n Titch</c:v>
                </c:pt>
                <c:pt idx="5">
                  <c:v>Fire The Worpedo</c:v>
                </c:pt>
                <c:pt idx="6">
                  <c:v>Casting Crouch</c:v>
                </c:pt>
                <c:pt idx="7">
                  <c:v>Barbeques Treloar</c:v>
                </c:pt>
              </c:strCache>
            </c:strRef>
          </c:cat>
          <c:val>
            <c:numRef>
              <c:f>'Season Stats'!$L$94:$L$101</c:f>
              <c:numCache>
                <c:formatCode>_-* #,##0_-;\-* #,##0_-;_-* "-"??_-;_-@_-</c:formatCode>
                <c:ptCount val="8"/>
                <c:pt idx="0">
                  <c:v>68</c:v>
                </c:pt>
                <c:pt idx="1">
                  <c:v>66.5</c:v>
                </c:pt>
                <c:pt idx="2">
                  <c:v>59</c:v>
                </c:pt>
                <c:pt idx="3">
                  <c:v>77.5</c:v>
                </c:pt>
                <c:pt idx="4">
                  <c:v>89</c:v>
                </c:pt>
                <c:pt idx="5">
                  <c:v>121</c:v>
                </c:pt>
                <c:pt idx="6">
                  <c:v>46</c:v>
                </c:pt>
                <c:pt idx="7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C-4A73-85CD-83E3CDEC0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5166912"/>
        <c:axId val="575174128"/>
      </c:barChart>
      <c:lineChart>
        <c:grouping val="standard"/>
        <c:varyColors val="0"/>
        <c:ser>
          <c:idx val="3"/>
          <c:order val="3"/>
          <c:tx>
            <c:strRef>
              <c:f>'Season Stats'!$N$93</c:f>
              <c:strCache>
                <c:ptCount val="1"/>
                <c:pt idx="0">
                  <c:v>Ave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'Season Stats'!$N$94:$N$101</c:f>
              <c:numCache>
                <c:formatCode>General</c:formatCode>
                <c:ptCount val="8"/>
                <c:pt idx="0">
                  <c:v>1636.0869565217392</c:v>
                </c:pt>
                <c:pt idx="1">
                  <c:v>1615.1739130434783</c:v>
                </c:pt>
                <c:pt idx="2">
                  <c:v>1458</c:v>
                </c:pt>
                <c:pt idx="3">
                  <c:v>1518.0434782608695</c:v>
                </c:pt>
                <c:pt idx="4">
                  <c:v>1467.5217391304348</c:v>
                </c:pt>
                <c:pt idx="5">
                  <c:v>1426.1304347826087</c:v>
                </c:pt>
                <c:pt idx="6">
                  <c:v>1489.2608695652175</c:v>
                </c:pt>
                <c:pt idx="7">
                  <c:v>1381.3478260869565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3-46EA-BC9C-B598A6062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5166912"/>
        <c:axId val="575174128"/>
      </c:lineChart>
      <c:catAx>
        <c:axId val="5751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74128"/>
        <c:crosses val="autoZero"/>
        <c:auto val="1"/>
        <c:lblAlgn val="ctr"/>
        <c:lblOffset val="100"/>
        <c:noMultiLvlLbl val="0"/>
      </c:catAx>
      <c:valAx>
        <c:axId val="575174128"/>
        <c:scaling>
          <c:orientation val="minMax"/>
          <c:max val="1900"/>
          <c:min val="1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16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Season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566535433070866"/>
          <c:y val="0.28837160979877519"/>
          <c:w val="0.71744575678040245"/>
          <c:h val="0.660702464275298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 Stats'!$C$72:$C$79</c:f>
              <c:strCache>
                <c:ptCount val="8"/>
                <c:pt idx="0">
                  <c:v>Barbeques Treloar</c:v>
                </c:pt>
                <c:pt idx="1">
                  <c:v>Fire The Worpedo</c:v>
                </c:pt>
                <c:pt idx="2">
                  <c:v>Casting Crouch</c:v>
                </c:pt>
                <c:pt idx="3">
                  <c:v>DEVQON.1</c:v>
                </c:pt>
                <c:pt idx="4">
                  <c:v>Salt&amp;VinegarCripps</c:v>
                </c:pt>
                <c:pt idx="5">
                  <c:v>Man of Steele</c:v>
                </c:pt>
                <c:pt idx="6">
                  <c:v>TryingAnewStratton</c:v>
                </c:pt>
                <c:pt idx="7">
                  <c:v>Swimming n Titch</c:v>
                </c:pt>
              </c:strCache>
            </c:strRef>
          </c:cat>
          <c:val>
            <c:numRef>
              <c:f>'Season Stats'!$AA$72:$AA$79</c:f>
              <c:numCache>
                <c:formatCode>0.0</c:formatCode>
                <c:ptCount val="8"/>
                <c:pt idx="0">
                  <c:v>5.3043478260869561</c:v>
                </c:pt>
                <c:pt idx="1">
                  <c:v>4.8260869565217392</c:v>
                </c:pt>
                <c:pt idx="2">
                  <c:v>4.9130434782608692</c:v>
                </c:pt>
                <c:pt idx="3">
                  <c:v>4.0869565217391308</c:v>
                </c:pt>
                <c:pt idx="4">
                  <c:v>4.6521739130434785</c:v>
                </c:pt>
                <c:pt idx="5">
                  <c:v>3.3043478260869565</c:v>
                </c:pt>
                <c:pt idx="6">
                  <c:v>3.9130434782608696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F7-4FEA-A256-27080D6E2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962120"/>
        <c:axId val="449480448"/>
      </c:barChart>
      <c:catAx>
        <c:axId val="456962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80448"/>
        <c:crosses val="autoZero"/>
        <c:auto val="1"/>
        <c:lblAlgn val="ctr"/>
        <c:lblOffset val="100"/>
        <c:noMultiLvlLbl val="0"/>
      </c:catAx>
      <c:valAx>
        <c:axId val="449480448"/>
        <c:scaling>
          <c:orientation val="minMax"/>
          <c:max val="8"/>
          <c:min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6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Fixture Difficutly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566535433070866"/>
          <c:y val="0.28837160979877519"/>
          <c:w val="0.71744575678040245"/>
          <c:h val="0.6607024642752988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'Season Stats'!$C$83:$C$90</c:f>
              <c:strCache>
                <c:ptCount val="8"/>
                <c:pt idx="0">
                  <c:v>Barbeques Treloar</c:v>
                </c:pt>
                <c:pt idx="1">
                  <c:v>Fire The Worpedo</c:v>
                </c:pt>
                <c:pt idx="2">
                  <c:v>Casting Crouch</c:v>
                </c:pt>
                <c:pt idx="3">
                  <c:v>DEVQON.1</c:v>
                </c:pt>
                <c:pt idx="4">
                  <c:v>Salt&amp;VinegarCripps</c:v>
                </c:pt>
                <c:pt idx="5">
                  <c:v>Man of Steele</c:v>
                </c:pt>
                <c:pt idx="6">
                  <c:v>TryingAnewStratton</c:v>
                </c:pt>
                <c:pt idx="7">
                  <c:v>Swimming n Titch</c:v>
                </c:pt>
              </c:strCache>
            </c:strRef>
          </c:cat>
          <c:val>
            <c:numRef>
              <c:f>'Season Stats'!$AA$83:$AA$90</c:f>
              <c:numCache>
                <c:formatCode>0.0</c:formatCode>
                <c:ptCount val="8"/>
                <c:pt idx="0">
                  <c:v>4.8695652173913047</c:v>
                </c:pt>
                <c:pt idx="1">
                  <c:v>4.2173913043478262</c:v>
                </c:pt>
                <c:pt idx="2">
                  <c:v>4.5217391304347823</c:v>
                </c:pt>
                <c:pt idx="3">
                  <c:v>4.2608695652173916</c:v>
                </c:pt>
                <c:pt idx="4">
                  <c:v>4.3913043478260869</c:v>
                </c:pt>
                <c:pt idx="5">
                  <c:v>4.2173913043478262</c:v>
                </c:pt>
                <c:pt idx="6">
                  <c:v>5.0434782608695654</c:v>
                </c:pt>
                <c:pt idx="7">
                  <c:v>3.4782608695652173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8D-47ED-B3D6-ACA7F2ED4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56962120"/>
        <c:axId val="449480448"/>
      </c:barChart>
      <c:catAx>
        <c:axId val="4569621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480448"/>
        <c:crosses val="autoZero"/>
        <c:auto val="1"/>
        <c:lblAlgn val="ctr"/>
        <c:lblOffset val="100"/>
        <c:noMultiLvlLbl val="0"/>
      </c:catAx>
      <c:valAx>
        <c:axId val="449480448"/>
        <c:scaling>
          <c:orientation val="minMax"/>
          <c:max val="8"/>
          <c:min val="1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96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'Season Stats'!$D$103:$Z$103</c:f>
          <c:strCache>
            <c:ptCount val="23"/>
            <c:pt idx="0">
              <c:v>Power Rankings (5Rd)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120546055401098E-2"/>
          <c:y val="0.18339089568735914"/>
          <c:w val="0.71877786814153999"/>
          <c:h val="0.7019056506881981"/>
        </c:manualLayout>
      </c:layout>
      <c:lineChart>
        <c:grouping val="standard"/>
        <c:varyColors val="0"/>
        <c:ser>
          <c:idx val="0"/>
          <c:order val="0"/>
          <c:tx>
            <c:strRef>
              <c:f>'Season Stats'!$C$105</c:f>
              <c:strCache>
                <c:ptCount val="1"/>
                <c:pt idx="0">
                  <c:v>Barbeques Treloar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Stats'!$D$105:$Z$105</c:f>
              <c:numCache>
                <c:formatCode>General</c:formatCode>
                <c:ptCount val="23"/>
                <c:pt idx="0">
                  <c:v>1640</c:v>
                </c:pt>
                <c:pt idx="1">
                  <c:v>1692.5</c:v>
                </c:pt>
                <c:pt idx="2">
                  <c:v>1597.3333333333333</c:v>
                </c:pt>
                <c:pt idx="3">
                  <c:v>1533</c:v>
                </c:pt>
                <c:pt idx="4">
                  <c:v>1537.4</c:v>
                </c:pt>
                <c:pt idx="5">
                  <c:v>1566.8</c:v>
                </c:pt>
                <c:pt idx="6">
                  <c:v>1527.2</c:v>
                </c:pt>
                <c:pt idx="7">
                  <c:v>1568.3176470588237</c:v>
                </c:pt>
                <c:pt idx="8">
                  <c:v>1601.7176470588236</c:v>
                </c:pt>
                <c:pt idx="9">
                  <c:v>1627.9176470588236</c:v>
                </c:pt>
                <c:pt idx="10">
                  <c:v>1580.7176470588236</c:v>
                </c:pt>
                <c:pt idx="11">
                  <c:v>1631.9926470588236</c:v>
                </c:pt>
                <c:pt idx="12">
                  <c:v>1590.2750000000001</c:v>
                </c:pt>
                <c:pt idx="13">
                  <c:v>1536.9749999999999</c:v>
                </c:pt>
                <c:pt idx="14">
                  <c:v>1513.575</c:v>
                </c:pt>
                <c:pt idx="15">
                  <c:v>1508.375</c:v>
                </c:pt>
                <c:pt idx="16">
                  <c:v>1475.5</c:v>
                </c:pt>
                <c:pt idx="17">
                  <c:v>1466.1</c:v>
                </c:pt>
                <c:pt idx="18">
                  <c:v>1525.8</c:v>
                </c:pt>
                <c:pt idx="19">
                  <c:v>1506.8</c:v>
                </c:pt>
                <c:pt idx="20">
                  <c:v>1526.6</c:v>
                </c:pt>
                <c:pt idx="21">
                  <c:v>1198.8</c:v>
                </c:pt>
                <c:pt idx="22">
                  <c:v>927.4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A29-4CF4-9A6A-210DE3241DCC}"/>
            </c:ext>
          </c:extLst>
        </c:ser>
        <c:ser>
          <c:idx val="1"/>
          <c:order val="1"/>
          <c:tx>
            <c:strRef>
              <c:f>'Season Stats'!$C$106</c:f>
              <c:strCache>
                <c:ptCount val="1"/>
                <c:pt idx="0">
                  <c:v>Fire The Worpedo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Stats'!$D$106:$Z$106</c:f>
              <c:numCache>
                <c:formatCode>General</c:formatCode>
                <c:ptCount val="23"/>
                <c:pt idx="0">
                  <c:v>1499</c:v>
                </c:pt>
                <c:pt idx="1">
                  <c:v>1591.5</c:v>
                </c:pt>
                <c:pt idx="2">
                  <c:v>1560.6666666666667</c:v>
                </c:pt>
                <c:pt idx="3">
                  <c:v>1585.2941176470588</c:v>
                </c:pt>
                <c:pt idx="4">
                  <c:v>1576.4352941176471</c:v>
                </c:pt>
                <c:pt idx="5">
                  <c:v>1577.2352941176471</c:v>
                </c:pt>
                <c:pt idx="6">
                  <c:v>1531.035294117647</c:v>
                </c:pt>
                <c:pt idx="7">
                  <c:v>1547.835294117647</c:v>
                </c:pt>
                <c:pt idx="8">
                  <c:v>1578.4</c:v>
                </c:pt>
                <c:pt idx="9">
                  <c:v>1598.4</c:v>
                </c:pt>
                <c:pt idx="10">
                  <c:v>1643.8</c:v>
                </c:pt>
                <c:pt idx="11">
                  <c:v>1676.1714285714286</c:v>
                </c:pt>
                <c:pt idx="12">
                  <c:v>1653.5714285714287</c:v>
                </c:pt>
                <c:pt idx="13">
                  <c:v>1599.3314285714287</c:v>
                </c:pt>
                <c:pt idx="14">
                  <c:v>1592.7314285714288</c:v>
                </c:pt>
                <c:pt idx="15">
                  <c:v>1536.8490756302522</c:v>
                </c:pt>
                <c:pt idx="16">
                  <c:v>1572.0776470588237</c:v>
                </c:pt>
                <c:pt idx="17">
                  <c:v>1623.4776470588235</c:v>
                </c:pt>
                <c:pt idx="18">
                  <c:v>1653.7176470588238</c:v>
                </c:pt>
                <c:pt idx="19">
                  <c:v>1656.7176470588238</c:v>
                </c:pt>
                <c:pt idx="20">
                  <c:v>1709.2</c:v>
                </c:pt>
                <c:pt idx="21">
                  <c:v>1351</c:v>
                </c:pt>
                <c:pt idx="22">
                  <c:v>1005.6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A29-4CF4-9A6A-210DE3241DCC}"/>
            </c:ext>
          </c:extLst>
        </c:ser>
        <c:ser>
          <c:idx val="2"/>
          <c:order val="2"/>
          <c:tx>
            <c:strRef>
              <c:f>'Season Stats'!$C$107</c:f>
              <c:strCache>
                <c:ptCount val="1"/>
                <c:pt idx="0">
                  <c:v>Casting Crouch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Stats'!$D$107:$Z$107</c:f>
              <c:numCache>
                <c:formatCode>General</c:formatCode>
                <c:ptCount val="23"/>
                <c:pt idx="0">
                  <c:v>1718</c:v>
                </c:pt>
                <c:pt idx="1">
                  <c:v>1688.5</c:v>
                </c:pt>
                <c:pt idx="2">
                  <c:v>1697.6666666666667</c:v>
                </c:pt>
                <c:pt idx="3">
                  <c:v>1669.75</c:v>
                </c:pt>
                <c:pt idx="4">
                  <c:v>1648.6</c:v>
                </c:pt>
                <c:pt idx="5">
                  <c:v>1626</c:v>
                </c:pt>
                <c:pt idx="6">
                  <c:v>1600</c:v>
                </c:pt>
                <c:pt idx="7">
                  <c:v>1566.6</c:v>
                </c:pt>
                <c:pt idx="8">
                  <c:v>1530.4</c:v>
                </c:pt>
                <c:pt idx="9">
                  <c:v>1511.1058823529413</c:v>
                </c:pt>
                <c:pt idx="10">
                  <c:v>1479.7058823529412</c:v>
                </c:pt>
                <c:pt idx="11">
                  <c:v>1476.7858823529411</c:v>
                </c:pt>
                <c:pt idx="12">
                  <c:v>1486.0358823529411</c:v>
                </c:pt>
                <c:pt idx="13">
                  <c:v>1539.3858823529413</c:v>
                </c:pt>
                <c:pt idx="14">
                  <c:v>1555.48</c:v>
                </c:pt>
                <c:pt idx="15">
                  <c:v>1587.8799999999999</c:v>
                </c:pt>
                <c:pt idx="16">
                  <c:v>1616.2</c:v>
                </c:pt>
                <c:pt idx="17">
                  <c:v>1615.95</c:v>
                </c:pt>
                <c:pt idx="18">
                  <c:v>1595.4</c:v>
                </c:pt>
                <c:pt idx="19">
                  <c:v>1647.6</c:v>
                </c:pt>
                <c:pt idx="20">
                  <c:v>1649.2</c:v>
                </c:pt>
                <c:pt idx="21">
                  <c:v>1640</c:v>
                </c:pt>
                <c:pt idx="22">
                  <c:v>1321.2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A29-4CF4-9A6A-210DE3241DCC}"/>
            </c:ext>
          </c:extLst>
        </c:ser>
        <c:ser>
          <c:idx val="3"/>
          <c:order val="3"/>
          <c:tx>
            <c:strRef>
              <c:f>'Season Stats'!$C$108</c:f>
              <c:strCache>
                <c:ptCount val="1"/>
                <c:pt idx="0">
                  <c:v>DEVQON.1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Stats'!$D$108:$Z$108</c:f>
              <c:numCache>
                <c:formatCode>General</c:formatCode>
                <c:ptCount val="23"/>
                <c:pt idx="0">
                  <c:v>1742</c:v>
                </c:pt>
                <c:pt idx="1">
                  <c:v>1702</c:v>
                </c:pt>
                <c:pt idx="2">
                  <c:v>1718.3333333333333</c:v>
                </c:pt>
                <c:pt idx="3">
                  <c:v>1715.25</c:v>
                </c:pt>
                <c:pt idx="4">
                  <c:v>1653.2</c:v>
                </c:pt>
                <c:pt idx="5">
                  <c:v>1632</c:v>
                </c:pt>
                <c:pt idx="6">
                  <c:v>1651.5529411764705</c:v>
                </c:pt>
                <c:pt idx="7">
                  <c:v>1678.1529411764707</c:v>
                </c:pt>
                <c:pt idx="8">
                  <c:v>1689.9529411764706</c:v>
                </c:pt>
                <c:pt idx="9">
                  <c:v>1720.4588235294118</c:v>
                </c:pt>
                <c:pt idx="10">
                  <c:v>1741.4</c:v>
                </c:pt>
                <c:pt idx="11">
                  <c:v>1743.908597285068</c:v>
                </c:pt>
                <c:pt idx="12">
                  <c:v>1691.8285972850676</c:v>
                </c:pt>
                <c:pt idx="13">
                  <c:v>1645.9535972850681</c:v>
                </c:pt>
                <c:pt idx="14">
                  <c:v>1703.4477149321269</c:v>
                </c:pt>
                <c:pt idx="15">
                  <c:v>1677.4006561085976</c:v>
                </c:pt>
                <c:pt idx="16">
                  <c:v>1647.9391176470588</c:v>
                </c:pt>
                <c:pt idx="17">
                  <c:v>1647.8191176470586</c:v>
                </c:pt>
                <c:pt idx="18">
                  <c:v>1656.6941176470586</c:v>
                </c:pt>
                <c:pt idx="19">
                  <c:v>1613.8941176470587</c:v>
                </c:pt>
                <c:pt idx="20">
                  <c:v>1568.4</c:v>
                </c:pt>
                <c:pt idx="21">
                  <c:v>1243.4000000000001</c:v>
                </c:pt>
                <c:pt idx="22">
                  <c:v>918.8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A29-4CF4-9A6A-210DE3241DCC}"/>
            </c:ext>
          </c:extLst>
        </c:ser>
        <c:ser>
          <c:idx val="4"/>
          <c:order val="4"/>
          <c:tx>
            <c:strRef>
              <c:f>'Season Stats'!$C$109</c:f>
              <c:strCache>
                <c:ptCount val="1"/>
                <c:pt idx="0">
                  <c:v>Salt&amp;VinegarCripps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Stats'!$D$109:$Z$109</c:f>
              <c:numCache>
                <c:formatCode>General</c:formatCode>
                <c:ptCount val="23"/>
                <c:pt idx="0">
                  <c:v>1667</c:v>
                </c:pt>
                <c:pt idx="1">
                  <c:v>1604.5</c:v>
                </c:pt>
                <c:pt idx="2">
                  <c:v>1602.6666666666667</c:v>
                </c:pt>
                <c:pt idx="3">
                  <c:v>1582.75</c:v>
                </c:pt>
                <c:pt idx="4">
                  <c:v>1596</c:v>
                </c:pt>
                <c:pt idx="5">
                  <c:v>1575</c:v>
                </c:pt>
                <c:pt idx="6">
                  <c:v>1619</c:v>
                </c:pt>
                <c:pt idx="7">
                  <c:v>1600.8</c:v>
                </c:pt>
                <c:pt idx="8">
                  <c:v>1617.2</c:v>
                </c:pt>
                <c:pt idx="9">
                  <c:v>1612.8</c:v>
                </c:pt>
                <c:pt idx="10">
                  <c:v>1638.6</c:v>
                </c:pt>
                <c:pt idx="11">
                  <c:v>1624.1764705882354</c:v>
                </c:pt>
                <c:pt idx="12">
                  <c:v>1653.7764705882353</c:v>
                </c:pt>
                <c:pt idx="13">
                  <c:v>1620.7764705882353</c:v>
                </c:pt>
                <c:pt idx="14">
                  <c:v>1598.7764705882353</c:v>
                </c:pt>
                <c:pt idx="15">
                  <c:v>1617.9764705882353</c:v>
                </c:pt>
                <c:pt idx="16">
                  <c:v>1563.95</c:v>
                </c:pt>
                <c:pt idx="17">
                  <c:v>1544.35</c:v>
                </c:pt>
                <c:pt idx="18">
                  <c:v>1593.55</c:v>
                </c:pt>
                <c:pt idx="19">
                  <c:v>1628.95</c:v>
                </c:pt>
                <c:pt idx="20">
                  <c:v>1625.55</c:v>
                </c:pt>
                <c:pt idx="21">
                  <c:v>1674</c:v>
                </c:pt>
                <c:pt idx="22">
                  <c:v>1362.4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A29-4CF4-9A6A-210DE3241DCC}"/>
            </c:ext>
          </c:extLst>
        </c:ser>
        <c:ser>
          <c:idx val="5"/>
          <c:order val="5"/>
          <c:tx>
            <c:strRef>
              <c:f>'Season Stats'!$C$110</c:f>
              <c:strCache>
                <c:ptCount val="1"/>
                <c:pt idx="0">
                  <c:v>Man of Steele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Stats'!$D$110:$Z$110</c:f>
              <c:numCache>
                <c:formatCode>General</c:formatCode>
                <c:ptCount val="23"/>
                <c:pt idx="0">
                  <c:v>1660</c:v>
                </c:pt>
                <c:pt idx="1">
                  <c:v>1666</c:v>
                </c:pt>
                <c:pt idx="2">
                  <c:v>1694</c:v>
                </c:pt>
                <c:pt idx="3">
                  <c:v>1726.5</c:v>
                </c:pt>
                <c:pt idx="4">
                  <c:v>1700</c:v>
                </c:pt>
                <c:pt idx="5">
                  <c:v>1729.6</c:v>
                </c:pt>
                <c:pt idx="6">
                  <c:v>1739.2</c:v>
                </c:pt>
                <c:pt idx="7">
                  <c:v>1732.6</c:v>
                </c:pt>
                <c:pt idx="8">
                  <c:v>1735.6</c:v>
                </c:pt>
                <c:pt idx="9">
                  <c:v>1743.2</c:v>
                </c:pt>
                <c:pt idx="10">
                  <c:v>1701</c:v>
                </c:pt>
                <c:pt idx="11">
                  <c:v>1690.818181818182</c:v>
                </c:pt>
                <c:pt idx="12">
                  <c:v>1661.172027972028</c:v>
                </c:pt>
                <c:pt idx="13">
                  <c:v>1644.9720279720282</c:v>
                </c:pt>
                <c:pt idx="14">
                  <c:v>1651.172027972028</c:v>
                </c:pt>
                <c:pt idx="15">
                  <c:v>1648.172027972028</c:v>
                </c:pt>
                <c:pt idx="16">
                  <c:v>1647.7538461538461</c:v>
                </c:pt>
                <c:pt idx="17">
                  <c:v>1654</c:v>
                </c:pt>
                <c:pt idx="18">
                  <c:v>1684.6</c:v>
                </c:pt>
                <c:pt idx="19">
                  <c:v>1688.8</c:v>
                </c:pt>
                <c:pt idx="20">
                  <c:v>1684.2</c:v>
                </c:pt>
                <c:pt idx="21">
                  <c:v>1690.8</c:v>
                </c:pt>
                <c:pt idx="22">
                  <c:v>1737.4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A29-4CF4-9A6A-210DE3241DCC}"/>
            </c:ext>
          </c:extLst>
        </c:ser>
        <c:ser>
          <c:idx val="6"/>
          <c:order val="6"/>
          <c:tx>
            <c:strRef>
              <c:f>'Season Stats'!$C$111</c:f>
              <c:strCache>
                <c:ptCount val="1"/>
                <c:pt idx="0">
                  <c:v>TryingAnewStratton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Stats'!$D$111:$Z$111</c:f>
              <c:numCache>
                <c:formatCode>General</c:formatCode>
                <c:ptCount val="23"/>
                <c:pt idx="0">
                  <c:v>1627</c:v>
                </c:pt>
                <c:pt idx="1">
                  <c:v>1576.5</c:v>
                </c:pt>
                <c:pt idx="2">
                  <c:v>1615</c:v>
                </c:pt>
                <c:pt idx="3">
                  <c:v>1623</c:v>
                </c:pt>
                <c:pt idx="4">
                  <c:v>1659.6</c:v>
                </c:pt>
                <c:pt idx="5">
                  <c:v>1683.4</c:v>
                </c:pt>
                <c:pt idx="6">
                  <c:v>1684.8</c:v>
                </c:pt>
                <c:pt idx="7">
                  <c:v>1683.8</c:v>
                </c:pt>
                <c:pt idx="8">
                  <c:v>1697.8</c:v>
                </c:pt>
                <c:pt idx="9">
                  <c:v>1680.6</c:v>
                </c:pt>
                <c:pt idx="10">
                  <c:v>1706.2</c:v>
                </c:pt>
                <c:pt idx="11">
                  <c:v>1691.2</c:v>
                </c:pt>
                <c:pt idx="12">
                  <c:v>1712.5142857142855</c:v>
                </c:pt>
                <c:pt idx="13">
                  <c:v>1678.2642857142855</c:v>
                </c:pt>
                <c:pt idx="14">
                  <c:v>1639.2642857142855</c:v>
                </c:pt>
                <c:pt idx="15">
                  <c:v>1623.6642857142856</c:v>
                </c:pt>
                <c:pt idx="16">
                  <c:v>1665.4642857142856</c:v>
                </c:pt>
                <c:pt idx="17">
                  <c:v>1650.6558823529413</c:v>
                </c:pt>
                <c:pt idx="18">
                  <c:v>1628.3058823529414</c:v>
                </c:pt>
                <c:pt idx="19">
                  <c:v>1653.7058823529412</c:v>
                </c:pt>
                <c:pt idx="20">
                  <c:v>1621.9058823529413</c:v>
                </c:pt>
                <c:pt idx="21">
                  <c:v>1619.9058823529413</c:v>
                </c:pt>
                <c:pt idx="22">
                  <c:v>1628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3A29-4CF4-9A6A-210DE3241DCC}"/>
            </c:ext>
          </c:extLst>
        </c:ser>
        <c:ser>
          <c:idx val="7"/>
          <c:order val="7"/>
          <c:tx>
            <c:strRef>
              <c:f>'Season Stats'!$C$112</c:f>
              <c:strCache>
                <c:ptCount val="1"/>
                <c:pt idx="0">
                  <c:v>Swimming n Titch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Stats'!$D$112:$Z$112</c:f>
              <c:numCache>
                <c:formatCode>General</c:formatCode>
                <c:ptCount val="23"/>
                <c:pt idx="0">
                  <c:v>1595</c:v>
                </c:pt>
                <c:pt idx="1">
                  <c:v>1571</c:v>
                </c:pt>
                <c:pt idx="2">
                  <c:v>1621</c:v>
                </c:pt>
                <c:pt idx="3">
                  <c:v>1623</c:v>
                </c:pt>
                <c:pt idx="4">
                  <c:v>1614.4</c:v>
                </c:pt>
                <c:pt idx="5">
                  <c:v>1578.8</c:v>
                </c:pt>
                <c:pt idx="6">
                  <c:v>1598.4823529411765</c:v>
                </c:pt>
                <c:pt idx="7">
                  <c:v>1556.0823529411764</c:v>
                </c:pt>
                <c:pt idx="8">
                  <c:v>1556.6823529411763</c:v>
                </c:pt>
                <c:pt idx="9">
                  <c:v>1589.8823529411764</c:v>
                </c:pt>
                <c:pt idx="10">
                  <c:v>1634.9294117647057</c:v>
                </c:pt>
                <c:pt idx="11">
                  <c:v>1616.0823529411764</c:v>
                </c:pt>
                <c:pt idx="12">
                  <c:v>1624.9411764705881</c:v>
                </c:pt>
                <c:pt idx="13">
                  <c:v>1642.4470588235295</c:v>
                </c:pt>
                <c:pt idx="14">
                  <c:v>1630.0470588235294</c:v>
                </c:pt>
                <c:pt idx="15">
                  <c:v>1649.2</c:v>
                </c:pt>
                <c:pt idx="16">
                  <c:v>1644.1647058823532</c:v>
                </c:pt>
                <c:pt idx="17">
                  <c:v>1664.3058823529414</c:v>
                </c:pt>
                <c:pt idx="18">
                  <c:v>1686.2</c:v>
                </c:pt>
                <c:pt idx="19">
                  <c:v>1651</c:v>
                </c:pt>
                <c:pt idx="20">
                  <c:v>1658.8</c:v>
                </c:pt>
                <c:pt idx="21">
                  <c:v>1353.6</c:v>
                </c:pt>
                <c:pt idx="22">
                  <c:v>1022.8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3A29-4CF4-9A6A-210DE3241DCC}"/>
            </c:ext>
          </c:extLst>
        </c:ser>
        <c:ser>
          <c:idx val="8"/>
          <c:order val="8"/>
          <c:tx>
            <c:strRef>
              <c:f>'Season Stats'!$C$113</c:f>
              <c:strCache>
                <c:ptCount val="1"/>
                <c:pt idx="0">
                  <c:v>Barbeques Treloar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'Season Stats'!$D$113:$Z$113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927.4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29-4CF4-9A6A-210DE3241DCC}"/>
            </c:ext>
          </c:extLst>
        </c:ser>
        <c:ser>
          <c:idx val="9"/>
          <c:order val="9"/>
          <c:tx>
            <c:strRef>
              <c:f>'Season Stats'!$C$114</c:f>
              <c:strCache>
                <c:ptCount val="1"/>
                <c:pt idx="0">
                  <c:v>Fire The Worpedo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Stats'!$D$114:$Z$114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1005.6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29-4CF4-9A6A-210DE3241DCC}"/>
            </c:ext>
          </c:extLst>
        </c:ser>
        <c:ser>
          <c:idx val="10"/>
          <c:order val="10"/>
          <c:tx>
            <c:strRef>
              <c:f>'Season Stats'!$C$115</c:f>
              <c:strCache>
                <c:ptCount val="1"/>
                <c:pt idx="0">
                  <c:v>Casting Crouch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Stats'!$D$115:$Z$115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1321.2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29-4CF4-9A6A-210DE3241DCC}"/>
            </c:ext>
          </c:extLst>
        </c:ser>
        <c:ser>
          <c:idx val="11"/>
          <c:order val="11"/>
          <c:tx>
            <c:strRef>
              <c:f>'Season Stats'!$C$116</c:f>
              <c:strCache>
                <c:ptCount val="1"/>
                <c:pt idx="0">
                  <c:v>DEVQON.1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Stats'!$D$116:$Z$116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918.8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29-4CF4-9A6A-210DE3241DCC}"/>
            </c:ext>
          </c:extLst>
        </c:ser>
        <c:ser>
          <c:idx val="12"/>
          <c:order val="12"/>
          <c:tx>
            <c:strRef>
              <c:f>'Season Stats'!$C$117</c:f>
              <c:strCache>
                <c:ptCount val="1"/>
                <c:pt idx="0">
                  <c:v>Salt&amp;VinegarCripps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Stats'!$D$117:$Z$117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1362.4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A29-4CF4-9A6A-210DE3241DCC}"/>
            </c:ext>
          </c:extLst>
        </c:ser>
        <c:ser>
          <c:idx val="13"/>
          <c:order val="13"/>
          <c:tx>
            <c:strRef>
              <c:f>'Season Stats'!$C$118</c:f>
              <c:strCache>
                <c:ptCount val="1"/>
                <c:pt idx="0">
                  <c:v>Man of Steele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'Season Stats'!$D$118:$Z$118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1737.4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A29-4CF4-9A6A-210DE3241DCC}"/>
            </c:ext>
          </c:extLst>
        </c:ser>
        <c:ser>
          <c:idx val="14"/>
          <c:order val="14"/>
          <c:tx>
            <c:strRef>
              <c:f>'Season Stats'!$C$119</c:f>
              <c:strCache>
                <c:ptCount val="1"/>
                <c:pt idx="0">
                  <c:v>TryingAnewStratton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Stats'!$D$119:$Z$119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A29-4CF4-9A6A-210DE3241DCC}"/>
            </c:ext>
          </c:extLst>
        </c:ser>
        <c:ser>
          <c:idx val="15"/>
          <c:order val="15"/>
          <c:tx>
            <c:strRef>
              <c:f>'Season Stats'!$C$120</c:f>
              <c:strCache>
                <c:ptCount val="1"/>
                <c:pt idx="0">
                  <c:v>Swimming n Titch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val>
            <c:numRef>
              <c:f>'Season Stats'!$D$120:$Z$120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1022.8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A29-4CF4-9A6A-210DE3241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612168"/>
        <c:axId val="502609544"/>
      </c:lineChart>
      <c:catAx>
        <c:axId val="502612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09544"/>
        <c:crosses val="autoZero"/>
        <c:auto val="1"/>
        <c:lblAlgn val="ctr"/>
        <c:lblOffset val="100"/>
        <c:noMultiLvlLbl val="0"/>
      </c:catAx>
      <c:valAx>
        <c:axId val="502609544"/>
        <c:scaling>
          <c:orientation val="minMax"/>
          <c:max val="1750"/>
          <c:min val="1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612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106680</xdr:colOff>
      <xdr:row>16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DCAA27-1C6F-4192-A9C1-B35DF513E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144780</xdr:colOff>
      <xdr:row>1</xdr:row>
      <xdr:rowOff>15240</xdr:rowOff>
    </xdr:from>
    <xdr:to>
      <xdr:col>22</xdr:col>
      <xdr:colOff>144780</xdr:colOff>
      <xdr:row>16</xdr:row>
      <xdr:rowOff>51200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E87E45F3-85B5-457C-AAD1-A43677014876}"/>
            </a:ext>
          </a:extLst>
        </xdr:cNvPr>
        <xdr:cNvGrpSpPr/>
      </xdr:nvGrpSpPr>
      <xdr:grpSpPr>
        <a:xfrm>
          <a:off x="5198862" y="209628"/>
          <a:ext cx="4976326" cy="2951776"/>
          <a:chOff x="9959340" y="60960"/>
          <a:chExt cx="4572000" cy="2779160"/>
        </a:xfrm>
      </xdr:grpSpPr>
      <xdr:graphicFrame macro="">
        <xdr:nvGraphicFramePr>
          <xdr:cNvPr id="11" name="Chart 10">
            <a:extLst>
              <a:ext uri="{FF2B5EF4-FFF2-40B4-BE49-F238E27FC236}">
                <a16:creationId xmlns:a16="http://schemas.microsoft.com/office/drawing/2014/main" id="{5C3BC191-9503-4E89-9440-B34997415ED1}"/>
              </a:ext>
            </a:extLst>
          </xdr:cNvPr>
          <xdr:cNvGraphicFramePr>
            <a:graphicFrameLocks/>
          </xdr:cNvGraphicFramePr>
        </xdr:nvGraphicFramePr>
        <xdr:xfrm>
          <a:off x="9959340" y="609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2D0B8D7F-DD35-48FE-A3C4-E27DA60E4F94}"/>
              </a:ext>
            </a:extLst>
          </xdr:cNvPr>
          <xdr:cNvSpPr txBox="1"/>
        </xdr:nvSpPr>
        <xdr:spPr>
          <a:xfrm>
            <a:off x="12679680" y="2575560"/>
            <a:ext cx="10933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AU" sz="1100">
                <a:solidFill>
                  <a:srgbClr val="FF0000"/>
                </a:solidFill>
              </a:rPr>
              <a:t>League</a:t>
            </a:r>
            <a:r>
              <a:rPr lang="en-AU" sz="1100" baseline="0">
                <a:solidFill>
                  <a:srgbClr val="FF0000"/>
                </a:solidFill>
              </a:rPr>
              <a:t> Average</a:t>
            </a:r>
            <a:endParaRPr lang="en-AU" sz="1100">
              <a:solidFill>
                <a:srgbClr val="FF0000"/>
              </a:solidFill>
            </a:endParaRPr>
          </a:p>
        </xdr:txBody>
      </xdr:sp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2F71137E-DC98-48D5-BA3B-FBEEEBCA4960}"/>
              </a:ext>
            </a:extLst>
          </xdr:cNvPr>
          <xdr:cNvCxnSpPr>
            <a:stCxn id="19" idx="3"/>
            <a:endCxn id="21" idx="1"/>
          </xdr:cNvCxnSpPr>
        </xdr:nvCxnSpPr>
        <xdr:spPr>
          <a:xfrm>
            <a:off x="11319903" y="550538"/>
            <a:ext cx="2708517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B4EF7374-AD5C-4E11-B1C2-EC6A04EC09D5}"/>
              </a:ext>
            </a:extLst>
          </xdr:cNvPr>
          <xdr:cNvSpPr txBox="1"/>
        </xdr:nvSpPr>
        <xdr:spPr>
          <a:xfrm>
            <a:off x="10957560" y="449580"/>
            <a:ext cx="362343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BEST</a:t>
            </a: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849A8457-377C-4AEC-9034-E310603652BB}"/>
              </a:ext>
            </a:extLst>
          </xdr:cNvPr>
          <xdr:cNvSpPr txBox="1"/>
        </xdr:nvSpPr>
        <xdr:spPr>
          <a:xfrm>
            <a:off x="14028420" y="449580"/>
            <a:ext cx="457689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WORST</a:t>
            </a:r>
          </a:p>
        </xdr:txBody>
      </xdr:sp>
    </xdr:grpSp>
    <xdr:clientData/>
  </xdr:twoCellAnchor>
  <xdr:twoCellAnchor>
    <xdr:from>
      <xdr:col>22</xdr:col>
      <xdr:colOff>182880</xdr:colOff>
      <xdr:row>1</xdr:row>
      <xdr:rowOff>7620</xdr:rowOff>
    </xdr:from>
    <xdr:to>
      <xdr:col>34</xdr:col>
      <xdr:colOff>182880</xdr:colOff>
      <xdr:row>16</xdr:row>
      <xdr:rowOff>43580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304E271F-C56A-4702-892F-EC35E870D4B6}"/>
            </a:ext>
          </a:extLst>
        </xdr:cNvPr>
        <xdr:cNvGrpSpPr/>
      </xdr:nvGrpSpPr>
      <xdr:grpSpPr>
        <a:xfrm>
          <a:off x="10213288" y="202008"/>
          <a:ext cx="4976327" cy="2951776"/>
          <a:chOff x="9959340" y="60960"/>
          <a:chExt cx="4572000" cy="2779160"/>
        </a:xfrm>
      </xdr:grpSpPr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6D164633-1077-41A3-AA6A-833CB980DF44}"/>
              </a:ext>
            </a:extLst>
          </xdr:cNvPr>
          <xdr:cNvGraphicFramePr>
            <a:graphicFrameLocks/>
          </xdr:cNvGraphicFramePr>
        </xdr:nvGraphicFramePr>
        <xdr:xfrm>
          <a:off x="9959340" y="6096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E1C82730-1E26-459C-894E-7815CD62EA22}"/>
              </a:ext>
            </a:extLst>
          </xdr:cNvPr>
          <xdr:cNvSpPr txBox="1"/>
        </xdr:nvSpPr>
        <xdr:spPr>
          <a:xfrm>
            <a:off x="12679680" y="2575560"/>
            <a:ext cx="109337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AU" sz="1100">
                <a:solidFill>
                  <a:srgbClr val="FF0000"/>
                </a:solidFill>
              </a:rPr>
              <a:t>League</a:t>
            </a:r>
            <a:r>
              <a:rPr lang="en-AU" sz="1100" baseline="0">
                <a:solidFill>
                  <a:srgbClr val="FF0000"/>
                </a:solidFill>
              </a:rPr>
              <a:t> Average</a:t>
            </a:r>
            <a:endParaRPr lang="en-AU" sz="1100">
              <a:solidFill>
                <a:srgbClr val="FF0000"/>
              </a:solidFill>
            </a:endParaRPr>
          </a:p>
        </xdr:txBody>
      </xdr:sp>
      <xdr:cxnSp macro="">
        <xdr:nvCxnSpPr>
          <xdr:cNvPr id="32" name="Straight Arrow Connector 31">
            <a:extLst>
              <a:ext uri="{FF2B5EF4-FFF2-40B4-BE49-F238E27FC236}">
                <a16:creationId xmlns:a16="http://schemas.microsoft.com/office/drawing/2014/main" id="{6B9C7176-5D9B-420C-9915-89C19D3BDF5A}"/>
              </a:ext>
            </a:extLst>
          </xdr:cNvPr>
          <xdr:cNvCxnSpPr>
            <a:stCxn id="33" idx="3"/>
            <a:endCxn id="34" idx="1"/>
          </xdr:cNvCxnSpPr>
        </xdr:nvCxnSpPr>
        <xdr:spPr>
          <a:xfrm>
            <a:off x="11354015" y="550538"/>
            <a:ext cx="2750605" cy="0"/>
          </a:xfrm>
          <a:prstGeom prst="straightConnector1">
            <a:avLst/>
          </a:prstGeom>
          <a:ln>
            <a:solidFill>
              <a:sysClr val="windowText" lastClr="000000"/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03337A6F-5EA2-4AFC-8EB4-895664F606A3}"/>
              </a:ext>
            </a:extLst>
          </xdr:cNvPr>
          <xdr:cNvSpPr txBox="1"/>
        </xdr:nvSpPr>
        <xdr:spPr>
          <a:xfrm>
            <a:off x="10957560" y="449580"/>
            <a:ext cx="396455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HARD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3E9B5354-CB77-4F0F-B721-ABDDC257B84B}"/>
              </a:ext>
            </a:extLst>
          </xdr:cNvPr>
          <xdr:cNvSpPr txBox="1"/>
        </xdr:nvSpPr>
        <xdr:spPr>
          <a:xfrm>
            <a:off x="14104620" y="449580"/>
            <a:ext cx="365421" cy="2019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AU" sz="700"/>
              <a:t>EASY</a:t>
            </a:r>
          </a:p>
        </xdr:txBody>
      </xdr:sp>
    </xdr:grpSp>
    <xdr:clientData/>
  </xdr:twoCellAnchor>
  <xdr:twoCellAnchor>
    <xdr:from>
      <xdr:col>1</xdr:col>
      <xdr:colOff>0</xdr:colOff>
      <xdr:row>17</xdr:row>
      <xdr:rowOff>46344</xdr:rowOff>
    </xdr:from>
    <xdr:to>
      <xdr:col>11</xdr:col>
      <xdr:colOff>225490</xdr:colOff>
      <xdr:row>31</xdr:row>
      <xdr:rowOff>2291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D8578A3-8E10-4DAD-BBC6-F5149512B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0.605</cdr:x>
      <cdr:y>0.18333</cdr:y>
    </cdr:from>
    <cdr:to>
      <cdr:x>0.605</cdr:x>
      <cdr:y>0.98889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F5D49DB-975D-40DC-A5A2-F31F3793CAC0}"/>
            </a:ext>
          </a:extLst>
        </cdr:cNvPr>
        <cdr:cNvCxnSpPr/>
      </cdr:nvCxnSpPr>
      <cdr:spPr>
        <a:xfrm xmlns:a="http://schemas.openxmlformats.org/drawingml/2006/main">
          <a:off x="2766060" y="502920"/>
          <a:ext cx="0" cy="220980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0.605</cdr:x>
      <cdr:y>0.18333</cdr:y>
    </cdr:from>
    <cdr:to>
      <cdr:x>0.605</cdr:x>
      <cdr:y>0.98889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F5D49DB-975D-40DC-A5A2-F31F3793CAC0}"/>
            </a:ext>
          </a:extLst>
        </cdr:cNvPr>
        <cdr:cNvCxnSpPr/>
      </cdr:nvCxnSpPr>
      <cdr:spPr>
        <a:xfrm xmlns:a="http://schemas.openxmlformats.org/drawingml/2006/main">
          <a:off x="2766060" y="502920"/>
          <a:ext cx="0" cy="2209803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700.44803842593" createdVersion="6" refreshedVersion="6" minRefreshableVersion="3" recordCount="697" xr:uid="{00000000-000A-0000-FFFF-FFFF00000000}">
  <cacheSource type="worksheet">
    <worksheetSource ref="A1:V1048576" sheet="DATA - Fixture"/>
  </cacheSource>
  <cacheFields count="22">
    <cacheField name="ROUND START" numFmtId="0">
      <sharedItems containsNonDate="0" containsString="0" containsBlank="1"/>
    </cacheField>
    <cacheField name="ROUND END" numFmtId="0">
      <sharedItems containsNonDate="0" containsString="0" containsBlank="1"/>
    </cacheField>
    <cacheField name="SEASON" numFmtId="0">
      <sharedItems containsString="0" containsBlank="1" containsNumber="1" containsInteger="1" minValue="2016" maxValue="2019" count="5">
        <n v="2016"/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/>
    </cacheField>
    <cacheField name="GAME" numFmtId="0">
      <sharedItems containsString="0" containsBlank="1" containsNumber="1" containsInteger="1" minValue="1" maxValue="4"/>
    </cacheField>
    <cacheField name="TEAM NAME" numFmtId="0">
      <sharedItems containsBlank="1"/>
    </cacheField>
    <cacheField name="COACH" numFmtId="0">
      <sharedItems containsBlank="1" count="10">
        <s v="JMERC"/>
        <s v="GARTER"/>
        <s v="CHIEF"/>
        <s v="RICHO"/>
        <s v="LESTER"/>
        <s v="KAPPAZ"/>
        <s v="PMAC"/>
        <s v="MELONS"/>
        <m/>
        <e v="#N/A" u="1"/>
      </sharedItems>
    </cacheField>
    <cacheField name="OPPONENT NAME" numFmtId="0">
      <sharedItems containsBlank="1"/>
    </cacheField>
    <cacheField name="OPPONENT COACH" numFmtId="0">
      <sharedItems containsBlank="1"/>
    </cacheField>
    <cacheField name="HOME FLAG" numFmtId="0">
      <sharedItems containsString="0" containsBlank="1" containsNumber="1" containsInteger="1" minValue="0" maxValue="1"/>
    </cacheField>
    <cacheField name="BYE FLAG" numFmtId="0">
      <sharedItems containsString="0" containsBlank="1" containsNumber="1" containsInteger="1" minValue="0" maxValue="1" count="3">
        <n v="0"/>
        <n v="1"/>
        <m/>
      </sharedItems>
    </cacheField>
    <cacheField name="FINALS FLAG" numFmtId="0">
      <sharedItems containsString="0" containsBlank="1" containsNumber="1" containsInteger="1" minValue="0" maxValue="1"/>
    </cacheField>
    <cacheField name="TEAM SCORE" numFmtId="0">
      <sharedItems containsString="0" containsBlank="1" containsNumber="1" containsInteger="1" minValue="0" maxValue="1965" count="401">
        <n v="1574"/>
        <n v="1623"/>
        <n v="1549"/>
        <n v="1737"/>
        <n v="1570"/>
        <n v="1814"/>
        <n v="1600"/>
        <n v="1780"/>
        <n v="1618"/>
        <n v="1749"/>
        <n v="1621"/>
        <n v="1670"/>
        <n v="1471"/>
        <n v="1769"/>
        <n v="1665"/>
        <n v="1400"/>
        <n v="1683"/>
        <n v="1762"/>
        <n v="1757"/>
        <n v="1743"/>
        <n v="1512"/>
        <n v="1558"/>
        <n v="1551"/>
        <n v="1553"/>
        <n v="1614"/>
        <n v="1575"/>
        <n v="1642"/>
        <n v="1672"/>
        <n v="1620"/>
        <n v="1596"/>
        <n v="1539"/>
        <n v="1675"/>
        <n v="1554"/>
        <n v="1685"/>
        <n v="1550"/>
        <n v="1565"/>
        <n v="1610"/>
        <n v="1582"/>
        <n v="1667"/>
        <n v="1661"/>
        <n v="1692"/>
        <n v="1643"/>
        <n v="1515"/>
        <n v="1674"/>
        <n v="1207"/>
        <n v="1790"/>
        <n v="1524"/>
        <n v="1624"/>
        <n v="1477"/>
        <n v="1525"/>
        <n v="1663"/>
        <n v="1427"/>
        <n v="1797"/>
        <n v="1699"/>
        <n v="1579"/>
        <n v="1807"/>
        <n v="1546"/>
        <n v="1586"/>
        <n v="1535"/>
        <n v="1739"/>
        <n v="1489"/>
        <n v="1647"/>
        <n v="1456"/>
        <n v="1628"/>
        <n v="1835"/>
        <n v="1655"/>
        <n v="1327"/>
        <n v="1802"/>
        <n v="1436"/>
        <n v="1684"/>
        <n v="1566"/>
        <n v="1803"/>
        <n v="1645"/>
        <n v="1581"/>
        <n v="1874"/>
        <n v="1761"/>
        <n v="1580"/>
        <n v="1421"/>
        <n v="1693"/>
        <n v="1510"/>
        <n v="1607"/>
        <n v="1482"/>
        <n v="1497"/>
        <n v="1658"/>
        <n v="1452"/>
        <n v="1213"/>
        <n v="1423"/>
        <n v="1254"/>
        <n v="1457"/>
        <n v="1059"/>
        <n v="1109"/>
        <n v="1318"/>
        <n v="1416"/>
        <n v="1198"/>
        <n v="946"/>
        <n v="1244"/>
        <n v="1212"/>
        <n v="1615"/>
        <n v="1591"/>
        <n v="702"/>
        <n v="1536"/>
        <n v="1368"/>
        <n v="876"/>
        <n v="1411"/>
        <n v="773"/>
        <n v="1320"/>
        <n v="1659"/>
        <n v="1601"/>
        <n v="1635"/>
        <n v="1631"/>
        <n v="1609"/>
        <n v="1634"/>
        <n v="1823"/>
        <n v="1547"/>
        <n v="1740"/>
        <n v="1799"/>
        <n v="1533"/>
        <n v="1633"/>
        <n v="1483"/>
        <n v="1509"/>
        <n v="1764"/>
        <n v="1756"/>
        <n v="1604"/>
        <n v="1505"/>
        <n v="1638"/>
        <n v="1714"/>
        <n v="1706"/>
        <n v="1698"/>
        <n v="1556"/>
        <n v="1514"/>
        <n v="1640"/>
        <n v="1639"/>
        <n v="1561"/>
        <n v="1611"/>
        <n v="1735"/>
        <n v="1755"/>
        <n v="1571"/>
        <n v="1708"/>
        <n v="1488"/>
        <n v="1588"/>
        <n v="1534"/>
        <n v="1779"/>
        <n v="1587"/>
        <n v="1726"/>
        <n v="1584"/>
        <n v="1656"/>
        <n v="1617"/>
        <n v="1644"/>
        <n v="1562"/>
        <n v="1689"/>
        <n v="1776"/>
        <n v="1660"/>
        <n v="1552"/>
        <n v="1691"/>
        <n v="1538"/>
        <n v="1793"/>
        <n v="1651"/>
        <n v="1284"/>
        <n v="1771"/>
        <n v="1599"/>
        <n v="1619"/>
        <n v="1528"/>
        <n v="1537"/>
        <n v="1648"/>
        <n v="1671"/>
        <n v="1598"/>
        <n v="1899"/>
        <n v="1636"/>
        <n v="1572"/>
        <n v="1513"/>
        <n v="1681"/>
        <n v="1613"/>
        <n v="1503"/>
        <n v="1806"/>
        <n v="1695"/>
        <n v="1592"/>
        <n v="1270"/>
        <n v="1454"/>
        <n v="1548"/>
        <n v="1679"/>
        <n v="1868"/>
        <n v="1810"/>
        <n v="1469"/>
        <n v="1506"/>
        <n v="1567"/>
        <n v="1795"/>
        <n v="1728"/>
        <n v="1451"/>
        <n v="1530"/>
        <n v="1734"/>
        <n v="1597"/>
        <n v="1641"/>
        <n v="1569"/>
        <n v="1555"/>
        <n v="1532"/>
        <n v="980"/>
        <n v="1752"/>
        <n v="1188"/>
        <n v="1464"/>
        <n v="1252"/>
        <n v="1375"/>
        <n v="1481"/>
        <n v="1696"/>
        <n v="1492"/>
        <n v="1430"/>
        <n v="1702"/>
        <n v="1504"/>
        <n v="1295"/>
        <n v="949"/>
        <n v="1220"/>
        <n v="1137"/>
        <n v="1722"/>
        <n v="1485"/>
        <n v="1585"/>
        <n v="1709"/>
        <n v="1500"/>
        <n v="1748"/>
        <n v="1805"/>
        <n v="1463"/>
        <n v="1413"/>
        <n v="1612"/>
        <n v="1626"/>
        <n v="1495"/>
        <n v="1602"/>
        <n v="1637"/>
        <n v="1666"/>
        <n v="1576"/>
        <n v="1594"/>
        <n v="1760"/>
        <n v="1733"/>
        <n v="1420"/>
        <n v="1676"/>
        <n v="1501"/>
        <n v="1783"/>
        <n v="1622"/>
        <n v="1543"/>
        <n v="1711"/>
        <n v="1476"/>
        <n v="1751"/>
        <n v="1853"/>
        <n v="1557"/>
        <n v="1365"/>
        <n v="1654"/>
        <n v="1744"/>
        <n v="1742"/>
        <n v="1710"/>
        <n v="1707"/>
        <n v="1593"/>
        <n v="1732"/>
        <n v="1738"/>
        <n v="1402"/>
        <n v="1705"/>
        <n v="1465"/>
        <n v="1608"/>
        <n v="1796"/>
        <n v="1527"/>
        <n v="1474"/>
        <n v="1493"/>
        <n v="1517"/>
        <n v="1349"/>
        <n v="1713"/>
        <n v="1589"/>
        <n v="1371"/>
        <n v="1568"/>
        <n v="1673"/>
        <n v="1396"/>
        <n v="1468"/>
        <n v="1736"/>
        <n v="1484"/>
        <n v="1519"/>
        <n v="1846"/>
        <n v="1428"/>
        <n v="1786"/>
        <n v="1441"/>
        <n v="1727"/>
        <n v="1753"/>
        <n v="1690"/>
        <n v="1564"/>
        <n v="1657"/>
        <n v="1646"/>
        <n v="1781"/>
        <n v="1720"/>
        <n v="1909"/>
        <n v="1462"/>
        <n v="1778"/>
        <n v="1486"/>
        <n v="1627"/>
        <n v="1442"/>
        <n v="1384"/>
        <n v="1730"/>
        <n v="1058"/>
        <n v="1124"/>
        <n v="591"/>
        <n v="1409"/>
        <n v="1154"/>
        <n v="1342"/>
        <n v="1358"/>
        <n v="1298"/>
        <n v="1399"/>
        <n v="1238"/>
        <n v="864"/>
        <n v="1190"/>
        <n v="1443"/>
        <n v="1475"/>
        <n v="1632"/>
        <n v="1777"/>
        <n v="1828"/>
        <n v="1731"/>
        <n v="1378"/>
        <n v="1759"/>
        <n v="1808"/>
        <n v="1716"/>
        <n v="1754"/>
        <n v="1487"/>
        <n v="1840"/>
        <n v="1521"/>
        <n v="1766"/>
        <n v="1494"/>
        <n v="1630"/>
        <n v="1418"/>
        <n v="1590"/>
        <n v="1858"/>
        <n v="1798"/>
        <n v="1577"/>
        <n v="1879"/>
        <n v="1578"/>
        <n v="1729"/>
        <n v="1789"/>
        <n v="1965"/>
        <n v="1747"/>
        <n v="1650"/>
        <n v="1869"/>
        <n v="1804"/>
        <n v="1595"/>
        <n v="1499"/>
        <n v="1718"/>
        <n v="1526"/>
        <n v="1745"/>
        <n v="1542"/>
        <n v="1662"/>
        <n v="1407"/>
        <n v="1750"/>
        <n v="1721"/>
        <n v="1824"/>
        <n v="1340"/>
        <n v="1629"/>
        <n v="1523"/>
        <n v="1541"/>
        <n v="1405"/>
        <n v="1649"/>
        <n v="1746"/>
        <n v="1605"/>
        <n v="1417"/>
        <n v="1787"/>
        <n v="1453"/>
        <n v="1529"/>
        <n v="1687"/>
        <n v="1508"/>
        <n v="1884"/>
        <n v="1583"/>
        <n v="1717"/>
        <n v="1507"/>
        <n v="1839"/>
        <n v="1765"/>
        <n v="1812"/>
        <n v="1686"/>
        <n v="1386"/>
        <n v="1448"/>
        <n v="1053"/>
        <n v="1262"/>
        <n v="1256"/>
        <n v="1020"/>
        <n v="1280"/>
        <n v="1603"/>
        <n v="1395"/>
        <n v="1225"/>
        <n v="1353"/>
        <n v="1288"/>
        <n v="1133"/>
        <n v="1467"/>
        <n v="1326"/>
        <n v="1374"/>
        <n v="1360"/>
        <n v="827"/>
        <n v="1845"/>
        <n v="1370"/>
        <n v="1791"/>
        <n v="1625"/>
        <n v="1357"/>
        <n v="1434"/>
        <n v="1911"/>
        <n v="1829"/>
        <n v="1652"/>
        <n v="1809"/>
        <n v="1694"/>
        <n v="1383"/>
        <n v="1770"/>
        <n v="1559"/>
        <n v="1700"/>
        <n v="0"/>
        <m/>
      </sharedItems>
      <fieldGroup base="12">
        <rangePr autoStart="0" autoEnd="0" startNum="1600" endNum="1800" groupInterval="50"/>
        <groupItems count="6">
          <s v="&lt;1600 or (blank)"/>
          <s v="1600-1649"/>
          <s v="1650-1699"/>
          <s v="1700-1749"/>
          <s v="1750-1800"/>
          <s v="&gt;1800"/>
        </groupItems>
      </fieldGroup>
    </cacheField>
    <cacheField name="OPPONENT SCORE" numFmtId="0">
      <sharedItems containsString="0" containsBlank="1" containsNumber="1" containsInteger="1" minValue="0" maxValue="2788" count="402">
        <n v="1623"/>
        <n v="1574"/>
        <n v="1737"/>
        <n v="1549"/>
        <n v="1814"/>
        <n v="1570"/>
        <n v="1780"/>
        <n v="1600"/>
        <n v="1749"/>
        <n v="1618"/>
        <n v="1670"/>
        <n v="1621"/>
        <n v="1769"/>
        <n v="1471"/>
        <n v="1400"/>
        <n v="1665"/>
        <n v="1762"/>
        <n v="1683"/>
        <n v="1743"/>
        <n v="1757"/>
        <n v="1558"/>
        <n v="1512"/>
        <n v="1553"/>
        <n v="1551"/>
        <n v="1575"/>
        <n v="1614"/>
        <n v="1672"/>
        <n v="1642"/>
        <n v="1620"/>
        <n v="1596"/>
        <n v="1675"/>
        <n v="1539"/>
        <n v="1554"/>
        <n v="1550"/>
        <n v="1685"/>
        <n v="1610"/>
        <n v="1565"/>
        <n v="1667"/>
        <n v="1582"/>
        <n v="1692"/>
        <n v="1661"/>
        <n v="1515"/>
        <n v="1643"/>
        <n v="1674"/>
        <n v="1790"/>
        <n v="1207"/>
        <n v="1524"/>
        <n v="1477"/>
        <n v="1624"/>
        <n v="1663"/>
        <n v="1525"/>
        <n v="1797"/>
        <n v="1427"/>
        <n v="1579"/>
        <n v="1699"/>
        <n v="1546"/>
        <n v="1807"/>
        <n v="1535"/>
        <n v="1586"/>
        <n v="1489"/>
        <n v="1739"/>
        <n v="1456"/>
        <n v="1647"/>
        <n v="1835"/>
        <n v="1628"/>
        <n v="1327"/>
        <n v="1655"/>
        <n v="1436"/>
        <n v="1802"/>
        <n v="1566"/>
        <n v="1684"/>
        <n v="1645"/>
        <n v="1803"/>
        <n v="1874"/>
        <n v="1581"/>
        <n v="1761"/>
        <n v="1580"/>
        <n v="1693"/>
        <n v="1421"/>
        <n v="1607"/>
        <n v="1510"/>
        <n v="1482"/>
        <n v="1658"/>
        <n v="1497"/>
        <n v="1213"/>
        <n v="1452"/>
        <n v="1423"/>
        <n v="1457"/>
        <n v="1254"/>
        <n v="1109"/>
        <n v="1059"/>
        <n v="1416"/>
        <n v="1318"/>
        <n v="946"/>
        <n v="1198"/>
        <n v="1212"/>
        <n v="1244"/>
        <n v="1591"/>
        <n v="1615"/>
        <n v="1536"/>
        <n v="702"/>
        <n v="876"/>
        <n v="1368"/>
        <n v="773"/>
        <n v="1411"/>
        <n v="1659"/>
        <n v="1320"/>
        <n v="1635"/>
        <n v="1601"/>
        <n v="1609"/>
        <n v="1631"/>
        <n v="1823"/>
        <n v="1634"/>
        <n v="1740"/>
        <n v="1547"/>
        <n v="1533"/>
        <n v="1799"/>
        <n v="1483"/>
        <n v="1633"/>
        <n v="1764"/>
        <n v="1509"/>
        <n v="1756"/>
        <n v="1604"/>
        <n v="1638"/>
        <n v="1505"/>
        <n v="1706"/>
        <n v="1714"/>
        <n v="1556"/>
        <n v="1698"/>
        <n v="1514"/>
        <n v="1640"/>
        <n v="1639"/>
        <n v="1611"/>
        <n v="1561"/>
        <n v="1735"/>
        <n v="1571"/>
        <n v="1755"/>
        <n v="1708"/>
        <n v="1588"/>
        <n v="1488"/>
        <n v="1534"/>
        <n v="1587"/>
        <n v="1779"/>
        <n v="1584"/>
        <n v="1726"/>
        <n v="1656"/>
        <n v="1644"/>
        <n v="1617"/>
        <n v="1562"/>
        <n v="1689"/>
        <n v="1776"/>
        <n v="1552"/>
        <n v="1660"/>
        <n v="1538"/>
        <n v="1691"/>
        <n v="1793"/>
        <n v="1284"/>
        <n v="1651"/>
        <n v="1599"/>
        <n v="1771"/>
        <n v="1619"/>
        <n v="1528"/>
        <n v="1537"/>
        <n v="1648"/>
        <n v="1598"/>
        <n v="1671"/>
        <n v="1636"/>
        <n v="1899"/>
        <n v="1572"/>
        <n v="1513"/>
        <n v="1613"/>
        <n v="1681"/>
        <n v="1503"/>
        <n v="1695"/>
        <n v="1806"/>
        <n v="1592"/>
        <n v="1270"/>
        <n v="1548"/>
        <n v="1454"/>
        <n v="1868"/>
        <n v="1679"/>
        <n v="1469"/>
        <n v="1810"/>
        <n v="1506"/>
        <n v="1567"/>
        <n v="1795"/>
        <n v="1728"/>
        <n v="1451"/>
        <n v="1530"/>
        <n v="1734"/>
        <n v="1597"/>
        <n v="1641"/>
        <n v="1555"/>
        <n v="1569"/>
        <n v="1532"/>
        <n v="980"/>
        <n v="1188"/>
        <n v="1752"/>
        <n v="1464"/>
        <n v="1375"/>
        <n v="1252"/>
        <n v="1481"/>
        <n v="1492"/>
        <n v="1696"/>
        <n v="1430"/>
        <n v="1504"/>
        <n v="1702"/>
        <n v="949"/>
        <n v="1295"/>
        <n v="1220"/>
        <n v="1137"/>
        <n v="1722"/>
        <n v="1585"/>
        <n v="1485"/>
        <n v="1500"/>
        <n v="1709"/>
        <n v="1805"/>
        <n v="1748"/>
        <n v="1413"/>
        <n v="1463"/>
        <n v="1612"/>
        <n v="1495"/>
        <n v="1626"/>
        <n v="1637"/>
        <n v="1602"/>
        <n v="1666"/>
        <n v="1594"/>
        <n v="1576"/>
        <n v="1733"/>
        <n v="1760"/>
        <n v="1676"/>
        <n v="1420"/>
        <n v="1783"/>
        <n v="1501"/>
        <n v="1622"/>
        <n v="1543"/>
        <n v="1711"/>
        <n v="1476"/>
        <n v="1751"/>
        <n v="1853"/>
        <n v="1557"/>
        <n v="1654"/>
        <n v="1365"/>
        <n v="1742"/>
        <n v="1744"/>
        <n v="1707"/>
        <n v="1710"/>
        <n v="1732"/>
        <n v="1593"/>
        <n v="1738"/>
        <n v="1402"/>
        <n v="1705"/>
        <n v="1465"/>
        <n v="1796"/>
        <n v="1608"/>
        <n v="1474"/>
        <n v="1527"/>
        <n v="1517"/>
        <n v="1493"/>
        <n v="1713"/>
        <n v="1349"/>
        <n v="1589"/>
        <n v="1371"/>
        <n v="1568"/>
        <n v="1673"/>
        <n v="1468"/>
        <n v="1396"/>
        <n v="1484"/>
        <n v="1736"/>
        <n v="1846"/>
        <n v="1519"/>
        <n v="1428"/>
        <n v="1441"/>
        <n v="1786"/>
        <n v="1727"/>
        <n v="1753"/>
        <n v="1690"/>
        <n v="1564"/>
        <n v="1657"/>
        <n v="1781"/>
        <n v="1646"/>
        <n v="1720"/>
        <n v="1909"/>
        <n v="1778"/>
        <n v="1462"/>
        <n v="1486"/>
        <n v="1627"/>
        <n v="1442"/>
        <n v="1384"/>
        <n v="1730"/>
        <n v="1058"/>
        <n v="591"/>
        <n v="1124"/>
        <n v="1154"/>
        <n v="1409"/>
        <n v="1358"/>
        <n v="1342"/>
        <n v="1399"/>
        <n v="1298"/>
        <n v="1238"/>
        <n v="864"/>
        <n v="1443"/>
        <n v="1190"/>
        <n v="1475"/>
        <n v="1777"/>
        <n v="1632"/>
        <n v="1828"/>
        <n v="1731"/>
        <n v="1759"/>
        <n v="1378"/>
        <n v="1808"/>
        <n v="1716"/>
        <n v="1754"/>
        <n v="1840"/>
        <n v="1487"/>
        <n v="1766"/>
        <n v="1521"/>
        <n v="1494"/>
        <n v="1630"/>
        <n v="1418"/>
        <n v="1590"/>
        <n v="1858"/>
        <n v="1798"/>
        <n v="1577"/>
        <n v="1578"/>
        <n v="1879"/>
        <n v="1729"/>
        <n v="1789"/>
        <n v="1965"/>
        <n v="1650"/>
        <n v="1747"/>
        <n v="1804"/>
        <n v="1869"/>
        <n v="1595"/>
        <n v="1499"/>
        <n v="1718"/>
        <n v="1526"/>
        <n v="1542"/>
        <n v="1745"/>
        <n v="1662"/>
        <n v="1407"/>
        <n v="1721"/>
        <n v="1750"/>
        <n v="1824"/>
        <n v="1340"/>
        <n v="1629"/>
        <n v="1523"/>
        <n v="1541"/>
        <n v="1405"/>
        <n v="1649"/>
        <n v="1746"/>
        <n v="1605"/>
        <n v="1787"/>
        <n v="1417"/>
        <n v="1453"/>
        <n v="1529"/>
        <n v="1508"/>
        <n v="1687"/>
        <n v="1884"/>
        <n v="1583"/>
        <n v="1717"/>
        <n v="1507"/>
        <n v="1765"/>
        <n v="1839"/>
        <n v="1812"/>
        <n v="1686"/>
        <n v="1386"/>
        <n v="1448"/>
        <n v="1262"/>
        <n v="1053"/>
        <n v="1020"/>
        <n v="1256"/>
        <n v="1603"/>
        <n v="1280"/>
        <n v="1225"/>
        <n v="1395"/>
        <n v="1353"/>
        <n v="1133"/>
        <n v="1288"/>
        <n v="1326"/>
        <n v="1467"/>
        <n v="1374"/>
        <n v="1360"/>
        <n v="827"/>
        <n v="1845"/>
        <n v="1370"/>
        <n v="1625"/>
        <n v="1791"/>
        <n v="1357"/>
        <n v="1434"/>
        <n v="1911"/>
        <n v="1829"/>
        <n v="1652"/>
        <n v="1809"/>
        <n v="1694"/>
        <n v="1383"/>
        <n v="1770"/>
        <n v="1559"/>
        <n v="1700"/>
        <n v="0"/>
        <m/>
        <n v="2788" u="1"/>
      </sharedItems>
    </cacheField>
    <cacheField name="DIFFERENTIAL" numFmtId="0">
      <sharedItems containsString="0" containsBlank="1" containsNumber="1" containsInteger="1" minValue="-834" maxValue="834" count="438">
        <n v="-49"/>
        <n v="49"/>
        <n v="-188"/>
        <n v="188"/>
        <n v="-244"/>
        <n v="244"/>
        <n v="-180"/>
        <n v="180"/>
        <n v="-131"/>
        <n v="131"/>
        <n v="-298"/>
        <n v="298"/>
        <n v="265"/>
        <n v="-265"/>
        <n v="-79"/>
        <n v="79"/>
        <n v="14"/>
        <n v="-14"/>
        <n v="-46"/>
        <n v="46"/>
        <n v="-2"/>
        <n v="2"/>
        <n v="39"/>
        <n v="-39"/>
        <n v="-30"/>
        <n v="30"/>
        <n v="-6"/>
        <n v="6"/>
        <n v="-136"/>
        <n v="136"/>
        <n v="121"/>
        <n v="-121"/>
        <n v="135"/>
        <n v="-135"/>
        <n v="-45"/>
        <n v="45"/>
        <n v="-85"/>
        <n v="85"/>
        <n v="-31"/>
        <n v="31"/>
        <n v="128"/>
        <n v="-128"/>
        <n v="1"/>
        <n v="-1"/>
        <n v="-583"/>
        <n v="583"/>
        <n v="-25"/>
        <n v="25"/>
        <n v="147"/>
        <n v="-147"/>
        <n v="-138"/>
        <n v="138"/>
        <n v="-370"/>
        <n v="370"/>
        <n v="120"/>
        <n v="-120"/>
        <n v="261"/>
        <n v="-261"/>
        <n v="51"/>
        <n v="-51"/>
        <n v="250"/>
        <n v="-250"/>
        <n v="191"/>
        <n v="-191"/>
        <n v="-207"/>
        <n v="207"/>
        <n v="328"/>
        <n v="-328"/>
        <n v="366"/>
        <n v="-366"/>
        <n v="118"/>
        <n v="-118"/>
        <n v="158"/>
        <n v="-158"/>
        <n v="-293"/>
        <n v="293"/>
        <n v="249"/>
        <n v="-249"/>
        <n v="-55"/>
        <n v="55"/>
        <n v="-272"/>
        <n v="272"/>
        <n v="-97"/>
        <n v="97"/>
        <n v="353"/>
        <n v="-353"/>
        <n v="133"/>
        <n v="-133"/>
        <n v="-161"/>
        <n v="161"/>
        <n v="239"/>
        <n v="-239"/>
        <n v="-203"/>
        <n v="203"/>
        <n v="-50"/>
        <n v="50"/>
        <n v="-98"/>
        <n v="98"/>
        <n v="252"/>
        <n v="-252"/>
        <n v="32"/>
        <n v="-32"/>
        <n v="24"/>
        <n v="-24"/>
        <n v="-834"/>
        <n v="834"/>
        <n v="492"/>
        <n v="-492"/>
        <n v="638"/>
        <n v="-638"/>
        <n v="-339"/>
        <n v="339"/>
        <n v="-201"/>
        <n v="201"/>
        <n v="-34"/>
        <n v="34"/>
        <n v="22"/>
        <n v="-22"/>
        <n v="-189"/>
        <n v="189"/>
        <n v="-193"/>
        <n v="193"/>
        <n v="266"/>
        <n v="-266"/>
        <n v="150"/>
        <n v="-150"/>
        <n v="-255"/>
        <n v="255"/>
        <n v="41"/>
        <n v="-41"/>
        <n v="68"/>
        <n v="-68"/>
        <n v="8"/>
        <n v="-8"/>
        <n v="142"/>
        <n v="-142"/>
        <n v="289"/>
        <n v="-289"/>
        <n v="109"/>
        <n v="-109"/>
        <n v="-11"/>
        <n v="11"/>
        <n v="227"/>
        <n v="-227"/>
        <n v="0"/>
        <n v="184"/>
        <n v="-184"/>
        <n v="-100"/>
        <n v="100"/>
        <n v="129"/>
        <n v="-129"/>
        <n v="192"/>
        <n v="-192"/>
        <n v="-9"/>
        <n v="9"/>
        <n v="-27"/>
        <n v="27"/>
        <n v="178"/>
        <n v="-178"/>
        <n v="195"/>
        <n v="-195"/>
        <n v="108"/>
        <n v="-108"/>
        <n v="153"/>
        <n v="-153"/>
        <n v="170"/>
        <n v="-170"/>
        <n v="367"/>
        <n v="-367"/>
        <n v="172"/>
        <n v="-172"/>
        <n v="171"/>
        <n v="-171"/>
        <n v="-90"/>
        <n v="90"/>
        <n v="73"/>
        <n v="-73"/>
        <n v="263"/>
        <n v="-263"/>
        <n v="-88"/>
        <n v="88"/>
        <n v="104"/>
        <n v="-104"/>
        <n v="47"/>
        <n v="-47"/>
        <n v="111"/>
        <n v="-111"/>
        <n v="99"/>
        <n v="-99"/>
        <n v="-310"/>
        <n v="310"/>
        <n v="-94"/>
        <n v="94"/>
        <n v="341"/>
        <n v="-341"/>
        <n v="-173"/>
        <n v="173"/>
        <n v="-160"/>
        <n v="160"/>
        <n v="20"/>
        <n v="-20"/>
        <n v="148"/>
        <n v="-148"/>
        <n v="137"/>
        <n v="-137"/>
        <n v="53"/>
        <n v="-53"/>
        <n v="-226"/>
        <n v="226"/>
        <n v="81"/>
        <n v="-81"/>
        <n v="42"/>
        <n v="-42"/>
        <n v="106"/>
        <n v="-106"/>
        <n v="564"/>
        <n v="-564"/>
        <n v="-105"/>
        <n v="105"/>
        <n v="-123"/>
        <n v="123"/>
        <n v="204"/>
        <n v="-204"/>
        <n v="-124"/>
        <n v="124"/>
        <n v="198"/>
        <n v="-198"/>
        <n v="346"/>
        <n v="-346"/>
        <n v="141"/>
        <n v="-141"/>
        <n v="-487"/>
        <n v="487"/>
        <n v="63"/>
        <n v="-63"/>
        <n v="209"/>
        <n v="-209"/>
        <n v="-57"/>
        <n v="57"/>
        <n v="-116"/>
        <n v="116"/>
        <n v="-35"/>
        <n v="35"/>
        <n v="127"/>
        <n v="-127"/>
        <n v="-18"/>
        <n v="18"/>
        <n v="-256"/>
        <n v="256"/>
        <n v="-15"/>
        <n v="15"/>
        <n v="-282"/>
        <n v="282"/>
        <n v="-156"/>
        <n v="156"/>
        <n v="-89"/>
        <n v="89"/>
        <n v="-37"/>
        <n v="37"/>
        <n v="-5"/>
        <n v="5"/>
        <n v="-132"/>
        <n v="132"/>
        <n v="61"/>
        <n v="-61"/>
        <n v="113"/>
        <n v="-113"/>
        <n v="190"/>
        <n v="-190"/>
        <n v="-10"/>
        <n v="10"/>
        <n v="3"/>
        <n v="-3"/>
        <n v="-139"/>
        <n v="139"/>
        <n v="-342"/>
        <n v="342"/>
        <n v="-92"/>
        <n v="92"/>
        <n v="-364"/>
        <n v="364"/>
        <n v="-86"/>
        <n v="86"/>
        <n v="-295"/>
        <n v="295"/>
        <n v="36"/>
        <n v="-36"/>
        <n v="71"/>
        <n v="-71"/>
        <n v="-80"/>
        <n v="80"/>
        <n v="-72"/>
        <n v="72"/>
        <n v="-327"/>
        <n v="327"/>
        <n v="309"/>
        <n v="-309"/>
        <n v="-223"/>
        <n v="223"/>
        <n v="345"/>
        <n v="-345"/>
        <n v="197"/>
        <n v="-197"/>
        <n v="-146"/>
        <n v="146"/>
        <n v="245"/>
        <n v="-245"/>
        <n v="-44"/>
        <n v="44"/>
        <n v="315"/>
        <n v="-315"/>
        <n v="12"/>
        <n v="-12"/>
        <n v="-163"/>
        <n v="163"/>
        <n v="-74"/>
        <n v="74"/>
        <n v="-316"/>
        <n v="316"/>
        <n v="75"/>
        <n v="-75"/>
        <n v="151"/>
        <n v="-151"/>
        <n v="-157"/>
        <n v="157"/>
        <n v="273"/>
        <n v="-273"/>
        <n v="-220"/>
        <n v="220"/>
        <n v="531"/>
        <n v="-531"/>
        <n v="533"/>
        <n v="-533"/>
        <n v="-16"/>
        <n v="16"/>
        <n v="-101"/>
        <n v="101"/>
        <n v="-233"/>
        <n v="233"/>
        <n v="-628"/>
        <n v="628"/>
        <n v="-253"/>
        <n v="253"/>
        <n v="-145"/>
        <n v="145"/>
        <n v="-267"/>
        <n v="267"/>
        <n v="179"/>
        <n v="-179"/>
        <n v="-381"/>
        <n v="381"/>
        <n v="-166"/>
        <n v="166"/>
        <n v="254"/>
        <n v="-254"/>
        <n v="-230"/>
        <n v="230"/>
        <n v="-69"/>
        <n v="69"/>
        <n v="-224"/>
        <n v="224"/>
        <n v="38"/>
        <n v="-38"/>
        <n v="373"/>
        <n v="-373"/>
        <n v="301"/>
        <n v="-301"/>
        <n v="28"/>
        <n v="-28"/>
        <n v="321"/>
        <n v="-321"/>
        <n v="65"/>
        <n v="-65"/>
        <n v="-40"/>
        <n v="40"/>
        <n v="-58"/>
        <n v="58"/>
        <n v="-21"/>
        <n v="21"/>
        <n v="285"/>
        <n v="-285"/>
        <n v="29"/>
        <n v="-29"/>
        <n v="117"/>
        <n v="-117"/>
        <n v="-177"/>
        <n v="177"/>
        <n v="246"/>
        <n v="-246"/>
        <n v="-62"/>
        <n v="62"/>
        <n v="183"/>
        <n v="-183"/>
        <n v="242"/>
        <n v="-242"/>
        <n v="243"/>
        <n v="-243"/>
        <n v="-375"/>
        <n v="375"/>
        <n v="-60"/>
        <n v="60"/>
        <n v="168"/>
        <n v="-168"/>
        <n v="-407"/>
        <n v="407"/>
        <n v="-114"/>
        <n v="114"/>
        <n v="-241"/>
        <n v="241"/>
        <n v="277"/>
        <n v="-277"/>
        <n v="-103"/>
        <n v="103"/>
        <n v="236"/>
        <n v="-236"/>
        <n v="-323"/>
        <n v="323"/>
        <n v="155"/>
        <n v="-155"/>
        <n v="76"/>
        <n v="-76"/>
        <n v="115"/>
        <n v="-115"/>
        <n v="-262"/>
        <n v="262"/>
        <n v="240"/>
        <n v="-240"/>
        <n v="302"/>
        <n v="-302"/>
        <n v="237"/>
        <n v="-237"/>
        <n v="-219"/>
        <n v="219"/>
        <n v="-143"/>
        <n v="143"/>
        <n v="159"/>
        <n v="-159"/>
        <m/>
      </sharedItems>
      <fieldGroup base="14">
        <rangePr autoStart="0" autoEnd="0" startNum="-200" endNum="200" groupInterval="50"/>
        <groupItems count="10">
          <s v="&lt;-200 or (blank)"/>
          <s v="-200--151"/>
          <s v="-150--101"/>
          <s v="-100--51"/>
          <s v="-50--1"/>
          <s v="0-49"/>
          <s v="50-99"/>
          <s v="100-149"/>
          <s v="150-200"/>
          <s v="&gt;200"/>
        </groupItems>
      </fieldGroup>
    </cacheField>
    <cacheField name="PLAYED" numFmtId="0">
      <sharedItems containsString="0" containsBlank="1" containsNumber="1" containsInteger="1" minValue="0" maxValue="23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  <m/>
      </sharedItems>
    </cacheField>
    <cacheField name="WIN" numFmtId="0">
      <sharedItems containsString="0" containsBlank="1" containsNumber="1" containsInteger="1" minValue="0" maxValue="1"/>
    </cacheField>
    <cacheField name="DRAW" numFmtId="0">
      <sharedItems containsString="0" containsBlank="1" containsNumber="1" containsInteger="1" minValue="0" maxValue="1"/>
    </cacheField>
    <cacheField name="LOSS" numFmtId="0">
      <sharedItems containsString="0" containsBlank="1" containsNumber="1" containsInteger="1" minValue="0" maxValue="1"/>
    </cacheField>
    <cacheField name="DONUTS" numFmtId="0">
      <sharedItems containsString="0" containsBlank="1" containsNumber="1" containsInteger="1" minValue="0" maxValue="11"/>
    </cacheField>
    <cacheField name="W-L" numFmtId="0">
      <sharedItems containsBlank="1" count="483">
        <s v="00-01"/>
        <s v="01-00"/>
        <s v="00-02"/>
        <s v="02-00"/>
        <s v="01-01"/>
        <s v="01-02"/>
        <s v="03-00"/>
        <s v="00-03"/>
        <s v="02-01"/>
        <s v="04-00"/>
        <s v="03-01"/>
        <s v="01-03"/>
        <s v="02-02"/>
        <s v="03-02"/>
        <s v="02-03"/>
        <s v="05-00"/>
        <s v="01-04"/>
        <s v="03-03"/>
        <s v="04-02"/>
        <s v="05-01"/>
        <s v="02-04"/>
        <s v="04-03"/>
        <s v="02-05"/>
        <s v="05-02"/>
        <s v="03-04"/>
        <s v="02-06"/>
        <s v="03-05"/>
        <s v="05-03"/>
        <s v="04-04"/>
        <s v="03-06"/>
        <s v="04-05"/>
        <s v="05-04"/>
        <s v="06-03"/>
        <s v="06-04"/>
        <s v="04-06"/>
        <s v="07-03"/>
        <s v="05-05"/>
        <s v="03-07"/>
        <s v="05-06"/>
        <s v="07-04"/>
        <s v="03-08"/>
        <s v="06-05"/>
        <s v="08-03"/>
        <s v="04-07"/>
        <s v="05-07"/>
        <s v="07-05"/>
        <s v="06-06"/>
        <s v="03-09"/>
        <s v="04-08"/>
        <s v="09-03"/>
        <s v="06-07"/>
        <s v="09-04"/>
        <s v="07-06"/>
        <s v="04-09"/>
        <s v="05-08"/>
        <s v="06-08"/>
        <s v="05-09"/>
        <s v="09-05"/>
        <s v="08-06"/>
        <s v="07-07"/>
        <s v="05-10"/>
        <s v="07-08"/>
        <s v="10-05"/>
        <s v="09-06"/>
        <s v="08-07"/>
        <s v="05-11"/>
        <s v="08-08"/>
        <s v="07-09"/>
        <s v="11-05"/>
        <s v="10-06"/>
        <s v="07-10"/>
        <s v="09-08"/>
        <s v="12-05"/>
        <s v="10-07"/>
        <s v="05-12"/>
        <s v="08-09"/>
        <s v="09-09"/>
        <s v="08-10"/>
        <s v="05-13"/>
        <s v="13-05"/>
        <s v="10-08"/>
        <s v="10-09"/>
        <s v="05-14"/>
        <s v="09-10"/>
        <s v="13-06"/>
        <s v="10-10"/>
        <s v="14-06"/>
        <s v="11-09"/>
        <s v="09-11"/>
        <s v="06-14"/>
        <s v="11-10"/>
        <s v="06-15"/>
        <s v="15-06"/>
        <s v="10-11"/>
        <s v="12-10"/>
        <s v="11-11"/>
        <s v="16-06"/>
        <s v="10-12"/>
        <s v="16-07"/>
        <s v="13-10"/>
        <s v="00-04"/>
        <s v="04-01"/>
        <s v="01-05"/>
        <s v="01-06"/>
        <s v="06-02"/>
        <s v="01-07"/>
        <s v="07-02"/>
        <s v="02-07"/>
        <s v="01-08"/>
        <s v="08-02"/>
        <s v="02-08"/>
        <s v="02-09"/>
        <s v="08-04"/>
        <s v="02-10"/>
        <s v="02-11"/>
        <s v="08-05"/>
        <s v="03-10"/>
        <s v="10-04"/>
        <s v="02-12"/>
        <s v="04-10"/>
        <s v="02-13"/>
        <s v="09-07"/>
        <s v="02-14"/>
        <s v="11-06"/>
        <s v="03-14"/>
        <s v="11-07"/>
        <s v="06-12"/>
        <s v="03-15"/>
        <s v="12-06"/>
        <s v="12-07"/>
        <s v="11-08"/>
        <s v="03-16"/>
        <s v="07-12"/>
        <s v="12-08"/>
        <s v="04-16"/>
        <s v="13-07"/>
        <s v="08-12"/>
        <s v="12-09"/>
        <s v="05-16"/>
        <s v="13-08"/>
        <s v="09-12"/>
        <s v="13-09"/>
        <s v="14-08"/>
        <s v="14-09"/>
        <s v="06-09"/>
        <s v="11-04"/>
        <s v="06-10"/>
        <s v="06-11"/>
        <s v="07-11"/>
        <s v="06-13"/>
        <s v="14-05"/>
        <s v="15-05"/>
        <s v="07-13"/>
        <s v="07-14"/>
        <s v="14-07"/>
        <s v="16-05"/>
        <s v="08-13"/>
        <s v="17-05"/>
        <s v="18-05"/>
        <s v="06-01"/>
        <s v="07-01"/>
        <s v="08-01"/>
        <m/>
        <s v="13-8-5" u="1"/>
        <s v="3-0" u="1"/>
        <s v="3-1" u="1"/>
        <s v="3-2" u="1"/>
        <s v="3-3" u="1"/>
        <s v="17-12-5" u="1"/>
        <s v="3-4" u="1"/>
        <s v="3-5" u="1"/>
        <s v="3-6" u="1"/>
        <s v="3-7" u="1"/>
        <s v="3-8" u="1"/>
        <s v="3-9" u="1"/>
        <s v="15-9-6" u="1"/>
        <s v="17-5-12" u="1"/>
        <s v="5-0" u="1"/>
        <s v="5-1" u="1"/>
        <s v="2-10" u="1"/>
        <s v="5-2" u="1"/>
        <s v="5-3" u="1"/>
        <s v="5-4" u="1"/>
        <s v="5-5" u="1"/>
        <s v="12-9" u="1"/>
        <s v="5-6" u="1"/>
        <s v="5-7" u="1"/>
        <s v="5-8" u="1"/>
        <s v="5-9" u="1"/>
        <s v="7-1" u="1"/>
        <s v="4-10" u="1"/>
        <s v="7-2" u="1"/>
        <s v="7-3" u="1"/>
        <s v="7-4" u="1"/>
        <s v="7-5" u="1"/>
        <s v="7-6" u="1"/>
        <s v="7-7" u="1"/>
        <s v="7-8" u="1"/>
        <s v="7-9" u="1"/>
        <s v="21-12-9" u="1"/>
        <s v="17-6-11" u="1"/>
        <s v="6-10" u="1"/>
        <s v="2-11" u="1"/>
        <s v="9-3" u="1"/>
        <s v="9-4" u="1"/>
        <s v="9-5" u="1"/>
        <s v="9-6" u="1"/>
        <s v="9-7" u="1"/>
        <s v="9-8" u="1"/>
        <s v="21-5-16" u="1"/>
        <s v="9-9" u="1"/>
        <s v="21-13-8" u="1"/>
        <s v="21-11-10" u="1"/>
        <s v="8-10" u="1"/>
        <s v="21-14-7" u="1"/>
        <s v="17-7-10" u="1"/>
        <s v="6-11" u="1"/>
        <s v="2-12" u="1"/>
        <s v="10-3-7" u="1"/>
        <s v="21-15-6" u="1"/>
        <s v="21-6-15" u="1"/>
        <s v="12-4-8" u="1"/>
        <s v="21-16-5" u="1"/>
        <s v="21-10-11" u="1"/>
        <s v="6-12" u="1"/>
        <s v="14-5-9" u="1"/>
        <s v="2-13" u="1"/>
        <s v="21-7-14" u="1"/>
        <s v="17-5" u="1"/>
        <s v="8-12" u="1"/>
        <s v="13-5" u="1"/>
        <s v="6-13" u="1"/>
        <s v="2-14" u="1"/>
        <s v="21-8-13" u="1"/>
        <s v="1-1-0" u="1"/>
        <s v="8-13" u="1"/>
        <s v="10-5-5" u="1"/>
        <s v="1-0-1" u="1"/>
        <s v="3-3-0" u="1"/>
        <s v="13-6" u="1"/>
        <s v="21-9-12" u="1"/>
        <s v="6-14" u="1"/>
        <s v="12-6-6" u="1"/>
        <s v="14-2-12" u="1"/>
        <s v="3-2-1" u="1"/>
        <s v="5-5-0" u="1"/>
        <s v="14-7-7" u="1"/>
        <s v="3-1-2" u="1"/>
        <s v="5-4-1" u="1"/>
        <s v="13-7" u="1"/>
        <s v="18-3-15" u="1"/>
        <s v="6-15" u="1"/>
        <s v="16-8-8" u="1"/>
        <s v="3-0-3" u="1"/>
        <s v="5-3-2" u="1"/>
        <s v="7-6-1" u="1"/>
        <s v="18-9-9" u="1"/>
        <s v="4-16" u="1"/>
        <s v="18-10-8" u="1"/>
        <s v="5-2-3" u="1"/>
        <s v="14-10-4" u="1"/>
        <s v="7-5-2" u="1"/>
        <s v="13-8" u="1"/>
        <s v="9-8-1" u="1"/>
        <s v="18-11-7" u="1"/>
        <s v="10-7-3" u="1"/>
        <s v="14-4-10" u="1"/>
        <s v="5-1-4" u="1"/>
        <s v="7-4-3" u="1"/>
        <s v="9-7-2" u="1"/>
        <s v="18-12-6" u="1"/>
        <s v="12-8-4" u="1"/>
        <s v="7-3-4" u="1"/>
        <s v="18-5-13" u="1"/>
        <s v="18-13-5" u="1"/>
        <s v="9-6-3" u="1"/>
        <s v="13-9" u="1"/>
        <s v="14-9-5" u="1"/>
        <s v="7-2-5" u="1"/>
        <s v="11-2-9" u="1"/>
        <s v="9-5-4" u="1"/>
        <s v="7-1-6" u="1"/>
        <s v="18-6-12" u="1"/>
        <s v="9-4-5" u="1"/>
        <s v="22-13-9" u="1"/>
        <s v="9-3-6" u="1"/>
        <s v="22-14-8" u="1"/>
        <s v="22-12-10" u="1"/>
        <s v="18-7-11" u="1"/>
        <s v="9-2-7" u="1"/>
        <s v="9-1-8" u="1"/>
        <s v="22-16-6" u="1"/>
        <s v="18-8-10" u="1"/>
        <s v="22-17-5" u="1"/>
        <s v="11-4-7" u="1"/>
        <s v="22-11-11" u="1"/>
        <s v="18-5" u="1"/>
        <s v="10-4" u="1"/>
        <s v="13-5-8" u="1"/>
        <s v="14-5" u="1"/>
        <s v="15-6-9" u="1"/>
        <s v="10-5" u="1"/>
        <s v="22-10-12" u="1"/>
        <s v="14-6" u="1"/>
        <s v="15-2-13" u="1"/>
        <s v="10-6" u="1"/>
        <s v="11-6-5" u="1"/>
        <s v="14-7" u="1"/>
        <s v="19-3-16" u="1"/>
        <s v="13-7-6" u="1"/>
        <s v="10-7" u="1"/>
        <s v="15-8-7" u="1"/>
        <s v="19-10-9" u="1"/>
        <s v="00-00" u="1"/>
        <s v="0-0" u="1"/>
        <s v="0-1" u="1"/>
        <s v="0-2" u="1"/>
        <s v="0-3" u="1"/>
        <s v="14-8" u="1"/>
        <s v="15-10-5" u="1"/>
        <s v="0-4" u="1"/>
        <s v="17-9-8" u="1"/>
        <s v="19-11-8" u="1"/>
        <s v="2-0" u="1"/>
        <s v="2-1" u="1"/>
        <s v="15-11-4" u="1"/>
        <s v="2-2" u="1"/>
        <s v="2-3" u="1"/>
        <s v="2-4" u="1"/>
        <s v="10-8" u="1"/>
        <s v="2-5" u="1"/>
        <s v="2-6" u="1"/>
        <s v="19-12-7" u="1"/>
        <s v="2-7" u="1"/>
        <s v="2-8" u="1"/>
        <s v="2-9" u="1"/>
        <s v="4-0" u="1"/>
        <s v="4-1" u="1"/>
        <s v="4-2" u="1"/>
        <s v="19-5-14" u="1"/>
        <s v="4-3" u="1"/>
        <s v="4-4" u="1"/>
        <s v="14-9" u="1"/>
        <s v="19-13-6" u="1"/>
        <s v="4-5" u="1"/>
        <s v="4-6" u="1"/>
        <s v="4-7" u="1"/>
        <s v="4-8" u="1"/>
        <s v="4-9" u="1"/>
        <s v="11-8-3" u="1"/>
        <s v="15-5-10" u="1"/>
        <s v="6-1" u="1"/>
        <s v="3-10" u="1"/>
        <s v="6-2" u="1"/>
        <s v="19-14-5" u="1"/>
        <s v="6-3" u="1"/>
        <s v="6-4" u="1"/>
        <s v="6-5" u="1"/>
        <s v="10-9" u="1"/>
        <s v="6-6" u="1"/>
        <s v="6-7" u="1"/>
        <s v="6-8" u="1"/>
        <s v="6-9" u="1"/>
        <s v="13-9-4" u="1"/>
        <s v="8-1" u="1"/>
        <s v="5-10" u="1"/>
        <s v="19-6-13" u="1"/>
        <s v="8-2" u="1"/>
        <s v="10-2-8" u="1"/>
        <s v="8-3" u="1"/>
        <s v="8-4" u="1"/>
        <s v="8-5" u="1"/>
        <s v="8-6" u="1"/>
        <s v="8-7" u="1"/>
        <s v="8-8" u="1"/>
        <s v="8-9" u="1"/>
        <s v="7-10" u="1"/>
        <s v="12-3-9" u="1"/>
        <s v="23-14-9" u="1"/>
        <s v="19-7-12" u="1"/>
        <s v="9-10" u="1"/>
        <s v="5-11" u="1"/>
        <s v="23-13-10" u="1"/>
        <s v="7-11" u="1"/>
        <s v="23-16-7" u="1"/>
        <s v="9-11" u="1"/>
        <s v="5-12" u="1"/>
        <s v="11-4" u="1"/>
        <s v="7-12" u="1"/>
        <s v="23-18-5" u="1"/>
        <s v="10-4-6" u="1"/>
        <s v="19-9-10" u="1"/>
        <s v="15-5" u="1"/>
        <s v="9-12" u="1"/>
        <s v="5-13" u="1"/>
        <s v="12-5-7" u="1"/>
        <s v="0-0-0" u="1"/>
        <s v="11-5" u="1"/>
        <s v="7-13" u="1"/>
        <s v="3-14" u="1"/>
        <s v="14-6-8" u="1"/>
        <s v="2-2-0" u="1"/>
        <s v="15-6" u="1"/>
        <s v="5-14" u="1"/>
        <s v="16-7-9" u="1"/>
        <s v="2-1-1" u="1"/>
        <s v="16-2-14" u="1"/>
        <s v="4-4-0" u="1"/>
        <s v="11-6" u="1"/>
        <s v="7-14" u="1"/>
        <s v="3-15" u="1"/>
        <s v="12-2-10" u="1"/>
        <s v="2-0-2" u="1"/>
        <s v="4-3-1" u="1"/>
        <s v="10-6-4" u="1"/>
        <s v="4-2-2" u="1"/>
        <s v="6-5-1" u="1"/>
        <s v="11-7" u="1"/>
        <s v="3-16" u="1"/>
        <s v="12-7-5" u="1"/>
        <s v="4-1-3" u="1"/>
        <s v="6-4-2" u="1"/>
        <s v="8-7-1" u="1"/>
        <s v="16-10-6" u="1"/>
        <s v="5-16" u="1"/>
        <s v="14-8-6" u="1"/>
        <s v="4-0-4" u="1"/>
        <s v="6-3-3" u="1"/>
        <s v="8-6-2" u="1"/>
        <s v="16-11-5" u="1"/>
        <s v="11-8" u="1"/>
        <s v="16-9-7" u="1"/>
        <s v="6-2-4" u="1"/>
        <s v="8-5-3" u="1"/>
        <s v="16-5-11" u="1"/>
        <s v="6-1-5" u="1"/>
        <s v="8-4-4" u="1"/>
        <s v="11-9" u="1"/>
        <s v="20-4-16" u="1"/>
        <s v="10-8-2" u="1"/>
        <s v="20-11-9" u="1"/>
        <s v="8-3-5" u="1"/>
        <s v="20-12-8" u="1"/>
        <s v="12-9-3" u="1"/>
        <s v="16-6-10" u="1"/>
        <s v="20-10-10" u="1"/>
        <s v="8-2-6" u="1"/>
        <s v="20-13-7" u="1"/>
        <s v="8-1-7" u="1"/>
        <s v="11-3-8" u="1"/>
        <s v="20-14-6" u="1"/>
        <s v="13-4-9" u="1"/>
        <s v="20-15-5" u="1"/>
        <s v="20-6-14" u="1"/>
        <s v="20-7-13" u="1"/>
        <s v="16-5" u="1"/>
        <s v="12-5" u="1"/>
        <s v="20-8-12" u="1"/>
        <s v="11-5-6" u="1"/>
        <s v="16-6" u="1"/>
        <s v="13-6-7" u="1"/>
        <s v="12-6" u="1"/>
        <s v="20-9-11" u="1"/>
        <s v="15-7-8" u="1"/>
        <s v="13-2-11" u="1"/>
        <s v="16-7" u="1"/>
        <s v="17-8-9" u="1"/>
        <s v="17-3-14" u="1"/>
        <s v="12-7" u="1"/>
        <s v="13-3-10" u="1"/>
        <s v="17-10-7" u="1"/>
        <s v="11-7-4" u="1"/>
        <s v="1-0" u="1"/>
        <s v="1-1" u="1"/>
        <s v="1-2" u="1"/>
        <s v="1-3" u="1"/>
        <s v="1-4" u="1"/>
        <s v="12-8" u="1"/>
        <s v="1-5" u="1"/>
        <s v="17-11-6" u="1"/>
        <s v="1-6" u="1"/>
        <s v="1-7" u="1"/>
        <s v="1-8" u="1"/>
      </sharedItems>
    </cacheField>
    <cacheField name="MADE FINALS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703.368182638886" createdVersion="6" refreshedVersion="6" minRefreshableVersion="3" recordCount="11485" xr:uid="{00000000-000A-0000-FFFF-FFFF01000000}">
  <cacheSource type="worksheet">
    <worksheetSource ref="A1:H1048576" sheet="DATA - Round Scores"/>
  </cacheSource>
  <cacheFields count="8">
    <cacheField name="SEASON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</cacheField>
    <cacheField name="SC TEAM" numFmtId="0">
      <sharedItems containsBlank="1" count="26">
        <s v="Show Me The Mundy"/>
        <s v="TitchDntKillMyVibe"/>
        <s v="Wholesome Beams"/>
        <s v="Tuohy's Extra Dry"/>
        <s v="Absolute Steins"/>
        <s v="I Dream of Viney"/>
        <s v="Free Tibont"/>
        <s v="Libba Let Die"/>
        <s v="Danger Things"/>
        <s v="The Lyons King"/>
        <s v="Since U Been Gawn"/>
        <s v="VlastuinTrnslation"/>
        <s v="Crippstocurrency"/>
        <s v="Post MaSloane"/>
        <s v="Vodka Kreuzers"/>
        <s v="Ward of the Rings"/>
        <s v="TryingAnewStratton"/>
        <s v="Salt&amp;VinegarCripps"/>
        <s v="DEVQON.1"/>
        <s v="Swimming n Titch"/>
        <s v="Fire The Worpedo"/>
        <s v="Barbeques Treloar"/>
        <s v="Casting Crouch"/>
        <s v="Man of Steele"/>
        <m/>
        <s v="VlaustuinTrnslation" u="1"/>
      </sharedItems>
    </cacheField>
    <cacheField name="PLAYER" numFmtId="0">
      <sharedItems containsBlank="1"/>
    </cacheField>
    <cacheField name="TEAM" numFmtId="0">
      <sharedItems containsBlank="1"/>
    </cacheField>
    <cacheField name="POS" numFmtId="0">
      <sharedItems containsBlank="1" count="7">
        <s v="FWD"/>
        <s v="MID"/>
        <s v="DEF"/>
        <s v="RUC"/>
        <s v="BEN"/>
        <m/>
        <s v="" u="1"/>
      </sharedItems>
    </cacheField>
    <cacheField name="PROJ" numFmtId="0">
      <sharedItems containsString="0" containsBlank="1" containsNumber="1" containsInteger="1" minValue="0" maxValue="162"/>
    </cacheField>
    <cacheField name="PTS" numFmtId="0">
      <sharedItems containsString="0" containsBlank="1" containsNumber="1" containsInteger="1" minValue="0" maxValue="219" count="190">
        <n v="71"/>
        <n v="92"/>
        <n v="104"/>
        <n v="91"/>
        <n v="95"/>
        <n v="134"/>
        <n v="72"/>
        <n v="75"/>
        <n v="103"/>
        <n v="87"/>
        <n v="106"/>
        <n v="74"/>
        <n v="107"/>
        <n v="59"/>
        <n v="50"/>
        <n v="119"/>
        <n v="0"/>
        <n v="77"/>
        <n v="118"/>
        <n v="98"/>
        <n v="120"/>
        <n v="78"/>
        <n v="124"/>
        <n v="55"/>
        <n v="89"/>
        <n v="99"/>
        <n v="138"/>
        <n v="132"/>
        <n v="56"/>
        <n v="62"/>
        <n v="69"/>
        <n v="108"/>
        <n v="111"/>
        <n v="86"/>
        <n v="29"/>
        <n v="101"/>
        <n v="143"/>
        <n v="121"/>
        <n v="123"/>
        <n v="70"/>
        <n v="113"/>
        <n v="125"/>
        <n v="84"/>
        <n v="93"/>
        <n v="60"/>
        <n v="27"/>
        <n v="42"/>
        <n v="100"/>
        <n v="116"/>
        <n v="67"/>
        <n v="51"/>
        <n v="73"/>
        <n v="83"/>
        <n v="112"/>
        <n v="81"/>
        <n v="79"/>
        <n v="115"/>
        <n v="102"/>
        <n v="45"/>
        <n v="149"/>
        <n v="114"/>
        <n v="61"/>
        <n v="105"/>
        <n v="97"/>
        <n v="88"/>
        <n v="117"/>
        <n v="190"/>
        <n v="96"/>
        <n v="139"/>
        <n v="85"/>
        <n v="40"/>
        <n v="58"/>
        <n v="110"/>
        <n v="36"/>
        <n v="63"/>
        <n v="136"/>
        <n v="129"/>
        <n v="66"/>
        <n v="31"/>
        <n v="49"/>
        <n v="130"/>
        <n v="128"/>
        <n v="65"/>
        <n v="90"/>
        <n v="38"/>
        <n v="94"/>
        <n v="54"/>
        <n v="34"/>
        <n v="64"/>
        <n v="144"/>
        <n v="122"/>
        <n v="68"/>
        <n v="53"/>
        <n v="153"/>
        <n v="80"/>
        <n v="127"/>
        <n v="76"/>
        <n v="33"/>
        <n v="57"/>
        <n v="109"/>
        <n v="52"/>
        <n v="142"/>
        <n v="82"/>
        <n v="151"/>
        <n v="43"/>
        <n v="44"/>
        <n v="162"/>
        <n v="133"/>
        <n v="47"/>
        <n v="35"/>
        <n v="48"/>
        <n v="137"/>
        <n v="32"/>
        <n v="145"/>
        <n v="126"/>
        <n v="150"/>
        <n v="46"/>
        <n v="2"/>
        <n v="135"/>
        <n v="141"/>
        <n v="41"/>
        <n v="158"/>
        <n v="196"/>
        <n v="140"/>
        <n v="170"/>
        <n v="37"/>
        <n v="24"/>
        <n v="14"/>
        <n v="17"/>
        <n v="161"/>
        <n v="152"/>
        <n v="148"/>
        <n v="4"/>
        <n v="163"/>
        <n v="131"/>
        <n v="21"/>
        <n v="146"/>
        <n v="12"/>
        <n v="25"/>
        <n v="165"/>
        <n v="168"/>
        <n v="210"/>
        <n v="13"/>
        <n v="177"/>
        <n v="15"/>
        <n v="208"/>
        <n v="39"/>
        <n v="159"/>
        <n v="169"/>
        <n v="154"/>
        <n v="28"/>
        <n v="160"/>
        <n v="147"/>
        <n v="16"/>
        <n v="176"/>
        <n v="19"/>
        <n v="3"/>
        <n v="172"/>
        <n v="20"/>
        <n v="164"/>
        <n v="30"/>
        <n v="155"/>
        <n v="6"/>
        <n v="157"/>
        <n v="174"/>
        <n v="26"/>
        <n v="18"/>
        <n v="11"/>
        <n v="167"/>
        <n v="7"/>
        <n v="156"/>
        <n v="23"/>
        <n v="22"/>
        <n v="175"/>
        <n v="180"/>
        <n v="173"/>
        <n v="178"/>
        <n v="187"/>
        <n v="181"/>
        <n v="192"/>
        <n v="189"/>
        <n v="219"/>
        <n v="5"/>
        <n v="205"/>
        <n v="9"/>
        <n v="207"/>
        <n v="194"/>
        <n v="202"/>
        <n v="16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707.388117013892" createdVersion="6" refreshedVersion="6" minRefreshableVersion="3" recordCount="11485" xr:uid="{00000000-000A-0000-FFFF-FFFF02000000}">
  <cacheSource type="worksheet">
    <worksheetSource ref="A1:I1048576" sheet="DATA - Round Scores"/>
  </cacheSource>
  <cacheFields count="11">
    <cacheField name="SEASON" numFmtId="0">
      <sharedItems containsString="0" containsBlank="1" containsNumber="1" containsInteger="1" minValue="2017" maxValue="2019" count="4">
        <n v="2017"/>
        <n v="2018"/>
        <n v="2019"/>
        <m/>
      </sharedItems>
    </cacheField>
    <cacheField name="ROUND" numFmtId="0">
      <sharedItems containsString="0" containsBlank="1" containsNumber="1" containsInteger="1" minValue="1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  <fieldGroup par="10"/>
    </cacheField>
    <cacheField name="SC TEAM" numFmtId="0">
      <sharedItems containsBlank="1" count="25">
        <s v="Show Me The Mundy"/>
        <s v="TitchDntKillMyVibe"/>
        <s v="Wholesome Beams"/>
        <s v="Tuohy's Extra Dry"/>
        <s v="Absolute Steins"/>
        <s v="I Dream of Viney"/>
        <s v="Free Tibont"/>
        <s v="Libba Let Die"/>
        <s v="Danger Things"/>
        <s v="The Lyons King"/>
        <s v="Since U Been Gawn"/>
        <s v="VlastuinTrnslation"/>
        <s v="Crippstocurrency"/>
        <s v="Post MaSloane"/>
        <s v="Vodka Kreuzers"/>
        <s v="Ward of the Rings"/>
        <s v="TryingAnewStratton"/>
        <s v="Salt&amp;VinegarCripps"/>
        <s v="DEVQON.1"/>
        <s v="Swimming n Titch"/>
        <s v="Fire The Worpedo"/>
        <s v="Barbeques Treloar"/>
        <s v="Casting Crouch"/>
        <s v="Man of Steele"/>
        <m/>
      </sharedItems>
    </cacheField>
    <cacheField name="PLAYER" numFmtId="0">
      <sharedItems containsBlank="1" count="435">
        <s v="L.Breust"/>
        <s v="J.Macrae"/>
        <s v="J.Lewis"/>
        <s v="S.Docherty"/>
        <s v="Z.Jones"/>
        <s v="J.Kennedy"/>
        <s v="T.Greene"/>
        <s v="D.Shiel"/>
        <s v="A.Young"/>
        <s v="P.Ryder"/>
        <s v="M.Barlow"/>
        <s v="J.Kelly"/>
        <s v="A.Sandilands"/>
        <s v="D.Mundy"/>
        <s v="A.Rance"/>
        <s v="D.Armitage"/>
        <s v="C.Hampton"/>
        <s v="A.Gaff"/>
        <s v="L.Hodge"/>
        <s v="L.Shiels"/>
        <s v="M.Duncan"/>
        <s v="J.Pittard"/>
        <s v="W.Hoskin-Elliott"/>
        <s v="S.Grigg"/>
        <s v="S.Ross"/>
        <s v="K.Kolodjashnij"/>
        <s v="J.Harbrow"/>
        <s v="K.Lambert"/>
        <s v="M.Wood"/>
        <s v="J.Waite"/>
        <s v="J.Jenkins"/>
        <s v="D.Lang"/>
        <s v="N.Hrovat"/>
        <s v="J.Steele"/>
        <s v="J.Crisp"/>
        <s v="S.Edwards"/>
        <s v="A.McGrath"/>
        <s v="J.Lever"/>
        <s v="A.Neal-Bullen"/>
        <s v="J.Harmes"/>
        <s v="D.Swallow"/>
        <s v="J.Polec"/>
        <s v="T.Bellchambers"/>
        <s v="Z.Smith"/>
        <s v="D.Menzel"/>
        <s v="C.Hooker"/>
        <s v="M.Daw"/>
        <s v="J.Watson"/>
        <s v="D.Astbury"/>
        <s v="R.Douglas"/>
        <s v="J.Elliott"/>
        <s v="M.Boyd"/>
        <s v="S.Thompson"/>
        <s v="J.Roughead"/>
        <s v="R.Bastinac"/>
        <s v="C.Salem"/>
        <s v="A.Mullett"/>
        <s v="N.Vlastuin"/>
        <s v="D.Rich"/>
        <s v="A.Swallow"/>
        <s v="D.Howe"/>
        <s v="D.Simpson"/>
        <s v="L.Ryan"/>
        <s v="S.Hill"/>
        <s v="J.Redden"/>
        <s v="K.Brooksby"/>
        <s v="M.Scharenberg"/>
        <s v="J.Lyons"/>
        <s v="M.Baguley"/>
        <s v="J.Gibson"/>
        <s v="T.Mitchell"/>
        <s v="J.Smith"/>
        <s v="A.Treloar"/>
        <s v="J.Howe"/>
        <s v="J.Watts"/>
        <s v="B.Vince"/>
        <s v="C.Oliver"/>
        <s v="D.Zorko"/>
        <s v="C.Marchbank"/>
        <s v="R.Griffen"/>
        <s v="S.Mumford"/>
        <s v="T.Miller"/>
        <s v="N.Fyfe"/>
        <s v="J.McVeigh"/>
        <s v="S.Selwood"/>
        <s v="K.Stevens"/>
        <s v="C.Cameron"/>
        <s v="S.Menegola"/>
        <s v="R.Tarrant"/>
        <s v="J.Cameron"/>
        <s v="B.Cunnington"/>
        <s v="R.Henderson"/>
        <s v="N.Newman"/>
        <s v="M.Wallis"/>
        <s v="R.Burton"/>
        <s v="J.Caddy"/>
        <s v="H.Greenwood"/>
        <s v="B.Matera"/>
        <s v="J.Newnes"/>
        <s v="R.Laird"/>
        <s v="S.Biggs"/>
        <s v="M.Hibberd"/>
        <s v="D.Tyson"/>
        <s v="S.Gibson"/>
        <s v="R.Stanley"/>
        <s v="T.Nankervis"/>
        <s v="R.Lester"/>
        <s v="H.Bennell"/>
        <s v="A.Hall"/>
        <s v="N.Riewoldt"/>
        <s v="C.Pedersen"/>
        <s v="J.Johannisen"/>
        <s v="L.Dahlhaus"/>
        <s v="T.Adams"/>
        <s v="B.Grundy"/>
        <s v="D.Beams"/>
        <s v="J.Macmillan"/>
        <s v="M.Wright"/>
        <s v="J.Lloyd"/>
        <s v="P.Dangerfield"/>
        <s v="J.Westhoff"/>
        <s v="O.Wines"/>
        <s v="D.Heppell"/>
        <s v="T.Cotchin"/>
        <s v="D.Prestia"/>
        <s v="S.Hurn"/>
        <s v="M.Suckling"/>
        <s v="M.Broadbent"/>
        <s v="J.Martin"/>
        <s v="T.Hickey"/>
        <s v="M.LeCras"/>
        <s v="L.Jong"/>
        <s v="B.Crouch"/>
        <s v="B.Acres"/>
        <s v="K.Simpson"/>
        <s v="A.Miles"/>
        <s v="J.Billings"/>
        <s v="S.Lycett"/>
        <s v="B.Brown"/>
        <s v="L.McDonald"/>
        <s v="D.Zaharakis"/>
        <s v="D.Smith"/>
        <s v="N.Haynes"/>
        <s v="G.Birchall"/>
        <s v="T.McKenzie"/>
        <s v="S.Coniglio"/>
        <s v="S.Savage"/>
        <s v="B.Deledio"/>
        <s v="L.Picken"/>
        <s v="L.Weller"/>
        <s v="J.Sicily"/>
        <s v="B.Longer"/>
        <s v="J.Sinclair"/>
        <s v="I.Smith"/>
        <s v="B.Reid"/>
        <s v="J.Hogan"/>
        <s v="B.Gibbs"/>
        <s v="K.Tippett"/>
        <s v="K.Jack"/>
        <s v="L.Henderson"/>
        <s v="Z.Tuohy"/>
        <s v="T.Scully"/>
        <s v="T.Lynch"/>
        <s v="G.Ablett"/>
        <s v="S.May"/>
        <s v="Z.Merrett"/>
        <s v="M.Hurley"/>
        <s v="T.Colyer"/>
        <s v="R.Sloane"/>
        <s v="E.Betts"/>
        <s v="D.Wells"/>
        <s v="H.Taylor"/>
        <s v="B.McEvoy"/>
        <s v="A.Fasolo"/>
        <s v="J.Geary"/>
        <s v="S.Reid"/>
        <s v="R.Lobb"/>
        <s v="J.Witts"/>
        <s v="A.Otten"/>
        <s v="O.Fantasia"/>
        <s v="L.Spurr"/>
        <s v="S.Frost"/>
        <s v="L.Whitfield"/>
        <s v="J.Redpath"/>
        <s v="N.Wilson"/>
        <s v="B.Maynard"/>
        <s v="T.Papley"/>
        <s v="P.Hanley"/>
        <s v="O.McDonald"/>
        <s v="R.Murphy"/>
        <s v="T.McLean"/>
        <s v="S.Kerridge"/>
        <s v="L.Dunstan"/>
        <s v="J.Stringer"/>
        <s v="L.Hunter"/>
        <s v="T.Goldstein"/>
        <s v="M.Murphy"/>
        <s v="L.Franklin"/>
        <s v="D.Hannebery"/>
        <s v="J.Selwood"/>
        <s v="Z.Williams"/>
        <s v="B.Houli"/>
        <s v="J.Steven"/>
        <s v="B.Smith"/>
        <s v="L.Shuey"/>
        <s v="S.Wellingham"/>
        <s v="E.Yeo"/>
        <s v="J.De Goey"/>
        <s v="E.Curnow"/>
        <s v="B.Stanton"/>
        <s v="M.Kreuzer"/>
        <s v="S.McKernan"/>
        <s v="M.Johnson"/>
        <s v="B.Hill"/>
        <s v="J.Webster"/>
        <s v="M.Walters"/>
        <s v="C.Mills"/>
        <s v="C.Masten"/>
        <s v="D.Sheed"/>
        <s v="L.Jones"/>
        <s v="T.Langdon"/>
        <s v="T.Rockliff"/>
        <s v="L.Taylor"/>
        <s v="A.Witherden"/>
        <s v="J.Patton"/>
        <s v="S.Pendlebury"/>
        <s v="T.McDonald"/>
        <s v="J.Viney"/>
        <s v="S.Martin"/>
        <s v="J.Ziebell"/>
        <s v="D.Rampe"/>
        <s v="S.Motlop"/>
        <s v="H.Shaw"/>
        <s v="C.Ward"/>
        <s v="S.Johnson"/>
        <s v="C.Wingard"/>
        <s v="D.Martin"/>
        <s v="M.Priddis"/>
        <s v="J.McGovern"/>
        <s v="S.Atley"/>
        <s v="T.Hawkins"/>
        <s v="T.Boak"/>
        <s v="D.Roberton"/>
        <s v="M.Adams"/>
        <s v="H.Hartlett"/>
        <s v="I.Heeney"/>
        <s v="D.Kent"/>
        <s v="T.Liberatore"/>
        <s v="R.Gray"/>
        <s v="S.Burgoyne"/>
        <s v="J.Gunston"/>
        <s v="C.Daniel"/>
        <s v="M.Bontempelli"/>
        <s v="N.Jones"/>
        <s v="P.Cripps"/>
        <s v="L.Parker"/>
        <s v="B.Goddard"/>
        <s v="J.Riewoldt"/>
        <s v="S.Jacobs"/>
        <s v="M.Crouch"/>
        <s v="S.Mitchell"/>
        <s v="J.Hunt"/>
        <s v="M.Weller"/>
        <s v="B.Ebert"/>
        <s v="C.Rioli"/>
        <s v="A.Mackie"/>
        <s v="T.Walker"/>
        <s v="J.Hopper"/>
        <s v="J.Daniher"/>
        <s v="C.Petracca"/>
        <s v="E.Wood"/>
        <s v="C.Guthrie"/>
        <s v="M.Blicavs"/>
        <s v="B.Ellis"/>
        <s v="H.Grundy"/>
        <s v="D.Petrie"/>
        <s v="E.Hipwood"/>
        <s v="J.O'Meara"/>
        <s v="S.Sidebottom"/>
        <s v="M.Gawn"/>
        <s v="S.Higgins"/>
        <s v="L.Neale"/>
        <s v="L.Montagna"/>
        <s v="S.Mayes"/>
        <s v="R.Atkins"/>
        <s v="M.McGovern"/>
        <s v="L.Plowman"/>
        <s v="J.Garlett"/>
        <s v="M.Robinson"/>
        <s v="M.Williams"/>
        <s v="C.Dixon"/>
        <s v="N.Graham"/>
        <s v="C.Sinclair"/>
        <s v="C.Blakely"/>
        <s v="C.Curnow"/>
        <s v="D.Byrne-Jones"/>
        <s v="T.Bell"/>
        <s v="G.Hewett"/>
        <s v="T.Stewart"/>
        <s v="Z.Fisher"/>
        <s v="A.Brayshaw"/>
        <s v="M.de Boer"/>
        <s v="H.Andrews"/>
        <s v="E.Langdon"/>
        <s v="P.Seedsman"/>
        <s v="J.Thomas"/>
        <s v="J.Dunkley"/>
        <s v="J.Finlayson"/>
        <s v="B.Hardwick"/>
        <s v="A.Saad"/>
        <s v="J.Murdoch"/>
        <s v="K.Langford"/>
        <s v="D.Parish"/>
        <s v="J.Walker"/>
        <s v="A.Kennedy"/>
        <s v="J.Cripps"/>
        <s v="B.Fiorini"/>
        <s v="T.Taranto"/>
        <s v="C.O'Shea"/>
        <s v="T.Doedee"/>
        <s v="R.Mathieson"/>
        <s v="A.Tomlinson"/>
        <s v="T.Cutler"/>
        <s v="R.Conca"/>
        <s v="L.Brown"/>
        <s v="B.Ah Chee"/>
        <s v="D.Thomas"/>
        <s v="B.Ainsworth"/>
        <s v="H.Crozier"/>
        <s v="W.Milera"/>
        <s v="S.Petrevski-Seton"/>
        <s v="R.Bonner"/>
        <s v="J.Gresham"/>
        <s v="B.Williams"/>
        <s v="T.Phillips"/>
        <s v="T.Dumont"/>
        <s v="L.McCarthy"/>
        <s v="H.Himmelberg"/>
        <s v="T.Barrass"/>
        <s v="T.Kelly"/>
        <s v="J.Carlisle"/>
        <s v="S.Gray"/>
        <s v="C.McKenna"/>
        <s v="B.Ronke"/>
        <s v="C.Ellis-Yolmen"/>
        <s v="P.Ahern"/>
        <s v="L.Austin"/>
        <s v="B.Sheppard"/>
        <s v="P.Davis"/>
        <s v="A.Aliir"/>
        <s v="S.Powell-Pepper"/>
        <s v="C.*** Rioli"/>
        <s v="N.Robertson"/>
        <s v="S.Murray"/>
        <s v="D.Houston"/>
        <s v="B.Fritsch"/>
        <s v="L.Jetta"/>
        <s v="T.Jonas"/>
        <s v="B.Parfitt"/>
        <s v="J.Darling"/>
        <s v="J.Castagna"/>
        <s v="J.Short"/>
        <s v="J.Simpkin"/>
        <s v="J.Anderson"/>
        <s v="A.Christensen"/>
        <s v="N.Naitanui"/>
        <s v="B.Jacobs"/>
        <s v="B.Cox"/>
        <s v="R.Clarke"/>
        <s v="D.Moore"/>
        <s v="A.Cerra"/>
        <s v="J.Ridley"/>
        <s v="J.Worpel"/>
        <s v="W.Rioli"/>
        <s v="S.Walsh"/>
        <s v="J.Higgins"/>
        <s v="A.Francis"/>
        <s v="C.McCarthy"/>
        <s v="J.Berry"/>
        <s v="D.Tucker"/>
        <s v="H.McCluggage"/>
        <s v="W.Drew"/>
        <s v="J.Melksham"/>
        <s v="J.Bowes"/>
        <s v="A.Sexton"/>
        <s v="R.Marshall"/>
        <s v="C.Mayne"/>
        <s v="H.Cunningham"/>
        <s v="A.McDonald-Tipungwuti"/>
        <s v="L.Baker"/>
        <s v="M.Taberner"/>
        <s v="M.Hore"/>
        <s v="D.Howard"/>
        <s v="C.Rozee"/>
        <s v="G.Rohan"/>
        <s v="J.Stephenson"/>
        <s v="J.Trengove"/>
        <s v="A.Keath"/>
        <s v="J.Ceglar"/>
        <s v="R.O'Brien"/>
        <s v="D.MacPherson"/>
        <s v="J.Impey"/>
        <s v="S.Lloyd"/>
        <s v="B.Sier"/>
        <s v="H.Perryman"/>
        <s v="L.Davies-Uniacke"/>
        <s v="C.Zurhaar"/>
        <s v="W.Brodie"/>
        <s v="T.Membrey"/>
        <s v="J.Lienert"/>
        <s v="T.Thomas"/>
        <s v="O.Florent"/>
        <s v="T.English"/>
        <s v="J.Aish"/>
        <s v="P.Lipinski"/>
        <s v="J.Dawson"/>
        <s v="D.Gardiner"/>
        <s v="O.McInerney"/>
        <s v="G.Logue"/>
        <s v="J.Battle"/>
        <s v="S.Day"/>
        <s v="K.Amon"/>
        <s v="T.Duryea"/>
        <s v="L.Casboult"/>
        <s v="S.Bolton"/>
        <s v="D.Grimes"/>
        <s v="M.Gleeson"/>
        <s v="H.Clark"/>
        <s v="J.Silvagni"/>
        <s v="J.Graham"/>
        <s v="B.Stratton"/>
        <m/>
        <s v="T.J. Lynch" u="1"/>
        <s v="J.J.Kennedy" u="1"/>
        <s v="J.P.Kennedy" u="1"/>
      </sharedItems>
      <fieldGroup par="9"/>
    </cacheField>
    <cacheField name="TEAM" numFmtId="0">
      <sharedItems containsBlank="1" count="19">
        <s v="HAW"/>
        <s v="WBD"/>
        <s v="MEL"/>
        <s v="CAR"/>
        <s v="SYD"/>
        <s v="GWS"/>
        <s v="PTA"/>
        <s v="GCS"/>
        <s v="ESS"/>
        <s v="FRE"/>
        <s v="RIC"/>
        <s v="STK"/>
        <s v="ADE"/>
        <s v="WCE"/>
        <s v="GEE"/>
        <s v="COL"/>
        <s v="NTH"/>
        <s v="BRL"/>
        <m/>
      </sharedItems>
    </cacheField>
    <cacheField name="POS" numFmtId="0">
      <sharedItems containsBlank="1" count="6">
        <s v="FWD"/>
        <s v="MID"/>
        <s v="DEF"/>
        <s v="RUC"/>
        <s v="BEN"/>
        <m/>
      </sharedItems>
    </cacheField>
    <cacheField name="PROJ" numFmtId="0">
      <sharedItems containsString="0" containsBlank="1" containsNumber="1" containsInteger="1" minValue="0" maxValue="162"/>
    </cacheField>
    <cacheField name="PTS" numFmtId="0">
      <sharedItems containsString="0" containsBlank="1" containsNumber="1" containsInteger="1" minValue="0" maxValue="219" count="190">
        <n v="71"/>
        <n v="92"/>
        <n v="104"/>
        <n v="91"/>
        <n v="95"/>
        <n v="134"/>
        <n v="72"/>
        <n v="75"/>
        <n v="103"/>
        <n v="87"/>
        <n v="106"/>
        <n v="74"/>
        <n v="107"/>
        <n v="59"/>
        <n v="50"/>
        <n v="119"/>
        <n v="0"/>
        <n v="77"/>
        <n v="118"/>
        <n v="98"/>
        <n v="120"/>
        <n v="78"/>
        <n v="124"/>
        <n v="55"/>
        <n v="89"/>
        <n v="99"/>
        <n v="138"/>
        <n v="132"/>
        <n v="56"/>
        <n v="62"/>
        <n v="69"/>
        <n v="108"/>
        <n v="111"/>
        <n v="86"/>
        <n v="29"/>
        <n v="101"/>
        <n v="143"/>
        <n v="121"/>
        <n v="123"/>
        <n v="70"/>
        <n v="113"/>
        <n v="125"/>
        <n v="84"/>
        <n v="93"/>
        <n v="60"/>
        <n v="27"/>
        <n v="42"/>
        <n v="100"/>
        <n v="116"/>
        <n v="67"/>
        <n v="51"/>
        <n v="73"/>
        <n v="83"/>
        <n v="112"/>
        <n v="81"/>
        <n v="79"/>
        <n v="115"/>
        <n v="102"/>
        <n v="45"/>
        <n v="149"/>
        <n v="114"/>
        <n v="61"/>
        <n v="105"/>
        <n v="97"/>
        <n v="88"/>
        <n v="117"/>
        <n v="190"/>
        <n v="96"/>
        <n v="139"/>
        <n v="85"/>
        <n v="40"/>
        <n v="58"/>
        <n v="110"/>
        <n v="36"/>
        <n v="63"/>
        <n v="136"/>
        <n v="129"/>
        <n v="66"/>
        <n v="31"/>
        <n v="49"/>
        <n v="130"/>
        <n v="128"/>
        <n v="65"/>
        <n v="90"/>
        <n v="38"/>
        <n v="94"/>
        <n v="54"/>
        <n v="34"/>
        <n v="64"/>
        <n v="144"/>
        <n v="122"/>
        <n v="68"/>
        <n v="53"/>
        <n v="153"/>
        <n v="80"/>
        <n v="127"/>
        <n v="76"/>
        <n v="33"/>
        <n v="57"/>
        <n v="109"/>
        <n v="52"/>
        <n v="142"/>
        <n v="82"/>
        <n v="151"/>
        <n v="43"/>
        <n v="44"/>
        <n v="162"/>
        <n v="133"/>
        <n v="47"/>
        <n v="35"/>
        <n v="48"/>
        <n v="137"/>
        <n v="32"/>
        <n v="145"/>
        <n v="126"/>
        <n v="150"/>
        <n v="46"/>
        <n v="2"/>
        <n v="135"/>
        <n v="141"/>
        <n v="41"/>
        <n v="158"/>
        <n v="196"/>
        <n v="140"/>
        <n v="170"/>
        <n v="37"/>
        <n v="24"/>
        <n v="14"/>
        <n v="17"/>
        <n v="161"/>
        <n v="152"/>
        <n v="148"/>
        <n v="4"/>
        <n v="163"/>
        <n v="131"/>
        <n v="21"/>
        <n v="146"/>
        <n v="12"/>
        <n v="25"/>
        <n v="165"/>
        <n v="168"/>
        <n v="210"/>
        <n v="13"/>
        <n v="177"/>
        <n v="15"/>
        <n v="208"/>
        <n v="39"/>
        <n v="159"/>
        <n v="169"/>
        <n v="154"/>
        <n v="28"/>
        <n v="160"/>
        <n v="147"/>
        <n v="16"/>
        <n v="176"/>
        <n v="19"/>
        <n v="3"/>
        <n v="172"/>
        <n v="20"/>
        <n v="164"/>
        <n v="30"/>
        <n v="155"/>
        <n v="6"/>
        <n v="157"/>
        <n v="174"/>
        <n v="26"/>
        <n v="18"/>
        <n v="11"/>
        <n v="167"/>
        <n v="7"/>
        <n v="156"/>
        <n v="23"/>
        <n v="22"/>
        <n v="175"/>
        <n v="180"/>
        <n v="173"/>
        <n v="178"/>
        <n v="187"/>
        <n v="181"/>
        <n v="192"/>
        <n v="189"/>
        <n v="219"/>
        <n v="5"/>
        <n v="205"/>
        <n v="9"/>
        <n v="207"/>
        <n v="194"/>
        <n v="202"/>
        <n v="166"/>
        <m/>
      </sharedItems>
    </cacheField>
    <cacheField name="SC COACH" numFmtId="0">
      <sharedItems containsBlank="1" count="9">
        <s v="PMAC"/>
        <s v="JMERC"/>
        <s v="KAPPAZ"/>
        <s v="GARTER"/>
        <s v="LESTER"/>
        <s v="RICHO"/>
        <s v="MELONS"/>
        <s v="CHIEF"/>
        <m/>
      </sharedItems>
    </cacheField>
    <cacheField name="PLAYER2" numFmtId="0" databaseField="0">
      <fieldGroup base="3">
        <discretePr count="435">
          <x v="0"/>
          <x v="1"/>
          <x v="2"/>
          <x v="3"/>
          <x v="4"/>
          <x v="384"/>
          <x v="6"/>
          <x v="7"/>
          <x v="8"/>
          <x v="9"/>
          <x v="10"/>
          <x v="411"/>
          <x v="11"/>
          <x v="12"/>
          <x v="13"/>
          <x v="14"/>
          <x v="15"/>
          <x v="391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11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391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391"/>
          <x v="94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389"/>
          <x v="137"/>
          <x v="138"/>
          <x v="139"/>
          <x v="391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8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390"/>
          <x v="193"/>
          <x v="194"/>
          <x v="195"/>
          <x v="196"/>
          <x v="197"/>
          <x v="198"/>
          <x v="411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391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391"/>
          <x v="390"/>
          <x v="244"/>
          <x v="245"/>
          <x v="246"/>
          <x v="247"/>
          <x v="248"/>
          <x v="249"/>
          <x v="250"/>
          <x v="251"/>
          <x v="252"/>
          <x v="253"/>
          <x v="254"/>
          <x v="411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390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41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91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5"/>
          <x v="386"/>
          <x v="387"/>
          <x v="388"/>
          <x v="392"/>
          <x v="393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2"/>
          <x v="413"/>
          <x v="414"/>
          <x v="415"/>
          <x v="416"/>
          <x v="417"/>
          <x v="418"/>
          <x v="419"/>
          <x v="420"/>
          <x v="421"/>
          <x v="394"/>
          <x v="355"/>
          <x v="95"/>
          <x v="5"/>
        </discretePr>
        <groupItems count="422">
          <s v="L.Breust"/>
          <s v="J.Macrae"/>
          <s v="J.Lewis"/>
          <s v="S.Docherty"/>
          <s v="Z.Jones"/>
          <s v="J.P.Kennedy"/>
          <s v="T.Greene"/>
          <s v="D.Shiel"/>
          <s v="A.Young"/>
          <s v="P.Ryder"/>
          <s v="M.Barlow"/>
          <s v="A.Sandilands"/>
          <s v="D.Mundy"/>
          <s v="A.Rance"/>
          <s v="D.Armitage"/>
          <s v="C.Hampton"/>
          <s v="L.Hodge"/>
          <s v="L.Shiels"/>
          <s v="M.Duncan"/>
          <s v="J.Pittard"/>
          <s v="W.Hoskin-Elliott"/>
          <s v="S.Grigg"/>
          <s v="S.Ross"/>
          <s v="K.Kolodjashnij"/>
          <s v="J.Harbrow"/>
          <s v="K.Lambert"/>
          <s v="M.Wood"/>
          <s v="J.Waite"/>
          <s v="J.Jenkins"/>
          <s v="D.Lang"/>
          <s v="N.Hrovat"/>
          <s v="J.Steele"/>
          <s v="J.Crisp"/>
          <s v="S.Edwards"/>
          <s v="A.McGrath"/>
          <s v="J.Lever"/>
          <s v="A.Neal-Bullen"/>
          <s v="J.Harmes"/>
          <s v="D.Swallow"/>
          <s v="J.Polec"/>
          <s v="T.Bellchambers"/>
          <s v="Z.Smith"/>
          <s v="D.Menzel"/>
          <s v="M.Daw"/>
          <s v="J.Watson"/>
          <s v="D.Astbury"/>
          <s v="R.Douglas"/>
          <s v="J.Elliott"/>
          <s v="M.Boyd"/>
          <s v="S.Thompson"/>
          <s v="J.Roughead"/>
          <s v="R.Bastinac"/>
          <s v="C.Salem"/>
          <s v="A.Mullett"/>
          <s v="N.Vlastuin"/>
          <s v="D.Rich"/>
          <s v="A.Swallow"/>
          <s v="D.Howe"/>
          <s v="D.Simpson"/>
          <s v="L.Ryan"/>
          <s v="S.Hill"/>
          <s v="J.Redden"/>
          <s v="K.Brooksby"/>
          <s v="M.Scharenberg"/>
          <s v="J.Lyons"/>
          <s v="M.Baguley"/>
          <s v="J.Gibson"/>
          <s v="T.Mitchell"/>
          <s v="J.Smith"/>
          <s v="J.Howe"/>
          <s v="J.Watts"/>
          <s v="B.Vince"/>
          <s v="C.Oliver"/>
          <s v="D.Zorko"/>
          <s v="C.Marchbank"/>
          <s v="R.Griffen"/>
          <s v="S.Mumford"/>
          <s v="T.Miller"/>
          <s v="N.Fyfe"/>
          <s v="J.McVeigh"/>
          <s v="S.Selwood"/>
          <s v="K.Stevens"/>
          <s v="C.Cameron"/>
          <s v="S.Menegola"/>
          <s v="R.Tarrant"/>
          <s v="J.Cameron"/>
          <s v="B.Cunnington"/>
          <s v="R.Henderson"/>
          <s v="N.Newman"/>
          <s v="M.Wallis"/>
          <s v="R.Burton"/>
          <s v="J.Caddy"/>
          <s v="H.Greenwood"/>
          <s v="B.Matera"/>
          <s v="R.Laird"/>
          <s v="J.J.Kennedy"/>
          <s v="S.Biggs"/>
          <s v="M.Hibberd"/>
          <s v="D.Tyson"/>
          <s v="S.Gibson"/>
          <s v="R.Stanley"/>
          <s v="T.Nankervis"/>
          <s v="R.Lester"/>
          <s v="H.Bennell"/>
          <s v="A.Hall"/>
          <s v="N.Riewoldt"/>
          <s v="C.Pedersen"/>
          <s v="J.Johannisen"/>
          <s v="L.Dahlhaus"/>
          <s v="T.Adams"/>
          <s v="B.Grundy"/>
          <s v="D.Beams"/>
          <s v="J.Macmillan"/>
          <s v="M.Wright"/>
          <s v="J.Lloyd"/>
          <s v="P.Dangerfield"/>
          <s v="J.Westhoff"/>
          <s v="O.Wines"/>
          <s v="D.Heppell"/>
          <s v="T.Cotchin"/>
          <s v="D.Prestia"/>
          <s v="S.Hurn"/>
          <s v="M.Suckling"/>
          <s v="M.Broadbent"/>
          <s v="J.Martin"/>
          <s v="T.Hickey"/>
          <s v="M.LeCras"/>
          <s v="L.Jong"/>
          <s v="B.Crouch"/>
          <s v="B.Acres"/>
          <s v="K.Simpson"/>
          <s v="A.Miles"/>
          <s v="J.Billings"/>
          <s v="S.Lycett"/>
          <s v="B.Brown"/>
          <s v="L.McDonald"/>
          <s v="D.Zaharakis"/>
          <s v="N.Haynes"/>
          <s v="G.Birchall"/>
          <s v="T.McKenzie"/>
          <s v="S.Savage"/>
          <s v="B.Deledio"/>
          <s v="L.Picken"/>
          <s v="L.Weller"/>
          <s v="J.Sicily"/>
          <s v="B.Longer"/>
          <s v="J.Sinclair"/>
          <s v="I.Smith"/>
          <s v="B.Reid"/>
          <s v="J.Hogan"/>
          <s v="B.Gibbs"/>
          <s v="K.Tippett"/>
          <s v="K.Jack"/>
          <s v="L.Henderson"/>
          <s v="Z.Tuohy"/>
          <s v="T.Scully"/>
          <s v="T.Lynch"/>
          <s v="G.Ablett"/>
          <s v="S.May"/>
          <s v="Z.Merrett"/>
          <s v="T.Colyer"/>
          <s v="R.Sloane"/>
          <s v="E.Betts"/>
          <s v="D.Wells"/>
          <s v="H.Taylor"/>
          <s v="B.McEvoy"/>
          <s v="A.Fasolo"/>
          <s v="J.Geary"/>
          <s v="S.Reid"/>
          <s v="R.Lobb"/>
          <s v="J.Witts"/>
          <s v="A.Otten"/>
          <s v="O.Fantasia"/>
          <s v="L.Spurr"/>
          <s v="S.Frost"/>
          <s v="L.Whitfield"/>
          <s v="J.Redpath"/>
          <s v="N.Wilson"/>
          <s v="B.Maynard"/>
          <s v="T.Papley"/>
          <s v="P.Hanley"/>
          <s v="O.McDonald"/>
          <s v="R.Murphy"/>
          <s v="T.McLean"/>
          <s v="S.Kerridge"/>
          <s v="L.Dunstan"/>
          <s v="J.Stringer"/>
          <s v="L.Hunter"/>
          <s v="T.Goldstein"/>
          <s v="M.Murphy"/>
          <s v="L.Franklin"/>
          <s v="D.Hannebery"/>
          <s v="J.Selwood"/>
          <s v="B.Houli"/>
          <s v="J.Steven"/>
          <s v="B.Smith"/>
          <s v="L.Shuey"/>
          <s v="S.Wellingham"/>
          <s v="E.Yeo"/>
          <s v="E.Curnow"/>
          <s v="B.Stanton"/>
          <s v="M.Kreuzer"/>
          <s v="S.McKernan"/>
          <s v="M.Johnson"/>
          <s v="B.Hill"/>
          <s v="J.Webster"/>
          <s v="M.Walters"/>
          <s v="C.Mills"/>
          <s v="C.Masten"/>
          <s v="D.Sheed"/>
          <s v="L.Jones"/>
          <s v="T.Langdon"/>
          <s v="T.Rockliff"/>
          <s v="L.Taylor"/>
          <s v="A.Witherden"/>
          <s v="J.Patton"/>
          <s v="S.Pendlebury"/>
          <s v="T.McDonald"/>
          <s v="J.Viney"/>
          <s v="S.Martin"/>
          <s v="J.Ziebell"/>
          <s v="D.Rampe"/>
          <s v="S.Motlop"/>
          <s v="H.Shaw"/>
          <s v="C.Ward"/>
          <s v="S.Johnson"/>
          <s v="C.Wingard"/>
          <s v="D.Martin"/>
          <s v="M.Priddis"/>
          <s v="S.Atley"/>
          <s v="T.Hawkins"/>
          <s v="T.Boak"/>
          <s v="D.Roberton"/>
          <s v="M.Adams"/>
          <s v="H.Hartlett"/>
          <s v="I.Heeney"/>
          <s v="D.Kent"/>
          <s v="T.Liberatore"/>
          <s v="R.Gray"/>
          <s v="S.Burgoyne"/>
          <s v="J.Gunston"/>
          <s v="C.Daniel"/>
          <s v="M.Bontempelli"/>
          <s v="N.Jones"/>
          <s v="B.Goddard"/>
          <s v="J.Riewoldt"/>
          <s v="S.Jacobs"/>
          <s v="M.Crouch"/>
          <s v="S.Mitchell"/>
          <s v="J.Hunt"/>
          <s v="M.Weller"/>
          <s v="B.Ebert"/>
          <s v="C.Rioli"/>
          <s v="A.Mackie"/>
          <s v="T.Walker"/>
          <s v="J.Daniher"/>
          <s v="C.Petracca"/>
          <s v="E.Wood"/>
          <s v="C.Guthrie"/>
          <s v="M.Blicavs"/>
          <s v="B.Ellis"/>
          <s v="H.Grundy"/>
          <s v="D.Petrie"/>
          <s v="E.Hipwood"/>
          <s v="J.O'Meara"/>
          <s v="S.Sidebottom"/>
          <s v="M.Gawn"/>
          <s v="L.Neale"/>
          <s v="L.Montagna"/>
          <s v="S.Mayes"/>
          <s v="R.Atkins"/>
          <s v="M.McGovern"/>
          <s v="L.Plowman"/>
          <s v="J.Garlett"/>
          <s v="M.Robinson"/>
          <s v="M.Williams"/>
          <s v="C.Dixon"/>
          <s v="N.Graham"/>
          <s v="C.Sinclair"/>
          <s v="C.Blakely"/>
          <s v="C.Curnow"/>
          <s v="D.Byrne-Jones"/>
          <s v="T.Bell"/>
          <s v="G.Hewett"/>
          <s v="T.Stewart"/>
          <s v="Z.Fisher"/>
          <s v="A.Brayshaw"/>
          <s v="M.de Boer"/>
          <s v="H.Andrews"/>
          <s v="E.Langdon"/>
          <s v="P.Seedsman"/>
          <s v="J.Thomas"/>
          <s v="J.Dunkley"/>
          <s v="J.Finlayson"/>
          <s v="B.Hardwick"/>
          <s v="A.Saad"/>
          <s v="J.Murdoch"/>
          <s v="K.Langford"/>
          <s v="D.Parish"/>
          <s v="J.Walker"/>
          <s v="A.Kennedy"/>
          <s v="J.Cripps"/>
          <s v="T.Taranto"/>
          <s v="C.O'Shea"/>
          <s v="T.Doedee"/>
          <s v="R.Mathieson"/>
          <s v="A.Tomlinson"/>
          <s v="T.Cutler"/>
          <s v="R.Conca"/>
          <s v="L.Brown"/>
          <s v="B.Ah Chee"/>
          <s v="D.Thomas"/>
          <s v="B.Ainsworth"/>
          <s v="H.Crozier"/>
          <s v="W.Milera"/>
          <s v="S.Petrevski-Seton"/>
          <s v="R.Bonner"/>
          <s v="J.Gresham"/>
          <s v="B.Williams"/>
          <s v="T.Phillips"/>
          <s v="T.Dumont"/>
          <s v="L.McCarthy"/>
          <s v="H.Himmelberg"/>
          <s v="T.Barrass"/>
          <s v="J.Carlisle"/>
          <s v="S.Gray"/>
          <s v="C.McKenna"/>
          <s v="B.Ronke"/>
          <s v="C.Ellis-Yolmen"/>
          <s v="P.Ahern"/>
          <s v="L.Austin"/>
          <s v="B.Sheppard"/>
          <s v="P.Davis"/>
          <s v="A.Aliir"/>
          <s v="S.Powell-Pepper"/>
          <s v="C.*** Rioli"/>
          <s v="N.Robertson"/>
          <s v="S.Murray"/>
          <s v="D.Houston"/>
          <s v="B.Fritsch"/>
          <s v="L.Jetta"/>
          <s v="T.Jonas"/>
          <s v="B.Parfitt"/>
          <s v="J.Darling"/>
          <s v="J.Castagna"/>
          <s v="J.Short"/>
          <s v="J.Simpkin"/>
          <s v="J.Anderson"/>
          <s v="A.Christensen"/>
          <s v="N.Naitanui"/>
          <s v="B.Jacobs"/>
          <s v="B.Cox"/>
          <s v="R.Clarke"/>
          <s v="D.Moore"/>
          <s v="A.Cerra"/>
          <s v="T.J. Lynch"/>
          <s v="J.Ridley"/>
          <s v="J.Worpel"/>
          <s v="W.Rioli"/>
          <s v="S.Walsh"/>
          <s v="J.Higgins"/>
          <s v="A.Francis"/>
          <s v="C.McCarthy"/>
          <s v="J.Berry"/>
          <s v="D.Tucker"/>
          <s v="H.McCluggage"/>
          <s v="W.Drew"/>
          <s v="J.Melksham"/>
          <s v="J.Bowes"/>
          <s v="A.Sexton"/>
          <s v="R.Marshall"/>
          <s v="C.Mayne"/>
          <s v="H.Cunningham"/>
          <s v="A.McDonald-Tipungwuti"/>
          <s v="L.Baker"/>
          <s v="M.Taberner"/>
          <s v="M.Hore"/>
          <s v="D.Howard"/>
          <s v="C.Rozee"/>
          <s v="G.Rohan"/>
          <s v="J.Stephenson"/>
          <s v="J.Trengove"/>
          <s v="A.Keath"/>
          <s v="J.Ceglar"/>
          <s v="J.Kennedy"/>
          <s v="R.O'Brien"/>
          <s v="D.MacPherson"/>
          <s v="J.Impey"/>
          <s v="S.Lloyd"/>
          <s v="Group2"/>
          <s v="Group3"/>
          <s v="Group1"/>
          <s v="B.Sier"/>
          <s v="H.Perryman"/>
          <m/>
          <s v="L.Davies-Uniacke"/>
          <s v="C.Zurhaar"/>
          <s v="W.Brodie"/>
          <s v="T.Membrey"/>
          <s v="J.Lienert"/>
          <s v="T.Thomas"/>
          <s v="O.Florent"/>
          <s v="T.English"/>
          <s v="J.Aish"/>
          <s v="P.Lipinski"/>
          <s v="J.Dawson"/>
          <s v="D.Gardiner"/>
          <s v="O.McInerney"/>
          <s v="G.Logue"/>
          <s v="J.Battle"/>
          <s v="S.Day"/>
          <s v="Group4"/>
          <s v="K.Amon"/>
          <s v="T.Duryea"/>
          <s v="L.Casboult"/>
          <s v="S.Bolton"/>
          <s v="D.Grimes"/>
          <s v="M.Gleeson"/>
          <s v="H.Clark"/>
          <s v="J.Silvagni"/>
          <s v="J.Graham"/>
          <s v="B.Stratton"/>
        </groupItems>
      </fieldGroup>
    </cacheField>
    <cacheField name="ROUND2" numFmtId="0" databaseField="0">
      <fieldGroup base="1">
        <discretePr count="24">
          <x v="9"/>
          <x v="9"/>
          <x v="9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0"/>
          <x v="1"/>
          <x v="2"/>
          <x v="3"/>
          <x v="4"/>
          <x v="5"/>
          <x v="6"/>
          <x v="7"/>
          <x v="8"/>
        </discretePr>
        <groupItems count="11">
          <n v="16"/>
          <n v="17"/>
          <n v="18"/>
          <n v="19"/>
          <n v="20"/>
          <n v="21"/>
          <n v="22"/>
          <n v="23"/>
          <m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886.656498263888" createdVersion="6" refreshedVersion="6" minRefreshableVersion="3" recordCount="11484" xr:uid="{00000000-000A-0000-FFFF-FFFF03000000}">
  <cacheSource type="worksheet">
    <worksheetSource ref="A1:I11485" sheet="DATA - Round Scores"/>
  </cacheSource>
  <cacheFields count="9">
    <cacheField name="SEASON" numFmtId="0">
      <sharedItems containsSemiMixedTypes="0" containsString="0" containsNumber="1" containsInteger="1" minValue="2017" maxValue="2019"/>
    </cacheField>
    <cacheField name="ROUND" numFmtId="0">
      <sharedItems containsSemiMixedTypes="0" containsString="0" containsNumber="1" containsInteger="1" minValue="1" maxValue="23"/>
    </cacheField>
    <cacheField name="SC TEAM" numFmtId="0">
      <sharedItems/>
    </cacheField>
    <cacheField name="PLAYER" numFmtId="0">
      <sharedItems count="431">
        <s v="L.Breust"/>
        <s v="J.Macrae"/>
        <s v="J.Lewis"/>
        <s v="S.Docherty"/>
        <s v="Z.Jones"/>
        <s v="J.Kennedy"/>
        <s v="T.Greene"/>
        <s v="D.Shiel"/>
        <s v="A.Young"/>
        <s v="P.Ryder"/>
        <s v="M.Barlow"/>
        <s v="J.Kelly"/>
        <s v="A.Sandilands"/>
        <s v="D.Mundy"/>
        <s v="A.Rance"/>
        <s v="D.Armitage"/>
        <s v="C.Hampton"/>
        <s v="A.Gaff"/>
        <s v="L.Hodge"/>
        <s v="L.Shiels"/>
        <s v="M.Duncan"/>
        <s v="J.Pittard"/>
        <s v="W.Hoskin-Elliott"/>
        <s v="S.Grigg"/>
        <s v="S.Ross"/>
        <s v="K.Kolodjashnij"/>
        <s v="J.Harbrow"/>
        <s v="K.Lambert"/>
        <s v="M.Wood"/>
        <s v="J.Waite"/>
        <s v="J.Jenkins"/>
        <s v="D.Lang"/>
        <s v="N.Hrovat"/>
        <s v="J.Steele"/>
        <s v="J.Crisp"/>
        <s v="S.Edwards"/>
        <s v="A.McGrath"/>
        <s v="J.Lever"/>
        <s v="A.Neal-Bullen"/>
        <s v="J.Harmes"/>
        <s v="D.Swallow"/>
        <s v="J.Polec"/>
        <s v="T.Bellchambers"/>
        <s v="Z.Smith"/>
        <s v="D.Menzel"/>
        <s v="C.Hooker"/>
        <s v="M.Daw"/>
        <s v="J.Watson"/>
        <s v="D.Astbury"/>
        <s v="R.Douglas"/>
        <s v="J.Elliott"/>
        <s v="M.Boyd"/>
        <s v="S.Thompson"/>
        <s v="J.Roughead"/>
        <s v="R.Bastinac"/>
        <s v="C.Salem"/>
        <s v="A.Mullett"/>
        <s v="N.Vlastuin"/>
        <s v="D.Rich"/>
        <s v="A.Swallow"/>
        <s v="D.Howe"/>
        <s v="D.Simpson"/>
        <s v="L.Ryan"/>
        <s v="S.Hill"/>
        <s v="J.Redden"/>
        <s v="K.Brooksby"/>
        <s v="M.Scharenberg"/>
        <s v="J.Lyons"/>
        <s v="M.Baguley"/>
        <s v="J.Gibson"/>
        <s v="T.Mitchell"/>
        <s v="J.Smith"/>
        <s v="A.Treloar"/>
        <s v="J.Howe"/>
        <s v="J.Watts"/>
        <s v="B.Vince"/>
        <s v="C.Oliver"/>
        <s v="D.Zorko"/>
        <s v="C.Marchbank"/>
        <s v="R.Griffen"/>
        <s v="S.Mumford"/>
        <s v="T.Miller"/>
        <s v="N.Fyfe"/>
        <s v="J.McVeigh"/>
        <s v="S.Selwood"/>
        <s v="K.Stevens"/>
        <s v="C.Cameron"/>
        <s v="S.Menegola"/>
        <s v="R.Tarrant"/>
        <s v="J.Cameron"/>
        <s v="B.Cunnington"/>
        <s v="R.Henderson"/>
        <s v="N.Newman"/>
        <s v="M.Wallis"/>
        <s v="R.Burton"/>
        <s v="J.Caddy"/>
        <s v="H.Greenwood"/>
        <s v="B.Matera"/>
        <s v="J.Newnes"/>
        <s v="R.Laird"/>
        <s v="S.Biggs"/>
        <s v="M.Hibberd"/>
        <s v="D.Tyson"/>
        <s v="S.Gibson"/>
        <s v="R.Stanley"/>
        <s v="T.Nankervis"/>
        <s v="R.Lester"/>
        <s v="H.Bennell"/>
        <s v="A.Hall"/>
        <s v="N.Riewoldt"/>
        <s v="C.Pedersen"/>
        <s v="J.Johannisen"/>
        <s v="L.Dahlhaus"/>
        <s v="T.Adams"/>
        <s v="B.Grundy"/>
        <s v="D.Beams"/>
        <s v="J.Macmillan"/>
        <s v="M.Wright"/>
        <s v="J.Lloyd"/>
        <s v="P.Dangerfield"/>
        <s v="J.Westhoff"/>
        <s v="O.Wines"/>
        <s v="D.Heppell"/>
        <s v="T.Cotchin"/>
        <s v="D.Prestia"/>
        <s v="S.Hurn"/>
        <s v="M.Suckling"/>
        <s v="M.Broadbent"/>
        <s v="J.Martin"/>
        <s v="T.Hickey"/>
        <s v="M.LeCras"/>
        <s v="L.Jong"/>
        <s v="B.Crouch"/>
        <s v="B.Acres"/>
        <s v="K.Simpson"/>
        <s v="A.Miles"/>
        <s v="J.Billings"/>
        <s v="S.Lycett"/>
        <s v="B.Brown"/>
        <s v="L.McDonald"/>
        <s v="D.Zaharakis"/>
        <s v="D.Smith"/>
        <s v="N.Haynes"/>
        <s v="G.Birchall"/>
        <s v="T.McKenzie"/>
        <s v="S.Coniglio"/>
        <s v="S.Savage"/>
        <s v="B.Deledio"/>
        <s v="L.Picken"/>
        <s v="L.Weller"/>
        <s v="J.Sicily"/>
        <s v="B.Longer"/>
        <s v="J.Sinclair"/>
        <s v="I.Smith"/>
        <s v="B.Reid"/>
        <s v="J.Hogan"/>
        <s v="B.Gibbs"/>
        <s v="K.Tippett"/>
        <s v="K.Jack"/>
        <s v="L.Henderson"/>
        <s v="Z.Tuohy"/>
        <s v="T.Scully"/>
        <s v="T.Lynch"/>
        <s v="G.Ablett"/>
        <s v="S.May"/>
        <s v="Z.Merrett"/>
        <s v="M.Hurley"/>
        <s v="T.Colyer"/>
        <s v="R.Sloane"/>
        <s v="E.Betts"/>
        <s v="D.Wells"/>
        <s v="H.Taylor"/>
        <s v="B.McEvoy"/>
        <s v="A.Fasolo"/>
        <s v="J.Geary"/>
        <s v="S.Reid"/>
        <s v="R.Lobb"/>
        <s v="J.Witts"/>
        <s v="A.Otten"/>
        <s v="O.Fantasia"/>
        <s v="L.Spurr"/>
        <s v="S.Frost"/>
        <s v="L.Whitfield"/>
        <s v="J.Redpath"/>
        <s v="N.Wilson"/>
        <s v="B.Maynard"/>
        <s v="T.Papley"/>
        <s v="P.Hanley"/>
        <s v="O.McDonald"/>
        <s v="R.Murphy"/>
        <s v="T.McLean"/>
        <s v="S.Kerridge"/>
        <s v="L.Dunstan"/>
        <s v="J.Stringer"/>
        <s v="L.Hunter"/>
        <s v="T.Goldstein"/>
        <s v="M.Murphy"/>
        <s v="L.Franklin"/>
        <s v="D.Hannebery"/>
        <s v="J.Selwood"/>
        <s v="Z.Williams"/>
        <s v="B.Houli"/>
        <s v="J.Steven"/>
        <s v="B.Smith"/>
        <s v="L.Shuey"/>
        <s v="S.Wellingham"/>
        <s v="E.Yeo"/>
        <s v="J.De Goey"/>
        <s v="E.Curnow"/>
        <s v="B.Stanton"/>
        <s v="M.Kreuzer"/>
        <s v="S.McKernan"/>
        <s v="M.Johnson"/>
        <s v="B.Hill"/>
        <s v="J.Webster"/>
        <s v="M.Walters"/>
        <s v="C.Mills"/>
        <s v="C.Masten"/>
        <s v="D.Sheed"/>
        <s v="L.Jones"/>
        <s v="T.Langdon"/>
        <s v="T.Rockliff"/>
        <s v="L.Taylor"/>
        <s v="A.Witherden"/>
        <s v="J.Patton"/>
        <s v="S.Pendlebury"/>
        <s v="T.McDonald"/>
        <s v="J.Viney"/>
        <s v="S.Martin"/>
        <s v="J.Ziebell"/>
        <s v="D.Rampe"/>
        <s v="S.Motlop"/>
        <s v="H.Shaw"/>
        <s v="C.Ward"/>
        <s v="S.Johnson"/>
        <s v="C.Wingard"/>
        <s v="D.Martin"/>
        <s v="M.Priddis"/>
        <s v="J.McGovern"/>
        <s v="S.Atley"/>
        <s v="T.Hawkins"/>
        <s v="T.Boak"/>
        <s v="D.Roberton"/>
        <s v="M.Adams"/>
        <s v="H.Hartlett"/>
        <s v="I.Heeney"/>
        <s v="D.Kent"/>
        <s v="T.Liberatore"/>
        <s v="R.Gray"/>
        <s v="S.Burgoyne"/>
        <s v="J.Gunston"/>
        <s v="C.Daniel"/>
        <s v="M.Bontempelli"/>
        <s v="N.Jones"/>
        <s v="P.Cripps"/>
        <s v="L.Parker"/>
        <s v="B.Goddard"/>
        <s v="J.Riewoldt"/>
        <s v="S.Jacobs"/>
        <s v="M.Crouch"/>
        <s v="S.Mitchell"/>
        <s v="J.Hunt"/>
        <s v="M.Weller"/>
        <s v="B.Ebert"/>
        <s v="C.Rioli"/>
        <s v="A.Mackie"/>
        <s v="T.Walker"/>
        <s v="J.Hopper"/>
        <s v="J.Daniher"/>
        <s v="C.Petracca"/>
        <s v="E.Wood"/>
        <s v="C.Guthrie"/>
        <s v="M.Blicavs"/>
        <s v="B.Ellis"/>
        <s v="H.Grundy"/>
        <s v="D.Petrie"/>
        <s v="E.Hipwood"/>
        <s v="J.O'Meara"/>
        <s v="S.Sidebottom"/>
        <s v="M.Gawn"/>
        <s v="S.Higgins"/>
        <s v="L.Neale"/>
        <s v="L.Montagna"/>
        <s v="S.Mayes"/>
        <s v="R.Atkins"/>
        <s v="M.McGovern"/>
        <s v="L.Plowman"/>
        <s v="J.Garlett"/>
        <s v="M.Robinson"/>
        <s v="M.Williams"/>
        <s v="C.Dixon"/>
        <s v="N.Graham"/>
        <s v="C.Sinclair"/>
        <s v="C.Blakely"/>
        <s v="C.Curnow"/>
        <s v="D.Byrne-Jones"/>
        <s v="T.Bell"/>
        <s v="G.Hewett"/>
        <s v="T.Stewart"/>
        <s v="Z.Fisher"/>
        <s v="A.Brayshaw"/>
        <s v="M.de Boer"/>
        <s v="H.Andrews"/>
        <s v="E.Langdon"/>
        <s v="P.Seedsman"/>
        <s v="J.Thomas"/>
        <s v="J.Dunkley"/>
        <s v="J.Finlayson"/>
        <s v="B.Hardwick"/>
        <s v="A.Saad"/>
        <s v="J.Murdoch"/>
        <s v="K.Langford"/>
        <s v="D.Parish"/>
        <s v="J.Walker"/>
        <s v="A.Kennedy"/>
        <s v="J.Cripps"/>
        <s v="B.Fiorini"/>
        <s v="T.Taranto"/>
        <s v="C.O'Shea"/>
        <s v="T.Doedee"/>
        <s v="R.Mathieson"/>
        <s v="A.Tomlinson"/>
        <s v="T.Cutler"/>
        <s v="R.Conca"/>
        <s v="L.Brown"/>
        <s v="B.Ah Chee"/>
        <s v="D.Thomas"/>
        <s v="B.Ainsworth"/>
        <s v="H.Crozier"/>
        <s v="W.Milera"/>
        <s v="S.Petrevski-Seton"/>
        <s v="R.Bonner"/>
        <s v="J.Gresham"/>
        <s v="B.Williams"/>
        <s v="T.Phillips"/>
        <s v="T.Dumont"/>
        <s v="L.McCarthy"/>
        <s v="H.Himmelberg"/>
        <s v="T.Barrass"/>
        <s v="T.Kelly"/>
        <s v="J.Carlisle"/>
        <s v="S.Gray"/>
        <s v="C.McKenna"/>
        <s v="B.Ronke"/>
        <s v="C.Ellis-Yolmen"/>
        <s v="P.Ahern"/>
        <s v="L.Austin"/>
        <s v="B.Sheppard"/>
        <s v="P.Davis"/>
        <s v="A.Aliir"/>
        <s v="S.Powell-Pepper"/>
        <s v="C.*** Rioli"/>
        <s v="N.Robertson"/>
        <s v="S.Murray"/>
        <s v="D.Houston"/>
        <s v="B.Fritsch"/>
        <s v="L.Jetta"/>
        <s v="T.Jonas"/>
        <s v="B.Parfitt"/>
        <s v="J.Darling"/>
        <s v="J.Castagna"/>
        <s v="J.Short"/>
        <s v="J.Simpkin"/>
        <s v="J.Anderson"/>
        <s v="A.Christensen"/>
        <s v="N.Naitanui"/>
        <s v="B.Jacobs"/>
        <s v="B.Cox"/>
        <s v="R.Clarke"/>
        <s v="D.Moore"/>
        <s v="A.Cerra"/>
        <s v="J.Ridley"/>
        <s v="J.Worpel"/>
        <s v="W.Rioli"/>
        <s v="S.Walsh"/>
        <s v="J.Higgins"/>
        <s v="A.Francis"/>
        <s v="C.McCarthy"/>
        <s v="J.Berry"/>
        <s v="D.Tucker"/>
        <s v="H.McCluggage"/>
        <s v="W.Drew"/>
        <s v="J.Melksham"/>
        <s v="J.Bowes"/>
        <s v="A.Sexton"/>
        <s v="R.Marshall"/>
        <s v="C.Mayne"/>
        <s v="H.Cunningham"/>
        <s v="A.McDonald-Tipungwuti"/>
        <s v="L.Baker"/>
        <s v="M.Taberner"/>
        <s v="M.Hore"/>
        <s v="D.Howard"/>
        <s v="C.Rozee"/>
        <s v="G.Rohan"/>
        <s v="J.Stephenson"/>
        <s v="J.Trengove"/>
        <s v="A.Keath"/>
        <s v="J.Ceglar"/>
        <s v="R.O'Brien"/>
        <s v="D.MacPherson"/>
        <s v="J.Impey"/>
        <s v="S.Lloyd"/>
        <s v="B.Sier"/>
        <s v="H.Perryman"/>
        <s v="L.Davies-Uniacke"/>
        <s v="C.Zurhaar"/>
        <s v="W.Brodie"/>
        <s v="T.Membrey"/>
        <s v="J.Lienert"/>
        <s v="T.Thomas"/>
        <s v="O.Florent"/>
        <s v="T.English"/>
        <s v="J.Aish"/>
        <s v="P.Lipinski"/>
        <s v="J.Dawson"/>
        <s v="D.Gardiner"/>
        <s v="O.McInerney"/>
        <s v="G.Logue"/>
        <s v="J.Battle"/>
        <s v="S.Day"/>
        <s v="K.Amon"/>
        <s v="T.Duryea"/>
        <s v="L.Casboult"/>
        <s v="S.Bolton"/>
        <s v="D.Grimes"/>
        <s v="M.Gleeson"/>
        <s v="H.Clark"/>
        <s v="J.Silvagni"/>
        <s v="J.Graham"/>
        <s v="B.Stratton"/>
      </sharedItems>
    </cacheField>
    <cacheField name="TEAM" numFmtId="0">
      <sharedItems/>
    </cacheField>
    <cacheField name="POS" numFmtId="0">
      <sharedItems/>
    </cacheField>
    <cacheField name="PROJ" numFmtId="0">
      <sharedItems containsSemiMixedTypes="0" containsString="0" containsNumber="1" containsInteger="1" minValue="0" maxValue="162"/>
    </cacheField>
    <cacheField name="PTS" numFmtId="0">
      <sharedItems containsSemiMixedTypes="0" containsString="0" containsNumber="1" containsInteger="1" minValue="0" maxValue="219"/>
    </cacheField>
    <cacheField name="SC COACH" numFmtId="0">
      <sharedItems count="8">
        <s v="PMAC"/>
        <s v="JMERC"/>
        <s v="KAPPAZ"/>
        <s v="GARTER"/>
        <s v="LESTER"/>
        <s v="RICHO"/>
        <s v="MELONS"/>
        <s v="CHIEF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 McGrath" refreshedDate="43900.393611574073" createdVersion="6" refreshedVersion="6" minRefreshableVersion="3" recordCount="184" xr:uid="{00000000-000A-0000-FFFF-FFFF07000000}">
  <cacheSource type="worksheet">
    <worksheetSource ref="L1:Q185" sheet="DRAFT (3)"/>
  </cacheSource>
  <cacheFields count="6">
    <cacheField name="Round" numFmtId="0">
      <sharedItems containsString="0" containsBlank="1" containsNumber="1" containsInteger="1" minValue="1" maxValue="22" count="2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m/>
      </sharedItems>
    </cacheField>
    <cacheField name="Pick" numFmtId="0">
      <sharedItems containsSemiMixedTypes="0" containsString="0" containsNumber="1" containsInteger="1" minValue="1" maxValue="184"/>
    </cacheField>
    <cacheField name="Team" numFmtId="0">
      <sharedItems containsBlank="1"/>
    </cacheField>
    <cacheField name="Name" numFmtId="0">
      <sharedItems containsBlank="1"/>
    </cacheField>
    <cacheField name="Footywire" numFmtId="0">
      <sharedItems containsBlank="1"/>
    </cacheField>
    <cacheField name="Rating" numFmtId="0">
      <sharedItems containsBlank="1" count="7">
        <s v="FWD"/>
        <s v="RUC"/>
        <s v="MID"/>
        <s v="DEF"/>
        <s v="BEN"/>
        <e v="#N/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7">
  <r>
    <m/>
    <m/>
    <x v="0"/>
    <n v="1"/>
    <n v="1"/>
    <s v="Cotch Me If Ya Can"/>
    <x v="0"/>
    <s v="We're Not Gwilty"/>
    <s v="GARTER"/>
    <n v="1"/>
    <x v="0"/>
    <n v="0"/>
    <x v="0"/>
    <x v="0"/>
    <x v="0"/>
    <x v="0"/>
    <n v="0"/>
    <n v="0"/>
    <n v="1"/>
    <m/>
    <x v="0"/>
    <x v="0"/>
  </r>
  <r>
    <m/>
    <m/>
    <x v="0"/>
    <n v="1"/>
    <n v="1"/>
    <s v="We're Not Gwilty"/>
    <x v="1"/>
    <s v="Cotch Me If Ya Can"/>
    <s v="JMERC"/>
    <n v="0"/>
    <x v="0"/>
    <n v="0"/>
    <x v="1"/>
    <x v="1"/>
    <x v="1"/>
    <x v="0"/>
    <n v="1"/>
    <n v="0"/>
    <n v="0"/>
    <m/>
    <x v="1"/>
    <x v="0"/>
  </r>
  <r>
    <m/>
    <m/>
    <x v="0"/>
    <n v="1"/>
    <n v="2"/>
    <s v="Gawn Girl"/>
    <x v="2"/>
    <s v="Game of Jones"/>
    <s v="RICHO"/>
    <n v="1"/>
    <x v="0"/>
    <n v="0"/>
    <x v="2"/>
    <x v="2"/>
    <x v="2"/>
    <x v="0"/>
    <n v="0"/>
    <n v="0"/>
    <n v="1"/>
    <m/>
    <x v="0"/>
    <x v="1"/>
  </r>
  <r>
    <m/>
    <m/>
    <x v="0"/>
    <n v="1"/>
    <n v="2"/>
    <s v="Game of Jones"/>
    <x v="3"/>
    <s v="Gawn Girl"/>
    <s v="CHIEF"/>
    <n v="0"/>
    <x v="0"/>
    <n v="0"/>
    <x v="3"/>
    <x v="3"/>
    <x v="3"/>
    <x v="0"/>
    <n v="1"/>
    <n v="0"/>
    <n v="0"/>
    <m/>
    <x v="1"/>
    <x v="0"/>
  </r>
  <r>
    <m/>
    <m/>
    <x v="0"/>
    <n v="1"/>
    <n v="3"/>
    <s v="Steele Rebuilding"/>
    <x v="4"/>
    <s v="Brave Hartung"/>
    <s v="KAPPAZ"/>
    <n v="1"/>
    <x v="0"/>
    <n v="0"/>
    <x v="4"/>
    <x v="4"/>
    <x v="4"/>
    <x v="0"/>
    <n v="0"/>
    <n v="0"/>
    <n v="1"/>
    <m/>
    <x v="0"/>
    <x v="1"/>
  </r>
  <r>
    <m/>
    <m/>
    <x v="0"/>
    <n v="1"/>
    <n v="3"/>
    <s v="Brave Hartung"/>
    <x v="5"/>
    <s v="Steele Rebuilding"/>
    <s v="LESTER"/>
    <n v="0"/>
    <x v="0"/>
    <n v="0"/>
    <x v="5"/>
    <x v="5"/>
    <x v="5"/>
    <x v="0"/>
    <n v="1"/>
    <n v="0"/>
    <n v="0"/>
    <m/>
    <x v="1"/>
    <x v="1"/>
  </r>
  <r>
    <m/>
    <m/>
    <x v="0"/>
    <n v="1"/>
    <n v="4"/>
    <s v="Such is Fyfe"/>
    <x v="6"/>
    <s v="Bontback Mountain"/>
    <s v="MELONS"/>
    <n v="1"/>
    <x v="0"/>
    <n v="0"/>
    <x v="6"/>
    <x v="6"/>
    <x v="6"/>
    <x v="0"/>
    <n v="0"/>
    <n v="0"/>
    <n v="1"/>
    <m/>
    <x v="0"/>
    <x v="0"/>
  </r>
  <r>
    <m/>
    <m/>
    <x v="0"/>
    <n v="1"/>
    <n v="4"/>
    <s v="Bontback Mountain"/>
    <x v="7"/>
    <s v="Such is Fyfe"/>
    <s v="PMAC"/>
    <n v="0"/>
    <x v="0"/>
    <n v="0"/>
    <x v="7"/>
    <x v="7"/>
    <x v="7"/>
    <x v="0"/>
    <n v="1"/>
    <n v="0"/>
    <n v="0"/>
    <m/>
    <x v="1"/>
    <x v="1"/>
  </r>
  <r>
    <m/>
    <m/>
    <x v="0"/>
    <n v="2"/>
    <n v="1"/>
    <s v="Cotch Me If Ya Can"/>
    <x v="0"/>
    <s v="Bontback Mountain"/>
    <s v="MELONS"/>
    <n v="1"/>
    <x v="0"/>
    <n v="0"/>
    <x v="8"/>
    <x v="8"/>
    <x v="8"/>
    <x v="1"/>
    <n v="0"/>
    <n v="0"/>
    <n v="1"/>
    <m/>
    <x v="2"/>
    <x v="0"/>
  </r>
  <r>
    <m/>
    <m/>
    <x v="0"/>
    <n v="2"/>
    <n v="1"/>
    <s v="Bontback Mountain"/>
    <x v="7"/>
    <s v="Cotch Me If Ya Can"/>
    <s v="JMERC"/>
    <n v="0"/>
    <x v="0"/>
    <n v="0"/>
    <x v="9"/>
    <x v="9"/>
    <x v="9"/>
    <x v="1"/>
    <n v="1"/>
    <n v="0"/>
    <n v="0"/>
    <m/>
    <x v="3"/>
    <x v="1"/>
  </r>
  <r>
    <m/>
    <m/>
    <x v="0"/>
    <n v="2"/>
    <n v="2"/>
    <s v="Game of Jones"/>
    <x v="3"/>
    <s v="We're Not Gwilty"/>
    <s v="GARTER"/>
    <n v="1"/>
    <x v="0"/>
    <n v="0"/>
    <x v="10"/>
    <x v="10"/>
    <x v="0"/>
    <x v="1"/>
    <n v="0"/>
    <n v="0"/>
    <n v="1"/>
    <m/>
    <x v="4"/>
    <x v="0"/>
  </r>
  <r>
    <m/>
    <m/>
    <x v="0"/>
    <n v="2"/>
    <n v="2"/>
    <s v="We're Not Gwilty"/>
    <x v="1"/>
    <s v="Game of Jones"/>
    <s v="RICHO"/>
    <n v="0"/>
    <x v="0"/>
    <n v="0"/>
    <x v="11"/>
    <x v="11"/>
    <x v="1"/>
    <x v="1"/>
    <n v="1"/>
    <n v="0"/>
    <n v="0"/>
    <m/>
    <x v="3"/>
    <x v="0"/>
  </r>
  <r>
    <m/>
    <m/>
    <x v="0"/>
    <n v="2"/>
    <n v="3"/>
    <s v="Gawn Girl"/>
    <x v="2"/>
    <s v="Brave Hartung"/>
    <s v="KAPPAZ"/>
    <n v="1"/>
    <x v="0"/>
    <n v="0"/>
    <x v="12"/>
    <x v="12"/>
    <x v="10"/>
    <x v="1"/>
    <n v="0"/>
    <n v="0"/>
    <n v="1"/>
    <m/>
    <x v="2"/>
    <x v="1"/>
  </r>
  <r>
    <m/>
    <m/>
    <x v="0"/>
    <n v="2"/>
    <n v="3"/>
    <s v="Brave Hartung"/>
    <x v="5"/>
    <s v="Gawn Girl"/>
    <s v="CHIEF"/>
    <n v="0"/>
    <x v="0"/>
    <n v="0"/>
    <x v="13"/>
    <x v="13"/>
    <x v="11"/>
    <x v="1"/>
    <n v="1"/>
    <n v="0"/>
    <n v="0"/>
    <m/>
    <x v="3"/>
    <x v="1"/>
  </r>
  <r>
    <m/>
    <m/>
    <x v="0"/>
    <n v="2"/>
    <n v="4"/>
    <s v="Such is Fyfe"/>
    <x v="6"/>
    <s v="Steele Rebuilding"/>
    <s v="LESTER"/>
    <n v="1"/>
    <x v="0"/>
    <n v="0"/>
    <x v="14"/>
    <x v="14"/>
    <x v="12"/>
    <x v="1"/>
    <n v="1"/>
    <n v="0"/>
    <n v="0"/>
    <m/>
    <x v="4"/>
    <x v="0"/>
  </r>
  <r>
    <m/>
    <m/>
    <x v="0"/>
    <n v="2"/>
    <n v="4"/>
    <s v="Steele Rebuilding"/>
    <x v="4"/>
    <s v="Such is Fyfe"/>
    <s v="PMAC"/>
    <n v="0"/>
    <x v="0"/>
    <n v="0"/>
    <x v="15"/>
    <x v="15"/>
    <x v="13"/>
    <x v="1"/>
    <n v="0"/>
    <n v="0"/>
    <n v="1"/>
    <m/>
    <x v="2"/>
    <x v="1"/>
  </r>
  <r>
    <m/>
    <m/>
    <x v="0"/>
    <n v="3"/>
    <n v="1"/>
    <s v="Game of Jones"/>
    <x v="3"/>
    <s v="Bontback Mountain"/>
    <s v="MELONS"/>
    <n v="1"/>
    <x v="0"/>
    <n v="0"/>
    <x v="16"/>
    <x v="16"/>
    <x v="14"/>
    <x v="2"/>
    <n v="0"/>
    <n v="0"/>
    <n v="1"/>
    <m/>
    <x v="5"/>
    <x v="0"/>
  </r>
  <r>
    <m/>
    <m/>
    <x v="0"/>
    <n v="3"/>
    <n v="1"/>
    <s v="Bontback Mountain"/>
    <x v="7"/>
    <s v="Game of Jones"/>
    <s v="RICHO"/>
    <n v="0"/>
    <x v="0"/>
    <n v="0"/>
    <x v="17"/>
    <x v="17"/>
    <x v="15"/>
    <x v="2"/>
    <n v="1"/>
    <n v="0"/>
    <n v="0"/>
    <m/>
    <x v="6"/>
    <x v="1"/>
  </r>
  <r>
    <m/>
    <m/>
    <x v="0"/>
    <n v="3"/>
    <n v="2"/>
    <s v="Gawn Girl"/>
    <x v="2"/>
    <s v="Steele Rebuilding"/>
    <s v="LESTER"/>
    <n v="1"/>
    <x v="0"/>
    <n v="0"/>
    <x v="18"/>
    <x v="18"/>
    <x v="16"/>
    <x v="2"/>
    <n v="1"/>
    <n v="0"/>
    <n v="0"/>
    <m/>
    <x v="5"/>
    <x v="1"/>
  </r>
  <r>
    <m/>
    <m/>
    <x v="0"/>
    <n v="3"/>
    <n v="2"/>
    <s v="Steele Rebuilding"/>
    <x v="4"/>
    <s v="Gawn Girl"/>
    <s v="CHIEF"/>
    <n v="0"/>
    <x v="0"/>
    <n v="0"/>
    <x v="19"/>
    <x v="19"/>
    <x v="17"/>
    <x v="2"/>
    <n v="0"/>
    <n v="0"/>
    <n v="1"/>
    <m/>
    <x v="7"/>
    <x v="1"/>
  </r>
  <r>
    <m/>
    <m/>
    <x v="0"/>
    <n v="3"/>
    <n v="3"/>
    <s v="Such is Fyfe"/>
    <x v="6"/>
    <s v="Cotch Me If Ya Can"/>
    <s v="JMERC"/>
    <n v="1"/>
    <x v="0"/>
    <n v="0"/>
    <x v="20"/>
    <x v="20"/>
    <x v="18"/>
    <x v="2"/>
    <n v="0"/>
    <n v="0"/>
    <n v="1"/>
    <m/>
    <x v="5"/>
    <x v="0"/>
  </r>
  <r>
    <m/>
    <m/>
    <x v="0"/>
    <n v="3"/>
    <n v="3"/>
    <s v="Cotch Me If Ya Can"/>
    <x v="0"/>
    <s v="Such is Fyfe"/>
    <s v="PMAC"/>
    <n v="0"/>
    <x v="0"/>
    <n v="0"/>
    <x v="21"/>
    <x v="21"/>
    <x v="19"/>
    <x v="2"/>
    <n v="1"/>
    <n v="0"/>
    <n v="0"/>
    <m/>
    <x v="5"/>
    <x v="0"/>
  </r>
  <r>
    <m/>
    <m/>
    <x v="0"/>
    <n v="3"/>
    <n v="4"/>
    <s v="We're Not Gwilty"/>
    <x v="1"/>
    <s v="Brave Hartung"/>
    <s v="KAPPAZ"/>
    <n v="1"/>
    <x v="0"/>
    <n v="0"/>
    <x v="22"/>
    <x v="22"/>
    <x v="20"/>
    <x v="2"/>
    <n v="0"/>
    <n v="0"/>
    <n v="1"/>
    <m/>
    <x v="8"/>
    <x v="0"/>
  </r>
  <r>
    <m/>
    <m/>
    <x v="0"/>
    <n v="3"/>
    <n v="4"/>
    <s v="Brave Hartung"/>
    <x v="5"/>
    <s v="We're Not Gwilty"/>
    <s v="GARTER"/>
    <n v="0"/>
    <x v="0"/>
    <n v="0"/>
    <x v="23"/>
    <x v="23"/>
    <x v="21"/>
    <x v="2"/>
    <n v="1"/>
    <n v="0"/>
    <n v="0"/>
    <m/>
    <x v="6"/>
    <x v="1"/>
  </r>
  <r>
    <m/>
    <m/>
    <x v="0"/>
    <n v="4"/>
    <n v="1"/>
    <s v="Brave Hartung"/>
    <x v="5"/>
    <s v="Bontback Mountain"/>
    <s v="MELONS"/>
    <n v="1"/>
    <x v="0"/>
    <n v="0"/>
    <x v="24"/>
    <x v="24"/>
    <x v="22"/>
    <x v="3"/>
    <n v="1"/>
    <n v="0"/>
    <n v="0"/>
    <m/>
    <x v="9"/>
    <x v="1"/>
  </r>
  <r>
    <m/>
    <m/>
    <x v="0"/>
    <n v="4"/>
    <n v="1"/>
    <s v="Bontback Mountain"/>
    <x v="7"/>
    <s v="Brave Hartung"/>
    <s v="KAPPAZ"/>
    <n v="0"/>
    <x v="0"/>
    <n v="0"/>
    <x v="25"/>
    <x v="25"/>
    <x v="23"/>
    <x v="3"/>
    <n v="0"/>
    <n v="0"/>
    <n v="1"/>
    <m/>
    <x v="10"/>
    <x v="1"/>
  </r>
  <r>
    <m/>
    <m/>
    <x v="0"/>
    <n v="4"/>
    <n v="2"/>
    <s v="Game of Jones"/>
    <x v="3"/>
    <s v="Cotch Me If Ya Can"/>
    <s v="JMERC"/>
    <n v="1"/>
    <x v="0"/>
    <n v="0"/>
    <x v="26"/>
    <x v="26"/>
    <x v="24"/>
    <x v="3"/>
    <n v="0"/>
    <n v="0"/>
    <n v="1"/>
    <m/>
    <x v="11"/>
    <x v="0"/>
  </r>
  <r>
    <m/>
    <m/>
    <x v="0"/>
    <n v="4"/>
    <n v="2"/>
    <s v="Cotch Me If Ya Can"/>
    <x v="0"/>
    <s v="Game of Jones"/>
    <s v="RICHO"/>
    <n v="0"/>
    <x v="0"/>
    <n v="0"/>
    <x v="27"/>
    <x v="27"/>
    <x v="25"/>
    <x v="3"/>
    <n v="1"/>
    <n v="0"/>
    <n v="0"/>
    <m/>
    <x v="12"/>
    <x v="0"/>
  </r>
  <r>
    <m/>
    <m/>
    <x v="0"/>
    <n v="4"/>
    <n v="3"/>
    <s v="Such is Fyfe"/>
    <x v="6"/>
    <s v="Gawn Girl"/>
    <s v="CHIEF"/>
    <n v="1"/>
    <x v="0"/>
    <n v="0"/>
    <x v="24"/>
    <x v="28"/>
    <x v="26"/>
    <x v="3"/>
    <n v="0"/>
    <n v="0"/>
    <n v="1"/>
    <m/>
    <x v="11"/>
    <x v="0"/>
  </r>
  <r>
    <m/>
    <m/>
    <x v="0"/>
    <n v="4"/>
    <n v="3"/>
    <s v="Gawn Girl"/>
    <x v="2"/>
    <s v="Such is Fyfe"/>
    <s v="PMAC"/>
    <n v="0"/>
    <x v="0"/>
    <n v="0"/>
    <x v="28"/>
    <x v="25"/>
    <x v="27"/>
    <x v="3"/>
    <n v="1"/>
    <n v="0"/>
    <n v="0"/>
    <m/>
    <x v="12"/>
    <x v="1"/>
  </r>
  <r>
    <m/>
    <m/>
    <x v="0"/>
    <n v="4"/>
    <n v="4"/>
    <s v="We're Not Gwilty"/>
    <x v="1"/>
    <s v="Steele Rebuilding"/>
    <s v="LESTER"/>
    <n v="1"/>
    <x v="0"/>
    <n v="0"/>
    <x v="29"/>
    <x v="27"/>
    <x v="18"/>
    <x v="3"/>
    <n v="0"/>
    <n v="0"/>
    <n v="1"/>
    <m/>
    <x v="12"/>
    <x v="0"/>
  </r>
  <r>
    <m/>
    <m/>
    <x v="0"/>
    <n v="4"/>
    <n v="4"/>
    <s v="Steele Rebuilding"/>
    <x v="4"/>
    <s v="We're Not Gwilty"/>
    <s v="GARTER"/>
    <n v="0"/>
    <x v="0"/>
    <n v="0"/>
    <x v="26"/>
    <x v="29"/>
    <x v="19"/>
    <x v="3"/>
    <n v="1"/>
    <n v="0"/>
    <n v="0"/>
    <m/>
    <x v="11"/>
    <x v="1"/>
  </r>
  <r>
    <m/>
    <m/>
    <x v="0"/>
    <n v="5"/>
    <n v="1"/>
    <s v="Bontback Mountain"/>
    <x v="7"/>
    <s v="Steele Rebuilding"/>
    <s v="LESTER"/>
    <n v="1"/>
    <x v="0"/>
    <n v="0"/>
    <x v="30"/>
    <x v="30"/>
    <x v="28"/>
    <x v="4"/>
    <n v="0"/>
    <n v="0"/>
    <n v="1"/>
    <m/>
    <x v="13"/>
    <x v="1"/>
  </r>
  <r>
    <m/>
    <m/>
    <x v="0"/>
    <n v="5"/>
    <n v="1"/>
    <s v="Steele Rebuilding"/>
    <x v="4"/>
    <s v="Bontback Mountain"/>
    <s v="MELONS"/>
    <n v="0"/>
    <x v="0"/>
    <n v="0"/>
    <x v="31"/>
    <x v="31"/>
    <x v="29"/>
    <x v="4"/>
    <n v="1"/>
    <n v="0"/>
    <n v="0"/>
    <m/>
    <x v="14"/>
    <x v="1"/>
  </r>
  <r>
    <m/>
    <m/>
    <x v="0"/>
    <n v="5"/>
    <n v="2"/>
    <s v="Brave Hartung"/>
    <x v="5"/>
    <s v="Cotch Me If Ya Can"/>
    <s v="JMERC"/>
    <n v="1"/>
    <x v="0"/>
    <n v="0"/>
    <x v="31"/>
    <x v="32"/>
    <x v="30"/>
    <x v="4"/>
    <n v="1"/>
    <n v="0"/>
    <n v="0"/>
    <m/>
    <x v="15"/>
    <x v="1"/>
  </r>
  <r>
    <m/>
    <m/>
    <x v="0"/>
    <n v="5"/>
    <n v="2"/>
    <s v="Cotch Me If Ya Can"/>
    <x v="0"/>
    <s v="Brave Hartung"/>
    <s v="KAPPAZ"/>
    <n v="0"/>
    <x v="0"/>
    <n v="0"/>
    <x v="32"/>
    <x v="30"/>
    <x v="31"/>
    <x v="4"/>
    <n v="0"/>
    <n v="0"/>
    <n v="1"/>
    <m/>
    <x v="14"/>
    <x v="0"/>
  </r>
  <r>
    <m/>
    <m/>
    <x v="0"/>
    <n v="5"/>
    <n v="3"/>
    <s v="Such is Fyfe"/>
    <x v="6"/>
    <s v="Game of Jones"/>
    <s v="RICHO"/>
    <n v="1"/>
    <x v="0"/>
    <n v="0"/>
    <x v="33"/>
    <x v="33"/>
    <x v="32"/>
    <x v="4"/>
    <n v="1"/>
    <n v="0"/>
    <n v="0"/>
    <m/>
    <x v="14"/>
    <x v="0"/>
  </r>
  <r>
    <m/>
    <m/>
    <x v="0"/>
    <n v="5"/>
    <n v="3"/>
    <s v="Game of Jones"/>
    <x v="3"/>
    <s v="Such is Fyfe"/>
    <s v="PMAC"/>
    <n v="0"/>
    <x v="0"/>
    <n v="0"/>
    <x v="34"/>
    <x v="34"/>
    <x v="33"/>
    <x v="4"/>
    <n v="0"/>
    <n v="0"/>
    <n v="1"/>
    <m/>
    <x v="16"/>
    <x v="0"/>
  </r>
  <r>
    <m/>
    <m/>
    <x v="0"/>
    <n v="5"/>
    <n v="4"/>
    <s v="We're Not Gwilty"/>
    <x v="1"/>
    <s v="Gawn Girl"/>
    <s v="CHIEF"/>
    <n v="1"/>
    <x v="0"/>
    <n v="0"/>
    <x v="35"/>
    <x v="35"/>
    <x v="34"/>
    <x v="4"/>
    <n v="0"/>
    <n v="0"/>
    <n v="1"/>
    <m/>
    <x v="14"/>
    <x v="0"/>
  </r>
  <r>
    <m/>
    <m/>
    <x v="0"/>
    <n v="5"/>
    <n v="4"/>
    <s v="Gawn Girl"/>
    <x v="2"/>
    <s v="We're Not Gwilty"/>
    <s v="GARTER"/>
    <n v="0"/>
    <x v="0"/>
    <n v="0"/>
    <x v="36"/>
    <x v="36"/>
    <x v="35"/>
    <x v="4"/>
    <n v="1"/>
    <n v="0"/>
    <n v="0"/>
    <m/>
    <x v="13"/>
    <x v="1"/>
  </r>
  <r>
    <m/>
    <m/>
    <x v="0"/>
    <n v="6"/>
    <n v="1"/>
    <s v="Bontback Mountain"/>
    <x v="7"/>
    <s v="Gawn Girl"/>
    <s v="CHIEF"/>
    <n v="1"/>
    <x v="0"/>
    <n v="0"/>
    <x v="37"/>
    <x v="37"/>
    <x v="36"/>
    <x v="5"/>
    <n v="0"/>
    <n v="0"/>
    <n v="1"/>
    <m/>
    <x v="17"/>
    <x v="1"/>
  </r>
  <r>
    <m/>
    <m/>
    <x v="0"/>
    <n v="6"/>
    <n v="1"/>
    <s v="Gawn Girl"/>
    <x v="2"/>
    <s v="Bontback Mountain"/>
    <s v="MELONS"/>
    <n v="0"/>
    <x v="0"/>
    <n v="0"/>
    <x v="38"/>
    <x v="38"/>
    <x v="37"/>
    <x v="5"/>
    <n v="1"/>
    <n v="0"/>
    <n v="0"/>
    <m/>
    <x v="18"/>
    <x v="1"/>
  </r>
  <r>
    <m/>
    <m/>
    <x v="0"/>
    <n v="6"/>
    <n v="2"/>
    <s v="Brave Hartung"/>
    <x v="5"/>
    <s v="Game of Jones"/>
    <s v="RICHO"/>
    <n v="1"/>
    <x v="0"/>
    <n v="0"/>
    <x v="39"/>
    <x v="39"/>
    <x v="38"/>
    <x v="5"/>
    <n v="0"/>
    <n v="0"/>
    <n v="1"/>
    <m/>
    <x v="19"/>
    <x v="1"/>
  </r>
  <r>
    <m/>
    <m/>
    <x v="0"/>
    <n v="6"/>
    <n v="2"/>
    <s v="Game of Jones"/>
    <x v="3"/>
    <s v="Brave Hartung"/>
    <s v="KAPPAZ"/>
    <n v="0"/>
    <x v="0"/>
    <n v="0"/>
    <x v="40"/>
    <x v="40"/>
    <x v="39"/>
    <x v="5"/>
    <n v="1"/>
    <n v="0"/>
    <n v="0"/>
    <m/>
    <x v="20"/>
    <x v="0"/>
  </r>
  <r>
    <m/>
    <m/>
    <x v="0"/>
    <n v="6"/>
    <n v="3"/>
    <s v="Steele Rebuilding"/>
    <x v="4"/>
    <s v="Cotch Me If Ya Can"/>
    <s v="JMERC"/>
    <n v="1"/>
    <x v="0"/>
    <n v="0"/>
    <x v="41"/>
    <x v="41"/>
    <x v="40"/>
    <x v="5"/>
    <n v="1"/>
    <n v="0"/>
    <n v="0"/>
    <m/>
    <x v="17"/>
    <x v="1"/>
  </r>
  <r>
    <m/>
    <m/>
    <x v="0"/>
    <n v="6"/>
    <n v="3"/>
    <s v="Cotch Me If Ya Can"/>
    <x v="0"/>
    <s v="Steele Rebuilding"/>
    <s v="LESTER"/>
    <n v="0"/>
    <x v="0"/>
    <n v="0"/>
    <x v="42"/>
    <x v="42"/>
    <x v="41"/>
    <x v="5"/>
    <n v="0"/>
    <n v="0"/>
    <n v="1"/>
    <m/>
    <x v="20"/>
    <x v="0"/>
  </r>
  <r>
    <m/>
    <m/>
    <x v="0"/>
    <n v="6"/>
    <n v="4"/>
    <s v="Such is Fyfe"/>
    <x v="6"/>
    <s v="We're Not Gwilty"/>
    <s v="GARTER"/>
    <n v="1"/>
    <x v="0"/>
    <n v="0"/>
    <x v="24"/>
    <x v="7"/>
    <x v="16"/>
    <x v="5"/>
    <n v="1"/>
    <n v="0"/>
    <n v="0"/>
    <m/>
    <x v="17"/>
    <x v="0"/>
  </r>
  <r>
    <m/>
    <m/>
    <x v="0"/>
    <n v="6"/>
    <n v="4"/>
    <s v="We're Not Gwilty"/>
    <x v="1"/>
    <s v="Such is Fyfe"/>
    <s v="PMAC"/>
    <n v="0"/>
    <x v="0"/>
    <n v="0"/>
    <x v="6"/>
    <x v="25"/>
    <x v="17"/>
    <x v="5"/>
    <n v="0"/>
    <n v="0"/>
    <n v="1"/>
    <m/>
    <x v="20"/>
    <x v="0"/>
  </r>
  <r>
    <m/>
    <m/>
    <x v="0"/>
    <n v="7"/>
    <n v="1"/>
    <s v="Bontback Mountain"/>
    <x v="7"/>
    <s v="We're Not Gwilty"/>
    <s v="GARTER"/>
    <n v="1"/>
    <x v="0"/>
    <n v="0"/>
    <x v="31"/>
    <x v="43"/>
    <x v="42"/>
    <x v="6"/>
    <n v="1"/>
    <n v="0"/>
    <n v="0"/>
    <m/>
    <x v="21"/>
    <x v="1"/>
  </r>
  <r>
    <m/>
    <m/>
    <x v="0"/>
    <n v="7"/>
    <n v="1"/>
    <s v="We're Not Gwilty"/>
    <x v="1"/>
    <s v="Bontback Mountain"/>
    <s v="MELONS"/>
    <n v="0"/>
    <x v="0"/>
    <n v="0"/>
    <x v="43"/>
    <x v="30"/>
    <x v="43"/>
    <x v="6"/>
    <n v="0"/>
    <n v="0"/>
    <n v="1"/>
    <m/>
    <x v="22"/>
    <x v="0"/>
  </r>
  <r>
    <m/>
    <m/>
    <x v="0"/>
    <n v="7"/>
    <n v="2"/>
    <s v="Cotch Me If Ya Can"/>
    <x v="0"/>
    <s v="Gawn Girl"/>
    <s v="CHIEF"/>
    <n v="1"/>
    <x v="0"/>
    <n v="0"/>
    <x v="44"/>
    <x v="44"/>
    <x v="44"/>
    <x v="6"/>
    <n v="0"/>
    <n v="0"/>
    <n v="1"/>
    <m/>
    <x v="22"/>
    <x v="0"/>
  </r>
  <r>
    <m/>
    <m/>
    <x v="0"/>
    <n v="7"/>
    <n v="2"/>
    <s v="Gawn Girl"/>
    <x v="2"/>
    <s v="Cotch Me If Ya Can"/>
    <s v="JMERC"/>
    <n v="0"/>
    <x v="0"/>
    <n v="0"/>
    <x v="45"/>
    <x v="45"/>
    <x v="45"/>
    <x v="6"/>
    <n v="1"/>
    <n v="0"/>
    <n v="0"/>
    <m/>
    <x v="23"/>
    <x v="1"/>
  </r>
  <r>
    <m/>
    <m/>
    <x v="0"/>
    <n v="7"/>
    <n v="3"/>
    <s v="Steele Rebuilding"/>
    <x v="4"/>
    <s v="Game of Jones"/>
    <s v="RICHO"/>
    <n v="1"/>
    <x v="0"/>
    <n v="0"/>
    <x v="46"/>
    <x v="3"/>
    <x v="46"/>
    <x v="6"/>
    <n v="0"/>
    <n v="0"/>
    <n v="1"/>
    <m/>
    <x v="24"/>
    <x v="1"/>
  </r>
  <r>
    <m/>
    <m/>
    <x v="0"/>
    <n v="7"/>
    <n v="3"/>
    <s v="Game of Jones"/>
    <x v="3"/>
    <s v="Steele Rebuilding"/>
    <s v="LESTER"/>
    <n v="0"/>
    <x v="0"/>
    <n v="0"/>
    <x v="2"/>
    <x v="46"/>
    <x v="47"/>
    <x v="6"/>
    <n v="1"/>
    <n v="0"/>
    <n v="0"/>
    <m/>
    <x v="24"/>
    <x v="0"/>
  </r>
  <r>
    <m/>
    <m/>
    <x v="0"/>
    <n v="7"/>
    <n v="4"/>
    <s v="Such is Fyfe"/>
    <x v="6"/>
    <s v="Brave Hartung"/>
    <s v="KAPPAZ"/>
    <n v="1"/>
    <x v="0"/>
    <n v="0"/>
    <x v="47"/>
    <x v="47"/>
    <x v="48"/>
    <x v="6"/>
    <n v="1"/>
    <n v="0"/>
    <n v="0"/>
    <m/>
    <x v="21"/>
    <x v="0"/>
  </r>
  <r>
    <m/>
    <m/>
    <x v="0"/>
    <n v="7"/>
    <n v="4"/>
    <s v="Brave Hartung"/>
    <x v="5"/>
    <s v="Such is Fyfe"/>
    <s v="PMAC"/>
    <n v="0"/>
    <x v="0"/>
    <n v="0"/>
    <x v="48"/>
    <x v="48"/>
    <x v="49"/>
    <x v="6"/>
    <n v="0"/>
    <n v="0"/>
    <n v="1"/>
    <m/>
    <x v="23"/>
    <x v="1"/>
  </r>
  <r>
    <m/>
    <m/>
    <x v="0"/>
    <n v="8"/>
    <n v="1"/>
    <s v="Cotch Me If Ya Can"/>
    <x v="0"/>
    <s v="We're Not Gwilty"/>
    <s v="GARTER"/>
    <n v="1"/>
    <x v="0"/>
    <n v="0"/>
    <x v="49"/>
    <x v="49"/>
    <x v="50"/>
    <x v="7"/>
    <n v="0"/>
    <n v="0"/>
    <n v="1"/>
    <m/>
    <x v="25"/>
    <x v="0"/>
  </r>
  <r>
    <m/>
    <m/>
    <x v="0"/>
    <n v="8"/>
    <n v="1"/>
    <s v="We're Not Gwilty"/>
    <x v="1"/>
    <s v="Cotch Me If Ya Can"/>
    <s v="JMERC"/>
    <n v="0"/>
    <x v="0"/>
    <n v="0"/>
    <x v="50"/>
    <x v="50"/>
    <x v="51"/>
    <x v="7"/>
    <n v="1"/>
    <n v="0"/>
    <n v="0"/>
    <m/>
    <x v="26"/>
    <x v="0"/>
  </r>
  <r>
    <m/>
    <m/>
    <x v="0"/>
    <n v="8"/>
    <n v="2"/>
    <s v="Gawn Girl"/>
    <x v="2"/>
    <s v="Game of Jones"/>
    <s v="RICHO"/>
    <n v="1"/>
    <x v="0"/>
    <n v="0"/>
    <x v="51"/>
    <x v="51"/>
    <x v="52"/>
    <x v="7"/>
    <n v="0"/>
    <n v="0"/>
    <n v="1"/>
    <m/>
    <x v="27"/>
    <x v="1"/>
  </r>
  <r>
    <m/>
    <m/>
    <x v="0"/>
    <n v="8"/>
    <n v="2"/>
    <s v="Game of Jones"/>
    <x v="3"/>
    <s v="Gawn Girl"/>
    <s v="CHIEF"/>
    <n v="0"/>
    <x v="0"/>
    <n v="0"/>
    <x v="52"/>
    <x v="52"/>
    <x v="53"/>
    <x v="7"/>
    <n v="1"/>
    <n v="0"/>
    <n v="0"/>
    <m/>
    <x v="28"/>
    <x v="0"/>
  </r>
  <r>
    <m/>
    <m/>
    <x v="0"/>
    <n v="8"/>
    <n v="3"/>
    <s v="Steele Rebuilding"/>
    <x v="4"/>
    <s v="Brave Hartung"/>
    <s v="KAPPAZ"/>
    <n v="1"/>
    <x v="0"/>
    <n v="0"/>
    <x v="53"/>
    <x v="53"/>
    <x v="54"/>
    <x v="7"/>
    <n v="1"/>
    <n v="0"/>
    <n v="0"/>
    <m/>
    <x v="28"/>
    <x v="1"/>
  </r>
  <r>
    <m/>
    <m/>
    <x v="0"/>
    <n v="8"/>
    <n v="3"/>
    <s v="Brave Hartung"/>
    <x v="5"/>
    <s v="Steele Rebuilding"/>
    <s v="LESTER"/>
    <n v="0"/>
    <x v="0"/>
    <n v="0"/>
    <x v="54"/>
    <x v="54"/>
    <x v="55"/>
    <x v="7"/>
    <n v="0"/>
    <n v="0"/>
    <n v="1"/>
    <m/>
    <x v="27"/>
    <x v="1"/>
  </r>
  <r>
    <m/>
    <m/>
    <x v="0"/>
    <n v="8"/>
    <n v="4"/>
    <s v="Such is Fyfe"/>
    <x v="6"/>
    <s v="Bontback Mountain"/>
    <s v="MELONS"/>
    <n v="1"/>
    <x v="0"/>
    <n v="0"/>
    <x v="55"/>
    <x v="55"/>
    <x v="56"/>
    <x v="7"/>
    <n v="1"/>
    <n v="0"/>
    <n v="0"/>
    <m/>
    <x v="27"/>
    <x v="0"/>
  </r>
  <r>
    <m/>
    <m/>
    <x v="0"/>
    <n v="8"/>
    <n v="4"/>
    <s v="Bontback Mountain"/>
    <x v="7"/>
    <s v="Such is Fyfe"/>
    <s v="PMAC"/>
    <n v="0"/>
    <x v="0"/>
    <n v="0"/>
    <x v="56"/>
    <x v="56"/>
    <x v="57"/>
    <x v="7"/>
    <n v="0"/>
    <n v="0"/>
    <n v="1"/>
    <m/>
    <x v="28"/>
    <x v="1"/>
  </r>
  <r>
    <m/>
    <m/>
    <x v="0"/>
    <n v="9"/>
    <n v="1"/>
    <s v="Cotch Me If Ya Can"/>
    <x v="0"/>
    <s v="Bontback Mountain"/>
    <s v="MELONS"/>
    <n v="1"/>
    <x v="0"/>
    <n v="0"/>
    <x v="57"/>
    <x v="57"/>
    <x v="58"/>
    <x v="8"/>
    <n v="1"/>
    <n v="0"/>
    <n v="0"/>
    <m/>
    <x v="29"/>
    <x v="0"/>
  </r>
  <r>
    <m/>
    <m/>
    <x v="0"/>
    <n v="9"/>
    <n v="1"/>
    <s v="Bontback Mountain"/>
    <x v="7"/>
    <s v="Cotch Me If Ya Can"/>
    <s v="JMERC"/>
    <n v="0"/>
    <x v="0"/>
    <n v="0"/>
    <x v="58"/>
    <x v="58"/>
    <x v="59"/>
    <x v="8"/>
    <n v="0"/>
    <n v="0"/>
    <n v="1"/>
    <m/>
    <x v="30"/>
    <x v="1"/>
  </r>
  <r>
    <m/>
    <m/>
    <x v="0"/>
    <n v="9"/>
    <n v="2"/>
    <s v="Game of Jones"/>
    <x v="3"/>
    <s v="We're Not Gwilty"/>
    <s v="GARTER"/>
    <n v="1"/>
    <x v="0"/>
    <n v="0"/>
    <x v="59"/>
    <x v="59"/>
    <x v="60"/>
    <x v="8"/>
    <n v="1"/>
    <n v="0"/>
    <n v="0"/>
    <m/>
    <x v="31"/>
    <x v="0"/>
  </r>
  <r>
    <m/>
    <m/>
    <x v="0"/>
    <n v="9"/>
    <n v="2"/>
    <s v="We're Not Gwilty"/>
    <x v="1"/>
    <s v="Game of Jones"/>
    <s v="RICHO"/>
    <n v="0"/>
    <x v="0"/>
    <n v="0"/>
    <x v="60"/>
    <x v="60"/>
    <x v="61"/>
    <x v="8"/>
    <n v="0"/>
    <n v="0"/>
    <n v="1"/>
    <m/>
    <x v="29"/>
    <x v="0"/>
  </r>
  <r>
    <m/>
    <m/>
    <x v="0"/>
    <n v="9"/>
    <n v="3"/>
    <s v="Gawn Girl"/>
    <x v="2"/>
    <s v="Brave Hartung"/>
    <s v="KAPPAZ"/>
    <n v="1"/>
    <x v="0"/>
    <n v="0"/>
    <x v="61"/>
    <x v="61"/>
    <x v="62"/>
    <x v="8"/>
    <n v="1"/>
    <n v="0"/>
    <n v="0"/>
    <m/>
    <x v="32"/>
    <x v="1"/>
  </r>
  <r>
    <m/>
    <m/>
    <x v="0"/>
    <n v="9"/>
    <n v="3"/>
    <s v="Brave Hartung"/>
    <x v="5"/>
    <s v="Gawn Girl"/>
    <s v="CHIEF"/>
    <n v="0"/>
    <x v="0"/>
    <n v="0"/>
    <x v="62"/>
    <x v="62"/>
    <x v="63"/>
    <x v="8"/>
    <n v="0"/>
    <n v="0"/>
    <n v="1"/>
    <m/>
    <x v="31"/>
    <x v="1"/>
  </r>
  <r>
    <m/>
    <m/>
    <x v="0"/>
    <n v="9"/>
    <n v="4"/>
    <s v="Such is Fyfe"/>
    <x v="6"/>
    <s v="Steele Rebuilding"/>
    <s v="LESTER"/>
    <n v="1"/>
    <x v="0"/>
    <n v="0"/>
    <x v="63"/>
    <x v="63"/>
    <x v="64"/>
    <x v="8"/>
    <n v="0"/>
    <n v="0"/>
    <n v="1"/>
    <m/>
    <x v="31"/>
    <x v="0"/>
  </r>
  <r>
    <m/>
    <m/>
    <x v="0"/>
    <n v="9"/>
    <n v="4"/>
    <s v="Steele Rebuilding"/>
    <x v="4"/>
    <s v="Such is Fyfe"/>
    <s v="PMAC"/>
    <n v="0"/>
    <x v="0"/>
    <n v="0"/>
    <x v="64"/>
    <x v="64"/>
    <x v="65"/>
    <x v="8"/>
    <n v="1"/>
    <n v="0"/>
    <n v="0"/>
    <m/>
    <x v="31"/>
    <x v="1"/>
  </r>
  <r>
    <m/>
    <m/>
    <x v="0"/>
    <n v="10"/>
    <n v="1"/>
    <s v="Game of Jones"/>
    <x v="3"/>
    <s v="Bontback Mountain"/>
    <s v="MELONS"/>
    <n v="1"/>
    <x v="0"/>
    <n v="0"/>
    <x v="65"/>
    <x v="65"/>
    <x v="66"/>
    <x v="9"/>
    <n v="1"/>
    <n v="0"/>
    <n v="0"/>
    <m/>
    <x v="33"/>
    <x v="0"/>
  </r>
  <r>
    <m/>
    <m/>
    <x v="0"/>
    <n v="10"/>
    <n v="1"/>
    <s v="Bontback Mountain"/>
    <x v="7"/>
    <s v="Game of Jones"/>
    <s v="RICHO"/>
    <n v="0"/>
    <x v="0"/>
    <n v="0"/>
    <x v="66"/>
    <x v="66"/>
    <x v="67"/>
    <x v="9"/>
    <n v="0"/>
    <n v="0"/>
    <n v="1"/>
    <m/>
    <x v="34"/>
    <x v="1"/>
  </r>
  <r>
    <m/>
    <m/>
    <x v="0"/>
    <n v="10"/>
    <n v="2"/>
    <s v="Gawn Girl"/>
    <x v="2"/>
    <s v="Steele Rebuilding"/>
    <s v="LESTER"/>
    <n v="1"/>
    <x v="0"/>
    <n v="0"/>
    <x v="67"/>
    <x v="67"/>
    <x v="68"/>
    <x v="9"/>
    <n v="1"/>
    <n v="0"/>
    <n v="0"/>
    <m/>
    <x v="35"/>
    <x v="1"/>
  </r>
  <r>
    <m/>
    <m/>
    <x v="0"/>
    <n v="10"/>
    <n v="2"/>
    <s v="Steele Rebuilding"/>
    <x v="4"/>
    <s v="Gawn Girl"/>
    <s v="CHIEF"/>
    <n v="0"/>
    <x v="0"/>
    <n v="0"/>
    <x v="68"/>
    <x v="68"/>
    <x v="69"/>
    <x v="9"/>
    <n v="0"/>
    <n v="0"/>
    <n v="1"/>
    <m/>
    <x v="36"/>
    <x v="1"/>
  </r>
  <r>
    <m/>
    <m/>
    <x v="0"/>
    <n v="10"/>
    <n v="3"/>
    <s v="Such is Fyfe"/>
    <x v="6"/>
    <s v="Cotch Me If Ya Can"/>
    <s v="JMERC"/>
    <n v="1"/>
    <x v="0"/>
    <n v="0"/>
    <x v="69"/>
    <x v="69"/>
    <x v="70"/>
    <x v="9"/>
    <n v="1"/>
    <n v="0"/>
    <n v="0"/>
    <m/>
    <x v="33"/>
    <x v="0"/>
  </r>
  <r>
    <m/>
    <m/>
    <x v="0"/>
    <n v="10"/>
    <n v="3"/>
    <s v="Cotch Me If Ya Can"/>
    <x v="0"/>
    <s v="Such is Fyfe"/>
    <s v="PMAC"/>
    <n v="0"/>
    <x v="0"/>
    <n v="0"/>
    <x v="70"/>
    <x v="70"/>
    <x v="71"/>
    <x v="9"/>
    <n v="0"/>
    <n v="0"/>
    <n v="1"/>
    <m/>
    <x v="37"/>
    <x v="0"/>
  </r>
  <r>
    <m/>
    <m/>
    <x v="0"/>
    <n v="10"/>
    <n v="4"/>
    <s v="We're Not Gwilty"/>
    <x v="1"/>
    <s v="Brave Hartung"/>
    <s v="KAPPAZ"/>
    <n v="1"/>
    <x v="0"/>
    <n v="0"/>
    <x v="71"/>
    <x v="71"/>
    <x v="72"/>
    <x v="9"/>
    <n v="1"/>
    <n v="0"/>
    <n v="0"/>
    <m/>
    <x v="34"/>
    <x v="0"/>
  </r>
  <r>
    <m/>
    <m/>
    <x v="0"/>
    <n v="10"/>
    <n v="4"/>
    <s v="Brave Hartung"/>
    <x v="5"/>
    <s v="We're Not Gwilty"/>
    <s v="GARTER"/>
    <n v="0"/>
    <x v="0"/>
    <n v="0"/>
    <x v="72"/>
    <x v="72"/>
    <x v="73"/>
    <x v="9"/>
    <n v="0"/>
    <n v="0"/>
    <n v="1"/>
    <m/>
    <x v="36"/>
    <x v="1"/>
  </r>
  <r>
    <m/>
    <m/>
    <x v="0"/>
    <n v="11"/>
    <n v="1"/>
    <s v="Brave Hartung"/>
    <x v="5"/>
    <s v="Bontback Mountain"/>
    <s v="MELONS"/>
    <n v="1"/>
    <x v="0"/>
    <n v="0"/>
    <x v="73"/>
    <x v="73"/>
    <x v="74"/>
    <x v="10"/>
    <n v="0"/>
    <n v="0"/>
    <n v="1"/>
    <m/>
    <x v="38"/>
    <x v="1"/>
  </r>
  <r>
    <m/>
    <m/>
    <x v="0"/>
    <n v="11"/>
    <n v="1"/>
    <s v="Bontback Mountain"/>
    <x v="7"/>
    <s v="Brave Hartung"/>
    <s v="KAPPAZ"/>
    <n v="0"/>
    <x v="0"/>
    <n v="0"/>
    <x v="74"/>
    <x v="74"/>
    <x v="75"/>
    <x v="10"/>
    <n v="1"/>
    <n v="0"/>
    <n v="0"/>
    <m/>
    <x v="38"/>
    <x v="1"/>
  </r>
  <r>
    <m/>
    <m/>
    <x v="0"/>
    <n v="11"/>
    <n v="2"/>
    <s v="Game of Jones"/>
    <x v="3"/>
    <s v="Cotch Me If Ya Can"/>
    <s v="JMERC"/>
    <n v="1"/>
    <x v="0"/>
    <n v="0"/>
    <x v="75"/>
    <x v="21"/>
    <x v="76"/>
    <x v="10"/>
    <n v="1"/>
    <n v="0"/>
    <n v="0"/>
    <m/>
    <x v="39"/>
    <x v="0"/>
  </r>
  <r>
    <m/>
    <m/>
    <x v="0"/>
    <n v="11"/>
    <n v="2"/>
    <s v="Cotch Me If Ya Can"/>
    <x v="0"/>
    <s v="Game of Jones"/>
    <s v="RICHO"/>
    <n v="0"/>
    <x v="0"/>
    <n v="0"/>
    <x v="20"/>
    <x v="75"/>
    <x v="77"/>
    <x v="10"/>
    <n v="0"/>
    <n v="0"/>
    <n v="1"/>
    <m/>
    <x v="40"/>
    <x v="0"/>
  </r>
  <r>
    <m/>
    <m/>
    <x v="0"/>
    <n v="11"/>
    <n v="3"/>
    <s v="Such is Fyfe"/>
    <x v="6"/>
    <s v="Gawn Girl"/>
    <s v="CHIEF"/>
    <n v="1"/>
    <x v="0"/>
    <n v="0"/>
    <x v="49"/>
    <x v="76"/>
    <x v="78"/>
    <x v="10"/>
    <n v="0"/>
    <n v="0"/>
    <n v="1"/>
    <m/>
    <x v="41"/>
    <x v="0"/>
  </r>
  <r>
    <m/>
    <m/>
    <x v="0"/>
    <n v="11"/>
    <n v="3"/>
    <s v="Gawn Girl"/>
    <x v="2"/>
    <s v="Such is Fyfe"/>
    <s v="PMAC"/>
    <n v="0"/>
    <x v="0"/>
    <n v="0"/>
    <x v="76"/>
    <x v="50"/>
    <x v="79"/>
    <x v="10"/>
    <n v="1"/>
    <n v="0"/>
    <n v="0"/>
    <m/>
    <x v="42"/>
    <x v="1"/>
  </r>
  <r>
    <m/>
    <m/>
    <x v="0"/>
    <n v="11"/>
    <n v="4"/>
    <s v="We're Not Gwilty"/>
    <x v="1"/>
    <s v="Steele Rebuilding"/>
    <s v="LESTER"/>
    <n v="1"/>
    <x v="0"/>
    <n v="0"/>
    <x v="77"/>
    <x v="77"/>
    <x v="80"/>
    <x v="10"/>
    <n v="0"/>
    <n v="0"/>
    <n v="1"/>
    <m/>
    <x v="43"/>
    <x v="0"/>
  </r>
  <r>
    <m/>
    <m/>
    <x v="0"/>
    <n v="11"/>
    <n v="4"/>
    <s v="Steele Rebuilding"/>
    <x v="4"/>
    <s v="We're Not Gwilty"/>
    <s v="GARTER"/>
    <n v="0"/>
    <x v="0"/>
    <n v="0"/>
    <x v="78"/>
    <x v="78"/>
    <x v="81"/>
    <x v="10"/>
    <n v="1"/>
    <n v="0"/>
    <n v="0"/>
    <m/>
    <x v="41"/>
    <x v="1"/>
  </r>
  <r>
    <m/>
    <m/>
    <x v="0"/>
    <n v="12"/>
    <n v="1"/>
    <s v="Bontback Mountain"/>
    <x v="7"/>
    <s v="Steele Rebuilding"/>
    <s v="LESTER"/>
    <n v="1"/>
    <x v="0"/>
    <n v="0"/>
    <x v="79"/>
    <x v="79"/>
    <x v="82"/>
    <x v="11"/>
    <n v="0"/>
    <n v="0"/>
    <n v="1"/>
    <m/>
    <x v="44"/>
    <x v="1"/>
  </r>
  <r>
    <m/>
    <m/>
    <x v="0"/>
    <n v="12"/>
    <n v="1"/>
    <s v="Steele Rebuilding"/>
    <x v="4"/>
    <s v="Bontback Mountain"/>
    <s v="MELONS"/>
    <n v="0"/>
    <x v="0"/>
    <n v="0"/>
    <x v="80"/>
    <x v="80"/>
    <x v="83"/>
    <x v="11"/>
    <n v="1"/>
    <n v="0"/>
    <n v="0"/>
    <m/>
    <x v="45"/>
    <x v="1"/>
  </r>
  <r>
    <m/>
    <m/>
    <x v="0"/>
    <n v="12"/>
    <n v="2"/>
    <s v="Brave Hartung"/>
    <x v="5"/>
    <s v="Cotch Me If Ya Can"/>
    <s v="JMERC"/>
    <n v="1"/>
    <x v="0"/>
    <n v="0"/>
    <x v="64"/>
    <x v="81"/>
    <x v="84"/>
    <x v="11"/>
    <n v="1"/>
    <n v="0"/>
    <n v="0"/>
    <m/>
    <x v="46"/>
    <x v="1"/>
  </r>
  <r>
    <m/>
    <m/>
    <x v="0"/>
    <n v="12"/>
    <n v="2"/>
    <s v="Cotch Me If Ya Can"/>
    <x v="0"/>
    <s v="Brave Hartung"/>
    <s v="KAPPAZ"/>
    <n v="0"/>
    <x v="0"/>
    <n v="0"/>
    <x v="81"/>
    <x v="63"/>
    <x v="85"/>
    <x v="11"/>
    <n v="0"/>
    <n v="0"/>
    <n v="1"/>
    <m/>
    <x v="47"/>
    <x v="0"/>
  </r>
  <r>
    <m/>
    <m/>
    <x v="0"/>
    <n v="12"/>
    <n v="3"/>
    <s v="Such is Fyfe"/>
    <x v="6"/>
    <s v="Game of Jones"/>
    <s v="RICHO"/>
    <n v="1"/>
    <x v="0"/>
    <n v="0"/>
    <x v="27"/>
    <x v="31"/>
    <x v="86"/>
    <x v="11"/>
    <n v="1"/>
    <n v="0"/>
    <n v="0"/>
    <m/>
    <x v="45"/>
    <x v="0"/>
  </r>
  <r>
    <m/>
    <m/>
    <x v="0"/>
    <n v="12"/>
    <n v="3"/>
    <s v="Game of Jones"/>
    <x v="3"/>
    <s v="Such is Fyfe"/>
    <s v="PMAC"/>
    <n v="0"/>
    <x v="0"/>
    <n v="0"/>
    <x v="30"/>
    <x v="26"/>
    <x v="87"/>
    <x v="11"/>
    <n v="0"/>
    <n v="0"/>
    <n v="1"/>
    <m/>
    <x v="45"/>
    <x v="0"/>
  </r>
  <r>
    <m/>
    <m/>
    <x v="0"/>
    <n v="12"/>
    <n v="4"/>
    <s v="We're Not Gwilty"/>
    <x v="1"/>
    <s v="Gawn Girl"/>
    <s v="CHIEF"/>
    <n v="1"/>
    <x v="0"/>
    <n v="0"/>
    <x v="82"/>
    <x v="82"/>
    <x v="88"/>
    <x v="11"/>
    <n v="0"/>
    <n v="0"/>
    <n v="1"/>
    <m/>
    <x v="48"/>
    <x v="0"/>
  </r>
  <r>
    <m/>
    <m/>
    <x v="0"/>
    <n v="12"/>
    <n v="4"/>
    <s v="Gawn Girl"/>
    <x v="2"/>
    <s v="We're Not Gwilty"/>
    <s v="GARTER"/>
    <n v="0"/>
    <x v="0"/>
    <n v="0"/>
    <x v="83"/>
    <x v="83"/>
    <x v="89"/>
    <x v="11"/>
    <n v="1"/>
    <n v="0"/>
    <n v="0"/>
    <m/>
    <x v="49"/>
    <x v="1"/>
  </r>
  <r>
    <m/>
    <m/>
    <x v="0"/>
    <n v="13"/>
    <n v="1"/>
    <s v="Bontback Mountain"/>
    <x v="7"/>
    <s v="Gawn Girl"/>
    <s v="CHIEF"/>
    <n v="1"/>
    <x v="1"/>
    <n v="0"/>
    <x v="84"/>
    <x v="84"/>
    <x v="90"/>
    <x v="12"/>
    <n v="1"/>
    <n v="0"/>
    <n v="0"/>
    <m/>
    <x v="50"/>
    <x v="1"/>
  </r>
  <r>
    <m/>
    <m/>
    <x v="0"/>
    <n v="13"/>
    <n v="1"/>
    <s v="Gawn Girl"/>
    <x v="2"/>
    <s v="Bontback Mountain"/>
    <s v="MELONS"/>
    <n v="0"/>
    <x v="1"/>
    <n v="0"/>
    <x v="85"/>
    <x v="85"/>
    <x v="91"/>
    <x v="12"/>
    <n v="0"/>
    <n v="0"/>
    <n v="1"/>
    <m/>
    <x v="51"/>
    <x v="1"/>
  </r>
  <r>
    <m/>
    <m/>
    <x v="0"/>
    <n v="13"/>
    <n v="2"/>
    <s v="Brave Hartung"/>
    <x v="5"/>
    <s v="Game of Jones"/>
    <s v="RICHO"/>
    <n v="1"/>
    <x v="1"/>
    <n v="0"/>
    <x v="21"/>
    <x v="86"/>
    <x v="32"/>
    <x v="12"/>
    <n v="1"/>
    <n v="0"/>
    <n v="0"/>
    <m/>
    <x v="52"/>
    <x v="1"/>
  </r>
  <r>
    <m/>
    <m/>
    <x v="0"/>
    <n v="13"/>
    <n v="2"/>
    <s v="Game of Jones"/>
    <x v="3"/>
    <s v="Brave Hartung"/>
    <s v="KAPPAZ"/>
    <n v="0"/>
    <x v="1"/>
    <n v="0"/>
    <x v="86"/>
    <x v="20"/>
    <x v="33"/>
    <x v="12"/>
    <n v="0"/>
    <n v="0"/>
    <n v="1"/>
    <m/>
    <x v="52"/>
    <x v="0"/>
  </r>
  <r>
    <m/>
    <m/>
    <x v="0"/>
    <n v="13"/>
    <n v="3"/>
    <s v="Steele Rebuilding"/>
    <x v="4"/>
    <s v="Cotch Me If Ya Can"/>
    <s v="JMERC"/>
    <n v="1"/>
    <x v="1"/>
    <n v="0"/>
    <x v="87"/>
    <x v="87"/>
    <x v="92"/>
    <x v="12"/>
    <n v="0"/>
    <n v="0"/>
    <n v="1"/>
    <m/>
    <x v="52"/>
    <x v="1"/>
  </r>
  <r>
    <m/>
    <m/>
    <x v="0"/>
    <n v="13"/>
    <n v="3"/>
    <s v="Cotch Me If Ya Can"/>
    <x v="0"/>
    <s v="Steele Rebuilding"/>
    <s v="LESTER"/>
    <n v="0"/>
    <x v="1"/>
    <n v="0"/>
    <x v="88"/>
    <x v="88"/>
    <x v="93"/>
    <x v="12"/>
    <n v="1"/>
    <n v="0"/>
    <n v="0"/>
    <m/>
    <x v="53"/>
    <x v="0"/>
  </r>
  <r>
    <m/>
    <m/>
    <x v="0"/>
    <n v="13"/>
    <n v="4"/>
    <s v="Such is Fyfe"/>
    <x v="6"/>
    <s v="We're Not Gwilty"/>
    <s v="GARTER"/>
    <n v="1"/>
    <x v="1"/>
    <n v="0"/>
    <x v="89"/>
    <x v="89"/>
    <x v="94"/>
    <x v="12"/>
    <n v="0"/>
    <n v="0"/>
    <n v="1"/>
    <m/>
    <x v="52"/>
    <x v="0"/>
  </r>
  <r>
    <m/>
    <m/>
    <x v="0"/>
    <n v="13"/>
    <n v="4"/>
    <s v="We're Not Gwilty"/>
    <x v="1"/>
    <s v="Such is Fyfe"/>
    <s v="PMAC"/>
    <n v="0"/>
    <x v="1"/>
    <n v="0"/>
    <x v="90"/>
    <x v="90"/>
    <x v="95"/>
    <x v="12"/>
    <n v="1"/>
    <n v="0"/>
    <n v="0"/>
    <m/>
    <x v="54"/>
    <x v="0"/>
  </r>
  <r>
    <m/>
    <m/>
    <x v="0"/>
    <n v="14"/>
    <n v="1"/>
    <s v="Bontback Mountain"/>
    <x v="7"/>
    <s v="We're Not Gwilty"/>
    <s v="GARTER"/>
    <n v="1"/>
    <x v="1"/>
    <n v="0"/>
    <x v="91"/>
    <x v="91"/>
    <x v="96"/>
    <x v="13"/>
    <n v="0"/>
    <n v="0"/>
    <n v="1"/>
    <m/>
    <x v="55"/>
    <x v="1"/>
  </r>
  <r>
    <m/>
    <m/>
    <x v="0"/>
    <n v="14"/>
    <n v="1"/>
    <s v="We're Not Gwilty"/>
    <x v="1"/>
    <s v="Bontback Mountain"/>
    <s v="MELONS"/>
    <n v="0"/>
    <x v="1"/>
    <n v="0"/>
    <x v="92"/>
    <x v="92"/>
    <x v="97"/>
    <x v="13"/>
    <n v="1"/>
    <n v="0"/>
    <n v="0"/>
    <m/>
    <x v="55"/>
    <x v="0"/>
  </r>
  <r>
    <m/>
    <m/>
    <x v="0"/>
    <n v="14"/>
    <n v="2"/>
    <s v="Cotch Me If Ya Can"/>
    <x v="0"/>
    <s v="Gawn Girl"/>
    <s v="CHIEF"/>
    <n v="1"/>
    <x v="1"/>
    <n v="0"/>
    <x v="93"/>
    <x v="93"/>
    <x v="98"/>
    <x v="13"/>
    <n v="1"/>
    <n v="0"/>
    <n v="0"/>
    <m/>
    <x v="56"/>
    <x v="0"/>
  </r>
  <r>
    <m/>
    <m/>
    <x v="0"/>
    <n v="14"/>
    <n v="2"/>
    <s v="Gawn Girl"/>
    <x v="2"/>
    <s v="Cotch Me If Ya Can"/>
    <s v="JMERC"/>
    <n v="0"/>
    <x v="1"/>
    <n v="0"/>
    <x v="94"/>
    <x v="94"/>
    <x v="99"/>
    <x v="13"/>
    <n v="0"/>
    <n v="0"/>
    <n v="1"/>
    <m/>
    <x v="57"/>
    <x v="1"/>
  </r>
  <r>
    <m/>
    <m/>
    <x v="0"/>
    <n v="14"/>
    <n v="3"/>
    <s v="Steele Rebuilding"/>
    <x v="4"/>
    <s v="Game of Jones"/>
    <s v="RICHO"/>
    <n v="1"/>
    <x v="1"/>
    <n v="0"/>
    <x v="95"/>
    <x v="95"/>
    <x v="100"/>
    <x v="13"/>
    <n v="1"/>
    <n v="0"/>
    <n v="0"/>
    <m/>
    <x v="58"/>
    <x v="1"/>
  </r>
  <r>
    <m/>
    <m/>
    <x v="0"/>
    <n v="14"/>
    <n v="3"/>
    <s v="Game of Jones"/>
    <x v="3"/>
    <s v="Steele Rebuilding"/>
    <s v="LESTER"/>
    <n v="0"/>
    <x v="1"/>
    <n v="0"/>
    <x v="96"/>
    <x v="96"/>
    <x v="101"/>
    <x v="13"/>
    <n v="0"/>
    <n v="0"/>
    <n v="1"/>
    <m/>
    <x v="59"/>
    <x v="0"/>
  </r>
  <r>
    <m/>
    <m/>
    <x v="0"/>
    <n v="14"/>
    <n v="4"/>
    <s v="Such is Fyfe"/>
    <x v="6"/>
    <s v="Brave Hartung"/>
    <s v="KAPPAZ"/>
    <n v="1"/>
    <x v="1"/>
    <n v="0"/>
    <x v="97"/>
    <x v="97"/>
    <x v="102"/>
    <x v="13"/>
    <n v="1"/>
    <n v="0"/>
    <n v="0"/>
    <m/>
    <x v="58"/>
    <x v="0"/>
  </r>
  <r>
    <m/>
    <m/>
    <x v="0"/>
    <n v="14"/>
    <n v="4"/>
    <s v="Brave Hartung"/>
    <x v="5"/>
    <s v="Such is Fyfe"/>
    <s v="PMAC"/>
    <n v="0"/>
    <x v="1"/>
    <n v="0"/>
    <x v="98"/>
    <x v="98"/>
    <x v="103"/>
    <x v="13"/>
    <n v="0"/>
    <n v="0"/>
    <n v="1"/>
    <m/>
    <x v="59"/>
    <x v="1"/>
  </r>
  <r>
    <m/>
    <m/>
    <x v="0"/>
    <n v="15"/>
    <n v="1"/>
    <s v="Cotch Me If Ya Can"/>
    <x v="0"/>
    <s v="We're Not Gwilty"/>
    <s v="GARTER"/>
    <n v="1"/>
    <x v="1"/>
    <n v="0"/>
    <x v="99"/>
    <x v="99"/>
    <x v="104"/>
    <x v="14"/>
    <n v="0"/>
    <n v="0"/>
    <n v="1"/>
    <m/>
    <x v="60"/>
    <x v="0"/>
  </r>
  <r>
    <m/>
    <m/>
    <x v="0"/>
    <n v="15"/>
    <n v="1"/>
    <s v="We're Not Gwilty"/>
    <x v="1"/>
    <s v="Cotch Me If Ya Can"/>
    <s v="JMERC"/>
    <n v="0"/>
    <x v="1"/>
    <n v="0"/>
    <x v="100"/>
    <x v="100"/>
    <x v="105"/>
    <x v="14"/>
    <n v="1"/>
    <n v="0"/>
    <n v="0"/>
    <m/>
    <x v="61"/>
    <x v="0"/>
  </r>
  <r>
    <m/>
    <m/>
    <x v="0"/>
    <n v="15"/>
    <n v="2"/>
    <s v="Gawn Girl"/>
    <x v="2"/>
    <s v="Game of Jones"/>
    <s v="RICHO"/>
    <n v="1"/>
    <x v="1"/>
    <n v="0"/>
    <x v="101"/>
    <x v="101"/>
    <x v="106"/>
    <x v="14"/>
    <n v="1"/>
    <n v="0"/>
    <n v="0"/>
    <m/>
    <x v="62"/>
    <x v="1"/>
  </r>
  <r>
    <m/>
    <m/>
    <x v="0"/>
    <n v="15"/>
    <n v="2"/>
    <s v="Game of Jones"/>
    <x v="3"/>
    <s v="Gawn Girl"/>
    <s v="CHIEF"/>
    <n v="0"/>
    <x v="1"/>
    <n v="0"/>
    <x v="102"/>
    <x v="102"/>
    <x v="107"/>
    <x v="14"/>
    <n v="0"/>
    <n v="0"/>
    <n v="1"/>
    <m/>
    <x v="61"/>
    <x v="0"/>
  </r>
  <r>
    <m/>
    <m/>
    <x v="0"/>
    <n v="15"/>
    <n v="3"/>
    <s v="Steele Rebuilding"/>
    <x v="4"/>
    <s v="Brave Hartung"/>
    <s v="KAPPAZ"/>
    <n v="1"/>
    <x v="1"/>
    <n v="0"/>
    <x v="103"/>
    <x v="103"/>
    <x v="108"/>
    <x v="14"/>
    <n v="1"/>
    <n v="0"/>
    <n v="0"/>
    <m/>
    <x v="63"/>
    <x v="1"/>
  </r>
  <r>
    <m/>
    <m/>
    <x v="0"/>
    <n v="15"/>
    <n v="3"/>
    <s v="Brave Hartung"/>
    <x v="5"/>
    <s v="Steele Rebuilding"/>
    <s v="LESTER"/>
    <n v="0"/>
    <x v="1"/>
    <n v="0"/>
    <x v="104"/>
    <x v="104"/>
    <x v="109"/>
    <x v="14"/>
    <n v="0"/>
    <n v="0"/>
    <n v="1"/>
    <m/>
    <x v="61"/>
    <x v="1"/>
  </r>
  <r>
    <m/>
    <m/>
    <x v="0"/>
    <n v="15"/>
    <n v="4"/>
    <s v="Such is Fyfe"/>
    <x v="6"/>
    <s v="Bontback Mountain"/>
    <s v="MELONS"/>
    <n v="1"/>
    <x v="1"/>
    <n v="0"/>
    <x v="105"/>
    <x v="105"/>
    <x v="110"/>
    <x v="14"/>
    <n v="0"/>
    <n v="0"/>
    <n v="1"/>
    <m/>
    <x v="64"/>
    <x v="0"/>
  </r>
  <r>
    <m/>
    <m/>
    <x v="0"/>
    <n v="15"/>
    <n v="4"/>
    <s v="Bontback Mountain"/>
    <x v="7"/>
    <s v="Such is Fyfe"/>
    <s v="PMAC"/>
    <n v="0"/>
    <x v="1"/>
    <n v="0"/>
    <x v="106"/>
    <x v="106"/>
    <x v="111"/>
    <x v="14"/>
    <n v="1"/>
    <n v="0"/>
    <n v="0"/>
    <m/>
    <x v="61"/>
    <x v="1"/>
  </r>
  <r>
    <m/>
    <m/>
    <x v="0"/>
    <n v="16"/>
    <n v="1"/>
    <s v="Cotch Me If Ya Can"/>
    <x v="0"/>
    <s v="Bontback Mountain"/>
    <s v="MELONS"/>
    <n v="1"/>
    <x v="0"/>
    <n v="0"/>
    <x v="88"/>
    <x v="82"/>
    <x v="112"/>
    <x v="15"/>
    <n v="0"/>
    <n v="0"/>
    <n v="1"/>
    <m/>
    <x v="65"/>
    <x v="0"/>
  </r>
  <r>
    <m/>
    <m/>
    <x v="0"/>
    <n v="16"/>
    <n v="1"/>
    <s v="Bontback Mountain"/>
    <x v="7"/>
    <s v="Cotch Me If Ya Can"/>
    <s v="JMERC"/>
    <n v="0"/>
    <x v="0"/>
    <n v="0"/>
    <x v="83"/>
    <x v="87"/>
    <x v="113"/>
    <x v="15"/>
    <n v="1"/>
    <n v="0"/>
    <n v="0"/>
    <m/>
    <x v="66"/>
    <x v="1"/>
  </r>
  <r>
    <m/>
    <m/>
    <x v="0"/>
    <n v="16"/>
    <n v="2"/>
    <s v="Game of Jones"/>
    <x v="3"/>
    <s v="We're Not Gwilty"/>
    <s v="GARTER"/>
    <n v="1"/>
    <x v="0"/>
    <n v="0"/>
    <x v="107"/>
    <x v="107"/>
    <x v="114"/>
    <x v="15"/>
    <n v="0"/>
    <n v="0"/>
    <n v="1"/>
    <m/>
    <x v="67"/>
    <x v="0"/>
  </r>
  <r>
    <m/>
    <m/>
    <x v="0"/>
    <n v="16"/>
    <n v="2"/>
    <s v="We're Not Gwilty"/>
    <x v="1"/>
    <s v="Game of Jones"/>
    <s v="RICHO"/>
    <n v="0"/>
    <x v="0"/>
    <n v="0"/>
    <x v="108"/>
    <x v="108"/>
    <x v="115"/>
    <x v="15"/>
    <n v="1"/>
    <n v="0"/>
    <n v="0"/>
    <m/>
    <x v="66"/>
    <x v="0"/>
  </r>
  <r>
    <m/>
    <m/>
    <x v="0"/>
    <n v="16"/>
    <n v="3"/>
    <s v="Gawn Girl"/>
    <x v="2"/>
    <s v="Brave Hartung"/>
    <s v="KAPPAZ"/>
    <n v="1"/>
    <x v="0"/>
    <n v="0"/>
    <x v="109"/>
    <x v="109"/>
    <x v="116"/>
    <x v="15"/>
    <n v="1"/>
    <n v="0"/>
    <n v="0"/>
    <m/>
    <x v="68"/>
    <x v="1"/>
  </r>
  <r>
    <m/>
    <m/>
    <x v="0"/>
    <n v="16"/>
    <n v="3"/>
    <s v="Brave Hartung"/>
    <x v="5"/>
    <s v="Gawn Girl"/>
    <s v="CHIEF"/>
    <n v="0"/>
    <x v="0"/>
    <n v="0"/>
    <x v="110"/>
    <x v="110"/>
    <x v="117"/>
    <x v="15"/>
    <n v="0"/>
    <n v="0"/>
    <n v="1"/>
    <m/>
    <x v="67"/>
    <x v="1"/>
  </r>
  <r>
    <m/>
    <m/>
    <x v="0"/>
    <n v="16"/>
    <n v="4"/>
    <s v="Such is Fyfe"/>
    <x v="6"/>
    <s v="Steele Rebuilding"/>
    <s v="LESTER"/>
    <n v="1"/>
    <x v="0"/>
    <n v="0"/>
    <x v="111"/>
    <x v="111"/>
    <x v="118"/>
    <x v="15"/>
    <n v="0"/>
    <n v="0"/>
    <n v="1"/>
    <m/>
    <x v="66"/>
    <x v="0"/>
  </r>
  <r>
    <m/>
    <m/>
    <x v="0"/>
    <n v="16"/>
    <n v="4"/>
    <s v="Steele Rebuilding"/>
    <x v="4"/>
    <s v="Such is Fyfe"/>
    <s v="PMAC"/>
    <n v="0"/>
    <x v="0"/>
    <n v="0"/>
    <x v="112"/>
    <x v="112"/>
    <x v="119"/>
    <x v="15"/>
    <n v="1"/>
    <n v="0"/>
    <n v="0"/>
    <m/>
    <x v="69"/>
    <x v="1"/>
  </r>
  <r>
    <m/>
    <m/>
    <x v="0"/>
    <n v="17"/>
    <n v="1"/>
    <s v="Game of Jones"/>
    <x v="3"/>
    <s v="Bontback Mountain"/>
    <s v="MELONS"/>
    <n v="1"/>
    <x v="0"/>
    <n v="0"/>
    <x v="113"/>
    <x v="113"/>
    <x v="120"/>
    <x v="16"/>
    <n v="0"/>
    <n v="0"/>
    <n v="1"/>
    <m/>
    <x v="70"/>
    <x v="0"/>
  </r>
  <r>
    <m/>
    <m/>
    <x v="0"/>
    <n v="17"/>
    <n v="1"/>
    <s v="Bontback Mountain"/>
    <x v="7"/>
    <s v="Game of Jones"/>
    <s v="RICHO"/>
    <n v="0"/>
    <x v="0"/>
    <n v="0"/>
    <x v="114"/>
    <x v="114"/>
    <x v="121"/>
    <x v="16"/>
    <n v="1"/>
    <n v="0"/>
    <n v="0"/>
    <m/>
    <x v="71"/>
    <x v="1"/>
  </r>
  <r>
    <m/>
    <m/>
    <x v="0"/>
    <n v="17"/>
    <n v="2"/>
    <s v="Gawn Girl"/>
    <x v="2"/>
    <s v="Steele Rebuilding"/>
    <s v="LESTER"/>
    <n v="1"/>
    <x v="0"/>
    <n v="0"/>
    <x v="115"/>
    <x v="115"/>
    <x v="122"/>
    <x v="16"/>
    <n v="1"/>
    <n v="0"/>
    <n v="0"/>
    <m/>
    <x v="72"/>
    <x v="1"/>
  </r>
  <r>
    <m/>
    <m/>
    <x v="0"/>
    <n v="17"/>
    <n v="2"/>
    <s v="Steele Rebuilding"/>
    <x v="4"/>
    <s v="Gawn Girl"/>
    <s v="CHIEF"/>
    <n v="0"/>
    <x v="0"/>
    <n v="0"/>
    <x v="116"/>
    <x v="116"/>
    <x v="123"/>
    <x v="16"/>
    <n v="0"/>
    <n v="0"/>
    <n v="1"/>
    <m/>
    <x v="73"/>
    <x v="1"/>
  </r>
  <r>
    <m/>
    <m/>
    <x v="0"/>
    <n v="17"/>
    <n v="3"/>
    <s v="Such is Fyfe"/>
    <x v="6"/>
    <s v="Cotch Me If Ya Can"/>
    <s v="JMERC"/>
    <n v="1"/>
    <x v="0"/>
    <n v="0"/>
    <x v="117"/>
    <x v="117"/>
    <x v="124"/>
    <x v="16"/>
    <n v="1"/>
    <n v="0"/>
    <n v="0"/>
    <m/>
    <x v="71"/>
    <x v="0"/>
  </r>
  <r>
    <m/>
    <m/>
    <x v="0"/>
    <n v="17"/>
    <n v="3"/>
    <s v="Cotch Me If Ya Can"/>
    <x v="0"/>
    <s v="Such is Fyfe"/>
    <s v="PMAC"/>
    <n v="0"/>
    <x v="0"/>
    <n v="0"/>
    <x v="118"/>
    <x v="118"/>
    <x v="125"/>
    <x v="16"/>
    <n v="0"/>
    <n v="0"/>
    <n v="1"/>
    <m/>
    <x v="74"/>
    <x v="0"/>
  </r>
  <r>
    <m/>
    <m/>
    <x v="0"/>
    <n v="17"/>
    <n v="4"/>
    <s v="We're Not Gwilty"/>
    <x v="1"/>
    <s v="Brave Hartung"/>
    <s v="KAPPAZ"/>
    <n v="1"/>
    <x v="0"/>
    <n v="0"/>
    <x v="119"/>
    <x v="119"/>
    <x v="126"/>
    <x v="16"/>
    <n v="0"/>
    <n v="0"/>
    <n v="1"/>
    <m/>
    <x v="75"/>
    <x v="0"/>
  </r>
  <r>
    <m/>
    <m/>
    <x v="0"/>
    <n v="17"/>
    <n v="4"/>
    <s v="Brave Hartung"/>
    <x v="5"/>
    <s v="We're Not Gwilty"/>
    <s v="GARTER"/>
    <n v="0"/>
    <x v="0"/>
    <n v="0"/>
    <x v="120"/>
    <x v="120"/>
    <x v="127"/>
    <x v="16"/>
    <n v="1"/>
    <n v="0"/>
    <n v="0"/>
    <m/>
    <x v="75"/>
    <x v="1"/>
  </r>
  <r>
    <m/>
    <m/>
    <x v="0"/>
    <n v="18"/>
    <n v="1"/>
    <s v="Brave Hartung"/>
    <x v="5"/>
    <s v="Bontback Mountain"/>
    <s v="MELONS"/>
    <n v="1"/>
    <x v="0"/>
    <n v="0"/>
    <x v="52"/>
    <x v="121"/>
    <x v="128"/>
    <x v="17"/>
    <n v="1"/>
    <n v="0"/>
    <n v="0"/>
    <m/>
    <x v="76"/>
    <x v="1"/>
  </r>
  <r>
    <m/>
    <m/>
    <x v="0"/>
    <n v="18"/>
    <n v="1"/>
    <s v="Bontback Mountain"/>
    <x v="7"/>
    <s v="Brave Hartung"/>
    <s v="KAPPAZ"/>
    <n v="0"/>
    <x v="0"/>
    <n v="0"/>
    <x v="121"/>
    <x v="51"/>
    <x v="129"/>
    <x v="17"/>
    <n v="0"/>
    <n v="0"/>
    <n v="1"/>
    <m/>
    <x v="76"/>
    <x v="1"/>
  </r>
  <r>
    <m/>
    <m/>
    <x v="0"/>
    <n v="18"/>
    <n v="2"/>
    <s v="Game of Jones"/>
    <x v="3"/>
    <s v="Cotch Me If Ya Can"/>
    <s v="JMERC"/>
    <n v="1"/>
    <x v="0"/>
    <n v="0"/>
    <x v="122"/>
    <x v="99"/>
    <x v="130"/>
    <x v="17"/>
    <n v="1"/>
    <n v="0"/>
    <n v="0"/>
    <m/>
    <x v="77"/>
    <x v="0"/>
  </r>
  <r>
    <m/>
    <m/>
    <x v="0"/>
    <n v="18"/>
    <n v="2"/>
    <s v="Cotch Me If Ya Can"/>
    <x v="0"/>
    <s v="Game of Jones"/>
    <s v="RICHO"/>
    <n v="0"/>
    <x v="0"/>
    <n v="0"/>
    <x v="100"/>
    <x v="122"/>
    <x v="131"/>
    <x v="17"/>
    <n v="0"/>
    <n v="0"/>
    <n v="1"/>
    <m/>
    <x v="78"/>
    <x v="0"/>
  </r>
  <r>
    <m/>
    <m/>
    <x v="0"/>
    <n v="18"/>
    <n v="3"/>
    <s v="Such is Fyfe"/>
    <x v="6"/>
    <s v="Gawn Girl"/>
    <s v="CHIEF"/>
    <n v="1"/>
    <x v="0"/>
    <n v="0"/>
    <x v="123"/>
    <x v="123"/>
    <x v="87"/>
    <x v="17"/>
    <n v="0"/>
    <n v="0"/>
    <n v="1"/>
    <m/>
    <x v="76"/>
    <x v="0"/>
  </r>
  <r>
    <m/>
    <m/>
    <x v="0"/>
    <n v="18"/>
    <n v="3"/>
    <s v="Gawn Girl"/>
    <x v="2"/>
    <s v="Such is Fyfe"/>
    <s v="PMAC"/>
    <n v="0"/>
    <x v="0"/>
    <n v="0"/>
    <x v="124"/>
    <x v="124"/>
    <x v="86"/>
    <x v="17"/>
    <n v="1"/>
    <n v="0"/>
    <n v="0"/>
    <m/>
    <x v="79"/>
    <x v="1"/>
  </r>
  <r>
    <m/>
    <m/>
    <x v="0"/>
    <n v="18"/>
    <n v="4"/>
    <s v="We're Not Gwilty"/>
    <x v="1"/>
    <s v="Steele Rebuilding"/>
    <s v="LESTER"/>
    <n v="1"/>
    <x v="0"/>
    <n v="0"/>
    <x v="125"/>
    <x v="125"/>
    <x v="132"/>
    <x v="17"/>
    <n v="1"/>
    <n v="0"/>
    <n v="0"/>
    <m/>
    <x v="76"/>
    <x v="0"/>
  </r>
  <r>
    <m/>
    <m/>
    <x v="0"/>
    <n v="18"/>
    <n v="4"/>
    <s v="Steele Rebuilding"/>
    <x v="4"/>
    <s v="We're Not Gwilty"/>
    <s v="GARTER"/>
    <n v="0"/>
    <x v="0"/>
    <n v="0"/>
    <x v="126"/>
    <x v="126"/>
    <x v="133"/>
    <x v="17"/>
    <n v="0"/>
    <n v="0"/>
    <n v="1"/>
    <m/>
    <x v="80"/>
    <x v="1"/>
  </r>
  <r>
    <m/>
    <m/>
    <x v="0"/>
    <n v="19"/>
    <n v="1"/>
    <s v="Bontback Mountain"/>
    <x v="7"/>
    <s v="Steele Rebuilding"/>
    <s v="LESTER"/>
    <n v="1"/>
    <x v="0"/>
    <n v="0"/>
    <x v="127"/>
    <x v="127"/>
    <x v="134"/>
    <x v="18"/>
    <n v="1"/>
    <n v="0"/>
    <n v="0"/>
    <m/>
    <x v="81"/>
    <x v="1"/>
  </r>
  <r>
    <m/>
    <m/>
    <x v="0"/>
    <n v="19"/>
    <n v="1"/>
    <s v="Steele Rebuilding"/>
    <x v="4"/>
    <s v="Bontback Mountain"/>
    <s v="MELONS"/>
    <n v="0"/>
    <x v="0"/>
    <n v="0"/>
    <x v="128"/>
    <x v="128"/>
    <x v="135"/>
    <x v="18"/>
    <n v="0"/>
    <n v="0"/>
    <n v="1"/>
    <m/>
    <x v="81"/>
    <x v="1"/>
  </r>
  <r>
    <m/>
    <m/>
    <x v="0"/>
    <n v="19"/>
    <n v="2"/>
    <s v="Brave Hartung"/>
    <x v="5"/>
    <s v="Cotch Me If Ya Can"/>
    <s v="JMERC"/>
    <n v="1"/>
    <x v="0"/>
    <n v="0"/>
    <x v="71"/>
    <x v="129"/>
    <x v="136"/>
    <x v="18"/>
    <n v="1"/>
    <n v="0"/>
    <n v="0"/>
    <m/>
    <x v="81"/>
    <x v="1"/>
  </r>
  <r>
    <m/>
    <m/>
    <x v="0"/>
    <n v="19"/>
    <n v="2"/>
    <s v="Cotch Me If Ya Can"/>
    <x v="0"/>
    <s v="Brave Hartung"/>
    <s v="KAPPAZ"/>
    <n v="0"/>
    <x v="0"/>
    <n v="0"/>
    <x v="129"/>
    <x v="72"/>
    <x v="137"/>
    <x v="18"/>
    <n v="0"/>
    <n v="0"/>
    <n v="1"/>
    <m/>
    <x v="82"/>
    <x v="0"/>
  </r>
  <r>
    <m/>
    <m/>
    <x v="0"/>
    <n v="19"/>
    <n v="3"/>
    <s v="Such is Fyfe"/>
    <x v="6"/>
    <s v="Game of Jones"/>
    <s v="RICHO"/>
    <n v="1"/>
    <x v="0"/>
    <n v="0"/>
    <x v="36"/>
    <x v="130"/>
    <x v="24"/>
    <x v="18"/>
    <n v="0"/>
    <n v="0"/>
    <n v="1"/>
    <m/>
    <x v="83"/>
    <x v="0"/>
  </r>
  <r>
    <m/>
    <m/>
    <x v="0"/>
    <n v="19"/>
    <n v="3"/>
    <s v="Game of Jones"/>
    <x v="3"/>
    <s v="Such is Fyfe"/>
    <s v="PMAC"/>
    <n v="0"/>
    <x v="0"/>
    <n v="0"/>
    <x v="130"/>
    <x v="35"/>
    <x v="25"/>
    <x v="18"/>
    <n v="1"/>
    <n v="0"/>
    <n v="0"/>
    <m/>
    <x v="83"/>
    <x v="0"/>
  </r>
  <r>
    <m/>
    <m/>
    <x v="0"/>
    <n v="19"/>
    <n v="4"/>
    <s v="We're Not Gwilty"/>
    <x v="1"/>
    <s v="Gawn Girl"/>
    <s v="CHIEF"/>
    <n v="1"/>
    <x v="0"/>
    <n v="0"/>
    <x v="16"/>
    <x v="1"/>
    <x v="138"/>
    <x v="18"/>
    <n v="1"/>
    <n v="0"/>
    <n v="0"/>
    <m/>
    <x v="81"/>
    <x v="0"/>
  </r>
  <r>
    <m/>
    <m/>
    <x v="0"/>
    <n v="19"/>
    <n v="4"/>
    <s v="Gawn Girl"/>
    <x v="2"/>
    <s v="We're Not Gwilty"/>
    <s v="GARTER"/>
    <n v="0"/>
    <x v="0"/>
    <n v="0"/>
    <x v="0"/>
    <x v="17"/>
    <x v="139"/>
    <x v="18"/>
    <n v="0"/>
    <n v="0"/>
    <n v="1"/>
    <m/>
    <x v="84"/>
    <x v="1"/>
  </r>
  <r>
    <m/>
    <m/>
    <x v="0"/>
    <n v="20"/>
    <n v="1"/>
    <s v="Bontback Mountain"/>
    <x v="7"/>
    <s v="Gawn Girl"/>
    <s v="CHIEF"/>
    <n v="1"/>
    <x v="0"/>
    <n v="0"/>
    <x v="63"/>
    <x v="131"/>
    <x v="140"/>
    <x v="19"/>
    <n v="0"/>
    <n v="0"/>
    <n v="1"/>
    <m/>
    <x v="85"/>
    <x v="1"/>
  </r>
  <r>
    <m/>
    <m/>
    <x v="0"/>
    <n v="20"/>
    <n v="1"/>
    <s v="Gawn Girl"/>
    <x v="2"/>
    <s v="Bontback Mountain"/>
    <s v="MELONS"/>
    <n v="0"/>
    <x v="0"/>
    <n v="0"/>
    <x v="131"/>
    <x v="64"/>
    <x v="141"/>
    <x v="19"/>
    <n v="1"/>
    <n v="0"/>
    <n v="0"/>
    <m/>
    <x v="86"/>
    <x v="1"/>
  </r>
  <r>
    <m/>
    <m/>
    <x v="0"/>
    <n v="20"/>
    <n v="2"/>
    <s v="Brave Hartung"/>
    <x v="5"/>
    <s v="Game of Jones"/>
    <s v="RICHO"/>
    <n v="1"/>
    <x v="0"/>
    <n v="0"/>
    <x v="67"/>
    <x v="24"/>
    <x v="142"/>
    <x v="19"/>
    <n v="1"/>
    <n v="0"/>
    <n v="0"/>
    <m/>
    <x v="87"/>
    <x v="1"/>
  </r>
  <r>
    <m/>
    <m/>
    <x v="0"/>
    <n v="20"/>
    <n v="2"/>
    <s v="Game of Jones"/>
    <x v="3"/>
    <s v="Brave Hartung"/>
    <s v="KAPPAZ"/>
    <n v="0"/>
    <x v="0"/>
    <n v="0"/>
    <x v="25"/>
    <x v="68"/>
    <x v="143"/>
    <x v="19"/>
    <n v="0"/>
    <n v="0"/>
    <n v="1"/>
    <m/>
    <x v="88"/>
    <x v="0"/>
  </r>
  <r>
    <m/>
    <m/>
    <x v="0"/>
    <n v="20"/>
    <n v="3"/>
    <s v="Steele Rebuilding"/>
    <x v="4"/>
    <s v="Cotch Me If Ya Can"/>
    <s v="JMERC"/>
    <n v="1"/>
    <x v="0"/>
    <n v="0"/>
    <x v="132"/>
    <x v="132"/>
    <x v="94"/>
    <x v="19"/>
    <n v="0"/>
    <n v="0"/>
    <n v="1"/>
    <m/>
    <x v="85"/>
    <x v="1"/>
  </r>
  <r>
    <m/>
    <m/>
    <x v="0"/>
    <n v="20"/>
    <n v="3"/>
    <s v="Cotch Me If Ya Can"/>
    <x v="0"/>
    <s v="Steele Rebuilding"/>
    <s v="LESTER"/>
    <n v="0"/>
    <x v="0"/>
    <n v="0"/>
    <x v="133"/>
    <x v="133"/>
    <x v="95"/>
    <x v="19"/>
    <n v="1"/>
    <n v="0"/>
    <n v="0"/>
    <m/>
    <x v="89"/>
    <x v="0"/>
  </r>
  <r>
    <m/>
    <m/>
    <x v="0"/>
    <n v="20"/>
    <n v="4"/>
    <s v="Such is Fyfe"/>
    <x v="6"/>
    <s v="We're Not Gwilty"/>
    <s v="GARTER"/>
    <n v="1"/>
    <x v="0"/>
    <n v="0"/>
    <x v="134"/>
    <x v="134"/>
    <x v="144"/>
    <x v="19"/>
    <n v="0"/>
    <n v="1"/>
    <n v="0"/>
    <m/>
    <x v="83"/>
    <x v="0"/>
  </r>
  <r>
    <m/>
    <m/>
    <x v="0"/>
    <n v="20"/>
    <n v="4"/>
    <s v="We're Not Gwilty"/>
    <x v="1"/>
    <s v="Such is Fyfe"/>
    <s v="PMAC"/>
    <n v="0"/>
    <x v="0"/>
    <n v="0"/>
    <x v="134"/>
    <x v="134"/>
    <x v="144"/>
    <x v="19"/>
    <n v="0"/>
    <n v="1"/>
    <n v="0"/>
    <m/>
    <x v="81"/>
    <x v="0"/>
  </r>
  <r>
    <m/>
    <m/>
    <x v="0"/>
    <n v="21"/>
    <n v="1"/>
    <s v="Bontback Mountain"/>
    <x v="7"/>
    <s v="We're Not Gwilty"/>
    <s v="GARTER"/>
    <n v="1"/>
    <x v="0"/>
    <n v="0"/>
    <x v="135"/>
    <x v="135"/>
    <x v="145"/>
    <x v="20"/>
    <n v="1"/>
    <n v="0"/>
    <n v="0"/>
    <m/>
    <x v="90"/>
    <x v="1"/>
  </r>
  <r>
    <m/>
    <m/>
    <x v="0"/>
    <n v="21"/>
    <n v="1"/>
    <s v="We're Not Gwilty"/>
    <x v="1"/>
    <s v="Bontback Mountain"/>
    <s v="MELONS"/>
    <n v="0"/>
    <x v="0"/>
    <n v="0"/>
    <x v="136"/>
    <x v="136"/>
    <x v="146"/>
    <x v="20"/>
    <n v="0"/>
    <n v="0"/>
    <n v="1"/>
    <m/>
    <x v="85"/>
    <x v="0"/>
  </r>
  <r>
    <m/>
    <m/>
    <x v="0"/>
    <n v="21"/>
    <n v="2"/>
    <s v="Cotch Me If Ya Can"/>
    <x v="0"/>
    <s v="Gawn Girl"/>
    <s v="CHIEF"/>
    <n v="1"/>
    <x v="0"/>
    <n v="0"/>
    <x v="133"/>
    <x v="137"/>
    <x v="82"/>
    <x v="20"/>
    <n v="0"/>
    <n v="0"/>
    <n v="1"/>
    <m/>
    <x v="91"/>
    <x v="0"/>
  </r>
  <r>
    <m/>
    <m/>
    <x v="0"/>
    <n v="21"/>
    <n v="2"/>
    <s v="Gawn Girl"/>
    <x v="2"/>
    <s v="Cotch Me If Ya Can"/>
    <s v="JMERC"/>
    <n v="0"/>
    <x v="0"/>
    <n v="0"/>
    <x v="137"/>
    <x v="132"/>
    <x v="83"/>
    <x v="20"/>
    <n v="1"/>
    <n v="0"/>
    <n v="0"/>
    <m/>
    <x v="92"/>
    <x v="1"/>
  </r>
  <r>
    <m/>
    <m/>
    <x v="0"/>
    <n v="21"/>
    <n v="3"/>
    <s v="Steele Rebuilding"/>
    <x v="4"/>
    <s v="Game of Jones"/>
    <s v="RICHO"/>
    <n v="1"/>
    <x v="0"/>
    <n v="0"/>
    <x v="138"/>
    <x v="138"/>
    <x v="147"/>
    <x v="20"/>
    <n v="0"/>
    <n v="0"/>
    <n v="1"/>
    <m/>
    <x v="93"/>
    <x v="1"/>
  </r>
  <r>
    <m/>
    <m/>
    <x v="0"/>
    <n v="21"/>
    <n v="3"/>
    <s v="Game of Jones"/>
    <x v="3"/>
    <s v="Steele Rebuilding"/>
    <s v="LESTER"/>
    <n v="0"/>
    <x v="0"/>
    <n v="0"/>
    <x v="139"/>
    <x v="139"/>
    <x v="148"/>
    <x v="20"/>
    <n v="1"/>
    <n v="0"/>
    <n v="0"/>
    <m/>
    <x v="93"/>
    <x v="0"/>
  </r>
  <r>
    <m/>
    <m/>
    <x v="0"/>
    <n v="21"/>
    <n v="4"/>
    <s v="Such is Fyfe"/>
    <x v="6"/>
    <s v="Brave Hartung"/>
    <s v="KAPPAZ"/>
    <n v="1"/>
    <x v="0"/>
    <n v="0"/>
    <x v="50"/>
    <x v="140"/>
    <x v="149"/>
    <x v="20"/>
    <n v="1"/>
    <n v="0"/>
    <n v="0"/>
    <m/>
    <x v="85"/>
    <x v="0"/>
  </r>
  <r>
    <m/>
    <m/>
    <x v="0"/>
    <n v="21"/>
    <n v="4"/>
    <s v="Brave Hartung"/>
    <x v="5"/>
    <s v="Such is Fyfe"/>
    <s v="PMAC"/>
    <n v="0"/>
    <x v="0"/>
    <n v="0"/>
    <x v="140"/>
    <x v="49"/>
    <x v="150"/>
    <x v="20"/>
    <n v="0"/>
    <n v="0"/>
    <n v="1"/>
    <m/>
    <x v="90"/>
    <x v="1"/>
  </r>
  <r>
    <m/>
    <m/>
    <x v="0"/>
    <n v="22"/>
    <n v="1"/>
    <s v="Bontback Mountain"/>
    <x v="7"/>
    <s v="Brave Hartung"/>
    <s v="KAPPAZ"/>
    <n v="1"/>
    <x v="0"/>
    <n v="1"/>
    <x v="141"/>
    <x v="141"/>
    <x v="151"/>
    <x v="21"/>
    <n v="1"/>
    <n v="0"/>
    <n v="0"/>
    <m/>
    <x v="94"/>
    <x v="1"/>
  </r>
  <r>
    <m/>
    <m/>
    <x v="0"/>
    <n v="22"/>
    <n v="1"/>
    <s v="Brave Hartung"/>
    <x v="5"/>
    <s v="Bontback Mountain"/>
    <s v="MELONS"/>
    <n v="0"/>
    <x v="0"/>
    <n v="1"/>
    <x v="142"/>
    <x v="142"/>
    <x v="152"/>
    <x v="21"/>
    <n v="0"/>
    <n v="0"/>
    <n v="1"/>
    <m/>
    <x v="95"/>
    <x v="1"/>
  </r>
  <r>
    <m/>
    <m/>
    <x v="0"/>
    <n v="22"/>
    <n v="2"/>
    <s v="Gawn Girl"/>
    <x v="2"/>
    <s v="Steele Rebuilding"/>
    <s v="LESTER"/>
    <n v="1"/>
    <x v="0"/>
    <n v="1"/>
    <x v="143"/>
    <x v="143"/>
    <x v="134"/>
    <x v="21"/>
    <n v="1"/>
    <n v="0"/>
    <n v="0"/>
    <m/>
    <x v="96"/>
    <x v="1"/>
  </r>
  <r>
    <m/>
    <m/>
    <x v="0"/>
    <n v="22"/>
    <n v="2"/>
    <s v="Steele Rebuilding"/>
    <x v="4"/>
    <s v="Gawn Girl"/>
    <s v="CHIEF"/>
    <n v="0"/>
    <x v="0"/>
    <n v="1"/>
    <x v="144"/>
    <x v="144"/>
    <x v="135"/>
    <x v="21"/>
    <n v="0"/>
    <n v="0"/>
    <n v="1"/>
    <m/>
    <x v="97"/>
    <x v="1"/>
  </r>
  <r>
    <m/>
    <m/>
    <x v="0"/>
    <n v="23"/>
    <n v="1"/>
    <s v="Gawn Girl"/>
    <x v="2"/>
    <s v="Bontback Mountain"/>
    <s v="MELONS"/>
    <n v="1"/>
    <x v="0"/>
    <n v="1"/>
    <x v="61"/>
    <x v="145"/>
    <x v="153"/>
    <x v="22"/>
    <n v="0"/>
    <n v="0"/>
    <n v="1"/>
    <m/>
    <x v="98"/>
    <x v="1"/>
  </r>
  <r>
    <m/>
    <m/>
    <x v="0"/>
    <n v="23"/>
    <n v="1"/>
    <s v="Bontback Mountain"/>
    <x v="7"/>
    <s v="Gawn Girl"/>
    <s v="CHIEF"/>
    <n v="0"/>
    <x v="0"/>
    <n v="1"/>
    <x v="145"/>
    <x v="62"/>
    <x v="154"/>
    <x v="22"/>
    <n v="1"/>
    <n v="0"/>
    <n v="0"/>
    <m/>
    <x v="99"/>
    <x v="1"/>
  </r>
  <r>
    <m/>
    <m/>
    <x v="1"/>
    <n v="1"/>
    <n v="1"/>
    <s v="Show Me The Mundy"/>
    <x v="6"/>
    <s v="TitchDntKillMyVibe"/>
    <s v="JMERC"/>
    <n v="1"/>
    <x v="0"/>
    <n v="0"/>
    <x v="146"/>
    <x v="146"/>
    <x v="155"/>
    <x v="0"/>
    <n v="0"/>
    <n v="0"/>
    <n v="1"/>
    <n v="0"/>
    <x v="0"/>
    <x v="1"/>
  </r>
  <r>
    <m/>
    <m/>
    <x v="1"/>
    <n v="1"/>
    <n v="1"/>
    <s v="TitchDntKillMyVibe"/>
    <x v="0"/>
    <s v="Show Me The Mundy"/>
    <s v="PMAC"/>
    <n v="0"/>
    <x v="0"/>
    <n v="0"/>
    <x v="147"/>
    <x v="147"/>
    <x v="156"/>
    <x v="0"/>
    <n v="1"/>
    <n v="0"/>
    <n v="0"/>
    <n v="0"/>
    <x v="1"/>
    <x v="1"/>
  </r>
  <r>
    <m/>
    <m/>
    <x v="1"/>
    <n v="1"/>
    <n v="2"/>
    <s v="Free Tibont"/>
    <x v="7"/>
    <s v="Libba Let Die"/>
    <s v="CHIEF"/>
    <n v="1"/>
    <x v="0"/>
    <n v="0"/>
    <x v="114"/>
    <x v="148"/>
    <x v="157"/>
    <x v="0"/>
    <n v="1"/>
    <n v="0"/>
    <n v="0"/>
    <n v="0"/>
    <x v="1"/>
    <x v="0"/>
  </r>
  <r>
    <m/>
    <m/>
    <x v="1"/>
    <n v="1"/>
    <n v="2"/>
    <s v="Libba Let Die"/>
    <x v="2"/>
    <s v="Free Tibont"/>
    <s v="MELONS"/>
    <n v="0"/>
    <x v="0"/>
    <n v="0"/>
    <x v="148"/>
    <x v="113"/>
    <x v="158"/>
    <x v="0"/>
    <n v="0"/>
    <n v="0"/>
    <n v="1"/>
    <n v="0"/>
    <x v="0"/>
    <x v="0"/>
  </r>
  <r>
    <m/>
    <m/>
    <x v="1"/>
    <n v="1"/>
    <n v="3"/>
    <s v="I Dream of Viney"/>
    <x v="3"/>
    <s v="Tuohy's Extra Dry"/>
    <s v="GARTER"/>
    <n v="1"/>
    <x v="0"/>
    <n v="0"/>
    <x v="147"/>
    <x v="149"/>
    <x v="34"/>
    <x v="0"/>
    <n v="0"/>
    <n v="0"/>
    <n v="1"/>
    <n v="0"/>
    <x v="0"/>
    <x v="0"/>
  </r>
  <r>
    <m/>
    <m/>
    <x v="1"/>
    <n v="1"/>
    <n v="3"/>
    <s v="Tuohy's Extra Dry"/>
    <x v="1"/>
    <s v="I Dream of Viney"/>
    <s v="RICHO"/>
    <n v="0"/>
    <x v="0"/>
    <n v="0"/>
    <x v="149"/>
    <x v="146"/>
    <x v="35"/>
    <x v="0"/>
    <n v="1"/>
    <n v="0"/>
    <n v="0"/>
    <n v="0"/>
    <x v="1"/>
    <x v="0"/>
  </r>
  <r>
    <m/>
    <m/>
    <x v="1"/>
    <n v="1"/>
    <n v="4"/>
    <s v="Wholesome Beams"/>
    <x v="5"/>
    <s v="Absolute Steins"/>
    <s v="LESTER"/>
    <n v="1"/>
    <x v="0"/>
    <n v="0"/>
    <x v="150"/>
    <x v="74"/>
    <x v="159"/>
    <x v="0"/>
    <n v="1"/>
    <n v="0"/>
    <n v="0"/>
    <n v="0"/>
    <x v="1"/>
    <x v="1"/>
  </r>
  <r>
    <m/>
    <m/>
    <x v="1"/>
    <n v="1"/>
    <n v="4"/>
    <s v="Absolute Steins"/>
    <x v="4"/>
    <s v="Wholesome Beams"/>
    <s v="KAPPAZ"/>
    <n v="0"/>
    <x v="0"/>
    <n v="0"/>
    <x v="73"/>
    <x v="150"/>
    <x v="160"/>
    <x v="0"/>
    <n v="0"/>
    <n v="0"/>
    <n v="1"/>
    <n v="0"/>
    <x v="0"/>
    <x v="1"/>
  </r>
  <r>
    <m/>
    <m/>
    <x v="1"/>
    <n v="2"/>
    <n v="1"/>
    <s v="Show Me The Mundy"/>
    <x v="6"/>
    <s v="Free Tibont"/>
    <s v="MELONS"/>
    <n v="1"/>
    <x v="0"/>
    <n v="0"/>
    <x v="151"/>
    <x v="151"/>
    <x v="161"/>
    <x v="1"/>
    <n v="1"/>
    <n v="0"/>
    <n v="0"/>
    <n v="0"/>
    <x v="4"/>
    <x v="1"/>
  </r>
  <r>
    <m/>
    <m/>
    <x v="1"/>
    <n v="2"/>
    <n v="1"/>
    <s v="Free Tibont"/>
    <x v="7"/>
    <s v="Show Me The Mundy"/>
    <s v="PMAC"/>
    <n v="0"/>
    <x v="0"/>
    <n v="0"/>
    <x v="152"/>
    <x v="152"/>
    <x v="162"/>
    <x v="1"/>
    <n v="0"/>
    <n v="0"/>
    <n v="1"/>
    <n v="0"/>
    <x v="4"/>
    <x v="0"/>
  </r>
  <r>
    <m/>
    <m/>
    <x v="1"/>
    <n v="2"/>
    <n v="2"/>
    <s v="I Dream of Viney"/>
    <x v="3"/>
    <s v="TitchDntKillMyVibe"/>
    <s v="JMERC"/>
    <n v="1"/>
    <x v="0"/>
    <n v="0"/>
    <x v="153"/>
    <x v="153"/>
    <x v="163"/>
    <x v="1"/>
    <n v="1"/>
    <n v="0"/>
    <n v="0"/>
    <n v="0"/>
    <x v="4"/>
    <x v="0"/>
  </r>
  <r>
    <m/>
    <m/>
    <x v="1"/>
    <n v="2"/>
    <n v="2"/>
    <s v="TitchDntKillMyVibe"/>
    <x v="0"/>
    <s v="I Dream of Viney"/>
    <s v="RICHO"/>
    <n v="0"/>
    <x v="0"/>
    <n v="0"/>
    <x v="154"/>
    <x v="154"/>
    <x v="164"/>
    <x v="1"/>
    <n v="0"/>
    <n v="0"/>
    <n v="1"/>
    <n v="0"/>
    <x v="4"/>
    <x v="1"/>
  </r>
  <r>
    <m/>
    <m/>
    <x v="1"/>
    <n v="2"/>
    <n v="3"/>
    <s v="Wholesome Beams"/>
    <x v="5"/>
    <s v="Libba Let Die"/>
    <s v="CHIEF"/>
    <n v="1"/>
    <x v="0"/>
    <n v="0"/>
    <x v="155"/>
    <x v="0"/>
    <x v="165"/>
    <x v="1"/>
    <n v="1"/>
    <n v="0"/>
    <n v="0"/>
    <n v="0"/>
    <x v="3"/>
    <x v="1"/>
  </r>
  <r>
    <m/>
    <m/>
    <x v="1"/>
    <n v="2"/>
    <n v="3"/>
    <s v="Libba Let Die"/>
    <x v="2"/>
    <s v="Wholesome Beams"/>
    <s v="KAPPAZ"/>
    <n v="0"/>
    <x v="0"/>
    <n v="0"/>
    <x v="1"/>
    <x v="155"/>
    <x v="166"/>
    <x v="1"/>
    <n v="0"/>
    <n v="0"/>
    <n v="1"/>
    <n v="1"/>
    <x v="2"/>
    <x v="0"/>
  </r>
  <r>
    <m/>
    <m/>
    <x v="1"/>
    <n v="2"/>
    <n v="4"/>
    <s v="Absolute Steins"/>
    <x v="4"/>
    <s v="Tuohy's Extra Dry"/>
    <s v="GARTER"/>
    <n v="1"/>
    <x v="0"/>
    <n v="0"/>
    <x v="156"/>
    <x v="156"/>
    <x v="167"/>
    <x v="1"/>
    <n v="1"/>
    <n v="0"/>
    <n v="0"/>
    <n v="0"/>
    <x v="4"/>
    <x v="1"/>
  </r>
  <r>
    <m/>
    <m/>
    <x v="1"/>
    <n v="2"/>
    <n v="4"/>
    <s v="Tuohy's Extra Dry"/>
    <x v="1"/>
    <s v="Absolute Steins"/>
    <s v="LESTER"/>
    <n v="0"/>
    <x v="0"/>
    <n v="0"/>
    <x v="157"/>
    <x v="157"/>
    <x v="168"/>
    <x v="1"/>
    <n v="0"/>
    <n v="0"/>
    <n v="1"/>
    <n v="0"/>
    <x v="4"/>
    <x v="0"/>
  </r>
  <r>
    <m/>
    <m/>
    <x v="1"/>
    <n v="3"/>
    <n v="1"/>
    <s v="Show Me The Mundy"/>
    <x v="6"/>
    <s v="I Dream of Viney"/>
    <s v="RICHO"/>
    <n v="1"/>
    <x v="0"/>
    <n v="0"/>
    <x v="158"/>
    <x v="158"/>
    <x v="169"/>
    <x v="2"/>
    <n v="1"/>
    <n v="0"/>
    <n v="0"/>
    <n v="0"/>
    <x v="8"/>
    <x v="1"/>
  </r>
  <r>
    <m/>
    <m/>
    <x v="1"/>
    <n v="3"/>
    <n v="1"/>
    <s v="I Dream of Viney"/>
    <x v="3"/>
    <s v="Show Me The Mundy"/>
    <s v="PMAC"/>
    <n v="0"/>
    <x v="0"/>
    <n v="0"/>
    <x v="159"/>
    <x v="159"/>
    <x v="170"/>
    <x v="2"/>
    <n v="0"/>
    <n v="0"/>
    <n v="1"/>
    <n v="0"/>
    <x v="5"/>
    <x v="0"/>
  </r>
  <r>
    <m/>
    <m/>
    <x v="1"/>
    <n v="3"/>
    <n v="2"/>
    <s v="Wholesome Beams"/>
    <x v="5"/>
    <s v="Free Tibont"/>
    <s v="MELONS"/>
    <n v="1"/>
    <x v="0"/>
    <n v="0"/>
    <x v="45"/>
    <x v="160"/>
    <x v="171"/>
    <x v="2"/>
    <n v="1"/>
    <n v="0"/>
    <n v="0"/>
    <n v="0"/>
    <x v="6"/>
    <x v="1"/>
  </r>
  <r>
    <m/>
    <m/>
    <x v="1"/>
    <n v="3"/>
    <n v="2"/>
    <s v="Free Tibont"/>
    <x v="7"/>
    <s v="Wholesome Beams"/>
    <s v="KAPPAZ"/>
    <n v="0"/>
    <x v="0"/>
    <n v="0"/>
    <x v="160"/>
    <x v="44"/>
    <x v="172"/>
    <x v="2"/>
    <n v="0"/>
    <n v="0"/>
    <n v="1"/>
    <n v="0"/>
    <x v="5"/>
    <x v="0"/>
  </r>
  <r>
    <m/>
    <m/>
    <x v="1"/>
    <n v="3"/>
    <n v="3"/>
    <s v="Absolute Steins"/>
    <x v="4"/>
    <s v="TitchDntKillMyVibe"/>
    <s v="JMERC"/>
    <n v="1"/>
    <x v="0"/>
    <n v="0"/>
    <x v="161"/>
    <x v="137"/>
    <x v="6"/>
    <x v="2"/>
    <n v="0"/>
    <n v="0"/>
    <n v="1"/>
    <n v="1"/>
    <x v="5"/>
    <x v="1"/>
  </r>
  <r>
    <m/>
    <m/>
    <x v="1"/>
    <n v="3"/>
    <n v="3"/>
    <s v="TitchDntKillMyVibe"/>
    <x v="0"/>
    <s v="Absolute Steins"/>
    <s v="LESTER"/>
    <n v="0"/>
    <x v="0"/>
    <n v="0"/>
    <x v="137"/>
    <x v="161"/>
    <x v="7"/>
    <x v="2"/>
    <n v="1"/>
    <n v="0"/>
    <n v="0"/>
    <n v="0"/>
    <x v="8"/>
    <x v="1"/>
  </r>
  <r>
    <m/>
    <m/>
    <x v="1"/>
    <n v="3"/>
    <n v="4"/>
    <s v="Tuohy's Extra Dry"/>
    <x v="1"/>
    <s v="Libba Let Die"/>
    <s v="CHIEF"/>
    <n v="1"/>
    <x v="0"/>
    <n v="0"/>
    <x v="162"/>
    <x v="81"/>
    <x v="79"/>
    <x v="2"/>
    <n v="1"/>
    <n v="0"/>
    <n v="0"/>
    <n v="0"/>
    <x v="8"/>
    <x v="0"/>
  </r>
  <r>
    <m/>
    <m/>
    <x v="1"/>
    <n v="3"/>
    <n v="4"/>
    <s v="Libba Let Die"/>
    <x v="2"/>
    <s v="Tuohy's Extra Dry"/>
    <s v="GARTER"/>
    <n v="0"/>
    <x v="0"/>
    <n v="0"/>
    <x v="81"/>
    <x v="162"/>
    <x v="78"/>
    <x v="2"/>
    <n v="0"/>
    <n v="0"/>
    <n v="1"/>
    <n v="0"/>
    <x v="7"/>
    <x v="0"/>
  </r>
  <r>
    <m/>
    <m/>
    <x v="1"/>
    <n v="4"/>
    <n v="1"/>
    <s v="Show Me The Mundy"/>
    <x v="6"/>
    <s v="Wholesome Beams"/>
    <s v="KAPPAZ"/>
    <n v="1"/>
    <x v="0"/>
    <n v="0"/>
    <x v="21"/>
    <x v="163"/>
    <x v="173"/>
    <x v="3"/>
    <n v="0"/>
    <n v="0"/>
    <n v="1"/>
    <n v="0"/>
    <x v="12"/>
    <x v="1"/>
  </r>
  <r>
    <m/>
    <m/>
    <x v="1"/>
    <n v="4"/>
    <n v="1"/>
    <s v="Wholesome Beams"/>
    <x v="5"/>
    <s v="Show Me The Mundy"/>
    <s v="PMAC"/>
    <n v="0"/>
    <x v="0"/>
    <n v="0"/>
    <x v="163"/>
    <x v="20"/>
    <x v="174"/>
    <x v="3"/>
    <n v="1"/>
    <n v="0"/>
    <n v="0"/>
    <n v="0"/>
    <x v="9"/>
    <x v="1"/>
  </r>
  <r>
    <m/>
    <m/>
    <x v="1"/>
    <n v="4"/>
    <n v="2"/>
    <s v="Absolute Steins"/>
    <x v="4"/>
    <s v="I Dream of Viney"/>
    <s v="RICHO"/>
    <n v="1"/>
    <x v="0"/>
    <n v="0"/>
    <x v="164"/>
    <x v="164"/>
    <x v="175"/>
    <x v="3"/>
    <n v="1"/>
    <n v="0"/>
    <n v="0"/>
    <n v="0"/>
    <x v="12"/>
    <x v="1"/>
  </r>
  <r>
    <m/>
    <m/>
    <x v="1"/>
    <n v="4"/>
    <n v="2"/>
    <s v="I Dream of Viney"/>
    <x v="3"/>
    <s v="Absolute Steins"/>
    <s v="LESTER"/>
    <n v="0"/>
    <x v="0"/>
    <n v="0"/>
    <x v="165"/>
    <x v="165"/>
    <x v="176"/>
    <x v="3"/>
    <n v="0"/>
    <n v="0"/>
    <n v="1"/>
    <n v="0"/>
    <x v="11"/>
    <x v="0"/>
  </r>
  <r>
    <m/>
    <m/>
    <x v="1"/>
    <n v="4"/>
    <n v="3"/>
    <s v="Tuohy's Extra Dry"/>
    <x v="1"/>
    <s v="Free Tibont"/>
    <s v="MELONS"/>
    <n v="1"/>
    <x v="0"/>
    <n v="0"/>
    <x v="166"/>
    <x v="166"/>
    <x v="177"/>
    <x v="3"/>
    <n v="1"/>
    <n v="0"/>
    <n v="0"/>
    <n v="0"/>
    <x v="10"/>
    <x v="0"/>
  </r>
  <r>
    <m/>
    <m/>
    <x v="1"/>
    <n v="4"/>
    <n v="3"/>
    <s v="Free Tibont"/>
    <x v="7"/>
    <s v="Tuohy's Extra Dry"/>
    <s v="GARTER"/>
    <n v="0"/>
    <x v="0"/>
    <n v="0"/>
    <x v="167"/>
    <x v="167"/>
    <x v="178"/>
    <x v="3"/>
    <n v="0"/>
    <n v="0"/>
    <n v="1"/>
    <n v="0"/>
    <x v="11"/>
    <x v="0"/>
  </r>
  <r>
    <m/>
    <m/>
    <x v="1"/>
    <n v="4"/>
    <n v="4"/>
    <s v="Libba Let Die"/>
    <x v="2"/>
    <s v="TitchDntKillMyVibe"/>
    <s v="JMERC"/>
    <n v="1"/>
    <x v="0"/>
    <n v="0"/>
    <x v="168"/>
    <x v="152"/>
    <x v="179"/>
    <x v="3"/>
    <n v="0"/>
    <n v="0"/>
    <n v="1"/>
    <n v="0"/>
    <x v="100"/>
    <x v="0"/>
  </r>
  <r>
    <m/>
    <m/>
    <x v="1"/>
    <n v="4"/>
    <n v="4"/>
    <s v="TitchDntKillMyVibe"/>
    <x v="0"/>
    <s v="Libba Let Die"/>
    <s v="CHIEF"/>
    <n v="0"/>
    <x v="0"/>
    <n v="0"/>
    <x v="151"/>
    <x v="168"/>
    <x v="180"/>
    <x v="3"/>
    <n v="1"/>
    <n v="0"/>
    <n v="0"/>
    <n v="0"/>
    <x v="10"/>
    <x v="1"/>
  </r>
  <r>
    <m/>
    <m/>
    <x v="1"/>
    <n v="5"/>
    <n v="1"/>
    <s v="Show Me The Mundy"/>
    <x v="6"/>
    <s v="Absolute Steins"/>
    <s v="LESTER"/>
    <n v="1"/>
    <x v="0"/>
    <n v="0"/>
    <x v="146"/>
    <x v="169"/>
    <x v="181"/>
    <x v="4"/>
    <n v="1"/>
    <n v="0"/>
    <n v="0"/>
    <n v="0"/>
    <x v="13"/>
    <x v="1"/>
  </r>
  <r>
    <m/>
    <m/>
    <x v="1"/>
    <n v="5"/>
    <n v="1"/>
    <s v="Absolute Steins"/>
    <x v="4"/>
    <s v="Show Me The Mundy"/>
    <s v="PMAC"/>
    <n v="0"/>
    <x v="0"/>
    <n v="0"/>
    <x v="169"/>
    <x v="147"/>
    <x v="182"/>
    <x v="4"/>
    <n v="0"/>
    <n v="0"/>
    <n v="1"/>
    <n v="0"/>
    <x v="14"/>
    <x v="1"/>
  </r>
  <r>
    <m/>
    <m/>
    <x v="1"/>
    <n v="5"/>
    <n v="2"/>
    <s v="Tuohy's Extra Dry"/>
    <x v="1"/>
    <s v="Wholesome Beams"/>
    <s v="KAPPAZ"/>
    <n v="1"/>
    <x v="0"/>
    <n v="0"/>
    <x v="170"/>
    <x v="170"/>
    <x v="130"/>
    <x v="4"/>
    <n v="1"/>
    <n v="0"/>
    <n v="0"/>
    <n v="0"/>
    <x v="101"/>
    <x v="0"/>
  </r>
  <r>
    <m/>
    <m/>
    <x v="1"/>
    <n v="5"/>
    <n v="2"/>
    <s v="Wholesome Beams"/>
    <x v="5"/>
    <s v="Tuohy's Extra Dry"/>
    <s v="GARTER"/>
    <n v="0"/>
    <x v="0"/>
    <n v="0"/>
    <x v="171"/>
    <x v="171"/>
    <x v="131"/>
    <x v="4"/>
    <n v="0"/>
    <n v="0"/>
    <n v="1"/>
    <n v="0"/>
    <x v="101"/>
    <x v="1"/>
  </r>
  <r>
    <m/>
    <m/>
    <x v="1"/>
    <n v="5"/>
    <n v="3"/>
    <s v="Libba Let Die"/>
    <x v="2"/>
    <s v="I Dream of Viney"/>
    <s v="RICHO"/>
    <n v="1"/>
    <x v="0"/>
    <n v="0"/>
    <x v="34"/>
    <x v="172"/>
    <x v="183"/>
    <x v="4"/>
    <n v="1"/>
    <n v="0"/>
    <n v="0"/>
    <n v="1"/>
    <x v="16"/>
    <x v="0"/>
  </r>
  <r>
    <m/>
    <m/>
    <x v="1"/>
    <n v="5"/>
    <n v="3"/>
    <s v="I Dream of Viney"/>
    <x v="3"/>
    <s v="Libba Let Die"/>
    <s v="CHIEF"/>
    <n v="0"/>
    <x v="0"/>
    <n v="0"/>
    <x v="172"/>
    <x v="33"/>
    <x v="184"/>
    <x v="4"/>
    <n v="0"/>
    <n v="0"/>
    <n v="1"/>
    <n v="0"/>
    <x v="16"/>
    <x v="0"/>
  </r>
  <r>
    <m/>
    <m/>
    <x v="1"/>
    <n v="5"/>
    <n v="4"/>
    <s v="TitchDntKillMyVibe"/>
    <x v="0"/>
    <s v="Free Tibont"/>
    <s v="MELONS"/>
    <n v="1"/>
    <x v="0"/>
    <n v="0"/>
    <x v="173"/>
    <x v="173"/>
    <x v="185"/>
    <x v="4"/>
    <n v="1"/>
    <n v="0"/>
    <n v="0"/>
    <n v="0"/>
    <x v="101"/>
    <x v="1"/>
  </r>
  <r>
    <m/>
    <m/>
    <x v="1"/>
    <n v="5"/>
    <n v="4"/>
    <s v="Free Tibont"/>
    <x v="7"/>
    <s v="TitchDntKillMyVibe"/>
    <s v="JMERC"/>
    <n v="0"/>
    <x v="0"/>
    <n v="0"/>
    <x v="174"/>
    <x v="174"/>
    <x v="186"/>
    <x v="4"/>
    <n v="0"/>
    <n v="0"/>
    <n v="1"/>
    <n v="0"/>
    <x v="16"/>
    <x v="0"/>
  </r>
  <r>
    <m/>
    <m/>
    <x v="1"/>
    <n v="6"/>
    <n v="1"/>
    <s v="Show Me The Mundy"/>
    <x v="6"/>
    <s v="Tuohy's Extra Dry"/>
    <s v="GARTER"/>
    <n v="1"/>
    <x v="0"/>
    <n v="0"/>
    <x v="153"/>
    <x v="175"/>
    <x v="187"/>
    <x v="5"/>
    <n v="1"/>
    <n v="0"/>
    <n v="0"/>
    <n v="0"/>
    <x v="18"/>
    <x v="1"/>
  </r>
  <r>
    <m/>
    <m/>
    <x v="1"/>
    <n v="6"/>
    <n v="1"/>
    <s v="Tuohy's Extra Dry"/>
    <x v="1"/>
    <s v="Show Me The Mundy"/>
    <s v="PMAC"/>
    <n v="0"/>
    <x v="0"/>
    <n v="0"/>
    <x v="175"/>
    <x v="154"/>
    <x v="188"/>
    <x v="5"/>
    <n v="0"/>
    <n v="0"/>
    <n v="1"/>
    <n v="0"/>
    <x v="18"/>
    <x v="0"/>
  </r>
  <r>
    <m/>
    <m/>
    <x v="1"/>
    <n v="6"/>
    <n v="2"/>
    <s v="Libba Let Die"/>
    <x v="2"/>
    <s v="Absolute Steins"/>
    <s v="LESTER"/>
    <n v="1"/>
    <x v="0"/>
    <n v="0"/>
    <x v="176"/>
    <x v="76"/>
    <x v="189"/>
    <x v="5"/>
    <n v="0"/>
    <n v="0"/>
    <n v="1"/>
    <n v="1"/>
    <x v="102"/>
    <x v="0"/>
  </r>
  <r>
    <m/>
    <m/>
    <x v="1"/>
    <n v="6"/>
    <n v="2"/>
    <s v="Absolute Steins"/>
    <x v="4"/>
    <s v="Libba Let Die"/>
    <s v="CHIEF"/>
    <n v="0"/>
    <x v="0"/>
    <n v="0"/>
    <x v="76"/>
    <x v="176"/>
    <x v="190"/>
    <x v="5"/>
    <n v="1"/>
    <n v="0"/>
    <n v="0"/>
    <n v="0"/>
    <x v="17"/>
    <x v="1"/>
  </r>
  <r>
    <m/>
    <m/>
    <x v="1"/>
    <n v="6"/>
    <n v="3"/>
    <s v="TitchDntKillMyVibe"/>
    <x v="0"/>
    <s v="Wholesome Beams"/>
    <s v="KAPPAZ"/>
    <n v="1"/>
    <x v="0"/>
    <n v="0"/>
    <x v="177"/>
    <x v="177"/>
    <x v="191"/>
    <x v="5"/>
    <n v="0"/>
    <n v="0"/>
    <n v="1"/>
    <n v="0"/>
    <x v="18"/>
    <x v="1"/>
  </r>
  <r>
    <m/>
    <m/>
    <x v="1"/>
    <n v="6"/>
    <n v="3"/>
    <s v="Wholesome Beams"/>
    <x v="5"/>
    <s v="TitchDntKillMyVibe"/>
    <s v="JMERC"/>
    <n v="0"/>
    <x v="0"/>
    <n v="0"/>
    <x v="178"/>
    <x v="178"/>
    <x v="192"/>
    <x v="5"/>
    <n v="1"/>
    <n v="0"/>
    <n v="0"/>
    <n v="0"/>
    <x v="19"/>
    <x v="1"/>
  </r>
  <r>
    <m/>
    <m/>
    <x v="1"/>
    <n v="6"/>
    <n v="4"/>
    <s v="Free Tibont"/>
    <x v="7"/>
    <s v="I Dream of Viney"/>
    <s v="RICHO"/>
    <n v="1"/>
    <x v="0"/>
    <n v="0"/>
    <x v="179"/>
    <x v="179"/>
    <x v="118"/>
    <x v="5"/>
    <n v="0"/>
    <n v="0"/>
    <n v="1"/>
    <n v="0"/>
    <x v="102"/>
    <x v="0"/>
  </r>
  <r>
    <m/>
    <m/>
    <x v="1"/>
    <n v="6"/>
    <n v="4"/>
    <s v="I Dream of Viney"/>
    <x v="3"/>
    <s v="Free Tibont"/>
    <s v="MELONS"/>
    <n v="0"/>
    <x v="0"/>
    <n v="0"/>
    <x v="180"/>
    <x v="180"/>
    <x v="119"/>
    <x v="5"/>
    <n v="1"/>
    <n v="0"/>
    <n v="0"/>
    <n v="0"/>
    <x v="20"/>
    <x v="0"/>
  </r>
  <r>
    <m/>
    <m/>
    <x v="1"/>
    <n v="7"/>
    <n v="1"/>
    <s v="Show Me The Mundy"/>
    <x v="6"/>
    <s v="Libba Let Die"/>
    <s v="CHIEF"/>
    <n v="1"/>
    <x v="0"/>
    <n v="0"/>
    <x v="181"/>
    <x v="181"/>
    <x v="193"/>
    <x v="6"/>
    <n v="1"/>
    <n v="0"/>
    <n v="0"/>
    <n v="0"/>
    <x v="23"/>
    <x v="1"/>
  </r>
  <r>
    <m/>
    <m/>
    <x v="1"/>
    <n v="7"/>
    <n v="1"/>
    <s v="Libba Let Die"/>
    <x v="2"/>
    <s v="Show Me The Mundy"/>
    <s v="PMAC"/>
    <n v="0"/>
    <x v="0"/>
    <n v="0"/>
    <x v="182"/>
    <x v="182"/>
    <x v="194"/>
    <x v="6"/>
    <n v="0"/>
    <n v="0"/>
    <n v="1"/>
    <n v="0"/>
    <x v="103"/>
    <x v="0"/>
  </r>
  <r>
    <m/>
    <m/>
    <x v="1"/>
    <n v="7"/>
    <n v="2"/>
    <s v="TitchDntKillMyVibe"/>
    <x v="0"/>
    <s v="Tuohy's Extra Dry"/>
    <s v="GARTER"/>
    <n v="1"/>
    <x v="0"/>
    <n v="0"/>
    <x v="183"/>
    <x v="180"/>
    <x v="195"/>
    <x v="6"/>
    <n v="0"/>
    <n v="0"/>
    <n v="1"/>
    <n v="0"/>
    <x v="21"/>
    <x v="1"/>
  </r>
  <r>
    <m/>
    <m/>
    <x v="1"/>
    <n v="7"/>
    <n v="2"/>
    <s v="Tuohy's Extra Dry"/>
    <x v="1"/>
    <s v="TitchDntKillMyVibe"/>
    <s v="JMERC"/>
    <n v="0"/>
    <x v="0"/>
    <n v="0"/>
    <x v="179"/>
    <x v="183"/>
    <x v="196"/>
    <x v="6"/>
    <n v="1"/>
    <n v="0"/>
    <n v="0"/>
    <n v="0"/>
    <x v="23"/>
    <x v="0"/>
  </r>
  <r>
    <m/>
    <m/>
    <x v="1"/>
    <n v="7"/>
    <n v="3"/>
    <s v="Free Tibont"/>
    <x v="7"/>
    <s v="Absolute Steins"/>
    <s v="LESTER"/>
    <n v="1"/>
    <x v="0"/>
    <n v="0"/>
    <x v="160"/>
    <x v="142"/>
    <x v="197"/>
    <x v="6"/>
    <n v="0"/>
    <n v="0"/>
    <n v="1"/>
    <n v="0"/>
    <x v="103"/>
    <x v="0"/>
  </r>
  <r>
    <m/>
    <m/>
    <x v="1"/>
    <n v="7"/>
    <n v="3"/>
    <s v="Absolute Steins"/>
    <x v="4"/>
    <s v="Free Tibont"/>
    <s v="MELONS"/>
    <n v="0"/>
    <x v="0"/>
    <n v="0"/>
    <x v="141"/>
    <x v="160"/>
    <x v="198"/>
    <x v="6"/>
    <n v="1"/>
    <n v="0"/>
    <n v="0"/>
    <n v="0"/>
    <x v="21"/>
    <x v="1"/>
  </r>
  <r>
    <m/>
    <m/>
    <x v="1"/>
    <n v="7"/>
    <n v="4"/>
    <s v="I Dream of Viney"/>
    <x v="3"/>
    <s v="Wholesome Beams"/>
    <s v="KAPPAZ"/>
    <n v="1"/>
    <x v="0"/>
    <n v="0"/>
    <x v="184"/>
    <x v="114"/>
    <x v="199"/>
    <x v="6"/>
    <n v="1"/>
    <n v="0"/>
    <n v="0"/>
    <n v="0"/>
    <x v="24"/>
    <x v="0"/>
  </r>
  <r>
    <m/>
    <m/>
    <x v="1"/>
    <n v="7"/>
    <n v="4"/>
    <s v="Wholesome Beams"/>
    <x v="5"/>
    <s v="I Dream of Viney"/>
    <s v="RICHO"/>
    <n v="0"/>
    <x v="0"/>
    <n v="0"/>
    <x v="113"/>
    <x v="184"/>
    <x v="200"/>
    <x v="6"/>
    <n v="0"/>
    <n v="0"/>
    <n v="1"/>
    <n v="0"/>
    <x v="23"/>
    <x v="1"/>
  </r>
  <r>
    <m/>
    <m/>
    <x v="1"/>
    <n v="8"/>
    <n v="1"/>
    <s v="Show Me The Mundy"/>
    <x v="6"/>
    <s v="TitchDntKillMyVibe"/>
    <s v="JMERC"/>
    <n v="1"/>
    <x v="0"/>
    <n v="0"/>
    <x v="185"/>
    <x v="62"/>
    <x v="201"/>
    <x v="7"/>
    <n v="1"/>
    <n v="0"/>
    <n v="0"/>
    <n v="0"/>
    <x v="104"/>
    <x v="1"/>
  </r>
  <r>
    <m/>
    <m/>
    <x v="1"/>
    <n v="8"/>
    <n v="1"/>
    <s v="TitchDntKillMyVibe"/>
    <x v="0"/>
    <s v="Show Me The Mundy"/>
    <s v="PMAC"/>
    <n v="0"/>
    <x v="0"/>
    <n v="0"/>
    <x v="61"/>
    <x v="185"/>
    <x v="202"/>
    <x v="7"/>
    <n v="0"/>
    <n v="0"/>
    <n v="1"/>
    <n v="0"/>
    <x v="28"/>
    <x v="1"/>
  </r>
  <r>
    <m/>
    <m/>
    <x v="1"/>
    <n v="8"/>
    <n v="2"/>
    <s v="Free Tibont"/>
    <x v="7"/>
    <s v="Libba Let Die"/>
    <s v="CHIEF"/>
    <n v="1"/>
    <x v="0"/>
    <n v="0"/>
    <x v="186"/>
    <x v="97"/>
    <x v="203"/>
    <x v="7"/>
    <n v="1"/>
    <n v="0"/>
    <n v="0"/>
    <n v="0"/>
    <x v="25"/>
    <x v="0"/>
  </r>
  <r>
    <m/>
    <m/>
    <x v="1"/>
    <n v="8"/>
    <n v="2"/>
    <s v="Libba Let Die"/>
    <x v="2"/>
    <s v="Free Tibont"/>
    <s v="MELONS"/>
    <n v="0"/>
    <x v="0"/>
    <n v="0"/>
    <x v="98"/>
    <x v="186"/>
    <x v="204"/>
    <x v="7"/>
    <n v="0"/>
    <n v="0"/>
    <n v="1"/>
    <n v="0"/>
    <x v="105"/>
    <x v="0"/>
  </r>
  <r>
    <m/>
    <m/>
    <x v="1"/>
    <n v="8"/>
    <n v="3"/>
    <s v="I Dream of Viney"/>
    <x v="3"/>
    <s v="Tuohy's Extra Dry"/>
    <s v="GARTER"/>
    <n v="1"/>
    <x v="0"/>
    <n v="0"/>
    <x v="133"/>
    <x v="187"/>
    <x v="198"/>
    <x v="7"/>
    <n v="1"/>
    <n v="0"/>
    <n v="0"/>
    <n v="0"/>
    <x v="28"/>
    <x v="0"/>
  </r>
  <r>
    <m/>
    <m/>
    <x v="1"/>
    <n v="8"/>
    <n v="3"/>
    <s v="Tuohy's Extra Dry"/>
    <x v="1"/>
    <s v="I Dream of Viney"/>
    <s v="RICHO"/>
    <n v="0"/>
    <x v="0"/>
    <n v="0"/>
    <x v="187"/>
    <x v="132"/>
    <x v="197"/>
    <x v="7"/>
    <n v="0"/>
    <n v="0"/>
    <n v="1"/>
    <n v="1"/>
    <x v="27"/>
    <x v="0"/>
  </r>
  <r>
    <m/>
    <m/>
    <x v="1"/>
    <n v="8"/>
    <n v="4"/>
    <s v="Wholesome Beams"/>
    <x v="5"/>
    <s v="Absolute Steins"/>
    <s v="LESTER"/>
    <n v="1"/>
    <x v="0"/>
    <n v="0"/>
    <x v="28"/>
    <x v="157"/>
    <x v="38"/>
    <x v="7"/>
    <n v="0"/>
    <n v="0"/>
    <n v="1"/>
    <n v="0"/>
    <x v="27"/>
    <x v="1"/>
  </r>
  <r>
    <m/>
    <m/>
    <x v="1"/>
    <n v="8"/>
    <n v="4"/>
    <s v="Absolute Steins"/>
    <x v="4"/>
    <s v="Wholesome Beams"/>
    <s v="KAPPAZ"/>
    <n v="0"/>
    <x v="0"/>
    <n v="0"/>
    <x v="156"/>
    <x v="28"/>
    <x v="39"/>
    <x v="7"/>
    <n v="1"/>
    <n v="0"/>
    <n v="0"/>
    <n v="1"/>
    <x v="27"/>
    <x v="1"/>
  </r>
  <r>
    <m/>
    <m/>
    <x v="1"/>
    <n v="9"/>
    <n v="1"/>
    <s v="Show Me The Mundy"/>
    <x v="6"/>
    <s v="Free Tibont"/>
    <s v="MELONS"/>
    <n v="1"/>
    <x v="1"/>
    <n v="0"/>
    <x v="188"/>
    <x v="47"/>
    <x v="205"/>
    <x v="8"/>
    <n v="1"/>
    <n v="0"/>
    <n v="0"/>
    <n v="0"/>
    <x v="106"/>
    <x v="1"/>
  </r>
  <r>
    <m/>
    <m/>
    <x v="1"/>
    <n v="9"/>
    <n v="1"/>
    <s v="Free Tibont"/>
    <x v="7"/>
    <s v="Show Me The Mundy"/>
    <s v="PMAC"/>
    <n v="0"/>
    <x v="1"/>
    <n v="0"/>
    <x v="48"/>
    <x v="188"/>
    <x v="206"/>
    <x v="8"/>
    <n v="0"/>
    <n v="0"/>
    <n v="1"/>
    <n v="0"/>
    <x v="107"/>
    <x v="0"/>
  </r>
  <r>
    <m/>
    <m/>
    <x v="1"/>
    <n v="9"/>
    <n v="2"/>
    <s v="I Dream of Viney"/>
    <x v="3"/>
    <s v="TitchDntKillMyVibe"/>
    <s v="JMERC"/>
    <n v="1"/>
    <x v="1"/>
    <n v="0"/>
    <x v="76"/>
    <x v="174"/>
    <x v="207"/>
    <x v="8"/>
    <n v="0"/>
    <n v="0"/>
    <n v="1"/>
    <n v="0"/>
    <x v="30"/>
    <x v="0"/>
  </r>
  <r>
    <m/>
    <m/>
    <x v="1"/>
    <n v="9"/>
    <n v="2"/>
    <s v="TitchDntKillMyVibe"/>
    <x v="0"/>
    <s v="I Dream of Viney"/>
    <s v="RICHO"/>
    <n v="0"/>
    <x v="1"/>
    <n v="0"/>
    <x v="173"/>
    <x v="76"/>
    <x v="208"/>
    <x v="8"/>
    <n v="1"/>
    <n v="0"/>
    <n v="0"/>
    <n v="0"/>
    <x v="31"/>
    <x v="1"/>
  </r>
  <r>
    <m/>
    <m/>
    <x v="1"/>
    <n v="9"/>
    <n v="3"/>
    <s v="Wholesome Beams"/>
    <x v="5"/>
    <s v="Libba Let Die"/>
    <s v="CHIEF"/>
    <n v="1"/>
    <x v="1"/>
    <n v="0"/>
    <x v="156"/>
    <x v="5"/>
    <x v="209"/>
    <x v="8"/>
    <n v="1"/>
    <n v="0"/>
    <n v="0"/>
    <n v="0"/>
    <x v="32"/>
    <x v="1"/>
  </r>
  <r>
    <m/>
    <m/>
    <x v="1"/>
    <n v="9"/>
    <n v="3"/>
    <s v="Libba Let Die"/>
    <x v="2"/>
    <s v="Wholesome Beams"/>
    <s v="KAPPAZ"/>
    <n v="0"/>
    <x v="1"/>
    <n v="0"/>
    <x v="4"/>
    <x v="157"/>
    <x v="210"/>
    <x v="8"/>
    <n v="0"/>
    <n v="0"/>
    <n v="1"/>
    <n v="0"/>
    <x v="108"/>
    <x v="0"/>
  </r>
  <r>
    <m/>
    <m/>
    <x v="1"/>
    <n v="9"/>
    <n v="4"/>
    <s v="Absolute Steins"/>
    <x v="4"/>
    <s v="Tuohy's Extra Dry"/>
    <s v="GARTER"/>
    <n v="1"/>
    <x v="1"/>
    <n v="0"/>
    <x v="171"/>
    <x v="189"/>
    <x v="31"/>
    <x v="8"/>
    <n v="0"/>
    <n v="0"/>
    <n v="1"/>
    <n v="0"/>
    <x v="31"/>
    <x v="1"/>
  </r>
  <r>
    <m/>
    <m/>
    <x v="1"/>
    <n v="9"/>
    <n v="4"/>
    <s v="Tuohy's Extra Dry"/>
    <x v="1"/>
    <s v="Absolute Steins"/>
    <s v="LESTER"/>
    <n v="0"/>
    <x v="1"/>
    <n v="0"/>
    <x v="189"/>
    <x v="170"/>
    <x v="30"/>
    <x v="8"/>
    <n v="1"/>
    <n v="0"/>
    <n v="0"/>
    <n v="0"/>
    <x v="32"/>
    <x v="0"/>
  </r>
  <r>
    <m/>
    <m/>
    <x v="1"/>
    <n v="10"/>
    <n v="1"/>
    <s v="Show Me The Mundy"/>
    <x v="6"/>
    <s v="I Dream of Viney"/>
    <s v="RICHO"/>
    <n v="1"/>
    <x v="0"/>
    <n v="0"/>
    <x v="131"/>
    <x v="190"/>
    <x v="211"/>
    <x v="9"/>
    <n v="1"/>
    <n v="0"/>
    <n v="0"/>
    <n v="0"/>
    <x v="109"/>
    <x v="1"/>
  </r>
  <r>
    <m/>
    <m/>
    <x v="1"/>
    <n v="10"/>
    <n v="1"/>
    <s v="I Dream of Viney"/>
    <x v="3"/>
    <s v="Show Me The Mundy"/>
    <s v="PMAC"/>
    <n v="0"/>
    <x v="0"/>
    <n v="0"/>
    <x v="190"/>
    <x v="131"/>
    <x v="212"/>
    <x v="9"/>
    <n v="0"/>
    <n v="0"/>
    <n v="1"/>
    <n v="0"/>
    <x v="34"/>
    <x v="0"/>
  </r>
  <r>
    <m/>
    <m/>
    <x v="1"/>
    <n v="10"/>
    <n v="2"/>
    <s v="Wholesome Beams"/>
    <x v="5"/>
    <s v="Free Tibont"/>
    <s v="MELONS"/>
    <n v="1"/>
    <x v="0"/>
    <n v="0"/>
    <x v="191"/>
    <x v="57"/>
    <x v="213"/>
    <x v="9"/>
    <n v="1"/>
    <n v="0"/>
    <n v="0"/>
    <n v="0"/>
    <x v="35"/>
    <x v="1"/>
  </r>
  <r>
    <m/>
    <m/>
    <x v="1"/>
    <n v="10"/>
    <n v="2"/>
    <s v="Free Tibont"/>
    <x v="7"/>
    <s v="Wholesome Beams"/>
    <s v="KAPPAZ"/>
    <n v="0"/>
    <x v="0"/>
    <n v="0"/>
    <x v="58"/>
    <x v="191"/>
    <x v="214"/>
    <x v="9"/>
    <n v="0"/>
    <n v="0"/>
    <n v="1"/>
    <n v="0"/>
    <x v="110"/>
    <x v="0"/>
  </r>
  <r>
    <m/>
    <m/>
    <x v="1"/>
    <n v="10"/>
    <n v="3"/>
    <s v="Absolute Steins"/>
    <x v="4"/>
    <s v="TitchDntKillMyVibe"/>
    <s v="JMERC"/>
    <n v="1"/>
    <x v="0"/>
    <n v="0"/>
    <x v="192"/>
    <x v="192"/>
    <x v="16"/>
    <x v="9"/>
    <n v="1"/>
    <n v="0"/>
    <n v="0"/>
    <n v="0"/>
    <x v="33"/>
    <x v="1"/>
  </r>
  <r>
    <m/>
    <m/>
    <x v="1"/>
    <n v="10"/>
    <n v="3"/>
    <s v="TitchDntKillMyVibe"/>
    <x v="0"/>
    <s v="Absolute Steins"/>
    <s v="LESTER"/>
    <n v="0"/>
    <x v="0"/>
    <n v="0"/>
    <x v="193"/>
    <x v="193"/>
    <x v="17"/>
    <x v="9"/>
    <n v="0"/>
    <n v="0"/>
    <n v="1"/>
    <n v="0"/>
    <x v="36"/>
    <x v="1"/>
  </r>
  <r>
    <m/>
    <m/>
    <x v="1"/>
    <n v="10"/>
    <n v="4"/>
    <s v="Tuohy's Extra Dry"/>
    <x v="1"/>
    <s v="Libba Let Die"/>
    <s v="CHIEF"/>
    <n v="1"/>
    <x v="0"/>
    <n v="0"/>
    <x v="194"/>
    <x v="28"/>
    <x v="179"/>
    <x v="9"/>
    <n v="0"/>
    <n v="0"/>
    <n v="1"/>
    <n v="1"/>
    <x v="33"/>
    <x v="0"/>
  </r>
  <r>
    <m/>
    <m/>
    <x v="1"/>
    <n v="10"/>
    <n v="4"/>
    <s v="Libba Let Die"/>
    <x v="2"/>
    <s v="Tuohy's Extra Dry"/>
    <s v="GARTER"/>
    <n v="0"/>
    <x v="0"/>
    <n v="0"/>
    <x v="28"/>
    <x v="194"/>
    <x v="180"/>
    <x v="9"/>
    <n v="1"/>
    <n v="0"/>
    <n v="0"/>
    <n v="0"/>
    <x v="110"/>
    <x v="0"/>
  </r>
  <r>
    <m/>
    <m/>
    <x v="1"/>
    <n v="11"/>
    <n v="1"/>
    <s v="Show Me The Mundy"/>
    <x v="6"/>
    <s v="Wholesome Beams"/>
    <s v="KAPPAZ"/>
    <n v="1"/>
    <x v="1"/>
    <n v="0"/>
    <x v="195"/>
    <x v="45"/>
    <x v="143"/>
    <x v="10"/>
    <n v="0"/>
    <n v="0"/>
    <n v="1"/>
    <n v="6"/>
    <x v="42"/>
    <x v="1"/>
  </r>
  <r>
    <m/>
    <m/>
    <x v="1"/>
    <n v="11"/>
    <n v="1"/>
    <s v="Wholesome Beams"/>
    <x v="5"/>
    <s v="Show Me The Mundy"/>
    <s v="PMAC"/>
    <n v="0"/>
    <x v="1"/>
    <n v="0"/>
    <x v="44"/>
    <x v="195"/>
    <x v="142"/>
    <x v="10"/>
    <n v="1"/>
    <n v="0"/>
    <n v="0"/>
    <n v="6"/>
    <x v="42"/>
    <x v="1"/>
  </r>
  <r>
    <m/>
    <m/>
    <x v="1"/>
    <n v="11"/>
    <n v="2"/>
    <s v="Absolute Steins"/>
    <x v="4"/>
    <s v="I Dream of Viney"/>
    <s v="RICHO"/>
    <n v="1"/>
    <x v="1"/>
    <n v="0"/>
    <x v="196"/>
    <x v="196"/>
    <x v="215"/>
    <x v="10"/>
    <n v="1"/>
    <n v="0"/>
    <n v="0"/>
    <n v="1"/>
    <x v="39"/>
    <x v="1"/>
  </r>
  <r>
    <m/>
    <m/>
    <x v="1"/>
    <n v="11"/>
    <n v="2"/>
    <s v="I Dream of Viney"/>
    <x v="3"/>
    <s v="Absolute Steins"/>
    <s v="LESTER"/>
    <n v="0"/>
    <x v="1"/>
    <n v="0"/>
    <x v="197"/>
    <x v="197"/>
    <x v="216"/>
    <x v="10"/>
    <n v="0"/>
    <n v="0"/>
    <n v="1"/>
    <n v="5"/>
    <x v="43"/>
    <x v="0"/>
  </r>
  <r>
    <m/>
    <m/>
    <x v="1"/>
    <n v="11"/>
    <n v="3"/>
    <s v="Tuohy's Extra Dry"/>
    <x v="1"/>
    <s v="Free Tibont"/>
    <s v="MELONS"/>
    <n v="1"/>
    <x v="1"/>
    <n v="0"/>
    <x v="198"/>
    <x v="193"/>
    <x v="217"/>
    <x v="10"/>
    <n v="0"/>
    <n v="0"/>
    <n v="1"/>
    <n v="0"/>
    <x v="41"/>
    <x v="0"/>
  </r>
  <r>
    <m/>
    <m/>
    <x v="1"/>
    <n v="11"/>
    <n v="3"/>
    <s v="Free Tibont"/>
    <x v="7"/>
    <s v="Tuohy's Extra Dry"/>
    <s v="GARTER"/>
    <n v="0"/>
    <x v="1"/>
    <n v="0"/>
    <x v="192"/>
    <x v="198"/>
    <x v="218"/>
    <x v="10"/>
    <n v="1"/>
    <n v="0"/>
    <n v="0"/>
    <n v="0"/>
    <x v="40"/>
    <x v="0"/>
  </r>
  <r>
    <m/>
    <m/>
    <x v="1"/>
    <n v="11"/>
    <n v="4"/>
    <s v="Libba Let Die"/>
    <x v="2"/>
    <s v="TitchDntKillMyVibe"/>
    <s v="JMERC"/>
    <n v="1"/>
    <x v="1"/>
    <n v="0"/>
    <x v="199"/>
    <x v="199"/>
    <x v="219"/>
    <x v="10"/>
    <n v="0"/>
    <n v="0"/>
    <n v="1"/>
    <n v="4"/>
    <x v="111"/>
    <x v="0"/>
  </r>
  <r>
    <m/>
    <m/>
    <x v="1"/>
    <n v="11"/>
    <n v="4"/>
    <s v="TitchDntKillMyVibe"/>
    <x v="0"/>
    <s v="Libba Let Die"/>
    <s v="CHIEF"/>
    <n v="0"/>
    <x v="1"/>
    <n v="0"/>
    <x v="200"/>
    <x v="200"/>
    <x v="220"/>
    <x v="10"/>
    <n v="1"/>
    <n v="0"/>
    <n v="0"/>
    <n v="2"/>
    <x v="41"/>
    <x v="1"/>
  </r>
  <r>
    <m/>
    <m/>
    <x v="1"/>
    <n v="12"/>
    <n v="1"/>
    <s v="Show Me The Mundy"/>
    <x v="6"/>
    <s v="Absolute Steins"/>
    <s v="LESTER"/>
    <n v="1"/>
    <x v="1"/>
    <n v="0"/>
    <x v="201"/>
    <x v="172"/>
    <x v="117"/>
    <x v="11"/>
    <n v="0"/>
    <n v="0"/>
    <n v="1"/>
    <n v="1"/>
    <x v="112"/>
    <x v="1"/>
  </r>
  <r>
    <m/>
    <m/>
    <x v="1"/>
    <n v="12"/>
    <n v="1"/>
    <s v="Absolute Steins"/>
    <x v="4"/>
    <s v="Show Me The Mundy"/>
    <s v="PMAC"/>
    <n v="0"/>
    <x v="1"/>
    <n v="0"/>
    <x v="172"/>
    <x v="201"/>
    <x v="116"/>
    <x v="11"/>
    <n v="1"/>
    <n v="0"/>
    <n v="0"/>
    <n v="1"/>
    <x v="112"/>
    <x v="1"/>
  </r>
  <r>
    <m/>
    <m/>
    <x v="1"/>
    <n v="12"/>
    <n v="2"/>
    <s v="Tuohy's Extra Dry"/>
    <x v="1"/>
    <s v="Wholesome Beams"/>
    <s v="KAPPAZ"/>
    <n v="1"/>
    <x v="1"/>
    <n v="0"/>
    <x v="202"/>
    <x v="202"/>
    <x v="221"/>
    <x v="11"/>
    <n v="1"/>
    <n v="0"/>
    <n v="0"/>
    <n v="0"/>
    <x v="45"/>
    <x v="0"/>
  </r>
  <r>
    <m/>
    <m/>
    <x v="1"/>
    <n v="12"/>
    <n v="2"/>
    <s v="Wholesome Beams"/>
    <x v="5"/>
    <s v="Tuohy's Extra Dry"/>
    <s v="GARTER"/>
    <n v="0"/>
    <x v="1"/>
    <n v="0"/>
    <x v="203"/>
    <x v="203"/>
    <x v="222"/>
    <x v="11"/>
    <n v="0"/>
    <n v="0"/>
    <n v="1"/>
    <n v="2"/>
    <x v="112"/>
    <x v="1"/>
  </r>
  <r>
    <m/>
    <m/>
    <x v="1"/>
    <n v="12"/>
    <n v="3"/>
    <s v="Libba Let Die"/>
    <x v="2"/>
    <s v="I Dream of Viney"/>
    <s v="RICHO"/>
    <n v="1"/>
    <x v="1"/>
    <n v="0"/>
    <x v="204"/>
    <x v="32"/>
    <x v="223"/>
    <x v="11"/>
    <n v="0"/>
    <n v="0"/>
    <n v="1"/>
    <n v="0"/>
    <x v="113"/>
    <x v="0"/>
  </r>
  <r>
    <m/>
    <m/>
    <x v="1"/>
    <n v="12"/>
    <n v="3"/>
    <s v="I Dream of Viney"/>
    <x v="3"/>
    <s v="Libba Let Die"/>
    <s v="CHIEF"/>
    <n v="0"/>
    <x v="1"/>
    <n v="0"/>
    <x v="32"/>
    <x v="204"/>
    <x v="224"/>
    <x v="11"/>
    <n v="1"/>
    <n v="0"/>
    <n v="0"/>
    <n v="0"/>
    <x v="44"/>
    <x v="0"/>
  </r>
  <r>
    <m/>
    <m/>
    <x v="1"/>
    <n v="12"/>
    <n v="4"/>
    <s v="TitchDntKillMyVibe"/>
    <x v="0"/>
    <s v="Free Tibont"/>
    <s v="MELONS"/>
    <n v="1"/>
    <x v="1"/>
    <n v="0"/>
    <x v="205"/>
    <x v="205"/>
    <x v="225"/>
    <x v="11"/>
    <n v="1"/>
    <n v="0"/>
    <n v="0"/>
    <n v="0"/>
    <x v="45"/>
    <x v="1"/>
  </r>
  <r>
    <m/>
    <m/>
    <x v="1"/>
    <n v="12"/>
    <n v="4"/>
    <s v="Free Tibont"/>
    <x v="7"/>
    <s v="TitchDntKillMyVibe"/>
    <s v="JMERC"/>
    <n v="0"/>
    <x v="1"/>
    <n v="0"/>
    <x v="206"/>
    <x v="206"/>
    <x v="226"/>
    <x v="11"/>
    <n v="0"/>
    <n v="0"/>
    <n v="1"/>
    <n v="0"/>
    <x v="47"/>
    <x v="0"/>
  </r>
  <r>
    <m/>
    <m/>
    <x v="1"/>
    <n v="13"/>
    <n v="1"/>
    <s v="Show Me The Mundy"/>
    <x v="6"/>
    <s v="Tuohy's Extra Dry"/>
    <s v="GARTER"/>
    <n v="1"/>
    <x v="1"/>
    <n v="0"/>
    <x v="207"/>
    <x v="207"/>
    <x v="227"/>
    <x v="12"/>
    <n v="1"/>
    <n v="0"/>
    <n v="0"/>
    <n v="4"/>
    <x v="51"/>
    <x v="1"/>
  </r>
  <r>
    <m/>
    <m/>
    <x v="1"/>
    <n v="13"/>
    <n v="1"/>
    <s v="Tuohy's Extra Dry"/>
    <x v="1"/>
    <s v="Show Me The Mundy"/>
    <s v="PMAC"/>
    <n v="0"/>
    <x v="1"/>
    <n v="0"/>
    <x v="208"/>
    <x v="208"/>
    <x v="228"/>
    <x v="12"/>
    <n v="0"/>
    <n v="0"/>
    <n v="1"/>
    <n v="7"/>
    <x v="52"/>
    <x v="0"/>
  </r>
  <r>
    <m/>
    <m/>
    <x v="1"/>
    <n v="13"/>
    <n v="2"/>
    <s v="Libba Let Die"/>
    <x v="2"/>
    <s v="Absolute Steins"/>
    <s v="LESTER"/>
    <n v="1"/>
    <x v="1"/>
    <n v="0"/>
    <x v="209"/>
    <x v="176"/>
    <x v="94"/>
    <x v="12"/>
    <n v="0"/>
    <n v="0"/>
    <n v="1"/>
    <n v="3"/>
    <x v="114"/>
    <x v="0"/>
  </r>
  <r>
    <m/>
    <m/>
    <x v="1"/>
    <n v="13"/>
    <n v="2"/>
    <s v="Absolute Steins"/>
    <x v="4"/>
    <s v="Libba Let Die"/>
    <s v="CHIEF"/>
    <n v="0"/>
    <x v="1"/>
    <n v="0"/>
    <x v="176"/>
    <x v="209"/>
    <x v="95"/>
    <x v="12"/>
    <n v="1"/>
    <n v="0"/>
    <n v="0"/>
    <n v="3"/>
    <x v="51"/>
    <x v="1"/>
  </r>
  <r>
    <m/>
    <m/>
    <x v="1"/>
    <n v="13"/>
    <n v="3"/>
    <s v="TitchDntKillMyVibe"/>
    <x v="0"/>
    <s v="Wholesome Beams"/>
    <s v="KAPPAZ"/>
    <n v="1"/>
    <x v="1"/>
    <n v="0"/>
    <x v="190"/>
    <x v="61"/>
    <x v="229"/>
    <x v="12"/>
    <n v="1"/>
    <n v="0"/>
    <n v="0"/>
    <n v="0"/>
    <x v="115"/>
    <x v="1"/>
  </r>
  <r>
    <m/>
    <m/>
    <x v="1"/>
    <n v="13"/>
    <n v="3"/>
    <s v="Wholesome Beams"/>
    <x v="5"/>
    <s v="TitchDntKillMyVibe"/>
    <s v="JMERC"/>
    <n v="0"/>
    <x v="1"/>
    <n v="0"/>
    <x v="62"/>
    <x v="190"/>
    <x v="230"/>
    <x v="12"/>
    <n v="0"/>
    <n v="0"/>
    <n v="1"/>
    <n v="3"/>
    <x v="115"/>
    <x v="1"/>
  </r>
  <r>
    <m/>
    <m/>
    <x v="1"/>
    <n v="13"/>
    <n v="4"/>
    <s v="Free Tibont"/>
    <x v="7"/>
    <s v="I Dream of Viney"/>
    <s v="RICHO"/>
    <n v="1"/>
    <x v="1"/>
    <n v="0"/>
    <x v="210"/>
    <x v="48"/>
    <x v="231"/>
    <x v="12"/>
    <n v="0"/>
    <n v="0"/>
    <n v="1"/>
    <n v="5"/>
    <x v="116"/>
    <x v="0"/>
  </r>
  <r>
    <m/>
    <m/>
    <x v="1"/>
    <n v="13"/>
    <n v="4"/>
    <s v="I Dream of Viney"/>
    <x v="3"/>
    <s v="Free Tibont"/>
    <s v="MELONS"/>
    <n v="0"/>
    <x v="1"/>
    <n v="0"/>
    <x v="47"/>
    <x v="210"/>
    <x v="232"/>
    <x v="12"/>
    <n v="1"/>
    <n v="0"/>
    <n v="0"/>
    <n v="0"/>
    <x v="50"/>
    <x v="0"/>
  </r>
  <r>
    <m/>
    <m/>
    <x v="1"/>
    <n v="14"/>
    <n v="1"/>
    <s v="Show Me The Mundy"/>
    <x v="6"/>
    <s v="Libba Let Die"/>
    <s v="CHIEF"/>
    <n v="1"/>
    <x v="0"/>
    <n v="0"/>
    <x v="211"/>
    <x v="105"/>
    <x v="233"/>
    <x v="13"/>
    <n v="1"/>
    <n v="0"/>
    <n v="0"/>
    <n v="0"/>
    <x v="117"/>
    <x v="1"/>
  </r>
  <r>
    <m/>
    <m/>
    <x v="1"/>
    <n v="14"/>
    <n v="1"/>
    <s v="Libba Let Die"/>
    <x v="2"/>
    <s v="Show Me The Mundy"/>
    <s v="PMAC"/>
    <n v="0"/>
    <x v="0"/>
    <n v="0"/>
    <x v="106"/>
    <x v="211"/>
    <x v="234"/>
    <x v="13"/>
    <n v="0"/>
    <n v="0"/>
    <n v="1"/>
    <n v="0"/>
    <x v="118"/>
    <x v="0"/>
  </r>
  <r>
    <m/>
    <m/>
    <x v="1"/>
    <n v="14"/>
    <n v="2"/>
    <s v="TitchDntKillMyVibe"/>
    <x v="0"/>
    <s v="Tuohy's Extra Dry"/>
    <s v="GARTER"/>
    <n v="1"/>
    <x v="0"/>
    <n v="0"/>
    <x v="212"/>
    <x v="212"/>
    <x v="147"/>
    <x v="13"/>
    <n v="0"/>
    <n v="0"/>
    <n v="1"/>
    <n v="0"/>
    <x v="58"/>
    <x v="1"/>
  </r>
  <r>
    <m/>
    <m/>
    <x v="1"/>
    <n v="14"/>
    <n v="2"/>
    <s v="Tuohy's Extra Dry"/>
    <x v="1"/>
    <s v="TitchDntKillMyVibe"/>
    <s v="JMERC"/>
    <n v="0"/>
    <x v="0"/>
    <n v="0"/>
    <x v="213"/>
    <x v="213"/>
    <x v="148"/>
    <x v="13"/>
    <n v="1"/>
    <n v="0"/>
    <n v="0"/>
    <n v="0"/>
    <x v="58"/>
    <x v="0"/>
  </r>
  <r>
    <m/>
    <m/>
    <x v="1"/>
    <n v="14"/>
    <n v="3"/>
    <s v="Free Tibont"/>
    <x v="7"/>
    <s v="Absolute Steins"/>
    <s v="LESTER"/>
    <n v="1"/>
    <x v="0"/>
    <n v="0"/>
    <x v="117"/>
    <x v="50"/>
    <x v="161"/>
    <x v="13"/>
    <n v="1"/>
    <n v="0"/>
    <n v="0"/>
    <n v="0"/>
    <x v="119"/>
    <x v="0"/>
  </r>
  <r>
    <m/>
    <m/>
    <x v="1"/>
    <n v="14"/>
    <n v="3"/>
    <s v="Absolute Steins"/>
    <x v="4"/>
    <s v="Free Tibont"/>
    <s v="MELONS"/>
    <n v="0"/>
    <x v="0"/>
    <n v="0"/>
    <x v="49"/>
    <x v="118"/>
    <x v="162"/>
    <x v="13"/>
    <n v="0"/>
    <n v="0"/>
    <n v="1"/>
    <n v="0"/>
    <x v="57"/>
    <x v="1"/>
  </r>
  <r>
    <m/>
    <m/>
    <x v="1"/>
    <n v="14"/>
    <n v="4"/>
    <s v="I Dream of Viney"/>
    <x v="3"/>
    <s v="Wholesome Beams"/>
    <s v="KAPPAZ"/>
    <n v="1"/>
    <x v="0"/>
    <n v="0"/>
    <x v="214"/>
    <x v="214"/>
    <x v="235"/>
    <x v="13"/>
    <n v="1"/>
    <n v="0"/>
    <n v="0"/>
    <n v="0"/>
    <x v="59"/>
    <x v="0"/>
  </r>
  <r>
    <m/>
    <m/>
    <x v="1"/>
    <n v="14"/>
    <n v="4"/>
    <s v="Wholesome Beams"/>
    <x v="5"/>
    <s v="I Dream of Viney"/>
    <s v="RICHO"/>
    <n v="0"/>
    <x v="0"/>
    <n v="0"/>
    <x v="215"/>
    <x v="215"/>
    <x v="236"/>
    <x v="13"/>
    <n v="0"/>
    <n v="0"/>
    <n v="1"/>
    <n v="0"/>
    <x v="58"/>
    <x v="1"/>
  </r>
  <r>
    <m/>
    <m/>
    <x v="1"/>
    <n v="15"/>
    <n v="1"/>
    <s v="Show Me The Mundy"/>
    <x v="6"/>
    <s v="TitchDntKillMyVibe"/>
    <s v="JMERC"/>
    <n v="1"/>
    <x v="0"/>
    <n v="0"/>
    <x v="216"/>
    <x v="216"/>
    <x v="237"/>
    <x v="14"/>
    <n v="0"/>
    <n v="0"/>
    <n v="1"/>
    <n v="0"/>
    <x v="62"/>
    <x v="1"/>
  </r>
  <r>
    <m/>
    <m/>
    <x v="1"/>
    <n v="15"/>
    <n v="1"/>
    <s v="TitchDntKillMyVibe"/>
    <x v="0"/>
    <s v="Show Me The Mundy"/>
    <s v="PMAC"/>
    <n v="0"/>
    <x v="0"/>
    <n v="0"/>
    <x v="217"/>
    <x v="217"/>
    <x v="238"/>
    <x v="14"/>
    <n v="1"/>
    <n v="0"/>
    <n v="0"/>
    <n v="0"/>
    <x v="63"/>
    <x v="1"/>
  </r>
  <r>
    <m/>
    <m/>
    <x v="1"/>
    <n v="15"/>
    <n v="2"/>
    <s v="Free Tibont"/>
    <x v="7"/>
    <s v="Libba Let Die"/>
    <s v="CHIEF"/>
    <n v="1"/>
    <x v="0"/>
    <n v="0"/>
    <x v="218"/>
    <x v="218"/>
    <x v="95"/>
    <x v="14"/>
    <n v="1"/>
    <n v="0"/>
    <n v="0"/>
    <n v="0"/>
    <x v="60"/>
    <x v="0"/>
  </r>
  <r>
    <m/>
    <m/>
    <x v="1"/>
    <n v="15"/>
    <n v="2"/>
    <s v="Libba Let Die"/>
    <x v="2"/>
    <s v="Free Tibont"/>
    <s v="MELONS"/>
    <n v="0"/>
    <x v="0"/>
    <n v="0"/>
    <x v="219"/>
    <x v="219"/>
    <x v="94"/>
    <x v="14"/>
    <n v="0"/>
    <n v="0"/>
    <n v="1"/>
    <n v="0"/>
    <x v="120"/>
    <x v="0"/>
  </r>
  <r>
    <m/>
    <m/>
    <x v="1"/>
    <n v="15"/>
    <n v="3"/>
    <s v="I Dream of Viney"/>
    <x v="3"/>
    <s v="Tuohy's Extra Dry"/>
    <s v="GARTER"/>
    <n v="1"/>
    <x v="0"/>
    <n v="0"/>
    <x v="220"/>
    <x v="11"/>
    <x v="153"/>
    <x v="14"/>
    <n v="0"/>
    <n v="0"/>
    <n v="1"/>
    <n v="0"/>
    <x v="61"/>
    <x v="0"/>
  </r>
  <r>
    <m/>
    <m/>
    <x v="1"/>
    <n v="15"/>
    <n v="3"/>
    <s v="Tuohy's Extra Dry"/>
    <x v="1"/>
    <s v="I Dream of Viney"/>
    <s v="RICHO"/>
    <n v="0"/>
    <x v="0"/>
    <n v="0"/>
    <x v="10"/>
    <x v="220"/>
    <x v="154"/>
    <x v="14"/>
    <n v="1"/>
    <n v="0"/>
    <n v="0"/>
    <n v="0"/>
    <x v="63"/>
    <x v="0"/>
  </r>
  <r>
    <m/>
    <m/>
    <x v="1"/>
    <n v="15"/>
    <n v="4"/>
    <s v="Wholesome Beams"/>
    <x v="5"/>
    <s v="Absolute Steins"/>
    <s v="LESTER"/>
    <n v="1"/>
    <x v="0"/>
    <n v="0"/>
    <x v="160"/>
    <x v="134"/>
    <x v="239"/>
    <x v="14"/>
    <n v="0"/>
    <n v="0"/>
    <n v="1"/>
    <n v="0"/>
    <x v="64"/>
    <x v="1"/>
  </r>
  <r>
    <m/>
    <m/>
    <x v="1"/>
    <n v="15"/>
    <n v="4"/>
    <s v="Absolute Steins"/>
    <x v="4"/>
    <s v="Wholesome Beams"/>
    <s v="KAPPAZ"/>
    <n v="0"/>
    <x v="0"/>
    <n v="0"/>
    <x v="134"/>
    <x v="160"/>
    <x v="240"/>
    <x v="14"/>
    <n v="1"/>
    <n v="0"/>
    <n v="0"/>
    <n v="0"/>
    <x v="62"/>
    <x v="1"/>
  </r>
  <r>
    <m/>
    <m/>
    <x v="1"/>
    <n v="16"/>
    <n v="1"/>
    <s v="Show Me The Mundy"/>
    <x v="6"/>
    <s v="Free Tibont"/>
    <s v="MELONS"/>
    <n v="1"/>
    <x v="0"/>
    <n v="0"/>
    <x v="221"/>
    <x v="221"/>
    <x v="9"/>
    <x v="15"/>
    <n v="1"/>
    <n v="0"/>
    <n v="0"/>
    <n v="1"/>
    <x v="68"/>
    <x v="1"/>
  </r>
  <r>
    <m/>
    <m/>
    <x v="1"/>
    <n v="16"/>
    <n v="1"/>
    <s v="Free Tibont"/>
    <x v="7"/>
    <s v="Show Me The Mundy"/>
    <s v="PMAC"/>
    <n v="0"/>
    <x v="0"/>
    <n v="0"/>
    <x v="222"/>
    <x v="222"/>
    <x v="8"/>
    <x v="15"/>
    <n v="0"/>
    <n v="0"/>
    <n v="1"/>
    <n v="0"/>
    <x v="65"/>
    <x v="0"/>
  </r>
  <r>
    <m/>
    <m/>
    <x v="1"/>
    <n v="16"/>
    <n v="2"/>
    <s v="I Dream of Viney"/>
    <x v="3"/>
    <s v="TitchDntKillMyVibe"/>
    <s v="JMERC"/>
    <n v="1"/>
    <x v="0"/>
    <n v="0"/>
    <x v="223"/>
    <x v="223"/>
    <x v="241"/>
    <x v="15"/>
    <n v="0"/>
    <n v="0"/>
    <n v="1"/>
    <n v="0"/>
    <x v="67"/>
    <x v="0"/>
  </r>
  <r>
    <m/>
    <m/>
    <x v="1"/>
    <n v="16"/>
    <n v="2"/>
    <s v="TitchDntKillMyVibe"/>
    <x v="0"/>
    <s v="I Dream of Viney"/>
    <s v="RICHO"/>
    <n v="0"/>
    <x v="0"/>
    <n v="0"/>
    <x v="224"/>
    <x v="224"/>
    <x v="242"/>
    <x v="15"/>
    <n v="1"/>
    <n v="0"/>
    <n v="0"/>
    <n v="0"/>
    <x v="69"/>
    <x v="1"/>
  </r>
  <r>
    <m/>
    <m/>
    <x v="1"/>
    <n v="16"/>
    <n v="3"/>
    <s v="Wholesome Beams"/>
    <x v="5"/>
    <s v="Libba Let Die"/>
    <s v="CHIEF"/>
    <n v="1"/>
    <x v="0"/>
    <n v="0"/>
    <x v="225"/>
    <x v="131"/>
    <x v="156"/>
    <x v="15"/>
    <n v="1"/>
    <n v="0"/>
    <n v="0"/>
    <n v="0"/>
    <x v="121"/>
    <x v="1"/>
  </r>
  <r>
    <m/>
    <m/>
    <x v="1"/>
    <n v="16"/>
    <n v="3"/>
    <s v="Libba Let Die"/>
    <x v="2"/>
    <s v="Wholesome Beams"/>
    <s v="KAPPAZ"/>
    <n v="0"/>
    <x v="0"/>
    <n v="0"/>
    <x v="131"/>
    <x v="225"/>
    <x v="155"/>
    <x v="15"/>
    <n v="0"/>
    <n v="0"/>
    <n v="1"/>
    <n v="1"/>
    <x v="122"/>
    <x v="0"/>
  </r>
  <r>
    <m/>
    <m/>
    <x v="1"/>
    <n v="16"/>
    <n v="4"/>
    <s v="Absolute Steins"/>
    <x v="4"/>
    <s v="Tuohy's Extra Dry"/>
    <s v="GARTER"/>
    <n v="1"/>
    <x v="0"/>
    <n v="0"/>
    <x v="130"/>
    <x v="169"/>
    <x v="243"/>
    <x v="15"/>
    <n v="1"/>
    <n v="0"/>
    <n v="0"/>
    <n v="0"/>
    <x v="68"/>
    <x v="1"/>
  </r>
  <r>
    <m/>
    <m/>
    <x v="1"/>
    <n v="16"/>
    <n v="4"/>
    <s v="Tuohy's Extra Dry"/>
    <x v="1"/>
    <s v="Absolute Steins"/>
    <s v="LESTER"/>
    <n v="0"/>
    <x v="0"/>
    <n v="0"/>
    <x v="169"/>
    <x v="130"/>
    <x v="244"/>
    <x v="15"/>
    <n v="0"/>
    <n v="0"/>
    <n v="1"/>
    <n v="0"/>
    <x v="121"/>
    <x v="0"/>
  </r>
  <r>
    <m/>
    <m/>
    <x v="1"/>
    <n v="17"/>
    <n v="1"/>
    <s v="Show Me The Mundy"/>
    <x v="6"/>
    <s v="I Dream of Viney"/>
    <s v="RICHO"/>
    <n v="1"/>
    <x v="0"/>
    <n v="0"/>
    <x v="226"/>
    <x v="226"/>
    <x v="245"/>
    <x v="16"/>
    <n v="0"/>
    <n v="0"/>
    <n v="1"/>
    <n v="0"/>
    <x v="123"/>
    <x v="1"/>
  </r>
  <r>
    <m/>
    <m/>
    <x v="1"/>
    <n v="17"/>
    <n v="1"/>
    <s v="I Dream of Viney"/>
    <x v="3"/>
    <s v="Show Me The Mundy"/>
    <s v="PMAC"/>
    <n v="0"/>
    <x v="0"/>
    <n v="0"/>
    <x v="227"/>
    <x v="227"/>
    <x v="246"/>
    <x v="16"/>
    <n v="1"/>
    <n v="0"/>
    <n v="0"/>
    <n v="0"/>
    <x v="75"/>
    <x v="0"/>
  </r>
  <r>
    <m/>
    <m/>
    <x v="1"/>
    <n v="17"/>
    <n v="2"/>
    <s v="Wholesome Beams"/>
    <x v="5"/>
    <s v="Free Tibont"/>
    <s v="MELONS"/>
    <n v="1"/>
    <x v="0"/>
    <n v="0"/>
    <x v="228"/>
    <x v="228"/>
    <x v="156"/>
    <x v="16"/>
    <n v="1"/>
    <n v="0"/>
    <n v="0"/>
    <n v="0"/>
    <x v="73"/>
    <x v="1"/>
  </r>
  <r>
    <m/>
    <m/>
    <x v="1"/>
    <n v="17"/>
    <n v="2"/>
    <s v="Free Tibont"/>
    <x v="7"/>
    <s v="Wholesome Beams"/>
    <s v="KAPPAZ"/>
    <n v="0"/>
    <x v="0"/>
    <n v="0"/>
    <x v="229"/>
    <x v="229"/>
    <x v="155"/>
    <x v="16"/>
    <n v="0"/>
    <n v="0"/>
    <n v="1"/>
    <n v="0"/>
    <x v="74"/>
    <x v="0"/>
  </r>
  <r>
    <m/>
    <m/>
    <x v="1"/>
    <n v="17"/>
    <n v="3"/>
    <s v="Absolute Steins"/>
    <x v="4"/>
    <s v="TitchDntKillMyVibe"/>
    <s v="JMERC"/>
    <n v="1"/>
    <x v="0"/>
    <n v="0"/>
    <x v="230"/>
    <x v="230"/>
    <x v="247"/>
    <x v="16"/>
    <n v="0"/>
    <n v="0"/>
    <n v="1"/>
    <n v="1"/>
    <x v="123"/>
    <x v="1"/>
  </r>
  <r>
    <m/>
    <m/>
    <x v="1"/>
    <n v="17"/>
    <n v="3"/>
    <s v="TitchDntKillMyVibe"/>
    <x v="0"/>
    <s v="Absolute Steins"/>
    <s v="LESTER"/>
    <n v="0"/>
    <x v="0"/>
    <n v="0"/>
    <x v="231"/>
    <x v="231"/>
    <x v="248"/>
    <x v="16"/>
    <n v="1"/>
    <n v="0"/>
    <n v="0"/>
    <n v="0"/>
    <x v="123"/>
    <x v="1"/>
  </r>
  <r>
    <m/>
    <m/>
    <x v="1"/>
    <n v="17"/>
    <n v="4"/>
    <s v="Tuohy's Extra Dry"/>
    <x v="1"/>
    <s v="Libba Let Die"/>
    <s v="CHIEF"/>
    <n v="1"/>
    <x v="0"/>
    <n v="0"/>
    <x v="138"/>
    <x v="172"/>
    <x v="249"/>
    <x v="16"/>
    <n v="0"/>
    <n v="0"/>
    <n v="1"/>
    <n v="0"/>
    <x v="71"/>
    <x v="0"/>
  </r>
  <r>
    <m/>
    <m/>
    <x v="1"/>
    <n v="17"/>
    <n v="4"/>
    <s v="Libba Let Die"/>
    <x v="2"/>
    <s v="Tuohy's Extra Dry"/>
    <s v="GARTER"/>
    <n v="0"/>
    <x v="0"/>
    <n v="0"/>
    <x v="172"/>
    <x v="139"/>
    <x v="250"/>
    <x v="16"/>
    <n v="1"/>
    <n v="0"/>
    <n v="0"/>
    <n v="0"/>
    <x v="124"/>
    <x v="0"/>
  </r>
  <r>
    <m/>
    <m/>
    <x v="1"/>
    <n v="18"/>
    <n v="1"/>
    <s v="Show Me The Mundy"/>
    <x v="6"/>
    <s v="Wholesome Beams"/>
    <s v="KAPPAZ"/>
    <n v="1"/>
    <x v="0"/>
    <n v="0"/>
    <x v="232"/>
    <x v="232"/>
    <x v="251"/>
    <x v="17"/>
    <n v="0"/>
    <n v="0"/>
    <n v="1"/>
    <n v="0"/>
    <x v="125"/>
    <x v="1"/>
  </r>
  <r>
    <m/>
    <m/>
    <x v="1"/>
    <n v="18"/>
    <n v="1"/>
    <s v="Wholesome Beams"/>
    <x v="5"/>
    <s v="Show Me The Mundy"/>
    <s v="PMAC"/>
    <n v="0"/>
    <x v="0"/>
    <n v="0"/>
    <x v="233"/>
    <x v="233"/>
    <x v="252"/>
    <x v="17"/>
    <n v="1"/>
    <n v="0"/>
    <n v="0"/>
    <n v="0"/>
    <x v="125"/>
    <x v="1"/>
  </r>
  <r>
    <m/>
    <m/>
    <x v="1"/>
    <n v="18"/>
    <n v="2"/>
    <s v="Absolute Steins"/>
    <x v="4"/>
    <s v="I Dream of Viney"/>
    <s v="RICHO"/>
    <n v="1"/>
    <x v="0"/>
    <n v="0"/>
    <x v="118"/>
    <x v="131"/>
    <x v="253"/>
    <x v="17"/>
    <n v="0"/>
    <n v="0"/>
    <n v="1"/>
    <n v="0"/>
    <x v="125"/>
    <x v="1"/>
  </r>
  <r>
    <m/>
    <m/>
    <x v="1"/>
    <n v="18"/>
    <n v="2"/>
    <s v="I Dream of Viney"/>
    <x v="3"/>
    <s v="Absolute Steins"/>
    <s v="LESTER"/>
    <n v="0"/>
    <x v="0"/>
    <n v="0"/>
    <x v="131"/>
    <x v="117"/>
    <x v="254"/>
    <x v="17"/>
    <n v="1"/>
    <n v="0"/>
    <n v="0"/>
    <n v="0"/>
    <x v="76"/>
    <x v="0"/>
  </r>
  <r>
    <m/>
    <m/>
    <x v="1"/>
    <n v="18"/>
    <n v="3"/>
    <s v="Tuohy's Extra Dry"/>
    <x v="1"/>
    <s v="Free Tibont"/>
    <s v="MELONS"/>
    <n v="1"/>
    <x v="0"/>
    <n v="0"/>
    <x v="116"/>
    <x v="234"/>
    <x v="255"/>
    <x v="17"/>
    <n v="0"/>
    <n v="0"/>
    <n v="1"/>
    <n v="0"/>
    <x v="76"/>
    <x v="0"/>
  </r>
  <r>
    <m/>
    <m/>
    <x v="1"/>
    <n v="18"/>
    <n v="3"/>
    <s v="Free Tibont"/>
    <x v="7"/>
    <s v="Tuohy's Extra Dry"/>
    <s v="GARTER"/>
    <n v="0"/>
    <x v="0"/>
    <n v="0"/>
    <x v="234"/>
    <x v="115"/>
    <x v="256"/>
    <x v="17"/>
    <n v="1"/>
    <n v="0"/>
    <n v="0"/>
    <n v="0"/>
    <x v="126"/>
    <x v="0"/>
  </r>
  <r>
    <m/>
    <m/>
    <x v="1"/>
    <n v="18"/>
    <n v="4"/>
    <s v="Libba Let Die"/>
    <x v="2"/>
    <s v="TitchDntKillMyVibe"/>
    <s v="JMERC"/>
    <n v="1"/>
    <x v="0"/>
    <n v="0"/>
    <x v="1"/>
    <x v="152"/>
    <x v="257"/>
    <x v="17"/>
    <n v="0"/>
    <n v="0"/>
    <n v="1"/>
    <n v="0"/>
    <x v="127"/>
    <x v="0"/>
  </r>
  <r>
    <m/>
    <m/>
    <x v="1"/>
    <n v="18"/>
    <n v="4"/>
    <s v="TitchDntKillMyVibe"/>
    <x v="0"/>
    <s v="Libba Let Die"/>
    <s v="CHIEF"/>
    <n v="0"/>
    <x v="0"/>
    <n v="0"/>
    <x v="151"/>
    <x v="0"/>
    <x v="258"/>
    <x v="17"/>
    <n v="1"/>
    <n v="0"/>
    <n v="0"/>
    <n v="0"/>
    <x v="128"/>
    <x v="1"/>
  </r>
  <r>
    <m/>
    <m/>
    <x v="1"/>
    <n v="19"/>
    <n v="1"/>
    <s v="Show Me The Mundy"/>
    <x v="6"/>
    <s v="Absolute Steins"/>
    <s v="LESTER"/>
    <n v="1"/>
    <x v="0"/>
    <n v="0"/>
    <x v="223"/>
    <x v="97"/>
    <x v="141"/>
    <x v="18"/>
    <n v="1"/>
    <n v="0"/>
    <n v="0"/>
    <n v="0"/>
    <x v="129"/>
    <x v="1"/>
  </r>
  <r>
    <m/>
    <m/>
    <x v="1"/>
    <n v="19"/>
    <n v="1"/>
    <s v="Absolute Steins"/>
    <x v="4"/>
    <s v="Show Me The Mundy"/>
    <s v="PMAC"/>
    <n v="0"/>
    <x v="0"/>
    <n v="0"/>
    <x v="98"/>
    <x v="224"/>
    <x v="140"/>
    <x v="18"/>
    <n v="0"/>
    <n v="0"/>
    <n v="1"/>
    <n v="0"/>
    <x v="130"/>
    <x v="1"/>
  </r>
  <r>
    <m/>
    <m/>
    <x v="1"/>
    <n v="19"/>
    <n v="2"/>
    <s v="Tuohy's Extra Dry"/>
    <x v="1"/>
    <s v="Wholesome Beams"/>
    <s v="KAPPAZ"/>
    <n v="1"/>
    <x v="0"/>
    <n v="0"/>
    <x v="101"/>
    <x v="40"/>
    <x v="74"/>
    <x v="18"/>
    <n v="0"/>
    <n v="0"/>
    <n v="1"/>
    <n v="0"/>
    <x v="83"/>
    <x v="0"/>
  </r>
  <r>
    <m/>
    <m/>
    <x v="1"/>
    <n v="19"/>
    <n v="2"/>
    <s v="Wholesome Beams"/>
    <x v="5"/>
    <s v="Tuohy's Extra Dry"/>
    <s v="GARTER"/>
    <n v="0"/>
    <x v="0"/>
    <n v="0"/>
    <x v="39"/>
    <x v="102"/>
    <x v="75"/>
    <x v="18"/>
    <n v="1"/>
    <n v="0"/>
    <n v="0"/>
    <n v="0"/>
    <x v="129"/>
    <x v="1"/>
  </r>
  <r>
    <m/>
    <m/>
    <x v="1"/>
    <n v="19"/>
    <n v="3"/>
    <s v="Libba Let Die"/>
    <x v="2"/>
    <s v="I Dream of Viney"/>
    <s v="RICHO"/>
    <n v="1"/>
    <x v="0"/>
    <n v="0"/>
    <x v="235"/>
    <x v="177"/>
    <x v="259"/>
    <x v="18"/>
    <n v="0"/>
    <n v="0"/>
    <n v="1"/>
    <n v="0"/>
    <x v="131"/>
    <x v="0"/>
  </r>
  <r>
    <m/>
    <m/>
    <x v="1"/>
    <n v="19"/>
    <n v="3"/>
    <s v="I Dream of Viney"/>
    <x v="3"/>
    <s v="Libba Let Die"/>
    <s v="CHIEF"/>
    <n v="0"/>
    <x v="0"/>
    <n v="0"/>
    <x v="178"/>
    <x v="235"/>
    <x v="260"/>
    <x v="18"/>
    <n v="1"/>
    <n v="0"/>
    <n v="0"/>
    <n v="0"/>
    <x v="81"/>
    <x v="0"/>
  </r>
  <r>
    <m/>
    <m/>
    <x v="1"/>
    <n v="19"/>
    <n v="4"/>
    <s v="TitchDntKillMyVibe"/>
    <x v="0"/>
    <s v="Free Tibont"/>
    <s v="MELONS"/>
    <n v="1"/>
    <x v="0"/>
    <n v="0"/>
    <x v="130"/>
    <x v="43"/>
    <x v="114"/>
    <x v="18"/>
    <n v="0"/>
    <n v="0"/>
    <n v="1"/>
    <n v="0"/>
    <x v="129"/>
    <x v="1"/>
  </r>
  <r>
    <m/>
    <m/>
    <x v="1"/>
    <n v="19"/>
    <n v="4"/>
    <s v="Free Tibont"/>
    <x v="7"/>
    <s v="TitchDntKillMyVibe"/>
    <s v="JMERC"/>
    <n v="0"/>
    <x v="0"/>
    <n v="0"/>
    <x v="43"/>
    <x v="130"/>
    <x v="115"/>
    <x v="18"/>
    <n v="1"/>
    <n v="0"/>
    <n v="0"/>
    <n v="0"/>
    <x v="132"/>
    <x v="0"/>
  </r>
  <r>
    <m/>
    <m/>
    <x v="1"/>
    <n v="20"/>
    <n v="1"/>
    <s v="Show Me The Mundy"/>
    <x v="6"/>
    <s v="Tuohy's Extra Dry"/>
    <s v="GARTER"/>
    <n v="1"/>
    <x v="0"/>
    <n v="0"/>
    <x v="54"/>
    <x v="236"/>
    <x v="261"/>
    <x v="19"/>
    <n v="0"/>
    <n v="0"/>
    <n v="1"/>
    <n v="0"/>
    <x v="133"/>
    <x v="1"/>
  </r>
  <r>
    <m/>
    <m/>
    <x v="1"/>
    <n v="20"/>
    <n v="1"/>
    <s v="Tuohy's Extra Dry"/>
    <x v="1"/>
    <s v="Show Me The Mundy"/>
    <s v="PMAC"/>
    <n v="0"/>
    <x v="0"/>
    <n v="0"/>
    <x v="236"/>
    <x v="53"/>
    <x v="262"/>
    <x v="19"/>
    <n v="1"/>
    <n v="0"/>
    <n v="0"/>
    <n v="0"/>
    <x v="85"/>
    <x v="0"/>
  </r>
  <r>
    <m/>
    <m/>
    <x v="1"/>
    <n v="20"/>
    <n v="2"/>
    <s v="Libba Let Die"/>
    <x v="2"/>
    <s v="Absolute Steins"/>
    <s v="LESTER"/>
    <n v="1"/>
    <x v="0"/>
    <n v="0"/>
    <x v="162"/>
    <x v="237"/>
    <x v="263"/>
    <x v="19"/>
    <n v="1"/>
    <n v="0"/>
    <n v="0"/>
    <n v="0"/>
    <x v="134"/>
    <x v="0"/>
  </r>
  <r>
    <m/>
    <m/>
    <x v="1"/>
    <n v="20"/>
    <n v="2"/>
    <s v="Absolute Steins"/>
    <x v="4"/>
    <s v="Libba Let Die"/>
    <s v="CHIEF"/>
    <n v="0"/>
    <x v="0"/>
    <n v="0"/>
    <x v="237"/>
    <x v="162"/>
    <x v="264"/>
    <x v="19"/>
    <n v="0"/>
    <n v="0"/>
    <n v="1"/>
    <n v="0"/>
    <x v="87"/>
    <x v="1"/>
  </r>
  <r>
    <m/>
    <m/>
    <x v="1"/>
    <n v="20"/>
    <n v="3"/>
    <s v="TitchDntKillMyVibe"/>
    <x v="0"/>
    <s v="Wholesome Beams"/>
    <s v="KAPPAZ"/>
    <n v="1"/>
    <x v="0"/>
    <n v="0"/>
    <x v="238"/>
    <x v="123"/>
    <x v="265"/>
    <x v="19"/>
    <n v="1"/>
    <n v="0"/>
    <n v="0"/>
    <n v="0"/>
    <x v="135"/>
    <x v="1"/>
  </r>
  <r>
    <m/>
    <m/>
    <x v="1"/>
    <n v="20"/>
    <n v="3"/>
    <s v="Wholesome Beams"/>
    <x v="5"/>
    <s v="TitchDntKillMyVibe"/>
    <s v="JMERC"/>
    <n v="0"/>
    <x v="0"/>
    <n v="0"/>
    <x v="124"/>
    <x v="238"/>
    <x v="266"/>
    <x v="19"/>
    <n v="0"/>
    <n v="0"/>
    <n v="1"/>
    <n v="1"/>
    <x v="133"/>
    <x v="1"/>
  </r>
  <r>
    <m/>
    <m/>
    <x v="1"/>
    <n v="20"/>
    <n v="4"/>
    <s v="Free Tibont"/>
    <x v="7"/>
    <s v="I Dream of Viney"/>
    <s v="RICHO"/>
    <n v="1"/>
    <x v="0"/>
    <n v="0"/>
    <x v="239"/>
    <x v="49"/>
    <x v="267"/>
    <x v="19"/>
    <n v="1"/>
    <n v="0"/>
    <n v="0"/>
    <n v="0"/>
    <x v="136"/>
    <x v="0"/>
  </r>
  <r>
    <m/>
    <m/>
    <x v="1"/>
    <n v="20"/>
    <n v="4"/>
    <s v="I Dream of Viney"/>
    <x v="3"/>
    <s v="Free Tibont"/>
    <s v="MELONS"/>
    <n v="0"/>
    <x v="0"/>
    <n v="0"/>
    <x v="50"/>
    <x v="239"/>
    <x v="268"/>
    <x v="19"/>
    <n v="0"/>
    <n v="0"/>
    <n v="1"/>
    <n v="0"/>
    <x v="85"/>
    <x v="0"/>
  </r>
  <r>
    <m/>
    <m/>
    <x v="1"/>
    <n v="21"/>
    <n v="1"/>
    <s v="Show Me The Mundy"/>
    <x v="6"/>
    <s v="Libba Let Die"/>
    <s v="CHIEF"/>
    <n v="1"/>
    <x v="0"/>
    <n v="0"/>
    <x v="113"/>
    <x v="240"/>
    <x v="269"/>
    <x v="20"/>
    <n v="0"/>
    <n v="0"/>
    <n v="1"/>
    <n v="0"/>
    <x v="137"/>
    <x v="1"/>
  </r>
  <r>
    <m/>
    <m/>
    <x v="1"/>
    <n v="21"/>
    <n v="1"/>
    <s v="Libba Let Die"/>
    <x v="2"/>
    <s v="Show Me The Mundy"/>
    <s v="PMAC"/>
    <n v="0"/>
    <x v="0"/>
    <n v="0"/>
    <x v="240"/>
    <x v="114"/>
    <x v="270"/>
    <x v="20"/>
    <n v="1"/>
    <n v="0"/>
    <n v="0"/>
    <n v="0"/>
    <x v="138"/>
    <x v="0"/>
  </r>
  <r>
    <m/>
    <m/>
    <x v="1"/>
    <n v="21"/>
    <n v="2"/>
    <s v="TitchDntKillMyVibe"/>
    <x v="0"/>
    <s v="Tuohy's Extra Dry"/>
    <s v="GARTER"/>
    <n v="1"/>
    <x v="0"/>
    <n v="0"/>
    <x v="241"/>
    <x v="241"/>
    <x v="137"/>
    <x v="20"/>
    <n v="0"/>
    <n v="0"/>
    <n v="1"/>
    <n v="0"/>
    <x v="139"/>
    <x v="1"/>
  </r>
  <r>
    <m/>
    <m/>
    <x v="1"/>
    <n v="21"/>
    <n v="2"/>
    <s v="Tuohy's Extra Dry"/>
    <x v="1"/>
    <s v="TitchDntKillMyVibe"/>
    <s v="JMERC"/>
    <n v="0"/>
    <x v="0"/>
    <n v="0"/>
    <x v="242"/>
    <x v="242"/>
    <x v="136"/>
    <x v="20"/>
    <n v="1"/>
    <n v="0"/>
    <n v="0"/>
    <n v="0"/>
    <x v="90"/>
    <x v="0"/>
  </r>
  <r>
    <m/>
    <m/>
    <x v="1"/>
    <n v="21"/>
    <n v="3"/>
    <s v="Free Tibont"/>
    <x v="7"/>
    <s v="Absolute Steins"/>
    <s v="LESTER"/>
    <n v="1"/>
    <x v="0"/>
    <n v="0"/>
    <x v="243"/>
    <x v="243"/>
    <x v="21"/>
    <x v="20"/>
    <n v="1"/>
    <n v="0"/>
    <n v="0"/>
    <n v="0"/>
    <x v="140"/>
    <x v="0"/>
  </r>
  <r>
    <m/>
    <m/>
    <x v="1"/>
    <n v="21"/>
    <n v="3"/>
    <s v="Absolute Steins"/>
    <x v="4"/>
    <s v="Free Tibont"/>
    <s v="MELONS"/>
    <n v="0"/>
    <x v="0"/>
    <n v="0"/>
    <x v="244"/>
    <x v="244"/>
    <x v="20"/>
    <x v="20"/>
    <n v="0"/>
    <n v="0"/>
    <n v="1"/>
    <n v="0"/>
    <x v="90"/>
    <x v="1"/>
  </r>
  <r>
    <m/>
    <m/>
    <x v="1"/>
    <n v="21"/>
    <n v="4"/>
    <s v="I Dream of Viney"/>
    <x v="3"/>
    <s v="Wholesome Beams"/>
    <s v="KAPPAZ"/>
    <n v="1"/>
    <x v="0"/>
    <n v="0"/>
    <x v="245"/>
    <x v="245"/>
    <x v="271"/>
    <x v="20"/>
    <n v="1"/>
    <n v="0"/>
    <n v="0"/>
    <n v="0"/>
    <x v="90"/>
    <x v="0"/>
  </r>
  <r>
    <m/>
    <m/>
    <x v="1"/>
    <n v="21"/>
    <n v="4"/>
    <s v="Wholesome Beams"/>
    <x v="5"/>
    <s v="I Dream of Viney"/>
    <s v="RICHO"/>
    <n v="0"/>
    <x v="0"/>
    <n v="0"/>
    <x v="246"/>
    <x v="246"/>
    <x v="272"/>
    <x v="20"/>
    <n v="0"/>
    <n v="0"/>
    <n v="1"/>
    <n v="0"/>
    <x v="137"/>
    <x v="1"/>
  </r>
  <r>
    <m/>
    <m/>
    <x v="1"/>
    <n v="22"/>
    <n v="1"/>
    <s v="Wholesome Beams"/>
    <x v="5"/>
    <s v="Show Me The Mundy"/>
    <s v="PMAC"/>
    <n v="1"/>
    <x v="0"/>
    <n v="1"/>
    <x v="247"/>
    <x v="247"/>
    <x v="273"/>
    <x v="21"/>
    <n v="0"/>
    <n v="0"/>
    <n v="1"/>
    <n v="0"/>
    <x v="94"/>
    <x v="1"/>
  </r>
  <r>
    <m/>
    <m/>
    <x v="1"/>
    <n v="22"/>
    <n v="1"/>
    <s v="Show Me The Mundy"/>
    <x v="6"/>
    <s v="Wholesome Beams"/>
    <s v="KAPPAZ"/>
    <n v="0"/>
    <x v="0"/>
    <n v="1"/>
    <x v="248"/>
    <x v="248"/>
    <x v="274"/>
    <x v="21"/>
    <n v="1"/>
    <n v="0"/>
    <n v="0"/>
    <n v="0"/>
    <x v="141"/>
    <x v="1"/>
  </r>
  <r>
    <m/>
    <m/>
    <x v="1"/>
    <n v="22"/>
    <n v="2"/>
    <s v="TitchDntKillMyVibe"/>
    <x v="0"/>
    <s v="Absolute Steins"/>
    <s v="LESTER"/>
    <n v="1"/>
    <x v="0"/>
    <n v="1"/>
    <x v="249"/>
    <x v="7"/>
    <x v="51"/>
    <x v="21"/>
    <n v="1"/>
    <n v="0"/>
    <n v="0"/>
    <n v="0"/>
    <x v="142"/>
    <x v="1"/>
  </r>
  <r>
    <m/>
    <m/>
    <x v="1"/>
    <n v="22"/>
    <n v="2"/>
    <s v="Absolute Steins"/>
    <x v="4"/>
    <s v="TitchDntKillMyVibe"/>
    <s v="JMERC"/>
    <n v="0"/>
    <x v="0"/>
    <n v="1"/>
    <x v="6"/>
    <x v="249"/>
    <x v="50"/>
    <x v="21"/>
    <n v="0"/>
    <n v="0"/>
    <n v="1"/>
    <n v="0"/>
    <x v="95"/>
    <x v="1"/>
  </r>
  <r>
    <m/>
    <m/>
    <x v="1"/>
    <n v="23"/>
    <n v="1"/>
    <s v="TitchDntKillMyVibe"/>
    <x v="0"/>
    <s v="Show Me The Mundy"/>
    <s v="PMAC"/>
    <n v="1"/>
    <x v="0"/>
    <n v="1"/>
    <x v="250"/>
    <x v="244"/>
    <x v="275"/>
    <x v="22"/>
    <n v="0"/>
    <n v="0"/>
    <n v="1"/>
    <n v="1"/>
    <x v="143"/>
    <x v="1"/>
  </r>
  <r>
    <m/>
    <m/>
    <x v="1"/>
    <n v="23"/>
    <n v="1"/>
    <s v="Show Me The Mundy"/>
    <x v="6"/>
    <s v="TitchDntKillMyVibe"/>
    <s v="JMERC"/>
    <n v="0"/>
    <x v="0"/>
    <n v="1"/>
    <x v="243"/>
    <x v="250"/>
    <x v="276"/>
    <x v="22"/>
    <n v="1"/>
    <n v="0"/>
    <n v="0"/>
    <n v="0"/>
    <x v="143"/>
    <x v="1"/>
  </r>
  <r>
    <m/>
    <m/>
    <x v="2"/>
    <n v="1"/>
    <n v="1"/>
    <s v="Danger Things"/>
    <x v="6"/>
    <s v="The Lyons King"/>
    <s v="KAPPAZ"/>
    <n v="1"/>
    <x v="0"/>
    <n v="0"/>
    <x v="35"/>
    <x v="18"/>
    <x v="158"/>
    <x v="0"/>
    <n v="0"/>
    <n v="0"/>
    <n v="1"/>
    <n v="0"/>
    <x v="0"/>
    <x v="0"/>
  </r>
  <r>
    <m/>
    <m/>
    <x v="2"/>
    <n v="1"/>
    <n v="1"/>
    <s v="The Lyons King"/>
    <x v="5"/>
    <s v="Danger Things"/>
    <s v="PMAC"/>
    <n v="0"/>
    <x v="0"/>
    <n v="0"/>
    <x v="19"/>
    <x v="36"/>
    <x v="157"/>
    <x v="0"/>
    <n v="1"/>
    <n v="0"/>
    <n v="0"/>
    <n v="0"/>
    <x v="1"/>
    <x v="1"/>
  </r>
  <r>
    <m/>
    <m/>
    <x v="2"/>
    <n v="1"/>
    <n v="2"/>
    <s v="VlastuinTrnslation"/>
    <x v="2"/>
    <s v="Since U Been Gawn"/>
    <s v="MELONS"/>
    <n v="1"/>
    <x v="0"/>
    <n v="0"/>
    <x v="171"/>
    <x v="251"/>
    <x v="277"/>
    <x v="0"/>
    <n v="0"/>
    <n v="0"/>
    <n v="1"/>
    <n v="0"/>
    <x v="0"/>
    <x v="1"/>
  </r>
  <r>
    <m/>
    <m/>
    <x v="2"/>
    <n v="1"/>
    <n v="2"/>
    <s v="Since U Been Gawn"/>
    <x v="7"/>
    <s v="VlastuinTrnslation"/>
    <s v="CHIEF"/>
    <n v="0"/>
    <x v="0"/>
    <n v="0"/>
    <x v="251"/>
    <x v="170"/>
    <x v="278"/>
    <x v="0"/>
    <n v="1"/>
    <n v="0"/>
    <n v="0"/>
    <n v="0"/>
    <x v="1"/>
    <x v="1"/>
  </r>
  <r>
    <m/>
    <m/>
    <x v="2"/>
    <n v="1"/>
    <n v="3"/>
    <s v="Ward of the Rings"/>
    <x v="3"/>
    <s v="Vodka Kreuzers"/>
    <s v="GARTER"/>
    <n v="1"/>
    <x v="0"/>
    <n v="0"/>
    <x v="152"/>
    <x v="223"/>
    <x v="36"/>
    <x v="0"/>
    <n v="0"/>
    <n v="0"/>
    <n v="1"/>
    <n v="0"/>
    <x v="0"/>
    <x v="0"/>
  </r>
  <r>
    <m/>
    <m/>
    <x v="2"/>
    <n v="1"/>
    <n v="3"/>
    <s v="Vodka Kreuzers"/>
    <x v="1"/>
    <s v="Ward of the Rings"/>
    <s v="RICHO"/>
    <n v="0"/>
    <x v="0"/>
    <n v="0"/>
    <x v="224"/>
    <x v="151"/>
    <x v="37"/>
    <x v="0"/>
    <n v="1"/>
    <n v="0"/>
    <n v="0"/>
    <n v="0"/>
    <x v="1"/>
    <x v="0"/>
  </r>
  <r>
    <m/>
    <m/>
    <x v="2"/>
    <n v="1"/>
    <n v="4"/>
    <s v="Post MaSloane"/>
    <x v="4"/>
    <s v="Crippstocurrency"/>
    <s v="JMERC"/>
    <n v="1"/>
    <x v="0"/>
    <n v="0"/>
    <x v="252"/>
    <x v="79"/>
    <x v="135"/>
    <x v="0"/>
    <n v="0"/>
    <n v="0"/>
    <n v="1"/>
    <n v="0"/>
    <x v="0"/>
    <x v="0"/>
  </r>
  <r>
    <m/>
    <m/>
    <x v="2"/>
    <n v="1"/>
    <n v="4"/>
    <s v="Crippstocurrency"/>
    <x v="0"/>
    <s v="Post MaSloane"/>
    <s v="LESTER"/>
    <n v="0"/>
    <x v="0"/>
    <n v="0"/>
    <x v="80"/>
    <x v="252"/>
    <x v="134"/>
    <x v="0"/>
    <n v="1"/>
    <n v="0"/>
    <n v="0"/>
    <n v="0"/>
    <x v="1"/>
    <x v="1"/>
  </r>
  <r>
    <m/>
    <m/>
    <x v="2"/>
    <n v="2"/>
    <n v="1"/>
    <s v="Danger Things"/>
    <x v="6"/>
    <s v="VlastuinTrnslation"/>
    <s v="CHIEF"/>
    <n v="1"/>
    <x v="0"/>
    <n v="0"/>
    <x v="253"/>
    <x v="253"/>
    <x v="2"/>
    <x v="1"/>
    <n v="0"/>
    <n v="0"/>
    <n v="1"/>
    <n v="0"/>
    <x v="2"/>
    <x v="0"/>
  </r>
  <r>
    <m/>
    <m/>
    <x v="2"/>
    <n v="2"/>
    <n v="1"/>
    <s v="VlastuinTrnslation"/>
    <x v="2"/>
    <s v="Danger Things"/>
    <s v="PMAC"/>
    <n v="0"/>
    <x v="0"/>
    <n v="0"/>
    <x v="254"/>
    <x v="254"/>
    <x v="3"/>
    <x v="1"/>
    <n v="1"/>
    <n v="0"/>
    <n v="0"/>
    <n v="0"/>
    <x v="4"/>
    <x v="1"/>
  </r>
  <r>
    <m/>
    <m/>
    <x v="2"/>
    <n v="2"/>
    <n v="2"/>
    <s v="Ward of the Rings"/>
    <x v="3"/>
    <s v="The Lyons King"/>
    <s v="KAPPAZ"/>
    <n v="1"/>
    <x v="0"/>
    <n v="0"/>
    <x v="245"/>
    <x v="173"/>
    <x v="250"/>
    <x v="1"/>
    <n v="1"/>
    <n v="0"/>
    <n v="0"/>
    <n v="0"/>
    <x v="4"/>
    <x v="0"/>
  </r>
  <r>
    <m/>
    <m/>
    <x v="2"/>
    <n v="2"/>
    <n v="2"/>
    <s v="The Lyons King"/>
    <x v="5"/>
    <s v="Ward of the Rings"/>
    <s v="RICHO"/>
    <n v="0"/>
    <x v="0"/>
    <n v="0"/>
    <x v="174"/>
    <x v="246"/>
    <x v="249"/>
    <x v="1"/>
    <n v="0"/>
    <n v="0"/>
    <n v="1"/>
    <n v="1"/>
    <x v="4"/>
    <x v="1"/>
  </r>
  <r>
    <m/>
    <m/>
    <x v="2"/>
    <n v="2"/>
    <n v="3"/>
    <s v="Post MaSloane"/>
    <x v="4"/>
    <s v="Since U Been Gawn"/>
    <s v="MELONS"/>
    <n v="1"/>
    <x v="0"/>
    <n v="0"/>
    <x v="255"/>
    <x v="255"/>
    <x v="205"/>
    <x v="1"/>
    <n v="1"/>
    <n v="0"/>
    <n v="0"/>
    <n v="0"/>
    <x v="4"/>
    <x v="0"/>
  </r>
  <r>
    <m/>
    <m/>
    <x v="2"/>
    <n v="2"/>
    <n v="3"/>
    <s v="Since U Been Gawn"/>
    <x v="7"/>
    <s v="Post MaSloane"/>
    <s v="LESTER"/>
    <n v="0"/>
    <x v="0"/>
    <n v="0"/>
    <x v="256"/>
    <x v="256"/>
    <x v="206"/>
    <x v="1"/>
    <n v="0"/>
    <n v="0"/>
    <n v="1"/>
    <n v="0"/>
    <x v="4"/>
    <x v="1"/>
  </r>
  <r>
    <m/>
    <m/>
    <x v="2"/>
    <n v="2"/>
    <n v="4"/>
    <s v="Crippstocurrency"/>
    <x v="0"/>
    <s v="Vodka Kreuzers"/>
    <s v="GARTER"/>
    <n v="1"/>
    <x v="0"/>
    <n v="0"/>
    <x v="257"/>
    <x v="257"/>
    <x v="103"/>
    <x v="1"/>
    <n v="0"/>
    <n v="0"/>
    <n v="1"/>
    <n v="0"/>
    <x v="4"/>
    <x v="1"/>
  </r>
  <r>
    <m/>
    <m/>
    <x v="2"/>
    <n v="2"/>
    <n v="4"/>
    <s v="Vodka Kreuzers"/>
    <x v="1"/>
    <s v="Crippstocurrency"/>
    <s v="JMERC"/>
    <n v="0"/>
    <x v="0"/>
    <n v="0"/>
    <x v="258"/>
    <x v="258"/>
    <x v="102"/>
    <x v="1"/>
    <n v="1"/>
    <n v="0"/>
    <n v="0"/>
    <n v="0"/>
    <x v="3"/>
    <x v="0"/>
  </r>
  <r>
    <m/>
    <m/>
    <x v="2"/>
    <n v="3"/>
    <n v="1"/>
    <s v="Danger Things"/>
    <x v="6"/>
    <s v="Ward of the Rings"/>
    <s v="RICHO"/>
    <n v="1"/>
    <x v="0"/>
    <n v="0"/>
    <x v="259"/>
    <x v="259"/>
    <x v="279"/>
    <x v="2"/>
    <n v="0"/>
    <n v="0"/>
    <n v="1"/>
    <n v="0"/>
    <x v="7"/>
    <x v="0"/>
  </r>
  <r>
    <m/>
    <m/>
    <x v="2"/>
    <n v="3"/>
    <n v="1"/>
    <s v="Ward of the Rings"/>
    <x v="3"/>
    <s v="Danger Things"/>
    <s v="PMAC"/>
    <n v="0"/>
    <x v="0"/>
    <n v="0"/>
    <x v="260"/>
    <x v="260"/>
    <x v="280"/>
    <x v="2"/>
    <n v="1"/>
    <n v="0"/>
    <n v="0"/>
    <n v="0"/>
    <x v="8"/>
    <x v="0"/>
  </r>
  <r>
    <m/>
    <m/>
    <x v="2"/>
    <n v="3"/>
    <n v="2"/>
    <s v="Post MaSloane"/>
    <x v="4"/>
    <s v="VlastuinTrnslation"/>
    <s v="CHIEF"/>
    <n v="1"/>
    <x v="0"/>
    <n v="0"/>
    <x v="221"/>
    <x v="163"/>
    <x v="117"/>
    <x v="2"/>
    <n v="0"/>
    <n v="0"/>
    <n v="1"/>
    <n v="0"/>
    <x v="5"/>
    <x v="0"/>
  </r>
  <r>
    <m/>
    <m/>
    <x v="2"/>
    <n v="3"/>
    <n v="2"/>
    <s v="VlastuinTrnslation"/>
    <x v="2"/>
    <s v="Post MaSloane"/>
    <s v="LESTER"/>
    <n v="0"/>
    <x v="0"/>
    <n v="0"/>
    <x v="163"/>
    <x v="222"/>
    <x v="116"/>
    <x v="2"/>
    <n v="1"/>
    <n v="0"/>
    <n v="0"/>
    <n v="0"/>
    <x v="8"/>
    <x v="1"/>
  </r>
  <r>
    <m/>
    <m/>
    <x v="2"/>
    <n v="3"/>
    <n v="3"/>
    <s v="Crippstocurrency"/>
    <x v="0"/>
    <s v="The Lyons King"/>
    <s v="KAPPAZ"/>
    <n v="1"/>
    <x v="0"/>
    <n v="0"/>
    <x v="261"/>
    <x v="30"/>
    <x v="281"/>
    <x v="2"/>
    <n v="0"/>
    <n v="0"/>
    <n v="1"/>
    <n v="0"/>
    <x v="5"/>
    <x v="1"/>
  </r>
  <r>
    <m/>
    <m/>
    <x v="2"/>
    <n v="3"/>
    <n v="3"/>
    <s v="The Lyons King"/>
    <x v="5"/>
    <s v="Crippstocurrency"/>
    <s v="JMERC"/>
    <n v="0"/>
    <x v="0"/>
    <n v="0"/>
    <x v="31"/>
    <x v="261"/>
    <x v="282"/>
    <x v="2"/>
    <n v="1"/>
    <n v="0"/>
    <n v="0"/>
    <n v="0"/>
    <x v="8"/>
    <x v="1"/>
  </r>
  <r>
    <m/>
    <m/>
    <x v="2"/>
    <n v="3"/>
    <n v="4"/>
    <s v="Vodka Kreuzers"/>
    <x v="1"/>
    <s v="Since U Been Gawn"/>
    <s v="MELONS"/>
    <n v="1"/>
    <x v="0"/>
    <n v="0"/>
    <x v="262"/>
    <x v="225"/>
    <x v="283"/>
    <x v="2"/>
    <n v="0"/>
    <n v="0"/>
    <n v="1"/>
    <n v="0"/>
    <x v="8"/>
    <x v="0"/>
  </r>
  <r>
    <m/>
    <m/>
    <x v="2"/>
    <n v="3"/>
    <n v="4"/>
    <s v="Since U Been Gawn"/>
    <x v="7"/>
    <s v="Vodka Kreuzers"/>
    <s v="GARTER"/>
    <n v="0"/>
    <x v="0"/>
    <n v="0"/>
    <x v="225"/>
    <x v="262"/>
    <x v="284"/>
    <x v="2"/>
    <n v="1"/>
    <n v="0"/>
    <n v="0"/>
    <n v="0"/>
    <x v="8"/>
    <x v="1"/>
  </r>
  <r>
    <m/>
    <m/>
    <x v="2"/>
    <n v="4"/>
    <n v="1"/>
    <s v="Danger Things"/>
    <x v="6"/>
    <s v="Post MaSloane"/>
    <s v="LESTER"/>
    <n v="1"/>
    <x v="0"/>
    <n v="0"/>
    <x v="191"/>
    <x v="130"/>
    <x v="42"/>
    <x v="3"/>
    <n v="1"/>
    <n v="0"/>
    <n v="0"/>
    <n v="0"/>
    <x v="11"/>
    <x v="0"/>
  </r>
  <r>
    <m/>
    <m/>
    <x v="2"/>
    <n v="4"/>
    <n v="1"/>
    <s v="Post MaSloane"/>
    <x v="4"/>
    <s v="Danger Things"/>
    <s v="PMAC"/>
    <n v="0"/>
    <x v="0"/>
    <n v="0"/>
    <x v="130"/>
    <x v="191"/>
    <x v="43"/>
    <x v="3"/>
    <n v="0"/>
    <n v="0"/>
    <n v="1"/>
    <n v="0"/>
    <x v="11"/>
    <x v="0"/>
  </r>
  <r>
    <m/>
    <m/>
    <x v="2"/>
    <n v="4"/>
    <n v="2"/>
    <s v="Crippstocurrency"/>
    <x v="0"/>
    <s v="Ward of the Rings"/>
    <s v="RICHO"/>
    <n v="1"/>
    <x v="0"/>
    <n v="0"/>
    <x v="263"/>
    <x v="194"/>
    <x v="285"/>
    <x v="3"/>
    <n v="1"/>
    <n v="0"/>
    <n v="0"/>
    <n v="0"/>
    <x v="12"/>
    <x v="1"/>
  </r>
  <r>
    <m/>
    <m/>
    <x v="2"/>
    <n v="4"/>
    <n v="2"/>
    <s v="Ward of the Rings"/>
    <x v="3"/>
    <s v="Crippstocurrency"/>
    <s v="JMERC"/>
    <n v="0"/>
    <x v="0"/>
    <n v="0"/>
    <x v="194"/>
    <x v="263"/>
    <x v="286"/>
    <x v="3"/>
    <n v="0"/>
    <n v="0"/>
    <n v="1"/>
    <n v="0"/>
    <x v="12"/>
    <x v="0"/>
  </r>
  <r>
    <m/>
    <m/>
    <x v="2"/>
    <n v="4"/>
    <n v="3"/>
    <s v="Vodka Kreuzers"/>
    <x v="1"/>
    <s v="VlastuinTrnslation"/>
    <s v="CHIEF"/>
    <n v="1"/>
    <x v="0"/>
    <n v="0"/>
    <x v="143"/>
    <x v="36"/>
    <x v="89"/>
    <x v="3"/>
    <n v="1"/>
    <n v="0"/>
    <n v="0"/>
    <n v="0"/>
    <x v="10"/>
    <x v="0"/>
  </r>
  <r>
    <m/>
    <m/>
    <x v="2"/>
    <n v="4"/>
    <n v="3"/>
    <s v="VlastuinTrnslation"/>
    <x v="2"/>
    <s v="Vodka Kreuzers"/>
    <s v="GARTER"/>
    <n v="0"/>
    <x v="0"/>
    <n v="0"/>
    <x v="35"/>
    <x v="144"/>
    <x v="88"/>
    <x v="3"/>
    <n v="0"/>
    <n v="0"/>
    <n v="1"/>
    <n v="0"/>
    <x v="12"/>
    <x v="1"/>
  </r>
  <r>
    <m/>
    <m/>
    <x v="2"/>
    <n v="4"/>
    <n v="4"/>
    <s v="Since U Been Gawn"/>
    <x v="7"/>
    <s v="The Lyons King"/>
    <s v="KAPPAZ"/>
    <n v="1"/>
    <x v="0"/>
    <n v="0"/>
    <x v="264"/>
    <x v="224"/>
    <x v="287"/>
    <x v="3"/>
    <n v="1"/>
    <n v="0"/>
    <n v="0"/>
    <n v="1"/>
    <x v="10"/>
    <x v="1"/>
  </r>
  <r>
    <m/>
    <m/>
    <x v="2"/>
    <n v="4"/>
    <n v="4"/>
    <s v="The Lyons King"/>
    <x v="5"/>
    <s v="Since U Been Gawn"/>
    <s v="MELONS"/>
    <n v="0"/>
    <x v="0"/>
    <n v="0"/>
    <x v="223"/>
    <x v="264"/>
    <x v="288"/>
    <x v="3"/>
    <n v="0"/>
    <n v="0"/>
    <n v="1"/>
    <n v="0"/>
    <x v="12"/>
    <x v="1"/>
  </r>
  <r>
    <m/>
    <m/>
    <x v="2"/>
    <n v="5"/>
    <n v="1"/>
    <s v="Danger Things"/>
    <x v="6"/>
    <s v="Crippstocurrency"/>
    <s v="JMERC"/>
    <n v="1"/>
    <x v="0"/>
    <n v="0"/>
    <x v="73"/>
    <x v="40"/>
    <x v="289"/>
    <x v="4"/>
    <n v="0"/>
    <n v="0"/>
    <n v="1"/>
    <n v="0"/>
    <x v="16"/>
    <x v="0"/>
  </r>
  <r>
    <m/>
    <m/>
    <x v="2"/>
    <n v="5"/>
    <n v="1"/>
    <s v="Crippstocurrency"/>
    <x v="0"/>
    <s v="Danger Things"/>
    <s v="PMAC"/>
    <n v="0"/>
    <x v="0"/>
    <n v="0"/>
    <x v="39"/>
    <x v="74"/>
    <x v="290"/>
    <x v="4"/>
    <n v="1"/>
    <n v="0"/>
    <n v="0"/>
    <n v="0"/>
    <x v="13"/>
    <x v="1"/>
  </r>
  <r>
    <m/>
    <m/>
    <x v="2"/>
    <n v="5"/>
    <n v="2"/>
    <s v="Vodka Kreuzers"/>
    <x v="1"/>
    <s v="Post MaSloane"/>
    <s v="LESTER"/>
    <n v="1"/>
    <x v="0"/>
    <n v="0"/>
    <x v="265"/>
    <x v="265"/>
    <x v="291"/>
    <x v="4"/>
    <n v="0"/>
    <n v="0"/>
    <n v="1"/>
    <n v="0"/>
    <x v="13"/>
    <x v="0"/>
  </r>
  <r>
    <m/>
    <m/>
    <x v="2"/>
    <n v="5"/>
    <n v="2"/>
    <s v="Post MaSloane"/>
    <x v="4"/>
    <s v="Vodka Kreuzers"/>
    <s v="GARTER"/>
    <n v="0"/>
    <x v="0"/>
    <n v="0"/>
    <x v="266"/>
    <x v="266"/>
    <x v="292"/>
    <x v="4"/>
    <n v="1"/>
    <n v="0"/>
    <n v="0"/>
    <n v="0"/>
    <x v="14"/>
    <x v="0"/>
  </r>
  <r>
    <m/>
    <m/>
    <x v="2"/>
    <n v="5"/>
    <n v="3"/>
    <s v="Since U Been Gawn"/>
    <x v="7"/>
    <s v="Ward of the Rings"/>
    <s v="RICHO"/>
    <n v="1"/>
    <x v="0"/>
    <n v="0"/>
    <x v="267"/>
    <x v="267"/>
    <x v="98"/>
    <x v="4"/>
    <n v="1"/>
    <n v="0"/>
    <n v="0"/>
    <n v="0"/>
    <x v="101"/>
    <x v="1"/>
  </r>
  <r>
    <m/>
    <m/>
    <x v="2"/>
    <n v="5"/>
    <n v="3"/>
    <s v="Ward of the Rings"/>
    <x v="3"/>
    <s v="Since U Been Gawn"/>
    <s v="MELONS"/>
    <n v="0"/>
    <x v="0"/>
    <n v="0"/>
    <x v="268"/>
    <x v="268"/>
    <x v="99"/>
    <x v="4"/>
    <n v="0"/>
    <n v="0"/>
    <n v="1"/>
    <n v="0"/>
    <x v="14"/>
    <x v="0"/>
  </r>
  <r>
    <m/>
    <m/>
    <x v="2"/>
    <n v="5"/>
    <n v="4"/>
    <s v="The Lyons King"/>
    <x v="5"/>
    <s v="VlastuinTrnslation"/>
    <s v="CHIEF"/>
    <n v="1"/>
    <x v="0"/>
    <n v="0"/>
    <x v="269"/>
    <x v="269"/>
    <x v="293"/>
    <x v="4"/>
    <n v="0"/>
    <n v="0"/>
    <n v="1"/>
    <n v="0"/>
    <x v="14"/>
    <x v="1"/>
  </r>
  <r>
    <m/>
    <m/>
    <x v="2"/>
    <n v="5"/>
    <n v="4"/>
    <s v="VlastuinTrnslation"/>
    <x v="2"/>
    <s v="The Lyons King"/>
    <s v="KAPPAZ"/>
    <n v="0"/>
    <x v="0"/>
    <n v="0"/>
    <x v="270"/>
    <x v="270"/>
    <x v="294"/>
    <x v="4"/>
    <n v="1"/>
    <n v="0"/>
    <n v="0"/>
    <n v="0"/>
    <x v="13"/>
    <x v="1"/>
  </r>
  <r>
    <m/>
    <m/>
    <x v="2"/>
    <n v="6"/>
    <n v="1"/>
    <s v="Danger Things"/>
    <x v="6"/>
    <s v="Vodka Kreuzers"/>
    <s v="GARTER"/>
    <n v="1"/>
    <x v="0"/>
    <n v="0"/>
    <x v="3"/>
    <x v="271"/>
    <x v="295"/>
    <x v="5"/>
    <n v="1"/>
    <n v="0"/>
    <n v="0"/>
    <n v="0"/>
    <x v="20"/>
    <x v="0"/>
  </r>
  <r>
    <m/>
    <m/>
    <x v="2"/>
    <n v="6"/>
    <n v="1"/>
    <s v="Vodka Kreuzers"/>
    <x v="1"/>
    <s v="Danger Things"/>
    <s v="PMAC"/>
    <n v="0"/>
    <x v="0"/>
    <n v="0"/>
    <x v="271"/>
    <x v="2"/>
    <x v="296"/>
    <x v="5"/>
    <n v="0"/>
    <n v="0"/>
    <n v="1"/>
    <n v="0"/>
    <x v="17"/>
    <x v="0"/>
  </r>
  <r>
    <m/>
    <m/>
    <x v="2"/>
    <n v="6"/>
    <n v="2"/>
    <s v="Since U Been Gawn"/>
    <x v="7"/>
    <s v="Crippstocurrency"/>
    <s v="JMERC"/>
    <n v="1"/>
    <x v="0"/>
    <n v="0"/>
    <x v="129"/>
    <x v="2"/>
    <x v="297"/>
    <x v="5"/>
    <n v="0"/>
    <n v="0"/>
    <n v="1"/>
    <n v="0"/>
    <x v="18"/>
    <x v="1"/>
  </r>
  <r>
    <m/>
    <m/>
    <x v="2"/>
    <n v="6"/>
    <n v="2"/>
    <s v="Crippstocurrency"/>
    <x v="0"/>
    <s v="Since U Been Gawn"/>
    <s v="MELONS"/>
    <n v="0"/>
    <x v="0"/>
    <n v="0"/>
    <x v="3"/>
    <x v="129"/>
    <x v="298"/>
    <x v="5"/>
    <n v="1"/>
    <n v="0"/>
    <n v="0"/>
    <n v="0"/>
    <x v="18"/>
    <x v="1"/>
  </r>
  <r>
    <m/>
    <m/>
    <x v="2"/>
    <n v="6"/>
    <n v="3"/>
    <s v="The Lyons King"/>
    <x v="5"/>
    <s v="Post MaSloane"/>
    <s v="LESTER"/>
    <n v="1"/>
    <x v="0"/>
    <n v="0"/>
    <x v="272"/>
    <x v="272"/>
    <x v="299"/>
    <x v="5"/>
    <n v="1"/>
    <n v="0"/>
    <n v="0"/>
    <n v="0"/>
    <x v="17"/>
    <x v="1"/>
  </r>
  <r>
    <m/>
    <m/>
    <x v="2"/>
    <n v="6"/>
    <n v="3"/>
    <s v="Post MaSloane"/>
    <x v="4"/>
    <s v="The Lyons King"/>
    <s v="KAPPAZ"/>
    <n v="0"/>
    <x v="0"/>
    <n v="0"/>
    <x v="273"/>
    <x v="273"/>
    <x v="300"/>
    <x v="5"/>
    <n v="0"/>
    <n v="0"/>
    <n v="1"/>
    <n v="0"/>
    <x v="20"/>
    <x v="0"/>
  </r>
  <r>
    <m/>
    <m/>
    <x v="2"/>
    <n v="6"/>
    <n v="4"/>
    <s v="VlastuinTrnslation"/>
    <x v="2"/>
    <s v="Ward of the Rings"/>
    <s v="RICHO"/>
    <n v="1"/>
    <x v="0"/>
    <n v="0"/>
    <x v="158"/>
    <x v="1"/>
    <x v="301"/>
    <x v="5"/>
    <n v="1"/>
    <n v="0"/>
    <n v="0"/>
    <n v="0"/>
    <x v="18"/>
    <x v="1"/>
  </r>
  <r>
    <m/>
    <m/>
    <x v="2"/>
    <n v="6"/>
    <n v="4"/>
    <s v="Ward of the Rings"/>
    <x v="3"/>
    <s v="VlastuinTrnslation"/>
    <s v="CHIEF"/>
    <n v="0"/>
    <x v="0"/>
    <n v="0"/>
    <x v="0"/>
    <x v="159"/>
    <x v="302"/>
    <x v="5"/>
    <n v="0"/>
    <n v="0"/>
    <n v="1"/>
    <n v="0"/>
    <x v="20"/>
    <x v="0"/>
  </r>
  <r>
    <m/>
    <m/>
    <x v="2"/>
    <n v="7"/>
    <n v="1"/>
    <s v="Danger Things"/>
    <x v="6"/>
    <s v="Since U Been Gawn"/>
    <s v="MELONS"/>
    <n v="1"/>
    <x v="0"/>
    <n v="0"/>
    <x v="111"/>
    <x v="6"/>
    <x v="303"/>
    <x v="6"/>
    <n v="0"/>
    <n v="0"/>
    <n v="1"/>
    <n v="0"/>
    <x v="22"/>
    <x v="0"/>
  </r>
  <r>
    <m/>
    <m/>
    <x v="2"/>
    <n v="7"/>
    <n v="1"/>
    <s v="Since U Been Gawn"/>
    <x v="7"/>
    <s v="Danger Things"/>
    <s v="PMAC"/>
    <n v="0"/>
    <x v="0"/>
    <n v="0"/>
    <x v="7"/>
    <x v="112"/>
    <x v="304"/>
    <x v="6"/>
    <n v="1"/>
    <n v="0"/>
    <n v="0"/>
    <n v="0"/>
    <x v="23"/>
    <x v="1"/>
  </r>
  <r>
    <m/>
    <m/>
    <x v="2"/>
    <n v="7"/>
    <n v="2"/>
    <s v="The Lyons King"/>
    <x v="5"/>
    <s v="Vodka Kreuzers"/>
    <s v="GARTER"/>
    <n v="1"/>
    <x v="0"/>
    <n v="0"/>
    <x v="114"/>
    <x v="221"/>
    <x v="305"/>
    <x v="6"/>
    <n v="1"/>
    <n v="0"/>
    <n v="0"/>
    <n v="0"/>
    <x v="21"/>
    <x v="1"/>
  </r>
  <r>
    <m/>
    <m/>
    <x v="2"/>
    <n v="7"/>
    <n v="2"/>
    <s v="Vodka Kreuzers"/>
    <x v="1"/>
    <s v="The Lyons King"/>
    <s v="KAPPAZ"/>
    <n v="0"/>
    <x v="0"/>
    <n v="0"/>
    <x v="222"/>
    <x v="113"/>
    <x v="306"/>
    <x v="6"/>
    <n v="0"/>
    <n v="0"/>
    <n v="1"/>
    <n v="1"/>
    <x v="24"/>
    <x v="0"/>
  </r>
  <r>
    <m/>
    <m/>
    <x v="2"/>
    <n v="7"/>
    <n v="3"/>
    <s v="VlastuinTrnslation"/>
    <x v="2"/>
    <s v="Crippstocurrency"/>
    <s v="JMERC"/>
    <n v="1"/>
    <x v="0"/>
    <n v="0"/>
    <x v="274"/>
    <x v="47"/>
    <x v="60"/>
    <x v="6"/>
    <n v="1"/>
    <n v="0"/>
    <n v="0"/>
    <n v="0"/>
    <x v="23"/>
    <x v="1"/>
  </r>
  <r>
    <m/>
    <m/>
    <x v="2"/>
    <n v="7"/>
    <n v="3"/>
    <s v="Crippstocurrency"/>
    <x v="0"/>
    <s v="VlastuinTrnslation"/>
    <s v="CHIEF"/>
    <n v="0"/>
    <x v="0"/>
    <n v="0"/>
    <x v="48"/>
    <x v="274"/>
    <x v="61"/>
    <x v="6"/>
    <n v="0"/>
    <n v="0"/>
    <n v="1"/>
    <n v="0"/>
    <x v="21"/>
    <x v="1"/>
  </r>
  <r>
    <m/>
    <m/>
    <x v="2"/>
    <n v="7"/>
    <n v="4"/>
    <s v="Ward of the Rings"/>
    <x v="3"/>
    <s v="Post MaSloane"/>
    <s v="LESTER"/>
    <n v="1"/>
    <x v="0"/>
    <n v="0"/>
    <x v="247"/>
    <x v="61"/>
    <x v="203"/>
    <x v="6"/>
    <n v="1"/>
    <n v="0"/>
    <n v="0"/>
    <n v="0"/>
    <x v="24"/>
    <x v="0"/>
  </r>
  <r>
    <m/>
    <m/>
    <x v="2"/>
    <n v="7"/>
    <n v="4"/>
    <s v="Post MaSloane"/>
    <x v="4"/>
    <s v="Ward of the Rings"/>
    <s v="RICHO"/>
    <n v="0"/>
    <x v="0"/>
    <n v="0"/>
    <x v="62"/>
    <x v="248"/>
    <x v="204"/>
    <x v="6"/>
    <n v="0"/>
    <n v="0"/>
    <n v="1"/>
    <n v="0"/>
    <x v="22"/>
    <x v="0"/>
  </r>
  <r>
    <m/>
    <m/>
    <x v="2"/>
    <n v="8"/>
    <n v="1"/>
    <s v="Danger Things"/>
    <x v="6"/>
    <s v="The Lyons King"/>
    <s v="KAPPAZ"/>
    <n v="1"/>
    <x v="0"/>
    <n v="0"/>
    <x v="214"/>
    <x v="275"/>
    <x v="307"/>
    <x v="7"/>
    <n v="0"/>
    <n v="0"/>
    <n v="1"/>
    <n v="0"/>
    <x v="25"/>
    <x v="0"/>
  </r>
  <r>
    <m/>
    <m/>
    <x v="2"/>
    <n v="8"/>
    <n v="1"/>
    <s v="The Lyons King"/>
    <x v="5"/>
    <s v="Danger Things"/>
    <s v="PMAC"/>
    <n v="0"/>
    <x v="0"/>
    <n v="0"/>
    <x v="275"/>
    <x v="215"/>
    <x v="308"/>
    <x v="7"/>
    <n v="1"/>
    <n v="0"/>
    <n v="0"/>
    <n v="0"/>
    <x v="27"/>
    <x v="1"/>
  </r>
  <r>
    <m/>
    <m/>
    <x v="2"/>
    <n v="8"/>
    <n v="2"/>
    <s v="VlastuinTrnslation"/>
    <x v="2"/>
    <s v="Since U Been Gawn"/>
    <s v="MELONS"/>
    <n v="1"/>
    <x v="0"/>
    <n v="0"/>
    <x v="185"/>
    <x v="7"/>
    <x v="159"/>
    <x v="7"/>
    <n v="1"/>
    <n v="0"/>
    <n v="0"/>
    <n v="0"/>
    <x v="104"/>
    <x v="1"/>
  </r>
  <r>
    <m/>
    <m/>
    <x v="2"/>
    <n v="8"/>
    <n v="2"/>
    <s v="Since U Been Gawn"/>
    <x v="7"/>
    <s v="VlastuinTrnslation"/>
    <s v="CHIEF"/>
    <n v="0"/>
    <x v="0"/>
    <n v="0"/>
    <x v="6"/>
    <x v="185"/>
    <x v="160"/>
    <x v="7"/>
    <n v="0"/>
    <n v="0"/>
    <n v="1"/>
    <n v="1"/>
    <x v="27"/>
    <x v="1"/>
  </r>
  <r>
    <m/>
    <m/>
    <x v="2"/>
    <n v="8"/>
    <n v="3"/>
    <s v="Ward of the Rings"/>
    <x v="3"/>
    <s v="Vodka Kreuzers"/>
    <s v="GARTER"/>
    <n v="1"/>
    <x v="0"/>
    <n v="0"/>
    <x v="276"/>
    <x v="199"/>
    <x v="309"/>
    <x v="7"/>
    <n v="1"/>
    <n v="0"/>
    <n v="0"/>
    <n v="0"/>
    <x v="28"/>
    <x v="0"/>
  </r>
  <r>
    <m/>
    <m/>
    <x v="2"/>
    <n v="8"/>
    <n v="3"/>
    <s v="Vodka Kreuzers"/>
    <x v="1"/>
    <s v="Ward of the Rings"/>
    <s v="RICHO"/>
    <n v="0"/>
    <x v="0"/>
    <n v="0"/>
    <x v="200"/>
    <x v="276"/>
    <x v="310"/>
    <x v="7"/>
    <n v="0"/>
    <n v="0"/>
    <n v="1"/>
    <n v="0"/>
    <x v="26"/>
    <x v="0"/>
  </r>
  <r>
    <m/>
    <m/>
    <x v="2"/>
    <n v="8"/>
    <n v="4"/>
    <s v="Post MaSloane"/>
    <x v="4"/>
    <s v="Crippstocurrency"/>
    <s v="JMERC"/>
    <n v="1"/>
    <x v="0"/>
    <n v="0"/>
    <x v="277"/>
    <x v="151"/>
    <x v="311"/>
    <x v="7"/>
    <n v="1"/>
    <n v="0"/>
    <n v="0"/>
    <n v="0"/>
    <x v="26"/>
    <x v="0"/>
  </r>
  <r>
    <m/>
    <m/>
    <x v="2"/>
    <n v="8"/>
    <n v="4"/>
    <s v="Crippstocurrency"/>
    <x v="0"/>
    <s v="Post MaSloane"/>
    <s v="LESTER"/>
    <n v="0"/>
    <x v="0"/>
    <n v="0"/>
    <x v="152"/>
    <x v="277"/>
    <x v="312"/>
    <x v="7"/>
    <n v="0"/>
    <n v="0"/>
    <n v="1"/>
    <n v="0"/>
    <x v="28"/>
    <x v="1"/>
  </r>
  <r>
    <m/>
    <m/>
    <x v="2"/>
    <n v="9"/>
    <n v="1"/>
    <s v="Danger Things"/>
    <x v="6"/>
    <s v="VlastuinTrnslation"/>
    <s v="CHIEF"/>
    <n v="1"/>
    <x v="0"/>
    <n v="0"/>
    <x v="266"/>
    <x v="278"/>
    <x v="118"/>
    <x v="8"/>
    <n v="0"/>
    <n v="0"/>
    <n v="1"/>
    <n v="1"/>
    <x v="107"/>
    <x v="0"/>
  </r>
  <r>
    <m/>
    <m/>
    <x v="2"/>
    <n v="9"/>
    <n v="1"/>
    <s v="VlastuinTrnslation"/>
    <x v="2"/>
    <s v="Danger Things"/>
    <s v="PMAC"/>
    <n v="0"/>
    <x v="0"/>
    <n v="0"/>
    <x v="278"/>
    <x v="265"/>
    <x v="119"/>
    <x v="8"/>
    <n v="1"/>
    <n v="0"/>
    <n v="0"/>
    <n v="0"/>
    <x v="106"/>
    <x v="1"/>
  </r>
  <r>
    <m/>
    <m/>
    <x v="2"/>
    <n v="9"/>
    <n v="2"/>
    <s v="Ward of the Rings"/>
    <x v="3"/>
    <s v="The Lyons King"/>
    <s v="KAPPAZ"/>
    <n v="1"/>
    <x v="0"/>
    <n v="0"/>
    <x v="279"/>
    <x v="279"/>
    <x v="33"/>
    <x v="8"/>
    <n v="0"/>
    <n v="0"/>
    <n v="1"/>
    <n v="0"/>
    <x v="30"/>
    <x v="0"/>
  </r>
  <r>
    <m/>
    <m/>
    <x v="2"/>
    <n v="9"/>
    <n v="2"/>
    <s v="The Lyons King"/>
    <x v="5"/>
    <s v="Ward of the Rings"/>
    <s v="RICHO"/>
    <n v="0"/>
    <x v="0"/>
    <n v="0"/>
    <x v="280"/>
    <x v="280"/>
    <x v="32"/>
    <x v="8"/>
    <n v="1"/>
    <n v="0"/>
    <n v="0"/>
    <n v="0"/>
    <x v="32"/>
    <x v="1"/>
  </r>
  <r>
    <m/>
    <m/>
    <x v="2"/>
    <n v="9"/>
    <n v="3"/>
    <s v="Post MaSloane"/>
    <x v="4"/>
    <s v="Since U Been Gawn"/>
    <s v="MELONS"/>
    <n v="1"/>
    <x v="0"/>
    <n v="0"/>
    <x v="240"/>
    <x v="281"/>
    <x v="313"/>
    <x v="8"/>
    <n v="0"/>
    <n v="0"/>
    <n v="1"/>
    <n v="0"/>
    <x v="29"/>
    <x v="0"/>
  </r>
  <r>
    <m/>
    <m/>
    <x v="2"/>
    <n v="9"/>
    <n v="3"/>
    <s v="Since U Been Gawn"/>
    <x v="7"/>
    <s v="Post MaSloane"/>
    <s v="LESTER"/>
    <n v="0"/>
    <x v="0"/>
    <n v="0"/>
    <x v="281"/>
    <x v="240"/>
    <x v="314"/>
    <x v="8"/>
    <n v="1"/>
    <n v="0"/>
    <n v="0"/>
    <n v="1"/>
    <x v="32"/>
    <x v="1"/>
  </r>
  <r>
    <m/>
    <m/>
    <x v="2"/>
    <n v="9"/>
    <n v="4"/>
    <s v="Crippstocurrency"/>
    <x v="0"/>
    <s v="Vodka Kreuzers"/>
    <s v="GARTER"/>
    <n v="1"/>
    <x v="0"/>
    <n v="0"/>
    <x v="161"/>
    <x v="224"/>
    <x v="315"/>
    <x v="8"/>
    <n v="0"/>
    <n v="0"/>
    <n v="1"/>
    <n v="0"/>
    <x v="30"/>
    <x v="1"/>
  </r>
  <r>
    <m/>
    <m/>
    <x v="2"/>
    <n v="9"/>
    <n v="4"/>
    <s v="Vodka Kreuzers"/>
    <x v="1"/>
    <s v="Crippstocurrency"/>
    <s v="JMERC"/>
    <n v="0"/>
    <x v="0"/>
    <n v="0"/>
    <x v="223"/>
    <x v="161"/>
    <x v="316"/>
    <x v="8"/>
    <n v="1"/>
    <n v="0"/>
    <n v="0"/>
    <n v="0"/>
    <x v="30"/>
    <x v="0"/>
  </r>
  <r>
    <m/>
    <m/>
    <x v="2"/>
    <n v="10"/>
    <n v="1"/>
    <s v="Danger Things"/>
    <x v="6"/>
    <s v="Ward of the Rings"/>
    <s v="RICHO"/>
    <n v="1"/>
    <x v="1"/>
    <n v="0"/>
    <x v="282"/>
    <x v="105"/>
    <x v="60"/>
    <x v="9"/>
    <n v="1"/>
    <n v="0"/>
    <n v="0"/>
    <n v="0"/>
    <x v="37"/>
    <x v="0"/>
  </r>
  <r>
    <m/>
    <m/>
    <x v="2"/>
    <n v="10"/>
    <n v="1"/>
    <s v="Ward of the Rings"/>
    <x v="3"/>
    <s v="Danger Things"/>
    <s v="PMAC"/>
    <n v="0"/>
    <x v="1"/>
    <n v="0"/>
    <x v="106"/>
    <x v="282"/>
    <x v="61"/>
    <x v="9"/>
    <n v="0"/>
    <n v="0"/>
    <n v="1"/>
    <n v="0"/>
    <x v="34"/>
    <x v="0"/>
  </r>
  <r>
    <m/>
    <m/>
    <x v="2"/>
    <n v="10"/>
    <n v="2"/>
    <s v="Post MaSloane"/>
    <x v="4"/>
    <s v="VlastuinTrnslation"/>
    <s v="CHIEF"/>
    <n v="1"/>
    <x v="1"/>
    <n v="0"/>
    <x v="22"/>
    <x v="32"/>
    <x v="272"/>
    <x v="9"/>
    <n v="0"/>
    <n v="0"/>
    <n v="1"/>
    <n v="0"/>
    <x v="37"/>
    <x v="0"/>
  </r>
  <r>
    <m/>
    <m/>
    <x v="2"/>
    <n v="10"/>
    <n v="2"/>
    <s v="VlastuinTrnslation"/>
    <x v="2"/>
    <s v="Post MaSloane"/>
    <s v="LESTER"/>
    <n v="0"/>
    <x v="1"/>
    <n v="0"/>
    <x v="32"/>
    <x v="23"/>
    <x v="271"/>
    <x v="9"/>
    <n v="1"/>
    <n v="0"/>
    <n v="0"/>
    <n v="2"/>
    <x v="109"/>
    <x v="1"/>
  </r>
  <r>
    <m/>
    <m/>
    <x v="2"/>
    <n v="10"/>
    <n v="3"/>
    <s v="Crippstocurrency"/>
    <x v="0"/>
    <s v="The Lyons King"/>
    <s v="KAPPAZ"/>
    <n v="1"/>
    <x v="1"/>
    <n v="0"/>
    <x v="283"/>
    <x v="283"/>
    <x v="317"/>
    <x v="9"/>
    <n v="0"/>
    <n v="0"/>
    <n v="1"/>
    <n v="0"/>
    <x v="34"/>
    <x v="1"/>
  </r>
  <r>
    <m/>
    <m/>
    <x v="2"/>
    <n v="10"/>
    <n v="3"/>
    <s v="The Lyons King"/>
    <x v="5"/>
    <s v="Crippstocurrency"/>
    <s v="JMERC"/>
    <n v="0"/>
    <x v="1"/>
    <n v="0"/>
    <x v="284"/>
    <x v="284"/>
    <x v="318"/>
    <x v="9"/>
    <n v="1"/>
    <n v="0"/>
    <n v="0"/>
    <n v="0"/>
    <x v="35"/>
    <x v="1"/>
  </r>
  <r>
    <m/>
    <m/>
    <x v="2"/>
    <n v="10"/>
    <n v="4"/>
    <s v="Vodka Kreuzers"/>
    <x v="1"/>
    <s v="Since U Been Gawn"/>
    <s v="MELONS"/>
    <n v="1"/>
    <x v="1"/>
    <n v="0"/>
    <x v="86"/>
    <x v="285"/>
    <x v="234"/>
    <x v="9"/>
    <n v="0"/>
    <n v="0"/>
    <n v="1"/>
    <n v="0"/>
    <x v="34"/>
    <x v="0"/>
  </r>
  <r>
    <m/>
    <m/>
    <x v="2"/>
    <n v="10"/>
    <n v="4"/>
    <s v="Since U Been Gawn"/>
    <x v="7"/>
    <s v="Vodka Kreuzers"/>
    <s v="GARTER"/>
    <n v="0"/>
    <x v="1"/>
    <n v="0"/>
    <x v="285"/>
    <x v="86"/>
    <x v="233"/>
    <x v="9"/>
    <n v="1"/>
    <n v="0"/>
    <n v="0"/>
    <n v="0"/>
    <x v="35"/>
    <x v="1"/>
  </r>
  <r>
    <m/>
    <m/>
    <x v="2"/>
    <n v="11"/>
    <n v="1"/>
    <s v="Danger Things"/>
    <x v="6"/>
    <s v="Post MaSloane"/>
    <s v="LESTER"/>
    <n v="1"/>
    <x v="0"/>
    <n v="0"/>
    <x v="286"/>
    <x v="57"/>
    <x v="278"/>
    <x v="10"/>
    <n v="1"/>
    <n v="0"/>
    <n v="0"/>
    <n v="0"/>
    <x v="43"/>
    <x v="0"/>
  </r>
  <r>
    <m/>
    <m/>
    <x v="2"/>
    <n v="11"/>
    <n v="1"/>
    <s v="Post MaSloane"/>
    <x v="4"/>
    <s v="Danger Things"/>
    <s v="PMAC"/>
    <n v="0"/>
    <x v="0"/>
    <n v="0"/>
    <x v="58"/>
    <x v="286"/>
    <x v="277"/>
    <x v="10"/>
    <n v="0"/>
    <n v="0"/>
    <n v="1"/>
    <n v="0"/>
    <x v="40"/>
    <x v="0"/>
  </r>
  <r>
    <m/>
    <m/>
    <x v="2"/>
    <n v="11"/>
    <n v="2"/>
    <s v="Crippstocurrency"/>
    <x v="0"/>
    <s v="Ward of the Rings"/>
    <s v="RICHO"/>
    <n v="1"/>
    <x v="0"/>
    <n v="0"/>
    <x v="47"/>
    <x v="3"/>
    <x v="319"/>
    <x v="10"/>
    <n v="1"/>
    <n v="0"/>
    <n v="0"/>
    <n v="0"/>
    <x v="38"/>
    <x v="1"/>
  </r>
  <r>
    <m/>
    <m/>
    <x v="2"/>
    <n v="11"/>
    <n v="2"/>
    <s v="Ward of the Rings"/>
    <x v="3"/>
    <s v="Crippstocurrency"/>
    <s v="JMERC"/>
    <n v="0"/>
    <x v="0"/>
    <n v="0"/>
    <x v="2"/>
    <x v="48"/>
    <x v="320"/>
    <x v="10"/>
    <n v="0"/>
    <n v="0"/>
    <n v="1"/>
    <n v="0"/>
    <x v="43"/>
    <x v="0"/>
  </r>
  <r>
    <m/>
    <m/>
    <x v="2"/>
    <n v="11"/>
    <n v="3"/>
    <s v="Vodka Kreuzers"/>
    <x v="1"/>
    <s v="VlastuinTrnslation"/>
    <s v="CHIEF"/>
    <n v="1"/>
    <x v="0"/>
    <n v="0"/>
    <x v="247"/>
    <x v="287"/>
    <x v="321"/>
    <x v="10"/>
    <n v="1"/>
    <n v="0"/>
    <n v="0"/>
    <n v="0"/>
    <x v="38"/>
    <x v="0"/>
  </r>
  <r>
    <m/>
    <m/>
    <x v="2"/>
    <n v="11"/>
    <n v="3"/>
    <s v="VlastuinTrnslation"/>
    <x v="2"/>
    <s v="Vodka Kreuzers"/>
    <s v="GARTER"/>
    <n v="0"/>
    <x v="0"/>
    <n v="0"/>
    <x v="287"/>
    <x v="248"/>
    <x v="322"/>
    <x v="10"/>
    <n v="0"/>
    <n v="0"/>
    <n v="1"/>
    <n v="2"/>
    <x v="42"/>
    <x v="1"/>
  </r>
  <r>
    <m/>
    <m/>
    <x v="2"/>
    <n v="11"/>
    <n v="4"/>
    <s v="Since U Been Gawn"/>
    <x v="7"/>
    <s v="The Lyons King"/>
    <s v="KAPPAZ"/>
    <n v="1"/>
    <x v="0"/>
    <n v="0"/>
    <x v="130"/>
    <x v="51"/>
    <x v="323"/>
    <x v="10"/>
    <n v="0"/>
    <n v="0"/>
    <n v="1"/>
    <n v="0"/>
    <x v="39"/>
    <x v="1"/>
  </r>
  <r>
    <m/>
    <m/>
    <x v="2"/>
    <n v="11"/>
    <n v="4"/>
    <s v="The Lyons King"/>
    <x v="5"/>
    <s v="Since U Been Gawn"/>
    <s v="MELONS"/>
    <n v="0"/>
    <x v="0"/>
    <n v="0"/>
    <x v="52"/>
    <x v="130"/>
    <x v="324"/>
    <x v="10"/>
    <n v="1"/>
    <n v="0"/>
    <n v="0"/>
    <n v="0"/>
    <x v="42"/>
    <x v="1"/>
  </r>
  <r>
    <m/>
    <m/>
    <x v="2"/>
    <n v="12"/>
    <n v="1"/>
    <s v="Danger Things"/>
    <x v="6"/>
    <s v="Crippstocurrency"/>
    <s v="JMERC"/>
    <n v="1"/>
    <x v="1"/>
    <n v="0"/>
    <x v="278"/>
    <x v="288"/>
    <x v="325"/>
    <x v="11"/>
    <n v="1"/>
    <n v="0"/>
    <n v="0"/>
    <n v="0"/>
    <x v="44"/>
    <x v="0"/>
  </r>
  <r>
    <m/>
    <m/>
    <x v="2"/>
    <n v="12"/>
    <n v="1"/>
    <s v="Crippstocurrency"/>
    <x v="0"/>
    <s v="Danger Things"/>
    <s v="PMAC"/>
    <n v="0"/>
    <x v="1"/>
    <n v="0"/>
    <x v="288"/>
    <x v="278"/>
    <x v="326"/>
    <x v="11"/>
    <n v="0"/>
    <n v="0"/>
    <n v="1"/>
    <n v="2"/>
    <x v="44"/>
    <x v="1"/>
  </r>
  <r>
    <m/>
    <m/>
    <x v="2"/>
    <n v="12"/>
    <n v="2"/>
    <s v="Vodka Kreuzers"/>
    <x v="1"/>
    <s v="Post MaSloane"/>
    <s v="LESTER"/>
    <n v="1"/>
    <x v="1"/>
    <n v="0"/>
    <x v="79"/>
    <x v="289"/>
    <x v="327"/>
    <x v="11"/>
    <n v="0"/>
    <n v="0"/>
    <n v="1"/>
    <n v="0"/>
    <x v="44"/>
    <x v="0"/>
  </r>
  <r>
    <m/>
    <m/>
    <x v="2"/>
    <n v="12"/>
    <n v="2"/>
    <s v="Post MaSloane"/>
    <x v="4"/>
    <s v="Vodka Kreuzers"/>
    <s v="GARTER"/>
    <n v="0"/>
    <x v="1"/>
    <n v="0"/>
    <x v="289"/>
    <x v="80"/>
    <x v="328"/>
    <x v="11"/>
    <n v="1"/>
    <n v="0"/>
    <n v="0"/>
    <n v="0"/>
    <x v="48"/>
    <x v="0"/>
  </r>
  <r>
    <m/>
    <m/>
    <x v="2"/>
    <n v="12"/>
    <n v="3"/>
    <s v="Since U Been Gawn"/>
    <x v="7"/>
    <s v="Ward of the Rings"/>
    <s v="RICHO"/>
    <n v="1"/>
    <x v="1"/>
    <n v="0"/>
    <x v="190"/>
    <x v="187"/>
    <x v="304"/>
    <x v="11"/>
    <n v="1"/>
    <n v="0"/>
    <n v="0"/>
    <n v="0"/>
    <x v="112"/>
    <x v="1"/>
  </r>
  <r>
    <m/>
    <m/>
    <x v="2"/>
    <n v="12"/>
    <n v="3"/>
    <s v="Ward of the Rings"/>
    <x v="3"/>
    <s v="Since U Been Gawn"/>
    <s v="MELONS"/>
    <n v="0"/>
    <x v="1"/>
    <n v="0"/>
    <x v="187"/>
    <x v="190"/>
    <x v="303"/>
    <x v="11"/>
    <n v="0"/>
    <n v="0"/>
    <n v="1"/>
    <n v="1"/>
    <x v="48"/>
    <x v="0"/>
  </r>
  <r>
    <m/>
    <m/>
    <x v="2"/>
    <n v="12"/>
    <n v="4"/>
    <s v="The Lyons King"/>
    <x v="5"/>
    <s v="VlastuinTrnslation"/>
    <s v="CHIEF"/>
    <n v="1"/>
    <x v="1"/>
    <n v="0"/>
    <x v="261"/>
    <x v="290"/>
    <x v="329"/>
    <x v="11"/>
    <n v="1"/>
    <n v="0"/>
    <n v="0"/>
    <n v="1"/>
    <x v="49"/>
    <x v="1"/>
  </r>
  <r>
    <m/>
    <m/>
    <x v="2"/>
    <n v="12"/>
    <n v="4"/>
    <s v="VlastuinTrnslation"/>
    <x v="2"/>
    <s v="The Lyons King"/>
    <s v="KAPPAZ"/>
    <n v="0"/>
    <x v="1"/>
    <n v="0"/>
    <x v="290"/>
    <x v="261"/>
    <x v="330"/>
    <x v="11"/>
    <n v="0"/>
    <n v="0"/>
    <n v="1"/>
    <n v="6"/>
    <x v="112"/>
    <x v="1"/>
  </r>
  <r>
    <m/>
    <m/>
    <x v="2"/>
    <n v="13"/>
    <n v="1"/>
    <s v="Danger Things"/>
    <x v="6"/>
    <s v="Vodka Kreuzers"/>
    <s v="GARTER"/>
    <n v="1"/>
    <x v="1"/>
    <n v="0"/>
    <x v="291"/>
    <x v="291"/>
    <x v="331"/>
    <x v="12"/>
    <n v="1"/>
    <n v="0"/>
    <n v="0"/>
    <n v="4"/>
    <x v="50"/>
    <x v="0"/>
  </r>
  <r>
    <m/>
    <m/>
    <x v="2"/>
    <n v="13"/>
    <n v="1"/>
    <s v="Vodka Kreuzers"/>
    <x v="1"/>
    <s v="Danger Things"/>
    <s v="PMAC"/>
    <n v="0"/>
    <x v="1"/>
    <n v="0"/>
    <x v="292"/>
    <x v="292"/>
    <x v="332"/>
    <x v="12"/>
    <n v="0"/>
    <n v="0"/>
    <n v="1"/>
    <n v="11"/>
    <x v="54"/>
    <x v="0"/>
  </r>
  <r>
    <m/>
    <m/>
    <x v="2"/>
    <n v="13"/>
    <n v="2"/>
    <s v="Since U Been Gawn"/>
    <x v="7"/>
    <s v="Crippstocurrency"/>
    <s v="JMERC"/>
    <n v="1"/>
    <x v="1"/>
    <n v="0"/>
    <x v="293"/>
    <x v="293"/>
    <x v="127"/>
    <x v="12"/>
    <n v="1"/>
    <n v="0"/>
    <n v="0"/>
    <n v="4"/>
    <x v="51"/>
    <x v="1"/>
  </r>
  <r>
    <m/>
    <m/>
    <x v="2"/>
    <n v="13"/>
    <n v="2"/>
    <s v="Crippstocurrency"/>
    <x v="0"/>
    <s v="Since U Been Gawn"/>
    <s v="MELONS"/>
    <n v="0"/>
    <x v="1"/>
    <n v="0"/>
    <x v="294"/>
    <x v="294"/>
    <x v="126"/>
    <x v="12"/>
    <n v="0"/>
    <n v="0"/>
    <n v="1"/>
    <n v="2"/>
    <x v="54"/>
    <x v="1"/>
  </r>
  <r>
    <m/>
    <m/>
    <x v="2"/>
    <n v="13"/>
    <n v="3"/>
    <s v="The Lyons King"/>
    <x v="5"/>
    <s v="Post MaSloane"/>
    <s v="LESTER"/>
    <n v="1"/>
    <x v="1"/>
    <n v="0"/>
    <x v="295"/>
    <x v="295"/>
    <x v="333"/>
    <x v="12"/>
    <n v="0"/>
    <n v="0"/>
    <n v="1"/>
    <n v="3"/>
    <x v="51"/>
    <x v="1"/>
  </r>
  <r>
    <m/>
    <m/>
    <x v="2"/>
    <n v="13"/>
    <n v="3"/>
    <s v="Post MaSloane"/>
    <x v="4"/>
    <s v="The Lyons King"/>
    <s v="KAPPAZ"/>
    <n v="0"/>
    <x v="1"/>
    <n v="0"/>
    <x v="296"/>
    <x v="296"/>
    <x v="334"/>
    <x v="12"/>
    <n v="1"/>
    <n v="0"/>
    <n v="0"/>
    <n v="3"/>
    <x v="54"/>
    <x v="0"/>
  </r>
  <r>
    <m/>
    <m/>
    <x v="2"/>
    <n v="13"/>
    <n v="4"/>
    <s v="VlastuinTrnslation"/>
    <x v="2"/>
    <s v="Ward of the Rings"/>
    <s v="RICHO"/>
    <n v="1"/>
    <x v="1"/>
    <n v="0"/>
    <x v="297"/>
    <x v="297"/>
    <x v="335"/>
    <x v="12"/>
    <n v="0"/>
    <n v="0"/>
    <n v="1"/>
    <n v="2"/>
    <x v="115"/>
    <x v="1"/>
  </r>
  <r>
    <m/>
    <m/>
    <x v="2"/>
    <n v="13"/>
    <n v="4"/>
    <s v="Ward of the Rings"/>
    <x v="3"/>
    <s v="VlastuinTrnslation"/>
    <s v="CHIEF"/>
    <n v="0"/>
    <x v="1"/>
    <n v="0"/>
    <x v="298"/>
    <x v="298"/>
    <x v="336"/>
    <x v="12"/>
    <n v="1"/>
    <n v="0"/>
    <n v="0"/>
    <n v="4"/>
    <x v="54"/>
    <x v="0"/>
  </r>
  <r>
    <m/>
    <m/>
    <x v="2"/>
    <n v="14"/>
    <n v="1"/>
    <s v="Danger Things"/>
    <x v="6"/>
    <s v="Since U Been Gawn"/>
    <s v="MELONS"/>
    <n v="1"/>
    <x v="1"/>
    <n v="0"/>
    <x v="299"/>
    <x v="13"/>
    <x v="337"/>
    <x v="13"/>
    <n v="0"/>
    <n v="0"/>
    <n v="1"/>
    <n v="4"/>
    <x v="55"/>
    <x v="0"/>
  </r>
  <r>
    <m/>
    <m/>
    <x v="2"/>
    <n v="14"/>
    <n v="1"/>
    <s v="Since U Been Gawn"/>
    <x v="7"/>
    <s v="Danger Things"/>
    <s v="PMAC"/>
    <n v="0"/>
    <x v="1"/>
    <n v="0"/>
    <x v="12"/>
    <x v="299"/>
    <x v="338"/>
    <x v="13"/>
    <n v="1"/>
    <n v="0"/>
    <n v="0"/>
    <n v="4"/>
    <x v="117"/>
    <x v="1"/>
  </r>
  <r>
    <m/>
    <m/>
    <x v="2"/>
    <n v="14"/>
    <n v="2"/>
    <s v="The Lyons King"/>
    <x v="5"/>
    <s v="Vodka Kreuzers"/>
    <s v="GARTER"/>
    <n v="1"/>
    <x v="1"/>
    <n v="0"/>
    <x v="300"/>
    <x v="202"/>
    <x v="339"/>
    <x v="13"/>
    <n v="0"/>
    <n v="0"/>
    <n v="1"/>
    <n v="8"/>
    <x v="57"/>
    <x v="1"/>
  </r>
  <r>
    <m/>
    <m/>
    <x v="2"/>
    <n v="14"/>
    <n v="2"/>
    <s v="Vodka Kreuzers"/>
    <x v="1"/>
    <s v="The Lyons King"/>
    <s v="KAPPAZ"/>
    <n v="0"/>
    <x v="1"/>
    <n v="0"/>
    <x v="203"/>
    <x v="300"/>
    <x v="340"/>
    <x v="13"/>
    <n v="1"/>
    <n v="0"/>
    <n v="0"/>
    <n v="2"/>
    <x v="55"/>
    <x v="0"/>
  </r>
  <r>
    <m/>
    <m/>
    <x v="2"/>
    <n v="14"/>
    <n v="3"/>
    <s v="VlastuinTrnslation"/>
    <x v="2"/>
    <s v="Crippstocurrency"/>
    <s v="JMERC"/>
    <n v="1"/>
    <x v="1"/>
    <n v="0"/>
    <x v="301"/>
    <x v="301"/>
    <x v="341"/>
    <x v="13"/>
    <n v="0"/>
    <n v="0"/>
    <n v="1"/>
    <n v="4"/>
    <x v="58"/>
    <x v="1"/>
  </r>
  <r>
    <m/>
    <m/>
    <x v="2"/>
    <n v="14"/>
    <n v="3"/>
    <s v="Crippstocurrency"/>
    <x v="0"/>
    <s v="VlastuinTrnslation"/>
    <s v="CHIEF"/>
    <n v="0"/>
    <x v="1"/>
    <n v="0"/>
    <x v="302"/>
    <x v="302"/>
    <x v="342"/>
    <x v="13"/>
    <n v="1"/>
    <n v="0"/>
    <n v="0"/>
    <n v="0"/>
    <x v="55"/>
    <x v="1"/>
  </r>
  <r>
    <m/>
    <m/>
    <x v="2"/>
    <n v="14"/>
    <n v="4"/>
    <s v="Ward of the Rings"/>
    <x v="3"/>
    <s v="Post MaSloane"/>
    <s v="LESTER"/>
    <n v="1"/>
    <x v="1"/>
    <n v="0"/>
    <x v="303"/>
    <x v="221"/>
    <x v="200"/>
    <x v="13"/>
    <n v="0"/>
    <n v="0"/>
    <n v="1"/>
    <n v="1"/>
    <x v="56"/>
    <x v="0"/>
  </r>
  <r>
    <m/>
    <m/>
    <x v="2"/>
    <n v="14"/>
    <n v="4"/>
    <s v="Post MaSloane"/>
    <x v="4"/>
    <s v="Ward of the Rings"/>
    <s v="RICHO"/>
    <n v="0"/>
    <x v="1"/>
    <n v="0"/>
    <x v="222"/>
    <x v="303"/>
    <x v="199"/>
    <x v="13"/>
    <n v="1"/>
    <n v="0"/>
    <n v="0"/>
    <n v="2"/>
    <x v="55"/>
    <x v="0"/>
  </r>
  <r>
    <m/>
    <m/>
    <x v="2"/>
    <n v="15"/>
    <n v="1"/>
    <s v="Danger Things"/>
    <x v="6"/>
    <s v="The Lyons King"/>
    <s v="KAPPAZ"/>
    <n v="1"/>
    <x v="0"/>
    <n v="0"/>
    <x v="304"/>
    <x v="304"/>
    <x v="343"/>
    <x v="14"/>
    <n v="0"/>
    <n v="0"/>
    <n v="1"/>
    <n v="0"/>
    <x v="144"/>
    <x v="0"/>
  </r>
  <r>
    <m/>
    <m/>
    <x v="2"/>
    <n v="15"/>
    <n v="1"/>
    <s v="The Lyons King"/>
    <x v="5"/>
    <s v="Danger Things"/>
    <s v="PMAC"/>
    <n v="0"/>
    <x v="0"/>
    <n v="0"/>
    <x v="305"/>
    <x v="305"/>
    <x v="344"/>
    <x v="14"/>
    <n v="1"/>
    <n v="0"/>
    <n v="0"/>
    <n v="0"/>
    <x v="62"/>
    <x v="1"/>
  </r>
  <r>
    <m/>
    <m/>
    <x v="2"/>
    <n v="15"/>
    <n v="2"/>
    <s v="VlastuinTrnslation"/>
    <x v="2"/>
    <s v="Since U Been Gawn"/>
    <s v="MELONS"/>
    <n v="1"/>
    <x v="0"/>
    <n v="0"/>
    <x v="132"/>
    <x v="306"/>
    <x v="345"/>
    <x v="14"/>
    <n v="0"/>
    <n v="0"/>
    <n v="1"/>
    <n v="1"/>
    <x v="64"/>
    <x v="1"/>
  </r>
  <r>
    <m/>
    <m/>
    <x v="2"/>
    <n v="15"/>
    <n v="2"/>
    <s v="Since U Been Gawn"/>
    <x v="7"/>
    <s v="VlastuinTrnslation"/>
    <s v="CHIEF"/>
    <n v="0"/>
    <x v="0"/>
    <n v="0"/>
    <x v="306"/>
    <x v="133"/>
    <x v="346"/>
    <x v="14"/>
    <n v="1"/>
    <n v="0"/>
    <n v="0"/>
    <n v="0"/>
    <x v="145"/>
    <x v="1"/>
  </r>
  <r>
    <m/>
    <m/>
    <x v="2"/>
    <n v="15"/>
    <n v="3"/>
    <s v="Ward of the Rings"/>
    <x v="3"/>
    <s v="Vodka Kreuzers"/>
    <s v="GARTER"/>
    <n v="1"/>
    <x v="0"/>
    <n v="0"/>
    <x v="307"/>
    <x v="151"/>
    <x v="347"/>
    <x v="14"/>
    <n v="1"/>
    <n v="0"/>
    <n v="0"/>
    <n v="0"/>
    <x v="144"/>
    <x v="0"/>
  </r>
  <r>
    <m/>
    <m/>
    <x v="2"/>
    <n v="15"/>
    <n v="3"/>
    <s v="Vodka Kreuzers"/>
    <x v="1"/>
    <s v="Ward of the Rings"/>
    <s v="RICHO"/>
    <n v="0"/>
    <x v="0"/>
    <n v="0"/>
    <x v="152"/>
    <x v="307"/>
    <x v="348"/>
    <x v="14"/>
    <n v="0"/>
    <n v="0"/>
    <n v="1"/>
    <n v="0"/>
    <x v="144"/>
    <x v="0"/>
  </r>
  <r>
    <m/>
    <m/>
    <x v="2"/>
    <n v="15"/>
    <n v="4"/>
    <s v="Post MaSloane"/>
    <x v="4"/>
    <s v="Crippstocurrency"/>
    <s v="JMERC"/>
    <n v="1"/>
    <x v="0"/>
    <n v="0"/>
    <x v="308"/>
    <x v="308"/>
    <x v="349"/>
    <x v="14"/>
    <n v="0"/>
    <n v="0"/>
    <n v="1"/>
    <n v="0"/>
    <x v="144"/>
    <x v="0"/>
  </r>
  <r>
    <m/>
    <m/>
    <x v="2"/>
    <n v="15"/>
    <n v="4"/>
    <s v="Crippstocurrency"/>
    <x v="0"/>
    <s v="Post MaSloane"/>
    <s v="LESTER"/>
    <n v="0"/>
    <x v="0"/>
    <n v="0"/>
    <x v="309"/>
    <x v="309"/>
    <x v="350"/>
    <x v="14"/>
    <n v="1"/>
    <n v="0"/>
    <n v="0"/>
    <n v="0"/>
    <x v="61"/>
    <x v="1"/>
  </r>
  <r>
    <m/>
    <m/>
    <x v="2"/>
    <n v="16"/>
    <n v="1"/>
    <s v="Danger Things"/>
    <x v="6"/>
    <s v="VlastuinTrnslation"/>
    <s v="CHIEF"/>
    <n v="1"/>
    <x v="0"/>
    <n v="0"/>
    <x v="29"/>
    <x v="186"/>
    <x v="261"/>
    <x v="15"/>
    <n v="0"/>
    <n v="0"/>
    <n v="1"/>
    <n v="0"/>
    <x v="146"/>
    <x v="0"/>
  </r>
  <r>
    <m/>
    <m/>
    <x v="2"/>
    <n v="16"/>
    <n v="1"/>
    <s v="VlastuinTrnslation"/>
    <x v="2"/>
    <s v="Danger Things"/>
    <s v="PMAC"/>
    <n v="0"/>
    <x v="0"/>
    <n v="0"/>
    <x v="186"/>
    <x v="29"/>
    <x v="262"/>
    <x v="15"/>
    <n v="1"/>
    <n v="0"/>
    <n v="0"/>
    <n v="1"/>
    <x v="121"/>
    <x v="1"/>
  </r>
  <r>
    <m/>
    <m/>
    <x v="2"/>
    <n v="16"/>
    <n v="2"/>
    <s v="Ward of the Rings"/>
    <x v="3"/>
    <s v="The Lyons King"/>
    <s v="KAPPAZ"/>
    <n v="1"/>
    <x v="0"/>
    <n v="0"/>
    <x v="261"/>
    <x v="136"/>
    <x v="351"/>
    <x v="15"/>
    <n v="0"/>
    <n v="0"/>
    <n v="1"/>
    <n v="0"/>
    <x v="146"/>
    <x v="0"/>
  </r>
  <r>
    <m/>
    <m/>
    <x v="2"/>
    <n v="16"/>
    <n v="2"/>
    <s v="The Lyons King"/>
    <x v="5"/>
    <s v="Ward of the Rings"/>
    <s v="RICHO"/>
    <n v="0"/>
    <x v="0"/>
    <n v="0"/>
    <x v="135"/>
    <x v="261"/>
    <x v="352"/>
    <x v="15"/>
    <n v="1"/>
    <n v="0"/>
    <n v="0"/>
    <n v="0"/>
    <x v="68"/>
    <x v="1"/>
  </r>
  <r>
    <m/>
    <m/>
    <x v="2"/>
    <n v="16"/>
    <n v="3"/>
    <s v="Post MaSloane"/>
    <x v="4"/>
    <s v="Since U Been Gawn"/>
    <s v="MELONS"/>
    <n v="1"/>
    <x v="0"/>
    <n v="0"/>
    <x v="310"/>
    <x v="304"/>
    <x v="39"/>
    <x v="15"/>
    <n v="1"/>
    <n v="0"/>
    <n v="0"/>
    <n v="0"/>
    <x v="67"/>
    <x v="0"/>
  </r>
  <r>
    <m/>
    <m/>
    <x v="2"/>
    <n v="16"/>
    <n v="3"/>
    <s v="Since U Been Gawn"/>
    <x v="7"/>
    <s v="Post MaSloane"/>
    <s v="LESTER"/>
    <n v="0"/>
    <x v="0"/>
    <n v="0"/>
    <x v="305"/>
    <x v="310"/>
    <x v="38"/>
    <x v="15"/>
    <n v="0"/>
    <n v="0"/>
    <n v="1"/>
    <n v="0"/>
    <x v="68"/>
    <x v="1"/>
  </r>
  <r>
    <m/>
    <m/>
    <x v="2"/>
    <n v="16"/>
    <n v="4"/>
    <s v="Crippstocurrency"/>
    <x v="0"/>
    <s v="Vodka Kreuzers"/>
    <s v="GARTER"/>
    <n v="1"/>
    <x v="0"/>
    <n v="0"/>
    <x v="52"/>
    <x v="235"/>
    <x v="353"/>
    <x v="15"/>
    <n v="1"/>
    <n v="0"/>
    <n v="0"/>
    <n v="0"/>
    <x v="66"/>
    <x v="1"/>
  </r>
  <r>
    <m/>
    <m/>
    <x v="2"/>
    <n v="16"/>
    <n v="4"/>
    <s v="Vodka Kreuzers"/>
    <x v="1"/>
    <s v="Crippstocurrency"/>
    <s v="JMERC"/>
    <n v="0"/>
    <x v="0"/>
    <n v="0"/>
    <x v="235"/>
    <x v="51"/>
    <x v="354"/>
    <x v="15"/>
    <n v="0"/>
    <n v="0"/>
    <n v="1"/>
    <n v="0"/>
    <x v="146"/>
    <x v="0"/>
  </r>
  <r>
    <m/>
    <m/>
    <x v="2"/>
    <n v="17"/>
    <n v="1"/>
    <s v="Danger Things"/>
    <x v="6"/>
    <s v="Ward of the Rings"/>
    <s v="RICHO"/>
    <n v="1"/>
    <x v="0"/>
    <n v="0"/>
    <x v="285"/>
    <x v="311"/>
    <x v="355"/>
    <x v="16"/>
    <n v="0"/>
    <n v="0"/>
    <n v="1"/>
    <n v="0"/>
    <x v="147"/>
    <x v="0"/>
  </r>
  <r>
    <m/>
    <m/>
    <x v="2"/>
    <n v="17"/>
    <n v="1"/>
    <s v="Ward of the Rings"/>
    <x v="3"/>
    <s v="Danger Things"/>
    <s v="PMAC"/>
    <n v="0"/>
    <x v="0"/>
    <n v="0"/>
    <x v="311"/>
    <x v="285"/>
    <x v="356"/>
    <x v="16"/>
    <n v="1"/>
    <n v="0"/>
    <n v="0"/>
    <n v="0"/>
    <x v="70"/>
    <x v="0"/>
  </r>
  <r>
    <m/>
    <m/>
    <x v="2"/>
    <n v="17"/>
    <n v="2"/>
    <s v="Post MaSloane"/>
    <x v="4"/>
    <s v="VlastuinTrnslation"/>
    <s v="CHIEF"/>
    <n v="1"/>
    <x v="0"/>
    <n v="0"/>
    <x v="33"/>
    <x v="312"/>
    <x v="357"/>
    <x v="16"/>
    <n v="0"/>
    <n v="0"/>
    <n v="1"/>
    <n v="0"/>
    <x v="70"/>
    <x v="0"/>
  </r>
  <r>
    <m/>
    <m/>
    <x v="2"/>
    <n v="17"/>
    <n v="2"/>
    <s v="VlastuinTrnslation"/>
    <x v="2"/>
    <s v="Post MaSloane"/>
    <s v="LESTER"/>
    <n v="0"/>
    <x v="0"/>
    <n v="0"/>
    <x v="312"/>
    <x v="34"/>
    <x v="358"/>
    <x v="16"/>
    <n v="1"/>
    <n v="0"/>
    <n v="0"/>
    <n v="0"/>
    <x v="73"/>
    <x v="1"/>
  </r>
  <r>
    <m/>
    <m/>
    <x v="2"/>
    <n v="17"/>
    <n v="3"/>
    <s v="Crippstocurrency"/>
    <x v="0"/>
    <s v="The Lyons King"/>
    <s v="KAPPAZ"/>
    <n v="1"/>
    <x v="0"/>
    <n v="0"/>
    <x v="240"/>
    <x v="279"/>
    <x v="359"/>
    <x v="16"/>
    <n v="0"/>
    <n v="0"/>
    <n v="1"/>
    <n v="0"/>
    <x v="75"/>
    <x v="1"/>
  </r>
  <r>
    <m/>
    <m/>
    <x v="2"/>
    <n v="17"/>
    <n v="3"/>
    <s v="The Lyons King"/>
    <x v="5"/>
    <s v="Crippstocurrency"/>
    <s v="JMERC"/>
    <n v="0"/>
    <x v="0"/>
    <n v="0"/>
    <x v="280"/>
    <x v="240"/>
    <x v="360"/>
    <x v="16"/>
    <n v="1"/>
    <n v="0"/>
    <n v="0"/>
    <n v="0"/>
    <x v="72"/>
    <x v="1"/>
  </r>
  <r>
    <m/>
    <m/>
    <x v="2"/>
    <n v="17"/>
    <n v="4"/>
    <s v="Vodka Kreuzers"/>
    <x v="1"/>
    <s v="Since U Been Gawn"/>
    <s v="MELONS"/>
    <n v="1"/>
    <x v="0"/>
    <n v="0"/>
    <x v="313"/>
    <x v="313"/>
    <x v="85"/>
    <x v="16"/>
    <n v="0"/>
    <n v="0"/>
    <n v="1"/>
    <n v="1"/>
    <x v="147"/>
    <x v="0"/>
  </r>
  <r>
    <m/>
    <m/>
    <x v="2"/>
    <n v="17"/>
    <n v="4"/>
    <s v="Since U Been Gawn"/>
    <x v="7"/>
    <s v="Vodka Kreuzers"/>
    <s v="GARTER"/>
    <n v="0"/>
    <x v="0"/>
    <n v="0"/>
    <x v="314"/>
    <x v="314"/>
    <x v="84"/>
    <x v="16"/>
    <n v="1"/>
    <n v="0"/>
    <n v="0"/>
    <n v="0"/>
    <x v="72"/>
    <x v="1"/>
  </r>
  <r>
    <m/>
    <m/>
    <x v="2"/>
    <n v="18"/>
    <n v="1"/>
    <s v="Danger Things"/>
    <x v="6"/>
    <s v="Post MaSloane"/>
    <s v="LESTER"/>
    <n v="1"/>
    <x v="0"/>
    <n v="0"/>
    <x v="315"/>
    <x v="315"/>
    <x v="306"/>
    <x v="17"/>
    <n v="0"/>
    <n v="0"/>
    <n v="1"/>
    <n v="0"/>
    <x v="126"/>
    <x v="0"/>
  </r>
  <r>
    <m/>
    <m/>
    <x v="2"/>
    <n v="18"/>
    <n v="1"/>
    <s v="Post MaSloane"/>
    <x v="4"/>
    <s v="Danger Things"/>
    <s v="PMAC"/>
    <n v="0"/>
    <x v="0"/>
    <n v="0"/>
    <x v="316"/>
    <x v="316"/>
    <x v="305"/>
    <x v="17"/>
    <n v="1"/>
    <n v="0"/>
    <n v="0"/>
    <n v="0"/>
    <x v="77"/>
    <x v="0"/>
  </r>
  <r>
    <m/>
    <m/>
    <x v="2"/>
    <n v="18"/>
    <n v="2"/>
    <s v="Crippstocurrency"/>
    <x v="0"/>
    <s v="Ward of the Rings"/>
    <s v="RICHO"/>
    <n v="1"/>
    <x v="0"/>
    <n v="0"/>
    <x v="147"/>
    <x v="317"/>
    <x v="124"/>
    <x v="17"/>
    <n v="1"/>
    <n v="0"/>
    <n v="0"/>
    <n v="1"/>
    <x v="76"/>
    <x v="1"/>
  </r>
  <r>
    <m/>
    <m/>
    <x v="2"/>
    <n v="18"/>
    <n v="2"/>
    <s v="Ward of the Rings"/>
    <x v="3"/>
    <s v="Crippstocurrency"/>
    <s v="JMERC"/>
    <n v="0"/>
    <x v="0"/>
    <n v="0"/>
    <x v="317"/>
    <x v="146"/>
    <x v="125"/>
    <x v="17"/>
    <n v="0"/>
    <n v="0"/>
    <n v="1"/>
    <n v="0"/>
    <x v="148"/>
    <x v="0"/>
  </r>
  <r>
    <m/>
    <m/>
    <x v="2"/>
    <n v="18"/>
    <n v="3"/>
    <s v="Vodka Kreuzers"/>
    <x v="1"/>
    <s v="VlastuinTrnslation"/>
    <s v="CHIEF"/>
    <n v="1"/>
    <x v="0"/>
    <n v="0"/>
    <x v="144"/>
    <x v="55"/>
    <x v="361"/>
    <x v="17"/>
    <n v="1"/>
    <n v="0"/>
    <n v="0"/>
    <n v="0"/>
    <x v="148"/>
    <x v="0"/>
  </r>
  <r>
    <m/>
    <m/>
    <x v="2"/>
    <n v="18"/>
    <n v="3"/>
    <s v="VlastuinTrnslation"/>
    <x v="2"/>
    <s v="Vodka Kreuzers"/>
    <s v="GARTER"/>
    <n v="0"/>
    <x v="0"/>
    <n v="0"/>
    <x v="56"/>
    <x v="143"/>
    <x v="362"/>
    <x v="17"/>
    <n v="0"/>
    <n v="0"/>
    <n v="1"/>
    <n v="1"/>
    <x v="80"/>
    <x v="1"/>
  </r>
  <r>
    <m/>
    <m/>
    <x v="2"/>
    <n v="18"/>
    <n v="4"/>
    <s v="Since U Been Gawn"/>
    <x v="7"/>
    <s v="The Lyons King"/>
    <s v="KAPPAZ"/>
    <n v="1"/>
    <x v="0"/>
    <n v="0"/>
    <x v="318"/>
    <x v="26"/>
    <x v="212"/>
    <x v="17"/>
    <n v="0"/>
    <n v="0"/>
    <n v="1"/>
    <n v="0"/>
    <x v="128"/>
    <x v="1"/>
  </r>
  <r>
    <m/>
    <m/>
    <x v="2"/>
    <n v="18"/>
    <n v="4"/>
    <s v="The Lyons King"/>
    <x v="5"/>
    <s v="Since U Been Gawn"/>
    <s v="MELONS"/>
    <n v="0"/>
    <x v="0"/>
    <n v="0"/>
    <x v="27"/>
    <x v="318"/>
    <x v="211"/>
    <x v="17"/>
    <n v="1"/>
    <n v="0"/>
    <n v="0"/>
    <n v="0"/>
    <x v="79"/>
    <x v="1"/>
  </r>
  <r>
    <m/>
    <m/>
    <x v="2"/>
    <n v="19"/>
    <n v="1"/>
    <s v="Danger Things"/>
    <x v="6"/>
    <s v="Crippstocurrency"/>
    <s v="JMERC"/>
    <n v="1"/>
    <x v="0"/>
    <n v="0"/>
    <x v="319"/>
    <x v="61"/>
    <x v="362"/>
    <x v="18"/>
    <n v="0"/>
    <n v="0"/>
    <n v="1"/>
    <n v="0"/>
    <x v="149"/>
    <x v="0"/>
  </r>
  <r>
    <m/>
    <m/>
    <x v="2"/>
    <n v="19"/>
    <n v="1"/>
    <s v="Crippstocurrency"/>
    <x v="0"/>
    <s v="Danger Things"/>
    <s v="PMAC"/>
    <n v="0"/>
    <x v="0"/>
    <n v="0"/>
    <x v="62"/>
    <x v="319"/>
    <x v="361"/>
    <x v="18"/>
    <n v="1"/>
    <n v="0"/>
    <n v="0"/>
    <n v="0"/>
    <x v="81"/>
    <x v="1"/>
  </r>
  <r>
    <m/>
    <m/>
    <x v="2"/>
    <n v="19"/>
    <n v="2"/>
    <s v="Vodka Kreuzers"/>
    <x v="1"/>
    <s v="Post MaSloane"/>
    <s v="LESTER"/>
    <n v="1"/>
    <x v="0"/>
    <n v="0"/>
    <x v="162"/>
    <x v="320"/>
    <x v="206"/>
    <x v="18"/>
    <n v="0"/>
    <n v="0"/>
    <n v="1"/>
    <n v="0"/>
    <x v="132"/>
    <x v="0"/>
  </r>
  <r>
    <m/>
    <m/>
    <x v="2"/>
    <n v="19"/>
    <n v="2"/>
    <s v="Post MaSloane"/>
    <x v="4"/>
    <s v="Vodka Kreuzers"/>
    <s v="GARTER"/>
    <n v="0"/>
    <x v="0"/>
    <n v="0"/>
    <x v="320"/>
    <x v="162"/>
    <x v="205"/>
    <x v="18"/>
    <n v="1"/>
    <n v="0"/>
    <n v="0"/>
    <n v="0"/>
    <x v="83"/>
    <x v="0"/>
  </r>
  <r>
    <m/>
    <m/>
    <x v="2"/>
    <n v="19"/>
    <n v="3"/>
    <s v="Since U Been Gawn"/>
    <x v="7"/>
    <s v="Ward of the Rings"/>
    <s v="RICHO"/>
    <n v="1"/>
    <x v="0"/>
    <n v="0"/>
    <x v="321"/>
    <x v="213"/>
    <x v="363"/>
    <x v="18"/>
    <n v="1"/>
    <n v="0"/>
    <n v="0"/>
    <n v="0"/>
    <x v="84"/>
    <x v="1"/>
  </r>
  <r>
    <m/>
    <m/>
    <x v="2"/>
    <n v="19"/>
    <n v="3"/>
    <s v="Ward of the Rings"/>
    <x v="3"/>
    <s v="Since U Been Gawn"/>
    <s v="MELONS"/>
    <n v="0"/>
    <x v="0"/>
    <n v="0"/>
    <x v="212"/>
    <x v="321"/>
    <x v="364"/>
    <x v="18"/>
    <n v="0"/>
    <n v="0"/>
    <n v="1"/>
    <n v="0"/>
    <x v="132"/>
    <x v="0"/>
  </r>
  <r>
    <m/>
    <m/>
    <x v="2"/>
    <n v="19"/>
    <n v="4"/>
    <s v="The Lyons King"/>
    <x v="5"/>
    <s v="VlastuinTrnslation"/>
    <s v="CHIEF"/>
    <n v="1"/>
    <x v="0"/>
    <n v="0"/>
    <x v="322"/>
    <x v="7"/>
    <x v="225"/>
    <x v="18"/>
    <n v="1"/>
    <n v="0"/>
    <n v="0"/>
    <n v="0"/>
    <x v="150"/>
    <x v="1"/>
  </r>
  <r>
    <m/>
    <m/>
    <x v="2"/>
    <n v="19"/>
    <n v="4"/>
    <s v="VlastuinTrnslation"/>
    <x v="2"/>
    <s v="The Lyons King"/>
    <s v="KAPPAZ"/>
    <n v="0"/>
    <x v="0"/>
    <n v="0"/>
    <x v="6"/>
    <x v="322"/>
    <x v="226"/>
    <x v="18"/>
    <n v="0"/>
    <n v="0"/>
    <n v="1"/>
    <n v="2"/>
    <x v="81"/>
    <x v="1"/>
  </r>
  <r>
    <m/>
    <m/>
    <x v="2"/>
    <n v="20"/>
    <n v="1"/>
    <s v="Danger Things"/>
    <x v="6"/>
    <s v="Vodka Kreuzers"/>
    <s v="GARTER"/>
    <n v="1"/>
    <x v="0"/>
    <n v="0"/>
    <x v="240"/>
    <x v="323"/>
    <x v="200"/>
    <x v="19"/>
    <n v="0"/>
    <n v="0"/>
    <n v="1"/>
    <n v="0"/>
    <x v="89"/>
    <x v="0"/>
  </r>
  <r>
    <m/>
    <m/>
    <x v="2"/>
    <n v="20"/>
    <n v="1"/>
    <s v="Vodka Kreuzers"/>
    <x v="1"/>
    <s v="Danger Things"/>
    <s v="PMAC"/>
    <n v="0"/>
    <x v="0"/>
    <n v="0"/>
    <x v="323"/>
    <x v="240"/>
    <x v="199"/>
    <x v="19"/>
    <n v="1"/>
    <n v="0"/>
    <n v="0"/>
    <n v="0"/>
    <x v="136"/>
    <x v="0"/>
  </r>
  <r>
    <m/>
    <m/>
    <x v="2"/>
    <n v="20"/>
    <n v="2"/>
    <s v="Since U Been Gawn"/>
    <x v="7"/>
    <s v="Crippstocurrency"/>
    <s v="JMERC"/>
    <n v="1"/>
    <x v="0"/>
    <n v="0"/>
    <x v="143"/>
    <x v="166"/>
    <x v="174"/>
    <x v="19"/>
    <n v="1"/>
    <n v="0"/>
    <n v="0"/>
    <n v="0"/>
    <x v="86"/>
    <x v="1"/>
  </r>
  <r>
    <m/>
    <m/>
    <x v="2"/>
    <n v="20"/>
    <n v="2"/>
    <s v="Crippstocurrency"/>
    <x v="0"/>
    <s v="Since U Been Gawn"/>
    <s v="MELONS"/>
    <n v="0"/>
    <x v="0"/>
    <n v="0"/>
    <x v="167"/>
    <x v="144"/>
    <x v="173"/>
    <x v="19"/>
    <n v="0"/>
    <n v="0"/>
    <n v="1"/>
    <n v="0"/>
    <x v="85"/>
    <x v="1"/>
  </r>
  <r>
    <m/>
    <m/>
    <x v="2"/>
    <n v="20"/>
    <n v="3"/>
    <s v="The Lyons King"/>
    <x v="5"/>
    <s v="Post MaSloane"/>
    <s v="LESTER"/>
    <n v="1"/>
    <x v="0"/>
    <n v="0"/>
    <x v="324"/>
    <x v="324"/>
    <x v="365"/>
    <x v="19"/>
    <n v="1"/>
    <n v="0"/>
    <n v="0"/>
    <n v="0"/>
    <x v="151"/>
    <x v="1"/>
  </r>
  <r>
    <m/>
    <m/>
    <x v="2"/>
    <n v="20"/>
    <n v="3"/>
    <s v="Post MaSloane"/>
    <x v="4"/>
    <s v="The Lyons King"/>
    <s v="KAPPAZ"/>
    <n v="0"/>
    <x v="0"/>
    <n v="0"/>
    <x v="325"/>
    <x v="325"/>
    <x v="366"/>
    <x v="19"/>
    <n v="0"/>
    <n v="0"/>
    <n v="1"/>
    <n v="0"/>
    <x v="88"/>
    <x v="0"/>
  </r>
  <r>
    <m/>
    <m/>
    <x v="2"/>
    <n v="20"/>
    <n v="4"/>
    <s v="VlastuinTrnslation"/>
    <x v="2"/>
    <s v="Ward of the Rings"/>
    <s v="RICHO"/>
    <n v="1"/>
    <x v="0"/>
    <n v="0"/>
    <x v="326"/>
    <x v="254"/>
    <x v="30"/>
    <x v="19"/>
    <n v="1"/>
    <n v="0"/>
    <n v="0"/>
    <n v="1"/>
    <x v="87"/>
    <x v="1"/>
  </r>
  <r>
    <m/>
    <m/>
    <x v="2"/>
    <n v="20"/>
    <n v="4"/>
    <s v="Ward of the Rings"/>
    <x v="3"/>
    <s v="VlastuinTrnslation"/>
    <s v="CHIEF"/>
    <n v="0"/>
    <x v="0"/>
    <n v="0"/>
    <x v="253"/>
    <x v="326"/>
    <x v="31"/>
    <x v="19"/>
    <n v="0"/>
    <n v="0"/>
    <n v="1"/>
    <n v="1"/>
    <x v="152"/>
    <x v="0"/>
  </r>
  <r>
    <m/>
    <m/>
    <x v="2"/>
    <n v="21"/>
    <n v="1"/>
    <s v="Danger Things"/>
    <x v="6"/>
    <s v="Since U Been Gawn"/>
    <s v="MELONS"/>
    <n v="1"/>
    <x v="0"/>
    <n v="0"/>
    <x v="29"/>
    <x v="263"/>
    <x v="367"/>
    <x v="20"/>
    <n v="1"/>
    <n v="0"/>
    <n v="0"/>
    <n v="0"/>
    <x v="153"/>
    <x v="0"/>
  </r>
  <r>
    <m/>
    <m/>
    <x v="2"/>
    <n v="21"/>
    <n v="1"/>
    <s v="Since U Been Gawn"/>
    <x v="7"/>
    <s v="Danger Things"/>
    <s v="PMAC"/>
    <n v="0"/>
    <x v="0"/>
    <n v="0"/>
    <x v="263"/>
    <x v="29"/>
    <x v="368"/>
    <x v="20"/>
    <n v="0"/>
    <n v="0"/>
    <n v="1"/>
    <n v="0"/>
    <x v="154"/>
    <x v="1"/>
  </r>
  <r>
    <m/>
    <m/>
    <x v="2"/>
    <n v="21"/>
    <n v="2"/>
    <s v="The Lyons King"/>
    <x v="5"/>
    <s v="Vodka Kreuzers"/>
    <s v="GARTER"/>
    <n v="1"/>
    <x v="0"/>
    <n v="0"/>
    <x v="216"/>
    <x v="303"/>
    <x v="325"/>
    <x v="20"/>
    <n v="1"/>
    <n v="0"/>
    <n v="0"/>
    <n v="0"/>
    <x v="155"/>
    <x v="1"/>
  </r>
  <r>
    <m/>
    <m/>
    <x v="2"/>
    <n v="21"/>
    <n v="2"/>
    <s v="Vodka Kreuzers"/>
    <x v="1"/>
    <s v="The Lyons King"/>
    <s v="KAPPAZ"/>
    <n v="0"/>
    <x v="0"/>
    <n v="0"/>
    <x v="303"/>
    <x v="217"/>
    <x v="326"/>
    <x v="20"/>
    <n v="0"/>
    <n v="0"/>
    <n v="1"/>
    <n v="1"/>
    <x v="156"/>
    <x v="0"/>
  </r>
  <r>
    <m/>
    <m/>
    <x v="2"/>
    <n v="21"/>
    <n v="3"/>
    <s v="VlastuinTrnslation"/>
    <x v="2"/>
    <s v="Crippstocurrency"/>
    <s v="JMERC"/>
    <n v="1"/>
    <x v="0"/>
    <n v="0"/>
    <x v="174"/>
    <x v="157"/>
    <x v="308"/>
    <x v="20"/>
    <n v="1"/>
    <n v="0"/>
    <n v="0"/>
    <n v="0"/>
    <x v="137"/>
    <x v="1"/>
  </r>
  <r>
    <m/>
    <m/>
    <x v="2"/>
    <n v="21"/>
    <n v="3"/>
    <s v="Crippstocurrency"/>
    <x v="0"/>
    <s v="VlastuinTrnslation"/>
    <s v="CHIEF"/>
    <n v="0"/>
    <x v="0"/>
    <n v="0"/>
    <x v="156"/>
    <x v="173"/>
    <x v="307"/>
    <x v="20"/>
    <n v="0"/>
    <n v="0"/>
    <n v="1"/>
    <n v="0"/>
    <x v="93"/>
    <x v="1"/>
  </r>
  <r>
    <m/>
    <m/>
    <x v="2"/>
    <n v="21"/>
    <n v="4"/>
    <s v="Ward of the Rings"/>
    <x v="3"/>
    <s v="Post MaSloane"/>
    <s v="LESTER"/>
    <n v="1"/>
    <x v="0"/>
    <n v="0"/>
    <x v="225"/>
    <x v="327"/>
    <x v="219"/>
    <x v="20"/>
    <n v="0"/>
    <n v="0"/>
    <n v="1"/>
    <n v="0"/>
    <x v="153"/>
    <x v="0"/>
  </r>
  <r>
    <m/>
    <m/>
    <x v="2"/>
    <n v="21"/>
    <n v="4"/>
    <s v="Post MaSloane"/>
    <x v="4"/>
    <s v="Ward of the Rings"/>
    <s v="RICHO"/>
    <n v="0"/>
    <x v="0"/>
    <n v="0"/>
    <x v="327"/>
    <x v="225"/>
    <x v="220"/>
    <x v="20"/>
    <n v="1"/>
    <n v="0"/>
    <n v="0"/>
    <n v="0"/>
    <x v="93"/>
    <x v="0"/>
  </r>
  <r>
    <m/>
    <m/>
    <x v="2"/>
    <n v="22"/>
    <n v="1"/>
    <s v="The Lyons King"/>
    <x v="5"/>
    <s v="Since U Been Gawn"/>
    <s v="MELONS"/>
    <n v="1"/>
    <x v="0"/>
    <n v="1"/>
    <x v="328"/>
    <x v="146"/>
    <x v="369"/>
    <x v="21"/>
    <n v="1"/>
    <n v="0"/>
    <n v="0"/>
    <n v="0"/>
    <x v="157"/>
    <x v="1"/>
  </r>
  <r>
    <m/>
    <m/>
    <x v="2"/>
    <n v="22"/>
    <n v="1"/>
    <s v="Since U Been Gawn"/>
    <x v="7"/>
    <s v="The Lyons King"/>
    <s v="KAPPAZ"/>
    <n v="0"/>
    <x v="0"/>
    <n v="1"/>
    <x v="147"/>
    <x v="328"/>
    <x v="370"/>
    <x v="21"/>
    <n v="0"/>
    <n v="0"/>
    <n v="1"/>
    <n v="0"/>
    <x v="142"/>
    <x v="1"/>
  </r>
  <r>
    <m/>
    <m/>
    <x v="2"/>
    <n v="22"/>
    <n v="2"/>
    <s v="VlastuinTrnslation"/>
    <x v="2"/>
    <s v="Crippstocurrency"/>
    <s v="JMERC"/>
    <n v="1"/>
    <x v="0"/>
    <n v="1"/>
    <x v="329"/>
    <x v="329"/>
    <x v="83"/>
    <x v="21"/>
    <n v="1"/>
    <n v="0"/>
    <n v="0"/>
    <n v="0"/>
    <x v="141"/>
    <x v="1"/>
  </r>
  <r>
    <m/>
    <m/>
    <x v="2"/>
    <n v="22"/>
    <n v="2"/>
    <s v="Crippstocurrency"/>
    <x v="0"/>
    <s v="VlastuinTrnslation"/>
    <s v="CHIEF"/>
    <n v="0"/>
    <x v="0"/>
    <n v="1"/>
    <x v="330"/>
    <x v="330"/>
    <x v="82"/>
    <x v="21"/>
    <n v="0"/>
    <n v="0"/>
    <n v="1"/>
    <n v="0"/>
    <x v="97"/>
    <x v="1"/>
  </r>
  <r>
    <m/>
    <m/>
    <x v="2"/>
    <n v="23"/>
    <n v="1"/>
    <s v="The Lyons King"/>
    <x v="5"/>
    <s v="VlastuinTrnslation"/>
    <s v="CHIEF"/>
    <n v="1"/>
    <x v="0"/>
    <n v="1"/>
    <x v="331"/>
    <x v="331"/>
    <x v="371"/>
    <x v="22"/>
    <n v="1"/>
    <n v="0"/>
    <n v="0"/>
    <n v="0"/>
    <x v="158"/>
    <x v="1"/>
  </r>
  <r>
    <m/>
    <m/>
    <x v="2"/>
    <n v="23"/>
    <n v="1"/>
    <s v="VlastuinTrnslation"/>
    <x v="2"/>
    <s v="The Lyons King"/>
    <s v="KAPPAZ"/>
    <n v="0"/>
    <x v="0"/>
    <n v="1"/>
    <x v="332"/>
    <x v="332"/>
    <x v="372"/>
    <x v="22"/>
    <n v="0"/>
    <n v="0"/>
    <n v="1"/>
    <n v="0"/>
    <x v="99"/>
    <x v="1"/>
  </r>
  <r>
    <m/>
    <m/>
    <x v="3"/>
    <n v="1"/>
    <n v="1"/>
    <s v="TryingAnewStratton"/>
    <x v="6"/>
    <s v="Salt&amp;VinegarCripps"/>
    <s v="MELONS"/>
    <n v="1"/>
    <x v="0"/>
    <n v="0"/>
    <x v="286"/>
    <x v="37"/>
    <x v="373"/>
    <x v="0"/>
    <n v="0"/>
    <n v="0"/>
    <n v="1"/>
    <n v="0"/>
    <x v="0"/>
    <x v="1"/>
  </r>
  <r>
    <m/>
    <m/>
    <x v="3"/>
    <n v="1"/>
    <n v="1"/>
    <s v="Salt&amp;VinegarCripps"/>
    <x v="7"/>
    <s v="TryingAnewStratton"/>
    <s v="PMAC"/>
    <n v="0"/>
    <x v="0"/>
    <n v="0"/>
    <x v="38"/>
    <x v="286"/>
    <x v="374"/>
    <x v="0"/>
    <n v="1"/>
    <n v="0"/>
    <n v="0"/>
    <n v="0"/>
    <x v="1"/>
    <x v="1"/>
  </r>
  <r>
    <m/>
    <m/>
    <x v="3"/>
    <n v="1"/>
    <n v="2"/>
    <s v="Swimming n Titch"/>
    <x v="3"/>
    <s v="DEVQON.1"/>
    <s v="LESTER"/>
    <n v="1"/>
    <x v="0"/>
    <n v="0"/>
    <x v="333"/>
    <x v="243"/>
    <x v="49"/>
    <x v="0"/>
    <n v="0"/>
    <n v="0"/>
    <n v="1"/>
    <n v="0"/>
    <x v="0"/>
    <x v="0"/>
  </r>
  <r>
    <m/>
    <m/>
    <x v="3"/>
    <n v="1"/>
    <n v="2"/>
    <s v="DEVQON.1"/>
    <x v="4"/>
    <s v="Swimming n Titch"/>
    <s v="RICHO"/>
    <n v="0"/>
    <x v="0"/>
    <n v="0"/>
    <x v="244"/>
    <x v="333"/>
    <x v="48"/>
    <x v="0"/>
    <n v="1"/>
    <n v="0"/>
    <n v="0"/>
    <n v="0"/>
    <x v="1"/>
    <x v="0"/>
  </r>
  <r>
    <m/>
    <m/>
    <x v="3"/>
    <n v="1"/>
    <n v="3"/>
    <s v="Barbeques Treloar"/>
    <x v="2"/>
    <s v="Fire The Worpedo"/>
    <s v="GARTER"/>
    <n v="1"/>
    <x v="0"/>
    <n v="0"/>
    <x v="130"/>
    <x v="334"/>
    <x v="229"/>
    <x v="0"/>
    <n v="1"/>
    <n v="0"/>
    <n v="0"/>
    <n v="0"/>
    <x v="1"/>
    <x v="0"/>
  </r>
  <r>
    <m/>
    <m/>
    <x v="3"/>
    <n v="1"/>
    <n v="3"/>
    <s v="Fire The Worpedo"/>
    <x v="1"/>
    <s v="Barbeques Treloar"/>
    <s v="CHIEF"/>
    <n v="0"/>
    <x v="0"/>
    <n v="0"/>
    <x v="334"/>
    <x v="130"/>
    <x v="230"/>
    <x v="0"/>
    <n v="0"/>
    <n v="0"/>
    <n v="1"/>
    <n v="0"/>
    <x v="0"/>
    <x v="0"/>
  </r>
  <r>
    <m/>
    <m/>
    <x v="3"/>
    <n v="1"/>
    <n v="4"/>
    <s v="Man of Steele"/>
    <x v="5"/>
    <s v="Casting Crouch"/>
    <s v="JMERC"/>
    <n v="1"/>
    <x v="0"/>
    <n v="0"/>
    <x v="151"/>
    <x v="335"/>
    <x v="375"/>
    <x v="0"/>
    <n v="0"/>
    <n v="0"/>
    <n v="1"/>
    <n v="0"/>
    <x v="0"/>
    <x v="1"/>
  </r>
  <r>
    <m/>
    <m/>
    <x v="3"/>
    <n v="1"/>
    <n v="4"/>
    <s v="Casting Crouch"/>
    <x v="0"/>
    <s v="Man of Steele"/>
    <s v="KAPPAZ"/>
    <n v="0"/>
    <x v="0"/>
    <n v="0"/>
    <x v="335"/>
    <x v="152"/>
    <x v="376"/>
    <x v="0"/>
    <n v="1"/>
    <n v="0"/>
    <n v="0"/>
    <n v="0"/>
    <x v="1"/>
    <x v="1"/>
  </r>
  <r>
    <m/>
    <m/>
    <x v="3"/>
    <n v="2"/>
    <n v="1"/>
    <s v="TryingAnewStratton"/>
    <x v="6"/>
    <s v="Swimming n Titch"/>
    <s v="RICHO"/>
    <n v="1"/>
    <x v="0"/>
    <n v="0"/>
    <x v="336"/>
    <x v="114"/>
    <x v="377"/>
    <x v="1"/>
    <n v="0"/>
    <n v="0"/>
    <n v="1"/>
    <n v="0"/>
    <x v="2"/>
    <x v="1"/>
  </r>
  <r>
    <m/>
    <m/>
    <x v="3"/>
    <n v="2"/>
    <n v="1"/>
    <s v="Swimming n Titch"/>
    <x v="3"/>
    <s v="TryingAnewStratton"/>
    <s v="PMAC"/>
    <n v="0"/>
    <x v="0"/>
    <n v="0"/>
    <x v="113"/>
    <x v="336"/>
    <x v="378"/>
    <x v="1"/>
    <n v="1"/>
    <n v="0"/>
    <n v="0"/>
    <n v="0"/>
    <x v="4"/>
    <x v="0"/>
  </r>
  <r>
    <m/>
    <m/>
    <x v="3"/>
    <n v="2"/>
    <n v="2"/>
    <s v="Barbeques Treloar"/>
    <x v="2"/>
    <s v="Salt&amp;VinegarCripps"/>
    <s v="MELONS"/>
    <n v="1"/>
    <x v="0"/>
    <n v="0"/>
    <x v="337"/>
    <x v="337"/>
    <x v="93"/>
    <x v="1"/>
    <n v="1"/>
    <n v="0"/>
    <n v="0"/>
    <n v="0"/>
    <x v="3"/>
    <x v="0"/>
  </r>
  <r>
    <m/>
    <m/>
    <x v="3"/>
    <n v="2"/>
    <n v="2"/>
    <s v="Salt&amp;VinegarCripps"/>
    <x v="7"/>
    <s v="Barbeques Treloar"/>
    <s v="CHIEF"/>
    <n v="0"/>
    <x v="0"/>
    <n v="0"/>
    <x v="338"/>
    <x v="338"/>
    <x v="92"/>
    <x v="1"/>
    <n v="0"/>
    <n v="0"/>
    <n v="1"/>
    <n v="0"/>
    <x v="4"/>
    <x v="1"/>
  </r>
  <r>
    <m/>
    <m/>
    <x v="3"/>
    <n v="2"/>
    <n v="3"/>
    <s v="Man of Steele"/>
    <x v="5"/>
    <s v="DEVQON.1"/>
    <s v="LESTER"/>
    <n v="1"/>
    <x v="0"/>
    <n v="0"/>
    <x v="27"/>
    <x v="339"/>
    <x v="270"/>
    <x v="1"/>
    <n v="1"/>
    <n v="0"/>
    <n v="0"/>
    <n v="0"/>
    <x v="4"/>
    <x v="1"/>
  </r>
  <r>
    <m/>
    <m/>
    <x v="3"/>
    <n v="2"/>
    <n v="3"/>
    <s v="DEVQON.1"/>
    <x v="4"/>
    <s v="Man of Steele"/>
    <s v="KAPPAZ"/>
    <n v="0"/>
    <x v="0"/>
    <n v="0"/>
    <x v="339"/>
    <x v="26"/>
    <x v="269"/>
    <x v="1"/>
    <n v="0"/>
    <n v="0"/>
    <n v="1"/>
    <n v="0"/>
    <x v="4"/>
    <x v="0"/>
  </r>
  <r>
    <m/>
    <m/>
    <x v="3"/>
    <n v="2"/>
    <n v="4"/>
    <s v="Casting Crouch"/>
    <x v="0"/>
    <s v="Fire The Worpedo"/>
    <s v="GARTER"/>
    <n v="1"/>
    <x v="0"/>
    <n v="0"/>
    <x v="106"/>
    <x v="70"/>
    <x v="46"/>
    <x v="1"/>
    <n v="0"/>
    <n v="0"/>
    <n v="1"/>
    <n v="0"/>
    <x v="4"/>
    <x v="1"/>
  </r>
  <r>
    <m/>
    <m/>
    <x v="3"/>
    <n v="2"/>
    <n v="4"/>
    <s v="Fire The Worpedo"/>
    <x v="1"/>
    <s v="Casting Crouch"/>
    <s v="JMERC"/>
    <n v="0"/>
    <x v="0"/>
    <n v="0"/>
    <x v="69"/>
    <x v="105"/>
    <x v="47"/>
    <x v="1"/>
    <n v="1"/>
    <n v="0"/>
    <n v="0"/>
    <n v="0"/>
    <x v="4"/>
    <x v="0"/>
  </r>
  <r>
    <m/>
    <m/>
    <x v="3"/>
    <n v="3"/>
    <n v="1"/>
    <s v="TryingAnewStratton"/>
    <x v="6"/>
    <s v="Barbeques Treloar"/>
    <s v="CHIEF"/>
    <n v="1"/>
    <x v="0"/>
    <n v="0"/>
    <x v="40"/>
    <x v="340"/>
    <x v="379"/>
    <x v="2"/>
    <n v="1"/>
    <n v="0"/>
    <n v="0"/>
    <n v="0"/>
    <x v="5"/>
    <x v="1"/>
  </r>
  <r>
    <m/>
    <m/>
    <x v="3"/>
    <n v="3"/>
    <n v="1"/>
    <s v="Barbeques Treloar"/>
    <x v="2"/>
    <s v="TryingAnewStratton"/>
    <s v="PMAC"/>
    <n v="0"/>
    <x v="0"/>
    <n v="0"/>
    <x v="340"/>
    <x v="39"/>
    <x v="380"/>
    <x v="2"/>
    <n v="0"/>
    <n v="0"/>
    <n v="1"/>
    <n v="0"/>
    <x v="8"/>
    <x v="0"/>
  </r>
  <r>
    <m/>
    <m/>
    <x v="3"/>
    <n v="3"/>
    <n v="2"/>
    <s v="Man of Steele"/>
    <x v="5"/>
    <s v="Swimming n Titch"/>
    <s v="RICHO"/>
    <n v="1"/>
    <x v="0"/>
    <n v="0"/>
    <x v="341"/>
    <x v="341"/>
    <x v="381"/>
    <x v="2"/>
    <n v="1"/>
    <n v="0"/>
    <n v="0"/>
    <n v="0"/>
    <x v="8"/>
    <x v="1"/>
  </r>
  <r>
    <m/>
    <m/>
    <x v="3"/>
    <n v="3"/>
    <n v="2"/>
    <s v="Swimming n Titch"/>
    <x v="3"/>
    <s v="Man of Steele"/>
    <s v="KAPPAZ"/>
    <n v="0"/>
    <x v="0"/>
    <n v="0"/>
    <x v="342"/>
    <x v="342"/>
    <x v="382"/>
    <x v="2"/>
    <n v="0"/>
    <n v="0"/>
    <n v="1"/>
    <n v="0"/>
    <x v="5"/>
    <x v="0"/>
  </r>
  <r>
    <m/>
    <m/>
    <x v="3"/>
    <n v="3"/>
    <n v="3"/>
    <s v="Casting Crouch"/>
    <x v="0"/>
    <s v="Salt&amp;VinegarCripps"/>
    <s v="MELONS"/>
    <n v="1"/>
    <x v="0"/>
    <n v="0"/>
    <x v="311"/>
    <x v="158"/>
    <x v="383"/>
    <x v="2"/>
    <n v="1"/>
    <n v="0"/>
    <n v="0"/>
    <n v="0"/>
    <x v="8"/>
    <x v="1"/>
  </r>
  <r>
    <m/>
    <m/>
    <x v="3"/>
    <n v="3"/>
    <n v="3"/>
    <s v="Salt&amp;VinegarCripps"/>
    <x v="7"/>
    <s v="Casting Crouch"/>
    <s v="JMERC"/>
    <n v="0"/>
    <x v="0"/>
    <n v="0"/>
    <x v="159"/>
    <x v="311"/>
    <x v="384"/>
    <x v="2"/>
    <n v="0"/>
    <n v="0"/>
    <n v="1"/>
    <n v="0"/>
    <x v="5"/>
    <x v="1"/>
  </r>
  <r>
    <m/>
    <m/>
    <x v="3"/>
    <n v="3"/>
    <n v="4"/>
    <s v="Fire The Worpedo"/>
    <x v="1"/>
    <s v="DEVQON.1"/>
    <s v="LESTER"/>
    <n v="1"/>
    <x v="0"/>
    <n v="0"/>
    <x v="334"/>
    <x v="238"/>
    <x v="99"/>
    <x v="2"/>
    <n v="0"/>
    <n v="0"/>
    <n v="1"/>
    <n v="0"/>
    <x v="5"/>
    <x v="0"/>
  </r>
  <r>
    <m/>
    <m/>
    <x v="3"/>
    <n v="3"/>
    <n v="4"/>
    <s v="DEVQON.1"/>
    <x v="4"/>
    <s v="Fire The Worpedo"/>
    <s v="GARTER"/>
    <n v="0"/>
    <x v="0"/>
    <n v="0"/>
    <x v="238"/>
    <x v="334"/>
    <x v="98"/>
    <x v="2"/>
    <n v="1"/>
    <n v="0"/>
    <n v="0"/>
    <n v="0"/>
    <x v="8"/>
    <x v="0"/>
  </r>
  <r>
    <m/>
    <m/>
    <x v="3"/>
    <n v="4"/>
    <n v="1"/>
    <s v="TryingAnewStratton"/>
    <x v="6"/>
    <s v="Man of Steele"/>
    <s v="KAPPAZ"/>
    <n v="1"/>
    <x v="0"/>
    <n v="0"/>
    <x v="61"/>
    <x v="343"/>
    <x v="385"/>
    <x v="3"/>
    <n v="0"/>
    <n v="0"/>
    <n v="1"/>
    <n v="0"/>
    <x v="11"/>
    <x v="1"/>
  </r>
  <r>
    <m/>
    <m/>
    <x v="3"/>
    <n v="4"/>
    <n v="1"/>
    <s v="Man of Steele"/>
    <x v="5"/>
    <s v="TryingAnewStratton"/>
    <s v="PMAC"/>
    <n v="0"/>
    <x v="0"/>
    <n v="0"/>
    <x v="343"/>
    <x v="62"/>
    <x v="386"/>
    <x v="3"/>
    <n v="1"/>
    <n v="0"/>
    <n v="0"/>
    <n v="0"/>
    <x v="10"/>
    <x v="1"/>
  </r>
  <r>
    <m/>
    <m/>
    <x v="3"/>
    <n v="4"/>
    <n v="2"/>
    <s v="Casting Crouch"/>
    <x v="0"/>
    <s v="Barbeques Treloar"/>
    <s v="CHIEF"/>
    <n v="1"/>
    <x v="0"/>
    <n v="0"/>
    <x v="57"/>
    <x v="344"/>
    <x v="387"/>
    <x v="3"/>
    <n v="1"/>
    <n v="0"/>
    <n v="0"/>
    <n v="0"/>
    <x v="10"/>
    <x v="1"/>
  </r>
  <r>
    <m/>
    <m/>
    <x v="3"/>
    <n v="4"/>
    <n v="2"/>
    <s v="Barbeques Treloar"/>
    <x v="2"/>
    <s v="Casting Crouch"/>
    <s v="JMERC"/>
    <n v="0"/>
    <x v="0"/>
    <n v="0"/>
    <x v="344"/>
    <x v="58"/>
    <x v="388"/>
    <x v="3"/>
    <n v="0"/>
    <n v="0"/>
    <n v="1"/>
    <n v="0"/>
    <x v="12"/>
    <x v="0"/>
  </r>
  <r>
    <m/>
    <m/>
    <x v="3"/>
    <n v="4"/>
    <n v="3"/>
    <s v="Fire The Worpedo"/>
    <x v="1"/>
    <s v="Swimming n Titch"/>
    <s v="RICHO"/>
    <n v="1"/>
    <x v="0"/>
    <n v="0"/>
    <x v="184"/>
    <x v="345"/>
    <x v="389"/>
    <x v="3"/>
    <n v="0"/>
    <n v="0"/>
    <n v="1"/>
    <n v="1"/>
    <x v="11"/>
    <x v="0"/>
  </r>
  <r>
    <m/>
    <m/>
    <x v="3"/>
    <n v="4"/>
    <n v="3"/>
    <s v="Swimming n Titch"/>
    <x v="3"/>
    <s v="Fire The Worpedo"/>
    <s v="GARTER"/>
    <n v="0"/>
    <x v="0"/>
    <n v="0"/>
    <x v="345"/>
    <x v="184"/>
    <x v="390"/>
    <x v="3"/>
    <n v="1"/>
    <n v="0"/>
    <n v="0"/>
    <n v="0"/>
    <x v="12"/>
    <x v="0"/>
  </r>
  <r>
    <m/>
    <m/>
    <x v="3"/>
    <n v="4"/>
    <n v="4"/>
    <s v="DEVQON.1"/>
    <x v="4"/>
    <s v="Salt&amp;VinegarCripps"/>
    <s v="MELONS"/>
    <n v="1"/>
    <x v="0"/>
    <n v="0"/>
    <x v="126"/>
    <x v="346"/>
    <x v="391"/>
    <x v="3"/>
    <n v="1"/>
    <n v="0"/>
    <n v="0"/>
    <n v="0"/>
    <x v="10"/>
    <x v="0"/>
  </r>
  <r>
    <m/>
    <m/>
    <x v="3"/>
    <n v="4"/>
    <n v="4"/>
    <s v="Salt&amp;VinegarCripps"/>
    <x v="7"/>
    <s v="DEVQON.1"/>
    <s v="LESTER"/>
    <n v="0"/>
    <x v="0"/>
    <n v="0"/>
    <x v="346"/>
    <x v="125"/>
    <x v="392"/>
    <x v="3"/>
    <n v="0"/>
    <n v="0"/>
    <n v="1"/>
    <n v="0"/>
    <x v="11"/>
    <x v="1"/>
  </r>
  <r>
    <m/>
    <m/>
    <x v="3"/>
    <n v="5"/>
    <n v="1"/>
    <s v="TryingAnewStratton"/>
    <x v="6"/>
    <s v="Casting Crouch"/>
    <s v="JMERC"/>
    <n v="1"/>
    <x v="0"/>
    <n v="0"/>
    <x v="173"/>
    <x v="277"/>
    <x v="393"/>
    <x v="4"/>
    <n v="1"/>
    <n v="0"/>
    <n v="0"/>
    <n v="0"/>
    <x v="14"/>
    <x v="1"/>
  </r>
  <r>
    <m/>
    <m/>
    <x v="3"/>
    <n v="5"/>
    <n v="1"/>
    <s v="Casting Crouch"/>
    <x v="0"/>
    <s v="TryingAnewStratton"/>
    <s v="PMAC"/>
    <n v="0"/>
    <x v="0"/>
    <n v="0"/>
    <x v="277"/>
    <x v="174"/>
    <x v="394"/>
    <x v="4"/>
    <n v="0"/>
    <n v="0"/>
    <n v="1"/>
    <n v="0"/>
    <x v="13"/>
    <x v="1"/>
  </r>
  <r>
    <m/>
    <m/>
    <x v="3"/>
    <n v="5"/>
    <n v="2"/>
    <s v="Fire The Worpedo"/>
    <x v="1"/>
    <s v="Man of Steele"/>
    <s v="KAPPAZ"/>
    <n v="1"/>
    <x v="0"/>
    <n v="0"/>
    <x v="347"/>
    <x v="226"/>
    <x v="206"/>
    <x v="4"/>
    <n v="0"/>
    <n v="0"/>
    <n v="1"/>
    <n v="0"/>
    <x v="16"/>
    <x v="0"/>
  </r>
  <r>
    <m/>
    <m/>
    <x v="3"/>
    <n v="5"/>
    <n v="2"/>
    <s v="Man of Steele"/>
    <x v="5"/>
    <s v="Fire The Worpedo"/>
    <s v="GARTER"/>
    <n v="0"/>
    <x v="0"/>
    <n v="0"/>
    <x v="227"/>
    <x v="347"/>
    <x v="205"/>
    <x v="4"/>
    <n v="1"/>
    <n v="0"/>
    <n v="0"/>
    <n v="0"/>
    <x v="101"/>
    <x v="1"/>
  </r>
  <r>
    <m/>
    <m/>
    <x v="3"/>
    <n v="5"/>
    <n v="3"/>
    <s v="DEVQON.1"/>
    <x v="4"/>
    <s v="Barbeques Treloar"/>
    <s v="CHIEF"/>
    <n v="1"/>
    <x v="0"/>
    <n v="0"/>
    <x v="348"/>
    <x v="192"/>
    <x v="125"/>
    <x v="4"/>
    <n v="0"/>
    <n v="0"/>
    <n v="1"/>
    <n v="0"/>
    <x v="13"/>
    <x v="0"/>
  </r>
  <r>
    <m/>
    <m/>
    <x v="3"/>
    <n v="5"/>
    <n v="3"/>
    <s v="Barbeques Treloar"/>
    <x v="2"/>
    <s v="DEVQON.1"/>
    <s v="LESTER"/>
    <n v="0"/>
    <x v="0"/>
    <n v="0"/>
    <x v="193"/>
    <x v="348"/>
    <x v="124"/>
    <x v="4"/>
    <n v="1"/>
    <n v="0"/>
    <n v="0"/>
    <n v="0"/>
    <x v="13"/>
    <x v="0"/>
  </r>
  <r>
    <m/>
    <m/>
    <x v="3"/>
    <n v="5"/>
    <n v="4"/>
    <s v="Salt&amp;VinegarCripps"/>
    <x v="7"/>
    <s v="Swimming n Titch"/>
    <s v="RICHO"/>
    <n v="1"/>
    <x v="0"/>
    <n v="0"/>
    <x v="349"/>
    <x v="76"/>
    <x v="358"/>
    <x v="4"/>
    <n v="1"/>
    <n v="0"/>
    <n v="0"/>
    <n v="0"/>
    <x v="14"/>
    <x v="1"/>
  </r>
  <r>
    <m/>
    <m/>
    <x v="3"/>
    <n v="5"/>
    <n v="4"/>
    <s v="Swimming n Titch"/>
    <x v="3"/>
    <s v="Salt&amp;VinegarCripps"/>
    <s v="MELONS"/>
    <n v="0"/>
    <x v="0"/>
    <n v="0"/>
    <x v="76"/>
    <x v="349"/>
    <x v="357"/>
    <x v="4"/>
    <n v="0"/>
    <n v="0"/>
    <n v="1"/>
    <n v="0"/>
    <x v="14"/>
    <x v="0"/>
  </r>
  <r>
    <m/>
    <m/>
    <x v="3"/>
    <n v="6"/>
    <n v="1"/>
    <s v="TryingAnewStratton"/>
    <x v="6"/>
    <s v="Fire The Worpedo"/>
    <s v="GARTER"/>
    <n v="1"/>
    <x v="0"/>
    <n v="0"/>
    <x v="350"/>
    <x v="172"/>
    <x v="395"/>
    <x v="5"/>
    <n v="1"/>
    <n v="0"/>
    <n v="0"/>
    <n v="0"/>
    <x v="17"/>
    <x v="1"/>
  </r>
  <r>
    <m/>
    <m/>
    <x v="3"/>
    <n v="6"/>
    <n v="1"/>
    <s v="Fire The Worpedo"/>
    <x v="1"/>
    <s v="TryingAnewStratton"/>
    <s v="PMAC"/>
    <n v="0"/>
    <x v="0"/>
    <n v="0"/>
    <x v="172"/>
    <x v="350"/>
    <x v="396"/>
    <x v="5"/>
    <n v="0"/>
    <n v="0"/>
    <n v="1"/>
    <n v="0"/>
    <x v="102"/>
    <x v="0"/>
  </r>
  <r>
    <m/>
    <m/>
    <x v="3"/>
    <n v="6"/>
    <n v="2"/>
    <s v="DEVQON.1"/>
    <x v="4"/>
    <s v="Casting Crouch"/>
    <s v="JMERC"/>
    <n v="1"/>
    <x v="0"/>
    <n v="0"/>
    <x v="167"/>
    <x v="351"/>
    <x v="39"/>
    <x v="5"/>
    <n v="1"/>
    <n v="0"/>
    <n v="0"/>
    <n v="0"/>
    <x v="18"/>
    <x v="0"/>
  </r>
  <r>
    <m/>
    <m/>
    <x v="3"/>
    <n v="6"/>
    <n v="2"/>
    <s v="Casting Crouch"/>
    <x v="0"/>
    <s v="DEVQON.1"/>
    <s v="LESTER"/>
    <n v="0"/>
    <x v="0"/>
    <n v="0"/>
    <x v="351"/>
    <x v="166"/>
    <x v="38"/>
    <x v="5"/>
    <n v="0"/>
    <n v="0"/>
    <n v="1"/>
    <n v="0"/>
    <x v="17"/>
    <x v="1"/>
  </r>
  <r>
    <m/>
    <m/>
    <x v="3"/>
    <n v="6"/>
    <n v="3"/>
    <s v="Salt&amp;VinegarCripps"/>
    <x v="7"/>
    <s v="Man of Steele"/>
    <s v="KAPPAZ"/>
    <n v="1"/>
    <x v="0"/>
    <n v="0"/>
    <x v="148"/>
    <x v="310"/>
    <x v="388"/>
    <x v="5"/>
    <n v="0"/>
    <n v="0"/>
    <n v="1"/>
    <n v="0"/>
    <x v="20"/>
    <x v="1"/>
  </r>
  <r>
    <m/>
    <m/>
    <x v="3"/>
    <n v="6"/>
    <n v="3"/>
    <s v="Man of Steele"/>
    <x v="5"/>
    <s v="Salt&amp;VinegarCripps"/>
    <s v="MELONS"/>
    <n v="0"/>
    <x v="0"/>
    <n v="0"/>
    <x v="310"/>
    <x v="148"/>
    <x v="387"/>
    <x v="5"/>
    <n v="1"/>
    <n v="0"/>
    <n v="0"/>
    <n v="0"/>
    <x v="19"/>
    <x v="1"/>
  </r>
  <r>
    <m/>
    <m/>
    <x v="3"/>
    <n v="6"/>
    <n v="4"/>
    <s v="Swimming n Titch"/>
    <x v="3"/>
    <s v="Barbeques Treloar"/>
    <s v="CHIEF"/>
    <n v="1"/>
    <x v="0"/>
    <n v="0"/>
    <x v="352"/>
    <x v="352"/>
    <x v="52"/>
    <x v="5"/>
    <n v="0"/>
    <n v="0"/>
    <n v="1"/>
    <n v="0"/>
    <x v="20"/>
    <x v="0"/>
  </r>
  <r>
    <m/>
    <m/>
    <x v="3"/>
    <n v="6"/>
    <n v="4"/>
    <s v="Barbeques Treloar"/>
    <x v="2"/>
    <s v="Swimming n Titch"/>
    <s v="RICHO"/>
    <n v="0"/>
    <x v="0"/>
    <n v="0"/>
    <x v="353"/>
    <x v="353"/>
    <x v="53"/>
    <x v="5"/>
    <n v="1"/>
    <n v="0"/>
    <n v="0"/>
    <n v="0"/>
    <x v="18"/>
    <x v="0"/>
  </r>
  <r>
    <m/>
    <m/>
    <x v="3"/>
    <n v="7"/>
    <n v="1"/>
    <s v="TryingAnewStratton"/>
    <x v="6"/>
    <s v="DEVQON.1"/>
    <s v="LESTER"/>
    <n v="1"/>
    <x v="0"/>
    <n v="0"/>
    <x v="116"/>
    <x v="339"/>
    <x v="150"/>
    <x v="6"/>
    <n v="0"/>
    <n v="0"/>
    <n v="1"/>
    <n v="0"/>
    <x v="24"/>
    <x v="1"/>
  </r>
  <r>
    <m/>
    <m/>
    <x v="3"/>
    <n v="7"/>
    <n v="1"/>
    <s v="DEVQON.1"/>
    <x v="4"/>
    <s v="TryingAnewStratton"/>
    <s v="PMAC"/>
    <n v="0"/>
    <x v="0"/>
    <n v="0"/>
    <x v="339"/>
    <x v="115"/>
    <x v="149"/>
    <x v="6"/>
    <n v="1"/>
    <n v="0"/>
    <n v="0"/>
    <n v="1"/>
    <x v="23"/>
    <x v="0"/>
  </r>
  <r>
    <m/>
    <m/>
    <x v="3"/>
    <n v="7"/>
    <n v="2"/>
    <s v="Salt&amp;VinegarCripps"/>
    <x v="7"/>
    <s v="Fire The Worpedo"/>
    <s v="GARTER"/>
    <n v="1"/>
    <x v="0"/>
    <n v="0"/>
    <x v="17"/>
    <x v="354"/>
    <x v="295"/>
    <x v="6"/>
    <n v="1"/>
    <n v="0"/>
    <n v="0"/>
    <n v="0"/>
    <x v="24"/>
    <x v="1"/>
  </r>
  <r>
    <m/>
    <m/>
    <x v="3"/>
    <n v="7"/>
    <n v="2"/>
    <s v="Fire The Worpedo"/>
    <x v="1"/>
    <s v="Salt&amp;VinegarCripps"/>
    <s v="MELONS"/>
    <n v="0"/>
    <x v="0"/>
    <n v="0"/>
    <x v="354"/>
    <x v="16"/>
    <x v="296"/>
    <x v="6"/>
    <n v="0"/>
    <n v="0"/>
    <n v="1"/>
    <n v="0"/>
    <x v="103"/>
    <x v="0"/>
  </r>
  <r>
    <m/>
    <m/>
    <x v="3"/>
    <n v="7"/>
    <n v="3"/>
    <s v="Swimming n Titch"/>
    <x v="3"/>
    <s v="Casting Crouch"/>
    <s v="JMERC"/>
    <n v="1"/>
    <x v="0"/>
    <n v="0"/>
    <x v="32"/>
    <x v="355"/>
    <x v="47"/>
    <x v="6"/>
    <n v="1"/>
    <n v="0"/>
    <n v="0"/>
    <n v="1"/>
    <x v="24"/>
    <x v="0"/>
  </r>
  <r>
    <m/>
    <m/>
    <x v="3"/>
    <n v="7"/>
    <n v="3"/>
    <s v="Casting Crouch"/>
    <x v="0"/>
    <s v="Swimming n Titch"/>
    <s v="RICHO"/>
    <n v="0"/>
    <x v="0"/>
    <n v="0"/>
    <x v="355"/>
    <x v="32"/>
    <x v="46"/>
    <x v="6"/>
    <n v="0"/>
    <n v="0"/>
    <n v="1"/>
    <n v="0"/>
    <x v="24"/>
    <x v="1"/>
  </r>
  <r>
    <m/>
    <m/>
    <x v="3"/>
    <n v="7"/>
    <n v="4"/>
    <s v="Barbeques Treloar"/>
    <x v="2"/>
    <s v="Man of Steele"/>
    <s v="KAPPAZ"/>
    <n v="1"/>
    <x v="0"/>
    <n v="0"/>
    <x v="113"/>
    <x v="281"/>
    <x v="195"/>
    <x v="6"/>
    <n v="0"/>
    <n v="0"/>
    <n v="1"/>
    <n v="0"/>
    <x v="21"/>
    <x v="0"/>
  </r>
  <r>
    <m/>
    <m/>
    <x v="3"/>
    <n v="7"/>
    <n v="4"/>
    <s v="Man of Steele"/>
    <x v="5"/>
    <s v="Barbeques Treloar"/>
    <s v="CHIEF"/>
    <n v="0"/>
    <x v="0"/>
    <n v="0"/>
    <x v="281"/>
    <x v="114"/>
    <x v="196"/>
    <x v="6"/>
    <n v="1"/>
    <n v="0"/>
    <n v="0"/>
    <n v="0"/>
    <x v="159"/>
    <x v="1"/>
  </r>
  <r>
    <m/>
    <m/>
    <x v="3"/>
    <n v="8"/>
    <n v="1"/>
    <s v="TryingAnewStratton"/>
    <x v="6"/>
    <s v="Salt&amp;VinegarCripps"/>
    <s v="MELONS"/>
    <n v="1"/>
    <x v="0"/>
    <n v="0"/>
    <x v="356"/>
    <x v="356"/>
    <x v="347"/>
    <x v="7"/>
    <n v="1"/>
    <n v="0"/>
    <n v="0"/>
    <n v="0"/>
    <x v="28"/>
    <x v="1"/>
  </r>
  <r>
    <m/>
    <m/>
    <x v="3"/>
    <n v="8"/>
    <n v="1"/>
    <s v="Salt&amp;VinegarCripps"/>
    <x v="7"/>
    <s v="TryingAnewStratton"/>
    <s v="PMAC"/>
    <n v="0"/>
    <x v="0"/>
    <n v="0"/>
    <x v="357"/>
    <x v="357"/>
    <x v="348"/>
    <x v="7"/>
    <n v="0"/>
    <n v="0"/>
    <n v="1"/>
    <n v="0"/>
    <x v="26"/>
    <x v="1"/>
  </r>
  <r>
    <m/>
    <m/>
    <x v="3"/>
    <n v="8"/>
    <n v="2"/>
    <s v="Swimming n Titch"/>
    <x v="3"/>
    <s v="DEVQON.1"/>
    <s v="LESTER"/>
    <n v="1"/>
    <x v="0"/>
    <n v="0"/>
    <x v="119"/>
    <x v="358"/>
    <x v="397"/>
    <x v="7"/>
    <n v="0"/>
    <n v="0"/>
    <n v="1"/>
    <n v="0"/>
    <x v="26"/>
    <x v="0"/>
  </r>
  <r>
    <m/>
    <m/>
    <x v="3"/>
    <n v="8"/>
    <n v="2"/>
    <s v="DEVQON.1"/>
    <x v="4"/>
    <s v="Swimming n Titch"/>
    <s v="RICHO"/>
    <n v="0"/>
    <x v="0"/>
    <n v="0"/>
    <x v="358"/>
    <x v="120"/>
    <x v="398"/>
    <x v="7"/>
    <n v="1"/>
    <n v="0"/>
    <n v="0"/>
    <n v="0"/>
    <x v="104"/>
    <x v="0"/>
  </r>
  <r>
    <m/>
    <m/>
    <x v="3"/>
    <n v="8"/>
    <n v="3"/>
    <s v="Barbeques Treloar"/>
    <x v="2"/>
    <s v="Fire The Worpedo"/>
    <s v="GARTER"/>
    <n v="1"/>
    <x v="0"/>
    <n v="0"/>
    <x v="346"/>
    <x v="359"/>
    <x v="399"/>
    <x v="7"/>
    <n v="0"/>
    <n v="0"/>
    <n v="1"/>
    <n v="1"/>
    <x v="28"/>
    <x v="0"/>
  </r>
  <r>
    <m/>
    <m/>
    <x v="3"/>
    <n v="8"/>
    <n v="3"/>
    <s v="Fire The Worpedo"/>
    <x v="1"/>
    <s v="Barbeques Treloar"/>
    <s v="CHIEF"/>
    <n v="0"/>
    <x v="0"/>
    <n v="0"/>
    <x v="359"/>
    <x v="346"/>
    <x v="400"/>
    <x v="7"/>
    <n v="1"/>
    <n v="0"/>
    <n v="0"/>
    <n v="0"/>
    <x v="25"/>
    <x v="0"/>
  </r>
  <r>
    <m/>
    <m/>
    <x v="3"/>
    <n v="8"/>
    <n v="4"/>
    <s v="Man of Steele"/>
    <x v="5"/>
    <s v="Casting Crouch"/>
    <s v="JMERC"/>
    <n v="1"/>
    <x v="0"/>
    <n v="0"/>
    <x v="360"/>
    <x v="3"/>
    <x v="401"/>
    <x v="7"/>
    <n v="1"/>
    <n v="0"/>
    <n v="0"/>
    <n v="0"/>
    <x v="160"/>
    <x v="1"/>
  </r>
  <r>
    <m/>
    <m/>
    <x v="3"/>
    <n v="8"/>
    <n v="4"/>
    <s v="Casting Crouch"/>
    <x v="0"/>
    <s v="Man of Steele"/>
    <s v="KAPPAZ"/>
    <n v="0"/>
    <x v="0"/>
    <n v="0"/>
    <x v="2"/>
    <x v="360"/>
    <x v="402"/>
    <x v="7"/>
    <n v="0"/>
    <n v="0"/>
    <n v="1"/>
    <n v="0"/>
    <x v="26"/>
    <x v="1"/>
  </r>
  <r>
    <m/>
    <m/>
    <x v="3"/>
    <n v="9"/>
    <n v="1"/>
    <s v="TryingAnewStratton"/>
    <x v="6"/>
    <s v="Swimming n Titch"/>
    <s v="RICHO"/>
    <n v="1"/>
    <x v="0"/>
    <n v="0"/>
    <x v="360"/>
    <x v="305"/>
    <x v="37"/>
    <x v="8"/>
    <n v="1"/>
    <n v="0"/>
    <n v="0"/>
    <n v="0"/>
    <x v="31"/>
    <x v="1"/>
  </r>
  <r>
    <m/>
    <m/>
    <x v="3"/>
    <n v="9"/>
    <n v="1"/>
    <s v="Swimming n Titch"/>
    <x v="3"/>
    <s v="TryingAnewStratton"/>
    <s v="PMAC"/>
    <n v="0"/>
    <x v="0"/>
    <n v="0"/>
    <x v="304"/>
    <x v="360"/>
    <x v="36"/>
    <x v="8"/>
    <n v="0"/>
    <n v="0"/>
    <n v="1"/>
    <n v="0"/>
    <x v="29"/>
    <x v="0"/>
  </r>
  <r>
    <m/>
    <m/>
    <x v="3"/>
    <n v="9"/>
    <n v="2"/>
    <s v="Barbeques Treloar"/>
    <x v="2"/>
    <s v="Salt&amp;VinegarCripps"/>
    <s v="MELONS"/>
    <n v="1"/>
    <x v="0"/>
    <n v="0"/>
    <x v="361"/>
    <x v="351"/>
    <x v="96"/>
    <x v="8"/>
    <n v="0"/>
    <n v="0"/>
    <n v="1"/>
    <n v="0"/>
    <x v="30"/>
    <x v="0"/>
  </r>
  <r>
    <m/>
    <m/>
    <x v="3"/>
    <n v="9"/>
    <n v="2"/>
    <s v="Salt&amp;VinegarCripps"/>
    <x v="7"/>
    <s v="Barbeques Treloar"/>
    <s v="CHIEF"/>
    <n v="0"/>
    <x v="0"/>
    <n v="0"/>
    <x v="351"/>
    <x v="361"/>
    <x v="97"/>
    <x v="8"/>
    <n v="1"/>
    <n v="0"/>
    <n v="0"/>
    <n v="0"/>
    <x v="30"/>
    <x v="1"/>
  </r>
  <r>
    <m/>
    <m/>
    <x v="3"/>
    <n v="9"/>
    <n v="3"/>
    <s v="Man of Steele"/>
    <x v="5"/>
    <s v="DEVQON.1"/>
    <s v="LESTER"/>
    <n v="1"/>
    <x v="0"/>
    <n v="0"/>
    <x v="362"/>
    <x v="362"/>
    <x v="316"/>
    <x v="8"/>
    <n v="1"/>
    <n v="0"/>
    <n v="0"/>
    <n v="0"/>
    <x v="161"/>
    <x v="1"/>
  </r>
  <r>
    <m/>
    <m/>
    <x v="3"/>
    <n v="9"/>
    <n v="3"/>
    <s v="DEVQON.1"/>
    <x v="4"/>
    <s v="Man of Steele"/>
    <s v="KAPPAZ"/>
    <n v="0"/>
    <x v="0"/>
    <n v="0"/>
    <x v="363"/>
    <x v="363"/>
    <x v="315"/>
    <x v="8"/>
    <n v="0"/>
    <n v="0"/>
    <n v="1"/>
    <n v="0"/>
    <x v="32"/>
    <x v="0"/>
  </r>
  <r>
    <m/>
    <m/>
    <x v="3"/>
    <n v="9"/>
    <n v="4"/>
    <s v="Casting Crouch"/>
    <x v="0"/>
    <s v="Fire The Worpedo"/>
    <s v="GARTER"/>
    <n v="1"/>
    <x v="0"/>
    <n v="0"/>
    <x v="348"/>
    <x v="364"/>
    <x v="403"/>
    <x v="8"/>
    <n v="0"/>
    <n v="0"/>
    <n v="1"/>
    <n v="0"/>
    <x v="29"/>
    <x v="1"/>
  </r>
  <r>
    <m/>
    <m/>
    <x v="3"/>
    <n v="9"/>
    <n v="4"/>
    <s v="Fire The Worpedo"/>
    <x v="1"/>
    <s v="Casting Crouch"/>
    <s v="JMERC"/>
    <n v="0"/>
    <x v="0"/>
    <n v="0"/>
    <x v="364"/>
    <x v="348"/>
    <x v="404"/>
    <x v="8"/>
    <n v="1"/>
    <n v="0"/>
    <n v="0"/>
    <n v="0"/>
    <x v="29"/>
    <x v="0"/>
  </r>
  <r>
    <m/>
    <m/>
    <x v="3"/>
    <n v="10"/>
    <n v="1"/>
    <s v="TryingAnewStratton"/>
    <x v="6"/>
    <s v="Barbeques Treloar"/>
    <s v="CHIEF"/>
    <n v="1"/>
    <x v="0"/>
    <n v="0"/>
    <x v="281"/>
    <x v="365"/>
    <x v="115"/>
    <x v="9"/>
    <n v="1"/>
    <n v="0"/>
    <n v="0"/>
    <n v="0"/>
    <x v="33"/>
    <x v="1"/>
  </r>
  <r>
    <m/>
    <m/>
    <x v="3"/>
    <n v="10"/>
    <n v="1"/>
    <s v="Barbeques Treloar"/>
    <x v="2"/>
    <s v="TryingAnewStratton"/>
    <s v="PMAC"/>
    <n v="0"/>
    <x v="0"/>
    <n v="0"/>
    <x v="365"/>
    <x v="281"/>
    <x v="114"/>
    <x v="9"/>
    <n v="0"/>
    <n v="0"/>
    <n v="1"/>
    <n v="0"/>
    <x v="34"/>
    <x v="0"/>
  </r>
  <r>
    <m/>
    <m/>
    <x v="3"/>
    <n v="10"/>
    <n v="2"/>
    <s v="Man of Steele"/>
    <x v="5"/>
    <s v="Swimming n Titch"/>
    <s v="RICHO"/>
    <n v="1"/>
    <x v="0"/>
    <n v="0"/>
    <x v="304"/>
    <x v="350"/>
    <x v="405"/>
    <x v="9"/>
    <n v="0"/>
    <n v="0"/>
    <n v="1"/>
    <n v="0"/>
    <x v="109"/>
    <x v="1"/>
  </r>
  <r>
    <m/>
    <m/>
    <x v="3"/>
    <n v="10"/>
    <n v="2"/>
    <s v="Swimming n Titch"/>
    <x v="3"/>
    <s v="Man of Steele"/>
    <s v="KAPPAZ"/>
    <n v="0"/>
    <x v="0"/>
    <n v="0"/>
    <x v="350"/>
    <x v="305"/>
    <x v="406"/>
    <x v="9"/>
    <n v="1"/>
    <n v="0"/>
    <n v="0"/>
    <n v="0"/>
    <x v="34"/>
    <x v="0"/>
  </r>
  <r>
    <m/>
    <m/>
    <x v="3"/>
    <n v="10"/>
    <n v="3"/>
    <s v="Casting Crouch"/>
    <x v="0"/>
    <s v="Salt&amp;VinegarCripps"/>
    <s v="MELONS"/>
    <n v="1"/>
    <x v="0"/>
    <n v="0"/>
    <x v="366"/>
    <x v="286"/>
    <x v="407"/>
    <x v="9"/>
    <n v="0"/>
    <n v="0"/>
    <n v="1"/>
    <n v="1"/>
    <x v="37"/>
    <x v="1"/>
  </r>
  <r>
    <m/>
    <m/>
    <x v="3"/>
    <n v="10"/>
    <n v="3"/>
    <s v="Salt&amp;VinegarCripps"/>
    <x v="7"/>
    <s v="Casting Crouch"/>
    <s v="JMERC"/>
    <n v="0"/>
    <x v="0"/>
    <n v="0"/>
    <x v="286"/>
    <x v="366"/>
    <x v="408"/>
    <x v="9"/>
    <n v="1"/>
    <n v="0"/>
    <n v="0"/>
    <n v="0"/>
    <x v="36"/>
    <x v="1"/>
  </r>
  <r>
    <m/>
    <m/>
    <x v="3"/>
    <n v="10"/>
    <n v="4"/>
    <s v="Fire The Worpedo"/>
    <x v="1"/>
    <s v="DEVQON.1"/>
    <s v="LESTER"/>
    <n v="1"/>
    <x v="0"/>
    <n v="0"/>
    <x v="191"/>
    <x v="13"/>
    <x v="165"/>
    <x v="9"/>
    <n v="1"/>
    <n v="0"/>
    <n v="0"/>
    <n v="0"/>
    <x v="34"/>
    <x v="0"/>
  </r>
  <r>
    <m/>
    <m/>
    <x v="3"/>
    <n v="10"/>
    <n v="4"/>
    <s v="DEVQON.1"/>
    <x v="4"/>
    <s v="Fire The Worpedo"/>
    <s v="GARTER"/>
    <n v="0"/>
    <x v="0"/>
    <n v="0"/>
    <x v="12"/>
    <x v="191"/>
    <x v="166"/>
    <x v="9"/>
    <n v="0"/>
    <n v="0"/>
    <n v="1"/>
    <n v="1"/>
    <x v="33"/>
    <x v="0"/>
  </r>
  <r>
    <m/>
    <m/>
    <x v="3"/>
    <n v="11"/>
    <n v="1"/>
    <s v="TryingAnewStratton"/>
    <x v="6"/>
    <s v="Man of Steele"/>
    <s v="KAPPAZ"/>
    <n v="1"/>
    <x v="0"/>
    <n v="0"/>
    <x v="74"/>
    <x v="190"/>
    <x v="409"/>
    <x v="10"/>
    <n v="1"/>
    <n v="0"/>
    <n v="0"/>
    <n v="0"/>
    <x v="39"/>
    <x v="1"/>
  </r>
  <r>
    <m/>
    <m/>
    <x v="3"/>
    <n v="11"/>
    <n v="1"/>
    <s v="Man of Steele"/>
    <x v="5"/>
    <s v="TryingAnewStratton"/>
    <s v="PMAC"/>
    <n v="0"/>
    <x v="0"/>
    <n v="0"/>
    <x v="190"/>
    <x v="73"/>
    <x v="410"/>
    <x v="10"/>
    <n v="0"/>
    <n v="0"/>
    <n v="1"/>
    <n v="0"/>
    <x v="42"/>
    <x v="1"/>
  </r>
  <r>
    <m/>
    <m/>
    <x v="3"/>
    <n v="11"/>
    <n v="2"/>
    <s v="Casting Crouch"/>
    <x v="0"/>
    <s v="Barbeques Treloar"/>
    <s v="CHIEF"/>
    <n v="1"/>
    <x v="0"/>
    <n v="0"/>
    <x v="367"/>
    <x v="23"/>
    <x v="411"/>
    <x v="10"/>
    <n v="0"/>
    <n v="0"/>
    <n v="1"/>
    <n v="0"/>
    <x v="40"/>
    <x v="1"/>
  </r>
  <r>
    <m/>
    <m/>
    <x v="3"/>
    <n v="11"/>
    <n v="2"/>
    <s v="Barbeques Treloar"/>
    <x v="2"/>
    <s v="Casting Crouch"/>
    <s v="JMERC"/>
    <n v="0"/>
    <x v="0"/>
    <n v="0"/>
    <x v="22"/>
    <x v="367"/>
    <x v="412"/>
    <x v="10"/>
    <n v="1"/>
    <n v="0"/>
    <n v="0"/>
    <n v="0"/>
    <x v="38"/>
    <x v="0"/>
  </r>
  <r>
    <m/>
    <m/>
    <x v="3"/>
    <n v="11"/>
    <n v="3"/>
    <s v="Fire The Worpedo"/>
    <x v="1"/>
    <s v="Swimming n Titch"/>
    <s v="RICHO"/>
    <n v="1"/>
    <x v="0"/>
    <n v="0"/>
    <x v="289"/>
    <x v="23"/>
    <x v="347"/>
    <x v="10"/>
    <n v="1"/>
    <n v="0"/>
    <n v="0"/>
    <n v="0"/>
    <x v="38"/>
    <x v="0"/>
  </r>
  <r>
    <m/>
    <m/>
    <x v="3"/>
    <n v="11"/>
    <n v="3"/>
    <s v="Swimming n Titch"/>
    <x v="3"/>
    <s v="Fire The Worpedo"/>
    <s v="GARTER"/>
    <n v="0"/>
    <x v="0"/>
    <n v="0"/>
    <x v="22"/>
    <x v="289"/>
    <x v="348"/>
    <x v="10"/>
    <n v="0"/>
    <n v="0"/>
    <n v="1"/>
    <n v="1"/>
    <x v="43"/>
    <x v="0"/>
  </r>
  <r>
    <m/>
    <m/>
    <x v="3"/>
    <n v="11"/>
    <n v="4"/>
    <s v="DEVQON.1"/>
    <x v="4"/>
    <s v="Salt&amp;VinegarCripps"/>
    <s v="MELONS"/>
    <n v="1"/>
    <x v="0"/>
    <n v="0"/>
    <x v="147"/>
    <x v="154"/>
    <x v="184"/>
    <x v="10"/>
    <n v="0"/>
    <n v="0"/>
    <n v="1"/>
    <n v="1"/>
    <x v="41"/>
    <x v="0"/>
  </r>
  <r>
    <m/>
    <m/>
    <x v="3"/>
    <n v="11"/>
    <n v="4"/>
    <s v="Salt&amp;VinegarCripps"/>
    <x v="7"/>
    <s v="DEVQON.1"/>
    <s v="LESTER"/>
    <n v="0"/>
    <x v="0"/>
    <n v="0"/>
    <x v="153"/>
    <x v="146"/>
    <x v="183"/>
    <x v="10"/>
    <n v="1"/>
    <n v="0"/>
    <n v="0"/>
    <n v="0"/>
    <x v="41"/>
    <x v="1"/>
  </r>
  <r>
    <m/>
    <m/>
    <x v="3"/>
    <n v="12"/>
    <n v="1"/>
    <s v="TryingAnewStratton"/>
    <x v="6"/>
    <s v="Casting Crouch"/>
    <s v="JMERC"/>
    <n v="1"/>
    <x v="1"/>
    <n v="0"/>
    <x v="368"/>
    <x v="368"/>
    <x v="236"/>
    <x v="11"/>
    <n v="0"/>
    <n v="0"/>
    <n v="1"/>
    <n v="5"/>
    <x v="45"/>
    <x v="1"/>
  </r>
  <r>
    <m/>
    <m/>
    <x v="3"/>
    <n v="12"/>
    <n v="1"/>
    <s v="Casting Crouch"/>
    <x v="0"/>
    <s v="TryingAnewStratton"/>
    <s v="PMAC"/>
    <n v="0"/>
    <x v="1"/>
    <n v="0"/>
    <x v="369"/>
    <x v="369"/>
    <x v="235"/>
    <x v="11"/>
    <n v="1"/>
    <n v="0"/>
    <n v="0"/>
    <n v="3"/>
    <x v="48"/>
    <x v="1"/>
  </r>
  <r>
    <m/>
    <m/>
    <x v="3"/>
    <n v="12"/>
    <n v="2"/>
    <s v="Fire The Worpedo"/>
    <x v="1"/>
    <s v="Man of Steele"/>
    <s v="KAPPAZ"/>
    <n v="1"/>
    <x v="1"/>
    <n v="0"/>
    <x v="370"/>
    <x v="370"/>
    <x v="413"/>
    <x v="11"/>
    <n v="1"/>
    <n v="0"/>
    <n v="0"/>
    <n v="4"/>
    <x v="46"/>
    <x v="0"/>
  </r>
  <r>
    <m/>
    <m/>
    <x v="3"/>
    <n v="12"/>
    <n v="2"/>
    <s v="Man of Steele"/>
    <x v="5"/>
    <s v="Fire The Worpedo"/>
    <s v="GARTER"/>
    <n v="0"/>
    <x v="1"/>
    <n v="0"/>
    <x v="371"/>
    <x v="371"/>
    <x v="414"/>
    <x v="11"/>
    <n v="0"/>
    <n v="0"/>
    <n v="1"/>
    <n v="7"/>
    <x v="112"/>
    <x v="1"/>
  </r>
  <r>
    <m/>
    <m/>
    <x v="3"/>
    <n v="12"/>
    <n v="3"/>
    <s v="DEVQON.1"/>
    <x v="4"/>
    <s v="Barbeques Treloar"/>
    <s v="CHIEF"/>
    <n v="1"/>
    <x v="1"/>
    <n v="0"/>
    <x v="372"/>
    <x v="372"/>
    <x v="415"/>
    <x v="11"/>
    <n v="0"/>
    <n v="0"/>
    <n v="1"/>
    <n v="5"/>
    <x v="46"/>
    <x v="0"/>
  </r>
  <r>
    <m/>
    <m/>
    <x v="3"/>
    <n v="12"/>
    <n v="3"/>
    <s v="Barbeques Treloar"/>
    <x v="2"/>
    <s v="DEVQON.1"/>
    <s v="LESTER"/>
    <n v="0"/>
    <x v="1"/>
    <n v="0"/>
    <x v="373"/>
    <x v="373"/>
    <x v="416"/>
    <x v="11"/>
    <n v="1"/>
    <n v="0"/>
    <n v="0"/>
    <n v="2"/>
    <x v="46"/>
    <x v="0"/>
  </r>
  <r>
    <m/>
    <m/>
    <x v="3"/>
    <n v="12"/>
    <n v="4"/>
    <s v="Salt&amp;VinegarCripps"/>
    <x v="7"/>
    <s v="Swimming n Titch"/>
    <s v="RICHO"/>
    <n v="1"/>
    <x v="1"/>
    <n v="0"/>
    <x v="29"/>
    <x v="252"/>
    <x v="9"/>
    <x v="11"/>
    <n v="1"/>
    <n v="0"/>
    <n v="0"/>
    <n v="1"/>
    <x v="45"/>
    <x v="1"/>
  </r>
  <r>
    <m/>
    <m/>
    <x v="3"/>
    <n v="12"/>
    <n v="4"/>
    <s v="Swimming n Titch"/>
    <x v="3"/>
    <s v="Salt&amp;VinegarCripps"/>
    <s v="MELONS"/>
    <n v="0"/>
    <x v="1"/>
    <n v="0"/>
    <x v="252"/>
    <x v="29"/>
    <x v="8"/>
    <x v="11"/>
    <n v="0"/>
    <n v="0"/>
    <n v="1"/>
    <n v="1"/>
    <x v="48"/>
    <x v="0"/>
  </r>
  <r>
    <m/>
    <m/>
    <x v="3"/>
    <n v="13"/>
    <n v="1"/>
    <s v="TryingAnewStratton"/>
    <x v="6"/>
    <s v="Fire The Worpedo"/>
    <s v="GARTER"/>
    <n v="1"/>
    <x v="1"/>
    <n v="0"/>
    <x v="374"/>
    <x v="374"/>
    <x v="165"/>
    <x v="12"/>
    <n v="1"/>
    <n v="0"/>
    <n v="0"/>
    <n v="4"/>
    <x v="115"/>
    <x v="1"/>
  </r>
  <r>
    <m/>
    <m/>
    <x v="3"/>
    <n v="13"/>
    <n v="1"/>
    <s v="Fire The Worpedo"/>
    <x v="1"/>
    <s v="TryingAnewStratton"/>
    <s v="PMAC"/>
    <n v="0"/>
    <x v="1"/>
    <n v="0"/>
    <x v="375"/>
    <x v="375"/>
    <x v="166"/>
    <x v="12"/>
    <n v="0"/>
    <n v="0"/>
    <n v="1"/>
    <n v="3"/>
    <x v="50"/>
    <x v="0"/>
  </r>
  <r>
    <m/>
    <m/>
    <x v="3"/>
    <n v="13"/>
    <n v="2"/>
    <s v="DEVQON.1"/>
    <x v="4"/>
    <s v="Casting Crouch"/>
    <s v="JMERC"/>
    <n v="1"/>
    <x v="1"/>
    <n v="0"/>
    <x v="376"/>
    <x v="319"/>
    <x v="372"/>
    <x v="12"/>
    <n v="0"/>
    <n v="0"/>
    <n v="1"/>
    <n v="3"/>
    <x v="50"/>
    <x v="0"/>
  </r>
  <r>
    <m/>
    <m/>
    <x v="3"/>
    <n v="13"/>
    <n v="2"/>
    <s v="Casting Crouch"/>
    <x v="0"/>
    <s v="DEVQON.1"/>
    <s v="LESTER"/>
    <n v="0"/>
    <x v="1"/>
    <n v="0"/>
    <x v="319"/>
    <x v="376"/>
    <x v="371"/>
    <x v="12"/>
    <n v="1"/>
    <n v="0"/>
    <n v="0"/>
    <n v="2"/>
    <x v="54"/>
    <x v="1"/>
  </r>
  <r>
    <m/>
    <m/>
    <x v="3"/>
    <n v="13"/>
    <n v="3"/>
    <s v="Salt&amp;VinegarCripps"/>
    <x v="7"/>
    <s v="Man of Steele"/>
    <s v="KAPPAZ"/>
    <n v="1"/>
    <x v="1"/>
    <n v="0"/>
    <x v="377"/>
    <x v="377"/>
    <x v="417"/>
    <x v="12"/>
    <n v="1"/>
    <n v="0"/>
    <n v="0"/>
    <n v="4"/>
    <x v="115"/>
    <x v="1"/>
  </r>
  <r>
    <m/>
    <m/>
    <x v="3"/>
    <n v="13"/>
    <n v="3"/>
    <s v="Man of Steele"/>
    <x v="5"/>
    <s v="Salt&amp;VinegarCripps"/>
    <s v="MELONS"/>
    <n v="0"/>
    <x v="1"/>
    <n v="0"/>
    <x v="378"/>
    <x v="378"/>
    <x v="418"/>
    <x v="12"/>
    <n v="0"/>
    <n v="0"/>
    <n v="1"/>
    <n v="5"/>
    <x v="115"/>
    <x v="1"/>
  </r>
  <r>
    <m/>
    <m/>
    <x v="3"/>
    <n v="13"/>
    <n v="4"/>
    <s v="Swimming n Titch"/>
    <x v="3"/>
    <s v="Barbeques Treloar"/>
    <s v="CHIEF"/>
    <n v="1"/>
    <x v="1"/>
    <n v="0"/>
    <x v="379"/>
    <x v="379"/>
    <x v="229"/>
    <x v="12"/>
    <n v="1"/>
    <n v="0"/>
    <n v="0"/>
    <n v="1"/>
    <x v="54"/>
    <x v="0"/>
  </r>
  <r>
    <m/>
    <m/>
    <x v="3"/>
    <n v="13"/>
    <n v="4"/>
    <s v="Barbeques Treloar"/>
    <x v="2"/>
    <s v="Swimming n Titch"/>
    <s v="RICHO"/>
    <n v="0"/>
    <x v="1"/>
    <n v="0"/>
    <x v="380"/>
    <x v="380"/>
    <x v="230"/>
    <x v="12"/>
    <n v="0"/>
    <n v="0"/>
    <n v="1"/>
    <n v="1"/>
    <x v="50"/>
    <x v="0"/>
  </r>
  <r>
    <m/>
    <m/>
    <x v="3"/>
    <n v="14"/>
    <n v="1"/>
    <s v="TryingAnewStratton"/>
    <x v="6"/>
    <s v="DEVQON.1"/>
    <s v="LESTER"/>
    <n v="1"/>
    <x v="1"/>
    <n v="0"/>
    <x v="381"/>
    <x v="242"/>
    <x v="154"/>
    <x v="13"/>
    <n v="1"/>
    <n v="0"/>
    <n v="0"/>
    <n v="2"/>
    <x v="57"/>
    <x v="1"/>
  </r>
  <r>
    <m/>
    <m/>
    <x v="3"/>
    <n v="14"/>
    <n v="1"/>
    <s v="DEVQON.1"/>
    <x v="4"/>
    <s v="TryingAnewStratton"/>
    <s v="PMAC"/>
    <n v="0"/>
    <x v="1"/>
    <n v="0"/>
    <x v="241"/>
    <x v="381"/>
    <x v="153"/>
    <x v="13"/>
    <n v="0"/>
    <n v="0"/>
    <n v="1"/>
    <n v="2"/>
    <x v="55"/>
    <x v="0"/>
  </r>
  <r>
    <m/>
    <m/>
    <x v="3"/>
    <n v="14"/>
    <n v="2"/>
    <s v="Salt&amp;VinegarCripps"/>
    <x v="7"/>
    <s v="Fire The Worpedo"/>
    <s v="GARTER"/>
    <n v="1"/>
    <x v="1"/>
    <n v="0"/>
    <x v="382"/>
    <x v="156"/>
    <x v="419"/>
    <x v="13"/>
    <n v="1"/>
    <n v="0"/>
    <n v="0"/>
    <n v="1"/>
    <x v="57"/>
    <x v="1"/>
  </r>
  <r>
    <m/>
    <m/>
    <x v="3"/>
    <n v="14"/>
    <n v="2"/>
    <s v="Fire The Worpedo"/>
    <x v="1"/>
    <s v="Salt&amp;VinegarCripps"/>
    <s v="MELONS"/>
    <n v="0"/>
    <x v="1"/>
    <n v="0"/>
    <x v="157"/>
    <x v="382"/>
    <x v="420"/>
    <x v="13"/>
    <n v="0"/>
    <n v="0"/>
    <n v="1"/>
    <n v="3"/>
    <x v="55"/>
    <x v="0"/>
  </r>
  <r>
    <m/>
    <m/>
    <x v="3"/>
    <n v="14"/>
    <n v="3"/>
    <s v="Swimming n Titch"/>
    <x v="3"/>
    <s v="Casting Crouch"/>
    <s v="JMERC"/>
    <n v="1"/>
    <x v="1"/>
    <n v="0"/>
    <x v="47"/>
    <x v="285"/>
    <x v="51"/>
    <x v="13"/>
    <n v="1"/>
    <n v="0"/>
    <n v="0"/>
    <n v="1"/>
    <x v="55"/>
    <x v="0"/>
  </r>
  <r>
    <m/>
    <m/>
    <x v="3"/>
    <n v="14"/>
    <n v="3"/>
    <s v="Casting Crouch"/>
    <x v="0"/>
    <s v="Swimming n Titch"/>
    <s v="RICHO"/>
    <n v="0"/>
    <x v="1"/>
    <n v="0"/>
    <x v="285"/>
    <x v="48"/>
    <x v="50"/>
    <x v="13"/>
    <n v="0"/>
    <n v="0"/>
    <n v="1"/>
    <n v="2"/>
    <x v="56"/>
    <x v="1"/>
  </r>
  <r>
    <m/>
    <m/>
    <x v="3"/>
    <n v="14"/>
    <n v="4"/>
    <s v="Barbeques Treloar"/>
    <x v="2"/>
    <s v="Man of Steele"/>
    <s v="KAPPAZ"/>
    <n v="1"/>
    <x v="1"/>
    <n v="0"/>
    <x v="383"/>
    <x v="252"/>
    <x v="109"/>
    <x v="13"/>
    <n v="0"/>
    <n v="0"/>
    <n v="1"/>
    <n v="6"/>
    <x v="55"/>
    <x v="0"/>
  </r>
  <r>
    <m/>
    <m/>
    <x v="3"/>
    <n v="14"/>
    <n v="4"/>
    <s v="Man of Steele"/>
    <x v="5"/>
    <s v="Barbeques Treloar"/>
    <s v="CHIEF"/>
    <n v="0"/>
    <x v="1"/>
    <n v="0"/>
    <x v="252"/>
    <x v="383"/>
    <x v="108"/>
    <x v="13"/>
    <n v="1"/>
    <n v="0"/>
    <n v="0"/>
    <n v="3"/>
    <x v="57"/>
    <x v="1"/>
  </r>
  <r>
    <m/>
    <m/>
    <x v="3"/>
    <n v="15"/>
    <n v="1"/>
    <s v="TryingAnewStratton"/>
    <x v="6"/>
    <s v="Salt&amp;VinegarCripps"/>
    <s v="MELONS"/>
    <n v="1"/>
    <x v="0"/>
    <n v="0"/>
    <x v="49"/>
    <x v="257"/>
    <x v="132"/>
    <x v="14"/>
    <n v="1"/>
    <n v="0"/>
    <n v="0"/>
    <n v="0"/>
    <x v="62"/>
    <x v="1"/>
  </r>
  <r>
    <m/>
    <m/>
    <x v="3"/>
    <n v="15"/>
    <n v="1"/>
    <s v="Salt&amp;VinegarCripps"/>
    <x v="7"/>
    <s v="TryingAnewStratton"/>
    <s v="PMAC"/>
    <n v="0"/>
    <x v="0"/>
    <n v="0"/>
    <x v="258"/>
    <x v="50"/>
    <x v="133"/>
    <x v="14"/>
    <n v="0"/>
    <n v="0"/>
    <n v="1"/>
    <n v="0"/>
    <x v="63"/>
    <x v="1"/>
  </r>
  <r>
    <m/>
    <m/>
    <x v="3"/>
    <n v="15"/>
    <n v="2"/>
    <s v="Swimming n Titch"/>
    <x v="3"/>
    <s v="DEVQON.1"/>
    <s v="LESTER"/>
    <n v="1"/>
    <x v="0"/>
    <n v="0"/>
    <x v="69"/>
    <x v="384"/>
    <x v="88"/>
    <x v="14"/>
    <n v="0"/>
    <n v="0"/>
    <n v="1"/>
    <n v="0"/>
    <x v="144"/>
    <x v="0"/>
  </r>
  <r>
    <m/>
    <m/>
    <x v="3"/>
    <n v="15"/>
    <n v="2"/>
    <s v="DEVQON.1"/>
    <x v="4"/>
    <s v="Swimming n Titch"/>
    <s v="RICHO"/>
    <n v="0"/>
    <x v="0"/>
    <n v="0"/>
    <x v="384"/>
    <x v="70"/>
    <x v="89"/>
    <x v="14"/>
    <n v="1"/>
    <n v="0"/>
    <n v="0"/>
    <n v="0"/>
    <x v="61"/>
    <x v="0"/>
  </r>
  <r>
    <m/>
    <m/>
    <x v="3"/>
    <n v="15"/>
    <n v="3"/>
    <s v="Barbeques Treloar"/>
    <x v="2"/>
    <s v="Fire The Worpedo"/>
    <s v="GARTER"/>
    <n v="1"/>
    <x v="0"/>
    <n v="0"/>
    <x v="192"/>
    <x v="254"/>
    <x v="23"/>
    <x v="14"/>
    <n v="0"/>
    <n v="0"/>
    <n v="1"/>
    <n v="0"/>
    <x v="144"/>
    <x v="0"/>
  </r>
  <r>
    <m/>
    <m/>
    <x v="3"/>
    <n v="15"/>
    <n v="3"/>
    <s v="Fire The Worpedo"/>
    <x v="1"/>
    <s v="Barbeques Treloar"/>
    <s v="CHIEF"/>
    <n v="0"/>
    <x v="0"/>
    <n v="0"/>
    <x v="253"/>
    <x v="193"/>
    <x v="22"/>
    <x v="14"/>
    <n v="1"/>
    <n v="0"/>
    <n v="0"/>
    <n v="0"/>
    <x v="61"/>
    <x v="0"/>
  </r>
  <r>
    <m/>
    <m/>
    <x v="3"/>
    <n v="15"/>
    <n v="4"/>
    <s v="Man of Steele"/>
    <x v="5"/>
    <s v="Casting Crouch"/>
    <s v="JMERC"/>
    <n v="1"/>
    <x v="0"/>
    <n v="0"/>
    <x v="50"/>
    <x v="177"/>
    <x v="421"/>
    <x v="14"/>
    <n v="1"/>
    <n v="0"/>
    <n v="0"/>
    <n v="0"/>
    <x v="62"/>
    <x v="1"/>
  </r>
  <r>
    <m/>
    <m/>
    <x v="3"/>
    <n v="15"/>
    <n v="4"/>
    <s v="Casting Crouch"/>
    <x v="0"/>
    <s v="Man of Steele"/>
    <s v="KAPPAZ"/>
    <n v="0"/>
    <x v="0"/>
    <n v="0"/>
    <x v="178"/>
    <x v="49"/>
    <x v="422"/>
    <x v="14"/>
    <n v="0"/>
    <n v="0"/>
    <n v="1"/>
    <n v="0"/>
    <x v="60"/>
    <x v="1"/>
  </r>
  <r>
    <m/>
    <m/>
    <x v="3"/>
    <n v="16"/>
    <n v="1"/>
    <s v="TryingAnewStratton"/>
    <x v="6"/>
    <s v="Swimming n Titch"/>
    <s v="RICHO"/>
    <n v="1"/>
    <x v="0"/>
    <n v="0"/>
    <x v="254"/>
    <x v="249"/>
    <x v="376"/>
    <x v="15"/>
    <n v="1"/>
    <n v="0"/>
    <n v="0"/>
    <n v="0"/>
    <x v="68"/>
    <x v="1"/>
  </r>
  <r>
    <m/>
    <m/>
    <x v="3"/>
    <n v="16"/>
    <n v="1"/>
    <s v="Swimming n Titch"/>
    <x v="3"/>
    <s v="TryingAnewStratton"/>
    <s v="PMAC"/>
    <n v="0"/>
    <x v="0"/>
    <n v="0"/>
    <x v="249"/>
    <x v="253"/>
    <x v="375"/>
    <x v="15"/>
    <n v="0"/>
    <n v="0"/>
    <n v="1"/>
    <n v="0"/>
    <x v="146"/>
    <x v="0"/>
  </r>
  <r>
    <m/>
    <m/>
    <x v="3"/>
    <n v="16"/>
    <n v="2"/>
    <s v="Barbeques Treloar"/>
    <x v="2"/>
    <s v="Salt&amp;VinegarCripps"/>
    <s v="MELONS"/>
    <n v="1"/>
    <x v="0"/>
    <n v="0"/>
    <x v="49"/>
    <x v="352"/>
    <x v="423"/>
    <x v="15"/>
    <n v="0"/>
    <n v="0"/>
    <n v="1"/>
    <n v="0"/>
    <x v="146"/>
    <x v="0"/>
  </r>
  <r>
    <m/>
    <m/>
    <x v="3"/>
    <n v="16"/>
    <n v="2"/>
    <s v="Salt&amp;VinegarCripps"/>
    <x v="7"/>
    <s v="Barbeques Treloar"/>
    <s v="CHIEF"/>
    <n v="0"/>
    <x v="0"/>
    <n v="0"/>
    <x v="353"/>
    <x v="50"/>
    <x v="424"/>
    <x v="15"/>
    <n v="1"/>
    <n v="0"/>
    <n v="0"/>
    <n v="0"/>
    <x v="69"/>
    <x v="1"/>
  </r>
  <r>
    <m/>
    <m/>
    <x v="3"/>
    <n v="16"/>
    <n v="3"/>
    <s v="Man of Steele"/>
    <x v="5"/>
    <s v="DEVQON.1"/>
    <s v="LESTER"/>
    <n v="1"/>
    <x v="0"/>
    <n v="0"/>
    <x v="37"/>
    <x v="316"/>
    <x v="263"/>
    <x v="15"/>
    <n v="1"/>
    <n v="0"/>
    <n v="0"/>
    <n v="0"/>
    <x v="68"/>
    <x v="1"/>
  </r>
  <r>
    <m/>
    <m/>
    <x v="3"/>
    <n v="16"/>
    <n v="3"/>
    <s v="DEVQON.1"/>
    <x v="4"/>
    <s v="Man of Steele"/>
    <s v="KAPPAZ"/>
    <n v="0"/>
    <x v="0"/>
    <n v="0"/>
    <x v="315"/>
    <x v="38"/>
    <x v="264"/>
    <x v="15"/>
    <n v="0"/>
    <n v="0"/>
    <n v="1"/>
    <n v="1"/>
    <x v="67"/>
    <x v="0"/>
  </r>
  <r>
    <m/>
    <m/>
    <x v="3"/>
    <n v="16"/>
    <n v="4"/>
    <s v="Casting Crouch"/>
    <x v="0"/>
    <s v="Fire The Worpedo"/>
    <s v="GARTER"/>
    <n v="1"/>
    <x v="0"/>
    <n v="0"/>
    <x v="36"/>
    <x v="385"/>
    <x v="425"/>
    <x v="15"/>
    <n v="1"/>
    <n v="0"/>
    <n v="0"/>
    <n v="0"/>
    <x v="146"/>
    <x v="1"/>
  </r>
  <r>
    <m/>
    <m/>
    <x v="3"/>
    <n v="16"/>
    <n v="4"/>
    <s v="Fire The Worpedo"/>
    <x v="1"/>
    <s v="Casting Crouch"/>
    <s v="JMERC"/>
    <n v="0"/>
    <x v="0"/>
    <n v="0"/>
    <x v="385"/>
    <x v="35"/>
    <x v="426"/>
    <x v="15"/>
    <n v="0"/>
    <n v="0"/>
    <n v="1"/>
    <n v="1"/>
    <x v="67"/>
    <x v="0"/>
  </r>
  <r>
    <m/>
    <m/>
    <x v="3"/>
    <n v="17"/>
    <n v="1"/>
    <s v="TryingAnewStratton"/>
    <x v="6"/>
    <s v="Barbeques Treloar"/>
    <s v="CHIEF"/>
    <n v="1"/>
    <x v="0"/>
    <n v="0"/>
    <x v="38"/>
    <x v="131"/>
    <x v="367"/>
    <x v="16"/>
    <n v="1"/>
    <n v="0"/>
    <n v="0"/>
    <n v="0"/>
    <x v="72"/>
    <x v="1"/>
  </r>
  <r>
    <m/>
    <m/>
    <x v="3"/>
    <n v="17"/>
    <n v="1"/>
    <s v="Barbeques Treloar"/>
    <x v="2"/>
    <s v="TryingAnewStratton"/>
    <s v="PMAC"/>
    <n v="0"/>
    <x v="0"/>
    <n v="0"/>
    <x v="131"/>
    <x v="37"/>
    <x v="368"/>
    <x v="16"/>
    <n v="0"/>
    <n v="0"/>
    <n v="1"/>
    <n v="0"/>
    <x v="147"/>
    <x v="0"/>
  </r>
  <r>
    <m/>
    <m/>
    <x v="3"/>
    <n v="17"/>
    <n v="2"/>
    <s v="Man of Steele"/>
    <x v="5"/>
    <s v="Swimming n Titch"/>
    <s v="RICHO"/>
    <n v="1"/>
    <x v="0"/>
    <n v="0"/>
    <x v="38"/>
    <x v="336"/>
    <x v="229"/>
    <x v="16"/>
    <n v="1"/>
    <n v="0"/>
    <n v="0"/>
    <n v="0"/>
    <x v="72"/>
    <x v="1"/>
  </r>
  <r>
    <m/>
    <m/>
    <x v="3"/>
    <n v="17"/>
    <n v="2"/>
    <s v="Swimming n Titch"/>
    <x v="3"/>
    <s v="Man of Steele"/>
    <s v="KAPPAZ"/>
    <n v="0"/>
    <x v="0"/>
    <n v="0"/>
    <x v="336"/>
    <x v="37"/>
    <x v="230"/>
    <x v="16"/>
    <n v="0"/>
    <n v="0"/>
    <n v="1"/>
    <n v="0"/>
    <x v="147"/>
    <x v="0"/>
  </r>
  <r>
    <m/>
    <m/>
    <x v="3"/>
    <n v="17"/>
    <n v="3"/>
    <s v="Casting Crouch"/>
    <x v="0"/>
    <s v="Salt&amp;VinegarCripps"/>
    <s v="MELONS"/>
    <n v="1"/>
    <x v="0"/>
    <n v="0"/>
    <x v="277"/>
    <x v="368"/>
    <x v="427"/>
    <x v="16"/>
    <n v="1"/>
    <n v="0"/>
    <n v="0"/>
    <n v="1"/>
    <x v="70"/>
    <x v="1"/>
  </r>
  <r>
    <m/>
    <m/>
    <x v="3"/>
    <n v="17"/>
    <n v="3"/>
    <s v="Salt&amp;VinegarCripps"/>
    <x v="7"/>
    <s v="Casting Crouch"/>
    <s v="JMERC"/>
    <n v="0"/>
    <x v="0"/>
    <n v="0"/>
    <x v="369"/>
    <x v="277"/>
    <x v="428"/>
    <x v="16"/>
    <n v="0"/>
    <n v="0"/>
    <n v="1"/>
    <n v="2"/>
    <x v="73"/>
    <x v="1"/>
  </r>
  <r>
    <m/>
    <m/>
    <x v="3"/>
    <n v="17"/>
    <n v="4"/>
    <s v="Fire The Worpedo"/>
    <x v="1"/>
    <s v="DEVQON.1"/>
    <s v="LESTER"/>
    <n v="1"/>
    <x v="0"/>
    <n v="0"/>
    <x v="386"/>
    <x v="386"/>
    <x v="352"/>
    <x v="16"/>
    <n v="1"/>
    <n v="0"/>
    <n v="0"/>
    <n v="0"/>
    <x v="75"/>
    <x v="0"/>
  </r>
  <r>
    <m/>
    <m/>
    <x v="3"/>
    <n v="17"/>
    <n v="4"/>
    <s v="DEVQON.1"/>
    <x v="4"/>
    <s v="Fire The Worpedo"/>
    <s v="GARTER"/>
    <n v="0"/>
    <x v="0"/>
    <n v="0"/>
    <x v="387"/>
    <x v="387"/>
    <x v="351"/>
    <x v="16"/>
    <n v="0"/>
    <n v="0"/>
    <n v="1"/>
    <n v="0"/>
    <x v="70"/>
    <x v="0"/>
  </r>
  <r>
    <m/>
    <m/>
    <x v="3"/>
    <n v="18"/>
    <n v="1"/>
    <s v="TryingAnewStratton"/>
    <x v="6"/>
    <s v="Man of Steele"/>
    <s v="KAPPAZ"/>
    <n v="1"/>
    <x v="0"/>
    <n v="0"/>
    <x v="47"/>
    <x v="7"/>
    <x v="102"/>
    <x v="17"/>
    <n v="1"/>
    <n v="0"/>
    <n v="0"/>
    <n v="1"/>
    <x v="79"/>
    <x v="1"/>
  </r>
  <r>
    <m/>
    <m/>
    <x v="3"/>
    <n v="18"/>
    <n v="1"/>
    <s v="Man of Steele"/>
    <x v="5"/>
    <s v="TryingAnewStratton"/>
    <s v="PMAC"/>
    <n v="0"/>
    <x v="0"/>
    <n v="0"/>
    <x v="6"/>
    <x v="48"/>
    <x v="103"/>
    <x v="17"/>
    <n v="0"/>
    <n v="0"/>
    <n v="1"/>
    <n v="0"/>
    <x v="128"/>
    <x v="1"/>
  </r>
  <r>
    <m/>
    <m/>
    <x v="3"/>
    <n v="18"/>
    <n v="2"/>
    <s v="Casting Crouch"/>
    <x v="0"/>
    <s v="Barbeques Treloar"/>
    <s v="CHIEF"/>
    <n v="1"/>
    <x v="0"/>
    <n v="0"/>
    <x v="227"/>
    <x v="388"/>
    <x v="429"/>
    <x v="17"/>
    <n v="1"/>
    <n v="0"/>
    <n v="0"/>
    <n v="0"/>
    <x v="77"/>
    <x v="1"/>
  </r>
  <r>
    <m/>
    <m/>
    <x v="3"/>
    <n v="18"/>
    <n v="2"/>
    <s v="Barbeques Treloar"/>
    <x v="2"/>
    <s v="Casting Crouch"/>
    <s v="JMERC"/>
    <n v="0"/>
    <x v="0"/>
    <n v="0"/>
    <x v="388"/>
    <x v="226"/>
    <x v="430"/>
    <x v="17"/>
    <n v="0"/>
    <n v="0"/>
    <n v="1"/>
    <n v="0"/>
    <x v="126"/>
    <x v="0"/>
  </r>
  <r>
    <m/>
    <m/>
    <x v="3"/>
    <n v="18"/>
    <n v="3"/>
    <s v="Fire The Worpedo"/>
    <x v="1"/>
    <s v="Swimming n Titch"/>
    <s v="RICHO"/>
    <n v="1"/>
    <x v="0"/>
    <n v="0"/>
    <x v="274"/>
    <x v="241"/>
    <x v="175"/>
    <x v="17"/>
    <n v="1"/>
    <n v="0"/>
    <n v="0"/>
    <n v="0"/>
    <x v="76"/>
    <x v="0"/>
  </r>
  <r>
    <m/>
    <m/>
    <x v="3"/>
    <n v="18"/>
    <n v="3"/>
    <s v="Swimming n Titch"/>
    <x v="3"/>
    <s v="Fire The Worpedo"/>
    <s v="GARTER"/>
    <n v="0"/>
    <x v="0"/>
    <n v="0"/>
    <x v="242"/>
    <x v="274"/>
    <x v="176"/>
    <x v="17"/>
    <n v="0"/>
    <n v="0"/>
    <n v="1"/>
    <n v="0"/>
    <x v="126"/>
    <x v="0"/>
  </r>
  <r>
    <m/>
    <m/>
    <x v="3"/>
    <n v="18"/>
    <n v="4"/>
    <s v="DEVQON.1"/>
    <x v="4"/>
    <s v="Salt&amp;VinegarCripps"/>
    <s v="MELONS"/>
    <n v="1"/>
    <x v="0"/>
    <n v="0"/>
    <x v="1"/>
    <x v="20"/>
    <x v="371"/>
    <x v="17"/>
    <n v="1"/>
    <n v="0"/>
    <n v="0"/>
    <n v="0"/>
    <x v="77"/>
    <x v="0"/>
  </r>
  <r>
    <m/>
    <m/>
    <x v="3"/>
    <n v="18"/>
    <n v="4"/>
    <s v="Salt&amp;VinegarCripps"/>
    <x v="7"/>
    <s v="DEVQON.1"/>
    <s v="LESTER"/>
    <n v="0"/>
    <x v="0"/>
    <n v="0"/>
    <x v="21"/>
    <x v="0"/>
    <x v="372"/>
    <x v="17"/>
    <n v="0"/>
    <n v="0"/>
    <n v="1"/>
    <n v="0"/>
    <x v="80"/>
    <x v="1"/>
  </r>
  <r>
    <m/>
    <m/>
    <x v="3"/>
    <n v="19"/>
    <n v="1"/>
    <s v="TryingAnewStratton"/>
    <x v="6"/>
    <s v="Casting Crouch"/>
    <s v="JMERC"/>
    <n v="1"/>
    <x v="0"/>
    <n v="0"/>
    <x v="389"/>
    <x v="193"/>
    <x v="33"/>
    <x v="18"/>
    <n v="0"/>
    <n v="0"/>
    <n v="1"/>
    <n v="1"/>
    <x v="84"/>
    <x v="1"/>
  </r>
  <r>
    <m/>
    <m/>
    <x v="3"/>
    <n v="19"/>
    <n v="1"/>
    <s v="Casting Crouch"/>
    <x v="0"/>
    <s v="TryingAnewStratton"/>
    <s v="PMAC"/>
    <n v="0"/>
    <x v="0"/>
    <n v="0"/>
    <x v="192"/>
    <x v="389"/>
    <x v="32"/>
    <x v="18"/>
    <n v="1"/>
    <n v="0"/>
    <n v="0"/>
    <n v="0"/>
    <x v="83"/>
    <x v="1"/>
  </r>
  <r>
    <m/>
    <m/>
    <x v="3"/>
    <n v="19"/>
    <n v="2"/>
    <s v="Fire The Worpedo"/>
    <x v="1"/>
    <s v="Man of Steele"/>
    <s v="KAPPAZ"/>
    <n v="1"/>
    <x v="0"/>
    <n v="0"/>
    <x v="40"/>
    <x v="390"/>
    <x v="431"/>
    <x v="18"/>
    <n v="0"/>
    <n v="0"/>
    <n v="1"/>
    <n v="0"/>
    <x v="83"/>
    <x v="0"/>
  </r>
  <r>
    <m/>
    <m/>
    <x v="3"/>
    <n v="19"/>
    <n v="2"/>
    <s v="Man of Steele"/>
    <x v="5"/>
    <s v="Fire The Worpedo"/>
    <s v="GARTER"/>
    <n v="0"/>
    <x v="0"/>
    <n v="0"/>
    <x v="390"/>
    <x v="39"/>
    <x v="432"/>
    <x v="18"/>
    <n v="1"/>
    <n v="0"/>
    <n v="0"/>
    <n v="0"/>
    <x v="84"/>
    <x v="1"/>
  </r>
  <r>
    <m/>
    <m/>
    <x v="3"/>
    <n v="19"/>
    <n v="3"/>
    <s v="DEVQON.1"/>
    <x v="4"/>
    <s v="Barbeques Treloar"/>
    <s v="CHIEF"/>
    <n v="1"/>
    <x v="0"/>
    <n v="0"/>
    <x v="76"/>
    <x v="31"/>
    <x v="128"/>
    <x v="18"/>
    <n v="1"/>
    <n v="0"/>
    <n v="0"/>
    <n v="0"/>
    <x v="83"/>
    <x v="0"/>
  </r>
  <r>
    <m/>
    <m/>
    <x v="3"/>
    <n v="19"/>
    <n v="3"/>
    <s v="Barbeques Treloar"/>
    <x v="2"/>
    <s v="DEVQON.1"/>
    <s v="LESTER"/>
    <n v="0"/>
    <x v="0"/>
    <n v="0"/>
    <x v="30"/>
    <x v="76"/>
    <x v="129"/>
    <x v="18"/>
    <n v="0"/>
    <n v="0"/>
    <n v="1"/>
    <n v="0"/>
    <x v="149"/>
    <x v="0"/>
  </r>
  <r>
    <m/>
    <m/>
    <x v="3"/>
    <n v="19"/>
    <n v="4"/>
    <s v="Salt&amp;VinegarCripps"/>
    <x v="7"/>
    <s v="Swimming n Titch"/>
    <s v="RICHO"/>
    <n v="1"/>
    <x v="0"/>
    <n v="0"/>
    <x v="365"/>
    <x v="391"/>
    <x v="433"/>
    <x v="18"/>
    <n v="0"/>
    <n v="0"/>
    <n v="1"/>
    <n v="0"/>
    <x v="81"/>
    <x v="1"/>
  </r>
  <r>
    <m/>
    <m/>
    <x v="3"/>
    <n v="19"/>
    <n v="4"/>
    <s v="Swimming n Titch"/>
    <x v="3"/>
    <s v="Salt&amp;VinegarCripps"/>
    <s v="MELONS"/>
    <n v="0"/>
    <x v="0"/>
    <n v="0"/>
    <x v="391"/>
    <x v="365"/>
    <x v="434"/>
    <x v="18"/>
    <n v="1"/>
    <n v="0"/>
    <n v="0"/>
    <n v="0"/>
    <x v="132"/>
    <x v="0"/>
  </r>
  <r>
    <m/>
    <m/>
    <x v="3"/>
    <n v="20"/>
    <n v="1"/>
    <s v="TryingAnewStratton"/>
    <x v="6"/>
    <s v="Fire The Worpedo"/>
    <s v="GARTER"/>
    <n v="1"/>
    <x v="0"/>
    <n v="0"/>
    <x v="392"/>
    <x v="0"/>
    <x v="381"/>
    <x v="19"/>
    <n v="1"/>
    <n v="0"/>
    <n v="0"/>
    <n v="0"/>
    <x v="86"/>
    <x v="1"/>
  </r>
  <r>
    <m/>
    <m/>
    <x v="3"/>
    <n v="20"/>
    <n v="1"/>
    <s v="Fire The Worpedo"/>
    <x v="1"/>
    <s v="TryingAnewStratton"/>
    <s v="PMAC"/>
    <n v="0"/>
    <x v="0"/>
    <n v="0"/>
    <x v="1"/>
    <x v="392"/>
    <x v="382"/>
    <x v="19"/>
    <n v="0"/>
    <n v="0"/>
    <n v="1"/>
    <n v="0"/>
    <x v="88"/>
    <x v="0"/>
  </r>
  <r>
    <m/>
    <m/>
    <x v="3"/>
    <n v="20"/>
    <n v="2"/>
    <s v="DEVQON.1"/>
    <x v="4"/>
    <s v="Casting Crouch"/>
    <s v="JMERC"/>
    <n v="1"/>
    <x v="0"/>
    <n v="0"/>
    <x v="109"/>
    <x v="393"/>
    <x v="158"/>
    <x v="19"/>
    <n v="0"/>
    <n v="0"/>
    <n v="1"/>
    <n v="0"/>
    <x v="88"/>
    <x v="0"/>
  </r>
  <r>
    <m/>
    <m/>
    <x v="3"/>
    <n v="20"/>
    <n v="2"/>
    <s v="Casting Crouch"/>
    <x v="0"/>
    <s v="DEVQON.1"/>
    <s v="LESTER"/>
    <n v="0"/>
    <x v="0"/>
    <n v="0"/>
    <x v="393"/>
    <x v="110"/>
    <x v="157"/>
    <x v="19"/>
    <n v="1"/>
    <n v="0"/>
    <n v="0"/>
    <n v="0"/>
    <x v="85"/>
    <x v="1"/>
  </r>
  <r>
    <m/>
    <m/>
    <x v="3"/>
    <n v="20"/>
    <n v="3"/>
    <s v="Salt&amp;VinegarCripps"/>
    <x v="7"/>
    <s v="Man of Steele"/>
    <s v="KAPPAZ"/>
    <n v="1"/>
    <x v="0"/>
    <n v="0"/>
    <x v="394"/>
    <x v="70"/>
    <x v="270"/>
    <x v="19"/>
    <n v="1"/>
    <n v="0"/>
    <n v="0"/>
    <n v="0"/>
    <x v="87"/>
    <x v="1"/>
  </r>
  <r>
    <m/>
    <m/>
    <x v="3"/>
    <n v="20"/>
    <n v="3"/>
    <s v="Man of Steele"/>
    <x v="5"/>
    <s v="Salt&amp;VinegarCripps"/>
    <s v="MELONS"/>
    <n v="0"/>
    <x v="0"/>
    <n v="0"/>
    <x v="69"/>
    <x v="394"/>
    <x v="269"/>
    <x v="19"/>
    <n v="0"/>
    <n v="0"/>
    <n v="1"/>
    <n v="0"/>
    <x v="135"/>
    <x v="1"/>
  </r>
  <r>
    <m/>
    <m/>
    <x v="3"/>
    <n v="20"/>
    <n v="4"/>
    <s v="Swimming n Titch"/>
    <x v="3"/>
    <s v="Barbeques Treloar"/>
    <s v="CHIEF"/>
    <n v="1"/>
    <x v="0"/>
    <n v="0"/>
    <x v="357"/>
    <x v="255"/>
    <x v="115"/>
    <x v="19"/>
    <n v="1"/>
    <n v="0"/>
    <n v="0"/>
    <n v="0"/>
    <x v="136"/>
    <x v="0"/>
  </r>
  <r>
    <m/>
    <m/>
    <x v="3"/>
    <n v="20"/>
    <n v="4"/>
    <s v="Barbeques Treloar"/>
    <x v="2"/>
    <s v="Swimming n Titch"/>
    <s v="RICHO"/>
    <n v="0"/>
    <x v="0"/>
    <n v="0"/>
    <x v="256"/>
    <x v="356"/>
    <x v="114"/>
    <x v="19"/>
    <n v="0"/>
    <n v="0"/>
    <n v="1"/>
    <n v="0"/>
    <x v="89"/>
    <x v="0"/>
  </r>
  <r>
    <m/>
    <m/>
    <x v="3"/>
    <n v="21"/>
    <n v="1"/>
    <s v="TryingAnewStratton"/>
    <x v="6"/>
    <s v="DEVQON.1"/>
    <s v="LESTER"/>
    <n v="1"/>
    <x v="0"/>
    <n v="0"/>
    <x v="224"/>
    <x v="395"/>
    <x v="353"/>
    <x v="20"/>
    <n v="1"/>
    <n v="0"/>
    <n v="0"/>
    <n v="0"/>
    <x v="92"/>
    <x v="1"/>
  </r>
  <r>
    <m/>
    <m/>
    <x v="3"/>
    <n v="21"/>
    <n v="1"/>
    <s v="DEVQON.1"/>
    <x v="4"/>
    <s v="TryingAnewStratton"/>
    <s v="PMAC"/>
    <n v="0"/>
    <x v="0"/>
    <n v="0"/>
    <x v="395"/>
    <x v="223"/>
    <x v="354"/>
    <x v="20"/>
    <n v="0"/>
    <n v="0"/>
    <n v="1"/>
    <n v="0"/>
    <x v="140"/>
    <x v="0"/>
  </r>
  <r>
    <m/>
    <m/>
    <x v="3"/>
    <n v="21"/>
    <n v="2"/>
    <s v="Salt&amp;VinegarCripps"/>
    <x v="7"/>
    <s v="Fire The Worpedo"/>
    <s v="GARTER"/>
    <n v="1"/>
    <x v="0"/>
    <n v="0"/>
    <x v="396"/>
    <x v="259"/>
    <x v="238"/>
    <x v="20"/>
    <n v="1"/>
    <n v="0"/>
    <n v="0"/>
    <n v="0"/>
    <x v="137"/>
    <x v="1"/>
  </r>
  <r>
    <m/>
    <m/>
    <x v="3"/>
    <n v="21"/>
    <n v="2"/>
    <s v="Fire The Worpedo"/>
    <x v="1"/>
    <s v="Salt&amp;VinegarCripps"/>
    <s v="MELONS"/>
    <n v="0"/>
    <x v="0"/>
    <n v="0"/>
    <x v="260"/>
    <x v="396"/>
    <x v="237"/>
    <x v="20"/>
    <n v="0"/>
    <n v="0"/>
    <n v="1"/>
    <n v="0"/>
    <x v="140"/>
    <x v="0"/>
  </r>
  <r>
    <m/>
    <m/>
    <x v="3"/>
    <n v="21"/>
    <n v="3"/>
    <s v="Swimming n Titch"/>
    <x v="3"/>
    <s v="Casting Crouch"/>
    <s v="JMERC"/>
    <n v="1"/>
    <x v="0"/>
    <n v="0"/>
    <x v="305"/>
    <x v="9"/>
    <x v="435"/>
    <x v="20"/>
    <n v="1"/>
    <n v="0"/>
    <n v="0"/>
    <n v="0"/>
    <x v="140"/>
    <x v="0"/>
  </r>
  <r>
    <m/>
    <m/>
    <x v="3"/>
    <n v="21"/>
    <n v="3"/>
    <s v="Casting Crouch"/>
    <x v="0"/>
    <s v="Swimming n Titch"/>
    <s v="RICHO"/>
    <n v="0"/>
    <x v="0"/>
    <n v="0"/>
    <x v="8"/>
    <x v="304"/>
    <x v="436"/>
    <x v="20"/>
    <n v="0"/>
    <n v="0"/>
    <n v="1"/>
    <n v="0"/>
    <x v="93"/>
    <x v="1"/>
  </r>
  <r>
    <m/>
    <m/>
    <x v="3"/>
    <n v="21"/>
    <n v="4"/>
    <s v="Barbeques Treloar"/>
    <x v="2"/>
    <s v="Man of Steele"/>
    <s v="KAPPAZ"/>
    <n v="1"/>
    <x v="0"/>
    <n v="0"/>
    <x v="47"/>
    <x v="397"/>
    <x v="371"/>
    <x v="20"/>
    <n v="1"/>
    <n v="0"/>
    <n v="0"/>
    <n v="0"/>
    <x v="153"/>
    <x v="0"/>
  </r>
  <r>
    <m/>
    <m/>
    <x v="3"/>
    <n v="21"/>
    <n v="4"/>
    <s v="Man of Steele"/>
    <x v="5"/>
    <s v="Barbeques Treloar"/>
    <s v="CHIEF"/>
    <n v="0"/>
    <x v="0"/>
    <n v="0"/>
    <x v="397"/>
    <x v="48"/>
    <x v="372"/>
    <x v="20"/>
    <n v="0"/>
    <n v="0"/>
    <n v="1"/>
    <n v="0"/>
    <x v="139"/>
    <x v="1"/>
  </r>
  <r>
    <m/>
    <m/>
    <x v="3"/>
    <n v="22"/>
    <n v="1"/>
    <s v="TryingAnewStratton"/>
    <x v="6"/>
    <s v="Casting Crouch"/>
    <s v="JMERC"/>
    <n v="1"/>
    <x v="0"/>
    <n v="1"/>
    <x v="278"/>
    <x v="35"/>
    <x v="183"/>
    <x v="21"/>
    <n v="1"/>
    <n v="0"/>
    <n v="0"/>
    <n v="0"/>
    <x v="96"/>
    <x v="1"/>
  </r>
  <r>
    <m/>
    <m/>
    <x v="3"/>
    <n v="22"/>
    <n v="1"/>
    <s v="Casting Crouch"/>
    <x v="0"/>
    <s v="TryingAnewStratton"/>
    <s v="PMAC"/>
    <n v="0"/>
    <x v="0"/>
    <n v="1"/>
    <x v="36"/>
    <x v="278"/>
    <x v="184"/>
    <x v="21"/>
    <n v="0"/>
    <n v="0"/>
    <n v="1"/>
    <n v="0"/>
    <x v="97"/>
    <x v="1"/>
  </r>
  <r>
    <m/>
    <m/>
    <x v="3"/>
    <n v="22"/>
    <n v="2"/>
    <s v="Man of Steele"/>
    <x v="5"/>
    <s v="Salt&amp;VinegarCripps"/>
    <s v="MELONS"/>
    <n v="1"/>
    <x v="0"/>
    <n v="1"/>
    <x v="398"/>
    <x v="339"/>
    <x v="361"/>
    <x v="21"/>
    <n v="1"/>
    <n v="0"/>
    <n v="0"/>
    <n v="0"/>
    <x v="142"/>
    <x v="1"/>
  </r>
  <r>
    <m/>
    <m/>
    <x v="3"/>
    <n v="22"/>
    <n v="2"/>
    <s v="Salt&amp;VinegarCripps"/>
    <x v="7"/>
    <s v="Man of Steele"/>
    <s v="KAPPAZ"/>
    <n v="0"/>
    <x v="0"/>
    <n v="1"/>
    <x v="339"/>
    <x v="398"/>
    <x v="362"/>
    <x v="21"/>
    <n v="0"/>
    <n v="0"/>
    <n v="1"/>
    <n v="0"/>
    <x v="94"/>
    <x v="1"/>
  </r>
  <r>
    <m/>
    <m/>
    <x v="3"/>
    <n v="23"/>
    <n v="1"/>
    <s v="TryingAnewStratton"/>
    <x v="6"/>
    <s v="Man of Steele"/>
    <s v="KAPPAZ"/>
    <n v="1"/>
    <x v="0"/>
    <n v="1"/>
    <x v="399"/>
    <x v="399"/>
    <x v="144"/>
    <x v="23"/>
    <n v="0"/>
    <n v="0"/>
    <n v="0"/>
    <n v="0"/>
    <x v="96"/>
    <x v="1"/>
  </r>
  <r>
    <m/>
    <m/>
    <x v="3"/>
    <n v="23"/>
    <n v="1"/>
    <s v="Man of Steele"/>
    <x v="5"/>
    <s v="TryingAnewStratton"/>
    <s v="PMAC"/>
    <n v="0"/>
    <x v="0"/>
    <n v="1"/>
    <x v="399"/>
    <x v="399"/>
    <x v="144"/>
    <x v="23"/>
    <n v="0"/>
    <n v="0"/>
    <n v="0"/>
    <n v="0"/>
    <x v="142"/>
    <x v="1"/>
  </r>
  <r>
    <m/>
    <m/>
    <x v="4"/>
    <m/>
    <m/>
    <m/>
    <x v="8"/>
    <m/>
    <m/>
    <m/>
    <x v="2"/>
    <m/>
    <x v="400"/>
    <x v="400"/>
    <x v="437"/>
    <x v="24"/>
    <m/>
    <m/>
    <m/>
    <m/>
    <x v="16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485">
  <r>
    <x v="0"/>
    <x v="0"/>
    <x v="0"/>
    <s v="L.Breust"/>
    <s v="HAW"/>
    <x v="0"/>
    <n v="83"/>
    <x v="0"/>
  </r>
  <r>
    <x v="0"/>
    <x v="0"/>
    <x v="0"/>
    <s v="J.Macrae"/>
    <s v="WBD"/>
    <x v="0"/>
    <n v="90"/>
    <x v="1"/>
  </r>
  <r>
    <x v="0"/>
    <x v="0"/>
    <x v="0"/>
    <s v="J.Lewis"/>
    <s v="MEL"/>
    <x v="1"/>
    <n v="109"/>
    <x v="2"/>
  </r>
  <r>
    <x v="0"/>
    <x v="0"/>
    <x v="0"/>
    <s v="S.Docherty"/>
    <s v="CAR"/>
    <x v="2"/>
    <n v="102"/>
    <x v="3"/>
  </r>
  <r>
    <x v="0"/>
    <x v="0"/>
    <x v="0"/>
    <s v="Z.Jones"/>
    <s v="SYD"/>
    <x v="2"/>
    <n v="57"/>
    <x v="4"/>
  </r>
  <r>
    <x v="0"/>
    <x v="0"/>
    <x v="0"/>
    <s v="J.Kennedy"/>
    <s v="SYD"/>
    <x v="1"/>
    <n v="118"/>
    <x v="5"/>
  </r>
  <r>
    <x v="0"/>
    <x v="0"/>
    <x v="0"/>
    <s v="T.Greene"/>
    <s v="GWS"/>
    <x v="0"/>
    <n v="78"/>
    <x v="6"/>
  </r>
  <r>
    <x v="0"/>
    <x v="0"/>
    <x v="0"/>
    <s v="D.Shiel"/>
    <s v="GWS"/>
    <x v="1"/>
    <n v="98"/>
    <x v="7"/>
  </r>
  <r>
    <x v="0"/>
    <x v="0"/>
    <x v="0"/>
    <s v="A.Young"/>
    <s v="PTA"/>
    <x v="0"/>
    <n v="67"/>
    <x v="8"/>
  </r>
  <r>
    <x v="0"/>
    <x v="0"/>
    <x v="0"/>
    <s v="P.Ryder"/>
    <s v="PTA"/>
    <x v="0"/>
    <n v="94"/>
    <x v="9"/>
  </r>
  <r>
    <x v="0"/>
    <x v="0"/>
    <x v="0"/>
    <s v="M.Barlow"/>
    <s v="GCS"/>
    <x v="1"/>
    <n v="106"/>
    <x v="10"/>
  </r>
  <r>
    <x v="0"/>
    <x v="0"/>
    <x v="0"/>
    <s v="J.Kelly"/>
    <s v="ESS"/>
    <x v="2"/>
    <n v="95"/>
    <x v="11"/>
  </r>
  <r>
    <x v="0"/>
    <x v="0"/>
    <x v="0"/>
    <s v="A.Sandilands"/>
    <s v="FRE"/>
    <x v="3"/>
    <n v="73"/>
    <x v="12"/>
  </r>
  <r>
    <x v="0"/>
    <x v="0"/>
    <x v="0"/>
    <s v="D.Mundy"/>
    <s v="FRE"/>
    <x v="1"/>
    <n v="91"/>
    <x v="2"/>
  </r>
  <r>
    <x v="0"/>
    <x v="0"/>
    <x v="0"/>
    <s v="A.Rance"/>
    <s v="RIC"/>
    <x v="2"/>
    <n v="83"/>
    <x v="13"/>
  </r>
  <r>
    <x v="0"/>
    <x v="0"/>
    <x v="0"/>
    <s v="D.Armitage"/>
    <s v="STK"/>
    <x v="1"/>
    <n v="84"/>
    <x v="11"/>
  </r>
  <r>
    <x v="0"/>
    <x v="0"/>
    <x v="0"/>
    <s v="C.Hampton"/>
    <s v="ADE"/>
    <x v="2"/>
    <n v="50"/>
    <x v="14"/>
  </r>
  <r>
    <x v="0"/>
    <x v="0"/>
    <x v="0"/>
    <s v="A.Gaff"/>
    <s v="WCE"/>
    <x v="1"/>
    <n v="89"/>
    <x v="15"/>
  </r>
  <r>
    <x v="0"/>
    <x v="0"/>
    <x v="0"/>
    <s v="L.Hodge"/>
    <s v="HAW"/>
    <x v="4"/>
    <n v="103"/>
    <x v="16"/>
  </r>
  <r>
    <x v="0"/>
    <x v="0"/>
    <x v="0"/>
    <s v="L.Shiels"/>
    <s v="HAW"/>
    <x v="4"/>
    <n v="66"/>
    <x v="17"/>
  </r>
  <r>
    <x v="0"/>
    <x v="0"/>
    <x v="0"/>
    <s v="M.Duncan"/>
    <s v="GEE"/>
    <x v="4"/>
    <n v="92"/>
    <x v="18"/>
  </r>
  <r>
    <x v="0"/>
    <x v="0"/>
    <x v="0"/>
    <s v="J.Pittard"/>
    <s v="PTA"/>
    <x v="4"/>
    <n v="84"/>
    <x v="16"/>
  </r>
  <r>
    <x v="0"/>
    <x v="1"/>
    <x v="0"/>
    <s v="L.Hodge"/>
    <s v="HAW"/>
    <x v="2"/>
    <n v="101"/>
    <x v="17"/>
  </r>
  <r>
    <x v="0"/>
    <x v="1"/>
    <x v="0"/>
    <s v="J.Macrae"/>
    <s v="WBD"/>
    <x v="0"/>
    <n v="91"/>
    <x v="19"/>
  </r>
  <r>
    <x v="0"/>
    <x v="1"/>
    <x v="0"/>
    <s v="W.Hoskin-Elliott"/>
    <s v="COL"/>
    <x v="0"/>
    <n v="80"/>
    <x v="20"/>
  </r>
  <r>
    <x v="0"/>
    <x v="1"/>
    <x v="0"/>
    <s v="J.Lewis"/>
    <s v="MEL"/>
    <x v="1"/>
    <n v="104"/>
    <x v="21"/>
  </r>
  <r>
    <x v="0"/>
    <x v="1"/>
    <x v="0"/>
    <s v="S.Docherty"/>
    <s v="CAR"/>
    <x v="2"/>
    <n v="105"/>
    <x v="22"/>
  </r>
  <r>
    <x v="0"/>
    <x v="1"/>
    <x v="0"/>
    <s v="Z.Jones"/>
    <s v="SYD"/>
    <x v="2"/>
    <n v="57"/>
    <x v="23"/>
  </r>
  <r>
    <x v="0"/>
    <x v="1"/>
    <x v="0"/>
    <s v="J.Kennedy"/>
    <s v="SYD"/>
    <x v="1"/>
    <n v="113"/>
    <x v="24"/>
  </r>
  <r>
    <x v="0"/>
    <x v="1"/>
    <x v="0"/>
    <s v="M.Duncan"/>
    <s v="GEE"/>
    <x v="1"/>
    <n v="93"/>
    <x v="25"/>
  </r>
  <r>
    <x v="0"/>
    <x v="1"/>
    <x v="0"/>
    <s v="T.Greene"/>
    <s v="GWS"/>
    <x v="0"/>
    <n v="86"/>
    <x v="26"/>
  </r>
  <r>
    <x v="0"/>
    <x v="1"/>
    <x v="0"/>
    <s v="D.Shiel"/>
    <s v="GWS"/>
    <x v="1"/>
    <n v="105"/>
    <x v="27"/>
  </r>
  <r>
    <x v="0"/>
    <x v="1"/>
    <x v="0"/>
    <s v="A.Young"/>
    <s v="PTA"/>
    <x v="0"/>
    <n v="67"/>
    <x v="21"/>
  </r>
  <r>
    <x v="0"/>
    <x v="1"/>
    <x v="0"/>
    <s v="P.Ryder"/>
    <s v="PTA"/>
    <x v="0"/>
    <n v="88"/>
    <x v="7"/>
  </r>
  <r>
    <x v="0"/>
    <x v="1"/>
    <x v="0"/>
    <s v="M.Barlow"/>
    <s v="GCS"/>
    <x v="1"/>
    <n v="104"/>
    <x v="9"/>
  </r>
  <r>
    <x v="0"/>
    <x v="1"/>
    <x v="0"/>
    <s v="J.Kelly"/>
    <s v="ESS"/>
    <x v="2"/>
    <n v="86"/>
    <x v="28"/>
  </r>
  <r>
    <x v="0"/>
    <x v="1"/>
    <x v="0"/>
    <s v="A.Sandilands"/>
    <s v="FRE"/>
    <x v="3"/>
    <n v="73"/>
    <x v="0"/>
  </r>
  <r>
    <x v="0"/>
    <x v="1"/>
    <x v="0"/>
    <s v="D.Mundy"/>
    <s v="FRE"/>
    <x v="1"/>
    <n v="91"/>
    <x v="1"/>
  </r>
  <r>
    <x v="0"/>
    <x v="1"/>
    <x v="0"/>
    <s v="A.Rance"/>
    <s v="RIC"/>
    <x v="2"/>
    <n v="83"/>
    <x v="25"/>
  </r>
  <r>
    <x v="0"/>
    <x v="1"/>
    <x v="0"/>
    <s v="A.Gaff"/>
    <s v="WCE"/>
    <x v="1"/>
    <n v="90"/>
    <x v="1"/>
  </r>
  <r>
    <x v="0"/>
    <x v="1"/>
    <x v="0"/>
    <s v="L.Shiels"/>
    <s v="HAW"/>
    <x v="4"/>
    <n v="64"/>
    <x v="29"/>
  </r>
  <r>
    <x v="0"/>
    <x v="1"/>
    <x v="0"/>
    <s v="J.Pittard"/>
    <s v="PTA"/>
    <x v="4"/>
    <n v="81"/>
    <x v="16"/>
  </r>
  <r>
    <x v="0"/>
    <x v="1"/>
    <x v="0"/>
    <s v="S.Grigg"/>
    <s v="RIC"/>
    <x v="4"/>
    <n v="84"/>
    <x v="30"/>
  </r>
  <r>
    <x v="0"/>
    <x v="1"/>
    <x v="0"/>
    <s v="D.Armitage"/>
    <s v="STK"/>
    <x v="4"/>
    <n v="91"/>
    <x v="16"/>
  </r>
  <r>
    <x v="0"/>
    <x v="2"/>
    <x v="0"/>
    <s v="L.Hodge"/>
    <s v="HAW"/>
    <x v="2"/>
    <n v="98"/>
    <x v="21"/>
  </r>
  <r>
    <x v="0"/>
    <x v="2"/>
    <x v="0"/>
    <s v="J.Macrae"/>
    <s v="WBD"/>
    <x v="0"/>
    <n v="94"/>
    <x v="31"/>
  </r>
  <r>
    <x v="0"/>
    <x v="2"/>
    <x v="0"/>
    <s v="W.Hoskin-Elliott"/>
    <s v="COL"/>
    <x v="0"/>
    <n v="85"/>
    <x v="0"/>
  </r>
  <r>
    <x v="0"/>
    <x v="2"/>
    <x v="0"/>
    <s v="S.Docherty"/>
    <s v="CAR"/>
    <x v="2"/>
    <n v="105"/>
    <x v="32"/>
  </r>
  <r>
    <x v="0"/>
    <x v="2"/>
    <x v="0"/>
    <s v="Z.Jones"/>
    <s v="SYD"/>
    <x v="2"/>
    <n v="65"/>
    <x v="8"/>
  </r>
  <r>
    <x v="0"/>
    <x v="2"/>
    <x v="0"/>
    <s v="J.Kennedy"/>
    <s v="SYD"/>
    <x v="1"/>
    <n v="112"/>
    <x v="12"/>
  </r>
  <r>
    <x v="0"/>
    <x v="2"/>
    <x v="0"/>
    <s v="M.Duncan"/>
    <s v="GEE"/>
    <x v="1"/>
    <n v="98"/>
    <x v="20"/>
  </r>
  <r>
    <x v="0"/>
    <x v="2"/>
    <x v="0"/>
    <s v="T.Greene"/>
    <s v="GWS"/>
    <x v="0"/>
    <n v="87"/>
    <x v="1"/>
  </r>
  <r>
    <x v="0"/>
    <x v="2"/>
    <x v="0"/>
    <s v="D.Shiel"/>
    <s v="GWS"/>
    <x v="1"/>
    <n v="103"/>
    <x v="33"/>
  </r>
  <r>
    <x v="0"/>
    <x v="2"/>
    <x v="0"/>
    <s v="P.Ryder"/>
    <s v="PTA"/>
    <x v="0"/>
    <n v="90"/>
    <x v="9"/>
  </r>
  <r>
    <x v="0"/>
    <x v="2"/>
    <x v="0"/>
    <s v="A.Young"/>
    <s v="PTA"/>
    <x v="0"/>
    <n v="59"/>
    <x v="34"/>
  </r>
  <r>
    <x v="0"/>
    <x v="2"/>
    <x v="0"/>
    <s v="M.Barlow"/>
    <s v="GCS"/>
    <x v="1"/>
    <n v="105"/>
    <x v="35"/>
  </r>
  <r>
    <x v="0"/>
    <x v="2"/>
    <x v="0"/>
    <s v="J.Kelly"/>
    <s v="ESS"/>
    <x v="2"/>
    <n v="85"/>
    <x v="24"/>
  </r>
  <r>
    <x v="0"/>
    <x v="2"/>
    <x v="0"/>
    <s v="A.Sandilands"/>
    <s v="FRE"/>
    <x v="3"/>
    <n v="79"/>
    <x v="8"/>
  </r>
  <r>
    <x v="0"/>
    <x v="2"/>
    <x v="0"/>
    <s v="D.Mundy"/>
    <s v="FRE"/>
    <x v="1"/>
    <n v="101"/>
    <x v="36"/>
  </r>
  <r>
    <x v="0"/>
    <x v="2"/>
    <x v="0"/>
    <s v="A.Rance"/>
    <s v="RIC"/>
    <x v="2"/>
    <n v="87"/>
    <x v="37"/>
  </r>
  <r>
    <x v="0"/>
    <x v="2"/>
    <x v="0"/>
    <s v="S.Ross"/>
    <s v="STK"/>
    <x v="1"/>
    <n v="89"/>
    <x v="25"/>
  </r>
  <r>
    <x v="0"/>
    <x v="2"/>
    <x v="0"/>
    <s v="A.Gaff"/>
    <s v="WCE"/>
    <x v="1"/>
    <n v="96"/>
    <x v="38"/>
  </r>
  <r>
    <x v="0"/>
    <x v="2"/>
    <x v="0"/>
    <s v="J.Lewis"/>
    <s v="MEL"/>
    <x v="4"/>
    <n v="103"/>
    <x v="16"/>
  </r>
  <r>
    <x v="0"/>
    <x v="2"/>
    <x v="0"/>
    <s v="J.Pittard"/>
    <s v="PTA"/>
    <x v="4"/>
    <n v="83"/>
    <x v="16"/>
  </r>
  <r>
    <x v="0"/>
    <x v="2"/>
    <x v="0"/>
    <s v="K.Kolodjashnij"/>
    <s v="GCS"/>
    <x v="4"/>
    <n v="73"/>
    <x v="24"/>
  </r>
  <r>
    <x v="0"/>
    <x v="2"/>
    <x v="0"/>
    <s v="D.Armitage"/>
    <s v="STK"/>
    <x v="4"/>
    <n v="85"/>
    <x v="16"/>
  </r>
  <r>
    <x v="0"/>
    <x v="3"/>
    <x v="0"/>
    <s v="J.Macrae"/>
    <s v="WBD"/>
    <x v="0"/>
    <n v="96"/>
    <x v="12"/>
  </r>
  <r>
    <x v="0"/>
    <x v="3"/>
    <x v="0"/>
    <s v="W.Hoskin-Elliott"/>
    <s v="COL"/>
    <x v="0"/>
    <n v="90"/>
    <x v="39"/>
  </r>
  <r>
    <x v="0"/>
    <x v="3"/>
    <x v="0"/>
    <s v="S.Docherty"/>
    <s v="CAR"/>
    <x v="2"/>
    <n v="105"/>
    <x v="31"/>
  </r>
  <r>
    <x v="0"/>
    <x v="3"/>
    <x v="0"/>
    <s v="J.Kennedy"/>
    <s v="SYD"/>
    <x v="1"/>
    <n v="112"/>
    <x v="40"/>
  </r>
  <r>
    <x v="0"/>
    <x v="3"/>
    <x v="0"/>
    <s v="Z.Jones"/>
    <s v="SYD"/>
    <x v="2"/>
    <n v="68"/>
    <x v="6"/>
  </r>
  <r>
    <x v="0"/>
    <x v="3"/>
    <x v="0"/>
    <s v="M.Duncan"/>
    <s v="GEE"/>
    <x v="1"/>
    <n v="104"/>
    <x v="41"/>
  </r>
  <r>
    <x v="0"/>
    <x v="3"/>
    <x v="0"/>
    <s v="D.Shiel"/>
    <s v="GWS"/>
    <x v="1"/>
    <n v="105"/>
    <x v="32"/>
  </r>
  <r>
    <x v="0"/>
    <x v="3"/>
    <x v="0"/>
    <s v="T.Greene"/>
    <s v="GWS"/>
    <x v="0"/>
    <n v="86"/>
    <x v="42"/>
  </r>
  <r>
    <x v="0"/>
    <x v="3"/>
    <x v="0"/>
    <s v="J.Pittard"/>
    <s v="PTA"/>
    <x v="2"/>
    <n v="84"/>
    <x v="43"/>
  </r>
  <r>
    <x v="0"/>
    <x v="3"/>
    <x v="0"/>
    <s v="A.Young"/>
    <s v="PTA"/>
    <x v="0"/>
    <n v="56"/>
    <x v="44"/>
  </r>
  <r>
    <x v="0"/>
    <x v="3"/>
    <x v="0"/>
    <s v="J.Harbrow"/>
    <s v="GCS"/>
    <x v="2"/>
    <n v="88"/>
    <x v="35"/>
  </r>
  <r>
    <x v="0"/>
    <x v="3"/>
    <x v="0"/>
    <s v="M.Barlow"/>
    <s v="GCS"/>
    <x v="1"/>
    <n v="90"/>
    <x v="45"/>
  </r>
  <r>
    <x v="0"/>
    <x v="3"/>
    <x v="0"/>
    <s v="D.Mundy"/>
    <s v="FRE"/>
    <x v="1"/>
    <n v="106"/>
    <x v="37"/>
  </r>
  <r>
    <x v="0"/>
    <x v="3"/>
    <x v="0"/>
    <s v="A.Sandilands"/>
    <s v="FRE"/>
    <x v="3"/>
    <n v="83"/>
    <x v="3"/>
  </r>
  <r>
    <x v="0"/>
    <x v="3"/>
    <x v="0"/>
    <s v="A.Rance"/>
    <s v="RIC"/>
    <x v="2"/>
    <n v="79"/>
    <x v="23"/>
  </r>
  <r>
    <x v="0"/>
    <x v="3"/>
    <x v="0"/>
    <s v="K.Lambert"/>
    <s v="RIC"/>
    <x v="0"/>
    <n v="63"/>
    <x v="46"/>
  </r>
  <r>
    <x v="0"/>
    <x v="3"/>
    <x v="0"/>
    <s v="S.Ross"/>
    <s v="STK"/>
    <x v="1"/>
    <n v="91"/>
    <x v="47"/>
  </r>
  <r>
    <x v="0"/>
    <x v="3"/>
    <x v="0"/>
    <s v="A.Gaff"/>
    <s v="WCE"/>
    <x v="1"/>
    <n v="93"/>
    <x v="21"/>
  </r>
  <r>
    <x v="0"/>
    <x v="3"/>
    <x v="0"/>
    <s v="L.Hodge"/>
    <s v="HAW"/>
    <x v="4"/>
    <n v="105"/>
    <x v="48"/>
  </r>
  <r>
    <x v="0"/>
    <x v="3"/>
    <x v="0"/>
    <s v="J.Lewis"/>
    <s v="MEL"/>
    <x v="4"/>
    <n v="103"/>
    <x v="16"/>
  </r>
  <r>
    <x v="0"/>
    <x v="3"/>
    <x v="0"/>
    <s v="M.Wood"/>
    <s v="NTH"/>
    <x v="4"/>
    <n v="76"/>
    <x v="16"/>
  </r>
  <r>
    <x v="0"/>
    <x v="3"/>
    <x v="0"/>
    <s v="P.Ryder"/>
    <s v="PTA"/>
    <x v="4"/>
    <n v="90"/>
    <x v="16"/>
  </r>
  <r>
    <x v="0"/>
    <x v="4"/>
    <x v="0"/>
    <s v="L.Hodge"/>
    <s v="HAW"/>
    <x v="2"/>
    <n v="100"/>
    <x v="49"/>
  </r>
  <r>
    <x v="0"/>
    <x v="4"/>
    <x v="0"/>
    <s v="J.Macrae"/>
    <s v="WBD"/>
    <x v="0"/>
    <n v="101"/>
    <x v="37"/>
  </r>
  <r>
    <x v="0"/>
    <x v="4"/>
    <x v="0"/>
    <s v="W.Hoskin-Elliott"/>
    <s v="COL"/>
    <x v="0"/>
    <n v="90"/>
    <x v="50"/>
  </r>
  <r>
    <x v="0"/>
    <x v="4"/>
    <x v="0"/>
    <s v="M.Wood"/>
    <s v="NTH"/>
    <x v="0"/>
    <n v="75"/>
    <x v="51"/>
  </r>
  <r>
    <x v="0"/>
    <x v="4"/>
    <x v="0"/>
    <s v="S.Docherty"/>
    <s v="CAR"/>
    <x v="2"/>
    <n v="102"/>
    <x v="43"/>
  </r>
  <r>
    <x v="0"/>
    <x v="4"/>
    <x v="0"/>
    <s v="J.Kennedy"/>
    <s v="SYD"/>
    <x v="1"/>
    <n v="107"/>
    <x v="3"/>
  </r>
  <r>
    <x v="0"/>
    <x v="4"/>
    <x v="0"/>
    <s v="M.Duncan"/>
    <s v="GEE"/>
    <x v="1"/>
    <n v="107"/>
    <x v="12"/>
  </r>
  <r>
    <x v="0"/>
    <x v="4"/>
    <x v="0"/>
    <s v="T.Greene"/>
    <s v="GWS"/>
    <x v="0"/>
    <n v="91"/>
    <x v="18"/>
  </r>
  <r>
    <x v="0"/>
    <x v="4"/>
    <x v="0"/>
    <s v="D.Shiel"/>
    <s v="GWS"/>
    <x v="1"/>
    <n v="100"/>
    <x v="7"/>
  </r>
  <r>
    <x v="0"/>
    <x v="4"/>
    <x v="0"/>
    <s v="P.Ryder"/>
    <s v="PTA"/>
    <x v="0"/>
    <n v="90"/>
    <x v="52"/>
  </r>
  <r>
    <x v="0"/>
    <x v="4"/>
    <x v="0"/>
    <s v="J.Pittard"/>
    <s v="PTA"/>
    <x v="2"/>
    <n v="81"/>
    <x v="17"/>
  </r>
  <r>
    <x v="0"/>
    <x v="4"/>
    <x v="0"/>
    <s v="M.Barlow"/>
    <s v="GCS"/>
    <x v="1"/>
    <n v="93"/>
    <x v="53"/>
  </r>
  <r>
    <x v="0"/>
    <x v="4"/>
    <x v="0"/>
    <s v="J.Harbrow"/>
    <s v="GCS"/>
    <x v="2"/>
    <n v="86"/>
    <x v="49"/>
  </r>
  <r>
    <x v="0"/>
    <x v="4"/>
    <x v="0"/>
    <s v="A.Sandilands"/>
    <s v="FRE"/>
    <x v="3"/>
    <n v="88"/>
    <x v="35"/>
  </r>
  <r>
    <x v="0"/>
    <x v="4"/>
    <x v="0"/>
    <s v="D.Mundy"/>
    <s v="FRE"/>
    <x v="1"/>
    <n v="107"/>
    <x v="19"/>
  </r>
  <r>
    <x v="0"/>
    <x v="4"/>
    <x v="0"/>
    <s v="A.Rance"/>
    <s v="RIC"/>
    <x v="2"/>
    <n v="76"/>
    <x v="54"/>
  </r>
  <r>
    <x v="0"/>
    <x v="4"/>
    <x v="0"/>
    <s v="S.Ross"/>
    <s v="STK"/>
    <x v="1"/>
    <n v="97"/>
    <x v="38"/>
  </r>
  <r>
    <x v="0"/>
    <x v="4"/>
    <x v="0"/>
    <s v="A.Gaff"/>
    <s v="WCE"/>
    <x v="1"/>
    <n v="91"/>
    <x v="55"/>
  </r>
  <r>
    <x v="0"/>
    <x v="4"/>
    <x v="0"/>
    <s v="J.Lewis"/>
    <s v="MEL"/>
    <x v="4"/>
    <n v="103"/>
    <x v="16"/>
  </r>
  <r>
    <x v="0"/>
    <x v="4"/>
    <x v="0"/>
    <s v="J.Waite"/>
    <s v="NTH"/>
    <x v="4"/>
    <n v="88"/>
    <x v="16"/>
  </r>
  <r>
    <x v="0"/>
    <x v="4"/>
    <x v="0"/>
    <s v="Z.Jones"/>
    <s v="SYD"/>
    <x v="4"/>
    <n v="78"/>
    <x v="56"/>
  </r>
  <r>
    <x v="0"/>
    <x v="4"/>
    <x v="0"/>
    <s v="J.Jenkins"/>
    <s v="ADE"/>
    <x v="4"/>
    <n v="58"/>
    <x v="16"/>
  </r>
  <r>
    <x v="0"/>
    <x v="5"/>
    <x v="0"/>
    <s v="J.Macrae"/>
    <s v="WBD"/>
    <x v="0"/>
    <n v="103"/>
    <x v="57"/>
  </r>
  <r>
    <x v="0"/>
    <x v="5"/>
    <x v="0"/>
    <s v="M.Wood"/>
    <s v="NTH"/>
    <x v="0"/>
    <n v="69"/>
    <x v="58"/>
  </r>
  <r>
    <x v="0"/>
    <x v="5"/>
    <x v="0"/>
    <s v="S.Docherty"/>
    <s v="CAR"/>
    <x v="2"/>
    <n v="113"/>
    <x v="59"/>
  </r>
  <r>
    <x v="0"/>
    <x v="5"/>
    <x v="0"/>
    <s v="J.Kennedy"/>
    <s v="SYD"/>
    <x v="1"/>
    <n v="98"/>
    <x v="24"/>
  </r>
  <r>
    <x v="0"/>
    <x v="5"/>
    <x v="0"/>
    <s v="Z.Jones"/>
    <s v="SYD"/>
    <x v="2"/>
    <n v="79"/>
    <x v="43"/>
  </r>
  <r>
    <x v="0"/>
    <x v="5"/>
    <x v="0"/>
    <s v="M.Duncan"/>
    <s v="GEE"/>
    <x v="1"/>
    <n v="106"/>
    <x v="40"/>
  </r>
  <r>
    <x v="0"/>
    <x v="5"/>
    <x v="0"/>
    <s v="D.Shiel"/>
    <s v="GWS"/>
    <x v="1"/>
    <n v="106"/>
    <x v="8"/>
  </r>
  <r>
    <x v="0"/>
    <x v="5"/>
    <x v="0"/>
    <s v="T.Greene"/>
    <s v="GWS"/>
    <x v="0"/>
    <n v="94"/>
    <x v="1"/>
  </r>
  <r>
    <x v="0"/>
    <x v="5"/>
    <x v="0"/>
    <s v="J.Pittard"/>
    <s v="PTA"/>
    <x v="2"/>
    <n v="77"/>
    <x v="9"/>
  </r>
  <r>
    <x v="0"/>
    <x v="5"/>
    <x v="0"/>
    <s v="P.Ryder"/>
    <s v="PTA"/>
    <x v="0"/>
    <n v="92"/>
    <x v="4"/>
  </r>
  <r>
    <x v="0"/>
    <x v="5"/>
    <x v="0"/>
    <s v="J.Harbrow"/>
    <s v="GCS"/>
    <x v="2"/>
    <n v="95"/>
    <x v="60"/>
  </r>
  <r>
    <x v="0"/>
    <x v="5"/>
    <x v="0"/>
    <s v="M.Barlow"/>
    <s v="GCS"/>
    <x v="1"/>
    <n v="87"/>
    <x v="55"/>
  </r>
  <r>
    <x v="0"/>
    <x v="5"/>
    <x v="0"/>
    <s v="D.Mundy"/>
    <s v="FRE"/>
    <x v="1"/>
    <n v="99"/>
    <x v="61"/>
  </r>
  <r>
    <x v="0"/>
    <x v="5"/>
    <x v="0"/>
    <s v="A.Sandilands"/>
    <s v="FRE"/>
    <x v="3"/>
    <n v="88"/>
    <x v="62"/>
  </r>
  <r>
    <x v="0"/>
    <x v="5"/>
    <x v="0"/>
    <s v="A.Rance"/>
    <s v="RIC"/>
    <x v="2"/>
    <n v="85"/>
    <x v="10"/>
  </r>
  <r>
    <x v="0"/>
    <x v="5"/>
    <x v="0"/>
    <s v="S.Ross"/>
    <s v="STK"/>
    <x v="1"/>
    <n v="111"/>
    <x v="62"/>
  </r>
  <r>
    <x v="0"/>
    <x v="5"/>
    <x v="0"/>
    <s v="J.Jenkins"/>
    <s v="ADE"/>
    <x v="0"/>
    <n v="49"/>
    <x v="23"/>
  </r>
  <r>
    <x v="0"/>
    <x v="5"/>
    <x v="0"/>
    <s v="A.Gaff"/>
    <s v="WCE"/>
    <x v="1"/>
    <n v="87"/>
    <x v="19"/>
  </r>
  <r>
    <x v="0"/>
    <x v="5"/>
    <x v="0"/>
    <s v="L.Hodge"/>
    <s v="HAW"/>
    <x v="4"/>
    <n v="102"/>
    <x v="63"/>
  </r>
  <r>
    <x v="0"/>
    <x v="5"/>
    <x v="0"/>
    <s v="J.Lewis"/>
    <s v="MEL"/>
    <x v="4"/>
    <n v="101"/>
    <x v="64"/>
  </r>
  <r>
    <x v="0"/>
    <x v="5"/>
    <x v="0"/>
    <s v="J.Waite"/>
    <s v="NTH"/>
    <x v="4"/>
    <n v="88"/>
    <x v="16"/>
  </r>
  <r>
    <x v="0"/>
    <x v="5"/>
    <x v="0"/>
    <s v="D.Lang"/>
    <s v="GEE"/>
    <x v="4"/>
    <n v="55"/>
    <x v="0"/>
  </r>
  <r>
    <x v="0"/>
    <x v="6"/>
    <x v="0"/>
    <s v="L.Hodge"/>
    <s v="HAW"/>
    <x v="2"/>
    <n v="105"/>
    <x v="1"/>
  </r>
  <r>
    <x v="0"/>
    <x v="6"/>
    <x v="0"/>
    <s v="J.Macrae"/>
    <s v="WBD"/>
    <x v="0"/>
    <n v="107"/>
    <x v="65"/>
  </r>
  <r>
    <x v="0"/>
    <x v="6"/>
    <x v="0"/>
    <s v="J.Lewis"/>
    <s v="MEL"/>
    <x v="1"/>
    <n v="101"/>
    <x v="19"/>
  </r>
  <r>
    <x v="0"/>
    <x v="6"/>
    <x v="0"/>
    <s v="N.Hrovat"/>
    <s v="NTH"/>
    <x v="0"/>
    <n v="83"/>
    <x v="7"/>
  </r>
  <r>
    <x v="0"/>
    <x v="6"/>
    <x v="0"/>
    <s v="J.Waite"/>
    <s v="NTH"/>
    <x v="0"/>
    <n v="117"/>
    <x v="66"/>
  </r>
  <r>
    <x v="0"/>
    <x v="6"/>
    <x v="0"/>
    <s v="S.Docherty"/>
    <s v="CAR"/>
    <x v="2"/>
    <n v="109"/>
    <x v="8"/>
  </r>
  <r>
    <x v="0"/>
    <x v="6"/>
    <x v="0"/>
    <s v="Z.Jones"/>
    <s v="SYD"/>
    <x v="2"/>
    <n v="93"/>
    <x v="36"/>
  </r>
  <r>
    <x v="0"/>
    <x v="6"/>
    <x v="0"/>
    <s v="J.Kennedy"/>
    <s v="SYD"/>
    <x v="1"/>
    <n v="96"/>
    <x v="17"/>
  </r>
  <r>
    <x v="0"/>
    <x v="6"/>
    <x v="0"/>
    <s v="M.Duncan"/>
    <s v="GEE"/>
    <x v="1"/>
    <n v="103"/>
    <x v="42"/>
  </r>
  <r>
    <x v="0"/>
    <x v="6"/>
    <x v="0"/>
    <s v="D.Shiel"/>
    <s v="GWS"/>
    <x v="1"/>
    <n v="98"/>
    <x v="67"/>
  </r>
  <r>
    <x v="0"/>
    <x v="6"/>
    <x v="0"/>
    <s v="J.Pittard"/>
    <s v="PTA"/>
    <x v="2"/>
    <n v="77"/>
    <x v="11"/>
  </r>
  <r>
    <x v="0"/>
    <x v="6"/>
    <x v="0"/>
    <s v="P.Ryder"/>
    <s v="PTA"/>
    <x v="0"/>
    <n v="104"/>
    <x v="68"/>
  </r>
  <r>
    <x v="0"/>
    <x v="6"/>
    <x v="0"/>
    <s v="J.Harbrow"/>
    <s v="GCS"/>
    <x v="2"/>
    <n v="102"/>
    <x v="47"/>
  </r>
  <r>
    <x v="0"/>
    <x v="6"/>
    <x v="0"/>
    <s v="D.Mundy"/>
    <s v="FRE"/>
    <x v="1"/>
    <n v="96"/>
    <x v="69"/>
  </r>
  <r>
    <x v="0"/>
    <x v="6"/>
    <x v="0"/>
    <s v="A.Sandilands"/>
    <s v="FRE"/>
    <x v="3"/>
    <n v="88"/>
    <x v="17"/>
  </r>
  <r>
    <x v="0"/>
    <x v="6"/>
    <x v="0"/>
    <s v="S.Ross"/>
    <s v="STK"/>
    <x v="1"/>
    <n v="111"/>
    <x v="32"/>
  </r>
  <r>
    <x v="0"/>
    <x v="6"/>
    <x v="0"/>
    <s v="J.Steele"/>
    <s v="STK"/>
    <x v="0"/>
    <n v="93"/>
    <x v="55"/>
  </r>
  <r>
    <x v="0"/>
    <x v="6"/>
    <x v="0"/>
    <s v="A.Gaff"/>
    <s v="WCE"/>
    <x v="1"/>
    <n v="83"/>
    <x v="39"/>
  </r>
  <r>
    <x v="0"/>
    <x v="6"/>
    <x v="0"/>
    <s v="J.Crisp"/>
    <s v="COL"/>
    <x v="4"/>
    <n v="74"/>
    <x v="70"/>
  </r>
  <r>
    <x v="0"/>
    <x v="6"/>
    <x v="0"/>
    <s v="T.Greene"/>
    <s v="GWS"/>
    <x v="4"/>
    <n v="94"/>
    <x v="16"/>
  </r>
  <r>
    <x v="0"/>
    <x v="6"/>
    <x v="0"/>
    <s v="M.Barlow"/>
    <s v="GCS"/>
    <x v="4"/>
    <n v="88"/>
    <x v="3"/>
  </r>
  <r>
    <x v="0"/>
    <x v="6"/>
    <x v="0"/>
    <s v="J.Jenkins"/>
    <s v="ADE"/>
    <x v="4"/>
    <n v="50"/>
    <x v="71"/>
  </r>
  <r>
    <x v="0"/>
    <x v="7"/>
    <x v="0"/>
    <s v="L.Hodge"/>
    <s v="HAW"/>
    <x v="2"/>
    <n v="113"/>
    <x v="72"/>
  </r>
  <r>
    <x v="0"/>
    <x v="7"/>
    <x v="0"/>
    <s v="J.Macrae"/>
    <s v="WBD"/>
    <x v="0"/>
    <n v="106"/>
    <x v="62"/>
  </r>
  <r>
    <x v="0"/>
    <x v="7"/>
    <x v="0"/>
    <s v="J.Lewis"/>
    <s v="MEL"/>
    <x v="1"/>
    <n v="98"/>
    <x v="69"/>
  </r>
  <r>
    <x v="0"/>
    <x v="7"/>
    <x v="0"/>
    <s v="M.Wood"/>
    <s v="NTH"/>
    <x v="0"/>
    <n v="59"/>
    <x v="73"/>
  </r>
  <r>
    <x v="0"/>
    <x v="7"/>
    <x v="0"/>
    <s v="S.Docherty"/>
    <s v="CAR"/>
    <x v="2"/>
    <n v="113"/>
    <x v="27"/>
  </r>
  <r>
    <x v="0"/>
    <x v="7"/>
    <x v="0"/>
    <s v="Z.Jones"/>
    <s v="SYD"/>
    <x v="2"/>
    <n v="87"/>
    <x v="74"/>
  </r>
  <r>
    <x v="0"/>
    <x v="7"/>
    <x v="0"/>
    <s v="J.Kennedy"/>
    <s v="SYD"/>
    <x v="1"/>
    <n v="101"/>
    <x v="75"/>
  </r>
  <r>
    <x v="0"/>
    <x v="7"/>
    <x v="0"/>
    <s v="M.Duncan"/>
    <s v="GEE"/>
    <x v="1"/>
    <n v="94"/>
    <x v="39"/>
  </r>
  <r>
    <x v="0"/>
    <x v="7"/>
    <x v="0"/>
    <s v="D.Shiel"/>
    <s v="GWS"/>
    <x v="1"/>
    <n v="98"/>
    <x v="52"/>
  </r>
  <r>
    <x v="0"/>
    <x v="7"/>
    <x v="0"/>
    <s v="J.Pittard"/>
    <s v="PTA"/>
    <x v="2"/>
    <n v="85"/>
    <x v="57"/>
  </r>
  <r>
    <x v="0"/>
    <x v="7"/>
    <x v="0"/>
    <s v="P.Ryder"/>
    <s v="PTA"/>
    <x v="0"/>
    <n v="113"/>
    <x v="56"/>
  </r>
  <r>
    <x v="0"/>
    <x v="7"/>
    <x v="0"/>
    <s v="J.Harbrow"/>
    <s v="GCS"/>
    <x v="2"/>
    <n v="104"/>
    <x v="62"/>
  </r>
  <r>
    <x v="0"/>
    <x v="7"/>
    <x v="0"/>
    <s v="D.Mundy"/>
    <s v="FRE"/>
    <x v="1"/>
    <n v="89"/>
    <x v="2"/>
  </r>
  <r>
    <x v="0"/>
    <x v="7"/>
    <x v="0"/>
    <s v="A.Sandilands"/>
    <s v="FRE"/>
    <x v="3"/>
    <n v="88"/>
    <x v="2"/>
  </r>
  <r>
    <x v="0"/>
    <x v="7"/>
    <x v="0"/>
    <s v="S.Edwards"/>
    <s v="RIC"/>
    <x v="0"/>
    <n v="90"/>
    <x v="54"/>
  </r>
  <r>
    <x v="0"/>
    <x v="7"/>
    <x v="0"/>
    <s v="S.Ross"/>
    <s v="STK"/>
    <x v="1"/>
    <n v="118"/>
    <x v="76"/>
  </r>
  <r>
    <x v="0"/>
    <x v="7"/>
    <x v="0"/>
    <s v="J.Steele"/>
    <s v="STK"/>
    <x v="0"/>
    <n v="98"/>
    <x v="60"/>
  </r>
  <r>
    <x v="0"/>
    <x v="7"/>
    <x v="0"/>
    <s v="A.Gaff"/>
    <s v="WCE"/>
    <x v="1"/>
    <n v="83"/>
    <x v="37"/>
  </r>
  <r>
    <x v="0"/>
    <x v="7"/>
    <x v="0"/>
    <s v="J.Waite"/>
    <s v="NTH"/>
    <x v="4"/>
    <n v="117"/>
    <x v="16"/>
  </r>
  <r>
    <x v="0"/>
    <x v="7"/>
    <x v="0"/>
    <s v="T.Greene"/>
    <s v="GWS"/>
    <x v="4"/>
    <n v="94"/>
    <x v="16"/>
  </r>
  <r>
    <x v="0"/>
    <x v="7"/>
    <x v="0"/>
    <s v="M.Barlow"/>
    <s v="GCS"/>
    <x v="4"/>
    <n v="84"/>
    <x v="52"/>
  </r>
  <r>
    <x v="0"/>
    <x v="7"/>
    <x v="0"/>
    <s v="A.McGrath"/>
    <s v="ESS"/>
    <x v="4"/>
    <n v="79"/>
    <x v="77"/>
  </r>
  <r>
    <x v="0"/>
    <x v="8"/>
    <x v="0"/>
    <s v="L.Hodge"/>
    <s v="HAW"/>
    <x v="2"/>
    <n v="105"/>
    <x v="54"/>
  </r>
  <r>
    <x v="0"/>
    <x v="8"/>
    <x v="0"/>
    <s v="J.Macrae"/>
    <s v="WBD"/>
    <x v="0"/>
    <n v="102"/>
    <x v="42"/>
  </r>
  <r>
    <x v="0"/>
    <x v="8"/>
    <x v="0"/>
    <s v="J.Lewis"/>
    <s v="MEL"/>
    <x v="1"/>
    <n v="97"/>
    <x v="19"/>
  </r>
  <r>
    <x v="0"/>
    <x v="8"/>
    <x v="0"/>
    <s v="J.Waite"/>
    <s v="NTH"/>
    <x v="0"/>
    <n v="114"/>
    <x v="78"/>
  </r>
  <r>
    <x v="0"/>
    <x v="8"/>
    <x v="0"/>
    <s v="S.Docherty"/>
    <s v="CAR"/>
    <x v="2"/>
    <n v="112"/>
    <x v="35"/>
  </r>
  <r>
    <x v="0"/>
    <x v="8"/>
    <x v="0"/>
    <s v="Z.Jones"/>
    <s v="SYD"/>
    <x v="2"/>
    <n v="84"/>
    <x v="79"/>
  </r>
  <r>
    <x v="0"/>
    <x v="8"/>
    <x v="0"/>
    <s v="J.Kennedy"/>
    <s v="SYD"/>
    <x v="1"/>
    <n v="99"/>
    <x v="57"/>
  </r>
  <r>
    <x v="0"/>
    <x v="8"/>
    <x v="0"/>
    <s v="M.Duncan"/>
    <s v="GEE"/>
    <x v="1"/>
    <n v="95"/>
    <x v="80"/>
  </r>
  <r>
    <x v="0"/>
    <x v="8"/>
    <x v="0"/>
    <s v="T.Greene"/>
    <s v="GWS"/>
    <x v="0"/>
    <n v="82"/>
    <x v="39"/>
  </r>
  <r>
    <x v="0"/>
    <x v="8"/>
    <x v="0"/>
    <s v="D.Shiel"/>
    <s v="GWS"/>
    <x v="1"/>
    <n v="90"/>
    <x v="7"/>
  </r>
  <r>
    <x v="0"/>
    <x v="8"/>
    <x v="0"/>
    <s v="A.McGrath"/>
    <s v="ESS"/>
    <x v="2"/>
    <n v="79"/>
    <x v="13"/>
  </r>
  <r>
    <x v="0"/>
    <x v="8"/>
    <x v="0"/>
    <s v="D.Mundy"/>
    <s v="FRE"/>
    <x v="1"/>
    <n v="90"/>
    <x v="81"/>
  </r>
  <r>
    <x v="0"/>
    <x v="8"/>
    <x v="0"/>
    <s v="A.Sandilands"/>
    <s v="FRE"/>
    <x v="3"/>
    <n v="90"/>
    <x v="57"/>
  </r>
  <r>
    <x v="0"/>
    <x v="8"/>
    <x v="0"/>
    <s v="S.Edwards"/>
    <s v="RIC"/>
    <x v="0"/>
    <n v="85"/>
    <x v="77"/>
  </r>
  <r>
    <x v="0"/>
    <x v="8"/>
    <x v="0"/>
    <s v="S.Ross"/>
    <s v="STK"/>
    <x v="1"/>
    <n v="120"/>
    <x v="53"/>
  </r>
  <r>
    <x v="0"/>
    <x v="8"/>
    <x v="0"/>
    <s v="J.Steele"/>
    <s v="STK"/>
    <x v="0"/>
    <n v="97"/>
    <x v="9"/>
  </r>
  <r>
    <x v="0"/>
    <x v="8"/>
    <x v="0"/>
    <s v="J.Lever"/>
    <s v="ADE"/>
    <x v="2"/>
    <n v="78"/>
    <x v="82"/>
  </r>
  <r>
    <x v="0"/>
    <x v="8"/>
    <x v="0"/>
    <s v="A.Gaff"/>
    <s v="WCE"/>
    <x v="1"/>
    <n v="85"/>
    <x v="83"/>
  </r>
  <r>
    <x v="0"/>
    <x v="8"/>
    <x v="0"/>
    <s v="J.Pittard"/>
    <s v="PTA"/>
    <x v="4"/>
    <n v="85"/>
    <x v="16"/>
  </r>
  <r>
    <x v="0"/>
    <x v="8"/>
    <x v="0"/>
    <s v="P.Ryder"/>
    <s v="PTA"/>
    <x v="4"/>
    <n v="113"/>
    <x v="16"/>
  </r>
  <r>
    <x v="0"/>
    <x v="8"/>
    <x v="0"/>
    <s v="J.Harbrow"/>
    <s v="GCS"/>
    <x v="4"/>
    <n v="104"/>
    <x v="16"/>
  </r>
  <r>
    <x v="0"/>
    <x v="8"/>
    <x v="0"/>
    <s v="M.Barlow"/>
    <s v="GCS"/>
    <x v="4"/>
    <n v="84"/>
    <x v="16"/>
  </r>
  <r>
    <x v="0"/>
    <x v="9"/>
    <x v="0"/>
    <s v="L.Hodge"/>
    <s v="HAW"/>
    <x v="2"/>
    <n v="114"/>
    <x v="12"/>
  </r>
  <r>
    <x v="0"/>
    <x v="9"/>
    <x v="0"/>
    <s v="J.Macrae"/>
    <s v="WBD"/>
    <x v="0"/>
    <n v="95"/>
    <x v="69"/>
  </r>
  <r>
    <x v="0"/>
    <x v="9"/>
    <x v="0"/>
    <s v="A.Neal-Bullen"/>
    <s v="MEL"/>
    <x v="0"/>
    <n v="92"/>
    <x v="67"/>
  </r>
  <r>
    <x v="0"/>
    <x v="9"/>
    <x v="0"/>
    <s v="J.Lewis"/>
    <s v="MEL"/>
    <x v="1"/>
    <n v="100"/>
    <x v="1"/>
  </r>
  <r>
    <x v="0"/>
    <x v="9"/>
    <x v="0"/>
    <s v="J.Waite"/>
    <s v="NTH"/>
    <x v="0"/>
    <n v="115"/>
    <x v="74"/>
  </r>
  <r>
    <x v="0"/>
    <x v="9"/>
    <x v="0"/>
    <s v="S.Docherty"/>
    <s v="CAR"/>
    <x v="2"/>
    <n v="118"/>
    <x v="22"/>
  </r>
  <r>
    <x v="0"/>
    <x v="9"/>
    <x v="0"/>
    <s v="Z.Jones"/>
    <s v="SYD"/>
    <x v="2"/>
    <n v="81"/>
    <x v="8"/>
  </r>
  <r>
    <x v="0"/>
    <x v="9"/>
    <x v="0"/>
    <s v="J.Kennedy"/>
    <s v="SYD"/>
    <x v="1"/>
    <n v="105"/>
    <x v="18"/>
  </r>
  <r>
    <x v="0"/>
    <x v="9"/>
    <x v="0"/>
    <s v="M.Duncan"/>
    <s v="GEE"/>
    <x v="1"/>
    <n v="93"/>
    <x v="25"/>
  </r>
  <r>
    <x v="0"/>
    <x v="9"/>
    <x v="0"/>
    <s v="D.Shiel"/>
    <s v="GWS"/>
    <x v="1"/>
    <n v="95"/>
    <x v="19"/>
  </r>
  <r>
    <x v="0"/>
    <x v="9"/>
    <x v="0"/>
    <s v="T.Greene"/>
    <s v="GWS"/>
    <x v="0"/>
    <n v="85"/>
    <x v="53"/>
  </r>
  <r>
    <x v="0"/>
    <x v="9"/>
    <x v="0"/>
    <s v="J.Pittard"/>
    <s v="PTA"/>
    <x v="2"/>
    <n v="81"/>
    <x v="0"/>
  </r>
  <r>
    <x v="0"/>
    <x v="9"/>
    <x v="0"/>
    <s v="P.Ryder"/>
    <s v="PTA"/>
    <x v="3"/>
    <n v="110"/>
    <x v="30"/>
  </r>
  <r>
    <x v="0"/>
    <x v="9"/>
    <x v="0"/>
    <s v="J.Harbrow"/>
    <s v="GCS"/>
    <x v="2"/>
    <n v="100"/>
    <x v="17"/>
  </r>
  <r>
    <x v="0"/>
    <x v="9"/>
    <x v="0"/>
    <s v="D.Mundy"/>
    <s v="FRE"/>
    <x v="1"/>
    <n v="79"/>
    <x v="84"/>
  </r>
  <r>
    <x v="0"/>
    <x v="9"/>
    <x v="0"/>
    <s v="S.Ross"/>
    <s v="STK"/>
    <x v="1"/>
    <n v="114"/>
    <x v="85"/>
  </r>
  <r>
    <x v="0"/>
    <x v="9"/>
    <x v="0"/>
    <s v="J.Steele"/>
    <s v="STK"/>
    <x v="0"/>
    <n v="98"/>
    <x v="33"/>
  </r>
  <r>
    <x v="0"/>
    <x v="9"/>
    <x v="0"/>
    <s v="A.Gaff"/>
    <s v="WCE"/>
    <x v="1"/>
    <n v="90"/>
    <x v="12"/>
  </r>
  <r>
    <x v="0"/>
    <x v="9"/>
    <x v="0"/>
    <s v="J.Harmes"/>
    <s v="MEL"/>
    <x v="4"/>
    <n v="93"/>
    <x v="83"/>
  </r>
  <r>
    <x v="0"/>
    <x v="9"/>
    <x v="0"/>
    <s v="M.Barlow"/>
    <s v="GCS"/>
    <x v="4"/>
    <n v="94"/>
    <x v="11"/>
  </r>
  <r>
    <x v="0"/>
    <x v="9"/>
    <x v="0"/>
    <s v="D.Swallow"/>
    <s v="GCS"/>
    <x v="4"/>
    <n v="74"/>
    <x v="30"/>
  </r>
  <r>
    <x v="0"/>
    <x v="9"/>
    <x v="0"/>
    <s v="A.Sandilands"/>
    <s v="FRE"/>
    <x v="4"/>
    <n v="90"/>
    <x v="16"/>
  </r>
  <r>
    <x v="0"/>
    <x v="10"/>
    <x v="0"/>
    <s v="L.Hodge"/>
    <s v="HAW"/>
    <x v="2"/>
    <n v="113"/>
    <x v="1"/>
  </r>
  <r>
    <x v="0"/>
    <x v="10"/>
    <x v="0"/>
    <s v="J.Macrae"/>
    <s v="WBD"/>
    <x v="0"/>
    <n v="95"/>
    <x v="16"/>
  </r>
  <r>
    <x v="0"/>
    <x v="10"/>
    <x v="0"/>
    <s v="J.Waite"/>
    <s v="NTH"/>
    <x v="0"/>
    <n v="110"/>
    <x v="86"/>
  </r>
  <r>
    <x v="0"/>
    <x v="10"/>
    <x v="0"/>
    <s v="S.Docherty"/>
    <s v="CAR"/>
    <x v="2"/>
    <n v="118"/>
    <x v="16"/>
  </r>
  <r>
    <x v="0"/>
    <x v="10"/>
    <x v="0"/>
    <s v="Z.Jones"/>
    <s v="SYD"/>
    <x v="2"/>
    <n v="81"/>
    <x v="16"/>
  </r>
  <r>
    <x v="0"/>
    <x v="10"/>
    <x v="0"/>
    <s v="J.Kennedy"/>
    <s v="SYD"/>
    <x v="1"/>
    <n v="105"/>
    <x v="16"/>
  </r>
  <r>
    <x v="0"/>
    <x v="10"/>
    <x v="0"/>
    <s v="M.Duncan"/>
    <s v="GEE"/>
    <x v="1"/>
    <n v="89"/>
    <x v="83"/>
  </r>
  <r>
    <x v="0"/>
    <x v="10"/>
    <x v="0"/>
    <s v="D.Shiel"/>
    <s v="GWS"/>
    <x v="1"/>
    <n v="95"/>
    <x v="62"/>
  </r>
  <r>
    <x v="0"/>
    <x v="10"/>
    <x v="0"/>
    <s v="T.Greene"/>
    <s v="GWS"/>
    <x v="0"/>
    <n v="87"/>
    <x v="4"/>
  </r>
  <r>
    <x v="0"/>
    <x v="10"/>
    <x v="0"/>
    <s v="J.Pittard"/>
    <s v="PTA"/>
    <x v="2"/>
    <n v="78"/>
    <x v="71"/>
  </r>
  <r>
    <x v="0"/>
    <x v="10"/>
    <x v="0"/>
    <s v="P.Ryder"/>
    <s v="PTA"/>
    <x v="0"/>
    <n v="110"/>
    <x v="54"/>
  </r>
  <r>
    <x v="0"/>
    <x v="10"/>
    <x v="0"/>
    <s v="J.Polec"/>
    <s v="PTA"/>
    <x v="1"/>
    <n v="96"/>
    <x v="85"/>
  </r>
  <r>
    <x v="0"/>
    <x v="10"/>
    <x v="0"/>
    <s v="M.Barlow"/>
    <s v="GCS"/>
    <x v="1"/>
    <n v="85"/>
    <x v="6"/>
  </r>
  <r>
    <x v="0"/>
    <x v="10"/>
    <x v="0"/>
    <s v="J.Harbrow"/>
    <s v="GCS"/>
    <x v="2"/>
    <n v="103"/>
    <x v="54"/>
  </r>
  <r>
    <x v="0"/>
    <x v="10"/>
    <x v="0"/>
    <s v="A.Sandilands"/>
    <s v="FRE"/>
    <x v="3"/>
    <n v="90"/>
    <x v="16"/>
  </r>
  <r>
    <x v="0"/>
    <x v="10"/>
    <x v="0"/>
    <s v="D.Mundy"/>
    <s v="FRE"/>
    <x v="1"/>
    <n v="83"/>
    <x v="52"/>
  </r>
  <r>
    <x v="0"/>
    <x v="10"/>
    <x v="0"/>
    <s v="J.Steele"/>
    <s v="STK"/>
    <x v="0"/>
    <n v="98"/>
    <x v="16"/>
  </r>
  <r>
    <x v="0"/>
    <x v="10"/>
    <x v="0"/>
    <s v="A.Gaff"/>
    <s v="WCE"/>
    <x v="1"/>
    <n v="86"/>
    <x v="7"/>
  </r>
  <r>
    <x v="0"/>
    <x v="10"/>
    <x v="0"/>
    <s v="J.Harmes"/>
    <s v="MEL"/>
    <x v="4"/>
    <n v="93"/>
    <x v="16"/>
  </r>
  <r>
    <x v="0"/>
    <x v="10"/>
    <x v="0"/>
    <s v="J.Lewis"/>
    <s v="MEL"/>
    <x v="4"/>
    <n v="100"/>
    <x v="16"/>
  </r>
  <r>
    <x v="0"/>
    <x v="10"/>
    <x v="0"/>
    <s v="A.Neal-Bullen"/>
    <s v="MEL"/>
    <x v="4"/>
    <n v="92"/>
    <x v="16"/>
  </r>
  <r>
    <x v="0"/>
    <x v="10"/>
    <x v="0"/>
    <s v="S.Ross"/>
    <s v="STK"/>
    <x v="4"/>
    <n v="114"/>
    <x v="16"/>
  </r>
  <r>
    <x v="0"/>
    <x v="11"/>
    <x v="0"/>
    <s v="L.Hodge"/>
    <s v="HAW"/>
    <x v="2"/>
    <n v="113"/>
    <x v="16"/>
  </r>
  <r>
    <x v="0"/>
    <x v="11"/>
    <x v="0"/>
    <s v="J.Macrae"/>
    <s v="WBD"/>
    <x v="0"/>
    <n v="99"/>
    <x v="38"/>
  </r>
  <r>
    <x v="0"/>
    <x v="11"/>
    <x v="0"/>
    <s v="J.Lewis"/>
    <s v="MEL"/>
    <x v="1"/>
    <n v="82"/>
    <x v="87"/>
  </r>
  <r>
    <x v="0"/>
    <x v="11"/>
    <x v="0"/>
    <s v="J.Harmes"/>
    <s v="MEL"/>
    <x v="2"/>
    <n v="80"/>
    <x v="88"/>
  </r>
  <r>
    <x v="0"/>
    <x v="11"/>
    <x v="0"/>
    <s v="A.Neal-Bullen"/>
    <s v="MEL"/>
    <x v="0"/>
    <n v="82"/>
    <x v="54"/>
  </r>
  <r>
    <x v="0"/>
    <x v="11"/>
    <x v="0"/>
    <s v="S.Docherty"/>
    <s v="CAR"/>
    <x v="2"/>
    <n v="117"/>
    <x v="89"/>
  </r>
  <r>
    <x v="0"/>
    <x v="11"/>
    <x v="0"/>
    <s v="Z.Jones"/>
    <s v="SYD"/>
    <x v="2"/>
    <n v="78"/>
    <x v="0"/>
  </r>
  <r>
    <x v="0"/>
    <x v="11"/>
    <x v="0"/>
    <s v="J.Kennedy"/>
    <s v="SYD"/>
    <x v="1"/>
    <n v="107"/>
    <x v="35"/>
  </r>
  <r>
    <x v="0"/>
    <x v="11"/>
    <x v="0"/>
    <s v="D.Shiel"/>
    <s v="GWS"/>
    <x v="1"/>
    <n v="101"/>
    <x v="90"/>
  </r>
  <r>
    <x v="0"/>
    <x v="11"/>
    <x v="0"/>
    <s v="T.Greene"/>
    <s v="GWS"/>
    <x v="0"/>
    <n v="85"/>
    <x v="8"/>
  </r>
  <r>
    <x v="0"/>
    <x v="11"/>
    <x v="0"/>
    <s v="J.Pittard"/>
    <s v="PTA"/>
    <x v="2"/>
    <n v="75"/>
    <x v="91"/>
  </r>
  <r>
    <x v="0"/>
    <x v="11"/>
    <x v="0"/>
    <s v="J.Polec"/>
    <s v="PTA"/>
    <x v="1"/>
    <n v="95"/>
    <x v="6"/>
  </r>
  <r>
    <x v="0"/>
    <x v="11"/>
    <x v="0"/>
    <s v="P.Ryder"/>
    <s v="PTA"/>
    <x v="0"/>
    <n v="107"/>
    <x v="54"/>
  </r>
  <r>
    <x v="0"/>
    <x v="11"/>
    <x v="0"/>
    <s v="M.Barlow"/>
    <s v="GCS"/>
    <x v="1"/>
    <n v="88"/>
    <x v="83"/>
  </r>
  <r>
    <x v="0"/>
    <x v="11"/>
    <x v="0"/>
    <s v="T.Bellchambers"/>
    <s v="ESS"/>
    <x v="3"/>
    <n v="78"/>
    <x v="51"/>
  </r>
  <r>
    <x v="0"/>
    <x v="11"/>
    <x v="0"/>
    <s v="D.Mundy"/>
    <s v="FRE"/>
    <x v="1"/>
    <n v="86"/>
    <x v="47"/>
  </r>
  <r>
    <x v="0"/>
    <x v="11"/>
    <x v="0"/>
    <s v="S.Ross"/>
    <s v="STK"/>
    <x v="1"/>
    <n v="113"/>
    <x v="35"/>
  </r>
  <r>
    <x v="0"/>
    <x v="11"/>
    <x v="0"/>
    <s v="J.Steele"/>
    <s v="STK"/>
    <x v="0"/>
    <n v="85"/>
    <x v="92"/>
  </r>
  <r>
    <x v="0"/>
    <x v="11"/>
    <x v="0"/>
    <s v="M.Duncan"/>
    <s v="GEE"/>
    <x v="4"/>
    <n v="89"/>
    <x v="16"/>
  </r>
  <r>
    <x v="0"/>
    <x v="11"/>
    <x v="0"/>
    <s v="Z.Smith"/>
    <s v="GEE"/>
    <x v="4"/>
    <n v="103"/>
    <x v="16"/>
  </r>
  <r>
    <x v="0"/>
    <x v="11"/>
    <x v="0"/>
    <s v="J.Harbrow"/>
    <s v="GCS"/>
    <x v="4"/>
    <n v="103"/>
    <x v="16"/>
  </r>
  <r>
    <x v="0"/>
    <x v="11"/>
    <x v="0"/>
    <s v="A.Gaff"/>
    <s v="WCE"/>
    <x v="4"/>
    <n v="86"/>
    <x v="16"/>
  </r>
  <r>
    <x v="0"/>
    <x v="12"/>
    <x v="0"/>
    <s v="L.Hodge"/>
    <s v="HAW"/>
    <x v="2"/>
    <n v="113"/>
    <x v="16"/>
  </r>
  <r>
    <x v="0"/>
    <x v="12"/>
    <x v="0"/>
    <s v="J.Macrae"/>
    <s v="WBD"/>
    <x v="0"/>
    <n v="90"/>
    <x v="39"/>
  </r>
  <r>
    <x v="0"/>
    <x v="12"/>
    <x v="0"/>
    <s v="J.Lewis"/>
    <s v="MEL"/>
    <x v="1"/>
    <n v="78"/>
    <x v="55"/>
  </r>
  <r>
    <x v="0"/>
    <x v="12"/>
    <x v="0"/>
    <s v="J.Harmes"/>
    <s v="MEL"/>
    <x v="2"/>
    <n v="80"/>
    <x v="6"/>
  </r>
  <r>
    <x v="0"/>
    <x v="12"/>
    <x v="0"/>
    <s v="A.Neal-Bullen"/>
    <s v="MEL"/>
    <x v="0"/>
    <n v="75"/>
    <x v="23"/>
  </r>
  <r>
    <x v="0"/>
    <x v="12"/>
    <x v="0"/>
    <s v="S.Docherty"/>
    <s v="CAR"/>
    <x v="2"/>
    <n v="127"/>
    <x v="93"/>
  </r>
  <r>
    <x v="0"/>
    <x v="12"/>
    <x v="0"/>
    <s v="Z.Jones"/>
    <s v="SYD"/>
    <x v="2"/>
    <n v="67"/>
    <x v="94"/>
  </r>
  <r>
    <x v="0"/>
    <x v="12"/>
    <x v="0"/>
    <s v="J.Kennedy"/>
    <s v="SYD"/>
    <x v="1"/>
    <n v="112"/>
    <x v="2"/>
  </r>
  <r>
    <x v="0"/>
    <x v="12"/>
    <x v="0"/>
    <s v="M.Duncan"/>
    <s v="GEE"/>
    <x v="1"/>
    <n v="96"/>
    <x v="18"/>
  </r>
  <r>
    <x v="0"/>
    <x v="12"/>
    <x v="0"/>
    <s v="D.Menzel"/>
    <s v="GEE"/>
    <x v="0"/>
    <n v="60"/>
    <x v="6"/>
  </r>
  <r>
    <x v="0"/>
    <x v="12"/>
    <x v="0"/>
    <s v="Z.Smith"/>
    <s v="GEE"/>
    <x v="3"/>
    <n v="110"/>
    <x v="88"/>
  </r>
  <r>
    <x v="0"/>
    <x v="12"/>
    <x v="0"/>
    <s v="D.Shiel"/>
    <s v="GWS"/>
    <x v="1"/>
    <n v="101"/>
    <x v="16"/>
  </r>
  <r>
    <x v="0"/>
    <x v="12"/>
    <x v="0"/>
    <s v="P.Ryder"/>
    <s v="PTA"/>
    <x v="0"/>
    <n v="102"/>
    <x v="15"/>
  </r>
  <r>
    <x v="0"/>
    <x v="12"/>
    <x v="0"/>
    <s v="J.Polec"/>
    <s v="PTA"/>
    <x v="1"/>
    <n v="91"/>
    <x v="30"/>
  </r>
  <r>
    <x v="0"/>
    <x v="12"/>
    <x v="0"/>
    <s v="C.Hooker"/>
    <s v="ESS"/>
    <x v="2"/>
    <n v="93"/>
    <x v="16"/>
  </r>
  <r>
    <x v="0"/>
    <x v="12"/>
    <x v="0"/>
    <s v="S.Ross"/>
    <s v="STK"/>
    <x v="1"/>
    <n v="115"/>
    <x v="20"/>
  </r>
  <r>
    <x v="0"/>
    <x v="12"/>
    <x v="0"/>
    <s v="J.Steele"/>
    <s v="STK"/>
    <x v="0"/>
    <n v="85"/>
    <x v="16"/>
  </r>
  <r>
    <x v="0"/>
    <x v="12"/>
    <x v="0"/>
    <s v="A.Gaff"/>
    <s v="WCE"/>
    <x v="1"/>
    <n v="95"/>
    <x v="20"/>
  </r>
  <r>
    <x v="0"/>
    <x v="12"/>
    <x v="0"/>
    <s v="T.Greene"/>
    <s v="GWS"/>
    <x v="4"/>
    <n v="85"/>
    <x v="16"/>
  </r>
  <r>
    <x v="0"/>
    <x v="12"/>
    <x v="0"/>
    <s v="J.Pittard"/>
    <s v="PTA"/>
    <x v="4"/>
    <n v="75"/>
    <x v="16"/>
  </r>
  <r>
    <x v="0"/>
    <x v="12"/>
    <x v="0"/>
    <s v="J.Harbrow"/>
    <s v="GCS"/>
    <x v="4"/>
    <n v="103"/>
    <x v="16"/>
  </r>
  <r>
    <x v="0"/>
    <x v="12"/>
    <x v="0"/>
    <s v="D.Mundy"/>
    <s v="FRE"/>
    <x v="4"/>
    <n v="86"/>
    <x v="16"/>
  </r>
  <r>
    <x v="0"/>
    <x v="13"/>
    <x v="0"/>
    <s v="L.Hodge"/>
    <s v="HAW"/>
    <x v="2"/>
    <n v="106"/>
    <x v="29"/>
  </r>
  <r>
    <x v="0"/>
    <x v="13"/>
    <x v="0"/>
    <s v="J.Macrae"/>
    <s v="WBD"/>
    <x v="0"/>
    <n v="93"/>
    <x v="90"/>
  </r>
  <r>
    <x v="0"/>
    <x v="13"/>
    <x v="0"/>
    <s v="M.Daw"/>
    <s v="NTH"/>
    <x v="0"/>
    <n v="75"/>
    <x v="39"/>
  </r>
  <r>
    <x v="0"/>
    <x v="13"/>
    <x v="0"/>
    <s v="S.Docherty"/>
    <s v="CAR"/>
    <x v="2"/>
    <n v="125"/>
    <x v="20"/>
  </r>
  <r>
    <x v="0"/>
    <x v="13"/>
    <x v="0"/>
    <s v="J.Kennedy"/>
    <s v="SYD"/>
    <x v="1"/>
    <n v="111"/>
    <x v="95"/>
  </r>
  <r>
    <x v="0"/>
    <x v="13"/>
    <x v="0"/>
    <s v="M.Duncan"/>
    <s v="GEE"/>
    <x v="1"/>
    <n v="100"/>
    <x v="4"/>
  </r>
  <r>
    <x v="0"/>
    <x v="13"/>
    <x v="0"/>
    <s v="D.Shiel"/>
    <s v="GWS"/>
    <x v="1"/>
    <n v="113"/>
    <x v="36"/>
  </r>
  <r>
    <x v="0"/>
    <x v="13"/>
    <x v="0"/>
    <s v="T.Greene"/>
    <s v="GWS"/>
    <x v="0"/>
    <n v="91"/>
    <x v="95"/>
  </r>
  <r>
    <x v="0"/>
    <x v="13"/>
    <x v="0"/>
    <s v="J.Pittard"/>
    <s v="PTA"/>
    <x v="2"/>
    <n v="75"/>
    <x v="96"/>
  </r>
  <r>
    <x v="0"/>
    <x v="13"/>
    <x v="0"/>
    <s v="P.Ryder"/>
    <s v="PTA"/>
    <x v="0"/>
    <n v="96"/>
    <x v="33"/>
  </r>
  <r>
    <x v="0"/>
    <x v="13"/>
    <x v="0"/>
    <s v="J.Harbrow"/>
    <s v="GCS"/>
    <x v="2"/>
    <n v="103"/>
    <x v="15"/>
  </r>
  <r>
    <x v="0"/>
    <x v="13"/>
    <x v="0"/>
    <s v="J.Watson"/>
    <s v="ESS"/>
    <x v="1"/>
    <n v="93"/>
    <x v="82"/>
  </r>
  <r>
    <x v="0"/>
    <x v="13"/>
    <x v="0"/>
    <s v="T.Bellchambers"/>
    <s v="ESS"/>
    <x v="3"/>
    <n v="91"/>
    <x v="8"/>
  </r>
  <r>
    <x v="0"/>
    <x v="13"/>
    <x v="0"/>
    <s v="D.Mundy"/>
    <s v="FRE"/>
    <x v="1"/>
    <n v="84"/>
    <x v="3"/>
  </r>
  <r>
    <x v="0"/>
    <x v="13"/>
    <x v="0"/>
    <s v="D.Astbury"/>
    <s v="RIC"/>
    <x v="2"/>
    <n v="82"/>
    <x v="39"/>
  </r>
  <r>
    <x v="0"/>
    <x v="13"/>
    <x v="0"/>
    <s v="S.Ross"/>
    <s v="STK"/>
    <x v="1"/>
    <n v="107"/>
    <x v="64"/>
  </r>
  <r>
    <x v="0"/>
    <x v="13"/>
    <x v="0"/>
    <s v="R.Douglas"/>
    <s v="ADE"/>
    <x v="0"/>
    <n v="70"/>
    <x v="74"/>
  </r>
  <r>
    <x v="0"/>
    <x v="13"/>
    <x v="0"/>
    <s v="A.Gaff"/>
    <s v="WCE"/>
    <x v="1"/>
    <n v="90"/>
    <x v="4"/>
  </r>
  <r>
    <x v="0"/>
    <x v="13"/>
    <x v="0"/>
    <s v="J.Lewis"/>
    <s v="MEL"/>
    <x v="4"/>
    <n v="77"/>
    <x v="94"/>
  </r>
  <r>
    <x v="0"/>
    <x v="13"/>
    <x v="0"/>
    <s v="Z.Jones"/>
    <s v="SYD"/>
    <x v="4"/>
    <n v="67"/>
    <x v="16"/>
  </r>
  <r>
    <x v="0"/>
    <x v="13"/>
    <x v="0"/>
    <s v="C.Hooker"/>
    <s v="ESS"/>
    <x v="4"/>
    <n v="93"/>
    <x v="16"/>
  </r>
  <r>
    <x v="0"/>
    <x v="13"/>
    <x v="0"/>
    <s v="J.Steele"/>
    <s v="STK"/>
    <x v="4"/>
    <n v="85"/>
    <x v="16"/>
  </r>
  <r>
    <x v="0"/>
    <x v="14"/>
    <x v="0"/>
    <s v="L.Hodge"/>
    <s v="HAW"/>
    <x v="2"/>
    <n v="98"/>
    <x v="96"/>
  </r>
  <r>
    <x v="0"/>
    <x v="14"/>
    <x v="0"/>
    <s v="J.Macrae"/>
    <s v="WBD"/>
    <x v="0"/>
    <n v="93"/>
    <x v="54"/>
  </r>
  <r>
    <x v="0"/>
    <x v="14"/>
    <x v="0"/>
    <s v="J.Elliott"/>
    <s v="COL"/>
    <x v="0"/>
    <n v="73"/>
    <x v="97"/>
  </r>
  <r>
    <x v="0"/>
    <x v="14"/>
    <x v="0"/>
    <s v="S.Docherty"/>
    <s v="CAR"/>
    <x v="2"/>
    <n v="129"/>
    <x v="90"/>
  </r>
  <r>
    <x v="0"/>
    <x v="14"/>
    <x v="0"/>
    <s v="Z.Jones"/>
    <s v="SYD"/>
    <x v="2"/>
    <n v="75"/>
    <x v="60"/>
  </r>
  <r>
    <x v="0"/>
    <x v="14"/>
    <x v="0"/>
    <s v="J.Kennedy"/>
    <s v="SYD"/>
    <x v="1"/>
    <n v="111"/>
    <x v="57"/>
  </r>
  <r>
    <x v="0"/>
    <x v="14"/>
    <x v="0"/>
    <s v="M.Duncan"/>
    <s v="GEE"/>
    <x v="1"/>
    <n v="94"/>
    <x v="67"/>
  </r>
  <r>
    <x v="0"/>
    <x v="14"/>
    <x v="0"/>
    <s v="D.Shiel"/>
    <s v="GWS"/>
    <x v="1"/>
    <n v="117"/>
    <x v="83"/>
  </r>
  <r>
    <x v="0"/>
    <x v="14"/>
    <x v="0"/>
    <s v="J.Pittard"/>
    <s v="PTA"/>
    <x v="2"/>
    <n v="68"/>
    <x v="88"/>
  </r>
  <r>
    <x v="0"/>
    <x v="14"/>
    <x v="0"/>
    <s v="P.Ryder"/>
    <s v="PTA"/>
    <x v="0"/>
    <n v="108"/>
    <x v="95"/>
  </r>
  <r>
    <x v="0"/>
    <x v="14"/>
    <x v="0"/>
    <s v="J.Harbrow"/>
    <s v="GCS"/>
    <x v="2"/>
    <n v="104"/>
    <x v="57"/>
  </r>
  <r>
    <x v="0"/>
    <x v="14"/>
    <x v="0"/>
    <s v="J.Watson"/>
    <s v="ESS"/>
    <x v="1"/>
    <n v="97"/>
    <x v="95"/>
  </r>
  <r>
    <x v="0"/>
    <x v="14"/>
    <x v="0"/>
    <s v="T.Bellchambers"/>
    <s v="ESS"/>
    <x v="3"/>
    <n v="84"/>
    <x v="98"/>
  </r>
  <r>
    <x v="0"/>
    <x v="14"/>
    <x v="0"/>
    <s v="D.Mundy"/>
    <s v="FRE"/>
    <x v="1"/>
    <n v="78"/>
    <x v="4"/>
  </r>
  <r>
    <x v="0"/>
    <x v="14"/>
    <x v="0"/>
    <s v="K.Lambert"/>
    <s v="RIC"/>
    <x v="0"/>
    <n v="101"/>
    <x v="15"/>
  </r>
  <r>
    <x v="0"/>
    <x v="14"/>
    <x v="0"/>
    <s v="S.Ross"/>
    <s v="STK"/>
    <x v="1"/>
    <n v="106"/>
    <x v="99"/>
  </r>
  <r>
    <x v="0"/>
    <x v="14"/>
    <x v="0"/>
    <s v="J.Steele"/>
    <s v="STK"/>
    <x v="0"/>
    <n v="91"/>
    <x v="10"/>
  </r>
  <r>
    <x v="0"/>
    <x v="14"/>
    <x v="0"/>
    <s v="A.Gaff"/>
    <s v="WCE"/>
    <x v="1"/>
    <n v="98"/>
    <x v="81"/>
  </r>
  <r>
    <x v="0"/>
    <x v="14"/>
    <x v="0"/>
    <s v="M.Boyd"/>
    <s v="WBD"/>
    <x v="4"/>
    <n v="67"/>
    <x v="16"/>
  </r>
  <r>
    <x v="0"/>
    <x v="14"/>
    <x v="0"/>
    <s v="T.Greene"/>
    <s v="GWS"/>
    <x v="4"/>
    <n v="91"/>
    <x v="16"/>
  </r>
  <r>
    <x v="0"/>
    <x v="14"/>
    <x v="0"/>
    <s v="C.Hooker"/>
    <s v="ESS"/>
    <x v="4"/>
    <n v="93"/>
    <x v="39"/>
  </r>
  <r>
    <x v="0"/>
    <x v="14"/>
    <x v="0"/>
    <s v="S.Thompson"/>
    <s v="ADE"/>
    <x v="4"/>
    <n v="80"/>
    <x v="16"/>
  </r>
  <r>
    <x v="0"/>
    <x v="15"/>
    <x v="0"/>
    <s v="L.Hodge"/>
    <s v="HAW"/>
    <x v="2"/>
    <n v="91"/>
    <x v="100"/>
  </r>
  <r>
    <x v="0"/>
    <x v="15"/>
    <x v="0"/>
    <s v="J.Roughead"/>
    <s v="HAW"/>
    <x v="0"/>
    <n v="103"/>
    <x v="64"/>
  </r>
  <r>
    <x v="0"/>
    <x v="15"/>
    <x v="0"/>
    <s v="J.Macrae"/>
    <s v="WBD"/>
    <x v="0"/>
    <n v="99"/>
    <x v="18"/>
  </r>
  <r>
    <x v="0"/>
    <x v="15"/>
    <x v="0"/>
    <s v="R.Bastinac"/>
    <s v="BRL"/>
    <x v="1"/>
    <n v="93"/>
    <x v="51"/>
  </r>
  <r>
    <x v="0"/>
    <x v="15"/>
    <x v="0"/>
    <s v="S.Docherty"/>
    <s v="CAR"/>
    <x v="2"/>
    <n v="132"/>
    <x v="101"/>
  </r>
  <r>
    <x v="0"/>
    <x v="15"/>
    <x v="0"/>
    <s v="Z.Jones"/>
    <s v="SYD"/>
    <x v="2"/>
    <n v="76"/>
    <x v="79"/>
  </r>
  <r>
    <x v="0"/>
    <x v="15"/>
    <x v="0"/>
    <s v="M.Duncan"/>
    <s v="GEE"/>
    <x v="1"/>
    <n v="102"/>
    <x v="89"/>
  </r>
  <r>
    <x v="0"/>
    <x v="15"/>
    <x v="0"/>
    <s v="D.Shiel"/>
    <s v="GWS"/>
    <x v="1"/>
    <n v="118"/>
    <x v="10"/>
  </r>
  <r>
    <x v="0"/>
    <x v="15"/>
    <x v="0"/>
    <s v="J.Pittard"/>
    <s v="PTA"/>
    <x v="2"/>
    <n v="70"/>
    <x v="102"/>
  </r>
  <r>
    <x v="0"/>
    <x v="15"/>
    <x v="0"/>
    <s v="P.Ryder"/>
    <s v="PTA"/>
    <x v="0"/>
    <n v="118"/>
    <x v="76"/>
  </r>
  <r>
    <x v="0"/>
    <x v="15"/>
    <x v="0"/>
    <s v="J.Harbrow"/>
    <s v="GCS"/>
    <x v="2"/>
    <n v="94"/>
    <x v="28"/>
  </r>
  <r>
    <x v="0"/>
    <x v="15"/>
    <x v="0"/>
    <s v="J.Watson"/>
    <s v="ESS"/>
    <x v="1"/>
    <n v="96"/>
    <x v="11"/>
  </r>
  <r>
    <x v="0"/>
    <x v="15"/>
    <x v="0"/>
    <s v="T.Bellchambers"/>
    <s v="ESS"/>
    <x v="3"/>
    <n v="85"/>
    <x v="4"/>
  </r>
  <r>
    <x v="0"/>
    <x v="15"/>
    <x v="0"/>
    <s v="D.Mundy"/>
    <s v="FRE"/>
    <x v="1"/>
    <n v="78"/>
    <x v="16"/>
  </r>
  <r>
    <x v="0"/>
    <x v="15"/>
    <x v="0"/>
    <s v="K.Lambert"/>
    <s v="RIC"/>
    <x v="0"/>
    <n v="107"/>
    <x v="57"/>
  </r>
  <r>
    <x v="0"/>
    <x v="15"/>
    <x v="0"/>
    <s v="S.Ross"/>
    <s v="STK"/>
    <x v="1"/>
    <n v="118"/>
    <x v="103"/>
  </r>
  <r>
    <x v="0"/>
    <x v="15"/>
    <x v="0"/>
    <s v="J.Steele"/>
    <s v="STK"/>
    <x v="0"/>
    <n v="83"/>
    <x v="11"/>
  </r>
  <r>
    <x v="0"/>
    <x v="15"/>
    <x v="0"/>
    <s v="A.Gaff"/>
    <s v="WCE"/>
    <x v="1"/>
    <n v="95"/>
    <x v="3"/>
  </r>
  <r>
    <x v="0"/>
    <x v="15"/>
    <x v="0"/>
    <s v="M.Boyd"/>
    <s v="WBD"/>
    <x v="4"/>
    <n v="69"/>
    <x v="39"/>
  </r>
  <r>
    <x v="0"/>
    <x v="15"/>
    <x v="0"/>
    <s v="J.Elliott"/>
    <s v="COL"/>
    <x v="4"/>
    <n v="72"/>
    <x v="7"/>
  </r>
  <r>
    <x v="0"/>
    <x v="15"/>
    <x v="0"/>
    <s v="J.Kennedy"/>
    <s v="SYD"/>
    <x v="4"/>
    <n v="111"/>
    <x v="16"/>
  </r>
  <r>
    <x v="0"/>
    <x v="15"/>
    <x v="0"/>
    <s v="T.Greene"/>
    <s v="GWS"/>
    <x v="4"/>
    <n v="91"/>
    <x v="16"/>
  </r>
  <r>
    <x v="0"/>
    <x v="16"/>
    <x v="0"/>
    <s v="L.Hodge"/>
    <s v="HAW"/>
    <x v="2"/>
    <n v="88"/>
    <x v="85"/>
  </r>
  <r>
    <x v="0"/>
    <x v="16"/>
    <x v="0"/>
    <s v="J.Macrae"/>
    <s v="WBD"/>
    <x v="0"/>
    <n v="99"/>
    <x v="22"/>
  </r>
  <r>
    <x v="0"/>
    <x v="16"/>
    <x v="0"/>
    <s v="S.Docherty"/>
    <s v="CAR"/>
    <x v="2"/>
    <n v="125"/>
    <x v="10"/>
  </r>
  <r>
    <x v="0"/>
    <x v="16"/>
    <x v="0"/>
    <s v="Z.Jones"/>
    <s v="SYD"/>
    <x v="2"/>
    <n v="73"/>
    <x v="9"/>
  </r>
  <r>
    <x v="0"/>
    <x v="16"/>
    <x v="0"/>
    <s v="J.Kennedy"/>
    <s v="SYD"/>
    <x v="1"/>
    <n v="106"/>
    <x v="67"/>
  </r>
  <r>
    <x v="0"/>
    <x v="16"/>
    <x v="0"/>
    <s v="M.Duncan"/>
    <s v="GEE"/>
    <x v="1"/>
    <n v="106"/>
    <x v="31"/>
  </r>
  <r>
    <x v="0"/>
    <x v="16"/>
    <x v="0"/>
    <s v="D.Shiel"/>
    <s v="GWS"/>
    <x v="1"/>
    <n v="115"/>
    <x v="3"/>
  </r>
  <r>
    <x v="0"/>
    <x v="16"/>
    <x v="0"/>
    <s v="T.Greene"/>
    <s v="GWS"/>
    <x v="0"/>
    <n v="93"/>
    <x v="52"/>
  </r>
  <r>
    <x v="0"/>
    <x v="16"/>
    <x v="0"/>
    <s v="J.Pittard"/>
    <s v="PTA"/>
    <x v="2"/>
    <n v="71"/>
    <x v="44"/>
  </r>
  <r>
    <x v="0"/>
    <x v="16"/>
    <x v="0"/>
    <s v="P.Ryder"/>
    <s v="PTA"/>
    <x v="0"/>
    <n v="123"/>
    <x v="62"/>
  </r>
  <r>
    <x v="0"/>
    <x v="16"/>
    <x v="0"/>
    <s v="J.Harbrow"/>
    <s v="GCS"/>
    <x v="2"/>
    <n v="88"/>
    <x v="104"/>
  </r>
  <r>
    <x v="0"/>
    <x v="16"/>
    <x v="0"/>
    <s v="D.Swallow"/>
    <s v="GCS"/>
    <x v="1"/>
    <n v="90"/>
    <x v="83"/>
  </r>
  <r>
    <x v="0"/>
    <x v="16"/>
    <x v="0"/>
    <s v="T.Bellchambers"/>
    <s v="ESS"/>
    <x v="3"/>
    <n v="87"/>
    <x v="12"/>
  </r>
  <r>
    <x v="0"/>
    <x v="16"/>
    <x v="0"/>
    <s v="D.Mundy"/>
    <s v="FRE"/>
    <x v="1"/>
    <n v="86"/>
    <x v="52"/>
  </r>
  <r>
    <x v="0"/>
    <x v="16"/>
    <x v="0"/>
    <s v="K.Lambert"/>
    <s v="RIC"/>
    <x v="0"/>
    <n v="105"/>
    <x v="52"/>
  </r>
  <r>
    <x v="0"/>
    <x v="16"/>
    <x v="0"/>
    <s v="S.Ross"/>
    <s v="STK"/>
    <x v="1"/>
    <n v="110"/>
    <x v="88"/>
  </r>
  <r>
    <x v="0"/>
    <x v="16"/>
    <x v="0"/>
    <s v="J.Steele"/>
    <s v="STK"/>
    <x v="0"/>
    <n v="77"/>
    <x v="13"/>
  </r>
  <r>
    <x v="0"/>
    <x v="16"/>
    <x v="0"/>
    <s v="A.Gaff"/>
    <s v="WCE"/>
    <x v="1"/>
    <n v="98"/>
    <x v="43"/>
  </r>
  <r>
    <x v="0"/>
    <x v="16"/>
    <x v="0"/>
    <s v="J.Roughead"/>
    <s v="HAW"/>
    <x v="4"/>
    <n v="103"/>
    <x v="64"/>
  </r>
  <r>
    <x v="0"/>
    <x v="16"/>
    <x v="0"/>
    <s v="M.Boyd"/>
    <s v="WBD"/>
    <x v="4"/>
    <n v="69"/>
    <x v="16"/>
  </r>
  <r>
    <x v="0"/>
    <x v="16"/>
    <x v="0"/>
    <s v="J.Elliott"/>
    <s v="COL"/>
    <x v="4"/>
    <n v="71"/>
    <x v="55"/>
  </r>
  <r>
    <x v="0"/>
    <x v="16"/>
    <x v="0"/>
    <s v="J.Watson"/>
    <s v="ESS"/>
    <x v="4"/>
    <n v="96"/>
    <x v="16"/>
  </r>
  <r>
    <x v="0"/>
    <x v="17"/>
    <x v="0"/>
    <s v="L.Hodge"/>
    <s v="HAW"/>
    <x v="2"/>
    <n v="88"/>
    <x v="83"/>
  </r>
  <r>
    <x v="0"/>
    <x v="17"/>
    <x v="0"/>
    <s v="J.Macrae"/>
    <s v="WBD"/>
    <x v="0"/>
    <n v="107"/>
    <x v="31"/>
  </r>
  <r>
    <x v="0"/>
    <x v="17"/>
    <x v="0"/>
    <s v="C.Salem"/>
    <s v="MEL"/>
    <x v="2"/>
    <n v="67"/>
    <x v="42"/>
  </r>
  <r>
    <x v="0"/>
    <x v="17"/>
    <x v="0"/>
    <s v="S.Docherty"/>
    <s v="CAR"/>
    <x v="2"/>
    <n v="116"/>
    <x v="72"/>
  </r>
  <r>
    <x v="0"/>
    <x v="17"/>
    <x v="0"/>
    <s v="Z.Jones"/>
    <s v="SYD"/>
    <x v="2"/>
    <n v="68"/>
    <x v="73"/>
  </r>
  <r>
    <x v="0"/>
    <x v="17"/>
    <x v="0"/>
    <s v="J.Kennedy"/>
    <s v="SYD"/>
    <x v="1"/>
    <n v="103"/>
    <x v="9"/>
  </r>
  <r>
    <x v="0"/>
    <x v="17"/>
    <x v="0"/>
    <s v="M.Duncan"/>
    <s v="GEE"/>
    <x v="1"/>
    <n v="103"/>
    <x v="10"/>
  </r>
  <r>
    <x v="0"/>
    <x v="17"/>
    <x v="0"/>
    <s v="D.Shiel"/>
    <s v="GWS"/>
    <x v="1"/>
    <n v="108"/>
    <x v="24"/>
  </r>
  <r>
    <x v="0"/>
    <x v="17"/>
    <x v="0"/>
    <s v="T.Greene"/>
    <s v="GWS"/>
    <x v="0"/>
    <n v="88"/>
    <x v="42"/>
  </r>
  <r>
    <x v="0"/>
    <x v="17"/>
    <x v="0"/>
    <s v="P.Ryder"/>
    <s v="PTA"/>
    <x v="0"/>
    <n v="121"/>
    <x v="32"/>
  </r>
  <r>
    <x v="0"/>
    <x v="17"/>
    <x v="0"/>
    <s v="J.Harbrow"/>
    <s v="GCS"/>
    <x v="2"/>
    <n v="82"/>
    <x v="100"/>
  </r>
  <r>
    <x v="0"/>
    <x v="17"/>
    <x v="0"/>
    <s v="D.Swallow"/>
    <s v="GCS"/>
    <x v="1"/>
    <n v="88"/>
    <x v="11"/>
  </r>
  <r>
    <x v="0"/>
    <x v="17"/>
    <x v="0"/>
    <s v="T.Bellchambers"/>
    <s v="ESS"/>
    <x v="3"/>
    <n v="92"/>
    <x v="4"/>
  </r>
  <r>
    <x v="0"/>
    <x v="17"/>
    <x v="0"/>
    <s v="D.Mundy"/>
    <s v="FRE"/>
    <x v="1"/>
    <n v="84"/>
    <x v="0"/>
  </r>
  <r>
    <x v="0"/>
    <x v="17"/>
    <x v="0"/>
    <s v="K.Lambert"/>
    <s v="RIC"/>
    <x v="0"/>
    <n v="102"/>
    <x v="88"/>
  </r>
  <r>
    <x v="0"/>
    <x v="17"/>
    <x v="0"/>
    <s v="S.Ross"/>
    <s v="STK"/>
    <x v="1"/>
    <n v="106"/>
    <x v="25"/>
  </r>
  <r>
    <x v="0"/>
    <x v="17"/>
    <x v="0"/>
    <s v="J.Steele"/>
    <s v="STK"/>
    <x v="0"/>
    <n v="79"/>
    <x v="63"/>
  </r>
  <r>
    <x v="0"/>
    <x v="17"/>
    <x v="0"/>
    <s v="A.Gaff"/>
    <s v="WCE"/>
    <x v="1"/>
    <n v="84"/>
    <x v="105"/>
  </r>
  <r>
    <x v="0"/>
    <x v="17"/>
    <x v="0"/>
    <s v="J.Roughead"/>
    <s v="HAW"/>
    <x v="4"/>
    <n v="105"/>
    <x v="94"/>
  </r>
  <r>
    <x v="0"/>
    <x v="17"/>
    <x v="0"/>
    <s v="A.Mullett"/>
    <s v="NTH"/>
    <x v="4"/>
    <n v="86"/>
    <x v="83"/>
  </r>
  <r>
    <x v="0"/>
    <x v="17"/>
    <x v="0"/>
    <s v="J.Pittard"/>
    <s v="PTA"/>
    <x v="4"/>
    <n v="71"/>
    <x v="16"/>
  </r>
  <r>
    <x v="0"/>
    <x v="17"/>
    <x v="0"/>
    <s v="J.Watson"/>
    <s v="ESS"/>
    <x v="4"/>
    <n v="95"/>
    <x v="3"/>
  </r>
  <r>
    <x v="0"/>
    <x v="18"/>
    <x v="0"/>
    <s v="L.Hodge"/>
    <s v="HAW"/>
    <x v="2"/>
    <n v="95"/>
    <x v="1"/>
  </r>
  <r>
    <x v="0"/>
    <x v="18"/>
    <x v="0"/>
    <s v="J.Roughead"/>
    <s v="HAW"/>
    <x v="0"/>
    <n v="124"/>
    <x v="80"/>
  </r>
  <r>
    <x v="0"/>
    <x v="18"/>
    <x v="0"/>
    <s v="J.Macrae"/>
    <s v="WBD"/>
    <x v="0"/>
    <n v="102"/>
    <x v="47"/>
  </r>
  <r>
    <x v="0"/>
    <x v="18"/>
    <x v="0"/>
    <s v="A.Mullett"/>
    <s v="NTH"/>
    <x v="2"/>
    <n v="87"/>
    <x v="0"/>
  </r>
  <r>
    <x v="0"/>
    <x v="18"/>
    <x v="0"/>
    <s v="S.Docherty"/>
    <s v="CAR"/>
    <x v="2"/>
    <n v="113"/>
    <x v="57"/>
  </r>
  <r>
    <x v="0"/>
    <x v="18"/>
    <x v="0"/>
    <s v="Z.Jones"/>
    <s v="SYD"/>
    <x v="2"/>
    <n v="67"/>
    <x v="11"/>
  </r>
  <r>
    <x v="0"/>
    <x v="18"/>
    <x v="0"/>
    <s v="J.Kennedy"/>
    <s v="SYD"/>
    <x v="1"/>
    <n v="93"/>
    <x v="14"/>
  </r>
  <r>
    <x v="0"/>
    <x v="18"/>
    <x v="0"/>
    <s v="M.Duncan"/>
    <s v="GEE"/>
    <x v="1"/>
    <n v="108"/>
    <x v="18"/>
  </r>
  <r>
    <x v="0"/>
    <x v="18"/>
    <x v="0"/>
    <s v="D.Shiel"/>
    <s v="GWS"/>
    <x v="1"/>
    <n v="103"/>
    <x v="56"/>
  </r>
  <r>
    <x v="0"/>
    <x v="18"/>
    <x v="0"/>
    <s v="P.Ryder"/>
    <s v="PTA"/>
    <x v="0"/>
    <n v="130"/>
    <x v="80"/>
  </r>
  <r>
    <x v="0"/>
    <x v="18"/>
    <x v="0"/>
    <s v="T.Bellchambers"/>
    <s v="ESS"/>
    <x v="3"/>
    <n v="83"/>
    <x v="71"/>
  </r>
  <r>
    <x v="0"/>
    <x v="18"/>
    <x v="0"/>
    <s v="J.Watson"/>
    <s v="ESS"/>
    <x v="1"/>
    <n v="85"/>
    <x v="39"/>
  </r>
  <r>
    <x v="0"/>
    <x v="18"/>
    <x v="0"/>
    <s v="D.Mundy"/>
    <s v="FRE"/>
    <x v="1"/>
    <n v="75"/>
    <x v="92"/>
  </r>
  <r>
    <x v="0"/>
    <x v="18"/>
    <x v="0"/>
    <s v="N.Vlastuin"/>
    <s v="RIC"/>
    <x v="2"/>
    <n v="77"/>
    <x v="21"/>
  </r>
  <r>
    <x v="0"/>
    <x v="18"/>
    <x v="0"/>
    <s v="K.Lambert"/>
    <s v="RIC"/>
    <x v="0"/>
    <n v="91"/>
    <x v="74"/>
  </r>
  <r>
    <x v="0"/>
    <x v="18"/>
    <x v="0"/>
    <s v="S.Ross"/>
    <s v="STK"/>
    <x v="1"/>
    <n v="115"/>
    <x v="27"/>
  </r>
  <r>
    <x v="0"/>
    <x v="18"/>
    <x v="0"/>
    <s v="J.Steele"/>
    <s v="STK"/>
    <x v="0"/>
    <n v="85"/>
    <x v="54"/>
  </r>
  <r>
    <x v="0"/>
    <x v="18"/>
    <x v="0"/>
    <s v="A.Gaff"/>
    <s v="WCE"/>
    <x v="1"/>
    <n v="82"/>
    <x v="69"/>
  </r>
  <r>
    <x v="0"/>
    <x v="18"/>
    <x v="0"/>
    <s v="C.Salem"/>
    <s v="MEL"/>
    <x v="4"/>
    <n v="72"/>
    <x v="6"/>
  </r>
  <r>
    <x v="0"/>
    <x v="18"/>
    <x v="0"/>
    <s v="T.Greene"/>
    <s v="GWS"/>
    <x v="4"/>
    <n v="88"/>
    <x v="16"/>
  </r>
  <r>
    <x v="0"/>
    <x v="18"/>
    <x v="0"/>
    <s v="J.Pittard"/>
    <s v="PTA"/>
    <x v="4"/>
    <n v="77"/>
    <x v="8"/>
  </r>
  <r>
    <x v="0"/>
    <x v="18"/>
    <x v="0"/>
    <s v="J.Harbrow"/>
    <s v="GCS"/>
    <x v="4"/>
    <n v="74"/>
    <x v="55"/>
  </r>
  <r>
    <x v="0"/>
    <x v="19"/>
    <x v="0"/>
    <s v="J.Roughead"/>
    <s v="HAW"/>
    <x v="0"/>
    <n v="121"/>
    <x v="55"/>
  </r>
  <r>
    <x v="0"/>
    <x v="19"/>
    <x v="0"/>
    <s v="J.Macrae"/>
    <s v="WBD"/>
    <x v="0"/>
    <n v="118"/>
    <x v="106"/>
  </r>
  <r>
    <x v="0"/>
    <x v="19"/>
    <x v="0"/>
    <s v="D.Rich"/>
    <s v="BRL"/>
    <x v="1"/>
    <n v="77"/>
    <x v="107"/>
  </r>
  <r>
    <x v="0"/>
    <x v="19"/>
    <x v="0"/>
    <s v="A.Mullett"/>
    <s v="NTH"/>
    <x v="2"/>
    <n v="90"/>
    <x v="4"/>
  </r>
  <r>
    <x v="0"/>
    <x v="19"/>
    <x v="0"/>
    <s v="A.Swallow"/>
    <s v="NTH"/>
    <x v="1"/>
    <n v="96"/>
    <x v="28"/>
  </r>
  <r>
    <x v="0"/>
    <x v="19"/>
    <x v="0"/>
    <s v="S.Docherty"/>
    <s v="CAR"/>
    <x v="2"/>
    <n v="104"/>
    <x v="7"/>
  </r>
  <r>
    <x v="0"/>
    <x v="19"/>
    <x v="0"/>
    <s v="Z.Jones"/>
    <s v="SYD"/>
    <x v="2"/>
    <n v="55"/>
    <x v="108"/>
  </r>
  <r>
    <x v="0"/>
    <x v="19"/>
    <x v="0"/>
    <s v="M.Duncan"/>
    <s v="GEE"/>
    <x v="1"/>
    <n v="115"/>
    <x v="27"/>
  </r>
  <r>
    <x v="0"/>
    <x v="19"/>
    <x v="0"/>
    <s v="D.Shiel"/>
    <s v="GWS"/>
    <x v="1"/>
    <n v="102"/>
    <x v="69"/>
  </r>
  <r>
    <x v="0"/>
    <x v="19"/>
    <x v="0"/>
    <s v="J.Pittard"/>
    <s v="PTA"/>
    <x v="2"/>
    <n v="75"/>
    <x v="77"/>
  </r>
  <r>
    <x v="0"/>
    <x v="19"/>
    <x v="0"/>
    <s v="P.Ryder"/>
    <s v="PTA"/>
    <x v="0"/>
    <n v="122"/>
    <x v="9"/>
  </r>
  <r>
    <x v="0"/>
    <x v="19"/>
    <x v="0"/>
    <s v="J.Watson"/>
    <s v="ESS"/>
    <x v="1"/>
    <n v="79"/>
    <x v="109"/>
  </r>
  <r>
    <x v="0"/>
    <x v="19"/>
    <x v="0"/>
    <s v="T.Bellchambers"/>
    <s v="ESS"/>
    <x v="3"/>
    <n v="81"/>
    <x v="110"/>
  </r>
  <r>
    <x v="0"/>
    <x v="19"/>
    <x v="0"/>
    <s v="N.Vlastuin"/>
    <s v="RIC"/>
    <x v="2"/>
    <n v="80"/>
    <x v="100"/>
  </r>
  <r>
    <x v="0"/>
    <x v="19"/>
    <x v="0"/>
    <s v="K.Lambert"/>
    <s v="RIC"/>
    <x v="0"/>
    <n v="91"/>
    <x v="18"/>
  </r>
  <r>
    <x v="0"/>
    <x v="19"/>
    <x v="0"/>
    <s v="S.Ross"/>
    <s v="STK"/>
    <x v="1"/>
    <n v="110"/>
    <x v="9"/>
  </r>
  <r>
    <x v="0"/>
    <x v="19"/>
    <x v="0"/>
    <s v="J.Steele"/>
    <s v="STK"/>
    <x v="0"/>
    <n v="91"/>
    <x v="111"/>
  </r>
  <r>
    <x v="0"/>
    <x v="19"/>
    <x v="0"/>
    <s v="A.Gaff"/>
    <s v="WCE"/>
    <x v="1"/>
    <n v="74"/>
    <x v="69"/>
  </r>
  <r>
    <x v="0"/>
    <x v="19"/>
    <x v="0"/>
    <s v="L.Hodge"/>
    <s v="HAW"/>
    <x v="4"/>
    <n v="95"/>
    <x v="16"/>
  </r>
  <r>
    <x v="0"/>
    <x v="19"/>
    <x v="0"/>
    <s v="J.Kennedy"/>
    <s v="SYD"/>
    <x v="4"/>
    <n v="93"/>
    <x v="16"/>
  </r>
  <r>
    <x v="0"/>
    <x v="19"/>
    <x v="0"/>
    <s v="T.Greene"/>
    <s v="GWS"/>
    <x v="4"/>
    <n v="88"/>
    <x v="16"/>
  </r>
  <r>
    <x v="0"/>
    <x v="19"/>
    <x v="0"/>
    <s v="J.Harbrow"/>
    <s v="GCS"/>
    <x v="4"/>
    <n v="63"/>
    <x v="50"/>
  </r>
  <r>
    <x v="0"/>
    <x v="20"/>
    <x v="0"/>
    <s v="L.Hodge"/>
    <s v="HAW"/>
    <x v="2"/>
    <n v="102"/>
    <x v="99"/>
  </r>
  <r>
    <x v="0"/>
    <x v="20"/>
    <x v="0"/>
    <s v="D.Howe"/>
    <s v="HAW"/>
    <x v="2"/>
    <n v="87"/>
    <x v="11"/>
  </r>
  <r>
    <x v="0"/>
    <x v="20"/>
    <x v="0"/>
    <s v="J.Roughead"/>
    <s v="HAW"/>
    <x v="0"/>
    <n v="126"/>
    <x v="12"/>
  </r>
  <r>
    <x v="0"/>
    <x v="20"/>
    <x v="0"/>
    <s v="J.Macrae"/>
    <s v="WBD"/>
    <x v="0"/>
    <n v="107"/>
    <x v="61"/>
  </r>
  <r>
    <x v="0"/>
    <x v="20"/>
    <x v="0"/>
    <s v="D.Rich"/>
    <s v="BRL"/>
    <x v="1"/>
    <n v="77"/>
    <x v="42"/>
  </r>
  <r>
    <x v="0"/>
    <x v="20"/>
    <x v="0"/>
    <s v="A.Mullett"/>
    <s v="NTH"/>
    <x v="2"/>
    <n v="84"/>
    <x v="21"/>
  </r>
  <r>
    <x v="0"/>
    <x v="20"/>
    <x v="0"/>
    <s v="S.Docherty"/>
    <s v="CAR"/>
    <x v="2"/>
    <n v="92"/>
    <x v="102"/>
  </r>
  <r>
    <x v="0"/>
    <x v="20"/>
    <x v="0"/>
    <s v="D.Shiel"/>
    <s v="GWS"/>
    <x v="1"/>
    <n v="104"/>
    <x v="48"/>
  </r>
  <r>
    <x v="0"/>
    <x v="20"/>
    <x v="0"/>
    <s v="T.Greene"/>
    <s v="GWS"/>
    <x v="0"/>
    <n v="86"/>
    <x v="52"/>
  </r>
  <r>
    <x v="0"/>
    <x v="20"/>
    <x v="0"/>
    <s v="D.Simpson"/>
    <s v="GWS"/>
    <x v="3"/>
    <n v="66"/>
    <x v="69"/>
  </r>
  <r>
    <x v="0"/>
    <x v="20"/>
    <x v="0"/>
    <s v="P.Ryder"/>
    <s v="PTA"/>
    <x v="0"/>
    <n v="116"/>
    <x v="57"/>
  </r>
  <r>
    <x v="0"/>
    <x v="20"/>
    <x v="0"/>
    <s v="D.Swallow"/>
    <s v="GCS"/>
    <x v="1"/>
    <n v="95"/>
    <x v="37"/>
  </r>
  <r>
    <x v="0"/>
    <x v="20"/>
    <x v="0"/>
    <s v="L.Ryan"/>
    <s v="FRE"/>
    <x v="2"/>
    <n v="88"/>
    <x v="112"/>
  </r>
  <r>
    <x v="0"/>
    <x v="20"/>
    <x v="0"/>
    <s v="S.Hill"/>
    <s v="FRE"/>
    <x v="1"/>
    <n v="83"/>
    <x v="4"/>
  </r>
  <r>
    <x v="0"/>
    <x v="20"/>
    <x v="0"/>
    <s v="S.Ross"/>
    <s v="STK"/>
    <x v="1"/>
    <n v="92"/>
    <x v="61"/>
  </r>
  <r>
    <x v="0"/>
    <x v="20"/>
    <x v="0"/>
    <s v="J.Steele"/>
    <s v="STK"/>
    <x v="0"/>
    <n v="92"/>
    <x v="7"/>
  </r>
  <r>
    <x v="0"/>
    <x v="20"/>
    <x v="0"/>
    <s v="A.Gaff"/>
    <s v="WCE"/>
    <x v="1"/>
    <n v="74"/>
    <x v="24"/>
  </r>
  <r>
    <x v="0"/>
    <x v="20"/>
    <x v="0"/>
    <s v="J.Redden"/>
    <s v="WCE"/>
    <x v="1"/>
    <n v="92"/>
    <x v="43"/>
  </r>
  <r>
    <x v="0"/>
    <x v="20"/>
    <x v="0"/>
    <s v="J.Kennedy"/>
    <s v="SYD"/>
    <x v="4"/>
    <n v="93"/>
    <x v="16"/>
  </r>
  <r>
    <x v="0"/>
    <x v="20"/>
    <x v="0"/>
    <s v="M.Duncan"/>
    <s v="GEE"/>
    <x v="4"/>
    <n v="115"/>
    <x v="16"/>
  </r>
  <r>
    <x v="0"/>
    <x v="20"/>
    <x v="0"/>
    <s v="J.Pittard"/>
    <s v="PTA"/>
    <x v="4"/>
    <n v="84"/>
    <x v="32"/>
  </r>
  <r>
    <x v="0"/>
    <x v="20"/>
    <x v="0"/>
    <s v="K.Lambert"/>
    <s v="RIC"/>
    <x v="4"/>
    <n v="86"/>
    <x v="54"/>
  </r>
  <r>
    <x v="0"/>
    <x v="21"/>
    <x v="0"/>
    <s v="L.Hodge"/>
    <s v="HAW"/>
    <x v="2"/>
    <n v="102"/>
    <x v="100"/>
  </r>
  <r>
    <x v="0"/>
    <x v="21"/>
    <x v="0"/>
    <s v="J.Roughead"/>
    <s v="HAW"/>
    <x v="0"/>
    <n v="121"/>
    <x v="91"/>
  </r>
  <r>
    <x v="0"/>
    <x v="21"/>
    <x v="0"/>
    <s v="D.Howe"/>
    <s v="HAW"/>
    <x v="2"/>
    <n v="86"/>
    <x v="51"/>
  </r>
  <r>
    <x v="0"/>
    <x v="21"/>
    <x v="0"/>
    <s v="J.Macrae"/>
    <s v="WBD"/>
    <x v="0"/>
    <n v="111"/>
    <x v="113"/>
  </r>
  <r>
    <x v="0"/>
    <x v="21"/>
    <x v="0"/>
    <s v="D.Rich"/>
    <s v="BRL"/>
    <x v="1"/>
    <n v="78"/>
    <x v="85"/>
  </r>
  <r>
    <x v="0"/>
    <x v="21"/>
    <x v="0"/>
    <s v="S.Docherty"/>
    <s v="CAR"/>
    <x v="2"/>
    <n v="100"/>
    <x v="89"/>
  </r>
  <r>
    <x v="0"/>
    <x v="21"/>
    <x v="0"/>
    <s v="J.Kennedy"/>
    <s v="SYD"/>
    <x v="1"/>
    <n v="89"/>
    <x v="72"/>
  </r>
  <r>
    <x v="0"/>
    <x v="21"/>
    <x v="0"/>
    <s v="M.Duncan"/>
    <s v="GEE"/>
    <x v="1"/>
    <n v="108"/>
    <x v="99"/>
  </r>
  <r>
    <x v="0"/>
    <x v="21"/>
    <x v="0"/>
    <s v="T.Greene"/>
    <s v="GWS"/>
    <x v="0"/>
    <n v="85"/>
    <x v="67"/>
  </r>
  <r>
    <x v="0"/>
    <x v="21"/>
    <x v="0"/>
    <s v="D.Shiel"/>
    <s v="GWS"/>
    <x v="1"/>
    <n v="98"/>
    <x v="77"/>
  </r>
  <r>
    <x v="0"/>
    <x v="21"/>
    <x v="0"/>
    <s v="P.Ryder"/>
    <s v="PTA"/>
    <x v="0"/>
    <n v="122"/>
    <x v="5"/>
  </r>
  <r>
    <x v="0"/>
    <x v="21"/>
    <x v="0"/>
    <s v="D.Swallow"/>
    <s v="GCS"/>
    <x v="1"/>
    <n v="87"/>
    <x v="64"/>
  </r>
  <r>
    <x v="0"/>
    <x v="21"/>
    <x v="0"/>
    <s v="K.Brooksby"/>
    <s v="GCS"/>
    <x v="2"/>
    <n v="96"/>
    <x v="30"/>
  </r>
  <r>
    <x v="0"/>
    <x v="21"/>
    <x v="0"/>
    <s v="T.Bellchambers"/>
    <s v="ESS"/>
    <x v="3"/>
    <n v="87"/>
    <x v="81"/>
  </r>
  <r>
    <x v="0"/>
    <x v="21"/>
    <x v="0"/>
    <s v="N.Vlastuin"/>
    <s v="RIC"/>
    <x v="2"/>
    <n v="93"/>
    <x v="69"/>
  </r>
  <r>
    <x v="0"/>
    <x v="21"/>
    <x v="0"/>
    <s v="S.Ross"/>
    <s v="STK"/>
    <x v="1"/>
    <n v="102"/>
    <x v="60"/>
  </r>
  <r>
    <x v="0"/>
    <x v="21"/>
    <x v="0"/>
    <s v="J.Steele"/>
    <s v="STK"/>
    <x v="0"/>
    <n v="102"/>
    <x v="99"/>
  </r>
  <r>
    <x v="0"/>
    <x v="21"/>
    <x v="0"/>
    <s v="A.Gaff"/>
    <s v="WCE"/>
    <x v="1"/>
    <n v="65"/>
    <x v="110"/>
  </r>
  <r>
    <x v="0"/>
    <x v="21"/>
    <x v="0"/>
    <s v="J.Pittard"/>
    <s v="PTA"/>
    <x v="4"/>
    <n v="84"/>
    <x v="16"/>
  </r>
  <r>
    <x v="0"/>
    <x v="21"/>
    <x v="0"/>
    <s v="S.Hill"/>
    <s v="FRE"/>
    <x v="4"/>
    <n v="82"/>
    <x v="91"/>
  </r>
  <r>
    <x v="0"/>
    <x v="21"/>
    <x v="0"/>
    <s v="K.Lambert"/>
    <s v="RIC"/>
    <x v="4"/>
    <n v="97"/>
    <x v="107"/>
  </r>
  <r>
    <x v="0"/>
    <x v="21"/>
    <x v="0"/>
    <s v="J.Redden"/>
    <s v="WCE"/>
    <x v="4"/>
    <n v="88"/>
    <x v="67"/>
  </r>
  <r>
    <x v="0"/>
    <x v="22"/>
    <x v="0"/>
    <s v="L.Hodge"/>
    <s v="HAW"/>
    <x v="2"/>
    <n v="0"/>
    <x v="100"/>
  </r>
  <r>
    <x v="0"/>
    <x v="22"/>
    <x v="0"/>
    <s v="J.Macrae"/>
    <s v="WBD"/>
    <x v="0"/>
    <n v="0"/>
    <x v="15"/>
  </r>
  <r>
    <x v="0"/>
    <x v="22"/>
    <x v="0"/>
    <s v="M.Scharenberg"/>
    <s v="COL"/>
    <x v="2"/>
    <n v="0"/>
    <x v="86"/>
  </r>
  <r>
    <x v="0"/>
    <x v="22"/>
    <x v="0"/>
    <s v="D.Rich"/>
    <s v="BRL"/>
    <x v="1"/>
    <n v="0"/>
    <x v="114"/>
  </r>
  <r>
    <x v="0"/>
    <x v="22"/>
    <x v="0"/>
    <s v="S.Docherty"/>
    <s v="CAR"/>
    <x v="2"/>
    <n v="0"/>
    <x v="64"/>
  </r>
  <r>
    <x v="0"/>
    <x v="22"/>
    <x v="0"/>
    <s v="J.Kennedy"/>
    <s v="SYD"/>
    <x v="1"/>
    <n v="0"/>
    <x v="65"/>
  </r>
  <r>
    <x v="0"/>
    <x v="22"/>
    <x v="0"/>
    <s v="M.Duncan"/>
    <s v="GEE"/>
    <x v="1"/>
    <n v="0"/>
    <x v="41"/>
  </r>
  <r>
    <x v="0"/>
    <x v="22"/>
    <x v="0"/>
    <s v="D.Shiel"/>
    <s v="GWS"/>
    <x v="1"/>
    <n v="0"/>
    <x v="64"/>
  </r>
  <r>
    <x v="0"/>
    <x v="22"/>
    <x v="0"/>
    <s v="T.Greene"/>
    <s v="GWS"/>
    <x v="0"/>
    <n v="0"/>
    <x v="64"/>
  </r>
  <r>
    <x v="0"/>
    <x v="22"/>
    <x v="0"/>
    <s v="J.Pittard"/>
    <s v="PTA"/>
    <x v="2"/>
    <n v="0"/>
    <x v="0"/>
  </r>
  <r>
    <x v="0"/>
    <x v="22"/>
    <x v="0"/>
    <s v="P.Ryder"/>
    <s v="PTA"/>
    <x v="0"/>
    <n v="0"/>
    <x v="90"/>
  </r>
  <r>
    <x v="0"/>
    <x v="22"/>
    <x v="0"/>
    <s v="J.Lyons"/>
    <s v="GCS"/>
    <x v="1"/>
    <n v="0"/>
    <x v="6"/>
  </r>
  <r>
    <x v="0"/>
    <x v="22"/>
    <x v="0"/>
    <s v="T.Bellchambers"/>
    <s v="ESS"/>
    <x v="3"/>
    <n v="0"/>
    <x v="115"/>
  </r>
  <r>
    <x v="0"/>
    <x v="22"/>
    <x v="0"/>
    <s v="N.Vlastuin"/>
    <s v="RIC"/>
    <x v="2"/>
    <n v="0"/>
    <x v="18"/>
  </r>
  <r>
    <x v="0"/>
    <x v="22"/>
    <x v="0"/>
    <s v="K.Lambert"/>
    <s v="RIC"/>
    <x v="0"/>
    <n v="0"/>
    <x v="51"/>
  </r>
  <r>
    <x v="0"/>
    <x v="22"/>
    <x v="0"/>
    <s v="S.Ross"/>
    <s v="STK"/>
    <x v="1"/>
    <n v="0"/>
    <x v="21"/>
  </r>
  <r>
    <x v="0"/>
    <x v="22"/>
    <x v="0"/>
    <s v="J.Steele"/>
    <s v="STK"/>
    <x v="0"/>
    <n v="0"/>
    <x v="72"/>
  </r>
  <r>
    <x v="0"/>
    <x v="22"/>
    <x v="0"/>
    <s v="J.Redden"/>
    <s v="WCE"/>
    <x v="1"/>
    <n v="0"/>
    <x v="43"/>
  </r>
  <r>
    <x v="0"/>
    <x v="22"/>
    <x v="0"/>
    <s v="D.Swallow"/>
    <s v="GCS"/>
    <x v="4"/>
    <n v="0"/>
    <x v="6"/>
  </r>
  <r>
    <x v="0"/>
    <x v="22"/>
    <x v="0"/>
    <s v="M.Baguley"/>
    <s v="ESS"/>
    <x v="4"/>
    <n v="0"/>
    <x v="65"/>
  </r>
  <r>
    <x v="0"/>
    <x v="22"/>
    <x v="0"/>
    <s v="D.Mundy"/>
    <s v="FRE"/>
    <x v="4"/>
    <n v="0"/>
    <x v="57"/>
  </r>
  <r>
    <x v="0"/>
    <x v="22"/>
    <x v="0"/>
    <s v="A.Gaff"/>
    <s v="WCE"/>
    <x v="4"/>
    <n v="0"/>
    <x v="15"/>
  </r>
  <r>
    <x v="0"/>
    <x v="0"/>
    <x v="1"/>
    <s v="J.Gibson"/>
    <s v="HAW"/>
    <x v="2"/>
    <n v="80"/>
    <x v="46"/>
  </r>
  <r>
    <x v="0"/>
    <x v="0"/>
    <x v="1"/>
    <s v="T.Mitchell"/>
    <s v="HAW"/>
    <x v="1"/>
    <n v="104"/>
    <x v="48"/>
  </r>
  <r>
    <x v="0"/>
    <x v="0"/>
    <x v="1"/>
    <s v="J.Smith"/>
    <s v="COL"/>
    <x v="2"/>
    <n v="62"/>
    <x v="29"/>
  </r>
  <r>
    <x v="0"/>
    <x v="0"/>
    <x v="1"/>
    <s v="A.Treloar"/>
    <s v="COL"/>
    <x v="1"/>
    <n v="100"/>
    <x v="67"/>
  </r>
  <r>
    <x v="0"/>
    <x v="0"/>
    <x v="1"/>
    <s v="J.Howe"/>
    <s v="COL"/>
    <x v="2"/>
    <n v="78"/>
    <x v="62"/>
  </r>
  <r>
    <x v="0"/>
    <x v="0"/>
    <x v="1"/>
    <s v="J.Watts"/>
    <s v="MEL"/>
    <x v="0"/>
    <n v="82"/>
    <x v="104"/>
  </r>
  <r>
    <x v="0"/>
    <x v="0"/>
    <x v="1"/>
    <s v="B.Vince"/>
    <s v="MEL"/>
    <x v="2"/>
    <n v="115"/>
    <x v="60"/>
  </r>
  <r>
    <x v="0"/>
    <x v="0"/>
    <x v="1"/>
    <s v="C.Oliver"/>
    <s v="MEL"/>
    <x v="1"/>
    <n v="64"/>
    <x v="99"/>
  </r>
  <r>
    <x v="0"/>
    <x v="0"/>
    <x v="1"/>
    <s v="D.Zorko"/>
    <s v="BRL"/>
    <x v="1"/>
    <n v="121"/>
    <x v="60"/>
  </r>
  <r>
    <x v="0"/>
    <x v="0"/>
    <x v="1"/>
    <s v="J.Waite"/>
    <s v="NTH"/>
    <x v="0"/>
    <n v="118"/>
    <x v="2"/>
  </r>
  <r>
    <x v="0"/>
    <x v="0"/>
    <x v="1"/>
    <s v="C.Marchbank"/>
    <s v="CAR"/>
    <x v="2"/>
    <n v="76"/>
    <x v="63"/>
  </r>
  <r>
    <x v="0"/>
    <x v="0"/>
    <x v="1"/>
    <s v="R.Griffen"/>
    <s v="GWS"/>
    <x v="1"/>
    <n v="88"/>
    <x v="100"/>
  </r>
  <r>
    <x v="0"/>
    <x v="0"/>
    <x v="1"/>
    <s v="S.Mumford"/>
    <s v="GWS"/>
    <x v="3"/>
    <n v="87"/>
    <x v="30"/>
  </r>
  <r>
    <x v="0"/>
    <x v="0"/>
    <x v="1"/>
    <s v="T.Miller"/>
    <s v="GCS"/>
    <x v="0"/>
    <n v="100"/>
    <x v="65"/>
  </r>
  <r>
    <x v="0"/>
    <x v="0"/>
    <x v="1"/>
    <s v="J.Watson"/>
    <s v="ESS"/>
    <x v="1"/>
    <n v="92"/>
    <x v="43"/>
  </r>
  <r>
    <x v="0"/>
    <x v="0"/>
    <x v="1"/>
    <s v="N.Fyfe"/>
    <s v="FRE"/>
    <x v="1"/>
    <n v="105"/>
    <x v="31"/>
  </r>
  <r>
    <x v="0"/>
    <x v="0"/>
    <x v="1"/>
    <s v="J.Steele"/>
    <s v="STK"/>
    <x v="0"/>
    <n v="75"/>
    <x v="40"/>
  </r>
  <r>
    <x v="0"/>
    <x v="0"/>
    <x v="1"/>
    <s v="J.Jenkins"/>
    <s v="ADE"/>
    <x v="0"/>
    <n v="88"/>
    <x v="83"/>
  </r>
  <r>
    <x v="0"/>
    <x v="0"/>
    <x v="1"/>
    <s v="J.McVeigh"/>
    <s v="SYD"/>
    <x v="4"/>
    <n v="92"/>
    <x v="16"/>
  </r>
  <r>
    <x v="0"/>
    <x v="0"/>
    <x v="1"/>
    <s v="S.Selwood"/>
    <s v="GEE"/>
    <x v="4"/>
    <n v="84"/>
    <x v="16"/>
  </r>
  <r>
    <x v="0"/>
    <x v="0"/>
    <x v="1"/>
    <s v="K.Stevens"/>
    <s v="STK"/>
    <x v="4"/>
    <n v="79"/>
    <x v="16"/>
  </r>
  <r>
    <x v="0"/>
    <x v="0"/>
    <x v="1"/>
    <s v="C.Cameron"/>
    <s v="ADE"/>
    <x v="4"/>
    <n v="87"/>
    <x v="15"/>
  </r>
  <r>
    <x v="0"/>
    <x v="1"/>
    <x v="1"/>
    <s v="J.Gibson"/>
    <s v="HAW"/>
    <x v="2"/>
    <n v="72"/>
    <x v="116"/>
  </r>
  <r>
    <x v="0"/>
    <x v="1"/>
    <x v="1"/>
    <s v="T.Mitchell"/>
    <s v="HAW"/>
    <x v="1"/>
    <n v="107"/>
    <x v="18"/>
  </r>
  <r>
    <x v="0"/>
    <x v="1"/>
    <x v="1"/>
    <s v="J.Smith"/>
    <s v="COL"/>
    <x v="2"/>
    <n v="64"/>
    <x v="55"/>
  </r>
  <r>
    <x v="0"/>
    <x v="1"/>
    <x v="1"/>
    <s v="A.Treloar"/>
    <s v="COL"/>
    <x v="1"/>
    <n v="99"/>
    <x v="31"/>
  </r>
  <r>
    <x v="0"/>
    <x v="1"/>
    <x v="1"/>
    <s v="J.Howe"/>
    <s v="COL"/>
    <x v="2"/>
    <n v="77"/>
    <x v="24"/>
  </r>
  <r>
    <x v="0"/>
    <x v="1"/>
    <x v="1"/>
    <s v="C.Oliver"/>
    <s v="MEL"/>
    <x v="1"/>
    <n v="76"/>
    <x v="68"/>
  </r>
  <r>
    <x v="0"/>
    <x v="1"/>
    <x v="1"/>
    <s v="J.Watts"/>
    <s v="MEL"/>
    <x v="0"/>
    <n v="84"/>
    <x v="85"/>
  </r>
  <r>
    <x v="0"/>
    <x v="1"/>
    <x v="1"/>
    <s v="D.Zorko"/>
    <s v="BRL"/>
    <x v="1"/>
    <n v="122"/>
    <x v="53"/>
  </r>
  <r>
    <x v="0"/>
    <x v="1"/>
    <x v="1"/>
    <s v="S.Thompson"/>
    <s v="NTH"/>
    <x v="2"/>
    <n v="67"/>
    <x v="116"/>
  </r>
  <r>
    <x v="0"/>
    <x v="1"/>
    <x v="1"/>
    <s v="C.Marchbank"/>
    <s v="CAR"/>
    <x v="2"/>
    <n v="80"/>
    <x v="102"/>
  </r>
  <r>
    <x v="0"/>
    <x v="1"/>
    <x v="1"/>
    <s v="S.Mumford"/>
    <s v="GWS"/>
    <x v="3"/>
    <n v="87"/>
    <x v="63"/>
  </r>
  <r>
    <x v="0"/>
    <x v="1"/>
    <x v="1"/>
    <s v="R.Griffen"/>
    <s v="GWS"/>
    <x v="1"/>
    <n v="84"/>
    <x v="17"/>
  </r>
  <r>
    <x v="0"/>
    <x v="1"/>
    <x v="1"/>
    <s v="T.Miller"/>
    <s v="GCS"/>
    <x v="0"/>
    <n v="100"/>
    <x v="94"/>
  </r>
  <r>
    <x v="0"/>
    <x v="1"/>
    <x v="1"/>
    <s v="J.Watson"/>
    <s v="ESS"/>
    <x v="1"/>
    <n v="96"/>
    <x v="47"/>
  </r>
  <r>
    <x v="0"/>
    <x v="1"/>
    <x v="1"/>
    <s v="N.Fyfe"/>
    <s v="FRE"/>
    <x v="1"/>
    <n v="107"/>
    <x v="65"/>
  </r>
  <r>
    <x v="0"/>
    <x v="1"/>
    <x v="1"/>
    <s v="J.Steele"/>
    <s v="STK"/>
    <x v="0"/>
    <n v="75"/>
    <x v="82"/>
  </r>
  <r>
    <x v="0"/>
    <x v="1"/>
    <x v="1"/>
    <s v="J.Jenkins"/>
    <s v="ADE"/>
    <x v="0"/>
    <n v="71"/>
    <x v="117"/>
  </r>
  <r>
    <x v="0"/>
    <x v="1"/>
    <x v="1"/>
    <s v="C.Cameron"/>
    <s v="ADE"/>
    <x v="0"/>
    <n v="90"/>
    <x v="9"/>
  </r>
  <r>
    <x v="0"/>
    <x v="1"/>
    <x v="1"/>
    <s v="B.Vince"/>
    <s v="MEL"/>
    <x v="4"/>
    <n v="104"/>
    <x v="16"/>
  </r>
  <r>
    <x v="0"/>
    <x v="1"/>
    <x v="1"/>
    <s v="J.McVeigh"/>
    <s v="SYD"/>
    <x v="4"/>
    <n v="91"/>
    <x v="16"/>
  </r>
  <r>
    <x v="0"/>
    <x v="1"/>
    <x v="1"/>
    <s v="S.Menegola"/>
    <s v="GEE"/>
    <x v="4"/>
    <n v="107"/>
    <x v="16"/>
  </r>
  <r>
    <x v="0"/>
    <x v="1"/>
    <x v="1"/>
    <s v="K.Stevens"/>
    <s v="STK"/>
    <x v="4"/>
    <n v="74"/>
    <x v="16"/>
  </r>
  <r>
    <x v="0"/>
    <x v="2"/>
    <x v="1"/>
    <s v="T.Mitchell"/>
    <s v="HAW"/>
    <x v="1"/>
    <n v="107"/>
    <x v="8"/>
  </r>
  <r>
    <x v="0"/>
    <x v="2"/>
    <x v="1"/>
    <s v="J.Howe"/>
    <s v="COL"/>
    <x v="2"/>
    <n v="76"/>
    <x v="33"/>
  </r>
  <r>
    <x v="0"/>
    <x v="2"/>
    <x v="1"/>
    <s v="A.Treloar"/>
    <s v="COL"/>
    <x v="1"/>
    <n v="99"/>
    <x v="31"/>
  </r>
  <r>
    <x v="0"/>
    <x v="2"/>
    <x v="1"/>
    <s v="J.Smith"/>
    <s v="COL"/>
    <x v="2"/>
    <n v="61"/>
    <x v="61"/>
  </r>
  <r>
    <x v="0"/>
    <x v="2"/>
    <x v="1"/>
    <s v="J.Watts"/>
    <s v="MEL"/>
    <x v="0"/>
    <n v="92"/>
    <x v="18"/>
  </r>
  <r>
    <x v="0"/>
    <x v="2"/>
    <x v="1"/>
    <s v="B.Vince"/>
    <s v="MEL"/>
    <x v="2"/>
    <n v="95"/>
    <x v="92"/>
  </r>
  <r>
    <x v="0"/>
    <x v="2"/>
    <x v="1"/>
    <s v="C.Oliver"/>
    <s v="MEL"/>
    <x v="1"/>
    <n v="81"/>
    <x v="57"/>
  </r>
  <r>
    <x v="0"/>
    <x v="2"/>
    <x v="1"/>
    <s v="D.Zorko"/>
    <s v="BRL"/>
    <x v="1"/>
    <n v="122"/>
    <x v="99"/>
  </r>
  <r>
    <x v="0"/>
    <x v="2"/>
    <x v="1"/>
    <s v="R.Tarrant"/>
    <s v="NTH"/>
    <x v="2"/>
    <n v="81"/>
    <x v="96"/>
  </r>
  <r>
    <x v="0"/>
    <x v="2"/>
    <x v="1"/>
    <s v="C.Marchbank"/>
    <s v="CAR"/>
    <x v="2"/>
    <n v="79"/>
    <x v="28"/>
  </r>
  <r>
    <x v="0"/>
    <x v="2"/>
    <x v="1"/>
    <s v="S.Menegola"/>
    <s v="GEE"/>
    <x v="1"/>
    <n v="106"/>
    <x v="85"/>
  </r>
  <r>
    <x v="0"/>
    <x v="2"/>
    <x v="1"/>
    <s v="S.Mumford"/>
    <s v="GWS"/>
    <x v="3"/>
    <n v="94"/>
    <x v="111"/>
  </r>
  <r>
    <x v="0"/>
    <x v="2"/>
    <x v="1"/>
    <s v="J.Cameron"/>
    <s v="GWS"/>
    <x v="0"/>
    <n v="71"/>
    <x v="53"/>
  </r>
  <r>
    <x v="0"/>
    <x v="2"/>
    <x v="1"/>
    <s v="T.Miller"/>
    <s v="GCS"/>
    <x v="0"/>
    <n v="108"/>
    <x v="60"/>
  </r>
  <r>
    <x v="0"/>
    <x v="2"/>
    <x v="1"/>
    <s v="J.Watson"/>
    <s v="ESS"/>
    <x v="1"/>
    <n v="96"/>
    <x v="63"/>
  </r>
  <r>
    <x v="0"/>
    <x v="2"/>
    <x v="1"/>
    <s v="N.Fyfe"/>
    <s v="FRE"/>
    <x v="1"/>
    <n v="109"/>
    <x v="40"/>
  </r>
  <r>
    <x v="0"/>
    <x v="2"/>
    <x v="1"/>
    <s v="J.Steele"/>
    <s v="STK"/>
    <x v="0"/>
    <n v="80"/>
    <x v="64"/>
  </r>
  <r>
    <x v="0"/>
    <x v="2"/>
    <x v="1"/>
    <s v="C.Cameron"/>
    <s v="ADE"/>
    <x v="0"/>
    <n v="92"/>
    <x v="54"/>
  </r>
  <r>
    <x v="0"/>
    <x v="2"/>
    <x v="1"/>
    <s v="J.Gibson"/>
    <s v="HAW"/>
    <x v="4"/>
    <n v="70"/>
    <x v="94"/>
  </r>
  <r>
    <x v="0"/>
    <x v="2"/>
    <x v="1"/>
    <s v="B.Cunnington"/>
    <s v="NTH"/>
    <x v="4"/>
    <n v="72"/>
    <x v="29"/>
  </r>
  <r>
    <x v="0"/>
    <x v="2"/>
    <x v="1"/>
    <s v="J.McVeigh"/>
    <s v="SYD"/>
    <x v="4"/>
    <n v="93"/>
    <x v="16"/>
  </r>
  <r>
    <x v="0"/>
    <x v="2"/>
    <x v="1"/>
    <s v="K.Stevens"/>
    <s v="STK"/>
    <x v="4"/>
    <n v="70"/>
    <x v="16"/>
  </r>
  <r>
    <x v="0"/>
    <x v="3"/>
    <x v="1"/>
    <s v="R.Henderson"/>
    <s v="HAW"/>
    <x v="2"/>
    <n v="75"/>
    <x v="6"/>
  </r>
  <r>
    <x v="0"/>
    <x v="3"/>
    <x v="1"/>
    <s v="T.Mitchell"/>
    <s v="HAW"/>
    <x v="1"/>
    <n v="103"/>
    <x v="69"/>
  </r>
  <r>
    <x v="0"/>
    <x v="3"/>
    <x v="1"/>
    <s v="A.Treloar"/>
    <s v="COL"/>
    <x v="1"/>
    <n v="92"/>
    <x v="6"/>
  </r>
  <r>
    <x v="0"/>
    <x v="3"/>
    <x v="1"/>
    <s v="J.Howe"/>
    <s v="COL"/>
    <x v="2"/>
    <n v="82"/>
    <x v="80"/>
  </r>
  <r>
    <x v="0"/>
    <x v="3"/>
    <x v="1"/>
    <s v="J.Watts"/>
    <s v="MEL"/>
    <x v="0"/>
    <n v="89"/>
    <x v="39"/>
  </r>
  <r>
    <x v="0"/>
    <x v="3"/>
    <x v="1"/>
    <s v="B.Vince"/>
    <s v="MEL"/>
    <x v="2"/>
    <n v="93"/>
    <x v="52"/>
  </r>
  <r>
    <x v="0"/>
    <x v="3"/>
    <x v="1"/>
    <s v="C.Oliver"/>
    <s v="MEL"/>
    <x v="1"/>
    <n v="88"/>
    <x v="53"/>
  </r>
  <r>
    <x v="0"/>
    <x v="3"/>
    <x v="1"/>
    <s v="D.Zorko"/>
    <s v="BRL"/>
    <x v="1"/>
    <n v="123"/>
    <x v="18"/>
  </r>
  <r>
    <x v="0"/>
    <x v="3"/>
    <x v="1"/>
    <s v="R.Tarrant"/>
    <s v="NTH"/>
    <x v="2"/>
    <n v="83"/>
    <x v="43"/>
  </r>
  <r>
    <x v="0"/>
    <x v="3"/>
    <x v="1"/>
    <s v="N.Newman"/>
    <s v="SYD"/>
    <x v="2"/>
    <n v="86"/>
    <x v="94"/>
  </r>
  <r>
    <x v="0"/>
    <x v="3"/>
    <x v="1"/>
    <s v="S.Menegola"/>
    <s v="GEE"/>
    <x v="1"/>
    <n v="111"/>
    <x v="114"/>
  </r>
  <r>
    <x v="0"/>
    <x v="3"/>
    <x v="1"/>
    <s v="S.Mumford"/>
    <s v="GWS"/>
    <x v="3"/>
    <n v="101"/>
    <x v="118"/>
  </r>
  <r>
    <x v="0"/>
    <x v="3"/>
    <x v="1"/>
    <s v="J.Cameron"/>
    <s v="GWS"/>
    <x v="0"/>
    <n v="74"/>
    <x v="33"/>
  </r>
  <r>
    <x v="0"/>
    <x v="3"/>
    <x v="1"/>
    <s v="T.Miller"/>
    <s v="GCS"/>
    <x v="0"/>
    <n v="106"/>
    <x v="0"/>
  </r>
  <r>
    <x v="0"/>
    <x v="3"/>
    <x v="1"/>
    <s v="J.Watson"/>
    <s v="ESS"/>
    <x v="1"/>
    <n v="83"/>
    <x v="105"/>
  </r>
  <r>
    <x v="0"/>
    <x v="3"/>
    <x v="1"/>
    <s v="N.Fyfe"/>
    <s v="FRE"/>
    <x v="1"/>
    <n v="109"/>
    <x v="12"/>
  </r>
  <r>
    <x v="0"/>
    <x v="3"/>
    <x v="1"/>
    <s v="J.Steele"/>
    <s v="STK"/>
    <x v="0"/>
    <n v="86"/>
    <x v="43"/>
  </r>
  <r>
    <x v="0"/>
    <x v="3"/>
    <x v="1"/>
    <s v="C.Cameron"/>
    <s v="ADE"/>
    <x v="0"/>
    <n v="94"/>
    <x v="52"/>
  </r>
  <r>
    <x v="0"/>
    <x v="3"/>
    <x v="1"/>
    <s v="M.Wallis"/>
    <s v="WBD"/>
    <x v="4"/>
    <n v="82"/>
    <x v="16"/>
  </r>
  <r>
    <x v="0"/>
    <x v="3"/>
    <x v="1"/>
    <s v="C.Marchbank"/>
    <s v="CAR"/>
    <x v="4"/>
    <n v="81"/>
    <x v="11"/>
  </r>
  <r>
    <x v="0"/>
    <x v="3"/>
    <x v="1"/>
    <s v="J.McVeigh"/>
    <s v="SYD"/>
    <x v="4"/>
    <n v="92"/>
    <x v="16"/>
  </r>
  <r>
    <x v="0"/>
    <x v="3"/>
    <x v="1"/>
    <s v="K.Stevens"/>
    <s v="STK"/>
    <x v="4"/>
    <n v="81"/>
    <x v="16"/>
  </r>
  <r>
    <x v="0"/>
    <x v="4"/>
    <x v="1"/>
    <s v="R.Burton"/>
    <s v="HAW"/>
    <x v="2"/>
    <n v="84"/>
    <x v="24"/>
  </r>
  <r>
    <x v="0"/>
    <x v="4"/>
    <x v="1"/>
    <s v="T.Mitchell"/>
    <s v="HAW"/>
    <x v="1"/>
    <n v="108"/>
    <x v="95"/>
  </r>
  <r>
    <x v="0"/>
    <x v="4"/>
    <x v="1"/>
    <s v="J.Howe"/>
    <s v="COL"/>
    <x v="2"/>
    <n v="85"/>
    <x v="31"/>
  </r>
  <r>
    <x v="0"/>
    <x v="4"/>
    <x v="1"/>
    <s v="A.Treloar"/>
    <s v="COL"/>
    <x v="1"/>
    <n v="97"/>
    <x v="119"/>
  </r>
  <r>
    <x v="0"/>
    <x v="4"/>
    <x v="1"/>
    <s v="B.Vince"/>
    <s v="MEL"/>
    <x v="2"/>
    <n v="88"/>
    <x v="11"/>
  </r>
  <r>
    <x v="0"/>
    <x v="4"/>
    <x v="1"/>
    <s v="J.Watts"/>
    <s v="MEL"/>
    <x v="0"/>
    <n v="89"/>
    <x v="69"/>
  </r>
  <r>
    <x v="0"/>
    <x v="4"/>
    <x v="1"/>
    <s v="C.Oliver"/>
    <s v="MEL"/>
    <x v="1"/>
    <n v="95"/>
    <x v="56"/>
  </r>
  <r>
    <x v="0"/>
    <x v="4"/>
    <x v="1"/>
    <s v="D.Zorko"/>
    <s v="BRL"/>
    <x v="1"/>
    <n v="126"/>
    <x v="37"/>
  </r>
  <r>
    <x v="0"/>
    <x v="4"/>
    <x v="1"/>
    <s v="B.Cunnington"/>
    <s v="NTH"/>
    <x v="1"/>
    <n v="86"/>
    <x v="32"/>
  </r>
  <r>
    <x v="0"/>
    <x v="4"/>
    <x v="1"/>
    <s v="R.Tarrant"/>
    <s v="NTH"/>
    <x v="2"/>
    <n v="81"/>
    <x v="7"/>
  </r>
  <r>
    <x v="0"/>
    <x v="4"/>
    <x v="1"/>
    <s v="C.Marchbank"/>
    <s v="CAR"/>
    <x v="2"/>
    <n v="84"/>
    <x v="96"/>
  </r>
  <r>
    <x v="0"/>
    <x v="4"/>
    <x v="1"/>
    <s v="S.Mumford"/>
    <s v="GWS"/>
    <x v="3"/>
    <n v="106"/>
    <x v="114"/>
  </r>
  <r>
    <x v="0"/>
    <x v="4"/>
    <x v="1"/>
    <s v="J.Cameron"/>
    <s v="GWS"/>
    <x v="0"/>
    <n v="85"/>
    <x v="68"/>
  </r>
  <r>
    <x v="0"/>
    <x v="4"/>
    <x v="1"/>
    <s v="T.Miller"/>
    <s v="GCS"/>
    <x v="0"/>
    <n v="99"/>
    <x v="110"/>
  </r>
  <r>
    <x v="0"/>
    <x v="4"/>
    <x v="1"/>
    <s v="J.Watson"/>
    <s v="ESS"/>
    <x v="1"/>
    <n v="84"/>
    <x v="83"/>
  </r>
  <r>
    <x v="0"/>
    <x v="4"/>
    <x v="1"/>
    <s v="N.Fyfe"/>
    <s v="FRE"/>
    <x v="1"/>
    <n v="113"/>
    <x v="114"/>
  </r>
  <r>
    <x v="0"/>
    <x v="4"/>
    <x v="1"/>
    <s v="J.Steele"/>
    <s v="STK"/>
    <x v="0"/>
    <n v="90"/>
    <x v="94"/>
  </r>
  <r>
    <x v="0"/>
    <x v="4"/>
    <x v="1"/>
    <s v="C.Cameron"/>
    <s v="ADE"/>
    <x v="0"/>
    <n v="94"/>
    <x v="7"/>
  </r>
  <r>
    <x v="0"/>
    <x v="4"/>
    <x v="1"/>
    <s v="M.Wallis"/>
    <s v="WBD"/>
    <x v="4"/>
    <n v="80"/>
    <x v="16"/>
  </r>
  <r>
    <x v="0"/>
    <x v="4"/>
    <x v="1"/>
    <s v="J.McVeigh"/>
    <s v="SYD"/>
    <x v="4"/>
    <n v="88"/>
    <x v="16"/>
  </r>
  <r>
    <x v="0"/>
    <x v="4"/>
    <x v="1"/>
    <s v="S.Menegola"/>
    <s v="GEE"/>
    <x v="4"/>
    <n v="110"/>
    <x v="16"/>
  </r>
  <r>
    <x v="0"/>
    <x v="4"/>
    <x v="1"/>
    <s v="K.Stevens"/>
    <s v="STK"/>
    <x v="4"/>
    <n v="79"/>
    <x v="16"/>
  </r>
  <r>
    <x v="0"/>
    <x v="5"/>
    <x v="1"/>
    <s v="R.Burton"/>
    <s v="HAW"/>
    <x v="2"/>
    <n v="83"/>
    <x v="77"/>
  </r>
  <r>
    <x v="0"/>
    <x v="5"/>
    <x v="1"/>
    <s v="T.Mitchell"/>
    <s v="HAW"/>
    <x v="1"/>
    <n v="108"/>
    <x v="65"/>
  </r>
  <r>
    <x v="0"/>
    <x v="5"/>
    <x v="1"/>
    <s v="J.Howe"/>
    <s v="COL"/>
    <x v="2"/>
    <n v="79"/>
    <x v="39"/>
  </r>
  <r>
    <x v="0"/>
    <x v="5"/>
    <x v="1"/>
    <s v="A.Treloar"/>
    <s v="COL"/>
    <x v="1"/>
    <n v="92"/>
    <x v="0"/>
  </r>
  <r>
    <x v="0"/>
    <x v="5"/>
    <x v="1"/>
    <s v="B.Vince"/>
    <s v="MEL"/>
    <x v="2"/>
    <n v="92"/>
    <x v="74"/>
  </r>
  <r>
    <x v="0"/>
    <x v="5"/>
    <x v="1"/>
    <s v="J.Watts"/>
    <s v="MEL"/>
    <x v="0"/>
    <n v="102"/>
    <x v="62"/>
  </r>
  <r>
    <x v="0"/>
    <x v="5"/>
    <x v="1"/>
    <s v="C.Oliver"/>
    <s v="MEL"/>
    <x v="1"/>
    <n v="95"/>
    <x v="31"/>
  </r>
  <r>
    <x v="0"/>
    <x v="5"/>
    <x v="1"/>
    <s v="D.Zorko"/>
    <s v="BRL"/>
    <x v="1"/>
    <n v="116"/>
    <x v="91"/>
  </r>
  <r>
    <x v="0"/>
    <x v="5"/>
    <x v="1"/>
    <s v="B.Cunnington"/>
    <s v="NTH"/>
    <x v="1"/>
    <n v="81"/>
    <x v="87"/>
  </r>
  <r>
    <x v="0"/>
    <x v="5"/>
    <x v="1"/>
    <s v="R.Tarrant"/>
    <s v="NTH"/>
    <x v="2"/>
    <n v="89"/>
    <x v="25"/>
  </r>
  <r>
    <x v="0"/>
    <x v="5"/>
    <x v="1"/>
    <s v="N.Newman"/>
    <s v="SYD"/>
    <x v="2"/>
    <n v="74"/>
    <x v="13"/>
  </r>
  <r>
    <x v="0"/>
    <x v="5"/>
    <x v="1"/>
    <s v="S.Menegola"/>
    <s v="GEE"/>
    <x v="1"/>
    <n v="109"/>
    <x v="64"/>
  </r>
  <r>
    <x v="0"/>
    <x v="5"/>
    <x v="1"/>
    <s v="S.Mumford"/>
    <s v="GWS"/>
    <x v="3"/>
    <n v="112"/>
    <x v="2"/>
  </r>
  <r>
    <x v="0"/>
    <x v="5"/>
    <x v="1"/>
    <s v="J.Cameron"/>
    <s v="GWS"/>
    <x v="0"/>
    <n v="81"/>
    <x v="28"/>
  </r>
  <r>
    <x v="0"/>
    <x v="5"/>
    <x v="1"/>
    <s v="T.Miller"/>
    <s v="GCS"/>
    <x v="0"/>
    <n v="90"/>
    <x v="21"/>
  </r>
  <r>
    <x v="0"/>
    <x v="5"/>
    <x v="1"/>
    <s v="N.Fyfe"/>
    <s v="FRE"/>
    <x v="1"/>
    <n v="104"/>
    <x v="29"/>
  </r>
  <r>
    <x v="0"/>
    <x v="5"/>
    <x v="1"/>
    <s v="J.Steele"/>
    <s v="STK"/>
    <x v="0"/>
    <n v="90"/>
    <x v="48"/>
  </r>
  <r>
    <x v="0"/>
    <x v="5"/>
    <x v="1"/>
    <s v="C.Cameron"/>
    <s v="ADE"/>
    <x v="0"/>
    <n v="88"/>
    <x v="83"/>
  </r>
  <r>
    <x v="0"/>
    <x v="5"/>
    <x v="1"/>
    <s v="M.Wallis"/>
    <s v="WBD"/>
    <x v="4"/>
    <n v="80"/>
    <x v="16"/>
  </r>
  <r>
    <x v="0"/>
    <x v="5"/>
    <x v="1"/>
    <s v="J.McVeigh"/>
    <s v="SYD"/>
    <x v="4"/>
    <n v="88"/>
    <x v="16"/>
  </r>
  <r>
    <x v="0"/>
    <x v="5"/>
    <x v="1"/>
    <s v="J.Watson"/>
    <s v="ESS"/>
    <x v="4"/>
    <n v="77"/>
    <x v="86"/>
  </r>
  <r>
    <x v="0"/>
    <x v="5"/>
    <x v="1"/>
    <s v="K.Stevens"/>
    <s v="STK"/>
    <x v="4"/>
    <n v="85"/>
    <x v="12"/>
  </r>
  <r>
    <x v="0"/>
    <x v="6"/>
    <x v="1"/>
    <s v="T.Mitchell"/>
    <s v="HAW"/>
    <x v="1"/>
    <n v="106"/>
    <x v="31"/>
  </r>
  <r>
    <x v="0"/>
    <x v="6"/>
    <x v="1"/>
    <s v="J.Howe"/>
    <s v="COL"/>
    <x v="2"/>
    <n v="74"/>
    <x v="44"/>
  </r>
  <r>
    <x v="0"/>
    <x v="6"/>
    <x v="1"/>
    <s v="A.Treloar"/>
    <s v="COL"/>
    <x v="1"/>
    <n v="86"/>
    <x v="51"/>
  </r>
  <r>
    <x v="0"/>
    <x v="6"/>
    <x v="1"/>
    <s v="C.Oliver"/>
    <s v="MEL"/>
    <x v="1"/>
    <n v="87"/>
    <x v="3"/>
  </r>
  <r>
    <x v="0"/>
    <x v="6"/>
    <x v="1"/>
    <s v="J.Watts"/>
    <s v="MEL"/>
    <x v="0"/>
    <n v="96"/>
    <x v="77"/>
  </r>
  <r>
    <x v="0"/>
    <x v="6"/>
    <x v="1"/>
    <s v="B.Vince"/>
    <s v="MEL"/>
    <x v="2"/>
    <n v="89"/>
    <x v="19"/>
  </r>
  <r>
    <x v="0"/>
    <x v="6"/>
    <x v="1"/>
    <s v="D.Zorko"/>
    <s v="BRL"/>
    <x v="1"/>
    <n v="111"/>
    <x v="64"/>
  </r>
  <r>
    <x v="0"/>
    <x v="6"/>
    <x v="1"/>
    <s v="B.Cunnington"/>
    <s v="NTH"/>
    <x v="1"/>
    <n v="87"/>
    <x v="76"/>
  </r>
  <r>
    <x v="0"/>
    <x v="6"/>
    <x v="1"/>
    <s v="R.Tarrant"/>
    <s v="NTH"/>
    <x v="2"/>
    <n v="77"/>
    <x v="88"/>
  </r>
  <r>
    <x v="0"/>
    <x v="6"/>
    <x v="1"/>
    <s v="J.McVeigh"/>
    <s v="SYD"/>
    <x v="2"/>
    <n v="89"/>
    <x v="51"/>
  </r>
  <r>
    <x v="0"/>
    <x v="6"/>
    <x v="1"/>
    <s v="S.Mumford"/>
    <s v="GWS"/>
    <x v="3"/>
    <n v="107"/>
    <x v="49"/>
  </r>
  <r>
    <x v="0"/>
    <x v="6"/>
    <x v="1"/>
    <s v="J.Cameron"/>
    <s v="GWS"/>
    <x v="0"/>
    <n v="78"/>
    <x v="3"/>
  </r>
  <r>
    <x v="0"/>
    <x v="6"/>
    <x v="1"/>
    <s v="T.Miller"/>
    <s v="GCS"/>
    <x v="0"/>
    <n v="91"/>
    <x v="52"/>
  </r>
  <r>
    <x v="0"/>
    <x v="6"/>
    <x v="1"/>
    <s v="N.Fyfe"/>
    <s v="FRE"/>
    <x v="1"/>
    <n v="99"/>
    <x v="25"/>
  </r>
  <r>
    <x v="0"/>
    <x v="6"/>
    <x v="1"/>
    <s v="A.Rance"/>
    <s v="RIC"/>
    <x v="2"/>
    <n v="83"/>
    <x v="1"/>
  </r>
  <r>
    <x v="0"/>
    <x v="6"/>
    <x v="1"/>
    <s v="J.Caddy"/>
    <s v="RIC"/>
    <x v="1"/>
    <n v="54"/>
    <x v="94"/>
  </r>
  <r>
    <x v="0"/>
    <x v="6"/>
    <x v="1"/>
    <s v="K.Stevens"/>
    <s v="STK"/>
    <x v="0"/>
    <n v="76"/>
    <x v="63"/>
  </r>
  <r>
    <x v="0"/>
    <x v="6"/>
    <x v="1"/>
    <s v="C.Cameron"/>
    <s v="ADE"/>
    <x v="0"/>
    <n v="80"/>
    <x v="108"/>
  </r>
  <r>
    <x v="0"/>
    <x v="6"/>
    <x v="1"/>
    <s v="R.Burton"/>
    <s v="HAW"/>
    <x v="4"/>
    <n v="84"/>
    <x v="53"/>
  </r>
  <r>
    <x v="0"/>
    <x v="6"/>
    <x v="1"/>
    <s v="M.Wallis"/>
    <s v="WBD"/>
    <x v="4"/>
    <n v="80"/>
    <x v="16"/>
  </r>
  <r>
    <x v="0"/>
    <x v="6"/>
    <x v="1"/>
    <s v="S.Menegola"/>
    <s v="GEE"/>
    <x v="4"/>
    <n v="103"/>
    <x v="8"/>
  </r>
  <r>
    <x v="0"/>
    <x v="6"/>
    <x v="1"/>
    <s v="J.Watson"/>
    <s v="ESS"/>
    <x v="4"/>
    <n v="77"/>
    <x v="16"/>
  </r>
  <r>
    <x v="0"/>
    <x v="7"/>
    <x v="1"/>
    <s v="R.Burton"/>
    <s v="HAW"/>
    <x v="2"/>
    <n v="89"/>
    <x v="62"/>
  </r>
  <r>
    <x v="0"/>
    <x v="7"/>
    <x v="1"/>
    <s v="T.Mitchell"/>
    <s v="HAW"/>
    <x v="1"/>
    <n v="112"/>
    <x v="118"/>
  </r>
  <r>
    <x v="0"/>
    <x v="7"/>
    <x v="1"/>
    <s v="J.Howe"/>
    <s v="COL"/>
    <x v="2"/>
    <n v="75"/>
    <x v="3"/>
  </r>
  <r>
    <x v="0"/>
    <x v="7"/>
    <x v="1"/>
    <s v="B.Vince"/>
    <s v="MEL"/>
    <x v="2"/>
    <n v="86"/>
    <x v="120"/>
  </r>
  <r>
    <x v="0"/>
    <x v="7"/>
    <x v="1"/>
    <s v="J.Watts"/>
    <s v="MEL"/>
    <x v="0"/>
    <n v="81"/>
    <x v="79"/>
  </r>
  <r>
    <x v="0"/>
    <x v="7"/>
    <x v="1"/>
    <s v="C.Oliver"/>
    <s v="MEL"/>
    <x v="1"/>
    <n v="94"/>
    <x v="101"/>
  </r>
  <r>
    <x v="0"/>
    <x v="7"/>
    <x v="1"/>
    <s v="D.Zorko"/>
    <s v="BRL"/>
    <x v="1"/>
    <n v="113"/>
    <x v="15"/>
  </r>
  <r>
    <x v="0"/>
    <x v="7"/>
    <x v="1"/>
    <s v="R.Tarrant"/>
    <s v="NTH"/>
    <x v="2"/>
    <n v="75"/>
    <x v="29"/>
  </r>
  <r>
    <x v="0"/>
    <x v="7"/>
    <x v="1"/>
    <s v="B.Cunnington"/>
    <s v="NTH"/>
    <x v="1"/>
    <n v="93"/>
    <x v="85"/>
  </r>
  <r>
    <x v="0"/>
    <x v="7"/>
    <x v="1"/>
    <s v="S.Menegola"/>
    <s v="GEE"/>
    <x v="1"/>
    <n v="101"/>
    <x v="4"/>
  </r>
  <r>
    <x v="0"/>
    <x v="7"/>
    <x v="1"/>
    <s v="S.Mumford"/>
    <s v="GWS"/>
    <x v="3"/>
    <n v="97"/>
    <x v="9"/>
  </r>
  <r>
    <x v="0"/>
    <x v="7"/>
    <x v="1"/>
    <s v="J.Cameron"/>
    <s v="GWS"/>
    <x v="0"/>
    <n v="80"/>
    <x v="15"/>
  </r>
  <r>
    <x v="0"/>
    <x v="7"/>
    <x v="1"/>
    <s v="T.Miller"/>
    <s v="GCS"/>
    <x v="0"/>
    <n v="74"/>
    <x v="49"/>
  </r>
  <r>
    <x v="0"/>
    <x v="7"/>
    <x v="1"/>
    <s v="J.Watson"/>
    <s v="ESS"/>
    <x v="1"/>
    <n v="75"/>
    <x v="85"/>
  </r>
  <r>
    <x v="0"/>
    <x v="7"/>
    <x v="1"/>
    <s v="N.Fyfe"/>
    <s v="FRE"/>
    <x v="1"/>
    <n v="97"/>
    <x v="25"/>
  </r>
  <r>
    <x v="0"/>
    <x v="7"/>
    <x v="1"/>
    <s v="A.Rance"/>
    <s v="RIC"/>
    <x v="2"/>
    <n v="81"/>
    <x v="10"/>
  </r>
  <r>
    <x v="0"/>
    <x v="7"/>
    <x v="1"/>
    <s v="J.Caddy"/>
    <s v="RIC"/>
    <x v="0"/>
    <n v="63"/>
    <x v="1"/>
  </r>
  <r>
    <x v="0"/>
    <x v="7"/>
    <x v="1"/>
    <s v="C.Cameron"/>
    <s v="ADE"/>
    <x v="0"/>
    <n v="73"/>
    <x v="14"/>
  </r>
  <r>
    <x v="0"/>
    <x v="7"/>
    <x v="1"/>
    <s v="M.Wallis"/>
    <s v="WBD"/>
    <x v="4"/>
    <n v="80"/>
    <x v="16"/>
  </r>
  <r>
    <x v="0"/>
    <x v="7"/>
    <x v="1"/>
    <s v="A.Treloar"/>
    <s v="COL"/>
    <x v="4"/>
    <n v="86"/>
    <x v="16"/>
  </r>
  <r>
    <x v="0"/>
    <x v="7"/>
    <x v="1"/>
    <s v="J.McVeigh"/>
    <s v="SYD"/>
    <x v="4"/>
    <n v="83"/>
    <x v="28"/>
  </r>
  <r>
    <x v="0"/>
    <x v="7"/>
    <x v="1"/>
    <s v="K.Stevens"/>
    <s v="STK"/>
    <x v="4"/>
    <n v="76"/>
    <x v="16"/>
  </r>
  <r>
    <x v="0"/>
    <x v="8"/>
    <x v="1"/>
    <s v="R.Burton"/>
    <s v="HAW"/>
    <x v="0"/>
    <n v="89"/>
    <x v="11"/>
  </r>
  <r>
    <x v="0"/>
    <x v="8"/>
    <x v="1"/>
    <s v="T.Mitchell"/>
    <s v="HAW"/>
    <x v="1"/>
    <n v="127"/>
    <x v="121"/>
  </r>
  <r>
    <x v="0"/>
    <x v="8"/>
    <x v="1"/>
    <s v="M.Wallis"/>
    <s v="WBD"/>
    <x v="0"/>
    <n v="92"/>
    <x v="27"/>
  </r>
  <r>
    <x v="0"/>
    <x v="8"/>
    <x v="1"/>
    <s v="J.Howe"/>
    <s v="COL"/>
    <x v="2"/>
    <n v="71"/>
    <x v="62"/>
  </r>
  <r>
    <x v="0"/>
    <x v="8"/>
    <x v="1"/>
    <s v="A.Treloar"/>
    <s v="COL"/>
    <x v="1"/>
    <n v="89"/>
    <x v="41"/>
  </r>
  <r>
    <x v="0"/>
    <x v="8"/>
    <x v="1"/>
    <s v="B.Vince"/>
    <s v="MEL"/>
    <x v="2"/>
    <n v="78"/>
    <x v="100"/>
  </r>
  <r>
    <x v="0"/>
    <x v="8"/>
    <x v="1"/>
    <s v="C.Oliver"/>
    <s v="MEL"/>
    <x v="1"/>
    <n v="90"/>
    <x v="3"/>
  </r>
  <r>
    <x v="0"/>
    <x v="8"/>
    <x v="1"/>
    <s v="D.Zorko"/>
    <s v="BRL"/>
    <x v="1"/>
    <n v="114"/>
    <x v="38"/>
  </r>
  <r>
    <x v="0"/>
    <x v="8"/>
    <x v="1"/>
    <s v="B.Cunnington"/>
    <s v="NTH"/>
    <x v="1"/>
    <n v="86"/>
    <x v="42"/>
  </r>
  <r>
    <x v="0"/>
    <x v="8"/>
    <x v="1"/>
    <s v="R.Tarrant"/>
    <s v="NTH"/>
    <x v="2"/>
    <n v="76"/>
    <x v="57"/>
  </r>
  <r>
    <x v="0"/>
    <x v="8"/>
    <x v="1"/>
    <s v="N.Newman"/>
    <s v="SYD"/>
    <x v="2"/>
    <n v="88"/>
    <x v="43"/>
  </r>
  <r>
    <x v="0"/>
    <x v="8"/>
    <x v="1"/>
    <s v="S.Menegola"/>
    <s v="GEE"/>
    <x v="1"/>
    <n v="99"/>
    <x v="102"/>
  </r>
  <r>
    <x v="0"/>
    <x v="8"/>
    <x v="1"/>
    <s v="S.Mumford"/>
    <s v="GWS"/>
    <x v="3"/>
    <n v="97"/>
    <x v="118"/>
  </r>
  <r>
    <x v="0"/>
    <x v="8"/>
    <x v="1"/>
    <s v="J.Cameron"/>
    <s v="GWS"/>
    <x v="0"/>
    <n v="83"/>
    <x v="62"/>
  </r>
  <r>
    <x v="0"/>
    <x v="8"/>
    <x v="1"/>
    <s v="N.Fyfe"/>
    <s v="FRE"/>
    <x v="1"/>
    <n v="95"/>
    <x v="19"/>
  </r>
  <r>
    <x v="0"/>
    <x v="8"/>
    <x v="1"/>
    <s v="A.Rance"/>
    <s v="RIC"/>
    <x v="2"/>
    <n v="90"/>
    <x v="62"/>
  </r>
  <r>
    <x v="0"/>
    <x v="8"/>
    <x v="1"/>
    <s v="K.Stevens"/>
    <s v="STK"/>
    <x v="0"/>
    <n v="76"/>
    <x v="49"/>
  </r>
  <r>
    <x v="0"/>
    <x v="8"/>
    <x v="1"/>
    <s v="C.Cameron"/>
    <s v="ADE"/>
    <x v="0"/>
    <n v="71"/>
    <x v="7"/>
  </r>
  <r>
    <x v="0"/>
    <x v="8"/>
    <x v="1"/>
    <s v="J.McVeigh"/>
    <s v="SYD"/>
    <x v="4"/>
    <n v="83"/>
    <x v="16"/>
  </r>
  <r>
    <x v="0"/>
    <x v="8"/>
    <x v="1"/>
    <s v="T.Miller"/>
    <s v="GCS"/>
    <x v="4"/>
    <n v="74"/>
    <x v="16"/>
  </r>
  <r>
    <x v="0"/>
    <x v="8"/>
    <x v="1"/>
    <s v="J.Watson"/>
    <s v="ESS"/>
    <x v="4"/>
    <n v="78"/>
    <x v="72"/>
  </r>
  <r>
    <x v="0"/>
    <x v="8"/>
    <x v="1"/>
    <s v="J.Caddy"/>
    <s v="RIC"/>
    <x v="4"/>
    <n v="63"/>
    <x v="16"/>
  </r>
  <r>
    <x v="0"/>
    <x v="9"/>
    <x v="1"/>
    <s v="R.Burton"/>
    <s v="HAW"/>
    <x v="2"/>
    <n v="83"/>
    <x v="98"/>
  </r>
  <r>
    <x v="0"/>
    <x v="9"/>
    <x v="1"/>
    <s v="T.Mitchell"/>
    <s v="HAW"/>
    <x v="1"/>
    <n v="122"/>
    <x v="62"/>
  </r>
  <r>
    <x v="0"/>
    <x v="9"/>
    <x v="1"/>
    <s v="M.Wallis"/>
    <s v="WBD"/>
    <x v="0"/>
    <n v="91"/>
    <x v="24"/>
  </r>
  <r>
    <x v="0"/>
    <x v="9"/>
    <x v="1"/>
    <s v="J.Howe"/>
    <s v="COL"/>
    <x v="2"/>
    <n v="64"/>
    <x v="77"/>
  </r>
  <r>
    <x v="0"/>
    <x v="9"/>
    <x v="1"/>
    <s v="A.Treloar"/>
    <s v="COL"/>
    <x v="1"/>
    <n v="102"/>
    <x v="119"/>
  </r>
  <r>
    <x v="0"/>
    <x v="9"/>
    <x v="1"/>
    <s v="C.Oliver"/>
    <s v="MEL"/>
    <x v="1"/>
    <n v="90"/>
    <x v="53"/>
  </r>
  <r>
    <x v="0"/>
    <x v="9"/>
    <x v="1"/>
    <s v="D.Zorko"/>
    <s v="BRL"/>
    <x v="1"/>
    <n v="116"/>
    <x v="80"/>
  </r>
  <r>
    <x v="0"/>
    <x v="9"/>
    <x v="1"/>
    <s v="B.Cunnington"/>
    <s v="NTH"/>
    <x v="1"/>
    <n v="73"/>
    <x v="105"/>
  </r>
  <r>
    <x v="0"/>
    <x v="9"/>
    <x v="1"/>
    <s v="R.Tarrant"/>
    <s v="NTH"/>
    <x v="2"/>
    <n v="75"/>
    <x v="39"/>
  </r>
  <r>
    <x v="0"/>
    <x v="9"/>
    <x v="1"/>
    <s v="N.Newman"/>
    <s v="SYD"/>
    <x v="2"/>
    <n v="82"/>
    <x v="6"/>
  </r>
  <r>
    <x v="0"/>
    <x v="9"/>
    <x v="1"/>
    <s v="S.Menegola"/>
    <s v="GEE"/>
    <x v="1"/>
    <n v="91"/>
    <x v="24"/>
  </r>
  <r>
    <x v="0"/>
    <x v="9"/>
    <x v="1"/>
    <s v="S.Mumford"/>
    <s v="GWS"/>
    <x v="3"/>
    <n v="95"/>
    <x v="56"/>
  </r>
  <r>
    <x v="0"/>
    <x v="9"/>
    <x v="1"/>
    <s v="J.Cameron"/>
    <s v="GWS"/>
    <x v="0"/>
    <n v="74"/>
    <x v="52"/>
  </r>
  <r>
    <x v="0"/>
    <x v="9"/>
    <x v="1"/>
    <s v="T.Miller"/>
    <s v="GCS"/>
    <x v="0"/>
    <n v="72"/>
    <x v="71"/>
  </r>
  <r>
    <x v="0"/>
    <x v="9"/>
    <x v="1"/>
    <s v="N.Fyfe"/>
    <s v="FRE"/>
    <x v="1"/>
    <n v="86"/>
    <x v="21"/>
  </r>
  <r>
    <x v="0"/>
    <x v="9"/>
    <x v="1"/>
    <s v="A.Rance"/>
    <s v="RIC"/>
    <x v="2"/>
    <n v="90"/>
    <x v="69"/>
  </r>
  <r>
    <x v="0"/>
    <x v="9"/>
    <x v="1"/>
    <s v="J.Caddy"/>
    <s v="RIC"/>
    <x v="0"/>
    <n v="62"/>
    <x v="71"/>
  </r>
  <r>
    <x v="0"/>
    <x v="9"/>
    <x v="1"/>
    <s v="K.Stevens"/>
    <s v="STK"/>
    <x v="0"/>
    <n v="85"/>
    <x v="8"/>
  </r>
  <r>
    <x v="0"/>
    <x v="9"/>
    <x v="1"/>
    <s v="B.Vince"/>
    <s v="MEL"/>
    <x v="4"/>
    <n v="79"/>
    <x v="21"/>
  </r>
  <r>
    <x v="0"/>
    <x v="9"/>
    <x v="1"/>
    <s v="J.McVeigh"/>
    <s v="SYD"/>
    <x v="4"/>
    <n v="83"/>
    <x v="16"/>
  </r>
  <r>
    <x v="0"/>
    <x v="9"/>
    <x v="1"/>
    <s v="J.Watson"/>
    <s v="ESS"/>
    <x v="4"/>
    <n v="85"/>
    <x v="55"/>
  </r>
  <r>
    <x v="0"/>
    <x v="9"/>
    <x v="1"/>
    <s v="C.Cameron"/>
    <s v="ADE"/>
    <x v="4"/>
    <n v="72"/>
    <x v="94"/>
  </r>
  <r>
    <x v="0"/>
    <x v="10"/>
    <x v="1"/>
    <s v="R.Burton"/>
    <s v="HAW"/>
    <x v="2"/>
    <n v="87"/>
    <x v="24"/>
  </r>
  <r>
    <x v="0"/>
    <x v="10"/>
    <x v="1"/>
    <s v="T.Mitchell"/>
    <s v="HAW"/>
    <x v="1"/>
    <n v="120"/>
    <x v="62"/>
  </r>
  <r>
    <x v="0"/>
    <x v="10"/>
    <x v="1"/>
    <s v="J.Howe"/>
    <s v="COL"/>
    <x v="2"/>
    <n v="70"/>
    <x v="2"/>
  </r>
  <r>
    <x v="0"/>
    <x v="10"/>
    <x v="1"/>
    <s v="A.Treloar"/>
    <s v="COL"/>
    <x v="1"/>
    <n v="99"/>
    <x v="81"/>
  </r>
  <r>
    <x v="0"/>
    <x v="10"/>
    <x v="1"/>
    <s v="D.Zorko"/>
    <s v="BRL"/>
    <x v="1"/>
    <n v="116"/>
    <x v="16"/>
  </r>
  <r>
    <x v="0"/>
    <x v="10"/>
    <x v="1"/>
    <s v="B.Cunnington"/>
    <s v="NTH"/>
    <x v="1"/>
    <n v="76"/>
    <x v="100"/>
  </r>
  <r>
    <x v="0"/>
    <x v="10"/>
    <x v="1"/>
    <s v="R.Tarrant"/>
    <s v="NTH"/>
    <x v="2"/>
    <n v="73"/>
    <x v="42"/>
  </r>
  <r>
    <x v="0"/>
    <x v="10"/>
    <x v="1"/>
    <s v="N.Newman"/>
    <s v="SYD"/>
    <x v="2"/>
    <n v="82"/>
    <x v="16"/>
  </r>
  <r>
    <x v="0"/>
    <x v="10"/>
    <x v="1"/>
    <s v="S.Menegola"/>
    <s v="GEE"/>
    <x v="1"/>
    <n v="95"/>
    <x v="12"/>
  </r>
  <r>
    <x v="0"/>
    <x v="10"/>
    <x v="1"/>
    <s v="S.Mumford"/>
    <s v="GWS"/>
    <x v="3"/>
    <n v="90"/>
    <x v="21"/>
  </r>
  <r>
    <x v="0"/>
    <x v="10"/>
    <x v="1"/>
    <s v="J.Cameron"/>
    <s v="GWS"/>
    <x v="0"/>
    <n v="79"/>
    <x v="9"/>
  </r>
  <r>
    <x v="0"/>
    <x v="10"/>
    <x v="1"/>
    <s v="T.Miller"/>
    <s v="GCS"/>
    <x v="0"/>
    <n v="76"/>
    <x v="77"/>
  </r>
  <r>
    <x v="0"/>
    <x v="10"/>
    <x v="1"/>
    <s v="J.Watson"/>
    <s v="ESS"/>
    <x v="1"/>
    <n v="86"/>
    <x v="43"/>
  </r>
  <r>
    <x v="0"/>
    <x v="10"/>
    <x v="1"/>
    <s v="N.Fyfe"/>
    <s v="FRE"/>
    <x v="1"/>
    <n v="94"/>
    <x v="2"/>
  </r>
  <r>
    <x v="0"/>
    <x v="10"/>
    <x v="1"/>
    <s v="A.Rance"/>
    <s v="RIC"/>
    <x v="2"/>
    <n v="82"/>
    <x v="29"/>
  </r>
  <r>
    <x v="0"/>
    <x v="10"/>
    <x v="1"/>
    <s v="J.Caddy"/>
    <s v="RIC"/>
    <x v="0"/>
    <n v="66"/>
    <x v="67"/>
  </r>
  <r>
    <x v="0"/>
    <x v="10"/>
    <x v="1"/>
    <s v="C.Cameron"/>
    <s v="ADE"/>
    <x v="0"/>
    <n v="64"/>
    <x v="110"/>
  </r>
  <r>
    <x v="0"/>
    <x v="10"/>
    <x v="1"/>
    <s v="H.Greenwood"/>
    <s v="ADE"/>
    <x v="0"/>
    <n v="83"/>
    <x v="6"/>
  </r>
  <r>
    <x v="0"/>
    <x v="10"/>
    <x v="1"/>
    <s v="M.Wallis"/>
    <s v="WBD"/>
    <x v="4"/>
    <n v="91"/>
    <x v="16"/>
  </r>
  <r>
    <x v="0"/>
    <x v="10"/>
    <x v="1"/>
    <s v="C.Oliver"/>
    <s v="MEL"/>
    <x v="4"/>
    <n v="90"/>
    <x v="16"/>
  </r>
  <r>
    <x v="0"/>
    <x v="10"/>
    <x v="1"/>
    <s v="J.McVeigh"/>
    <s v="SYD"/>
    <x v="4"/>
    <n v="83"/>
    <x v="16"/>
  </r>
  <r>
    <x v="0"/>
    <x v="10"/>
    <x v="1"/>
    <s v="K.Stevens"/>
    <s v="STK"/>
    <x v="4"/>
    <n v="85"/>
    <x v="16"/>
  </r>
  <r>
    <x v="0"/>
    <x v="11"/>
    <x v="1"/>
    <s v="R.Burton"/>
    <s v="HAW"/>
    <x v="2"/>
    <n v="78"/>
    <x v="74"/>
  </r>
  <r>
    <x v="0"/>
    <x v="11"/>
    <x v="1"/>
    <s v="T.Mitchell"/>
    <s v="HAW"/>
    <x v="1"/>
    <n v="121"/>
    <x v="40"/>
  </r>
  <r>
    <x v="0"/>
    <x v="11"/>
    <x v="1"/>
    <s v="M.Wallis"/>
    <s v="WBD"/>
    <x v="0"/>
    <n v="96"/>
    <x v="102"/>
  </r>
  <r>
    <x v="0"/>
    <x v="11"/>
    <x v="1"/>
    <s v="J.Howe"/>
    <s v="COL"/>
    <x v="2"/>
    <n v="92"/>
    <x v="41"/>
  </r>
  <r>
    <x v="0"/>
    <x v="11"/>
    <x v="1"/>
    <s v="A.Treloar"/>
    <s v="COL"/>
    <x v="1"/>
    <n v="108"/>
    <x v="12"/>
  </r>
  <r>
    <x v="0"/>
    <x v="11"/>
    <x v="1"/>
    <s v="C.Oliver"/>
    <s v="MEL"/>
    <x v="1"/>
    <n v="95"/>
    <x v="12"/>
  </r>
  <r>
    <x v="0"/>
    <x v="11"/>
    <x v="1"/>
    <s v="C.Salem"/>
    <s v="MEL"/>
    <x v="2"/>
    <n v="67"/>
    <x v="67"/>
  </r>
  <r>
    <x v="0"/>
    <x v="11"/>
    <x v="1"/>
    <s v="D.Rich"/>
    <s v="BRL"/>
    <x v="1"/>
    <n v="73"/>
    <x v="19"/>
  </r>
  <r>
    <x v="0"/>
    <x v="11"/>
    <x v="1"/>
    <s v="D.Zorko"/>
    <s v="BRL"/>
    <x v="1"/>
    <n v="129"/>
    <x v="76"/>
  </r>
  <r>
    <x v="0"/>
    <x v="11"/>
    <x v="1"/>
    <s v="N.Newman"/>
    <s v="SYD"/>
    <x v="2"/>
    <n v="84"/>
    <x v="24"/>
  </r>
  <r>
    <x v="0"/>
    <x v="11"/>
    <x v="1"/>
    <s v="S.Mumford"/>
    <s v="GWS"/>
    <x v="3"/>
    <n v="96"/>
    <x v="25"/>
  </r>
  <r>
    <x v="0"/>
    <x v="11"/>
    <x v="1"/>
    <s v="B.Matera"/>
    <s v="GCS"/>
    <x v="0"/>
    <n v="71"/>
    <x v="82"/>
  </r>
  <r>
    <x v="0"/>
    <x v="11"/>
    <x v="1"/>
    <s v="J.Watson"/>
    <s v="ESS"/>
    <x v="1"/>
    <n v="99"/>
    <x v="90"/>
  </r>
  <r>
    <x v="0"/>
    <x v="11"/>
    <x v="1"/>
    <s v="J.Newnes"/>
    <s v="STK"/>
    <x v="1"/>
    <n v="88"/>
    <x v="62"/>
  </r>
  <r>
    <x v="0"/>
    <x v="11"/>
    <x v="1"/>
    <s v="K.Stevens"/>
    <s v="STK"/>
    <x v="0"/>
    <n v="82"/>
    <x v="23"/>
  </r>
  <r>
    <x v="0"/>
    <x v="11"/>
    <x v="1"/>
    <s v="R.Laird"/>
    <s v="ADE"/>
    <x v="2"/>
    <n v="106"/>
    <x v="5"/>
  </r>
  <r>
    <x v="0"/>
    <x v="11"/>
    <x v="1"/>
    <s v="C.Cameron"/>
    <s v="ADE"/>
    <x v="0"/>
    <n v="63"/>
    <x v="58"/>
  </r>
  <r>
    <x v="0"/>
    <x v="11"/>
    <x v="1"/>
    <s v="H.Greenwood"/>
    <s v="ADE"/>
    <x v="0"/>
    <n v="79"/>
    <x v="91"/>
  </r>
  <r>
    <x v="0"/>
    <x v="11"/>
    <x v="1"/>
    <s v="R.Tarrant"/>
    <s v="NTH"/>
    <x v="4"/>
    <n v="73"/>
    <x v="16"/>
  </r>
  <r>
    <x v="0"/>
    <x v="11"/>
    <x v="1"/>
    <s v="S.Menegola"/>
    <s v="GEE"/>
    <x v="4"/>
    <n v="95"/>
    <x v="16"/>
  </r>
  <r>
    <x v="0"/>
    <x v="11"/>
    <x v="1"/>
    <s v="A.Rance"/>
    <s v="RIC"/>
    <x v="4"/>
    <n v="82"/>
    <x v="16"/>
  </r>
  <r>
    <x v="0"/>
    <x v="11"/>
    <x v="1"/>
    <s v="J.Kennedy"/>
    <s v="WCE"/>
    <x v="4"/>
    <n v="85"/>
    <x v="16"/>
  </r>
  <r>
    <x v="0"/>
    <x v="12"/>
    <x v="1"/>
    <s v="S.Biggs"/>
    <s v="WBD"/>
    <x v="2"/>
    <n v="69"/>
    <x v="49"/>
  </r>
  <r>
    <x v="0"/>
    <x v="12"/>
    <x v="1"/>
    <s v="M.Wallis"/>
    <s v="WBD"/>
    <x v="0"/>
    <n v="96"/>
    <x v="60"/>
  </r>
  <r>
    <x v="0"/>
    <x v="12"/>
    <x v="1"/>
    <s v="C.Salem"/>
    <s v="MEL"/>
    <x v="2"/>
    <n v="72"/>
    <x v="63"/>
  </r>
  <r>
    <x v="0"/>
    <x v="12"/>
    <x v="1"/>
    <s v="M.Hibberd"/>
    <s v="MEL"/>
    <x v="2"/>
    <n v="108"/>
    <x v="102"/>
  </r>
  <r>
    <x v="0"/>
    <x v="12"/>
    <x v="1"/>
    <s v="C.Oliver"/>
    <s v="MEL"/>
    <x v="1"/>
    <n v="97"/>
    <x v="57"/>
  </r>
  <r>
    <x v="0"/>
    <x v="12"/>
    <x v="1"/>
    <s v="D.Tyson"/>
    <s v="MEL"/>
    <x v="1"/>
    <n v="87"/>
    <x v="94"/>
  </r>
  <r>
    <x v="0"/>
    <x v="12"/>
    <x v="1"/>
    <s v="D.Rich"/>
    <s v="BRL"/>
    <x v="1"/>
    <n v="79"/>
    <x v="63"/>
  </r>
  <r>
    <x v="0"/>
    <x v="12"/>
    <x v="1"/>
    <s v="D.Zorko"/>
    <s v="BRL"/>
    <x v="1"/>
    <n v="142"/>
    <x v="36"/>
  </r>
  <r>
    <x v="0"/>
    <x v="12"/>
    <x v="1"/>
    <s v="S.Gibson"/>
    <s v="NTH"/>
    <x v="1"/>
    <n v="89"/>
    <x v="40"/>
  </r>
  <r>
    <x v="0"/>
    <x v="12"/>
    <x v="1"/>
    <s v="N.Newman"/>
    <s v="SYD"/>
    <x v="2"/>
    <n v="92"/>
    <x v="2"/>
  </r>
  <r>
    <x v="0"/>
    <x v="12"/>
    <x v="1"/>
    <s v="S.Menegola"/>
    <s v="GEE"/>
    <x v="1"/>
    <n v="83"/>
    <x v="46"/>
  </r>
  <r>
    <x v="0"/>
    <x v="12"/>
    <x v="1"/>
    <s v="R.Stanley"/>
    <s v="GEE"/>
    <x v="0"/>
    <n v="72"/>
    <x v="4"/>
  </r>
  <r>
    <x v="0"/>
    <x v="12"/>
    <x v="1"/>
    <s v="B.Matera"/>
    <s v="GCS"/>
    <x v="0"/>
    <n v="67"/>
    <x v="105"/>
  </r>
  <r>
    <x v="0"/>
    <x v="12"/>
    <x v="1"/>
    <s v="A.Rance"/>
    <s v="RIC"/>
    <x v="2"/>
    <n v="85"/>
    <x v="99"/>
  </r>
  <r>
    <x v="0"/>
    <x v="12"/>
    <x v="1"/>
    <s v="T.Nankervis"/>
    <s v="RIC"/>
    <x v="3"/>
    <n v="86"/>
    <x v="6"/>
  </r>
  <r>
    <x v="0"/>
    <x v="12"/>
    <x v="1"/>
    <s v="J.Caddy"/>
    <s v="RIC"/>
    <x v="0"/>
    <n v="71"/>
    <x v="43"/>
  </r>
  <r>
    <x v="0"/>
    <x v="12"/>
    <x v="1"/>
    <s v="J.Newnes"/>
    <s v="STK"/>
    <x v="1"/>
    <n v="88"/>
    <x v="69"/>
  </r>
  <r>
    <x v="0"/>
    <x v="12"/>
    <x v="1"/>
    <s v="K.Stevens"/>
    <s v="STK"/>
    <x v="0"/>
    <n v="73"/>
    <x v="71"/>
  </r>
  <r>
    <x v="0"/>
    <x v="12"/>
    <x v="1"/>
    <s v="T.Mitchell"/>
    <s v="HAW"/>
    <x v="4"/>
    <n v="121"/>
    <x v="16"/>
  </r>
  <r>
    <x v="0"/>
    <x v="12"/>
    <x v="1"/>
    <s v="A.Treloar"/>
    <s v="COL"/>
    <x v="4"/>
    <n v="108"/>
    <x v="16"/>
  </r>
  <r>
    <x v="0"/>
    <x v="12"/>
    <x v="1"/>
    <s v="S.Mumford"/>
    <s v="GWS"/>
    <x v="4"/>
    <n v="96"/>
    <x v="16"/>
  </r>
  <r>
    <x v="0"/>
    <x v="12"/>
    <x v="1"/>
    <s v="R.Laird"/>
    <s v="ADE"/>
    <x v="4"/>
    <n v="106"/>
    <x v="16"/>
  </r>
  <r>
    <x v="0"/>
    <x v="13"/>
    <x v="1"/>
    <s v="T.Mitchell"/>
    <s v="HAW"/>
    <x v="1"/>
    <n v="114"/>
    <x v="35"/>
  </r>
  <r>
    <x v="0"/>
    <x v="13"/>
    <x v="1"/>
    <s v="M.Wallis"/>
    <s v="WBD"/>
    <x v="0"/>
    <n v="102"/>
    <x v="96"/>
  </r>
  <r>
    <x v="0"/>
    <x v="13"/>
    <x v="1"/>
    <s v="A.Treloar"/>
    <s v="COL"/>
    <x v="1"/>
    <n v="112"/>
    <x v="3"/>
  </r>
  <r>
    <x v="0"/>
    <x v="13"/>
    <x v="1"/>
    <s v="M.Hibberd"/>
    <s v="MEL"/>
    <x v="2"/>
    <n v="104"/>
    <x v="3"/>
  </r>
  <r>
    <x v="0"/>
    <x v="13"/>
    <x v="1"/>
    <s v="C.Oliver"/>
    <s v="MEL"/>
    <x v="1"/>
    <n v="92"/>
    <x v="40"/>
  </r>
  <r>
    <x v="0"/>
    <x v="13"/>
    <x v="1"/>
    <s v="C.Salem"/>
    <s v="MEL"/>
    <x v="2"/>
    <n v="70"/>
    <x v="104"/>
  </r>
  <r>
    <x v="0"/>
    <x v="13"/>
    <x v="1"/>
    <s v="D.Zorko"/>
    <s v="BRL"/>
    <x v="1"/>
    <n v="127"/>
    <x v="50"/>
  </r>
  <r>
    <x v="0"/>
    <x v="13"/>
    <x v="1"/>
    <s v="D.Rich"/>
    <s v="BRL"/>
    <x v="1"/>
    <n v="73"/>
    <x v="79"/>
  </r>
  <r>
    <x v="0"/>
    <x v="13"/>
    <x v="1"/>
    <s v="N.Newman"/>
    <s v="SYD"/>
    <x v="2"/>
    <n v="81"/>
    <x v="83"/>
  </r>
  <r>
    <x v="0"/>
    <x v="13"/>
    <x v="1"/>
    <s v="S.Menegola"/>
    <s v="GEE"/>
    <x v="1"/>
    <n v="89"/>
    <x v="38"/>
  </r>
  <r>
    <x v="0"/>
    <x v="13"/>
    <x v="1"/>
    <s v="R.Stanley"/>
    <s v="GEE"/>
    <x v="0"/>
    <n v="68"/>
    <x v="82"/>
  </r>
  <r>
    <x v="0"/>
    <x v="13"/>
    <x v="1"/>
    <s v="S.Mumford"/>
    <s v="GWS"/>
    <x v="3"/>
    <n v="94"/>
    <x v="17"/>
  </r>
  <r>
    <x v="0"/>
    <x v="13"/>
    <x v="1"/>
    <s v="A.Rance"/>
    <s v="RIC"/>
    <x v="2"/>
    <n v="87"/>
    <x v="56"/>
  </r>
  <r>
    <x v="0"/>
    <x v="13"/>
    <x v="1"/>
    <s v="T.Nankervis"/>
    <s v="RIC"/>
    <x v="0"/>
    <n v="80"/>
    <x v="29"/>
  </r>
  <r>
    <x v="0"/>
    <x v="13"/>
    <x v="1"/>
    <s v="J.Caddy"/>
    <s v="RIC"/>
    <x v="0"/>
    <n v="70"/>
    <x v="21"/>
  </r>
  <r>
    <x v="0"/>
    <x v="13"/>
    <x v="1"/>
    <s v="J.Newnes"/>
    <s v="STK"/>
    <x v="1"/>
    <n v="85"/>
    <x v="3"/>
  </r>
  <r>
    <x v="0"/>
    <x v="13"/>
    <x v="1"/>
    <s v="K.Stevens"/>
    <s v="STK"/>
    <x v="0"/>
    <n v="73"/>
    <x v="63"/>
  </r>
  <r>
    <x v="0"/>
    <x v="13"/>
    <x v="1"/>
    <s v="R.Laird"/>
    <s v="ADE"/>
    <x v="2"/>
    <n v="95"/>
    <x v="6"/>
  </r>
  <r>
    <x v="0"/>
    <x v="13"/>
    <x v="1"/>
    <s v="R.Lester"/>
    <s v="BRL"/>
    <x v="4"/>
    <n v="86"/>
    <x v="55"/>
  </r>
  <r>
    <x v="0"/>
    <x v="13"/>
    <x v="1"/>
    <s v="S.Gibson"/>
    <s v="NTH"/>
    <x v="4"/>
    <n v="83"/>
    <x v="88"/>
  </r>
  <r>
    <x v="0"/>
    <x v="13"/>
    <x v="1"/>
    <s v="B.Cunnington"/>
    <s v="NTH"/>
    <x v="4"/>
    <n v="77"/>
    <x v="114"/>
  </r>
  <r>
    <x v="0"/>
    <x v="13"/>
    <x v="1"/>
    <s v="H.Bennell"/>
    <s v="FRE"/>
    <x v="4"/>
    <n v="94"/>
    <x v="16"/>
  </r>
  <r>
    <x v="0"/>
    <x v="14"/>
    <x v="1"/>
    <s v="T.Mitchell"/>
    <s v="HAW"/>
    <x v="1"/>
    <n v="108"/>
    <x v="81"/>
  </r>
  <r>
    <x v="0"/>
    <x v="14"/>
    <x v="1"/>
    <s v="M.Wallis"/>
    <s v="WBD"/>
    <x v="0"/>
    <n v="88"/>
    <x v="77"/>
  </r>
  <r>
    <x v="0"/>
    <x v="14"/>
    <x v="1"/>
    <s v="A.Treloar"/>
    <s v="COL"/>
    <x v="1"/>
    <n v="108"/>
    <x v="8"/>
  </r>
  <r>
    <x v="0"/>
    <x v="14"/>
    <x v="1"/>
    <s v="M.Hibberd"/>
    <s v="MEL"/>
    <x v="2"/>
    <n v="104"/>
    <x v="72"/>
  </r>
  <r>
    <x v="0"/>
    <x v="14"/>
    <x v="1"/>
    <s v="C.Oliver"/>
    <s v="MEL"/>
    <x v="1"/>
    <n v="90"/>
    <x v="94"/>
  </r>
  <r>
    <x v="0"/>
    <x v="14"/>
    <x v="1"/>
    <s v="R.Lester"/>
    <s v="BRL"/>
    <x v="0"/>
    <n v="91"/>
    <x v="10"/>
  </r>
  <r>
    <x v="0"/>
    <x v="14"/>
    <x v="1"/>
    <s v="D.Zorko"/>
    <s v="BRL"/>
    <x v="1"/>
    <n v="126"/>
    <x v="15"/>
  </r>
  <r>
    <x v="0"/>
    <x v="14"/>
    <x v="1"/>
    <s v="S.Gibson"/>
    <s v="NTH"/>
    <x v="1"/>
    <n v="83"/>
    <x v="96"/>
  </r>
  <r>
    <x v="0"/>
    <x v="14"/>
    <x v="1"/>
    <s v="J.McVeigh"/>
    <s v="SYD"/>
    <x v="2"/>
    <n v="84"/>
    <x v="47"/>
  </r>
  <r>
    <x v="0"/>
    <x v="14"/>
    <x v="1"/>
    <s v="N.Newman"/>
    <s v="SYD"/>
    <x v="2"/>
    <n v="80"/>
    <x v="64"/>
  </r>
  <r>
    <x v="0"/>
    <x v="14"/>
    <x v="1"/>
    <s v="S.Menegola"/>
    <s v="GEE"/>
    <x v="1"/>
    <n v="107"/>
    <x v="80"/>
  </r>
  <r>
    <x v="0"/>
    <x v="14"/>
    <x v="1"/>
    <s v="S.Mumford"/>
    <s v="GWS"/>
    <x v="3"/>
    <n v="85"/>
    <x v="33"/>
  </r>
  <r>
    <x v="0"/>
    <x v="14"/>
    <x v="1"/>
    <s v="A.Rance"/>
    <s v="RIC"/>
    <x v="2"/>
    <n v="89"/>
    <x v="40"/>
  </r>
  <r>
    <x v="0"/>
    <x v="14"/>
    <x v="1"/>
    <s v="J.Caddy"/>
    <s v="RIC"/>
    <x v="0"/>
    <n v="70"/>
    <x v="43"/>
  </r>
  <r>
    <x v="0"/>
    <x v="14"/>
    <x v="1"/>
    <s v="T.Nankervis"/>
    <s v="RIC"/>
    <x v="0"/>
    <n v="82"/>
    <x v="31"/>
  </r>
  <r>
    <x v="0"/>
    <x v="14"/>
    <x v="1"/>
    <s v="J.Newnes"/>
    <s v="STK"/>
    <x v="1"/>
    <n v="106"/>
    <x v="37"/>
  </r>
  <r>
    <x v="0"/>
    <x v="14"/>
    <x v="1"/>
    <s v="K.Stevens"/>
    <s v="STK"/>
    <x v="0"/>
    <n v="81"/>
    <x v="10"/>
  </r>
  <r>
    <x v="0"/>
    <x v="14"/>
    <x v="1"/>
    <s v="R.Laird"/>
    <s v="ADE"/>
    <x v="2"/>
    <n v="87"/>
    <x v="6"/>
  </r>
  <r>
    <x v="0"/>
    <x v="14"/>
    <x v="1"/>
    <s v="D.Rich"/>
    <s v="BRL"/>
    <x v="4"/>
    <n v="68"/>
    <x v="9"/>
  </r>
  <r>
    <x v="0"/>
    <x v="14"/>
    <x v="1"/>
    <s v="B.Cunnington"/>
    <s v="NTH"/>
    <x v="4"/>
    <n v="77"/>
    <x v="16"/>
  </r>
  <r>
    <x v="0"/>
    <x v="14"/>
    <x v="1"/>
    <s v="R.Stanley"/>
    <s v="GEE"/>
    <x v="4"/>
    <n v="72"/>
    <x v="7"/>
  </r>
  <r>
    <x v="0"/>
    <x v="14"/>
    <x v="1"/>
    <s v="H.Bennell"/>
    <s v="FRE"/>
    <x v="4"/>
    <n v="94"/>
    <x v="16"/>
  </r>
  <r>
    <x v="0"/>
    <x v="15"/>
    <x v="1"/>
    <s v="T.Mitchell"/>
    <s v="HAW"/>
    <x v="1"/>
    <n v="113"/>
    <x v="80"/>
  </r>
  <r>
    <x v="0"/>
    <x v="15"/>
    <x v="1"/>
    <s v="M.Wallis"/>
    <s v="WBD"/>
    <x v="0"/>
    <n v="83"/>
    <x v="82"/>
  </r>
  <r>
    <x v="0"/>
    <x v="15"/>
    <x v="1"/>
    <s v="A.Treloar"/>
    <s v="COL"/>
    <x v="1"/>
    <n v="93"/>
    <x v="61"/>
  </r>
  <r>
    <x v="0"/>
    <x v="15"/>
    <x v="1"/>
    <s v="M.Hibberd"/>
    <s v="MEL"/>
    <x v="2"/>
    <n v="93"/>
    <x v="88"/>
  </r>
  <r>
    <x v="0"/>
    <x v="15"/>
    <x v="1"/>
    <s v="C.Oliver"/>
    <s v="MEL"/>
    <x v="1"/>
    <n v="91"/>
    <x v="48"/>
  </r>
  <r>
    <x v="0"/>
    <x v="15"/>
    <x v="1"/>
    <s v="R.Lester"/>
    <s v="BRL"/>
    <x v="0"/>
    <n v="92"/>
    <x v="14"/>
  </r>
  <r>
    <x v="0"/>
    <x v="15"/>
    <x v="1"/>
    <s v="D.Zorko"/>
    <s v="BRL"/>
    <x v="1"/>
    <n v="140"/>
    <x v="122"/>
  </r>
  <r>
    <x v="0"/>
    <x v="15"/>
    <x v="1"/>
    <s v="B.Cunnington"/>
    <s v="NTH"/>
    <x v="1"/>
    <n v="83"/>
    <x v="60"/>
  </r>
  <r>
    <x v="0"/>
    <x v="15"/>
    <x v="1"/>
    <s v="N.Newman"/>
    <s v="SYD"/>
    <x v="2"/>
    <n v="82"/>
    <x v="94"/>
  </r>
  <r>
    <x v="0"/>
    <x v="15"/>
    <x v="1"/>
    <s v="J.McVeigh"/>
    <s v="SYD"/>
    <x v="2"/>
    <n v="81"/>
    <x v="30"/>
  </r>
  <r>
    <x v="0"/>
    <x v="15"/>
    <x v="1"/>
    <s v="S.Menegola"/>
    <s v="GEE"/>
    <x v="1"/>
    <n v="107"/>
    <x v="64"/>
  </r>
  <r>
    <x v="0"/>
    <x v="15"/>
    <x v="1"/>
    <s v="S.Mumford"/>
    <s v="GWS"/>
    <x v="3"/>
    <n v="75"/>
    <x v="61"/>
  </r>
  <r>
    <x v="0"/>
    <x v="15"/>
    <x v="1"/>
    <s v="A.Rance"/>
    <s v="RIC"/>
    <x v="2"/>
    <n v="84"/>
    <x v="29"/>
  </r>
  <r>
    <x v="0"/>
    <x v="15"/>
    <x v="1"/>
    <s v="T.Nankervis"/>
    <s v="RIC"/>
    <x v="0"/>
    <n v="80"/>
    <x v="54"/>
  </r>
  <r>
    <x v="0"/>
    <x v="15"/>
    <x v="1"/>
    <s v="J.Caddy"/>
    <s v="RIC"/>
    <x v="0"/>
    <n v="71"/>
    <x v="0"/>
  </r>
  <r>
    <x v="0"/>
    <x v="15"/>
    <x v="1"/>
    <s v="J.Newnes"/>
    <s v="STK"/>
    <x v="1"/>
    <n v="99"/>
    <x v="47"/>
  </r>
  <r>
    <x v="0"/>
    <x v="15"/>
    <x v="1"/>
    <s v="K.Stevens"/>
    <s v="STK"/>
    <x v="0"/>
    <n v="88"/>
    <x v="72"/>
  </r>
  <r>
    <x v="0"/>
    <x v="15"/>
    <x v="1"/>
    <s v="R.Laird"/>
    <s v="ADE"/>
    <x v="2"/>
    <n v="94"/>
    <x v="15"/>
  </r>
  <r>
    <x v="0"/>
    <x v="15"/>
    <x v="1"/>
    <s v="D.Rich"/>
    <s v="BRL"/>
    <x v="4"/>
    <n v="70"/>
    <x v="94"/>
  </r>
  <r>
    <x v="0"/>
    <x v="15"/>
    <x v="1"/>
    <s v="R.Stanley"/>
    <s v="GEE"/>
    <x v="4"/>
    <n v="74"/>
    <x v="21"/>
  </r>
  <r>
    <x v="0"/>
    <x v="15"/>
    <x v="1"/>
    <s v="A.Hall"/>
    <s v="GCS"/>
    <x v="4"/>
    <n v="102"/>
    <x v="16"/>
  </r>
  <r>
    <x v="0"/>
    <x v="15"/>
    <x v="1"/>
    <s v="H.Bennell"/>
    <s v="FRE"/>
    <x v="4"/>
    <n v="94"/>
    <x v="16"/>
  </r>
  <r>
    <x v="0"/>
    <x v="16"/>
    <x v="1"/>
    <s v="T.Mitchell"/>
    <s v="HAW"/>
    <x v="1"/>
    <n v="119"/>
    <x v="75"/>
  </r>
  <r>
    <x v="0"/>
    <x v="16"/>
    <x v="1"/>
    <s v="M.Wallis"/>
    <s v="WBD"/>
    <x v="0"/>
    <n v="89"/>
    <x v="72"/>
  </r>
  <r>
    <x v="0"/>
    <x v="16"/>
    <x v="1"/>
    <s v="A.Treloar"/>
    <s v="COL"/>
    <x v="1"/>
    <n v="91"/>
    <x v="48"/>
  </r>
  <r>
    <x v="0"/>
    <x v="16"/>
    <x v="1"/>
    <s v="M.Hibberd"/>
    <s v="MEL"/>
    <x v="2"/>
    <n v="102"/>
    <x v="22"/>
  </r>
  <r>
    <x v="0"/>
    <x v="16"/>
    <x v="1"/>
    <s v="C.Oliver"/>
    <s v="MEL"/>
    <x v="1"/>
    <n v="89"/>
    <x v="4"/>
  </r>
  <r>
    <x v="0"/>
    <x v="16"/>
    <x v="1"/>
    <s v="D.Zorko"/>
    <s v="BRL"/>
    <x v="1"/>
    <n v="124"/>
    <x v="23"/>
  </r>
  <r>
    <x v="0"/>
    <x v="16"/>
    <x v="1"/>
    <s v="N.Newman"/>
    <s v="SYD"/>
    <x v="2"/>
    <n v="77"/>
    <x v="88"/>
  </r>
  <r>
    <x v="0"/>
    <x v="16"/>
    <x v="1"/>
    <s v="J.McVeigh"/>
    <s v="SYD"/>
    <x v="2"/>
    <n v="78"/>
    <x v="19"/>
  </r>
  <r>
    <x v="0"/>
    <x v="16"/>
    <x v="1"/>
    <s v="S.Menegola"/>
    <s v="GEE"/>
    <x v="1"/>
    <n v="102"/>
    <x v="102"/>
  </r>
  <r>
    <x v="0"/>
    <x v="16"/>
    <x v="1"/>
    <s v="S.Mumford"/>
    <s v="GWS"/>
    <x v="3"/>
    <n v="83"/>
    <x v="20"/>
  </r>
  <r>
    <x v="0"/>
    <x v="16"/>
    <x v="1"/>
    <s v="A.Hall"/>
    <s v="GCS"/>
    <x v="1"/>
    <n v="96"/>
    <x v="96"/>
  </r>
  <r>
    <x v="0"/>
    <x v="16"/>
    <x v="1"/>
    <s v="A.Rance"/>
    <s v="RIC"/>
    <x v="2"/>
    <n v="85"/>
    <x v="77"/>
  </r>
  <r>
    <x v="0"/>
    <x v="16"/>
    <x v="1"/>
    <s v="T.Nankervis"/>
    <s v="RIC"/>
    <x v="0"/>
    <n v="82"/>
    <x v="85"/>
  </r>
  <r>
    <x v="0"/>
    <x v="16"/>
    <x v="1"/>
    <s v="J.Caddy"/>
    <s v="RIC"/>
    <x v="0"/>
    <n v="69"/>
    <x v="33"/>
  </r>
  <r>
    <x v="0"/>
    <x v="16"/>
    <x v="1"/>
    <s v="J.Newnes"/>
    <s v="STK"/>
    <x v="1"/>
    <n v="98"/>
    <x v="35"/>
  </r>
  <r>
    <x v="0"/>
    <x v="16"/>
    <x v="1"/>
    <s v="K.Stevens"/>
    <s v="STK"/>
    <x v="0"/>
    <n v="90"/>
    <x v="61"/>
  </r>
  <r>
    <x v="0"/>
    <x v="16"/>
    <x v="1"/>
    <s v="R.Laird"/>
    <s v="ADE"/>
    <x v="2"/>
    <n v="106"/>
    <x v="37"/>
  </r>
  <r>
    <x v="0"/>
    <x v="16"/>
    <x v="1"/>
    <s v="H.Greenwood"/>
    <s v="ADE"/>
    <x v="0"/>
    <n v="84"/>
    <x v="0"/>
  </r>
  <r>
    <x v="0"/>
    <x v="16"/>
    <x v="1"/>
    <s v="D.Rich"/>
    <s v="BRL"/>
    <x v="4"/>
    <n v="68"/>
    <x v="9"/>
  </r>
  <r>
    <x v="0"/>
    <x v="16"/>
    <x v="1"/>
    <s v="R.Lester"/>
    <s v="BRL"/>
    <x v="4"/>
    <n v="80"/>
    <x v="97"/>
  </r>
  <r>
    <x v="0"/>
    <x v="16"/>
    <x v="1"/>
    <s v="B.Cunnington"/>
    <s v="NTH"/>
    <x v="4"/>
    <n v="100"/>
    <x v="111"/>
  </r>
  <r>
    <x v="0"/>
    <x v="16"/>
    <x v="1"/>
    <s v="H.Bennell"/>
    <s v="FRE"/>
    <x v="4"/>
    <n v="94"/>
    <x v="16"/>
  </r>
  <r>
    <x v="0"/>
    <x v="17"/>
    <x v="1"/>
    <s v="T.Mitchell"/>
    <s v="HAW"/>
    <x v="1"/>
    <n v="122"/>
    <x v="114"/>
  </r>
  <r>
    <x v="0"/>
    <x v="17"/>
    <x v="1"/>
    <s v="M.Wallis"/>
    <s v="WBD"/>
    <x v="0"/>
    <n v="91"/>
    <x v="22"/>
  </r>
  <r>
    <x v="0"/>
    <x v="17"/>
    <x v="1"/>
    <s v="A.Treloar"/>
    <s v="COL"/>
    <x v="1"/>
    <n v="88"/>
    <x v="4"/>
  </r>
  <r>
    <x v="0"/>
    <x v="17"/>
    <x v="1"/>
    <s v="M.Hibberd"/>
    <s v="MEL"/>
    <x v="2"/>
    <n v="114"/>
    <x v="123"/>
  </r>
  <r>
    <x v="0"/>
    <x v="17"/>
    <x v="1"/>
    <s v="C.Oliver"/>
    <s v="MEL"/>
    <x v="1"/>
    <n v="92"/>
    <x v="48"/>
  </r>
  <r>
    <x v="0"/>
    <x v="17"/>
    <x v="1"/>
    <s v="D.Zorko"/>
    <s v="BRL"/>
    <x v="1"/>
    <n v="124"/>
    <x v="101"/>
  </r>
  <r>
    <x v="0"/>
    <x v="17"/>
    <x v="1"/>
    <s v="B.Cunnington"/>
    <s v="NTH"/>
    <x v="1"/>
    <n v="100"/>
    <x v="100"/>
  </r>
  <r>
    <x v="0"/>
    <x v="17"/>
    <x v="1"/>
    <s v="J.McVeigh"/>
    <s v="SYD"/>
    <x v="2"/>
    <n v="78"/>
    <x v="7"/>
  </r>
  <r>
    <x v="0"/>
    <x v="17"/>
    <x v="1"/>
    <s v="N.Newman"/>
    <s v="SYD"/>
    <x v="2"/>
    <n v="69"/>
    <x v="98"/>
  </r>
  <r>
    <x v="0"/>
    <x v="17"/>
    <x v="1"/>
    <s v="S.Menegola"/>
    <s v="GEE"/>
    <x v="1"/>
    <n v="109"/>
    <x v="91"/>
  </r>
  <r>
    <x v="0"/>
    <x v="17"/>
    <x v="1"/>
    <s v="S.Mumford"/>
    <s v="GWS"/>
    <x v="3"/>
    <n v="85"/>
    <x v="12"/>
  </r>
  <r>
    <x v="0"/>
    <x v="17"/>
    <x v="1"/>
    <s v="A.Rance"/>
    <s v="RIC"/>
    <x v="2"/>
    <n v="78"/>
    <x v="0"/>
  </r>
  <r>
    <x v="0"/>
    <x v="17"/>
    <x v="1"/>
    <s v="T.Nankervis"/>
    <s v="RIC"/>
    <x v="0"/>
    <n v="79"/>
    <x v="86"/>
  </r>
  <r>
    <x v="0"/>
    <x v="17"/>
    <x v="1"/>
    <s v="J.Caddy"/>
    <s v="RIC"/>
    <x v="0"/>
    <n v="68"/>
    <x v="69"/>
  </r>
  <r>
    <x v="0"/>
    <x v="17"/>
    <x v="1"/>
    <s v="J.Newnes"/>
    <s v="STK"/>
    <x v="1"/>
    <n v="100"/>
    <x v="43"/>
  </r>
  <r>
    <x v="0"/>
    <x v="17"/>
    <x v="1"/>
    <s v="K.Stevens"/>
    <s v="STK"/>
    <x v="0"/>
    <n v="93"/>
    <x v="30"/>
  </r>
  <r>
    <x v="0"/>
    <x v="17"/>
    <x v="1"/>
    <s v="R.Laird"/>
    <s v="ADE"/>
    <x v="2"/>
    <n v="96"/>
    <x v="52"/>
  </r>
  <r>
    <x v="0"/>
    <x v="17"/>
    <x v="1"/>
    <s v="H.Greenwood"/>
    <s v="ADE"/>
    <x v="0"/>
    <n v="91"/>
    <x v="8"/>
  </r>
  <r>
    <x v="0"/>
    <x v="17"/>
    <x v="1"/>
    <s v="D.Rich"/>
    <s v="BRL"/>
    <x v="4"/>
    <n v="66"/>
    <x v="9"/>
  </r>
  <r>
    <x v="0"/>
    <x v="17"/>
    <x v="1"/>
    <s v="R.Lester"/>
    <s v="BRL"/>
    <x v="4"/>
    <n v="81"/>
    <x v="5"/>
  </r>
  <r>
    <x v="0"/>
    <x v="17"/>
    <x v="1"/>
    <s v="A.Hall"/>
    <s v="GCS"/>
    <x v="4"/>
    <n v="92"/>
    <x v="24"/>
  </r>
  <r>
    <x v="0"/>
    <x v="17"/>
    <x v="1"/>
    <s v="H.Bennell"/>
    <s v="FRE"/>
    <x v="4"/>
    <n v="94"/>
    <x v="16"/>
  </r>
  <r>
    <x v="0"/>
    <x v="18"/>
    <x v="1"/>
    <s v="T.Mitchell"/>
    <s v="HAW"/>
    <x v="1"/>
    <n v="121"/>
    <x v="19"/>
  </r>
  <r>
    <x v="0"/>
    <x v="18"/>
    <x v="1"/>
    <s v="M.Wallis"/>
    <s v="WBD"/>
    <x v="0"/>
    <n v="92"/>
    <x v="52"/>
  </r>
  <r>
    <x v="0"/>
    <x v="18"/>
    <x v="1"/>
    <s v="A.Treloar"/>
    <s v="COL"/>
    <x v="1"/>
    <n v="88"/>
    <x v="33"/>
  </r>
  <r>
    <x v="0"/>
    <x v="18"/>
    <x v="1"/>
    <s v="M.Hibberd"/>
    <s v="MEL"/>
    <x v="2"/>
    <n v="112"/>
    <x v="54"/>
  </r>
  <r>
    <x v="0"/>
    <x v="18"/>
    <x v="1"/>
    <s v="C.Oliver"/>
    <s v="MEL"/>
    <x v="1"/>
    <n v="101"/>
    <x v="124"/>
  </r>
  <r>
    <x v="0"/>
    <x v="18"/>
    <x v="1"/>
    <s v="R.Lester"/>
    <s v="BRL"/>
    <x v="0"/>
    <n v="83"/>
    <x v="33"/>
  </r>
  <r>
    <x v="0"/>
    <x v="18"/>
    <x v="1"/>
    <s v="B.Cunnington"/>
    <s v="NTH"/>
    <x v="1"/>
    <n v="98"/>
    <x v="3"/>
  </r>
  <r>
    <x v="0"/>
    <x v="18"/>
    <x v="1"/>
    <s v="J.McVeigh"/>
    <s v="SYD"/>
    <x v="2"/>
    <n v="86"/>
    <x v="67"/>
  </r>
  <r>
    <x v="0"/>
    <x v="18"/>
    <x v="1"/>
    <s v="N.Newman"/>
    <s v="SYD"/>
    <x v="2"/>
    <n v="70"/>
    <x v="43"/>
  </r>
  <r>
    <x v="0"/>
    <x v="18"/>
    <x v="1"/>
    <s v="S.Menegola"/>
    <s v="GEE"/>
    <x v="1"/>
    <n v="108"/>
    <x v="22"/>
  </r>
  <r>
    <x v="0"/>
    <x v="18"/>
    <x v="1"/>
    <s v="A.Hall"/>
    <s v="GCS"/>
    <x v="1"/>
    <n v="97"/>
    <x v="5"/>
  </r>
  <r>
    <x v="0"/>
    <x v="18"/>
    <x v="1"/>
    <s v="C.Hooker"/>
    <s v="ESS"/>
    <x v="0"/>
    <n v="79"/>
    <x v="50"/>
  </r>
  <r>
    <x v="0"/>
    <x v="18"/>
    <x v="1"/>
    <s v="T.Nankervis"/>
    <s v="RIC"/>
    <x v="3"/>
    <n v="80"/>
    <x v="77"/>
  </r>
  <r>
    <x v="0"/>
    <x v="18"/>
    <x v="1"/>
    <s v="A.Rance"/>
    <s v="RIC"/>
    <x v="2"/>
    <n v="77"/>
    <x v="72"/>
  </r>
  <r>
    <x v="0"/>
    <x v="18"/>
    <x v="1"/>
    <s v="J.Caddy"/>
    <s v="RIC"/>
    <x v="0"/>
    <n v="65"/>
    <x v="29"/>
  </r>
  <r>
    <x v="0"/>
    <x v="18"/>
    <x v="1"/>
    <s v="J.Newnes"/>
    <s v="STK"/>
    <x v="1"/>
    <n v="96"/>
    <x v="51"/>
  </r>
  <r>
    <x v="0"/>
    <x v="18"/>
    <x v="1"/>
    <s v="R.Laird"/>
    <s v="ADE"/>
    <x v="2"/>
    <n v="99"/>
    <x v="69"/>
  </r>
  <r>
    <x v="0"/>
    <x v="18"/>
    <x v="1"/>
    <s v="H.Greenwood"/>
    <s v="ADE"/>
    <x v="0"/>
    <n v="87"/>
    <x v="50"/>
  </r>
  <r>
    <x v="0"/>
    <x v="18"/>
    <x v="1"/>
    <s v="D.Zorko"/>
    <s v="BRL"/>
    <x v="4"/>
    <n v="124"/>
    <x v="16"/>
  </r>
  <r>
    <x v="0"/>
    <x v="18"/>
    <x v="1"/>
    <s v="S.Mumford"/>
    <s v="GWS"/>
    <x v="4"/>
    <n v="85"/>
    <x v="16"/>
  </r>
  <r>
    <x v="0"/>
    <x v="18"/>
    <x v="1"/>
    <s v="H.Bennell"/>
    <s v="FRE"/>
    <x v="4"/>
    <n v="94"/>
    <x v="16"/>
  </r>
  <r>
    <x v="0"/>
    <x v="18"/>
    <x v="1"/>
    <s v="K.Stevens"/>
    <s v="STK"/>
    <x v="4"/>
    <n v="93"/>
    <x v="16"/>
  </r>
  <r>
    <x v="0"/>
    <x v="19"/>
    <x v="1"/>
    <s v="T.Mitchell"/>
    <s v="HAW"/>
    <x v="1"/>
    <n v="121"/>
    <x v="81"/>
  </r>
  <r>
    <x v="0"/>
    <x v="19"/>
    <x v="1"/>
    <s v="M.Wallis"/>
    <s v="WBD"/>
    <x v="0"/>
    <n v="94"/>
    <x v="96"/>
  </r>
  <r>
    <x v="0"/>
    <x v="19"/>
    <x v="1"/>
    <s v="A.Treloar"/>
    <s v="COL"/>
    <x v="1"/>
    <n v="90"/>
    <x v="48"/>
  </r>
  <r>
    <x v="0"/>
    <x v="19"/>
    <x v="1"/>
    <s v="M.Hibberd"/>
    <s v="MEL"/>
    <x v="2"/>
    <n v="110"/>
    <x v="8"/>
  </r>
  <r>
    <x v="0"/>
    <x v="19"/>
    <x v="1"/>
    <s v="C.Oliver"/>
    <s v="MEL"/>
    <x v="1"/>
    <n v="106"/>
    <x v="72"/>
  </r>
  <r>
    <x v="0"/>
    <x v="19"/>
    <x v="1"/>
    <s v="R.Lester"/>
    <s v="BRL"/>
    <x v="0"/>
    <n v="71"/>
    <x v="96"/>
  </r>
  <r>
    <x v="0"/>
    <x v="19"/>
    <x v="1"/>
    <s v="D.Zorko"/>
    <s v="BRL"/>
    <x v="1"/>
    <n v="133"/>
    <x v="33"/>
  </r>
  <r>
    <x v="0"/>
    <x v="19"/>
    <x v="1"/>
    <s v="J.McVeigh"/>
    <s v="SYD"/>
    <x v="2"/>
    <n v="88"/>
    <x v="40"/>
  </r>
  <r>
    <x v="0"/>
    <x v="19"/>
    <x v="1"/>
    <s v="N.Newman"/>
    <s v="SYD"/>
    <x v="2"/>
    <n v="69"/>
    <x v="69"/>
  </r>
  <r>
    <x v="0"/>
    <x v="19"/>
    <x v="1"/>
    <s v="S.Menegola"/>
    <s v="GEE"/>
    <x v="1"/>
    <n v="104"/>
    <x v="40"/>
  </r>
  <r>
    <x v="0"/>
    <x v="19"/>
    <x v="1"/>
    <s v="S.Mumford"/>
    <s v="GWS"/>
    <x v="3"/>
    <n v="94"/>
    <x v="76"/>
  </r>
  <r>
    <x v="0"/>
    <x v="19"/>
    <x v="1"/>
    <s v="A.Hall"/>
    <s v="GCS"/>
    <x v="1"/>
    <n v="88"/>
    <x v="120"/>
  </r>
  <r>
    <x v="0"/>
    <x v="19"/>
    <x v="1"/>
    <s v="A.Rance"/>
    <s v="RIC"/>
    <x v="2"/>
    <n v="72"/>
    <x v="33"/>
  </r>
  <r>
    <x v="0"/>
    <x v="19"/>
    <x v="1"/>
    <s v="J.Caddy"/>
    <s v="RIC"/>
    <x v="0"/>
    <n v="72"/>
    <x v="111"/>
  </r>
  <r>
    <x v="0"/>
    <x v="19"/>
    <x v="1"/>
    <s v="T.Nankervis"/>
    <s v="RIC"/>
    <x v="0"/>
    <n v="75"/>
    <x v="42"/>
  </r>
  <r>
    <x v="0"/>
    <x v="19"/>
    <x v="1"/>
    <s v="J.Newnes"/>
    <s v="STK"/>
    <x v="1"/>
    <n v="88"/>
    <x v="54"/>
  </r>
  <r>
    <x v="0"/>
    <x v="19"/>
    <x v="1"/>
    <s v="K.Stevens"/>
    <s v="STK"/>
    <x v="0"/>
    <n v="91"/>
    <x v="3"/>
  </r>
  <r>
    <x v="0"/>
    <x v="19"/>
    <x v="1"/>
    <s v="R.Laird"/>
    <s v="ADE"/>
    <x v="2"/>
    <n v="103"/>
    <x v="67"/>
  </r>
  <r>
    <x v="0"/>
    <x v="19"/>
    <x v="1"/>
    <s v="B.Cunnington"/>
    <s v="NTH"/>
    <x v="4"/>
    <n v="86"/>
    <x v="49"/>
  </r>
  <r>
    <x v="0"/>
    <x v="19"/>
    <x v="1"/>
    <s v="C.Hooker"/>
    <s v="ESS"/>
    <x v="4"/>
    <n v="87"/>
    <x v="72"/>
  </r>
  <r>
    <x v="0"/>
    <x v="19"/>
    <x v="1"/>
    <s v="H.Bennell"/>
    <s v="FRE"/>
    <x v="4"/>
    <n v="94"/>
    <x v="16"/>
  </r>
  <r>
    <x v="0"/>
    <x v="19"/>
    <x v="1"/>
    <s v="H.Greenwood"/>
    <s v="ADE"/>
    <x v="4"/>
    <n v="85"/>
    <x v="60"/>
  </r>
  <r>
    <x v="0"/>
    <x v="20"/>
    <x v="1"/>
    <s v="T.Mitchell"/>
    <s v="HAW"/>
    <x v="1"/>
    <n v="117"/>
    <x v="10"/>
  </r>
  <r>
    <x v="0"/>
    <x v="20"/>
    <x v="1"/>
    <s v="M.Wallis"/>
    <s v="WBD"/>
    <x v="0"/>
    <n v="89"/>
    <x v="125"/>
  </r>
  <r>
    <x v="0"/>
    <x v="20"/>
    <x v="1"/>
    <s v="A.Treloar"/>
    <s v="COL"/>
    <x v="1"/>
    <n v="98"/>
    <x v="62"/>
  </r>
  <r>
    <x v="0"/>
    <x v="20"/>
    <x v="1"/>
    <s v="M.Hibberd"/>
    <s v="MEL"/>
    <x v="2"/>
    <n v="119"/>
    <x v="12"/>
  </r>
  <r>
    <x v="0"/>
    <x v="20"/>
    <x v="1"/>
    <s v="C.Oliver"/>
    <s v="MEL"/>
    <x v="1"/>
    <n v="105"/>
    <x v="10"/>
  </r>
  <r>
    <x v="0"/>
    <x v="20"/>
    <x v="1"/>
    <s v="R.Lester"/>
    <s v="BRL"/>
    <x v="0"/>
    <n v="79"/>
    <x v="43"/>
  </r>
  <r>
    <x v="0"/>
    <x v="20"/>
    <x v="1"/>
    <s v="D.Zorko"/>
    <s v="BRL"/>
    <x v="1"/>
    <n v="124"/>
    <x v="21"/>
  </r>
  <r>
    <x v="0"/>
    <x v="20"/>
    <x v="1"/>
    <s v="J.McVeigh"/>
    <s v="SYD"/>
    <x v="2"/>
    <n v="94"/>
    <x v="63"/>
  </r>
  <r>
    <x v="0"/>
    <x v="20"/>
    <x v="1"/>
    <s v="N.Newman"/>
    <s v="SYD"/>
    <x v="2"/>
    <n v="59"/>
    <x v="126"/>
  </r>
  <r>
    <x v="0"/>
    <x v="20"/>
    <x v="1"/>
    <s v="S.Menegola"/>
    <s v="GEE"/>
    <x v="1"/>
    <n v="105"/>
    <x v="1"/>
  </r>
  <r>
    <x v="0"/>
    <x v="20"/>
    <x v="1"/>
    <s v="A.Hall"/>
    <s v="GCS"/>
    <x v="1"/>
    <n v="100"/>
    <x v="90"/>
  </r>
  <r>
    <x v="0"/>
    <x v="20"/>
    <x v="1"/>
    <s v="T.Nankervis"/>
    <s v="RIC"/>
    <x v="3"/>
    <n v="72"/>
    <x v="61"/>
  </r>
  <r>
    <x v="0"/>
    <x v="20"/>
    <x v="1"/>
    <s v="A.Rance"/>
    <s v="RIC"/>
    <x v="2"/>
    <n v="77"/>
    <x v="64"/>
  </r>
  <r>
    <x v="0"/>
    <x v="20"/>
    <x v="1"/>
    <s v="J.Caddy"/>
    <s v="RIC"/>
    <x v="0"/>
    <n v="63"/>
    <x v="127"/>
  </r>
  <r>
    <x v="0"/>
    <x v="20"/>
    <x v="1"/>
    <s v="J.Newnes"/>
    <s v="STK"/>
    <x v="1"/>
    <n v="84"/>
    <x v="55"/>
  </r>
  <r>
    <x v="0"/>
    <x v="20"/>
    <x v="1"/>
    <s v="K.Stevens"/>
    <s v="STK"/>
    <x v="0"/>
    <n v="74"/>
    <x v="128"/>
  </r>
  <r>
    <x v="0"/>
    <x v="20"/>
    <x v="1"/>
    <s v="R.Laird"/>
    <s v="ADE"/>
    <x v="2"/>
    <n v="95"/>
    <x v="94"/>
  </r>
  <r>
    <x v="0"/>
    <x v="20"/>
    <x v="1"/>
    <s v="H.Greenwood"/>
    <s v="ADE"/>
    <x v="0"/>
    <n v="80"/>
    <x v="13"/>
  </r>
  <r>
    <x v="0"/>
    <x v="20"/>
    <x v="1"/>
    <s v="B.Cunnington"/>
    <s v="NTH"/>
    <x v="4"/>
    <n v="80"/>
    <x v="54"/>
  </r>
  <r>
    <x v="0"/>
    <x v="20"/>
    <x v="1"/>
    <s v="S.Mumford"/>
    <s v="GWS"/>
    <x v="4"/>
    <n v="94"/>
    <x v="16"/>
  </r>
  <r>
    <x v="0"/>
    <x v="20"/>
    <x v="1"/>
    <s v="C.Hooker"/>
    <s v="ESS"/>
    <x v="4"/>
    <n v="90"/>
    <x v="91"/>
  </r>
  <r>
    <x v="0"/>
    <x v="20"/>
    <x v="1"/>
    <s v="H.Bennell"/>
    <s v="FRE"/>
    <x v="4"/>
    <n v="94"/>
    <x v="16"/>
  </r>
  <r>
    <x v="0"/>
    <x v="21"/>
    <x v="1"/>
    <s v="T.Mitchell"/>
    <s v="HAW"/>
    <x v="1"/>
    <n v="121"/>
    <x v="129"/>
  </r>
  <r>
    <x v="0"/>
    <x v="21"/>
    <x v="1"/>
    <s v="A.Treloar"/>
    <s v="COL"/>
    <x v="1"/>
    <n v="94"/>
    <x v="1"/>
  </r>
  <r>
    <x v="0"/>
    <x v="21"/>
    <x v="1"/>
    <s v="M.Hibberd"/>
    <s v="MEL"/>
    <x v="2"/>
    <n v="119"/>
    <x v="114"/>
  </r>
  <r>
    <x v="0"/>
    <x v="21"/>
    <x v="1"/>
    <s v="C.Oliver"/>
    <s v="MEL"/>
    <x v="1"/>
    <n v="105"/>
    <x v="25"/>
  </r>
  <r>
    <x v="0"/>
    <x v="21"/>
    <x v="1"/>
    <s v="R.Lester"/>
    <s v="BRL"/>
    <x v="0"/>
    <n v="85"/>
    <x v="74"/>
  </r>
  <r>
    <x v="0"/>
    <x v="21"/>
    <x v="1"/>
    <s v="D.Zorko"/>
    <s v="BRL"/>
    <x v="1"/>
    <n v="106"/>
    <x v="56"/>
  </r>
  <r>
    <x v="0"/>
    <x v="21"/>
    <x v="1"/>
    <s v="J.McVeigh"/>
    <s v="SYD"/>
    <x v="2"/>
    <n v="90"/>
    <x v="55"/>
  </r>
  <r>
    <x v="0"/>
    <x v="21"/>
    <x v="1"/>
    <s v="S.Menegola"/>
    <s v="GEE"/>
    <x v="1"/>
    <n v="112"/>
    <x v="18"/>
  </r>
  <r>
    <x v="0"/>
    <x v="21"/>
    <x v="1"/>
    <s v="S.Mumford"/>
    <s v="GWS"/>
    <x v="3"/>
    <n v="91"/>
    <x v="0"/>
  </r>
  <r>
    <x v="0"/>
    <x v="21"/>
    <x v="1"/>
    <s v="A.Hall"/>
    <s v="GCS"/>
    <x v="1"/>
    <n v="107"/>
    <x v="31"/>
  </r>
  <r>
    <x v="0"/>
    <x v="21"/>
    <x v="1"/>
    <s v="C.Hooker"/>
    <s v="ESS"/>
    <x v="2"/>
    <n v="94"/>
    <x v="33"/>
  </r>
  <r>
    <x v="0"/>
    <x v="21"/>
    <x v="1"/>
    <s v="H.Bennell"/>
    <s v="FRE"/>
    <x v="0"/>
    <n v="79"/>
    <x v="29"/>
  </r>
  <r>
    <x v="0"/>
    <x v="21"/>
    <x v="1"/>
    <s v="A.Rance"/>
    <s v="RIC"/>
    <x v="2"/>
    <n v="81"/>
    <x v="64"/>
  </r>
  <r>
    <x v="0"/>
    <x v="21"/>
    <x v="1"/>
    <s v="T.Nankervis"/>
    <s v="RIC"/>
    <x v="0"/>
    <n v="75"/>
    <x v="53"/>
  </r>
  <r>
    <x v="0"/>
    <x v="21"/>
    <x v="1"/>
    <s v="J.Newnes"/>
    <s v="STK"/>
    <x v="1"/>
    <n v="80"/>
    <x v="102"/>
  </r>
  <r>
    <x v="0"/>
    <x v="21"/>
    <x v="1"/>
    <s v="N.Riewoldt"/>
    <s v="STK"/>
    <x v="0"/>
    <n v="83"/>
    <x v="96"/>
  </r>
  <r>
    <x v="0"/>
    <x v="21"/>
    <x v="1"/>
    <s v="K.Stevens"/>
    <s v="STK"/>
    <x v="0"/>
    <n v="67"/>
    <x v="96"/>
  </r>
  <r>
    <x v="0"/>
    <x v="21"/>
    <x v="1"/>
    <s v="R.Laird"/>
    <s v="ADE"/>
    <x v="2"/>
    <n v="96"/>
    <x v="22"/>
  </r>
  <r>
    <x v="0"/>
    <x v="21"/>
    <x v="1"/>
    <s v="M.Wallis"/>
    <s v="WBD"/>
    <x v="4"/>
    <n v="89"/>
    <x v="16"/>
  </r>
  <r>
    <x v="0"/>
    <x v="21"/>
    <x v="1"/>
    <s v="B.Cunnington"/>
    <s v="NTH"/>
    <x v="4"/>
    <n v="80"/>
    <x v="75"/>
  </r>
  <r>
    <x v="0"/>
    <x v="21"/>
    <x v="1"/>
    <s v="N.Newman"/>
    <s v="SYD"/>
    <x v="4"/>
    <n v="59"/>
    <x v="16"/>
  </r>
  <r>
    <x v="0"/>
    <x v="21"/>
    <x v="1"/>
    <s v="H.Greenwood"/>
    <s v="ADE"/>
    <x v="4"/>
    <n v="83"/>
    <x v="83"/>
  </r>
  <r>
    <x v="0"/>
    <x v="22"/>
    <x v="1"/>
    <s v="T.Mitchell"/>
    <s v="HAW"/>
    <x v="1"/>
    <n v="0"/>
    <x v="32"/>
  </r>
  <r>
    <x v="0"/>
    <x v="22"/>
    <x v="1"/>
    <s v="A.Treloar"/>
    <s v="COL"/>
    <x v="1"/>
    <n v="0"/>
    <x v="4"/>
  </r>
  <r>
    <x v="0"/>
    <x v="22"/>
    <x v="1"/>
    <s v="M.Hibberd"/>
    <s v="MEL"/>
    <x v="2"/>
    <n v="0"/>
    <x v="49"/>
  </r>
  <r>
    <x v="0"/>
    <x v="22"/>
    <x v="1"/>
    <s v="C.Oliver"/>
    <s v="MEL"/>
    <x v="1"/>
    <n v="0"/>
    <x v="65"/>
  </r>
  <r>
    <x v="0"/>
    <x v="22"/>
    <x v="1"/>
    <s v="C.Pedersen"/>
    <s v="MEL"/>
    <x v="0"/>
    <n v="0"/>
    <x v="79"/>
  </r>
  <r>
    <x v="0"/>
    <x v="22"/>
    <x v="1"/>
    <s v="R.Lester"/>
    <s v="BRL"/>
    <x v="0"/>
    <n v="0"/>
    <x v="58"/>
  </r>
  <r>
    <x v="0"/>
    <x v="22"/>
    <x v="1"/>
    <s v="D.Zorko"/>
    <s v="BRL"/>
    <x v="1"/>
    <n v="0"/>
    <x v="72"/>
  </r>
  <r>
    <x v="0"/>
    <x v="22"/>
    <x v="1"/>
    <s v="B.Cunnington"/>
    <s v="NTH"/>
    <x v="1"/>
    <n v="0"/>
    <x v="69"/>
  </r>
  <r>
    <x v="0"/>
    <x v="22"/>
    <x v="1"/>
    <s v="J.McVeigh"/>
    <s v="SYD"/>
    <x v="2"/>
    <n v="0"/>
    <x v="86"/>
  </r>
  <r>
    <x v="0"/>
    <x v="22"/>
    <x v="1"/>
    <s v="S.Menegola"/>
    <s v="GEE"/>
    <x v="1"/>
    <n v="0"/>
    <x v="36"/>
  </r>
  <r>
    <x v="0"/>
    <x v="22"/>
    <x v="1"/>
    <s v="S.Mumford"/>
    <s v="GWS"/>
    <x v="3"/>
    <n v="0"/>
    <x v="77"/>
  </r>
  <r>
    <x v="0"/>
    <x v="22"/>
    <x v="1"/>
    <s v="A.Hall"/>
    <s v="GCS"/>
    <x v="1"/>
    <n v="0"/>
    <x v="6"/>
  </r>
  <r>
    <x v="0"/>
    <x v="22"/>
    <x v="1"/>
    <s v="C.Hooker"/>
    <s v="ESS"/>
    <x v="2"/>
    <n v="0"/>
    <x v="16"/>
  </r>
  <r>
    <x v="0"/>
    <x v="22"/>
    <x v="1"/>
    <s v="A.Rance"/>
    <s v="RIC"/>
    <x v="2"/>
    <n v="0"/>
    <x v="3"/>
  </r>
  <r>
    <x v="0"/>
    <x v="22"/>
    <x v="1"/>
    <s v="T.Nankervis"/>
    <s v="RIC"/>
    <x v="0"/>
    <n v="0"/>
    <x v="83"/>
  </r>
  <r>
    <x v="0"/>
    <x v="22"/>
    <x v="1"/>
    <s v="N.Riewoldt"/>
    <s v="STK"/>
    <x v="0"/>
    <n v="0"/>
    <x v="29"/>
  </r>
  <r>
    <x v="0"/>
    <x v="22"/>
    <x v="1"/>
    <s v="K.Stevens"/>
    <s v="STK"/>
    <x v="0"/>
    <n v="0"/>
    <x v="51"/>
  </r>
  <r>
    <x v="0"/>
    <x v="22"/>
    <x v="1"/>
    <s v="R.Laird"/>
    <s v="ADE"/>
    <x v="2"/>
    <n v="0"/>
    <x v="6"/>
  </r>
  <r>
    <x v="0"/>
    <x v="22"/>
    <x v="1"/>
    <s v="N.Newman"/>
    <s v="SYD"/>
    <x v="4"/>
    <n v="0"/>
    <x v="54"/>
  </r>
  <r>
    <x v="0"/>
    <x v="22"/>
    <x v="1"/>
    <s v="H.Bennell"/>
    <s v="FRE"/>
    <x v="4"/>
    <n v="0"/>
    <x v="120"/>
  </r>
  <r>
    <x v="0"/>
    <x v="22"/>
    <x v="1"/>
    <s v="J.Newnes"/>
    <s v="STK"/>
    <x v="4"/>
    <n v="0"/>
    <x v="109"/>
  </r>
  <r>
    <x v="0"/>
    <x v="22"/>
    <x v="1"/>
    <s v="H.Greenwood"/>
    <s v="ADE"/>
    <x v="4"/>
    <n v="0"/>
    <x v="16"/>
  </r>
  <r>
    <x v="0"/>
    <x v="0"/>
    <x v="2"/>
    <s v="J.Roughead"/>
    <s v="HAW"/>
    <x v="0"/>
    <n v="95"/>
    <x v="51"/>
  </r>
  <r>
    <x v="0"/>
    <x v="0"/>
    <x v="2"/>
    <s v="J.Johannisen"/>
    <s v="WBD"/>
    <x v="2"/>
    <n v="94"/>
    <x v="114"/>
  </r>
  <r>
    <x v="0"/>
    <x v="0"/>
    <x v="2"/>
    <s v="L.Dahlhaus"/>
    <s v="WBD"/>
    <x v="0"/>
    <n v="109"/>
    <x v="69"/>
  </r>
  <r>
    <x v="0"/>
    <x v="0"/>
    <x v="2"/>
    <s v="T.Adams"/>
    <s v="COL"/>
    <x v="2"/>
    <n v="102"/>
    <x v="65"/>
  </r>
  <r>
    <x v="0"/>
    <x v="0"/>
    <x v="2"/>
    <s v="B.Grundy"/>
    <s v="COL"/>
    <x v="3"/>
    <n v="92"/>
    <x v="102"/>
  </r>
  <r>
    <x v="0"/>
    <x v="0"/>
    <x v="2"/>
    <s v="D.Beams"/>
    <s v="BRL"/>
    <x v="1"/>
    <n v="75"/>
    <x v="3"/>
  </r>
  <r>
    <x v="0"/>
    <x v="0"/>
    <x v="2"/>
    <s v="J.Macmillan"/>
    <s v="NTH"/>
    <x v="2"/>
    <n v="82"/>
    <x v="88"/>
  </r>
  <r>
    <x v="0"/>
    <x v="0"/>
    <x v="2"/>
    <s v="M.Wright"/>
    <s v="CAR"/>
    <x v="0"/>
    <n v="93"/>
    <x v="85"/>
  </r>
  <r>
    <x v="0"/>
    <x v="0"/>
    <x v="2"/>
    <s v="J.Lloyd"/>
    <s v="SYD"/>
    <x v="2"/>
    <n v="89"/>
    <x v="24"/>
  </r>
  <r>
    <x v="0"/>
    <x v="0"/>
    <x v="2"/>
    <s v="P.Dangerfield"/>
    <s v="GEE"/>
    <x v="1"/>
    <n v="131"/>
    <x v="26"/>
  </r>
  <r>
    <x v="0"/>
    <x v="0"/>
    <x v="2"/>
    <s v="J.Westhoff"/>
    <s v="PTA"/>
    <x v="0"/>
    <n v="86"/>
    <x v="91"/>
  </r>
  <r>
    <x v="0"/>
    <x v="0"/>
    <x v="2"/>
    <s v="O.Wines"/>
    <s v="PTA"/>
    <x v="1"/>
    <n v="111"/>
    <x v="41"/>
  </r>
  <r>
    <x v="0"/>
    <x v="0"/>
    <x v="2"/>
    <s v="D.Heppell"/>
    <s v="ESS"/>
    <x v="1"/>
    <n v="157"/>
    <x v="130"/>
  </r>
  <r>
    <x v="0"/>
    <x v="0"/>
    <x v="2"/>
    <s v="T.Cotchin"/>
    <s v="RIC"/>
    <x v="1"/>
    <n v="85"/>
    <x v="40"/>
  </r>
  <r>
    <x v="0"/>
    <x v="0"/>
    <x v="2"/>
    <s v="D.Prestia"/>
    <s v="RIC"/>
    <x v="1"/>
    <n v="107"/>
    <x v="56"/>
  </r>
  <r>
    <x v="0"/>
    <x v="0"/>
    <x v="2"/>
    <s v="S.Ross"/>
    <s v="STK"/>
    <x v="1"/>
    <n v="85"/>
    <x v="73"/>
  </r>
  <r>
    <x v="0"/>
    <x v="0"/>
    <x v="2"/>
    <s v="N.Riewoldt"/>
    <s v="STK"/>
    <x v="0"/>
    <n v="106"/>
    <x v="62"/>
  </r>
  <r>
    <x v="0"/>
    <x v="0"/>
    <x v="2"/>
    <s v="S.Hurn"/>
    <s v="WCE"/>
    <x v="2"/>
    <n v="81"/>
    <x v="8"/>
  </r>
  <r>
    <x v="0"/>
    <x v="0"/>
    <x v="2"/>
    <s v="M.Suckling"/>
    <s v="WBD"/>
    <x v="4"/>
    <n v="81"/>
    <x v="54"/>
  </r>
  <r>
    <x v="0"/>
    <x v="0"/>
    <x v="2"/>
    <s v="M.Broadbent"/>
    <s v="PTA"/>
    <x v="4"/>
    <n v="87"/>
    <x v="70"/>
  </r>
  <r>
    <x v="0"/>
    <x v="0"/>
    <x v="2"/>
    <s v="J.Martin"/>
    <s v="GCS"/>
    <x v="4"/>
    <n v="66"/>
    <x v="71"/>
  </r>
  <r>
    <x v="0"/>
    <x v="0"/>
    <x v="2"/>
    <s v="T.Hickey"/>
    <s v="STK"/>
    <x v="4"/>
    <n v="76"/>
    <x v="105"/>
  </r>
  <r>
    <x v="0"/>
    <x v="1"/>
    <x v="2"/>
    <s v="J.Roughead"/>
    <s v="HAW"/>
    <x v="0"/>
    <n v="101"/>
    <x v="102"/>
  </r>
  <r>
    <x v="0"/>
    <x v="1"/>
    <x v="2"/>
    <s v="J.Johannisen"/>
    <s v="WBD"/>
    <x v="2"/>
    <n v="91"/>
    <x v="52"/>
  </r>
  <r>
    <x v="0"/>
    <x v="1"/>
    <x v="2"/>
    <s v="L.Dahlhaus"/>
    <s v="WBD"/>
    <x v="0"/>
    <n v="110"/>
    <x v="47"/>
  </r>
  <r>
    <x v="0"/>
    <x v="1"/>
    <x v="2"/>
    <s v="T.Adams"/>
    <s v="COL"/>
    <x v="2"/>
    <n v="105"/>
    <x v="32"/>
  </r>
  <r>
    <x v="0"/>
    <x v="1"/>
    <x v="2"/>
    <s v="B.Grundy"/>
    <s v="COL"/>
    <x v="3"/>
    <n v="100"/>
    <x v="118"/>
  </r>
  <r>
    <x v="0"/>
    <x v="1"/>
    <x v="2"/>
    <s v="D.Beams"/>
    <s v="BRL"/>
    <x v="1"/>
    <n v="82"/>
    <x v="20"/>
  </r>
  <r>
    <x v="0"/>
    <x v="1"/>
    <x v="2"/>
    <s v="J.Macmillan"/>
    <s v="NTH"/>
    <x v="2"/>
    <n v="83"/>
    <x v="9"/>
  </r>
  <r>
    <x v="0"/>
    <x v="1"/>
    <x v="2"/>
    <s v="M.Wright"/>
    <s v="CAR"/>
    <x v="0"/>
    <n v="99"/>
    <x v="53"/>
  </r>
  <r>
    <x v="0"/>
    <x v="1"/>
    <x v="2"/>
    <s v="J.Lloyd"/>
    <s v="SYD"/>
    <x v="2"/>
    <n v="95"/>
    <x v="60"/>
  </r>
  <r>
    <x v="0"/>
    <x v="1"/>
    <x v="2"/>
    <s v="P.Dangerfield"/>
    <s v="GEE"/>
    <x v="1"/>
    <n v="132"/>
    <x v="123"/>
  </r>
  <r>
    <x v="0"/>
    <x v="1"/>
    <x v="2"/>
    <s v="J.Westhoff"/>
    <s v="PTA"/>
    <x v="0"/>
    <n v="80"/>
    <x v="44"/>
  </r>
  <r>
    <x v="0"/>
    <x v="1"/>
    <x v="2"/>
    <s v="O.Wines"/>
    <s v="PTA"/>
    <x v="1"/>
    <n v="122"/>
    <x v="113"/>
  </r>
  <r>
    <x v="0"/>
    <x v="1"/>
    <x v="2"/>
    <s v="D.Heppell"/>
    <s v="ESS"/>
    <x v="1"/>
    <n v="134"/>
    <x v="31"/>
  </r>
  <r>
    <x v="0"/>
    <x v="1"/>
    <x v="2"/>
    <s v="T.Cotchin"/>
    <s v="RIC"/>
    <x v="1"/>
    <n v="91"/>
    <x v="118"/>
  </r>
  <r>
    <x v="0"/>
    <x v="1"/>
    <x v="2"/>
    <s v="D.Prestia"/>
    <s v="RIC"/>
    <x v="1"/>
    <n v="103"/>
    <x v="96"/>
  </r>
  <r>
    <x v="0"/>
    <x v="1"/>
    <x v="2"/>
    <s v="J.Redden"/>
    <s v="WCE"/>
    <x v="1"/>
    <n v="63"/>
    <x v="50"/>
  </r>
  <r>
    <x v="0"/>
    <x v="1"/>
    <x v="2"/>
    <s v="S.Hurn"/>
    <s v="WCE"/>
    <x v="2"/>
    <n v="80"/>
    <x v="21"/>
  </r>
  <r>
    <x v="0"/>
    <x v="1"/>
    <x v="2"/>
    <s v="M.LeCras"/>
    <s v="WCE"/>
    <x v="0"/>
    <n v="76"/>
    <x v="28"/>
  </r>
  <r>
    <x v="0"/>
    <x v="1"/>
    <x v="2"/>
    <s v="L.Breust"/>
    <s v="HAW"/>
    <x v="4"/>
    <n v="82"/>
    <x v="55"/>
  </r>
  <r>
    <x v="0"/>
    <x v="1"/>
    <x v="2"/>
    <s v="M.Suckling"/>
    <s v="WBD"/>
    <x v="4"/>
    <n v="84"/>
    <x v="83"/>
  </r>
  <r>
    <x v="0"/>
    <x v="1"/>
    <x v="2"/>
    <s v="D.Tyson"/>
    <s v="MEL"/>
    <x v="4"/>
    <n v="87"/>
    <x v="57"/>
  </r>
  <r>
    <x v="0"/>
    <x v="1"/>
    <x v="2"/>
    <s v="N.Riewoldt"/>
    <s v="STK"/>
    <x v="4"/>
    <n v="124"/>
    <x v="16"/>
  </r>
  <r>
    <x v="0"/>
    <x v="2"/>
    <x v="2"/>
    <s v="J.Roughead"/>
    <s v="HAW"/>
    <x v="0"/>
    <n v="110"/>
    <x v="25"/>
  </r>
  <r>
    <x v="0"/>
    <x v="2"/>
    <x v="2"/>
    <s v="J.Johannisen"/>
    <s v="WBD"/>
    <x v="2"/>
    <n v="91"/>
    <x v="1"/>
  </r>
  <r>
    <x v="0"/>
    <x v="2"/>
    <x v="2"/>
    <s v="M.Suckling"/>
    <s v="WBD"/>
    <x v="2"/>
    <n v="89"/>
    <x v="19"/>
  </r>
  <r>
    <x v="0"/>
    <x v="2"/>
    <x v="2"/>
    <s v="L.Jong"/>
    <s v="WBD"/>
    <x v="0"/>
    <n v="75"/>
    <x v="9"/>
  </r>
  <r>
    <x v="0"/>
    <x v="2"/>
    <x v="2"/>
    <s v="L.Dahlhaus"/>
    <s v="WBD"/>
    <x v="0"/>
    <n v="117"/>
    <x v="22"/>
  </r>
  <r>
    <x v="0"/>
    <x v="2"/>
    <x v="2"/>
    <s v="T.Adams"/>
    <s v="COL"/>
    <x v="2"/>
    <n v="110"/>
    <x v="90"/>
  </r>
  <r>
    <x v="0"/>
    <x v="2"/>
    <x v="2"/>
    <s v="B.Grundy"/>
    <s v="COL"/>
    <x v="3"/>
    <n v="102"/>
    <x v="62"/>
  </r>
  <r>
    <x v="0"/>
    <x v="2"/>
    <x v="2"/>
    <s v="D.Tyson"/>
    <s v="MEL"/>
    <x v="1"/>
    <n v="77"/>
    <x v="104"/>
  </r>
  <r>
    <x v="0"/>
    <x v="2"/>
    <x v="2"/>
    <s v="D.Beams"/>
    <s v="BRL"/>
    <x v="1"/>
    <n v="88"/>
    <x v="99"/>
  </r>
  <r>
    <x v="0"/>
    <x v="2"/>
    <x v="2"/>
    <s v="M.Wright"/>
    <s v="CAR"/>
    <x v="0"/>
    <n v="91"/>
    <x v="79"/>
  </r>
  <r>
    <x v="0"/>
    <x v="2"/>
    <x v="2"/>
    <s v="J.Lloyd"/>
    <s v="SYD"/>
    <x v="2"/>
    <n v="98"/>
    <x v="25"/>
  </r>
  <r>
    <x v="0"/>
    <x v="2"/>
    <x v="2"/>
    <s v="P.Dangerfield"/>
    <s v="GEE"/>
    <x v="1"/>
    <n v="134"/>
    <x v="26"/>
  </r>
  <r>
    <x v="0"/>
    <x v="2"/>
    <x v="2"/>
    <s v="O.Wines"/>
    <s v="PTA"/>
    <x v="1"/>
    <n v="127"/>
    <x v="90"/>
  </r>
  <r>
    <x v="0"/>
    <x v="2"/>
    <x v="2"/>
    <s v="D.Heppell"/>
    <s v="ESS"/>
    <x v="1"/>
    <n v="122"/>
    <x v="4"/>
  </r>
  <r>
    <x v="0"/>
    <x v="2"/>
    <x v="2"/>
    <s v="D.Prestia"/>
    <s v="RIC"/>
    <x v="1"/>
    <n v="94"/>
    <x v="100"/>
  </r>
  <r>
    <x v="0"/>
    <x v="2"/>
    <x v="2"/>
    <s v="T.Cotchin"/>
    <s v="RIC"/>
    <x v="1"/>
    <n v="94"/>
    <x v="20"/>
  </r>
  <r>
    <x v="0"/>
    <x v="2"/>
    <x v="2"/>
    <s v="N.Riewoldt"/>
    <s v="STK"/>
    <x v="0"/>
    <n v="136"/>
    <x v="129"/>
  </r>
  <r>
    <x v="0"/>
    <x v="2"/>
    <x v="2"/>
    <s v="S.Hurn"/>
    <s v="WCE"/>
    <x v="2"/>
    <n v="79"/>
    <x v="7"/>
  </r>
  <r>
    <x v="0"/>
    <x v="2"/>
    <x v="2"/>
    <s v="L.Breust"/>
    <s v="HAW"/>
    <x v="4"/>
    <n v="72"/>
    <x v="73"/>
  </r>
  <r>
    <x v="0"/>
    <x v="2"/>
    <x v="2"/>
    <s v="J.Macmillan"/>
    <s v="NTH"/>
    <x v="4"/>
    <n v="82"/>
    <x v="11"/>
  </r>
  <r>
    <x v="0"/>
    <x v="2"/>
    <x v="2"/>
    <s v="D.Menzel"/>
    <s v="GEE"/>
    <x v="4"/>
    <n v="88"/>
    <x v="3"/>
  </r>
  <r>
    <x v="0"/>
    <x v="2"/>
    <x v="2"/>
    <s v="B.Crouch"/>
    <s v="ADE"/>
    <x v="4"/>
    <n v="90"/>
    <x v="16"/>
  </r>
  <r>
    <x v="0"/>
    <x v="3"/>
    <x v="2"/>
    <s v="J.Roughead"/>
    <s v="HAW"/>
    <x v="0"/>
    <n v="100"/>
    <x v="92"/>
  </r>
  <r>
    <x v="0"/>
    <x v="3"/>
    <x v="2"/>
    <s v="J.Johannisen"/>
    <s v="WBD"/>
    <x v="2"/>
    <n v="89"/>
    <x v="52"/>
  </r>
  <r>
    <x v="0"/>
    <x v="3"/>
    <x v="2"/>
    <s v="M.Suckling"/>
    <s v="WBD"/>
    <x v="2"/>
    <n v="94"/>
    <x v="25"/>
  </r>
  <r>
    <x v="0"/>
    <x v="3"/>
    <x v="2"/>
    <s v="L.Jong"/>
    <s v="WBD"/>
    <x v="0"/>
    <n v="75"/>
    <x v="94"/>
  </r>
  <r>
    <x v="0"/>
    <x v="3"/>
    <x v="2"/>
    <s v="L.Dahlhaus"/>
    <s v="WBD"/>
    <x v="0"/>
    <n v="128"/>
    <x v="113"/>
  </r>
  <r>
    <x v="0"/>
    <x v="3"/>
    <x v="2"/>
    <s v="T.Adams"/>
    <s v="COL"/>
    <x v="2"/>
    <n v="113"/>
    <x v="40"/>
  </r>
  <r>
    <x v="0"/>
    <x v="3"/>
    <x v="2"/>
    <s v="B.Grundy"/>
    <s v="COL"/>
    <x v="3"/>
    <n v="106"/>
    <x v="40"/>
  </r>
  <r>
    <x v="0"/>
    <x v="3"/>
    <x v="2"/>
    <s v="D.Beams"/>
    <s v="BRL"/>
    <x v="1"/>
    <n v="90"/>
    <x v="83"/>
  </r>
  <r>
    <x v="0"/>
    <x v="3"/>
    <x v="2"/>
    <s v="J.Lloyd"/>
    <s v="SYD"/>
    <x v="2"/>
    <n v="100"/>
    <x v="19"/>
  </r>
  <r>
    <x v="0"/>
    <x v="3"/>
    <x v="2"/>
    <s v="D.Menzel"/>
    <s v="GEE"/>
    <x v="0"/>
    <n v="86"/>
    <x v="39"/>
  </r>
  <r>
    <x v="0"/>
    <x v="3"/>
    <x v="2"/>
    <s v="P.Dangerfield"/>
    <s v="GEE"/>
    <x v="1"/>
    <n v="125"/>
    <x v="83"/>
  </r>
  <r>
    <x v="0"/>
    <x v="3"/>
    <x v="2"/>
    <s v="O.Wines"/>
    <s v="PTA"/>
    <x v="1"/>
    <n v="125"/>
    <x v="1"/>
  </r>
  <r>
    <x v="0"/>
    <x v="3"/>
    <x v="2"/>
    <s v="D.Heppell"/>
    <s v="ESS"/>
    <x v="1"/>
    <n v="109"/>
    <x v="49"/>
  </r>
  <r>
    <x v="0"/>
    <x v="3"/>
    <x v="2"/>
    <s v="T.Cotchin"/>
    <s v="RIC"/>
    <x v="1"/>
    <n v="94"/>
    <x v="19"/>
  </r>
  <r>
    <x v="0"/>
    <x v="3"/>
    <x v="2"/>
    <s v="D.Prestia"/>
    <s v="RIC"/>
    <x v="1"/>
    <n v="95"/>
    <x v="25"/>
  </r>
  <r>
    <x v="0"/>
    <x v="3"/>
    <x v="2"/>
    <s v="D.Armitage"/>
    <s v="STK"/>
    <x v="1"/>
    <n v="81"/>
    <x v="49"/>
  </r>
  <r>
    <x v="0"/>
    <x v="3"/>
    <x v="2"/>
    <s v="N.Riewoldt"/>
    <s v="STK"/>
    <x v="0"/>
    <n v="135"/>
    <x v="63"/>
  </r>
  <r>
    <x v="0"/>
    <x v="3"/>
    <x v="2"/>
    <s v="S.Hurn"/>
    <s v="WCE"/>
    <x v="2"/>
    <n v="81"/>
    <x v="85"/>
  </r>
  <r>
    <x v="0"/>
    <x v="3"/>
    <x v="2"/>
    <s v="J.Macmillan"/>
    <s v="NTH"/>
    <x v="4"/>
    <n v="79"/>
    <x v="39"/>
  </r>
  <r>
    <x v="0"/>
    <x v="3"/>
    <x v="2"/>
    <s v="M.Wright"/>
    <s v="CAR"/>
    <x v="4"/>
    <n v="88"/>
    <x v="0"/>
  </r>
  <r>
    <x v="0"/>
    <x v="3"/>
    <x v="2"/>
    <s v="B.Acres"/>
    <s v="STK"/>
    <x v="4"/>
    <n v="85"/>
    <x v="94"/>
  </r>
  <r>
    <x v="0"/>
    <x v="3"/>
    <x v="2"/>
    <s v="B.Crouch"/>
    <s v="ADE"/>
    <x v="4"/>
    <n v="102"/>
    <x v="16"/>
  </r>
  <r>
    <x v="0"/>
    <x v="4"/>
    <x v="2"/>
    <s v="J.Roughead"/>
    <s v="HAW"/>
    <x v="0"/>
    <n v="97"/>
    <x v="49"/>
  </r>
  <r>
    <x v="0"/>
    <x v="4"/>
    <x v="2"/>
    <s v="J.Johannisen"/>
    <s v="WBD"/>
    <x v="2"/>
    <n v="90"/>
    <x v="19"/>
  </r>
  <r>
    <x v="0"/>
    <x v="4"/>
    <x v="2"/>
    <s v="M.Suckling"/>
    <s v="WBD"/>
    <x v="2"/>
    <n v="91"/>
    <x v="74"/>
  </r>
  <r>
    <x v="0"/>
    <x v="4"/>
    <x v="2"/>
    <s v="L.Jong"/>
    <s v="WBD"/>
    <x v="0"/>
    <n v="77"/>
    <x v="102"/>
  </r>
  <r>
    <x v="0"/>
    <x v="4"/>
    <x v="2"/>
    <s v="L.Dahlhaus"/>
    <s v="WBD"/>
    <x v="0"/>
    <n v="134"/>
    <x v="20"/>
  </r>
  <r>
    <x v="0"/>
    <x v="4"/>
    <x v="2"/>
    <s v="T.Adams"/>
    <s v="COL"/>
    <x v="2"/>
    <n v="109"/>
    <x v="21"/>
  </r>
  <r>
    <x v="0"/>
    <x v="4"/>
    <x v="2"/>
    <s v="B.Grundy"/>
    <s v="COL"/>
    <x v="3"/>
    <n v="101"/>
    <x v="0"/>
  </r>
  <r>
    <x v="0"/>
    <x v="4"/>
    <x v="2"/>
    <s v="D.Beams"/>
    <s v="BRL"/>
    <x v="1"/>
    <n v="93"/>
    <x v="47"/>
  </r>
  <r>
    <x v="0"/>
    <x v="4"/>
    <x v="2"/>
    <s v="J.Lloyd"/>
    <s v="SYD"/>
    <x v="2"/>
    <n v="100"/>
    <x v="42"/>
  </r>
  <r>
    <x v="0"/>
    <x v="4"/>
    <x v="2"/>
    <s v="D.Menzel"/>
    <s v="GEE"/>
    <x v="0"/>
    <n v="83"/>
    <x v="77"/>
  </r>
  <r>
    <x v="0"/>
    <x v="4"/>
    <x v="2"/>
    <s v="P.Dangerfield"/>
    <s v="GEE"/>
    <x v="1"/>
    <n v="123"/>
    <x v="20"/>
  </r>
  <r>
    <x v="0"/>
    <x v="4"/>
    <x v="2"/>
    <s v="O.Wines"/>
    <s v="PTA"/>
    <x v="1"/>
    <n v="130"/>
    <x v="90"/>
  </r>
  <r>
    <x v="0"/>
    <x v="4"/>
    <x v="2"/>
    <s v="D.Heppell"/>
    <s v="ESS"/>
    <x v="1"/>
    <n v="113"/>
    <x v="38"/>
  </r>
  <r>
    <x v="0"/>
    <x v="4"/>
    <x v="2"/>
    <s v="T.Cotchin"/>
    <s v="RIC"/>
    <x v="1"/>
    <n v="93"/>
    <x v="43"/>
  </r>
  <r>
    <x v="0"/>
    <x v="4"/>
    <x v="2"/>
    <s v="D.Prestia"/>
    <s v="RIC"/>
    <x v="1"/>
    <n v="92"/>
    <x v="55"/>
  </r>
  <r>
    <x v="0"/>
    <x v="4"/>
    <x v="2"/>
    <s v="N.Riewoldt"/>
    <s v="STK"/>
    <x v="0"/>
    <n v="131"/>
    <x v="55"/>
  </r>
  <r>
    <x v="0"/>
    <x v="4"/>
    <x v="2"/>
    <s v="B.Crouch"/>
    <s v="ADE"/>
    <x v="1"/>
    <n v="109"/>
    <x v="18"/>
  </r>
  <r>
    <x v="0"/>
    <x v="4"/>
    <x v="2"/>
    <s v="S.Hurn"/>
    <s v="WCE"/>
    <x v="2"/>
    <n v="75"/>
    <x v="14"/>
  </r>
  <r>
    <x v="0"/>
    <x v="4"/>
    <x v="2"/>
    <s v="J.Macmillan"/>
    <s v="NTH"/>
    <x v="4"/>
    <n v="86"/>
    <x v="60"/>
  </r>
  <r>
    <x v="0"/>
    <x v="4"/>
    <x v="2"/>
    <s v="K.Simpson"/>
    <s v="CAR"/>
    <x v="4"/>
    <n v="83"/>
    <x v="3"/>
  </r>
  <r>
    <x v="0"/>
    <x v="4"/>
    <x v="2"/>
    <s v="M.Wright"/>
    <s v="CAR"/>
    <x v="4"/>
    <n v="79"/>
    <x v="46"/>
  </r>
  <r>
    <x v="0"/>
    <x v="4"/>
    <x v="2"/>
    <s v="B.Acres"/>
    <s v="STK"/>
    <x v="4"/>
    <n v="89"/>
    <x v="85"/>
  </r>
  <r>
    <x v="0"/>
    <x v="5"/>
    <x v="2"/>
    <s v="J.Johannisen"/>
    <s v="WBD"/>
    <x v="2"/>
    <n v="79"/>
    <x v="91"/>
  </r>
  <r>
    <x v="0"/>
    <x v="5"/>
    <x v="2"/>
    <s v="L.Dahlhaus"/>
    <s v="WBD"/>
    <x v="0"/>
    <n v="135"/>
    <x v="9"/>
  </r>
  <r>
    <x v="0"/>
    <x v="5"/>
    <x v="2"/>
    <s v="L.Jong"/>
    <s v="WBD"/>
    <x v="0"/>
    <n v="80"/>
    <x v="42"/>
  </r>
  <r>
    <x v="0"/>
    <x v="5"/>
    <x v="2"/>
    <s v="T.Adams"/>
    <s v="COL"/>
    <x v="2"/>
    <n v="110"/>
    <x v="20"/>
  </r>
  <r>
    <x v="0"/>
    <x v="5"/>
    <x v="2"/>
    <s v="B.Grundy"/>
    <s v="COL"/>
    <x v="3"/>
    <n v="101"/>
    <x v="52"/>
  </r>
  <r>
    <x v="0"/>
    <x v="5"/>
    <x v="2"/>
    <s v="D.Beams"/>
    <s v="BRL"/>
    <x v="1"/>
    <n v="89"/>
    <x v="77"/>
  </r>
  <r>
    <x v="0"/>
    <x v="5"/>
    <x v="2"/>
    <s v="J.Macmillan"/>
    <s v="NTH"/>
    <x v="2"/>
    <n v="87"/>
    <x v="30"/>
  </r>
  <r>
    <x v="0"/>
    <x v="5"/>
    <x v="2"/>
    <s v="K.Simpson"/>
    <s v="CAR"/>
    <x v="2"/>
    <n v="91"/>
    <x v="131"/>
  </r>
  <r>
    <x v="0"/>
    <x v="5"/>
    <x v="2"/>
    <s v="J.Lloyd"/>
    <s v="SYD"/>
    <x v="2"/>
    <n v="103"/>
    <x v="47"/>
  </r>
  <r>
    <x v="0"/>
    <x v="5"/>
    <x v="2"/>
    <s v="P.Dangerfield"/>
    <s v="GEE"/>
    <x v="1"/>
    <n v="109"/>
    <x v="82"/>
  </r>
  <r>
    <x v="0"/>
    <x v="5"/>
    <x v="2"/>
    <s v="O.Wines"/>
    <s v="PTA"/>
    <x v="1"/>
    <n v="116"/>
    <x v="28"/>
  </r>
  <r>
    <x v="0"/>
    <x v="5"/>
    <x v="2"/>
    <s v="J.Westhoff"/>
    <s v="PTA"/>
    <x v="0"/>
    <n v="84"/>
    <x v="21"/>
  </r>
  <r>
    <x v="0"/>
    <x v="5"/>
    <x v="2"/>
    <s v="D.Heppell"/>
    <s v="ESS"/>
    <x v="1"/>
    <n v="101"/>
    <x v="19"/>
  </r>
  <r>
    <x v="0"/>
    <x v="5"/>
    <x v="2"/>
    <s v="T.Cotchin"/>
    <s v="RIC"/>
    <x v="1"/>
    <n v="92"/>
    <x v="31"/>
  </r>
  <r>
    <x v="0"/>
    <x v="5"/>
    <x v="2"/>
    <s v="D.Prestia"/>
    <s v="RIC"/>
    <x v="1"/>
    <n v="81"/>
    <x v="88"/>
  </r>
  <r>
    <x v="0"/>
    <x v="5"/>
    <x v="2"/>
    <s v="N.Riewoldt"/>
    <s v="STK"/>
    <x v="0"/>
    <n v="115"/>
    <x v="40"/>
  </r>
  <r>
    <x v="0"/>
    <x v="5"/>
    <x v="2"/>
    <s v="B.Acres"/>
    <s v="STK"/>
    <x v="0"/>
    <n v="91"/>
    <x v="91"/>
  </r>
  <r>
    <x v="0"/>
    <x v="5"/>
    <x v="2"/>
    <s v="B.Crouch"/>
    <s v="ADE"/>
    <x v="1"/>
    <n v="93"/>
    <x v="51"/>
  </r>
  <r>
    <x v="0"/>
    <x v="5"/>
    <x v="2"/>
    <s v="J.Roughead"/>
    <s v="HAW"/>
    <x v="4"/>
    <n v="95"/>
    <x v="88"/>
  </r>
  <r>
    <x v="0"/>
    <x v="5"/>
    <x v="2"/>
    <s v="M.Suckling"/>
    <s v="WBD"/>
    <x v="4"/>
    <n v="92"/>
    <x v="52"/>
  </r>
  <r>
    <x v="0"/>
    <x v="5"/>
    <x v="2"/>
    <s v="D.Menzel"/>
    <s v="GEE"/>
    <x v="4"/>
    <n v="83"/>
    <x v="16"/>
  </r>
  <r>
    <x v="0"/>
    <x v="5"/>
    <x v="2"/>
    <s v="S.Hurn"/>
    <s v="WCE"/>
    <x v="4"/>
    <n v="72"/>
    <x v="9"/>
  </r>
  <r>
    <x v="0"/>
    <x v="6"/>
    <x v="2"/>
    <s v="J.Johannisen"/>
    <s v="WBD"/>
    <x v="2"/>
    <n v="83"/>
    <x v="10"/>
  </r>
  <r>
    <x v="0"/>
    <x v="6"/>
    <x v="2"/>
    <s v="L.Jong"/>
    <s v="WBD"/>
    <x v="0"/>
    <n v="70"/>
    <x v="100"/>
  </r>
  <r>
    <x v="0"/>
    <x v="6"/>
    <x v="2"/>
    <s v="M.Suckling"/>
    <s v="WBD"/>
    <x v="2"/>
    <n v="88"/>
    <x v="6"/>
  </r>
  <r>
    <x v="0"/>
    <x v="6"/>
    <x v="2"/>
    <s v="L.Dahlhaus"/>
    <s v="WBD"/>
    <x v="0"/>
    <n v="135"/>
    <x v="35"/>
  </r>
  <r>
    <x v="0"/>
    <x v="6"/>
    <x v="2"/>
    <s v="T.Adams"/>
    <s v="COL"/>
    <x v="2"/>
    <n v="110"/>
    <x v="60"/>
  </r>
  <r>
    <x v="0"/>
    <x v="6"/>
    <x v="2"/>
    <s v="B.Grundy"/>
    <s v="COL"/>
    <x v="3"/>
    <n v="86"/>
    <x v="71"/>
  </r>
  <r>
    <x v="0"/>
    <x v="6"/>
    <x v="2"/>
    <s v="K.Simpson"/>
    <s v="CAR"/>
    <x v="2"/>
    <n v="100"/>
    <x v="25"/>
  </r>
  <r>
    <x v="0"/>
    <x v="6"/>
    <x v="2"/>
    <s v="M.Wright"/>
    <s v="CAR"/>
    <x v="0"/>
    <n v="77"/>
    <x v="9"/>
  </r>
  <r>
    <x v="0"/>
    <x v="6"/>
    <x v="2"/>
    <s v="J.Lloyd"/>
    <s v="SYD"/>
    <x v="2"/>
    <n v="101"/>
    <x v="10"/>
  </r>
  <r>
    <x v="0"/>
    <x v="6"/>
    <x v="2"/>
    <s v="P.Dangerfield"/>
    <s v="GEE"/>
    <x v="1"/>
    <n v="103"/>
    <x v="72"/>
  </r>
  <r>
    <x v="0"/>
    <x v="6"/>
    <x v="2"/>
    <s v="D.Menzel"/>
    <s v="GEE"/>
    <x v="0"/>
    <n v="81"/>
    <x v="17"/>
  </r>
  <r>
    <x v="0"/>
    <x v="6"/>
    <x v="2"/>
    <s v="O.Wines"/>
    <s v="PTA"/>
    <x v="1"/>
    <n v="99"/>
    <x v="39"/>
  </r>
  <r>
    <x v="0"/>
    <x v="6"/>
    <x v="2"/>
    <s v="J.Lyons"/>
    <s v="GCS"/>
    <x v="1"/>
    <n v="77"/>
    <x v="2"/>
  </r>
  <r>
    <x v="0"/>
    <x v="6"/>
    <x v="2"/>
    <s v="D.Heppell"/>
    <s v="ESS"/>
    <x v="1"/>
    <n v="99"/>
    <x v="8"/>
  </r>
  <r>
    <x v="0"/>
    <x v="6"/>
    <x v="2"/>
    <s v="T.Cotchin"/>
    <s v="RIC"/>
    <x v="1"/>
    <n v="87"/>
    <x v="31"/>
  </r>
  <r>
    <x v="0"/>
    <x v="6"/>
    <x v="2"/>
    <s v="A.Miles"/>
    <s v="RIC"/>
    <x v="1"/>
    <n v="66"/>
    <x v="61"/>
  </r>
  <r>
    <x v="0"/>
    <x v="6"/>
    <x v="2"/>
    <s v="N.Riewoldt"/>
    <s v="STK"/>
    <x v="0"/>
    <n v="107"/>
    <x v="82"/>
  </r>
  <r>
    <x v="0"/>
    <x v="6"/>
    <x v="2"/>
    <s v="B.Crouch"/>
    <s v="ADE"/>
    <x v="1"/>
    <n v="81"/>
    <x v="86"/>
  </r>
  <r>
    <x v="0"/>
    <x v="6"/>
    <x v="2"/>
    <s v="D.Beams"/>
    <s v="BRL"/>
    <x v="4"/>
    <n v="89"/>
    <x v="16"/>
  </r>
  <r>
    <x v="0"/>
    <x v="6"/>
    <x v="2"/>
    <s v="J.Macmillan"/>
    <s v="NTH"/>
    <x v="4"/>
    <n v="85"/>
    <x v="7"/>
  </r>
  <r>
    <x v="0"/>
    <x v="6"/>
    <x v="2"/>
    <s v="B.Acres"/>
    <s v="STK"/>
    <x v="4"/>
    <n v="101"/>
    <x v="10"/>
  </r>
  <r>
    <x v="0"/>
    <x v="6"/>
    <x v="2"/>
    <s v="S.Hurn"/>
    <s v="WCE"/>
    <x v="4"/>
    <n v="73"/>
    <x v="42"/>
  </r>
  <r>
    <x v="0"/>
    <x v="7"/>
    <x v="2"/>
    <s v="J.Johannisen"/>
    <s v="WBD"/>
    <x v="2"/>
    <n v="80"/>
    <x v="17"/>
  </r>
  <r>
    <x v="0"/>
    <x v="7"/>
    <x v="2"/>
    <s v="L.Dahlhaus"/>
    <s v="WBD"/>
    <x v="1"/>
    <n v="121"/>
    <x v="82"/>
  </r>
  <r>
    <x v="0"/>
    <x v="7"/>
    <x v="2"/>
    <s v="M.Suckling"/>
    <s v="WBD"/>
    <x v="2"/>
    <n v="83"/>
    <x v="11"/>
  </r>
  <r>
    <x v="0"/>
    <x v="7"/>
    <x v="2"/>
    <s v="B.Grundy"/>
    <s v="COL"/>
    <x v="3"/>
    <n v="81"/>
    <x v="102"/>
  </r>
  <r>
    <x v="0"/>
    <x v="7"/>
    <x v="2"/>
    <s v="T.Adams"/>
    <s v="COL"/>
    <x v="1"/>
    <n v="108"/>
    <x v="40"/>
  </r>
  <r>
    <x v="0"/>
    <x v="7"/>
    <x v="2"/>
    <s v="K.Simpson"/>
    <s v="CAR"/>
    <x v="2"/>
    <n v="102"/>
    <x v="102"/>
  </r>
  <r>
    <x v="0"/>
    <x v="7"/>
    <x v="2"/>
    <s v="J.Lloyd"/>
    <s v="SYD"/>
    <x v="2"/>
    <n v="101"/>
    <x v="35"/>
  </r>
  <r>
    <x v="0"/>
    <x v="7"/>
    <x v="2"/>
    <s v="P.Dangerfield"/>
    <s v="GEE"/>
    <x v="1"/>
    <n v="98"/>
    <x v="53"/>
  </r>
  <r>
    <x v="0"/>
    <x v="7"/>
    <x v="2"/>
    <s v="D.Menzel"/>
    <s v="GEE"/>
    <x v="0"/>
    <n v="73"/>
    <x v="23"/>
  </r>
  <r>
    <x v="0"/>
    <x v="7"/>
    <x v="2"/>
    <s v="J.Westhoff"/>
    <s v="PTA"/>
    <x v="0"/>
    <n v="93"/>
    <x v="63"/>
  </r>
  <r>
    <x v="0"/>
    <x v="7"/>
    <x v="2"/>
    <s v="O.Wines"/>
    <s v="PTA"/>
    <x v="1"/>
    <n v="87"/>
    <x v="33"/>
  </r>
  <r>
    <x v="0"/>
    <x v="7"/>
    <x v="2"/>
    <s v="J.Lyons"/>
    <s v="GCS"/>
    <x v="1"/>
    <n v="81"/>
    <x v="4"/>
  </r>
  <r>
    <x v="0"/>
    <x v="7"/>
    <x v="2"/>
    <s v="D.Heppell"/>
    <s v="ESS"/>
    <x v="1"/>
    <n v="100"/>
    <x v="35"/>
  </r>
  <r>
    <x v="0"/>
    <x v="7"/>
    <x v="2"/>
    <s v="T.Cotchin"/>
    <s v="RIC"/>
    <x v="1"/>
    <n v="82"/>
    <x v="24"/>
  </r>
  <r>
    <x v="0"/>
    <x v="7"/>
    <x v="2"/>
    <s v="N.Riewoldt"/>
    <s v="STK"/>
    <x v="0"/>
    <n v="89"/>
    <x v="7"/>
  </r>
  <r>
    <x v="0"/>
    <x v="7"/>
    <x v="2"/>
    <s v="J.Billings"/>
    <s v="STK"/>
    <x v="0"/>
    <n v="116"/>
    <x v="75"/>
  </r>
  <r>
    <x v="0"/>
    <x v="7"/>
    <x v="2"/>
    <s v="B.Acres"/>
    <s v="STK"/>
    <x v="0"/>
    <n v="91"/>
    <x v="13"/>
  </r>
  <r>
    <x v="0"/>
    <x v="7"/>
    <x v="2"/>
    <s v="S.Hurn"/>
    <s v="WCE"/>
    <x v="2"/>
    <n v="81"/>
    <x v="37"/>
  </r>
  <r>
    <x v="0"/>
    <x v="7"/>
    <x v="2"/>
    <s v="L.Jong"/>
    <s v="WBD"/>
    <x v="4"/>
    <n v="66"/>
    <x v="88"/>
  </r>
  <r>
    <x v="0"/>
    <x v="7"/>
    <x v="2"/>
    <s v="D.Beams"/>
    <s v="BRL"/>
    <x v="4"/>
    <n v="89"/>
    <x v="16"/>
  </r>
  <r>
    <x v="0"/>
    <x v="7"/>
    <x v="2"/>
    <s v="M.Wright"/>
    <s v="CAR"/>
    <x v="4"/>
    <n v="82"/>
    <x v="30"/>
  </r>
  <r>
    <x v="0"/>
    <x v="7"/>
    <x v="2"/>
    <s v="B.Crouch"/>
    <s v="ADE"/>
    <x v="4"/>
    <n v="86"/>
    <x v="94"/>
  </r>
  <r>
    <x v="0"/>
    <x v="8"/>
    <x v="2"/>
    <s v="J.Johannisen"/>
    <s v="WBD"/>
    <x v="2"/>
    <n v="81"/>
    <x v="33"/>
  </r>
  <r>
    <x v="0"/>
    <x v="8"/>
    <x v="2"/>
    <s v="L.Dahlhaus"/>
    <s v="WBD"/>
    <x v="1"/>
    <n v="108"/>
    <x v="83"/>
  </r>
  <r>
    <x v="0"/>
    <x v="8"/>
    <x v="2"/>
    <s v="M.Suckling"/>
    <s v="WBD"/>
    <x v="2"/>
    <n v="75"/>
    <x v="74"/>
  </r>
  <r>
    <x v="0"/>
    <x v="8"/>
    <x v="2"/>
    <s v="B.Grundy"/>
    <s v="COL"/>
    <x v="3"/>
    <n v="77"/>
    <x v="1"/>
  </r>
  <r>
    <x v="0"/>
    <x v="8"/>
    <x v="2"/>
    <s v="T.Adams"/>
    <s v="COL"/>
    <x v="1"/>
    <n v="108"/>
    <x v="72"/>
  </r>
  <r>
    <x v="0"/>
    <x v="8"/>
    <x v="2"/>
    <s v="D.Beams"/>
    <s v="BRL"/>
    <x v="1"/>
    <n v="91"/>
    <x v="27"/>
  </r>
  <r>
    <x v="0"/>
    <x v="8"/>
    <x v="2"/>
    <s v="K.Simpson"/>
    <s v="CAR"/>
    <x v="2"/>
    <n v="100"/>
    <x v="17"/>
  </r>
  <r>
    <x v="0"/>
    <x v="8"/>
    <x v="2"/>
    <s v="M.Wright"/>
    <s v="CAR"/>
    <x v="0"/>
    <n v="78"/>
    <x v="28"/>
  </r>
  <r>
    <x v="0"/>
    <x v="8"/>
    <x v="2"/>
    <s v="J.Lloyd"/>
    <s v="SYD"/>
    <x v="2"/>
    <n v="104"/>
    <x v="72"/>
  </r>
  <r>
    <x v="0"/>
    <x v="8"/>
    <x v="2"/>
    <s v="P.Dangerfield"/>
    <s v="GEE"/>
    <x v="1"/>
    <n v="110"/>
    <x v="103"/>
  </r>
  <r>
    <x v="0"/>
    <x v="8"/>
    <x v="2"/>
    <s v="D.Heppell"/>
    <s v="ESS"/>
    <x v="1"/>
    <n v="105"/>
    <x v="24"/>
  </r>
  <r>
    <x v="0"/>
    <x v="8"/>
    <x v="2"/>
    <s v="T.Cotchin"/>
    <s v="RIC"/>
    <x v="1"/>
    <n v="82"/>
    <x v="4"/>
  </r>
  <r>
    <x v="0"/>
    <x v="8"/>
    <x v="2"/>
    <s v="J.Billings"/>
    <s v="STK"/>
    <x v="0"/>
    <n v="118"/>
    <x v="2"/>
  </r>
  <r>
    <x v="0"/>
    <x v="8"/>
    <x v="2"/>
    <s v="N.Riewoldt"/>
    <s v="STK"/>
    <x v="0"/>
    <n v="85"/>
    <x v="17"/>
  </r>
  <r>
    <x v="0"/>
    <x v="8"/>
    <x v="2"/>
    <s v="B.Acres"/>
    <s v="STK"/>
    <x v="0"/>
    <n v="95"/>
    <x v="67"/>
  </r>
  <r>
    <x v="0"/>
    <x v="8"/>
    <x v="2"/>
    <s v="B.Crouch"/>
    <s v="ADE"/>
    <x v="1"/>
    <n v="88"/>
    <x v="24"/>
  </r>
  <r>
    <x v="0"/>
    <x v="8"/>
    <x v="2"/>
    <s v="R.Douglas"/>
    <s v="ADE"/>
    <x v="0"/>
    <n v="78"/>
    <x v="88"/>
  </r>
  <r>
    <x v="0"/>
    <x v="8"/>
    <x v="2"/>
    <s v="S.Hurn"/>
    <s v="WCE"/>
    <x v="2"/>
    <n v="77"/>
    <x v="39"/>
  </r>
  <r>
    <x v="0"/>
    <x v="8"/>
    <x v="2"/>
    <s v="O.Wines"/>
    <s v="PTA"/>
    <x v="4"/>
    <n v="87"/>
    <x v="16"/>
  </r>
  <r>
    <x v="0"/>
    <x v="8"/>
    <x v="2"/>
    <s v="J.Westhoff"/>
    <s v="PTA"/>
    <x v="4"/>
    <n v="93"/>
    <x v="16"/>
  </r>
  <r>
    <x v="0"/>
    <x v="8"/>
    <x v="2"/>
    <s v="J.Lyons"/>
    <s v="GCS"/>
    <x v="4"/>
    <n v="81"/>
    <x v="16"/>
  </r>
  <r>
    <x v="0"/>
    <x v="8"/>
    <x v="2"/>
    <s v="S.Lycett"/>
    <s v="WCE"/>
    <x v="4"/>
    <n v="51"/>
    <x v="16"/>
  </r>
  <r>
    <x v="0"/>
    <x v="9"/>
    <x v="2"/>
    <s v="J.Johannisen"/>
    <s v="WBD"/>
    <x v="2"/>
    <n v="79"/>
    <x v="83"/>
  </r>
  <r>
    <x v="0"/>
    <x v="9"/>
    <x v="2"/>
    <s v="L.Dahlhaus"/>
    <s v="WBD"/>
    <x v="0"/>
    <n v="98"/>
    <x v="21"/>
  </r>
  <r>
    <x v="0"/>
    <x v="9"/>
    <x v="2"/>
    <s v="B.Grundy"/>
    <s v="COL"/>
    <x v="3"/>
    <n v="87"/>
    <x v="20"/>
  </r>
  <r>
    <x v="0"/>
    <x v="9"/>
    <x v="2"/>
    <s v="T.Adams"/>
    <s v="COL"/>
    <x v="2"/>
    <n v="114"/>
    <x v="99"/>
  </r>
  <r>
    <x v="0"/>
    <x v="9"/>
    <x v="2"/>
    <s v="D.Beams"/>
    <s v="BRL"/>
    <x v="1"/>
    <n v="94"/>
    <x v="95"/>
  </r>
  <r>
    <x v="0"/>
    <x v="9"/>
    <x v="2"/>
    <s v="B.Brown"/>
    <s v="NTH"/>
    <x v="0"/>
    <n v="85"/>
    <x v="58"/>
  </r>
  <r>
    <x v="0"/>
    <x v="9"/>
    <x v="2"/>
    <s v="K.Simpson"/>
    <s v="CAR"/>
    <x v="2"/>
    <n v="103"/>
    <x v="62"/>
  </r>
  <r>
    <x v="0"/>
    <x v="9"/>
    <x v="2"/>
    <s v="J.Lloyd"/>
    <s v="SYD"/>
    <x v="2"/>
    <n v="87"/>
    <x v="132"/>
  </r>
  <r>
    <x v="0"/>
    <x v="9"/>
    <x v="2"/>
    <s v="P.Dangerfield"/>
    <s v="GEE"/>
    <x v="1"/>
    <n v="118"/>
    <x v="133"/>
  </r>
  <r>
    <x v="0"/>
    <x v="9"/>
    <x v="2"/>
    <s v="S.Selwood"/>
    <s v="GEE"/>
    <x v="1"/>
    <n v="97"/>
    <x v="53"/>
  </r>
  <r>
    <x v="0"/>
    <x v="9"/>
    <x v="2"/>
    <s v="J.Westhoff"/>
    <s v="PTA"/>
    <x v="0"/>
    <n v="98"/>
    <x v="35"/>
  </r>
  <r>
    <x v="0"/>
    <x v="9"/>
    <x v="2"/>
    <s v="O.Wines"/>
    <s v="PTA"/>
    <x v="1"/>
    <n v="91"/>
    <x v="72"/>
  </r>
  <r>
    <x v="0"/>
    <x v="9"/>
    <x v="2"/>
    <s v="J.Lyons"/>
    <s v="GCS"/>
    <x v="1"/>
    <n v="75"/>
    <x v="50"/>
  </r>
  <r>
    <x v="0"/>
    <x v="9"/>
    <x v="2"/>
    <s v="D.Heppell"/>
    <s v="ESS"/>
    <x v="1"/>
    <n v="102"/>
    <x v="12"/>
  </r>
  <r>
    <x v="0"/>
    <x v="9"/>
    <x v="2"/>
    <s v="T.Cotchin"/>
    <s v="RIC"/>
    <x v="1"/>
    <n v="83"/>
    <x v="57"/>
  </r>
  <r>
    <x v="0"/>
    <x v="9"/>
    <x v="2"/>
    <s v="J.Billings"/>
    <s v="STK"/>
    <x v="0"/>
    <n v="121"/>
    <x v="91"/>
  </r>
  <r>
    <x v="0"/>
    <x v="9"/>
    <x v="2"/>
    <s v="B.Acres"/>
    <s v="STK"/>
    <x v="0"/>
    <n v="92"/>
    <x v="94"/>
  </r>
  <r>
    <x v="0"/>
    <x v="9"/>
    <x v="2"/>
    <s v="S.Hurn"/>
    <s v="WCE"/>
    <x v="2"/>
    <n v="81"/>
    <x v="30"/>
  </r>
  <r>
    <x v="0"/>
    <x v="9"/>
    <x v="2"/>
    <s v="M.Suckling"/>
    <s v="WBD"/>
    <x v="4"/>
    <n v="76"/>
    <x v="77"/>
  </r>
  <r>
    <x v="0"/>
    <x v="9"/>
    <x v="2"/>
    <s v="N.Riewoldt"/>
    <s v="STK"/>
    <x v="4"/>
    <n v="85"/>
    <x v="16"/>
  </r>
  <r>
    <x v="0"/>
    <x v="9"/>
    <x v="2"/>
    <s v="B.Crouch"/>
    <s v="ADE"/>
    <x v="4"/>
    <n v="86"/>
    <x v="72"/>
  </r>
  <r>
    <x v="0"/>
    <x v="9"/>
    <x v="2"/>
    <s v="S.Lycett"/>
    <s v="WCE"/>
    <x v="4"/>
    <n v="51"/>
    <x v="16"/>
  </r>
  <r>
    <x v="0"/>
    <x v="10"/>
    <x v="2"/>
    <s v="J.Johannisen"/>
    <s v="WBD"/>
    <x v="2"/>
    <n v="79"/>
    <x v="16"/>
  </r>
  <r>
    <x v="0"/>
    <x v="10"/>
    <x v="2"/>
    <s v="L.Dahlhaus"/>
    <s v="WBD"/>
    <x v="0"/>
    <n v="98"/>
    <x v="16"/>
  </r>
  <r>
    <x v="0"/>
    <x v="10"/>
    <x v="2"/>
    <s v="B.Grundy"/>
    <s v="COL"/>
    <x v="3"/>
    <n v="90"/>
    <x v="19"/>
  </r>
  <r>
    <x v="0"/>
    <x v="10"/>
    <x v="2"/>
    <s v="T.Adams"/>
    <s v="COL"/>
    <x v="2"/>
    <n v="111"/>
    <x v="62"/>
  </r>
  <r>
    <x v="0"/>
    <x v="10"/>
    <x v="2"/>
    <s v="L.McDonald"/>
    <s v="NTH"/>
    <x v="2"/>
    <n v="84"/>
    <x v="0"/>
  </r>
  <r>
    <x v="0"/>
    <x v="10"/>
    <x v="2"/>
    <s v="K.Simpson"/>
    <s v="CAR"/>
    <x v="2"/>
    <n v="103"/>
    <x v="16"/>
  </r>
  <r>
    <x v="0"/>
    <x v="10"/>
    <x v="2"/>
    <s v="P.Dangerfield"/>
    <s v="GEE"/>
    <x v="1"/>
    <n v="135"/>
    <x v="59"/>
  </r>
  <r>
    <x v="0"/>
    <x v="10"/>
    <x v="2"/>
    <s v="S.Selwood"/>
    <s v="GEE"/>
    <x v="1"/>
    <n v="107"/>
    <x v="35"/>
  </r>
  <r>
    <x v="0"/>
    <x v="10"/>
    <x v="2"/>
    <s v="J.Westhoff"/>
    <s v="PTA"/>
    <x v="0"/>
    <n v="98"/>
    <x v="19"/>
  </r>
  <r>
    <x v="0"/>
    <x v="10"/>
    <x v="2"/>
    <s v="O.Wines"/>
    <s v="PTA"/>
    <x v="1"/>
    <n v="87"/>
    <x v="62"/>
  </r>
  <r>
    <x v="0"/>
    <x v="10"/>
    <x v="2"/>
    <s v="J.Lyons"/>
    <s v="GCS"/>
    <x v="1"/>
    <n v="82"/>
    <x v="40"/>
  </r>
  <r>
    <x v="0"/>
    <x v="10"/>
    <x v="2"/>
    <s v="D.Heppell"/>
    <s v="ESS"/>
    <x v="1"/>
    <n v="99"/>
    <x v="52"/>
  </r>
  <r>
    <x v="0"/>
    <x v="10"/>
    <x v="2"/>
    <s v="T.Cotchin"/>
    <s v="RIC"/>
    <x v="1"/>
    <n v="87"/>
    <x v="134"/>
  </r>
  <r>
    <x v="0"/>
    <x v="10"/>
    <x v="2"/>
    <s v="J.Billings"/>
    <s v="STK"/>
    <x v="0"/>
    <n v="121"/>
    <x v="16"/>
  </r>
  <r>
    <x v="0"/>
    <x v="10"/>
    <x v="2"/>
    <s v="N.Riewoldt"/>
    <s v="STK"/>
    <x v="0"/>
    <n v="85"/>
    <x v="16"/>
  </r>
  <r>
    <x v="0"/>
    <x v="10"/>
    <x v="2"/>
    <s v="B.Acres"/>
    <s v="STK"/>
    <x v="0"/>
    <n v="92"/>
    <x v="16"/>
  </r>
  <r>
    <x v="0"/>
    <x v="10"/>
    <x v="2"/>
    <s v="B.Crouch"/>
    <s v="ADE"/>
    <x v="1"/>
    <n v="87"/>
    <x v="17"/>
  </r>
  <r>
    <x v="0"/>
    <x v="10"/>
    <x v="2"/>
    <s v="S.Hurn"/>
    <s v="WCE"/>
    <x v="2"/>
    <n v="79"/>
    <x v="96"/>
  </r>
  <r>
    <x v="0"/>
    <x v="10"/>
    <x v="2"/>
    <s v="D.Beams"/>
    <s v="BRL"/>
    <x v="4"/>
    <n v="94"/>
    <x v="16"/>
  </r>
  <r>
    <x v="0"/>
    <x v="10"/>
    <x v="2"/>
    <s v="J.Lloyd"/>
    <s v="SYD"/>
    <x v="4"/>
    <n v="87"/>
    <x v="16"/>
  </r>
  <r>
    <x v="0"/>
    <x v="10"/>
    <x v="2"/>
    <s v="D.Zaharakis"/>
    <s v="ESS"/>
    <x v="4"/>
    <n v="73"/>
    <x v="39"/>
  </r>
  <r>
    <x v="0"/>
    <x v="10"/>
    <x v="2"/>
    <s v="S.Lycett"/>
    <s v="WCE"/>
    <x v="4"/>
    <n v="51"/>
    <x v="16"/>
  </r>
  <r>
    <x v="0"/>
    <x v="11"/>
    <x v="2"/>
    <s v="J.Johannisen"/>
    <s v="WBD"/>
    <x v="2"/>
    <n v="71"/>
    <x v="135"/>
  </r>
  <r>
    <x v="0"/>
    <x v="11"/>
    <x v="2"/>
    <s v="M.Boyd"/>
    <s v="WBD"/>
    <x v="2"/>
    <n v="67"/>
    <x v="63"/>
  </r>
  <r>
    <x v="0"/>
    <x v="11"/>
    <x v="2"/>
    <s v="L.Dahlhaus"/>
    <s v="WBD"/>
    <x v="0"/>
    <n v="102"/>
    <x v="8"/>
  </r>
  <r>
    <x v="0"/>
    <x v="11"/>
    <x v="2"/>
    <s v="B.Grundy"/>
    <s v="COL"/>
    <x v="3"/>
    <n v="100"/>
    <x v="48"/>
  </r>
  <r>
    <x v="0"/>
    <x v="11"/>
    <x v="2"/>
    <s v="T.Adams"/>
    <s v="COL"/>
    <x v="2"/>
    <n v="95"/>
    <x v="91"/>
  </r>
  <r>
    <x v="0"/>
    <x v="11"/>
    <x v="2"/>
    <s v="D.Beams"/>
    <s v="BRL"/>
    <x v="1"/>
    <n v="104"/>
    <x v="136"/>
  </r>
  <r>
    <x v="0"/>
    <x v="11"/>
    <x v="2"/>
    <s v="K.Simpson"/>
    <s v="CAR"/>
    <x v="2"/>
    <n v="90"/>
    <x v="102"/>
  </r>
  <r>
    <x v="0"/>
    <x v="11"/>
    <x v="2"/>
    <s v="J.Lloyd"/>
    <s v="SYD"/>
    <x v="2"/>
    <n v="86"/>
    <x v="1"/>
  </r>
  <r>
    <x v="0"/>
    <x v="11"/>
    <x v="2"/>
    <s v="P.Dangerfield"/>
    <s v="GEE"/>
    <x v="1"/>
    <n v="135"/>
    <x v="16"/>
  </r>
  <r>
    <x v="0"/>
    <x v="11"/>
    <x v="2"/>
    <s v="O.Wines"/>
    <s v="PTA"/>
    <x v="1"/>
    <n v="93"/>
    <x v="54"/>
  </r>
  <r>
    <x v="0"/>
    <x v="11"/>
    <x v="2"/>
    <s v="J.Westhoff"/>
    <s v="PTA"/>
    <x v="0"/>
    <n v="109"/>
    <x v="107"/>
  </r>
  <r>
    <x v="0"/>
    <x v="11"/>
    <x v="2"/>
    <s v="J.Lyons"/>
    <s v="GCS"/>
    <x v="1"/>
    <n v="83"/>
    <x v="10"/>
  </r>
  <r>
    <x v="0"/>
    <x v="11"/>
    <x v="2"/>
    <s v="D.Heppell"/>
    <s v="ESS"/>
    <x v="1"/>
    <n v="101"/>
    <x v="60"/>
  </r>
  <r>
    <x v="0"/>
    <x v="11"/>
    <x v="2"/>
    <s v="D.Zaharakis"/>
    <s v="ESS"/>
    <x v="1"/>
    <n v="80"/>
    <x v="57"/>
  </r>
  <r>
    <x v="0"/>
    <x v="11"/>
    <x v="2"/>
    <s v="J.Billings"/>
    <s v="STK"/>
    <x v="0"/>
    <n v="124"/>
    <x v="10"/>
  </r>
  <r>
    <x v="0"/>
    <x v="11"/>
    <x v="2"/>
    <s v="N.Riewoldt"/>
    <s v="STK"/>
    <x v="0"/>
    <n v="85"/>
    <x v="16"/>
  </r>
  <r>
    <x v="0"/>
    <x v="11"/>
    <x v="2"/>
    <s v="B.Acres"/>
    <s v="STK"/>
    <x v="0"/>
    <n v="86"/>
    <x v="120"/>
  </r>
  <r>
    <x v="0"/>
    <x v="11"/>
    <x v="2"/>
    <s v="B.Crouch"/>
    <s v="ADE"/>
    <x v="1"/>
    <n v="93"/>
    <x v="42"/>
  </r>
  <r>
    <x v="0"/>
    <x v="11"/>
    <x v="2"/>
    <s v="S.Selwood"/>
    <s v="GEE"/>
    <x v="4"/>
    <n v="107"/>
    <x v="16"/>
  </r>
  <r>
    <x v="0"/>
    <x v="11"/>
    <x v="2"/>
    <s v="T.Cotchin"/>
    <s v="RIC"/>
    <x v="4"/>
    <n v="87"/>
    <x v="16"/>
  </r>
  <r>
    <x v="0"/>
    <x v="11"/>
    <x v="2"/>
    <s v="S.Hurn"/>
    <s v="WCE"/>
    <x v="4"/>
    <n v="79"/>
    <x v="16"/>
  </r>
  <r>
    <x v="0"/>
    <x v="11"/>
    <x v="2"/>
    <s v="S.Lycett"/>
    <s v="WCE"/>
    <x v="4"/>
    <n v="51"/>
    <x v="16"/>
  </r>
  <r>
    <x v="0"/>
    <x v="12"/>
    <x v="2"/>
    <s v="J.Johannisen"/>
    <s v="WBD"/>
    <x v="2"/>
    <n v="62"/>
    <x v="71"/>
  </r>
  <r>
    <x v="0"/>
    <x v="12"/>
    <x v="2"/>
    <s v="J.Roughead"/>
    <s v="WBD"/>
    <x v="3"/>
    <n v="78"/>
    <x v="62"/>
  </r>
  <r>
    <x v="0"/>
    <x v="12"/>
    <x v="2"/>
    <s v="L.Dahlhaus"/>
    <s v="WBD"/>
    <x v="0"/>
    <n v="98"/>
    <x v="42"/>
  </r>
  <r>
    <x v="0"/>
    <x v="12"/>
    <x v="2"/>
    <s v="T.Adams"/>
    <s v="COL"/>
    <x v="2"/>
    <n v="95"/>
    <x v="16"/>
  </r>
  <r>
    <x v="0"/>
    <x v="12"/>
    <x v="2"/>
    <s v="D.Beams"/>
    <s v="BRL"/>
    <x v="1"/>
    <n v="98"/>
    <x v="77"/>
  </r>
  <r>
    <x v="0"/>
    <x v="12"/>
    <x v="2"/>
    <s v="K.Simpson"/>
    <s v="CAR"/>
    <x v="2"/>
    <n v="98"/>
    <x v="101"/>
  </r>
  <r>
    <x v="0"/>
    <x v="12"/>
    <x v="2"/>
    <s v="J.Lloyd"/>
    <s v="SYD"/>
    <x v="2"/>
    <n v="84"/>
    <x v="47"/>
  </r>
  <r>
    <x v="0"/>
    <x v="12"/>
    <x v="2"/>
    <s v="P.Dangerfield"/>
    <s v="GEE"/>
    <x v="1"/>
    <n v="141"/>
    <x v="119"/>
  </r>
  <r>
    <x v="0"/>
    <x v="12"/>
    <x v="2"/>
    <s v="S.Selwood"/>
    <s v="GEE"/>
    <x v="1"/>
    <n v="98"/>
    <x v="105"/>
  </r>
  <r>
    <x v="0"/>
    <x v="12"/>
    <x v="2"/>
    <s v="D.Smith"/>
    <s v="GWS"/>
    <x v="0"/>
    <n v="78"/>
    <x v="16"/>
  </r>
  <r>
    <x v="0"/>
    <x v="12"/>
    <x v="2"/>
    <s v="J.Westhoff"/>
    <s v="PTA"/>
    <x v="0"/>
    <n v="108"/>
    <x v="9"/>
  </r>
  <r>
    <x v="0"/>
    <x v="12"/>
    <x v="2"/>
    <s v="O.Wines"/>
    <s v="PTA"/>
    <x v="1"/>
    <n v="100"/>
    <x v="99"/>
  </r>
  <r>
    <x v="0"/>
    <x v="12"/>
    <x v="2"/>
    <s v="J.Lyons"/>
    <s v="GCS"/>
    <x v="1"/>
    <n v="85"/>
    <x v="65"/>
  </r>
  <r>
    <x v="0"/>
    <x v="12"/>
    <x v="2"/>
    <s v="D.Heppell"/>
    <s v="ESS"/>
    <x v="1"/>
    <n v="101"/>
    <x v="16"/>
  </r>
  <r>
    <x v="0"/>
    <x v="12"/>
    <x v="2"/>
    <s v="T.Cotchin"/>
    <s v="RIC"/>
    <x v="1"/>
    <n v="86"/>
    <x v="62"/>
  </r>
  <r>
    <x v="0"/>
    <x v="12"/>
    <x v="2"/>
    <s v="J.Billings"/>
    <s v="STK"/>
    <x v="0"/>
    <n v="123"/>
    <x v="72"/>
  </r>
  <r>
    <x v="0"/>
    <x v="12"/>
    <x v="2"/>
    <s v="N.Riewoldt"/>
    <s v="STK"/>
    <x v="0"/>
    <n v="88"/>
    <x v="1"/>
  </r>
  <r>
    <x v="0"/>
    <x v="12"/>
    <x v="2"/>
    <s v="S.Hurn"/>
    <s v="WCE"/>
    <x v="2"/>
    <n v="81"/>
    <x v="67"/>
  </r>
  <r>
    <x v="0"/>
    <x v="12"/>
    <x v="2"/>
    <s v="B.Grundy"/>
    <s v="COL"/>
    <x v="4"/>
    <n v="100"/>
    <x v="16"/>
  </r>
  <r>
    <x v="0"/>
    <x v="12"/>
    <x v="2"/>
    <s v="N.Haynes"/>
    <s v="GWS"/>
    <x v="4"/>
    <n v="88"/>
    <x v="16"/>
  </r>
  <r>
    <x v="0"/>
    <x v="12"/>
    <x v="2"/>
    <s v="B.Crouch"/>
    <s v="ADE"/>
    <x v="4"/>
    <n v="93"/>
    <x v="16"/>
  </r>
  <r>
    <x v="0"/>
    <x v="12"/>
    <x v="2"/>
    <s v="S.Lycett"/>
    <s v="WCE"/>
    <x v="4"/>
    <n v="51"/>
    <x v="16"/>
  </r>
  <r>
    <x v="0"/>
    <x v="13"/>
    <x v="2"/>
    <s v="J.Johannisen"/>
    <s v="WBD"/>
    <x v="2"/>
    <n v="63"/>
    <x v="102"/>
  </r>
  <r>
    <x v="0"/>
    <x v="13"/>
    <x v="2"/>
    <s v="L.Dahlhaus"/>
    <s v="WBD"/>
    <x v="0"/>
    <n v="107"/>
    <x v="8"/>
  </r>
  <r>
    <x v="0"/>
    <x v="13"/>
    <x v="2"/>
    <s v="B.Grundy"/>
    <s v="COL"/>
    <x v="3"/>
    <n v="103"/>
    <x v="43"/>
  </r>
  <r>
    <x v="0"/>
    <x v="13"/>
    <x v="2"/>
    <s v="T.Adams"/>
    <s v="COL"/>
    <x v="2"/>
    <n v="92"/>
    <x v="25"/>
  </r>
  <r>
    <x v="0"/>
    <x v="13"/>
    <x v="2"/>
    <s v="D.Beams"/>
    <s v="BRL"/>
    <x v="1"/>
    <n v="88"/>
    <x v="137"/>
  </r>
  <r>
    <x v="0"/>
    <x v="13"/>
    <x v="2"/>
    <s v="K.Simpson"/>
    <s v="CAR"/>
    <x v="2"/>
    <n v="98"/>
    <x v="21"/>
  </r>
  <r>
    <x v="0"/>
    <x v="13"/>
    <x v="2"/>
    <s v="J.Lloyd"/>
    <s v="SYD"/>
    <x v="2"/>
    <n v="84"/>
    <x v="25"/>
  </r>
  <r>
    <x v="0"/>
    <x v="13"/>
    <x v="2"/>
    <s v="P.Dangerfield"/>
    <s v="GEE"/>
    <x v="1"/>
    <n v="147"/>
    <x v="113"/>
  </r>
  <r>
    <x v="0"/>
    <x v="13"/>
    <x v="2"/>
    <s v="O.Wines"/>
    <s v="PTA"/>
    <x v="1"/>
    <n v="103"/>
    <x v="67"/>
  </r>
  <r>
    <x v="0"/>
    <x v="13"/>
    <x v="2"/>
    <s v="J.Westhoff"/>
    <s v="PTA"/>
    <x v="0"/>
    <n v="99"/>
    <x v="79"/>
  </r>
  <r>
    <x v="0"/>
    <x v="13"/>
    <x v="2"/>
    <s v="T.Miller"/>
    <s v="GCS"/>
    <x v="0"/>
    <n v="76"/>
    <x v="54"/>
  </r>
  <r>
    <x v="0"/>
    <x v="13"/>
    <x v="2"/>
    <s v="J.Lyons"/>
    <s v="GCS"/>
    <x v="1"/>
    <n v="84"/>
    <x v="83"/>
  </r>
  <r>
    <x v="0"/>
    <x v="13"/>
    <x v="2"/>
    <s v="D.Heppell"/>
    <s v="ESS"/>
    <x v="1"/>
    <n v="92"/>
    <x v="86"/>
  </r>
  <r>
    <x v="0"/>
    <x v="13"/>
    <x v="2"/>
    <s v="T.Cotchin"/>
    <s v="RIC"/>
    <x v="1"/>
    <n v="87"/>
    <x v="83"/>
  </r>
  <r>
    <x v="0"/>
    <x v="13"/>
    <x v="2"/>
    <s v="J.Billings"/>
    <s v="STK"/>
    <x v="0"/>
    <n v="122"/>
    <x v="80"/>
  </r>
  <r>
    <x v="0"/>
    <x v="13"/>
    <x v="2"/>
    <s v="N.Riewoldt"/>
    <s v="STK"/>
    <x v="0"/>
    <n v="81"/>
    <x v="54"/>
  </r>
  <r>
    <x v="0"/>
    <x v="13"/>
    <x v="2"/>
    <s v="B.Crouch"/>
    <s v="ADE"/>
    <x v="1"/>
    <n v="96"/>
    <x v="85"/>
  </r>
  <r>
    <x v="0"/>
    <x v="13"/>
    <x v="2"/>
    <s v="S.Hurn"/>
    <s v="WCE"/>
    <x v="2"/>
    <n v="63"/>
    <x v="126"/>
  </r>
  <r>
    <x v="0"/>
    <x v="13"/>
    <x v="2"/>
    <s v="S.Selwood"/>
    <s v="GEE"/>
    <x v="4"/>
    <n v="96"/>
    <x v="6"/>
  </r>
  <r>
    <x v="0"/>
    <x v="13"/>
    <x v="2"/>
    <s v="N.Haynes"/>
    <s v="GWS"/>
    <x v="4"/>
    <n v="83"/>
    <x v="138"/>
  </r>
  <r>
    <x v="0"/>
    <x v="13"/>
    <x v="2"/>
    <s v="D.Smith"/>
    <s v="GWS"/>
    <x v="4"/>
    <n v="78"/>
    <x v="16"/>
  </r>
  <r>
    <x v="0"/>
    <x v="13"/>
    <x v="2"/>
    <s v="S.Lycett"/>
    <s v="WCE"/>
    <x v="4"/>
    <n v="51"/>
    <x v="16"/>
  </r>
  <r>
    <x v="0"/>
    <x v="14"/>
    <x v="2"/>
    <s v="G.Birchall"/>
    <s v="HAW"/>
    <x v="2"/>
    <n v="61"/>
    <x v="28"/>
  </r>
  <r>
    <x v="0"/>
    <x v="14"/>
    <x v="2"/>
    <s v="J.Johannisen"/>
    <s v="WBD"/>
    <x v="2"/>
    <n v="58"/>
    <x v="29"/>
  </r>
  <r>
    <x v="0"/>
    <x v="14"/>
    <x v="2"/>
    <s v="L.Dahlhaus"/>
    <s v="WBD"/>
    <x v="0"/>
    <n v="106"/>
    <x v="9"/>
  </r>
  <r>
    <x v="0"/>
    <x v="14"/>
    <x v="2"/>
    <s v="T.Adams"/>
    <s v="COL"/>
    <x v="2"/>
    <n v="84"/>
    <x v="88"/>
  </r>
  <r>
    <x v="0"/>
    <x v="14"/>
    <x v="2"/>
    <s v="B.Grundy"/>
    <s v="COL"/>
    <x v="3"/>
    <n v="105"/>
    <x v="62"/>
  </r>
  <r>
    <x v="0"/>
    <x v="14"/>
    <x v="2"/>
    <s v="K.Simpson"/>
    <s v="CAR"/>
    <x v="2"/>
    <n v="99"/>
    <x v="33"/>
  </r>
  <r>
    <x v="0"/>
    <x v="14"/>
    <x v="2"/>
    <s v="J.Lloyd"/>
    <s v="SYD"/>
    <x v="2"/>
    <n v="79"/>
    <x v="64"/>
  </r>
  <r>
    <x v="0"/>
    <x v="14"/>
    <x v="2"/>
    <s v="P.Dangerfield"/>
    <s v="GEE"/>
    <x v="1"/>
    <n v="156"/>
    <x v="122"/>
  </r>
  <r>
    <x v="0"/>
    <x v="14"/>
    <x v="2"/>
    <s v="D.Smith"/>
    <s v="GWS"/>
    <x v="0"/>
    <n v="78"/>
    <x v="44"/>
  </r>
  <r>
    <x v="0"/>
    <x v="14"/>
    <x v="2"/>
    <s v="O.Wines"/>
    <s v="PTA"/>
    <x v="1"/>
    <n v="97"/>
    <x v="94"/>
  </r>
  <r>
    <x v="0"/>
    <x v="14"/>
    <x v="2"/>
    <s v="J.Westhoff"/>
    <s v="PTA"/>
    <x v="0"/>
    <n v="101"/>
    <x v="60"/>
  </r>
  <r>
    <x v="0"/>
    <x v="14"/>
    <x v="2"/>
    <s v="J.Lyons"/>
    <s v="GCS"/>
    <x v="1"/>
    <n v="99"/>
    <x v="26"/>
  </r>
  <r>
    <x v="0"/>
    <x v="14"/>
    <x v="2"/>
    <s v="T.Miller"/>
    <s v="GCS"/>
    <x v="0"/>
    <n v="73"/>
    <x v="49"/>
  </r>
  <r>
    <x v="0"/>
    <x v="14"/>
    <x v="2"/>
    <s v="D.Heppell"/>
    <s v="ESS"/>
    <x v="1"/>
    <n v="92"/>
    <x v="64"/>
  </r>
  <r>
    <x v="0"/>
    <x v="14"/>
    <x v="2"/>
    <s v="T.Cotchin"/>
    <s v="RIC"/>
    <x v="1"/>
    <n v="83"/>
    <x v="11"/>
  </r>
  <r>
    <x v="0"/>
    <x v="14"/>
    <x v="2"/>
    <s v="J.Billings"/>
    <s v="STK"/>
    <x v="1"/>
    <n v="118"/>
    <x v="64"/>
  </r>
  <r>
    <x v="0"/>
    <x v="14"/>
    <x v="2"/>
    <s v="N.Riewoldt"/>
    <s v="STK"/>
    <x v="0"/>
    <n v="77"/>
    <x v="58"/>
  </r>
  <r>
    <x v="0"/>
    <x v="14"/>
    <x v="2"/>
    <s v="B.Crouch"/>
    <s v="ADE"/>
    <x v="1"/>
    <n v="103"/>
    <x v="37"/>
  </r>
  <r>
    <x v="0"/>
    <x v="14"/>
    <x v="2"/>
    <s v="D.Beams"/>
    <s v="BRL"/>
    <x v="4"/>
    <n v="88"/>
    <x v="16"/>
  </r>
  <r>
    <x v="0"/>
    <x v="14"/>
    <x v="2"/>
    <s v="S.Selwood"/>
    <s v="GEE"/>
    <x v="4"/>
    <n v="96"/>
    <x v="16"/>
  </r>
  <r>
    <x v="0"/>
    <x v="14"/>
    <x v="2"/>
    <s v="S.Hurn"/>
    <s v="WCE"/>
    <x v="4"/>
    <n v="63"/>
    <x v="16"/>
  </r>
  <r>
    <x v="0"/>
    <x v="14"/>
    <x v="2"/>
    <s v="S.Lycett"/>
    <s v="WCE"/>
    <x v="4"/>
    <n v="51"/>
    <x v="16"/>
  </r>
  <r>
    <x v="0"/>
    <x v="15"/>
    <x v="2"/>
    <s v="J.Johannisen"/>
    <s v="WBD"/>
    <x v="2"/>
    <n v="55"/>
    <x v="0"/>
  </r>
  <r>
    <x v="0"/>
    <x v="15"/>
    <x v="2"/>
    <s v="L.Dahlhaus"/>
    <s v="WBD"/>
    <x v="0"/>
    <n v="102"/>
    <x v="44"/>
  </r>
  <r>
    <x v="0"/>
    <x v="15"/>
    <x v="2"/>
    <s v="B.Grundy"/>
    <s v="COL"/>
    <x v="3"/>
    <n v="97"/>
    <x v="94"/>
  </r>
  <r>
    <x v="0"/>
    <x v="15"/>
    <x v="2"/>
    <s v="T.Adams"/>
    <s v="COL"/>
    <x v="2"/>
    <n v="79"/>
    <x v="94"/>
  </r>
  <r>
    <x v="0"/>
    <x v="15"/>
    <x v="2"/>
    <s v="D.Beams"/>
    <s v="BRL"/>
    <x v="1"/>
    <n v="75"/>
    <x v="71"/>
  </r>
  <r>
    <x v="0"/>
    <x v="15"/>
    <x v="2"/>
    <s v="K.Simpson"/>
    <s v="CAR"/>
    <x v="2"/>
    <n v="102"/>
    <x v="18"/>
  </r>
  <r>
    <x v="0"/>
    <x v="15"/>
    <x v="2"/>
    <s v="J.Lloyd"/>
    <s v="SYD"/>
    <x v="2"/>
    <n v="95"/>
    <x v="54"/>
  </r>
  <r>
    <x v="0"/>
    <x v="15"/>
    <x v="2"/>
    <s v="P.Dangerfield"/>
    <s v="GEE"/>
    <x v="1"/>
    <n v="157"/>
    <x v="139"/>
  </r>
  <r>
    <x v="0"/>
    <x v="15"/>
    <x v="2"/>
    <s v="D.Smith"/>
    <s v="GWS"/>
    <x v="0"/>
    <n v="79"/>
    <x v="63"/>
  </r>
  <r>
    <x v="0"/>
    <x v="15"/>
    <x v="2"/>
    <s v="J.Westhoff"/>
    <s v="PTA"/>
    <x v="0"/>
    <n v="108"/>
    <x v="75"/>
  </r>
  <r>
    <x v="0"/>
    <x v="15"/>
    <x v="2"/>
    <s v="O.Wines"/>
    <s v="PTA"/>
    <x v="1"/>
    <n v="97"/>
    <x v="31"/>
  </r>
  <r>
    <x v="0"/>
    <x v="15"/>
    <x v="2"/>
    <s v="J.Lyons"/>
    <s v="GCS"/>
    <x v="1"/>
    <n v="98"/>
    <x v="12"/>
  </r>
  <r>
    <x v="0"/>
    <x v="15"/>
    <x v="2"/>
    <s v="D.Heppell"/>
    <s v="ESS"/>
    <x v="1"/>
    <n v="90"/>
    <x v="25"/>
  </r>
  <r>
    <x v="0"/>
    <x v="15"/>
    <x v="2"/>
    <s v="T.Cotchin"/>
    <s v="RIC"/>
    <x v="1"/>
    <n v="78"/>
    <x v="0"/>
  </r>
  <r>
    <x v="0"/>
    <x v="15"/>
    <x v="2"/>
    <s v="J.Billings"/>
    <s v="STK"/>
    <x v="0"/>
    <n v="115"/>
    <x v="98"/>
  </r>
  <r>
    <x v="0"/>
    <x v="15"/>
    <x v="2"/>
    <s v="N.Riewoldt"/>
    <s v="STK"/>
    <x v="0"/>
    <n v="86"/>
    <x v="48"/>
  </r>
  <r>
    <x v="0"/>
    <x v="15"/>
    <x v="2"/>
    <s v="B.Crouch"/>
    <s v="ADE"/>
    <x v="1"/>
    <n v="101"/>
    <x v="25"/>
  </r>
  <r>
    <x v="0"/>
    <x v="15"/>
    <x v="2"/>
    <s v="S.Hurn"/>
    <s v="WCE"/>
    <x v="2"/>
    <n v="61"/>
    <x v="74"/>
  </r>
  <r>
    <x v="0"/>
    <x v="15"/>
    <x v="2"/>
    <s v="S.Selwood"/>
    <s v="GEE"/>
    <x v="4"/>
    <n v="96"/>
    <x v="16"/>
  </r>
  <r>
    <x v="0"/>
    <x v="15"/>
    <x v="2"/>
    <s v="T.McKenzie"/>
    <s v="GCS"/>
    <x v="4"/>
    <n v="53"/>
    <x v="6"/>
  </r>
  <r>
    <x v="0"/>
    <x v="15"/>
    <x v="2"/>
    <s v="S.Thompson"/>
    <s v="ADE"/>
    <x v="4"/>
    <n v="75"/>
    <x v="58"/>
  </r>
  <r>
    <x v="0"/>
    <x v="15"/>
    <x v="2"/>
    <s v="S.Lycett"/>
    <s v="WCE"/>
    <x v="4"/>
    <n v="49"/>
    <x v="74"/>
  </r>
  <r>
    <x v="0"/>
    <x v="16"/>
    <x v="2"/>
    <s v="J.Johannisen"/>
    <s v="WBD"/>
    <x v="2"/>
    <n v="67"/>
    <x v="9"/>
  </r>
  <r>
    <x v="0"/>
    <x v="16"/>
    <x v="2"/>
    <s v="L.Dahlhaus"/>
    <s v="WBD"/>
    <x v="0"/>
    <n v="96"/>
    <x v="96"/>
  </r>
  <r>
    <x v="0"/>
    <x v="16"/>
    <x v="2"/>
    <s v="B.Grundy"/>
    <s v="COL"/>
    <x v="3"/>
    <n v="93"/>
    <x v="17"/>
  </r>
  <r>
    <x v="0"/>
    <x v="16"/>
    <x v="2"/>
    <s v="T.Adams"/>
    <s v="COL"/>
    <x v="2"/>
    <n v="82"/>
    <x v="41"/>
  </r>
  <r>
    <x v="0"/>
    <x v="16"/>
    <x v="2"/>
    <s v="D.Beams"/>
    <s v="BRL"/>
    <x v="1"/>
    <n v="70"/>
    <x v="47"/>
  </r>
  <r>
    <x v="0"/>
    <x v="16"/>
    <x v="2"/>
    <s v="K.Simpson"/>
    <s v="CAR"/>
    <x v="2"/>
    <n v="103"/>
    <x v="24"/>
  </r>
  <r>
    <x v="0"/>
    <x v="16"/>
    <x v="2"/>
    <s v="J.Lloyd"/>
    <s v="SYD"/>
    <x v="2"/>
    <n v="96"/>
    <x v="63"/>
  </r>
  <r>
    <x v="0"/>
    <x v="16"/>
    <x v="2"/>
    <s v="P.Dangerfield"/>
    <s v="GEE"/>
    <x v="1"/>
    <n v="155"/>
    <x v="119"/>
  </r>
  <r>
    <x v="0"/>
    <x v="16"/>
    <x v="2"/>
    <s v="D.Smith"/>
    <s v="GWS"/>
    <x v="0"/>
    <n v="73"/>
    <x v="74"/>
  </r>
  <r>
    <x v="0"/>
    <x v="16"/>
    <x v="2"/>
    <s v="J.Westhoff"/>
    <s v="PTA"/>
    <x v="0"/>
    <n v="104"/>
    <x v="60"/>
  </r>
  <r>
    <x v="0"/>
    <x v="16"/>
    <x v="2"/>
    <s v="O.Wines"/>
    <s v="PTA"/>
    <x v="1"/>
    <n v="105"/>
    <x v="18"/>
  </r>
  <r>
    <x v="0"/>
    <x v="16"/>
    <x v="2"/>
    <s v="J.Lyons"/>
    <s v="GCS"/>
    <x v="1"/>
    <n v="87"/>
    <x v="104"/>
  </r>
  <r>
    <x v="0"/>
    <x v="16"/>
    <x v="2"/>
    <s v="D.Heppell"/>
    <s v="ESS"/>
    <x v="1"/>
    <n v="91"/>
    <x v="42"/>
  </r>
  <r>
    <x v="0"/>
    <x v="16"/>
    <x v="2"/>
    <s v="T.Cotchin"/>
    <s v="RIC"/>
    <x v="1"/>
    <n v="77"/>
    <x v="38"/>
  </r>
  <r>
    <x v="0"/>
    <x v="16"/>
    <x v="2"/>
    <s v="J.Billings"/>
    <s v="STK"/>
    <x v="0"/>
    <n v="106"/>
    <x v="77"/>
  </r>
  <r>
    <x v="0"/>
    <x v="16"/>
    <x v="2"/>
    <s v="N.Riewoldt"/>
    <s v="STK"/>
    <x v="0"/>
    <n v="87"/>
    <x v="42"/>
  </r>
  <r>
    <x v="0"/>
    <x v="16"/>
    <x v="2"/>
    <s v="B.Crouch"/>
    <s v="ADE"/>
    <x v="1"/>
    <n v="108"/>
    <x v="31"/>
  </r>
  <r>
    <x v="0"/>
    <x v="16"/>
    <x v="2"/>
    <s v="S.Hurn"/>
    <s v="WCE"/>
    <x v="2"/>
    <n v="79"/>
    <x v="139"/>
  </r>
  <r>
    <x v="0"/>
    <x v="16"/>
    <x v="2"/>
    <s v="S.Selwood"/>
    <s v="GEE"/>
    <x v="4"/>
    <n v="96"/>
    <x v="16"/>
  </r>
  <r>
    <x v="0"/>
    <x v="16"/>
    <x v="2"/>
    <s v="S.Coniglio"/>
    <s v="GWS"/>
    <x v="4"/>
    <n v="78"/>
    <x v="16"/>
  </r>
  <r>
    <x v="0"/>
    <x v="16"/>
    <x v="2"/>
    <s v="S.Savage"/>
    <s v="STK"/>
    <x v="4"/>
    <n v="87"/>
    <x v="41"/>
  </r>
  <r>
    <x v="0"/>
    <x v="16"/>
    <x v="2"/>
    <s v="S.Lycett"/>
    <s v="WCE"/>
    <x v="4"/>
    <n v="49"/>
    <x v="16"/>
  </r>
  <r>
    <x v="0"/>
    <x v="17"/>
    <x v="2"/>
    <s v="J.Johannisen"/>
    <s v="WBD"/>
    <x v="2"/>
    <n v="75"/>
    <x v="2"/>
  </r>
  <r>
    <x v="0"/>
    <x v="17"/>
    <x v="2"/>
    <s v="L.Dahlhaus"/>
    <s v="WBD"/>
    <x v="0"/>
    <n v="103"/>
    <x v="56"/>
  </r>
  <r>
    <x v="0"/>
    <x v="17"/>
    <x v="2"/>
    <s v="B.Grundy"/>
    <s v="COL"/>
    <x v="3"/>
    <n v="95"/>
    <x v="41"/>
  </r>
  <r>
    <x v="0"/>
    <x v="17"/>
    <x v="2"/>
    <s v="T.Adams"/>
    <s v="COL"/>
    <x v="2"/>
    <n v="89"/>
    <x v="8"/>
  </r>
  <r>
    <x v="0"/>
    <x v="17"/>
    <x v="2"/>
    <s v="D.Beams"/>
    <s v="BRL"/>
    <x v="1"/>
    <n v="67"/>
    <x v="134"/>
  </r>
  <r>
    <x v="0"/>
    <x v="17"/>
    <x v="2"/>
    <s v="K.Simpson"/>
    <s v="CAR"/>
    <x v="2"/>
    <n v="92"/>
    <x v="9"/>
  </r>
  <r>
    <x v="0"/>
    <x v="17"/>
    <x v="2"/>
    <s v="J.Lloyd"/>
    <s v="SYD"/>
    <x v="2"/>
    <n v="91"/>
    <x v="6"/>
  </r>
  <r>
    <x v="0"/>
    <x v="17"/>
    <x v="2"/>
    <s v="P.Dangerfield"/>
    <s v="GEE"/>
    <x v="1"/>
    <n v="155"/>
    <x v="101"/>
  </r>
  <r>
    <x v="0"/>
    <x v="17"/>
    <x v="2"/>
    <s v="S.Selwood"/>
    <s v="GEE"/>
    <x v="1"/>
    <n v="84"/>
    <x v="116"/>
  </r>
  <r>
    <x v="0"/>
    <x v="17"/>
    <x v="2"/>
    <s v="D.Smith"/>
    <s v="GWS"/>
    <x v="0"/>
    <n v="72"/>
    <x v="43"/>
  </r>
  <r>
    <x v="0"/>
    <x v="17"/>
    <x v="2"/>
    <s v="J.Westhoff"/>
    <s v="PTA"/>
    <x v="0"/>
    <n v="101"/>
    <x v="6"/>
  </r>
  <r>
    <x v="0"/>
    <x v="17"/>
    <x v="2"/>
    <s v="O.Wines"/>
    <s v="PTA"/>
    <x v="1"/>
    <n v="98"/>
    <x v="21"/>
  </r>
  <r>
    <x v="0"/>
    <x v="17"/>
    <x v="2"/>
    <s v="D.Heppell"/>
    <s v="ESS"/>
    <x v="1"/>
    <n v="91"/>
    <x v="56"/>
  </r>
  <r>
    <x v="0"/>
    <x v="17"/>
    <x v="2"/>
    <s v="T.Cotchin"/>
    <s v="RIC"/>
    <x v="1"/>
    <n v="77"/>
    <x v="10"/>
  </r>
  <r>
    <x v="0"/>
    <x v="17"/>
    <x v="2"/>
    <s v="J.Billings"/>
    <s v="STK"/>
    <x v="0"/>
    <n v="98"/>
    <x v="7"/>
  </r>
  <r>
    <x v="0"/>
    <x v="17"/>
    <x v="2"/>
    <s v="N.Riewoldt"/>
    <s v="STK"/>
    <x v="0"/>
    <n v="84"/>
    <x v="96"/>
  </r>
  <r>
    <x v="0"/>
    <x v="17"/>
    <x v="2"/>
    <s v="B.Crouch"/>
    <s v="ADE"/>
    <x v="1"/>
    <n v="110"/>
    <x v="85"/>
  </r>
  <r>
    <x v="0"/>
    <x v="17"/>
    <x v="2"/>
    <s v="S.Hurn"/>
    <s v="WCE"/>
    <x v="2"/>
    <n v="93"/>
    <x v="59"/>
  </r>
  <r>
    <x v="0"/>
    <x v="17"/>
    <x v="2"/>
    <s v="S.Coniglio"/>
    <s v="GWS"/>
    <x v="4"/>
    <n v="78"/>
    <x v="16"/>
  </r>
  <r>
    <x v="0"/>
    <x v="17"/>
    <x v="2"/>
    <s v="B.Deledio"/>
    <s v="GWS"/>
    <x v="4"/>
    <n v="87"/>
    <x v="16"/>
  </r>
  <r>
    <x v="0"/>
    <x v="17"/>
    <x v="2"/>
    <s v="J.Lyons"/>
    <s v="GCS"/>
    <x v="4"/>
    <n v="87"/>
    <x v="16"/>
  </r>
  <r>
    <x v="0"/>
    <x v="17"/>
    <x v="2"/>
    <s v="S.Savage"/>
    <s v="STK"/>
    <x v="4"/>
    <n v="99"/>
    <x v="12"/>
  </r>
  <r>
    <x v="0"/>
    <x v="18"/>
    <x v="2"/>
    <s v="J.Johannisen"/>
    <s v="WBD"/>
    <x v="2"/>
    <n v="80"/>
    <x v="2"/>
  </r>
  <r>
    <x v="0"/>
    <x v="18"/>
    <x v="2"/>
    <s v="L.Picken"/>
    <s v="WBD"/>
    <x v="1"/>
    <n v="68"/>
    <x v="21"/>
  </r>
  <r>
    <x v="0"/>
    <x v="18"/>
    <x v="2"/>
    <s v="L.Dahlhaus"/>
    <s v="WBD"/>
    <x v="0"/>
    <n v="96"/>
    <x v="6"/>
  </r>
  <r>
    <x v="0"/>
    <x v="18"/>
    <x v="2"/>
    <s v="B.Grundy"/>
    <s v="COL"/>
    <x v="3"/>
    <n v="97"/>
    <x v="8"/>
  </r>
  <r>
    <x v="0"/>
    <x v="18"/>
    <x v="2"/>
    <s v="T.Adams"/>
    <s v="COL"/>
    <x v="2"/>
    <n v="97"/>
    <x v="89"/>
  </r>
  <r>
    <x v="0"/>
    <x v="18"/>
    <x v="2"/>
    <s v="D.Beams"/>
    <s v="BRL"/>
    <x v="1"/>
    <n v="77"/>
    <x v="37"/>
  </r>
  <r>
    <x v="0"/>
    <x v="18"/>
    <x v="2"/>
    <s v="K.Simpson"/>
    <s v="CAR"/>
    <x v="2"/>
    <n v="89"/>
    <x v="61"/>
  </r>
  <r>
    <x v="0"/>
    <x v="18"/>
    <x v="2"/>
    <s v="P.Dangerfield"/>
    <s v="GEE"/>
    <x v="1"/>
    <n v="148"/>
    <x v="31"/>
  </r>
  <r>
    <x v="0"/>
    <x v="18"/>
    <x v="2"/>
    <s v="D.Smith"/>
    <s v="GWS"/>
    <x v="0"/>
    <n v="71"/>
    <x v="3"/>
  </r>
  <r>
    <x v="0"/>
    <x v="18"/>
    <x v="2"/>
    <s v="S.Coniglio"/>
    <s v="GWS"/>
    <x v="1"/>
    <n v="74"/>
    <x v="64"/>
  </r>
  <r>
    <x v="0"/>
    <x v="18"/>
    <x v="2"/>
    <s v="J.Westhoff"/>
    <s v="PTA"/>
    <x v="0"/>
    <n v="100"/>
    <x v="46"/>
  </r>
  <r>
    <x v="0"/>
    <x v="18"/>
    <x v="2"/>
    <s v="O.Wines"/>
    <s v="PTA"/>
    <x v="1"/>
    <n v="98"/>
    <x v="43"/>
  </r>
  <r>
    <x v="0"/>
    <x v="18"/>
    <x v="2"/>
    <s v="D.Heppell"/>
    <s v="ESS"/>
    <x v="1"/>
    <n v="101"/>
    <x v="2"/>
  </r>
  <r>
    <x v="0"/>
    <x v="18"/>
    <x v="2"/>
    <s v="L.Weller"/>
    <s v="FRE"/>
    <x v="0"/>
    <n v="61"/>
    <x v="96"/>
  </r>
  <r>
    <x v="0"/>
    <x v="18"/>
    <x v="2"/>
    <s v="T.Cotchin"/>
    <s v="RIC"/>
    <x v="1"/>
    <n v="80"/>
    <x v="99"/>
  </r>
  <r>
    <x v="0"/>
    <x v="18"/>
    <x v="2"/>
    <s v="S.Savage"/>
    <s v="STK"/>
    <x v="2"/>
    <n v="108"/>
    <x v="8"/>
  </r>
  <r>
    <x v="0"/>
    <x v="18"/>
    <x v="2"/>
    <s v="J.Billings"/>
    <s v="STK"/>
    <x v="0"/>
    <n v="91"/>
    <x v="8"/>
  </r>
  <r>
    <x v="0"/>
    <x v="18"/>
    <x v="2"/>
    <s v="S.Hurn"/>
    <s v="WCE"/>
    <x v="2"/>
    <n v="86"/>
    <x v="61"/>
  </r>
  <r>
    <x v="0"/>
    <x v="18"/>
    <x v="2"/>
    <s v="J.Lloyd"/>
    <s v="SYD"/>
    <x v="4"/>
    <n v="91"/>
    <x v="16"/>
  </r>
  <r>
    <x v="0"/>
    <x v="18"/>
    <x v="2"/>
    <s v="J.Lyons"/>
    <s v="GCS"/>
    <x v="4"/>
    <n v="87"/>
    <x v="16"/>
  </r>
  <r>
    <x v="0"/>
    <x v="18"/>
    <x v="2"/>
    <s v="N.Riewoldt"/>
    <s v="STK"/>
    <x v="4"/>
    <n v="84"/>
    <x v="16"/>
  </r>
  <r>
    <x v="0"/>
    <x v="18"/>
    <x v="2"/>
    <s v="B.Crouch"/>
    <s v="ADE"/>
    <x v="4"/>
    <n v="110"/>
    <x v="16"/>
  </r>
  <r>
    <x v="0"/>
    <x v="19"/>
    <x v="2"/>
    <s v="J.Johannisen"/>
    <s v="WBD"/>
    <x v="2"/>
    <n v="80"/>
    <x v="16"/>
  </r>
  <r>
    <x v="0"/>
    <x v="19"/>
    <x v="2"/>
    <s v="L.Dahlhaus"/>
    <s v="WBD"/>
    <x v="0"/>
    <n v="96"/>
    <x v="64"/>
  </r>
  <r>
    <x v="0"/>
    <x v="19"/>
    <x v="2"/>
    <s v="T.Adams"/>
    <s v="COL"/>
    <x v="2"/>
    <n v="109"/>
    <x v="95"/>
  </r>
  <r>
    <x v="0"/>
    <x v="19"/>
    <x v="2"/>
    <s v="B.Grundy"/>
    <s v="COL"/>
    <x v="3"/>
    <n v="98"/>
    <x v="60"/>
  </r>
  <r>
    <x v="0"/>
    <x v="19"/>
    <x v="2"/>
    <s v="D.Beams"/>
    <s v="BRL"/>
    <x v="1"/>
    <n v="92"/>
    <x v="85"/>
  </r>
  <r>
    <x v="0"/>
    <x v="19"/>
    <x v="2"/>
    <s v="K.Simpson"/>
    <s v="CAR"/>
    <x v="2"/>
    <n v="90"/>
    <x v="83"/>
  </r>
  <r>
    <x v="0"/>
    <x v="19"/>
    <x v="2"/>
    <s v="J.Lloyd"/>
    <s v="SYD"/>
    <x v="2"/>
    <n v="82"/>
    <x v="13"/>
  </r>
  <r>
    <x v="0"/>
    <x v="19"/>
    <x v="2"/>
    <s v="S.Coniglio"/>
    <s v="GWS"/>
    <x v="1"/>
    <n v="79"/>
    <x v="20"/>
  </r>
  <r>
    <x v="0"/>
    <x v="19"/>
    <x v="2"/>
    <s v="D.Smith"/>
    <s v="GWS"/>
    <x v="0"/>
    <n v="74"/>
    <x v="55"/>
  </r>
  <r>
    <x v="0"/>
    <x v="19"/>
    <x v="2"/>
    <s v="B.Deledio"/>
    <s v="GWS"/>
    <x v="0"/>
    <n v="78"/>
    <x v="98"/>
  </r>
  <r>
    <x v="0"/>
    <x v="19"/>
    <x v="2"/>
    <s v="J.Westhoff"/>
    <s v="PTA"/>
    <x v="0"/>
    <n v="92"/>
    <x v="96"/>
  </r>
  <r>
    <x v="0"/>
    <x v="19"/>
    <x v="2"/>
    <s v="O.Wines"/>
    <s v="PTA"/>
    <x v="1"/>
    <n v="97"/>
    <x v="96"/>
  </r>
  <r>
    <x v="0"/>
    <x v="19"/>
    <x v="2"/>
    <s v="D.Heppell"/>
    <s v="ESS"/>
    <x v="1"/>
    <n v="110"/>
    <x v="5"/>
  </r>
  <r>
    <x v="0"/>
    <x v="19"/>
    <x v="2"/>
    <s v="T.Cotchin"/>
    <s v="RIC"/>
    <x v="1"/>
    <n v="81"/>
    <x v="54"/>
  </r>
  <r>
    <x v="0"/>
    <x v="19"/>
    <x v="2"/>
    <s v="J.Billings"/>
    <s v="STK"/>
    <x v="1"/>
    <n v="101"/>
    <x v="80"/>
  </r>
  <r>
    <x v="0"/>
    <x v="19"/>
    <x v="2"/>
    <s v="S.Savage"/>
    <s v="STK"/>
    <x v="2"/>
    <n v="118"/>
    <x v="56"/>
  </r>
  <r>
    <x v="0"/>
    <x v="19"/>
    <x v="2"/>
    <s v="N.Riewoldt"/>
    <s v="STK"/>
    <x v="0"/>
    <n v="77"/>
    <x v="79"/>
  </r>
  <r>
    <x v="0"/>
    <x v="19"/>
    <x v="2"/>
    <s v="B.Crouch"/>
    <s v="ADE"/>
    <x v="1"/>
    <n v="121"/>
    <x v="59"/>
  </r>
  <r>
    <x v="0"/>
    <x v="19"/>
    <x v="2"/>
    <s v="J.Sicily"/>
    <s v="HAW"/>
    <x v="4"/>
    <n v="109"/>
    <x v="80"/>
  </r>
  <r>
    <x v="0"/>
    <x v="19"/>
    <x v="2"/>
    <s v="P.Dangerfield"/>
    <s v="GEE"/>
    <x v="4"/>
    <n v="148"/>
    <x v="16"/>
  </r>
  <r>
    <x v="0"/>
    <x v="19"/>
    <x v="2"/>
    <s v="J.Lyons"/>
    <s v="GCS"/>
    <x v="4"/>
    <n v="87"/>
    <x v="16"/>
  </r>
  <r>
    <x v="0"/>
    <x v="19"/>
    <x v="2"/>
    <s v="S.Hurn"/>
    <s v="WCE"/>
    <x v="4"/>
    <n v="101"/>
    <x v="47"/>
  </r>
  <r>
    <x v="0"/>
    <x v="20"/>
    <x v="2"/>
    <s v="J.Sicily"/>
    <s v="HAW"/>
    <x v="0"/>
    <n v="108"/>
    <x v="12"/>
  </r>
  <r>
    <x v="0"/>
    <x v="20"/>
    <x v="2"/>
    <s v="L.Dahlhaus"/>
    <s v="WBD"/>
    <x v="0"/>
    <n v="97"/>
    <x v="77"/>
  </r>
  <r>
    <x v="0"/>
    <x v="20"/>
    <x v="2"/>
    <s v="T.Adams"/>
    <s v="COL"/>
    <x v="2"/>
    <n v="119"/>
    <x v="26"/>
  </r>
  <r>
    <x v="0"/>
    <x v="20"/>
    <x v="2"/>
    <s v="D.Beams"/>
    <s v="BRL"/>
    <x v="1"/>
    <n v="107"/>
    <x v="26"/>
  </r>
  <r>
    <x v="0"/>
    <x v="20"/>
    <x v="2"/>
    <s v="K.Simpson"/>
    <s v="CAR"/>
    <x v="2"/>
    <n v="83"/>
    <x v="69"/>
  </r>
  <r>
    <x v="0"/>
    <x v="20"/>
    <x v="2"/>
    <s v="J.Lloyd"/>
    <s v="SYD"/>
    <x v="2"/>
    <n v="81"/>
    <x v="102"/>
  </r>
  <r>
    <x v="0"/>
    <x v="20"/>
    <x v="2"/>
    <s v="P.Dangerfield"/>
    <s v="GEE"/>
    <x v="1"/>
    <n v="137"/>
    <x v="119"/>
  </r>
  <r>
    <x v="0"/>
    <x v="20"/>
    <x v="2"/>
    <s v="B.Deledio"/>
    <s v="GWS"/>
    <x v="0"/>
    <n v="70"/>
    <x v="88"/>
  </r>
  <r>
    <x v="0"/>
    <x v="20"/>
    <x v="2"/>
    <s v="S.Coniglio"/>
    <s v="GWS"/>
    <x v="1"/>
    <n v="84"/>
    <x v="3"/>
  </r>
  <r>
    <x v="0"/>
    <x v="20"/>
    <x v="2"/>
    <s v="J.Westhoff"/>
    <s v="PTA"/>
    <x v="0"/>
    <n v="77"/>
    <x v="74"/>
  </r>
  <r>
    <x v="0"/>
    <x v="20"/>
    <x v="2"/>
    <s v="O.Wines"/>
    <s v="PTA"/>
    <x v="1"/>
    <n v="95"/>
    <x v="19"/>
  </r>
  <r>
    <x v="0"/>
    <x v="20"/>
    <x v="2"/>
    <s v="D.Heppell"/>
    <s v="ESS"/>
    <x v="1"/>
    <n v="102"/>
    <x v="13"/>
  </r>
  <r>
    <x v="0"/>
    <x v="20"/>
    <x v="2"/>
    <s v="T.Cotchin"/>
    <s v="RIC"/>
    <x v="1"/>
    <n v="87"/>
    <x v="62"/>
  </r>
  <r>
    <x v="0"/>
    <x v="20"/>
    <x v="2"/>
    <s v="B.Longer"/>
    <s v="STK"/>
    <x v="3"/>
    <n v="106"/>
    <x v="31"/>
  </r>
  <r>
    <x v="0"/>
    <x v="20"/>
    <x v="2"/>
    <s v="S.Savage"/>
    <s v="STK"/>
    <x v="2"/>
    <n v="117"/>
    <x v="85"/>
  </r>
  <r>
    <x v="0"/>
    <x v="20"/>
    <x v="2"/>
    <s v="J.Billings"/>
    <s v="STK"/>
    <x v="0"/>
    <n v="114"/>
    <x v="53"/>
  </r>
  <r>
    <x v="0"/>
    <x v="20"/>
    <x v="2"/>
    <s v="B.Crouch"/>
    <s v="ADE"/>
    <x v="1"/>
    <n v="112"/>
    <x v="7"/>
  </r>
  <r>
    <x v="0"/>
    <x v="20"/>
    <x v="2"/>
    <s v="S.Hurn"/>
    <s v="WCE"/>
    <x v="2"/>
    <n v="104"/>
    <x v="54"/>
  </r>
  <r>
    <x v="0"/>
    <x v="20"/>
    <x v="2"/>
    <s v="J.Johannisen"/>
    <s v="WBD"/>
    <x v="4"/>
    <n v="80"/>
    <x v="16"/>
  </r>
  <r>
    <x v="0"/>
    <x v="20"/>
    <x v="2"/>
    <s v="B.Grundy"/>
    <s v="COL"/>
    <x v="4"/>
    <n v="98"/>
    <x v="16"/>
  </r>
  <r>
    <x v="0"/>
    <x v="20"/>
    <x v="2"/>
    <s v="D.Smith"/>
    <s v="GWS"/>
    <x v="4"/>
    <n v="74"/>
    <x v="16"/>
  </r>
  <r>
    <x v="0"/>
    <x v="20"/>
    <x v="2"/>
    <s v="J.Lyons"/>
    <s v="GCS"/>
    <x v="4"/>
    <n v="78"/>
    <x v="77"/>
  </r>
  <r>
    <x v="0"/>
    <x v="21"/>
    <x v="2"/>
    <s v="J.Sicily"/>
    <s v="HAW"/>
    <x v="0"/>
    <n v="104"/>
    <x v="138"/>
  </r>
  <r>
    <x v="0"/>
    <x v="21"/>
    <x v="2"/>
    <s v="J.Johannisen"/>
    <s v="WBD"/>
    <x v="2"/>
    <n v="86"/>
    <x v="4"/>
  </r>
  <r>
    <x v="0"/>
    <x v="21"/>
    <x v="2"/>
    <s v="L.Dahlhaus"/>
    <s v="WBD"/>
    <x v="0"/>
    <n v="98"/>
    <x v="55"/>
  </r>
  <r>
    <x v="0"/>
    <x v="21"/>
    <x v="2"/>
    <s v="T.Adams"/>
    <s v="COL"/>
    <x v="2"/>
    <n v="116"/>
    <x v="12"/>
  </r>
  <r>
    <x v="0"/>
    <x v="21"/>
    <x v="2"/>
    <s v="D.Beams"/>
    <s v="BRL"/>
    <x v="1"/>
    <n v="116"/>
    <x v="131"/>
  </r>
  <r>
    <x v="0"/>
    <x v="21"/>
    <x v="2"/>
    <s v="K.Simpson"/>
    <s v="CAR"/>
    <x v="2"/>
    <n v="87"/>
    <x v="72"/>
  </r>
  <r>
    <x v="0"/>
    <x v="21"/>
    <x v="2"/>
    <s v="J.Lloyd"/>
    <s v="SYD"/>
    <x v="2"/>
    <n v="81"/>
    <x v="54"/>
  </r>
  <r>
    <x v="0"/>
    <x v="21"/>
    <x v="2"/>
    <s v="P.Dangerfield"/>
    <s v="GEE"/>
    <x v="1"/>
    <n v="133"/>
    <x v="136"/>
  </r>
  <r>
    <x v="0"/>
    <x v="21"/>
    <x v="2"/>
    <s v="S.Coniglio"/>
    <s v="GWS"/>
    <x v="1"/>
    <n v="81"/>
    <x v="54"/>
  </r>
  <r>
    <x v="0"/>
    <x v="21"/>
    <x v="2"/>
    <s v="D.Smith"/>
    <s v="GWS"/>
    <x v="0"/>
    <n v="68"/>
    <x v="74"/>
  </r>
  <r>
    <x v="0"/>
    <x v="21"/>
    <x v="2"/>
    <s v="J.Westhoff"/>
    <s v="PTA"/>
    <x v="0"/>
    <n v="68"/>
    <x v="39"/>
  </r>
  <r>
    <x v="0"/>
    <x v="21"/>
    <x v="2"/>
    <s v="O.Wines"/>
    <s v="PTA"/>
    <x v="1"/>
    <n v="90"/>
    <x v="4"/>
  </r>
  <r>
    <x v="0"/>
    <x v="21"/>
    <x v="2"/>
    <s v="D.Heppell"/>
    <s v="ESS"/>
    <x v="1"/>
    <n v="107"/>
    <x v="31"/>
  </r>
  <r>
    <x v="0"/>
    <x v="21"/>
    <x v="2"/>
    <s v="T.Cotchin"/>
    <s v="RIC"/>
    <x v="1"/>
    <n v="77"/>
    <x v="88"/>
  </r>
  <r>
    <x v="0"/>
    <x v="21"/>
    <x v="2"/>
    <s v="B.Longer"/>
    <s v="STK"/>
    <x v="3"/>
    <n v="97"/>
    <x v="96"/>
  </r>
  <r>
    <x v="0"/>
    <x v="21"/>
    <x v="2"/>
    <s v="S.Savage"/>
    <s v="STK"/>
    <x v="2"/>
    <n v="106"/>
    <x v="96"/>
  </r>
  <r>
    <x v="0"/>
    <x v="21"/>
    <x v="2"/>
    <s v="J.Billings"/>
    <s v="STK"/>
    <x v="0"/>
    <n v="121"/>
    <x v="67"/>
  </r>
  <r>
    <x v="0"/>
    <x v="21"/>
    <x v="2"/>
    <s v="B.Crouch"/>
    <s v="ADE"/>
    <x v="1"/>
    <n v="106"/>
    <x v="51"/>
  </r>
  <r>
    <x v="0"/>
    <x v="21"/>
    <x v="2"/>
    <s v="B.Grundy"/>
    <s v="COL"/>
    <x v="4"/>
    <n v="98"/>
    <x v="16"/>
  </r>
  <r>
    <x v="0"/>
    <x v="21"/>
    <x v="2"/>
    <s v="B.Deledio"/>
    <s v="GWS"/>
    <x v="4"/>
    <n v="69"/>
    <x v="67"/>
  </r>
  <r>
    <x v="0"/>
    <x v="21"/>
    <x v="2"/>
    <s v="J.Sinclair"/>
    <s v="STK"/>
    <x v="4"/>
    <n v="73"/>
    <x v="64"/>
  </r>
  <r>
    <x v="0"/>
    <x v="21"/>
    <x v="2"/>
    <s v="S.Hurn"/>
    <s v="WCE"/>
    <x v="4"/>
    <n v="92"/>
    <x v="57"/>
  </r>
  <r>
    <x v="0"/>
    <x v="0"/>
    <x v="3"/>
    <s v="I.Smith"/>
    <s v="HAW"/>
    <x v="0"/>
    <n v="84"/>
    <x v="19"/>
  </r>
  <r>
    <x v="0"/>
    <x v="0"/>
    <x v="3"/>
    <s v="B.Reid"/>
    <s v="COL"/>
    <x v="2"/>
    <n v="66"/>
    <x v="105"/>
  </r>
  <r>
    <x v="0"/>
    <x v="0"/>
    <x v="3"/>
    <s v="J.Hogan"/>
    <s v="MEL"/>
    <x v="0"/>
    <n v="82"/>
    <x v="20"/>
  </r>
  <r>
    <x v="0"/>
    <x v="0"/>
    <x v="3"/>
    <s v="B.Gibbs"/>
    <s v="CAR"/>
    <x v="1"/>
    <n v="126"/>
    <x v="2"/>
  </r>
  <r>
    <x v="0"/>
    <x v="0"/>
    <x v="3"/>
    <s v="K.Tippett"/>
    <s v="SYD"/>
    <x v="3"/>
    <n v="82"/>
    <x v="54"/>
  </r>
  <r>
    <x v="0"/>
    <x v="0"/>
    <x v="3"/>
    <s v="K.Jack"/>
    <s v="SYD"/>
    <x v="1"/>
    <n v="86"/>
    <x v="6"/>
  </r>
  <r>
    <x v="0"/>
    <x v="0"/>
    <x v="3"/>
    <s v="L.Henderson"/>
    <s v="GEE"/>
    <x v="2"/>
    <n v="79"/>
    <x v="21"/>
  </r>
  <r>
    <x v="0"/>
    <x v="0"/>
    <x v="3"/>
    <s v="Z.Tuohy"/>
    <s v="GEE"/>
    <x v="2"/>
    <n v="83"/>
    <x v="57"/>
  </r>
  <r>
    <x v="0"/>
    <x v="0"/>
    <x v="3"/>
    <s v="T.Scully"/>
    <s v="GWS"/>
    <x v="1"/>
    <n v="94"/>
    <x v="10"/>
  </r>
  <r>
    <x v="0"/>
    <x v="0"/>
    <x v="3"/>
    <s v="T.Lynch"/>
    <s v="GCS"/>
    <x v="0"/>
    <n v="93"/>
    <x v="35"/>
  </r>
  <r>
    <x v="0"/>
    <x v="0"/>
    <x v="3"/>
    <s v="A.Hall"/>
    <s v="GCS"/>
    <x v="1"/>
    <n v="108"/>
    <x v="18"/>
  </r>
  <r>
    <x v="0"/>
    <x v="0"/>
    <x v="3"/>
    <s v="G.Ablett"/>
    <s v="GCS"/>
    <x v="1"/>
    <n v="114"/>
    <x v="60"/>
  </r>
  <r>
    <x v="0"/>
    <x v="0"/>
    <x v="3"/>
    <s v="S.May"/>
    <s v="GCS"/>
    <x v="2"/>
    <n v="91"/>
    <x v="38"/>
  </r>
  <r>
    <x v="0"/>
    <x v="0"/>
    <x v="3"/>
    <s v="Z.Merrett"/>
    <s v="ESS"/>
    <x v="1"/>
    <n v="117"/>
    <x v="114"/>
  </r>
  <r>
    <x v="0"/>
    <x v="0"/>
    <x v="3"/>
    <s v="M.Hurley"/>
    <s v="ESS"/>
    <x v="2"/>
    <n v="67"/>
    <x v="94"/>
  </r>
  <r>
    <x v="0"/>
    <x v="0"/>
    <x v="3"/>
    <s v="T.Colyer"/>
    <s v="ESS"/>
    <x v="0"/>
    <n v="52"/>
    <x v="61"/>
  </r>
  <r>
    <x v="0"/>
    <x v="0"/>
    <x v="3"/>
    <s v="R.Sloane"/>
    <s v="ADE"/>
    <x v="1"/>
    <n v="104"/>
    <x v="17"/>
  </r>
  <r>
    <x v="0"/>
    <x v="0"/>
    <x v="3"/>
    <s v="E.Betts"/>
    <s v="ADE"/>
    <x v="0"/>
    <n v="84"/>
    <x v="42"/>
  </r>
  <r>
    <x v="0"/>
    <x v="0"/>
    <x v="3"/>
    <s v="D.Wells"/>
    <s v="COL"/>
    <x v="4"/>
    <n v="92"/>
    <x v="16"/>
  </r>
  <r>
    <x v="0"/>
    <x v="0"/>
    <x v="3"/>
    <s v="H.Taylor"/>
    <s v="GEE"/>
    <x v="4"/>
    <n v="63"/>
    <x v="110"/>
  </r>
  <r>
    <x v="0"/>
    <x v="0"/>
    <x v="3"/>
    <s v="B.Deledio"/>
    <s v="GWS"/>
    <x v="4"/>
    <n v="82"/>
    <x v="16"/>
  </r>
  <r>
    <x v="0"/>
    <x v="0"/>
    <x v="3"/>
    <s v="S.Hill"/>
    <s v="FRE"/>
    <x v="4"/>
    <n v="91"/>
    <x v="22"/>
  </r>
  <r>
    <x v="0"/>
    <x v="1"/>
    <x v="3"/>
    <s v="B.McEvoy"/>
    <s v="HAW"/>
    <x v="3"/>
    <n v="80"/>
    <x v="61"/>
  </r>
  <r>
    <x v="0"/>
    <x v="1"/>
    <x v="3"/>
    <s v="I.Smith"/>
    <s v="HAW"/>
    <x v="0"/>
    <n v="80"/>
    <x v="61"/>
  </r>
  <r>
    <x v="0"/>
    <x v="1"/>
    <x v="3"/>
    <s v="A.Fasolo"/>
    <s v="COL"/>
    <x v="0"/>
    <n v="71"/>
    <x v="104"/>
  </r>
  <r>
    <x v="0"/>
    <x v="1"/>
    <x v="3"/>
    <s v="J.Hogan"/>
    <s v="MEL"/>
    <x v="0"/>
    <n v="80"/>
    <x v="49"/>
  </r>
  <r>
    <x v="0"/>
    <x v="1"/>
    <x v="3"/>
    <s v="B.Gibbs"/>
    <s v="CAR"/>
    <x v="1"/>
    <n v="114"/>
    <x v="71"/>
  </r>
  <r>
    <x v="0"/>
    <x v="1"/>
    <x v="3"/>
    <s v="Z.Tuohy"/>
    <s v="GEE"/>
    <x v="2"/>
    <n v="83"/>
    <x v="55"/>
  </r>
  <r>
    <x v="0"/>
    <x v="1"/>
    <x v="3"/>
    <s v="L.Henderson"/>
    <s v="GEE"/>
    <x v="2"/>
    <n v="77"/>
    <x v="82"/>
  </r>
  <r>
    <x v="0"/>
    <x v="1"/>
    <x v="3"/>
    <s v="T.Scully"/>
    <s v="GWS"/>
    <x v="1"/>
    <n v="86"/>
    <x v="23"/>
  </r>
  <r>
    <x v="0"/>
    <x v="1"/>
    <x v="3"/>
    <s v="S.May"/>
    <s v="GCS"/>
    <x v="2"/>
    <n v="88"/>
    <x v="6"/>
  </r>
  <r>
    <x v="0"/>
    <x v="1"/>
    <x v="3"/>
    <s v="T.Lynch"/>
    <s v="GCS"/>
    <x v="0"/>
    <n v="84"/>
    <x v="104"/>
  </r>
  <r>
    <x v="0"/>
    <x v="1"/>
    <x v="3"/>
    <s v="G.Ablett"/>
    <s v="GCS"/>
    <x v="1"/>
    <n v="106"/>
    <x v="51"/>
  </r>
  <r>
    <x v="0"/>
    <x v="1"/>
    <x v="3"/>
    <s v="A.Hall"/>
    <s v="GCS"/>
    <x v="1"/>
    <n v="97"/>
    <x v="105"/>
  </r>
  <r>
    <x v="0"/>
    <x v="1"/>
    <x v="3"/>
    <s v="Z.Merrett"/>
    <s v="ESS"/>
    <x v="1"/>
    <n v="118"/>
    <x v="53"/>
  </r>
  <r>
    <x v="0"/>
    <x v="1"/>
    <x v="3"/>
    <s v="M.Hurley"/>
    <s v="ESS"/>
    <x v="2"/>
    <n v="73"/>
    <x v="85"/>
  </r>
  <r>
    <x v="0"/>
    <x v="1"/>
    <x v="3"/>
    <s v="S.Hill"/>
    <s v="FRE"/>
    <x v="1"/>
    <n v="89"/>
    <x v="17"/>
  </r>
  <r>
    <x v="0"/>
    <x v="1"/>
    <x v="3"/>
    <s v="J.Geary"/>
    <s v="STK"/>
    <x v="2"/>
    <n v="63"/>
    <x v="105"/>
  </r>
  <r>
    <x v="0"/>
    <x v="1"/>
    <x v="3"/>
    <s v="R.Sloane"/>
    <s v="ADE"/>
    <x v="1"/>
    <n v="111"/>
    <x v="136"/>
  </r>
  <r>
    <x v="0"/>
    <x v="1"/>
    <x v="3"/>
    <s v="E.Betts"/>
    <s v="ADE"/>
    <x v="0"/>
    <n v="84"/>
    <x v="83"/>
  </r>
  <r>
    <x v="0"/>
    <x v="1"/>
    <x v="3"/>
    <s v="B.Reid"/>
    <s v="COL"/>
    <x v="4"/>
    <n v="64"/>
    <x v="39"/>
  </r>
  <r>
    <x v="0"/>
    <x v="1"/>
    <x v="3"/>
    <s v="D.Wells"/>
    <s v="COL"/>
    <x v="4"/>
    <n v="98"/>
    <x v="16"/>
  </r>
  <r>
    <x v="0"/>
    <x v="1"/>
    <x v="3"/>
    <s v="K.Jack"/>
    <s v="SYD"/>
    <x v="4"/>
    <n v="82"/>
    <x v="49"/>
  </r>
  <r>
    <x v="0"/>
    <x v="1"/>
    <x v="3"/>
    <s v="B.Deledio"/>
    <s v="GWS"/>
    <x v="4"/>
    <n v="82"/>
    <x v="16"/>
  </r>
  <r>
    <x v="0"/>
    <x v="2"/>
    <x v="3"/>
    <s v="B.McEvoy"/>
    <s v="HAW"/>
    <x v="3"/>
    <n v="80"/>
    <x v="91"/>
  </r>
  <r>
    <x v="0"/>
    <x v="2"/>
    <x v="3"/>
    <s v="I.Smith"/>
    <s v="HAW"/>
    <x v="0"/>
    <n v="76"/>
    <x v="29"/>
  </r>
  <r>
    <x v="0"/>
    <x v="2"/>
    <x v="3"/>
    <s v="B.Reid"/>
    <s v="COL"/>
    <x v="2"/>
    <n v="60"/>
    <x v="28"/>
  </r>
  <r>
    <x v="0"/>
    <x v="2"/>
    <x v="3"/>
    <s v="B.Gibbs"/>
    <s v="CAR"/>
    <x v="1"/>
    <n v="118"/>
    <x v="15"/>
  </r>
  <r>
    <x v="0"/>
    <x v="2"/>
    <x v="3"/>
    <s v="K.Jack"/>
    <s v="SYD"/>
    <x v="1"/>
    <n v="78"/>
    <x v="91"/>
  </r>
  <r>
    <x v="0"/>
    <x v="2"/>
    <x v="3"/>
    <s v="S.Reid"/>
    <s v="SYD"/>
    <x v="0"/>
    <n v="115"/>
    <x v="100"/>
  </r>
  <r>
    <x v="0"/>
    <x v="2"/>
    <x v="3"/>
    <s v="Z.Tuohy"/>
    <s v="GEE"/>
    <x v="2"/>
    <n v="80"/>
    <x v="77"/>
  </r>
  <r>
    <x v="0"/>
    <x v="2"/>
    <x v="3"/>
    <s v="R.Lobb"/>
    <s v="GWS"/>
    <x v="0"/>
    <n v="68"/>
    <x v="29"/>
  </r>
  <r>
    <x v="0"/>
    <x v="2"/>
    <x v="3"/>
    <s v="T.Scully"/>
    <s v="GWS"/>
    <x v="1"/>
    <n v="89"/>
    <x v="32"/>
  </r>
  <r>
    <x v="0"/>
    <x v="2"/>
    <x v="3"/>
    <s v="S.May"/>
    <s v="GCS"/>
    <x v="2"/>
    <n v="87"/>
    <x v="54"/>
  </r>
  <r>
    <x v="0"/>
    <x v="2"/>
    <x v="3"/>
    <s v="T.Lynch"/>
    <s v="GCS"/>
    <x v="0"/>
    <n v="84"/>
    <x v="85"/>
  </r>
  <r>
    <x v="0"/>
    <x v="2"/>
    <x v="3"/>
    <s v="G.Ablett"/>
    <s v="GCS"/>
    <x v="1"/>
    <n v="105"/>
    <x v="53"/>
  </r>
  <r>
    <x v="0"/>
    <x v="2"/>
    <x v="3"/>
    <s v="Z.Merrett"/>
    <s v="ESS"/>
    <x v="1"/>
    <n v="115"/>
    <x v="19"/>
  </r>
  <r>
    <x v="0"/>
    <x v="2"/>
    <x v="3"/>
    <s v="M.Hurley"/>
    <s v="ESS"/>
    <x v="2"/>
    <n v="69"/>
    <x v="51"/>
  </r>
  <r>
    <x v="0"/>
    <x v="2"/>
    <x v="3"/>
    <s v="S.Hill"/>
    <s v="FRE"/>
    <x v="1"/>
    <n v="93"/>
    <x v="72"/>
  </r>
  <r>
    <x v="0"/>
    <x v="2"/>
    <x v="3"/>
    <s v="J.Geary"/>
    <s v="STK"/>
    <x v="2"/>
    <n v="61"/>
    <x v="92"/>
  </r>
  <r>
    <x v="0"/>
    <x v="2"/>
    <x v="3"/>
    <s v="R.Sloane"/>
    <s v="ADE"/>
    <x v="1"/>
    <n v="123"/>
    <x v="140"/>
  </r>
  <r>
    <x v="0"/>
    <x v="2"/>
    <x v="3"/>
    <s v="E.Betts"/>
    <s v="ADE"/>
    <x v="0"/>
    <n v="83"/>
    <x v="42"/>
  </r>
  <r>
    <x v="0"/>
    <x v="2"/>
    <x v="3"/>
    <s v="D.Wells"/>
    <s v="COL"/>
    <x v="4"/>
    <n v="92"/>
    <x v="16"/>
  </r>
  <r>
    <x v="0"/>
    <x v="2"/>
    <x v="3"/>
    <s v="J.Hogan"/>
    <s v="MEL"/>
    <x v="4"/>
    <n v="73"/>
    <x v="16"/>
  </r>
  <r>
    <x v="0"/>
    <x v="2"/>
    <x v="3"/>
    <s v="B.Deledio"/>
    <s v="GWS"/>
    <x v="4"/>
    <n v="82"/>
    <x v="16"/>
  </r>
  <r>
    <x v="0"/>
    <x v="2"/>
    <x v="3"/>
    <s v="A.Hall"/>
    <s v="GCS"/>
    <x v="4"/>
    <n v="97"/>
    <x v="4"/>
  </r>
  <r>
    <x v="0"/>
    <x v="3"/>
    <x v="3"/>
    <s v="I.Smith"/>
    <s v="HAW"/>
    <x v="0"/>
    <n v="76"/>
    <x v="102"/>
  </r>
  <r>
    <x v="0"/>
    <x v="3"/>
    <x v="3"/>
    <s v="B.Reid"/>
    <s v="COL"/>
    <x v="2"/>
    <n v="65"/>
    <x v="31"/>
  </r>
  <r>
    <x v="0"/>
    <x v="3"/>
    <x v="3"/>
    <s v="B.Gibbs"/>
    <s v="CAR"/>
    <x v="1"/>
    <n v="117"/>
    <x v="8"/>
  </r>
  <r>
    <x v="0"/>
    <x v="3"/>
    <x v="3"/>
    <s v="S.Reid"/>
    <s v="SYD"/>
    <x v="0"/>
    <n v="114"/>
    <x v="42"/>
  </r>
  <r>
    <x v="0"/>
    <x v="3"/>
    <x v="3"/>
    <s v="Z.Tuohy"/>
    <s v="GEE"/>
    <x v="2"/>
    <n v="82"/>
    <x v="67"/>
  </r>
  <r>
    <x v="0"/>
    <x v="3"/>
    <x v="3"/>
    <s v="T.Scully"/>
    <s v="GWS"/>
    <x v="1"/>
    <n v="92"/>
    <x v="65"/>
  </r>
  <r>
    <x v="0"/>
    <x v="3"/>
    <x v="3"/>
    <s v="R.Lobb"/>
    <s v="GWS"/>
    <x v="0"/>
    <n v="75"/>
    <x v="60"/>
  </r>
  <r>
    <x v="0"/>
    <x v="3"/>
    <x v="3"/>
    <s v="S.May"/>
    <s v="GCS"/>
    <x v="2"/>
    <n v="84"/>
    <x v="51"/>
  </r>
  <r>
    <x v="0"/>
    <x v="3"/>
    <x v="3"/>
    <s v="T.Lynch"/>
    <s v="GCS"/>
    <x v="0"/>
    <n v="97"/>
    <x v="129"/>
  </r>
  <r>
    <x v="0"/>
    <x v="3"/>
    <x v="3"/>
    <s v="G.Ablett"/>
    <s v="GCS"/>
    <x v="1"/>
    <n v="102"/>
    <x v="25"/>
  </r>
  <r>
    <x v="0"/>
    <x v="3"/>
    <x v="3"/>
    <s v="J.Witts"/>
    <s v="GCS"/>
    <x v="3"/>
    <n v="82"/>
    <x v="55"/>
  </r>
  <r>
    <x v="0"/>
    <x v="3"/>
    <x v="3"/>
    <s v="M.Hurley"/>
    <s v="ESS"/>
    <x v="2"/>
    <n v="69"/>
    <x v="54"/>
  </r>
  <r>
    <x v="0"/>
    <x v="3"/>
    <x v="3"/>
    <s v="Z.Merrett"/>
    <s v="ESS"/>
    <x v="1"/>
    <n v="117"/>
    <x v="20"/>
  </r>
  <r>
    <x v="0"/>
    <x v="3"/>
    <x v="3"/>
    <s v="S.Hill"/>
    <s v="FRE"/>
    <x v="1"/>
    <n v="92"/>
    <x v="52"/>
  </r>
  <r>
    <x v="0"/>
    <x v="3"/>
    <x v="3"/>
    <s v="S.Grigg"/>
    <s v="RIC"/>
    <x v="1"/>
    <n v="91"/>
    <x v="95"/>
  </r>
  <r>
    <x v="0"/>
    <x v="3"/>
    <x v="3"/>
    <s v="R.Sloane"/>
    <s v="ADE"/>
    <x v="1"/>
    <n v="126"/>
    <x v="22"/>
  </r>
  <r>
    <x v="0"/>
    <x v="3"/>
    <x v="3"/>
    <s v="A.Otten"/>
    <s v="ADE"/>
    <x v="2"/>
    <n v="86"/>
    <x v="19"/>
  </r>
  <r>
    <x v="0"/>
    <x v="3"/>
    <x v="3"/>
    <s v="E.Betts"/>
    <s v="ADE"/>
    <x v="0"/>
    <n v="95"/>
    <x v="115"/>
  </r>
  <r>
    <x v="0"/>
    <x v="3"/>
    <x v="3"/>
    <s v="D.Wells"/>
    <s v="COL"/>
    <x v="4"/>
    <n v="92"/>
    <x v="16"/>
  </r>
  <r>
    <x v="0"/>
    <x v="3"/>
    <x v="3"/>
    <s v="J.Hogan"/>
    <s v="MEL"/>
    <x v="4"/>
    <n v="73"/>
    <x v="16"/>
  </r>
  <r>
    <x v="0"/>
    <x v="3"/>
    <x v="3"/>
    <s v="B.Deledio"/>
    <s v="GWS"/>
    <x v="4"/>
    <n v="85"/>
    <x v="16"/>
  </r>
  <r>
    <x v="0"/>
    <x v="3"/>
    <x v="3"/>
    <s v="A.Hall"/>
    <s v="GCS"/>
    <x v="4"/>
    <n v="100"/>
    <x v="32"/>
  </r>
  <r>
    <x v="0"/>
    <x v="4"/>
    <x v="3"/>
    <s v="I.Smith"/>
    <s v="HAW"/>
    <x v="0"/>
    <n v="77"/>
    <x v="42"/>
  </r>
  <r>
    <x v="0"/>
    <x v="4"/>
    <x v="3"/>
    <s v="B.Reid"/>
    <s v="COL"/>
    <x v="2"/>
    <n v="62"/>
    <x v="88"/>
  </r>
  <r>
    <x v="0"/>
    <x v="4"/>
    <x v="3"/>
    <s v="B.Gibbs"/>
    <s v="CAR"/>
    <x v="1"/>
    <n v="114"/>
    <x v="67"/>
  </r>
  <r>
    <x v="0"/>
    <x v="4"/>
    <x v="3"/>
    <s v="S.Reid"/>
    <s v="SYD"/>
    <x v="0"/>
    <n v="114"/>
    <x v="24"/>
  </r>
  <r>
    <x v="0"/>
    <x v="4"/>
    <x v="3"/>
    <s v="Z.Tuohy"/>
    <s v="GEE"/>
    <x v="2"/>
    <n v="89"/>
    <x v="48"/>
  </r>
  <r>
    <x v="0"/>
    <x v="4"/>
    <x v="3"/>
    <s v="N.Haynes"/>
    <s v="GWS"/>
    <x v="2"/>
    <n v="80"/>
    <x v="64"/>
  </r>
  <r>
    <x v="0"/>
    <x v="4"/>
    <x v="3"/>
    <s v="T.Scully"/>
    <s v="GWS"/>
    <x v="1"/>
    <n v="92"/>
    <x v="85"/>
  </r>
  <r>
    <x v="0"/>
    <x v="4"/>
    <x v="3"/>
    <s v="R.Lobb"/>
    <s v="GWS"/>
    <x v="0"/>
    <n v="73"/>
    <x v="61"/>
  </r>
  <r>
    <x v="0"/>
    <x v="4"/>
    <x v="3"/>
    <s v="T.Lynch"/>
    <s v="GCS"/>
    <x v="0"/>
    <n v="99"/>
    <x v="8"/>
  </r>
  <r>
    <x v="0"/>
    <x v="4"/>
    <x v="3"/>
    <s v="G.Ablett"/>
    <s v="GCS"/>
    <x v="1"/>
    <n v="98"/>
    <x v="3"/>
  </r>
  <r>
    <x v="0"/>
    <x v="4"/>
    <x v="3"/>
    <s v="J.Witts"/>
    <s v="GCS"/>
    <x v="3"/>
    <n v="90"/>
    <x v="3"/>
  </r>
  <r>
    <x v="0"/>
    <x v="4"/>
    <x v="3"/>
    <s v="M.Hurley"/>
    <s v="ESS"/>
    <x v="2"/>
    <n v="73"/>
    <x v="12"/>
  </r>
  <r>
    <x v="0"/>
    <x v="4"/>
    <x v="3"/>
    <s v="Z.Merrett"/>
    <s v="ESS"/>
    <x v="1"/>
    <n v="111"/>
    <x v="52"/>
  </r>
  <r>
    <x v="0"/>
    <x v="4"/>
    <x v="3"/>
    <s v="S.Hill"/>
    <s v="FRE"/>
    <x v="1"/>
    <n v="93"/>
    <x v="47"/>
  </r>
  <r>
    <x v="0"/>
    <x v="4"/>
    <x v="3"/>
    <s v="S.Grigg"/>
    <s v="RIC"/>
    <x v="1"/>
    <n v="92"/>
    <x v="47"/>
  </r>
  <r>
    <x v="0"/>
    <x v="4"/>
    <x v="3"/>
    <s v="R.Sloane"/>
    <s v="ADE"/>
    <x v="1"/>
    <n v="133"/>
    <x v="68"/>
  </r>
  <r>
    <x v="0"/>
    <x v="4"/>
    <x v="3"/>
    <s v="A.Otten"/>
    <s v="ADE"/>
    <x v="2"/>
    <n v="89"/>
    <x v="35"/>
  </r>
  <r>
    <x v="0"/>
    <x v="4"/>
    <x v="3"/>
    <s v="E.Betts"/>
    <s v="ADE"/>
    <x v="0"/>
    <n v="93"/>
    <x v="11"/>
  </r>
  <r>
    <x v="0"/>
    <x v="4"/>
    <x v="3"/>
    <s v="D.Wells"/>
    <s v="COL"/>
    <x v="4"/>
    <n v="92"/>
    <x v="8"/>
  </r>
  <r>
    <x v="0"/>
    <x v="4"/>
    <x v="3"/>
    <s v="J.Hogan"/>
    <s v="MEL"/>
    <x v="4"/>
    <n v="71"/>
    <x v="30"/>
  </r>
  <r>
    <x v="0"/>
    <x v="4"/>
    <x v="3"/>
    <s v="B.Deledio"/>
    <s v="GWS"/>
    <x v="4"/>
    <n v="87"/>
    <x v="16"/>
  </r>
  <r>
    <x v="0"/>
    <x v="4"/>
    <x v="3"/>
    <s v="S.May"/>
    <s v="GCS"/>
    <x v="4"/>
    <n v="84"/>
    <x v="16"/>
  </r>
  <r>
    <x v="0"/>
    <x v="5"/>
    <x v="3"/>
    <s v="I.Smith"/>
    <s v="HAW"/>
    <x v="0"/>
    <n v="70"/>
    <x v="88"/>
  </r>
  <r>
    <x v="0"/>
    <x v="5"/>
    <x v="3"/>
    <s v="D.Wells"/>
    <s v="COL"/>
    <x v="1"/>
    <n v="88"/>
    <x v="21"/>
  </r>
  <r>
    <x v="0"/>
    <x v="5"/>
    <x v="3"/>
    <s v="B.Gibbs"/>
    <s v="CAR"/>
    <x v="1"/>
    <n v="111"/>
    <x v="3"/>
  </r>
  <r>
    <x v="0"/>
    <x v="5"/>
    <x v="3"/>
    <s v="S.Reid"/>
    <s v="SYD"/>
    <x v="0"/>
    <n v="109"/>
    <x v="94"/>
  </r>
  <r>
    <x v="0"/>
    <x v="5"/>
    <x v="3"/>
    <s v="Z.Tuohy"/>
    <s v="GEE"/>
    <x v="2"/>
    <n v="88"/>
    <x v="85"/>
  </r>
  <r>
    <x v="0"/>
    <x v="5"/>
    <x v="3"/>
    <s v="T.Scully"/>
    <s v="GWS"/>
    <x v="1"/>
    <n v="85"/>
    <x v="6"/>
  </r>
  <r>
    <x v="0"/>
    <x v="5"/>
    <x v="3"/>
    <s v="N.Haynes"/>
    <s v="GWS"/>
    <x v="2"/>
    <n v="88"/>
    <x v="19"/>
  </r>
  <r>
    <x v="0"/>
    <x v="5"/>
    <x v="3"/>
    <s v="J.Witts"/>
    <s v="GCS"/>
    <x v="3"/>
    <n v="88"/>
    <x v="51"/>
  </r>
  <r>
    <x v="0"/>
    <x v="5"/>
    <x v="3"/>
    <s v="T.Lynch"/>
    <s v="GCS"/>
    <x v="0"/>
    <n v="96"/>
    <x v="9"/>
  </r>
  <r>
    <x v="0"/>
    <x v="5"/>
    <x v="3"/>
    <s v="G.Ablett"/>
    <s v="GCS"/>
    <x v="1"/>
    <n v="117"/>
    <x v="141"/>
  </r>
  <r>
    <x v="0"/>
    <x v="5"/>
    <x v="3"/>
    <s v="O.Fantasia"/>
    <s v="ESS"/>
    <x v="0"/>
    <n v="61"/>
    <x v="50"/>
  </r>
  <r>
    <x v="0"/>
    <x v="5"/>
    <x v="3"/>
    <s v="Z.Merrett"/>
    <s v="ESS"/>
    <x v="1"/>
    <n v="103"/>
    <x v="24"/>
  </r>
  <r>
    <x v="0"/>
    <x v="5"/>
    <x v="3"/>
    <s v="M.Hurley"/>
    <s v="ESS"/>
    <x v="2"/>
    <n v="78"/>
    <x v="99"/>
  </r>
  <r>
    <x v="0"/>
    <x v="5"/>
    <x v="3"/>
    <s v="L.Spurr"/>
    <s v="FRE"/>
    <x v="2"/>
    <n v="74"/>
    <x v="50"/>
  </r>
  <r>
    <x v="0"/>
    <x v="5"/>
    <x v="3"/>
    <s v="S.Grigg"/>
    <s v="RIC"/>
    <x v="1"/>
    <n v="84"/>
    <x v="30"/>
  </r>
  <r>
    <x v="0"/>
    <x v="5"/>
    <x v="3"/>
    <s v="R.Sloane"/>
    <s v="ADE"/>
    <x v="1"/>
    <n v="145"/>
    <x v="123"/>
  </r>
  <r>
    <x v="0"/>
    <x v="5"/>
    <x v="3"/>
    <s v="A.Otten"/>
    <s v="ADE"/>
    <x v="2"/>
    <n v="92"/>
    <x v="61"/>
  </r>
  <r>
    <x v="0"/>
    <x v="5"/>
    <x v="3"/>
    <s v="E.Betts"/>
    <s v="ADE"/>
    <x v="0"/>
    <n v="91"/>
    <x v="7"/>
  </r>
  <r>
    <x v="0"/>
    <x v="5"/>
    <x v="3"/>
    <s v="J.Hogan"/>
    <s v="MEL"/>
    <x v="4"/>
    <n v="71"/>
    <x v="16"/>
  </r>
  <r>
    <x v="0"/>
    <x v="5"/>
    <x v="3"/>
    <s v="B.Deledio"/>
    <s v="GWS"/>
    <x v="4"/>
    <n v="87"/>
    <x v="16"/>
  </r>
  <r>
    <x v="0"/>
    <x v="5"/>
    <x v="3"/>
    <s v="S.May"/>
    <s v="GCS"/>
    <x v="4"/>
    <n v="84"/>
    <x v="16"/>
  </r>
  <r>
    <x v="0"/>
    <x v="5"/>
    <x v="3"/>
    <s v="S.Hill"/>
    <s v="FRE"/>
    <x v="4"/>
    <n v="93"/>
    <x v="16"/>
  </r>
  <r>
    <x v="0"/>
    <x v="6"/>
    <x v="3"/>
    <s v="I.Smith"/>
    <s v="HAW"/>
    <x v="1"/>
    <n v="79"/>
    <x v="12"/>
  </r>
  <r>
    <x v="0"/>
    <x v="6"/>
    <x v="3"/>
    <s v="W.Hoskin-Elliott"/>
    <s v="COL"/>
    <x v="0"/>
    <n v="86"/>
    <x v="82"/>
  </r>
  <r>
    <x v="0"/>
    <x v="6"/>
    <x v="3"/>
    <s v="S.Frost"/>
    <s v="MEL"/>
    <x v="2"/>
    <n v="109"/>
    <x v="2"/>
  </r>
  <r>
    <x v="0"/>
    <x v="6"/>
    <x v="3"/>
    <s v="J.Hogan"/>
    <s v="MEL"/>
    <x v="0"/>
    <n v="74"/>
    <x v="64"/>
  </r>
  <r>
    <x v="0"/>
    <x v="6"/>
    <x v="3"/>
    <s v="B.Gibbs"/>
    <s v="CAR"/>
    <x v="1"/>
    <n v="121"/>
    <x v="25"/>
  </r>
  <r>
    <x v="0"/>
    <x v="6"/>
    <x v="3"/>
    <s v="S.Reid"/>
    <s v="SYD"/>
    <x v="0"/>
    <n v="91"/>
    <x v="110"/>
  </r>
  <r>
    <x v="0"/>
    <x v="6"/>
    <x v="3"/>
    <s v="Z.Tuohy"/>
    <s v="GEE"/>
    <x v="2"/>
    <n v="92"/>
    <x v="25"/>
  </r>
  <r>
    <x v="0"/>
    <x v="6"/>
    <x v="3"/>
    <s v="T.Scully"/>
    <s v="GWS"/>
    <x v="1"/>
    <n v="91"/>
    <x v="102"/>
  </r>
  <r>
    <x v="0"/>
    <x v="6"/>
    <x v="3"/>
    <s v="J.Witts"/>
    <s v="GCS"/>
    <x v="3"/>
    <n v="91"/>
    <x v="56"/>
  </r>
  <r>
    <x v="0"/>
    <x v="6"/>
    <x v="3"/>
    <s v="S.May"/>
    <s v="GCS"/>
    <x v="2"/>
    <n v="89"/>
    <x v="53"/>
  </r>
  <r>
    <x v="0"/>
    <x v="6"/>
    <x v="3"/>
    <s v="T.Lynch"/>
    <s v="GCS"/>
    <x v="0"/>
    <n v="109"/>
    <x v="10"/>
  </r>
  <r>
    <x v="0"/>
    <x v="6"/>
    <x v="3"/>
    <s v="G.Ablett"/>
    <s v="GCS"/>
    <x v="1"/>
    <n v="119"/>
    <x v="52"/>
  </r>
  <r>
    <x v="0"/>
    <x v="6"/>
    <x v="3"/>
    <s v="Z.Merrett"/>
    <s v="ESS"/>
    <x v="1"/>
    <n v="111"/>
    <x v="107"/>
  </r>
  <r>
    <x v="0"/>
    <x v="6"/>
    <x v="3"/>
    <s v="M.Hurley"/>
    <s v="ESS"/>
    <x v="2"/>
    <n v="91"/>
    <x v="56"/>
  </r>
  <r>
    <x v="0"/>
    <x v="6"/>
    <x v="3"/>
    <s v="S.Grigg"/>
    <s v="RIC"/>
    <x v="1"/>
    <n v="90"/>
    <x v="57"/>
  </r>
  <r>
    <x v="0"/>
    <x v="6"/>
    <x v="3"/>
    <s v="R.Sloane"/>
    <s v="ADE"/>
    <x v="1"/>
    <n v="132"/>
    <x v="94"/>
  </r>
  <r>
    <x v="0"/>
    <x v="6"/>
    <x v="3"/>
    <s v="A.Otten"/>
    <s v="ADE"/>
    <x v="2"/>
    <n v="85"/>
    <x v="30"/>
  </r>
  <r>
    <x v="0"/>
    <x v="6"/>
    <x v="3"/>
    <s v="E.Betts"/>
    <s v="ADE"/>
    <x v="0"/>
    <n v="87"/>
    <x v="6"/>
  </r>
  <r>
    <x v="0"/>
    <x v="6"/>
    <x v="3"/>
    <s v="D.Wells"/>
    <s v="COL"/>
    <x v="4"/>
    <n v="88"/>
    <x v="16"/>
  </r>
  <r>
    <x v="0"/>
    <x v="6"/>
    <x v="3"/>
    <s v="N.Haynes"/>
    <s v="GWS"/>
    <x v="4"/>
    <n v="88"/>
    <x v="16"/>
  </r>
  <r>
    <x v="0"/>
    <x v="6"/>
    <x v="3"/>
    <s v="B.Deledio"/>
    <s v="GWS"/>
    <x v="4"/>
    <n v="87"/>
    <x v="16"/>
  </r>
  <r>
    <x v="0"/>
    <x v="6"/>
    <x v="3"/>
    <s v="S.Hill"/>
    <s v="FRE"/>
    <x v="4"/>
    <n v="93"/>
    <x v="16"/>
  </r>
  <r>
    <x v="0"/>
    <x v="7"/>
    <x v="3"/>
    <s v="I.Smith"/>
    <s v="HAW"/>
    <x v="0"/>
    <n v="82"/>
    <x v="11"/>
  </r>
  <r>
    <x v="0"/>
    <x v="7"/>
    <x v="3"/>
    <s v="D.Wells"/>
    <s v="COL"/>
    <x v="1"/>
    <n v="88"/>
    <x v="0"/>
  </r>
  <r>
    <x v="0"/>
    <x v="7"/>
    <x v="3"/>
    <s v="S.Frost"/>
    <s v="MEL"/>
    <x v="2"/>
    <n v="115"/>
    <x v="7"/>
  </r>
  <r>
    <x v="0"/>
    <x v="7"/>
    <x v="3"/>
    <s v="J.Hogan"/>
    <s v="MEL"/>
    <x v="0"/>
    <n v="74"/>
    <x v="16"/>
  </r>
  <r>
    <x v="0"/>
    <x v="7"/>
    <x v="3"/>
    <s v="B.Gibbs"/>
    <s v="CAR"/>
    <x v="1"/>
    <n v="120"/>
    <x v="56"/>
  </r>
  <r>
    <x v="0"/>
    <x v="7"/>
    <x v="3"/>
    <s v="S.Reid"/>
    <s v="SYD"/>
    <x v="0"/>
    <n v="111"/>
    <x v="95"/>
  </r>
  <r>
    <x v="0"/>
    <x v="7"/>
    <x v="3"/>
    <s v="Z.Tuohy"/>
    <s v="GEE"/>
    <x v="2"/>
    <n v="92"/>
    <x v="77"/>
  </r>
  <r>
    <x v="0"/>
    <x v="7"/>
    <x v="3"/>
    <s v="T.Scully"/>
    <s v="GWS"/>
    <x v="1"/>
    <n v="87"/>
    <x v="4"/>
  </r>
  <r>
    <x v="0"/>
    <x v="7"/>
    <x v="3"/>
    <s v="J.Witts"/>
    <s v="GCS"/>
    <x v="3"/>
    <n v="88"/>
    <x v="63"/>
  </r>
  <r>
    <x v="0"/>
    <x v="7"/>
    <x v="3"/>
    <s v="S.May"/>
    <s v="GCS"/>
    <x v="2"/>
    <n v="84"/>
    <x v="3"/>
  </r>
  <r>
    <x v="0"/>
    <x v="7"/>
    <x v="3"/>
    <s v="T.Lynch"/>
    <s v="GCS"/>
    <x v="0"/>
    <n v="87"/>
    <x v="34"/>
  </r>
  <r>
    <x v="0"/>
    <x v="7"/>
    <x v="3"/>
    <s v="G.Ablett"/>
    <s v="GCS"/>
    <x v="1"/>
    <n v="105"/>
    <x v="94"/>
  </r>
  <r>
    <x v="0"/>
    <x v="7"/>
    <x v="3"/>
    <s v="Z.Merrett"/>
    <s v="ESS"/>
    <x v="1"/>
    <n v="118"/>
    <x v="111"/>
  </r>
  <r>
    <x v="0"/>
    <x v="7"/>
    <x v="3"/>
    <s v="M.Hurley"/>
    <s v="ESS"/>
    <x v="2"/>
    <n v="100"/>
    <x v="95"/>
  </r>
  <r>
    <x v="0"/>
    <x v="7"/>
    <x v="3"/>
    <s v="S.Grigg"/>
    <s v="RIC"/>
    <x v="1"/>
    <n v="88"/>
    <x v="69"/>
  </r>
  <r>
    <x v="0"/>
    <x v="7"/>
    <x v="3"/>
    <s v="R.Sloane"/>
    <s v="ADE"/>
    <x v="1"/>
    <n v="112"/>
    <x v="39"/>
  </r>
  <r>
    <x v="0"/>
    <x v="7"/>
    <x v="3"/>
    <s v="A.Otten"/>
    <s v="ADE"/>
    <x v="2"/>
    <n v="76"/>
    <x v="28"/>
  </r>
  <r>
    <x v="0"/>
    <x v="7"/>
    <x v="3"/>
    <s v="E.Betts"/>
    <s v="ADE"/>
    <x v="0"/>
    <n v="82"/>
    <x v="28"/>
  </r>
  <r>
    <x v="0"/>
    <x v="7"/>
    <x v="3"/>
    <s v="N.Haynes"/>
    <s v="GWS"/>
    <x v="4"/>
    <n v="88"/>
    <x v="16"/>
  </r>
  <r>
    <x v="0"/>
    <x v="7"/>
    <x v="3"/>
    <s v="L.Whitfield"/>
    <s v="GWS"/>
    <x v="4"/>
    <n v="102"/>
    <x v="67"/>
  </r>
  <r>
    <x v="0"/>
    <x v="7"/>
    <x v="3"/>
    <s v="B.Deledio"/>
    <s v="GWS"/>
    <x v="4"/>
    <n v="87"/>
    <x v="16"/>
  </r>
  <r>
    <x v="0"/>
    <x v="7"/>
    <x v="3"/>
    <s v="S.Hill"/>
    <s v="FRE"/>
    <x v="4"/>
    <n v="93"/>
    <x v="16"/>
  </r>
  <r>
    <x v="0"/>
    <x v="8"/>
    <x v="3"/>
    <s v="I.Smith"/>
    <s v="HAW"/>
    <x v="0"/>
    <n v="86"/>
    <x v="2"/>
  </r>
  <r>
    <x v="0"/>
    <x v="8"/>
    <x v="3"/>
    <s v="J.Redpath"/>
    <s v="WBD"/>
    <x v="0"/>
    <n v="57"/>
    <x v="84"/>
  </r>
  <r>
    <x v="0"/>
    <x v="8"/>
    <x v="3"/>
    <s v="J.Elliott"/>
    <s v="COL"/>
    <x v="0"/>
    <n v="74"/>
    <x v="24"/>
  </r>
  <r>
    <x v="0"/>
    <x v="8"/>
    <x v="3"/>
    <s v="S.Frost"/>
    <s v="MEL"/>
    <x v="2"/>
    <n v="111"/>
    <x v="21"/>
  </r>
  <r>
    <x v="0"/>
    <x v="8"/>
    <x v="3"/>
    <s v="B.Gibbs"/>
    <s v="CAR"/>
    <x v="1"/>
    <n v="122"/>
    <x v="99"/>
  </r>
  <r>
    <x v="0"/>
    <x v="8"/>
    <x v="3"/>
    <s v="S.Reid"/>
    <s v="SYD"/>
    <x v="0"/>
    <n v="108"/>
    <x v="7"/>
  </r>
  <r>
    <x v="0"/>
    <x v="8"/>
    <x v="3"/>
    <s v="Z.Tuohy"/>
    <s v="GEE"/>
    <x v="2"/>
    <n v="95"/>
    <x v="48"/>
  </r>
  <r>
    <x v="0"/>
    <x v="8"/>
    <x v="3"/>
    <s v="Z.Smith"/>
    <s v="GEE"/>
    <x v="3"/>
    <n v="95"/>
    <x v="75"/>
  </r>
  <r>
    <x v="0"/>
    <x v="8"/>
    <x v="3"/>
    <s v="N.Wilson"/>
    <s v="GWS"/>
    <x v="2"/>
    <n v="84"/>
    <x v="95"/>
  </r>
  <r>
    <x v="0"/>
    <x v="8"/>
    <x v="3"/>
    <s v="T.Scully"/>
    <s v="GWS"/>
    <x v="1"/>
    <n v="86"/>
    <x v="32"/>
  </r>
  <r>
    <x v="0"/>
    <x v="8"/>
    <x v="3"/>
    <s v="L.Whitfield"/>
    <s v="GWS"/>
    <x v="1"/>
    <n v="102"/>
    <x v="43"/>
  </r>
  <r>
    <x v="0"/>
    <x v="8"/>
    <x v="3"/>
    <s v="M.Hurley"/>
    <s v="ESS"/>
    <x v="2"/>
    <n v="105"/>
    <x v="31"/>
  </r>
  <r>
    <x v="0"/>
    <x v="8"/>
    <x v="3"/>
    <s v="Z.Merrett"/>
    <s v="ESS"/>
    <x v="1"/>
    <n v="116"/>
    <x v="12"/>
  </r>
  <r>
    <x v="0"/>
    <x v="8"/>
    <x v="3"/>
    <s v="S.Hill"/>
    <s v="FRE"/>
    <x v="1"/>
    <n v="81"/>
    <x v="98"/>
  </r>
  <r>
    <x v="0"/>
    <x v="8"/>
    <x v="3"/>
    <s v="S.Grigg"/>
    <s v="RIC"/>
    <x v="1"/>
    <n v="81"/>
    <x v="9"/>
  </r>
  <r>
    <x v="0"/>
    <x v="8"/>
    <x v="3"/>
    <s v="R.Sloane"/>
    <s v="ADE"/>
    <x v="1"/>
    <n v="111"/>
    <x v="15"/>
  </r>
  <r>
    <x v="0"/>
    <x v="8"/>
    <x v="3"/>
    <s v="A.Otten"/>
    <s v="ADE"/>
    <x v="2"/>
    <n v="71"/>
    <x v="6"/>
  </r>
  <r>
    <x v="0"/>
    <x v="8"/>
    <x v="3"/>
    <s v="E.Betts"/>
    <s v="ADE"/>
    <x v="0"/>
    <n v="74"/>
    <x v="31"/>
  </r>
  <r>
    <x v="0"/>
    <x v="8"/>
    <x v="3"/>
    <s v="D.Wells"/>
    <s v="COL"/>
    <x v="4"/>
    <n v="78"/>
    <x v="55"/>
  </r>
  <r>
    <x v="0"/>
    <x v="8"/>
    <x v="3"/>
    <s v="S.May"/>
    <s v="GCS"/>
    <x v="4"/>
    <n v="84"/>
    <x v="16"/>
  </r>
  <r>
    <x v="0"/>
    <x v="8"/>
    <x v="3"/>
    <s v="G.Ablett"/>
    <s v="GCS"/>
    <x v="4"/>
    <n v="105"/>
    <x v="16"/>
  </r>
  <r>
    <x v="0"/>
    <x v="8"/>
    <x v="3"/>
    <s v="T.Lynch"/>
    <s v="GCS"/>
    <x v="4"/>
    <n v="87"/>
    <x v="16"/>
  </r>
  <r>
    <x v="0"/>
    <x v="9"/>
    <x v="3"/>
    <s v="I.Smith"/>
    <s v="HAW"/>
    <x v="0"/>
    <n v="90"/>
    <x v="8"/>
  </r>
  <r>
    <x v="0"/>
    <x v="9"/>
    <x v="3"/>
    <s v="D.Wells"/>
    <s v="COL"/>
    <x v="1"/>
    <n v="77"/>
    <x v="55"/>
  </r>
  <r>
    <x v="0"/>
    <x v="9"/>
    <x v="3"/>
    <s v="J.Elliott"/>
    <s v="COL"/>
    <x v="0"/>
    <n v="78"/>
    <x v="25"/>
  </r>
  <r>
    <x v="0"/>
    <x v="9"/>
    <x v="3"/>
    <s v="S.Frost"/>
    <s v="MEL"/>
    <x v="2"/>
    <n v="105"/>
    <x v="13"/>
  </r>
  <r>
    <x v="0"/>
    <x v="9"/>
    <x v="3"/>
    <s v="B.Gibbs"/>
    <s v="CAR"/>
    <x v="1"/>
    <n v="132"/>
    <x v="123"/>
  </r>
  <r>
    <x v="0"/>
    <x v="9"/>
    <x v="3"/>
    <s v="S.Reid"/>
    <s v="SYD"/>
    <x v="0"/>
    <n v="89"/>
    <x v="142"/>
  </r>
  <r>
    <x v="0"/>
    <x v="9"/>
    <x v="3"/>
    <s v="Z.Tuohy"/>
    <s v="GEE"/>
    <x v="2"/>
    <n v="90"/>
    <x v="83"/>
  </r>
  <r>
    <x v="0"/>
    <x v="9"/>
    <x v="3"/>
    <s v="N.Wilson"/>
    <s v="GWS"/>
    <x v="2"/>
    <n v="91"/>
    <x v="83"/>
  </r>
  <r>
    <x v="0"/>
    <x v="9"/>
    <x v="3"/>
    <s v="T.Scully"/>
    <s v="GWS"/>
    <x v="1"/>
    <n v="86"/>
    <x v="16"/>
  </r>
  <r>
    <x v="0"/>
    <x v="9"/>
    <x v="3"/>
    <s v="L.Whitfield"/>
    <s v="GWS"/>
    <x v="1"/>
    <n v="98"/>
    <x v="11"/>
  </r>
  <r>
    <x v="0"/>
    <x v="9"/>
    <x v="3"/>
    <s v="S.May"/>
    <s v="GCS"/>
    <x v="2"/>
    <n v="85"/>
    <x v="17"/>
  </r>
  <r>
    <x v="0"/>
    <x v="9"/>
    <x v="3"/>
    <s v="T.Lynch"/>
    <s v="GCS"/>
    <x v="0"/>
    <n v="74"/>
    <x v="64"/>
  </r>
  <r>
    <x v="0"/>
    <x v="9"/>
    <x v="3"/>
    <s v="J.Witts"/>
    <s v="GCS"/>
    <x v="3"/>
    <n v="91"/>
    <x v="19"/>
  </r>
  <r>
    <x v="0"/>
    <x v="9"/>
    <x v="3"/>
    <s v="Z.Merrett"/>
    <s v="ESS"/>
    <x v="1"/>
    <n v="117"/>
    <x v="9"/>
  </r>
  <r>
    <x v="0"/>
    <x v="9"/>
    <x v="3"/>
    <s v="M.Hurley"/>
    <s v="ESS"/>
    <x v="2"/>
    <n v="101"/>
    <x v="33"/>
  </r>
  <r>
    <x v="0"/>
    <x v="9"/>
    <x v="3"/>
    <s v="S.Grigg"/>
    <s v="RIC"/>
    <x v="1"/>
    <n v="79"/>
    <x v="1"/>
  </r>
  <r>
    <x v="0"/>
    <x v="9"/>
    <x v="3"/>
    <s v="R.Sloane"/>
    <s v="ADE"/>
    <x v="1"/>
    <n v="119"/>
    <x v="143"/>
  </r>
  <r>
    <x v="0"/>
    <x v="9"/>
    <x v="3"/>
    <s v="E.Betts"/>
    <s v="ADE"/>
    <x v="0"/>
    <n v="75"/>
    <x v="94"/>
  </r>
  <r>
    <x v="0"/>
    <x v="9"/>
    <x v="3"/>
    <s v="Z.Smith"/>
    <s v="GEE"/>
    <x v="4"/>
    <n v="96"/>
    <x v="55"/>
  </r>
  <r>
    <x v="0"/>
    <x v="9"/>
    <x v="3"/>
    <s v="G.Ablett"/>
    <s v="GCS"/>
    <x v="4"/>
    <n v="105"/>
    <x v="16"/>
  </r>
  <r>
    <x v="0"/>
    <x v="9"/>
    <x v="3"/>
    <s v="S.Hill"/>
    <s v="FRE"/>
    <x v="4"/>
    <n v="77"/>
    <x v="28"/>
  </r>
  <r>
    <x v="0"/>
    <x v="9"/>
    <x v="3"/>
    <s v="A.Otten"/>
    <s v="ADE"/>
    <x v="4"/>
    <n v="75"/>
    <x v="37"/>
  </r>
  <r>
    <x v="0"/>
    <x v="10"/>
    <x v="3"/>
    <s v="I.Smith"/>
    <s v="HAW"/>
    <x v="0"/>
    <n v="87"/>
    <x v="100"/>
  </r>
  <r>
    <x v="0"/>
    <x v="10"/>
    <x v="3"/>
    <s v="D.Wells"/>
    <s v="COL"/>
    <x v="1"/>
    <n v="60"/>
    <x v="144"/>
  </r>
  <r>
    <x v="0"/>
    <x v="10"/>
    <x v="3"/>
    <s v="J.Elliott"/>
    <s v="COL"/>
    <x v="0"/>
    <n v="83"/>
    <x v="63"/>
  </r>
  <r>
    <x v="0"/>
    <x v="10"/>
    <x v="3"/>
    <s v="Z.Tuohy"/>
    <s v="GEE"/>
    <x v="2"/>
    <n v="87"/>
    <x v="96"/>
  </r>
  <r>
    <x v="0"/>
    <x v="10"/>
    <x v="3"/>
    <s v="D.Lang"/>
    <s v="GEE"/>
    <x v="0"/>
    <n v="68"/>
    <x v="79"/>
  </r>
  <r>
    <x v="0"/>
    <x v="10"/>
    <x v="3"/>
    <s v="T.Scully"/>
    <s v="GWS"/>
    <x v="1"/>
    <n v="87"/>
    <x v="19"/>
  </r>
  <r>
    <x v="0"/>
    <x v="10"/>
    <x v="3"/>
    <s v="L.Whitfield"/>
    <s v="GWS"/>
    <x v="1"/>
    <n v="98"/>
    <x v="53"/>
  </r>
  <r>
    <x v="0"/>
    <x v="10"/>
    <x v="3"/>
    <s v="N.Wilson"/>
    <s v="GWS"/>
    <x v="2"/>
    <n v="95"/>
    <x v="96"/>
  </r>
  <r>
    <x v="0"/>
    <x v="10"/>
    <x v="3"/>
    <s v="J.Witts"/>
    <s v="GCS"/>
    <x v="3"/>
    <n v="92"/>
    <x v="67"/>
  </r>
  <r>
    <x v="0"/>
    <x v="10"/>
    <x v="3"/>
    <s v="S.May"/>
    <s v="GCS"/>
    <x v="2"/>
    <n v="89"/>
    <x v="47"/>
  </r>
  <r>
    <x v="0"/>
    <x v="10"/>
    <x v="3"/>
    <s v="T.Lynch"/>
    <s v="GCS"/>
    <x v="0"/>
    <n v="72"/>
    <x v="1"/>
  </r>
  <r>
    <x v="0"/>
    <x v="10"/>
    <x v="3"/>
    <s v="G.Ablett"/>
    <s v="GCS"/>
    <x v="1"/>
    <n v="111"/>
    <x v="68"/>
  </r>
  <r>
    <x v="0"/>
    <x v="10"/>
    <x v="3"/>
    <s v="Z.Merrett"/>
    <s v="ESS"/>
    <x v="1"/>
    <n v="123"/>
    <x v="18"/>
  </r>
  <r>
    <x v="0"/>
    <x v="10"/>
    <x v="3"/>
    <s v="M.Hurley"/>
    <s v="ESS"/>
    <x v="2"/>
    <n v="96"/>
    <x v="17"/>
  </r>
  <r>
    <x v="0"/>
    <x v="10"/>
    <x v="3"/>
    <s v="S.Grigg"/>
    <s v="RIC"/>
    <x v="1"/>
    <n v="81"/>
    <x v="94"/>
  </r>
  <r>
    <x v="0"/>
    <x v="10"/>
    <x v="3"/>
    <s v="R.Sloane"/>
    <s v="ADE"/>
    <x v="1"/>
    <n v="108"/>
    <x v="24"/>
  </r>
  <r>
    <x v="0"/>
    <x v="10"/>
    <x v="3"/>
    <s v="A.Otten"/>
    <s v="ADE"/>
    <x v="2"/>
    <n v="70"/>
    <x v="73"/>
  </r>
  <r>
    <x v="0"/>
    <x v="10"/>
    <x v="3"/>
    <s v="E.Betts"/>
    <s v="ADE"/>
    <x v="0"/>
    <n v="73"/>
    <x v="29"/>
  </r>
  <r>
    <x v="0"/>
    <x v="10"/>
    <x v="3"/>
    <s v="S.Frost"/>
    <s v="MEL"/>
    <x v="4"/>
    <n v="105"/>
    <x v="16"/>
  </r>
  <r>
    <x v="0"/>
    <x v="10"/>
    <x v="3"/>
    <s v="B.Gibbs"/>
    <s v="CAR"/>
    <x v="4"/>
    <n v="132"/>
    <x v="16"/>
  </r>
  <r>
    <x v="0"/>
    <x v="10"/>
    <x v="3"/>
    <s v="S.Reid"/>
    <s v="SYD"/>
    <x v="4"/>
    <n v="89"/>
    <x v="16"/>
  </r>
  <r>
    <x v="0"/>
    <x v="10"/>
    <x v="3"/>
    <s v="S.Hill"/>
    <s v="FRE"/>
    <x v="4"/>
    <n v="71"/>
    <x v="102"/>
  </r>
  <r>
    <x v="0"/>
    <x v="11"/>
    <x v="3"/>
    <s v="I.Smith"/>
    <s v="HAW"/>
    <x v="0"/>
    <n v="82"/>
    <x v="55"/>
  </r>
  <r>
    <x v="0"/>
    <x v="11"/>
    <x v="3"/>
    <s v="B.Maynard"/>
    <s v="COL"/>
    <x v="2"/>
    <n v="87"/>
    <x v="21"/>
  </r>
  <r>
    <x v="0"/>
    <x v="11"/>
    <x v="3"/>
    <s v="S.Frost"/>
    <s v="MEL"/>
    <x v="2"/>
    <n v="87"/>
    <x v="100"/>
  </r>
  <r>
    <x v="0"/>
    <x v="11"/>
    <x v="3"/>
    <s v="B.Gibbs"/>
    <s v="CAR"/>
    <x v="1"/>
    <n v="132"/>
    <x v="83"/>
  </r>
  <r>
    <x v="0"/>
    <x v="11"/>
    <x v="3"/>
    <s v="S.Reid"/>
    <s v="SYD"/>
    <x v="0"/>
    <n v="91"/>
    <x v="9"/>
  </r>
  <r>
    <x v="0"/>
    <x v="11"/>
    <x v="3"/>
    <s v="T.Papley"/>
    <s v="SYD"/>
    <x v="0"/>
    <n v="85"/>
    <x v="37"/>
  </r>
  <r>
    <x v="0"/>
    <x v="11"/>
    <x v="3"/>
    <s v="N.Wilson"/>
    <s v="GWS"/>
    <x v="2"/>
    <n v="91"/>
    <x v="82"/>
  </r>
  <r>
    <x v="0"/>
    <x v="11"/>
    <x v="3"/>
    <s v="T.Scully"/>
    <s v="GWS"/>
    <x v="1"/>
    <n v="91"/>
    <x v="85"/>
  </r>
  <r>
    <x v="0"/>
    <x v="11"/>
    <x v="3"/>
    <s v="L.Whitfield"/>
    <s v="GWS"/>
    <x v="1"/>
    <n v="108"/>
    <x v="65"/>
  </r>
  <r>
    <x v="0"/>
    <x v="11"/>
    <x v="3"/>
    <s v="S.May"/>
    <s v="GCS"/>
    <x v="2"/>
    <n v="94"/>
    <x v="8"/>
  </r>
  <r>
    <x v="0"/>
    <x v="11"/>
    <x v="3"/>
    <s v="T.Lynch"/>
    <s v="GCS"/>
    <x v="0"/>
    <n v="75"/>
    <x v="8"/>
  </r>
  <r>
    <x v="0"/>
    <x v="11"/>
    <x v="3"/>
    <s v="G.Ablett"/>
    <s v="GCS"/>
    <x v="1"/>
    <n v="121"/>
    <x v="136"/>
  </r>
  <r>
    <x v="0"/>
    <x v="11"/>
    <x v="3"/>
    <s v="J.Witts"/>
    <s v="GCS"/>
    <x v="3"/>
    <n v="99"/>
    <x v="12"/>
  </r>
  <r>
    <x v="0"/>
    <x v="11"/>
    <x v="3"/>
    <s v="Z.Merrett"/>
    <s v="ESS"/>
    <x v="1"/>
    <n v="123"/>
    <x v="118"/>
  </r>
  <r>
    <x v="0"/>
    <x v="11"/>
    <x v="3"/>
    <s v="M.Hurley"/>
    <s v="ESS"/>
    <x v="2"/>
    <n v="96"/>
    <x v="18"/>
  </r>
  <r>
    <x v="0"/>
    <x v="11"/>
    <x v="3"/>
    <s v="S.Hill"/>
    <s v="FRE"/>
    <x v="1"/>
    <n v="67"/>
    <x v="44"/>
  </r>
  <r>
    <x v="0"/>
    <x v="11"/>
    <x v="3"/>
    <s v="R.Sloane"/>
    <s v="ADE"/>
    <x v="1"/>
    <n v="106"/>
    <x v="77"/>
  </r>
  <r>
    <x v="0"/>
    <x v="11"/>
    <x v="3"/>
    <s v="E.Betts"/>
    <s v="ADE"/>
    <x v="0"/>
    <n v="73"/>
    <x v="7"/>
  </r>
  <r>
    <x v="0"/>
    <x v="11"/>
    <x v="3"/>
    <s v="Z.Tuohy"/>
    <s v="GEE"/>
    <x v="4"/>
    <n v="87"/>
    <x v="16"/>
  </r>
  <r>
    <x v="0"/>
    <x v="11"/>
    <x v="3"/>
    <s v="P.Hanley"/>
    <s v="GCS"/>
    <x v="4"/>
    <n v="48"/>
    <x v="21"/>
  </r>
  <r>
    <x v="0"/>
    <x v="11"/>
    <x v="3"/>
    <s v="S.Grigg"/>
    <s v="RIC"/>
    <x v="4"/>
    <n v="81"/>
    <x v="16"/>
  </r>
  <r>
    <x v="0"/>
    <x v="11"/>
    <x v="3"/>
    <s v="A.Otten"/>
    <s v="ADE"/>
    <x v="4"/>
    <n v="69"/>
    <x v="29"/>
  </r>
  <r>
    <x v="0"/>
    <x v="12"/>
    <x v="3"/>
    <s v="I.Smith"/>
    <s v="HAW"/>
    <x v="0"/>
    <n v="82"/>
    <x v="16"/>
  </r>
  <r>
    <x v="0"/>
    <x v="12"/>
    <x v="3"/>
    <s v="B.Maynard"/>
    <s v="COL"/>
    <x v="2"/>
    <n v="87"/>
    <x v="16"/>
  </r>
  <r>
    <x v="0"/>
    <x v="12"/>
    <x v="3"/>
    <s v="S.Frost"/>
    <s v="MEL"/>
    <x v="2"/>
    <n v="77"/>
    <x v="61"/>
  </r>
  <r>
    <x v="0"/>
    <x v="12"/>
    <x v="3"/>
    <s v="B.Gibbs"/>
    <s v="CAR"/>
    <x v="1"/>
    <n v="158"/>
    <x v="145"/>
  </r>
  <r>
    <x v="0"/>
    <x v="12"/>
    <x v="3"/>
    <s v="S.Reid"/>
    <s v="SYD"/>
    <x v="0"/>
    <n v="100"/>
    <x v="33"/>
  </r>
  <r>
    <x v="0"/>
    <x v="12"/>
    <x v="3"/>
    <s v="T.Papley"/>
    <s v="SYD"/>
    <x v="0"/>
    <n v="92"/>
    <x v="18"/>
  </r>
  <r>
    <x v="0"/>
    <x v="12"/>
    <x v="3"/>
    <s v="Z.Tuohy"/>
    <s v="GEE"/>
    <x v="2"/>
    <n v="83"/>
    <x v="21"/>
  </r>
  <r>
    <x v="0"/>
    <x v="12"/>
    <x v="3"/>
    <s v="N.Wilson"/>
    <s v="GWS"/>
    <x v="2"/>
    <n v="91"/>
    <x v="16"/>
  </r>
  <r>
    <x v="0"/>
    <x v="12"/>
    <x v="3"/>
    <s v="T.Scully"/>
    <s v="GWS"/>
    <x v="1"/>
    <n v="91"/>
    <x v="16"/>
  </r>
  <r>
    <x v="0"/>
    <x v="12"/>
    <x v="3"/>
    <s v="L.Whitfield"/>
    <s v="GWS"/>
    <x v="1"/>
    <n v="108"/>
    <x v="16"/>
  </r>
  <r>
    <x v="0"/>
    <x v="12"/>
    <x v="3"/>
    <s v="T.Lynch"/>
    <s v="GCS"/>
    <x v="0"/>
    <n v="63"/>
    <x v="125"/>
  </r>
  <r>
    <x v="0"/>
    <x v="12"/>
    <x v="3"/>
    <s v="P.Hanley"/>
    <s v="GCS"/>
    <x v="1"/>
    <n v="47"/>
    <x v="108"/>
  </r>
  <r>
    <x v="0"/>
    <x v="12"/>
    <x v="3"/>
    <s v="J.Witts"/>
    <s v="GCS"/>
    <x v="3"/>
    <n v="90"/>
    <x v="6"/>
  </r>
  <r>
    <x v="0"/>
    <x v="12"/>
    <x v="3"/>
    <s v="G.Ablett"/>
    <s v="GCS"/>
    <x v="1"/>
    <n v="100"/>
    <x v="63"/>
  </r>
  <r>
    <x v="0"/>
    <x v="12"/>
    <x v="3"/>
    <s v="S.May"/>
    <s v="GCS"/>
    <x v="2"/>
    <n v="90"/>
    <x v="3"/>
  </r>
  <r>
    <x v="0"/>
    <x v="12"/>
    <x v="3"/>
    <s v="S.Grigg"/>
    <s v="RIC"/>
    <x v="1"/>
    <n v="73"/>
    <x v="86"/>
  </r>
  <r>
    <x v="0"/>
    <x v="12"/>
    <x v="3"/>
    <s v="R.Sloane"/>
    <s v="ADE"/>
    <x v="1"/>
    <n v="106"/>
    <x v="16"/>
  </r>
  <r>
    <x v="0"/>
    <x v="12"/>
    <x v="3"/>
    <s v="E.Betts"/>
    <s v="ADE"/>
    <x v="0"/>
    <n v="73"/>
    <x v="16"/>
  </r>
  <r>
    <x v="0"/>
    <x v="12"/>
    <x v="3"/>
    <s v="M.Hurley"/>
    <s v="ESS"/>
    <x v="4"/>
    <n v="96"/>
    <x v="16"/>
  </r>
  <r>
    <x v="0"/>
    <x v="12"/>
    <x v="3"/>
    <s v="Z.Merrett"/>
    <s v="ESS"/>
    <x v="4"/>
    <n v="123"/>
    <x v="16"/>
  </r>
  <r>
    <x v="0"/>
    <x v="12"/>
    <x v="3"/>
    <s v="A.Otten"/>
    <s v="ADE"/>
    <x v="4"/>
    <n v="69"/>
    <x v="16"/>
  </r>
  <r>
    <x v="0"/>
    <x v="12"/>
    <x v="3"/>
    <s v="J.Jenkins"/>
    <s v="ADE"/>
    <x v="4"/>
    <n v="81"/>
    <x v="16"/>
  </r>
  <r>
    <x v="0"/>
    <x v="13"/>
    <x v="3"/>
    <s v="R.Henderson"/>
    <s v="HAW"/>
    <x v="2"/>
    <n v="83"/>
    <x v="40"/>
  </r>
  <r>
    <x v="0"/>
    <x v="13"/>
    <x v="3"/>
    <s v="I.Smith"/>
    <s v="HAW"/>
    <x v="0"/>
    <n v="81"/>
    <x v="30"/>
  </r>
  <r>
    <x v="0"/>
    <x v="13"/>
    <x v="3"/>
    <s v="B.Maynard"/>
    <s v="COL"/>
    <x v="2"/>
    <n v="84"/>
    <x v="74"/>
  </r>
  <r>
    <x v="0"/>
    <x v="13"/>
    <x v="3"/>
    <s v="B.Gibbs"/>
    <s v="CAR"/>
    <x v="1"/>
    <n v="154"/>
    <x v="35"/>
  </r>
  <r>
    <x v="0"/>
    <x v="13"/>
    <x v="3"/>
    <s v="T.Papley"/>
    <s v="SYD"/>
    <x v="0"/>
    <n v="90"/>
    <x v="51"/>
  </r>
  <r>
    <x v="0"/>
    <x v="13"/>
    <x v="3"/>
    <s v="Z.Tuohy"/>
    <s v="GEE"/>
    <x v="2"/>
    <n v="87"/>
    <x v="24"/>
  </r>
  <r>
    <x v="0"/>
    <x v="13"/>
    <x v="3"/>
    <s v="L.Whitfield"/>
    <s v="GWS"/>
    <x v="1"/>
    <n v="111"/>
    <x v="32"/>
  </r>
  <r>
    <x v="0"/>
    <x v="13"/>
    <x v="3"/>
    <s v="T.Scully"/>
    <s v="GWS"/>
    <x v="1"/>
    <n v="87"/>
    <x v="61"/>
  </r>
  <r>
    <x v="0"/>
    <x v="13"/>
    <x v="3"/>
    <s v="J.Witts"/>
    <s v="GCS"/>
    <x v="3"/>
    <n v="91"/>
    <x v="25"/>
  </r>
  <r>
    <x v="0"/>
    <x v="13"/>
    <x v="3"/>
    <s v="S.May"/>
    <s v="GCS"/>
    <x v="2"/>
    <n v="88"/>
    <x v="94"/>
  </r>
  <r>
    <x v="0"/>
    <x v="13"/>
    <x v="3"/>
    <s v="T.Lynch"/>
    <s v="GCS"/>
    <x v="0"/>
    <n v="65"/>
    <x v="146"/>
  </r>
  <r>
    <x v="0"/>
    <x v="13"/>
    <x v="3"/>
    <s v="D.Zaharakis"/>
    <s v="ESS"/>
    <x v="1"/>
    <n v="79"/>
    <x v="62"/>
  </r>
  <r>
    <x v="0"/>
    <x v="13"/>
    <x v="3"/>
    <s v="Z.Merrett"/>
    <s v="ESS"/>
    <x v="1"/>
    <n v="123"/>
    <x v="119"/>
  </r>
  <r>
    <x v="0"/>
    <x v="13"/>
    <x v="3"/>
    <s v="M.Hurley"/>
    <s v="ESS"/>
    <x v="2"/>
    <n v="93"/>
    <x v="53"/>
  </r>
  <r>
    <x v="0"/>
    <x v="13"/>
    <x v="3"/>
    <s v="S.Grigg"/>
    <s v="RIC"/>
    <x v="1"/>
    <n v="76"/>
    <x v="57"/>
  </r>
  <r>
    <x v="0"/>
    <x v="13"/>
    <x v="3"/>
    <s v="R.Sloane"/>
    <s v="ADE"/>
    <x v="1"/>
    <n v="108"/>
    <x v="94"/>
  </r>
  <r>
    <x v="0"/>
    <x v="13"/>
    <x v="3"/>
    <s v="J.Jenkins"/>
    <s v="ADE"/>
    <x v="0"/>
    <n v="86"/>
    <x v="42"/>
  </r>
  <r>
    <x v="0"/>
    <x v="13"/>
    <x v="3"/>
    <s v="E.Betts"/>
    <s v="ADE"/>
    <x v="0"/>
    <n v="74"/>
    <x v="74"/>
  </r>
  <r>
    <x v="0"/>
    <x v="13"/>
    <x v="3"/>
    <s v="O.McDonald"/>
    <s v="MEL"/>
    <x v="4"/>
    <n v="77"/>
    <x v="84"/>
  </r>
  <r>
    <x v="0"/>
    <x v="13"/>
    <x v="3"/>
    <s v="S.Reid"/>
    <s v="SYD"/>
    <x v="4"/>
    <n v="84"/>
    <x v="88"/>
  </r>
  <r>
    <x v="0"/>
    <x v="13"/>
    <x v="3"/>
    <s v="N.Wilson"/>
    <s v="GWS"/>
    <x v="4"/>
    <n v="90"/>
    <x v="4"/>
  </r>
  <r>
    <x v="0"/>
    <x v="13"/>
    <x v="3"/>
    <s v="G.Ablett"/>
    <s v="GCS"/>
    <x v="4"/>
    <n v="100"/>
    <x v="16"/>
  </r>
  <r>
    <x v="0"/>
    <x v="14"/>
    <x v="3"/>
    <s v="R.Henderson"/>
    <s v="HAW"/>
    <x v="2"/>
    <n v="82"/>
    <x v="28"/>
  </r>
  <r>
    <x v="0"/>
    <x v="14"/>
    <x v="3"/>
    <s v="I.Smith"/>
    <s v="HAW"/>
    <x v="0"/>
    <n v="73"/>
    <x v="74"/>
  </r>
  <r>
    <x v="0"/>
    <x v="14"/>
    <x v="3"/>
    <s v="B.Maynard"/>
    <s v="COL"/>
    <x v="2"/>
    <n v="83"/>
    <x v="11"/>
  </r>
  <r>
    <x v="0"/>
    <x v="14"/>
    <x v="3"/>
    <s v="B.Gibbs"/>
    <s v="CAR"/>
    <x v="1"/>
    <n v="162"/>
    <x v="101"/>
  </r>
  <r>
    <x v="0"/>
    <x v="14"/>
    <x v="3"/>
    <s v="T.Papley"/>
    <s v="SYD"/>
    <x v="0"/>
    <n v="90"/>
    <x v="85"/>
  </r>
  <r>
    <x v="0"/>
    <x v="14"/>
    <x v="3"/>
    <s v="Z.Tuohy"/>
    <s v="GEE"/>
    <x v="2"/>
    <n v="78"/>
    <x v="7"/>
  </r>
  <r>
    <x v="0"/>
    <x v="14"/>
    <x v="3"/>
    <s v="L.Whitfield"/>
    <s v="GWS"/>
    <x v="1"/>
    <n v="119"/>
    <x v="80"/>
  </r>
  <r>
    <x v="0"/>
    <x v="14"/>
    <x v="3"/>
    <s v="T.Scully"/>
    <s v="GWS"/>
    <x v="1"/>
    <n v="85"/>
    <x v="102"/>
  </r>
  <r>
    <x v="0"/>
    <x v="14"/>
    <x v="3"/>
    <s v="J.Witts"/>
    <s v="GCS"/>
    <x v="3"/>
    <n v="91"/>
    <x v="47"/>
  </r>
  <r>
    <x v="0"/>
    <x v="14"/>
    <x v="3"/>
    <s v="S.May"/>
    <s v="GCS"/>
    <x v="2"/>
    <n v="92"/>
    <x v="63"/>
  </r>
  <r>
    <x v="0"/>
    <x v="14"/>
    <x v="3"/>
    <s v="T.Lynch"/>
    <s v="GCS"/>
    <x v="0"/>
    <n v="71"/>
    <x v="114"/>
  </r>
  <r>
    <x v="0"/>
    <x v="14"/>
    <x v="3"/>
    <s v="D.Zaharakis"/>
    <s v="ESS"/>
    <x v="1"/>
    <n v="70"/>
    <x v="23"/>
  </r>
  <r>
    <x v="0"/>
    <x v="14"/>
    <x v="3"/>
    <s v="Z.Merrett"/>
    <s v="ESS"/>
    <x v="1"/>
    <n v="120"/>
    <x v="1"/>
  </r>
  <r>
    <x v="0"/>
    <x v="14"/>
    <x v="3"/>
    <s v="M.Hurley"/>
    <s v="ESS"/>
    <x v="2"/>
    <n v="91"/>
    <x v="19"/>
  </r>
  <r>
    <x v="0"/>
    <x v="14"/>
    <x v="3"/>
    <s v="S.Grigg"/>
    <s v="RIC"/>
    <x v="1"/>
    <n v="71"/>
    <x v="44"/>
  </r>
  <r>
    <x v="0"/>
    <x v="14"/>
    <x v="3"/>
    <s v="R.Sloane"/>
    <s v="ADE"/>
    <x v="1"/>
    <n v="102"/>
    <x v="83"/>
  </r>
  <r>
    <x v="0"/>
    <x v="14"/>
    <x v="3"/>
    <s v="J.Jenkins"/>
    <s v="ADE"/>
    <x v="0"/>
    <n v="98"/>
    <x v="65"/>
  </r>
  <r>
    <x v="0"/>
    <x v="14"/>
    <x v="3"/>
    <s v="E.Betts"/>
    <s v="ADE"/>
    <x v="0"/>
    <n v="67"/>
    <x v="39"/>
  </r>
  <r>
    <x v="0"/>
    <x v="14"/>
    <x v="3"/>
    <s v="J.Hogan"/>
    <s v="MEL"/>
    <x v="4"/>
    <n v="74"/>
    <x v="16"/>
  </r>
  <r>
    <x v="0"/>
    <x v="14"/>
    <x v="3"/>
    <s v="S.Reid"/>
    <s v="SYD"/>
    <x v="4"/>
    <n v="86"/>
    <x v="54"/>
  </r>
  <r>
    <x v="0"/>
    <x v="14"/>
    <x v="3"/>
    <s v="N.Wilson"/>
    <s v="GWS"/>
    <x v="4"/>
    <n v="86"/>
    <x v="2"/>
  </r>
  <r>
    <x v="0"/>
    <x v="14"/>
    <x v="3"/>
    <s v="G.Ablett"/>
    <s v="GCS"/>
    <x v="4"/>
    <n v="106"/>
    <x v="60"/>
  </r>
  <r>
    <x v="0"/>
    <x v="15"/>
    <x v="3"/>
    <s v="R.Henderson"/>
    <s v="HAW"/>
    <x v="2"/>
    <n v="78"/>
    <x v="82"/>
  </r>
  <r>
    <x v="0"/>
    <x v="15"/>
    <x v="3"/>
    <s v="J.Hogan"/>
    <s v="MEL"/>
    <x v="0"/>
    <n v="77"/>
    <x v="86"/>
  </r>
  <r>
    <x v="0"/>
    <x v="15"/>
    <x v="3"/>
    <s v="B.Gibbs"/>
    <s v="CAR"/>
    <x v="1"/>
    <n v="152"/>
    <x v="25"/>
  </r>
  <r>
    <x v="0"/>
    <x v="15"/>
    <x v="3"/>
    <s v="T.Papley"/>
    <s v="SYD"/>
    <x v="0"/>
    <n v="88"/>
    <x v="9"/>
  </r>
  <r>
    <x v="0"/>
    <x v="15"/>
    <x v="3"/>
    <s v="Z.Tuohy"/>
    <s v="GEE"/>
    <x v="2"/>
    <n v="75"/>
    <x v="51"/>
  </r>
  <r>
    <x v="0"/>
    <x v="15"/>
    <x v="3"/>
    <s v="N.Wilson"/>
    <s v="GWS"/>
    <x v="2"/>
    <n v="77"/>
    <x v="108"/>
  </r>
  <r>
    <x v="0"/>
    <x v="15"/>
    <x v="3"/>
    <s v="L.Whitfield"/>
    <s v="GWS"/>
    <x v="1"/>
    <n v="120"/>
    <x v="21"/>
  </r>
  <r>
    <x v="0"/>
    <x v="15"/>
    <x v="3"/>
    <s v="T.Scully"/>
    <s v="GWS"/>
    <x v="1"/>
    <n v="80"/>
    <x v="42"/>
  </r>
  <r>
    <x v="0"/>
    <x v="15"/>
    <x v="3"/>
    <s v="S.May"/>
    <s v="GCS"/>
    <x v="2"/>
    <n v="85"/>
    <x v="61"/>
  </r>
  <r>
    <x v="0"/>
    <x v="15"/>
    <x v="3"/>
    <s v="T.Lynch"/>
    <s v="GCS"/>
    <x v="0"/>
    <n v="70"/>
    <x v="102"/>
  </r>
  <r>
    <x v="0"/>
    <x v="15"/>
    <x v="3"/>
    <s v="J.Witts"/>
    <s v="GCS"/>
    <x v="3"/>
    <n v="94"/>
    <x v="31"/>
  </r>
  <r>
    <x v="0"/>
    <x v="15"/>
    <x v="3"/>
    <s v="M.Hurley"/>
    <s v="ESS"/>
    <x v="2"/>
    <n v="96"/>
    <x v="65"/>
  </r>
  <r>
    <x v="0"/>
    <x v="15"/>
    <x v="3"/>
    <s v="Z.Merrett"/>
    <s v="ESS"/>
    <x v="1"/>
    <n v="125"/>
    <x v="99"/>
  </r>
  <r>
    <x v="0"/>
    <x v="15"/>
    <x v="3"/>
    <s v="S.Hill"/>
    <s v="FRE"/>
    <x v="1"/>
    <n v="62"/>
    <x v="102"/>
  </r>
  <r>
    <x v="0"/>
    <x v="15"/>
    <x v="3"/>
    <s v="S.Grigg"/>
    <s v="RIC"/>
    <x v="1"/>
    <n v="72"/>
    <x v="67"/>
  </r>
  <r>
    <x v="0"/>
    <x v="15"/>
    <x v="3"/>
    <s v="R.Sloane"/>
    <s v="ADE"/>
    <x v="1"/>
    <n v="84"/>
    <x v="3"/>
  </r>
  <r>
    <x v="0"/>
    <x v="15"/>
    <x v="3"/>
    <s v="J.Jenkins"/>
    <s v="ADE"/>
    <x v="0"/>
    <n v="96"/>
    <x v="53"/>
  </r>
  <r>
    <x v="0"/>
    <x v="15"/>
    <x v="3"/>
    <s v="E.Betts"/>
    <s v="ADE"/>
    <x v="0"/>
    <n v="65"/>
    <x v="91"/>
  </r>
  <r>
    <x v="0"/>
    <x v="15"/>
    <x v="3"/>
    <s v="I.Smith"/>
    <s v="HAW"/>
    <x v="4"/>
    <n v="63"/>
    <x v="23"/>
  </r>
  <r>
    <x v="0"/>
    <x v="15"/>
    <x v="3"/>
    <s v="B.Maynard"/>
    <s v="COL"/>
    <x v="4"/>
    <n v="75"/>
    <x v="23"/>
  </r>
  <r>
    <x v="0"/>
    <x v="15"/>
    <x v="3"/>
    <s v="S.Reid"/>
    <s v="SYD"/>
    <x v="4"/>
    <n v="100"/>
    <x v="49"/>
  </r>
  <r>
    <x v="0"/>
    <x v="15"/>
    <x v="3"/>
    <s v="G.Ablett"/>
    <s v="GCS"/>
    <x v="4"/>
    <n v="106"/>
    <x v="16"/>
  </r>
  <r>
    <x v="0"/>
    <x v="16"/>
    <x v="3"/>
    <s v="R.Murphy"/>
    <s v="WBD"/>
    <x v="2"/>
    <n v="74"/>
    <x v="104"/>
  </r>
  <r>
    <x v="0"/>
    <x v="16"/>
    <x v="3"/>
    <s v="T.McLean"/>
    <s v="WBD"/>
    <x v="0"/>
    <n v="100"/>
    <x v="56"/>
  </r>
  <r>
    <x v="0"/>
    <x v="16"/>
    <x v="3"/>
    <s v="J.Hogan"/>
    <s v="MEL"/>
    <x v="0"/>
    <n v="60"/>
    <x v="73"/>
  </r>
  <r>
    <x v="0"/>
    <x v="16"/>
    <x v="3"/>
    <s v="B.Gibbs"/>
    <s v="CAR"/>
    <x v="1"/>
    <n v="154"/>
    <x v="67"/>
  </r>
  <r>
    <x v="0"/>
    <x v="16"/>
    <x v="3"/>
    <s v="T.Papley"/>
    <s v="SYD"/>
    <x v="0"/>
    <n v="84"/>
    <x v="47"/>
  </r>
  <r>
    <x v="0"/>
    <x v="16"/>
    <x v="3"/>
    <s v="Z.Tuohy"/>
    <s v="GEE"/>
    <x v="2"/>
    <n v="77"/>
    <x v="64"/>
  </r>
  <r>
    <x v="0"/>
    <x v="16"/>
    <x v="3"/>
    <s v="N.Wilson"/>
    <s v="GWS"/>
    <x v="2"/>
    <n v="68"/>
    <x v="34"/>
  </r>
  <r>
    <x v="0"/>
    <x v="16"/>
    <x v="3"/>
    <s v="L.Whitfield"/>
    <s v="GWS"/>
    <x v="1"/>
    <n v="117"/>
    <x v="25"/>
  </r>
  <r>
    <x v="0"/>
    <x v="16"/>
    <x v="3"/>
    <s v="T.Scully"/>
    <s v="GWS"/>
    <x v="1"/>
    <n v="80"/>
    <x v="25"/>
  </r>
  <r>
    <x v="0"/>
    <x v="16"/>
    <x v="3"/>
    <s v="S.May"/>
    <s v="GCS"/>
    <x v="2"/>
    <n v="68"/>
    <x v="144"/>
  </r>
  <r>
    <x v="0"/>
    <x v="16"/>
    <x v="3"/>
    <s v="T.Lynch"/>
    <s v="GCS"/>
    <x v="0"/>
    <n v="62"/>
    <x v="71"/>
  </r>
  <r>
    <x v="0"/>
    <x v="16"/>
    <x v="3"/>
    <s v="G.Ablett"/>
    <s v="GCS"/>
    <x v="1"/>
    <n v="120"/>
    <x v="147"/>
  </r>
  <r>
    <x v="0"/>
    <x v="16"/>
    <x v="3"/>
    <s v="J.Witts"/>
    <s v="GCS"/>
    <x v="3"/>
    <n v="90"/>
    <x v="33"/>
  </r>
  <r>
    <x v="0"/>
    <x v="16"/>
    <x v="3"/>
    <s v="Z.Merrett"/>
    <s v="ESS"/>
    <x v="1"/>
    <n v="125"/>
    <x v="20"/>
  </r>
  <r>
    <x v="0"/>
    <x v="16"/>
    <x v="3"/>
    <s v="M.Hurley"/>
    <s v="ESS"/>
    <x v="2"/>
    <n v="106"/>
    <x v="107"/>
  </r>
  <r>
    <x v="0"/>
    <x v="16"/>
    <x v="3"/>
    <s v="S.Grigg"/>
    <s v="RIC"/>
    <x v="1"/>
    <n v="70"/>
    <x v="6"/>
  </r>
  <r>
    <x v="0"/>
    <x v="16"/>
    <x v="3"/>
    <s v="R.Sloane"/>
    <s v="ADE"/>
    <x v="1"/>
    <n v="76"/>
    <x v="14"/>
  </r>
  <r>
    <x v="0"/>
    <x v="16"/>
    <x v="3"/>
    <s v="J.Jenkins"/>
    <s v="ADE"/>
    <x v="0"/>
    <n v="100"/>
    <x v="83"/>
  </r>
  <r>
    <x v="0"/>
    <x v="16"/>
    <x v="3"/>
    <s v="R.Henderson"/>
    <s v="HAW"/>
    <x v="4"/>
    <n v="77"/>
    <x v="11"/>
  </r>
  <r>
    <x v="0"/>
    <x v="16"/>
    <x v="3"/>
    <s v="I.Smith"/>
    <s v="HAW"/>
    <x v="4"/>
    <n v="70"/>
    <x v="42"/>
  </r>
  <r>
    <x v="0"/>
    <x v="16"/>
    <x v="3"/>
    <s v="S.Hill"/>
    <s v="FRE"/>
    <x v="4"/>
    <n v="65"/>
    <x v="51"/>
  </r>
  <r>
    <x v="0"/>
    <x v="16"/>
    <x v="3"/>
    <s v="E.Betts"/>
    <s v="ADE"/>
    <x v="4"/>
    <n v="69"/>
    <x v="54"/>
  </r>
  <r>
    <x v="0"/>
    <x v="17"/>
    <x v="3"/>
    <s v="R.Henderson"/>
    <s v="HAW"/>
    <x v="2"/>
    <n v="76"/>
    <x v="54"/>
  </r>
  <r>
    <x v="0"/>
    <x v="17"/>
    <x v="3"/>
    <s v="T.McLean"/>
    <s v="WBD"/>
    <x v="0"/>
    <n v="108"/>
    <x v="63"/>
  </r>
  <r>
    <x v="0"/>
    <x v="17"/>
    <x v="3"/>
    <s v="B.Gibbs"/>
    <s v="CAR"/>
    <x v="1"/>
    <n v="115"/>
    <x v="58"/>
  </r>
  <r>
    <x v="0"/>
    <x v="17"/>
    <x v="3"/>
    <s v="S.Kerridge"/>
    <s v="CAR"/>
    <x v="1"/>
    <n v="77"/>
    <x v="24"/>
  </r>
  <r>
    <x v="0"/>
    <x v="17"/>
    <x v="3"/>
    <s v="T.Papley"/>
    <s v="SYD"/>
    <x v="0"/>
    <n v="75"/>
    <x v="91"/>
  </r>
  <r>
    <x v="0"/>
    <x v="17"/>
    <x v="3"/>
    <s v="Z.Tuohy"/>
    <s v="GEE"/>
    <x v="2"/>
    <n v="82"/>
    <x v="35"/>
  </r>
  <r>
    <x v="0"/>
    <x v="17"/>
    <x v="3"/>
    <s v="L.Henderson"/>
    <s v="GEE"/>
    <x v="2"/>
    <n v="90"/>
    <x v="96"/>
  </r>
  <r>
    <x v="0"/>
    <x v="17"/>
    <x v="3"/>
    <s v="N.Wilson"/>
    <s v="GWS"/>
    <x v="2"/>
    <n v="72"/>
    <x v="64"/>
  </r>
  <r>
    <x v="0"/>
    <x v="17"/>
    <x v="3"/>
    <s v="L.Whitfield"/>
    <s v="GWS"/>
    <x v="1"/>
    <n v="113"/>
    <x v="25"/>
  </r>
  <r>
    <x v="0"/>
    <x v="17"/>
    <x v="3"/>
    <s v="T.Scully"/>
    <s v="GWS"/>
    <x v="1"/>
    <n v="76"/>
    <x v="7"/>
  </r>
  <r>
    <x v="0"/>
    <x v="17"/>
    <x v="3"/>
    <s v="J.Witts"/>
    <s v="GCS"/>
    <x v="3"/>
    <n v="95"/>
    <x v="25"/>
  </r>
  <r>
    <x v="0"/>
    <x v="17"/>
    <x v="3"/>
    <s v="T.Lynch"/>
    <s v="GCS"/>
    <x v="0"/>
    <n v="69"/>
    <x v="17"/>
  </r>
  <r>
    <x v="0"/>
    <x v="17"/>
    <x v="3"/>
    <s v="Z.Merrett"/>
    <s v="ESS"/>
    <x v="1"/>
    <n v="118"/>
    <x v="19"/>
  </r>
  <r>
    <x v="0"/>
    <x v="17"/>
    <x v="3"/>
    <s v="M.Hurley"/>
    <s v="ESS"/>
    <x v="2"/>
    <n v="99"/>
    <x v="17"/>
  </r>
  <r>
    <x v="0"/>
    <x v="17"/>
    <x v="3"/>
    <s v="S.Grigg"/>
    <s v="RIC"/>
    <x v="1"/>
    <n v="74"/>
    <x v="7"/>
  </r>
  <r>
    <x v="0"/>
    <x v="17"/>
    <x v="3"/>
    <s v="R.Sloane"/>
    <s v="ADE"/>
    <x v="1"/>
    <n v="97"/>
    <x v="148"/>
  </r>
  <r>
    <x v="0"/>
    <x v="17"/>
    <x v="3"/>
    <s v="J.Jenkins"/>
    <s v="ADE"/>
    <x v="0"/>
    <n v="93"/>
    <x v="13"/>
  </r>
  <r>
    <x v="0"/>
    <x v="17"/>
    <x v="3"/>
    <s v="E.Betts"/>
    <s v="ADE"/>
    <x v="0"/>
    <n v="66"/>
    <x v="44"/>
  </r>
  <r>
    <x v="0"/>
    <x v="17"/>
    <x v="3"/>
    <s v="I.Smith"/>
    <s v="HAW"/>
    <x v="4"/>
    <n v="70"/>
    <x v="55"/>
  </r>
  <r>
    <x v="0"/>
    <x v="17"/>
    <x v="3"/>
    <s v="R.Murphy"/>
    <s v="WBD"/>
    <x v="4"/>
    <n v="69"/>
    <x v="13"/>
  </r>
  <r>
    <x v="0"/>
    <x v="17"/>
    <x v="3"/>
    <s v="S.May"/>
    <s v="GCS"/>
    <x v="4"/>
    <n v="68"/>
    <x v="16"/>
  </r>
  <r>
    <x v="0"/>
    <x v="17"/>
    <x v="3"/>
    <s v="G.Ablett"/>
    <s v="GCS"/>
    <x v="4"/>
    <n v="120"/>
    <x v="16"/>
  </r>
  <r>
    <x v="0"/>
    <x v="18"/>
    <x v="3"/>
    <s v="R.Henderson"/>
    <s v="HAW"/>
    <x v="2"/>
    <n v="64"/>
    <x v="28"/>
  </r>
  <r>
    <x v="0"/>
    <x v="18"/>
    <x v="3"/>
    <s v="T.McLean"/>
    <s v="WBD"/>
    <x v="0"/>
    <n v="101"/>
    <x v="61"/>
  </r>
  <r>
    <x v="0"/>
    <x v="18"/>
    <x v="3"/>
    <s v="W.Hoskin-Elliott"/>
    <s v="COL"/>
    <x v="0"/>
    <n v="89"/>
    <x v="11"/>
  </r>
  <r>
    <x v="0"/>
    <x v="18"/>
    <x v="3"/>
    <s v="B.Gibbs"/>
    <s v="CAR"/>
    <x v="1"/>
    <n v="105"/>
    <x v="71"/>
  </r>
  <r>
    <x v="0"/>
    <x v="18"/>
    <x v="3"/>
    <s v="S.Kerridge"/>
    <s v="CAR"/>
    <x v="1"/>
    <n v="82"/>
    <x v="69"/>
  </r>
  <r>
    <x v="0"/>
    <x v="18"/>
    <x v="3"/>
    <s v="T.Papley"/>
    <s v="SYD"/>
    <x v="0"/>
    <n v="81"/>
    <x v="2"/>
  </r>
  <r>
    <x v="0"/>
    <x v="18"/>
    <x v="3"/>
    <s v="Z.Tuohy"/>
    <s v="GEE"/>
    <x v="2"/>
    <n v="77"/>
    <x v="29"/>
  </r>
  <r>
    <x v="0"/>
    <x v="18"/>
    <x v="3"/>
    <s v="L.Henderson"/>
    <s v="GEE"/>
    <x v="2"/>
    <n v="90"/>
    <x v="91"/>
  </r>
  <r>
    <x v="0"/>
    <x v="18"/>
    <x v="3"/>
    <s v="N.Wilson"/>
    <s v="GWS"/>
    <x v="2"/>
    <n v="71"/>
    <x v="24"/>
  </r>
  <r>
    <x v="0"/>
    <x v="18"/>
    <x v="3"/>
    <s v="L.Whitfield"/>
    <s v="GWS"/>
    <x v="1"/>
    <n v="107"/>
    <x v="102"/>
  </r>
  <r>
    <x v="0"/>
    <x v="18"/>
    <x v="3"/>
    <s v="T.Scully"/>
    <s v="GWS"/>
    <x v="1"/>
    <n v="77"/>
    <x v="77"/>
  </r>
  <r>
    <x v="0"/>
    <x v="18"/>
    <x v="3"/>
    <s v="T.Lynch"/>
    <s v="GCS"/>
    <x v="0"/>
    <n v="82"/>
    <x v="40"/>
  </r>
  <r>
    <x v="0"/>
    <x v="18"/>
    <x v="3"/>
    <s v="J.Witts"/>
    <s v="GCS"/>
    <x v="3"/>
    <n v="91"/>
    <x v="102"/>
  </r>
  <r>
    <x v="0"/>
    <x v="18"/>
    <x v="3"/>
    <s v="Z.Merrett"/>
    <s v="ESS"/>
    <x v="1"/>
    <n v="103"/>
    <x v="49"/>
  </r>
  <r>
    <x v="0"/>
    <x v="18"/>
    <x v="3"/>
    <s v="M.Hurley"/>
    <s v="ESS"/>
    <x v="2"/>
    <n v="100"/>
    <x v="18"/>
  </r>
  <r>
    <x v="0"/>
    <x v="18"/>
    <x v="3"/>
    <s v="S.Grigg"/>
    <s v="RIC"/>
    <x v="1"/>
    <n v="71"/>
    <x v="69"/>
  </r>
  <r>
    <x v="0"/>
    <x v="18"/>
    <x v="3"/>
    <s v="R.Sloane"/>
    <s v="ADE"/>
    <x v="1"/>
    <n v="88"/>
    <x v="73"/>
  </r>
  <r>
    <x v="0"/>
    <x v="18"/>
    <x v="3"/>
    <s v="J.Jenkins"/>
    <s v="ADE"/>
    <x v="0"/>
    <n v="89"/>
    <x v="29"/>
  </r>
  <r>
    <x v="0"/>
    <x v="18"/>
    <x v="3"/>
    <s v="I.Smith"/>
    <s v="HAW"/>
    <x v="4"/>
    <n v="78"/>
    <x v="32"/>
  </r>
  <r>
    <x v="0"/>
    <x v="18"/>
    <x v="3"/>
    <s v="R.Murphy"/>
    <s v="WBD"/>
    <x v="4"/>
    <n v="64"/>
    <x v="7"/>
  </r>
  <r>
    <x v="0"/>
    <x v="18"/>
    <x v="3"/>
    <s v="S.May"/>
    <s v="GCS"/>
    <x v="4"/>
    <n v="68"/>
    <x v="16"/>
  </r>
  <r>
    <x v="0"/>
    <x v="18"/>
    <x v="3"/>
    <s v="G.Ablett"/>
    <s v="GCS"/>
    <x v="4"/>
    <n v="120"/>
    <x v="16"/>
  </r>
  <r>
    <x v="0"/>
    <x v="19"/>
    <x v="3"/>
    <s v="T.McLean"/>
    <s v="WBD"/>
    <x v="0"/>
    <n v="109"/>
    <x v="76"/>
  </r>
  <r>
    <x v="0"/>
    <x v="19"/>
    <x v="3"/>
    <s v="W.Hoskin-Elliott"/>
    <s v="COL"/>
    <x v="0"/>
    <n v="92"/>
    <x v="11"/>
  </r>
  <r>
    <x v="0"/>
    <x v="19"/>
    <x v="3"/>
    <s v="B.Gibbs"/>
    <s v="CAR"/>
    <x v="1"/>
    <n v="101"/>
    <x v="22"/>
  </r>
  <r>
    <x v="0"/>
    <x v="19"/>
    <x v="3"/>
    <s v="T.Papley"/>
    <s v="SYD"/>
    <x v="0"/>
    <n v="79"/>
    <x v="52"/>
  </r>
  <r>
    <x v="0"/>
    <x v="19"/>
    <x v="3"/>
    <s v="Z.Tuohy"/>
    <s v="GEE"/>
    <x v="2"/>
    <n v="83"/>
    <x v="12"/>
  </r>
  <r>
    <x v="0"/>
    <x v="19"/>
    <x v="3"/>
    <s v="L.Henderson"/>
    <s v="GEE"/>
    <x v="2"/>
    <n v="92"/>
    <x v="55"/>
  </r>
  <r>
    <x v="0"/>
    <x v="19"/>
    <x v="3"/>
    <s v="Z.Smith"/>
    <s v="GEE"/>
    <x v="3"/>
    <n v="116"/>
    <x v="15"/>
  </r>
  <r>
    <x v="0"/>
    <x v="19"/>
    <x v="3"/>
    <s v="N.Wilson"/>
    <s v="GWS"/>
    <x v="2"/>
    <n v="65"/>
    <x v="51"/>
  </r>
  <r>
    <x v="0"/>
    <x v="19"/>
    <x v="3"/>
    <s v="L.Whitfield"/>
    <s v="GWS"/>
    <x v="1"/>
    <n v="93"/>
    <x v="91"/>
  </r>
  <r>
    <x v="0"/>
    <x v="19"/>
    <x v="3"/>
    <s v="T.Scully"/>
    <s v="GWS"/>
    <x v="1"/>
    <n v="82"/>
    <x v="31"/>
  </r>
  <r>
    <x v="0"/>
    <x v="19"/>
    <x v="3"/>
    <s v="S.May"/>
    <s v="GCS"/>
    <x v="2"/>
    <n v="66"/>
    <x v="54"/>
  </r>
  <r>
    <x v="0"/>
    <x v="19"/>
    <x v="3"/>
    <s v="T.Lynch"/>
    <s v="GCS"/>
    <x v="0"/>
    <n v="73"/>
    <x v="17"/>
  </r>
  <r>
    <x v="0"/>
    <x v="19"/>
    <x v="3"/>
    <s v="G.Ablett"/>
    <s v="GCS"/>
    <x v="1"/>
    <n v="111"/>
    <x v="83"/>
  </r>
  <r>
    <x v="0"/>
    <x v="19"/>
    <x v="3"/>
    <s v="Z.Merrett"/>
    <s v="ESS"/>
    <x v="1"/>
    <n v="104"/>
    <x v="4"/>
  </r>
  <r>
    <x v="0"/>
    <x v="19"/>
    <x v="3"/>
    <s v="M.Hurley"/>
    <s v="ESS"/>
    <x v="2"/>
    <n v="100"/>
    <x v="47"/>
  </r>
  <r>
    <x v="0"/>
    <x v="19"/>
    <x v="3"/>
    <s v="S.Grigg"/>
    <s v="RIC"/>
    <x v="1"/>
    <n v="73"/>
    <x v="0"/>
  </r>
  <r>
    <x v="0"/>
    <x v="19"/>
    <x v="3"/>
    <s v="R.Sloane"/>
    <s v="ADE"/>
    <x v="1"/>
    <n v="101"/>
    <x v="103"/>
  </r>
  <r>
    <x v="0"/>
    <x v="19"/>
    <x v="3"/>
    <s v="J.Jenkins"/>
    <s v="ADE"/>
    <x v="0"/>
    <n v="82"/>
    <x v="102"/>
  </r>
  <r>
    <x v="0"/>
    <x v="19"/>
    <x v="3"/>
    <s v="R.Henderson"/>
    <s v="HAW"/>
    <x v="4"/>
    <n v="63"/>
    <x v="50"/>
  </r>
  <r>
    <x v="0"/>
    <x v="19"/>
    <x v="3"/>
    <s v="I.Smith"/>
    <s v="HAW"/>
    <x v="4"/>
    <n v="82"/>
    <x v="52"/>
  </r>
  <r>
    <x v="0"/>
    <x v="19"/>
    <x v="3"/>
    <s v="S.Kerridge"/>
    <s v="CAR"/>
    <x v="4"/>
    <n v="73"/>
    <x v="98"/>
  </r>
  <r>
    <x v="0"/>
    <x v="19"/>
    <x v="3"/>
    <s v="J.Witts"/>
    <s v="GCS"/>
    <x v="4"/>
    <n v="91"/>
    <x v="16"/>
  </r>
  <r>
    <x v="0"/>
    <x v="20"/>
    <x v="3"/>
    <s v="I.Smith"/>
    <s v="HAW"/>
    <x v="0"/>
    <n v="94"/>
    <x v="18"/>
  </r>
  <r>
    <x v="0"/>
    <x v="20"/>
    <x v="3"/>
    <s v="T.McLean"/>
    <s v="WBD"/>
    <x v="0"/>
    <n v="100"/>
    <x v="17"/>
  </r>
  <r>
    <x v="0"/>
    <x v="20"/>
    <x v="3"/>
    <s v="W.Hoskin-Elliott"/>
    <s v="COL"/>
    <x v="0"/>
    <n v="86"/>
    <x v="100"/>
  </r>
  <r>
    <x v="0"/>
    <x v="20"/>
    <x v="3"/>
    <s v="B.Gibbs"/>
    <s v="CAR"/>
    <x v="1"/>
    <n v="100"/>
    <x v="63"/>
  </r>
  <r>
    <x v="0"/>
    <x v="20"/>
    <x v="3"/>
    <s v="S.Kerridge"/>
    <s v="CAR"/>
    <x v="1"/>
    <n v="75"/>
    <x v="8"/>
  </r>
  <r>
    <x v="0"/>
    <x v="20"/>
    <x v="3"/>
    <s v="T.Papley"/>
    <s v="SYD"/>
    <x v="0"/>
    <n v="78"/>
    <x v="54"/>
  </r>
  <r>
    <x v="0"/>
    <x v="20"/>
    <x v="3"/>
    <s v="Z.Tuohy"/>
    <s v="GEE"/>
    <x v="2"/>
    <n v="89"/>
    <x v="62"/>
  </r>
  <r>
    <x v="0"/>
    <x v="20"/>
    <x v="3"/>
    <s v="L.Henderson"/>
    <s v="GEE"/>
    <x v="2"/>
    <n v="86"/>
    <x v="24"/>
  </r>
  <r>
    <x v="0"/>
    <x v="20"/>
    <x v="3"/>
    <s v="Z.Smith"/>
    <s v="GEE"/>
    <x v="3"/>
    <n v="110"/>
    <x v="94"/>
  </r>
  <r>
    <x v="0"/>
    <x v="20"/>
    <x v="3"/>
    <s v="N.Wilson"/>
    <s v="GWS"/>
    <x v="2"/>
    <n v="72"/>
    <x v="42"/>
  </r>
  <r>
    <x v="0"/>
    <x v="20"/>
    <x v="3"/>
    <s v="L.Whitfield"/>
    <s v="GWS"/>
    <x v="1"/>
    <n v="99"/>
    <x v="62"/>
  </r>
  <r>
    <x v="0"/>
    <x v="20"/>
    <x v="3"/>
    <s v="T.Scully"/>
    <s v="GWS"/>
    <x v="1"/>
    <n v="86"/>
    <x v="8"/>
  </r>
  <r>
    <x v="0"/>
    <x v="20"/>
    <x v="3"/>
    <s v="S.May"/>
    <s v="GCS"/>
    <x v="2"/>
    <n v="64"/>
    <x v="91"/>
  </r>
  <r>
    <x v="0"/>
    <x v="20"/>
    <x v="3"/>
    <s v="M.Hurley"/>
    <s v="ESS"/>
    <x v="2"/>
    <n v="101"/>
    <x v="20"/>
  </r>
  <r>
    <x v="0"/>
    <x v="20"/>
    <x v="3"/>
    <s v="S.Grigg"/>
    <s v="RIC"/>
    <x v="1"/>
    <n v="68"/>
    <x v="0"/>
  </r>
  <r>
    <x v="0"/>
    <x v="20"/>
    <x v="3"/>
    <s v="L.Dunstan"/>
    <s v="STK"/>
    <x v="1"/>
    <n v="94"/>
    <x v="64"/>
  </r>
  <r>
    <x v="0"/>
    <x v="20"/>
    <x v="3"/>
    <s v="R.Sloane"/>
    <s v="ADE"/>
    <x v="1"/>
    <n v="101"/>
    <x v="1"/>
  </r>
  <r>
    <x v="0"/>
    <x v="20"/>
    <x v="3"/>
    <s v="J.Jenkins"/>
    <s v="ADE"/>
    <x v="0"/>
    <n v="84"/>
    <x v="37"/>
  </r>
  <r>
    <x v="0"/>
    <x v="20"/>
    <x v="3"/>
    <s v="R.Henderson"/>
    <s v="HAW"/>
    <x v="4"/>
    <n v="69"/>
    <x v="67"/>
  </r>
  <r>
    <x v="0"/>
    <x v="20"/>
    <x v="3"/>
    <s v="G.Ablett"/>
    <s v="GCS"/>
    <x v="4"/>
    <n v="111"/>
    <x v="16"/>
  </r>
  <r>
    <x v="0"/>
    <x v="20"/>
    <x v="3"/>
    <s v="J.Witts"/>
    <s v="GCS"/>
    <x v="4"/>
    <n v="91"/>
    <x v="16"/>
  </r>
  <r>
    <x v="0"/>
    <x v="20"/>
    <x v="3"/>
    <s v="Z.Merrett"/>
    <s v="ESS"/>
    <x v="4"/>
    <n v="104"/>
    <x v="16"/>
  </r>
  <r>
    <x v="0"/>
    <x v="0"/>
    <x v="4"/>
    <s v="J.Stringer"/>
    <s v="WBD"/>
    <x v="0"/>
    <n v="71"/>
    <x v="50"/>
  </r>
  <r>
    <x v="0"/>
    <x v="0"/>
    <x v="4"/>
    <s v="L.Hunter"/>
    <s v="WBD"/>
    <x v="1"/>
    <n v="87"/>
    <x v="85"/>
  </r>
  <r>
    <x v="0"/>
    <x v="0"/>
    <x v="4"/>
    <s v="T.Goldstein"/>
    <s v="NTH"/>
    <x v="3"/>
    <n v="104"/>
    <x v="62"/>
  </r>
  <r>
    <x v="0"/>
    <x v="0"/>
    <x v="4"/>
    <s v="M.Murphy"/>
    <s v="CAR"/>
    <x v="1"/>
    <n v="97"/>
    <x v="26"/>
  </r>
  <r>
    <x v="0"/>
    <x v="0"/>
    <x v="4"/>
    <s v="L.Franklin"/>
    <s v="SYD"/>
    <x v="0"/>
    <n v="113"/>
    <x v="41"/>
  </r>
  <r>
    <x v="0"/>
    <x v="0"/>
    <x v="4"/>
    <s v="D.Hannebery"/>
    <s v="SYD"/>
    <x v="1"/>
    <n v="87"/>
    <x v="100"/>
  </r>
  <r>
    <x v="0"/>
    <x v="0"/>
    <x v="4"/>
    <s v="J.Selwood"/>
    <s v="GEE"/>
    <x v="1"/>
    <n v="121"/>
    <x v="10"/>
  </r>
  <r>
    <x v="0"/>
    <x v="0"/>
    <x v="4"/>
    <s v="Z.Williams"/>
    <s v="GWS"/>
    <x v="2"/>
    <n v="90"/>
    <x v="1"/>
  </r>
  <r>
    <x v="0"/>
    <x v="0"/>
    <x v="4"/>
    <s v="D.Smith"/>
    <s v="GWS"/>
    <x v="0"/>
    <n v="70"/>
    <x v="82"/>
  </r>
  <r>
    <x v="0"/>
    <x v="0"/>
    <x v="4"/>
    <s v="J.Kelly"/>
    <s v="GWS"/>
    <x v="1"/>
    <n v="85"/>
    <x v="62"/>
  </r>
  <r>
    <x v="0"/>
    <x v="0"/>
    <x v="4"/>
    <s v="N.Haynes"/>
    <s v="GWS"/>
    <x v="2"/>
    <n v="81"/>
    <x v="44"/>
  </r>
  <r>
    <x v="0"/>
    <x v="0"/>
    <x v="4"/>
    <s v="B.Houli"/>
    <s v="RIC"/>
    <x v="2"/>
    <n v="83"/>
    <x v="104"/>
  </r>
  <r>
    <x v="0"/>
    <x v="0"/>
    <x v="4"/>
    <s v="J.Steven"/>
    <s v="STK"/>
    <x v="1"/>
    <n v="86"/>
    <x v="7"/>
  </r>
  <r>
    <x v="0"/>
    <x v="0"/>
    <x v="4"/>
    <s v="J.Billings"/>
    <s v="STK"/>
    <x v="0"/>
    <n v="88"/>
    <x v="7"/>
  </r>
  <r>
    <x v="0"/>
    <x v="0"/>
    <x v="4"/>
    <s v="B.Smith"/>
    <s v="ADE"/>
    <x v="2"/>
    <n v="73"/>
    <x v="69"/>
  </r>
  <r>
    <x v="0"/>
    <x v="0"/>
    <x v="4"/>
    <s v="L.Shuey"/>
    <s v="WCE"/>
    <x v="1"/>
    <n v="98"/>
    <x v="24"/>
  </r>
  <r>
    <x v="0"/>
    <x v="0"/>
    <x v="4"/>
    <s v="S.Wellingham"/>
    <s v="WCE"/>
    <x v="2"/>
    <n v="58"/>
    <x v="102"/>
  </r>
  <r>
    <x v="0"/>
    <x v="0"/>
    <x v="4"/>
    <s v="E.Yeo"/>
    <s v="WCE"/>
    <x v="0"/>
    <n v="109"/>
    <x v="68"/>
  </r>
  <r>
    <x v="0"/>
    <x v="0"/>
    <x v="4"/>
    <s v="J.De Goey"/>
    <s v="COL"/>
    <x v="4"/>
    <n v="75"/>
    <x v="16"/>
  </r>
  <r>
    <x v="0"/>
    <x v="0"/>
    <x v="4"/>
    <s v="C.Salem"/>
    <s v="MEL"/>
    <x v="4"/>
    <n v="56"/>
    <x v="74"/>
  </r>
  <r>
    <x v="0"/>
    <x v="0"/>
    <x v="4"/>
    <s v="E.Curnow"/>
    <s v="CAR"/>
    <x v="4"/>
    <n v="95"/>
    <x v="86"/>
  </r>
  <r>
    <x v="0"/>
    <x v="0"/>
    <x v="4"/>
    <s v="B.Stanton"/>
    <s v="ESS"/>
    <x v="4"/>
    <n v="78"/>
    <x v="11"/>
  </r>
  <r>
    <x v="0"/>
    <x v="1"/>
    <x v="4"/>
    <s v="L.Hunter"/>
    <s v="WBD"/>
    <x v="1"/>
    <n v="83"/>
    <x v="11"/>
  </r>
  <r>
    <x v="0"/>
    <x v="1"/>
    <x v="4"/>
    <s v="M.Kreuzer"/>
    <s v="CAR"/>
    <x v="3"/>
    <n v="88"/>
    <x v="0"/>
  </r>
  <r>
    <x v="0"/>
    <x v="1"/>
    <x v="4"/>
    <s v="M.Murphy"/>
    <s v="CAR"/>
    <x v="1"/>
    <n v="108"/>
    <x v="80"/>
  </r>
  <r>
    <x v="0"/>
    <x v="1"/>
    <x v="4"/>
    <s v="L.Franklin"/>
    <s v="SYD"/>
    <x v="0"/>
    <n v="115"/>
    <x v="8"/>
  </r>
  <r>
    <x v="0"/>
    <x v="1"/>
    <x v="4"/>
    <s v="D.Hannebery"/>
    <s v="SYD"/>
    <x v="1"/>
    <n v="80"/>
    <x v="0"/>
  </r>
  <r>
    <x v="0"/>
    <x v="1"/>
    <x v="4"/>
    <s v="J.Selwood"/>
    <s v="GEE"/>
    <x v="1"/>
    <n v="125"/>
    <x v="81"/>
  </r>
  <r>
    <x v="0"/>
    <x v="1"/>
    <x v="4"/>
    <s v="Z.Williams"/>
    <s v="GWS"/>
    <x v="2"/>
    <n v="89"/>
    <x v="42"/>
  </r>
  <r>
    <x v="0"/>
    <x v="1"/>
    <x v="4"/>
    <s v="D.Smith"/>
    <s v="GWS"/>
    <x v="0"/>
    <n v="73"/>
    <x v="19"/>
  </r>
  <r>
    <x v="0"/>
    <x v="1"/>
    <x v="4"/>
    <s v="J.Kelly"/>
    <s v="GWS"/>
    <x v="1"/>
    <n v="91"/>
    <x v="20"/>
  </r>
  <r>
    <x v="0"/>
    <x v="1"/>
    <x v="4"/>
    <s v="N.Haynes"/>
    <s v="GWS"/>
    <x v="2"/>
    <n v="74"/>
    <x v="50"/>
  </r>
  <r>
    <x v="0"/>
    <x v="1"/>
    <x v="4"/>
    <s v="S.McKernan"/>
    <s v="ESS"/>
    <x v="0"/>
    <n v="68"/>
    <x v="1"/>
  </r>
  <r>
    <x v="0"/>
    <x v="1"/>
    <x v="4"/>
    <s v="B.Houli"/>
    <s v="RIC"/>
    <x v="2"/>
    <n v="87"/>
    <x v="12"/>
  </r>
  <r>
    <x v="0"/>
    <x v="1"/>
    <x v="4"/>
    <s v="J.Steven"/>
    <s v="STK"/>
    <x v="1"/>
    <n v="79"/>
    <x v="74"/>
  </r>
  <r>
    <x v="0"/>
    <x v="1"/>
    <x v="4"/>
    <s v="J.Billings"/>
    <s v="STK"/>
    <x v="0"/>
    <n v="86"/>
    <x v="49"/>
  </r>
  <r>
    <x v="0"/>
    <x v="1"/>
    <x v="4"/>
    <s v="B.Smith"/>
    <s v="ADE"/>
    <x v="2"/>
    <n v="74"/>
    <x v="54"/>
  </r>
  <r>
    <x v="0"/>
    <x v="1"/>
    <x v="4"/>
    <s v="L.Shuey"/>
    <s v="WCE"/>
    <x v="1"/>
    <n v="104"/>
    <x v="119"/>
  </r>
  <r>
    <x v="0"/>
    <x v="1"/>
    <x v="4"/>
    <s v="S.Wellingham"/>
    <s v="WCE"/>
    <x v="2"/>
    <n v="58"/>
    <x v="91"/>
  </r>
  <r>
    <x v="0"/>
    <x v="1"/>
    <x v="4"/>
    <s v="E.Yeo"/>
    <s v="WCE"/>
    <x v="0"/>
    <n v="115"/>
    <x v="57"/>
  </r>
  <r>
    <x v="0"/>
    <x v="1"/>
    <x v="4"/>
    <s v="J.Stringer"/>
    <s v="WBD"/>
    <x v="4"/>
    <n v="72"/>
    <x v="54"/>
  </r>
  <r>
    <x v="0"/>
    <x v="1"/>
    <x v="4"/>
    <s v="J.De Goey"/>
    <s v="COL"/>
    <x v="4"/>
    <n v="79"/>
    <x v="16"/>
  </r>
  <r>
    <x v="0"/>
    <x v="1"/>
    <x v="4"/>
    <s v="T.Goldstein"/>
    <s v="NTH"/>
    <x v="4"/>
    <n v="102"/>
    <x v="16"/>
  </r>
  <r>
    <x v="0"/>
    <x v="1"/>
    <x v="4"/>
    <s v="L.Spurr"/>
    <s v="FRE"/>
    <x v="4"/>
    <n v="89"/>
    <x v="24"/>
  </r>
  <r>
    <x v="0"/>
    <x v="2"/>
    <x v="4"/>
    <s v="J.Stringer"/>
    <s v="WBD"/>
    <x v="0"/>
    <n v="74"/>
    <x v="64"/>
  </r>
  <r>
    <x v="0"/>
    <x v="2"/>
    <x v="4"/>
    <s v="L.Hunter"/>
    <s v="WBD"/>
    <x v="1"/>
    <n v="81"/>
    <x v="33"/>
  </r>
  <r>
    <x v="0"/>
    <x v="2"/>
    <x v="4"/>
    <s v="C.Salem"/>
    <s v="MEL"/>
    <x v="2"/>
    <n v="67"/>
    <x v="96"/>
  </r>
  <r>
    <x v="0"/>
    <x v="2"/>
    <x v="4"/>
    <s v="T.Goldstein"/>
    <s v="NTH"/>
    <x v="3"/>
    <n v="91"/>
    <x v="100"/>
  </r>
  <r>
    <x v="0"/>
    <x v="2"/>
    <x v="4"/>
    <s v="M.Murphy"/>
    <s v="CAR"/>
    <x v="1"/>
    <n v="124"/>
    <x v="121"/>
  </r>
  <r>
    <x v="0"/>
    <x v="2"/>
    <x v="4"/>
    <s v="L.Franklin"/>
    <s v="SYD"/>
    <x v="0"/>
    <n v="110"/>
    <x v="11"/>
  </r>
  <r>
    <x v="0"/>
    <x v="2"/>
    <x v="4"/>
    <s v="D.Hannebery"/>
    <s v="SYD"/>
    <x v="1"/>
    <n v="80"/>
    <x v="53"/>
  </r>
  <r>
    <x v="0"/>
    <x v="2"/>
    <x v="4"/>
    <s v="J.Selwood"/>
    <s v="GEE"/>
    <x v="1"/>
    <n v="127"/>
    <x v="37"/>
  </r>
  <r>
    <x v="0"/>
    <x v="2"/>
    <x v="4"/>
    <s v="D.Smith"/>
    <s v="GWS"/>
    <x v="0"/>
    <n v="75"/>
    <x v="1"/>
  </r>
  <r>
    <x v="0"/>
    <x v="2"/>
    <x v="4"/>
    <s v="J.Kelly"/>
    <s v="GWS"/>
    <x v="1"/>
    <n v="95"/>
    <x v="72"/>
  </r>
  <r>
    <x v="0"/>
    <x v="2"/>
    <x v="4"/>
    <s v="Z.Williams"/>
    <s v="GWS"/>
    <x v="2"/>
    <n v="94"/>
    <x v="99"/>
  </r>
  <r>
    <x v="0"/>
    <x v="2"/>
    <x v="4"/>
    <s v="S.McKernan"/>
    <s v="ESS"/>
    <x v="0"/>
    <n v="72"/>
    <x v="16"/>
  </r>
  <r>
    <x v="0"/>
    <x v="2"/>
    <x v="4"/>
    <s v="L.Spurr"/>
    <s v="FRE"/>
    <x v="2"/>
    <n v="83"/>
    <x v="105"/>
  </r>
  <r>
    <x v="0"/>
    <x v="2"/>
    <x v="4"/>
    <s v="B.Houli"/>
    <s v="RIC"/>
    <x v="2"/>
    <n v="86"/>
    <x v="64"/>
  </r>
  <r>
    <x v="0"/>
    <x v="2"/>
    <x v="4"/>
    <s v="J.Billings"/>
    <s v="STK"/>
    <x v="1"/>
    <n v="81"/>
    <x v="92"/>
  </r>
  <r>
    <x v="0"/>
    <x v="2"/>
    <x v="4"/>
    <s v="B.Smith"/>
    <s v="ADE"/>
    <x v="2"/>
    <n v="74"/>
    <x v="51"/>
  </r>
  <r>
    <x v="0"/>
    <x v="2"/>
    <x v="4"/>
    <s v="L.Shuey"/>
    <s v="WCE"/>
    <x v="1"/>
    <n v="105"/>
    <x v="99"/>
  </r>
  <r>
    <x v="0"/>
    <x v="2"/>
    <x v="4"/>
    <s v="E.Yeo"/>
    <s v="WCE"/>
    <x v="0"/>
    <n v="117"/>
    <x v="52"/>
  </r>
  <r>
    <x v="0"/>
    <x v="2"/>
    <x v="4"/>
    <s v="M.Kreuzer"/>
    <s v="CAR"/>
    <x v="4"/>
    <n v="97"/>
    <x v="65"/>
  </r>
  <r>
    <x v="0"/>
    <x v="2"/>
    <x v="4"/>
    <s v="N.Haynes"/>
    <s v="GWS"/>
    <x v="4"/>
    <n v="74"/>
    <x v="54"/>
  </r>
  <r>
    <x v="0"/>
    <x v="2"/>
    <x v="4"/>
    <s v="J.Steven"/>
    <s v="STK"/>
    <x v="4"/>
    <n v="81"/>
    <x v="16"/>
  </r>
  <r>
    <x v="0"/>
    <x v="2"/>
    <x v="4"/>
    <s v="S.Wellingham"/>
    <s v="WCE"/>
    <x v="4"/>
    <n v="63"/>
    <x v="24"/>
  </r>
  <r>
    <x v="0"/>
    <x v="3"/>
    <x v="4"/>
    <s v="J.Stringer"/>
    <s v="WBD"/>
    <x v="0"/>
    <n v="79"/>
    <x v="63"/>
  </r>
  <r>
    <x v="0"/>
    <x v="3"/>
    <x v="4"/>
    <s v="L.Hunter"/>
    <s v="WBD"/>
    <x v="1"/>
    <n v="76"/>
    <x v="49"/>
  </r>
  <r>
    <x v="0"/>
    <x v="3"/>
    <x v="4"/>
    <s v="C.Salem"/>
    <s v="MEL"/>
    <x v="2"/>
    <n v="71"/>
    <x v="83"/>
  </r>
  <r>
    <x v="0"/>
    <x v="3"/>
    <x v="4"/>
    <s v="A.Neal-Bullen"/>
    <s v="MEL"/>
    <x v="1"/>
    <n v="87"/>
    <x v="83"/>
  </r>
  <r>
    <x v="0"/>
    <x v="3"/>
    <x v="4"/>
    <s v="T.Goldstein"/>
    <s v="NTH"/>
    <x v="3"/>
    <n v="89"/>
    <x v="67"/>
  </r>
  <r>
    <x v="0"/>
    <x v="3"/>
    <x v="4"/>
    <s v="M.Murphy"/>
    <s v="CAR"/>
    <x v="1"/>
    <n v="134"/>
    <x v="38"/>
  </r>
  <r>
    <x v="0"/>
    <x v="3"/>
    <x v="4"/>
    <s v="D.Hannebery"/>
    <s v="SYD"/>
    <x v="1"/>
    <n v="77"/>
    <x v="4"/>
  </r>
  <r>
    <x v="0"/>
    <x v="3"/>
    <x v="4"/>
    <s v="L.Franklin"/>
    <s v="SYD"/>
    <x v="0"/>
    <n v="106"/>
    <x v="17"/>
  </r>
  <r>
    <x v="0"/>
    <x v="3"/>
    <x v="4"/>
    <s v="J.Selwood"/>
    <s v="GEE"/>
    <x v="1"/>
    <n v="126"/>
    <x v="72"/>
  </r>
  <r>
    <x v="0"/>
    <x v="3"/>
    <x v="4"/>
    <s v="Z.Williams"/>
    <s v="GWS"/>
    <x v="2"/>
    <n v="94"/>
    <x v="83"/>
  </r>
  <r>
    <x v="0"/>
    <x v="3"/>
    <x v="4"/>
    <s v="J.Kelly"/>
    <s v="GWS"/>
    <x v="1"/>
    <n v="96"/>
    <x v="1"/>
  </r>
  <r>
    <x v="0"/>
    <x v="3"/>
    <x v="4"/>
    <s v="D.Smith"/>
    <s v="GWS"/>
    <x v="0"/>
    <n v="69"/>
    <x v="92"/>
  </r>
  <r>
    <x v="0"/>
    <x v="3"/>
    <x v="4"/>
    <s v="B.Houli"/>
    <s v="RIC"/>
    <x v="2"/>
    <n v="86"/>
    <x v="24"/>
  </r>
  <r>
    <x v="0"/>
    <x v="3"/>
    <x v="4"/>
    <s v="B.Smith"/>
    <s v="ADE"/>
    <x v="2"/>
    <n v="77"/>
    <x v="4"/>
  </r>
  <r>
    <x v="0"/>
    <x v="3"/>
    <x v="4"/>
    <s v="R.Douglas"/>
    <s v="ADE"/>
    <x v="0"/>
    <n v="73"/>
    <x v="7"/>
  </r>
  <r>
    <x v="0"/>
    <x v="3"/>
    <x v="4"/>
    <s v="L.Shuey"/>
    <s v="WCE"/>
    <x v="1"/>
    <n v="109"/>
    <x v="95"/>
  </r>
  <r>
    <x v="0"/>
    <x v="3"/>
    <x v="4"/>
    <s v="S.Wellingham"/>
    <s v="WCE"/>
    <x v="2"/>
    <n v="63"/>
    <x v="88"/>
  </r>
  <r>
    <x v="0"/>
    <x v="3"/>
    <x v="4"/>
    <s v="E.Yeo"/>
    <s v="WCE"/>
    <x v="0"/>
    <n v="133"/>
    <x v="119"/>
  </r>
  <r>
    <x v="0"/>
    <x v="3"/>
    <x v="4"/>
    <s v="M.Kreuzer"/>
    <s v="CAR"/>
    <x v="4"/>
    <n v="90"/>
    <x v="104"/>
  </r>
  <r>
    <x v="0"/>
    <x v="3"/>
    <x v="4"/>
    <s v="N.Haynes"/>
    <s v="GWS"/>
    <x v="4"/>
    <n v="80"/>
    <x v="40"/>
  </r>
  <r>
    <x v="0"/>
    <x v="3"/>
    <x v="4"/>
    <s v="L.Spurr"/>
    <s v="FRE"/>
    <x v="4"/>
    <n v="82"/>
    <x v="0"/>
  </r>
  <r>
    <x v="0"/>
    <x v="3"/>
    <x v="4"/>
    <s v="J.Steven"/>
    <s v="STK"/>
    <x v="4"/>
    <n v="77"/>
    <x v="16"/>
  </r>
  <r>
    <x v="0"/>
    <x v="4"/>
    <x v="4"/>
    <s v="J.Stringer"/>
    <s v="WBD"/>
    <x v="0"/>
    <n v="82"/>
    <x v="83"/>
  </r>
  <r>
    <x v="0"/>
    <x v="4"/>
    <x v="4"/>
    <s v="L.Hunter"/>
    <s v="WBD"/>
    <x v="1"/>
    <n v="67"/>
    <x v="58"/>
  </r>
  <r>
    <x v="0"/>
    <x v="4"/>
    <x v="4"/>
    <s v="C.Salem"/>
    <s v="MEL"/>
    <x v="2"/>
    <n v="72"/>
    <x v="21"/>
  </r>
  <r>
    <x v="0"/>
    <x v="4"/>
    <x v="4"/>
    <s v="A.Neal-Bullen"/>
    <s v="MEL"/>
    <x v="0"/>
    <n v="94"/>
    <x v="69"/>
  </r>
  <r>
    <x v="0"/>
    <x v="4"/>
    <x v="4"/>
    <s v="T.Goldstein"/>
    <s v="NTH"/>
    <x v="3"/>
    <n v="85"/>
    <x v="9"/>
  </r>
  <r>
    <x v="0"/>
    <x v="4"/>
    <x v="4"/>
    <s v="M.Murphy"/>
    <s v="CAR"/>
    <x v="1"/>
    <n v="131"/>
    <x v="30"/>
  </r>
  <r>
    <x v="0"/>
    <x v="4"/>
    <x v="4"/>
    <s v="L.Franklin"/>
    <s v="SYD"/>
    <x v="0"/>
    <n v="101"/>
    <x v="39"/>
  </r>
  <r>
    <x v="0"/>
    <x v="4"/>
    <x v="4"/>
    <s v="D.Hannebery"/>
    <s v="SYD"/>
    <x v="1"/>
    <n v="76"/>
    <x v="53"/>
  </r>
  <r>
    <x v="0"/>
    <x v="4"/>
    <x v="4"/>
    <s v="J.Selwood"/>
    <s v="GEE"/>
    <x v="1"/>
    <n v="136"/>
    <x v="149"/>
  </r>
  <r>
    <x v="0"/>
    <x v="4"/>
    <x v="4"/>
    <s v="J.Kelly"/>
    <s v="GWS"/>
    <x v="1"/>
    <n v="98"/>
    <x v="67"/>
  </r>
  <r>
    <x v="0"/>
    <x v="4"/>
    <x v="4"/>
    <s v="Z.Williams"/>
    <s v="GWS"/>
    <x v="2"/>
    <n v="96"/>
    <x v="67"/>
  </r>
  <r>
    <x v="0"/>
    <x v="4"/>
    <x v="4"/>
    <s v="A.Hall"/>
    <s v="GCS"/>
    <x v="1"/>
    <n v="98"/>
    <x v="69"/>
  </r>
  <r>
    <x v="0"/>
    <x v="4"/>
    <x v="4"/>
    <s v="B.Houli"/>
    <s v="RIC"/>
    <x v="2"/>
    <n v="86"/>
    <x v="9"/>
  </r>
  <r>
    <x v="0"/>
    <x v="4"/>
    <x v="4"/>
    <s v="B.Smith"/>
    <s v="ADE"/>
    <x v="2"/>
    <n v="77"/>
    <x v="11"/>
  </r>
  <r>
    <x v="0"/>
    <x v="4"/>
    <x v="4"/>
    <s v="R.Douglas"/>
    <s v="ADE"/>
    <x v="0"/>
    <n v="71"/>
    <x v="91"/>
  </r>
  <r>
    <x v="0"/>
    <x v="4"/>
    <x v="4"/>
    <s v="L.Shuey"/>
    <s v="WCE"/>
    <x v="1"/>
    <n v="107"/>
    <x v="4"/>
  </r>
  <r>
    <x v="0"/>
    <x v="4"/>
    <x v="4"/>
    <s v="S.Wellingham"/>
    <s v="WCE"/>
    <x v="2"/>
    <n v="63"/>
    <x v="74"/>
  </r>
  <r>
    <x v="0"/>
    <x v="4"/>
    <x v="4"/>
    <s v="E.Yeo"/>
    <s v="WCE"/>
    <x v="0"/>
    <n v="129"/>
    <x v="13"/>
  </r>
  <r>
    <x v="0"/>
    <x v="4"/>
    <x v="4"/>
    <s v="J.De Goey"/>
    <s v="COL"/>
    <x v="4"/>
    <n v="77"/>
    <x v="16"/>
  </r>
  <r>
    <x v="0"/>
    <x v="4"/>
    <x v="4"/>
    <s v="M.Kreuzer"/>
    <s v="CAR"/>
    <x v="4"/>
    <n v="91"/>
    <x v="16"/>
  </r>
  <r>
    <x v="0"/>
    <x v="4"/>
    <x v="4"/>
    <s v="D.Smith"/>
    <s v="GWS"/>
    <x v="4"/>
    <n v="71"/>
    <x v="43"/>
  </r>
  <r>
    <x v="0"/>
    <x v="4"/>
    <x v="4"/>
    <s v="J.Steven"/>
    <s v="STK"/>
    <x v="4"/>
    <n v="74"/>
    <x v="64"/>
  </r>
  <r>
    <x v="0"/>
    <x v="5"/>
    <x v="4"/>
    <s v="J.Stringer"/>
    <s v="WBD"/>
    <x v="0"/>
    <n v="85"/>
    <x v="39"/>
  </r>
  <r>
    <x v="0"/>
    <x v="5"/>
    <x v="4"/>
    <s v="C.Salem"/>
    <s v="MEL"/>
    <x v="2"/>
    <n v="73"/>
    <x v="39"/>
  </r>
  <r>
    <x v="0"/>
    <x v="5"/>
    <x v="4"/>
    <s v="A.Neal-Bullen"/>
    <s v="MEL"/>
    <x v="0"/>
    <n v="83"/>
    <x v="120"/>
  </r>
  <r>
    <x v="0"/>
    <x v="5"/>
    <x v="4"/>
    <s v="T.Goldstein"/>
    <s v="NTH"/>
    <x v="3"/>
    <n v="81"/>
    <x v="17"/>
  </r>
  <r>
    <x v="0"/>
    <x v="5"/>
    <x v="4"/>
    <s v="A.Mullett"/>
    <s v="NTH"/>
    <x v="2"/>
    <n v="83"/>
    <x v="43"/>
  </r>
  <r>
    <x v="0"/>
    <x v="5"/>
    <x v="4"/>
    <s v="M.Murphy"/>
    <s v="CAR"/>
    <x v="1"/>
    <n v="121"/>
    <x v="64"/>
  </r>
  <r>
    <x v="0"/>
    <x v="5"/>
    <x v="4"/>
    <s v="L.Franklin"/>
    <s v="SYD"/>
    <x v="0"/>
    <n v="91"/>
    <x v="102"/>
  </r>
  <r>
    <x v="0"/>
    <x v="5"/>
    <x v="4"/>
    <s v="D.Hannebery"/>
    <s v="SYD"/>
    <x v="1"/>
    <n v="85"/>
    <x v="8"/>
  </r>
  <r>
    <x v="0"/>
    <x v="5"/>
    <x v="4"/>
    <s v="J.Selwood"/>
    <s v="GEE"/>
    <x v="1"/>
    <n v="128"/>
    <x v="51"/>
  </r>
  <r>
    <x v="0"/>
    <x v="5"/>
    <x v="4"/>
    <s v="Z.Williams"/>
    <s v="GWS"/>
    <x v="2"/>
    <n v="101"/>
    <x v="20"/>
  </r>
  <r>
    <x v="0"/>
    <x v="5"/>
    <x v="4"/>
    <s v="D.Smith"/>
    <s v="GWS"/>
    <x v="0"/>
    <n v="77"/>
    <x v="67"/>
  </r>
  <r>
    <x v="0"/>
    <x v="5"/>
    <x v="4"/>
    <s v="J.Kelly"/>
    <s v="GWS"/>
    <x v="1"/>
    <n v="95"/>
    <x v="43"/>
  </r>
  <r>
    <x v="0"/>
    <x v="5"/>
    <x v="4"/>
    <s v="A.Hall"/>
    <s v="GCS"/>
    <x v="1"/>
    <n v="87"/>
    <x v="77"/>
  </r>
  <r>
    <x v="0"/>
    <x v="5"/>
    <x v="4"/>
    <s v="B.Houli"/>
    <s v="RIC"/>
    <x v="2"/>
    <n v="93"/>
    <x v="17"/>
  </r>
  <r>
    <x v="0"/>
    <x v="5"/>
    <x v="4"/>
    <s v="J.Steven"/>
    <s v="STK"/>
    <x v="1"/>
    <n v="80"/>
    <x v="12"/>
  </r>
  <r>
    <x v="0"/>
    <x v="5"/>
    <x v="4"/>
    <s v="B.Smith"/>
    <s v="ADE"/>
    <x v="2"/>
    <n v="75"/>
    <x v="96"/>
  </r>
  <r>
    <x v="0"/>
    <x v="5"/>
    <x v="4"/>
    <s v="L.Shuey"/>
    <s v="WCE"/>
    <x v="1"/>
    <n v="109"/>
    <x v="19"/>
  </r>
  <r>
    <x v="0"/>
    <x v="5"/>
    <x v="4"/>
    <s v="E.Yeo"/>
    <s v="WCE"/>
    <x v="0"/>
    <n v="132"/>
    <x v="115"/>
  </r>
  <r>
    <x v="0"/>
    <x v="5"/>
    <x v="4"/>
    <s v="L.Hunter"/>
    <s v="WBD"/>
    <x v="4"/>
    <n v="63"/>
    <x v="11"/>
  </r>
  <r>
    <x v="0"/>
    <x v="5"/>
    <x v="4"/>
    <s v="J.De Goey"/>
    <s v="COL"/>
    <x v="4"/>
    <n v="77"/>
    <x v="16"/>
  </r>
  <r>
    <x v="0"/>
    <x v="5"/>
    <x v="4"/>
    <s v="M.Kreuzer"/>
    <s v="CAR"/>
    <x v="4"/>
    <n v="92"/>
    <x v="55"/>
  </r>
  <r>
    <x v="0"/>
    <x v="5"/>
    <x v="4"/>
    <s v="C.Hampton"/>
    <s v="ADE"/>
    <x v="4"/>
    <n v="69"/>
    <x v="120"/>
  </r>
  <r>
    <x v="0"/>
    <x v="6"/>
    <x v="4"/>
    <s v="J.Stringer"/>
    <s v="WBD"/>
    <x v="0"/>
    <n v="75"/>
    <x v="150"/>
  </r>
  <r>
    <x v="0"/>
    <x v="6"/>
    <x v="4"/>
    <s v="J.De Goey"/>
    <s v="COL"/>
    <x v="0"/>
    <n v="77"/>
    <x v="6"/>
  </r>
  <r>
    <x v="0"/>
    <x v="6"/>
    <x v="4"/>
    <s v="C.Salem"/>
    <s v="MEL"/>
    <x v="2"/>
    <n v="60"/>
    <x v="28"/>
  </r>
  <r>
    <x v="0"/>
    <x v="6"/>
    <x v="4"/>
    <s v="T.Goldstein"/>
    <s v="NTH"/>
    <x v="3"/>
    <n v="82"/>
    <x v="32"/>
  </r>
  <r>
    <x v="0"/>
    <x v="6"/>
    <x v="4"/>
    <s v="M.Murphy"/>
    <s v="CAR"/>
    <x v="1"/>
    <n v="118"/>
    <x v="18"/>
  </r>
  <r>
    <x v="0"/>
    <x v="6"/>
    <x v="4"/>
    <s v="L.Franklin"/>
    <s v="SYD"/>
    <x v="0"/>
    <n v="104"/>
    <x v="151"/>
  </r>
  <r>
    <x v="0"/>
    <x v="6"/>
    <x v="4"/>
    <s v="D.Hannebery"/>
    <s v="SYD"/>
    <x v="1"/>
    <n v="93"/>
    <x v="18"/>
  </r>
  <r>
    <x v="0"/>
    <x v="6"/>
    <x v="4"/>
    <s v="J.Selwood"/>
    <s v="GEE"/>
    <x v="1"/>
    <n v="121"/>
    <x v="4"/>
  </r>
  <r>
    <x v="0"/>
    <x v="6"/>
    <x v="4"/>
    <s v="D.Smith"/>
    <s v="GWS"/>
    <x v="0"/>
    <n v="77"/>
    <x v="35"/>
  </r>
  <r>
    <x v="0"/>
    <x v="6"/>
    <x v="4"/>
    <s v="J.Kelly"/>
    <s v="GWS"/>
    <x v="1"/>
    <n v="93"/>
    <x v="31"/>
  </r>
  <r>
    <x v="0"/>
    <x v="6"/>
    <x v="4"/>
    <s v="Z.Williams"/>
    <s v="GWS"/>
    <x v="2"/>
    <n v="102"/>
    <x v="83"/>
  </r>
  <r>
    <x v="0"/>
    <x v="6"/>
    <x v="4"/>
    <s v="A.Hall"/>
    <s v="GCS"/>
    <x v="1"/>
    <n v="103"/>
    <x v="20"/>
  </r>
  <r>
    <x v="0"/>
    <x v="6"/>
    <x v="4"/>
    <s v="M.Johnson"/>
    <s v="FRE"/>
    <x v="2"/>
    <n v="101"/>
    <x v="99"/>
  </r>
  <r>
    <x v="0"/>
    <x v="6"/>
    <x v="4"/>
    <s v="B.Houli"/>
    <s v="RIC"/>
    <x v="2"/>
    <n v="92"/>
    <x v="8"/>
  </r>
  <r>
    <x v="0"/>
    <x v="6"/>
    <x v="4"/>
    <s v="J.Steven"/>
    <s v="STK"/>
    <x v="1"/>
    <n v="80"/>
    <x v="20"/>
  </r>
  <r>
    <x v="0"/>
    <x v="6"/>
    <x v="4"/>
    <s v="B.Smith"/>
    <s v="ADE"/>
    <x v="2"/>
    <n v="69"/>
    <x v="110"/>
  </r>
  <r>
    <x v="0"/>
    <x v="6"/>
    <x v="4"/>
    <s v="L.Shuey"/>
    <s v="WCE"/>
    <x v="1"/>
    <n v="100"/>
    <x v="63"/>
  </r>
  <r>
    <x v="0"/>
    <x v="6"/>
    <x v="4"/>
    <s v="E.Yeo"/>
    <s v="WCE"/>
    <x v="0"/>
    <n v="138"/>
    <x v="41"/>
  </r>
  <r>
    <x v="0"/>
    <x v="6"/>
    <x v="4"/>
    <s v="L.Hunter"/>
    <s v="WBD"/>
    <x v="4"/>
    <n v="73"/>
    <x v="114"/>
  </r>
  <r>
    <x v="0"/>
    <x v="6"/>
    <x v="4"/>
    <s v="A.Neal-Bullen"/>
    <s v="MEL"/>
    <x v="4"/>
    <n v="83"/>
    <x v="16"/>
  </r>
  <r>
    <x v="0"/>
    <x v="6"/>
    <x v="4"/>
    <s v="A.Mullett"/>
    <s v="NTH"/>
    <x v="4"/>
    <n v="83"/>
    <x v="16"/>
  </r>
  <r>
    <x v="0"/>
    <x v="6"/>
    <x v="4"/>
    <s v="M.Kreuzer"/>
    <s v="CAR"/>
    <x v="4"/>
    <n v="93"/>
    <x v="95"/>
  </r>
  <r>
    <x v="0"/>
    <x v="7"/>
    <x v="4"/>
    <s v="J.Roughead"/>
    <s v="HAW"/>
    <x v="0"/>
    <n v="103"/>
    <x v="25"/>
  </r>
  <r>
    <x v="0"/>
    <x v="7"/>
    <x v="4"/>
    <s v="A.Mullett"/>
    <s v="NTH"/>
    <x v="2"/>
    <n v="83"/>
    <x v="16"/>
  </r>
  <r>
    <x v="0"/>
    <x v="7"/>
    <x v="4"/>
    <s v="T.Goldstein"/>
    <s v="NTH"/>
    <x v="3"/>
    <n v="92"/>
    <x v="12"/>
  </r>
  <r>
    <x v="0"/>
    <x v="7"/>
    <x v="4"/>
    <s v="M.Murphy"/>
    <s v="CAR"/>
    <x v="1"/>
    <n v="108"/>
    <x v="31"/>
  </r>
  <r>
    <x v="0"/>
    <x v="7"/>
    <x v="4"/>
    <s v="L.Franklin"/>
    <s v="SYD"/>
    <x v="0"/>
    <n v="106"/>
    <x v="102"/>
  </r>
  <r>
    <x v="0"/>
    <x v="7"/>
    <x v="4"/>
    <s v="D.Hannebery"/>
    <s v="SYD"/>
    <x v="1"/>
    <n v="97"/>
    <x v="5"/>
  </r>
  <r>
    <x v="0"/>
    <x v="7"/>
    <x v="4"/>
    <s v="J.Selwood"/>
    <s v="GEE"/>
    <x v="1"/>
    <n v="112"/>
    <x v="21"/>
  </r>
  <r>
    <x v="0"/>
    <x v="7"/>
    <x v="4"/>
    <s v="D.Smith"/>
    <s v="GWS"/>
    <x v="0"/>
    <n v="78"/>
    <x v="4"/>
  </r>
  <r>
    <x v="0"/>
    <x v="7"/>
    <x v="4"/>
    <s v="J.Kelly"/>
    <s v="GWS"/>
    <x v="1"/>
    <n v="100"/>
    <x v="152"/>
  </r>
  <r>
    <x v="0"/>
    <x v="7"/>
    <x v="4"/>
    <s v="Z.Williams"/>
    <s v="GWS"/>
    <x v="2"/>
    <n v="99"/>
    <x v="1"/>
  </r>
  <r>
    <x v="0"/>
    <x v="7"/>
    <x v="4"/>
    <s v="A.Hall"/>
    <s v="GCS"/>
    <x v="1"/>
    <n v="106"/>
    <x v="99"/>
  </r>
  <r>
    <x v="0"/>
    <x v="7"/>
    <x v="4"/>
    <s v="M.Johnson"/>
    <s v="FRE"/>
    <x v="2"/>
    <n v="107"/>
    <x v="25"/>
  </r>
  <r>
    <x v="0"/>
    <x v="7"/>
    <x v="4"/>
    <s v="B.Hill"/>
    <s v="FRE"/>
    <x v="0"/>
    <n v="103"/>
    <x v="31"/>
  </r>
  <r>
    <x v="0"/>
    <x v="7"/>
    <x v="4"/>
    <s v="B.Houli"/>
    <s v="RIC"/>
    <x v="2"/>
    <n v="87"/>
    <x v="82"/>
  </r>
  <r>
    <x v="0"/>
    <x v="7"/>
    <x v="4"/>
    <s v="J.Steven"/>
    <s v="STK"/>
    <x v="1"/>
    <n v="86"/>
    <x v="72"/>
  </r>
  <r>
    <x v="0"/>
    <x v="7"/>
    <x v="4"/>
    <s v="J.Webster"/>
    <s v="STK"/>
    <x v="2"/>
    <n v="56"/>
    <x v="153"/>
  </r>
  <r>
    <x v="0"/>
    <x v="7"/>
    <x v="4"/>
    <s v="L.Shuey"/>
    <s v="WCE"/>
    <x v="1"/>
    <n v="97"/>
    <x v="43"/>
  </r>
  <r>
    <x v="0"/>
    <x v="7"/>
    <x v="4"/>
    <s v="E.Yeo"/>
    <s v="WCE"/>
    <x v="0"/>
    <n v="144"/>
    <x v="99"/>
  </r>
  <r>
    <x v="0"/>
    <x v="7"/>
    <x v="4"/>
    <s v="L.Hunter"/>
    <s v="WBD"/>
    <x v="4"/>
    <n v="71"/>
    <x v="96"/>
  </r>
  <r>
    <x v="0"/>
    <x v="7"/>
    <x v="4"/>
    <s v="J.De Goey"/>
    <s v="COL"/>
    <x v="4"/>
    <n v="78"/>
    <x v="23"/>
  </r>
  <r>
    <x v="0"/>
    <x v="7"/>
    <x v="4"/>
    <s v="M.Kreuzer"/>
    <s v="CAR"/>
    <x v="4"/>
    <n v="100"/>
    <x v="2"/>
  </r>
  <r>
    <x v="0"/>
    <x v="7"/>
    <x v="4"/>
    <s v="B.Smith"/>
    <s v="ADE"/>
    <x v="4"/>
    <n v="71"/>
    <x v="42"/>
  </r>
  <r>
    <x v="0"/>
    <x v="8"/>
    <x v="4"/>
    <s v="J.Roughead"/>
    <s v="HAW"/>
    <x v="0"/>
    <n v="110"/>
    <x v="55"/>
  </r>
  <r>
    <x v="0"/>
    <x v="8"/>
    <x v="4"/>
    <s v="L.Hunter"/>
    <s v="WBD"/>
    <x v="1"/>
    <n v="66"/>
    <x v="146"/>
  </r>
  <r>
    <x v="0"/>
    <x v="8"/>
    <x v="4"/>
    <s v="C.Salem"/>
    <s v="MEL"/>
    <x v="2"/>
    <n v="57"/>
    <x v="116"/>
  </r>
  <r>
    <x v="0"/>
    <x v="8"/>
    <x v="4"/>
    <s v="A.Mullett"/>
    <s v="NTH"/>
    <x v="2"/>
    <n v="85"/>
    <x v="61"/>
  </r>
  <r>
    <x v="0"/>
    <x v="8"/>
    <x v="4"/>
    <s v="T.Goldstein"/>
    <s v="NTH"/>
    <x v="3"/>
    <n v="100"/>
    <x v="118"/>
  </r>
  <r>
    <x v="0"/>
    <x v="8"/>
    <x v="4"/>
    <s v="M.Murphy"/>
    <s v="CAR"/>
    <x v="1"/>
    <n v="108"/>
    <x v="38"/>
  </r>
  <r>
    <x v="0"/>
    <x v="8"/>
    <x v="4"/>
    <s v="L.Franklin"/>
    <s v="SYD"/>
    <x v="0"/>
    <n v="105"/>
    <x v="96"/>
  </r>
  <r>
    <x v="0"/>
    <x v="8"/>
    <x v="4"/>
    <s v="D.Hannebery"/>
    <s v="SYD"/>
    <x v="1"/>
    <n v="104"/>
    <x v="111"/>
  </r>
  <r>
    <x v="0"/>
    <x v="8"/>
    <x v="4"/>
    <s v="J.Selwood"/>
    <s v="GEE"/>
    <x v="1"/>
    <n v="115"/>
    <x v="114"/>
  </r>
  <r>
    <x v="0"/>
    <x v="8"/>
    <x v="4"/>
    <s v="J.Kelly"/>
    <s v="GWS"/>
    <x v="1"/>
    <n v="102"/>
    <x v="35"/>
  </r>
  <r>
    <x v="0"/>
    <x v="8"/>
    <x v="4"/>
    <s v="Z.Williams"/>
    <s v="GWS"/>
    <x v="2"/>
    <n v="95"/>
    <x v="6"/>
  </r>
  <r>
    <x v="0"/>
    <x v="8"/>
    <x v="4"/>
    <s v="M.Johnson"/>
    <s v="FRE"/>
    <x v="2"/>
    <n v="109"/>
    <x v="4"/>
  </r>
  <r>
    <x v="0"/>
    <x v="8"/>
    <x v="4"/>
    <s v="M.Walters"/>
    <s v="FRE"/>
    <x v="0"/>
    <n v="103"/>
    <x v="118"/>
  </r>
  <r>
    <x v="0"/>
    <x v="8"/>
    <x v="4"/>
    <s v="B.Hill"/>
    <s v="FRE"/>
    <x v="0"/>
    <n v="102"/>
    <x v="71"/>
  </r>
  <r>
    <x v="0"/>
    <x v="8"/>
    <x v="4"/>
    <s v="B.Houli"/>
    <s v="RIC"/>
    <x v="2"/>
    <n v="87"/>
    <x v="64"/>
  </r>
  <r>
    <x v="0"/>
    <x v="8"/>
    <x v="4"/>
    <s v="J.Steven"/>
    <s v="STK"/>
    <x v="1"/>
    <n v="92"/>
    <x v="43"/>
  </r>
  <r>
    <x v="0"/>
    <x v="8"/>
    <x v="4"/>
    <s v="L.Shuey"/>
    <s v="WCE"/>
    <x v="1"/>
    <n v="88"/>
    <x v="21"/>
  </r>
  <r>
    <x v="0"/>
    <x v="8"/>
    <x v="4"/>
    <s v="E.Yeo"/>
    <s v="WCE"/>
    <x v="0"/>
    <n v="127"/>
    <x v="0"/>
  </r>
  <r>
    <x v="0"/>
    <x v="8"/>
    <x v="4"/>
    <s v="M.Kreuzer"/>
    <s v="CAR"/>
    <x v="4"/>
    <n v="101"/>
    <x v="37"/>
  </r>
  <r>
    <x v="0"/>
    <x v="8"/>
    <x v="4"/>
    <s v="D.Smith"/>
    <s v="GWS"/>
    <x v="4"/>
    <n v="78"/>
    <x v="16"/>
  </r>
  <r>
    <x v="0"/>
    <x v="8"/>
    <x v="4"/>
    <s v="A.Hall"/>
    <s v="GCS"/>
    <x v="4"/>
    <n v="106"/>
    <x v="16"/>
  </r>
  <r>
    <x v="0"/>
    <x v="8"/>
    <x v="4"/>
    <s v="B.Smith"/>
    <s v="ADE"/>
    <x v="4"/>
    <n v="60"/>
    <x v="109"/>
  </r>
  <r>
    <x v="0"/>
    <x v="9"/>
    <x v="4"/>
    <s v="J.Roughead"/>
    <s v="HAW"/>
    <x v="0"/>
    <n v="115"/>
    <x v="33"/>
  </r>
  <r>
    <x v="0"/>
    <x v="9"/>
    <x v="4"/>
    <s v="A.Mullett"/>
    <s v="NTH"/>
    <x v="2"/>
    <n v="74"/>
    <x v="29"/>
  </r>
  <r>
    <x v="0"/>
    <x v="9"/>
    <x v="4"/>
    <s v="T.Goldstein"/>
    <s v="NTH"/>
    <x v="3"/>
    <n v="100"/>
    <x v="24"/>
  </r>
  <r>
    <x v="0"/>
    <x v="9"/>
    <x v="4"/>
    <s v="M.Murphy"/>
    <s v="CAR"/>
    <x v="1"/>
    <n v="110"/>
    <x v="52"/>
  </r>
  <r>
    <x v="0"/>
    <x v="9"/>
    <x v="4"/>
    <s v="L.Franklin"/>
    <s v="SYD"/>
    <x v="0"/>
    <n v="114"/>
    <x v="99"/>
  </r>
  <r>
    <x v="0"/>
    <x v="9"/>
    <x v="4"/>
    <s v="D.Hannebery"/>
    <s v="SYD"/>
    <x v="1"/>
    <n v="105"/>
    <x v="56"/>
  </r>
  <r>
    <x v="0"/>
    <x v="9"/>
    <x v="4"/>
    <s v="C.Mills"/>
    <s v="SYD"/>
    <x v="2"/>
    <n v="70"/>
    <x v="13"/>
  </r>
  <r>
    <x v="0"/>
    <x v="9"/>
    <x v="4"/>
    <s v="J.Selwood"/>
    <s v="GEE"/>
    <x v="1"/>
    <n v="111"/>
    <x v="5"/>
  </r>
  <r>
    <x v="0"/>
    <x v="9"/>
    <x v="4"/>
    <s v="Z.Williams"/>
    <s v="GWS"/>
    <x v="2"/>
    <n v="98"/>
    <x v="99"/>
  </r>
  <r>
    <x v="0"/>
    <x v="9"/>
    <x v="4"/>
    <s v="J.Kelly"/>
    <s v="GWS"/>
    <x v="1"/>
    <n v="104"/>
    <x v="12"/>
  </r>
  <r>
    <x v="0"/>
    <x v="9"/>
    <x v="4"/>
    <s v="A.Hall"/>
    <s v="GCS"/>
    <x v="1"/>
    <n v="105"/>
    <x v="2"/>
  </r>
  <r>
    <x v="0"/>
    <x v="9"/>
    <x v="4"/>
    <s v="M.Johnson"/>
    <s v="FRE"/>
    <x v="2"/>
    <n v="101"/>
    <x v="88"/>
  </r>
  <r>
    <x v="0"/>
    <x v="9"/>
    <x v="4"/>
    <s v="M.Walters"/>
    <s v="FRE"/>
    <x v="0"/>
    <n v="105"/>
    <x v="79"/>
  </r>
  <r>
    <x v="0"/>
    <x v="9"/>
    <x v="4"/>
    <s v="B.Hill"/>
    <s v="FRE"/>
    <x v="0"/>
    <n v="91"/>
    <x v="84"/>
  </r>
  <r>
    <x v="0"/>
    <x v="9"/>
    <x v="4"/>
    <s v="B.Houli"/>
    <s v="RIC"/>
    <x v="2"/>
    <n v="95"/>
    <x v="95"/>
  </r>
  <r>
    <x v="0"/>
    <x v="9"/>
    <x v="4"/>
    <s v="J.Steven"/>
    <s v="STK"/>
    <x v="1"/>
    <n v="88"/>
    <x v="30"/>
  </r>
  <r>
    <x v="0"/>
    <x v="9"/>
    <x v="4"/>
    <s v="C.Masten"/>
    <s v="WCE"/>
    <x v="1"/>
    <n v="80"/>
    <x v="61"/>
  </r>
  <r>
    <x v="0"/>
    <x v="9"/>
    <x v="4"/>
    <s v="E.Yeo"/>
    <s v="WCE"/>
    <x v="0"/>
    <n v="138"/>
    <x v="2"/>
  </r>
  <r>
    <x v="0"/>
    <x v="9"/>
    <x v="4"/>
    <s v="L.Hunter"/>
    <s v="WBD"/>
    <x v="4"/>
    <n v="70"/>
    <x v="49"/>
  </r>
  <r>
    <x v="0"/>
    <x v="9"/>
    <x v="4"/>
    <s v="J.De Goey"/>
    <s v="COL"/>
    <x v="4"/>
    <n v="65"/>
    <x v="0"/>
  </r>
  <r>
    <x v="0"/>
    <x v="9"/>
    <x v="4"/>
    <s v="M.Kreuzer"/>
    <s v="CAR"/>
    <x v="4"/>
    <n v="123"/>
    <x v="136"/>
  </r>
  <r>
    <x v="0"/>
    <x v="9"/>
    <x v="4"/>
    <s v="L.Shuey"/>
    <s v="WCE"/>
    <x v="4"/>
    <n v="88"/>
    <x v="16"/>
  </r>
  <r>
    <x v="0"/>
    <x v="10"/>
    <x v="4"/>
    <s v="J.Roughead"/>
    <s v="HAW"/>
    <x v="0"/>
    <n v="122"/>
    <x v="24"/>
  </r>
  <r>
    <x v="0"/>
    <x v="10"/>
    <x v="4"/>
    <s v="L.Shiels"/>
    <s v="HAW"/>
    <x v="1"/>
    <n v="74"/>
    <x v="49"/>
  </r>
  <r>
    <x v="0"/>
    <x v="10"/>
    <x v="4"/>
    <s v="J.De Goey"/>
    <s v="COL"/>
    <x v="0"/>
    <n v="64"/>
    <x v="69"/>
  </r>
  <r>
    <x v="0"/>
    <x v="10"/>
    <x v="4"/>
    <s v="A.Mullett"/>
    <s v="NTH"/>
    <x v="2"/>
    <n v="68"/>
    <x v="28"/>
  </r>
  <r>
    <x v="0"/>
    <x v="10"/>
    <x v="4"/>
    <s v="T.Goldstein"/>
    <s v="NTH"/>
    <x v="3"/>
    <n v="105"/>
    <x v="47"/>
  </r>
  <r>
    <x v="0"/>
    <x v="10"/>
    <x v="4"/>
    <s v="M.Murphy"/>
    <s v="CAR"/>
    <x v="1"/>
    <n v="110"/>
    <x v="16"/>
  </r>
  <r>
    <x v="0"/>
    <x v="10"/>
    <x v="4"/>
    <s v="J.Selwood"/>
    <s v="GEE"/>
    <x v="1"/>
    <n v="128"/>
    <x v="103"/>
  </r>
  <r>
    <x v="0"/>
    <x v="10"/>
    <x v="4"/>
    <s v="Z.Williams"/>
    <s v="GWS"/>
    <x v="2"/>
    <n v="103"/>
    <x v="113"/>
  </r>
  <r>
    <x v="0"/>
    <x v="10"/>
    <x v="4"/>
    <s v="J.Kelly"/>
    <s v="GWS"/>
    <x v="1"/>
    <n v="119"/>
    <x v="154"/>
  </r>
  <r>
    <x v="0"/>
    <x v="10"/>
    <x v="4"/>
    <s v="A.Hall"/>
    <s v="GCS"/>
    <x v="1"/>
    <n v="109"/>
    <x v="99"/>
  </r>
  <r>
    <x v="0"/>
    <x v="10"/>
    <x v="4"/>
    <s v="M.Johnson"/>
    <s v="FRE"/>
    <x v="2"/>
    <n v="97"/>
    <x v="9"/>
  </r>
  <r>
    <x v="0"/>
    <x v="10"/>
    <x v="4"/>
    <s v="M.Walters"/>
    <s v="FRE"/>
    <x v="0"/>
    <n v="117"/>
    <x v="54"/>
  </r>
  <r>
    <x v="0"/>
    <x v="10"/>
    <x v="4"/>
    <s v="B.Hill"/>
    <s v="FRE"/>
    <x v="0"/>
    <n v="96"/>
    <x v="17"/>
  </r>
  <r>
    <x v="0"/>
    <x v="10"/>
    <x v="4"/>
    <s v="B.Houli"/>
    <s v="RIC"/>
    <x v="2"/>
    <n v="108"/>
    <x v="68"/>
  </r>
  <r>
    <x v="0"/>
    <x v="10"/>
    <x v="4"/>
    <s v="J.Lever"/>
    <s v="ADE"/>
    <x v="2"/>
    <n v="91"/>
    <x v="54"/>
  </r>
  <r>
    <x v="0"/>
    <x v="10"/>
    <x v="4"/>
    <s v="L.Shuey"/>
    <s v="WCE"/>
    <x v="1"/>
    <n v="89"/>
    <x v="25"/>
  </r>
  <r>
    <x v="0"/>
    <x v="10"/>
    <x v="4"/>
    <s v="D.Sheed"/>
    <s v="WCE"/>
    <x v="1"/>
    <n v="89"/>
    <x v="12"/>
  </r>
  <r>
    <x v="0"/>
    <x v="10"/>
    <x v="4"/>
    <s v="E.Yeo"/>
    <s v="WCE"/>
    <x v="0"/>
    <n v="126"/>
    <x v="8"/>
  </r>
  <r>
    <x v="0"/>
    <x v="10"/>
    <x v="4"/>
    <s v="M.Kreuzer"/>
    <s v="CAR"/>
    <x v="4"/>
    <n v="123"/>
    <x v="16"/>
  </r>
  <r>
    <x v="0"/>
    <x v="10"/>
    <x v="4"/>
    <s v="D.Hannebery"/>
    <s v="SYD"/>
    <x v="4"/>
    <n v="105"/>
    <x v="16"/>
  </r>
  <r>
    <x v="0"/>
    <x v="10"/>
    <x v="4"/>
    <s v="L.Franklin"/>
    <s v="SYD"/>
    <x v="4"/>
    <n v="114"/>
    <x v="16"/>
  </r>
  <r>
    <x v="0"/>
    <x v="10"/>
    <x v="4"/>
    <s v="J.Steven"/>
    <s v="STK"/>
    <x v="4"/>
    <n v="88"/>
    <x v="16"/>
  </r>
  <r>
    <x v="0"/>
    <x v="11"/>
    <x v="4"/>
    <s v="J.Roughead"/>
    <s v="HAW"/>
    <x v="0"/>
    <n v="111"/>
    <x v="11"/>
  </r>
  <r>
    <x v="0"/>
    <x v="11"/>
    <x v="4"/>
    <s v="L.Shiels"/>
    <s v="HAW"/>
    <x v="1"/>
    <n v="82"/>
    <x v="94"/>
  </r>
  <r>
    <x v="0"/>
    <x v="11"/>
    <x v="4"/>
    <s v="J.De Goey"/>
    <s v="COL"/>
    <x v="0"/>
    <n v="68"/>
    <x v="54"/>
  </r>
  <r>
    <x v="0"/>
    <x v="11"/>
    <x v="4"/>
    <s v="M.Kreuzer"/>
    <s v="CAR"/>
    <x v="3"/>
    <n v="134"/>
    <x v="27"/>
  </r>
  <r>
    <x v="0"/>
    <x v="11"/>
    <x v="4"/>
    <s v="M.Murphy"/>
    <s v="CAR"/>
    <x v="1"/>
    <n v="110"/>
    <x v="33"/>
  </r>
  <r>
    <x v="0"/>
    <x v="11"/>
    <x v="4"/>
    <s v="L.Franklin"/>
    <s v="SYD"/>
    <x v="0"/>
    <n v="117"/>
    <x v="4"/>
  </r>
  <r>
    <x v="0"/>
    <x v="11"/>
    <x v="4"/>
    <s v="D.Hannebery"/>
    <s v="SYD"/>
    <x v="1"/>
    <n v="105"/>
    <x v="35"/>
  </r>
  <r>
    <x v="0"/>
    <x v="11"/>
    <x v="4"/>
    <s v="Z.Williams"/>
    <s v="GWS"/>
    <x v="2"/>
    <n v="98"/>
    <x v="74"/>
  </r>
  <r>
    <x v="0"/>
    <x v="11"/>
    <x v="4"/>
    <s v="J.Kelly"/>
    <s v="GWS"/>
    <x v="1"/>
    <n v="117"/>
    <x v="19"/>
  </r>
  <r>
    <x v="0"/>
    <x v="11"/>
    <x v="4"/>
    <s v="A.Hall"/>
    <s v="GCS"/>
    <x v="1"/>
    <n v="114"/>
    <x v="9"/>
  </r>
  <r>
    <x v="0"/>
    <x v="11"/>
    <x v="4"/>
    <s v="D.Swallow"/>
    <s v="GCS"/>
    <x v="1"/>
    <n v="74"/>
    <x v="83"/>
  </r>
  <r>
    <x v="0"/>
    <x v="11"/>
    <x v="4"/>
    <s v="K.Kolodjashnij"/>
    <s v="GCS"/>
    <x v="2"/>
    <n v="83"/>
    <x v="0"/>
  </r>
  <r>
    <x v="0"/>
    <x v="11"/>
    <x v="4"/>
    <s v="M.Johnson"/>
    <s v="FRE"/>
    <x v="2"/>
    <n v="90"/>
    <x v="21"/>
  </r>
  <r>
    <x v="0"/>
    <x v="11"/>
    <x v="4"/>
    <s v="M.Walters"/>
    <s v="FRE"/>
    <x v="0"/>
    <n v="111"/>
    <x v="4"/>
  </r>
  <r>
    <x v="0"/>
    <x v="11"/>
    <x v="4"/>
    <s v="B.Hill"/>
    <s v="FRE"/>
    <x v="0"/>
    <n v="91"/>
    <x v="47"/>
  </r>
  <r>
    <x v="0"/>
    <x v="11"/>
    <x v="4"/>
    <s v="B.Houli"/>
    <s v="RIC"/>
    <x v="2"/>
    <n v="108"/>
    <x v="16"/>
  </r>
  <r>
    <x v="0"/>
    <x v="11"/>
    <x v="4"/>
    <s v="J.Steven"/>
    <s v="STK"/>
    <x v="1"/>
    <n v="82"/>
    <x v="51"/>
  </r>
  <r>
    <x v="0"/>
    <x v="11"/>
    <x v="4"/>
    <s v="J.Lever"/>
    <s v="ADE"/>
    <x v="2"/>
    <n v="95"/>
    <x v="25"/>
  </r>
  <r>
    <x v="0"/>
    <x v="11"/>
    <x v="4"/>
    <s v="T.Goldstein"/>
    <s v="NTH"/>
    <x v="4"/>
    <n v="105"/>
    <x v="16"/>
  </r>
  <r>
    <x v="0"/>
    <x v="11"/>
    <x v="4"/>
    <s v="J.Selwood"/>
    <s v="GEE"/>
    <x v="4"/>
    <n v="128"/>
    <x v="16"/>
  </r>
  <r>
    <x v="0"/>
    <x v="11"/>
    <x v="4"/>
    <s v="L.Shuey"/>
    <s v="WCE"/>
    <x v="4"/>
    <n v="89"/>
    <x v="16"/>
  </r>
  <r>
    <x v="0"/>
    <x v="11"/>
    <x v="4"/>
    <s v="E.Yeo"/>
    <s v="WCE"/>
    <x v="4"/>
    <n v="126"/>
    <x v="16"/>
  </r>
  <r>
    <x v="0"/>
    <x v="12"/>
    <x v="4"/>
    <s v="L.Jong"/>
    <s v="WBD"/>
    <x v="0"/>
    <n v="58"/>
    <x v="155"/>
  </r>
  <r>
    <x v="0"/>
    <x v="12"/>
    <x v="4"/>
    <s v="M.Murphy"/>
    <s v="CAR"/>
    <x v="1"/>
    <n v="106"/>
    <x v="63"/>
  </r>
  <r>
    <x v="0"/>
    <x v="12"/>
    <x v="4"/>
    <s v="L.Jones"/>
    <s v="CAR"/>
    <x v="0"/>
    <n v="65"/>
    <x v="91"/>
  </r>
  <r>
    <x v="0"/>
    <x v="12"/>
    <x v="4"/>
    <s v="M.Kreuzer"/>
    <s v="CAR"/>
    <x v="3"/>
    <n v="138"/>
    <x v="89"/>
  </r>
  <r>
    <x v="0"/>
    <x v="12"/>
    <x v="4"/>
    <s v="D.Hannebery"/>
    <s v="SYD"/>
    <x v="1"/>
    <n v="96"/>
    <x v="77"/>
  </r>
  <r>
    <x v="0"/>
    <x v="12"/>
    <x v="4"/>
    <s v="L.Franklin"/>
    <s v="SYD"/>
    <x v="0"/>
    <n v="92"/>
    <x v="110"/>
  </r>
  <r>
    <x v="0"/>
    <x v="12"/>
    <x v="4"/>
    <s v="J.Selwood"/>
    <s v="GEE"/>
    <x v="1"/>
    <n v="123"/>
    <x v="51"/>
  </r>
  <r>
    <x v="0"/>
    <x v="12"/>
    <x v="4"/>
    <s v="Z.Williams"/>
    <s v="GWS"/>
    <x v="2"/>
    <n v="98"/>
    <x v="16"/>
  </r>
  <r>
    <x v="0"/>
    <x v="12"/>
    <x v="4"/>
    <s v="A.Hall"/>
    <s v="GCS"/>
    <x v="1"/>
    <n v="102"/>
    <x v="74"/>
  </r>
  <r>
    <x v="0"/>
    <x v="12"/>
    <x v="4"/>
    <s v="K.Kolodjashnij"/>
    <s v="GCS"/>
    <x v="2"/>
    <n v="79"/>
    <x v="58"/>
  </r>
  <r>
    <x v="0"/>
    <x v="12"/>
    <x v="4"/>
    <s v="M.Johnson"/>
    <s v="FRE"/>
    <x v="2"/>
    <n v="90"/>
    <x v="16"/>
  </r>
  <r>
    <x v="0"/>
    <x v="12"/>
    <x v="4"/>
    <s v="M.Walters"/>
    <s v="FRE"/>
    <x v="0"/>
    <n v="111"/>
    <x v="16"/>
  </r>
  <r>
    <x v="0"/>
    <x v="12"/>
    <x v="4"/>
    <s v="B.Houli"/>
    <s v="RIC"/>
    <x v="2"/>
    <n v="114"/>
    <x v="76"/>
  </r>
  <r>
    <x v="0"/>
    <x v="12"/>
    <x v="4"/>
    <s v="J.Steven"/>
    <s v="STK"/>
    <x v="1"/>
    <n v="76"/>
    <x v="42"/>
  </r>
  <r>
    <x v="0"/>
    <x v="12"/>
    <x v="4"/>
    <s v="J.Webster"/>
    <s v="STK"/>
    <x v="2"/>
    <n v="58"/>
    <x v="96"/>
  </r>
  <r>
    <x v="0"/>
    <x v="12"/>
    <x v="4"/>
    <s v="D.Sheed"/>
    <s v="WCE"/>
    <x v="1"/>
    <n v="104"/>
    <x v="95"/>
  </r>
  <r>
    <x v="0"/>
    <x v="12"/>
    <x v="4"/>
    <s v="L.Shuey"/>
    <s v="WCE"/>
    <x v="1"/>
    <n v="92"/>
    <x v="60"/>
  </r>
  <r>
    <x v="0"/>
    <x v="12"/>
    <x v="4"/>
    <s v="E.Yeo"/>
    <s v="WCE"/>
    <x v="0"/>
    <n v="124"/>
    <x v="65"/>
  </r>
  <r>
    <x v="0"/>
    <x v="12"/>
    <x v="4"/>
    <s v="T.Goldstein"/>
    <s v="NTH"/>
    <x v="4"/>
    <n v="108"/>
    <x v="81"/>
  </r>
  <r>
    <x v="0"/>
    <x v="12"/>
    <x v="4"/>
    <s v="J.Kelly"/>
    <s v="GWS"/>
    <x v="4"/>
    <n v="117"/>
    <x v="16"/>
  </r>
  <r>
    <x v="0"/>
    <x v="12"/>
    <x v="4"/>
    <s v="B.Hill"/>
    <s v="FRE"/>
    <x v="4"/>
    <n v="91"/>
    <x v="16"/>
  </r>
  <r>
    <x v="0"/>
    <x v="12"/>
    <x v="4"/>
    <s v="J.Lever"/>
    <s v="ADE"/>
    <x v="4"/>
    <n v="95"/>
    <x v="16"/>
  </r>
  <r>
    <x v="0"/>
    <x v="13"/>
    <x v="4"/>
    <s v="M.Kreuzer"/>
    <s v="CAR"/>
    <x v="3"/>
    <n v="144"/>
    <x v="118"/>
  </r>
  <r>
    <x v="0"/>
    <x v="13"/>
    <x v="4"/>
    <s v="M.Murphy"/>
    <s v="CAR"/>
    <x v="1"/>
    <n v="99"/>
    <x v="17"/>
  </r>
  <r>
    <x v="0"/>
    <x v="13"/>
    <x v="4"/>
    <s v="L.Jones"/>
    <s v="CAR"/>
    <x v="0"/>
    <n v="71"/>
    <x v="102"/>
  </r>
  <r>
    <x v="0"/>
    <x v="13"/>
    <x v="4"/>
    <s v="D.Hannebery"/>
    <s v="SYD"/>
    <x v="1"/>
    <n v="89"/>
    <x v="63"/>
  </r>
  <r>
    <x v="0"/>
    <x v="13"/>
    <x v="4"/>
    <s v="L.Franklin"/>
    <s v="SYD"/>
    <x v="0"/>
    <n v="92"/>
    <x v="52"/>
  </r>
  <r>
    <x v="0"/>
    <x v="13"/>
    <x v="4"/>
    <s v="J.Selwood"/>
    <s v="GEE"/>
    <x v="1"/>
    <n v="107"/>
    <x v="156"/>
  </r>
  <r>
    <x v="0"/>
    <x v="13"/>
    <x v="4"/>
    <s v="Z.Williams"/>
    <s v="GWS"/>
    <x v="2"/>
    <n v="89"/>
    <x v="79"/>
  </r>
  <r>
    <x v="0"/>
    <x v="13"/>
    <x v="4"/>
    <s v="D.Swallow"/>
    <s v="GCS"/>
    <x v="1"/>
    <n v="72"/>
    <x v="71"/>
  </r>
  <r>
    <x v="0"/>
    <x v="13"/>
    <x v="4"/>
    <s v="B.Hill"/>
    <s v="FRE"/>
    <x v="0"/>
    <n v="97"/>
    <x v="80"/>
  </r>
  <r>
    <x v="0"/>
    <x v="13"/>
    <x v="4"/>
    <s v="M.Walters"/>
    <s v="FRE"/>
    <x v="0"/>
    <n v="104"/>
    <x v="62"/>
  </r>
  <r>
    <x v="0"/>
    <x v="13"/>
    <x v="4"/>
    <s v="M.Johnson"/>
    <s v="FRE"/>
    <x v="2"/>
    <n v="86"/>
    <x v="54"/>
  </r>
  <r>
    <x v="0"/>
    <x v="13"/>
    <x v="4"/>
    <s v="B.Houli"/>
    <s v="RIC"/>
    <x v="2"/>
    <n v="125"/>
    <x v="15"/>
  </r>
  <r>
    <x v="0"/>
    <x v="13"/>
    <x v="4"/>
    <s v="J.Steven"/>
    <s v="STK"/>
    <x v="1"/>
    <n v="73"/>
    <x v="85"/>
  </r>
  <r>
    <x v="0"/>
    <x v="13"/>
    <x v="4"/>
    <s v="B.Smith"/>
    <s v="ADE"/>
    <x v="2"/>
    <n v="65"/>
    <x v="44"/>
  </r>
  <r>
    <x v="0"/>
    <x v="13"/>
    <x v="4"/>
    <s v="J.Lever"/>
    <s v="ADE"/>
    <x v="2"/>
    <n v="91"/>
    <x v="0"/>
  </r>
  <r>
    <x v="0"/>
    <x v="13"/>
    <x v="4"/>
    <s v="D.Sheed"/>
    <s v="WCE"/>
    <x v="1"/>
    <n v="104"/>
    <x v="47"/>
  </r>
  <r>
    <x v="0"/>
    <x v="13"/>
    <x v="4"/>
    <s v="L.Shuey"/>
    <s v="WCE"/>
    <x v="1"/>
    <n v="90"/>
    <x v="9"/>
  </r>
  <r>
    <x v="0"/>
    <x v="13"/>
    <x v="4"/>
    <s v="E.Yeo"/>
    <s v="WCE"/>
    <x v="0"/>
    <n v="121"/>
    <x v="85"/>
  </r>
  <r>
    <x v="0"/>
    <x v="13"/>
    <x v="4"/>
    <s v="J.Roughead"/>
    <s v="HAW"/>
    <x v="4"/>
    <n v="100"/>
    <x v="98"/>
  </r>
  <r>
    <x v="0"/>
    <x v="13"/>
    <x v="4"/>
    <s v="T.Goldstein"/>
    <s v="NTH"/>
    <x v="4"/>
    <n v="105"/>
    <x v="3"/>
  </r>
  <r>
    <x v="0"/>
    <x v="13"/>
    <x v="4"/>
    <s v="J.Kelly"/>
    <s v="GWS"/>
    <x v="4"/>
    <n v="117"/>
    <x v="16"/>
  </r>
  <r>
    <x v="0"/>
    <x v="13"/>
    <x v="4"/>
    <s v="A.Hall"/>
    <s v="GCS"/>
    <x v="4"/>
    <n v="102"/>
    <x v="16"/>
  </r>
  <r>
    <x v="0"/>
    <x v="14"/>
    <x v="4"/>
    <s v="L.Shiels"/>
    <s v="HAW"/>
    <x v="1"/>
    <n v="78"/>
    <x v="88"/>
  </r>
  <r>
    <x v="0"/>
    <x v="14"/>
    <x v="4"/>
    <s v="T.Langdon"/>
    <s v="COL"/>
    <x v="2"/>
    <n v="70"/>
    <x v="21"/>
  </r>
  <r>
    <x v="0"/>
    <x v="14"/>
    <x v="4"/>
    <s v="B.Vince"/>
    <s v="MEL"/>
    <x v="2"/>
    <n v="87"/>
    <x v="11"/>
  </r>
  <r>
    <x v="0"/>
    <x v="14"/>
    <x v="4"/>
    <s v="L.Jones"/>
    <s v="CAR"/>
    <x v="0"/>
    <n v="74"/>
    <x v="65"/>
  </r>
  <r>
    <x v="0"/>
    <x v="14"/>
    <x v="4"/>
    <s v="M.Murphy"/>
    <s v="CAR"/>
    <x v="1"/>
    <n v="97"/>
    <x v="53"/>
  </r>
  <r>
    <x v="0"/>
    <x v="14"/>
    <x v="4"/>
    <s v="M.Kreuzer"/>
    <s v="CAR"/>
    <x v="3"/>
    <n v="138"/>
    <x v="83"/>
  </r>
  <r>
    <x v="0"/>
    <x v="14"/>
    <x v="4"/>
    <s v="D.Hannebery"/>
    <s v="SYD"/>
    <x v="1"/>
    <n v="79"/>
    <x v="7"/>
  </r>
  <r>
    <x v="0"/>
    <x v="14"/>
    <x v="4"/>
    <s v="L.Franklin"/>
    <s v="SYD"/>
    <x v="0"/>
    <n v="102"/>
    <x v="90"/>
  </r>
  <r>
    <x v="0"/>
    <x v="14"/>
    <x v="4"/>
    <s v="N.Haynes"/>
    <s v="GWS"/>
    <x v="2"/>
    <n v="88"/>
    <x v="31"/>
  </r>
  <r>
    <x v="0"/>
    <x v="14"/>
    <x v="4"/>
    <s v="J.Kelly"/>
    <s v="GWS"/>
    <x v="1"/>
    <n v="110"/>
    <x v="31"/>
  </r>
  <r>
    <x v="0"/>
    <x v="14"/>
    <x v="4"/>
    <s v="M.Johnson"/>
    <s v="FRE"/>
    <x v="2"/>
    <n v="87"/>
    <x v="35"/>
  </r>
  <r>
    <x v="0"/>
    <x v="14"/>
    <x v="4"/>
    <s v="B.Hill"/>
    <s v="FRE"/>
    <x v="0"/>
    <n v="104"/>
    <x v="64"/>
  </r>
  <r>
    <x v="0"/>
    <x v="14"/>
    <x v="4"/>
    <s v="M.Walters"/>
    <s v="FRE"/>
    <x v="0"/>
    <n v="110"/>
    <x v="157"/>
  </r>
  <r>
    <x v="0"/>
    <x v="14"/>
    <x v="4"/>
    <s v="J.Steven"/>
    <s v="STK"/>
    <x v="1"/>
    <n v="70"/>
    <x v="17"/>
  </r>
  <r>
    <x v="0"/>
    <x v="14"/>
    <x v="4"/>
    <s v="J.Lever"/>
    <s v="ADE"/>
    <x v="2"/>
    <n v="94"/>
    <x v="94"/>
  </r>
  <r>
    <x v="0"/>
    <x v="14"/>
    <x v="4"/>
    <s v="D.Sheed"/>
    <s v="WCE"/>
    <x v="1"/>
    <n v="104"/>
    <x v="69"/>
  </r>
  <r>
    <x v="0"/>
    <x v="14"/>
    <x v="4"/>
    <s v="L.Shuey"/>
    <s v="WCE"/>
    <x v="1"/>
    <n v="88"/>
    <x v="69"/>
  </r>
  <r>
    <x v="0"/>
    <x v="14"/>
    <x v="4"/>
    <s v="E.Yeo"/>
    <s v="WCE"/>
    <x v="0"/>
    <n v="128"/>
    <x v="25"/>
  </r>
  <r>
    <x v="0"/>
    <x v="14"/>
    <x v="4"/>
    <s v="T.Goldstein"/>
    <s v="NTH"/>
    <x v="4"/>
    <n v="98"/>
    <x v="47"/>
  </r>
  <r>
    <x v="0"/>
    <x v="14"/>
    <x v="4"/>
    <s v="J.Selwood"/>
    <s v="GEE"/>
    <x v="4"/>
    <n v="107"/>
    <x v="16"/>
  </r>
  <r>
    <x v="0"/>
    <x v="14"/>
    <x v="4"/>
    <s v="Z.Williams"/>
    <s v="GWS"/>
    <x v="4"/>
    <n v="89"/>
    <x v="16"/>
  </r>
  <r>
    <x v="0"/>
    <x v="14"/>
    <x v="4"/>
    <s v="B.Houli"/>
    <s v="RIC"/>
    <x v="4"/>
    <n v="125"/>
    <x v="16"/>
  </r>
  <r>
    <x v="0"/>
    <x v="15"/>
    <x v="4"/>
    <s v="T.Langdon"/>
    <s v="COL"/>
    <x v="2"/>
    <n v="70"/>
    <x v="69"/>
  </r>
  <r>
    <x v="0"/>
    <x v="15"/>
    <x v="4"/>
    <s v="B.Vince"/>
    <s v="MEL"/>
    <x v="2"/>
    <n v="86"/>
    <x v="17"/>
  </r>
  <r>
    <x v="0"/>
    <x v="15"/>
    <x v="4"/>
    <s v="T.Rockliff"/>
    <s v="BRL"/>
    <x v="1"/>
    <n v="66"/>
    <x v="83"/>
  </r>
  <r>
    <x v="0"/>
    <x v="15"/>
    <x v="4"/>
    <s v="L.Jones"/>
    <s v="CAR"/>
    <x v="0"/>
    <n v="80"/>
    <x v="82"/>
  </r>
  <r>
    <x v="0"/>
    <x v="15"/>
    <x v="4"/>
    <s v="M.Kreuzer"/>
    <s v="CAR"/>
    <x v="3"/>
    <n v="128"/>
    <x v="8"/>
  </r>
  <r>
    <x v="0"/>
    <x v="15"/>
    <x v="4"/>
    <s v="M.Murphy"/>
    <s v="CAR"/>
    <x v="1"/>
    <n v="109"/>
    <x v="119"/>
  </r>
  <r>
    <x v="0"/>
    <x v="15"/>
    <x v="4"/>
    <s v="L.Franklin"/>
    <s v="SYD"/>
    <x v="0"/>
    <n v="101"/>
    <x v="35"/>
  </r>
  <r>
    <x v="0"/>
    <x v="15"/>
    <x v="4"/>
    <s v="D.Hannebery"/>
    <s v="SYD"/>
    <x v="1"/>
    <n v="71"/>
    <x v="51"/>
  </r>
  <r>
    <x v="0"/>
    <x v="15"/>
    <x v="4"/>
    <s v="J.Selwood"/>
    <s v="GEE"/>
    <x v="1"/>
    <n v="105"/>
    <x v="20"/>
  </r>
  <r>
    <x v="0"/>
    <x v="15"/>
    <x v="4"/>
    <s v="J.Kelly"/>
    <s v="GWS"/>
    <x v="1"/>
    <n v="116"/>
    <x v="5"/>
  </r>
  <r>
    <x v="0"/>
    <x v="15"/>
    <x v="4"/>
    <s v="N.Haynes"/>
    <s v="GWS"/>
    <x v="2"/>
    <n v="75"/>
    <x v="108"/>
  </r>
  <r>
    <x v="0"/>
    <x v="15"/>
    <x v="4"/>
    <s v="M.Johnson"/>
    <s v="FRE"/>
    <x v="2"/>
    <n v="90"/>
    <x v="21"/>
  </r>
  <r>
    <x v="0"/>
    <x v="15"/>
    <x v="4"/>
    <s v="M.Walters"/>
    <s v="FRE"/>
    <x v="0"/>
    <n v="122"/>
    <x v="10"/>
  </r>
  <r>
    <x v="0"/>
    <x v="15"/>
    <x v="4"/>
    <s v="B.Hill"/>
    <s v="FRE"/>
    <x v="0"/>
    <n v="117"/>
    <x v="1"/>
  </r>
  <r>
    <x v="0"/>
    <x v="15"/>
    <x v="4"/>
    <s v="J.Lever"/>
    <s v="ADE"/>
    <x v="2"/>
    <n v="92"/>
    <x v="32"/>
  </r>
  <r>
    <x v="0"/>
    <x v="15"/>
    <x v="4"/>
    <s v="L.Shuey"/>
    <s v="WCE"/>
    <x v="1"/>
    <n v="87"/>
    <x v="51"/>
  </r>
  <r>
    <x v="0"/>
    <x v="15"/>
    <x v="4"/>
    <s v="D.Sheed"/>
    <s v="WCE"/>
    <x v="1"/>
    <n v="98"/>
    <x v="98"/>
  </r>
  <r>
    <x v="0"/>
    <x v="15"/>
    <x v="4"/>
    <s v="E.Yeo"/>
    <s v="WCE"/>
    <x v="0"/>
    <n v="123"/>
    <x v="9"/>
  </r>
  <r>
    <x v="0"/>
    <x v="15"/>
    <x v="4"/>
    <s v="L.Taylor"/>
    <s v="BRL"/>
    <x v="4"/>
    <n v="102"/>
    <x v="23"/>
  </r>
  <r>
    <x v="0"/>
    <x v="15"/>
    <x v="4"/>
    <s v="T.Goldstein"/>
    <s v="NTH"/>
    <x v="4"/>
    <n v="106"/>
    <x v="76"/>
  </r>
  <r>
    <x v="0"/>
    <x v="15"/>
    <x v="4"/>
    <s v="K.Jack"/>
    <s v="SYD"/>
    <x v="4"/>
    <n v="85"/>
    <x v="67"/>
  </r>
  <r>
    <x v="0"/>
    <x v="15"/>
    <x v="4"/>
    <s v="B.Houli"/>
    <s v="RIC"/>
    <x v="4"/>
    <n v="125"/>
    <x v="16"/>
  </r>
  <r>
    <x v="0"/>
    <x v="16"/>
    <x v="4"/>
    <s v="S.Biggs"/>
    <s v="WBD"/>
    <x v="2"/>
    <n v="82"/>
    <x v="64"/>
  </r>
  <r>
    <x v="0"/>
    <x v="16"/>
    <x v="4"/>
    <s v="T.Langdon"/>
    <s v="COL"/>
    <x v="2"/>
    <n v="70"/>
    <x v="86"/>
  </r>
  <r>
    <x v="0"/>
    <x v="16"/>
    <x v="4"/>
    <s v="T.Rockliff"/>
    <s v="BRL"/>
    <x v="1"/>
    <n v="60"/>
    <x v="98"/>
  </r>
  <r>
    <x v="0"/>
    <x v="16"/>
    <x v="4"/>
    <s v="L.Jones"/>
    <s v="CAR"/>
    <x v="0"/>
    <n v="73"/>
    <x v="29"/>
  </r>
  <r>
    <x v="0"/>
    <x v="16"/>
    <x v="4"/>
    <s v="M.Kreuzer"/>
    <s v="CAR"/>
    <x v="3"/>
    <n v="126"/>
    <x v="20"/>
  </r>
  <r>
    <x v="0"/>
    <x v="16"/>
    <x v="4"/>
    <s v="M.Murphy"/>
    <s v="CAR"/>
    <x v="1"/>
    <n v="108"/>
    <x v="52"/>
  </r>
  <r>
    <x v="0"/>
    <x v="16"/>
    <x v="4"/>
    <s v="L.Franklin"/>
    <s v="SYD"/>
    <x v="0"/>
    <n v="106"/>
    <x v="18"/>
  </r>
  <r>
    <x v="0"/>
    <x v="16"/>
    <x v="4"/>
    <s v="D.Hannebery"/>
    <s v="SYD"/>
    <x v="1"/>
    <n v="72"/>
    <x v="62"/>
  </r>
  <r>
    <x v="0"/>
    <x v="16"/>
    <x v="4"/>
    <s v="J.Selwood"/>
    <s v="GEE"/>
    <x v="1"/>
    <n v="97"/>
    <x v="85"/>
  </r>
  <r>
    <x v="0"/>
    <x v="16"/>
    <x v="4"/>
    <s v="J.Kelly"/>
    <s v="GWS"/>
    <x v="1"/>
    <n v="113"/>
    <x v="64"/>
  </r>
  <r>
    <x v="0"/>
    <x v="16"/>
    <x v="4"/>
    <s v="N.Haynes"/>
    <s v="GWS"/>
    <x v="2"/>
    <n v="76"/>
    <x v="85"/>
  </r>
  <r>
    <x v="0"/>
    <x v="16"/>
    <x v="4"/>
    <s v="M.Johnson"/>
    <s v="FRE"/>
    <x v="2"/>
    <n v="86"/>
    <x v="91"/>
  </r>
  <r>
    <x v="0"/>
    <x v="16"/>
    <x v="4"/>
    <s v="M.Walters"/>
    <s v="FRE"/>
    <x v="0"/>
    <n v="124"/>
    <x v="64"/>
  </r>
  <r>
    <x v="0"/>
    <x v="16"/>
    <x v="4"/>
    <s v="B.Hill"/>
    <s v="FRE"/>
    <x v="0"/>
    <n v="119"/>
    <x v="69"/>
  </r>
  <r>
    <x v="0"/>
    <x v="16"/>
    <x v="4"/>
    <s v="J.Lever"/>
    <s v="ADE"/>
    <x v="2"/>
    <n v="89"/>
    <x v="77"/>
  </r>
  <r>
    <x v="0"/>
    <x v="16"/>
    <x v="4"/>
    <s v="L.Shuey"/>
    <s v="WCE"/>
    <x v="1"/>
    <n v="81"/>
    <x v="88"/>
  </r>
  <r>
    <x v="0"/>
    <x v="16"/>
    <x v="4"/>
    <s v="D.Sheed"/>
    <s v="WCE"/>
    <x v="1"/>
    <n v="94"/>
    <x v="33"/>
  </r>
  <r>
    <x v="0"/>
    <x v="16"/>
    <x v="4"/>
    <s v="E.Yeo"/>
    <s v="WCE"/>
    <x v="0"/>
    <n v="123"/>
    <x v="16"/>
  </r>
  <r>
    <x v="0"/>
    <x v="16"/>
    <x v="4"/>
    <s v="L.Taylor"/>
    <s v="BRL"/>
    <x v="4"/>
    <n v="96"/>
    <x v="42"/>
  </r>
  <r>
    <x v="0"/>
    <x v="16"/>
    <x v="4"/>
    <s v="T.Goldstein"/>
    <s v="NTH"/>
    <x v="4"/>
    <n v="99"/>
    <x v="29"/>
  </r>
  <r>
    <x v="0"/>
    <x v="16"/>
    <x v="4"/>
    <s v="K.Jack"/>
    <s v="SYD"/>
    <x v="4"/>
    <n v="92"/>
    <x v="2"/>
  </r>
  <r>
    <x v="0"/>
    <x v="16"/>
    <x v="4"/>
    <s v="B.Houli"/>
    <s v="RIC"/>
    <x v="4"/>
    <n v="125"/>
    <x v="16"/>
  </r>
  <r>
    <x v="0"/>
    <x v="17"/>
    <x v="4"/>
    <s v="S.Biggs"/>
    <s v="WBD"/>
    <x v="2"/>
    <n v="90"/>
    <x v="99"/>
  </r>
  <r>
    <x v="0"/>
    <x v="17"/>
    <x v="4"/>
    <s v="A.Witherden"/>
    <s v="BRL"/>
    <x v="2"/>
    <n v="87"/>
    <x v="33"/>
  </r>
  <r>
    <x v="0"/>
    <x v="17"/>
    <x v="4"/>
    <s v="T.Rockliff"/>
    <s v="BRL"/>
    <x v="1"/>
    <n v="60"/>
    <x v="98"/>
  </r>
  <r>
    <x v="0"/>
    <x v="17"/>
    <x v="4"/>
    <s v="L.Jones"/>
    <s v="CAR"/>
    <x v="0"/>
    <n v="70"/>
    <x v="110"/>
  </r>
  <r>
    <x v="0"/>
    <x v="17"/>
    <x v="4"/>
    <s v="M.Kreuzer"/>
    <s v="CAR"/>
    <x v="3"/>
    <n v="123"/>
    <x v="81"/>
  </r>
  <r>
    <x v="0"/>
    <x v="17"/>
    <x v="4"/>
    <s v="M.Murphy"/>
    <s v="CAR"/>
    <x v="1"/>
    <n v="106"/>
    <x v="64"/>
  </r>
  <r>
    <x v="0"/>
    <x v="17"/>
    <x v="4"/>
    <s v="L.Franklin"/>
    <s v="SYD"/>
    <x v="0"/>
    <n v="114"/>
    <x v="33"/>
  </r>
  <r>
    <x v="0"/>
    <x v="17"/>
    <x v="4"/>
    <s v="D.Hannebery"/>
    <s v="SYD"/>
    <x v="1"/>
    <n v="77"/>
    <x v="67"/>
  </r>
  <r>
    <x v="0"/>
    <x v="17"/>
    <x v="4"/>
    <s v="K.Jack"/>
    <s v="SYD"/>
    <x v="1"/>
    <n v="91"/>
    <x v="30"/>
  </r>
  <r>
    <x v="0"/>
    <x v="17"/>
    <x v="4"/>
    <s v="J.Selwood"/>
    <s v="GEE"/>
    <x v="1"/>
    <n v="91"/>
    <x v="95"/>
  </r>
  <r>
    <x v="0"/>
    <x v="17"/>
    <x v="4"/>
    <s v="J.Kelly"/>
    <s v="GWS"/>
    <x v="1"/>
    <n v="99"/>
    <x v="8"/>
  </r>
  <r>
    <x v="0"/>
    <x v="17"/>
    <x v="4"/>
    <s v="N.Haynes"/>
    <s v="GWS"/>
    <x v="2"/>
    <n v="70"/>
    <x v="39"/>
  </r>
  <r>
    <x v="0"/>
    <x v="17"/>
    <x v="4"/>
    <s v="J.Kelly"/>
    <s v="ESS"/>
    <x v="2"/>
    <n v="76"/>
    <x v="86"/>
  </r>
  <r>
    <x v="0"/>
    <x v="17"/>
    <x v="4"/>
    <s v="M.Johnson"/>
    <s v="FRE"/>
    <x v="2"/>
    <n v="82"/>
    <x v="98"/>
  </r>
  <r>
    <x v="0"/>
    <x v="17"/>
    <x v="4"/>
    <s v="M.Walters"/>
    <s v="FRE"/>
    <x v="0"/>
    <n v="114"/>
    <x v="108"/>
  </r>
  <r>
    <x v="0"/>
    <x v="17"/>
    <x v="4"/>
    <s v="B.Hill"/>
    <s v="FRE"/>
    <x v="0"/>
    <n v="111"/>
    <x v="30"/>
  </r>
  <r>
    <x v="0"/>
    <x v="17"/>
    <x v="4"/>
    <s v="L.Shuey"/>
    <s v="WCE"/>
    <x v="1"/>
    <n v="76"/>
    <x v="3"/>
  </r>
  <r>
    <x v="0"/>
    <x v="17"/>
    <x v="4"/>
    <s v="E.Yeo"/>
    <s v="WCE"/>
    <x v="0"/>
    <n v="122"/>
    <x v="19"/>
  </r>
  <r>
    <x v="0"/>
    <x v="17"/>
    <x v="4"/>
    <s v="T.Goldstein"/>
    <s v="NTH"/>
    <x v="4"/>
    <n v="99"/>
    <x v="16"/>
  </r>
  <r>
    <x v="0"/>
    <x v="17"/>
    <x v="4"/>
    <s v="B.Houli"/>
    <s v="RIC"/>
    <x v="4"/>
    <n v="125"/>
    <x v="16"/>
  </r>
  <r>
    <x v="0"/>
    <x v="17"/>
    <x v="4"/>
    <s v="J.Lever"/>
    <s v="ADE"/>
    <x v="4"/>
    <n v="89"/>
    <x v="16"/>
  </r>
  <r>
    <x v="0"/>
    <x v="17"/>
    <x v="4"/>
    <s v="D.Sheed"/>
    <s v="WCE"/>
    <x v="4"/>
    <n v="89"/>
    <x v="35"/>
  </r>
  <r>
    <x v="0"/>
    <x v="18"/>
    <x v="4"/>
    <s v="S.Biggs"/>
    <s v="WBD"/>
    <x v="2"/>
    <n v="100"/>
    <x v="56"/>
  </r>
  <r>
    <x v="0"/>
    <x v="18"/>
    <x v="4"/>
    <s v="L.Taylor"/>
    <s v="BRL"/>
    <x v="0"/>
    <n v="102"/>
    <x v="85"/>
  </r>
  <r>
    <x v="0"/>
    <x v="18"/>
    <x v="4"/>
    <s v="T.Rockliff"/>
    <s v="BRL"/>
    <x v="1"/>
    <n v="57"/>
    <x v="77"/>
  </r>
  <r>
    <x v="0"/>
    <x v="18"/>
    <x v="4"/>
    <s v="A.Witherden"/>
    <s v="BRL"/>
    <x v="2"/>
    <n v="93"/>
    <x v="8"/>
  </r>
  <r>
    <x v="0"/>
    <x v="18"/>
    <x v="4"/>
    <s v="M.Kreuzer"/>
    <s v="CAR"/>
    <x v="3"/>
    <n v="110"/>
    <x v="11"/>
  </r>
  <r>
    <x v="0"/>
    <x v="18"/>
    <x v="4"/>
    <s v="L.Jones"/>
    <s v="CAR"/>
    <x v="0"/>
    <n v="69"/>
    <x v="21"/>
  </r>
  <r>
    <x v="0"/>
    <x v="18"/>
    <x v="4"/>
    <s v="M.Murphy"/>
    <s v="CAR"/>
    <x v="1"/>
    <n v="112"/>
    <x v="62"/>
  </r>
  <r>
    <x v="0"/>
    <x v="18"/>
    <x v="4"/>
    <s v="L.Franklin"/>
    <s v="SYD"/>
    <x v="0"/>
    <n v="110"/>
    <x v="82"/>
  </r>
  <r>
    <x v="0"/>
    <x v="18"/>
    <x v="4"/>
    <s v="D.Hannebery"/>
    <s v="SYD"/>
    <x v="1"/>
    <n v="73"/>
    <x v="11"/>
  </r>
  <r>
    <x v="0"/>
    <x v="18"/>
    <x v="4"/>
    <s v="J.Selwood"/>
    <s v="GEE"/>
    <x v="1"/>
    <n v="90"/>
    <x v="82"/>
  </r>
  <r>
    <x v="0"/>
    <x v="18"/>
    <x v="4"/>
    <s v="J.Kelly"/>
    <s v="GWS"/>
    <x v="1"/>
    <n v="101"/>
    <x v="10"/>
  </r>
  <r>
    <x v="0"/>
    <x v="18"/>
    <x v="4"/>
    <s v="N.Haynes"/>
    <s v="GWS"/>
    <x v="2"/>
    <n v="86"/>
    <x v="35"/>
  </r>
  <r>
    <x v="0"/>
    <x v="18"/>
    <x v="4"/>
    <s v="J.Kelly"/>
    <s v="ESS"/>
    <x v="2"/>
    <n v="76"/>
    <x v="82"/>
  </r>
  <r>
    <x v="0"/>
    <x v="18"/>
    <x v="4"/>
    <s v="B.Hill"/>
    <s v="FRE"/>
    <x v="0"/>
    <n v="102"/>
    <x v="1"/>
  </r>
  <r>
    <x v="0"/>
    <x v="18"/>
    <x v="4"/>
    <s v="B.Houli"/>
    <s v="RIC"/>
    <x v="2"/>
    <n v="125"/>
    <x v="9"/>
  </r>
  <r>
    <x v="0"/>
    <x v="18"/>
    <x v="4"/>
    <s v="L.Shuey"/>
    <s v="WCE"/>
    <x v="1"/>
    <n v="83"/>
    <x v="37"/>
  </r>
  <r>
    <x v="0"/>
    <x v="18"/>
    <x v="4"/>
    <s v="D.Sheed"/>
    <s v="WCE"/>
    <x v="1"/>
    <n v="89"/>
    <x v="47"/>
  </r>
  <r>
    <x v="0"/>
    <x v="18"/>
    <x v="4"/>
    <s v="E.Yeo"/>
    <s v="WCE"/>
    <x v="0"/>
    <n v="113"/>
    <x v="94"/>
  </r>
  <r>
    <x v="0"/>
    <x v="18"/>
    <x v="4"/>
    <s v="T.Goldstein"/>
    <s v="NTH"/>
    <x v="4"/>
    <n v="99"/>
    <x v="16"/>
  </r>
  <r>
    <x v="0"/>
    <x v="18"/>
    <x v="4"/>
    <s v="K.Jack"/>
    <s v="SYD"/>
    <x v="4"/>
    <n v="90"/>
    <x v="86"/>
  </r>
  <r>
    <x v="0"/>
    <x v="18"/>
    <x v="4"/>
    <s v="M.Johnson"/>
    <s v="FRE"/>
    <x v="4"/>
    <n v="84"/>
    <x v="9"/>
  </r>
  <r>
    <x v="0"/>
    <x v="18"/>
    <x v="4"/>
    <s v="J.Lever"/>
    <s v="ADE"/>
    <x v="4"/>
    <n v="89"/>
    <x v="16"/>
  </r>
  <r>
    <x v="0"/>
    <x v="19"/>
    <x v="4"/>
    <s v="S.Biggs"/>
    <s v="WBD"/>
    <x v="2"/>
    <n v="100"/>
    <x v="52"/>
  </r>
  <r>
    <x v="0"/>
    <x v="19"/>
    <x v="4"/>
    <s v="D.Wells"/>
    <s v="COL"/>
    <x v="1"/>
    <n v="57"/>
    <x v="158"/>
  </r>
  <r>
    <x v="0"/>
    <x v="19"/>
    <x v="4"/>
    <s v="L.Taylor"/>
    <s v="BRL"/>
    <x v="0"/>
    <n v="107"/>
    <x v="69"/>
  </r>
  <r>
    <x v="0"/>
    <x v="19"/>
    <x v="4"/>
    <s v="A.Witherden"/>
    <s v="BRL"/>
    <x v="2"/>
    <n v="88"/>
    <x v="30"/>
  </r>
  <r>
    <x v="0"/>
    <x v="19"/>
    <x v="4"/>
    <s v="M.Kreuzer"/>
    <s v="CAR"/>
    <x v="3"/>
    <n v="118"/>
    <x v="134"/>
  </r>
  <r>
    <x v="0"/>
    <x v="19"/>
    <x v="4"/>
    <s v="L.Jones"/>
    <s v="CAR"/>
    <x v="0"/>
    <n v="64"/>
    <x v="1"/>
  </r>
  <r>
    <x v="0"/>
    <x v="19"/>
    <x v="4"/>
    <s v="M.Murphy"/>
    <s v="CAR"/>
    <x v="1"/>
    <n v="115"/>
    <x v="41"/>
  </r>
  <r>
    <x v="0"/>
    <x v="19"/>
    <x v="4"/>
    <s v="L.Franklin"/>
    <s v="SYD"/>
    <x v="0"/>
    <n v="92"/>
    <x v="46"/>
  </r>
  <r>
    <x v="0"/>
    <x v="19"/>
    <x v="4"/>
    <s v="D.Hannebery"/>
    <s v="SYD"/>
    <x v="1"/>
    <n v="79"/>
    <x v="99"/>
  </r>
  <r>
    <x v="0"/>
    <x v="19"/>
    <x v="4"/>
    <s v="J.Selwood"/>
    <s v="GEE"/>
    <x v="1"/>
    <n v="107"/>
    <x v="102"/>
  </r>
  <r>
    <x v="0"/>
    <x v="19"/>
    <x v="4"/>
    <s v="J.Kelly"/>
    <s v="GWS"/>
    <x v="1"/>
    <n v="104"/>
    <x v="95"/>
  </r>
  <r>
    <x v="0"/>
    <x v="19"/>
    <x v="4"/>
    <s v="N.Haynes"/>
    <s v="GWS"/>
    <x v="2"/>
    <n v="76"/>
    <x v="13"/>
  </r>
  <r>
    <x v="0"/>
    <x v="19"/>
    <x v="4"/>
    <s v="M.Johnson"/>
    <s v="FRE"/>
    <x v="2"/>
    <n v="76"/>
    <x v="88"/>
  </r>
  <r>
    <x v="0"/>
    <x v="19"/>
    <x v="4"/>
    <s v="B.Hill"/>
    <s v="FRE"/>
    <x v="0"/>
    <n v="103"/>
    <x v="43"/>
  </r>
  <r>
    <x v="0"/>
    <x v="19"/>
    <x v="4"/>
    <s v="B.Houli"/>
    <s v="RIC"/>
    <x v="2"/>
    <n v="109"/>
    <x v="50"/>
  </r>
  <r>
    <x v="0"/>
    <x v="19"/>
    <x v="4"/>
    <s v="L.Shuey"/>
    <s v="WCE"/>
    <x v="1"/>
    <n v="82"/>
    <x v="55"/>
  </r>
  <r>
    <x v="0"/>
    <x v="19"/>
    <x v="4"/>
    <s v="D.Sheed"/>
    <s v="WCE"/>
    <x v="1"/>
    <n v="87"/>
    <x v="17"/>
  </r>
  <r>
    <x v="0"/>
    <x v="19"/>
    <x v="4"/>
    <s v="E.Yeo"/>
    <s v="WCE"/>
    <x v="0"/>
    <n v="112"/>
    <x v="64"/>
  </r>
  <r>
    <x v="0"/>
    <x v="19"/>
    <x v="4"/>
    <s v="T.Rockliff"/>
    <s v="BRL"/>
    <x v="4"/>
    <n v="59"/>
    <x v="25"/>
  </r>
  <r>
    <x v="0"/>
    <x v="19"/>
    <x v="4"/>
    <s v="T.Goldstein"/>
    <s v="NTH"/>
    <x v="4"/>
    <n v="94"/>
    <x v="64"/>
  </r>
  <r>
    <x v="0"/>
    <x v="19"/>
    <x v="4"/>
    <s v="K.Jack"/>
    <s v="SYD"/>
    <x v="4"/>
    <n v="80"/>
    <x v="96"/>
  </r>
  <r>
    <x v="0"/>
    <x v="19"/>
    <x v="4"/>
    <s v="J.Lever"/>
    <s v="ADE"/>
    <x v="4"/>
    <n v="84"/>
    <x v="17"/>
  </r>
  <r>
    <x v="0"/>
    <x v="20"/>
    <x v="4"/>
    <s v="S.Biggs"/>
    <s v="WBD"/>
    <x v="2"/>
    <n v="95"/>
    <x v="7"/>
  </r>
  <r>
    <x v="0"/>
    <x v="20"/>
    <x v="4"/>
    <s v="L.Taylor"/>
    <s v="BRL"/>
    <x v="0"/>
    <n v="126"/>
    <x v="76"/>
  </r>
  <r>
    <x v="0"/>
    <x v="20"/>
    <x v="4"/>
    <s v="T.Rockliff"/>
    <s v="BRL"/>
    <x v="1"/>
    <n v="64"/>
    <x v="41"/>
  </r>
  <r>
    <x v="0"/>
    <x v="20"/>
    <x v="4"/>
    <s v="M.Kreuzer"/>
    <s v="CAR"/>
    <x v="3"/>
    <n v="125"/>
    <x v="107"/>
  </r>
  <r>
    <x v="0"/>
    <x v="20"/>
    <x v="4"/>
    <s v="L.Jones"/>
    <s v="CAR"/>
    <x v="0"/>
    <n v="67"/>
    <x v="94"/>
  </r>
  <r>
    <x v="0"/>
    <x v="20"/>
    <x v="4"/>
    <s v="M.Murphy"/>
    <s v="CAR"/>
    <x v="1"/>
    <n v="112"/>
    <x v="81"/>
  </r>
  <r>
    <x v="0"/>
    <x v="20"/>
    <x v="4"/>
    <s v="L.Franklin"/>
    <s v="SYD"/>
    <x v="0"/>
    <n v="107"/>
    <x v="159"/>
  </r>
  <r>
    <x v="0"/>
    <x v="20"/>
    <x v="4"/>
    <s v="D.Hannebery"/>
    <s v="SYD"/>
    <x v="1"/>
    <n v="87"/>
    <x v="65"/>
  </r>
  <r>
    <x v="0"/>
    <x v="20"/>
    <x v="4"/>
    <s v="S.Selwood"/>
    <s v="GEE"/>
    <x v="1"/>
    <n v="93"/>
    <x v="85"/>
  </r>
  <r>
    <x v="0"/>
    <x v="20"/>
    <x v="4"/>
    <s v="J.Kelly"/>
    <s v="GWS"/>
    <x v="1"/>
    <n v="104"/>
    <x v="27"/>
  </r>
  <r>
    <x v="0"/>
    <x v="20"/>
    <x v="4"/>
    <s v="N.Haynes"/>
    <s v="GWS"/>
    <x v="2"/>
    <n v="83"/>
    <x v="102"/>
  </r>
  <r>
    <x v="0"/>
    <x v="20"/>
    <x v="4"/>
    <s v="M.Johnson"/>
    <s v="FRE"/>
    <x v="2"/>
    <n v="68"/>
    <x v="46"/>
  </r>
  <r>
    <x v="0"/>
    <x v="20"/>
    <x v="4"/>
    <s v="B.Hill"/>
    <s v="FRE"/>
    <x v="0"/>
    <n v="89"/>
    <x v="87"/>
  </r>
  <r>
    <x v="0"/>
    <x v="20"/>
    <x v="4"/>
    <s v="B.Houli"/>
    <s v="RIC"/>
    <x v="2"/>
    <n v="97"/>
    <x v="94"/>
  </r>
  <r>
    <x v="0"/>
    <x v="20"/>
    <x v="4"/>
    <s v="J.Lever"/>
    <s v="ADE"/>
    <x v="2"/>
    <n v="85"/>
    <x v="7"/>
  </r>
  <r>
    <x v="0"/>
    <x v="20"/>
    <x v="4"/>
    <s v="L.Shuey"/>
    <s v="WCE"/>
    <x v="1"/>
    <n v="87"/>
    <x v="47"/>
  </r>
  <r>
    <x v="0"/>
    <x v="20"/>
    <x v="4"/>
    <s v="D.Sheed"/>
    <s v="WCE"/>
    <x v="1"/>
    <n v="87"/>
    <x v="71"/>
  </r>
  <r>
    <x v="0"/>
    <x v="20"/>
    <x v="4"/>
    <s v="E.Yeo"/>
    <s v="WCE"/>
    <x v="0"/>
    <n v="110"/>
    <x v="85"/>
  </r>
  <r>
    <x v="0"/>
    <x v="20"/>
    <x v="4"/>
    <s v="D.Wells"/>
    <s v="COL"/>
    <x v="4"/>
    <n v="57"/>
    <x v="16"/>
  </r>
  <r>
    <x v="0"/>
    <x v="20"/>
    <x v="4"/>
    <s v="A.Witherden"/>
    <s v="BRL"/>
    <x v="4"/>
    <n v="88"/>
    <x v="16"/>
  </r>
  <r>
    <x v="0"/>
    <x v="20"/>
    <x v="4"/>
    <s v="T.Goldstein"/>
    <s v="NTH"/>
    <x v="4"/>
    <n v="82"/>
    <x v="112"/>
  </r>
  <r>
    <x v="0"/>
    <x v="20"/>
    <x v="4"/>
    <s v="Z.Jones"/>
    <s v="SYD"/>
    <x v="4"/>
    <n v="60"/>
    <x v="94"/>
  </r>
  <r>
    <x v="0"/>
    <x v="21"/>
    <x v="4"/>
    <s v="S.Biggs"/>
    <s v="WBD"/>
    <x v="2"/>
    <n v="91"/>
    <x v="91"/>
  </r>
  <r>
    <x v="0"/>
    <x v="21"/>
    <x v="4"/>
    <s v="L.Taylor"/>
    <s v="BRL"/>
    <x v="0"/>
    <n v="124"/>
    <x v="11"/>
  </r>
  <r>
    <x v="0"/>
    <x v="21"/>
    <x v="4"/>
    <s v="T.Rockliff"/>
    <s v="BRL"/>
    <x v="1"/>
    <n v="67"/>
    <x v="96"/>
  </r>
  <r>
    <x v="0"/>
    <x v="21"/>
    <x v="4"/>
    <s v="A.Witherden"/>
    <s v="BRL"/>
    <x v="2"/>
    <n v="88"/>
    <x v="6"/>
  </r>
  <r>
    <x v="0"/>
    <x v="21"/>
    <x v="4"/>
    <s v="M.Kreuzer"/>
    <s v="CAR"/>
    <x v="3"/>
    <n v="118"/>
    <x v="24"/>
  </r>
  <r>
    <x v="0"/>
    <x v="21"/>
    <x v="4"/>
    <s v="M.Murphy"/>
    <s v="CAR"/>
    <x v="1"/>
    <n v="115"/>
    <x v="43"/>
  </r>
  <r>
    <x v="0"/>
    <x v="21"/>
    <x v="4"/>
    <s v="L.Franklin"/>
    <s v="SYD"/>
    <x v="0"/>
    <n v="102"/>
    <x v="19"/>
  </r>
  <r>
    <x v="0"/>
    <x v="21"/>
    <x v="4"/>
    <s v="D.Hannebery"/>
    <s v="SYD"/>
    <x v="1"/>
    <n v="83"/>
    <x v="102"/>
  </r>
  <r>
    <x v="0"/>
    <x v="21"/>
    <x v="4"/>
    <s v="S.Selwood"/>
    <s v="GEE"/>
    <x v="1"/>
    <n v="98"/>
    <x v="43"/>
  </r>
  <r>
    <x v="0"/>
    <x v="21"/>
    <x v="4"/>
    <s v="J.Patton"/>
    <s v="GWS"/>
    <x v="0"/>
    <n v="75"/>
    <x v="74"/>
  </r>
  <r>
    <x v="0"/>
    <x v="21"/>
    <x v="4"/>
    <s v="J.Kelly"/>
    <s v="GWS"/>
    <x v="1"/>
    <n v="114"/>
    <x v="89"/>
  </r>
  <r>
    <x v="0"/>
    <x v="21"/>
    <x v="4"/>
    <s v="N.Haynes"/>
    <s v="GWS"/>
    <x v="2"/>
    <n v="82"/>
    <x v="64"/>
  </r>
  <r>
    <x v="0"/>
    <x v="21"/>
    <x v="4"/>
    <s v="B.Hill"/>
    <s v="FRE"/>
    <x v="0"/>
    <n v="87"/>
    <x v="7"/>
  </r>
  <r>
    <x v="0"/>
    <x v="21"/>
    <x v="4"/>
    <s v="D.Prestia"/>
    <s v="RIC"/>
    <x v="1"/>
    <n v="104"/>
    <x v="57"/>
  </r>
  <r>
    <x v="0"/>
    <x v="21"/>
    <x v="4"/>
    <s v="B.Houli"/>
    <s v="RIC"/>
    <x v="2"/>
    <n v="97"/>
    <x v="27"/>
  </r>
  <r>
    <x v="0"/>
    <x v="21"/>
    <x v="4"/>
    <s v="J.Lever"/>
    <s v="ADE"/>
    <x v="2"/>
    <n v="84"/>
    <x v="11"/>
  </r>
  <r>
    <x v="0"/>
    <x v="21"/>
    <x v="4"/>
    <s v="L.Shuey"/>
    <s v="WCE"/>
    <x v="1"/>
    <n v="85"/>
    <x v="92"/>
  </r>
  <r>
    <x v="0"/>
    <x v="21"/>
    <x v="4"/>
    <s v="E.Yeo"/>
    <s v="WCE"/>
    <x v="0"/>
    <n v="119"/>
    <x v="22"/>
  </r>
  <r>
    <x v="0"/>
    <x v="21"/>
    <x v="4"/>
    <s v="L.Breust"/>
    <s v="HAW"/>
    <x v="4"/>
    <n v="87"/>
    <x v="46"/>
  </r>
  <r>
    <x v="0"/>
    <x v="21"/>
    <x v="4"/>
    <s v="T.Goldstein"/>
    <s v="NTH"/>
    <x v="4"/>
    <n v="81"/>
    <x v="1"/>
  </r>
  <r>
    <x v="0"/>
    <x v="21"/>
    <x v="4"/>
    <s v="Z.Jones"/>
    <s v="SYD"/>
    <x v="4"/>
    <n v="61"/>
    <x v="83"/>
  </r>
  <r>
    <x v="0"/>
    <x v="21"/>
    <x v="4"/>
    <s v="D.Sheed"/>
    <s v="WCE"/>
    <x v="4"/>
    <n v="87"/>
    <x v="42"/>
  </r>
  <r>
    <x v="0"/>
    <x v="0"/>
    <x v="5"/>
    <s v="S.Pendlebury"/>
    <s v="COL"/>
    <x v="1"/>
    <n v="120"/>
    <x v="136"/>
  </r>
  <r>
    <x v="0"/>
    <x v="0"/>
    <x v="5"/>
    <s v="T.McDonald"/>
    <s v="MEL"/>
    <x v="2"/>
    <n v="82"/>
    <x v="21"/>
  </r>
  <r>
    <x v="0"/>
    <x v="0"/>
    <x v="5"/>
    <s v="J.Viney"/>
    <s v="MEL"/>
    <x v="1"/>
    <n v="92"/>
    <x v="43"/>
  </r>
  <r>
    <x v="0"/>
    <x v="0"/>
    <x v="5"/>
    <s v="S.Martin"/>
    <s v="BRL"/>
    <x v="3"/>
    <n v="98"/>
    <x v="19"/>
  </r>
  <r>
    <x v="0"/>
    <x v="0"/>
    <x v="5"/>
    <s v="J.Ziebell"/>
    <s v="NTH"/>
    <x v="1"/>
    <n v="105"/>
    <x v="8"/>
  </r>
  <r>
    <x v="0"/>
    <x v="0"/>
    <x v="5"/>
    <s v="D.Rampe"/>
    <s v="SYD"/>
    <x v="2"/>
    <n v="76"/>
    <x v="61"/>
  </r>
  <r>
    <x v="0"/>
    <x v="0"/>
    <x v="5"/>
    <s v="S.Motlop"/>
    <s v="GEE"/>
    <x v="0"/>
    <n v="77"/>
    <x v="9"/>
  </r>
  <r>
    <x v="0"/>
    <x v="0"/>
    <x v="5"/>
    <s v="H.Shaw"/>
    <s v="GWS"/>
    <x v="2"/>
    <n v="113"/>
    <x v="18"/>
  </r>
  <r>
    <x v="0"/>
    <x v="0"/>
    <x v="5"/>
    <s v="C.Ward"/>
    <s v="GWS"/>
    <x v="1"/>
    <n v="105"/>
    <x v="96"/>
  </r>
  <r>
    <x v="0"/>
    <x v="0"/>
    <x v="5"/>
    <s v="S.Johnson"/>
    <s v="GWS"/>
    <x v="0"/>
    <n v="71"/>
    <x v="28"/>
  </r>
  <r>
    <x v="0"/>
    <x v="0"/>
    <x v="5"/>
    <s v="C.Wingard"/>
    <s v="PTA"/>
    <x v="0"/>
    <n v="89"/>
    <x v="2"/>
  </r>
  <r>
    <x v="0"/>
    <x v="0"/>
    <x v="5"/>
    <s v="J.Caddy"/>
    <s v="RIC"/>
    <x v="0"/>
    <n v="73"/>
    <x v="51"/>
  </r>
  <r>
    <x v="0"/>
    <x v="0"/>
    <x v="5"/>
    <s v="D.Martin"/>
    <s v="RIC"/>
    <x v="1"/>
    <n v="110"/>
    <x v="147"/>
  </r>
  <r>
    <x v="0"/>
    <x v="0"/>
    <x v="5"/>
    <s v="J.Newnes"/>
    <s v="STK"/>
    <x v="1"/>
    <n v="83"/>
    <x v="49"/>
  </r>
  <r>
    <x v="0"/>
    <x v="0"/>
    <x v="5"/>
    <s v="S.Savage"/>
    <s v="STK"/>
    <x v="2"/>
    <n v="85"/>
    <x v="82"/>
  </r>
  <r>
    <x v="0"/>
    <x v="0"/>
    <x v="5"/>
    <s v="T.Lynch"/>
    <s v="ADE"/>
    <x v="0"/>
    <n v="84"/>
    <x v="11"/>
  </r>
  <r>
    <x v="0"/>
    <x v="0"/>
    <x v="5"/>
    <s v="M.Priddis"/>
    <s v="WCE"/>
    <x v="1"/>
    <n v="108"/>
    <x v="64"/>
  </r>
  <r>
    <x v="0"/>
    <x v="0"/>
    <x v="5"/>
    <s v="J.McGovern"/>
    <s v="WCE"/>
    <x v="2"/>
    <n v="93"/>
    <x v="19"/>
  </r>
  <r>
    <x v="0"/>
    <x v="0"/>
    <x v="5"/>
    <s v="S.Atley"/>
    <s v="NTH"/>
    <x v="4"/>
    <n v="56"/>
    <x v="0"/>
  </r>
  <r>
    <x v="0"/>
    <x v="0"/>
    <x v="5"/>
    <s v="T.Hawkins"/>
    <s v="GEE"/>
    <x v="4"/>
    <n v="93"/>
    <x v="57"/>
  </r>
  <r>
    <x v="0"/>
    <x v="0"/>
    <x v="5"/>
    <s v="T.Boak"/>
    <s v="PTA"/>
    <x v="4"/>
    <n v="86"/>
    <x v="25"/>
  </r>
  <r>
    <x v="0"/>
    <x v="0"/>
    <x v="5"/>
    <s v="D.Roberton"/>
    <s v="STK"/>
    <x v="4"/>
    <n v="80"/>
    <x v="39"/>
  </r>
  <r>
    <x v="0"/>
    <x v="1"/>
    <x v="5"/>
    <s v="M.Adams"/>
    <s v="WBD"/>
    <x v="2"/>
    <n v="81"/>
    <x v="83"/>
  </r>
  <r>
    <x v="0"/>
    <x v="1"/>
    <x v="5"/>
    <s v="S.Pendlebury"/>
    <s v="COL"/>
    <x v="1"/>
    <n v="120"/>
    <x v="20"/>
  </r>
  <r>
    <x v="0"/>
    <x v="1"/>
    <x v="5"/>
    <s v="J.Viney"/>
    <s v="MEL"/>
    <x v="1"/>
    <n v="86"/>
    <x v="88"/>
  </r>
  <r>
    <x v="0"/>
    <x v="1"/>
    <x v="5"/>
    <s v="T.McDonald"/>
    <s v="MEL"/>
    <x v="2"/>
    <n v="82"/>
    <x v="83"/>
  </r>
  <r>
    <x v="0"/>
    <x v="1"/>
    <x v="5"/>
    <s v="S.Martin"/>
    <s v="BRL"/>
    <x v="3"/>
    <n v="105"/>
    <x v="114"/>
  </r>
  <r>
    <x v="0"/>
    <x v="1"/>
    <x v="5"/>
    <s v="J.Ziebell"/>
    <s v="NTH"/>
    <x v="1"/>
    <n v="100"/>
    <x v="6"/>
  </r>
  <r>
    <x v="0"/>
    <x v="1"/>
    <x v="5"/>
    <s v="S.Motlop"/>
    <s v="GEE"/>
    <x v="0"/>
    <n v="77"/>
    <x v="52"/>
  </r>
  <r>
    <x v="0"/>
    <x v="1"/>
    <x v="5"/>
    <s v="H.Shaw"/>
    <s v="GWS"/>
    <x v="2"/>
    <n v="102"/>
    <x v="92"/>
  </r>
  <r>
    <x v="0"/>
    <x v="1"/>
    <x v="5"/>
    <s v="S.Johnson"/>
    <s v="GWS"/>
    <x v="0"/>
    <n v="72"/>
    <x v="3"/>
  </r>
  <r>
    <x v="0"/>
    <x v="1"/>
    <x v="5"/>
    <s v="C.Ward"/>
    <s v="GWS"/>
    <x v="1"/>
    <n v="105"/>
    <x v="10"/>
  </r>
  <r>
    <x v="0"/>
    <x v="1"/>
    <x v="5"/>
    <s v="C.Wingard"/>
    <s v="PTA"/>
    <x v="0"/>
    <n v="89"/>
    <x v="52"/>
  </r>
  <r>
    <x v="0"/>
    <x v="1"/>
    <x v="5"/>
    <s v="T.Boak"/>
    <s v="PTA"/>
    <x v="1"/>
    <n v="86"/>
    <x v="4"/>
  </r>
  <r>
    <x v="0"/>
    <x v="1"/>
    <x v="5"/>
    <s v="D.Martin"/>
    <s v="RIC"/>
    <x v="1"/>
    <n v="112"/>
    <x v="18"/>
  </r>
  <r>
    <x v="0"/>
    <x v="1"/>
    <x v="5"/>
    <s v="J.Caddy"/>
    <s v="RIC"/>
    <x v="0"/>
    <n v="73"/>
    <x v="1"/>
  </r>
  <r>
    <x v="0"/>
    <x v="1"/>
    <x v="5"/>
    <s v="D.Roberton"/>
    <s v="STK"/>
    <x v="2"/>
    <n v="86"/>
    <x v="62"/>
  </r>
  <r>
    <x v="0"/>
    <x v="1"/>
    <x v="5"/>
    <s v="T.Lynch"/>
    <s v="ADE"/>
    <x v="0"/>
    <n v="86"/>
    <x v="47"/>
  </r>
  <r>
    <x v="0"/>
    <x v="1"/>
    <x v="5"/>
    <s v="M.Priddis"/>
    <s v="WCE"/>
    <x v="1"/>
    <n v="108"/>
    <x v="72"/>
  </r>
  <r>
    <x v="0"/>
    <x v="1"/>
    <x v="5"/>
    <s v="J.McGovern"/>
    <s v="WCE"/>
    <x v="2"/>
    <n v="94"/>
    <x v="43"/>
  </r>
  <r>
    <x v="0"/>
    <x v="1"/>
    <x v="5"/>
    <s v="D.Rampe"/>
    <s v="SYD"/>
    <x v="4"/>
    <n v="76"/>
    <x v="16"/>
  </r>
  <r>
    <x v="0"/>
    <x v="1"/>
    <x v="5"/>
    <s v="T.Hawkins"/>
    <s v="GEE"/>
    <x v="4"/>
    <n v="93"/>
    <x v="52"/>
  </r>
  <r>
    <x v="0"/>
    <x v="1"/>
    <x v="5"/>
    <s v="S.Savage"/>
    <s v="STK"/>
    <x v="4"/>
    <n v="78"/>
    <x v="100"/>
  </r>
  <r>
    <x v="0"/>
    <x v="1"/>
    <x v="5"/>
    <s v="J.Newnes"/>
    <s v="STK"/>
    <x v="4"/>
    <n v="78"/>
    <x v="61"/>
  </r>
  <r>
    <x v="0"/>
    <x v="2"/>
    <x v="5"/>
    <s v="L.Picken"/>
    <s v="WBD"/>
    <x v="1"/>
    <n v="75"/>
    <x v="160"/>
  </r>
  <r>
    <x v="0"/>
    <x v="2"/>
    <x v="5"/>
    <s v="S.Pendlebury"/>
    <s v="COL"/>
    <x v="1"/>
    <n v="121"/>
    <x v="41"/>
  </r>
  <r>
    <x v="0"/>
    <x v="2"/>
    <x v="5"/>
    <s v="T.McDonald"/>
    <s v="MEL"/>
    <x v="2"/>
    <n v="79"/>
    <x v="6"/>
  </r>
  <r>
    <x v="0"/>
    <x v="2"/>
    <x v="5"/>
    <s v="J.Viney"/>
    <s v="MEL"/>
    <x v="1"/>
    <n v="86"/>
    <x v="19"/>
  </r>
  <r>
    <x v="0"/>
    <x v="2"/>
    <x v="5"/>
    <s v="S.Martin"/>
    <s v="BRL"/>
    <x v="3"/>
    <n v="113"/>
    <x v="41"/>
  </r>
  <r>
    <x v="0"/>
    <x v="2"/>
    <x v="5"/>
    <s v="J.Ziebell"/>
    <s v="NTH"/>
    <x v="1"/>
    <n v="107"/>
    <x v="22"/>
  </r>
  <r>
    <x v="0"/>
    <x v="2"/>
    <x v="5"/>
    <s v="S.Motlop"/>
    <s v="GEE"/>
    <x v="0"/>
    <n v="77"/>
    <x v="42"/>
  </r>
  <r>
    <x v="0"/>
    <x v="2"/>
    <x v="5"/>
    <s v="S.Johnson"/>
    <s v="GWS"/>
    <x v="0"/>
    <n v="65"/>
    <x v="104"/>
  </r>
  <r>
    <x v="0"/>
    <x v="2"/>
    <x v="5"/>
    <s v="C.Ward"/>
    <s v="GWS"/>
    <x v="1"/>
    <n v="102"/>
    <x v="43"/>
  </r>
  <r>
    <x v="0"/>
    <x v="2"/>
    <x v="5"/>
    <s v="H.Shaw"/>
    <s v="GWS"/>
    <x v="2"/>
    <n v="99"/>
    <x v="24"/>
  </r>
  <r>
    <x v="0"/>
    <x v="2"/>
    <x v="5"/>
    <s v="H.Hartlett"/>
    <s v="PTA"/>
    <x v="2"/>
    <n v="94"/>
    <x v="43"/>
  </r>
  <r>
    <x v="0"/>
    <x v="2"/>
    <x v="5"/>
    <s v="C.Wingard"/>
    <s v="PTA"/>
    <x v="0"/>
    <n v="88"/>
    <x v="51"/>
  </r>
  <r>
    <x v="0"/>
    <x v="2"/>
    <x v="5"/>
    <s v="D.Martin"/>
    <s v="RIC"/>
    <x v="1"/>
    <n v="121"/>
    <x v="161"/>
  </r>
  <r>
    <x v="0"/>
    <x v="2"/>
    <x v="5"/>
    <s v="J.Caddy"/>
    <s v="RIC"/>
    <x v="0"/>
    <n v="64"/>
    <x v="109"/>
  </r>
  <r>
    <x v="0"/>
    <x v="2"/>
    <x v="5"/>
    <s v="D.Roberton"/>
    <s v="STK"/>
    <x v="2"/>
    <n v="90"/>
    <x v="43"/>
  </r>
  <r>
    <x v="0"/>
    <x v="2"/>
    <x v="5"/>
    <s v="T.Lynch"/>
    <s v="ADE"/>
    <x v="0"/>
    <n v="91"/>
    <x v="72"/>
  </r>
  <r>
    <x v="0"/>
    <x v="2"/>
    <x v="5"/>
    <s v="M.Priddis"/>
    <s v="WCE"/>
    <x v="1"/>
    <n v="107"/>
    <x v="62"/>
  </r>
  <r>
    <x v="0"/>
    <x v="2"/>
    <x v="5"/>
    <s v="J.McGovern"/>
    <s v="WCE"/>
    <x v="2"/>
    <n v="86"/>
    <x v="100"/>
  </r>
  <r>
    <x v="0"/>
    <x v="2"/>
    <x v="5"/>
    <s v="D.Rampe"/>
    <s v="SYD"/>
    <x v="4"/>
    <n v="79"/>
    <x v="16"/>
  </r>
  <r>
    <x v="0"/>
    <x v="2"/>
    <x v="5"/>
    <s v="I.Heeney"/>
    <s v="SYD"/>
    <x v="4"/>
    <n v="81"/>
    <x v="16"/>
  </r>
  <r>
    <x v="0"/>
    <x v="2"/>
    <x v="5"/>
    <s v="T.Hawkins"/>
    <s v="GEE"/>
    <x v="4"/>
    <n v="99"/>
    <x v="40"/>
  </r>
  <r>
    <x v="0"/>
    <x v="2"/>
    <x v="5"/>
    <s v="D.Zaharakis"/>
    <s v="ESS"/>
    <x v="4"/>
    <n v="63"/>
    <x v="104"/>
  </r>
  <r>
    <x v="0"/>
    <x v="3"/>
    <x v="5"/>
    <s v="S.Pendlebury"/>
    <s v="COL"/>
    <x v="1"/>
    <n v="116"/>
    <x v="85"/>
  </r>
  <r>
    <x v="0"/>
    <x v="3"/>
    <x v="5"/>
    <s v="T.McDonald"/>
    <s v="MEL"/>
    <x v="2"/>
    <n v="76"/>
    <x v="17"/>
  </r>
  <r>
    <x v="0"/>
    <x v="3"/>
    <x v="5"/>
    <s v="J.Viney"/>
    <s v="MEL"/>
    <x v="1"/>
    <n v="84"/>
    <x v="9"/>
  </r>
  <r>
    <x v="0"/>
    <x v="3"/>
    <x v="5"/>
    <s v="S.Martin"/>
    <s v="BRL"/>
    <x v="3"/>
    <n v="122"/>
    <x v="134"/>
  </r>
  <r>
    <x v="0"/>
    <x v="3"/>
    <x v="5"/>
    <s v="J.Ziebell"/>
    <s v="NTH"/>
    <x v="1"/>
    <n v="105"/>
    <x v="33"/>
  </r>
  <r>
    <x v="0"/>
    <x v="3"/>
    <x v="5"/>
    <s v="E.Curnow"/>
    <s v="CAR"/>
    <x v="1"/>
    <n v="96"/>
    <x v="33"/>
  </r>
  <r>
    <x v="0"/>
    <x v="3"/>
    <x v="5"/>
    <s v="S.Motlop"/>
    <s v="GEE"/>
    <x v="0"/>
    <n v="84"/>
    <x v="38"/>
  </r>
  <r>
    <x v="0"/>
    <x v="3"/>
    <x v="5"/>
    <s v="T.Hawkins"/>
    <s v="GEE"/>
    <x v="0"/>
    <n v="104"/>
    <x v="10"/>
  </r>
  <r>
    <x v="0"/>
    <x v="3"/>
    <x v="5"/>
    <s v="C.Ward"/>
    <s v="GWS"/>
    <x v="1"/>
    <n v="94"/>
    <x v="82"/>
  </r>
  <r>
    <x v="0"/>
    <x v="3"/>
    <x v="5"/>
    <s v="H.Shaw"/>
    <s v="GWS"/>
    <x v="2"/>
    <n v="93"/>
    <x v="55"/>
  </r>
  <r>
    <x v="0"/>
    <x v="3"/>
    <x v="5"/>
    <s v="H.Hartlett"/>
    <s v="PTA"/>
    <x v="2"/>
    <n v="92"/>
    <x v="49"/>
  </r>
  <r>
    <x v="0"/>
    <x v="3"/>
    <x v="5"/>
    <s v="C.Wingard"/>
    <s v="PTA"/>
    <x v="0"/>
    <n v="83"/>
    <x v="71"/>
  </r>
  <r>
    <x v="0"/>
    <x v="3"/>
    <x v="5"/>
    <s v="D.Martin"/>
    <s v="RIC"/>
    <x v="1"/>
    <n v="111"/>
    <x v="86"/>
  </r>
  <r>
    <x v="0"/>
    <x v="3"/>
    <x v="5"/>
    <s v="J.Caddy"/>
    <s v="RIC"/>
    <x v="0"/>
    <n v="60"/>
    <x v="30"/>
  </r>
  <r>
    <x v="0"/>
    <x v="3"/>
    <x v="5"/>
    <s v="D.Roberton"/>
    <s v="STK"/>
    <x v="2"/>
    <n v="100"/>
    <x v="114"/>
  </r>
  <r>
    <x v="0"/>
    <x v="3"/>
    <x v="5"/>
    <s v="T.Lynch"/>
    <s v="ADE"/>
    <x v="0"/>
    <n v="87"/>
    <x v="49"/>
  </r>
  <r>
    <x v="0"/>
    <x v="3"/>
    <x v="5"/>
    <s v="M.Priddis"/>
    <s v="WCE"/>
    <x v="1"/>
    <n v="106"/>
    <x v="12"/>
  </r>
  <r>
    <x v="0"/>
    <x v="3"/>
    <x v="5"/>
    <s v="J.McGovern"/>
    <s v="WCE"/>
    <x v="2"/>
    <n v="92"/>
    <x v="48"/>
  </r>
  <r>
    <x v="0"/>
    <x v="3"/>
    <x v="5"/>
    <s v="D.Kent"/>
    <s v="MEL"/>
    <x v="4"/>
    <n v="88"/>
    <x v="77"/>
  </r>
  <r>
    <x v="0"/>
    <x v="3"/>
    <x v="5"/>
    <s v="D.Rampe"/>
    <s v="SYD"/>
    <x v="4"/>
    <n v="75"/>
    <x v="16"/>
  </r>
  <r>
    <x v="0"/>
    <x v="3"/>
    <x v="5"/>
    <s v="I.Heeney"/>
    <s v="SYD"/>
    <x v="4"/>
    <n v="93"/>
    <x v="16"/>
  </r>
  <r>
    <x v="0"/>
    <x v="3"/>
    <x v="5"/>
    <s v="L.Dunstan"/>
    <s v="STK"/>
    <x v="4"/>
    <n v="77"/>
    <x v="23"/>
  </r>
  <r>
    <x v="0"/>
    <x v="4"/>
    <x v="5"/>
    <s v="S.Biggs"/>
    <s v="WBD"/>
    <x v="2"/>
    <n v="69"/>
    <x v="77"/>
  </r>
  <r>
    <x v="0"/>
    <x v="4"/>
    <x v="5"/>
    <s v="S.Pendlebury"/>
    <s v="COL"/>
    <x v="1"/>
    <n v="106"/>
    <x v="49"/>
  </r>
  <r>
    <x v="0"/>
    <x v="4"/>
    <x v="5"/>
    <s v="J.Viney"/>
    <s v="MEL"/>
    <x v="1"/>
    <n v="83"/>
    <x v="24"/>
  </r>
  <r>
    <x v="0"/>
    <x v="4"/>
    <x v="5"/>
    <s v="T.McDonald"/>
    <s v="MEL"/>
    <x v="2"/>
    <n v="80"/>
    <x v="99"/>
  </r>
  <r>
    <x v="0"/>
    <x v="4"/>
    <x v="5"/>
    <s v="S.Martin"/>
    <s v="BRL"/>
    <x v="3"/>
    <n v="125"/>
    <x v="12"/>
  </r>
  <r>
    <x v="0"/>
    <x v="4"/>
    <x v="5"/>
    <s v="J.Ziebell"/>
    <s v="NTH"/>
    <x v="1"/>
    <n v="97"/>
    <x v="71"/>
  </r>
  <r>
    <x v="0"/>
    <x v="4"/>
    <x v="5"/>
    <s v="E.Curnow"/>
    <s v="CAR"/>
    <x v="1"/>
    <n v="85"/>
    <x v="50"/>
  </r>
  <r>
    <x v="0"/>
    <x v="4"/>
    <x v="5"/>
    <s v="I.Heeney"/>
    <s v="SYD"/>
    <x v="0"/>
    <n v="93"/>
    <x v="7"/>
  </r>
  <r>
    <x v="0"/>
    <x v="4"/>
    <x v="5"/>
    <s v="S.Motlop"/>
    <s v="GEE"/>
    <x v="0"/>
    <n v="79"/>
    <x v="13"/>
  </r>
  <r>
    <x v="0"/>
    <x v="4"/>
    <x v="5"/>
    <s v="T.Hawkins"/>
    <s v="GEE"/>
    <x v="0"/>
    <n v="94"/>
    <x v="120"/>
  </r>
  <r>
    <x v="0"/>
    <x v="4"/>
    <x v="5"/>
    <s v="C.Ward"/>
    <s v="GWS"/>
    <x v="1"/>
    <n v="92"/>
    <x v="47"/>
  </r>
  <r>
    <x v="0"/>
    <x v="4"/>
    <x v="5"/>
    <s v="H.Shaw"/>
    <s v="GWS"/>
    <x v="2"/>
    <n v="90"/>
    <x v="1"/>
  </r>
  <r>
    <x v="0"/>
    <x v="4"/>
    <x v="5"/>
    <s v="C.Wingard"/>
    <s v="PTA"/>
    <x v="0"/>
    <n v="87"/>
    <x v="35"/>
  </r>
  <r>
    <x v="0"/>
    <x v="4"/>
    <x v="5"/>
    <s v="D.Martin"/>
    <s v="RIC"/>
    <x v="1"/>
    <n v="108"/>
    <x v="1"/>
  </r>
  <r>
    <x v="0"/>
    <x v="4"/>
    <x v="5"/>
    <s v="D.Roberton"/>
    <s v="STK"/>
    <x v="2"/>
    <n v="108"/>
    <x v="48"/>
  </r>
  <r>
    <x v="0"/>
    <x v="4"/>
    <x v="5"/>
    <s v="T.Lynch"/>
    <s v="ADE"/>
    <x v="0"/>
    <n v="87"/>
    <x v="64"/>
  </r>
  <r>
    <x v="0"/>
    <x v="4"/>
    <x v="5"/>
    <s v="M.Priddis"/>
    <s v="WCE"/>
    <x v="1"/>
    <n v="104"/>
    <x v="63"/>
  </r>
  <r>
    <x v="0"/>
    <x v="4"/>
    <x v="5"/>
    <s v="J.McGovern"/>
    <s v="WCE"/>
    <x v="2"/>
    <n v="94"/>
    <x v="4"/>
  </r>
  <r>
    <x v="0"/>
    <x v="4"/>
    <x v="5"/>
    <s v="D.Rich"/>
    <s v="BRL"/>
    <x v="4"/>
    <n v="74"/>
    <x v="82"/>
  </r>
  <r>
    <x v="0"/>
    <x v="4"/>
    <x v="5"/>
    <s v="D.Rampe"/>
    <s v="SYD"/>
    <x v="4"/>
    <n v="79"/>
    <x v="16"/>
  </r>
  <r>
    <x v="0"/>
    <x v="4"/>
    <x v="5"/>
    <s v="H.Hartlett"/>
    <s v="PTA"/>
    <x v="4"/>
    <n v="93"/>
    <x v="16"/>
  </r>
  <r>
    <x v="0"/>
    <x v="4"/>
    <x v="5"/>
    <s v="J.Caddy"/>
    <s v="RIC"/>
    <x v="4"/>
    <n v="57"/>
    <x v="30"/>
  </r>
  <r>
    <x v="0"/>
    <x v="5"/>
    <x v="5"/>
    <s v="S.Pendlebury"/>
    <s v="COL"/>
    <x v="1"/>
    <n v="107"/>
    <x v="59"/>
  </r>
  <r>
    <x v="0"/>
    <x v="5"/>
    <x v="5"/>
    <s v="T.McDonald"/>
    <s v="MEL"/>
    <x v="2"/>
    <n v="85"/>
    <x v="2"/>
  </r>
  <r>
    <x v="0"/>
    <x v="5"/>
    <x v="5"/>
    <s v="J.Viney"/>
    <s v="MEL"/>
    <x v="1"/>
    <n v="84"/>
    <x v="19"/>
  </r>
  <r>
    <x v="0"/>
    <x v="5"/>
    <x v="5"/>
    <s v="S.Martin"/>
    <s v="BRL"/>
    <x v="3"/>
    <n v="119"/>
    <x v="91"/>
  </r>
  <r>
    <x v="0"/>
    <x v="5"/>
    <x v="5"/>
    <s v="J.Ziebell"/>
    <s v="NTH"/>
    <x v="1"/>
    <n v="97"/>
    <x v="8"/>
  </r>
  <r>
    <x v="0"/>
    <x v="5"/>
    <x v="5"/>
    <s v="I.Heeney"/>
    <s v="SYD"/>
    <x v="0"/>
    <n v="85"/>
    <x v="12"/>
  </r>
  <r>
    <x v="0"/>
    <x v="5"/>
    <x v="5"/>
    <s v="T.Hawkins"/>
    <s v="GEE"/>
    <x v="0"/>
    <n v="85"/>
    <x v="44"/>
  </r>
  <r>
    <x v="0"/>
    <x v="5"/>
    <x v="5"/>
    <s v="S.Motlop"/>
    <s v="GEE"/>
    <x v="0"/>
    <n v="76"/>
    <x v="30"/>
  </r>
  <r>
    <x v="0"/>
    <x v="5"/>
    <x v="5"/>
    <s v="C.Ward"/>
    <s v="GWS"/>
    <x v="1"/>
    <n v="96"/>
    <x v="3"/>
  </r>
  <r>
    <x v="0"/>
    <x v="5"/>
    <x v="5"/>
    <s v="H.Shaw"/>
    <s v="GWS"/>
    <x v="2"/>
    <n v="89"/>
    <x v="32"/>
  </r>
  <r>
    <x v="0"/>
    <x v="5"/>
    <x v="5"/>
    <s v="C.Wingard"/>
    <s v="PTA"/>
    <x v="0"/>
    <n v="92"/>
    <x v="95"/>
  </r>
  <r>
    <x v="0"/>
    <x v="5"/>
    <x v="5"/>
    <s v="J.Polec"/>
    <s v="PTA"/>
    <x v="1"/>
    <n v="67"/>
    <x v="54"/>
  </r>
  <r>
    <x v="0"/>
    <x v="5"/>
    <x v="5"/>
    <s v="H.Hartlett"/>
    <s v="PTA"/>
    <x v="2"/>
    <n v="96"/>
    <x v="67"/>
  </r>
  <r>
    <x v="0"/>
    <x v="5"/>
    <x v="5"/>
    <s v="D.Martin"/>
    <s v="RIC"/>
    <x v="1"/>
    <n v="96"/>
    <x v="43"/>
  </r>
  <r>
    <x v="0"/>
    <x v="5"/>
    <x v="5"/>
    <s v="D.Roberton"/>
    <s v="STK"/>
    <x v="2"/>
    <n v="125"/>
    <x v="59"/>
  </r>
  <r>
    <x v="0"/>
    <x v="5"/>
    <x v="5"/>
    <s v="T.Lynch"/>
    <s v="ADE"/>
    <x v="0"/>
    <n v="96"/>
    <x v="37"/>
  </r>
  <r>
    <x v="0"/>
    <x v="5"/>
    <x v="5"/>
    <s v="M.Priddis"/>
    <s v="WCE"/>
    <x v="1"/>
    <n v="111"/>
    <x v="20"/>
  </r>
  <r>
    <x v="0"/>
    <x v="5"/>
    <x v="5"/>
    <s v="J.McGovern"/>
    <s v="WCE"/>
    <x v="2"/>
    <n v="99"/>
    <x v="37"/>
  </r>
  <r>
    <x v="0"/>
    <x v="5"/>
    <x v="5"/>
    <s v="G.Birchall"/>
    <s v="HAW"/>
    <x v="4"/>
    <n v="77"/>
    <x v="16"/>
  </r>
  <r>
    <x v="0"/>
    <x v="5"/>
    <x v="5"/>
    <s v="E.Curnow"/>
    <s v="CAR"/>
    <x v="4"/>
    <n v="95"/>
    <x v="8"/>
  </r>
  <r>
    <x v="0"/>
    <x v="5"/>
    <x v="5"/>
    <s v="D.Rampe"/>
    <s v="SYD"/>
    <x v="4"/>
    <n v="79"/>
    <x v="16"/>
  </r>
  <r>
    <x v="0"/>
    <x v="5"/>
    <x v="5"/>
    <s v="J.Caddy"/>
    <s v="RIC"/>
    <x v="4"/>
    <n v="56"/>
    <x v="49"/>
  </r>
  <r>
    <x v="0"/>
    <x v="6"/>
    <x v="5"/>
    <s v="L.Picken"/>
    <s v="WBD"/>
    <x v="1"/>
    <n v="70"/>
    <x v="30"/>
  </r>
  <r>
    <x v="0"/>
    <x v="6"/>
    <x v="5"/>
    <s v="S.Pendlebury"/>
    <s v="COL"/>
    <x v="1"/>
    <n v="101"/>
    <x v="3"/>
  </r>
  <r>
    <x v="0"/>
    <x v="6"/>
    <x v="5"/>
    <s v="T.McDonald"/>
    <s v="MEL"/>
    <x v="2"/>
    <n v="83"/>
    <x v="54"/>
  </r>
  <r>
    <x v="0"/>
    <x v="6"/>
    <x v="5"/>
    <s v="J.Viney"/>
    <s v="MEL"/>
    <x v="1"/>
    <n v="95"/>
    <x v="38"/>
  </r>
  <r>
    <x v="0"/>
    <x v="6"/>
    <x v="5"/>
    <s v="S.Martin"/>
    <s v="BRL"/>
    <x v="3"/>
    <n v="112"/>
    <x v="43"/>
  </r>
  <r>
    <x v="0"/>
    <x v="6"/>
    <x v="5"/>
    <s v="J.Ziebell"/>
    <s v="NTH"/>
    <x v="1"/>
    <n v="101"/>
    <x v="3"/>
  </r>
  <r>
    <x v="0"/>
    <x v="6"/>
    <x v="5"/>
    <s v="I.Heeney"/>
    <s v="SYD"/>
    <x v="0"/>
    <n v="93"/>
    <x v="48"/>
  </r>
  <r>
    <x v="0"/>
    <x v="6"/>
    <x v="5"/>
    <s v="T.Hawkins"/>
    <s v="GEE"/>
    <x v="0"/>
    <n v="83"/>
    <x v="39"/>
  </r>
  <r>
    <x v="0"/>
    <x v="6"/>
    <x v="5"/>
    <s v="S.Motlop"/>
    <s v="GEE"/>
    <x v="0"/>
    <n v="74"/>
    <x v="11"/>
  </r>
  <r>
    <x v="0"/>
    <x v="6"/>
    <x v="5"/>
    <s v="C.Ward"/>
    <s v="GWS"/>
    <x v="1"/>
    <n v="95"/>
    <x v="8"/>
  </r>
  <r>
    <x v="0"/>
    <x v="6"/>
    <x v="5"/>
    <s v="H.Shaw"/>
    <s v="GWS"/>
    <x v="2"/>
    <n v="97"/>
    <x v="85"/>
  </r>
  <r>
    <x v="0"/>
    <x v="6"/>
    <x v="5"/>
    <s v="H.Hartlett"/>
    <s v="PTA"/>
    <x v="2"/>
    <n v="97"/>
    <x v="17"/>
  </r>
  <r>
    <x v="0"/>
    <x v="6"/>
    <x v="5"/>
    <s v="C.Wingard"/>
    <s v="PTA"/>
    <x v="0"/>
    <n v="96"/>
    <x v="35"/>
  </r>
  <r>
    <x v="0"/>
    <x v="6"/>
    <x v="5"/>
    <s v="D.Martin"/>
    <s v="RIC"/>
    <x v="1"/>
    <n v="90"/>
    <x v="9"/>
  </r>
  <r>
    <x v="0"/>
    <x v="6"/>
    <x v="5"/>
    <s v="D.Roberton"/>
    <s v="STK"/>
    <x v="2"/>
    <n v="123"/>
    <x v="67"/>
  </r>
  <r>
    <x v="0"/>
    <x v="6"/>
    <x v="5"/>
    <s v="T.Lynch"/>
    <s v="ADE"/>
    <x v="0"/>
    <n v="86"/>
    <x v="14"/>
  </r>
  <r>
    <x v="0"/>
    <x v="6"/>
    <x v="5"/>
    <s v="M.Priddis"/>
    <s v="WCE"/>
    <x v="1"/>
    <n v="108"/>
    <x v="25"/>
  </r>
  <r>
    <x v="0"/>
    <x v="6"/>
    <x v="5"/>
    <s v="J.McGovern"/>
    <s v="WCE"/>
    <x v="2"/>
    <n v="90"/>
    <x v="100"/>
  </r>
  <r>
    <x v="0"/>
    <x v="6"/>
    <x v="5"/>
    <s v="G.Birchall"/>
    <s v="HAW"/>
    <x v="4"/>
    <n v="62"/>
    <x v="162"/>
  </r>
  <r>
    <x v="0"/>
    <x v="6"/>
    <x v="5"/>
    <s v="C.Pedersen"/>
    <s v="MEL"/>
    <x v="4"/>
    <n v="78"/>
    <x v="9"/>
  </r>
  <r>
    <x v="0"/>
    <x v="6"/>
    <x v="5"/>
    <s v="E.Curnow"/>
    <s v="CAR"/>
    <x v="4"/>
    <n v="93"/>
    <x v="43"/>
  </r>
  <r>
    <x v="0"/>
    <x v="6"/>
    <x v="5"/>
    <s v="D.Rampe"/>
    <s v="SYD"/>
    <x v="4"/>
    <n v="79"/>
    <x v="16"/>
  </r>
  <r>
    <x v="0"/>
    <x v="7"/>
    <x v="5"/>
    <s v="S.Pendlebury"/>
    <s v="COL"/>
    <x v="1"/>
    <n v="92"/>
    <x v="96"/>
  </r>
  <r>
    <x v="0"/>
    <x v="7"/>
    <x v="5"/>
    <s v="T.McDonald"/>
    <s v="MEL"/>
    <x v="2"/>
    <n v="88"/>
    <x v="67"/>
  </r>
  <r>
    <x v="0"/>
    <x v="7"/>
    <x v="5"/>
    <s v="J.Viney"/>
    <s v="MEL"/>
    <x v="1"/>
    <n v="101"/>
    <x v="80"/>
  </r>
  <r>
    <x v="0"/>
    <x v="7"/>
    <x v="5"/>
    <s v="S.Martin"/>
    <s v="BRL"/>
    <x v="3"/>
    <n v="112"/>
    <x v="41"/>
  </r>
  <r>
    <x v="0"/>
    <x v="7"/>
    <x v="5"/>
    <s v="J.Ziebell"/>
    <s v="NTH"/>
    <x v="1"/>
    <n v="94"/>
    <x v="43"/>
  </r>
  <r>
    <x v="0"/>
    <x v="7"/>
    <x v="5"/>
    <s v="E.Curnow"/>
    <s v="CAR"/>
    <x v="1"/>
    <n v="83"/>
    <x v="91"/>
  </r>
  <r>
    <x v="0"/>
    <x v="7"/>
    <x v="5"/>
    <s v="I.Heeney"/>
    <s v="SYD"/>
    <x v="0"/>
    <n v="106"/>
    <x v="80"/>
  </r>
  <r>
    <x v="0"/>
    <x v="7"/>
    <x v="5"/>
    <s v="T.Hawkins"/>
    <s v="GEE"/>
    <x v="0"/>
    <n v="79"/>
    <x v="85"/>
  </r>
  <r>
    <x v="0"/>
    <x v="7"/>
    <x v="5"/>
    <s v="S.Motlop"/>
    <s v="GEE"/>
    <x v="0"/>
    <n v="75"/>
    <x v="24"/>
  </r>
  <r>
    <x v="0"/>
    <x v="7"/>
    <x v="5"/>
    <s v="C.Ward"/>
    <s v="GWS"/>
    <x v="1"/>
    <n v="93"/>
    <x v="102"/>
  </r>
  <r>
    <x v="0"/>
    <x v="7"/>
    <x v="5"/>
    <s v="H.Shaw"/>
    <s v="GWS"/>
    <x v="2"/>
    <n v="95"/>
    <x v="17"/>
  </r>
  <r>
    <x v="0"/>
    <x v="7"/>
    <x v="5"/>
    <s v="H.Hartlett"/>
    <s v="PTA"/>
    <x v="2"/>
    <n v="81"/>
    <x v="50"/>
  </r>
  <r>
    <x v="0"/>
    <x v="7"/>
    <x v="5"/>
    <s v="C.Wingard"/>
    <s v="PTA"/>
    <x v="0"/>
    <n v="91"/>
    <x v="51"/>
  </r>
  <r>
    <x v="0"/>
    <x v="7"/>
    <x v="5"/>
    <s v="D.Martin"/>
    <s v="RIC"/>
    <x v="1"/>
    <n v="80"/>
    <x v="62"/>
  </r>
  <r>
    <x v="0"/>
    <x v="7"/>
    <x v="5"/>
    <s v="D.Roberton"/>
    <s v="STK"/>
    <x v="2"/>
    <n v="121"/>
    <x v="42"/>
  </r>
  <r>
    <x v="0"/>
    <x v="7"/>
    <x v="5"/>
    <s v="T.Lynch"/>
    <s v="ADE"/>
    <x v="0"/>
    <n v="73"/>
    <x v="58"/>
  </r>
  <r>
    <x v="0"/>
    <x v="7"/>
    <x v="5"/>
    <s v="M.Priddis"/>
    <s v="WCE"/>
    <x v="1"/>
    <n v="108"/>
    <x v="10"/>
  </r>
  <r>
    <x v="0"/>
    <x v="7"/>
    <x v="5"/>
    <s v="J.McGovern"/>
    <s v="WCE"/>
    <x v="2"/>
    <n v="97"/>
    <x v="9"/>
  </r>
  <r>
    <x v="0"/>
    <x v="7"/>
    <x v="5"/>
    <s v="L.Picken"/>
    <s v="WBD"/>
    <x v="4"/>
    <n v="76"/>
    <x v="29"/>
  </r>
  <r>
    <x v="0"/>
    <x v="7"/>
    <x v="5"/>
    <s v="B.Reid"/>
    <s v="COL"/>
    <x v="4"/>
    <n v="76"/>
    <x v="71"/>
  </r>
  <r>
    <x v="0"/>
    <x v="7"/>
    <x v="5"/>
    <s v="C.Pedersen"/>
    <s v="MEL"/>
    <x v="4"/>
    <n v="90"/>
    <x v="31"/>
  </r>
  <r>
    <x v="0"/>
    <x v="7"/>
    <x v="5"/>
    <s v="D.Rampe"/>
    <s v="SYD"/>
    <x v="4"/>
    <n v="79"/>
    <x v="16"/>
  </r>
  <r>
    <x v="0"/>
    <x v="8"/>
    <x v="5"/>
    <s v="R.Henderson"/>
    <s v="HAW"/>
    <x v="2"/>
    <n v="77"/>
    <x v="29"/>
  </r>
  <r>
    <x v="0"/>
    <x v="8"/>
    <x v="5"/>
    <s v="L.Picken"/>
    <s v="WBD"/>
    <x v="1"/>
    <n v="67"/>
    <x v="88"/>
  </r>
  <r>
    <x v="0"/>
    <x v="8"/>
    <x v="5"/>
    <s v="S.Pendlebury"/>
    <s v="COL"/>
    <x v="1"/>
    <n v="101"/>
    <x v="101"/>
  </r>
  <r>
    <x v="0"/>
    <x v="8"/>
    <x v="5"/>
    <s v="W.Hoskin-Elliott"/>
    <s v="COL"/>
    <x v="0"/>
    <n v="88"/>
    <x v="0"/>
  </r>
  <r>
    <x v="0"/>
    <x v="8"/>
    <x v="5"/>
    <s v="J.Viney"/>
    <s v="MEL"/>
    <x v="1"/>
    <n v="103"/>
    <x v="4"/>
  </r>
  <r>
    <x v="0"/>
    <x v="8"/>
    <x v="5"/>
    <s v="T.McDonald"/>
    <s v="MEL"/>
    <x v="2"/>
    <n v="94"/>
    <x v="99"/>
  </r>
  <r>
    <x v="0"/>
    <x v="8"/>
    <x v="5"/>
    <s v="S.Martin"/>
    <s v="BRL"/>
    <x v="3"/>
    <n v="107"/>
    <x v="12"/>
  </r>
  <r>
    <x v="0"/>
    <x v="8"/>
    <x v="5"/>
    <s v="E.Curnow"/>
    <s v="CAR"/>
    <x v="1"/>
    <n v="88"/>
    <x v="72"/>
  </r>
  <r>
    <x v="0"/>
    <x v="8"/>
    <x v="5"/>
    <s v="I.Heeney"/>
    <s v="SYD"/>
    <x v="0"/>
    <n v="98"/>
    <x v="30"/>
  </r>
  <r>
    <x v="0"/>
    <x v="8"/>
    <x v="5"/>
    <s v="T.Hawkins"/>
    <s v="GEE"/>
    <x v="0"/>
    <n v="72"/>
    <x v="11"/>
  </r>
  <r>
    <x v="0"/>
    <x v="8"/>
    <x v="5"/>
    <s v="S.Motlop"/>
    <s v="GEE"/>
    <x v="0"/>
    <n v="64"/>
    <x v="74"/>
  </r>
  <r>
    <x v="0"/>
    <x v="8"/>
    <x v="5"/>
    <s v="C.Ward"/>
    <s v="GWS"/>
    <x v="1"/>
    <n v="92"/>
    <x v="29"/>
  </r>
  <r>
    <x v="0"/>
    <x v="8"/>
    <x v="5"/>
    <s v="H.Shaw"/>
    <s v="GWS"/>
    <x v="2"/>
    <n v="94"/>
    <x v="51"/>
  </r>
  <r>
    <x v="0"/>
    <x v="8"/>
    <x v="5"/>
    <s v="D.Martin"/>
    <s v="RIC"/>
    <x v="1"/>
    <n v="97"/>
    <x v="89"/>
  </r>
  <r>
    <x v="0"/>
    <x v="8"/>
    <x v="5"/>
    <s v="D.Roberton"/>
    <s v="STK"/>
    <x v="2"/>
    <n v="120"/>
    <x v="15"/>
  </r>
  <r>
    <x v="0"/>
    <x v="8"/>
    <x v="5"/>
    <s v="T.Lynch"/>
    <s v="ADE"/>
    <x v="0"/>
    <n v="79"/>
    <x v="67"/>
  </r>
  <r>
    <x v="0"/>
    <x v="8"/>
    <x v="5"/>
    <s v="M.Priddis"/>
    <s v="WCE"/>
    <x v="1"/>
    <n v="102"/>
    <x v="51"/>
  </r>
  <r>
    <x v="0"/>
    <x v="8"/>
    <x v="5"/>
    <s v="J.McGovern"/>
    <s v="WCE"/>
    <x v="2"/>
    <n v="83"/>
    <x v="108"/>
  </r>
  <r>
    <x v="0"/>
    <x v="8"/>
    <x v="5"/>
    <s v="T.Liberatore"/>
    <s v="WBD"/>
    <x v="4"/>
    <n v="69"/>
    <x v="16"/>
  </r>
  <r>
    <x v="0"/>
    <x v="8"/>
    <x v="5"/>
    <s v="H.Hartlett"/>
    <s v="PTA"/>
    <x v="4"/>
    <n v="81"/>
    <x v="16"/>
  </r>
  <r>
    <x v="0"/>
    <x v="8"/>
    <x v="5"/>
    <s v="R.Gray"/>
    <s v="PTA"/>
    <x v="4"/>
    <n v="89"/>
    <x v="16"/>
  </r>
  <r>
    <x v="0"/>
    <x v="8"/>
    <x v="5"/>
    <s v="C.Wingard"/>
    <s v="PTA"/>
    <x v="4"/>
    <n v="91"/>
    <x v="16"/>
  </r>
  <r>
    <x v="0"/>
    <x v="9"/>
    <x v="5"/>
    <s v="S.Pendlebury"/>
    <s v="COL"/>
    <x v="1"/>
    <n v="113"/>
    <x v="80"/>
  </r>
  <r>
    <x v="0"/>
    <x v="9"/>
    <x v="5"/>
    <s v="W.Hoskin-Elliott"/>
    <s v="COL"/>
    <x v="0"/>
    <n v="90"/>
    <x v="88"/>
  </r>
  <r>
    <x v="0"/>
    <x v="9"/>
    <x v="5"/>
    <s v="T.McDonald"/>
    <s v="MEL"/>
    <x v="2"/>
    <n v="82"/>
    <x v="110"/>
  </r>
  <r>
    <x v="0"/>
    <x v="9"/>
    <x v="5"/>
    <s v="J.Viney"/>
    <s v="MEL"/>
    <x v="1"/>
    <n v="106"/>
    <x v="12"/>
  </r>
  <r>
    <x v="0"/>
    <x v="9"/>
    <x v="5"/>
    <s v="S.Martin"/>
    <s v="BRL"/>
    <x v="3"/>
    <n v="97"/>
    <x v="29"/>
  </r>
  <r>
    <x v="0"/>
    <x v="9"/>
    <x v="5"/>
    <s v="E.Curnow"/>
    <s v="CAR"/>
    <x v="1"/>
    <n v="102"/>
    <x v="18"/>
  </r>
  <r>
    <x v="0"/>
    <x v="9"/>
    <x v="5"/>
    <s v="I.Heeney"/>
    <s v="SYD"/>
    <x v="0"/>
    <n v="101"/>
    <x v="24"/>
  </r>
  <r>
    <x v="0"/>
    <x v="9"/>
    <x v="5"/>
    <s v="T.Hawkins"/>
    <s v="GEE"/>
    <x v="0"/>
    <n v="78"/>
    <x v="30"/>
  </r>
  <r>
    <x v="0"/>
    <x v="9"/>
    <x v="5"/>
    <s v="S.Motlop"/>
    <s v="GEE"/>
    <x v="0"/>
    <n v="69"/>
    <x v="42"/>
  </r>
  <r>
    <x v="0"/>
    <x v="9"/>
    <x v="5"/>
    <s v="C.Ward"/>
    <s v="GWS"/>
    <x v="1"/>
    <n v="94"/>
    <x v="12"/>
  </r>
  <r>
    <x v="0"/>
    <x v="9"/>
    <x v="5"/>
    <s v="H.Shaw"/>
    <s v="GWS"/>
    <x v="2"/>
    <n v="90"/>
    <x v="96"/>
  </r>
  <r>
    <x v="0"/>
    <x v="9"/>
    <x v="5"/>
    <s v="R.Gray"/>
    <s v="PTA"/>
    <x v="1"/>
    <n v="96"/>
    <x v="2"/>
  </r>
  <r>
    <x v="0"/>
    <x v="9"/>
    <x v="5"/>
    <s v="H.Hartlett"/>
    <s v="PTA"/>
    <x v="2"/>
    <n v="71"/>
    <x v="46"/>
  </r>
  <r>
    <x v="0"/>
    <x v="9"/>
    <x v="5"/>
    <s v="D.Martin"/>
    <s v="RIC"/>
    <x v="1"/>
    <n v="103"/>
    <x v="41"/>
  </r>
  <r>
    <x v="0"/>
    <x v="9"/>
    <x v="5"/>
    <s v="D.Roberton"/>
    <s v="STK"/>
    <x v="2"/>
    <n v="114"/>
    <x v="24"/>
  </r>
  <r>
    <x v="0"/>
    <x v="9"/>
    <x v="5"/>
    <s v="T.Lynch"/>
    <s v="ADE"/>
    <x v="0"/>
    <n v="77"/>
    <x v="96"/>
  </r>
  <r>
    <x v="0"/>
    <x v="9"/>
    <x v="5"/>
    <s v="M.Priddis"/>
    <s v="WCE"/>
    <x v="1"/>
    <n v="98"/>
    <x v="54"/>
  </r>
  <r>
    <x v="0"/>
    <x v="9"/>
    <x v="5"/>
    <s v="J.McGovern"/>
    <s v="WCE"/>
    <x v="2"/>
    <n v="89"/>
    <x v="114"/>
  </r>
  <r>
    <x v="0"/>
    <x v="9"/>
    <x v="5"/>
    <s v="R.Henderson"/>
    <s v="HAW"/>
    <x v="4"/>
    <n v="78"/>
    <x v="33"/>
  </r>
  <r>
    <x v="0"/>
    <x v="9"/>
    <x v="5"/>
    <s v="T.Liberatore"/>
    <s v="WBD"/>
    <x v="4"/>
    <n v="69"/>
    <x v="16"/>
  </r>
  <r>
    <x v="0"/>
    <x v="9"/>
    <x v="5"/>
    <s v="L.Picken"/>
    <s v="WBD"/>
    <x v="4"/>
    <n v="62"/>
    <x v="7"/>
  </r>
  <r>
    <x v="0"/>
    <x v="9"/>
    <x v="5"/>
    <s v="C.Wingard"/>
    <s v="PTA"/>
    <x v="4"/>
    <n v="91"/>
    <x v="16"/>
  </r>
  <r>
    <x v="0"/>
    <x v="10"/>
    <x v="5"/>
    <s v="R.Henderson"/>
    <s v="HAW"/>
    <x v="2"/>
    <n v="75"/>
    <x v="21"/>
  </r>
  <r>
    <x v="0"/>
    <x v="10"/>
    <x v="5"/>
    <s v="S.Pendlebury"/>
    <s v="COL"/>
    <x v="1"/>
    <n v="105"/>
    <x v="31"/>
  </r>
  <r>
    <x v="0"/>
    <x v="10"/>
    <x v="5"/>
    <s v="J.Viney"/>
    <s v="MEL"/>
    <x v="1"/>
    <n v="106"/>
    <x v="16"/>
  </r>
  <r>
    <x v="0"/>
    <x v="10"/>
    <x v="5"/>
    <s v="S.Martin"/>
    <s v="BRL"/>
    <x v="3"/>
    <n v="97"/>
    <x v="16"/>
  </r>
  <r>
    <x v="0"/>
    <x v="10"/>
    <x v="5"/>
    <s v="E.Curnow"/>
    <s v="CAR"/>
    <x v="1"/>
    <n v="102"/>
    <x v="16"/>
  </r>
  <r>
    <x v="0"/>
    <x v="10"/>
    <x v="5"/>
    <s v="I.Heeney"/>
    <s v="SYD"/>
    <x v="0"/>
    <n v="101"/>
    <x v="16"/>
  </r>
  <r>
    <x v="0"/>
    <x v="10"/>
    <x v="5"/>
    <s v="T.Hawkins"/>
    <s v="GEE"/>
    <x v="0"/>
    <n v="81"/>
    <x v="11"/>
  </r>
  <r>
    <x v="0"/>
    <x v="10"/>
    <x v="5"/>
    <s v="S.Motlop"/>
    <s v="GEE"/>
    <x v="0"/>
    <n v="72"/>
    <x v="9"/>
  </r>
  <r>
    <x v="0"/>
    <x v="10"/>
    <x v="5"/>
    <s v="C.Ward"/>
    <s v="GWS"/>
    <x v="1"/>
    <n v="91"/>
    <x v="55"/>
  </r>
  <r>
    <x v="0"/>
    <x v="10"/>
    <x v="5"/>
    <s v="H.Shaw"/>
    <s v="GWS"/>
    <x v="2"/>
    <n v="88"/>
    <x v="25"/>
  </r>
  <r>
    <x v="0"/>
    <x v="10"/>
    <x v="5"/>
    <s v="R.Gray"/>
    <s v="PTA"/>
    <x v="1"/>
    <n v="77"/>
    <x v="105"/>
  </r>
  <r>
    <x v="0"/>
    <x v="10"/>
    <x v="5"/>
    <s v="H.Hartlett"/>
    <s v="PTA"/>
    <x v="2"/>
    <n v="81"/>
    <x v="48"/>
  </r>
  <r>
    <x v="0"/>
    <x v="10"/>
    <x v="5"/>
    <s v="D.Martin"/>
    <s v="RIC"/>
    <x v="1"/>
    <n v="117"/>
    <x v="139"/>
  </r>
  <r>
    <x v="0"/>
    <x v="10"/>
    <x v="5"/>
    <s v="D.Roberton"/>
    <s v="STK"/>
    <x v="2"/>
    <n v="114"/>
    <x v="16"/>
  </r>
  <r>
    <x v="0"/>
    <x v="10"/>
    <x v="5"/>
    <s v="T.Lynch"/>
    <s v="ADE"/>
    <x v="0"/>
    <n v="74"/>
    <x v="62"/>
  </r>
  <r>
    <x v="0"/>
    <x v="10"/>
    <x v="5"/>
    <s v="R.Douglas"/>
    <s v="ADE"/>
    <x v="0"/>
    <n v="76"/>
    <x v="0"/>
  </r>
  <r>
    <x v="0"/>
    <x v="10"/>
    <x v="5"/>
    <s v="M.Priddis"/>
    <s v="WCE"/>
    <x v="1"/>
    <n v="90"/>
    <x v="94"/>
  </r>
  <r>
    <x v="0"/>
    <x v="10"/>
    <x v="5"/>
    <s v="J.McGovern"/>
    <s v="WCE"/>
    <x v="2"/>
    <n v="81"/>
    <x v="102"/>
  </r>
  <r>
    <x v="0"/>
    <x v="10"/>
    <x v="5"/>
    <s v="T.Liberatore"/>
    <s v="WBD"/>
    <x v="4"/>
    <n v="69"/>
    <x v="16"/>
  </r>
  <r>
    <x v="0"/>
    <x v="10"/>
    <x v="5"/>
    <s v="L.Picken"/>
    <s v="WBD"/>
    <x v="4"/>
    <n v="62"/>
    <x v="16"/>
  </r>
  <r>
    <x v="0"/>
    <x v="10"/>
    <x v="5"/>
    <s v="T.McDonald"/>
    <s v="MEL"/>
    <x v="4"/>
    <n v="82"/>
    <x v="16"/>
  </r>
  <r>
    <x v="0"/>
    <x v="10"/>
    <x v="5"/>
    <s v="C.Wingard"/>
    <s v="PTA"/>
    <x v="4"/>
    <n v="91"/>
    <x v="16"/>
  </r>
  <r>
    <x v="0"/>
    <x v="11"/>
    <x v="5"/>
    <s v="R.Henderson"/>
    <s v="HAW"/>
    <x v="2"/>
    <n v="78"/>
    <x v="3"/>
  </r>
  <r>
    <x v="0"/>
    <x v="11"/>
    <x v="5"/>
    <s v="L.Picken"/>
    <s v="WBD"/>
    <x v="1"/>
    <n v="61"/>
    <x v="23"/>
  </r>
  <r>
    <x v="0"/>
    <x v="11"/>
    <x v="5"/>
    <s v="S.Pendlebury"/>
    <s v="COL"/>
    <x v="1"/>
    <n v="106"/>
    <x v="67"/>
  </r>
  <r>
    <x v="0"/>
    <x v="11"/>
    <x v="5"/>
    <s v="B.Vince"/>
    <s v="MEL"/>
    <x v="1"/>
    <n v="75"/>
    <x v="44"/>
  </r>
  <r>
    <x v="0"/>
    <x v="11"/>
    <x v="5"/>
    <s v="J.Watts"/>
    <s v="MEL"/>
    <x v="0"/>
    <n v="72"/>
    <x v="52"/>
  </r>
  <r>
    <x v="0"/>
    <x v="11"/>
    <x v="5"/>
    <s v="T.McDonald"/>
    <s v="MEL"/>
    <x v="2"/>
    <n v="73"/>
    <x v="49"/>
  </r>
  <r>
    <x v="0"/>
    <x v="11"/>
    <x v="5"/>
    <s v="J.Viney"/>
    <s v="MEL"/>
    <x v="1"/>
    <n v="105"/>
    <x v="52"/>
  </r>
  <r>
    <x v="0"/>
    <x v="11"/>
    <x v="5"/>
    <s v="S.Martin"/>
    <s v="BRL"/>
    <x v="3"/>
    <n v="107"/>
    <x v="53"/>
  </r>
  <r>
    <x v="0"/>
    <x v="11"/>
    <x v="5"/>
    <s v="E.Curnow"/>
    <s v="CAR"/>
    <x v="1"/>
    <n v="95"/>
    <x v="6"/>
  </r>
  <r>
    <x v="0"/>
    <x v="11"/>
    <x v="5"/>
    <s v="I.Heeney"/>
    <s v="SYD"/>
    <x v="0"/>
    <n v="106"/>
    <x v="134"/>
  </r>
  <r>
    <x v="0"/>
    <x v="11"/>
    <x v="5"/>
    <s v="C.Ward"/>
    <s v="GWS"/>
    <x v="1"/>
    <n v="93"/>
    <x v="53"/>
  </r>
  <r>
    <x v="0"/>
    <x v="11"/>
    <x v="5"/>
    <s v="H.Shaw"/>
    <s v="GWS"/>
    <x v="2"/>
    <n v="88"/>
    <x v="4"/>
  </r>
  <r>
    <x v="0"/>
    <x v="11"/>
    <x v="5"/>
    <s v="R.Gray"/>
    <s v="PTA"/>
    <x v="1"/>
    <n v="71"/>
    <x v="69"/>
  </r>
  <r>
    <x v="0"/>
    <x v="11"/>
    <x v="5"/>
    <s v="H.Hartlett"/>
    <s v="PTA"/>
    <x v="2"/>
    <n v="71"/>
    <x v="79"/>
  </r>
  <r>
    <x v="0"/>
    <x v="11"/>
    <x v="5"/>
    <s v="C.Wingard"/>
    <s v="PTA"/>
    <x v="0"/>
    <n v="95"/>
    <x v="11"/>
  </r>
  <r>
    <x v="0"/>
    <x v="11"/>
    <x v="5"/>
    <s v="D.Roberton"/>
    <s v="STK"/>
    <x v="2"/>
    <n v="100"/>
    <x v="52"/>
  </r>
  <r>
    <x v="0"/>
    <x v="11"/>
    <x v="5"/>
    <s v="T.Lynch"/>
    <s v="ADE"/>
    <x v="0"/>
    <n v="87"/>
    <x v="48"/>
  </r>
  <r>
    <x v="0"/>
    <x v="11"/>
    <x v="5"/>
    <s v="R.Douglas"/>
    <s v="ADE"/>
    <x v="0"/>
    <n v="77"/>
    <x v="83"/>
  </r>
  <r>
    <x v="0"/>
    <x v="11"/>
    <x v="5"/>
    <s v="S.Motlop"/>
    <s v="GEE"/>
    <x v="4"/>
    <n v="72"/>
    <x v="16"/>
  </r>
  <r>
    <x v="0"/>
    <x v="11"/>
    <x v="5"/>
    <s v="D.Martin"/>
    <s v="RIC"/>
    <x v="4"/>
    <n v="117"/>
    <x v="16"/>
  </r>
  <r>
    <x v="0"/>
    <x v="11"/>
    <x v="5"/>
    <s v="J.McGovern"/>
    <s v="WCE"/>
    <x v="4"/>
    <n v="81"/>
    <x v="16"/>
  </r>
  <r>
    <x v="0"/>
    <x v="11"/>
    <x v="5"/>
    <s v="M.Priddis"/>
    <s v="WCE"/>
    <x v="4"/>
    <n v="90"/>
    <x v="16"/>
  </r>
  <r>
    <x v="0"/>
    <x v="12"/>
    <x v="5"/>
    <s v="T.Liberatore"/>
    <s v="WBD"/>
    <x v="1"/>
    <n v="70"/>
    <x v="4"/>
  </r>
  <r>
    <x v="0"/>
    <x v="12"/>
    <x v="5"/>
    <s v="T.McDonald"/>
    <s v="MEL"/>
    <x v="2"/>
    <n v="77"/>
    <x v="8"/>
  </r>
  <r>
    <x v="0"/>
    <x v="12"/>
    <x v="5"/>
    <s v="J.Viney"/>
    <s v="MEL"/>
    <x v="1"/>
    <n v="96"/>
    <x v="55"/>
  </r>
  <r>
    <x v="0"/>
    <x v="12"/>
    <x v="5"/>
    <s v="J.Watts"/>
    <s v="MEL"/>
    <x v="0"/>
    <n v="80"/>
    <x v="8"/>
  </r>
  <r>
    <x v="0"/>
    <x v="12"/>
    <x v="5"/>
    <s v="S.Martin"/>
    <s v="BRL"/>
    <x v="3"/>
    <n v="102"/>
    <x v="6"/>
  </r>
  <r>
    <x v="0"/>
    <x v="12"/>
    <x v="5"/>
    <s v="J.Waite"/>
    <s v="NTH"/>
    <x v="0"/>
    <n v="94"/>
    <x v="125"/>
  </r>
  <r>
    <x v="0"/>
    <x v="12"/>
    <x v="5"/>
    <s v="L.McDonald"/>
    <s v="NTH"/>
    <x v="2"/>
    <n v="82"/>
    <x v="43"/>
  </r>
  <r>
    <x v="0"/>
    <x v="12"/>
    <x v="5"/>
    <s v="E.Curnow"/>
    <s v="CAR"/>
    <x v="1"/>
    <n v="94"/>
    <x v="33"/>
  </r>
  <r>
    <x v="0"/>
    <x v="12"/>
    <x v="5"/>
    <s v="I.Heeney"/>
    <s v="SYD"/>
    <x v="0"/>
    <n v="104"/>
    <x v="10"/>
  </r>
  <r>
    <x v="0"/>
    <x v="12"/>
    <x v="5"/>
    <s v="S.Motlop"/>
    <s v="GEE"/>
    <x v="0"/>
    <n v="72"/>
    <x v="6"/>
  </r>
  <r>
    <x v="0"/>
    <x v="12"/>
    <x v="5"/>
    <s v="C.Wingard"/>
    <s v="PTA"/>
    <x v="0"/>
    <n v="97"/>
    <x v="40"/>
  </r>
  <r>
    <x v="0"/>
    <x v="12"/>
    <x v="5"/>
    <s v="R.Gray"/>
    <s v="PTA"/>
    <x v="1"/>
    <n v="92"/>
    <x v="76"/>
  </r>
  <r>
    <x v="0"/>
    <x v="12"/>
    <x v="5"/>
    <s v="H.Hartlett"/>
    <s v="PTA"/>
    <x v="2"/>
    <n v="67"/>
    <x v="98"/>
  </r>
  <r>
    <x v="0"/>
    <x v="12"/>
    <x v="5"/>
    <s v="D.Swallow"/>
    <s v="GCS"/>
    <x v="1"/>
    <n v="80"/>
    <x v="9"/>
  </r>
  <r>
    <x v="0"/>
    <x v="12"/>
    <x v="5"/>
    <s v="D.Martin"/>
    <s v="RIC"/>
    <x v="1"/>
    <n v="120"/>
    <x v="10"/>
  </r>
  <r>
    <x v="0"/>
    <x v="12"/>
    <x v="5"/>
    <s v="D.Roberton"/>
    <s v="STK"/>
    <x v="2"/>
    <n v="105"/>
    <x v="15"/>
  </r>
  <r>
    <x v="0"/>
    <x v="12"/>
    <x v="5"/>
    <s v="M.Priddis"/>
    <s v="WCE"/>
    <x v="1"/>
    <n v="89"/>
    <x v="67"/>
  </r>
  <r>
    <x v="0"/>
    <x v="12"/>
    <x v="5"/>
    <s v="J.McGovern"/>
    <s v="WCE"/>
    <x v="2"/>
    <n v="85"/>
    <x v="0"/>
  </r>
  <r>
    <x v="0"/>
    <x v="12"/>
    <x v="5"/>
    <s v="S.Pendlebury"/>
    <s v="COL"/>
    <x v="4"/>
    <n v="106"/>
    <x v="16"/>
  </r>
  <r>
    <x v="0"/>
    <x v="12"/>
    <x v="5"/>
    <s v="H.Shaw"/>
    <s v="GWS"/>
    <x v="4"/>
    <n v="88"/>
    <x v="16"/>
  </r>
  <r>
    <x v="0"/>
    <x v="12"/>
    <x v="5"/>
    <s v="C.Ward"/>
    <s v="GWS"/>
    <x v="4"/>
    <n v="93"/>
    <x v="16"/>
  </r>
  <r>
    <x v="0"/>
    <x v="12"/>
    <x v="5"/>
    <s v="T.Lynch"/>
    <s v="ADE"/>
    <x v="4"/>
    <n v="87"/>
    <x v="16"/>
  </r>
  <r>
    <x v="0"/>
    <x v="13"/>
    <x v="5"/>
    <s v="T.Liberatore"/>
    <s v="WBD"/>
    <x v="1"/>
    <n v="63"/>
    <x v="70"/>
  </r>
  <r>
    <x v="0"/>
    <x v="13"/>
    <x v="5"/>
    <s v="S.Pendlebury"/>
    <s v="COL"/>
    <x v="1"/>
    <n v="112"/>
    <x v="99"/>
  </r>
  <r>
    <x v="0"/>
    <x v="13"/>
    <x v="5"/>
    <s v="T.McDonald"/>
    <s v="MEL"/>
    <x v="2"/>
    <n v="85"/>
    <x v="68"/>
  </r>
  <r>
    <x v="0"/>
    <x v="13"/>
    <x v="5"/>
    <s v="J.Viney"/>
    <s v="MEL"/>
    <x v="1"/>
    <n v="95"/>
    <x v="95"/>
  </r>
  <r>
    <x v="0"/>
    <x v="13"/>
    <x v="5"/>
    <s v="S.Martin"/>
    <s v="BRL"/>
    <x v="3"/>
    <n v="103"/>
    <x v="81"/>
  </r>
  <r>
    <x v="0"/>
    <x v="13"/>
    <x v="5"/>
    <s v="L.McDonald"/>
    <s v="NTH"/>
    <x v="2"/>
    <n v="81"/>
    <x v="71"/>
  </r>
  <r>
    <x v="0"/>
    <x v="13"/>
    <x v="5"/>
    <s v="I.Heeney"/>
    <s v="SYD"/>
    <x v="0"/>
    <n v="99"/>
    <x v="2"/>
  </r>
  <r>
    <x v="0"/>
    <x v="13"/>
    <x v="5"/>
    <s v="T.Hawkins"/>
    <s v="GEE"/>
    <x v="0"/>
    <n v="83"/>
    <x v="94"/>
  </r>
  <r>
    <x v="0"/>
    <x v="13"/>
    <x v="5"/>
    <s v="S.Motlop"/>
    <s v="GEE"/>
    <x v="0"/>
    <n v="68"/>
    <x v="6"/>
  </r>
  <r>
    <x v="0"/>
    <x v="13"/>
    <x v="5"/>
    <s v="H.Shaw"/>
    <s v="GWS"/>
    <x v="2"/>
    <n v="84"/>
    <x v="44"/>
  </r>
  <r>
    <x v="0"/>
    <x v="13"/>
    <x v="5"/>
    <s v="C.Ward"/>
    <s v="GWS"/>
    <x v="1"/>
    <n v="100"/>
    <x v="48"/>
  </r>
  <r>
    <x v="0"/>
    <x v="13"/>
    <x v="5"/>
    <s v="C.Wingard"/>
    <s v="PTA"/>
    <x v="0"/>
    <n v="85"/>
    <x v="88"/>
  </r>
  <r>
    <x v="0"/>
    <x v="13"/>
    <x v="5"/>
    <s v="R.Gray"/>
    <s v="PTA"/>
    <x v="1"/>
    <n v="106"/>
    <x v="136"/>
  </r>
  <r>
    <x v="0"/>
    <x v="13"/>
    <x v="5"/>
    <s v="D.Martin"/>
    <s v="RIC"/>
    <x v="1"/>
    <n v="123"/>
    <x v="37"/>
  </r>
  <r>
    <x v="0"/>
    <x v="13"/>
    <x v="5"/>
    <s v="D.Roberton"/>
    <s v="STK"/>
    <x v="2"/>
    <n v="104"/>
    <x v="54"/>
  </r>
  <r>
    <x v="0"/>
    <x v="13"/>
    <x v="5"/>
    <s v="T.Lynch"/>
    <s v="ADE"/>
    <x v="0"/>
    <n v="93"/>
    <x v="17"/>
  </r>
  <r>
    <x v="0"/>
    <x v="13"/>
    <x v="5"/>
    <s v="M.Priddis"/>
    <s v="WCE"/>
    <x v="1"/>
    <n v="82"/>
    <x v="91"/>
  </r>
  <r>
    <x v="0"/>
    <x v="13"/>
    <x v="5"/>
    <s v="J.McGovern"/>
    <s v="WCE"/>
    <x v="2"/>
    <n v="92"/>
    <x v="15"/>
  </r>
  <r>
    <x v="0"/>
    <x v="13"/>
    <x v="5"/>
    <s v="J.Watts"/>
    <s v="MEL"/>
    <x v="4"/>
    <n v="80"/>
    <x v="16"/>
  </r>
  <r>
    <x v="0"/>
    <x v="13"/>
    <x v="5"/>
    <s v="E.Curnow"/>
    <s v="CAR"/>
    <x v="4"/>
    <n v="92"/>
    <x v="71"/>
  </r>
  <r>
    <x v="0"/>
    <x v="13"/>
    <x v="5"/>
    <s v="H.Hartlett"/>
    <s v="PTA"/>
    <x v="4"/>
    <n v="73"/>
    <x v="94"/>
  </r>
  <r>
    <x v="0"/>
    <x v="13"/>
    <x v="5"/>
    <s v="A.Sandilands"/>
    <s v="FRE"/>
    <x v="4"/>
    <n v="90"/>
    <x v="16"/>
  </r>
  <r>
    <x v="0"/>
    <x v="14"/>
    <x v="5"/>
    <s v="L.Hunter"/>
    <s v="WBD"/>
    <x v="1"/>
    <n v="80"/>
    <x v="47"/>
  </r>
  <r>
    <x v="0"/>
    <x v="14"/>
    <x v="5"/>
    <s v="S.Pendlebury"/>
    <s v="COL"/>
    <x v="1"/>
    <n v="100"/>
    <x v="21"/>
  </r>
  <r>
    <x v="0"/>
    <x v="14"/>
    <x v="5"/>
    <s v="J.De Goey"/>
    <s v="COL"/>
    <x v="0"/>
    <n v="82"/>
    <x v="56"/>
  </r>
  <r>
    <x v="0"/>
    <x v="14"/>
    <x v="5"/>
    <s v="T.McDonald"/>
    <s v="MEL"/>
    <x v="2"/>
    <n v="86"/>
    <x v="65"/>
  </r>
  <r>
    <x v="0"/>
    <x v="14"/>
    <x v="5"/>
    <s v="J.Viney"/>
    <s v="MEL"/>
    <x v="1"/>
    <n v="89"/>
    <x v="44"/>
  </r>
  <r>
    <x v="0"/>
    <x v="14"/>
    <x v="5"/>
    <s v="D.Tyson"/>
    <s v="MEL"/>
    <x v="1"/>
    <n v="92"/>
    <x v="102"/>
  </r>
  <r>
    <x v="0"/>
    <x v="14"/>
    <x v="5"/>
    <s v="S.Martin"/>
    <s v="BRL"/>
    <x v="3"/>
    <n v="100"/>
    <x v="4"/>
  </r>
  <r>
    <x v="0"/>
    <x v="14"/>
    <x v="5"/>
    <s v="L.McDonald"/>
    <s v="NTH"/>
    <x v="2"/>
    <n v="85"/>
    <x v="63"/>
  </r>
  <r>
    <x v="0"/>
    <x v="14"/>
    <x v="5"/>
    <s v="I.Heeney"/>
    <s v="SYD"/>
    <x v="0"/>
    <n v="103"/>
    <x v="24"/>
  </r>
  <r>
    <x v="0"/>
    <x v="14"/>
    <x v="5"/>
    <s v="T.Hawkins"/>
    <s v="GEE"/>
    <x v="0"/>
    <n v="75"/>
    <x v="13"/>
  </r>
  <r>
    <x v="0"/>
    <x v="14"/>
    <x v="5"/>
    <s v="S.Motlop"/>
    <s v="GEE"/>
    <x v="0"/>
    <n v="67"/>
    <x v="92"/>
  </r>
  <r>
    <x v="0"/>
    <x v="14"/>
    <x v="5"/>
    <s v="C.Ward"/>
    <s v="GWS"/>
    <x v="1"/>
    <n v="115"/>
    <x v="27"/>
  </r>
  <r>
    <x v="0"/>
    <x v="14"/>
    <x v="5"/>
    <s v="H.Shaw"/>
    <s v="GWS"/>
    <x v="2"/>
    <n v="87"/>
    <x v="69"/>
  </r>
  <r>
    <x v="0"/>
    <x v="14"/>
    <x v="5"/>
    <s v="R.Gray"/>
    <s v="PTA"/>
    <x v="1"/>
    <n v="94"/>
    <x v="58"/>
  </r>
  <r>
    <x v="0"/>
    <x v="14"/>
    <x v="5"/>
    <s v="C.Wingard"/>
    <s v="PTA"/>
    <x v="0"/>
    <n v="86"/>
    <x v="99"/>
  </r>
  <r>
    <x v="0"/>
    <x v="14"/>
    <x v="5"/>
    <s v="D.Martin"/>
    <s v="RIC"/>
    <x v="1"/>
    <n v="119"/>
    <x v="37"/>
  </r>
  <r>
    <x v="0"/>
    <x v="14"/>
    <x v="5"/>
    <s v="D.Roberton"/>
    <s v="STK"/>
    <x v="2"/>
    <n v="92"/>
    <x v="44"/>
  </r>
  <r>
    <x v="0"/>
    <x v="14"/>
    <x v="5"/>
    <s v="J.McGovern"/>
    <s v="WCE"/>
    <x v="2"/>
    <n v="106"/>
    <x v="56"/>
  </r>
  <r>
    <x v="0"/>
    <x v="14"/>
    <x v="5"/>
    <s v="H.Hartlett"/>
    <s v="PTA"/>
    <x v="4"/>
    <n v="78"/>
    <x v="82"/>
  </r>
  <r>
    <x v="0"/>
    <x v="14"/>
    <x v="5"/>
    <s v="A.Sandilands"/>
    <s v="FRE"/>
    <x v="4"/>
    <n v="75"/>
    <x v="137"/>
  </r>
  <r>
    <x v="0"/>
    <x v="14"/>
    <x v="5"/>
    <s v="T.Lynch"/>
    <s v="ADE"/>
    <x v="4"/>
    <n v="93"/>
    <x v="16"/>
  </r>
  <r>
    <x v="0"/>
    <x v="14"/>
    <x v="5"/>
    <s v="M.Priddis"/>
    <s v="WCE"/>
    <x v="4"/>
    <n v="82"/>
    <x v="16"/>
  </r>
  <r>
    <x v="0"/>
    <x v="15"/>
    <x v="5"/>
    <s v="L.Hunter"/>
    <s v="WBD"/>
    <x v="1"/>
    <n v="82"/>
    <x v="55"/>
  </r>
  <r>
    <x v="0"/>
    <x v="15"/>
    <x v="5"/>
    <s v="S.Pendlebury"/>
    <s v="COL"/>
    <x v="1"/>
    <n v="93"/>
    <x v="43"/>
  </r>
  <r>
    <x v="0"/>
    <x v="15"/>
    <x v="5"/>
    <s v="J.De Goey"/>
    <s v="COL"/>
    <x v="0"/>
    <n v="80"/>
    <x v="98"/>
  </r>
  <r>
    <x v="0"/>
    <x v="15"/>
    <x v="5"/>
    <s v="T.McDonald"/>
    <s v="MEL"/>
    <x v="2"/>
    <n v="95"/>
    <x v="47"/>
  </r>
  <r>
    <x v="0"/>
    <x v="15"/>
    <x v="5"/>
    <s v="S.Martin"/>
    <s v="BRL"/>
    <x v="3"/>
    <n v="99"/>
    <x v="98"/>
  </r>
  <r>
    <x v="0"/>
    <x v="15"/>
    <x v="5"/>
    <s v="L.McDonald"/>
    <s v="NTH"/>
    <x v="2"/>
    <n v="79"/>
    <x v="102"/>
  </r>
  <r>
    <x v="0"/>
    <x v="15"/>
    <x v="5"/>
    <s v="I.Heeney"/>
    <s v="SYD"/>
    <x v="0"/>
    <n v="104"/>
    <x v="85"/>
  </r>
  <r>
    <x v="0"/>
    <x v="15"/>
    <x v="5"/>
    <s v="S.Motlop"/>
    <s v="GEE"/>
    <x v="0"/>
    <n v="68"/>
    <x v="24"/>
  </r>
  <r>
    <x v="0"/>
    <x v="15"/>
    <x v="5"/>
    <s v="T.Hawkins"/>
    <s v="GEE"/>
    <x v="0"/>
    <n v="82"/>
    <x v="62"/>
  </r>
  <r>
    <x v="0"/>
    <x v="15"/>
    <x v="5"/>
    <s v="H.Shaw"/>
    <s v="GWS"/>
    <x v="2"/>
    <n v="90"/>
    <x v="1"/>
  </r>
  <r>
    <x v="0"/>
    <x v="15"/>
    <x v="5"/>
    <s v="C.Ward"/>
    <s v="GWS"/>
    <x v="1"/>
    <n v="121"/>
    <x v="75"/>
  </r>
  <r>
    <x v="0"/>
    <x v="15"/>
    <x v="5"/>
    <s v="T.Boak"/>
    <s v="PTA"/>
    <x v="1"/>
    <n v="74"/>
    <x v="47"/>
  </r>
  <r>
    <x v="0"/>
    <x v="15"/>
    <x v="5"/>
    <s v="R.Gray"/>
    <s v="PTA"/>
    <x v="1"/>
    <n v="107"/>
    <x v="72"/>
  </r>
  <r>
    <x v="0"/>
    <x v="15"/>
    <x v="5"/>
    <s v="C.Wingard"/>
    <s v="PTA"/>
    <x v="0"/>
    <n v="91"/>
    <x v="63"/>
  </r>
  <r>
    <x v="0"/>
    <x v="15"/>
    <x v="5"/>
    <s v="D.Martin"/>
    <s v="RIC"/>
    <x v="1"/>
    <n v="110"/>
    <x v="11"/>
  </r>
  <r>
    <x v="0"/>
    <x v="15"/>
    <x v="5"/>
    <s v="D.Roberton"/>
    <s v="STK"/>
    <x v="2"/>
    <n v="90"/>
    <x v="55"/>
  </r>
  <r>
    <x v="0"/>
    <x v="15"/>
    <x v="5"/>
    <s v="M.Priddis"/>
    <s v="WCE"/>
    <x v="1"/>
    <n v="82"/>
    <x v="51"/>
  </r>
  <r>
    <x v="0"/>
    <x v="15"/>
    <x v="5"/>
    <s v="J.McGovern"/>
    <s v="WCE"/>
    <x v="2"/>
    <n v="97"/>
    <x v="69"/>
  </r>
  <r>
    <x v="0"/>
    <x v="15"/>
    <x v="5"/>
    <s v="T.Liberatore"/>
    <s v="WBD"/>
    <x v="4"/>
    <n v="63"/>
    <x v="30"/>
  </r>
  <r>
    <x v="0"/>
    <x v="15"/>
    <x v="5"/>
    <s v="J.Viney"/>
    <s v="MEL"/>
    <x v="4"/>
    <n v="89"/>
    <x v="16"/>
  </r>
  <r>
    <x v="0"/>
    <x v="15"/>
    <x v="5"/>
    <s v="J.Martin"/>
    <s v="GCS"/>
    <x v="4"/>
    <n v="81"/>
    <x v="67"/>
  </r>
  <r>
    <x v="0"/>
    <x v="15"/>
    <x v="5"/>
    <s v="T.Lynch"/>
    <s v="ADE"/>
    <x v="4"/>
    <n v="93"/>
    <x v="16"/>
  </r>
  <r>
    <x v="0"/>
    <x v="16"/>
    <x v="5"/>
    <s v="L.Hunter"/>
    <s v="WBD"/>
    <x v="1"/>
    <n v="80"/>
    <x v="91"/>
  </r>
  <r>
    <x v="0"/>
    <x v="16"/>
    <x v="5"/>
    <s v="S.Pendlebury"/>
    <s v="COL"/>
    <x v="1"/>
    <n v="88"/>
    <x v="52"/>
  </r>
  <r>
    <x v="0"/>
    <x v="16"/>
    <x v="5"/>
    <s v="T.McDonald"/>
    <s v="MEL"/>
    <x v="2"/>
    <n v="92"/>
    <x v="110"/>
  </r>
  <r>
    <x v="0"/>
    <x v="16"/>
    <x v="5"/>
    <s v="S.Martin"/>
    <s v="BRL"/>
    <x v="3"/>
    <n v="94"/>
    <x v="33"/>
  </r>
  <r>
    <x v="0"/>
    <x v="16"/>
    <x v="5"/>
    <s v="L.McDonald"/>
    <s v="NTH"/>
    <x v="2"/>
    <n v="83"/>
    <x v="24"/>
  </r>
  <r>
    <x v="0"/>
    <x v="16"/>
    <x v="5"/>
    <s v="I.Heeney"/>
    <s v="SYD"/>
    <x v="0"/>
    <n v="98"/>
    <x v="47"/>
  </r>
  <r>
    <x v="0"/>
    <x v="16"/>
    <x v="5"/>
    <s v="S.Motlop"/>
    <s v="GEE"/>
    <x v="0"/>
    <n v="60"/>
    <x v="110"/>
  </r>
  <r>
    <x v="0"/>
    <x v="16"/>
    <x v="5"/>
    <s v="H.Shaw"/>
    <s v="GWS"/>
    <x v="2"/>
    <n v="89"/>
    <x v="4"/>
  </r>
  <r>
    <x v="0"/>
    <x v="16"/>
    <x v="5"/>
    <s v="C.Ward"/>
    <s v="GWS"/>
    <x v="1"/>
    <n v="125"/>
    <x v="63"/>
  </r>
  <r>
    <x v="0"/>
    <x v="16"/>
    <x v="5"/>
    <s v="C.Wingard"/>
    <s v="PTA"/>
    <x v="0"/>
    <n v="106"/>
    <x v="163"/>
  </r>
  <r>
    <x v="0"/>
    <x v="16"/>
    <x v="5"/>
    <s v="T.Boak"/>
    <s v="PTA"/>
    <x v="1"/>
    <n v="75"/>
    <x v="52"/>
  </r>
  <r>
    <x v="0"/>
    <x v="16"/>
    <x v="5"/>
    <s v="R.Gray"/>
    <s v="PTA"/>
    <x v="1"/>
    <n v="107"/>
    <x v="54"/>
  </r>
  <r>
    <x v="0"/>
    <x v="16"/>
    <x v="5"/>
    <s v="J.Martin"/>
    <s v="GCS"/>
    <x v="0"/>
    <n v="83"/>
    <x v="102"/>
  </r>
  <r>
    <x v="0"/>
    <x v="16"/>
    <x v="5"/>
    <s v="D.Martin"/>
    <s v="RIC"/>
    <x v="1"/>
    <n v="99"/>
    <x v="32"/>
  </r>
  <r>
    <x v="0"/>
    <x v="16"/>
    <x v="5"/>
    <s v="D.Roberton"/>
    <s v="STK"/>
    <x v="2"/>
    <n v="94"/>
    <x v="35"/>
  </r>
  <r>
    <x v="0"/>
    <x v="16"/>
    <x v="5"/>
    <s v="J.Sinclair"/>
    <s v="STK"/>
    <x v="0"/>
    <n v="80"/>
    <x v="51"/>
  </r>
  <r>
    <x v="0"/>
    <x v="16"/>
    <x v="5"/>
    <s v="M.Priddis"/>
    <s v="WCE"/>
    <x v="1"/>
    <n v="85"/>
    <x v="25"/>
  </r>
  <r>
    <x v="0"/>
    <x v="16"/>
    <x v="5"/>
    <s v="J.McGovern"/>
    <s v="WCE"/>
    <x v="2"/>
    <n v="100"/>
    <x v="43"/>
  </r>
  <r>
    <x v="0"/>
    <x v="16"/>
    <x v="5"/>
    <s v="T.Liberatore"/>
    <s v="WBD"/>
    <x v="4"/>
    <n v="65"/>
    <x v="85"/>
  </r>
  <r>
    <x v="0"/>
    <x v="16"/>
    <x v="5"/>
    <s v="J.Viney"/>
    <s v="MEL"/>
    <x v="4"/>
    <n v="89"/>
    <x v="16"/>
  </r>
  <r>
    <x v="0"/>
    <x v="16"/>
    <x v="5"/>
    <s v="T.Hawkins"/>
    <s v="GEE"/>
    <x v="4"/>
    <n v="75"/>
    <x v="73"/>
  </r>
  <r>
    <x v="0"/>
    <x v="16"/>
    <x v="5"/>
    <s v="T.Lynch"/>
    <s v="ADE"/>
    <x v="4"/>
    <n v="95"/>
    <x v="12"/>
  </r>
  <r>
    <x v="0"/>
    <x v="17"/>
    <x v="5"/>
    <s v="L.Hunter"/>
    <s v="WBD"/>
    <x v="1"/>
    <n v="87"/>
    <x v="48"/>
  </r>
  <r>
    <x v="0"/>
    <x v="17"/>
    <x v="5"/>
    <s v="T.Liberatore"/>
    <s v="WBD"/>
    <x v="1"/>
    <n v="69"/>
    <x v="23"/>
  </r>
  <r>
    <x v="0"/>
    <x v="17"/>
    <x v="5"/>
    <s v="T.McDonald"/>
    <s v="MEL"/>
    <x v="2"/>
    <n v="88"/>
    <x v="55"/>
  </r>
  <r>
    <x v="0"/>
    <x v="17"/>
    <x v="5"/>
    <s v="S.Martin"/>
    <s v="BRL"/>
    <x v="3"/>
    <n v="100"/>
    <x v="2"/>
  </r>
  <r>
    <x v="0"/>
    <x v="17"/>
    <x v="5"/>
    <s v="L.McDonald"/>
    <s v="NTH"/>
    <x v="2"/>
    <n v="80"/>
    <x v="55"/>
  </r>
  <r>
    <x v="0"/>
    <x v="17"/>
    <x v="5"/>
    <s v="I.Heeney"/>
    <s v="SYD"/>
    <x v="0"/>
    <n v="94"/>
    <x v="69"/>
  </r>
  <r>
    <x v="0"/>
    <x v="17"/>
    <x v="5"/>
    <s v="H.Shaw"/>
    <s v="GWS"/>
    <x v="2"/>
    <n v="87"/>
    <x v="102"/>
  </r>
  <r>
    <x v="0"/>
    <x v="17"/>
    <x v="5"/>
    <s v="C.Ward"/>
    <s v="GWS"/>
    <x v="1"/>
    <n v="126"/>
    <x v="15"/>
  </r>
  <r>
    <x v="0"/>
    <x v="17"/>
    <x v="5"/>
    <s v="C.Wingard"/>
    <s v="PTA"/>
    <x v="0"/>
    <n v="96"/>
    <x v="13"/>
  </r>
  <r>
    <x v="0"/>
    <x v="17"/>
    <x v="5"/>
    <s v="T.Boak"/>
    <s v="PTA"/>
    <x v="1"/>
    <n v="87"/>
    <x v="60"/>
  </r>
  <r>
    <x v="0"/>
    <x v="17"/>
    <x v="5"/>
    <s v="R.Gray"/>
    <s v="PTA"/>
    <x v="1"/>
    <n v="98"/>
    <x v="83"/>
  </r>
  <r>
    <x v="0"/>
    <x v="17"/>
    <x v="5"/>
    <s v="J.Martin"/>
    <s v="GCS"/>
    <x v="0"/>
    <n v="88"/>
    <x v="10"/>
  </r>
  <r>
    <x v="0"/>
    <x v="17"/>
    <x v="5"/>
    <s v="D.Martin"/>
    <s v="RIC"/>
    <x v="1"/>
    <n v="108"/>
    <x v="115"/>
  </r>
  <r>
    <x v="0"/>
    <x v="17"/>
    <x v="5"/>
    <s v="D.Roberton"/>
    <s v="STK"/>
    <x v="2"/>
    <n v="88"/>
    <x v="3"/>
  </r>
  <r>
    <x v="0"/>
    <x v="17"/>
    <x v="5"/>
    <s v="J.Sinclair"/>
    <s v="STK"/>
    <x v="0"/>
    <n v="70"/>
    <x v="108"/>
  </r>
  <r>
    <x v="0"/>
    <x v="17"/>
    <x v="5"/>
    <s v="T.Lynch"/>
    <s v="ADE"/>
    <x v="0"/>
    <n v="93"/>
    <x v="91"/>
  </r>
  <r>
    <x v="0"/>
    <x v="17"/>
    <x v="5"/>
    <s v="M.Priddis"/>
    <s v="WCE"/>
    <x v="1"/>
    <n v="88"/>
    <x v="3"/>
  </r>
  <r>
    <x v="0"/>
    <x v="17"/>
    <x v="5"/>
    <s v="J.McGovern"/>
    <s v="WCE"/>
    <x v="2"/>
    <n v="107"/>
    <x v="2"/>
  </r>
  <r>
    <x v="0"/>
    <x v="17"/>
    <x v="5"/>
    <s v="S.Pendlebury"/>
    <s v="COL"/>
    <x v="4"/>
    <n v="88"/>
    <x v="16"/>
  </r>
  <r>
    <x v="0"/>
    <x v="17"/>
    <x v="5"/>
    <s v="J.De Goey"/>
    <s v="COL"/>
    <x v="4"/>
    <n v="92"/>
    <x v="80"/>
  </r>
  <r>
    <x v="0"/>
    <x v="17"/>
    <x v="5"/>
    <s v="J.Viney"/>
    <s v="MEL"/>
    <x v="4"/>
    <n v="84"/>
    <x v="94"/>
  </r>
  <r>
    <x v="0"/>
    <x v="17"/>
    <x v="5"/>
    <s v="S.Motlop"/>
    <s v="GEE"/>
    <x v="4"/>
    <n v="54"/>
    <x v="73"/>
  </r>
  <r>
    <x v="0"/>
    <x v="18"/>
    <x v="5"/>
    <s v="L.Hunter"/>
    <s v="WBD"/>
    <x v="1"/>
    <n v="83"/>
    <x v="64"/>
  </r>
  <r>
    <x v="0"/>
    <x v="18"/>
    <x v="5"/>
    <s v="J.De Goey"/>
    <s v="COL"/>
    <x v="0"/>
    <n v="88"/>
    <x v="100"/>
  </r>
  <r>
    <x v="0"/>
    <x v="18"/>
    <x v="5"/>
    <s v="J.Crisp"/>
    <s v="COL"/>
    <x v="1"/>
    <n v="84"/>
    <x v="11"/>
  </r>
  <r>
    <x v="0"/>
    <x v="18"/>
    <x v="5"/>
    <s v="T.McDonald"/>
    <s v="MEL"/>
    <x v="2"/>
    <n v="78"/>
    <x v="9"/>
  </r>
  <r>
    <x v="0"/>
    <x v="18"/>
    <x v="5"/>
    <s v="J.Viney"/>
    <s v="MEL"/>
    <x v="1"/>
    <n v="83"/>
    <x v="55"/>
  </r>
  <r>
    <x v="0"/>
    <x v="18"/>
    <x v="5"/>
    <s v="S.Martin"/>
    <s v="BRL"/>
    <x v="3"/>
    <n v="94"/>
    <x v="67"/>
  </r>
  <r>
    <x v="0"/>
    <x v="18"/>
    <x v="5"/>
    <s v="L.McDonald"/>
    <s v="NTH"/>
    <x v="2"/>
    <n v="90"/>
    <x v="99"/>
  </r>
  <r>
    <x v="0"/>
    <x v="18"/>
    <x v="5"/>
    <s v="I.Heeney"/>
    <s v="SYD"/>
    <x v="0"/>
    <n v="89"/>
    <x v="94"/>
  </r>
  <r>
    <x v="0"/>
    <x v="18"/>
    <x v="5"/>
    <s v="H.Shaw"/>
    <s v="GWS"/>
    <x v="2"/>
    <n v="86"/>
    <x v="23"/>
  </r>
  <r>
    <x v="0"/>
    <x v="18"/>
    <x v="5"/>
    <s v="C.Ward"/>
    <s v="GWS"/>
    <x v="1"/>
    <n v="120"/>
    <x v="69"/>
  </r>
  <r>
    <x v="0"/>
    <x v="18"/>
    <x v="5"/>
    <s v="R.Gray"/>
    <s v="PTA"/>
    <x v="1"/>
    <n v="91"/>
    <x v="53"/>
  </r>
  <r>
    <x v="0"/>
    <x v="18"/>
    <x v="5"/>
    <s v="T.Boak"/>
    <s v="PTA"/>
    <x v="1"/>
    <n v="83"/>
    <x v="79"/>
  </r>
  <r>
    <x v="0"/>
    <x v="18"/>
    <x v="5"/>
    <s v="J.Martin"/>
    <s v="GCS"/>
    <x v="0"/>
    <n v="88"/>
    <x v="19"/>
  </r>
  <r>
    <x v="0"/>
    <x v="18"/>
    <x v="5"/>
    <s v="D.Martin"/>
    <s v="RIC"/>
    <x v="1"/>
    <n v="112"/>
    <x v="101"/>
  </r>
  <r>
    <x v="0"/>
    <x v="18"/>
    <x v="5"/>
    <s v="D.Roberton"/>
    <s v="STK"/>
    <x v="2"/>
    <n v="88"/>
    <x v="102"/>
  </r>
  <r>
    <x v="0"/>
    <x v="18"/>
    <x v="5"/>
    <s v="T.Lynch"/>
    <s v="ADE"/>
    <x v="0"/>
    <n v="87"/>
    <x v="51"/>
  </r>
  <r>
    <x v="0"/>
    <x v="18"/>
    <x v="5"/>
    <s v="R.Douglas"/>
    <s v="ADE"/>
    <x v="0"/>
    <n v="84"/>
    <x v="57"/>
  </r>
  <r>
    <x v="0"/>
    <x v="18"/>
    <x v="5"/>
    <s v="J.McGovern"/>
    <s v="WCE"/>
    <x v="2"/>
    <n v="100"/>
    <x v="69"/>
  </r>
  <r>
    <x v="0"/>
    <x v="18"/>
    <x v="5"/>
    <s v="S.Pendlebury"/>
    <s v="COL"/>
    <x v="4"/>
    <n v="88"/>
    <x v="16"/>
  </r>
  <r>
    <x v="0"/>
    <x v="18"/>
    <x v="5"/>
    <s v="J.Waite"/>
    <s v="NTH"/>
    <x v="4"/>
    <n v="95"/>
    <x v="125"/>
  </r>
  <r>
    <x v="0"/>
    <x v="18"/>
    <x v="5"/>
    <s v="C.Wingard"/>
    <s v="PTA"/>
    <x v="4"/>
    <n v="96"/>
    <x v="16"/>
  </r>
  <r>
    <x v="0"/>
    <x v="18"/>
    <x v="5"/>
    <s v="M.Priddis"/>
    <s v="WCE"/>
    <x v="4"/>
    <n v="88"/>
    <x v="16"/>
  </r>
  <r>
    <x v="0"/>
    <x v="19"/>
    <x v="5"/>
    <s v="L.Hunter"/>
    <s v="WBD"/>
    <x v="1"/>
    <n v="85"/>
    <x v="60"/>
  </r>
  <r>
    <x v="0"/>
    <x v="19"/>
    <x v="5"/>
    <s v="J.De Goey"/>
    <s v="COL"/>
    <x v="0"/>
    <n v="87"/>
    <x v="72"/>
  </r>
  <r>
    <x v="0"/>
    <x v="19"/>
    <x v="5"/>
    <s v="T.McDonald"/>
    <s v="MEL"/>
    <x v="2"/>
    <n v="73"/>
    <x v="24"/>
  </r>
  <r>
    <x v="0"/>
    <x v="19"/>
    <x v="5"/>
    <s v="J.Lewis"/>
    <s v="MEL"/>
    <x v="1"/>
    <n v="100"/>
    <x v="53"/>
  </r>
  <r>
    <x v="0"/>
    <x v="19"/>
    <x v="5"/>
    <s v="J.Viney"/>
    <s v="MEL"/>
    <x v="1"/>
    <n v="79"/>
    <x v="13"/>
  </r>
  <r>
    <x v="0"/>
    <x v="19"/>
    <x v="5"/>
    <s v="S.Martin"/>
    <s v="BRL"/>
    <x v="3"/>
    <n v="91"/>
    <x v="64"/>
  </r>
  <r>
    <x v="0"/>
    <x v="19"/>
    <x v="5"/>
    <s v="L.McDonald"/>
    <s v="NTH"/>
    <x v="2"/>
    <n v="92"/>
    <x v="94"/>
  </r>
  <r>
    <x v="0"/>
    <x v="19"/>
    <x v="5"/>
    <s v="I.Heeney"/>
    <s v="SYD"/>
    <x v="0"/>
    <n v="88"/>
    <x v="69"/>
  </r>
  <r>
    <x v="0"/>
    <x v="19"/>
    <x v="5"/>
    <s v="H.Shaw"/>
    <s v="GWS"/>
    <x v="2"/>
    <n v="84"/>
    <x v="55"/>
  </r>
  <r>
    <x v="0"/>
    <x v="19"/>
    <x v="5"/>
    <s v="C.Ward"/>
    <s v="GWS"/>
    <x v="1"/>
    <n v="113"/>
    <x v="35"/>
  </r>
  <r>
    <x v="0"/>
    <x v="19"/>
    <x v="5"/>
    <s v="R.Gray"/>
    <s v="PTA"/>
    <x v="1"/>
    <n v="103"/>
    <x v="35"/>
  </r>
  <r>
    <x v="0"/>
    <x v="19"/>
    <x v="5"/>
    <s v="T.Boak"/>
    <s v="PTA"/>
    <x v="1"/>
    <n v="83"/>
    <x v="33"/>
  </r>
  <r>
    <x v="0"/>
    <x v="19"/>
    <x v="5"/>
    <s v="J.Martin"/>
    <s v="GCS"/>
    <x v="0"/>
    <n v="80"/>
    <x v="11"/>
  </r>
  <r>
    <x v="0"/>
    <x v="19"/>
    <x v="5"/>
    <s v="D.Martin"/>
    <s v="RIC"/>
    <x v="1"/>
    <n v="111"/>
    <x v="15"/>
  </r>
  <r>
    <x v="0"/>
    <x v="19"/>
    <x v="5"/>
    <s v="D.Roberton"/>
    <s v="STK"/>
    <x v="2"/>
    <n v="93"/>
    <x v="69"/>
  </r>
  <r>
    <x v="0"/>
    <x v="19"/>
    <x v="5"/>
    <s v="R.Douglas"/>
    <s v="ADE"/>
    <x v="0"/>
    <n v="85"/>
    <x v="21"/>
  </r>
  <r>
    <x v="0"/>
    <x v="19"/>
    <x v="5"/>
    <s v="T.Lynch"/>
    <s v="ADE"/>
    <x v="0"/>
    <n v="84"/>
    <x v="35"/>
  </r>
  <r>
    <x v="0"/>
    <x v="19"/>
    <x v="5"/>
    <s v="J.McGovern"/>
    <s v="WCE"/>
    <x v="2"/>
    <n v="97"/>
    <x v="57"/>
  </r>
  <r>
    <x v="0"/>
    <x v="19"/>
    <x v="5"/>
    <s v="S.Pendlebury"/>
    <s v="COL"/>
    <x v="4"/>
    <n v="88"/>
    <x v="16"/>
  </r>
  <r>
    <x v="0"/>
    <x v="19"/>
    <x v="5"/>
    <s v="J.Crisp"/>
    <s v="COL"/>
    <x v="4"/>
    <n v="86"/>
    <x v="35"/>
  </r>
  <r>
    <x v="0"/>
    <x v="19"/>
    <x v="5"/>
    <s v="C.Wingard"/>
    <s v="PTA"/>
    <x v="4"/>
    <n v="96"/>
    <x v="16"/>
  </r>
  <r>
    <x v="0"/>
    <x v="19"/>
    <x v="5"/>
    <s v="M.Priddis"/>
    <s v="WCE"/>
    <x v="4"/>
    <n v="88"/>
    <x v="16"/>
  </r>
  <r>
    <x v="0"/>
    <x v="20"/>
    <x v="5"/>
    <s v="L.Hunter"/>
    <s v="WBD"/>
    <x v="1"/>
    <n v="85"/>
    <x v="94"/>
  </r>
  <r>
    <x v="0"/>
    <x v="20"/>
    <x v="5"/>
    <s v="J.De Goey"/>
    <s v="COL"/>
    <x v="0"/>
    <n v="85"/>
    <x v="116"/>
  </r>
  <r>
    <x v="0"/>
    <x v="20"/>
    <x v="5"/>
    <s v="T.McDonald"/>
    <s v="MEL"/>
    <x v="2"/>
    <n v="71"/>
    <x v="83"/>
  </r>
  <r>
    <x v="0"/>
    <x v="20"/>
    <x v="5"/>
    <s v="J.Lewis"/>
    <s v="MEL"/>
    <x v="1"/>
    <n v="106"/>
    <x v="12"/>
  </r>
  <r>
    <x v="0"/>
    <x v="20"/>
    <x v="5"/>
    <s v="J.Viney"/>
    <s v="MEL"/>
    <x v="1"/>
    <n v="69"/>
    <x v="96"/>
  </r>
  <r>
    <x v="0"/>
    <x v="20"/>
    <x v="5"/>
    <s v="S.Martin"/>
    <s v="BRL"/>
    <x v="3"/>
    <n v="106"/>
    <x v="76"/>
  </r>
  <r>
    <x v="0"/>
    <x v="20"/>
    <x v="5"/>
    <s v="L.McDonald"/>
    <s v="NTH"/>
    <x v="2"/>
    <n v="97"/>
    <x v="57"/>
  </r>
  <r>
    <x v="0"/>
    <x v="20"/>
    <x v="5"/>
    <s v="I.Heeney"/>
    <s v="SYD"/>
    <x v="0"/>
    <n v="95"/>
    <x v="80"/>
  </r>
  <r>
    <x v="0"/>
    <x v="20"/>
    <x v="5"/>
    <s v="H.Shaw"/>
    <s v="GWS"/>
    <x v="2"/>
    <n v="81"/>
    <x v="7"/>
  </r>
  <r>
    <x v="0"/>
    <x v="20"/>
    <x v="5"/>
    <s v="C.Ward"/>
    <s v="GWS"/>
    <x v="1"/>
    <n v="101"/>
    <x v="55"/>
  </r>
  <r>
    <x v="0"/>
    <x v="20"/>
    <x v="5"/>
    <s v="C.Wingard"/>
    <s v="PTA"/>
    <x v="0"/>
    <n v="103"/>
    <x v="63"/>
  </r>
  <r>
    <x v="0"/>
    <x v="20"/>
    <x v="5"/>
    <s v="R.Gray"/>
    <s v="PTA"/>
    <x v="1"/>
    <n v="99"/>
    <x v="83"/>
  </r>
  <r>
    <x v="0"/>
    <x v="20"/>
    <x v="5"/>
    <s v="J.Martin"/>
    <s v="GCS"/>
    <x v="0"/>
    <n v="85"/>
    <x v="95"/>
  </r>
  <r>
    <x v="0"/>
    <x v="20"/>
    <x v="5"/>
    <s v="D.Martin"/>
    <s v="RIC"/>
    <x v="1"/>
    <n v="118"/>
    <x v="31"/>
  </r>
  <r>
    <x v="0"/>
    <x v="20"/>
    <x v="5"/>
    <s v="D.Roberton"/>
    <s v="STK"/>
    <x v="2"/>
    <n v="98"/>
    <x v="47"/>
  </r>
  <r>
    <x v="0"/>
    <x v="20"/>
    <x v="5"/>
    <s v="T.Lynch"/>
    <s v="ADE"/>
    <x v="0"/>
    <n v="89"/>
    <x v="25"/>
  </r>
  <r>
    <x v="0"/>
    <x v="20"/>
    <x v="5"/>
    <s v="M.Priddis"/>
    <s v="WCE"/>
    <x v="1"/>
    <n v="84"/>
    <x v="94"/>
  </r>
  <r>
    <x v="0"/>
    <x v="20"/>
    <x v="5"/>
    <s v="J.McGovern"/>
    <s v="WCE"/>
    <x v="2"/>
    <n v="99"/>
    <x v="4"/>
  </r>
  <r>
    <x v="0"/>
    <x v="20"/>
    <x v="5"/>
    <s v="S.Pendlebury"/>
    <s v="COL"/>
    <x v="4"/>
    <n v="88"/>
    <x v="16"/>
  </r>
  <r>
    <x v="0"/>
    <x v="20"/>
    <x v="5"/>
    <s v="J.Crisp"/>
    <s v="COL"/>
    <x v="4"/>
    <n v="86"/>
    <x v="64"/>
  </r>
  <r>
    <x v="0"/>
    <x v="20"/>
    <x v="5"/>
    <s v="T.Boak"/>
    <s v="PTA"/>
    <x v="4"/>
    <n v="81"/>
    <x v="83"/>
  </r>
  <r>
    <x v="0"/>
    <x v="20"/>
    <x v="5"/>
    <s v="R.Douglas"/>
    <s v="ADE"/>
    <x v="4"/>
    <n v="99"/>
    <x v="48"/>
  </r>
  <r>
    <x v="0"/>
    <x v="0"/>
    <x v="6"/>
    <s v="S.Burgoyne"/>
    <s v="HAW"/>
    <x v="2"/>
    <n v="94"/>
    <x v="13"/>
  </r>
  <r>
    <x v="0"/>
    <x v="0"/>
    <x v="6"/>
    <s v="J.Gunston"/>
    <s v="HAW"/>
    <x v="0"/>
    <n v="81"/>
    <x v="91"/>
  </r>
  <r>
    <x v="0"/>
    <x v="0"/>
    <x v="6"/>
    <s v="G.Birchall"/>
    <s v="HAW"/>
    <x v="2"/>
    <n v="79"/>
    <x v="30"/>
  </r>
  <r>
    <x v="0"/>
    <x v="0"/>
    <x v="6"/>
    <s v="M.Boyd"/>
    <s v="WBD"/>
    <x v="2"/>
    <n v="93"/>
    <x v="9"/>
  </r>
  <r>
    <x v="0"/>
    <x v="0"/>
    <x v="6"/>
    <s v="C.Daniel"/>
    <s v="WBD"/>
    <x v="0"/>
    <n v="83"/>
    <x v="29"/>
  </r>
  <r>
    <x v="0"/>
    <x v="0"/>
    <x v="6"/>
    <s v="M.Bontempelli"/>
    <s v="WBD"/>
    <x v="1"/>
    <n v="99"/>
    <x v="20"/>
  </r>
  <r>
    <x v="0"/>
    <x v="0"/>
    <x v="6"/>
    <s v="N.Jones"/>
    <s v="MEL"/>
    <x v="1"/>
    <n v="110"/>
    <x v="27"/>
  </r>
  <r>
    <x v="0"/>
    <x v="0"/>
    <x v="6"/>
    <s v="P.Cripps"/>
    <s v="CAR"/>
    <x v="1"/>
    <n v="102"/>
    <x v="14"/>
  </r>
  <r>
    <x v="0"/>
    <x v="0"/>
    <x v="6"/>
    <s v="C.Mills"/>
    <s v="SYD"/>
    <x v="2"/>
    <n v="77"/>
    <x v="21"/>
  </r>
  <r>
    <x v="0"/>
    <x v="0"/>
    <x v="6"/>
    <s v="L.Parker"/>
    <s v="SYD"/>
    <x v="1"/>
    <n v="105"/>
    <x v="62"/>
  </r>
  <r>
    <x v="0"/>
    <x v="0"/>
    <x v="6"/>
    <s v="B.Goddard"/>
    <s v="ESS"/>
    <x v="1"/>
    <n v="93"/>
    <x v="38"/>
  </r>
  <r>
    <x v="0"/>
    <x v="0"/>
    <x v="6"/>
    <s v="J.Riewoldt"/>
    <s v="RIC"/>
    <x v="0"/>
    <n v="88"/>
    <x v="102"/>
  </r>
  <r>
    <x v="0"/>
    <x v="0"/>
    <x v="6"/>
    <s v="S.Jacobs"/>
    <s v="ADE"/>
    <x v="3"/>
    <n v="71"/>
    <x v="13"/>
  </r>
  <r>
    <x v="0"/>
    <x v="0"/>
    <x v="6"/>
    <s v="M.Crouch"/>
    <s v="ADE"/>
    <x v="1"/>
    <n v="112"/>
    <x v="40"/>
  </r>
  <r>
    <x v="0"/>
    <x v="0"/>
    <x v="6"/>
    <s v="R.Laird"/>
    <s v="ADE"/>
    <x v="2"/>
    <n v="110"/>
    <x v="152"/>
  </r>
  <r>
    <x v="0"/>
    <x v="0"/>
    <x v="6"/>
    <s v="R.Douglas"/>
    <s v="ADE"/>
    <x v="0"/>
    <n v="76"/>
    <x v="85"/>
  </r>
  <r>
    <x v="0"/>
    <x v="0"/>
    <x v="6"/>
    <s v="S.Mitchell"/>
    <s v="WCE"/>
    <x v="1"/>
    <n v="104"/>
    <x v="18"/>
  </r>
  <r>
    <x v="0"/>
    <x v="0"/>
    <x v="6"/>
    <s v="J.Kennedy"/>
    <s v="WCE"/>
    <x v="0"/>
    <n v="103"/>
    <x v="164"/>
  </r>
  <r>
    <x v="0"/>
    <x v="0"/>
    <x v="6"/>
    <s v="J.Hunt"/>
    <s v="MEL"/>
    <x v="4"/>
    <n v="53"/>
    <x v="21"/>
  </r>
  <r>
    <x v="0"/>
    <x v="0"/>
    <x v="6"/>
    <s v="S.Coniglio"/>
    <s v="GWS"/>
    <x v="4"/>
    <n v="87"/>
    <x v="16"/>
  </r>
  <r>
    <x v="0"/>
    <x v="0"/>
    <x v="6"/>
    <s v="D.Swallow"/>
    <s v="GCS"/>
    <x v="4"/>
    <n v="61"/>
    <x v="16"/>
  </r>
  <r>
    <x v="0"/>
    <x v="0"/>
    <x v="6"/>
    <s v="M.Weller"/>
    <s v="STK"/>
    <x v="4"/>
    <n v="80"/>
    <x v="86"/>
  </r>
  <r>
    <x v="0"/>
    <x v="1"/>
    <x v="6"/>
    <s v="S.Burgoyne"/>
    <s v="HAW"/>
    <x v="2"/>
    <n v="89"/>
    <x v="6"/>
  </r>
  <r>
    <x v="0"/>
    <x v="1"/>
    <x v="6"/>
    <s v="J.Gunston"/>
    <s v="HAW"/>
    <x v="0"/>
    <n v="89"/>
    <x v="134"/>
  </r>
  <r>
    <x v="0"/>
    <x v="1"/>
    <x v="6"/>
    <s v="G.Birchall"/>
    <s v="HAW"/>
    <x v="2"/>
    <n v="78"/>
    <x v="102"/>
  </r>
  <r>
    <x v="0"/>
    <x v="1"/>
    <x v="6"/>
    <s v="M.Boyd"/>
    <s v="WBD"/>
    <x v="2"/>
    <n v="85"/>
    <x v="28"/>
  </r>
  <r>
    <x v="0"/>
    <x v="1"/>
    <x v="6"/>
    <s v="C.Daniel"/>
    <s v="WBD"/>
    <x v="0"/>
    <n v="79"/>
    <x v="61"/>
  </r>
  <r>
    <x v="0"/>
    <x v="1"/>
    <x v="6"/>
    <s v="M.Bontempelli"/>
    <s v="WBD"/>
    <x v="1"/>
    <n v="104"/>
    <x v="123"/>
  </r>
  <r>
    <x v="0"/>
    <x v="1"/>
    <x v="6"/>
    <s v="N.Jones"/>
    <s v="MEL"/>
    <x v="1"/>
    <n v="111"/>
    <x v="47"/>
  </r>
  <r>
    <x v="0"/>
    <x v="1"/>
    <x v="6"/>
    <s v="P.Cripps"/>
    <s v="CAR"/>
    <x v="1"/>
    <n v="102"/>
    <x v="99"/>
  </r>
  <r>
    <x v="0"/>
    <x v="1"/>
    <x v="6"/>
    <s v="C.Mills"/>
    <s v="SYD"/>
    <x v="2"/>
    <n v="72"/>
    <x v="86"/>
  </r>
  <r>
    <x v="0"/>
    <x v="1"/>
    <x v="6"/>
    <s v="L.Parker"/>
    <s v="SYD"/>
    <x v="1"/>
    <n v="99"/>
    <x v="55"/>
  </r>
  <r>
    <x v="0"/>
    <x v="1"/>
    <x v="6"/>
    <s v="B.Goddard"/>
    <s v="ESS"/>
    <x v="1"/>
    <n v="92"/>
    <x v="85"/>
  </r>
  <r>
    <x v="0"/>
    <x v="1"/>
    <x v="6"/>
    <s v="J.Riewoldt"/>
    <s v="RIC"/>
    <x v="0"/>
    <n v="86"/>
    <x v="51"/>
  </r>
  <r>
    <x v="0"/>
    <x v="1"/>
    <x v="6"/>
    <s v="S.Jacobs"/>
    <s v="ADE"/>
    <x v="3"/>
    <n v="75"/>
    <x v="31"/>
  </r>
  <r>
    <x v="0"/>
    <x v="1"/>
    <x v="6"/>
    <s v="M.Crouch"/>
    <s v="ADE"/>
    <x v="1"/>
    <n v="108"/>
    <x v="96"/>
  </r>
  <r>
    <x v="0"/>
    <x v="1"/>
    <x v="6"/>
    <s v="R.Laird"/>
    <s v="ADE"/>
    <x v="2"/>
    <n v="105"/>
    <x v="96"/>
  </r>
  <r>
    <x v="0"/>
    <x v="1"/>
    <x v="6"/>
    <s v="R.Douglas"/>
    <s v="ADE"/>
    <x v="0"/>
    <n v="70"/>
    <x v="110"/>
  </r>
  <r>
    <x v="0"/>
    <x v="1"/>
    <x v="6"/>
    <s v="S.Mitchell"/>
    <s v="WCE"/>
    <x v="1"/>
    <n v="105"/>
    <x v="32"/>
  </r>
  <r>
    <x v="0"/>
    <x v="1"/>
    <x v="6"/>
    <s v="J.Kennedy"/>
    <s v="WCE"/>
    <x v="0"/>
    <n v="100"/>
    <x v="102"/>
  </r>
  <r>
    <x v="0"/>
    <x v="1"/>
    <x v="6"/>
    <s v="J.Hunt"/>
    <s v="MEL"/>
    <x v="4"/>
    <n v="54"/>
    <x v="88"/>
  </r>
  <r>
    <x v="0"/>
    <x v="1"/>
    <x v="6"/>
    <s v="S.Coniglio"/>
    <s v="GWS"/>
    <x v="4"/>
    <n v="84"/>
    <x v="16"/>
  </r>
  <r>
    <x v="0"/>
    <x v="1"/>
    <x v="6"/>
    <s v="B.Ebert"/>
    <s v="PTA"/>
    <x v="4"/>
    <n v="86"/>
    <x v="37"/>
  </r>
  <r>
    <x v="0"/>
    <x v="1"/>
    <x v="6"/>
    <s v="D.Swallow"/>
    <s v="GCS"/>
    <x v="4"/>
    <n v="73"/>
    <x v="64"/>
  </r>
  <r>
    <x v="0"/>
    <x v="2"/>
    <x v="6"/>
    <s v="S.Burgoyne"/>
    <s v="HAW"/>
    <x v="2"/>
    <n v="88"/>
    <x v="24"/>
  </r>
  <r>
    <x v="0"/>
    <x v="2"/>
    <x v="6"/>
    <s v="J.Gunston"/>
    <s v="HAW"/>
    <x v="0"/>
    <n v="83"/>
    <x v="44"/>
  </r>
  <r>
    <x v="0"/>
    <x v="2"/>
    <x v="6"/>
    <s v="C.Rioli"/>
    <s v="HAW"/>
    <x v="0"/>
    <n v="71"/>
    <x v="82"/>
  </r>
  <r>
    <x v="0"/>
    <x v="2"/>
    <x v="6"/>
    <s v="M.Bontempelli"/>
    <s v="WBD"/>
    <x v="1"/>
    <n v="109"/>
    <x v="107"/>
  </r>
  <r>
    <x v="0"/>
    <x v="2"/>
    <x v="6"/>
    <s v="M.Boyd"/>
    <s v="WBD"/>
    <x v="2"/>
    <n v="81"/>
    <x v="33"/>
  </r>
  <r>
    <x v="0"/>
    <x v="2"/>
    <x v="6"/>
    <s v="N.Jones"/>
    <s v="MEL"/>
    <x v="1"/>
    <n v="116"/>
    <x v="38"/>
  </r>
  <r>
    <x v="0"/>
    <x v="2"/>
    <x v="6"/>
    <s v="P.Cripps"/>
    <s v="CAR"/>
    <x v="1"/>
    <n v="101"/>
    <x v="47"/>
  </r>
  <r>
    <x v="0"/>
    <x v="2"/>
    <x v="6"/>
    <s v="C.Mills"/>
    <s v="SYD"/>
    <x v="2"/>
    <n v="74"/>
    <x v="52"/>
  </r>
  <r>
    <x v="0"/>
    <x v="2"/>
    <x v="6"/>
    <s v="L.Parker"/>
    <s v="SYD"/>
    <x v="1"/>
    <n v="95"/>
    <x v="43"/>
  </r>
  <r>
    <x v="0"/>
    <x v="2"/>
    <x v="6"/>
    <s v="A.Mackie"/>
    <s v="GEE"/>
    <x v="2"/>
    <n v="83"/>
    <x v="0"/>
  </r>
  <r>
    <x v="0"/>
    <x v="2"/>
    <x v="6"/>
    <s v="B.Goddard"/>
    <s v="ESS"/>
    <x v="1"/>
    <n v="99"/>
    <x v="107"/>
  </r>
  <r>
    <x v="0"/>
    <x v="2"/>
    <x v="6"/>
    <s v="J.Riewoldt"/>
    <s v="RIC"/>
    <x v="0"/>
    <n v="83"/>
    <x v="6"/>
  </r>
  <r>
    <x v="0"/>
    <x v="2"/>
    <x v="6"/>
    <s v="S.Jacobs"/>
    <s v="ADE"/>
    <x v="3"/>
    <n v="77"/>
    <x v="4"/>
  </r>
  <r>
    <x v="0"/>
    <x v="2"/>
    <x v="6"/>
    <s v="M.Crouch"/>
    <s v="ADE"/>
    <x v="1"/>
    <n v="107"/>
    <x v="64"/>
  </r>
  <r>
    <x v="0"/>
    <x v="2"/>
    <x v="6"/>
    <s v="R.Laird"/>
    <s v="ADE"/>
    <x v="2"/>
    <n v="103"/>
    <x v="33"/>
  </r>
  <r>
    <x v="0"/>
    <x v="2"/>
    <x v="6"/>
    <s v="T.Walker"/>
    <s v="ADE"/>
    <x v="0"/>
    <n v="79"/>
    <x v="32"/>
  </r>
  <r>
    <x v="0"/>
    <x v="2"/>
    <x v="6"/>
    <s v="S.Mitchell"/>
    <s v="WCE"/>
    <x v="1"/>
    <n v="97"/>
    <x v="82"/>
  </r>
  <r>
    <x v="0"/>
    <x v="2"/>
    <x v="6"/>
    <s v="J.Kennedy"/>
    <s v="WCE"/>
    <x v="0"/>
    <n v="94"/>
    <x v="77"/>
  </r>
  <r>
    <x v="0"/>
    <x v="2"/>
    <x v="6"/>
    <s v="J.Hunt"/>
    <s v="MEL"/>
    <x v="4"/>
    <n v="63"/>
    <x v="60"/>
  </r>
  <r>
    <x v="0"/>
    <x v="2"/>
    <x v="6"/>
    <s v="S.Coniglio"/>
    <s v="GWS"/>
    <x v="4"/>
    <n v="85"/>
    <x v="16"/>
  </r>
  <r>
    <x v="0"/>
    <x v="2"/>
    <x v="6"/>
    <s v="B.Ebert"/>
    <s v="PTA"/>
    <x v="4"/>
    <n v="90"/>
    <x v="12"/>
  </r>
  <r>
    <x v="0"/>
    <x v="2"/>
    <x v="6"/>
    <s v="D.Swallow"/>
    <s v="GCS"/>
    <x v="4"/>
    <n v="86"/>
    <x v="65"/>
  </r>
  <r>
    <x v="0"/>
    <x v="3"/>
    <x v="6"/>
    <s v="S.Burgoyne"/>
    <s v="HAW"/>
    <x v="2"/>
    <n v="83"/>
    <x v="39"/>
  </r>
  <r>
    <x v="0"/>
    <x v="3"/>
    <x v="6"/>
    <s v="J.Gunston"/>
    <s v="HAW"/>
    <x v="0"/>
    <n v="80"/>
    <x v="94"/>
  </r>
  <r>
    <x v="0"/>
    <x v="3"/>
    <x v="6"/>
    <s v="C.Rioli"/>
    <s v="HAW"/>
    <x v="0"/>
    <n v="66"/>
    <x v="88"/>
  </r>
  <r>
    <x v="0"/>
    <x v="3"/>
    <x v="6"/>
    <s v="M.Bontempelli"/>
    <s v="WBD"/>
    <x v="1"/>
    <n v="110"/>
    <x v="56"/>
  </r>
  <r>
    <x v="0"/>
    <x v="3"/>
    <x v="6"/>
    <s v="M.Boyd"/>
    <s v="WBD"/>
    <x v="2"/>
    <n v="74"/>
    <x v="29"/>
  </r>
  <r>
    <x v="0"/>
    <x v="3"/>
    <x v="6"/>
    <s v="J.Hunt"/>
    <s v="MEL"/>
    <x v="2"/>
    <n v="67"/>
    <x v="69"/>
  </r>
  <r>
    <x v="0"/>
    <x v="3"/>
    <x v="6"/>
    <s v="N.Jones"/>
    <s v="MEL"/>
    <x v="1"/>
    <n v="110"/>
    <x v="49"/>
  </r>
  <r>
    <x v="0"/>
    <x v="3"/>
    <x v="6"/>
    <s v="P.Cripps"/>
    <s v="CAR"/>
    <x v="1"/>
    <n v="94"/>
    <x v="17"/>
  </r>
  <r>
    <x v="0"/>
    <x v="3"/>
    <x v="6"/>
    <s v="C.Mills"/>
    <s v="SYD"/>
    <x v="2"/>
    <n v="69"/>
    <x v="28"/>
  </r>
  <r>
    <x v="0"/>
    <x v="3"/>
    <x v="6"/>
    <s v="L.Parker"/>
    <s v="SYD"/>
    <x v="1"/>
    <n v="91"/>
    <x v="1"/>
  </r>
  <r>
    <x v="0"/>
    <x v="3"/>
    <x v="6"/>
    <s v="B.Goddard"/>
    <s v="ESS"/>
    <x v="1"/>
    <n v="102"/>
    <x v="65"/>
  </r>
  <r>
    <x v="0"/>
    <x v="3"/>
    <x v="6"/>
    <s v="J.Riewoldt"/>
    <s v="RIC"/>
    <x v="0"/>
    <n v="90"/>
    <x v="90"/>
  </r>
  <r>
    <x v="0"/>
    <x v="3"/>
    <x v="6"/>
    <s v="S.Jacobs"/>
    <s v="ADE"/>
    <x v="3"/>
    <n v="81"/>
    <x v="72"/>
  </r>
  <r>
    <x v="0"/>
    <x v="3"/>
    <x v="6"/>
    <s v="M.Crouch"/>
    <s v="ADE"/>
    <x v="1"/>
    <n v="103"/>
    <x v="21"/>
  </r>
  <r>
    <x v="0"/>
    <x v="3"/>
    <x v="6"/>
    <s v="R.Laird"/>
    <s v="ADE"/>
    <x v="2"/>
    <n v="106"/>
    <x v="53"/>
  </r>
  <r>
    <x v="0"/>
    <x v="3"/>
    <x v="6"/>
    <s v="T.Walker"/>
    <s v="ADE"/>
    <x v="0"/>
    <n v="90"/>
    <x v="101"/>
  </r>
  <r>
    <x v="0"/>
    <x v="3"/>
    <x v="6"/>
    <s v="S.Mitchell"/>
    <s v="WCE"/>
    <x v="1"/>
    <n v="92"/>
    <x v="17"/>
  </r>
  <r>
    <x v="0"/>
    <x v="3"/>
    <x v="6"/>
    <s v="J.Kennedy"/>
    <s v="WCE"/>
    <x v="0"/>
    <n v="97"/>
    <x v="72"/>
  </r>
  <r>
    <x v="0"/>
    <x v="3"/>
    <x v="6"/>
    <s v="A.Mackie"/>
    <s v="GEE"/>
    <x v="4"/>
    <n v="84"/>
    <x v="17"/>
  </r>
  <r>
    <x v="0"/>
    <x v="3"/>
    <x v="6"/>
    <s v="S.Coniglio"/>
    <s v="GWS"/>
    <x v="4"/>
    <n v="83"/>
    <x v="16"/>
  </r>
  <r>
    <x v="0"/>
    <x v="3"/>
    <x v="6"/>
    <s v="B.Ebert"/>
    <s v="PTA"/>
    <x v="4"/>
    <n v="93"/>
    <x v="4"/>
  </r>
  <r>
    <x v="0"/>
    <x v="3"/>
    <x v="6"/>
    <s v="D.Swallow"/>
    <s v="GCS"/>
    <x v="4"/>
    <n v="76"/>
    <x v="116"/>
  </r>
  <r>
    <x v="0"/>
    <x v="4"/>
    <x v="6"/>
    <s v="S.Burgoyne"/>
    <s v="HAW"/>
    <x v="2"/>
    <n v="85"/>
    <x v="8"/>
  </r>
  <r>
    <x v="0"/>
    <x v="4"/>
    <x v="6"/>
    <s v="J.Gunston"/>
    <s v="HAW"/>
    <x v="0"/>
    <n v="81"/>
    <x v="25"/>
  </r>
  <r>
    <x v="0"/>
    <x v="4"/>
    <x v="6"/>
    <s v="M.Bontempelli"/>
    <s v="WBD"/>
    <x v="1"/>
    <n v="107"/>
    <x v="64"/>
  </r>
  <r>
    <x v="0"/>
    <x v="4"/>
    <x v="6"/>
    <s v="M.Boyd"/>
    <s v="WBD"/>
    <x v="2"/>
    <n v="67"/>
    <x v="30"/>
  </r>
  <r>
    <x v="0"/>
    <x v="4"/>
    <x v="6"/>
    <s v="J.Hunt"/>
    <s v="MEL"/>
    <x v="2"/>
    <n v="74"/>
    <x v="25"/>
  </r>
  <r>
    <x v="0"/>
    <x v="4"/>
    <x v="6"/>
    <s v="N.Jones"/>
    <s v="MEL"/>
    <x v="1"/>
    <n v="109"/>
    <x v="3"/>
  </r>
  <r>
    <x v="0"/>
    <x v="4"/>
    <x v="6"/>
    <s v="P.Cripps"/>
    <s v="CAR"/>
    <x v="1"/>
    <n v="94"/>
    <x v="99"/>
  </r>
  <r>
    <x v="0"/>
    <x v="4"/>
    <x v="6"/>
    <s v="L.Parker"/>
    <s v="SYD"/>
    <x v="1"/>
    <n v="86"/>
    <x v="52"/>
  </r>
  <r>
    <x v="0"/>
    <x v="4"/>
    <x v="6"/>
    <s v="A.Mackie"/>
    <s v="GEE"/>
    <x v="2"/>
    <n v="87"/>
    <x v="52"/>
  </r>
  <r>
    <x v="0"/>
    <x v="4"/>
    <x v="6"/>
    <s v="J.Hopper"/>
    <s v="GWS"/>
    <x v="0"/>
    <n v="75"/>
    <x v="77"/>
  </r>
  <r>
    <x v="0"/>
    <x v="4"/>
    <x v="6"/>
    <s v="B.Ebert"/>
    <s v="PTA"/>
    <x v="1"/>
    <n v="100"/>
    <x v="90"/>
  </r>
  <r>
    <x v="0"/>
    <x v="4"/>
    <x v="6"/>
    <s v="B.Goddard"/>
    <s v="ESS"/>
    <x v="1"/>
    <n v="101"/>
    <x v="24"/>
  </r>
  <r>
    <x v="0"/>
    <x v="4"/>
    <x v="6"/>
    <s v="J.Riewoldt"/>
    <s v="RIC"/>
    <x v="0"/>
    <n v="97"/>
    <x v="20"/>
  </r>
  <r>
    <x v="0"/>
    <x v="4"/>
    <x v="6"/>
    <s v="M.Crouch"/>
    <s v="ADE"/>
    <x v="1"/>
    <n v="111"/>
    <x v="22"/>
  </r>
  <r>
    <x v="0"/>
    <x v="4"/>
    <x v="6"/>
    <s v="S.Jacobs"/>
    <s v="ADE"/>
    <x v="3"/>
    <n v="76"/>
    <x v="61"/>
  </r>
  <r>
    <x v="0"/>
    <x v="4"/>
    <x v="6"/>
    <s v="R.Laird"/>
    <s v="ADE"/>
    <x v="2"/>
    <n v="111"/>
    <x v="37"/>
  </r>
  <r>
    <x v="0"/>
    <x v="4"/>
    <x v="6"/>
    <s v="T.Walker"/>
    <s v="ADE"/>
    <x v="0"/>
    <n v="92"/>
    <x v="1"/>
  </r>
  <r>
    <x v="0"/>
    <x v="4"/>
    <x v="6"/>
    <s v="J.Kennedy"/>
    <s v="WCE"/>
    <x v="0"/>
    <n v="93"/>
    <x v="96"/>
  </r>
  <r>
    <x v="0"/>
    <x v="4"/>
    <x v="6"/>
    <s v="C.Mills"/>
    <s v="SYD"/>
    <x v="4"/>
    <n v="73"/>
    <x v="85"/>
  </r>
  <r>
    <x v="0"/>
    <x v="4"/>
    <x v="6"/>
    <s v="S.Coniglio"/>
    <s v="GWS"/>
    <x v="4"/>
    <n v="86"/>
    <x v="16"/>
  </r>
  <r>
    <x v="0"/>
    <x v="4"/>
    <x v="6"/>
    <s v="D.Swallow"/>
    <s v="GCS"/>
    <x v="4"/>
    <n v="71"/>
    <x v="23"/>
  </r>
  <r>
    <x v="0"/>
    <x v="4"/>
    <x v="6"/>
    <s v="S.Mitchell"/>
    <s v="WCE"/>
    <x v="4"/>
    <n v="89"/>
    <x v="16"/>
  </r>
  <r>
    <x v="0"/>
    <x v="5"/>
    <x v="6"/>
    <s v="S.Burgoyne"/>
    <s v="HAW"/>
    <x v="2"/>
    <n v="88"/>
    <x v="11"/>
  </r>
  <r>
    <x v="0"/>
    <x v="5"/>
    <x v="6"/>
    <s v="J.Gunston"/>
    <s v="HAW"/>
    <x v="0"/>
    <n v="77"/>
    <x v="104"/>
  </r>
  <r>
    <x v="0"/>
    <x v="5"/>
    <x v="6"/>
    <s v="M.Bontempelli"/>
    <s v="WBD"/>
    <x v="1"/>
    <n v="111"/>
    <x v="119"/>
  </r>
  <r>
    <x v="0"/>
    <x v="5"/>
    <x v="6"/>
    <s v="J.Hunt"/>
    <s v="MEL"/>
    <x v="2"/>
    <n v="70"/>
    <x v="28"/>
  </r>
  <r>
    <x v="0"/>
    <x v="5"/>
    <x v="6"/>
    <s v="N.Jones"/>
    <s v="MEL"/>
    <x v="1"/>
    <n v="98"/>
    <x v="52"/>
  </r>
  <r>
    <x v="0"/>
    <x v="5"/>
    <x v="6"/>
    <s v="P.Cripps"/>
    <s v="CAR"/>
    <x v="1"/>
    <n v="106"/>
    <x v="8"/>
  </r>
  <r>
    <x v="0"/>
    <x v="5"/>
    <x v="6"/>
    <s v="C.Mills"/>
    <s v="SYD"/>
    <x v="2"/>
    <n v="70"/>
    <x v="74"/>
  </r>
  <r>
    <x v="0"/>
    <x v="5"/>
    <x v="6"/>
    <s v="L.Parker"/>
    <s v="SYD"/>
    <x v="1"/>
    <n v="85"/>
    <x v="19"/>
  </r>
  <r>
    <x v="0"/>
    <x v="5"/>
    <x v="6"/>
    <s v="A.Mackie"/>
    <s v="GEE"/>
    <x v="2"/>
    <n v="80"/>
    <x v="17"/>
  </r>
  <r>
    <x v="0"/>
    <x v="5"/>
    <x v="6"/>
    <s v="B.Ebert"/>
    <s v="PTA"/>
    <x v="1"/>
    <n v="98"/>
    <x v="99"/>
  </r>
  <r>
    <x v="0"/>
    <x v="5"/>
    <x v="6"/>
    <s v="B.Goddard"/>
    <s v="ESS"/>
    <x v="1"/>
    <n v="99"/>
    <x v="48"/>
  </r>
  <r>
    <x v="0"/>
    <x v="5"/>
    <x v="6"/>
    <s v="J.Daniher"/>
    <s v="ESS"/>
    <x v="0"/>
    <n v="76"/>
    <x v="55"/>
  </r>
  <r>
    <x v="0"/>
    <x v="5"/>
    <x v="6"/>
    <s v="J.Riewoldt"/>
    <s v="RIC"/>
    <x v="0"/>
    <n v="93"/>
    <x v="29"/>
  </r>
  <r>
    <x v="0"/>
    <x v="5"/>
    <x v="6"/>
    <s v="M.Crouch"/>
    <s v="ADE"/>
    <x v="1"/>
    <n v="110"/>
    <x v="32"/>
  </r>
  <r>
    <x v="0"/>
    <x v="5"/>
    <x v="6"/>
    <s v="S.Jacobs"/>
    <s v="ADE"/>
    <x v="3"/>
    <n v="86"/>
    <x v="48"/>
  </r>
  <r>
    <x v="0"/>
    <x v="5"/>
    <x v="6"/>
    <s v="R.Laird"/>
    <s v="ADE"/>
    <x v="2"/>
    <n v="106"/>
    <x v="90"/>
  </r>
  <r>
    <x v="0"/>
    <x v="5"/>
    <x v="6"/>
    <s v="T.Walker"/>
    <s v="ADE"/>
    <x v="0"/>
    <n v="95"/>
    <x v="69"/>
  </r>
  <r>
    <x v="0"/>
    <x v="5"/>
    <x v="6"/>
    <s v="J.Kennedy"/>
    <s v="WCE"/>
    <x v="0"/>
    <n v="87"/>
    <x v="119"/>
  </r>
  <r>
    <x v="0"/>
    <x v="5"/>
    <x v="6"/>
    <s v="M.Boyd"/>
    <s v="WBD"/>
    <x v="4"/>
    <n v="67"/>
    <x v="16"/>
  </r>
  <r>
    <x v="0"/>
    <x v="5"/>
    <x v="6"/>
    <s v="J.Elliott"/>
    <s v="COL"/>
    <x v="4"/>
    <n v="65"/>
    <x v="30"/>
  </r>
  <r>
    <x v="0"/>
    <x v="5"/>
    <x v="6"/>
    <s v="S.Coniglio"/>
    <s v="GWS"/>
    <x v="4"/>
    <n v="86"/>
    <x v="16"/>
  </r>
  <r>
    <x v="0"/>
    <x v="5"/>
    <x v="6"/>
    <s v="S.Mitchell"/>
    <s v="WCE"/>
    <x v="4"/>
    <n v="91"/>
    <x v="25"/>
  </r>
  <r>
    <x v="0"/>
    <x v="6"/>
    <x v="6"/>
    <s v="S.Burgoyne"/>
    <s v="HAW"/>
    <x v="2"/>
    <n v="95"/>
    <x v="10"/>
  </r>
  <r>
    <x v="0"/>
    <x v="6"/>
    <x v="6"/>
    <s v="J.Gunston"/>
    <s v="HAW"/>
    <x v="0"/>
    <n v="68"/>
    <x v="102"/>
  </r>
  <r>
    <x v="0"/>
    <x v="6"/>
    <x v="6"/>
    <s v="R.Murphy"/>
    <s v="WBD"/>
    <x v="2"/>
    <n v="78"/>
    <x v="9"/>
  </r>
  <r>
    <x v="0"/>
    <x v="6"/>
    <x v="6"/>
    <s v="M.Bontempelli"/>
    <s v="WBD"/>
    <x v="1"/>
    <n v="108"/>
    <x v="81"/>
  </r>
  <r>
    <x v="0"/>
    <x v="6"/>
    <x v="6"/>
    <s v="M.Boyd"/>
    <s v="WBD"/>
    <x v="2"/>
    <n v="62"/>
    <x v="71"/>
  </r>
  <r>
    <x v="0"/>
    <x v="6"/>
    <x v="6"/>
    <s v="C.Petracca"/>
    <s v="MEL"/>
    <x v="0"/>
    <n v="85"/>
    <x v="86"/>
  </r>
  <r>
    <x v="0"/>
    <x v="6"/>
    <x v="6"/>
    <s v="P.Cripps"/>
    <s v="CAR"/>
    <x v="1"/>
    <n v="104"/>
    <x v="35"/>
  </r>
  <r>
    <x v="0"/>
    <x v="6"/>
    <x v="6"/>
    <s v="L.Parker"/>
    <s v="SYD"/>
    <x v="1"/>
    <n v="85"/>
    <x v="52"/>
  </r>
  <r>
    <x v="0"/>
    <x v="6"/>
    <x v="6"/>
    <s v="A.Mackie"/>
    <s v="GEE"/>
    <x v="2"/>
    <n v="78"/>
    <x v="42"/>
  </r>
  <r>
    <x v="0"/>
    <x v="6"/>
    <x v="6"/>
    <s v="S.Coniglio"/>
    <s v="GWS"/>
    <x v="1"/>
    <n v="82"/>
    <x v="35"/>
  </r>
  <r>
    <x v="0"/>
    <x v="6"/>
    <x v="6"/>
    <s v="B.Ebert"/>
    <s v="PTA"/>
    <x v="1"/>
    <n v="96"/>
    <x v="53"/>
  </r>
  <r>
    <x v="0"/>
    <x v="6"/>
    <x v="6"/>
    <s v="B.Goddard"/>
    <s v="ESS"/>
    <x v="1"/>
    <n v="99"/>
    <x v="83"/>
  </r>
  <r>
    <x v="0"/>
    <x v="6"/>
    <x v="6"/>
    <s v="J.Riewoldt"/>
    <s v="RIC"/>
    <x v="0"/>
    <n v="98"/>
    <x v="19"/>
  </r>
  <r>
    <x v="0"/>
    <x v="6"/>
    <x v="6"/>
    <s v="M.Crouch"/>
    <s v="ADE"/>
    <x v="1"/>
    <n v="115"/>
    <x v="63"/>
  </r>
  <r>
    <x v="0"/>
    <x v="6"/>
    <x v="6"/>
    <s v="S.Jacobs"/>
    <s v="ADE"/>
    <x v="3"/>
    <n v="88"/>
    <x v="18"/>
  </r>
  <r>
    <x v="0"/>
    <x v="6"/>
    <x v="6"/>
    <s v="R.Laird"/>
    <s v="ADE"/>
    <x v="2"/>
    <n v="111"/>
    <x v="47"/>
  </r>
  <r>
    <x v="0"/>
    <x v="6"/>
    <x v="6"/>
    <s v="T.Walker"/>
    <s v="ADE"/>
    <x v="0"/>
    <n v="83"/>
    <x v="126"/>
  </r>
  <r>
    <x v="0"/>
    <x v="6"/>
    <x v="6"/>
    <s v="J.Kennedy"/>
    <s v="WCE"/>
    <x v="0"/>
    <n v="89"/>
    <x v="67"/>
  </r>
  <r>
    <x v="0"/>
    <x v="6"/>
    <x v="6"/>
    <s v="C.Daniel"/>
    <s v="WBD"/>
    <x v="4"/>
    <n v="82"/>
    <x v="94"/>
  </r>
  <r>
    <x v="0"/>
    <x v="6"/>
    <x v="6"/>
    <s v="J.Hunt"/>
    <s v="MEL"/>
    <x v="4"/>
    <n v="72"/>
    <x v="7"/>
  </r>
  <r>
    <x v="0"/>
    <x v="6"/>
    <x v="6"/>
    <s v="J.Daniher"/>
    <s v="ESS"/>
    <x v="4"/>
    <n v="88"/>
    <x v="60"/>
  </r>
  <r>
    <x v="0"/>
    <x v="6"/>
    <x v="6"/>
    <s v="S.Mitchell"/>
    <s v="WCE"/>
    <x v="4"/>
    <n v="84"/>
    <x v="42"/>
  </r>
  <r>
    <x v="0"/>
    <x v="7"/>
    <x v="6"/>
    <s v="S.Burgoyne"/>
    <s v="HAW"/>
    <x v="2"/>
    <n v="97"/>
    <x v="63"/>
  </r>
  <r>
    <x v="0"/>
    <x v="7"/>
    <x v="6"/>
    <s v="J.Gunston"/>
    <s v="HAW"/>
    <x v="0"/>
    <n v="71"/>
    <x v="7"/>
  </r>
  <r>
    <x v="0"/>
    <x v="7"/>
    <x v="6"/>
    <s v="M.Bontempelli"/>
    <s v="WBD"/>
    <x v="1"/>
    <n v="102"/>
    <x v="25"/>
  </r>
  <r>
    <x v="0"/>
    <x v="7"/>
    <x v="6"/>
    <s v="J.Hunt"/>
    <s v="MEL"/>
    <x v="2"/>
    <n v="62"/>
    <x v="28"/>
  </r>
  <r>
    <x v="0"/>
    <x v="7"/>
    <x v="6"/>
    <s v="J.Macmillan"/>
    <s v="NTH"/>
    <x v="2"/>
    <n v="85"/>
    <x v="7"/>
  </r>
  <r>
    <x v="0"/>
    <x v="7"/>
    <x v="6"/>
    <s v="P.Cripps"/>
    <s v="CAR"/>
    <x v="1"/>
    <n v="116"/>
    <x v="163"/>
  </r>
  <r>
    <x v="0"/>
    <x v="7"/>
    <x v="6"/>
    <s v="L.Parker"/>
    <s v="SYD"/>
    <x v="1"/>
    <n v="91"/>
    <x v="90"/>
  </r>
  <r>
    <x v="0"/>
    <x v="7"/>
    <x v="6"/>
    <s v="A.Mackie"/>
    <s v="GEE"/>
    <x v="2"/>
    <n v="76"/>
    <x v="88"/>
  </r>
  <r>
    <x v="0"/>
    <x v="7"/>
    <x v="6"/>
    <s v="S.Coniglio"/>
    <s v="GWS"/>
    <x v="1"/>
    <n v="78"/>
    <x v="0"/>
  </r>
  <r>
    <x v="0"/>
    <x v="7"/>
    <x v="6"/>
    <s v="B.Ebert"/>
    <s v="PTA"/>
    <x v="1"/>
    <n v="93"/>
    <x v="24"/>
  </r>
  <r>
    <x v="0"/>
    <x v="7"/>
    <x v="6"/>
    <s v="B.Goddard"/>
    <s v="ESS"/>
    <x v="1"/>
    <n v="92"/>
    <x v="63"/>
  </r>
  <r>
    <x v="0"/>
    <x v="7"/>
    <x v="6"/>
    <s v="J.Daniher"/>
    <s v="ESS"/>
    <x v="0"/>
    <n v="101"/>
    <x v="10"/>
  </r>
  <r>
    <x v="0"/>
    <x v="7"/>
    <x v="6"/>
    <s v="J.Riewoldt"/>
    <s v="RIC"/>
    <x v="0"/>
    <n v="102"/>
    <x v="3"/>
  </r>
  <r>
    <x v="0"/>
    <x v="7"/>
    <x v="6"/>
    <s v="M.Crouch"/>
    <s v="ADE"/>
    <x v="1"/>
    <n v="113"/>
    <x v="55"/>
  </r>
  <r>
    <x v="0"/>
    <x v="7"/>
    <x v="6"/>
    <s v="S.Jacobs"/>
    <s v="ADE"/>
    <x v="3"/>
    <n v="96"/>
    <x v="119"/>
  </r>
  <r>
    <x v="0"/>
    <x v="7"/>
    <x v="6"/>
    <s v="R.Laird"/>
    <s v="ADE"/>
    <x v="2"/>
    <n v="119"/>
    <x v="22"/>
  </r>
  <r>
    <x v="0"/>
    <x v="7"/>
    <x v="6"/>
    <s v="T.Walker"/>
    <s v="ADE"/>
    <x v="0"/>
    <n v="78"/>
    <x v="52"/>
  </r>
  <r>
    <x v="0"/>
    <x v="7"/>
    <x v="6"/>
    <s v="J.Kennedy"/>
    <s v="WCE"/>
    <x v="0"/>
    <n v="96"/>
    <x v="57"/>
  </r>
  <r>
    <x v="0"/>
    <x v="7"/>
    <x v="6"/>
    <s v="R.Murphy"/>
    <s v="WBD"/>
    <x v="4"/>
    <n v="78"/>
    <x v="16"/>
  </r>
  <r>
    <x v="0"/>
    <x v="7"/>
    <x v="6"/>
    <s v="C.Daniel"/>
    <s v="WBD"/>
    <x v="4"/>
    <n v="94"/>
    <x v="48"/>
  </r>
  <r>
    <x v="0"/>
    <x v="7"/>
    <x v="6"/>
    <s v="C.Petracca"/>
    <s v="MEL"/>
    <x v="4"/>
    <n v="90"/>
    <x v="37"/>
  </r>
  <r>
    <x v="0"/>
    <x v="7"/>
    <x v="6"/>
    <s v="S.Mitchell"/>
    <s v="WCE"/>
    <x v="4"/>
    <n v="83"/>
    <x v="8"/>
  </r>
  <r>
    <x v="0"/>
    <x v="8"/>
    <x v="6"/>
    <s v="S.Burgoyne"/>
    <s v="HAW"/>
    <x v="2"/>
    <n v="91"/>
    <x v="46"/>
  </r>
  <r>
    <x v="0"/>
    <x v="8"/>
    <x v="6"/>
    <s v="M.Bontempelli"/>
    <s v="WBD"/>
    <x v="1"/>
    <n v="96"/>
    <x v="54"/>
  </r>
  <r>
    <x v="0"/>
    <x v="8"/>
    <x v="6"/>
    <s v="R.Murphy"/>
    <s v="WBD"/>
    <x v="2"/>
    <n v="83"/>
    <x v="25"/>
  </r>
  <r>
    <x v="0"/>
    <x v="8"/>
    <x v="6"/>
    <s v="C.Petracca"/>
    <s v="MEL"/>
    <x v="0"/>
    <n v="86"/>
    <x v="39"/>
  </r>
  <r>
    <x v="0"/>
    <x v="8"/>
    <x v="6"/>
    <s v="J.Macmillan"/>
    <s v="NTH"/>
    <x v="2"/>
    <n v="89"/>
    <x v="9"/>
  </r>
  <r>
    <x v="0"/>
    <x v="8"/>
    <x v="6"/>
    <s v="S.Gibson"/>
    <s v="NTH"/>
    <x v="1"/>
    <n v="85"/>
    <x v="11"/>
  </r>
  <r>
    <x v="0"/>
    <x v="8"/>
    <x v="6"/>
    <s v="P.Cripps"/>
    <s v="CAR"/>
    <x v="1"/>
    <n v="120"/>
    <x v="85"/>
  </r>
  <r>
    <x v="0"/>
    <x v="8"/>
    <x v="6"/>
    <s v="L.Parker"/>
    <s v="SYD"/>
    <x v="1"/>
    <n v="87"/>
    <x v="11"/>
  </r>
  <r>
    <x v="0"/>
    <x v="8"/>
    <x v="6"/>
    <s v="A.Mackie"/>
    <s v="GEE"/>
    <x v="2"/>
    <n v="72"/>
    <x v="28"/>
  </r>
  <r>
    <x v="0"/>
    <x v="8"/>
    <x v="6"/>
    <s v="J.Daniher"/>
    <s v="ESS"/>
    <x v="0"/>
    <n v="107"/>
    <x v="22"/>
  </r>
  <r>
    <x v="0"/>
    <x v="8"/>
    <x v="6"/>
    <s v="B.Goddard"/>
    <s v="ESS"/>
    <x v="1"/>
    <n v="88"/>
    <x v="85"/>
  </r>
  <r>
    <x v="0"/>
    <x v="8"/>
    <x v="6"/>
    <s v="J.Riewoldt"/>
    <s v="RIC"/>
    <x v="0"/>
    <n v="92"/>
    <x v="51"/>
  </r>
  <r>
    <x v="0"/>
    <x v="8"/>
    <x v="6"/>
    <s v="S.Jacobs"/>
    <s v="ADE"/>
    <x v="3"/>
    <n v="91"/>
    <x v="102"/>
  </r>
  <r>
    <x v="0"/>
    <x v="8"/>
    <x v="6"/>
    <s v="M.Crouch"/>
    <s v="ADE"/>
    <x v="1"/>
    <n v="115"/>
    <x v="64"/>
  </r>
  <r>
    <x v="0"/>
    <x v="8"/>
    <x v="6"/>
    <s v="R.Laird"/>
    <s v="ADE"/>
    <x v="2"/>
    <n v="118"/>
    <x v="72"/>
  </r>
  <r>
    <x v="0"/>
    <x v="8"/>
    <x v="6"/>
    <s v="T.Walker"/>
    <s v="ADE"/>
    <x v="0"/>
    <n v="68"/>
    <x v="24"/>
  </r>
  <r>
    <x v="0"/>
    <x v="8"/>
    <x v="6"/>
    <s v="S.Mitchell"/>
    <s v="WCE"/>
    <x v="1"/>
    <n v="83"/>
    <x v="91"/>
  </r>
  <r>
    <x v="0"/>
    <x v="8"/>
    <x v="6"/>
    <s v="J.Kennedy"/>
    <s v="WCE"/>
    <x v="0"/>
    <n v="89"/>
    <x v="6"/>
  </r>
  <r>
    <x v="0"/>
    <x v="8"/>
    <x v="6"/>
    <s v="J.Gunston"/>
    <s v="HAW"/>
    <x v="4"/>
    <n v="71"/>
    <x v="54"/>
  </r>
  <r>
    <x v="0"/>
    <x v="8"/>
    <x v="6"/>
    <s v="C.Daniel"/>
    <s v="WBD"/>
    <x v="4"/>
    <n v="98"/>
    <x v="94"/>
  </r>
  <r>
    <x v="0"/>
    <x v="8"/>
    <x v="6"/>
    <s v="J.Hunt"/>
    <s v="MEL"/>
    <x v="4"/>
    <n v="57"/>
    <x v="50"/>
  </r>
  <r>
    <x v="0"/>
    <x v="8"/>
    <x v="6"/>
    <s v="B.Ebert"/>
    <s v="PTA"/>
    <x v="4"/>
    <n v="93"/>
    <x v="16"/>
  </r>
  <r>
    <x v="0"/>
    <x v="9"/>
    <x v="6"/>
    <s v="S.Burgoyne"/>
    <s v="HAW"/>
    <x v="2"/>
    <n v="100"/>
    <x v="89"/>
  </r>
  <r>
    <x v="0"/>
    <x v="9"/>
    <x v="6"/>
    <s v="M.Bontempelli"/>
    <s v="WBD"/>
    <x v="1"/>
    <n v="96"/>
    <x v="64"/>
  </r>
  <r>
    <x v="0"/>
    <x v="9"/>
    <x v="6"/>
    <s v="R.Murphy"/>
    <s v="WBD"/>
    <x v="2"/>
    <n v="86"/>
    <x v="69"/>
  </r>
  <r>
    <x v="0"/>
    <x v="9"/>
    <x v="6"/>
    <s v="C.Petracca"/>
    <s v="MEL"/>
    <x v="0"/>
    <n v="86"/>
    <x v="74"/>
  </r>
  <r>
    <x v="0"/>
    <x v="9"/>
    <x v="6"/>
    <s v="J.Macmillan"/>
    <s v="NTH"/>
    <x v="2"/>
    <n v="79"/>
    <x v="49"/>
  </r>
  <r>
    <x v="0"/>
    <x v="9"/>
    <x v="6"/>
    <s v="P.Cripps"/>
    <s v="CAR"/>
    <x v="1"/>
    <n v="117"/>
    <x v="63"/>
  </r>
  <r>
    <x v="0"/>
    <x v="9"/>
    <x v="6"/>
    <s v="L.Parker"/>
    <s v="SYD"/>
    <x v="1"/>
    <n v="85"/>
    <x v="6"/>
  </r>
  <r>
    <x v="0"/>
    <x v="9"/>
    <x v="6"/>
    <s v="A.Mackie"/>
    <s v="GEE"/>
    <x v="2"/>
    <n v="71"/>
    <x v="21"/>
  </r>
  <r>
    <x v="0"/>
    <x v="9"/>
    <x v="6"/>
    <s v="B.Ebert"/>
    <s v="PTA"/>
    <x v="1"/>
    <n v="94"/>
    <x v="63"/>
  </r>
  <r>
    <x v="0"/>
    <x v="9"/>
    <x v="6"/>
    <s v="J.Daniher"/>
    <s v="ESS"/>
    <x v="0"/>
    <n v="101"/>
    <x v="6"/>
  </r>
  <r>
    <x v="0"/>
    <x v="9"/>
    <x v="6"/>
    <s v="B.Goddard"/>
    <s v="ESS"/>
    <x v="1"/>
    <n v="92"/>
    <x v="72"/>
  </r>
  <r>
    <x v="0"/>
    <x v="9"/>
    <x v="6"/>
    <s v="J.Riewoldt"/>
    <s v="RIC"/>
    <x v="0"/>
    <n v="83"/>
    <x v="96"/>
  </r>
  <r>
    <x v="0"/>
    <x v="9"/>
    <x v="6"/>
    <s v="S.Jacobs"/>
    <s v="ADE"/>
    <x v="3"/>
    <n v="95"/>
    <x v="42"/>
  </r>
  <r>
    <x v="0"/>
    <x v="9"/>
    <x v="6"/>
    <s v="M.Crouch"/>
    <s v="ADE"/>
    <x v="1"/>
    <n v="115"/>
    <x v="38"/>
  </r>
  <r>
    <x v="0"/>
    <x v="9"/>
    <x v="6"/>
    <s v="R.Laird"/>
    <s v="ADE"/>
    <x v="2"/>
    <n v="112"/>
    <x v="24"/>
  </r>
  <r>
    <x v="0"/>
    <x v="9"/>
    <x v="6"/>
    <s v="T.Walker"/>
    <s v="ADE"/>
    <x v="0"/>
    <n v="56"/>
    <x v="165"/>
  </r>
  <r>
    <x v="0"/>
    <x v="9"/>
    <x v="6"/>
    <s v="S.Mitchell"/>
    <s v="WCE"/>
    <x v="1"/>
    <n v="89"/>
    <x v="31"/>
  </r>
  <r>
    <x v="0"/>
    <x v="9"/>
    <x v="6"/>
    <s v="J.Kennedy"/>
    <s v="WCE"/>
    <x v="0"/>
    <n v="85"/>
    <x v="28"/>
  </r>
  <r>
    <x v="0"/>
    <x v="9"/>
    <x v="6"/>
    <s v="J.Gunston"/>
    <s v="HAW"/>
    <x v="4"/>
    <n v="70"/>
    <x v="67"/>
  </r>
  <r>
    <x v="0"/>
    <x v="9"/>
    <x v="6"/>
    <s v="E.Wood"/>
    <s v="WBD"/>
    <x v="4"/>
    <n v="81"/>
    <x v="61"/>
  </r>
  <r>
    <x v="0"/>
    <x v="9"/>
    <x v="6"/>
    <s v="C.Daniel"/>
    <s v="WBD"/>
    <x v="4"/>
    <n v="101"/>
    <x v="96"/>
  </r>
  <r>
    <x v="0"/>
    <x v="9"/>
    <x v="6"/>
    <s v="B.Deledio"/>
    <s v="GWS"/>
    <x v="4"/>
    <n v="87"/>
    <x v="16"/>
  </r>
  <r>
    <x v="0"/>
    <x v="10"/>
    <x v="6"/>
    <s v="S.Burgoyne"/>
    <s v="HAW"/>
    <x v="2"/>
    <n v="99"/>
    <x v="39"/>
  </r>
  <r>
    <x v="0"/>
    <x v="10"/>
    <x v="6"/>
    <s v="J.Gunston"/>
    <s v="HAW"/>
    <x v="0"/>
    <n v="67"/>
    <x v="45"/>
  </r>
  <r>
    <x v="0"/>
    <x v="10"/>
    <x v="6"/>
    <s v="J.Smith"/>
    <s v="COL"/>
    <x v="2"/>
    <n v="71"/>
    <x v="12"/>
  </r>
  <r>
    <x v="0"/>
    <x v="10"/>
    <x v="6"/>
    <s v="W.Hoskin-Elliott"/>
    <s v="COL"/>
    <x v="0"/>
    <n v="83"/>
    <x v="83"/>
  </r>
  <r>
    <x v="0"/>
    <x v="10"/>
    <x v="6"/>
    <s v="J.Macmillan"/>
    <s v="NTH"/>
    <x v="2"/>
    <n v="87"/>
    <x v="12"/>
  </r>
  <r>
    <x v="0"/>
    <x v="10"/>
    <x v="6"/>
    <s v="A.Mackie"/>
    <s v="GEE"/>
    <x v="2"/>
    <n v="77"/>
    <x v="12"/>
  </r>
  <r>
    <x v="0"/>
    <x v="10"/>
    <x v="6"/>
    <s v="C.Guthrie"/>
    <s v="GEE"/>
    <x v="1"/>
    <n v="80"/>
    <x v="30"/>
  </r>
  <r>
    <x v="0"/>
    <x v="10"/>
    <x v="6"/>
    <s v="M.Blicavs"/>
    <s v="GEE"/>
    <x v="1"/>
    <n v="64"/>
    <x v="11"/>
  </r>
  <r>
    <x v="0"/>
    <x v="10"/>
    <x v="6"/>
    <s v="B.Ebert"/>
    <s v="PTA"/>
    <x v="1"/>
    <n v="97"/>
    <x v="119"/>
  </r>
  <r>
    <x v="0"/>
    <x v="10"/>
    <x v="6"/>
    <s v="B.Goddard"/>
    <s v="ESS"/>
    <x v="1"/>
    <n v="85"/>
    <x v="17"/>
  </r>
  <r>
    <x v="0"/>
    <x v="10"/>
    <x v="6"/>
    <s v="J.Daniher"/>
    <s v="ESS"/>
    <x v="0"/>
    <n v="98"/>
    <x v="29"/>
  </r>
  <r>
    <x v="0"/>
    <x v="10"/>
    <x v="6"/>
    <s v="J.Riewoldt"/>
    <s v="RIC"/>
    <x v="0"/>
    <n v="92"/>
    <x v="62"/>
  </r>
  <r>
    <x v="0"/>
    <x v="10"/>
    <x v="6"/>
    <s v="B.Ellis"/>
    <s v="RIC"/>
    <x v="1"/>
    <n v="87"/>
    <x v="67"/>
  </r>
  <r>
    <x v="0"/>
    <x v="10"/>
    <x v="6"/>
    <s v="S.Jacobs"/>
    <s v="ADE"/>
    <x v="3"/>
    <n v="89"/>
    <x v="102"/>
  </r>
  <r>
    <x v="0"/>
    <x v="10"/>
    <x v="6"/>
    <s v="M.Crouch"/>
    <s v="ADE"/>
    <x v="1"/>
    <n v="114"/>
    <x v="62"/>
  </r>
  <r>
    <x v="0"/>
    <x v="10"/>
    <x v="6"/>
    <s v="R.Laird"/>
    <s v="ADE"/>
    <x v="2"/>
    <n v="99"/>
    <x v="13"/>
  </r>
  <r>
    <x v="0"/>
    <x v="10"/>
    <x v="6"/>
    <s v="T.Walker"/>
    <s v="ADE"/>
    <x v="0"/>
    <n v="55"/>
    <x v="94"/>
  </r>
  <r>
    <x v="0"/>
    <x v="10"/>
    <x v="6"/>
    <s v="S.Mitchell"/>
    <s v="WCE"/>
    <x v="1"/>
    <n v="92"/>
    <x v="32"/>
  </r>
  <r>
    <x v="0"/>
    <x v="10"/>
    <x v="6"/>
    <s v="M.Bontempelli"/>
    <s v="WBD"/>
    <x v="4"/>
    <n v="96"/>
    <x v="16"/>
  </r>
  <r>
    <x v="0"/>
    <x v="10"/>
    <x v="6"/>
    <s v="P.Cripps"/>
    <s v="CAR"/>
    <x v="4"/>
    <n v="117"/>
    <x v="16"/>
  </r>
  <r>
    <x v="0"/>
    <x v="10"/>
    <x v="6"/>
    <s v="L.Parker"/>
    <s v="SYD"/>
    <x v="4"/>
    <n v="85"/>
    <x v="16"/>
  </r>
  <r>
    <x v="0"/>
    <x v="10"/>
    <x v="6"/>
    <s v="J.Kennedy"/>
    <s v="WCE"/>
    <x v="4"/>
    <n v="85"/>
    <x v="16"/>
  </r>
  <r>
    <x v="0"/>
    <x v="11"/>
    <x v="6"/>
    <s v="S.Burgoyne"/>
    <s v="HAW"/>
    <x v="2"/>
    <n v="92"/>
    <x v="51"/>
  </r>
  <r>
    <x v="0"/>
    <x v="11"/>
    <x v="6"/>
    <s v="C.Daniel"/>
    <s v="WBD"/>
    <x v="0"/>
    <n v="103"/>
    <x v="56"/>
  </r>
  <r>
    <x v="0"/>
    <x v="11"/>
    <x v="6"/>
    <s v="M.Bontempelli"/>
    <s v="WBD"/>
    <x v="1"/>
    <n v="87"/>
    <x v="1"/>
  </r>
  <r>
    <x v="0"/>
    <x v="11"/>
    <x v="6"/>
    <s v="M.Suckling"/>
    <s v="WBD"/>
    <x v="2"/>
    <n v="74"/>
    <x v="96"/>
  </r>
  <r>
    <x v="0"/>
    <x v="11"/>
    <x v="6"/>
    <s v="J.Smith"/>
    <s v="COL"/>
    <x v="2"/>
    <n v="47"/>
    <x v="166"/>
  </r>
  <r>
    <x v="0"/>
    <x v="11"/>
    <x v="6"/>
    <s v="W.Hoskin-Elliott"/>
    <s v="COL"/>
    <x v="0"/>
    <n v="78"/>
    <x v="29"/>
  </r>
  <r>
    <x v="0"/>
    <x v="11"/>
    <x v="6"/>
    <s v="P.Cripps"/>
    <s v="CAR"/>
    <x v="1"/>
    <n v="110"/>
    <x v="39"/>
  </r>
  <r>
    <x v="0"/>
    <x v="11"/>
    <x v="6"/>
    <s v="L.Parker"/>
    <s v="SYD"/>
    <x v="1"/>
    <n v="87"/>
    <x v="31"/>
  </r>
  <r>
    <x v="0"/>
    <x v="11"/>
    <x v="6"/>
    <s v="J.Cameron"/>
    <s v="GWS"/>
    <x v="0"/>
    <n v="72"/>
    <x v="14"/>
  </r>
  <r>
    <x v="0"/>
    <x v="11"/>
    <x v="6"/>
    <s v="M.Broadbent"/>
    <s v="PTA"/>
    <x v="2"/>
    <n v="87"/>
    <x v="71"/>
  </r>
  <r>
    <x v="0"/>
    <x v="11"/>
    <x v="6"/>
    <s v="B.Ebert"/>
    <s v="PTA"/>
    <x v="1"/>
    <n v="94"/>
    <x v="3"/>
  </r>
  <r>
    <x v="0"/>
    <x v="11"/>
    <x v="6"/>
    <s v="J.Daniher"/>
    <s v="ESS"/>
    <x v="0"/>
    <n v="91"/>
    <x v="94"/>
  </r>
  <r>
    <x v="0"/>
    <x v="11"/>
    <x v="6"/>
    <s v="B.Goddard"/>
    <s v="ESS"/>
    <x v="1"/>
    <n v="87"/>
    <x v="19"/>
  </r>
  <r>
    <x v="0"/>
    <x v="11"/>
    <x v="6"/>
    <s v="C.Hooker"/>
    <s v="ESS"/>
    <x v="2"/>
    <n v="93"/>
    <x v="123"/>
  </r>
  <r>
    <x v="0"/>
    <x v="11"/>
    <x v="6"/>
    <s v="N.Fyfe"/>
    <s v="FRE"/>
    <x v="1"/>
    <n v="91"/>
    <x v="54"/>
  </r>
  <r>
    <x v="0"/>
    <x v="11"/>
    <x v="6"/>
    <s v="S.Jacobs"/>
    <s v="ADE"/>
    <x v="3"/>
    <n v="86"/>
    <x v="47"/>
  </r>
  <r>
    <x v="0"/>
    <x v="11"/>
    <x v="6"/>
    <s v="M.Crouch"/>
    <s v="ADE"/>
    <x v="1"/>
    <n v="114"/>
    <x v="47"/>
  </r>
  <r>
    <x v="0"/>
    <x v="11"/>
    <x v="6"/>
    <s v="T.Walker"/>
    <s v="ADE"/>
    <x v="0"/>
    <n v="68"/>
    <x v="1"/>
  </r>
  <r>
    <x v="0"/>
    <x v="11"/>
    <x v="6"/>
    <s v="J.Macmillan"/>
    <s v="NTH"/>
    <x v="4"/>
    <n v="87"/>
    <x v="16"/>
  </r>
  <r>
    <x v="0"/>
    <x v="11"/>
    <x v="6"/>
    <s v="A.Mackie"/>
    <s v="GEE"/>
    <x v="4"/>
    <n v="77"/>
    <x v="16"/>
  </r>
  <r>
    <x v="0"/>
    <x v="11"/>
    <x v="6"/>
    <s v="J.Riewoldt"/>
    <s v="RIC"/>
    <x v="4"/>
    <n v="92"/>
    <x v="16"/>
  </r>
  <r>
    <x v="0"/>
    <x v="11"/>
    <x v="6"/>
    <s v="S.Mitchell"/>
    <s v="WCE"/>
    <x v="4"/>
    <n v="92"/>
    <x v="16"/>
  </r>
  <r>
    <x v="0"/>
    <x v="12"/>
    <x v="6"/>
    <s v="S.Burgoyne"/>
    <s v="HAW"/>
    <x v="2"/>
    <n v="92"/>
    <x v="16"/>
  </r>
  <r>
    <x v="0"/>
    <x v="12"/>
    <x v="6"/>
    <s v="C.Daniel"/>
    <s v="WBD"/>
    <x v="0"/>
    <n v="105"/>
    <x v="43"/>
  </r>
  <r>
    <x v="0"/>
    <x v="12"/>
    <x v="6"/>
    <s v="J.Stringer"/>
    <s v="WBD"/>
    <x v="0"/>
    <n v="56"/>
    <x v="78"/>
  </r>
  <r>
    <x v="0"/>
    <x v="12"/>
    <x v="6"/>
    <s v="M.Bontempelli"/>
    <s v="WBD"/>
    <x v="1"/>
    <n v="81"/>
    <x v="83"/>
  </r>
  <r>
    <x v="0"/>
    <x v="12"/>
    <x v="6"/>
    <s v="L.Hunter"/>
    <s v="WBD"/>
    <x v="1"/>
    <n v="62"/>
    <x v="21"/>
  </r>
  <r>
    <x v="0"/>
    <x v="12"/>
    <x v="6"/>
    <s v="M.Suckling"/>
    <s v="WBD"/>
    <x v="2"/>
    <n v="79"/>
    <x v="4"/>
  </r>
  <r>
    <x v="0"/>
    <x v="12"/>
    <x v="6"/>
    <s v="J.Macmillan"/>
    <s v="NTH"/>
    <x v="2"/>
    <n v="87"/>
    <x v="16"/>
  </r>
  <r>
    <x v="0"/>
    <x v="12"/>
    <x v="6"/>
    <s v="P.Cripps"/>
    <s v="CAR"/>
    <x v="1"/>
    <n v="113"/>
    <x v="60"/>
  </r>
  <r>
    <x v="0"/>
    <x v="12"/>
    <x v="6"/>
    <s v="L.Parker"/>
    <s v="SYD"/>
    <x v="1"/>
    <n v="91"/>
    <x v="2"/>
  </r>
  <r>
    <x v="0"/>
    <x v="12"/>
    <x v="6"/>
    <s v="A.Mackie"/>
    <s v="GEE"/>
    <x v="2"/>
    <n v="76"/>
    <x v="17"/>
  </r>
  <r>
    <x v="0"/>
    <x v="12"/>
    <x v="6"/>
    <s v="B.Ebert"/>
    <s v="PTA"/>
    <x v="1"/>
    <n v="93"/>
    <x v="62"/>
  </r>
  <r>
    <x v="0"/>
    <x v="12"/>
    <x v="6"/>
    <s v="M.Broadbent"/>
    <s v="PTA"/>
    <x v="2"/>
    <n v="86"/>
    <x v="7"/>
  </r>
  <r>
    <x v="0"/>
    <x v="12"/>
    <x v="6"/>
    <s v="J.Daniher"/>
    <s v="ESS"/>
    <x v="0"/>
    <n v="91"/>
    <x v="16"/>
  </r>
  <r>
    <x v="0"/>
    <x v="12"/>
    <x v="6"/>
    <s v="D.Prestia"/>
    <s v="RIC"/>
    <x v="1"/>
    <n v="84"/>
    <x v="42"/>
  </r>
  <r>
    <x v="0"/>
    <x v="12"/>
    <x v="6"/>
    <s v="J.Riewoldt"/>
    <s v="RIC"/>
    <x v="0"/>
    <n v="86"/>
    <x v="30"/>
  </r>
  <r>
    <x v="0"/>
    <x v="12"/>
    <x v="6"/>
    <s v="S.Jacobs"/>
    <s v="ADE"/>
    <x v="3"/>
    <n v="86"/>
    <x v="16"/>
  </r>
  <r>
    <x v="0"/>
    <x v="12"/>
    <x v="6"/>
    <s v="T.Walker"/>
    <s v="ADE"/>
    <x v="0"/>
    <n v="68"/>
    <x v="16"/>
  </r>
  <r>
    <x v="0"/>
    <x v="12"/>
    <x v="6"/>
    <s v="S.Mitchell"/>
    <s v="WCE"/>
    <x v="1"/>
    <n v="99"/>
    <x v="90"/>
  </r>
  <r>
    <x v="0"/>
    <x v="12"/>
    <x v="6"/>
    <s v="J.Cameron"/>
    <s v="GWS"/>
    <x v="4"/>
    <n v="72"/>
    <x v="16"/>
  </r>
  <r>
    <x v="0"/>
    <x v="12"/>
    <x v="6"/>
    <s v="B.Goddard"/>
    <s v="ESS"/>
    <x v="4"/>
    <n v="87"/>
    <x v="16"/>
  </r>
  <r>
    <x v="0"/>
    <x v="12"/>
    <x v="6"/>
    <s v="N.Fyfe"/>
    <s v="FRE"/>
    <x v="4"/>
    <n v="91"/>
    <x v="16"/>
  </r>
  <r>
    <x v="0"/>
    <x v="12"/>
    <x v="6"/>
    <s v="M.Crouch"/>
    <s v="ADE"/>
    <x v="4"/>
    <n v="114"/>
    <x v="16"/>
  </r>
  <r>
    <x v="0"/>
    <x v="13"/>
    <x v="6"/>
    <s v="S.Burgoyne"/>
    <s v="HAW"/>
    <x v="2"/>
    <n v="97"/>
    <x v="38"/>
  </r>
  <r>
    <x v="0"/>
    <x v="13"/>
    <x v="6"/>
    <s v="C.Daniel"/>
    <s v="WBD"/>
    <x v="0"/>
    <n v="94"/>
    <x v="82"/>
  </r>
  <r>
    <x v="0"/>
    <x v="13"/>
    <x v="6"/>
    <s v="M.Bontempelli"/>
    <s v="WBD"/>
    <x v="1"/>
    <n v="88"/>
    <x v="68"/>
  </r>
  <r>
    <x v="0"/>
    <x v="13"/>
    <x v="6"/>
    <s v="M.Suckling"/>
    <s v="WBD"/>
    <x v="2"/>
    <n v="78"/>
    <x v="91"/>
  </r>
  <r>
    <x v="0"/>
    <x v="13"/>
    <x v="6"/>
    <s v="J.Macmillan"/>
    <s v="NTH"/>
    <x v="2"/>
    <n v="84"/>
    <x v="88"/>
  </r>
  <r>
    <x v="0"/>
    <x v="13"/>
    <x v="6"/>
    <s v="P.Cripps"/>
    <s v="CAR"/>
    <x v="1"/>
    <n v="108"/>
    <x v="5"/>
  </r>
  <r>
    <x v="0"/>
    <x v="13"/>
    <x v="6"/>
    <s v="D.Rampe"/>
    <s v="SYD"/>
    <x v="2"/>
    <n v="65"/>
    <x v="98"/>
  </r>
  <r>
    <x v="0"/>
    <x v="13"/>
    <x v="6"/>
    <s v="L.Parker"/>
    <s v="SYD"/>
    <x v="1"/>
    <n v="88"/>
    <x v="2"/>
  </r>
  <r>
    <x v="0"/>
    <x v="13"/>
    <x v="6"/>
    <s v="A.Mackie"/>
    <s v="GEE"/>
    <x v="2"/>
    <n v="78"/>
    <x v="11"/>
  </r>
  <r>
    <x v="0"/>
    <x v="13"/>
    <x v="6"/>
    <s v="J.Cameron"/>
    <s v="GWS"/>
    <x v="0"/>
    <n v="74"/>
    <x v="107"/>
  </r>
  <r>
    <x v="0"/>
    <x v="13"/>
    <x v="6"/>
    <s v="B.Ebert"/>
    <s v="PTA"/>
    <x v="1"/>
    <n v="88"/>
    <x v="71"/>
  </r>
  <r>
    <x v="0"/>
    <x v="13"/>
    <x v="6"/>
    <s v="J.Daniher"/>
    <s v="ESS"/>
    <x v="0"/>
    <n v="85"/>
    <x v="17"/>
  </r>
  <r>
    <x v="0"/>
    <x v="13"/>
    <x v="6"/>
    <s v="B.Goddard"/>
    <s v="ESS"/>
    <x v="1"/>
    <n v="83"/>
    <x v="51"/>
  </r>
  <r>
    <x v="0"/>
    <x v="13"/>
    <x v="6"/>
    <s v="J.Riewoldt"/>
    <s v="RIC"/>
    <x v="0"/>
    <n v="83"/>
    <x v="21"/>
  </r>
  <r>
    <x v="0"/>
    <x v="13"/>
    <x v="6"/>
    <s v="S.Jacobs"/>
    <s v="ADE"/>
    <x v="3"/>
    <n v="77"/>
    <x v="83"/>
  </r>
  <r>
    <x v="0"/>
    <x v="13"/>
    <x v="6"/>
    <s v="M.Crouch"/>
    <s v="ADE"/>
    <x v="1"/>
    <n v="126"/>
    <x v="134"/>
  </r>
  <r>
    <x v="0"/>
    <x v="13"/>
    <x v="6"/>
    <s v="T.Walker"/>
    <s v="ADE"/>
    <x v="0"/>
    <n v="66"/>
    <x v="51"/>
  </r>
  <r>
    <x v="0"/>
    <x v="13"/>
    <x v="6"/>
    <s v="S.Mitchell"/>
    <s v="WCE"/>
    <x v="1"/>
    <n v="97"/>
    <x v="1"/>
  </r>
  <r>
    <x v="0"/>
    <x v="13"/>
    <x v="6"/>
    <s v="J.Gunston"/>
    <s v="HAW"/>
    <x v="4"/>
    <n v="72"/>
    <x v="44"/>
  </r>
  <r>
    <x v="0"/>
    <x v="13"/>
    <x v="6"/>
    <s v="R.Murphy"/>
    <s v="WBD"/>
    <x v="4"/>
    <n v="86"/>
    <x v="16"/>
  </r>
  <r>
    <x v="0"/>
    <x v="13"/>
    <x v="6"/>
    <s v="J.Harmes"/>
    <s v="MEL"/>
    <x v="4"/>
    <n v="82"/>
    <x v="63"/>
  </r>
  <r>
    <x v="0"/>
    <x v="13"/>
    <x v="6"/>
    <s v="N.Fyfe"/>
    <s v="FRE"/>
    <x v="4"/>
    <n v="91"/>
    <x v="16"/>
  </r>
  <r>
    <x v="0"/>
    <x v="14"/>
    <x v="6"/>
    <s v="S.Burgoyne"/>
    <s v="HAW"/>
    <x v="2"/>
    <n v="113"/>
    <x v="40"/>
  </r>
  <r>
    <x v="0"/>
    <x v="14"/>
    <x v="6"/>
    <s v="C.Daniel"/>
    <s v="WBD"/>
    <x v="0"/>
    <n v="95"/>
    <x v="52"/>
  </r>
  <r>
    <x v="0"/>
    <x v="14"/>
    <x v="6"/>
    <s v="M.Bontempelli"/>
    <s v="WBD"/>
    <x v="1"/>
    <n v="89"/>
    <x v="69"/>
  </r>
  <r>
    <x v="0"/>
    <x v="14"/>
    <x v="6"/>
    <s v="R.Murphy"/>
    <s v="WBD"/>
    <x v="2"/>
    <n v="82"/>
    <x v="77"/>
  </r>
  <r>
    <x v="0"/>
    <x v="14"/>
    <x v="6"/>
    <s v="J.Harmes"/>
    <s v="MEL"/>
    <x v="2"/>
    <n v="71"/>
    <x v="125"/>
  </r>
  <r>
    <x v="0"/>
    <x v="14"/>
    <x v="6"/>
    <s v="J.Macmillan"/>
    <s v="NTH"/>
    <x v="2"/>
    <n v="79"/>
    <x v="50"/>
  </r>
  <r>
    <x v="0"/>
    <x v="14"/>
    <x v="6"/>
    <s v="P.Cripps"/>
    <s v="CAR"/>
    <x v="1"/>
    <n v="115"/>
    <x v="114"/>
  </r>
  <r>
    <x v="0"/>
    <x v="14"/>
    <x v="6"/>
    <s v="L.Parker"/>
    <s v="SYD"/>
    <x v="1"/>
    <n v="98"/>
    <x v="76"/>
  </r>
  <r>
    <x v="0"/>
    <x v="14"/>
    <x v="6"/>
    <s v="A.Mackie"/>
    <s v="GEE"/>
    <x v="2"/>
    <n v="77"/>
    <x v="92"/>
  </r>
  <r>
    <x v="0"/>
    <x v="14"/>
    <x v="6"/>
    <s v="J.Cameron"/>
    <s v="GWS"/>
    <x v="0"/>
    <n v="70"/>
    <x v="17"/>
  </r>
  <r>
    <x v="0"/>
    <x v="14"/>
    <x v="6"/>
    <s v="B.Ebert"/>
    <s v="PTA"/>
    <x v="1"/>
    <n v="81"/>
    <x v="71"/>
  </r>
  <r>
    <x v="0"/>
    <x v="14"/>
    <x v="6"/>
    <s v="J.Daniher"/>
    <s v="ESS"/>
    <x v="0"/>
    <n v="74"/>
    <x v="39"/>
  </r>
  <r>
    <x v="0"/>
    <x v="14"/>
    <x v="6"/>
    <s v="N.Fyfe"/>
    <s v="FRE"/>
    <x v="1"/>
    <n v="89"/>
    <x v="42"/>
  </r>
  <r>
    <x v="0"/>
    <x v="14"/>
    <x v="6"/>
    <s v="J.Riewoldt"/>
    <s v="RIC"/>
    <x v="0"/>
    <n v="82"/>
    <x v="49"/>
  </r>
  <r>
    <x v="0"/>
    <x v="14"/>
    <x v="6"/>
    <s v="S.Jacobs"/>
    <s v="ADE"/>
    <x v="3"/>
    <n v="79"/>
    <x v="1"/>
  </r>
  <r>
    <x v="0"/>
    <x v="14"/>
    <x v="6"/>
    <s v="M.Crouch"/>
    <s v="ADE"/>
    <x v="1"/>
    <n v="136"/>
    <x v="27"/>
  </r>
  <r>
    <x v="0"/>
    <x v="14"/>
    <x v="6"/>
    <s v="T.Walker"/>
    <s v="ADE"/>
    <x v="0"/>
    <n v="60"/>
    <x v="98"/>
  </r>
  <r>
    <x v="0"/>
    <x v="14"/>
    <x v="6"/>
    <s v="S.Mitchell"/>
    <s v="WCE"/>
    <x v="1"/>
    <n v="100"/>
    <x v="52"/>
  </r>
  <r>
    <x v="0"/>
    <x v="14"/>
    <x v="6"/>
    <s v="J.Gunston"/>
    <s v="HAW"/>
    <x v="4"/>
    <n v="74"/>
    <x v="67"/>
  </r>
  <r>
    <x v="0"/>
    <x v="14"/>
    <x v="6"/>
    <s v="B.Reid"/>
    <s v="COL"/>
    <x v="4"/>
    <n v="82"/>
    <x v="16"/>
  </r>
  <r>
    <x v="0"/>
    <x v="14"/>
    <x v="6"/>
    <s v="D.Rampe"/>
    <s v="SYD"/>
    <x v="4"/>
    <n v="72"/>
    <x v="4"/>
  </r>
  <r>
    <x v="0"/>
    <x v="14"/>
    <x v="6"/>
    <s v="B.Goddard"/>
    <s v="ESS"/>
    <x v="4"/>
    <n v="85"/>
    <x v="10"/>
  </r>
  <r>
    <x v="0"/>
    <x v="15"/>
    <x v="6"/>
    <s v="S.Burgoyne"/>
    <s v="HAW"/>
    <x v="2"/>
    <n v="104"/>
    <x v="8"/>
  </r>
  <r>
    <x v="0"/>
    <x v="15"/>
    <x v="6"/>
    <s v="J.Gunston"/>
    <s v="HAW"/>
    <x v="0"/>
    <n v="69"/>
    <x v="91"/>
  </r>
  <r>
    <x v="0"/>
    <x v="15"/>
    <x v="6"/>
    <s v="M.Bontempelli"/>
    <s v="WBD"/>
    <x v="1"/>
    <n v="90"/>
    <x v="63"/>
  </r>
  <r>
    <x v="0"/>
    <x v="15"/>
    <x v="6"/>
    <s v="C.Daniel"/>
    <s v="WBD"/>
    <x v="0"/>
    <n v="88"/>
    <x v="58"/>
  </r>
  <r>
    <x v="0"/>
    <x v="15"/>
    <x v="6"/>
    <s v="P.Cripps"/>
    <s v="CAR"/>
    <x v="1"/>
    <n v="99"/>
    <x v="138"/>
  </r>
  <r>
    <x v="0"/>
    <x v="15"/>
    <x v="6"/>
    <s v="D.Rampe"/>
    <s v="SYD"/>
    <x v="2"/>
    <n v="77"/>
    <x v="32"/>
  </r>
  <r>
    <x v="0"/>
    <x v="15"/>
    <x v="6"/>
    <s v="L.Parker"/>
    <s v="SYD"/>
    <x v="1"/>
    <n v="105"/>
    <x v="99"/>
  </r>
  <r>
    <x v="0"/>
    <x v="15"/>
    <x v="6"/>
    <s v="H.Grundy"/>
    <s v="SYD"/>
    <x v="2"/>
    <n v="83"/>
    <x v="4"/>
  </r>
  <r>
    <x v="0"/>
    <x v="15"/>
    <x v="6"/>
    <s v="A.Mackie"/>
    <s v="GEE"/>
    <x v="2"/>
    <n v="73"/>
    <x v="98"/>
  </r>
  <r>
    <x v="0"/>
    <x v="15"/>
    <x v="6"/>
    <s v="J.Cameron"/>
    <s v="GWS"/>
    <x v="0"/>
    <n v="67"/>
    <x v="30"/>
  </r>
  <r>
    <x v="0"/>
    <x v="15"/>
    <x v="6"/>
    <s v="J.Daniher"/>
    <s v="ESS"/>
    <x v="0"/>
    <n v="79"/>
    <x v="63"/>
  </r>
  <r>
    <x v="0"/>
    <x v="15"/>
    <x v="6"/>
    <s v="B.Goddard"/>
    <s v="ESS"/>
    <x v="1"/>
    <n v="81"/>
    <x v="1"/>
  </r>
  <r>
    <x v="0"/>
    <x v="15"/>
    <x v="6"/>
    <s v="N.Fyfe"/>
    <s v="FRE"/>
    <x v="1"/>
    <n v="96"/>
    <x v="68"/>
  </r>
  <r>
    <x v="0"/>
    <x v="15"/>
    <x v="6"/>
    <s v="J.Riewoldt"/>
    <s v="RIC"/>
    <x v="0"/>
    <n v="75"/>
    <x v="105"/>
  </r>
  <r>
    <x v="0"/>
    <x v="15"/>
    <x v="6"/>
    <s v="S.Jacobs"/>
    <s v="ADE"/>
    <x v="3"/>
    <n v="75"/>
    <x v="82"/>
  </r>
  <r>
    <x v="0"/>
    <x v="15"/>
    <x v="6"/>
    <s v="M.Crouch"/>
    <s v="ADE"/>
    <x v="1"/>
    <n v="135"/>
    <x v="48"/>
  </r>
  <r>
    <x v="0"/>
    <x v="15"/>
    <x v="6"/>
    <s v="B.Smith"/>
    <s v="ADE"/>
    <x v="2"/>
    <n v="82"/>
    <x v="3"/>
  </r>
  <r>
    <x v="0"/>
    <x v="15"/>
    <x v="6"/>
    <s v="S.Mitchell"/>
    <s v="WCE"/>
    <x v="1"/>
    <n v="93"/>
    <x v="6"/>
  </r>
  <r>
    <x v="0"/>
    <x v="15"/>
    <x v="6"/>
    <s v="J.Harmes"/>
    <s v="MEL"/>
    <x v="4"/>
    <n v="65"/>
    <x v="44"/>
  </r>
  <r>
    <x v="0"/>
    <x v="15"/>
    <x v="6"/>
    <s v="B.Ebert"/>
    <s v="PTA"/>
    <x v="4"/>
    <n v="76"/>
    <x v="56"/>
  </r>
  <r>
    <x v="0"/>
    <x v="15"/>
    <x v="6"/>
    <s v="T.Walker"/>
    <s v="ADE"/>
    <x v="4"/>
    <n v="80"/>
    <x v="107"/>
  </r>
  <r>
    <x v="0"/>
    <x v="15"/>
    <x v="6"/>
    <s v="D.Petrie"/>
    <s v="WCE"/>
    <x v="4"/>
    <n v="80"/>
    <x v="92"/>
  </r>
  <r>
    <x v="0"/>
    <x v="16"/>
    <x v="6"/>
    <s v="S.Burgoyne"/>
    <s v="HAW"/>
    <x v="2"/>
    <n v="109"/>
    <x v="67"/>
  </r>
  <r>
    <x v="0"/>
    <x v="16"/>
    <x v="6"/>
    <s v="J.Gunston"/>
    <s v="HAW"/>
    <x v="0"/>
    <n v="83"/>
    <x v="57"/>
  </r>
  <r>
    <x v="0"/>
    <x v="16"/>
    <x v="6"/>
    <s v="M.Bontempelli"/>
    <s v="WBD"/>
    <x v="1"/>
    <n v="95"/>
    <x v="20"/>
  </r>
  <r>
    <x v="0"/>
    <x v="16"/>
    <x v="6"/>
    <s v="C.Daniel"/>
    <s v="WBD"/>
    <x v="0"/>
    <n v="81"/>
    <x v="54"/>
  </r>
  <r>
    <x v="0"/>
    <x v="16"/>
    <x v="6"/>
    <s v="H.Grundy"/>
    <s v="SYD"/>
    <x v="2"/>
    <n v="74"/>
    <x v="50"/>
  </r>
  <r>
    <x v="0"/>
    <x v="16"/>
    <x v="6"/>
    <s v="L.Parker"/>
    <s v="SYD"/>
    <x v="1"/>
    <n v="101"/>
    <x v="42"/>
  </r>
  <r>
    <x v="0"/>
    <x v="16"/>
    <x v="6"/>
    <s v="D.Rampe"/>
    <s v="SYD"/>
    <x v="2"/>
    <n v="79"/>
    <x v="77"/>
  </r>
  <r>
    <x v="0"/>
    <x v="16"/>
    <x v="6"/>
    <s v="H.Hartlett"/>
    <s v="PTA"/>
    <x v="2"/>
    <n v="83"/>
    <x v="10"/>
  </r>
  <r>
    <x v="0"/>
    <x v="16"/>
    <x v="6"/>
    <s v="B.Ebert"/>
    <s v="PTA"/>
    <x v="1"/>
    <n v="86"/>
    <x v="131"/>
  </r>
  <r>
    <x v="0"/>
    <x v="16"/>
    <x v="6"/>
    <s v="J.Daniher"/>
    <s v="ESS"/>
    <x v="0"/>
    <n v="87"/>
    <x v="47"/>
  </r>
  <r>
    <x v="0"/>
    <x v="16"/>
    <x v="6"/>
    <s v="B.Goddard"/>
    <s v="ESS"/>
    <x v="1"/>
    <n v="83"/>
    <x v="69"/>
  </r>
  <r>
    <x v="0"/>
    <x v="16"/>
    <x v="6"/>
    <s v="N.Fyfe"/>
    <s v="FRE"/>
    <x v="1"/>
    <n v="105"/>
    <x v="114"/>
  </r>
  <r>
    <x v="0"/>
    <x v="16"/>
    <x v="6"/>
    <s v="J.Riewoldt"/>
    <s v="RIC"/>
    <x v="0"/>
    <n v="78"/>
    <x v="65"/>
  </r>
  <r>
    <x v="0"/>
    <x v="16"/>
    <x v="6"/>
    <s v="S.Jacobs"/>
    <s v="ADE"/>
    <x v="3"/>
    <n v="72"/>
    <x v="44"/>
  </r>
  <r>
    <x v="0"/>
    <x v="16"/>
    <x v="6"/>
    <s v="M.Crouch"/>
    <s v="ADE"/>
    <x v="1"/>
    <n v="135"/>
    <x v="2"/>
  </r>
  <r>
    <x v="0"/>
    <x v="16"/>
    <x v="6"/>
    <s v="B.Smith"/>
    <s v="ADE"/>
    <x v="2"/>
    <n v="85"/>
    <x v="17"/>
  </r>
  <r>
    <x v="0"/>
    <x v="16"/>
    <x v="6"/>
    <s v="T.Walker"/>
    <s v="ADE"/>
    <x v="0"/>
    <n v="87"/>
    <x v="65"/>
  </r>
  <r>
    <x v="0"/>
    <x v="16"/>
    <x v="6"/>
    <s v="S.Mitchell"/>
    <s v="WCE"/>
    <x v="1"/>
    <n v="89"/>
    <x v="43"/>
  </r>
  <r>
    <x v="0"/>
    <x v="16"/>
    <x v="6"/>
    <s v="J.Sicily"/>
    <s v="HAW"/>
    <x v="4"/>
    <n v="88"/>
    <x v="116"/>
  </r>
  <r>
    <x v="0"/>
    <x v="16"/>
    <x v="6"/>
    <s v="J.Harmes"/>
    <s v="MEL"/>
    <x v="4"/>
    <n v="67"/>
    <x v="30"/>
  </r>
  <r>
    <x v="0"/>
    <x v="16"/>
    <x v="6"/>
    <s v="J.Cameron"/>
    <s v="GWS"/>
    <x v="4"/>
    <n v="67"/>
    <x v="16"/>
  </r>
  <r>
    <x v="0"/>
    <x v="16"/>
    <x v="6"/>
    <s v="D.Zaharakis"/>
    <s v="ESS"/>
    <x v="4"/>
    <n v="76"/>
    <x v="8"/>
  </r>
  <r>
    <x v="0"/>
    <x v="17"/>
    <x v="6"/>
    <s v="S.Burgoyne"/>
    <s v="HAW"/>
    <x v="2"/>
    <n v="110"/>
    <x v="21"/>
  </r>
  <r>
    <x v="0"/>
    <x v="17"/>
    <x v="6"/>
    <s v="J.Gunston"/>
    <s v="HAW"/>
    <x v="0"/>
    <n v="88"/>
    <x v="136"/>
  </r>
  <r>
    <x v="0"/>
    <x v="17"/>
    <x v="6"/>
    <s v="M.Bontempelli"/>
    <s v="WBD"/>
    <x v="1"/>
    <n v="93"/>
    <x v="94"/>
  </r>
  <r>
    <x v="0"/>
    <x v="17"/>
    <x v="6"/>
    <s v="C.Daniel"/>
    <s v="WBD"/>
    <x v="0"/>
    <n v="77"/>
    <x v="21"/>
  </r>
  <r>
    <x v="0"/>
    <x v="17"/>
    <x v="6"/>
    <s v="H.Grundy"/>
    <s v="SYD"/>
    <x v="2"/>
    <n v="76"/>
    <x v="28"/>
  </r>
  <r>
    <x v="0"/>
    <x v="17"/>
    <x v="6"/>
    <s v="L.Parker"/>
    <s v="SYD"/>
    <x v="1"/>
    <n v="100"/>
    <x v="57"/>
  </r>
  <r>
    <x v="0"/>
    <x v="17"/>
    <x v="6"/>
    <s v="D.Rampe"/>
    <s v="SYD"/>
    <x v="2"/>
    <n v="73"/>
    <x v="13"/>
  </r>
  <r>
    <x v="0"/>
    <x v="17"/>
    <x v="6"/>
    <s v="H.Hartlett"/>
    <s v="PTA"/>
    <x v="2"/>
    <n v="85"/>
    <x v="88"/>
  </r>
  <r>
    <x v="0"/>
    <x v="17"/>
    <x v="6"/>
    <s v="B.Ebert"/>
    <s v="PTA"/>
    <x v="1"/>
    <n v="86"/>
    <x v="10"/>
  </r>
  <r>
    <x v="0"/>
    <x v="17"/>
    <x v="6"/>
    <s v="J.Daniher"/>
    <s v="ESS"/>
    <x v="0"/>
    <n v="88"/>
    <x v="69"/>
  </r>
  <r>
    <x v="0"/>
    <x v="17"/>
    <x v="6"/>
    <s v="B.Goddard"/>
    <s v="ESS"/>
    <x v="1"/>
    <n v="82"/>
    <x v="43"/>
  </r>
  <r>
    <x v="0"/>
    <x v="17"/>
    <x v="6"/>
    <s v="D.Zaharakis"/>
    <s v="ESS"/>
    <x v="1"/>
    <n v="73"/>
    <x v="54"/>
  </r>
  <r>
    <x v="0"/>
    <x v="17"/>
    <x v="6"/>
    <s v="N.Fyfe"/>
    <s v="FRE"/>
    <x v="1"/>
    <n v="103"/>
    <x v="43"/>
  </r>
  <r>
    <x v="0"/>
    <x v="17"/>
    <x v="6"/>
    <s v="J.Riewoldt"/>
    <s v="RIC"/>
    <x v="0"/>
    <n v="80"/>
    <x v="55"/>
  </r>
  <r>
    <x v="0"/>
    <x v="17"/>
    <x v="6"/>
    <s v="M.Crouch"/>
    <s v="ADE"/>
    <x v="1"/>
    <n v="142"/>
    <x v="5"/>
  </r>
  <r>
    <x v="0"/>
    <x v="17"/>
    <x v="6"/>
    <s v="S.Jacobs"/>
    <s v="ADE"/>
    <x v="3"/>
    <n v="77"/>
    <x v="107"/>
  </r>
  <r>
    <x v="0"/>
    <x v="17"/>
    <x v="6"/>
    <s v="B.Smith"/>
    <s v="ADE"/>
    <x v="2"/>
    <n v="79"/>
    <x v="94"/>
  </r>
  <r>
    <x v="0"/>
    <x v="17"/>
    <x v="6"/>
    <s v="T.Walker"/>
    <s v="ADE"/>
    <x v="0"/>
    <n v="83"/>
    <x v="7"/>
  </r>
  <r>
    <x v="0"/>
    <x v="17"/>
    <x v="6"/>
    <s v="J.Harmes"/>
    <s v="MEL"/>
    <x v="4"/>
    <n v="67"/>
    <x v="51"/>
  </r>
  <r>
    <x v="0"/>
    <x v="17"/>
    <x v="6"/>
    <s v="E.Hipwood"/>
    <s v="BRL"/>
    <x v="4"/>
    <n v="57"/>
    <x v="100"/>
  </r>
  <r>
    <x v="0"/>
    <x v="17"/>
    <x v="6"/>
    <s v="J.Cameron"/>
    <s v="GWS"/>
    <x v="4"/>
    <n v="67"/>
    <x v="16"/>
  </r>
  <r>
    <x v="0"/>
    <x v="17"/>
    <x v="6"/>
    <s v="S.Mitchell"/>
    <s v="WCE"/>
    <x v="4"/>
    <n v="89"/>
    <x v="16"/>
  </r>
  <r>
    <x v="0"/>
    <x v="18"/>
    <x v="6"/>
    <s v="S.Burgoyne"/>
    <s v="HAW"/>
    <x v="2"/>
    <n v="101"/>
    <x v="94"/>
  </r>
  <r>
    <x v="0"/>
    <x v="18"/>
    <x v="6"/>
    <s v="J.Gunston"/>
    <s v="HAW"/>
    <x v="0"/>
    <n v="89"/>
    <x v="91"/>
  </r>
  <r>
    <x v="0"/>
    <x v="18"/>
    <x v="6"/>
    <s v="M.Bontempelli"/>
    <s v="WBD"/>
    <x v="1"/>
    <n v="90"/>
    <x v="38"/>
  </r>
  <r>
    <x v="0"/>
    <x v="18"/>
    <x v="6"/>
    <s v="C.Daniel"/>
    <s v="WBD"/>
    <x v="0"/>
    <n v="78"/>
    <x v="49"/>
  </r>
  <r>
    <x v="0"/>
    <x v="18"/>
    <x v="6"/>
    <s v="T.Langdon"/>
    <s v="COL"/>
    <x v="2"/>
    <n v="77"/>
    <x v="67"/>
  </r>
  <r>
    <x v="0"/>
    <x v="18"/>
    <x v="6"/>
    <s v="D.Rampe"/>
    <s v="SYD"/>
    <x v="2"/>
    <n v="77"/>
    <x v="94"/>
  </r>
  <r>
    <x v="0"/>
    <x v="18"/>
    <x v="6"/>
    <s v="L.Parker"/>
    <s v="SYD"/>
    <x v="1"/>
    <n v="98"/>
    <x v="83"/>
  </r>
  <r>
    <x v="0"/>
    <x v="18"/>
    <x v="6"/>
    <s v="J.Cameron"/>
    <s v="GWS"/>
    <x v="0"/>
    <n v="64"/>
    <x v="82"/>
  </r>
  <r>
    <x v="0"/>
    <x v="18"/>
    <x v="6"/>
    <s v="H.Hartlett"/>
    <s v="PTA"/>
    <x v="2"/>
    <n v="85"/>
    <x v="55"/>
  </r>
  <r>
    <x v="0"/>
    <x v="18"/>
    <x v="6"/>
    <s v="B.Ebert"/>
    <s v="PTA"/>
    <x v="1"/>
    <n v="90"/>
    <x v="7"/>
  </r>
  <r>
    <x v="0"/>
    <x v="18"/>
    <x v="6"/>
    <s v="J.Daniher"/>
    <s v="ESS"/>
    <x v="0"/>
    <n v="95"/>
    <x v="40"/>
  </r>
  <r>
    <x v="0"/>
    <x v="18"/>
    <x v="6"/>
    <s v="B.Goddard"/>
    <s v="ESS"/>
    <x v="1"/>
    <n v="88"/>
    <x v="12"/>
  </r>
  <r>
    <x v="0"/>
    <x v="18"/>
    <x v="6"/>
    <s v="N.Fyfe"/>
    <s v="FRE"/>
    <x v="1"/>
    <n v="112"/>
    <x v="27"/>
  </r>
  <r>
    <x v="0"/>
    <x v="18"/>
    <x v="6"/>
    <s v="S.Jacobs"/>
    <s v="ADE"/>
    <x v="3"/>
    <n v="79"/>
    <x v="63"/>
  </r>
  <r>
    <x v="0"/>
    <x v="18"/>
    <x v="6"/>
    <s v="M.Crouch"/>
    <s v="ADE"/>
    <x v="1"/>
    <n v="140"/>
    <x v="20"/>
  </r>
  <r>
    <x v="0"/>
    <x v="18"/>
    <x v="6"/>
    <s v="B.Smith"/>
    <s v="ADE"/>
    <x v="2"/>
    <n v="91"/>
    <x v="95"/>
  </r>
  <r>
    <x v="0"/>
    <x v="18"/>
    <x v="6"/>
    <s v="T.Walker"/>
    <s v="ADE"/>
    <x v="0"/>
    <n v="82"/>
    <x v="82"/>
  </r>
  <r>
    <x v="0"/>
    <x v="18"/>
    <x v="6"/>
    <s v="S.Mitchell"/>
    <s v="WCE"/>
    <x v="1"/>
    <n v="83"/>
    <x v="83"/>
  </r>
  <r>
    <x v="0"/>
    <x v="18"/>
    <x v="6"/>
    <s v="J.Harmes"/>
    <s v="MEL"/>
    <x v="4"/>
    <n v="63"/>
    <x v="94"/>
  </r>
  <r>
    <x v="0"/>
    <x v="18"/>
    <x v="6"/>
    <s v="J.Hogan"/>
    <s v="MEL"/>
    <x v="4"/>
    <n v="62"/>
    <x v="125"/>
  </r>
  <r>
    <x v="0"/>
    <x v="18"/>
    <x v="6"/>
    <s v="D.Zaharakis"/>
    <s v="ESS"/>
    <x v="4"/>
    <n v="72"/>
    <x v="63"/>
  </r>
  <r>
    <x v="0"/>
    <x v="18"/>
    <x v="6"/>
    <s v="J.Riewoldt"/>
    <s v="RIC"/>
    <x v="4"/>
    <n v="80"/>
    <x v="16"/>
  </r>
  <r>
    <x v="0"/>
    <x v="19"/>
    <x v="6"/>
    <s v="S.Burgoyne"/>
    <s v="HAW"/>
    <x v="2"/>
    <n v="92"/>
    <x v="91"/>
  </r>
  <r>
    <x v="0"/>
    <x v="19"/>
    <x v="6"/>
    <s v="J.Gunston"/>
    <s v="HAW"/>
    <x v="0"/>
    <n v="89"/>
    <x v="85"/>
  </r>
  <r>
    <x v="0"/>
    <x v="19"/>
    <x v="6"/>
    <s v="M.Bontempelli"/>
    <s v="WBD"/>
    <x v="1"/>
    <n v="98"/>
    <x v="95"/>
  </r>
  <r>
    <x v="0"/>
    <x v="19"/>
    <x v="6"/>
    <s v="C.Daniel"/>
    <s v="WBD"/>
    <x v="0"/>
    <n v="80"/>
    <x v="85"/>
  </r>
  <r>
    <x v="0"/>
    <x v="19"/>
    <x v="6"/>
    <s v="T.Langdon"/>
    <s v="COL"/>
    <x v="2"/>
    <n v="79"/>
    <x v="83"/>
  </r>
  <r>
    <x v="0"/>
    <x v="19"/>
    <x v="6"/>
    <s v="D.Rampe"/>
    <s v="SYD"/>
    <x v="2"/>
    <n v="75"/>
    <x v="9"/>
  </r>
  <r>
    <x v="0"/>
    <x v="19"/>
    <x v="6"/>
    <s v="L.Parker"/>
    <s v="SYD"/>
    <x v="1"/>
    <n v="99"/>
    <x v="5"/>
  </r>
  <r>
    <x v="0"/>
    <x v="19"/>
    <x v="6"/>
    <s v="H.Hartlett"/>
    <s v="PTA"/>
    <x v="2"/>
    <n v="84"/>
    <x v="88"/>
  </r>
  <r>
    <x v="0"/>
    <x v="19"/>
    <x v="6"/>
    <s v="B.Ebert"/>
    <s v="PTA"/>
    <x v="1"/>
    <n v="94"/>
    <x v="69"/>
  </r>
  <r>
    <x v="0"/>
    <x v="19"/>
    <x v="6"/>
    <s v="J.Daniher"/>
    <s v="ESS"/>
    <x v="0"/>
    <n v="95"/>
    <x v="39"/>
  </r>
  <r>
    <x v="0"/>
    <x v="19"/>
    <x v="6"/>
    <s v="B.Goddard"/>
    <s v="ESS"/>
    <x v="1"/>
    <n v="86"/>
    <x v="3"/>
  </r>
  <r>
    <x v="0"/>
    <x v="19"/>
    <x v="6"/>
    <s v="N.Fyfe"/>
    <s v="FRE"/>
    <x v="1"/>
    <n v="123"/>
    <x v="123"/>
  </r>
  <r>
    <x v="0"/>
    <x v="19"/>
    <x v="6"/>
    <s v="S.Jacobs"/>
    <s v="ADE"/>
    <x v="3"/>
    <n v="87"/>
    <x v="26"/>
  </r>
  <r>
    <x v="0"/>
    <x v="19"/>
    <x v="6"/>
    <s v="M.Crouch"/>
    <s v="ADE"/>
    <x v="1"/>
    <n v="142"/>
    <x v="68"/>
  </r>
  <r>
    <x v="0"/>
    <x v="19"/>
    <x v="6"/>
    <s v="B.Smith"/>
    <s v="ADE"/>
    <x v="2"/>
    <n v="88"/>
    <x v="3"/>
  </r>
  <r>
    <x v="0"/>
    <x v="19"/>
    <x v="6"/>
    <s v="T.Walker"/>
    <s v="ADE"/>
    <x v="0"/>
    <n v="97"/>
    <x v="123"/>
  </r>
  <r>
    <x v="0"/>
    <x v="19"/>
    <x v="6"/>
    <s v="E.Betts"/>
    <s v="ADE"/>
    <x v="0"/>
    <n v="78"/>
    <x v="76"/>
  </r>
  <r>
    <x v="0"/>
    <x v="19"/>
    <x v="6"/>
    <s v="S.Mitchell"/>
    <s v="WCE"/>
    <x v="1"/>
    <n v="79"/>
    <x v="6"/>
  </r>
  <r>
    <x v="0"/>
    <x v="19"/>
    <x v="6"/>
    <s v="J.Harmes"/>
    <s v="MEL"/>
    <x v="4"/>
    <n v="65"/>
    <x v="58"/>
  </r>
  <r>
    <x v="0"/>
    <x v="19"/>
    <x v="6"/>
    <s v="J.Cameron"/>
    <s v="GWS"/>
    <x v="4"/>
    <n v="64"/>
    <x v="16"/>
  </r>
  <r>
    <x v="0"/>
    <x v="19"/>
    <x v="6"/>
    <s v="D.Zaharakis"/>
    <s v="ESS"/>
    <x v="4"/>
    <n v="83"/>
    <x v="76"/>
  </r>
  <r>
    <x v="0"/>
    <x v="19"/>
    <x v="6"/>
    <s v="J.Riewoldt"/>
    <s v="RIC"/>
    <x v="4"/>
    <n v="80"/>
    <x v="16"/>
  </r>
  <r>
    <x v="0"/>
    <x v="20"/>
    <x v="6"/>
    <s v="S.Burgoyne"/>
    <s v="HAW"/>
    <x v="2"/>
    <n v="86"/>
    <x v="96"/>
  </r>
  <r>
    <x v="0"/>
    <x v="20"/>
    <x v="6"/>
    <s v="J.Gunston"/>
    <s v="HAW"/>
    <x v="0"/>
    <n v="99"/>
    <x v="22"/>
  </r>
  <r>
    <x v="0"/>
    <x v="20"/>
    <x v="6"/>
    <s v="M.Bontempelli"/>
    <s v="WBD"/>
    <x v="1"/>
    <n v="100"/>
    <x v="31"/>
  </r>
  <r>
    <x v="0"/>
    <x v="20"/>
    <x v="6"/>
    <s v="C.Daniel"/>
    <s v="WBD"/>
    <x v="0"/>
    <n v="87"/>
    <x v="96"/>
  </r>
  <r>
    <x v="0"/>
    <x v="20"/>
    <x v="6"/>
    <s v="T.Langdon"/>
    <s v="COL"/>
    <x v="2"/>
    <n v="82"/>
    <x v="8"/>
  </r>
  <r>
    <x v="0"/>
    <x v="20"/>
    <x v="6"/>
    <s v="D.Rampe"/>
    <s v="SYD"/>
    <x v="2"/>
    <n v="78"/>
    <x v="114"/>
  </r>
  <r>
    <x v="0"/>
    <x v="20"/>
    <x v="6"/>
    <s v="L.Parker"/>
    <s v="SYD"/>
    <x v="1"/>
    <n v="102"/>
    <x v="114"/>
  </r>
  <r>
    <x v="0"/>
    <x v="20"/>
    <x v="6"/>
    <s v="A.Mackie"/>
    <s v="GEE"/>
    <x v="2"/>
    <n v="74"/>
    <x v="24"/>
  </r>
  <r>
    <x v="0"/>
    <x v="20"/>
    <x v="6"/>
    <s v="B.Ebert"/>
    <s v="PTA"/>
    <x v="1"/>
    <n v="90"/>
    <x v="64"/>
  </r>
  <r>
    <x v="0"/>
    <x v="20"/>
    <x v="6"/>
    <s v="J.Daniher"/>
    <s v="ESS"/>
    <x v="0"/>
    <n v="95"/>
    <x v="67"/>
  </r>
  <r>
    <x v="0"/>
    <x v="20"/>
    <x v="6"/>
    <s v="B.Goddard"/>
    <s v="ESS"/>
    <x v="1"/>
    <n v="85"/>
    <x v="33"/>
  </r>
  <r>
    <x v="0"/>
    <x v="20"/>
    <x v="6"/>
    <s v="D.Zaharakis"/>
    <s v="ESS"/>
    <x v="1"/>
    <n v="80"/>
    <x v="8"/>
  </r>
  <r>
    <x v="0"/>
    <x v="20"/>
    <x v="6"/>
    <s v="N.Fyfe"/>
    <s v="FRE"/>
    <x v="1"/>
    <n v="118"/>
    <x v="56"/>
  </r>
  <r>
    <x v="0"/>
    <x v="20"/>
    <x v="6"/>
    <s v="M.Crouch"/>
    <s v="ADE"/>
    <x v="1"/>
    <n v="147"/>
    <x v="68"/>
  </r>
  <r>
    <x v="0"/>
    <x v="20"/>
    <x v="6"/>
    <s v="S.Jacobs"/>
    <s v="ADE"/>
    <x v="3"/>
    <n v="86"/>
    <x v="44"/>
  </r>
  <r>
    <x v="0"/>
    <x v="20"/>
    <x v="6"/>
    <s v="B.Smith"/>
    <s v="ADE"/>
    <x v="2"/>
    <n v="94"/>
    <x v="41"/>
  </r>
  <r>
    <x v="0"/>
    <x v="20"/>
    <x v="6"/>
    <s v="T.Walker"/>
    <s v="ADE"/>
    <x v="0"/>
    <n v="86"/>
    <x v="39"/>
  </r>
  <r>
    <x v="0"/>
    <x v="20"/>
    <x v="6"/>
    <s v="E.Betts"/>
    <s v="ADE"/>
    <x v="0"/>
    <n v="71"/>
    <x v="87"/>
  </r>
  <r>
    <x v="0"/>
    <x v="20"/>
    <x v="6"/>
    <s v="J.Cameron"/>
    <s v="GWS"/>
    <x v="4"/>
    <n v="64"/>
    <x v="16"/>
  </r>
  <r>
    <x v="0"/>
    <x v="20"/>
    <x v="6"/>
    <s v="H.Hartlett"/>
    <s v="PTA"/>
    <x v="4"/>
    <n v="84"/>
    <x v="54"/>
  </r>
  <r>
    <x v="0"/>
    <x v="20"/>
    <x v="6"/>
    <s v="J.Riewoldt"/>
    <s v="RIC"/>
    <x v="4"/>
    <n v="78"/>
    <x v="91"/>
  </r>
  <r>
    <x v="0"/>
    <x v="20"/>
    <x v="6"/>
    <s v="S.Mitchell"/>
    <s v="WCE"/>
    <x v="4"/>
    <n v="80"/>
    <x v="33"/>
  </r>
  <r>
    <x v="0"/>
    <x v="0"/>
    <x v="7"/>
    <s v="J.O'Meara"/>
    <s v="HAW"/>
    <x v="1"/>
    <n v="70"/>
    <x v="0"/>
  </r>
  <r>
    <x v="0"/>
    <x v="0"/>
    <x v="7"/>
    <s v="C.Rioli"/>
    <s v="HAW"/>
    <x v="0"/>
    <n v="79"/>
    <x v="84"/>
  </r>
  <r>
    <x v="0"/>
    <x v="0"/>
    <x v="7"/>
    <s v="R.Murphy"/>
    <s v="WBD"/>
    <x v="2"/>
    <n v="95"/>
    <x v="6"/>
  </r>
  <r>
    <x v="0"/>
    <x v="0"/>
    <x v="7"/>
    <s v="T.Liberatore"/>
    <s v="WBD"/>
    <x v="1"/>
    <n v="91"/>
    <x v="57"/>
  </r>
  <r>
    <x v="0"/>
    <x v="0"/>
    <x v="7"/>
    <s v="S.Sidebottom"/>
    <s v="COL"/>
    <x v="1"/>
    <n v="94"/>
    <x v="65"/>
  </r>
  <r>
    <x v="0"/>
    <x v="0"/>
    <x v="7"/>
    <s v="M.Gawn"/>
    <s v="MEL"/>
    <x v="3"/>
    <n v="122"/>
    <x v="81"/>
  </r>
  <r>
    <x v="0"/>
    <x v="0"/>
    <x v="7"/>
    <s v="C.Petracca"/>
    <s v="MEL"/>
    <x v="0"/>
    <n v="82"/>
    <x v="4"/>
  </r>
  <r>
    <x v="0"/>
    <x v="0"/>
    <x v="7"/>
    <s v="T.Rockliff"/>
    <s v="BRL"/>
    <x v="1"/>
    <n v="98"/>
    <x v="111"/>
  </r>
  <r>
    <x v="0"/>
    <x v="0"/>
    <x v="7"/>
    <s v="S.Higgins"/>
    <s v="NTH"/>
    <x v="0"/>
    <n v="90"/>
    <x v="32"/>
  </r>
  <r>
    <x v="0"/>
    <x v="0"/>
    <x v="7"/>
    <s v="R.Tarrant"/>
    <s v="NTH"/>
    <x v="2"/>
    <n v="75"/>
    <x v="13"/>
  </r>
  <r>
    <x v="0"/>
    <x v="0"/>
    <x v="7"/>
    <s v="K.Simpson"/>
    <s v="CAR"/>
    <x v="2"/>
    <n v="107"/>
    <x v="12"/>
  </r>
  <r>
    <x v="0"/>
    <x v="0"/>
    <x v="7"/>
    <s v="R.Gray"/>
    <s v="PTA"/>
    <x v="1"/>
    <n v="102"/>
    <x v="84"/>
  </r>
  <r>
    <x v="0"/>
    <x v="0"/>
    <x v="7"/>
    <s v="H.Hartlett"/>
    <s v="PTA"/>
    <x v="2"/>
    <n v="92"/>
    <x v="55"/>
  </r>
  <r>
    <x v="0"/>
    <x v="0"/>
    <x v="7"/>
    <s v="P.Hanley"/>
    <s v="GCS"/>
    <x v="1"/>
    <n v="58"/>
    <x v="28"/>
  </r>
  <r>
    <x v="0"/>
    <x v="0"/>
    <x v="7"/>
    <s v="K.Kolodjashnij"/>
    <s v="GCS"/>
    <x v="2"/>
    <n v="69"/>
    <x v="51"/>
  </r>
  <r>
    <x v="0"/>
    <x v="0"/>
    <x v="7"/>
    <s v="C.Hooker"/>
    <s v="ESS"/>
    <x v="0"/>
    <n v="85"/>
    <x v="102"/>
  </r>
  <r>
    <x v="0"/>
    <x v="0"/>
    <x v="7"/>
    <s v="L.Neale"/>
    <s v="FRE"/>
    <x v="1"/>
    <n v="116"/>
    <x v="52"/>
  </r>
  <r>
    <x v="0"/>
    <x v="0"/>
    <x v="7"/>
    <s v="T.Nankervis"/>
    <s v="RIC"/>
    <x v="0"/>
    <n v="84"/>
    <x v="60"/>
  </r>
  <r>
    <x v="0"/>
    <x v="0"/>
    <x v="7"/>
    <s v="M.Hibberd"/>
    <s v="MEL"/>
    <x v="4"/>
    <n v="69"/>
    <x v="16"/>
  </r>
  <r>
    <x v="0"/>
    <x v="0"/>
    <x v="7"/>
    <s v="I.Heeney"/>
    <s v="SYD"/>
    <x v="4"/>
    <n v="84"/>
    <x v="16"/>
  </r>
  <r>
    <x v="0"/>
    <x v="0"/>
    <x v="7"/>
    <s v="H.Bennell"/>
    <s v="FRE"/>
    <x v="4"/>
    <n v="67"/>
    <x v="16"/>
  </r>
  <r>
    <x v="0"/>
    <x v="0"/>
    <x v="7"/>
    <s v="L.Montagna"/>
    <s v="STK"/>
    <x v="4"/>
    <n v="98"/>
    <x v="16"/>
  </r>
  <r>
    <x v="0"/>
    <x v="1"/>
    <x v="7"/>
    <s v="J.O'Meara"/>
    <s v="HAW"/>
    <x v="1"/>
    <n v="78"/>
    <x v="24"/>
  </r>
  <r>
    <x v="0"/>
    <x v="1"/>
    <x v="7"/>
    <s v="C.Rioli"/>
    <s v="HAW"/>
    <x v="0"/>
    <n v="76"/>
    <x v="96"/>
  </r>
  <r>
    <x v="0"/>
    <x v="1"/>
    <x v="7"/>
    <s v="R.Murphy"/>
    <s v="WBD"/>
    <x v="2"/>
    <n v="90"/>
    <x v="54"/>
  </r>
  <r>
    <x v="0"/>
    <x v="1"/>
    <x v="7"/>
    <s v="T.Liberatore"/>
    <s v="WBD"/>
    <x v="1"/>
    <n v="91"/>
    <x v="43"/>
  </r>
  <r>
    <x v="0"/>
    <x v="1"/>
    <x v="7"/>
    <s v="S.Sidebottom"/>
    <s v="COL"/>
    <x v="1"/>
    <n v="88"/>
    <x v="7"/>
  </r>
  <r>
    <x v="0"/>
    <x v="1"/>
    <x v="7"/>
    <s v="M.Gawn"/>
    <s v="MEL"/>
    <x v="3"/>
    <n v="121"/>
    <x v="32"/>
  </r>
  <r>
    <x v="0"/>
    <x v="1"/>
    <x v="7"/>
    <s v="C.Petracca"/>
    <s v="MEL"/>
    <x v="0"/>
    <n v="83"/>
    <x v="94"/>
  </r>
  <r>
    <x v="0"/>
    <x v="1"/>
    <x v="7"/>
    <s v="T.Rockliff"/>
    <s v="BRL"/>
    <x v="1"/>
    <n v="99"/>
    <x v="18"/>
  </r>
  <r>
    <x v="0"/>
    <x v="1"/>
    <x v="7"/>
    <s v="S.Mayes"/>
    <s v="BRL"/>
    <x v="2"/>
    <n v="70"/>
    <x v="52"/>
  </r>
  <r>
    <x v="0"/>
    <x v="1"/>
    <x v="7"/>
    <s v="S.Higgins"/>
    <s v="NTH"/>
    <x v="0"/>
    <n v="100"/>
    <x v="80"/>
  </r>
  <r>
    <x v="0"/>
    <x v="1"/>
    <x v="7"/>
    <s v="K.Simpson"/>
    <s v="CAR"/>
    <x v="2"/>
    <n v="97"/>
    <x v="98"/>
  </r>
  <r>
    <x v="0"/>
    <x v="1"/>
    <x v="7"/>
    <s v="R.Gray"/>
    <s v="PTA"/>
    <x v="1"/>
    <n v="115"/>
    <x v="159"/>
  </r>
  <r>
    <x v="0"/>
    <x v="1"/>
    <x v="7"/>
    <s v="H.Hartlett"/>
    <s v="PTA"/>
    <x v="2"/>
    <n v="91"/>
    <x v="16"/>
  </r>
  <r>
    <x v="0"/>
    <x v="1"/>
    <x v="7"/>
    <s v="C.Hooker"/>
    <s v="ESS"/>
    <x v="0"/>
    <n v="78"/>
    <x v="91"/>
  </r>
  <r>
    <x v="0"/>
    <x v="1"/>
    <x v="7"/>
    <s v="L.Neale"/>
    <s v="FRE"/>
    <x v="1"/>
    <n v="119"/>
    <x v="76"/>
  </r>
  <r>
    <x v="0"/>
    <x v="1"/>
    <x v="7"/>
    <s v="T.Nankervis"/>
    <s v="RIC"/>
    <x v="0"/>
    <n v="94"/>
    <x v="22"/>
  </r>
  <r>
    <x v="0"/>
    <x v="1"/>
    <x v="7"/>
    <s v="L.Montagna"/>
    <s v="STK"/>
    <x v="2"/>
    <n v="94"/>
    <x v="17"/>
  </r>
  <r>
    <x v="0"/>
    <x v="1"/>
    <x v="7"/>
    <s v="R.Atkins"/>
    <s v="ADE"/>
    <x v="1"/>
    <n v="79"/>
    <x v="91"/>
  </r>
  <r>
    <x v="0"/>
    <x v="1"/>
    <x v="7"/>
    <s v="M.Hibberd"/>
    <s v="MEL"/>
    <x v="4"/>
    <n v="82"/>
    <x v="16"/>
  </r>
  <r>
    <x v="0"/>
    <x v="1"/>
    <x v="7"/>
    <s v="I.Heeney"/>
    <s v="SYD"/>
    <x v="4"/>
    <n v="81"/>
    <x v="16"/>
  </r>
  <r>
    <x v="0"/>
    <x v="1"/>
    <x v="7"/>
    <s v="H.Bennell"/>
    <s v="FRE"/>
    <x v="4"/>
    <n v="83"/>
    <x v="16"/>
  </r>
  <r>
    <x v="0"/>
    <x v="1"/>
    <x v="7"/>
    <s v="M.McGovern"/>
    <s v="ADE"/>
    <x v="4"/>
    <n v="70"/>
    <x v="24"/>
  </r>
  <r>
    <x v="0"/>
    <x v="2"/>
    <x v="7"/>
    <s v="J.O'Meara"/>
    <s v="HAW"/>
    <x v="1"/>
    <n v="67"/>
    <x v="105"/>
  </r>
  <r>
    <x v="0"/>
    <x v="2"/>
    <x v="7"/>
    <s v="M.Adams"/>
    <s v="WBD"/>
    <x v="2"/>
    <n v="78"/>
    <x v="39"/>
  </r>
  <r>
    <x v="0"/>
    <x v="2"/>
    <x v="7"/>
    <s v="T.Liberatore"/>
    <s v="WBD"/>
    <x v="1"/>
    <n v="99"/>
    <x v="134"/>
  </r>
  <r>
    <x v="0"/>
    <x v="2"/>
    <x v="7"/>
    <s v="R.Murphy"/>
    <s v="WBD"/>
    <x v="2"/>
    <n v="84"/>
    <x v="0"/>
  </r>
  <r>
    <x v="0"/>
    <x v="2"/>
    <x v="7"/>
    <s v="S.Sidebottom"/>
    <s v="COL"/>
    <x v="1"/>
    <n v="89"/>
    <x v="53"/>
  </r>
  <r>
    <x v="0"/>
    <x v="2"/>
    <x v="7"/>
    <s v="M.Gawn"/>
    <s v="MEL"/>
    <x v="3"/>
    <n v="102"/>
    <x v="45"/>
  </r>
  <r>
    <x v="0"/>
    <x v="2"/>
    <x v="7"/>
    <s v="C.Petracca"/>
    <s v="MEL"/>
    <x v="0"/>
    <n v="89"/>
    <x v="35"/>
  </r>
  <r>
    <x v="0"/>
    <x v="2"/>
    <x v="7"/>
    <s v="S.Mayes"/>
    <s v="BRL"/>
    <x v="2"/>
    <n v="72"/>
    <x v="102"/>
  </r>
  <r>
    <x v="0"/>
    <x v="2"/>
    <x v="7"/>
    <s v="T.Rockliff"/>
    <s v="BRL"/>
    <x v="1"/>
    <n v="98"/>
    <x v="2"/>
  </r>
  <r>
    <x v="0"/>
    <x v="2"/>
    <x v="7"/>
    <s v="S.Higgins"/>
    <s v="NTH"/>
    <x v="0"/>
    <n v="96"/>
    <x v="71"/>
  </r>
  <r>
    <x v="0"/>
    <x v="2"/>
    <x v="7"/>
    <s v="K.Simpson"/>
    <s v="CAR"/>
    <x v="2"/>
    <n v="91"/>
    <x v="51"/>
  </r>
  <r>
    <x v="0"/>
    <x v="2"/>
    <x v="7"/>
    <s v="R.Gray"/>
    <s v="PTA"/>
    <x v="1"/>
    <n v="111"/>
    <x v="1"/>
  </r>
  <r>
    <x v="0"/>
    <x v="2"/>
    <x v="7"/>
    <s v="T.Boak"/>
    <s v="PTA"/>
    <x v="1"/>
    <n v="85"/>
    <x v="102"/>
  </r>
  <r>
    <x v="0"/>
    <x v="2"/>
    <x v="7"/>
    <s v="O.Fantasia"/>
    <s v="ESS"/>
    <x v="0"/>
    <n v="67"/>
    <x v="160"/>
  </r>
  <r>
    <x v="0"/>
    <x v="2"/>
    <x v="7"/>
    <s v="L.Neale"/>
    <s v="FRE"/>
    <x v="1"/>
    <n v="113"/>
    <x v="42"/>
  </r>
  <r>
    <x v="0"/>
    <x v="2"/>
    <x v="7"/>
    <s v="T.Nankervis"/>
    <s v="RIC"/>
    <x v="0"/>
    <n v="101"/>
    <x v="12"/>
  </r>
  <r>
    <x v="0"/>
    <x v="2"/>
    <x v="7"/>
    <s v="L.Montagna"/>
    <s v="STK"/>
    <x v="2"/>
    <n v="107"/>
    <x v="159"/>
  </r>
  <r>
    <x v="0"/>
    <x v="2"/>
    <x v="7"/>
    <s v="M.McGovern"/>
    <s v="ADE"/>
    <x v="0"/>
    <n v="68"/>
    <x v="14"/>
  </r>
  <r>
    <x v="0"/>
    <x v="2"/>
    <x v="7"/>
    <s v="J.Elliott"/>
    <s v="COL"/>
    <x v="4"/>
    <n v="76"/>
    <x v="16"/>
  </r>
  <r>
    <x v="0"/>
    <x v="2"/>
    <x v="7"/>
    <s v="M.Hibberd"/>
    <s v="MEL"/>
    <x v="4"/>
    <n v="90"/>
    <x v="16"/>
  </r>
  <r>
    <x v="0"/>
    <x v="2"/>
    <x v="7"/>
    <s v="L.Plowman"/>
    <s v="CAR"/>
    <x v="4"/>
    <n v="79"/>
    <x v="8"/>
  </r>
  <r>
    <x v="0"/>
    <x v="2"/>
    <x v="7"/>
    <s v="C.Hooker"/>
    <s v="ESS"/>
    <x v="4"/>
    <n v="70"/>
    <x v="100"/>
  </r>
  <r>
    <x v="0"/>
    <x v="3"/>
    <x v="7"/>
    <s v="M.Adams"/>
    <s v="WBD"/>
    <x v="2"/>
    <n v="79"/>
    <x v="102"/>
  </r>
  <r>
    <x v="0"/>
    <x v="3"/>
    <x v="7"/>
    <s v="T.Liberatore"/>
    <s v="WBD"/>
    <x v="1"/>
    <n v="98"/>
    <x v="33"/>
  </r>
  <r>
    <x v="0"/>
    <x v="3"/>
    <x v="7"/>
    <s v="L.Picken"/>
    <s v="WBD"/>
    <x v="1"/>
    <n v="80"/>
    <x v="53"/>
  </r>
  <r>
    <x v="0"/>
    <x v="3"/>
    <x v="7"/>
    <s v="S.Sidebottom"/>
    <s v="COL"/>
    <x v="1"/>
    <n v="82"/>
    <x v="88"/>
  </r>
  <r>
    <x v="0"/>
    <x v="3"/>
    <x v="7"/>
    <s v="J.Elliott"/>
    <s v="COL"/>
    <x v="0"/>
    <n v="64"/>
    <x v="150"/>
  </r>
  <r>
    <x v="0"/>
    <x v="3"/>
    <x v="7"/>
    <s v="C.Petracca"/>
    <s v="MEL"/>
    <x v="0"/>
    <n v="93"/>
    <x v="64"/>
  </r>
  <r>
    <x v="0"/>
    <x v="3"/>
    <x v="7"/>
    <s v="T.Rockliff"/>
    <s v="BRL"/>
    <x v="1"/>
    <n v="109"/>
    <x v="154"/>
  </r>
  <r>
    <x v="0"/>
    <x v="3"/>
    <x v="7"/>
    <s v="S.Mayes"/>
    <s v="BRL"/>
    <x v="2"/>
    <n v="77"/>
    <x v="67"/>
  </r>
  <r>
    <x v="0"/>
    <x v="3"/>
    <x v="7"/>
    <s v="S.Higgins"/>
    <s v="NTH"/>
    <x v="0"/>
    <n v="95"/>
    <x v="7"/>
  </r>
  <r>
    <x v="0"/>
    <x v="3"/>
    <x v="7"/>
    <s v="K.Simpson"/>
    <s v="CAR"/>
    <x v="2"/>
    <n v="86"/>
    <x v="42"/>
  </r>
  <r>
    <x v="0"/>
    <x v="3"/>
    <x v="7"/>
    <s v="L.Plowman"/>
    <s v="CAR"/>
    <x v="2"/>
    <n v="74"/>
    <x v="112"/>
  </r>
  <r>
    <x v="0"/>
    <x v="3"/>
    <x v="7"/>
    <s v="Z.Smith"/>
    <s v="GEE"/>
    <x v="3"/>
    <n v="90"/>
    <x v="6"/>
  </r>
  <r>
    <x v="0"/>
    <x v="3"/>
    <x v="7"/>
    <s v="R.Gray"/>
    <s v="PTA"/>
    <x v="1"/>
    <n v="103"/>
    <x v="30"/>
  </r>
  <r>
    <x v="0"/>
    <x v="3"/>
    <x v="7"/>
    <s v="T.Boak"/>
    <s v="PTA"/>
    <x v="1"/>
    <n v="84"/>
    <x v="83"/>
  </r>
  <r>
    <x v="0"/>
    <x v="3"/>
    <x v="7"/>
    <s v="J.Martin"/>
    <s v="GCS"/>
    <x v="0"/>
    <n v="84"/>
    <x v="72"/>
  </r>
  <r>
    <x v="0"/>
    <x v="3"/>
    <x v="7"/>
    <s v="L.Neale"/>
    <s v="FRE"/>
    <x v="1"/>
    <n v="119"/>
    <x v="123"/>
  </r>
  <r>
    <x v="0"/>
    <x v="3"/>
    <x v="7"/>
    <s v="T.Nankervis"/>
    <s v="RIC"/>
    <x v="0"/>
    <n v="104"/>
    <x v="3"/>
  </r>
  <r>
    <x v="0"/>
    <x v="3"/>
    <x v="7"/>
    <s v="L.Montagna"/>
    <s v="STK"/>
    <x v="2"/>
    <n v="102"/>
    <x v="17"/>
  </r>
  <r>
    <x v="0"/>
    <x v="3"/>
    <x v="7"/>
    <s v="J.O'Meara"/>
    <s v="HAW"/>
    <x v="4"/>
    <n v="69"/>
    <x v="16"/>
  </r>
  <r>
    <x v="0"/>
    <x v="3"/>
    <x v="7"/>
    <s v="R.Murphy"/>
    <s v="WBD"/>
    <x v="4"/>
    <n v="78"/>
    <x v="51"/>
  </r>
  <r>
    <x v="0"/>
    <x v="3"/>
    <x v="7"/>
    <s v="M.Hibberd"/>
    <s v="MEL"/>
    <x v="4"/>
    <n v="94"/>
    <x v="16"/>
  </r>
  <r>
    <x v="0"/>
    <x v="3"/>
    <x v="7"/>
    <s v="M.Gawn"/>
    <s v="MEL"/>
    <x v="4"/>
    <n v="91"/>
    <x v="16"/>
  </r>
  <r>
    <x v="0"/>
    <x v="4"/>
    <x v="7"/>
    <s v="M.Adams"/>
    <s v="WBD"/>
    <x v="2"/>
    <n v="87"/>
    <x v="37"/>
  </r>
  <r>
    <x v="0"/>
    <x v="4"/>
    <x v="7"/>
    <s v="T.Liberatore"/>
    <s v="WBD"/>
    <x v="1"/>
    <n v="96"/>
    <x v="55"/>
  </r>
  <r>
    <x v="0"/>
    <x v="4"/>
    <x v="7"/>
    <s v="L.Picken"/>
    <s v="WBD"/>
    <x v="1"/>
    <n v="82"/>
    <x v="63"/>
  </r>
  <r>
    <x v="0"/>
    <x v="4"/>
    <x v="7"/>
    <s v="S.Sidebottom"/>
    <s v="COL"/>
    <x v="1"/>
    <n v="78"/>
    <x v="54"/>
  </r>
  <r>
    <x v="0"/>
    <x v="4"/>
    <x v="7"/>
    <s v="J.Garlett"/>
    <s v="MEL"/>
    <x v="0"/>
    <n v="83"/>
    <x v="30"/>
  </r>
  <r>
    <x v="0"/>
    <x v="4"/>
    <x v="7"/>
    <s v="J.Harmes"/>
    <s v="MEL"/>
    <x v="2"/>
    <n v="93"/>
    <x v="85"/>
  </r>
  <r>
    <x v="0"/>
    <x v="4"/>
    <x v="7"/>
    <s v="C.Petracca"/>
    <s v="MEL"/>
    <x v="0"/>
    <n v="91"/>
    <x v="88"/>
  </r>
  <r>
    <x v="0"/>
    <x v="4"/>
    <x v="7"/>
    <s v="S.Mayes"/>
    <s v="BRL"/>
    <x v="2"/>
    <n v="81"/>
    <x v="1"/>
  </r>
  <r>
    <x v="0"/>
    <x v="4"/>
    <x v="7"/>
    <s v="T.Rockliff"/>
    <s v="BRL"/>
    <x v="1"/>
    <n v="108"/>
    <x v="2"/>
  </r>
  <r>
    <x v="0"/>
    <x v="4"/>
    <x v="7"/>
    <s v="S.Higgins"/>
    <s v="NTH"/>
    <x v="0"/>
    <n v="91"/>
    <x v="16"/>
  </r>
  <r>
    <x v="0"/>
    <x v="4"/>
    <x v="7"/>
    <s v="Z.Smith"/>
    <s v="GEE"/>
    <x v="3"/>
    <n v="93"/>
    <x v="9"/>
  </r>
  <r>
    <x v="0"/>
    <x v="4"/>
    <x v="7"/>
    <s v="R.Gray"/>
    <s v="PTA"/>
    <x v="1"/>
    <n v="109"/>
    <x v="68"/>
  </r>
  <r>
    <x v="0"/>
    <x v="4"/>
    <x v="7"/>
    <s v="T.Boak"/>
    <s v="PTA"/>
    <x v="1"/>
    <n v="81"/>
    <x v="51"/>
  </r>
  <r>
    <x v="0"/>
    <x v="4"/>
    <x v="7"/>
    <s v="J.Martin"/>
    <s v="GCS"/>
    <x v="2"/>
    <n v="82"/>
    <x v="88"/>
  </r>
  <r>
    <x v="0"/>
    <x v="4"/>
    <x v="7"/>
    <s v="B.Matera"/>
    <s v="GCS"/>
    <x v="0"/>
    <n v="83"/>
    <x v="116"/>
  </r>
  <r>
    <x v="0"/>
    <x v="4"/>
    <x v="7"/>
    <s v="L.Neale"/>
    <s v="FRE"/>
    <x v="1"/>
    <n v="120"/>
    <x v="15"/>
  </r>
  <r>
    <x v="0"/>
    <x v="4"/>
    <x v="7"/>
    <s v="T.Nankervis"/>
    <s v="RIC"/>
    <x v="0"/>
    <n v="115"/>
    <x v="95"/>
  </r>
  <r>
    <x v="0"/>
    <x v="4"/>
    <x v="7"/>
    <s v="L.Montagna"/>
    <s v="STK"/>
    <x v="2"/>
    <n v="101"/>
    <x v="85"/>
  </r>
  <r>
    <x v="0"/>
    <x v="4"/>
    <x v="7"/>
    <s v="J.O'Meara"/>
    <s v="HAW"/>
    <x v="4"/>
    <n v="74"/>
    <x v="16"/>
  </r>
  <r>
    <x v="0"/>
    <x v="4"/>
    <x v="7"/>
    <s v="R.Murphy"/>
    <s v="WBD"/>
    <x v="4"/>
    <n v="75"/>
    <x v="33"/>
  </r>
  <r>
    <x v="0"/>
    <x v="4"/>
    <x v="7"/>
    <s v="M.Hibberd"/>
    <s v="MEL"/>
    <x v="4"/>
    <n v="104"/>
    <x v="22"/>
  </r>
  <r>
    <x v="0"/>
    <x v="4"/>
    <x v="7"/>
    <s v="M.Gawn"/>
    <s v="MEL"/>
    <x v="4"/>
    <n v="89"/>
    <x v="16"/>
  </r>
  <r>
    <x v="0"/>
    <x v="5"/>
    <x v="7"/>
    <s v="J.O'Meara"/>
    <s v="HAW"/>
    <x v="1"/>
    <n v="63"/>
    <x v="146"/>
  </r>
  <r>
    <x v="0"/>
    <x v="5"/>
    <x v="7"/>
    <s v="M.Adams"/>
    <s v="WBD"/>
    <x v="2"/>
    <n v="90"/>
    <x v="61"/>
  </r>
  <r>
    <x v="0"/>
    <x v="5"/>
    <x v="7"/>
    <s v="T.Liberatore"/>
    <s v="WBD"/>
    <x v="1"/>
    <n v="88"/>
    <x v="82"/>
  </r>
  <r>
    <x v="0"/>
    <x v="5"/>
    <x v="7"/>
    <s v="L.Picken"/>
    <s v="WBD"/>
    <x v="1"/>
    <n v="77"/>
    <x v="74"/>
  </r>
  <r>
    <x v="0"/>
    <x v="5"/>
    <x v="7"/>
    <s v="S.Sidebottom"/>
    <s v="COL"/>
    <x v="1"/>
    <n v="68"/>
    <x v="88"/>
  </r>
  <r>
    <x v="0"/>
    <x v="5"/>
    <x v="7"/>
    <s v="M.Hibberd"/>
    <s v="MEL"/>
    <x v="2"/>
    <n v="103"/>
    <x v="83"/>
  </r>
  <r>
    <x v="0"/>
    <x v="5"/>
    <x v="7"/>
    <s v="C.Petracca"/>
    <s v="MEL"/>
    <x v="0"/>
    <n v="91"/>
    <x v="4"/>
  </r>
  <r>
    <x v="0"/>
    <x v="5"/>
    <x v="7"/>
    <s v="J.Harmes"/>
    <s v="MEL"/>
    <x v="2"/>
    <n v="93"/>
    <x v="16"/>
  </r>
  <r>
    <x v="0"/>
    <x v="5"/>
    <x v="7"/>
    <s v="T.Rockliff"/>
    <s v="BRL"/>
    <x v="1"/>
    <n v="94"/>
    <x v="92"/>
  </r>
  <r>
    <x v="0"/>
    <x v="5"/>
    <x v="7"/>
    <s v="S.Mayes"/>
    <s v="BRL"/>
    <x v="2"/>
    <n v="73"/>
    <x v="88"/>
  </r>
  <r>
    <x v="0"/>
    <x v="5"/>
    <x v="7"/>
    <s v="S.Higgins"/>
    <s v="NTH"/>
    <x v="0"/>
    <n v="104"/>
    <x v="37"/>
  </r>
  <r>
    <x v="0"/>
    <x v="5"/>
    <x v="7"/>
    <s v="Z.Smith"/>
    <s v="GEE"/>
    <x v="3"/>
    <n v="90"/>
    <x v="125"/>
  </r>
  <r>
    <x v="0"/>
    <x v="5"/>
    <x v="7"/>
    <s v="R.Gray"/>
    <s v="PTA"/>
    <x v="1"/>
    <n v="125"/>
    <x v="32"/>
  </r>
  <r>
    <x v="0"/>
    <x v="5"/>
    <x v="7"/>
    <s v="J.Martin"/>
    <s v="GCS"/>
    <x v="0"/>
    <n v="83"/>
    <x v="74"/>
  </r>
  <r>
    <x v="0"/>
    <x v="5"/>
    <x v="7"/>
    <s v="B.Matera"/>
    <s v="GCS"/>
    <x v="0"/>
    <n v="88"/>
    <x v="13"/>
  </r>
  <r>
    <x v="0"/>
    <x v="5"/>
    <x v="7"/>
    <s v="L.Neale"/>
    <s v="FRE"/>
    <x v="1"/>
    <n v="129"/>
    <x v="22"/>
  </r>
  <r>
    <x v="0"/>
    <x v="5"/>
    <x v="7"/>
    <s v="T.Nankervis"/>
    <s v="RIC"/>
    <x v="0"/>
    <n v="105"/>
    <x v="91"/>
  </r>
  <r>
    <x v="0"/>
    <x v="5"/>
    <x v="7"/>
    <s v="L.Montagna"/>
    <s v="STK"/>
    <x v="2"/>
    <n v="103"/>
    <x v="43"/>
  </r>
  <r>
    <x v="0"/>
    <x v="5"/>
    <x v="7"/>
    <s v="R.Murphy"/>
    <s v="WBD"/>
    <x v="4"/>
    <n v="77"/>
    <x v="54"/>
  </r>
  <r>
    <x v="0"/>
    <x v="5"/>
    <x v="7"/>
    <s v="M.Gawn"/>
    <s v="MEL"/>
    <x v="4"/>
    <n v="89"/>
    <x v="16"/>
  </r>
  <r>
    <x v="0"/>
    <x v="5"/>
    <x v="7"/>
    <s v="J.Garlett"/>
    <s v="MEL"/>
    <x v="4"/>
    <n v="84"/>
    <x v="96"/>
  </r>
  <r>
    <x v="0"/>
    <x v="5"/>
    <x v="7"/>
    <s v="T.Boak"/>
    <s v="PTA"/>
    <x v="4"/>
    <n v="81"/>
    <x v="16"/>
  </r>
  <r>
    <x v="0"/>
    <x v="6"/>
    <x v="7"/>
    <s v="B.McEvoy"/>
    <s v="HAW"/>
    <x v="3"/>
    <n v="114"/>
    <x v="32"/>
  </r>
  <r>
    <x v="0"/>
    <x v="6"/>
    <x v="7"/>
    <s v="M.Adams"/>
    <s v="WBD"/>
    <x v="2"/>
    <n v="86"/>
    <x v="51"/>
  </r>
  <r>
    <x v="0"/>
    <x v="6"/>
    <x v="7"/>
    <s v="T.Liberatore"/>
    <s v="WBD"/>
    <x v="1"/>
    <n v="87"/>
    <x v="64"/>
  </r>
  <r>
    <x v="0"/>
    <x v="6"/>
    <x v="7"/>
    <s v="J.Garlett"/>
    <s v="MEL"/>
    <x v="0"/>
    <n v="78"/>
    <x v="21"/>
  </r>
  <r>
    <x v="0"/>
    <x v="6"/>
    <x v="7"/>
    <s v="N.Jones"/>
    <s v="MEL"/>
    <x v="1"/>
    <n v="99"/>
    <x v="2"/>
  </r>
  <r>
    <x v="0"/>
    <x v="6"/>
    <x v="7"/>
    <s v="M.Hibberd"/>
    <s v="MEL"/>
    <x v="2"/>
    <n v="95"/>
    <x v="28"/>
  </r>
  <r>
    <x v="0"/>
    <x v="6"/>
    <x v="7"/>
    <s v="S.Mayes"/>
    <s v="BRL"/>
    <x v="2"/>
    <n v="72"/>
    <x v="11"/>
  </r>
  <r>
    <x v="0"/>
    <x v="6"/>
    <x v="7"/>
    <s v="T.Rockliff"/>
    <s v="BRL"/>
    <x v="1"/>
    <n v="99"/>
    <x v="131"/>
  </r>
  <r>
    <x v="0"/>
    <x v="6"/>
    <x v="7"/>
    <s v="M.Robinson"/>
    <s v="BRL"/>
    <x v="1"/>
    <n v="88"/>
    <x v="34"/>
  </r>
  <r>
    <x v="0"/>
    <x v="6"/>
    <x v="7"/>
    <s v="M.Williams"/>
    <s v="NTH"/>
    <x v="2"/>
    <n v="70"/>
    <x v="14"/>
  </r>
  <r>
    <x v="0"/>
    <x v="6"/>
    <x v="7"/>
    <s v="B.Brown"/>
    <s v="NTH"/>
    <x v="0"/>
    <n v="89"/>
    <x v="77"/>
  </r>
  <r>
    <x v="0"/>
    <x v="6"/>
    <x v="7"/>
    <s v="S.Higgins"/>
    <s v="NTH"/>
    <x v="0"/>
    <n v="96"/>
    <x v="6"/>
  </r>
  <r>
    <x v="0"/>
    <x v="6"/>
    <x v="7"/>
    <s v="C.Dixon"/>
    <s v="PTA"/>
    <x v="0"/>
    <n v="99"/>
    <x v="118"/>
  </r>
  <r>
    <x v="0"/>
    <x v="6"/>
    <x v="7"/>
    <s v="R.Gray"/>
    <s v="PTA"/>
    <x v="1"/>
    <n v="96"/>
    <x v="160"/>
  </r>
  <r>
    <x v="0"/>
    <x v="6"/>
    <x v="7"/>
    <s v="T.Boak"/>
    <s v="PTA"/>
    <x v="1"/>
    <n v="76"/>
    <x v="30"/>
  </r>
  <r>
    <x v="0"/>
    <x v="6"/>
    <x v="7"/>
    <s v="B.Matera"/>
    <s v="GCS"/>
    <x v="0"/>
    <n v="87"/>
    <x v="82"/>
  </r>
  <r>
    <x v="0"/>
    <x v="6"/>
    <x v="7"/>
    <s v="L.Neale"/>
    <s v="FRE"/>
    <x v="1"/>
    <n v="135"/>
    <x v="152"/>
  </r>
  <r>
    <x v="0"/>
    <x v="6"/>
    <x v="7"/>
    <s v="L.Montagna"/>
    <s v="STK"/>
    <x v="2"/>
    <n v="102"/>
    <x v="11"/>
  </r>
  <r>
    <x v="0"/>
    <x v="6"/>
    <x v="7"/>
    <s v="S.Sidebottom"/>
    <s v="COL"/>
    <x v="4"/>
    <n v="68"/>
    <x v="6"/>
  </r>
  <r>
    <x v="0"/>
    <x v="6"/>
    <x v="7"/>
    <s v="M.Gawn"/>
    <s v="MEL"/>
    <x v="4"/>
    <n v="89"/>
    <x v="16"/>
  </r>
  <r>
    <x v="0"/>
    <x v="6"/>
    <x v="7"/>
    <s v="T.Nankervis"/>
    <s v="RIC"/>
    <x v="4"/>
    <n v="105"/>
    <x v="16"/>
  </r>
  <r>
    <x v="0"/>
    <x v="6"/>
    <x v="7"/>
    <s v="J.Newnes"/>
    <s v="STK"/>
    <x v="4"/>
    <n v="86"/>
    <x v="42"/>
  </r>
  <r>
    <x v="0"/>
    <x v="7"/>
    <x v="7"/>
    <s v="B.McEvoy"/>
    <s v="HAW"/>
    <x v="3"/>
    <n v="123"/>
    <x v="32"/>
  </r>
  <r>
    <x v="0"/>
    <x v="7"/>
    <x v="7"/>
    <s v="M.Adams"/>
    <s v="WBD"/>
    <x v="2"/>
    <n v="87"/>
    <x v="51"/>
  </r>
  <r>
    <x v="0"/>
    <x v="7"/>
    <x v="7"/>
    <s v="T.Liberatore"/>
    <s v="WBD"/>
    <x v="1"/>
    <n v="69"/>
    <x v="87"/>
  </r>
  <r>
    <x v="0"/>
    <x v="7"/>
    <x v="7"/>
    <s v="S.Sidebottom"/>
    <s v="COL"/>
    <x v="1"/>
    <n v="64"/>
    <x v="3"/>
  </r>
  <r>
    <x v="0"/>
    <x v="7"/>
    <x v="7"/>
    <s v="N.Jones"/>
    <s v="MEL"/>
    <x v="1"/>
    <n v="99"/>
    <x v="20"/>
  </r>
  <r>
    <x v="0"/>
    <x v="7"/>
    <x v="7"/>
    <s v="M.Hibberd"/>
    <s v="MEL"/>
    <x v="2"/>
    <n v="103"/>
    <x v="40"/>
  </r>
  <r>
    <x v="0"/>
    <x v="7"/>
    <x v="7"/>
    <s v="S.Mayes"/>
    <s v="BRL"/>
    <x v="2"/>
    <n v="65"/>
    <x v="104"/>
  </r>
  <r>
    <x v="0"/>
    <x v="7"/>
    <x v="7"/>
    <s v="T.Rockliff"/>
    <s v="BRL"/>
    <x v="1"/>
    <n v="106"/>
    <x v="152"/>
  </r>
  <r>
    <x v="0"/>
    <x v="7"/>
    <x v="7"/>
    <s v="L.McDonald"/>
    <s v="NTH"/>
    <x v="2"/>
    <n v="78"/>
    <x v="61"/>
  </r>
  <r>
    <x v="0"/>
    <x v="7"/>
    <x v="7"/>
    <s v="S.Higgins"/>
    <s v="NTH"/>
    <x v="0"/>
    <n v="88"/>
    <x v="24"/>
  </r>
  <r>
    <x v="0"/>
    <x v="7"/>
    <x v="7"/>
    <s v="N.Graham"/>
    <s v="CAR"/>
    <x v="0"/>
    <n v="71"/>
    <x v="94"/>
  </r>
  <r>
    <x v="0"/>
    <x v="7"/>
    <x v="7"/>
    <s v="C.Dixon"/>
    <s v="PTA"/>
    <x v="0"/>
    <n v="100"/>
    <x v="83"/>
  </r>
  <r>
    <x v="0"/>
    <x v="7"/>
    <x v="7"/>
    <s v="R.Gray"/>
    <s v="PTA"/>
    <x v="1"/>
    <n v="89"/>
    <x v="96"/>
  </r>
  <r>
    <x v="0"/>
    <x v="7"/>
    <x v="7"/>
    <s v="T.Boak"/>
    <s v="PTA"/>
    <x v="1"/>
    <n v="78"/>
    <x v="4"/>
  </r>
  <r>
    <x v="0"/>
    <x v="7"/>
    <x v="7"/>
    <s v="B.Matera"/>
    <s v="GCS"/>
    <x v="0"/>
    <n v="80"/>
    <x v="6"/>
  </r>
  <r>
    <x v="0"/>
    <x v="7"/>
    <x v="7"/>
    <s v="L.Neale"/>
    <s v="FRE"/>
    <x v="1"/>
    <n v="144"/>
    <x v="76"/>
  </r>
  <r>
    <x v="0"/>
    <x v="7"/>
    <x v="7"/>
    <s v="T.Nankervis"/>
    <s v="RIC"/>
    <x v="0"/>
    <n v="99"/>
    <x v="1"/>
  </r>
  <r>
    <x v="0"/>
    <x v="7"/>
    <x v="7"/>
    <s v="L.Montagna"/>
    <s v="STK"/>
    <x v="2"/>
    <n v="84"/>
    <x v="7"/>
  </r>
  <r>
    <x v="0"/>
    <x v="7"/>
    <x v="7"/>
    <s v="M.Gawn"/>
    <s v="MEL"/>
    <x v="4"/>
    <n v="89"/>
    <x v="16"/>
  </r>
  <r>
    <x v="0"/>
    <x v="7"/>
    <x v="7"/>
    <s v="J.Garlett"/>
    <s v="MEL"/>
    <x v="4"/>
    <n v="79"/>
    <x v="49"/>
  </r>
  <r>
    <x v="0"/>
    <x v="7"/>
    <x v="7"/>
    <s v="C.Sinclair"/>
    <s v="SYD"/>
    <x v="4"/>
    <n v="83"/>
    <x v="70"/>
  </r>
  <r>
    <x v="0"/>
    <x v="7"/>
    <x v="7"/>
    <s v="J.Newnes"/>
    <s v="STK"/>
    <x v="4"/>
    <n v="93"/>
    <x v="10"/>
  </r>
  <r>
    <x v="0"/>
    <x v="8"/>
    <x v="7"/>
    <s v="B.McEvoy"/>
    <s v="HAW"/>
    <x v="3"/>
    <n v="122"/>
    <x v="67"/>
  </r>
  <r>
    <x v="0"/>
    <x v="8"/>
    <x v="7"/>
    <s v="M.Adams"/>
    <s v="WBD"/>
    <x v="2"/>
    <n v="86"/>
    <x v="21"/>
  </r>
  <r>
    <x v="0"/>
    <x v="8"/>
    <x v="7"/>
    <s v="S.Sidebottom"/>
    <s v="COL"/>
    <x v="1"/>
    <n v="71"/>
    <x v="47"/>
  </r>
  <r>
    <x v="0"/>
    <x v="8"/>
    <x v="7"/>
    <s v="N.Jones"/>
    <s v="MEL"/>
    <x v="1"/>
    <n v="104"/>
    <x v="1"/>
  </r>
  <r>
    <x v="0"/>
    <x v="8"/>
    <x v="7"/>
    <s v="M.Hibberd"/>
    <s v="MEL"/>
    <x v="2"/>
    <n v="114"/>
    <x v="72"/>
  </r>
  <r>
    <x v="0"/>
    <x v="8"/>
    <x v="7"/>
    <s v="C.Pedersen"/>
    <s v="MEL"/>
    <x v="0"/>
    <n v="103"/>
    <x v="40"/>
  </r>
  <r>
    <x v="0"/>
    <x v="8"/>
    <x v="7"/>
    <s v="S.Mayes"/>
    <s v="BRL"/>
    <x v="2"/>
    <n v="60"/>
    <x v="39"/>
  </r>
  <r>
    <x v="0"/>
    <x v="8"/>
    <x v="7"/>
    <s v="J.Ziebell"/>
    <s v="NTH"/>
    <x v="1"/>
    <n v="96"/>
    <x v="4"/>
  </r>
  <r>
    <x v="0"/>
    <x v="8"/>
    <x v="7"/>
    <s v="S.Higgins"/>
    <s v="NTH"/>
    <x v="0"/>
    <n v="93"/>
    <x v="102"/>
  </r>
  <r>
    <x v="0"/>
    <x v="8"/>
    <x v="7"/>
    <s v="N.Graham"/>
    <s v="CAR"/>
    <x v="0"/>
    <n v="68"/>
    <x v="0"/>
  </r>
  <r>
    <x v="0"/>
    <x v="8"/>
    <x v="7"/>
    <s v="D.Rampe"/>
    <s v="SYD"/>
    <x v="2"/>
    <n v="69"/>
    <x v="23"/>
  </r>
  <r>
    <x v="0"/>
    <x v="8"/>
    <x v="7"/>
    <s v="C.Sinclair"/>
    <s v="SYD"/>
    <x v="0"/>
    <n v="83"/>
    <x v="77"/>
  </r>
  <r>
    <x v="0"/>
    <x v="8"/>
    <x v="7"/>
    <s v="C.Blakely"/>
    <s v="FRE"/>
    <x v="1"/>
    <n v="118"/>
    <x v="80"/>
  </r>
  <r>
    <x v="0"/>
    <x v="8"/>
    <x v="7"/>
    <s v="L.Neale"/>
    <s v="FRE"/>
    <x v="1"/>
    <n v="143"/>
    <x v="5"/>
  </r>
  <r>
    <x v="0"/>
    <x v="8"/>
    <x v="7"/>
    <s v="T.Nankervis"/>
    <s v="RIC"/>
    <x v="0"/>
    <n v="97"/>
    <x v="47"/>
  </r>
  <r>
    <x v="0"/>
    <x v="8"/>
    <x v="7"/>
    <s v="J.Newnes"/>
    <s v="STK"/>
    <x v="1"/>
    <n v="77"/>
    <x v="167"/>
  </r>
  <r>
    <x v="0"/>
    <x v="8"/>
    <x v="7"/>
    <s v="L.Montagna"/>
    <s v="STK"/>
    <x v="2"/>
    <n v="86"/>
    <x v="69"/>
  </r>
  <r>
    <x v="0"/>
    <x v="8"/>
    <x v="7"/>
    <s v="R.Atkins"/>
    <s v="ADE"/>
    <x v="1"/>
    <n v="81"/>
    <x v="102"/>
  </r>
  <r>
    <x v="0"/>
    <x v="8"/>
    <x v="7"/>
    <s v="M.Gawn"/>
    <s v="MEL"/>
    <x v="4"/>
    <n v="89"/>
    <x v="16"/>
  </r>
  <r>
    <x v="0"/>
    <x v="8"/>
    <x v="7"/>
    <s v="T.Rockliff"/>
    <s v="BRL"/>
    <x v="4"/>
    <n v="106"/>
    <x v="16"/>
  </r>
  <r>
    <x v="0"/>
    <x v="8"/>
    <x v="7"/>
    <s v="T.Boak"/>
    <s v="PTA"/>
    <x v="4"/>
    <n v="78"/>
    <x v="16"/>
  </r>
  <r>
    <x v="0"/>
    <x v="8"/>
    <x v="7"/>
    <s v="C.Dixon"/>
    <s v="PTA"/>
    <x v="4"/>
    <n v="100"/>
    <x v="16"/>
  </r>
  <r>
    <x v="0"/>
    <x v="9"/>
    <x v="7"/>
    <s v="B.McEvoy"/>
    <s v="HAW"/>
    <x v="3"/>
    <n v="112"/>
    <x v="51"/>
  </r>
  <r>
    <x v="0"/>
    <x v="9"/>
    <x v="7"/>
    <s v="M.Adams"/>
    <s v="WBD"/>
    <x v="2"/>
    <n v="77"/>
    <x v="21"/>
  </r>
  <r>
    <x v="0"/>
    <x v="9"/>
    <x v="7"/>
    <s v="S.Sidebottom"/>
    <s v="COL"/>
    <x v="1"/>
    <n v="75"/>
    <x v="99"/>
  </r>
  <r>
    <x v="0"/>
    <x v="9"/>
    <x v="7"/>
    <s v="C.Pedersen"/>
    <s v="MEL"/>
    <x v="0"/>
    <n v="105"/>
    <x v="7"/>
  </r>
  <r>
    <x v="0"/>
    <x v="9"/>
    <x v="7"/>
    <s v="N.Jones"/>
    <s v="MEL"/>
    <x v="1"/>
    <n v="112"/>
    <x v="80"/>
  </r>
  <r>
    <x v="0"/>
    <x v="9"/>
    <x v="7"/>
    <s v="M.Hibberd"/>
    <s v="MEL"/>
    <x v="2"/>
    <n v="112"/>
    <x v="60"/>
  </r>
  <r>
    <x v="0"/>
    <x v="9"/>
    <x v="7"/>
    <s v="S.Mayes"/>
    <s v="BRL"/>
    <x v="2"/>
    <n v="56"/>
    <x v="77"/>
  </r>
  <r>
    <x v="0"/>
    <x v="9"/>
    <x v="7"/>
    <s v="J.Ziebell"/>
    <s v="NTH"/>
    <x v="1"/>
    <n v="109"/>
    <x v="65"/>
  </r>
  <r>
    <x v="0"/>
    <x v="9"/>
    <x v="7"/>
    <s v="S.Higgins"/>
    <s v="NTH"/>
    <x v="0"/>
    <n v="102"/>
    <x v="20"/>
  </r>
  <r>
    <x v="0"/>
    <x v="9"/>
    <x v="7"/>
    <s v="N.Graham"/>
    <s v="CAR"/>
    <x v="0"/>
    <n v="69"/>
    <x v="7"/>
  </r>
  <r>
    <x v="0"/>
    <x v="9"/>
    <x v="7"/>
    <s v="D.Rampe"/>
    <s v="SYD"/>
    <x v="2"/>
    <n v="73"/>
    <x v="9"/>
  </r>
  <r>
    <x v="0"/>
    <x v="9"/>
    <x v="7"/>
    <s v="C.Dixon"/>
    <s v="PTA"/>
    <x v="0"/>
    <n v="102"/>
    <x v="96"/>
  </r>
  <r>
    <x v="0"/>
    <x v="9"/>
    <x v="7"/>
    <s v="T.Boak"/>
    <s v="PTA"/>
    <x v="1"/>
    <n v="75"/>
    <x v="61"/>
  </r>
  <r>
    <x v="0"/>
    <x v="9"/>
    <x v="7"/>
    <s v="L.Neale"/>
    <s v="FRE"/>
    <x v="1"/>
    <n v="130"/>
    <x v="23"/>
  </r>
  <r>
    <x v="0"/>
    <x v="9"/>
    <x v="7"/>
    <s v="C.Blakely"/>
    <s v="FRE"/>
    <x v="1"/>
    <n v="124"/>
    <x v="19"/>
  </r>
  <r>
    <x v="0"/>
    <x v="9"/>
    <x v="7"/>
    <s v="T.Nankervis"/>
    <s v="RIC"/>
    <x v="0"/>
    <n v="94"/>
    <x v="7"/>
  </r>
  <r>
    <x v="0"/>
    <x v="9"/>
    <x v="7"/>
    <s v="L.Montagna"/>
    <s v="STK"/>
    <x v="2"/>
    <n v="86"/>
    <x v="85"/>
  </r>
  <r>
    <x v="0"/>
    <x v="9"/>
    <x v="7"/>
    <s v="R.Atkins"/>
    <s v="ADE"/>
    <x v="1"/>
    <n v="86"/>
    <x v="65"/>
  </r>
  <r>
    <x v="0"/>
    <x v="9"/>
    <x v="7"/>
    <s v="M.Gawn"/>
    <s v="MEL"/>
    <x v="4"/>
    <n v="89"/>
    <x v="16"/>
  </r>
  <r>
    <x v="0"/>
    <x v="9"/>
    <x v="7"/>
    <s v="T.Rockliff"/>
    <s v="BRL"/>
    <x v="4"/>
    <n v="106"/>
    <x v="16"/>
  </r>
  <r>
    <x v="0"/>
    <x v="9"/>
    <x v="7"/>
    <s v="C.Sinclair"/>
    <s v="SYD"/>
    <x v="4"/>
    <n v="83"/>
    <x v="11"/>
  </r>
  <r>
    <x v="0"/>
    <x v="9"/>
    <x v="7"/>
    <s v="J.Newnes"/>
    <s v="STK"/>
    <x v="4"/>
    <n v="86"/>
    <x v="26"/>
  </r>
  <r>
    <x v="0"/>
    <x v="10"/>
    <x v="7"/>
    <s v="B.McEvoy"/>
    <s v="HAW"/>
    <x v="3"/>
    <n v="99"/>
    <x v="74"/>
  </r>
  <r>
    <x v="0"/>
    <x v="10"/>
    <x v="7"/>
    <s v="M.Adams"/>
    <s v="WBD"/>
    <x v="2"/>
    <n v="77"/>
    <x v="16"/>
  </r>
  <r>
    <x v="0"/>
    <x v="10"/>
    <x v="7"/>
    <s v="S.Sidebottom"/>
    <s v="COL"/>
    <x v="1"/>
    <n v="83"/>
    <x v="99"/>
  </r>
  <r>
    <x v="0"/>
    <x v="10"/>
    <x v="7"/>
    <s v="J.Crisp"/>
    <s v="COL"/>
    <x v="1"/>
    <n v="74"/>
    <x v="35"/>
  </r>
  <r>
    <x v="0"/>
    <x v="10"/>
    <x v="7"/>
    <s v="M.Hibberd"/>
    <s v="MEL"/>
    <x v="2"/>
    <n v="112"/>
    <x v="16"/>
  </r>
  <r>
    <x v="0"/>
    <x v="10"/>
    <x v="7"/>
    <s v="S.Higgins"/>
    <s v="NTH"/>
    <x v="0"/>
    <n v="90"/>
    <x v="29"/>
  </r>
  <r>
    <x v="0"/>
    <x v="10"/>
    <x v="7"/>
    <s v="J.Ziebell"/>
    <s v="NTH"/>
    <x v="1"/>
    <n v="104"/>
    <x v="17"/>
  </r>
  <r>
    <x v="0"/>
    <x v="10"/>
    <x v="7"/>
    <s v="D.Rampe"/>
    <s v="SYD"/>
    <x v="2"/>
    <n v="73"/>
    <x v="16"/>
  </r>
  <r>
    <x v="0"/>
    <x v="10"/>
    <x v="7"/>
    <s v="T.Boak"/>
    <s v="PTA"/>
    <x v="1"/>
    <n v="77"/>
    <x v="35"/>
  </r>
  <r>
    <x v="0"/>
    <x v="10"/>
    <x v="7"/>
    <s v="C.Dixon"/>
    <s v="PTA"/>
    <x v="0"/>
    <n v="120"/>
    <x v="168"/>
  </r>
  <r>
    <x v="0"/>
    <x v="10"/>
    <x v="7"/>
    <s v="J.Martin"/>
    <s v="GCS"/>
    <x v="2"/>
    <n v="52"/>
    <x v="28"/>
  </r>
  <r>
    <x v="0"/>
    <x v="10"/>
    <x v="7"/>
    <s v="B.Matera"/>
    <s v="GCS"/>
    <x v="0"/>
    <n v="69"/>
    <x v="21"/>
  </r>
  <r>
    <x v="0"/>
    <x v="10"/>
    <x v="7"/>
    <s v="L.Weller"/>
    <s v="FRE"/>
    <x v="0"/>
    <n v="78"/>
    <x v="96"/>
  </r>
  <r>
    <x v="0"/>
    <x v="10"/>
    <x v="7"/>
    <s v="L.Neale"/>
    <s v="FRE"/>
    <x v="1"/>
    <n v="126"/>
    <x v="10"/>
  </r>
  <r>
    <x v="0"/>
    <x v="10"/>
    <x v="7"/>
    <s v="C.Blakely"/>
    <s v="FRE"/>
    <x v="1"/>
    <n v="126"/>
    <x v="60"/>
  </r>
  <r>
    <x v="0"/>
    <x v="10"/>
    <x v="7"/>
    <s v="T.Nankervis"/>
    <s v="RIC"/>
    <x v="0"/>
    <n v="85"/>
    <x v="52"/>
  </r>
  <r>
    <x v="0"/>
    <x v="10"/>
    <x v="7"/>
    <s v="L.Montagna"/>
    <s v="STK"/>
    <x v="2"/>
    <n v="86"/>
    <x v="16"/>
  </r>
  <r>
    <x v="0"/>
    <x v="10"/>
    <x v="7"/>
    <s v="R.Atkins"/>
    <s v="ADE"/>
    <x v="1"/>
    <n v="81"/>
    <x v="13"/>
  </r>
  <r>
    <x v="0"/>
    <x v="10"/>
    <x v="7"/>
    <s v="N.Jones"/>
    <s v="MEL"/>
    <x v="4"/>
    <n v="112"/>
    <x v="16"/>
  </r>
  <r>
    <x v="0"/>
    <x v="10"/>
    <x v="7"/>
    <s v="M.Gawn"/>
    <s v="MEL"/>
    <x v="4"/>
    <n v="89"/>
    <x v="16"/>
  </r>
  <r>
    <x v="0"/>
    <x v="10"/>
    <x v="7"/>
    <s v="C.Pedersen"/>
    <s v="MEL"/>
    <x v="4"/>
    <n v="105"/>
    <x v="16"/>
  </r>
  <r>
    <x v="0"/>
    <x v="10"/>
    <x v="7"/>
    <s v="T.Rockliff"/>
    <s v="BRL"/>
    <x v="4"/>
    <n v="106"/>
    <x v="16"/>
  </r>
  <r>
    <x v="0"/>
    <x v="11"/>
    <x v="7"/>
    <s v="B.McEvoy"/>
    <s v="HAW"/>
    <x v="3"/>
    <n v="96"/>
    <x v="25"/>
  </r>
  <r>
    <x v="0"/>
    <x v="11"/>
    <x v="7"/>
    <s v="M.Adams"/>
    <s v="WBD"/>
    <x v="2"/>
    <n v="78"/>
    <x v="82"/>
  </r>
  <r>
    <x v="0"/>
    <x v="11"/>
    <x v="7"/>
    <s v="L.Jong"/>
    <s v="WBD"/>
    <x v="0"/>
    <n v="64"/>
    <x v="61"/>
  </r>
  <r>
    <x v="0"/>
    <x v="11"/>
    <x v="7"/>
    <s v="E.Wood"/>
    <s v="WBD"/>
    <x v="2"/>
    <n v="81"/>
    <x v="77"/>
  </r>
  <r>
    <x v="0"/>
    <x v="11"/>
    <x v="7"/>
    <s v="S.Sidebottom"/>
    <s v="COL"/>
    <x v="1"/>
    <n v="93"/>
    <x v="8"/>
  </r>
  <r>
    <x v="0"/>
    <x v="11"/>
    <x v="7"/>
    <s v="J.Crisp"/>
    <s v="COL"/>
    <x v="1"/>
    <n v="77"/>
    <x v="71"/>
  </r>
  <r>
    <x v="0"/>
    <x v="11"/>
    <x v="7"/>
    <s v="M.Hibberd"/>
    <s v="MEL"/>
    <x v="2"/>
    <n v="102"/>
    <x v="52"/>
  </r>
  <r>
    <x v="0"/>
    <x v="11"/>
    <x v="7"/>
    <s v="N.Jones"/>
    <s v="MEL"/>
    <x v="1"/>
    <n v="116"/>
    <x v="72"/>
  </r>
  <r>
    <x v="0"/>
    <x v="11"/>
    <x v="7"/>
    <s v="C.Petracca"/>
    <s v="MEL"/>
    <x v="0"/>
    <n v="88"/>
    <x v="85"/>
  </r>
  <r>
    <x v="0"/>
    <x v="11"/>
    <x v="7"/>
    <s v="C.Pedersen"/>
    <s v="MEL"/>
    <x v="0"/>
    <n v="98"/>
    <x v="83"/>
  </r>
  <r>
    <x v="0"/>
    <x v="11"/>
    <x v="7"/>
    <s v="T.Rockliff"/>
    <s v="BRL"/>
    <x v="1"/>
    <n v="92"/>
    <x v="1"/>
  </r>
  <r>
    <x v="0"/>
    <x v="11"/>
    <x v="7"/>
    <s v="D.Rampe"/>
    <s v="SYD"/>
    <x v="2"/>
    <n v="65"/>
    <x v="28"/>
  </r>
  <r>
    <x v="0"/>
    <x v="11"/>
    <x v="7"/>
    <s v="C.Dixon"/>
    <s v="PTA"/>
    <x v="0"/>
    <n v="100"/>
    <x v="120"/>
  </r>
  <r>
    <x v="0"/>
    <x v="11"/>
    <x v="7"/>
    <s v="T.Boak"/>
    <s v="PTA"/>
    <x v="1"/>
    <n v="77"/>
    <x v="7"/>
  </r>
  <r>
    <x v="0"/>
    <x v="11"/>
    <x v="7"/>
    <s v="C.Blakely"/>
    <s v="FRE"/>
    <x v="1"/>
    <n v="119"/>
    <x v="11"/>
  </r>
  <r>
    <x v="0"/>
    <x v="11"/>
    <x v="7"/>
    <s v="L.Neale"/>
    <s v="FRE"/>
    <x v="1"/>
    <n v="121"/>
    <x v="41"/>
  </r>
  <r>
    <x v="0"/>
    <x v="11"/>
    <x v="7"/>
    <s v="L.Weller"/>
    <s v="FRE"/>
    <x v="0"/>
    <n v="80"/>
    <x v="29"/>
  </r>
  <r>
    <x v="0"/>
    <x v="11"/>
    <x v="7"/>
    <s v="L.Montagna"/>
    <s v="STK"/>
    <x v="2"/>
    <n v="82"/>
    <x v="96"/>
  </r>
  <r>
    <x v="0"/>
    <x v="11"/>
    <x v="7"/>
    <s v="M.Gawn"/>
    <s v="MEL"/>
    <x v="4"/>
    <n v="89"/>
    <x v="16"/>
  </r>
  <r>
    <x v="0"/>
    <x v="11"/>
    <x v="7"/>
    <s v="J.Ziebell"/>
    <s v="NTH"/>
    <x v="4"/>
    <n v="104"/>
    <x v="16"/>
  </r>
  <r>
    <x v="0"/>
    <x v="11"/>
    <x v="7"/>
    <s v="S.Higgins"/>
    <s v="NTH"/>
    <x v="4"/>
    <n v="90"/>
    <x v="16"/>
  </r>
  <r>
    <x v="0"/>
    <x v="11"/>
    <x v="7"/>
    <s v="T.Nankervis"/>
    <s v="RIC"/>
    <x v="4"/>
    <n v="85"/>
    <x v="16"/>
  </r>
  <r>
    <x v="0"/>
    <x v="12"/>
    <x v="7"/>
    <s v="E.Wood"/>
    <s v="WBD"/>
    <x v="2"/>
    <n v="75"/>
    <x v="79"/>
  </r>
  <r>
    <x v="0"/>
    <x v="12"/>
    <x v="7"/>
    <s v="J.Howe"/>
    <s v="COL"/>
    <x v="2"/>
    <n v="92"/>
    <x v="16"/>
  </r>
  <r>
    <x v="0"/>
    <x v="12"/>
    <x v="7"/>
    <s v="C.Pedersen"/>
    <s v="MEL"/>
    <x v="0"/>
    <n v="102"/>
    <x v="31"/>
  </r>
  <r>
    <x v="0"/>
    <x v="12"/>
    <x v="7"/>
    <s v="N.Jones"/>
    <s v="MEL"/>
    <x v="1"/>
    <n v="108"/>
    <x v="44"/>
  </r>
  <r>
    <x v="0"/>
    <x v="12"/>
    <x v="7"/>
    <s v="C.Petracca"/>
    <s v="MEL"/>
    <x v="0"/>
    <n v="94"/>
    <x v="52"/>
  </r>
  <r>
    <x v="0"/>
    <x v="12"/>
    <x v="7"/>
    <s v="M.Gawn"/>
    <s v="MEL"/>
    <x v="3"/>
    <n v="89"/>
    <x v="16"/>
  </r>
  <r>
    <x v="0"/>
    <x v="12"/>
    <x v="7"/>
    <s v="S.Mayes"/>
    <s v="BRL"/>
    <x v="2"/>
    <n v="67"/>
    <x v="19"/>
  </r>
  <r>
    <x v="0"/>
    <x v="12"/>
    <x v="7"/>
    <s v="T.Rockliff"/>
    <s v="BRL"/>
    <x v="1"/>
    <n v="84"/>
    <x v="13"/>
  </r>
  <r>
    <x v="0"/>
    <x v="12"/>
    <x v="7"/>
    <s v="R.Tarrant"/>
    <s v="NTH"/>
    <x v="2"/>
    <n v="75"/>
    <x v="17"/>
  </r>
  <r>
    <x v="0"/>
    <x v="12"/>
    <x v="7"/>
    <s v="J.Ziebell"/>
    <s v="NTH"/>
    <x v="1"/>
    <n v="102"/>
    <x v="33"/>
  </r>
  <r>
    <x v="0"/>
    <x v="12"/>
    <x v="7"/>
    <s v="B.Cunnington"/>
    <s v="NTH"/>
    <x v="1"/>
    <n v="71"/>
    <x v="47"/>
  </r>
  <r>
    <x v="0"/>
    <x v="12"/>
    <x v="7"/>
    <s v="S.Higgins"/>
    <s v="NTH"/>
    <x v="0"/>
    <n v="92"/>
    <x v="102"/>
  </r>
  <r>
    <x v="0"/>
    <x v="12"/>
    <x v="7"/>
    <s v="C.Dixon"/>
    <s v="PTA"/>
    <x v="0"/>
    <n v="87"/>
    <x v="88"/>
  </r>
  <r>
    <x v="0"/>
    <x v="12"/>
    <x v="7"/>
    <s v="T.Boak"/>
    <s v="PTA"/>
    <x v="1"/>
    <n v="74"/>
    <x v="50"/>
  </r>
  <r>
    <x v="0"/>
    <x v="12"/>
    <x v="7"/>
    <s v="B.Ellis"/>
    <s v="RIC"/>
    <x v="1"/>
    <n v="90"/>
    <x v="72"/>
  </r>
  <r>
    <x v="0"/>
    <x v="12"/>
    <x v="7"/>
    <s v="L.Dunstan"/>
    <s v="STK"/>
    <x v="1"/>
    <n v="77"/>
    <x v="1"/>
  </r>
  <r>
    <x v="0"/>
    <x v="12"/>
    <x v="7"/>
    <s v="L.Montagna"/>
    <s v="STK"/>
    <x v="2"/>
    <n v="88"/>
    <x v="35"/>
  </r>
  <r>
    <x v="0"/>
    <x v="12"/>
    <x v="7"/>
    <s v="J.Kennedy"/>
    <s v="WCE"/>
    <x v="0"/>
    <n v="85"/>
    <x v="16"/>
  </r>
  <r>
    <x v="0"/>
    <x v="12"/>
    <x v="7"/>
    <s v="R.Burton"/>
    <s v="HAW"/>
    <x v="4"/>
    <n v="78"/>
    <x v="16"/>
  </r>
  <r>
    <x v="0"/>
    <x v="12"/>
    <x v="7"/>
    <s v="S.Sidebottom"/>
    <s v="COL"/>
    <x v="4"/>
    <n v="93"/>
    <x v="16"/>
  </r>
  <r>
    <x v="0"/>
    <x v="12"/>
    <x v="7"/>
    <s v="L.Neale"/>
    <s v="FRE"/>
    <x v="4"/>
    <n v="121"/>
    <x v="16"/>
  </r>
  <r>
    <x v="0"/>
    <x v="12"/>
    <x v="7"/>
    <s v="C.Blakely"/>
    <s v="FRE"/>
    <x v="4"/>
    <n v="119"/>
    <x v="16"/>
  </r>
  <r>
    <x v="0"/>
    <x v="13"/>
    <x v="7"/>
    <s v="R.Burton"/>
    <s v="HAW"/>
    <x v="2"/>
    <n v="75"/>
    <x v="3"/>
  </r>
  <r>
    <x v="0"/>
    <x v="13"/>
    <x v="7"/>
    <s v="S.Sidebottom"/>
    <s v="COL"/>
    <x v="1"/>
    <n v="99"/>
    <x v="41"/>
  </r>
  <r>
    <x v="0"/>
    <x v="13"/>
    <x v="7"/>
    <s v="J.Howe"/>
    <s v="COL"/>
    <x v="2"/>
    <n v="98"/>
    <x v="41"/>
  </r>
  <r>
    <x v="0"/>
    <x v="13"/>
    <x v="7"/>
    <s v="W.Hoskin-Elliott"/>
    <s v="COL"/>
    <x v="0"/>
    <n v="81"/>
    <x v="3"/>
  </r>
  <r>
    <x v="0"/>
    <x v="13"/>
    <x v="7"/>
    <s v="M.Gawn"/>
    <s v="MEL"/>
    <x v="3"/>
    <n v="90"/>
    <x v="40"/>
  </r>
  <r>
    <x v="0"/>
    <x v="13"/>
    <x v="7"/>
    <s v="C.Petracca"/>
    <s v="MEL"/>
    <x v="0"/>
    <n v="81"/>
    <x v="71"/>
  </r>
  <r>
    <x v="0"/>
    <x v="13"/>
    <x v="7"/>
    <s v="C.Pedersen"/>
    <s v="MEL"/>
    <x v="0"/>
    <n v="99"/>
    <x v="1"/>
  </r>
  <r>
    <x v="0"/>
    <x v="13"/>
    <x v="7"/>
    <s v="S.Mayes"/>
    <s v="BRL"/>
    <x v="2"/>
    <n v="73"/>
    <x v="17"/>
  </r>
  <r>
    <x v="0"/>
    <x v="13"/>
    <x v="7"/>
    <s v="T.Rockliff"/>
    <s v="BRL"/>
    <x v="1"/>
    <n v="89"/>
    <x v="52"/>
  </r>
  <r>
    <x v="0"/>
    <x v="13"/>
    <x v="7"/>
    <s v="R.Tarrant"/>
    <s v="NTH"/>
    <x v="2"/>
    <n v="73"/>
    <x v="100"/>
  </r>
  <r>
    <x v="0"/>
    <x v="13"/>
    <x v="7"/>
    <s v="S.Higgins"/>
    <s v="NTH"/>
    <x v="0"/>
    <n v="94"/>
    <x v="25"/>
  </r>
  <r>
    <x v="0"/>
    <x v="13"/>
    <x v="7"/>
    <s v="J.Ziebell"/>
    <s v="NTH"/>
    <x v="1"/>
    <n v="99"/>
    <x v="17"/>
  </r>
  <r>
    <x v="0"/>
    <x v="13"/>
    <x v="7"/>
    <s v="C.Dixon"/>
    <s v="PTA"/>
    <x v="0"/>
    <n v="84"/>
    <x v="17"/>
  </r>
  <r>
    <x v="0"/>
    <x v="13"/>
    <x v="7"/>
    <s v="T.Boak"/>
    <s v="PTA"/>
    <x v="1"/>
    <n v="70"/>
    <x v="51"/>
  </r>
  <r>
    <x v="0"/>
    <x v="13"/>
    <x v="7"/>
    <s v="C.Blakely"/>
    <s v="FRE"/>
    <x v="1"/>
    <n v="120"/>
    <x v="56"/>
  </r>
  <r>
    <x v="0"/>
    <x v="13"/>
    <x v="7"/>
    <s v="L.Neale"/>
    <s v="FRE"/>
    <x v="1"/>
    <n v="113"/>
    <x v="85"/>
  </r>
  <r>
    <x v="0"/>
    <x v="13"/>
    <x v="7"/>
    <s v="B.Ellis"/>
    <s v="RIC"/>
    <x v="1"/>
    <n v="97"/>
    <x v="15"/>
  </r>
  <r>
    <x v="0"/>
    <x v="13"/>
    <x v="7"/>
    <s v="L.Montagna"/>
    <s v="STK"/>
    <x v="2"/>
    <n v="92"/>
    <x v="19"/>
  </r>
  <r>
    <x v="0"/>
    <x v="13"/>
    <x v="7"/>
    <s v="B.McEvoy"/>
    <s v="HAW"/>
    <x v="4"/>
    <n v="87"/>
    <x v="39"/>
  </r>
  <r>
    <x v="0"/>
    <x v="13"/>
    <x v="7"/>
    <s v="N.Jones"/>
    <s v="MEL"/>
    <x v="4"/>
    <n v="108"/>
    <x v="16"/>
  </r>
  <r>
    <x v="0"/>
    <x v="13"/>
    <x v="7"/>
    <s v="L.Dunstan"/>
    <s v="STK"/>
    <x v="4"/>
    <n v="84"/>
    <x v="3"/>
  </r>
  <r>
    <x v="0"/>
    <x v="13"/>
    <x v="7"/>
    <s v="J.Kennedy"/>
    <s v="WCE"/>
    <x v="4"/>
    <n v="85"/>
    <x v="16"/>
  </r>
  <r>
    <x v="0"/>
    <x v="14"/>
    <x v="7"/>
    <s v="R.Burton"/>
    <s v="HAW"/>
    <x v="2"/>
    <n v="78"/>
    <x v="3"/>
  </r>
  <r>
    <x v="0"/>
    <x v="14"/>
    <x v="7"/>
    <s v="S.Sidebottom"/>
    <s v="COL"/>
    <x v="1"/>
    <n v="95"/>
    <x v="55"/>
  </r>
  <r>
    <x v="0"/>
    <x v="14"/>
    <x v="7"/>
    <s v="J.Howe"/>
    <s v="COL"/>
    <x v="2"/>
    <n v="91"/>
    <x v="74"/>
  </r>
  <r>
    <x v="0"/>
    <x v="14"/>
    <x v="7"/>
    <s v="C.Pedersen"/>
    <s v="MEL"/>
    <x v="0"/>
    <n v="87"/>
    <x v="28"/>
  </r>
  <r>
    <x v="0"/>
    <x v="14"/>
    <x v="7"/>
    <s v="C.Petracca"/>
    <s v="MEL"/>
    <x v="0"/>
    <n v="80"/>
    <x v="82"/>
  </r>
  <r>
    <x v="0"/>
    <x v="14"/>
    <x v="7"/>
    <s v="M.Gawn"/>
    <s v="MEL"/>
    <x v="3"/>
    <n v="96"/>
    <x v="67"/>
  </r>
  <r>
    <x v="0"/>
    <x v="14"/>
    <x v="7"/>
    <s v="S.Mayes"/>
    <s v="BRL"/>
    <x v="2"/>
    <n v="80"/>
    <x v="53"/>
  </r>
  <r>
    <x v="0"/>
    <x v="14"/>
    <x v="7"/>
    <s v="T.Rockliff"/>
    <s v="BRL"/>
    <x v="1"/>
    <n v="76"/>
    <x v="91"/>
  </r>
  <r>
    <x v="0"/>
    <x v="14"/>
    <x v="7"/>
    <s v="R.Tarrant"/>
    <s v="NTH"/>
    <x v="2"/>
    <n v="68"/>
    <x v="11"/>
  </r>
  <r>
    <x v="0"/>
    <x v="14"/>
    <x v="7"/>
    <s v="J.Ziebell"/>
    <s v="NTH"/>
    <x v="1"/>
    <n v="93"/>
    <x v="39"/>
  </r>
  <r>
    <x v="0"/>
    <x v="14"/>
    <x v="7"/>
    <s v="S.Higgins"/>
    <s v="NTH"/>
    <x v="0"/>
    <n v="91"/>
    <x v="91"/>
  </r>
  <r>
    <x v="0"/>
    <x v="14"/>
    <x v="7"/>
    <s v="C.Dixon"/>
    <s v="PTA"/>
    <x v="0"/>
    <n v="85"/>
    <x v="7"/>
  </r>
  <r>
    <x v="0"/>
    <x v="14"/>
    <x v="7"/>
    <s v="J.Polec"/>
    <s v="PTA"/>
    <x v="1"/>
    <n v="85"/>
    <x v="7"/>
  </r>
  <r>
    <x v="0"/>
    <x v="14"/>
    <x v="7"/>
    <s v="L.Neale"/>
    <s v="FRE"/>
    <x v="1"/>
    <n v="110"/>
    <x v="65"/>
  </r>
  <r>
    <x v="0"/>
    <x v="14"/>
    <x v="7"/>
    <s v="B.Ellis"/>
    <s v="RIC"/>
    <x v="1"/>
    <n v="100"/>
    <x v="67"/>
  </r>
  <r>
    <x v="0"/>
    <x v="14"/>
    <x v="7"/>
    <s v="L.Dunstan"/>
    <s v="STK"/>
    <x v="1"/>
    <n v="83"/>
    <x v="92"/>
  </r>
  <r>
    <x v="0"/>
    <x v="14"/>
    <x v="7"/>
    <s v="L.Montagna"/>
    <s v="STK"/>
    <x v="2"/>
    <n v="89"/>
    <x v="0"/>
  </r>
  <r>
    <x v="0"/>
    <x v="14"/>
    <x v="7"/>
    <s v="H.Greenwood"/>
    <s v="ADE"/>
    <x v="0"/>
    <n v="85"/>
    <x v="42"/>
  </r>
  <r>
    <x v="0"/>
    <x v="14"/>
    <x v="7"/>
    <s v="B.McEvoy"/>
    <s v="HAW"/>
    <x v="4"/>
    <n v="80"/>
    <x v="88"/>
  </r>
  <r>
    <x v="0"/>
    <x v="14"/>
    <x v="7"/>
    <s v="N.Jones"/>
    <s v="MEL"/>
    <x v="4"/>
    <n v="108"/>
    <x v="16"/>
  </r>
  <r>
    <x v="0"/>
    <x v="14"/>
    <x v="7"/>
    <s v="C.Blakely"/>
    <s v="FRE"/>
    <x v="4"/>
    <n v="120"/>
    <x v="16"/>
  </r>
  <r>
    <x v="0"/>
    <x v="14"/>
    <x v="7"/>
    <s v="J.Kennedy"/>
    <s v="WCE"/>
    <x v="4"/>
    <n v="85"/>
    <x v="16"/>
  </r>
  <r>
    <x v="0"/>
    <x v="15"/>
    <x v="7"/>
    <s v="R.Burton"/>
    <s v="HAW"/>
    <x v="2"/>
    <n v="80"/>
    <x v="88"/>
  </r>
  <r>
    <x v="0"/>
    <x v="15"/>
    <x v="7"/>
    <s v="S.Sidebottom"/>
    <s v="COL"/>
    <x v="1"/>
    <n v="94"/>
    <x v="10"/>
  </r>
  <r>
    <x v="0"/>
    <x v="15"/>
    <x v="7"/>
    <s v="J.Howe"/>
    <s v="COL"/>
    <x v="2"/>
    <n v="91"/>
    <x v="16"/>
  </r>
  <r>
    <x v="0"/>
    <x v="15"/>
    <x v="7"/>
    <s v="M.Gawn"/>
    <s v="MEL"/>
    <x v="3"/>
    <n v="86"/>
    <x v="55"/>
  </r>
  <r>
    <x v="0"/>
    <x v="15"/>
    <x v="7"/>
    <s v="C.Petracca"/>
    <s v="MEL"/>
    <x v="0"/>
    <n v="84"/>
    <x v="54"/>
  </r>
  <r>
    <x v="0"/>
    <x v="15"/>
    <x v="7"/>
    <s v="C.Pedersen"/>
    <s v="MEL"/>
    <x v="0"/>
    <n v="84"/>
    <x v="98"/>
  </r>
  <r>
    <x v="0"/>
    <x v="15"/>
    <x v="7"/>
    <s v="S.Mayes"/>
    <s v="BRL"/>
    <x v="2"/>
    <n v="86"/>
    <x v="25"/>
  </r>
  <r>
    <x v="0"/>
    <x v="15"/>
    <x v="7"/>
    <s v="R.Tarrant"/>
    <s v="NTH"/>
    <x v="2"/>
    <n v="67"/>
    <x v="91"/>
  </r>
  <r>
    <x v="0"/>
    <x v="15"/>
    <x v="7"/>
    <s v="J.Ziebell"/>
    <s v="NTH"/>
    <x v="1"/>
    <n v="90"/>
    <x v="47"/>
  </r>
  <r>
    <x v="0"/>
    <x v="15"/>
    <x v="7"/>
    <s v="S.Higgins"/>
    <s v="NTH"/>
    <x v="0"/>
    <n v="87"/>
    <x v="57"/>
  </r>
  <r>
    <x v="0"/>
    <x v="15"/>
    <x v="7"/>
    <s v="M.Blicavs"/>
    <s v="GEE"/>
    <x v="1"/>
    <n v="106"/>
    <x v="111"/>
  </r>
  <r>
    <x v="0"/>
    <x v="15"/>
    <x v="7"/>
    <s v="J.Patton"/>
    <s v="GWS"/>
    <x v="0"/>
    <n v="95"/>
    <x v="65"/>
  </r>
  <r>
    <x v="0"/>
    <x v="15"/>
    <x v="7"/>
    <s v="C.Dixon"/>
    <s v="PTA"/>
    <x v="0"/>
    <n v="74"/>
    <x v="56"/>
  </r>
  <r>
    <x v="0"/>
    <x v="15"/>
    <x v="7"/>
    <s v="L.Neale"/>
    <s v="FRE"/>
    <x v="1"/>
    <n v="118"/>
    <x v="83"/>
  </r>
  <r>
    <x v="0"/>
    <x v="15"/>
    <x v="7"/>
    <s v="C.Blakely"/>
    <s v="FRE"/>
    <x v="1"/>
    <n v="119"/>
    <x v="76"/>
  </r>
  <r>
    <x v="0"/>
    <x v="15"/>
    <x v="7"/>
    <s v="B.Ellis"/>
    <s v="RIC"/>
    <x v="1"/>
    <n v="88"/>
    <x v="21"/>
  </r>
  <r>
    <x v="0"/>
    <x v="15"/>
    <x v="7"/>
    <s v="J.Steven"/>
    <s v="STK"/>
    <x v="1"/>
    <n v="78"/>
    <x v="56"/>
  </r>
  <r>
    <x v="0"/>
    <x v="15"/>
    <x v="7"/>
    <s v="L.Montagna"/>
    <s v="STK"/>
    <x v="2"/>
    <n v="91"/>
    <x v="57"/>
  </r>
  <r>
    <x v="0"/>
    <x v="15"/>
    <x v="7"/>
    <s v="B.McEvoy"/>
    <s v="HAW"/>
    <x v="4"/>
    <n v="83"/>
    <x v="33"/>
  </r>
  <r>
    <x v="0"/>
    <x v="15"/>
    <x v="7"/>
    <s v="N.Jones"/>
    <s v="MEL"/>
    <x v="4"/>
    <n v="108"/>
    <x v="16"/>
  </r>
  <r>
    <x v="0"/>
    <x v="15"/>
    <x v="7"/>
    <s v="Z.Williams"/>
    <s v="GWS"/>
    <x v="4"/>
    <n v="89"/>
    <x v="16"/>
  </r>
  <r>
    <x v="0"/>
    <x v="15"/>
    <x v="7"/>
    <s v="J.Kennedy"/>
    <s v="WCE"/>
    <x v="4"/>
    <n v="85"/>
    <x v="16"/>
  </r>
  <r>
    <x v="0"/>
    <x v="16"/>
    <x v="7"/>
    <s v="R.Burton"/>
    <s v="HAW"/>
    <x v="2"/>
    <n v="73"/>
    <x v="98"/>
  </r>
  <r>
    <x v="0"/>
    <x v="16"/>
    <x v="7"/>
    <s v="S.Sidebottom"/>
    <s v="COL"/>
    <x v="1"/>
    <n v="96"/>
    <x v="90"/>
  </r>
  <r>
    <x v="0"/>
    <x v="16"/>
    <x v="7"/>
    <s v="J.Howe"/>
    <s v="COL"/>
    <x v="2"/>
    <n v="91"/>
    <x v="82"/>
  </r>
  <r>
    <x v="0"/>
    <x v="16"/>
    <x v="7"/>
    <s v="M.Gawn"/>
    <s v="MEL"/>
    <x v="3"/>
    <n v="75"/>
    <x v="98"/>
  </r>
  <r>
    <x v="0"/>
    <x v="16"/>
    <x v="7"/>
    <s v="C.Pedersen"/>
    <s v="MEL"/>
    <x v="0"/>
    <n v="74"/>
    <x v="84"/>
  </r>
  <r>
    <x v="0"/>
    <x v="16"/>
    <x v="7"/>
    <s v="S.Mayes"/>
    <s v="BRL"/>
    <x v="2"/>
    <n v="80"/>
    <x v="6"/>
  </r>
  <r>
    <x v="0"/>
    <x v="16"/>
    <x v="7"/>
    <s v="J.Ziebell"/>
    <s v="NTH"/>
    <x v="1"/>
    <n v="89"/>
    <x v="7"/>
  </r>
  <r>
    <x v="0"/>
    <x v="16"/>
    <x v="7"/>
    <s v="S.Higgins"/>
    <s v="NTH"/>
    <x v="0"/>
    <n v="92"/>
    <x v="69"/>
  </r>
  <r>
    <x v="0"/>
    <x v="16"/>
    <x v="7"/>
    <s v="M.Blicavs"/>
    <s v="GEE"/>
    <x v="1"/>
    <n v="100"/>
    <x v="0"/>
  </r>
  <r>
    <x v="0"/>
    <x v="16"/>
    <x v="7"/>
    <s v="Z.Williams"/>
    <s v="GWS"/>
    <x v="2"/>
    <n v="91"/>
    <x v="102"/>
  </r>
  <r>
    <x v="0"/>
    <x v="16"/>
    <x v="7"/>
    <s v="J.Patton"/>
    <s v="GWS"/>
    <x v="0"/>
    <n v="103"/>
    <x v="99"/>
  </r>
  <r>
    <x v="0"/>
    <x v="16"/>
    <x v="7"/>
    <s v="C.Dixon"/>
    <s v="PTA"/>
    <x v="0"/>
    <n v="86"/>
    <x v="8"/>
  </r>
  <r>
    <x v="0"/>
    <x v="16"/>
    <x v="7"/>
    <s v="C.Blakely"/>
    <s v="FRE"/>
    <x v="1"/>
    <n v="123"/>
    <x v="37"/>
  </r>
  <r>
    <x v="0"/>
    <x v="16"/>
    <x v="7"/>
    <s v="L.Neale"/>
    <s v="FRE"/>
    <x v="1"/>
    <n v="119"/>
    <x v="40"/>
  </r>
  <r>
    <x v="0"/>
    <x v="16"/>
    <x v="7"/>
    <s v="B.Ellis"/>
    <s v="RIC"/>
    <x v="1"/>
    <n v="88"/>
    <x v="19"/>
  </r>
  <r>
    <x v="0"/>
    <x v="16"/>
    <x v="7"/>
    <s v="J.Steven"/>
    <s v="STK"/>
    <x v="1"/>
    <n v="83"/>
    <x v="67"/>
  </r>
  <r>
    <x v="0"/>
    <x v="16"/>
    <x v="7"/>
    <s v="L.Montagna"/>
    <s v="STK"/>
    <x v="2"/>
    <n v="88"/>
    <x v="44"/>
  </r>
  <r>
    <x v="0"/>
    <x v="16"/>
    <x v="7"/>
    <s v="J.Kennedy"/>
    <s v="WCE"/>
    <x v="0"/>
    <n v="74"/>
    <x v="55"/>
  </r>
  <r>
    <x v="0"/>
    <x v="16"/>
    <x v="7"/>
    <s v="B.McEvoy"/>
    <s v="HAW"/>
    <x v="4"/>
    <n v="92"/>
    <x v="62"/>
  </r>
  <r>
    <x v="0"/>
    <x v="16"/>
    <x v="7"/>
    <s v="N.Jones"/>
    <s v="MEL"/>
    <x v="4"/>
    <n v="108"/>
    <x v="16"/>
  </r>
  <r>
    <x v="0"/>
    <x v="16"/>
    <x v="7"/>
    <s v="C.Petracca"/>
    <s v="MEL"/>
    <x v="4"/>
    <n v="80"/>
    <x v="6"/>
  </r>
  <r>
    <x v="0"/>
    <x v="16"/>
    <x v="7"/>
    <s v="R.Tarrant"/>
    <s v="NTH"/>
    <x v="4"/>
    <n v="66"/>
    <x v="96"/>
  </r>
  <r>
    <x v="0"/>
    <x v="17"/>
    <x v="7"/>
    <s v="R.Burton"/>
    <s v="HAW"/>
    <x v="2"/>
    <n v="76"/>
    <x v="17"/>
  </r>
  <r>
    <x v="0"/>
    <x v="17"/>
    <x v="7"/>
    <s v="S.Sidebottom"/>
    <s v="COL"/>
    <x v="1"/>
    <n v="94"/>
    <x v="3"/>
  </r>
  <r>
    <x v="0"/>
    <x v="17"/>
    <x v="7"/>
    <s v="J.Howe"/>
    <s v="COL"/>
    <x v="2"/>
    <n v="93"/>
    <x v="60"/>
  </r>
  <r>
    <x v="0"/>
    <x v="17"/>
    <x v="7"/>
    <s v="M.Gawn"/>
    <s v="MEL"/>
    <x v="3"/>
    <n v="92"/>
    <x v="31"/>
  </r>
  <r>
    <x v="0"/>
    <x v="17"/>
    <x v="7"/>
    <s v="C.Petracca"/>
    <s v="MEL"/>
    <x v="0"/>
    <n v="81"/>
    <x v="64"/>
  </r>
  <r>
    <x v="0"/>
    <x v="17"/>
    <x v="7"/>
    <s v="S.Mayes"/>
    <s v="BRL"/>
    <x v="2"/>
    <n v="79"/>
    <x v="83"/>
  </r>
  <r>
    <x v="0"/>
    <x v="17"/>
    <x v="7"/>
    <s v="R.Bastinac"/>
    <s v="BRL"/>
    <x v="1"/>
    <n v="84"/>
    <x v="50"/>
  </r>
  <r>
    <x v="0"/>
    <x v="17"/>
    <x v="7"/>
    <s v="S.Higgins"/>
    <s v="NTH"/>
    <x v="0"/>
    <n v="92"/>
    <x v="102"/>
  </r>
  <r>
    <x v="0"/>
    <x v="17"/>
    <x v="7"/>
    <s v="M.Blicavs"/>
    <s v="GEE"/>
    <x v="1"/>
    <n v="106"/>
    <x v="31"/>
  </r>
  <r>
    <x v="0"/>
    <x v="17"/>
    <x v="7"/>
    <s v="Z.Williams"/>
    <s v="GWS"/>
    <x v="2"/>
    <n v="97"/>
    <x v="68"/>
  </r>
  <r>
    <x v="0"/>
    <x v="17"/>
    <x v="7"/>
    <s v="J.Patton"/>
    <s v="GWS"/>
    <x v="0"/>
    <n v="103"/>
    <x v="61"/>
  </r>
  <r>
    <x v="0"/>
    <x v="17"/>
    <x v="7"/>
    <s v="C.Dixon"/>
    <s v="PTA"/>
    <x v="0"/>
    <n v="84"/>
    <x v="92"/>
  </r>
  <r>
    <x v="0"/>
    <x v="17"/>
    <x v="7"/>
    <s v="L.Neale"/>
    <s v="FRE"/>
    <x v="1"/>
    <n v="112"/>
    <x v="83"/>
  </r>
  <r>
    <x v="0"/>
    <x v="17"/>
    <x v="7"/>
    <s v="C.Blakely"/>
    <s v="FRE"/>
    <x v="1"/>
    <n v="124"/>
    <x v="15"/>
  </r>
  <r>
    <x v="0"/>
    <x v="17"/>
    <x v="7"/>
    <s v="B.Ellis"/>
    <s v="RIC"/>
    <x v="1"/>
    <n v="85"/>
    <x v="1"/>
  </r>
  <r>
    <x v="0"/>
    <x v="17"/>
    <x v="7"/>
    <s v="J.Steven"/>
    <s v="STK"/>
    <x v="1"/>
    <n v="81"/>
    <x v="11"/>
  </r>
  <r>
    <x v="0"/>
    <x v="17"/>
    <x v="7"/>
    <s v="L.Montagna"/>
    <s v="STK"/>
    <x v="2"/>
    <n v="86"/>
    <x v="3"/>
  </r>
  <r>
    <x v="0"/>
    <x v="17"/>
    <x v="7"/>
    <s v="J.Kennedy"/>
    <s v="WCE"/>
    <x v="0"/>
    <n v="74"/>
    <x v="4"/>
  </r>
  <r>
    <x v="0"/>
    <x v="17"/>
    <x v="7"/>
    <s v="B.McEvoy"/>
    <s v="HAW"/>
    <x v="4"/>
    <n v="96"/>
    <x v="48"/>
  </r>
  <r>
    <x v="0"/>
    <x v="17"/>
    <x v="7"/>
    <s v="N.Jones"/>
    <s v="MEL"/>
    <x v="4"/>
    <n v="108"/>
    <x v="16"/>
  </r>
  <r>
    <x v="0"/>
    <x v="17"/>
    <x v="7"/>
    <s v="R.Tarrant"/>
    <s v="NTH"/>
    <x v="4"/>
    <n v="66"/>
    <x v="16"/>
  </r>
  <r>
    <x v="0"/>
    <x v="17"/>
    <x v="7"/>
    <s v="J.Ziebell"/>
    <s v="NTH"/>
    <x v="4"/>
    <n v="89"/>
    <x v="16"/>
  </r>
  <r>
    <x v="0"/>
    <x v="18"/>
    <x v="7"/>
    <s v="R.Burton"/>
    <s v="HAW"/>
    <x v="2"/>
    <n v="76"/>
    <x v="43"/>
  </r>
  <r>
    <x v="0"/>
    <x v="18"/>
    <x v="7"/>
    <s v="S.Sidebottom"/>
    <s v="COL"/>
    <x v="1"/>
    <n v="90"/>
    <x v="47"/>
  </r>
  <r>
    <x v="0"/>
    <x v="18"/>
    <x v="7"/>
    <s v="J.Howe"/>
    <s v="COL"/>
    <x v="2"/>
    <n v="93"/>
    <x v="134"/>
  </r>
  <r>
    <x v="0"/>
    <x v="18"/>
    <x v="7"/>
    <s v="C.Petracca"/>
    <s v="MEL"/>
    <x v="0"/>
    <n v="82"/>
    <x v="88"/>
  </r>
  <r>
    <x v="0"/>
    <x v="18"/>
    <x v="7"/>
    <s v="D.Tyson"/>
    <s v="MEL"/>
    <x v="1"/>
    <n v="90"/>
    <x v="43"/>
  </r>
  <r>
    <x v="0"/>
    <x v="18"/>
    <x v="7"/>
    <s v="M.Gawn"/>
    <s v="MEL"/>
    <x v="3"/>
    <n v="92"/>
    <x v="32"/>
  </r>
  <r>
    <x v="0"/>
    <x v="18"/>
    <x v="7"/>
    <s v="S.Mayes"/>
    <s v="BRL"/>
    <x v="2"/>
    <n v="76"/>
    <x v="71"/>
  </r>
  <r>
    <x v="0"/>
    <x v="18"/>
    <x v="7"/>
    <s v="R.Tarrant"/>
    <s v="NTH"/>
    <x v="2"/>
    <n v="61"/>
    <x v="100"/>
  </r>
  <r>
    <x v="0"/>
    <x v="18"/>
    <x v="7"/>
    <s v="J.Ziebell"/>
    <s v="NTH"/>
    <x v="1"/>
    <n v="96"/>
    <x v="48"/>
  </r>
  <r>
    <x v="0"/>
    <x v="18"/>
    <x v="7"/>
    <s v="S.Higgins"/>
    <s v="NTH"/>
    <x v="0"/>
    <n v="94"/>
    <x v="99"/>
  </r>
  <r>
    <x v="0"/>
    <x v="18"/>
    <x v="7"/>
    <s v="Z.Williams"/>
    <s v="GWS"/>
    <x v="2"/>
    <n v="84"/>
    <x v="102"/>
  </r>
  <r>
    <x v="0"/>
    <x v="18"/>
    <x v="7"/>
    <s v="J.Patton"/>
    <s v="GWS"/>
    <x v="0"/>
    <n v="85"/>
    <x v="71"/>
  </r>
  <r>
    <x v="0"/>
    <x v="18"/>
    <x v="7"/>
    <s v="C.Dixon"/>
    <s v="PTA"/>
    <x v="0"/>
    <n v="81"/>
    <x v="71"/>
  </r>
  <r>
    <x v="0"/>
    <x v="18"/>
    <x v="7"/>
    <s v="C.Blakely"/>
    <s v="FRE"/>
    <x v="1"/>
    <n v="111"/>
    <x v="169"/>
  </r>
  <r>
    <x v="0"/>
    <x v="18"/>
    <x v="7"/>
    <s v="L.Neale"/>
    <s v="FRE"/>
    <x v="1"/>
    <n v="117"/>
    <x v="65"/>
  </r>
  <r>
    <x v="0"/>
    <x v="18"/>
    <x v="7"/>
    <s v="B.Ellis"/>
    <s v="RIC"/>
    <x v="1"/>
    <n v="84"/>
    <x v="72"/>
  </r>
  <r>
    <x v="0"/>
    <x v="18"/>
    <x v="7"/>
    <s v="J.Steven"/>
    <s v="STK"/>
    <x v="1"/>
    <n v="80"/>
    <x v="9"/>
  </r>
  <r>
    <x v="0"/>
    <x v="18"/>
    <x v="7"/>
    <s v="J.Kennedy"/>
    <s v="WCE"/>
    <x v="0"/>
    <n v="73"/>
    <x v="63"/>
  </r>
  <r>
    <x v="0"/>
    <x v="18"/>
    <x v="7"/>
    <s v="B.McEvoy"/>
    <s v="HAW"/>
    <x v="4"/>
    <n v="105"/>
    <x v="40"/>
  </r>
  <r>
    <x v="0"/>
    <x v="18"/>
    <x v="7"/>
    <s v="N.Jones"/>
    <s v="MEL"/>
    <x v="4"/>
    <n v="108"/>
    <x v="16"/>
  </r>
  <r>
    <x v="0"/>
    <x v="18"/>
    <x v="7"/>
    <s v="C.Curnow"/>
    <s v="CAR"/>
    <x v="4"/>
    <n v="88"/>
    <x v="63"/>
  </r>
  <r>
    <x v="0"/>
    <x v="18"/>
    <x v="7"/>
    <s v="L.Montagna"/>
    <s v="STK"/>
    <x v="4"/>
    <n v="86"/>
    <x v="16"/>
  </r>
  <r>
    <x v="0"/>
    <x v="19"/>
    <x v="7"/>
    <s v="R.Burton"/>
    <s v="HAW"/>
    <x v="2"/>
    <n v="77"/>
    <x v="43"/>
  </r>
  <r>
    <x v="0"/>
    <x v="19"/>
    <x v="7"/>
    <s v="S.Sidebottom"/>
    <s v="COL"/>
    <x v="1"/>
    <n v="92"/>
    <x v="83"/>
  </r>
  <r>
    <x v="0"/>
    <x v="19"/>
    <x v="7"/>
    <s v="J.Howe"/>
    <s v="COL"/>
    <x v="2"/>
    <n v="87"/>
    <x v="3"/>
  </r>
  <r>
    <x v="0"/>
    <x v="19"/>
    <x v="7"/>
    <s v="J.Hunt"/>
    <s v="MEL"/>
    <x v="2"/>
    <n v="69"/>
    <x v="126"/>
  </r>
  <r>
    <x v="0"/>
    <x v="19"/>
    <x v="7"/>
    <s v="N.Jones"/>
    <s v="MEL"/>
    <x v="1"/>
    <n v="95"/>
    <x v="98"/>
  </r>
  <r>
    <x v="0"/>
    <x v="19"/>
    <x v="7"/>
    <s v="D.Tyson"/>
    <s v="MEL"/>
    <x v="1"/>
    <n v="88"/>
    <x v="6"/>
  </r>
  <r>
    <x v="0"/>
    <x v="19"/>
    <x v="7"/>
    <s v="M.Gawn"/>
    <s v="MEL"/>
    <x v="3"/>
    <n v="105"/>
    <x v="151"/>
  </r>
  <r>
    <x v="0"/>
    <x v="19"/>
    <x v="7"/>
    <s v="C.Petracca"/>
    <s v="MEL"/>
    <x v="0"/>
    <n v="80"/>
    <x v="86"/>
  </r>
  <r>
    <x v="0"/>
    <x v="19"/>
    <x v="7"/>
    <s v="S.Higgins"/>
    <s v="NTH"/>
    <x v="0"/>
    <n v="93"/>
    <x v="39"/>
  </r>
  <r>
    <x v="0"/>
    <x v="19"/>
    <x v="7"/>
    <s v="R.Tarrant"/>
    <s v="NTH"/>
    <x v="2"/>
    <n v="61"/>
    <x v="54"/>
  </r>
  <r>
    <x v="0"/>
    <x v="19"/>
    <x v="7"/>
    <s v="J.Ziebell"/>
    <s v="NTH"/>
    <x v="1"/>
    <n v="89"/>
    <x v="99"/>
  </r>
  <r>
    <x v="0"/>
    <x v="19"/>
    <x v="7"/>
    <s v="C.Sinclair"/>
    <s v="SYD"/>
    <x v="0"/>
    <n v="91"/>
    <x v="11"/>
  </r>
  <r>
    <x v="0"/>
    <x v="19"/>
    <x v="7"/>
    <s v="Z.Williams"/>
    <s v="GWS"/>
    <x v="2"/>
    <n v="90"/>
    <x v="24"/>
  </r>
  <r>
    <x v="0"/>
    <x v="19"/>
    <x v="7"/>
    <s v="C.Dixon"/>
    <s v="PTA"/>
    <x v="0"/>
    <n v="80"/>
    <x v="0"/>
  </r>
  <r>
    <x v="0"/>
    <x v="19"/>
    <x v="7"/>
    <s v="L.Neale"/>
    <s v="FRE"/>
    <x v="1"/>
    <n v="125"/>
    <x v="170"/>
  </r>
  <r>
    <x v="0"/>
    <x v="19"/>
    <x v="7"/>
    <s v="B.Ellis"/>
    <s v="RIC"/>
    <x v="1"/>
    <n v="78"/>
    <x v="82"/>
  </r>
  <r>
    <x v="0"/>
    <x v="19"/>
    <x v="7"/>
    <s v="J.Steven"/>
    <s v="STK"/>
    <x v="1"/>
    <n v="80"/>
    <x v="94"/>
  </r>
  <r>
    <x v="0"/>
    <x v="19"/>
    <x v="7"/>
    <s v="J.Kennedy"/>
    <s v="WCE"/>
    <x v="0"/>
    <n v="78"/>
    <x v="35"/>
  </r>
  <r>
    <x v="0"/>
    <x v="19"/>
    <x v="7"/>
    <s v="B.McEvoy"/>
    <s v="HAW"/>
    <x v="4"/>
    <n v="107"/>
    <x v="6"/>
  </r>
  <r>
    <x v="0"/>
    <x v="19"/>
    <x v="7"/>
    <s v="S.Mayes"/>
    <s v="BRL"/>
    <x v="4"/>
    <n v="83"/>
    <x v="16"/>
  </r>
  <r>
    <x v="0"/>
    <x v="19"/>
    <x v="7"/>
    <s v="C.Curnow"/>
    <s v="CAR"/>
    <x v="4"/>
    <n v="84"/>
    <x v="88"/>
  </r>
  <r>
    <x v="0"/>
    <x v="19"/>
    <x v="7"/>
    <s v="L.Montagna"/>
    <s v="STK"/>
    <x v="4"/>
    <n v="86"/>
    <x v="16"/>
  </r>
  <r>
    <x v="0"/>
    <x v="20"/>
    <x v="7"/>
    <s v="R.Burton"/>
    <s v="HAW"/>
    <x v="2"/>
    <n v="82"/>
    <x v="83"/>
  </r>
  <r>
    <x v="0"/>
    <x v="20"/>
    <x v="7"/>
    <s v="S.Sidebottom"/>
    <s v="COL"/>
    <x v="1"/>
    <n v="94"/>
    <x v="90"/>
  </r>
  <r>
    <x v="0"/>
    <x v="20"/>
    <x v="7"/>
    <s v="J.Howe"/>
    <s v="COL"/>
    <x v="2"/>
    <n v="93"/>
    <x v="67"/>
  </r>
  <r>
    <x v="0"/>
    <x v="20"/>
    <x v="7"/>
    <s v="J.Hunt"/>
    <s v="MEL"/>
    <x v="2"/>
    <n v="70"/>
    <x v="7"/>
  </r>
  <r>
    <x v="0"/>
    <x v="20"/>
    <x v="7"/>
    <s v="N.Jones"/>
    <s v="MEL"/>
    <x v="1"/>
    <n v="102"/>
    <x v="81"/>
  </r>
  <r>
    <x v="0"/>
    <x v="20"/>
    <x v="7"/>
    <s v="D.Tyson"/>
    <s v="MEL"/>
    <x v="1"/>
    <n v="84"/>
    <x v="54"/>
  </r>
  <r>
    <x v="0"/>
    <x v="20"/>
    <x v="7"/>
    <s v="M.Gawn"/>
    <s v="MEL"/>
    <x v="3"/>
    <n v="100"/>
    <x v="28"/>
  </r>
  <r>
    <x v="0"/>
    <x v="20"/>
    <x v="7"/>
    <s v="C.Petracca"/>
    <s v="MEL"/>
    <x v="0"/>
    <n v="74"/>
    <x v="50"/>
  </r>
  <r>
    <x v="0"/>
    <x v="20"/>
    <x v="7"/>
    <s v="S.Mayes"/>
    <s v="BRL"/>
    <x v="2"/>
    <n v="76"/>
    <x v="17"/>
  </r>
  <r>
    <x v="0"/>
    <x v="20"/>
    <x v="7"/>
    <s v="S.Higgins"/>
    <s v="NTH"/>
    <x v="0"/>
    <n v="92"/>
    <x v="4"/>
  </r>
  <r>
    <x v="0"/>
    <x v="20"/>
    <x v="7"/>
    <s v="S.Gibson"/>
    <s v="NTH"/>
    <x v="1"/>
    <n v="91"/>
    <x v="7"/>
  </r>
  <r>
    <x v="0"/>
    <x v="20"/>
    <x v="7"/>
    <s v="C.Sinclair"/>
    <s v="SYD"/>
    <x v="0"/>
    <n v="97"/>
    <x v="21"/>
  </r>
  <r>
    <x v="0"/>
    <x v="20"/>
    <x v="7"/>
    <s v="Z.Williams"/>
    <s v="GWS"/>
    <x v="2"/>
    <n v="104"/>
    <x v="15"/>
  </r>
  <r>
    <x v="0"/>
    <x v="20"/>
    <x v="7"/>
    <s v="C.Dixon"/>
    <s v="PTA"/>
    <x v="0"/>
    <n v="78"/>
    <x v="57"/>
  </r>
  <r>
    <x v="0"/>
    <x v="20"/>
    <x v="7"/>
    <s v="L.Neale"/>
    <s v="FRE"/>
    <x v="1"/>
    <n v="115"/>
    <x v="105"/>
  </r>
  <r>
    <x v="0"/>
    <x v="20"/>
    <x v="7"/>
    <s v="B.Ellis"/>
    <s v="RIC"/>
    <x v="1"/>
    <n v="78"/>
    <x v="55"/>
  </r>
  <r>
    <x v="0"/>
    <x v="20"/>
    <x v="7"/>
    <s v="J.Steven"/>
    <s v="STK"/>
    <x v="1"/>
    <n v="72"/>
    <x v="30"/>
  </r>
  <r>
    <x v="0"/>
    <x v="20"/>
    <x v="7"/>
    <s v="J.Kennedy"/>
    <s v="WCE"/>
    <x v="0"/>
    <n v="90"/>
    <x v="20"/>
  </r>
  <r>
    <x v="0"/>
    <x v="20"/>
    <x v="7"/>
    <s v="B.McEvoy"/>
    <s v="HAW"/>
    <x v="4"/>
    <n v="110"/>
    <x v="57"/>
  </r>
  <r>
    <x v="0"/>
    <x v="20"/>
    <x v="7"/>
    <s v="J.Ziebell"/>
    <s v="NTH"/>
    <x v="4"/>
    <n v="89"/>
    <x v="16"/>
  </r>
  <r>
    <x v="0"/>
    <x v="20"/>
    <x v="7"/>
    <s v="C.Curnow"/>
    <s v="CAR"/>
    <x v="4"/>
    <n v="85"/>
    <x v="90"/>
  </r>
  <r>
    <x v="0"/>
    <x v="20"/>
    <x v="7"/>
    <s v="L.Montagna"/>
    <s v="STK"/>
    <x v="4"/>
    <n v="86"/>
    <x v="16"/>
  </r>
  <r>
    <x v="1"/>
    <x v="0"/>
    <x v="8"/>
    <s v="B.Goddard"/>
    <s v="ESS"/>
    <x v="1"/>
    <n v="106"/>
    <x v="57"/>
  </r>
  <r>
    <x v="1"/>
    <x v="0"/>
    <x v="8"/>
    <s v="D.Byrne-Jones"/>
    <s v="PTA"/>
    <x v="2"/>
    <n v="68"/>
    <x v="42"/>
  </r>
  <r>
    <x v="1"/>
    <x v="0"/>
    <x v="8"/>
    <s v="T.Cotchin"/>
    <s v="RIC"/>
    <x v="1"/>
    <n v="103"/>
    <x v="85"/>
  </r>
  <r>
    <x v="1"/>
    <x v="0"/>
    <x v="8"/>
    <s v="A.Treloar"/>
    <s v="COL"/>
    <x v="1"/>
    <n v="105"/>
    <x v="9"/>
  </r>
  <r>
    <x v="1"/>
    <x v="0"/>
    <x v="8"/>
    <s v="S.Jacobs"/>
    <s v="ADE"/>
    <x v="3"/>
    <n v="103"/>
    <x v="83"/>
  </r>
  <r>
    <x v="1"/>
    <x v="0"/>
    <x v="8"/>
    <s v="E.Betts"/>
    <s v="ADE"/>
    <x v="0"/>
    <n v="68"/>
    <x v="28"/>
  </r>
  <r>
    <x v="1"/>
    <x v="0"/>
    <x v="8"/>
    <s v="J.Roughead"/>
    <s v="HAW"/>
    <x v="0"/>
    <n v="78"/>
    <x v="108"/>
  </r>
  <r>
    <x v="1"/>
    <x v="0"/>
    <x v="8"/>
    <s v="T.Bell"/>
    <s v="BRL"/>
    <x v="0"/>
    <n v="62"/>
    <x v="44"/>
  </r>
  <r>
    <x v="1"/>
    <x v="0"/>
    <x v="8"/>
    <s v="M.Robinson"/>
    <s v="BRL"/>
    <x v="0"/>
    <n v="82"/>
    <x v="52"/>
  </r>
  <r>
    <x v="1"/>
    <x v="0"/>
    <x v="8"/>
    <s v="L.Hodge"/>
    <s v="BRL"/>
    <x v="2"/>
    <n v="84"/>
    <x v="43"/>
  </r>
  <r>
    <x v="1"/>
    <x v="0"/>
    <x v="8"/>
    <s v="E.Yeo"/>
    <s v="WCE"/>
    <x v="2"/>
    <n v="121"/>
    <x v="99"/>
  </r>
  <r>
    <x v="1"/>
    <x v="0"/>
    <x v="8"/>
    <s v="J.Redden"/>
    <s v="WCE"/>
    <x v="1"/>
    <n v="73"/>
    <x v="82"/>
  </r>
  <r>
    <x v="1"/>
    <x v="0"/>
    <x v="8"/>
    <s v="L.Whitfield"/>
    <s v="GWS"/>
    <x v="1"/>
    <n v="98"/>
    <x v="60"/>
  </r>
  <r>
    <x v="1"/>
    <x v="0"/>
    <x v="8"/>
    <s v="H.Shaw"/>
    <s v="GWS"/>
    <x v="2"/>
    <n v="85"/>
    <x v="60"/>
  </r>
  <r>
    <x v="1"/>
    <x v="0"/>
    <x v="8"/>
    <s v="T.Greene"/>
    <s v="GWS"/>
    <x v="0"/>
    <n v="91"/>
    <x v="134"/>
  </r>
  <r>
    <x v="1"/>
    <x v="0"/>
    <x v="8"/>
    <s v="S.Higgins"/>
    <s v="NTH"/>
    <x v="1"/>
    <n v="89"/>
    <x v="67"/>
  </r>
  <r>
    <x v="1"/>
    <x v="0"/>
    <x v="8"/>
    <s v="M.Williams"/>
    <s v="NTH"/>
    <x v="2"/>
    <n v="75"/>
    <x v="61"/>
  </r>
  <r>
    <x v="1"/>
    <x v="0"/>
    <x v="8"/>
    <s v="D.Armitage"/>
    <s v="STK"/>
    <x v="1"/>
    <n v="58"/>
    <x v="55"/>
  </r>
  <r>
    <x v="1"/>
    <x v="0"/>
    <x v="8"/>
    <s v="P.Dangerfield"/>
    <s v="GEE"/>
    <x v="4"/>
    <n v="137"/>
    <x v="16"/>
  </r>
  <r>
    <x v="1"/>
    <x v="0"/>
    <x v="8"/>
    <s v="P.Hanley"/>
    <s v="GCS"/>
    <x v="4"/>
    <n v="86"/>
    <x v="16"/>
  </r>
  <r>
    <x v="1"/>
    <x v="0"/>
    <x v="8"/>
    <s v="J.Martin"/>
    <s v="GCS"/>
    <x v="4"/>
    <n v="80"/>
    <x v="96"/>
  </r>
  <r>
    <x v="1"/>
    <x v="0"/>
    <x v="8"/>
    <s v="T.Goldstein"/>
    <s v="NTH"/>
    <x v="4"/>
    <n v="102"/>
    <x v="62"/>
  </r>
  <r>
    <x v="1"/>
    <x v="1"/>
    <x v="8"/>
    <s v="B.Goddard"/>
    <s v="ESS"/>
    <x v="1"/>
    <n v="100"/>
    <x v="0"/>
  </r>
  <r>
    <x v="1"/>
    <x v="1"/>
    <x v="8"/>
    <s v="D.Byrne-Jones"/>
    <s v="PTA"/>
    <x v="2"/>
    <n v="69"/>
    <x v="39"/>
  </r>
  <r>
    <x v="1"/>
    <x v="1"/>
    <x v="8"/>
    <s v="S.Motlop"/>
    <s v="PTA"/>
    <x v="0"/>
    <n v="81"/>
    <x v="39"/>
  </r>
  <r>
    <x v="1"/>
    <x v="1"/>
    <x v="8"/>
    <s v="P.Dangerfield"/>
    <s v="GEE"/>
    <x v="1"/>
    <n v="135"/>
    <x v="80"/>
  </r>
  <r>
    <x v="1"/>
    <x v="1"/>
    <x v="8"/>
    <s v="J.Martin"/>
    <s v="GCS"/>
    <x v="0"/>
    <n v="87"/>
    <x v="65"/>
  </r>
  <r>
    <x v="1"/>
    <x v="1"/>
    <x v="8"/>
    <s v="T.Cotchin"/>
    <s v="RIC"/>
    <x v="1"/>
    <n v="98"/>
    <x v="7"/>
  </r>
  <r>
    <x v="1"/>
    <x v="1"/>
    <x v="8"/>
    <s v="L.Jong"/>
    <s v="WBD"/>
    <x v="0"/>
    <n v="52"/>
    <x v="87"/>
  </r>
  <r>
    <x v="1"/>
    <x v="1"/>
    <x v="8"/>
    <s v="A.Treloar"/>
    <s v="COL"/>
    <x v="1"/>
    <n v="107"/>
    <x v="31"/>
  </r>
  <r>
    <x v="1"/>
    <x v="1"/>
    <x v="8"/>
    <s v="J.Roughead"/>
    <s v="HAW"/>
    <x v="0"/>
    <n v="81"/>
    <x v="63"/>
  </r>
  <r>
    <x v="1"/>
    <x v="1"/>
    <x v="8"/>
    <s v="G.Hewett"/>
    <s v="SYD"/>
    <x v="0"/>
    <n v="66"/>
    <x v="64"/>
  </r>
  <r>
    <x v="1"/>
    <x v="1"/>
    <x v="8"/>
    <s v="L.Hodge"/>
    <s v="BRL"/>
    <x v="2"/>
    <n v="80"/>
    <x v="29"/>
  </r>
  <r>
    <x v="1"/>
    <x v="1"/>
    <x v="8"/>
    <s v="E.Yeo"/>
    <s v="WCE"/>
    <x v="2"/>
    <n v="121"/>
    <x v="62"/>
  </r>
  <r>
    <x v="1"/>
    <x v="1"/>
    <x v="8"/>
    <s v="J.Hunt"/>
    <s v="MEL"/>
    <x v="2"/>
    <n v="55"/>
    <x v="125"/>
  </r>
  <r>
    <x v="1"/>
    <x v="1"/>
    <x v="8"/>
    <s v="H.Shaw"/>
    <s v="GWS"/>
    <x v="2"/>
    <n v="90"/>
    <x v="72"/>
  </r>
  <r>
    <x v="1"/>
    <x v="1"/>
    <x v="8"/>
    <s v="L.Whitfield"/>
    <s v="GWS"/>
    <x v="1"/>
    <n v="101"/>
    <x v="56"/>
  </r>
  <r>
    <x v="1"/>
    <x v="1"/>
    <x v="8"/>
    <s v="S.Higgins"/>
    <s v="NTH"/>
    <x v="1"/>
    <n v="97"/>
    <x v="20"/>
  </r>
  <r>
    <x v="1"/>
    <x v="1"/>
    <x v="8"/>
    <s v="T.Goldstein"/>
    <s v="NTH"/>
    <x v="3"/>
    <n v="108"/>
    <x v="38"/>
  </r>
  <r>
    <x v="1"/>
    <x v="1"/>
    <x v="8"/>
    <s v="D.Armitage"/>
    <s v="STK"/>
    <x v="1"/>
    <n v="64"/>
    <x v="96"/>
  </r>
  <r>
    <x v="1"/>
    <x v="1"/>
    <x v="8"/>
    <s v="P.Hanley"/>
    <s v="GCS"/>
    <x v="4"/>
    <n v="88"/>
    <x v="16"/>
  </r>
  <r>
    <x v="1"/>
    <x v="1"/>
    <x v="8"/>
    <s v="S.Jacobs"/>
    <s v="ADE"/>
    <x v="4"/>
    <n v="107"/>
    <x v="48"/>
  </r>
  <r>
    <x v="1"/>
    <x v="1"/>
    <x v="8"/>
    <s v="M.Robinson"/>
    <s v="BRL"/>
    <x v="4"/>
    <n v="72"/>
    <x v="16"/>
  </r>
  <r>
    <x v="1"/>
    <x v="1"/>
    <x v="8"/>
    <s v="T.Greene"/>
    <s v="GWS"/>
    <x v="4"/>
    <n v="89"/>
    <x v="16"/>
  </r>
  <r>
    <x v="1"/>
    <x v="2"/>
    <x v="8"/>
    <s v="B.Goddard"/>
    <s v="ESS"/>
    <x v="1"/>
    <n v="94"/>
    <x v="0"/>
  </r>
  <r>
    <x v="1"/>
    <x v="2"/>
    <x v="8"/>
    <s v="T.Stewart"/>
    <s v="GEE"/>
    <x v="2"/>
    <n v="85"/>
    <x v="63"/>
  </r>
  <r>
    <x v="1"/>
    <x v="2"/>
    <x v="8"/>
    <s v="P.Dangerfield"/>
    <s v="GEE"/>
    <x v="1"/>
    <n v="128"/>
    <x v="47"/>
  </r>
  <r>
    <x v="1"/>
    <x v="2"/>
    <x v="8"/>
    <s v="P.Hanley"/>
    <s v="GCS"/>
    <x v="2"/>
    <n v="80"/>
    <x v="146"/>
  </r>
  <r>
    <x v="1"/>
    <x v="2"/>
    <x v="8"/>
    <s v="J.Martin"/>
    <s v="GCS"/>
    <x v="0"/>
    <n v="91"/>
    <x v="25"/>
  </r>
  <r>
    <x v="1"/>
    <x v="2"/>
    <x v="8"/>
    <s v="T.Cotchin"/>
    <s v="RIC"/>
    <x v="1"/>
    <n v="102"/>
    <x v="37"/>
  </r>
  <r>
    <x v="1"/>
    <x v="2"/>
    <x v="8"/>
    <s v="M.Scharenberg"/>
    <s v="COL"/>
    <x v="2"/>
    <n v="65"/>
    <x v="0"/>
  </r>
  <r>
    <x v="1"/>
    <x v="2"/>
    <x v="8"/>
    <s v="A.Treloar"/>
    <s v="COL"/>
    <x v="1"/>
    <n v="107"/>
    <x v="62"/>
  </r>
  <r>
    <x v="1"/>
    <x v="2"/>
    <x v="8"/>
    <s v="S.Jacobs"/>
    <s v="ADE"/>
    <x v="3"/>
    <n v="105"/>
    <x v="102"/>
  </r>
  <r>
    <x v="1"/>
    <x v="2"/>
    <x v="8"/>
    <s v="Z.Fisher"/>
    <s v="CAR"/>
    <x v="0"/>
    <n v="72"/>
    <x v="96"/>
  </r>
  <r>
    <x v="1"/>
    <x v="2"/>
    <x v="8"/>
    <s v="J.Roughead"/>
    <s v="HAW"/>
    <x v="0"/>
    <n v="77"/>
    <x v="49"/>
  </r>
  <r>
    <x v="1"/>
    <x v="2"/>
    <x v="8"/>
    <s v="G.Hewett"/>
    <s v="SYD"/>
    <x v="0"/>
    <n v="58"/>
    <x v="171"/>
  </r>
  <r>
    <x v="1"/>
    <x v="2"/>
    <x v="8"/>
    <s v="M.Robinson"/>
    <s v="BRL"/>
    <x v="0"/>
    <n v="76"/>
    <x v="8"/>
  </r>
  <r>
    <x v="1"/>
    <x v="2"/>
    <x v="8"/>
    <s v="E.Yeo"/>
    <s v="WCE"/>
    <x v="2"/>
    <n v="104"/>
    <x v="45"/>
  </r>
  <r>
    <x v="1"/>
    <x v="2"/>
    <x v="8"/>
    <s v="H.Shaw"/>
    <s v="GWS"/>
    <x v="2"/>
    <n v="87"/>
    <x v="30"/>
  </r>
  <r>
    <x v="1"/>
    <x v="2"/>
    <x v="8"/>
    <s v="L.Whitfield"/>
    <s v="GWS"/>
    <x v="1"/>
    <n v="95"/>
    <x v="88"/>
  </r>
  <r>
    <x v="1"/>
    <x v="2"/>
    <x v="8"/>
    <s v="S.Higgins"/>
    <s v="NTH"/>
    <x v="1"/>
    <n v="97"/>
    <x v="64"/>
  </r>
  <r>
    <x v="1"/>
    <x v="2"/>
    <x v="8"/>
    <s v="D.Armitage"/>
    <s v="STK"/>
    <x v="1"/>
    <n v="61"/>
    <x v="108"/>
  </r>
  <r>
    <x v="1"/>
    <x v="2"/>
    <x v="8"/>
    <s v="D.Tyson"/>
    <s v="MEL"/>
    <x v="4"/>
    <n v="75"/>
    <x v="102"/>
  </r>
  <r>
    <x v="1"/>
    <x v="2"/>
    <x v="8"/>
    <s v="T.Greene"/>
    <s v="GWS"/>
    <x v="4"/>
    <n v="89"/>
    <x v="16"/>
  </r>
  <r>
    <x v="1"/>
    <x v="2"/>
    <x v="8"/>
    <s v="T.Goldstein"/>
    <s v="NTH"/>
    <x v="4"/>
    <n v="102"/>
    <x v="98"/>
  </r>
  <r>
    <x v="1"/>
    <x v="2"/>
    <x v="8"/>
    <s v="J.Webster"/>
    <s v="STK"/>
    <x v="4"/>
    <n v="84"/>
    <x v="4"/>
  </r>
  <r>
    <x v="1"/>
    <x v="3"/>
    <x v="8"/>
    <s v="B.Goddard"/>
    <s v="ESS"/>
    <x v="1"/>
    <n v="97"/>
    <x v="72"/>
  </r>
  <r>
    <x v="1"/>
    <x v="3"/>
    <x v="8"/>
    <s v="T.Stewart"/>
    <s v="GEE"/>
    <x v="2"/>
    <n v="86"/>
    <x v="6"/>
  </r>
  <r>
    <x v="1"/>
    <x v="3"/>
    <x v="8"/>
    <s v="P.Dangerfield"/>
    <s v="GEE"/>
    <x v="1"/>
    <n v="122"/>
    <x v="8"/>
  </r>
  <r>
    <x v="1"/>
    <x v="3"/>
    <x v="8"/>
    <s v="J.Martin"/>
    <s v="GCS"/>
    <x v="0"/>
    <n v="87"/>
    <x v="29"/>
  </r>
  <r>
    <x v="1"/>
    <x v="3"/>
    <x v="8"/>
    <s v="T.Cotchin"/>
    <s v="RIC"/>
    <x v="1"/>
    <n v="107"/>
    <x v="90"/>
  </r>
  <r>
    <x v="1"/>
    <x v="3"/>
    <x v="8"/>
    <s v="M.Scharenberg"/>
    <s v="COL"/>
    <x v="2"/>
    <n v="62"/>
    <x v="13"/>
  </r>
  <r>
    <x v="1"/>
    <x v="3"/>
    <x v="8"/>
    <s v="A.Treloar"/>
    <s v="COL"/>
    <x v="1"/>
    <n v="111"/>
    <x v="20"/>
  </r>
  <r>
    <x v="1"/>
    <x v="3"/>
    <x v="8"/>
    <s v="R.Douglas"/>
    <s v="ADE"/>
    <x v="1"/>
    <n v="79"/>
    <x v="11"/>
  </r>
  <r>
    <x v="1"/>
    <x v="3"/>
    <x v="8"/>
    <s v="Z.Fisher"/>
    <s v="CAR"/>
    <x v="0"/>
    <n v="71"/>
    <x v="58"/>
  </r>
  <r>
    <x v="1"/>
    <x v="3"/>
    <x v="8"/>
    <s v="J.Roughead"/>
    <s v="HAW"/>
    <x v="0"/>
    <n v="77"/>
    <x v="33"/>
  </r>
  <r>
    <x v="1"/>
    <x v="3"/>
    <x v="8"/>
    <s v="M.Robinson"/>
    <s v="BRL"/>
    <x v="0"/>
    <n v="78"/>
    <x v="85"/>
  </r>
  <r>
    <x v="1"/>
    <x v="3"/>
    <x v="8"/>
    <s v="E.Yeo"/>
    <s v="WCE"/>
    <x v="2"/>
    <n v="115"/>
    <x v="115"/>
  </r>
  <r>
    <x v="1"/>
    <x v="3"/>
    <x v="8"/>
    <s v="H.Shaw"/>
    <s v="GWS"/>
    <x v="2"/>
    <n v="86"/>
    <x v="7"/>
  </r>
  <r>
    <x v="1"/>
    <x v="3"/>
    <x v="8"/>
    <s v="L.Whitfield"/>
    <s v="GWS"/>
    <x v="1"/>
    <n v="93"/>
    <x v="24"/>
  </r>
  <r>
    <x v="1"/>
    <x v="3"/>
    <x v="8"/>
    <s v="T.Greene"/>
    <s v="GWS"/>
    <x v="0"/>
    <n v="89"/>
    <x v="43"/>
  </r>
  <r>
    <x v="1"/>
    <x v="3"/>
    <x v="8"/>
    <s v="J.Macmillan"/>
    <s v="NTH"/>
    <x v="2"/>
    <n v="89"/>
    <x v="24"/>
  </r>
  <r>
    <x v="1"/>
    <x v="3"/>
    <x v="8"/>
    <s v="S.Higgins"/>
    <s v="NTH"/>
    <x v="1"/>
    <n v="102"/>
    <x v="90"/>
  </r>
  <r>
    <x v="1"/>
    <x v="3"/>
    <x v="8"/>
    <s v="T.Goldstein"/>
    <s v="NTH"/>
    <x v="3"/>
    <n v="98"/>
    <x v="96"/>
  </r>
  <r>
    <x v="1"/>
    <x v="3"/>
    <x v="8"/>
    <s v="J.de Goey"/>
    <s v="COL"/>
    <x v="4"/>
    <n v="72"/>
    <x v="39"/>
  </r>
  <r>
    <x v="1"/>
    <x v="3"/>
    <x v="8"/>
    <s v="S.Jacobs"/>
    <s v="ADE"/>
    <x v="4"/>
    <n v="98"/>
    <x v="49"/>
  </r>
  <r>
    <x v="1"/>
    <x v="3"/>
    <x v="8"/>
    <s v="A.Brayshaw"/>
    <s v="MEL"/>
    <x v="4"/>
    <n v="66"/>
    <x v="55"/>
  </r>
  <r>
    <x v="1"/>
    <x v="3"/>
    <x v="8"/>
    <s v="J.Webster"/>
    <s v="STK"/>
    <x v="4"/>
    <n v="81"/>
    <x v="16"/>
  </r>
  <r>
    <x v="1"/>
    <x v="4"/>
    <x v="8"/>
    <s v="B.Goddard"/>
    <s v="ESS"/>
    <x v="1"/>
    <n v="103"/>
    <x v="114"/>
  </r>
  <r>
    <x v="1"/>
    <x v="4"/>
    <x v="8"/>
    <s v="T.Stewart"/>
    <s v="GEE"/>
    <x v="2"/>
    <n v="85"/>
    <x v="29"/>
  </r>
  <r>
    <x v="1"/>
    <x v="4"/>
    <x v="8"/>
    <s v="P.Dangerfield"/>
    <s v="GEE"/>
    <x v="1"/>
    <n v="122"/>
    <x v="118"/>
  </r>
  <r>
    <x v="1"/>
    <x v="4"/>
    <x v="8"/>
    <s v="J.Martin"/>
    <s v="GCS"/>
    <x v="0"/>
    <n v="90"/>
    <x v="19"/>
  </r>
  <r>
    <x v="1"/>
    <x v="4"/>
    <x v="8"/>
    <s v="D.Astbury"/>
    <s v="RIC"/>
    <x v="2"/>
    <n v="103"/>
    <x v="1"/>
  </r>
  <r>
    <x v="1"/>
    <x v="4"/>
    <x v="8"/>
    <s v="T.Cotchin"/>
    <s v="RIC"/>
    <x v="1"/>
    <n v="101"/>
    <x v="11"/>
  </r>
  <r>
    <x v="1"/>
    <x v="4"/>
    <x v="8"/>
    <s v="M.Wallis"/>
    <s v="WBD"/>
    <x v="0"/>
    <n v="82"/>
    <x v="102"/>
  </r>
  <r>
    <x v="1"/>
    <x v="4"/>
    <x v="8"/>
    <s v="A.Treloar"/>
    <s v="COL"/>
    <x v="1"/>
    <n v="117"/>
    <x v="95"/>
  </r>
  <r>
    <x v="1"/>
    <x v="4"/>
    <x v="8"/>
    <s v="R.Douglas"/>
    <s v="ADE"/>
    <x v="1"/>
    <n v="75"/>
    <x v="74"/>
  </r>
  <r>
    <x v="1"/>
    <x v="4"/>
    <x v="8"/>
    <s v="J.Roughead"/>
    <s v="HAW"/>
    <x v="0"/>
    <n v="72"/>
    <x v="88"/>
  </r>
  <r>
    <x v="1"/>
    <x v="4"/>
    <x v="8"/>
    <s v="C.Sinclair"/>
    <s v="SYD"/>
    <x v="3"/>
    <n v="102"/>
    <x v="6"/>
  </r>
  <r>
    <x v="1"/>
    <x v="4"/>
    <x v="8"/>
    <s v="M.Robinson"/>
    <s v="BRL"/>
    <x v="0"/>
    <n v="82"/>
    <x v="57"/>
  </r>
  <r>
    <x v="1"/>
    <x v="4"/>
    <x v="8"/>
    <s v="E.Yeo"/>
    <s v="WCE"/>
    <x v="2"/>
    <n v="118"/>
    <x v="60"/>
  </r>
  <r>
    <x v="1"/>
    <x v="4"/>
    <x v="8"/>
    <s v="A.Brayshaw"/>
    <s v="MEL"/>
    <x v="2"/>
    <n v="66"/>
    <x v="91"/>
  </r>
  <r>
    <x v="1"/>
    <x v="4"/>
    <x v="8"/>
    <s v="L.Whitfield"/>
    <s v="GWS"/>
    <x v="1"/>
    <n v="92"/>
    <x v="83"/>
  </r>
  <r>
    <x v="1"/>
    <x v="4"/>
    <x v="8"/>
    <s v="T.Greene"/>
    <s v="GWS"/>
    <x v="0"/>
    <n v="81"/>
    <x v="23"/>
  </r>
  <r>
    <x v="1"/>
    <x v="4"/>
    <x v="8"/>
    <s v="J.Macmillan"/>
    <s v="NTH"/>
    <x v="2"/>
    <n v="93"/>
    <x v="4"/>
  </r>
  <r>
    <x v="1"/>
    <x v="4"/>
    <x v="8"/>
    <s v="S.Higgins"/>
    <s v="NTH"/>
    <x v="1"/>
    <n v="98"/>
    <x v="29"/>
  </r>
  <r>
    <x v="1"/>
    <x v="4"/>
    <x v="8"/>
    <s v="J.Caddy"/>
    <s v="RIC"/>
    <x v="4"/>
    <n v="95"/>
    <x v="16"/>
  </r>
  <r>
    <x v="1"/>
    <x v="4"/>
    <x v="8"/>
    <s v="J.Viney"/>
    <s v="MEL"/>
    <x v="4"/>
    <n v="73"/>
    <x v="16"/>
  </r>
  <r>
    <x v="1"/>
    <x v="4"/>
    <x v="8"/>
    <s v="T.Goldstein"/>
    <s v="NTH"/>
    <x v="4"/>
    <n v="95"/>
    <x v="17"/>
  </r>
  <r>
    <x v="1"/>
    <x v="4"/>
    <x v="8"/>
    <s v="J.Webster"/>
    <s v="STK"/>
    <x v="4"/>
    <n v="79"/>
    <x v="16"/>
  </r>
  <r>
    <x v="1"/>
    <x v="5"/>
    <x v="8"/>
    <s v="B.Goddard"/>
    <s v="ESS"/>
    <x v="1"/>
    <n v="100"/>
    <x v="9"/>
  </r>
  <r>
    <x v="1"/>
    <x v="5"/>
    <x v="8"/>
    <s v="J.Westhoff"/>
    <s v="PTA"/>
    <x v="0"/>
    <n v="107"/>
    <x v="152"/>
  </r>
  <r>
    <x v="1"/>
    <x v="5"/>
    <x v="8"/>
    <s v="T.Stewart"/>
    <s v="GEE"/>
    <x v="2"/>
    <n v="84"/>
    <x v="94"/>
  </r>
  <r>
    <x v="1"/>
    <x v="5"/>
    <x v="8"/>
    <s v="P.Dangerfield"/>
    <s v="GEE"/>
    <x v="1"/>
    <n v="108"/>
    <x v="85"/>
  </r>
  <r>
    <x v="1"/>
    <x v="5"/>
    <x v="8"/>
    <s v="J.Martin"/>
    <s v="GCS"/>
    <x v="0"/>
    <n v="85"/>
    <x v="79"/>
  </r>
  <r>
    <x v="1"/>
    <x v="5"/>
    <x v="8"/>
    <s v="D.Astbury"/>
    <s v="RIC"/>
    <x v="2"/>
    <n v="86"/>
    <x v="160"/>
  </r>
  <r>
    <x v="1"/>
    <x v="5"/>
    <x v="8"/>
    <s v="J.Caddy"/>
    <s v="RIC"/>
    <x v="0"/>
    <n v="89"/>
    <x v="32"/>
  </r>
  <r>
    <x v="1"/>
    <x v="5"/>
    <x v="8"/>
    <s v="T.Cotchin"/>
    <s v="RIC"/>
    <x v="1"/>
    <n v="104"/>
    <x v="72"/>
  </r>
  <r>
    <x v="1"/>
    <x v="5"/>
    <x v="8"/>
    <s v="A.Treloar"/>
    <s v="COL"/>
    <x v="1"/>
    <n v="130"/>
    <x v="59"/>
  </r>
  <r>
    <x v="1"/>
    <x v="5"/>
    <x v="8"/>
    <s v="S.Burgoyne"/>
    <s v="HAW"/>
    <x v="1"/>
    <n v="103"/>
    <x v="77"/>
  </r>
  <r>
    <x v="1"/>
    <x v="5"/>
    <x v="8"/>
    <s v="C.Sinclair"/>
    <s v="SYD"/>
    <x v="3"/>
    <n v="106"/>
    <x v="81"/>
  </r>
  <r>
    <x v="1"/>
    <x v="5"/>
    <x v="8"/>
    <s v="M.Robinson"/>
    <s v="BRL"/>
    <x v="0"/>
    <n v="102"/>
    <x v="80"/>
  </r>
  <r>
    <x v="1"/>
    <x v="5"/>
    <x v="8"/>
    <s v="C.Masten"/>
    <s v="WCE"/>
    <x v="1"/>
    <n v="81"/>
    <x v="96"/>
  </r>
  <r>
    <x v="1"/>
    <x v="5"/>
    <x v="8"/>
    <s v="E.Yeo"/>
    <s v="WCE"/>
    <x v="2"/>
    <n v="114"/>
    <x v="85"/>
  </r>
  <r>
    <x v="1"/>
    <x v="5"/>
    <x v="8"/>
    <s v="L.Whitfield"/>
    <s v="GWS"/>
    <x v="1"/>
    <n v="94"/>
    <x v="41"/>
  </r>
  <r>
    <x v="1"/>
    <x v="5"/>
    <x v="8"/>
    <s v="M.de Boer"/>
    <s v="GWS"/>
    <x v="0"/>
    <n v="97"/>
    <x v="40"/>
  </r>
  <r>
    <x v="1"/>
    <x v="5"/>
    <x v="8"/>
    <s v="J.Macmillan"/>
    <s v="NTH"/>
    <x v="2"/>
    <n v="80"/>
    <x v="73"/>
  </r>
  <r>
    <x v="1"/>
    <x v="5"/>
    <x v="8"/>
    <s v="J.Webster"/>
    <s v="STK"/>
    <x v="2"/>
    <n v="89"/>
    <x v="53"/>
  </r>
  <r>
    <x v="1"/>
    <x v="5"/>
    <x v="8"/>
    <s v="H.Andrews"/>
    <s v="BRL"/>
    <x v="4"/>
    <n v="78"/>
    <x v="102"/>
  </r>
  <r>
    <x v="1"/>
    <x v="5"/>
    <x v="8"/>
    <s v="J.Viney"/>
    <s v="MEL"/>
    <x v="4"/>
    <n v="73"/>
    <x v="16"/>
  </r>
  <r>
    <x v="1"/>
    <x v="5"/>
    <x v="8"/>
    <s v="T.Greene"/>
    <s v="GWS"/>
    <x v="4"/>
    <n v="81"/>
    <x v="16"/>
  </r>
  <r>
    <x v="1"/>
    <x v="5"/>
    <x v="8"/>
    <s v="S.Higgins"/>
    <s v="NTH"/>
    <x v="4"/>
    <n v="98"/>
    <x v="16"/>
  </r>
  <r>
    <x v="1"/>
    <x v="6"/>
    <x v="8"/>
    <s v="B.Goddard"/>
    <s v="ESS"/>
    <x v="1"/>
    <n v="104"/>
    <x v="24"/>
  </r>
  <r>
    <x v="1"/>
    <x v="6"/>
    <x v="8"/>
    <s v="J.Westhoff"/>
    <s v="PTA"/>
    <x v="0"/>
    <n v="102"/>
    <x v="69"/>
  </r>
  <r>
    <x v="1"/>
    <x v="6"/>
    <x v="8"/>
    <s v="T.Stewart"/>
    <s v="GEE"/>
    <x v="2"/>
    <n v="79"/>
    <x v="52"/>
  </r>
  <r>
    <x v="1"/>
    <x v="6"/>
    <x v="8"/>
    <s v="P.Dangerfield"/>
    <s v="GEE"/>
    <x v="1"/>
    <n v="104"/>
    <x v="31"/>
  </r>
  <r>
    <x v="1"/>
    <x v="6"/>
    <x v="8"/>
    <s v="J.Martin"/>
    <s v="GCS"/>
    <x v="0"/>
    <n v="80"/>
    <x v="3"/>
  </r>
  <r>
    <x v="1"/>
    <x v="6"/>
    <x v="8"/>
    <s v="J.Caddy"/>
    <s v="RIC"/>
    <x v="0"/>
    <n v="106"/>
    <x v="64"/>
  </r>
  <r>
    <x v="1"/>
    <x v="6"/>
    <x v="8"/>
    <s v="A.Treloar"/>
    <s v="COL"/>
    <x v="1"/>
    <n v="131"/>
    <x v="72"/>
  </r>
  <r>
    <x v="1"/>
    <x v="6"/>
    <x v="8"/>
    <s v="E.Langdon"/>
    <s v="FRE"/>
    <x v="1"/>
    <n v="80"/>
    <x v="86"/>
  </r>
  <r>
    <x v="1"/>
    <x v="6"/>
    <x v="8"/>
    <s v="P.Seedsman"/>
    <s v="ADE"/>
    <x v="2"/>
    <n v="108"/>
    <x v="9"/>
  </r>
  <r>
    <x v="1"/>
    <x v="6"/>
    <x v="8"/>
    <s v="C.Sinclair"/>
    <s v="SYD"/>
    <x v="3"/>
    <n v="114"/>
    <x v="56"/>
  </r>
  <r>
    <x v="1"/>
    <x v="6"/>
    <x v="8"/>
    <s v="H.Andrews"/>
    <s v="BRL"/>
    <x v="2"/>
    <n v="78"/>
    <x v="94"/>
  </r>
  <r>
    <x v="1"/>
    <x v="6"/>
    <x v="8"/>
    <s v="M.Robinson"/>
    <s v="BRL"/>
    <x v="0"/>
    <n v="106"/>
    <x v="47"/>
  </r>
  <r>
    <x v="1"/>
    <x v="6"/>
    <x v="8"/>
    <s v="E.Yeo"/>
    <s v="WCE"/>
    <x v="2"/>
    <n v="116"/>
    <x v="32"/>
  </r>
  <r>
    <x v="1"/>
    <x v="6"/>
    <x v="8"/>
    <s v="L.Whitfield"/>
    <s v="GWS"/>
    <x v="1"/>
    <n v="88"/>
    <x v="102"/>
  </r>
  <r>
    <x v="1"/>
    <x v="6"/>
    <x v="8"/>
    <s v="M.de Boer"/>
    <s v="GWS"/>
    <x v="0"/>
    <n v="92"/>
    <x v="86"/>
  </r>
  <r>
    <x v="1"/>
    <x v="6"/>
    <x v="8"/>
    <s v="S.Higgins"/>
    <s v="NTH"/>
    <x v="1"/>
    <n v="103"/>
    <x v="38"/>
  </r>
  <r>
    <x v="1"/>
    <x v="6"/>
    <x v="8"/>
    <s v="J.Macmillan"/>
    <s v="NTH"/>
    <x v="2"/>
    <n v="81"/>
    <x v="51"/>
  </r>
  <r>
    <x v="1"/>
    <x v="6"/>
    <x v="8"/>
    <s v="J.Steven"/>
    <s v="STK"/>
    <x v="1"/>
    <n v="93"/>
    <x v="35"/>
  </r>
  <r>
    <x v="1"/>
    <x v="6"/>
    <x v="8"/>
    <s v="M.Barlow"/>
    <s v="GCS"/>
    <x v="4"/>
    <n v="82"/>
    <x v="16"/>
  </r>
  <r>
    <x v="1"/>
    <x v="6"/>
    <x v="8"/>
    <s v="T.Cotchin"/>
    <s v="RIC"/>
    <x v="4"/>
    <n v="104"/>
    <x v="16"/>
  </r>
  <r>
    <x v="1"/>
    <x v="6"/>
    <x v="8"/>
    <s v="B.Crouch"/>
    <s v="ADE"/>
    <x v="4"/>
    <n v="121"/>
    <x v="16"/>
  </r>
  <r>
    <x v="1"/>
    <x v="6"/>
    <x v="8"/>
    <s v="J.Viney"/>
    <s v="MEL"/>
    <x v="4"/>
    <n v="73"/>
    <x v="16"/>
  </r>
  <r>
    <x v="1"/>
    <x v="7"/>
    <x v="8"/>
    <s v="B.Goddard"/>
    <s v="ESS"/>
    <x v="1"/>
    <n v="97"/>
    <x v="70"/>
  </r>
  <r>
    <x v="1"/>
    <x v="7"/>
    <x v="8"/>
    <s v="J.Westhoff"/>
    <s v="PTA"/>
    <x v="0"/>
    <n v="108"/>
    <x v="48"/>
  </r>
  <r>
    <x v="1"/>
    <x v="7"/>
    <x v="8"/>
    <s v="T.Stewart"/>
    <s v="GEE"/>
    <x v="2"/>
    <n v="84"/>
    <x v="38"/>
  </r>
  <r>
    <x v="1"/>
    <x v="7"/>
    <x v="8"/>
    <s v="P.Dangerfield"/>
    <s v="GEE"/>
    <x v="1"/>
    <n v="111"/>
    <x v="111"/>
  </r>
  <r>
    <x v="1"/>
    <x v="7"/>
    <x v="8"/>
    <s v="J.Martin"/>
    <s v="GCS"/>
    <x v="0"/>
    <n v="79"/>
    <x v="85"/>
  </r>
  <r>
    <x v="1"/>
    <x v="7"/>
    <x v="8"/>
    <s v="T.Cotchin"/>
    <s v="RIC"/>
    <x v="1"/>
    <n v="121"/>
    <x v="161"/>
  </r>
  <r>
    <x v="1"/>
    <x v="7"/>
    <x v="8"/>
    <s v="D.Astbury"/>
    <s v="RIC"/>
    <x v="2"/>
    <n v="87"/>
    <x v="23"/>
  </r>
  <r>
    <x v="1"/>
    <x v="7"/>
    <x v="8"/>
    <s v="J.Caddy"/>
    <s v="RIC"/>
    <x v="0"/>
    <n v="113"/>
    <x v="40"/>
  </r>
  <r>
    <x v="1"/>
    <x v="7"/>
    <x v="8"/>
    <s v="A.Treloar"/>
    <s v="COL"/>
    <x v="1"/>
    <n v="130"/>
    <x v="2"/>
  </r>
  <r>
    <x v="1"/>
    <x v="7"/>
    <x v="8"/>
    <s v="P.Seedsman"/>
    <s v="ADE"/>
    <x v="2"/>
    <n v="99"/>
    <x v="91"/>
  </r>
  <r>
    <x v="1"/>
    <x v="7"/>
    <x v="8"/>
    <s v="C.Sinclair"/>
    <s v="SYD"/>
    <x v="3"/>
    <n v="103"/>
    <x v="85"/>
  </r>
  <r>
    <x v="1"/>
    <x v="7"/>
    <x v="8"/>
    <s v="H.Andrews"/>
    <s v="BRL"/>
    <x v="2"/>
    <n v="86"/>
    <x v="12"/>
  </r>
  <r>
    <x v="1"/>
    <x v="7"/>
    <x v="8"/>
    <s v="M.Robinson"/>
    <s v="BRL"/>
    <x v="0"/>
    <n v="100"/>
    <x v="96"/>
  </r>
  <r>
    <x v="1"/>
    <x v="7"/>
    <x v="8"/>
    <s v="E.Yeo"/>
    <s v="WCE"/>
    <x v="2"/>
    <n v="136"/>
    <x v="40"/>
  </r>
  <r>
    <x v="1"/>
    <x v="7"/>
    <x v="8"/>
    <s v="L.Whitfield"/>
    <s v="GWS"/>
    <x v="1"/>
    <n v="94"/>
    <x v="4"/>
  </r>
  <r>
    <x v="1"/>
    <x v="7"/>
    <x v="8"/>
    <s v="M.de Boer"/>
    <s v="GWS"/>
    <x v="0"/>
    <n v="79"/>
    <x v="150"/>
  </r>
  <r>
    <x v="1"/>
    <x v="7"/>
    <x v="8"/>
    <s v="S.Higgins"/>
    <s v="NTH"/>
    <x v="1"/>
    <n v="99"/>
    <x v="8"/>
  </r>
  <r>
    <x v="1"/>
    <x v="7"/>
    <x v="8"/>
    <s v="J.Steven"/>
    <s v="STK"/>
    <x v="1"/>
    <n v="97"/>
    <x v="64"/>
  </r>
  <r>
    <x v="1"/>
    <x v="7"/>
    <x v="8"/>
    <s v="J.Thomas"/>
    <s v="COL"/>
    <x v="4"/>
    <n v="78"/>
    <x v="49"/>
  </r>
  <r>
    <x v="1"/>
    <x v="7"/>
    <x v="8"/>
    <s v="B.Crouch"/>
    <s v="ADE"/>
    <x v="4"/>
    <n v="121"/>
    <x v="16"/>
  </r>
  <r>
    <x v="1"/>
    <x v="7"/>
    <x v="8"/>
    <s v="J.Viney"/>
    <s v="MEL"/>
    <x v="4"/>
    <n v="73"/>
    <x v="16"/>
  </r>
  <r>
    <x v="1"/>
    <x v="7"/>
    <x v="8"/>
    <s v="M.Wood"/>
    <s v="NTH"/>
    <x v="4"/>
    <n v="62"/>
    <x v="120"/>
  </r>
  <r>
    <x v="1"/>
    <x v="8"/>
    <x v="8"/>
    <s v="B.Goddard"/>
    <s v="ESS"/>
    <x v="1"/>
    <n v="92"/>
    <x v="42"/>
  </r>
  <r>
    <x v="1"/>
    <x v="8"/>
    <x v="8"/>
    <s v="J.Westhoff"/>
    <s v="PTA"/>
    <x v="0"/>
    <n v="109"/>
    <x v="24"/>
  </r>
  <r>
    <x v="1"/>
    <x v="8"/>
    <x v="8"/>
    <s v="T.Stewart"/>
    <s v="GEE"/>
    <x v="2"/>
    <n v="81"/>
    <x v="98"/>
  </r>
  <r>
    <x v="1"/>
    <x v="8"/>
    <x v="8"/>
    <s v="P.Dangerfield"/>
    <s v="GEE"/>
    <x v="1"/>
    <n v="113"/>
    <x v="60"/>
  </r>
  <r>
    <x v="1"/>
    <x v="8"/>
    <x v="8"/>
    <s v="J.Martin"/>
    <s v="GCS"/>
    <x v="0"/>
    <n v="79"/>
    <x v="16"/>
  </r>
  <r>
    <x v="1"/>
    <x v="8"/>
    <x v="8"/>
    <s v="J.Caddy"/>
    <s v="RIC"/>
    <x v="0"/>
    <n v="116"/>
    <x v="25"/>
  </r>
  <r>
    <x v="1"/>
    <x v="8"/>
    <x v="8"/>
    <s v="T.Cotchin"/>
    <s v="RIC"/>
    <x v="1"/>
    <n v="113"/>
    <x v="42"/>
  </r>
  <r>
    <x v="1"/>
    <x v="8"/>
    <x v="8"/>
    <s v="A.Treloar"/>
    <s v="COL"/>
    <x v="1"/>
    <n v="120"/>
    <x v="51"/>
  </r>
  <r>
    <x v="1"/>
    <x v="8"/>
    <x v="8"/>
    <s v="E.Langdon"/>
    <s v="FRE"/>
    <x v="0"/>
    <n v="92"/>
    <x v="43"/>
  </r>
  <r>
    <x v="1"/>
    <x v="8"/>
    <x v="8"/>
    <s v="P.Seedsman"/>
    <s v="ADE"/>
    <x v="2"/>
    <n v="104"/>
    <x v="85"/>
  </r>
  <r>
    <x v="1"/>
    <x v="8"/>
    <x v="8"/>
    <s v="C.Sinclair"/>
    <s v="SYD"/>
    <x v="3"/>
    <n v="95"/>
    <x v="0"/>
  </r>
  <r>
    <x v="1"/>
    <x v="8"/>
    <x v="8"/>
    <s v="M.Robinson"/>
    <s v="BRL"/>
    <x v="0"/>
    <n v="96"/>
    <x v="51"/>
  </r>
  <r>
    <x v="1"/>
    <x v="8"/>
    <x v="8"/>
    <s v="H.Andrews"/>
    <s v="BRL"/>
    <x v="2"/>
    <n v="89"/>
    <x v="56"/>
  </r>
  <r>
    <x v="1"/>
    <x v="8"/>
    <x v="8"/>
    <s v="E.Yeo"/>
    <s v="WCE"/>
    <x v="2"/>
    <n v="127"/>
    <x v="40"/>
  </r>
  <r>
    <x v="1"/>
    <x v="8"/>
    <x v="8"/>
    <s v="M.Hibberd"/>
    <s v="MEL"/>
    <x v="2"/>
    <n v="80"/>
    <x v="110"/>
  </r>
  <r>
    <x v="1"/>
    <x v="8"/>
    <x v="8"/>
    <s v="L.Whitfield"/>
    <s v="GWS"/>
    <x v="1"/>
    <n v="92"/>
    <x v="54"/>
  </r>
  <r>
    <x v="1"/>
    <x v="8"/>
    <x v="8"/>
    <s v="S.Higgins"/>
    <s v="NTH"/>
    <x v="1"/>
    <n v="97"/>
    <x v="96"/>
  </r>
  <r>
    <x v="1"/>
    <x v="8"/>
    <x v="8"/>
    <s v="J.Steven"/>
    <s v="STK"/>
    <x v="1"/>
    <n v="102"/>
    <x v="2"/>
  </r>
  <r>
    <x v="1"/>
    <x v="8"/>
    <x v="8"/>
    <s v="J.Dunkley"/>
    <s v="WBD"/>
    <x v="4"/>
    <n v="57"/>
    <x v="70"/>
  </r>
  <r>
    <x v="1"/>
    <x v="8"/>
    <x v="8"/>
    <s v="D.Rampe"/>
    <s v="SYD"/>
    <x v="4"/>
    <n v="86"/>
    <x v="48"/>
  </r>
  <r>
    <x v="1"/>
    <x v="8"/>
    <x v="8"/>
    <s v="J.Finlayson"/>
    <s v="GWS"/>
    <x v="4"/>
    <n v="68"/>
    <x v="29"/>
  </r>
  <r>
    <x v="1"/>
    <x v="8"/>
    <x v="8"/>
    <s v="J.Billings"/>
    <s v="STK"/>
    <x v="4"/>
    <n v="62"/>
    <x v="98"/>
  </r>
  <r>
    <x v="1"/>
    <x v="9"/>
    <x v="8"/>
    <s v="B.Goddard"/>
    <s v="ESS"/>
    <x v="1"/>
    <n v="87"/>
    <x v="57"/>
  </r>
  <r>
    <x v="1"/>
    <x v="9"/>
    <x v="8"/>
    <s v="C.Hooker"/>
    <s v="ESS"/>
    <x v="0"/>
    <n v="104"/>
    <x v="14"/>
  </r>
  <r>
    <x v="1"/>
    <x v="9"/>
    <x v="8"/>
    <s v="T.Stewart"/>
    <s v="GEE"/>
    <x v="2"/>
    <n v="96"/>
    <x v="118"/>
  </r>
  <r>
    <x v="1"/>
    <x v="9"/>
    <x v="8"/>
    <s v="P.Dangerfield"/>
    <s v="GEE"/>
    <x v="1"/>
    <n v="113"/>
    <x v="107"/>
  </r>
  <r>
    <x v="1"/>
    <x v="9"/>
    <x v="8"/>
    <s v="J.Caddy"/>
    <s v="RIC"/>
    <x v="0"/>
    <n v="130"/>
    <x v="136"/>
  </r>
  <r>
    <x v="1"/>
    <x v="9"/>
    <x v="8"/>
    <s v="T.Cotchin"/>
    <s v="RIC"/>
    <x v="1"/>
    <n v="114"/>
    <x v="41"/>
  </r>
  <r>
    <x v="1"/>
    <x v="9"/>
    <x v="8"/>
    <s v="A.Treloar"/>
    <s v="COL"/>
    <x v="1"/>
    <n v="122"/>
    <x v="107"/>
  </r>
  <r>
    <x v="1"/>
    <x v="9"/>
    <x v="8"/>
    <s v="E.Langdon"/>
    <s v="FRE"/>
    <x v="0"/>
    <n v="96"/>
    <x v="2"/>
  </r>
  <r>
    <x v="1"/>
    <x v="9"/>
    <x v="8"/>
    <s v="C.Sinclair"/>
    <s v="SYD"/>
    <x v="3"/>
    <n v="90"/>
    <x v="58"/>
  </r>
  <r>
    <x v="1"/>
    <x v="9"/>
    <x v="8"/>
    <s v="G.Hewett"/>
    <s v="SYD"/>
    <x v="0"/>
    <n v="75"/>
    <x v="72"/>
  </r>
  <r>
    <x v="1"/>
    <x v="9"/>
    <x v="8"/>
    <s v="D.Rampe"/>
    <s v="SYD"/>
    <x v="2"/>
    <n v="80"/>
    <x v="91"/>
  </r>
  <r>
    <x v="1"/>
    <x v="9"/>
    <x v="8"/>
    <s v="M.Robinson"/>
    <s v="BRL"/>
    <x v="0"/>
    <n v="110"/>
    <x v="157"/>
  </r>
  <r>
    <x v="1"/>
    <x v="9"/>
    <x v="8"/>
    <s v="H.Andrews"/>
    <s v="BRL"/>
    <x v="2"/>
    <n v="82"/>
    <x v="3"/>
  </r>
  <r>
    <x v="1"/>
    <x v="9"/>
    <x v="8"/>
    <s v="E.Yeo"/>
    <s v="WCE"/>
    <x v="2"/>
    <n v="124"/>
    <x v="47"/>
  </r>
  <r>
    <x v="1"/>
    <x v="9"/>
    <x v="8"/>
    <s v="M.Hibberd"/>
    <s v="MEL"/>
    <x v="2"/>
    <n v="87"/>
    <x v="4"/>
  </r>
  <r>
    <x v="1"/>
    <x v="9"/>
    <x v="8"/>
    <s v="L.Whitfield"/>
    <s v="GWS"/>
    <x v="1"/>
    <n v="93"/>
    <x v="67"/>
  </r>
  <r>
    <x v="1"/>
    <x v="9"/>
    <x v="8"/>
    <s v="S.Higgins"/>
    <s v="NTH"/>
    <x v="1"/>
    <n v="91"/>
    <x v="1"/>
  </r>
  <r>
    <x v="1"/>
    <x v="9"/>
    <x v="8"/>
    <s v="J.Steven"/>
    <s v="STK"/>
    <x v="1"/>
    <n v="100"/>
    <x v="53"/>
  </r>
  <r>
    <x v="1"/>
    <x v="9"/>
    <x v="8"/>
    <s v="J.Westhoff"/>
    <s v="PTA"/>
    <x v="4"/>
    <n v="109"/>
    <x v="16"/>
  </r>
  <r>
    <x v="1"/>
    <x v="9"/>
    <x v="8"/>
    <s v="J.Martin"/>
    <s v="GCS"/>
    <x v="4"/>
    <n v="79"/>
    <x v="16"/>
  </r>
  <r>
    <x v="1"/>
    <x v="9"/>
    <x v="8"/>
    <s v="P.Seedsman"/>
    <s v="ADE"/>
    <x v="4"/>
    <n v="104"/>
    <x v="16"/>
  </r>
  <r>
    <x v="1"/>
    <x v="9"/>
    <x v="8"/>
    <s v="H.Grundy"/>
    <s v="SYD"/>
    <x v="4"/>
    <n v="87"/>
    <x v="30"/>
  </r>
  <r>
    <x v="1"/>
    <x v="10"/>
    <x v="8"/>
    <s v="B.Goddard"/>
    <s v="ESS"/>
    <x v="1"/>
    <n v="83"/>
    <x v="30"/>
  </r>
  <r>
    <x v="1"/>
    <x v="10"/>
    <x v="8"/>
    <s v="J.Westhoff"/>
    <s v="PTA"/>
    <x v="0"/>
    <n v="102"/>
    <x v="7"/>
  </r>
  <r>
    <x v="1"/>
    <x v="10"/>
    <x v="8"/>
    <s v="T.Stewart"/>
    <s v="GEE"/>
    <x v="2"/>
    <n v="100"/>
    <x v="67"/>
  </r>
  <r>
    <x v="1"/>
    <x v="10"/>
    <x v="8"/>
    <s v="P.Dangerfield"/>
    <s v="GEE"/>
    <x v="1"/>
    <n v="113"/>
    <x v="47"/>
  </r>
  <r>
    <x v="1"/>
    <x v="10"/>
    <x v="8"/>
    <s v="J.Caddy"/>
    <s v="RIC"/>
    <x v="0"/>
    <n v="125"/>
    <x v="83"/>
  </r>
  <r>
    <x v="1"/>
    <x v="10"/>
    <x v="8"/>
    <s v="T.Cotchin"/>
    <s v="RIC"/>
    <x v="1"/>
    <n v="115"/>
    <x v="21"/>
  </r>
  <r>
    <x v="1"/>
    <x v="10"/>
    <x v="8"/>
    <s v="A.Treloar"/>
    <s v="COL"/>
    <x v="1"/>
    <n v="110"/>
    <x v="12"/>
  </r>
  <r>
    <x v="1"/>
    <x v="10"/>
    <x v="8"/>
    <s v="E.Langdon"/>
    <s v="FRE"/>
    <x v="0"/>
    <n v="82"/>
    <x v="6"/>
  </r>
  <r>
    <x v="1"/>
    <x v="10"/>
    <x v="8"/>
    <s v="P.Seedsman"/>
    <s v="ADE"/>
    <x v="2"/>
    <n v="97"/>
    <x v="54"/>
  </r>
  <r>
    <x v="1"/>
    <x v="10"/>
    <x v="8"/>
    <s v="C.Sinclair"/>
    <s v="SYD"/>
    <x v="3"/>
    <n v="91"/>
    <x v="27"/>
  </r>
  <r>
    <x v="1"/>
    <x v="10"/>
    <x v="8"/>
    <s v="G.Hewett"/>
    <s v="SYD"/>
    <x v="0"/>
    <n v="74"/>
    <x v="54"/>
  </r>
  <r>
    <x v="1"/>
    <x v="10"/>
    <x v="8"/>
    <s v="M.Robinson"/>
    <s v="BRL"/>
    <x v="0"/>
    <n v="101"/>
    <x v="69"/>
  </r>
  <r>
    <x v="1"/>
    <x v="10"/>
    <x v="8"/>
    <s v="H.Andrews"/>
    <s v="BRL"/>
    <x v="2"/>
    <n v="85"/>
    <x v="57"/>
  </r>
  <r>
    <x v="1"/>
    <x v="10"/>
    <x v="8"/>
    <s v="E.Yeo"/>
    <s v="WCE"/>
    <x v="2"/>
    <n v="118"/>
    <x v="39"/>
  </r>
  <r>
    <x v="1"/>
    <x v="10"/>
    <x v="8"/>
    <s v="M.Hibberd"/>
    <s v="MEL"/>
    <x v="2"/>
    <n v="80"/>
    <x v="74"/>
  </r>
  <r>
    <x v="1"/>
    <x v="10"/>
    <x v="8"/>
    <s v="L.Whitfield"/>
    <s v="GWS"/>
    <x v="1"/>
    <n v="89"/>
    <x v="10"/>
  </r>
  <r>
    <x v="1"/>
    <x v="10"/>
    <x v="8"/>
    <s v="S.Higgins"/>
    <s v="NTH"/>
    <x v="1"/>
    <n v="104"/>
    <x v="95"/>
  </r>
  <r>
    <x v="1"/>
    <x v="10"/>
    <x v="8"/>
    <s v="J.Steven"/>
    <s v="STK"/>
    <x v="1"/>
    <n v="99"/>
    <x v="43"/>
  </r>
  <r>
    <x v="1"/>
    <x v="10"/>
    <x v="8"/>
    <s v="J.Martin"/>
    <s v="GCS"/>
    <x v="4"/>
    <n v="74"/>
    <x v="98"/>
  </r>
  <r>
    <x v="1"/>
    <x v="10"/>
    <x v="8"/>
    <s v="B.Hardwick"/>
    <s v="HAW"/>
    <x v="4"/>
    <n v="86"/>
    <x v="30"/>
  </r>
  <r>
    <x v="1"/>
    <x v="10"/>
    <x v="8"/>
    <s v="D.Rampe"/>
    <s v="SYD"/>
    <x v="4"/>
    <n v="74"/>
    <x v="92"/>
  </r>
  <r>
    <x v="1"/>
    <x v="10"/>
    <x v="8"/>
    <s v="R.Lobb"/>
    <s v="GWS"/>
    <x v="4"/>
    <n v="93"/>
    <x v="17"/>
  </r>
  <r>
    <x v="1"/>
    <x v="11"/>
    <x v="8"/>
    <s v="A.Saad"/>
    <s v="ESS"/>
    <x v="2"/>
    <n v="96"/>
    <x v="65"/>
  </r>
  <r>
    <x v="1"/>
    <x v="11"/>
    <x v="8"/>
    <s v="B.Goddard"/>
    <s v="ESS"/>
    <x v="1"/>
    <n v="76"/>
    <x v="44"/>
  </r>
  <r>
    <x v="1"/>
    <x v="11"/>
    <x v="8"/>
    <s v="J.Westhoff"/>
    <s v="PTA"/>
    <x v="0"/>
    <n v="91"/>
    <x v="1"/>
  </r>
  <r>
    <x v="1"/>
    <x v="11"/>
    <x v="8"/>
    <s v="P.Dangerfield"/>
    <s v="GEE"/>
    <x v="1"/>
    <n v="112"/>
    <x v="8"/>
  </r>
  <r>
    <x v="1"/>
    <x v="11"/>
    <x v="8"/>
    <s v="T.Stewart"/>
    <s v="GEE"/>
    <x v="2"/>
    <n v="104"/>
    <x v="47"/>
  </r>
  <r>
    <x v="1"/>
    <x v="11"/>
    <x v="8"/>
    <s v="J.Caddy"/>
    <s v="RIC"/>
    <x v="0"/>
    <n v="115"/>
    <x v="108"/>
  </r>
  <r>
    <x v="1"/>
    <x v="11"/>
    <x v="8"/>
    <s v="T.Cotchin"/>
    <s v="RIC"/>
    <x v="1"/>
    <n v="106"/>
    <x v="91"/>
  </r>
  <r>
    <x v="1"/>
    <x v="11"/>
    <x v="8"/>
    <s v="B.Maynard"/>
    <s v="COL"/>
    <x v="2"/>
    <n v="95"/>
    <x v="79"/>
  </r>
  <r>
    <x v="1"/>
    <x v="11"/>
    <x v="8"/>
    <s v="A.Treloar"/>
    <s v="COL"/>
    <x v="1"/>
    <n v="109"/>
    <x v="62"/>
  </r>
  <r>
    <x v="1"/>
    <x v="11"/>
    <x v="8"/>
    <s v="E.Langdon"/>
    <s v="FRE"/>
    <x v="0"/>
    <n v="88"/>
    <x v="9"/>
  </r>
  <r>
    <x v="1"/>
    <x v="11"/>
    <x v="8"/>
    <s v="P.Seedsman"/>
    <s v="ADE"/>
    <x v="2"/>
    <n v="95"/>
    <x v="42"/>
  </r>
  <r>
    <x v="1"/>
    <x v="11"/>
    <x v="8"/>
    <s v="G.Hewett"/>
    <s v="SYD"/>
    <x v="0"/>
    <n v="69"/>
    <x v="23"/>
  </r>
  <r>
    <x v="1"/>
    <x v="11"/>
    <x v="8"/>
    <s v="C.Sinclair"/>
    <s v="SYD"/>
    <x v="3"/>
    <n v="92"/>
    <x v="38"/>
  </r>
  <r>
    <x v="1"/>
    <x v="11"/>
    <x v="8"/>
    <s v="H.Andrews"/>
    <s v="BRL"/>
    <x v="2"/>
    <n v="98"/>
    <x v="130"/>
  </r>
  <r>
    <x v="1"/>
    <x v="11"/>
    <x v="8"/>
    <s v="L.Whitfield"/>
    <s v="GWS"/>
    <x v="1"/>
    <n v="96"/>
    <x v="56"/>
  </r>
  <r>
    <x v="1"/>
    <x v="11"/>
    <x v="8"/>
    <s v="M.de Boer"/>
    <s v="GWS"/>
    <x v="0"/>
    <n v="86"/>
    <x v="134"/>
  </r>
  <r>
    <x v="1"/>
    <x v="11"/>
    <x v="8"/>
    <s v="S.Higgins"/>
    <s v="NTH"/>
    <x v="1"/>
    <n v="104"/>
    <x v="38"/>
  </r>
  <r>
    <x v="1"/>
    <x v="11"/>
    <x v="8"/>
    <s v="J.Steven"/>
    <s v="STK"/>
    <x v="1"/>
    <n v="88"/>
    <x v="116"/>
  </r>
  <r>
    <x v="1"/>
    <x v="11"/>
    <x v="8"/>
    <s v="J.Martin"/>
    <s v="GCS"/>
    <x v="4"/>
    <n v="61"/>
    <x v="45"/>
  </r>
  <r>
    <x v="1"/>
    <x v="11"/>
    <x v="8"/>
    <s v="M.Robinson"/>
    <s v="BRL"/>
    <x v="4"/>
    <n v="101"/>
    <x v="16"/>
  </r>
  <r>
    <x v="1"/>
    <x v="11"/>
    <x v="8"/>
    <s v="E.Yeo"/>
    <s v="WCE"/>
    <x v="4"/>
    <n v="118"/>
    <x v="16"/>
  </r>
  <r>
    <x v="1"/>
    <x v="11"/>
    <x v="8"/>
    <s v="J.Kennedy"/>
    <s v="WCE"/>
    <x v="4"/>
    <n v="83"/>
    <x v="16"/>
  </r>
  <r>
    <x v="1"/>
    <x v="12"/>
    <x v="8"/>
    <s v="A.Saad"/>
    <s v="ESS"/>
    <x v="2"/>
    <n v="96"/>
    <x v="16"/>
  </r>
  <r>
    <x v="1"/>
    <x v="12"/>
    <x v="8"/>
    <s v="B.Goddard"/>
    <s v="ESS"/>
    <x v="1"/>
    <n v="76"/>
    <x v="16"/>
  </r>
  <r>
    <x v="1"/>
    <x v="12"/>
    <x v="8"/>
    <s v="J.Westhoff"/>
    <s v="PTA"/>
    <x v="0"/>
    <n v="97"/>
    <x v="60"/>
  </r>
  <r>
    <x v="1"/>
    <x v="12"/>
    <x v="8"/>
    <s v="P.Dangerfield"/>
    <s v="GEE"/>
    <x v="1"/>
    <n v="106"/>
    <x v="57"/>
  </r>
  <r>
    <x v="1"/>
    <x v="12"/>
    <x v="8"/>
    <s v="T.Stewart"/>
    <s v="GEE"/>
    <x v="2"/>
    <n v="96"/>
    <x v="52"/>
  </r>
  <r>
    <x v="1"/>
    <x v="12"/>
    <x v="8"/>
    <s v="J.Murdoch"/>
    <s v="GEE"/>
    <x v="0"/>
    <n v="72"/>
    <x v="160"/>
  </r>
  <r>
    <x v="1"/>
    <x v="12"/>
    <x v="8"/>
    <s v="T.Cotchin"/>
    <s v="RIC"/>
    <x v="1"/>
    <n v="89"/>
    <x v="0"/>
  </r>
  <r>
    <x v="1"/>
    <x v="12"/>
    <x v="8"/>
    <s v="J.Caddy"/>
    <s v="RIC"/>
    <x v="0"/>
    <n v="105"/>
    <x v="91"/>
  </r>
  <r>
    <x v="1"/>
    <x v="12"/>
    <x v="8"/>
    <s v="A.Treloar"/>
    <s v="COL"/>
    <x v="1"/>
    <n v="109"/>
    <x v="16"/>
  </r>
  <r>
    <x v="1"/>
    <x v="12"/>
    <x v="8"/>
    <s v="E.Langdon"/>
    <s v="FRE"/>
    <x v="0"/>
    <n v="74"/>
    <x v="61"/>
  </r>
  <r>
    <x v="1"/>
    <x v="12"/>
    <x v="8"/>
    <s v="P.Seedsman"/>
    <s v="ADE"/>
    <x v="2"/>
    <n v="87"/>
    <x v="79"/>
  </r>
  <r>
    <x v="1"/>
    <x v="12"/>
    <x v="8"/>
    <s v="B.Hardwick"/>
    <s v="HAW"/>
    <x v="2"/>
    <n v="80"/>
    <x v="39"/>
  </r>
  <r>
    <x v="1"/>
    <x v="12"/>
    <x v="8"/>
    <s v="Z.Jones"/>
    <s v="SYD"/>
    <x v="1"/>
    <n v="78"/>
    <x v="33"/>
  </r>
  <r>
    <x v="1"/>
    <x v="12"/>
    <x v="8"/>
    <s v="C.Sinclair"/>
    <s v="SYD"/>
    <x v="3"/>
    <n v="91"/>
    <x v="83"/>
  </r>
  <r>
    <x v="1"/>
    <x v="12"/>
    <x v="8"/>
    <s v="E.Yeo"/>
    <s v="WCE"/>
    <x v="2"/>
    <n v="126"/>
    <x v="89"/>
  </r>
  <r>
    <x v="1"/>
    <x v="12"/>
    <x v="8"/>
    <s v="J.Kennedy"/>
    <s v="WCE"/>
    <x v="0"/>
    <n v="80"/>
    <x v="110"/>
  </r>
  <r>
    <x v="1"/>
    <x v="12"/>
    <x v="8"/>
    <s v="S.Higgins"/>
    <s v="NTH"/>
    <x v="1"/>
    <n v="104"/>
    <x v="16"/>
  </r>
  <r>
    <x v="1"/>
    <x v="12"/>
    <x v="8"/>
    <s v="J.Steven"/>
    <s v="STK"/>
    <x v="1"/>
    <n v="92"/>
    <x v="31"/>
  </r>
  <r>
    <x v="1"/>
    <x v="12"/>
    <x v="8"/>
    <s v="H.Andrews"/>
    <s v="BRL"/>
    <x v="4"/>
    <n v="98"/>
    <x v="16"/>
  </r>
  <r>
    <x v="1"/>
    <x v="12"/>
    <x v="8"/>
    <s v="M.Robinson"/>
    <s v="BRL"/>
    <x v="4"/>
    <n v="101"/>
    <x v="16"/>
  </r>
  <r>
    <x v="1"/>
    <x v="12"/>
    <x v="8"/>
    <s v="L.Whitfield"/>
    <s v="GWS"/>
    <x v="4"/>
    <n v="96"/>
    <x v="16"/>
  </r>
  <r>
    <x v="1"/>
    <x v="12"/>
    <x v="8"/>
    <s v="M.de Boer"/>
    <s v="GWS"/>
    <x v="4"/>
    <n v="86"/>
    <x v="16"/>
  </r>
  <r>
    <x v="1"/>
    <x v="13"/>
    <x v="8"/>
    <s v="A.Saad"/>
    <s v="ESS"/>
    <x v="2"/>
    <n v="100"/>
    <x v="8"/>
  </r>
  <r>
    <x v="1"/>
    <x v="13"/>
    <x v="8"/>
    <s v="J.Westhoff"/>
    <s v="PTA"/>
    <x v="0"/>
    <n v="95"/>
    <x v="10"/>
  </r>
  <r>
    <x v="1"/>
    <x v="13"/>
    <x v="8"/>
    <s v="P.Dangerfield"/>
    <s v="GEE"/>
    <x v="1"/>
    <n v="106"/>
    <x v="16"/>
  </r>
  <r>
    <x v="1"/>
    <x v="13"/>
    <x v="8"/>
    <s v="D.Swallow"/>
    <s v="GCS"/>
    <x v="1"/>
    <n v="87"/>
    <x v="9"/>
  </r>
  <r>
    <x v="1"/>
    <x v="13"/>
    <x v="8"/>
    <s v="J.Caddy"/>
    <s v="RIC"/>
    <x v="0"/>
    <n v="105"/>
    <x v="16"/>
  </r>
  <r>
    <x v="1"/>
    <x v="13"/>
    <x v="8"/>
    <s v="T.Cotchin"/>
    <s v="RIC"/>
    <x v="1"/>
    <n v="89"/>
    <x v="16"/>
  </r>
  <r>
    <x v="1"/>
    <x v="13"/>
    <x v="8"/>
    <s v="J.Dunkley"/>
    <s v="WBD"/>
    <x v="0"/>
    <n v="61"/>
    <x v="0"/>
  </r>
  <r>
    <x v="1"/>
    <x v="13"/>
    <x v="8"/>
    <s v="A.Treloar"/>
    <s v="COL"/>
    <x v="1"/>
    <n v="108"/>
    <x v="4"/>
  </r>
  <r>
    <x v="1"/>
    <x v="13"/>
    <x v="8"/>
    <s v="M.Scharenberg"/>
    <s v="COL"/>
    <x v="2"/>
    <n v="73"/>
    <x v="8"/>
  </r>
  <r>
    <x v="1"/>
    <x v="13"/>
    <x v="8"/>
    <s v="B.Hardwick"/>
    <s v="HAW"/>
    <x v="2"/>
    <n v="81"/>
    <x v="7"/>
  </r>
  <r>
    <x v="1"/>
    <x v="13"/>
    <x v="8"/>
    <s v="B.McEvoy"/>
    <s v="HAW"/>
    <x v="3"/>
    <n v="83"/>
    <x v="83"/>
  </r>
  <r>
    <x v="1"/>
    <x v="13"/>
    <x v="8"/>
    <s v="H.Andrews"/>
    <s v="BRL"/>
    <x v="2"/>
    <n v="83"/>
    <x v="172"/>
  </r>
  <r>
    <x v="1"/>
    <x v="13"/>
    <x v="8"/>
    <s v="M.Robinson"/>
    <s v="BRL"/>
    <x v="0"/>
    <n v="101"/>
    <x v="16"/>
  </r>
  <r>
    <x v="1"/>
    <x v="13"/>
    <x v="8"/>
    <s v="E.Yeo"/>
    <s v="WCE"/>
    <x v="2"/>
    <n v="126"/>
    <x v="40"/>
  </r>
  <r>
    <x v="1"/>
    <x v="13"/>
    <x v="8"/>
    <s v="L.Whitfield"/>
    <s v="GWS"/>
    <x v="1"/>
    <n v="96"/>
    <x v="63"/>
  </r>
  <r>
    <x v="1"/>
    <x v="13"/>
    <x v="8"/>
    <s v="J.Hopper"/>
    <s v="GWS"/>
    <x v="1"/>
    <n v="90"/>
    <x v="74"/>
  </r>
  <r>
    <x v="1"/>
    <x v="13"/>
    <x v="8"/>
    <s v="M.de Boer"/>
    <s v="GWS"/>
    <x v="0"/>
    <n v="88"/>
    <x v="83"/>
  </r>
  <r>
    <x v="1"/>
    <x v="13"/>
    <x v="8"/>
    <s v="S.Higgins"/>
    <s v="NTH"/>
    <x v="1"/>
    <n v="107"/>
    <x v="38"/>
  </r>
  <r>
    <x v="1"/>
    <x v="13"/>
    <x v="8"/>
    <s v="T.Stewart"/>
    <s v="GEE"/>
    <x v="4"/>
    <n v="96"/>
    <x v="16"/>
  </r>
  <r>
    <x v="1"/>
    <x v="13"/>
    <x v="8"/>
    <s v="P.Seedsman"/>
    <s v="ADE"/>
    <x v="4"/>
    <n v="87"/>
    <x v="16"/>
  </r>
  <r>
    <x v="1"/>
    <x v="13"/>
    <x v="8"/>
    <s v="C.Sinclair"/>
    <s v="SYD"/>
    <x v="4"/>
    <n v="91"/>
    <x v="16"/>
  </r>
  <r>
    <x v="1"/>
    <x v="13"/>
    <x v="8"/>
    <s v="J.Steven"/>
    <s v="STK"/>
    <x v="4"/>
    <n v="92"/>
    <x v="16"/>
  </r>
  <r>
    <x v="1"/>
    <x v="14"/>
    <x v="8"/>
    <s v="A.Saad"/>
    <s v="ESS"/>
    <x v="2"/>
    <n v="95"/>
    <x v="88"/>
  </r>
  <r>
    <x v="1"/>
    <x v="14"/>
    <x v="8"/>
    <s v="J.Westhoff"/>
    <s v="PTA"/>
    <x v="0"/>
    <n v="101"/>
    <x v="20"/>
  </r>
  <r>
    <x v="1"/>
    <x v="14"/>
    <x v="8"/>
    <s v="P.Dangerfield"/>
    <s v="GEE"/>
    <x v="1"/>
    <n v="106"/>
    <x v="18"/>
  </r>
  <r>
    <x v="1"/>
    <x v="14"/>
    <x v="8"/>
    <s v="T.Stewart"/>
    <s v="GEE"/>
    <x v="2"/>
    <n v="105"/>
    <x v="2"/>
  </r>
  <r>
    <x v="1"/>
    <x v="14"/>
    <x v="8"/>
    <s v="D.Swallow"/>
    <s v="GCS"/>
    <x v="1"/>
    <n v="91"/>
    <x v="60"/>
  </r>
  <r>
    <x v="1"/>
    <x v="14"/>
    <x v="8"/>
    <s v="T.Cotchin"/>
    <s v="RIC"/>
    <x v="1"/>
    <n v="94"/>
    <x v="99"/>
  </r>
  <r>
    <x v="1"/>
    <x v="14"/>
    <x v="8"/>
    <s v="J.Caddy"/>
    <s v="RIC"/>
    <x v="0"/>
    <n v="94"/>
    <x v="86"/>
  </r>
  <r>
    <x v="1"/>
    <x v="14"/>
    <x v="8"/>
    <s v="M.Scharenberg"/>
    <s v="COL"/>
    <x v="2"/>
    <n v="73"/>
    <x v="1"/>
  </r>
  <r>
    <x v="1"/>
    <x v="14"/>
    <x v="8"/>
    <s v="P.Seedsman"/>
    <s v="ADE"/>
    <x v="2"/>
    <n v="90"/>
    <x v="102"/>
  </r>
  <r>
    <x v="1"/>
    <x v="14"/>
    <x v="8"/>
    <s v="G.Hewett"/>
    <s v="SYD"/>
    <x v="0"/>
    <n v="69"/>
    <x v="54"/>
  </r>
  <r>
    <x v="1"/>
    <x v="14"/>
    <x v="8"/>
    <s v="C.Sinclair"/>
    <s v="SYD"/>
    <x v="3"/>
    <n v="95"/>
    <x v="3"/>
  </r>
  <r>
    <x v="1"/>
    <x v="14"/>
    <x v="8"/>
    <s v="M.Robinson"/>
    <s v="BRL"/>
    <x v="0"/>
    <n v="98"/>
    <x v="52"/>
  </r>
  <r>
    <x v="1"/>
    <x v="14"/>
    <x v="8"/>
    <s v="E.Yeo"/>
    <s v="WCE"/>
    <x v="2"/>
    <n v="122"/>
    <x v="85"/>
  </r>
  <r>
    <x v="1"/>
    <x v="14"/>
    <x v="8"/>
    <s v="M.de Boer"/>
    <s v="GWS"/>
    <x v="0"/>
    <n v="78"/>
    <x v="88"/>
  </r>
  <r>
    <x v="1"/>
    <x v="14"/>
    <x v="8"/>
    <s v="L.Whitfield"/>
    <s v="GWS"/>
    <x v="1"/>
    <n v="97"/>
    <x v="69"/>
  </r>
  <r>
    <x v="1"/>
    <x v="14"/>
    <x v="8"/>
    <s v="S.Higgins"/>
    <s v="NTH"/>
    <x v="1"/>
    <n v="114"/>
    <x v="40"/>
  </r>
  <r>
    <x v="1"/>
    <x v="14"/>
    <x v="8"/>
    <s v="L.Dunstan"/>
    <s v="STK"/>
    <x v="1"/>
    <n v="73"/>
    <x v="82"/>
  </r>
  <r>
    <x v="1"/>
    <x v="14"/>
    <x v="8"/>
    <s v="J.Steven"/>
    <s v="STK"/>
    <x v="1"/>
    <n v="91"/>
    <x v="25"/>
  </r>
  <r>
    <x v="1"/>
    <x v="14"/>
    <x v="8"/>
    <s v="D.Zaharakis"/>
    <s v="ESS"/>
    <x v="4"/>
    <n v="92"/>
    <x v="16"/>
  </r>
  <r>
    <x v="1"/>
    <x v="14"/>
    <x v="8"/>
    <s v="S.Reid"/>
    <s v="SYD"/>
    <x v="4"/>
    <n v="67"/>
    <x v="16"/>
  </r>
  <r>
    <x v="1"/>
    <x v="14"/>
    <x v="8"/>
    <s v="H.Andrews"/>
    <s v="BRL"/>
    <x v="4"/>
    <n v="83"/>
    <x v="16"/>
  </r>
  <r>
    <x v="1"/>
    <x v="14"/>
    <x v="8"/>
    <s v="B.Deledio"/>
    <s v="GWS"/>
    <x v="4"/>
    <n v="97"/>
    <x v="16"/>
  </r>
  <r>
    <x v="1"/>
    <x v="15"/>
    <x v="8"/>
    <s v="A.Saad"/>
    <s v="ESS"/>
    <x v="2"/>
    <n v="85"/>
    <x v="86"/>
  </r>
  <r>
    <x v="1"/>
    <x v="15"/>
    <x v="8"/>
    <s v="J.Westhoff"/>
    <s v="PTA"/>
    <x v="0"/>
    <n v="106"/>
    <x v="67"/>
  </r>
  <r>
    <x v="1"/>
    <x v="15"/>
    <x v="8"/>
    <s v="P.Dangerfield"/>
    <s v="GEE"/>
    <x v="1"/>
    <n v="101"/>
    <x v="2"/>
  </r>
  <r>
    <x v="1"/>
    <x v="15"/>
    <x v="8"/>
    <s v="T.Stewart"/>
    <s v="GEE"/>
    <x v="2"/>
    <n v="97"/>
    <x v="4"/>
  </r>
  <r>
    <x v="1"/>
    <x v="15"/>
    <x v="8"/>
    <s v="D.Swallow"/>
    <s v="GCS"/>
    <x v="1"/>
    <n v="88"/>
    <x v="0"/>
  </r>
  <r>
    <x v="1"/>
    <x v="15"/>
    <x v="8"/>
    <s v="J.Caddy"/>
    <s v="RIC"/>
    <x v="0"/>
    <n v="79"/>
    <x v="94"/>
  </r>
  <r>
    <x v="1"/>
    <x v="15"/>
    <x v="8"/>
    <s v="S.Grigg"/>
    <s v="RIC"/>
    <x v="1"/>
    <n v="88"/>
    <x v="35"/>
  </r>
  <r>
    <x v="1"/>
    <x v="15"/>
    <x v="8"/>
    <s v="T.Cotchin"/>
    <s v="RIC"/>
    <x v="1"/>
    <n v="88"/>
    <x v="67"/>
  </r>
  <r>
    <x v="1"/>
    <x v="15"/>
    <x v="8"/>
    <s v="M.Scharenberg"/>
    <s v="COL"/>
    <x v="2"/>
    <n v="66"/>
    <x v="88"/>
  </r>
  <r>
    <x v="1"/>
    <x v="15"/>
    <x v="8"/>
    <s v="P.Seedsman"/>
    <s v="ADE"/>
    <x v="2"/>
    <n v="87"/>
    <x v="54"/>
  </r>
  <r>
    <x v="1"/>
    <x v="15"/>
    <x v="8"/>
    <s v="G.Hewett"/>
    <s v="SYD"/>
    <x v="0"/>
    <n v="60"/>
    <x v="14"/>
  </r>
  <r>
    <x v="1"/>
    <x v="15"/>
    <x v="8"/>
    <s v="C.Sinclair"/>
    <s v="SYD"/>
    <x v="3"/>
    <n v="111"/>
    <x v="90"/>
  </r>
  <r>
    <x v="1"/>
    <x v="15"/>
    <x v="8"/>
    <s v="M.Robinson"/>
    <s v="BRL"/>
    <x v="0"/>
    <n v="92"/>
    <x v="108"/>
  </r>
  <r>
    <x v="1"/>
    <x v="15"/>
    <x v="8"/>
    <s v="E.Yeo"/>
    <s v="WCE"/>
    <x v="2"/>
    <n v="131"/>
    <x v="101"/>
  </r>
  <r>
    <x v="1"/>
    <x v="15"/>
    <x v="8"/>
    <s v="L.Whitfield"/>
    <s v="GWS"/>
    <x v="1"/>
    <n v="100"/>
    <x v="40"/>
  </r>
  <r>
    <x v="1"/>
    <x v="15"/>
    <x v="8"/>
    <s v="M.de Boer"/>
    <s v="GWS"/>
    <x v="0"/>
    <n v="87"/>
    <x v="47"/>
  </r>
  <r>
    <x v="1"/>
    <x v="15"/>
    <x v="8"/>
    <s v="S.Higgins"/>
    <s v="NTH"/>
    <x v="1"/>
    <n v="118"/>
    <x v="32"/>
  </r>
  <r>
    <x v="1"/>
    <x v="15"/>
    <x v="8"/>
    <s v="J.Steven"/>
    <s v="STK"/>
    <x v="1"/>
    <n v="83"/>
    <x v="30"/>
  </r>
  <r>
    <x v="1"/>
    <x v="15"/>
    <x v="8"/>
    <s v="D.Zaharakis"/>
    <s v="ESS"/>
    <x v="4"/>
    <n v="92"/>
    <x v="16"/>
  </r>
  <r>
    <x v="1"/>
    <x v="15"/>
    <x v="8"/>
    <s v="K.Langford"/>
    <s v="ESS"/>
    <x v="4"/>
    <n v="87"/>
    <x v="11"/>
  </r>
  <r>
    <x v="1"/>
    <x v="15"/>
    <x v="8"/>
    <s v="H.Andrews"/>
    <s v="BRL"/>
    <x v="4"/>
    <n v="83"/>
    <x v="16"/>
  </r>
  <r>
    <x v="1"/>
    <x v="15"/>
    <x v="8"/>
    <s v="B.Deledio"/>
    <s v="GWS"/>
    <x v="4"/>
    <n v="97"/>
    <x v="16"/>
  </r>
  <r>
    <x v="1"/>
    <x v="16"/>
    <x v="8"/>
    <s v="C.Hooker"/>
    <s v="ESS"/>
    <x v="0"/>
    <n v="103"/>
    <x v="42"/>
  </r>
  <r>
    <x v="1"/>
    <x v="16"/>
    <x v="8"/>
    <s v="D.Byrne-Jones"/>
    <s v="PTA"/>
    <x v="2"/>
    <n v="77"/>
    <x v="77"/>
  </r>
  <r>
    <x v="1"/>
    <x v="16"/>
    <x v="8"/>
    <s v="J.Westhoff"/>
    <s v="PTA"/>
    <x v="0"/>
    <n v="105"/>
    <x v="64"/>
  </r>
  <r>
    <x v="1"/>
    <x v="16"/>
    <x v="8"/>
    <s v="P.Dangerfield"/>
    <s v="GEE"/>
    <x v="1"/>
    <n v="112"/>
    <x v="121"/>
  </r>
  <r>
    <x v="1"/>
    <x v="16"/>
    <x v="8"/>
    <s v="T.Stewart"/>
    <s v="GEE"/>
    <x v="2"/>
    <n v="91"/>
    <x v="77"/>
  </r>
  <r>
    <x v="1"/>
    <x v="16"/>
    <x v="8"/>
    <s v="D.Menzel"/>
    <s v="GEE"/>
    <x v="0"/>
    <n v="81"/>
    <x v="45"/>
  </r>
  <r>
    <x v="1"/>
    <x v="16"/>
    <x v="8"/>
    <s v="D.Swallow"/>
    <s v="GCS"/>
    <x v="1"/>
    <n v="90"/>
    <x v="11"/>
  </r>
  <r>
    <x v="1"/>
    <x v="16"/>
    <x v="8"/>
    <s v="J.Caddy"/>
    <s v="RIC"/>
    <x v="0"/>
    <n v="70"/>
    <x v="86"/>
  </r>
  <r>
    <x v="1"/>
    <x v="16"/>
    <x v="8"/>
    <s v="S.Grigg"/>
    <s v="RIC"/>
    <x v="1"/>
    <n v="82"/>
    <x v="88"/>
  </r>
  <r>
    <x v="1"/>
    <x v="16"/>
    <x v="8"/>
    <s v="T.Cotchin"/>
    <s v="RIC"/>
    <x v="1"/>
    <n v="84"/>
    <x v="44"/>
  </r>
  <r>
    <x v="1"/>
    <x v="16"/>
    <x v="8"/>
    <s v="M.Scharenberg"/>
    <s v="COL"/>
    <x v="2"/>
    <n v="65"/>
    <x v="49"/>
  </r>
  <r>
    <x v="1"/>
    <x v="16"/>
    <x v="8"/>
    <s v="P.Seedsman"/>
    <s v="ADE"/>
    <x v="2"/>
    <n v="83"/>
    <x v="61"/>
  </r>
  <r>
    <x v="1"/>
    <x v="16"/>
    <x v="8"/>
    <s v="C.Sinclair"/>
    <s v="SYD"/>
    <x v="3"/>
    <n v="101"/>
    <x v="33"/>
  </r>
  <r>
    <x v="1"/>
    <x v="16"/>
    <x v="8"/>
    <s v="M.Robinson"/>
    <s v="BRL"/>
    <x v="0"/>
    <n v="95"/>
    <x v="33"/>
  </r>
  <r>
    <x v="1"/>
    <x v="16"/>
    <x v="8"/>
    <s v="E.Yeo"/>
    <s v="WCE"/>
    <x v="2"/>
    <n v="137"/>
    <x v="85"/>
  </r>
  <r>
    <x v="1"/>
    <x v="16"/>
    <x v="8"/>
    <s v="L.Whitfield"/>
    <s v="GWS"/>
    <x v="1"/>
    <n v="100"/>
    <x v="10"/>
  </r>
  <r>
    <x v="1"/>
    <x v="16"/>
    <x v="8"/>
    <s v="S.Higgins"/>
    <s v="NTH"/>
    <x v="1"/>
    <n v="115"/>
    <x v="99"/>
  </r>
  <r>
    <x v="1"/>
    <x v="16"/>
    <x v="8"/>
    <s v="J.Steven"/>
    <s v="STK"/>
    <x v="1"/>
    <n v="91"/>
    <x v="75"/>
  </r>
  <r>
    <x v="1"/>
    <x v="16"/>
    <x v="8"/>
    <s v="D.Zaharakis"/>
    <s v="ESS"/>
    <x v="4"/>
    <n v="92"/>
    <x v="16"/>
  </r>
  <r>
    <x v="1"/>
    <x v="16"/>
    <x v="8"/>
    <s v="H.Andrews"/>
    <s v="BRL"/>
    <x v="4"/>
    <n v="83"/>
    <x v="16"/>
  </r>
  <r>
    <x v="1"/>
    <x v="16"/>
    <x v="8"/>
    <s v="B.Deledio"/>
    <s v="GWS"/>
    <x v="4"/>
    <n v="97"/>
    <x v="16"/>
  </r>
  <r>
    <x v="1"/>
    <x v="16"/>
    <x v="8"/>
    <s v="M.de Boer"/>
    <s v="GWS"/>
    <x v="4"/>
    <n v="87"/>
    <x v="16"/>
  </r>
  <r>
    <x v="1"/>
    <x v="17"/>
    <x v="8"/>
    <s v="D.Zaharakis"/>
    <s v="ESS"/>
    <x v="1"/>
    <n v="95"/>
    <x v="10"/>
  </r>
  <r>
    <x v="1"/>
    <x v="17"/>
    <x v="8"/>
    <s v="D.Parish"/>
    <s v="ESS"/>
    <x v="0"/>
    <n v="80"/>
    <x v="6"/>
  </r>
  <r>
    <x v="1"/>
    <x v="17"/>
    <x v="8"/>
    <s v="J.Westhoff"/>
    <s v="PTA"/>
    <x v="0"/>
    <n v="98"/>
    <x v="102"/>
  </r>
  <r>
    <x v="1"/>
    <x v="17"/>
    <x v="8"/>
    <s v="T.Stewart"/>
    <s v="GEE"/>
    <x v="2"/>
    <n v="92"/>
    <x v="8"/>
  </r>
  <r>
    <x v="1"/>
    <x v="17"/>
    <x v="8"/>
    <s v="P.Dangerfield"/>
    <s v="GEE"/>
    <x v="1"/>
    <n v="116"/>
    <x v="114"/>
  </r>
  <r>
    <x v="1"/>
    <x v="17"/>
    <x v="8"/>
    <s v="T.Cotchin"/>
    <s v="RIC"/>
    <x v="1"/>
    <n v="90"/>
    <x v="63"/>
  </r>
  <r>
    <x v="1"/>
    <x v="17"/>
    <x v="8"/>
    <s v="S.Grigg"/>
    <s v="RIC"/>
    <x v="1"/>
    <n v="83"/>
    <x v="69"/>
  </r>
  <r>
    <x v="1"/>
    <x v="17"/>
    <x v="8"/>
    <s v="J.Caddy"/>
    <s v="RIC"/>
    <x v="0"/>
    <n v="78"/>
    <x v="55"/>
  </r>
  <r>
    <x v="1"/>
    <x v="17"/>
    <x v="8"/>
    <s v="M.Scharenberg"/>
    <s v="COL"/>
    <x v="2"/>
    <n v="70"/>
    <x v="96"/>
  </r>
  <r>
    <x v="1"/>
    <x v="17"/>
    <x v="8"/>
    <s v="P.Seedsman"/>
    <s v="ADE"/>
    <x v="2"/>
    <n v="83"/>
    <x v="42"/>
  </r>
  <r>
    <x v="1"/>
    <x v="17"/>
    <x v="8"/>
    <s v="C.Sinclair"/>
    <s v="SYD"/>
    <x v="3"/>
    <n v="91"/>
    <x v="91"/>
  </r>
  <r>
    <x v="1"/>
    <x v="17"/>
    <x v="8"/>
    <s v="J.Walker"/>
    <s v="BRL"/>
    <x v="2"/>
    <n v="104"/>
    <x v="51"/>
  </r>
  <r>
    <x v="1"/>
    <x v="17"/>
    <x v="8"/>
    <s v="M.Robinson"/>
    <s v="BRL"/>
    <x v="0"/>
    <n v="67"/>
    <x v="87"/>
  </r>
  <r>
    <x v="1"/>
    <x v="17"/>
    <x v="8"/>
    <s v="E.Yeo"/>
    <s v="WCE"/>
    <x v="2"/>
    <n v="133"/>
    <x v="81"/>
  </r>
  <r>
    <x v="1"/>
    <x v="17"/>
    <x v="8"/>
    <s v="L.Whitfield"/>
    <s v="GWS"/>
    <x v="1"/>
    <n v="98"/>
    <x v="62"/>
  </r>
  <r>
    <x v="1"/>
    <x v="17"/>
    <x v="8"/>
    <s v="B.Deledio"/>
    <s v="GWS"/>
    <x v="0"/>
    <n v="92"/>
    <x v="13"/>
  </r>
  <r>
    <x v="1"/>
    <x v="17"/>
    <x v="8"/>
    <s v="S.Higgins"/>
    <s v="NTH"/>
    <x v="1"/>
    <n v="109"/>
    <x v="1"/>
  </r>
  <r>
    <x v="1"/>
    <x v="17"/>
    <x v="8"/>
    <s v="J.Steven"/>
    <s v="STK"/>
    <x v="1"/>
    <n v="93"/>
    <x v="100"/>
  </r>
  <r>
    <x v="1"/>
    <x v="17"/>
    <x v="8"/>
    <s v="P.Hanley"/>
    <s v="GCS"/>
    <x v="4"/>
    <n v="93"/>
    <x v="16"/>
  </r>
  <r>
    <x v="1"/>
    <x v="17"/>
    <x v="8"/>
    <s v="D.Swallow"/>
    <s v="GCS"/>
    <x v="4"/>
    <n v="90"/>
    <x v="16"/>
  </r>
  <r>
    <x v="1"/>
    <x v="17"/>
    <x v="8"/>
    <s v="H.Bennell"/>
    <s v="FRE"/>
    <x v="4"/>
    <n v="76"/>
    <x v="16"/>
  </r>
  <r>
    <x v="1"/>
    <x v="17"/>
    <x v="8"/>
    <s v="H.Andrews"/>
    <s v="BRL"/>
    <x v="4"/>
    <n v="83"/>
    <x v="16"/>
  </r>
  <r>
    <x v="1"/>
    <x v="18"/>
    <x v="8"/>
    <s v="D.Zaharakis"/>
    <s v="ESS"/>
    <x v="1"/>
    <n v="91"/>
    <x v="83"/>
  </r>
  <r>
    <x v="1"/>
    <x v="18"/>
    <x v="8"/>
    <s v="D.Parish"/>
    <s v="ESS"/>
    <x v="0"/>
    <n v="81"/>
    <x v="47"/>
  </r>
  <r>
    <x v="1"/>
    <x v="18"/>
    <x v="8"/>
    <s v="J.Westhoff"/>
    <s v="PTA"/>
    <x v="0"/>
    <n v="94"/>
    <x v="69"/>
  </r>
  <r>
    <x v="1"/>
    <x v="18"/>
    <x v="8"/>
    <s v="T.Stewart"/>
    <s v="GEE"/>
    <x v="2"/>
    <n v="79"/>
    <x v="166"/>
  </r>
  <r>
    <x v="1"/>
    <x v="18"/>
    <x v="8"/>
    <s v="P.Dangerfield"/>
    <s v="GEE"/>
    <x v="1"/>
    <n v="119"/>
    <x v="65"/>
  </r>
  <r>
    <x v="1"/>
    <x v="18"/>
    <x v="8"/>
    <s v="D.Swallow"/>
    <s v="GCS"/>
    <x v="1"/>
    <n v="76"/>
    <x v="120"/>
  </r>
  <r>
    <x v="1"/>
    <x v="18"/>
    <x v="8"/>
    <s v="T.Cotchin"/>
    <s v="RIC"/>
    <x v="1"/>
    <n v="87"/>
    <x v="23"/>
  </r>
  <r>
    <x v="1"/>
    <x v="18"/>
    <x v="8"/>
    <s v="J.Caddy"/>
    <s v="RIC"/>
    <x v="0"/>
    <n v="76"/>
    <x v="13"/>
  </r>
  <r>
    <x v="1"/>
    <x v="18"/>
    <x v="8"/>
    <s v="M.Scharenberg"/>
    <s v="COL"/>
    <x v="2"/>
    <n v="61"/>
    <x v="14"/>
  </r>
  <r>
    <x v="1"/>
    <x v="18"/>
    <x v="8"/>
    <s v="P.Seedsman"/>
    <s v="ADE"/>
    <x v="2"/>
    <n v="77"/>
    <x v="155"/>
  </r>
  <r>
    <x v="1"/>
    <x v="18"/>
    <x v="8"/>
    <s v="C.Sinclair"/>
    <s v="SYD"/>
    <x v="3"/>
    <n v="93"/>
    <x v="47"/>
  </r>
  <r>
    <x v="1"/>
    <x v="18"/>
    <x v="8"/>
    <s v="H.Andrews"/>
    <s v="BRL"/>
    <x v="2"/>
    <n v="75"/>
    <x v="77"/>
  </r>
  <r>
    <x v="1"/>
    <x v="18"/>
    <x v="8"/>
    <s v="M.Robinson"/>
    <s v="BRL"/>
    <x v="0"/>
    <n v="66"/>
    <x v="55"/>
  </r>
  <r>
    <x v="1"/>
    <x v="18"/>
    <x v="8"/>
    <s v="E.Yeo"/>
    <s v="WCE"/>
    <x v="2"/>
    <n v="137"/>
    <x v="81"/>
  </r>
  <r>
    <x v="1"/>
    <x v="18"/>
    <x v="8"/>
    <s v="L.Whitfield"/>
    <s v="GWS"/>
    <x v="1"/>
    <n v="100"/>
    <x v="12"/>
  </r>
  <r>
    <x v="1"/>
    <x v="18"/>
    <x v="8"/>
    <s v="B.Deledio"/>
    <s v="GWS"/>
    <x v="0"/>
    <n v="101"/>
    <x v="31"/>
  </r>
  <r>
    <x v="1"/>
    <x v="18"/>
    <x v="8"/>
    <s v="S.Higgins"/>
    <s v="NTH"/>
    <x v="1"/>
    <n v="103"/>
    <x v="1"/>
  </r>
  <r>
    <x v="1"/>
    <x v="18"/>
    <x v="8"/>
    <s v="J.Steven"/>
    <s v="STK"/>
    <x v="1"/>
    <n v="92"/>
    <x v="2"/>
  </r>
  <r>
    <x v="1"/>
    <x v="18"/>
    <x v="8"/>
    <s v="P.Hanley"/>
    <s v="GCS"/>
    <x v="4"/>
    <n v="93"/>
    <x v="16"/>
  </r>
  <r>
    <x v="1"/>
    <x v="18"/>
    <x v="8"/>
    <s v="S.Grigg"/>
    <s v="RIC"/>
    <x v="4"/>
    <n v="75"/>
    <x v="71"/>
  </r>
  <r>
    <x v="1"/>
    <x v="18"/>
    <x v="8"/>
    <s v="H.Bennell"/>
    <s v="FRE"/>
    <x v="4"/>
    <n v="76"/>
    <x v="16"/>
  </r>
  <r>
    <x v="1"/>
    <x v="18"/>
    <x v="8"/>
    <s v="J.Walker"/>
    <s v="BRL"/>
    <x v="4"/>
    <n v="99"/>
    <x v="21"/>
  </r>
  <r>
    <x v="1"/>
    <x v="19"/>
    <x v="8"/>
    <s v="D.Parish"/>
    <s v="ESS"/>
    <x v="0"/>
    <n v="83"/>
    <x v="29"/>
  </r>
  <r>
    <x v="1"/>
    <x v="19"/>
    <x v="8"/>
    <s v="D.Zaharakis"/>
    <s v="ESS"/>
    <x v="1"/>
    <n v="82"/>
    <x v="86"/>
  </r>
  <r>
    <x v="1"/>
    <x v="19"/>
    <x v="8"/>
    <s v="J.Westhoff"/>
    <s v="PTA"/>
    <x v="0"/>
    <n v="85"/>
    <x v="51"/>
  </r>
  <r>
    <x v="1"/>
    <x v="19"/>
    <x v="8"/>
    <s v="P.Dangerfield"/>
    <s v="GEE"/>
    <x v="1"/>
    <n v="122"/>
    <x v="27"/>
  </r>
  <r>
    <x v="1"/>
    <x v="19"/>
    <x v="8"/>
    <s v="P.Hanley"/>
    <s v="GCS"/>
    <x v="2"/>
    <n v="80"/>
    <x v="23"/>
  </r>
  <r>
    <x v="1"/>
    <x v="19"/>
    <x v="8"/>
    <s v="T.Cotchin"/>
    <s v="RIC"/>
    <x v="1"/>
    <n v="85"/>
    <x v="57"/>
  </r>
  <r>
    <x v="1"/>
    <x v="19"/>
    <x v="8"/>
    <s v="S.Grigg"/>
    <s v="RIC"/>
    <x v="1"/>
    <n v="70"/>
    <x v="7"/>
  </r>
  <r>
    <x v="1"/>
    <x v="19"/>
    <x v="8"/>
    <s v="J.Caddy"/>
    <s v="RIC"/>
    <x v="0"/>
    <n v="81"/>
    <x v="17"/>
  </r>
  <r>
    <x v="1"/>
    <x v="19"/>
    <x v="8"/>
    <s v="B.Hardwick"/>
    <s v="HAW"/>
    <x v="2"/>
    <n v="69"/>
    <x v="100"/>
  </r>
  <r>
    <x v="1"/>
    <x v="19"/>
    <x v="8"/>
    <s v="C.Sinclair"/>
    <s v="SYD"/>
    <x v="3"/>
    <n v="88"/>
    <x v="30"/>
  </r>
  <r>
    <x v="1"/>
    <x v="19"/>
    <x v="8"/>
    <s v="H.Andrews"/>
    <s v="BRL"/>
    <x v="2"/>
    <n v="69"/>
    <x v="61"/>
  </r>
  <r>
    <x v="1"/>
    <x v="19"/>
    <x v="8"/>
    <s v="M.Robinson"/>
    <s v="BRL"/>
    <x v="0"/>
    <n v="73"/>
    <x v="20"/>
  </r>
  <r>
    <x v="1"/>
    <x v="19"/>
    <x v="8"/>
    <s v="E.Yeo"/>
    <s v="WCE"/>
    <x v="2"/>
    <n v="144"/>
    <x v="41"/>
  </r>
  <r>
    <x v="1"/>
    <x v="19"/>
    <x v="8"/>
    <s v="L.Whitfield"/>
    <s v="GWS"/>
    <x v="1"/>
    <n v="111"/>
    <x v="119"/>
  </r>
  <r>
    <x v="1"/>
    <x v="19"/>
    <x v="8"/>
    <s v="J.Hopper"/>
    <s v="GWS"/>
    <x v="1"/>
    <n v="90"/>
    <x v="134"/>
  </r>
  <r>
    <x v="1"/>
    <x v="19"/>
    <x v="8"/>
    <s v="A.Kennedy"/>
    <s v="GWS"/>
    <x v="2"/>
    <n v="80"/>
    <x v="5"/>
  </r>
  <r>
    <x v="1"/>
    <x v="19"/>
    <x v="8"/>
    <s v="B.Deledio"/>
    <s v="GWS"/>
    <x v="0"/>
    <n v="86"/>
    <x v="97"/>
  </r>
  <r>
    <x v="1"/>
    <x v="19"/>
    <x v="8"/>
    <s v="J.Steven"/>
    <s v="STK"/>
    <x v="1"/>
    <n v="84"/>
    <x v="61"/>
  </r>
  <r>
    <x v="1"/>
    <x v="19"/>
    <x v="8"/>
    <s v="T.Stewart"/>
    <s v="GEE"/>
    <x v="4"/>
    <n v="79"/>
    <x v="16"/>
  </r>
  <r>
    <x v="1"/>
    <x v="19"/>
    <x v="8"/>
    <s v="D.Swallow"/>
    <s v="GCS"/>
    <x v="4"/>
    <n v="76"/>
    <x v="16"/>
  </r>
  <r>
    <x v="1"/>
    <x v="19"/>
    <x v="8"/>
    <s v="P.Seedsman"/>
    <s v="ADE"/>
    <x v="4"/>
    <n v="77"/>
    <x v="16"/>
  </r>
  <r>
    <x v="1"/>
    <x v="19"/>
    <x v="8"/>
    <s v="S.Higgins"/>
    <s v="NTH"/>
    <x v="4"/>
    <n v="103"/>
    <x v="16"/>
  </r>
  <r>
    <x v="1"/>
    <x v="20"/>
    <x v="8"/>
    <s v="D.Zaharakis"/>
    <s v="ESS"/>
    <x v="1"/>
    <n v="70"/>
    <x v="39"/>
  </r>
  <r>
    <x v="1"/>
    <x v="20"/>
    <x v="8"/>
    <s v="D.Parish"/>
    <s v="ESS"/>
    <x v="0"/>
    <n v="93"/>
    <x v="67"/>
  </r>
  <r>
    <x v="1"/>
    <x v="20"/>
    <x v="8"/>
    <s v="J.Westhoff"/>
    <s v="PTA"/>
    <x v="0"/>
    <n v="83"/>
    <x v="33"/>
  </r>
  <r>
    <x v="1"/>
    <x v="20"/>
    <x v="8"/>
    <s v="T.Stewart"/>
    <s v="GEE"/>
    <x v="2"/>
    <n v="71"/>
    <x v="88"/>
  </r>
  <r>
    <x v="1"/>
    <x v="20"/>
    <x v="8"/>
    <s v="P.Dangerfield"/>
    <s v="GEE"/>
    <x v="1"/>
    <n v="132"/>
    <x v="151"/>
  </r>
  <r>
    <x v="1"/>
    <x v="20"/>
    <x v="8"/>
    <s v="J.Caddy"/>
    <s v="RIC"/>
    <x v="0"/>
    <n v="90"/>
    <x v="48"/>
  </r>
  <r>
    <x v="1"/>
    <x v="20"/>
    <x v="8"/>
    <s v="S.Grigg"/>
    <s v="RIC"/>
    <x v="1"/>
    <n v="71"/>
    <x v="99"/>
  </r>
  <r>
    <x v="1"/>
    <x v="20"/>
    <x v="8"/>
    <s v="T.Cotchin"/>
    <s v="RIC"/>
    <x v="1"/>
    <n v="75"/>
    <x v="110"/>
  </r>
  <r>
    <x v="1"/>
    <x v="20"/>
    <x v="8"/>
    <s v="B.Hardwick"/>
    <s v="HAW"/>
    <x v="2"/>
    <n v="81"/>
    <x v="25"/>
  </r>
  <r>
    <x v="1"/>
    <x v="20"/>
    <x v="8"/>
    <s v="C.Sinclair"/>
    <s v="SYD"/>
    <x v="3"/>
    <n v="79"/>
    <x v="7"/>
  </r>
  <r>
    <x v="1"/>
    <x v="20"/>
    <x v="8"/>
    <s v="H.Andrews"/>
    <s v="BRL"/>
    <x v="2"/>
    <n v="68"/>
    <x v="3"/>
  </r>
  <r>
    <x v="1"/>
    <x v="20"/>
    <x v="8"/>
    <s v="M.Robinson"/>
    <s v="BRL"/>
    <x v="0"/>
    <n v="82"/>
    <x v="3"/>
  </r>
  <r>
    <x v="1"/>
    <x v="20"/>
    <x v="8"/>
    <s v="J.Cripps"/>
    <s v="WCE"/>
    <x v="0"/>
    <n v="98"/>
    <x v="51"/>
  </r>
  <r>
    <x v="1"/>
    <x v="20"/>
    <x v="8"/>
    <s v="E.Yeo"/>
    <s v="WCE"/>
    <x v="2"/>
    <n v="131"/>
    <x v="64"/>
  </r>
  <r>
    <x v="1"/>
    <x v="20"/>
    <x v="8"/>
    <s v="A.Kennedy"/>
    <s v="GWS"/>
    <x v="2"/>
    <n v="88"/>
    <x v="110"/>
  </r>
  <r>
    <x v="1"/>
    <x v="20"/>
    <x v="8"/>
    <s v="L.Whitfield"/>
    <s v="GWS"/>
    <x v="1"/>
    <n v="115"/>
    <x v="80"/>
  </r>
  <r>
    <x v="1"/>
    <x v="20"/>
    <x v="8"/>
    <s v="S.Higgins"/>
    <s v="NTH"/>
    <x v="1"/>
    <n v="96"/>
    <x v="55"/>
  </r>
  <r>
    <x v="1"/>
    <x v="20"/>
    <x v="8"/>
    <s v="J.Steven"/>
    <s v="STK"/>
    <x v="1"/>
    <n v="85"/>
    <x v="51"/>
  </r>
  <r>
    <x v="1"/>
    <x v="20"/>
    <x v="8"/>
    <s v="P.Hanley"/>
    <s v="GCS"/>
    <x v="4"/>
    <n v="77"/>
    <x v="64"/>
  </r>
  <r>
    <x v="1"/>
    <x v="20"/>
    <x v="8"/>
    <s v="D.Swallow"/>
    <s v="GCS"/>
    <x v="4"/>
    <n v="81"/>
    <x v="99"/>
  </r>
  <r>
    <x v="1"/>
    <x v="20"/>
    <x v="8"/>
    <s v="A.Treloar"/>
    <s v="COL"/>
    <x v="4"/>
    <n v="108"/>
    <x v="16"/>
  </r>
  <r>
    <x v="1"/>
    <x v="20"/>
    <x v="8"/>
    <s v="P.Seedsman"/>
    <s v="ADE"/>
    <x v="4"/>
    <n v="77"/>
    <x v="16"/>
  </r>
  <r>
    <x v="1"/>
    <x v="0"/>
    <x v="9"/>
    <s v="M.Duncan"/>
    <s v="GEE"/>
    <x v="1"/>
    <n v="105"/>
    <x v="85"/>
  </r>
  <r>
    <x v="1"/>
    <x v="0"/>
    <x v="9"/>
    <s v="J.Selwood"/>
    <s v="GEE"/>
    <x v="1"/>
    <n v="119"/>
    <x v="41"/>
  </r>
  <r>
    <x v="1"/>
    <x v="0"/>
    <x v="9"/>
    <s v="T.Lynch"/>
    <s v="GCS"/>
    <x v="0"/>
    <n v="86"/>
    <x v="17"/>
  </r>
  <r>
    <x v="1"/>
    <x v="0"/>
    <x v="9"/>
    <s v="J.Lyons"/>
    <s v="GCS"/>
    <x v="1"/>
    <n v="82"/>
    <x v="77"/>
  </r>
  <r>
    <x v="1"/>
    <x v="0"/>
    <x v="9"/>
    <s v="T.McLean"/>
    <s v="WBD"/>
    <x v="0"/>
    <n v="83"/>
    <x v="3"/>
  </r>
  <r>
    <x v="1"/>
    <x v="0"/>
    <x v="9"/>
    <s v="J.Crisp"/>
    <s v="COL"/>
    <x v="2"/>
    <n v="92"/>
    <x v="9"/>
  </r>
  <r>
    <x v="1"/>
    <x v="0"/>
    <x v="9"/>
    <s v="S.Sidebottom"/>
    <s v="COL"/>
    <x v="1"/>
    <n v="89"/>
    <x v="3"/>
  </r>
  <r>
    <x v="1"/>
    <x v="0"/>
    <x v="9"/>
    <s v="B.Grundy"/>
    <s v="COL"/>
    <x v="3"/>
    <n v="100"/>
    <x v="4"/>
  </r>
  <r>
    <x v="1"/>
    <x v="0"/>
    <x v="9"/>
    <s v="L.Neale"/>
    <s v="FRE"/>
    <x v="1"/>
    <n v="104"/>
    <x v="25"/>
  </r>
  <r>
    <x v="1"/>
    <x v="0"/>
    <x v="9"/>
    <s v="L.Ryan"/>
    <s v="FRE"/>
    <x v="2"/>
    <n v="68"/>
    <x v="1"/>
  </r>
  <r>
    <x v="1"/>
    <x v="0"/>
    <x v="9"/>
    <s v="M.Crouch"/>
    <s v="ADE"/>
    <x v="1"/>
    <n v="107"/>
    <x v="62"/>
  </r>
  <r>
    <x v="1"/>
    <x v="0"/>
    <x v="9"/>
    <s v="J.Lloyd"/>
    <s v="SYD"/>
    <x v="2"/>
    <n v="62"/>
    <x v="15"/>
  </r>
  <r>
    <x v="1"/>
    <x v="0"/>
    <x v="9"/>
    <s v="L.Franklin"/>
    <s v="SYD"/>
    <x v="0"/>
    <n v="111"/>
    <x v="173"/>
  </r>
  <r>
    <x v="1"/>
    <x v="0"/>
    <x v="9"/>
    <s v="K.Jack"/>
    <s v="SYD"/>
    <x v="0"/>
    <n v="78"/>
    <x v="9"/>
  </r>
  <r>
    <x v="1"/>
    <x v="0"/>
    <x v="9"/>
    <s v="D.Beams"/>
    <s v="BRL"/>
    <x v="1"/>
    <n v="88"/>
    <x v="30"/>
  </r>
  <r>
    <x v="1"/>
    <x v="0"/>
    <x v="9"/>
    <s v="C.Salem"/>
    <s v="MEL"/>
    <x v="2"/>
    <n v="73"/>
    <x v="92"/>
  </r>
  <r>
    <x v="1"/>
    <x v="0"/>
    <x v="9"/>
    <s v="N.Haynes"/>
    <s v="GWS"/>
    <x v="2"/>
    <n v="73"/>
    <x v="11"/>
  </r>
  <r>
    <x v="1"/>
    <x v="0"/>
    <x v="9"/>
    <s v="B.Acres"/>
    <s v="STK"/>
    <x v="0"/>
    <n v="95"/>
    <x v="89"/>
  </r>
  <r>
    <x v="1"/>
    <x v="0"/>
    <x v="9"/>
    <s v="A.McGrath"/>
    <s v="ESS"/>
    <x v="4"/>
    <n v="74"/>
    <x v="57"/>
  </r>
  <r>
    <x v="1"/>
    <x v="0"/>
    <x v="9"/>
    <s v="B.Fiorini"/>
    <s v="GCS"/>
    <x v="4"/>
    <n v="73"/>
    <x v="52"/>
  </r>
  <r>
    <x v="1"/>
    <x v="0"/>
    <x v="9"/>
    <s v="M.Barlow"/>
    <s v="GCS"/>
    <x v="4"/>
    <n v="88"/>
    <x v="16"/>
  </r>
  <r>
    <x v="1"/>
    <x v="0"/>
    <x v="9"/>
    <s v="T.Lynch"/>
    <s v="ADE"/>
    <x v="4"/>
    <n v="76"/>
    <x v="16"/>
  </r>
  <r>
    <x v="1"/>
    <x v="1"/>
    <x v="9"/>
    <s v="A.McGrath"/>
    <s v="ESS"/>
    <x v="2"/>
    <n v="72"/>
    <x v="44"/>
  </r>
  <r>
    <x v="1"/>
    <x v="1"/>
    <x v="9"/>
    <s v="M.Duncan"/>
    <s v="GEE"/>
    <x v="1"/>
    <n v="108"/>
    <x v="16"/>
  </r>
  <r>
    <x v="1"/>
    <x v="1"/>
    <x v="9"/>
    <s v="J.Selwood"/>
    <s v="GEE"/>
    <x v="1"/>
    <n v="128"/>
    <x v="123"/>
  </r>
  <r>
    <x v="1"/>
    <x v="1"/>
    <x v="9"/>
    <s v="T.Lynch"/>
    <s v="GCS"/>
    <x v="0"/>
    <n v="105"/>
    <x v="174"/>
  </r>
  <r>
    <x v="1"/>
    <x v="1"/>
    <x v="9"/>
    <s v="J.Lyons"/>
    <s v="GCS"/>
    <x v="1"/>
    <n v="94"/>
    <x v="130"/>
  </r>
  <r>
    <x v="1"/>
    <x v="1"/>
    <x v="9"/>
    <s v="T.McLean"/>
    <s v="WBD"/>
    <x v="0"/>
    <n v="90"/>
    <x v="41"/>
  </r>
  <r>
    <x v="1"/>
    <x v="1"/>
    <x v="9"/>
    <s v="J.Crisp"/>
    <s v="COL"/>
    <x v="2"/>
    <n v="89"/>
    <x v="0"/>
  </r>
  <r>
    <x v="1"/>
    <x v="1"/>
    <x v="9"/>
    <s v="B.Grundy"/>
    <s v="COL"/>
    <x v="3"/>
    <n v="109"/>
    <x v="68"/>
  </r>
  <r>
    <x v="1"/>
    <x v="1"/>
    <x v="9"/>
    <s v="S.Sidebottom"/>
    <s v="COL"/>
    <x v="1"/>
    <n v="88"/>
    <x v="3"/>
  </r>
  <r>
    <x v="1"/>
    <x v="1"/>
    <x v="9"/>
    <s v="L.Neale"/>
    <s v="FRE"/>
    <x v="1"/>
    <n v="101"/>
    <x v="67"/>
  </r>
  <r>
    <x v="1"/>
    <x v="1"/>
    <x v="9"/>
    <s v="L.Ryan"/>
    <s v="FRE"/>
    <x v="2"/>
    <n v="73"/>
    <x v="10"/>
  </r>
  <r>
    <x v="1"/>
    <x v="1"/>
    <x v="9"/>
    <s v="M.Crouch"/>
    <s v="ADE"/>
    <x v="1"/>
    <n v="95"/>
    <x v="50"/>
  </r>
  <r>
    <x v="1"/>
    <x v="1"/>
    <x v="9"/>
    <s v="J.Lloyd"/>
    <s v="SYD"/>
    <x v="2"/>
    <n v="60"/>
    <x v="0"/>
  </r>
  <r>
    <x v="1"/>
    <x v="1"/>
    <x v="9"/>
    <s v="L.Franklin"/>
    <s v="SYD"/>
    <x v="0"/>
    <n v="108"/>
    <x v="9"/>
  </r>
  <r>
    <x v="1"/>
    <x v="1"/>
    <x v="9"/>
    <s v="D.Beams"/>
    <s v="BRL"/>
    <x v="1"/>
    <n v="80"/>
    <x v="13"/>
  </r>
  <r>
    <x v="1"/>
    <x v="1"/>
    <x v="9"/>
    <s v="N.Haynes"/>
    <s v="GWS"/>
    <x v="2"/>
    <n v="71"/>
    <x v="88"/>
  </r>
  <r>
    <x v="1"/>
    <x v="1"/>
    <x v="9"/>
    <s v="T.Taranto"/>
    <s v="GWS"/>
    <x v="0"/>
    <n v="83"/>
    <x v="40"/>
  </r>
  <r>
    <x v="1"/>
    <x v="1"/>
    <x v="9"/>
    <s v="B.Acres"/>
    <s v="STK"/>
    <x v="0"/>
    <n v="94"/>
    <x v="83"/>
  </r>
  <r>
    <x v="1"/>
    <x v="1"/>
    <x v="9"/>
    <s v="B.Fiorini"/>
    <s v="GCS"/>
    <x v="4"/>
    <n v="71"/>
    <x v="61"/>
  </r>
  <r>
    <x v="1"/>
    <x v="1"/>
    <x v="9"/>
    <s v="T.Lynch"/>
    <s v="ADE"/>
    <x v="4"/>
    <n v="80"/>
    <x v="16"/>
  </r>
  <r>
    <x v="1"/>
    <x v="1"/>
    <x v="9"/>
    <s v="C.O'Shea"/>
    <s v="CAR"/>
    <x v="4"/>
    <n v="63"/>
    <x v="110"/>
  </r>
  <r>
    <x v="1"/>
    <x v="1"/>
    <x v="9"/>
    <s v="C.Salem"/>
    <s v="MEL"/>
    <x v="4"/>
    <n v="66"/>
    <x v="105"/>
  </r>
  <r>
    <x v="1"/>
    <x v="2"/>
    <x v="9"/>
    <s v="A.McGrath"/>
    <s v="ESS"/>
    <x v="2"/>
    <n v="70"/>
    <x v="44"/>
  </r>
  <r>
    <x v="1"/>
    <x v="2"/>
    <x v="9"/>
    <s v="J.Selwood"/>
    <s v="GEE"/>
    <x v="1"/>
    <n v="122"/>
    <x v="21"/>
  </r>
  <r>
    <x v="1"/>
    <x v="2"/>
    <x v="9"/>
    <s v="T.Lynch"/>
    <s v="GCS"/>
    <x v="0"/>
    <n v="102"/>
    <x v="49"/>
  </r>
  <r>
    <x v="1"/>
    <x v="2"/>
    <x v="9"/>
    <s v="J.Lyons"/>
    <s v="GCS"/>
    <x v="1"/>
    <n v="103"/>
    <x v="26"/>
  </r>
  <r>
    <x v="1"/>
    <x v="2"/>
    <x v="9"/>
    <s v="T.McLean"/>
    <s v="WBD"/>
    <x v="1"/>
    <n v="96"/>
    <x v="56"/>
  </r>
  <r>
    <x v="1"/>
    <x v="2"/>
    <x v="9"/>
    <s v="S.Sidebottom"/>
    <s v="COL"/>
    <x v="1"/>
    <n v="95"/>
    <x v="5"/>
  </r>
  <r>
    <x v="1"/>
    <x v="2"/>
    <x v="9"/>
    <s v="B.Grundy"/>
    <s v="COL"/>
    <x v="3"/>
    <n v="120"/>
    <x v="149"/>
  </r>
  <r>
    <x v="1"/>
    <x v="2"/>
    <x v="9"/>
    <s v="J.Crisp"/>
    <s v="COL"/>
    <x v="2"/>
    <n v="99"/>
    <x v="81"/>
  </r>
  <r>
    <x v="1"/>
    <x v="2"/>
    <x v="9"/>
    <s v="L.Neale"/>
    <s v="FRE"/>
    <x v="1"/>
    <n v="95"/>
    <x v="17"/>
  </r>
  <r>
    <x v="1"/>
    <x v="2"/>
    <x v="9"/>
    <s v="L.Ryan"/>
    <s v="FRE"/>
    <x v="2"/>
    <n v="80"/>
    <x v="60"/>
  </r>
  <r>
    <x v="1"/>
    <x v="2"/>
    <x v="9"/>
    <s v="H.Greenwood"/>
    <s v="ADE"/>
    <x v="1"/>
    <n v="79"/>
    <x v="39"/>
  </r>
  <r>
    <x v="1"/>
    <x v="2"/>
    <x v="9"/>
    <s v="T.Doedee"/>
    <s v="ADE"/>
    <x v="2"/>
    <n v="95"/>
    <x v="69"/>
  </r>
  <r>
    <x v="1"/>
    <x v="2"/>
    <x v="9"/>
    <s v="T.Lynch"/>
    <s v="ADE"/>
    <x v="0"/>
    <n v="77"/>
    <x v="11"/>
  </r>
  <r>
    <x v="1"/>
    <x v="2"/>
    <x v="9"/>
    <s v="J.Lloyd"/>
    <s v="SYD"/>
    <x v="2"/>
    <n v="60"/>
    <x v="69"/>
  </r>
  <r>
    <x v="1"/>
    <x v="2"/>
    <x v="9"/>
    <s v="L.Franklin"/>
    <s v="SYD"/>
    <x v="0"/>
    <n v="110"/>
    <x v="10"/>
  </r>
  <r>
    <x v="1"/>
    <x v="2"/>
    <x v="9"/>
    <s v="R.Mathieson"/>
    <s v="BRL"/>
    <x v="1"/>
    <n v="59"/>
    <x v="105"/>
  </r>
  <r>
    <x v="1"/>
    <x v="2"/>
    <x v="9"/>
    <s v="T.Taranto"/>
    <s v="GWS"/>
    <x v="0"/>
    <n v="79"/>
    <x v="79"/>
  </r>
  <r>
    <x v="1"/>
    <x v="2"/>
    <x v="9"/>
    <s v="B.Acres"/>
    <s v="STK"/>
    <x v="0"/>
    <n v="99"/>
    <x v="63"/>
  </r>
  <r>
    <x v="1"/>
    <x v="2"/>
    <x v="9"/>
    <s v="M.Duncan"/>
    <s v="GEE"/>
    <x v="4"/>
    <n v="108"/>
    <x v="16"/>
  </r>
  <r>
    <x v="1"/>
    <x v="2"/>
    <x v="9"/>
    <s v="M.Crouch"/>
    <s v="ADE"/>
    <x v="4"/>
    <n v="102"/>
    <x v="16"/>
  </r>
  <r>
    <x v="1"/>
    <x v="2"/>
    <x v="9"/>
    <s v="D.Beams"/>
    <s v="BRL"/>
    <x v="4"/>
    <n v="76"/>
    <x v="16"/>
  </r>
  <r>
    <x v="1"/>
    <x v="2"/>
    <x v="9"/>
    <s v="A.Tomlinson"/>
    <s v="GWS"/>
    <x v="4"/>
    <n v="63"/>
    <x v="14"/>
  </r>
  <r>
    <x v="1"/>
    <x v="3"/>
    <x v="9"/>
    <s v="A.McGrath"/>
    <s v="ESS"/>
    <x v="2"/>
    <n v="68"/>
    <x v="49"/>
  </r>
  <r>
    <x v="1"/>
    <x v="3"/>
    <x v="9"/>
    <s v="M.Duncan"/>
    <s v="GEE"/>
    <x v="1"/>
    <n v="107"/>
    <x v="31"/>
  </r>
  <r>
    <x v="1"/>
    <x v="3"/>
    <x v="9"/>
    <s v="J.Selwood"/>
    <s v="GEE"/>
    <x v="1"/>
    <n v="120"/>
    <x v="1"/>
  </r>
  <r>
    <x v="1"/>
    <x v="3"/>
    <x v="9"/>
    <s v="T.Lynch"/>
    <s v="GCS"/>
    <x v="0"/>
    <n v="98"/>
    <x v="49"/>
  </r>
  <r>
    <x v="1"/>
    <x v="3"/>
    <x v="9"/>
    <s v="J.Lyons"/>
    <s v="GCS"/>
    <x v="1"/>
    <n v="102"/>
    <x v="42"/>
  </r>
  <r>
    <x v="1"/>
    <x v="3"/>
    <x v="9"/>
    <s v="T.McLean"/>
    <s v="WBD"/>
    <x v="0"/>
    <n v="101"/>
    <x v="60"/>
  </r>
  <r>
    <x v="1"/>
    <x v="3"/>
    <x v="9"/>
    <s v="J.Crisp"/>
    <s v="COL"/>
    <x v="2"/>
    <n v="98"/>
    <x v="21"/>
  </r>
  <r>
    <x v="1"/>
    <x v="3"/>
    <x v="9"/>
    <s v="B.Grundy"/>
    <s v="COL"/>
    <x v="3"/>
    <n v="129"/>
    <x v="119"/>
  </r>
  <r>
    <x v="1"/>
    <x v="3"/>
    <x v="9"/>
    <s v="S.Sidebottom"/>
    <s v="COL"/>
    <x v="1"/>
    <n v="103"/>
    <x v="26"/>
  </r>
  <r>
    <x v="1"/>
    <x v="3"/>
    <x v="9"/>
    <s v="L.Neale"/>
    <s v="FRE"/>
    <x v="1"/>
    <n v="90"/>
    <x v="69"/>
  </r>
  <r>
    <x v="1"/>
    <x v="3"/>
    <x v="9"/>
    <s v="L.Ryan"/>
    <s v="FRE"/>
    <x v="2"/>
    <n v="75"/>
    <x v="50"/>
  </r>
  <r>
    <x v="1"/>
    <x v="3"/>
    <x v="9"/>
    <s v="T.Lynch"/>
    <s v="ADE"/>
    <x v="0"/>
    <n v="70"/>
    <x v="108"/>
  </r>
  <r>
    <x v="1"/>
    <x v="3"/>
    <x v="9"/>
    <s v="J.Lloyd"/>
    <s v="SYD"/>
    <x v="2"/>
    <n v="60"/>
    <x v="24"/>
  </r>
  <r>
    <x v="1"/>
    <x v="3"/>
    <x v="9"/>
    <s v="L.Franklin"/>
    <s v="SYD"/>
    <x v="0"/>
    <n v="110"/>
    <x v="19"/>
  </r>
  <r>
    <x v="1"/>
    <x v="3"/>
    <x v="9"/>
    <s v="D.Beams"/>
    <s v="BRL"/>
    <x v="1"/>
    <n v="72"/>
    <x v="52"/>
  </r>
  <r>
    <x v="1"/>
    <x v="3"/>
    <x v="9"/>
    <s v="D.Sheed"/>
    <s v="WCE"/>
    <x v="1"/>
    <n v="91"/>
    <x v="55"/>
  </r>
  <r>
    <x v="1"/>
    <x v="3"/>
    <x v="9"/>
    <s v="C.Salem"/>
    <s v="MEL"/>
    <x v="2"/>
    <n v="72"/>
    <x v="24"/>
  </r>
  <r>
    <x v="1"/>
    <x v="3"/>
    <x v="9"/>
    <s v="B.Acres"/>
    <s v="STK"/>
    <x v="0"/>
    <n v="103"/>
    <x v="1"/>
  </r>
  <r>
    <x v="1"/>
    <x v="3"/>
    <x v="9"/>
    <s v="T.Doedee"/>
    <s v="ADE"/>
    <x v="4"/>
    <n v="86"/>
    <x v="98"/>
  </r>
  <r>
    <x v="1"/>
    <x v="3"/>
    <x v="9"/>
    <s v="M.Crouch"/>
    <s v="ADE"/>
    <x v="4"/>
    <n v="98"/>
    <x v="16"/>
  </r>
  <r>
    <x v="1"/>
    <x v="3"/>
    <x v="9"/>
    <s v="T.Cutler"/>
    <s v="BRL"/>
    <x v="4"/>
    <n v="75"/>
    <x v="70"/>
  </r>
  <r>
    <x v="1"/>
    <x v="3"/>
    <x v="9"/>
    <s v="T.Taranto"/>
    <s v="GWS"/>
    <x v="4"/>
    <n v="89"/>
    <x v="48"/>
  </r>
  <r>
    <x v="1"/>
    <x v="4"/>
    <x v="9"/>
    <s v="M.Duncan"/>
    <s v="GEE"/>
    <x v="1"/>
    <n v="101"/>
    <x v="94"/>
  </r>
  <r>
    <x v="1"/>
    <x v="4"/>
    <x v="9"/>
    <s v="J.Selwood"/>
    <s v="GEE"/>
    <x v="1"/>
    <n v="121"/>
    <x v="10"/>
  </r>
  <r>
    <x v="1"/>
    <x v="4"/>
    <x v="9"/>
    <s v="T.Lynch"/>
    <s v="GCS"/>
    <x v="0"/>
    <n v="95"/>
    <x v="0"/>
  </r>
  <r>
    <x v="1"/>
    <x v="4"/>
    <x v="9"/>
    <s v="J.Lyons"/>
    <s v="GCS"/>
    <x v="1"/>
    <n v="99"/>
    <x v="96"/>
  </r>
  <r>
    <x v="1"/>
    <x v="4"/>
    <x v="9"/>
    <s v="T.McLean"/>
    <s v="WBD"/>
    <x v="0"/>
    <n v="99"/>
    <x v="6"/>
  </r>
  <r>
    <x v="1"/>
    <x v="4"/>
    <x v="9"/>
    <s v="J.Crisp"/>
    <s v="COL"/>
    <x v="2"/>
    <n v="94"/>
    <x v="82"/>
  </r>
  <r>
    <x v="1"/>
    <x v="4"/>
    <x v="9"/>
    <s v="S.Sidebottom"/>
    <s v="COL"/>
    <x v="1"/>
    <n v="102"/>
    <x v="3"/>
  </r>
  <r>
    <x v="1"/>
    <x v="4"/>
    <x v="9"/>
    <s v="B.Grundy"/>
    <s v="COL"/>
    <x v="3"/>
    <n v="132"/>
    <x v="40"/>
  </r>
  <r>
    <x v="1"/>
    <x v="4"/>
    <x v="9"/>
    <s v="L.Neale"/>
    <s v="FRE"/>
    <x v="1"/>
    <n v="89"/>
    <x v="47"/>
  </r>
  <r>
    <x v="1"/>
    <x v="4"/>
    <x v="9"/>
    <s v="L.Ryan"/>
    <s v="FRE"/>
    <x v="2"/>
    <n v="78"/>
    <x v="1"/>
  </r>
  <r>
    <x v="1"/>
    <x v="4"/>
    <x v="9"/>
    <s v="T.Doedee"/>
    <s v="ADE"/>
    <x v="2"/>
    <n v="89"/>
    <x v="47"/>
  </r>
  <r>
    <x v="1"/>
    <x v="4"/>
    <x v="9"/>
    <s v="J.Lloyd"/>
    <s v="SYD"/>
    <x v="2"/>
    <n v="61"/>
    <x v="85"/>
  </r>
  <r>
    <x v="1"/>
    <x v="4"/>
    <x v="9"/>
    <s v="L.Franklin"/>
    <s v="SYD"/>
    <x v="0"/>
    <n v="100"/>
    <x v="110"/>
  </r>
  <r>
    <x v="1"/>
    <x v="4"/>
    <x v="9"/>
    <s v="D.Beams"/>
    <s v="BRL"/>
    <x v="1"/>
    <n v="67"/>
    <x v="51"/>
  </r>
  <r>
    <x v="1"/>
    <x v="4"/>
    <x v="9"/>
    <s v="D.Sheed"/>
    <s v="WCE"/>
    <x v="1"/>
    <n v="88"/>
    <x v="30"/>
  </r>
  <r>
    <x v="1"/>
    <x v="4"/>
    <x v="9"/>
    <s v="C.Salem"/>
    <s v="MEL"/>
    <x v="2"/>
    <n v="71"/>
    <x v="11"/>
  </r>
  <r>
    <x v="1"/>
    <x v="4"/>
    <x v="9"/>
    <s v="T.Taranto"/>
    <s v="GWS"/>
    <x v="0"/>
    <n v="93"/>
    <x v="64"/>
  </r>
  <r>
    <x v="1"/>
    <x v="4"/>
    <x v="9"/>
    <s v="B.Acres"/>
    <s v="STK"/>
    <x v="0"/>
    <n v="110"/>
    <x v="12"/>
  </r>
  <r>
    <x v="1"/>
    <x v="4"/>
    <x v="9"/>
    <s v="A.McGrath"/>
    <s v="ESS"/>
    <x v="4"/>
    <n v="62"/>
    <x v="78"/>
  </r>
  <r>
    <x v="1"/>
    <x v="4"/>
    <x v="9"/>
    <s v="M.Barlow"/>
    <s v="GCS"/>
    <x v="4"/>
    <n v="84"/>
    <x v="16"/>
  </r>
  <r>
    <x v="1"/>
    <x v="4"/>
    <x v="9"/>
    <s v="M.Crouch"/>
    <s v="ADE"/>
    <x v="4"/>
    <n v="104"/>
    <x v="16"/>
  </r>
  <r>
    <x v="1"/>
    <x v="4"/>
    <x v="9"/>
    <s v="T.Lynch"/>
    <s v="ADE"/>
    <x v="4"/>
    <n v="71"/>
    <x v="4"/>
  </r>
  <r>
    <x v="1"/>
    <x v="5"/>
    <x v="9"/>
    <s v="M.Duncan"/>
    <s v="GEE"/>
    <x v="1"/>
    <n v="101"/>
    <x v="12"/>
  </r>
  <r>
    <x v="1"/>
    <x v="5"/>
    <x v="9"/>
    <s v="J.Selwood"/>
    <s v="GEE"/>
    <x v="1"/>
    <n v="120"/>
    <x v="90"/>
  </r>
  <r>
    <x v="1"/>
    <x v="5"/>
    <x v="9"/>
    <s v="T.Lynch"/>
    <s v="GCS"/>
    <x v="0"/>
    <n v="90"/>
    <x v="50"/>
  </r>
  <r>
    <x v="1"/>
    <x v="5"/>
    <x v="9"/>
    <s v="J.Lyons"/>
    <s v="GCS"/>
    <x v="1"/>
    <n v="106"/>
    <x v="35"/>
  </r>
  <r>
    <x v="1"/>
    <x v="5"/>
    <x v="9"/>
    <s v="T.McLean"/>
    <s v="WBD"/>
    <x v="0"/>
    <n v="103"/>
    <x v="32"/>
  </r>
  <r>
    <x v="1"/>
    <x v="5"/>
    <x v="9"/>
    <s v="J.Crisp"/>
    <s v="COL"/>
    <x v="2"/>
    <n v="95"/>
    <x v="24"/>
  </r>
  <r>
    <x v="1"/>
    <x v="5"/>
    <x v="9"/>
    <s v="S.Sidebottom"/>
    <s v="COL"/>
    <x v="1"/>
    <n v="99"/>
    <x v="0"/>
  </r>
  <r>
    <x v="1"/>
    <x v="5"/>
    <x v="9"/>
    <s v="B.Grundy"/>
    <s v="COL"/>
    <x v="3"/>
    <n v="137"/>
    <x v="56"/>
  </r>
  <r>
    <x v="1"/>
    <x v="5"/>
    <x v="9"/>
    <s v="L.Neale"/>
    <s v="FRE"/>
    <x v="1"/>
    <n v="99"/>
    <x v="103"/>
  </r>
  <r>
    <x v="1"/>
    <x v="5"/>
    <x v="9"/>
    <s v="L.Ryan"/>
    <s v="FRE"/>
    <x v="2"/>
    <n v="77"/>
    <x v="69"/>
  </r>
  <r>
    <x v="1"/>
    <x v="5"/>
    <x v="9"/>
    <s v="M.Crouch"/>
    <s v="ADE"/>
    <x v="1"/>
    <n v="96"/>
    <x v="47"/>
  </r>
  <r>
    <x v="1"/>
    <x v="5"/>
    <x v="9"/>
    <s v="T.Doedee"/>
    <s v="ADE"/>
    <x v="2"/>
    <n v="88"/>
    <x v="52"/>
  </r>
  <r>
    <x v="1"/>
    <x v="5"/>
    <x v="9"/>
    <s v="T.Lynch"/>
    <s v="ADE"/>
    <x v="0"/>
    <n v="76"/>
    <x v="95"/>
  </r>
  <r>
    <x v="1"/>
    <x v="5"/>
    <x v="9"/>
    <s v="J.Lloyd"/>
    <s v="SYD"/>
    <x v="2"/>
    <n v="57"/>
    <x v="83"/>
  </r>
  <r>
    <x v="1"/>
    <x v="5"/>
    <x v="9"/>
    <s v="D.Beams"/>
    <s v="BRL"/>
    <x v="1"/>
    <n v="76"/>
    <x v="80"/>
  </r>
  <r>
    <x v="1"/>
    <x v="5"/>
    <x v="9"/>
    <s v="C.Salem"/>
    <s v="MEL"/>
    <x v="2"/>
    <n v="76"/>
    <x v="7"/>
  </r>
  <r>
    <x v="1"/>
    <x v="5"/>
    <x v="9"/>
    <s v="T.Taranto"/>
    <s v="GWS"/>
    <x v="0"/>
    <n v="94"/>
    <x v="57"/>
  </r>
  <r>
    <x v="1"/>
    <x v="5"/>
    <x v="9"/>
    <s v="B.Acres"/>
    <s v="STK"/>
    <x v="0"/>
    <n v="96"/>
    <x v="96"/>
  </r>
  <r>
    <x v="1"/>
    <x v="5"/>
    <x v="9"/>
    <s v="M.Barlow"/>
    <s v="GCS"/>
    <x v="4"/>
    <n v="82"/>
    <x v="51"/>
  </r>
  <r>
    <x v="1"/>
    <x v="5"/>
    <x v="9"/>
    <s v="R.Conca"/>
    <s v="RIC"/>
    <x v="4"/>
    <n v="68"/>
    <x v="109"/>
  </r>
  <r>
    <x v="1"/>
    <x v="5"/>
    <x v="9"/>
    <s v="Z.Fisher"/>
    <s v="CAR"/>
    <x v="4"/>
    <n v="84"/>
    <x v="9"/>
  </r>
  <r>
    <x v="1"/>
    <x v="5"/>
    <x v="9"/>
    <s v="L.Franklin"/>
    <s v="SYD"/>
    <x v="4"/>
    <n v="100"/>
    <x v="16"/>
  </r>
  <r>
    <x v="1"/>
    <x v="6"/>
    <x v="9"/>
    <s v="J.Selwood"/>
    <s v="GEE"/>
    <x v="1"/>
    <n v="119"/>
    <x v="118"/>
  </r>
  <r>
    <x v="1"/>
    <x v="6"/>
    <x v="9"/>
    <s v="M.Duncan"/>
    <s v="GEE"/>
    <x v="1"/>
    <n v="103"/>
    <x v="5"/>
  </r>
  <r>
    <x v="1"/>
    <x v="6"/>
    <x v="9"/>
    <s v="J.Lyons"/>
    <s v="GCS"/>
    <x v="1"/>
    <n v="86"/>
    <x v="110"/>
  </r>
  <r>
    <x v="1"/>
    <x v="6"/>
    <x v="9"/>
    <s v="T.McLean"/>
    <s v="WBD"/>
    <x v="0"/>
    <n v="107"/>
    <x v="136"/>
  </r>
  <r>
    <x v="1"/>
    <x v="6"/>
    <x v="9"/>
    <s v="J.Crisp"/>
    <s v="COL"/>
    <x v="2"/>
    <n v="98"/>
    <x v="33"/>
  </r>
  <r>
    <x v="1"/>
    <x v="6"/>
    <x v="9"/>
    <s v="S.Sidebottom"/>
    <s v="COL"/>
    <x v="1"/>
    <n v="99"/>
    <x v="85"/>
  </r>
  <r>
    <x v="1"/>
    <x v="6"/>
    <x v="9"/>
    <s v="J.Thomas"/>
    <s v="COL"/>
    <x v="0"/>
    <n v="87"/>
    <x v="40"/>
  </r>
  <r>
    <x v="1"/>
    <x v="6"/>
    <x v="9"/>
    <s v="B.Grundy"/>
    <s v="COL"/>
    <x v="3"/>
    <n v="131"/>
    <x v="72"/>
  </r>
  <r>
    <x v="1"/>
    <x v="6"/>
    <x v="9"/>
    <s v="L.Neale"/>
    <s v="FRE"/>
    <x v="1"/>
    <n v="104"/>
    <x v="38"/>
  </r>
  <r>
    <x v="1"/>
    <x v="6"/>
    <x v="9"/>
    <s v="L.Ryan"/>
    <s v="FRE"/>
    <x v="2"/>
    <n v="69"/>
    <x v="61"/>
  </r>
  <r>
    <x v="1"/>
    <x v="6"/>
    <x v="9"/>
    <s v="M.Crouch"/>
    <s v="ADE"/>
    <x v="1"/>
    <n v="107"/>
    <x v="90"/>
  </r>
  <r>
    <x v="1"/>
    <x v="6"/>
    <x v="9"/>
    <s v="T.Doedee"/>
    <s v="ADE"/>
    <x v="2"/>
    <n v="74"/>
    <x v="91"/>
  </r>
  <r>
    <x v="1"/>
    <x v="6"/>
    <x v="9"/>
    <s v="T.Lynch"/>
    <s v="ADE"/>
    <x v="0"/>
    <n v="85"/>
    <x v="102"/>
  </r>
  <r>
    <x v="1"/>
    <x v="6"/>
    <x v="9"/>
    <s v="J.Jenkins"/>
    <s v="ADE"/>
    <x v="0"/>
    <n v="89"/>
    <x v="43"/>
  </r>
  <r>
    <x v="1"/>
    <x v="6"/>
    <x v="9"/>
    <s v="Z.Fisher"/>
    <s v="CAR"/>
    <x v="0"/>
    <n v="66"/>
    <x v="23"/>
  </r>
  <r>
    <x v="1"/>
    <x v="6"/>
    <x v="9"/>
    <s v="J.Lloyd"/>
    <s v="SYD"/>
    <x v="2"/>
    <n v="58"/>
    <x v="94"/>
  </r>
  <r>
    <x v="1"/>
    <x v="6"/>
    <x v="9"/>
    <s v="D.Beams"/>
    <s v="BRL"/>
    <x v="1"/>
    <n v="84"/>
    <x v="31"/>
  </r>
  <r>
    <x v="1"/>
    <x v="6"/>
    <x v="9"/>
    <s v="J.McGovern"/>
    <s v="WCE"/>
    <x v="2"/>
    <n v="82"/>
    <x v="102"/>
  </r>
  <r>
    <x v="1"/>
    <x v="6"/>
    <x v="9"/>
    <s v="T.Lynch"/>
    <s v="GCS"/>
    <x v="4"/>
    <n v="90"/>
    <x v="16"/>
  </r>
  <r>
    <x v="1"/>
    <x v="6"/>
    <x v="9"/>
    <s v="L.Brown"/>
    <s v="ADE"/>
    <x v="4"/>
    <n v="82"/>
    <x v="13"/>
  </r>
  <r>
    <x v="1"/>
    <x v="6"/>
    <x v="9"/>
    <s v="L.Franklin"/>
    <s v="SYD"/>
    <x v="4"/>
    <n v="100"/>
    <x v="16"/>
  </r>
  <r>
    <x v="1"/>
    <x v="6"/>
    <x v="9"/>
    <s v="B.Acres"/>
    <s v="STK"/>
    <x v="4"/>
    <n v="96"/>
    <x v="16"/>
  </r>
  <r>
    <x v="1"/>
    <x v="7"/>
    <x v="9"/>
    <s v="D.Byrne-Jones"/>
    <s v="PTA"/>
    <x v="2"/>
    <n v="73"/>
    <x v="21"/>
  </r>
  <r>
    <x v="1"/>
    <x v="7"/>
    <x v="9"/>
    <s v="J.Selwood"/>
    <s v="GEE"/>
    <x v="1"/>
    <n v="119"/>
    <x v="17"/>
  </r>
  <r>
    <x v="1"/>
    <x v="7"/>
    <x v="9"/>
    <s v="M.Duncan"/>
    <s v="GEE"/>
    <x v="1"/>
    <n v="103"/>
    <x v="19"/>
  </r>
  <r>
    <x v="1"/>
    <x v="7"/>
    <x v="9"/>
    <s v="J.Lyons"/>
    <s v="GCS"/>
    <x v="1"/>
    <n v="72"/>
    <x v="49"/>
  </r>
  <r>
    <x v="1"/>
    <x v="7"/>
    <x v="9"/>
    <s v="T.McLean"/>
    <s v="WBD"/>
    <x v="0"/>
    <n v="107"/>
    <x v="56"/>
  </r>
  <r>
    <x v="1"/>
    <x v="7"/>
    <x v="9"/>
    <s v="S.Sidebottom"/>
    <s v="COL"/>
    <x v="1"/>
    <n v="93"/>
    <x v="47"/>
  </r>
  <r>
    <x v="1"/>
    <x v="7"/>
    <x v="9"/>
    <s v="B.Grundy"/>
    <s v="COL"/>
    <x v="3"/>
    <n v="127"/>
    <x v="111"/>
  </r>
  <r>
    <x v="1"/>
    <x v="7"/>
    <x v="9"/>
    <s v="J.Crisp"/>
    <s v="COL"/>
    <x v="2"/>
    <n v="96"/>
    <x v="15"/>
  </r>
  <r>
    <x v="1"/>
    <x v="7"/>
    <x v="9"/>
    <s v="L.Neale"/>
    <s v="FRE"/>
    <x v="1"/>
    <n v="112"/>
    <x v="18"/>
  </r>
  <r>
    <x v="1"/>
    <x v="7"/>
    <x v="9"/>
    <s v="L.Ryan"/>
    <s v="FRE"/>
    <x v="2"/>
    <n v="71"/>
    <x v="41"/>
  </r>
  <r>
    <x v="1"/>
    <x v="7"/>
    <x v="9"/>
    <s v="M.Crouch"/>
    <s v="ADE"/>
    <x v="1"/>
    <n v="96"/>
    <x v="1"/>
  </r>
  <r>
    <x v="1"/>
    <x v="7"/>
    <x v="9"/>
    <s v="T.Lynch"/>
    <s v="ADE"/>
    <x v="0"/>
    <n v="87"/>
    <x v="33"/>
  </r>
  <r>
    <x v="1"/>
    <x v="7"/>
    <x v="9"/>
    <s v="D.Lang"/>
    <s v="CAR"/>
    <x v="0"/>
    <n v="58"/>
    <x v="11"/>
  </r>
  <r>
    <x v="1"/>
    <x v="7"/>
    <x v="9"/>
    <s v="Z.Fisher"/>
    <s v="CAR"/>
    <x v="0"/>
    <n v="66"/>
    <x v="7"/>
  </r>
  <r>
    <x v="1"/>
    <x v="7"/>
    <x v="9"/>
    <s v="J.Lloyd"/>
    <s v="SYD"/>
    <x v="2"/>
    <n v="64"/>
    <x v="80"/>
  </r>
  <r>
    <x v="1"/>
    <x v="7"/>
    <x v="9"/>
    <s v="D.Beams"/>
    <s v="BRL"/>
    <x v="1"/>
    <n v="84"/>
    <x v="74"/>
  </r>
  <r>
    <x v="1"/>
    <x v="7"/>
    <x v="9"/>
    <s v="C.Salem"/>
    <s v="MEL"/>
    <x v="2"/>
    <n v="90"/>
    <x v="56"/>
  </r>
  <r>
    <x v="1"/>
    <x v="7"/>
    <x v="9"/>
    <s v="B.Acres"/>
    <s v="STK"/>
    <x v="0"/>
    <n v="95"/>
    <x v="42"/>
  </r>
  <r>
    <x v="1"/>
    <x v="7"/>
    <x v="9"/>
    <s v="T.Lynch"/>
    <s v="GCS"/>
    <x v="4"/>
    <n v="90"/>
    <x v="16"/>
  </r>
  <r>
    <x v="1"/>
    <x v="7"/>
    <x v="9"/>
    <s v="T.Doedee"/>
    <s v="ADE"/>
    <x v="4"/>
    <n v="70"/>
    <x v="28"/>
  </r>
  <r>
    <x v="1"/>
    <x v="7"/>
    <x v="9"/>
    <s v="L.Franklin"/>
    <s v="SYD"/>
    <x v="4"/>
    <n v="100"/>
    <x v="16"/>
  </r>
  <r>
    <x v="1"/>
    <x v="7"/>
    <x v="9"/>
    <s v="J.McGovern"/>
    <s v="WCE"/>
    <x v="4"/>
    <n v="82"/>
    <x v="16"/>
  </r>
  <r>
    <x v="1"/>
    <x v="8"/>
    <x v="9"/>
    <s v="D.Byrne-Jones"/>
    <s v="PTA"/>
    <x v="2"/>
    <n v="84"/>
    <x v="63"/>
  </r>
  <r>
    <x v="1"/>
    <x v="8"/>
    <x v="9"/>
    <s v="T.Hawkins"/>
    <s v="GEE"/>
    <x v="0"/>
    <n v="104"/>
    <x v="4"/>
  </r>
  <r>
    <x v="1"/>
    <x v="8"/>
    <x v="9"/>
    <s v="M.Duncan"/>
    <s v="GEE"/>
    <x v="1"/>
    <n v="102"/>
    <x v="35"/>
  </r>
  <r>
    <x v="1"/>
    <x v="8"/>
    <x v="9"/>
    <s v="J.Selwood"/>
    <s v="GEE"/>
    <x v="1"/>
    <n v="120"/>
    <x v="19"/>
  </r>
  <r>
    <x v="1"/>
    <x v="8"/>
    <x v="9"/>
    <s v="J.Lyons"/>
    <s v="GCS"/>
    <x v="1"/>
    <n v="72"/>
    <x v="102"/>
  </r>
  <r>
    <x v="1"/>
    <x v="8"/>
    <x v="9"/>
    <s v="T.McLean"/>
    <s v="WBD"/>
    <x v="1"/>
    <n v="104"/>
    <x v="47"/>
  </r>
  <r>
    <x v="1"/>
    <x v="8"/>
    <x v="9"/>
    <s v="B.Grundy"/>
    <s v="COL"/>
    <x v="3"/>
    <n v="121"/>
    <x v="99"/>
  </r>
  <r>
    <x v="1"/>
    <x v="8"/>
    <x v="9"/>
    <s v="J.Crisp"/>
    <s v="COL"/>
    <x v="2"/>
    <n v="103"/>
    <x v="53"/>
  </r>
  <r>
    <x v="1"/>
    <x v="8"/>
    <x v="9"/>
    <s v="S.Sidebottom"/>
    <s v="COL"/>
    <x v="1"/>
    <n v="85"/>
    <x v="19"/>
  </r>
  <r>
    <x v="1"/>
    <x v="8"/>
    <x v="9"/>
    <s v="L.Neale"/>
    <s v="FRE"/>
    <x v="1"/>
    <n v="117"/>
    <x v="72"/>
  </r>
  <r>
    <x v="1"/>
    <x v="8"/>
    <x v="9"/>
    <s v="T.Lynch"/>
    <s v="ADE"/>
    <x v="0"/>
    <n v="92"/>
    <x v="6"/>
  </r>
  <r>
    <x v="1"/>
    <x v="8"/>
    <x v="9"/>
    <s v="D.Lang"/>
    <s v="CAR"/>
    <x v="0"/>
    <n v="54"/>
    <x v="0"/>
  </r>
  <r>
    <x v="1"/>
    <x v="8"/>
    <x v="9"/>
    <s v="J.Lloyd"/>
    <s v="SYD"/>
    <x v="2"/>
    <n v="75"/>
    <x v="175"/>
  </r>
  <r>
    <x v="1"/>
    <x v="8"/>
    <x v="9"/>
    <s v="L.Franklin"/>
    <s v="SYD"/>
    <x v="0"/>
    <n v="88"/>
    <x v="53"/>
  </r>
  <r>
    <x v="1"/>
    <x v="8"/>
    <x v="9"/>
    <s v="D.Beams"/>
    <s v="BRL"/>
    <x v="1"/>
    <n v="89"/>
    <x v="99"/>
  </r>
  <r>
    <x v="1"/>
    <x v="8"/>
    <x v="9"/>
    <s v="J.McGovern"/>
    <s v="WCE"/>
    <x v="2"/>
    <n v="94"/>
    <x v="38"/>
  </r>
  <r>
    <x v="1"/>
    <x v="8"/>
    <x v="9"/>
    <s v="B.Ah Chee"/>
    <s v="WCE"/>
    <x v="0"/>
    <n v="72"/>
    <x v="98"/>
  </r>
  <r>
    <x v="1"/>
    <x v="8"/>
    <x v="9"/>
    <s v="C.Salem"/>
    <s v="MEL"/>
    <x v="2"/>
    <n v="82"/>
    <x v="29"/>
  </r>
  <r>
    <x v="1"/>
    <x v="8"/>
    <x v="9"/>
    <s v="T.Lynch"/>
    <s v="GCS"/>
    <x v="4"/>
    <n v="90"/>
    <x v="16"/>
  </r>
  <r>
    <x v="1"/>
    <x v="8"/>
    <x v="9"/>
    <s v="L.Ryan"/>
    <s v="FRE"/>
    <x v="4"/>
    <n v="83"/>
    <x v="37"/>
  </r>
  <r>
    <x v="1"/>
    <x v="8"/>
    <x v="9"/>
    <s v="M.Crouch"/>
    <s v="ADE"/>
    <x v="4"/>
    <n v="96"/>
    <x v="16"/>
  </r>
  <r>
    <x v="1"/>
    <x v="8"/>
    <x v="9"/>
    <s v="B.Acres"/>
    <s v="STK"/>
    <x v="4"/>
    <n v="95"/>
    <x v="16"/>
  </r>
  <r>
    <x v="1"/>
    <x v="9"/>
    <x v="9"/>
    <s v="T.Hawkins"/>
    <s v="GEE"/>
    <x v="0"/>
    <n v="99"/>
    <x v="42"/>
  </r>
  <r>
    <x v="1"/>
    <x v="9"/>
    <x v="9"/>
    <s v="M.Duncan"/>
    <s v="GEE"/>
    <x v="1"/>
    <n v="111"/>
    <x v="38"/>
  </r>
  <r>
    <x v="1"/>
    <x v="9"/>
    <x v="9"/>
    <s v="J.Selwood"/>
    <s v="GEE"/>
    <x v="1"/>
    <n v="115"/>
    <x v="102"/>
  </r>
  <r>
    <x v="1"/>
    <x v="9"/>
    <x v="9"/>
    <s v="T.McLean"/>
    <s v="WBD"/>
    <x v="0"/>
    <n v="114"/>
    <x v="90"/>
  </r>
  <r>
    <x v="1"/>
    <x v="9"/>
    <x v="9"/>
    <s v="J.Crisp"/>
    <s v="COL"/>
    <x v="2"/>
    <n v="110"/>
    <x v="63"/>
  </r>
  <r>
    <x v="1"/>
    <x v="9"/>
    <x v="9"/>
    <s v="B.Grundy"/>
    <s v="COL"/>
    <x v="3"/>
    <n v="129"/>
    <x v="130"/>
  </r>
  <r>
    <x v="1"/>
    <x v="9"/>
    <x v="9"/>
    <s v="S.Sidebottom"/>
    <s v="COL"/>
    <x v="1"/>
    <n v="84"/>
    <x v="52"/>
  </r>
  <r>
    <x v="1"/>
    <x v="9"/>
    <x v="9"/>
    <s v="L.Neale"/>
    <s v="FRE"/>
    <x v="1"/>
    <n v="112"/>
    <x v="11"/>
  </r>
  <r>
    <x v="1"/>
    <x v="9"/>
    <x v="9"/>
    <s v="L.Ryan"/>
    <s v="FRE"/>
    <x v="2"/>
    <n v="91"/>
    <x v="75"/>
  </r>
  <r>
    <x v="1"/>
    <x v="9"/>
    <x v="9"/>
    <s v="T.Lynch"/>
    <s v="ADE"/>
    <x v="0"/>
    <n v="87"/>
    <x v="30"/>
  </r>
  <r>
    <x v="1"/>
    <x v="9"/>
    <x v="9"/>
    <s v="M.Crouch"/>
    <s v="ADE"/>
    <x v="1"/>
    <n v="95"/>
    <x v="47"/>
  </r>
  <r>
    <x v="1"/>
    <x v="9"/>
    <x v="9"/>
    <s v="H.Greenwood"/>
    <s v="ADE"/>
    <x v="1"/>
    <n v="106"/>
    <x v="85"/>
  </r>
  <r>
    <x v="1"/>
    <x v="9"/>
    <x v="9"/>
    <s v="D.Thomas"/>
    <s v="CAR"/>
    <x v="0"/>
    <n v="94"/>
    <x v="51"/>
  </r>
  <r>
    <x v="1"/>
    <x v="9"/>
    <x v="9"/>
    <s v="J.Lloyd"/>
    <s v="SYD"/>
    <x v="2"/>
    <n v="78"/>
    <x v="18"/>
  </r>
  <r>
    <x v="1"/>
    <x v="9"/>
    <x v="9"/>
    <s v="L.Franklin"/>
    <s v="SYD"/>
    <x v="0"/>
    <n v="82"/>
    <x v="44"/>
  </r>
  <r>
    <x v="1"/>
    <x v="9"/>
    <x v="9"/>
    <s v="D.Beams"/>
    <s v="BRL"/>
    <x v="1"/>
    <n v="102"/>
    <x v="123"/>
  </r>
  <r>
    <x v="1"/>
    <x v="9"/>
    <x v="9"/>
    <s v="J.McGovern"/>
    <s v="WCE"/>
    <x v="2"/>
    <n v="87"/>
    <x v="52"/>
  </r>
  <r>
    <x v="1"/>
    <x v="9"/>
    <x v="9"/>
    <s v="C.Salem"/>
    <s v="MEL"/>
    <x v="2"/>
    <n v="82"/>
    <x v="64"/>
  </r>
  <r>
    <x v="1"/>
    <x v="9"/>
    <x v="9"/>
    <s v="D.Byrne-Jones"/>
    <s v="PTA"/>
    <x v="4"/>
    <n v="84"/>
    <x v="16"/>
  </r>
  <r>
    <x v="1"/>
    <x v="9"/>
    <x v="9"/>
    <s v="J.Lyons"/>
    <s v="GCS"/>
    <x v="4"/>
    <n v="72"/>
    <x v="16"/>
  </r>
  <r>
    <x v="1"/>
    <x v="9"/>
    <x v="9"/>
    <s v="T.Lynch"/>
    <s v="GCS"/>
    <x v="4"/>
    <n v="90"/>
    <x v="16"/>
  </r>
  <r>
    <x v="1"/>
    <x v="9"/>
    <x v="9"/>
    <s v="B.Acres"/>
    <s v="STK"/>
    <x v="4"/>
    <n v="95"/>
    <x v="16"/>
  </r>
  <r>
    <x v="1"/>
    <x v="10"/>
    <x v="9"/>
    <s v="D.Byrne-Jones"/>
    <s v="PTA"/>
    <x v="2"/>
    <n v="84"/>
    <x v="9"/>
  </r>
  <r>
    <x v="1"/>
    <x v="10"/>
    <x v="9"/>
    <s v="M.Duncan"/>
    <s v="GEE"/>
    <x v="1"/>
    <n v="121"/>
    <x v="75"/>
  </r>
  <r>
    <x v="1"/>
    <x v="10"/>
    <x v="9"/>
    <s v="J.Selwood"/>
    <s v="GEE"/>
    <x v="1"/>
    <n v="118"/>
    <x v="107"/>
  </r>
  <r>
    <x v="1"/>
    <x v="10"/>
    <x v="9"/>
    <s v="T.Hawkins"/>
    <s v="GEE"/>
    <x v="0"/>
    <n v="113"/>
    <x v="40"/>
  </r>
  <r>
    <x v="1"/>
    <x v="10"/>
    <x v="9"/>
    <s v="T.McLean"/>
    <s v="WBD"/>
    <x v="0"/>
    <n v="104"/>
    <x v="74"/>
  </r>
  <r>
    <x v="1"/>
    <x v="10"/>
    <x v="9"/>
    <s v="B.Grundy"/>
    <s v="COL"/>
    <x v="3"/>
    <n v="132"/>
    <x v="5"/>
  </r>
  <r>
    <x v="1"/>
    <x v="10"/>
    <x v="9"/>
    <s v="S.Sidebottom"/>
    <s v="COL"/>
    <x v="1"/>
    <n v="94"/>
    <x v="99"/>
  </r>
  <r>
    <x v="1"/>
    <x v="10"/>
    <x v="9"/>
    <s v="J.Crisp"/>
    <s v="COL"/>
    <x v="2"/>
    <n v="116"/>
    <x v="56"/>
  </r>
  <r>
    <x v="1"/>
    <x v="10"/>
    <x v="9"/>
    <s v="L.Ryan"/>
    <s v="FRE"/>
    <x v="2"/>
    <n v="90"/>
    <x v="43"/>
  </r>
  <r>
    <x v="1"/>
    <x v="10"/>
    <x v="9"/>
    <s v="L.Neale"/>
    <s v="FRE"/>
    <x v="1"/>
    <n v="103"/>
    <x v="2"/>
  </r>
  <r>
    <x v="1"/>
    <x v="10"/>
    <x v="9"/>
    <s v="T.Lynch"/>
    <s v="ADE"/>
    <x v="0"/>
    <n v="70"/>
    <x v="109"/>
  </r>
  <r>
    <x v="1"/>
    <x v="10"/>
    <x v="9"/>
    <s v="M.Crouch"/>
    <s v="ADE"/>
    <x v="1"/>
    <n v="106"/>
    <x v="10"/>
  </r>
  <r>
    <x v="1"/>
    <x v="10"/>
    <x v="9"/>
    <s v="H.Greenwood"/>
    <s v="ADE"/>
    <x v="1"/>
    <n v="112"/>
    <x v="25"/>
  </r>
  <r>
    <x v="1"/>
    <x v="10"/>
    <x v="9"/>
    <s v="D.Thomas"/>
    <s v="CAR"/>
    <x v="0"/>
    <n v="83"/>
    <x v="105"/>
  </r>
  <r>
    <x v="1"/>
    <x v="10"/>
    <x v="9"/>
    <s v="J.Lloyd"/>
    <s v="SYD"/>
    <x v="2"/>
    <n v="78"/>
    <x v="83"/>
  </r>
  <r>
    <x v="1"/>
    <x v="10"/>
    <x v="9"/>
    <s v="L.Franklin"/>
    <s v="SYD"/>
    <x v="0"/>
    <n v="82"/>
    <x v="62"/>
  </r>
  <r>
    <x v="1"/>
    <x v="10"/>
    <x v="9"/>
    <s v="D.Beams"/>
    <s v="BRL"/>
    <x v="1"/>
    <n v="100"/>
    <x v="15"/>
  </r>
  <r>
    <x v="1"/>
    <x v="10"/>
    <x v="9"/>
    <s v="J.McGovern"/>
    <s v="WCE"/>
    <x v="2"/>
    <n v="95"/>
    <x v="53"/>
  </r>
  <r>
    <x v="1"/>
    <x v="10"/>
    <x v="9"/>
    <s v="J.Lyons"/>
    <s v="GCS"/>
    <x v="4"/>
    <n v="72"/>
    <x v="16"/>
  </r>
  <r>
    <x v="1"/>
    <x v="10"/>
    <x v="9"/>
    <s v="T.Lynch"/>
    <s v="GCS"/>
    <x v="4"/>
    <n v="60"/>
    <x v="92"/>
  </r>
  <r>
    <x v="1"/>
    <x v="10"/>
    <x v="9"/>
    <s v="C.Salem"/>
    <s v="MEL"/>
    <x v="4"/>
    <n v="86"/>
    <x v="4"/>
  </r>
  <r>
    <x v="1"/>
    <x v="10"/>
    <x v="9"/>
    <s v="B.Acres"/>
    <s v="STK"/>
    <x v="4"/>
    <n v="95"/>
    <x v="16"/>
  </r>
  <r>
    <x v="1"/>
    <x v="11"/>
    <x v="9"/>
    <s v="D.Byrne-Jones"/>
    <s v="PTA"/>
    <x v="2"/>
    <n v="90"/>
    <x v="72"/>
  </r>
  <r>
    <x v="1"/>
    <x v="11"/>
    <x v="9"/>
    <s v="M.Duncan"/>
    <s v="GEE"/>
    <x v="1"/>
    <n v="113"/>
    <x v="63"/>
  </r>
  <r>
    <x v="1"/>
    <x v="11"/>
    <x v="9"/>
    <s v="J.Selwood"/>
    <s v="GEE"/>
    <x v="1"/>
    <n v="106"/>
    <x v="42"/>
  </r>
  <r>
    <x v="1"/>
    <x v="11"/>
    <x v="9"/>
    <s v="T.Hawkins"/>
    <s v="GEE"/>
    <x v="0"/>
    <n v="119"/>
    <x v="95"/>
  </r>
  <r>
    <x v="1"/>
    <x v="11"/>
    <x v="9"/>
    <s v="T.Lynch"/>
    <s v="GCS"/>
    <x v="0"/>
    <n v="54"/>
    <x v="109"/>
  </r>
  <r>
    <x v="1"/>
    <x v="11"/>
    <x v="9"/>
    <s v="B.Ainsworth"/>
    <s v="GCS"/>
    <x v="0"/>
    <n v="96"/>
    <x v="43"/>
  </r>
  <r>
    <x v="1"/>
    <x v="11"/>
    <x v="9"/>
    <s v="T.McLean"/>
    <s v="WBD"/>
    <x v="0"/>
    <n v="104"/>
    <x v="16"/>
  </r>
  <r>
    <x v="1"/>
    <x v="11"/>
    <x v="9"/>
    <s v="B.Grundy"/>
    <s v="COL"/>
    <x v="3"/>
    <n v="130"/>
    <x v="19"/>
  </r>
  <r>
    <x v="1"/>
    <x v="11"/>
    <x v="9"/>
    <s v="S.Sidebottom"/>
    <s v="COL"/>
    <x v="1"/>
    <n v="100"/>
    <x v="114"/>
  </r>
  <r>
    <x v="1"/>
    <x v="11"/>
    <x v="9"/>
    <s v="J.Crisp"/>
    <s v="COL"/>
    <x v="2"/>
    <n v="122"/>
    <x v="72"/>
  </r>
  <r>
    <x v="1"/>
    <x v="11"/>
    <x v="9"/>
    <s v="L.Ryan"/>
    <s v="FRE"/>
    <x v="2"/>
    <n v="98"/>
    <x v="10"/>
  </r>
  <r>
    <x v="1"/>
    <x v="11"/>
    <x v="9"/>
    <s v="L.Neale"/>
    <s v="FRE"/>
    <x v="1"/>
    <n v="101"/>
    <x v="72"/>
  </r>
  <r>
    <x v="1"/>
    <x v="11"/>
    <x v="9"/>
    <s v="M.Crouch"/>
    <s v="ADE"/>
    <x v="1"/>
    <n v="100"/>
    <x v="91"/>
  </r>
  <r>
    <x v="1"/>
    <x v="11"/>
    <x v="9"/>
    <s v="H.Greenwood"/>
    <s v="ADE"/>
    <x v="1"/>
    <n v="104"/>
    <x v="21"/>
  </r>
  <r>
    <x v="1"/>
    <x v="11"/>
    <x v="9"/>
    <s v="J.Lloyd"/>
    <s v="SYD"/>
    <x v="2"/>
    <n v="82"/>
    <x v="10"/>
  </r>
  <r>
    <x v="1"/>
    <x v="11"/>
    <x v="9"/>
    <s v="L.Franklin"/>
    <s v="SYD"/>
    <x v="0"/>
    <n v="88"/>
    <x v="95"/>
  </r>
  <r>
    <x v="1"/>
    <x v="11"/>
    <x v="9"/>
    <s v="D.Beams"/>
    <s v="BRL"/>
    <x v="1"/>
    <n v="86"/>
    <x v="125"/>
  </r>
  <r>
    <x v="1"/>
    <x v="11"/>
    <x v="9"/>
    <s v="C.Salem"/>
    <s v="MEL"/>
    <x v="2"/>
    <n v="86"/>
    <x v="17"/>
  </r>
  <r>
    <x v="1"/>
    <x v="11"/>
    <x v="9"/>
    <s v="L.Dahlhaus"/>
    <s v="WBD"/>
    <x v="4"/>
    <n v="78"/>
    <x v="16"/>
  </r>
  <r>
    <x v="1"/>
    <x v="11"/>
    <x v="9"/>
    <s v="T.Lynch"/>
    <s v="ADE"/>
    <x v="4"/>
    <n v="70"/>
    <x v="16"/>
  </r>
  <r>
    <x v="1"/>
    <x v="11"/>
    <x v="9"/>
    <s v="J.McGovern"/>
    <s v="WCE"/>
    <x v="4"/>
    <n v="95"/>
    <x v="16"/>
  </r>
  <r>
    <x v="1"/>
    <x v="11"/>
    <x v="9"/>
    <s v="B.Acres"/>
    <s v="STK"/>
    <x v="4"/>
    <n v="95"/>
    <x v="16"/>
  </r>
  <r>
    <x v="1"/>
    <x v="12"/>
    <x v="9"/>
    <s v="D.Byrne-Jones"/>
    <s v="PTA"/>
    <x v="2"/>
    <n v="86"/>
    <x v="61"/>
  </r>
  <r>
    <x v="1"/>
    <x v="12"/>
    <x v="9"/>
    <s v="T.Hawkins"/>
    <s v="GEE"/>
    <x v="0"/>
    <n v="112"/>
    <x v="17"/>
  </r>
  <r>
    <x v="1"/>
    <x v="12"/>
    <x v="9"/>
    <s v="M.Duncan"/>
    <s v="GEE"/>
    <x v="1"/>
    <n v="113"/>
    <x v="63"/>
  </r>
  <r>
    <x v="1"/>
    <x v="12"/>
    <x v="9"/>
    <s v="J.Selwood"/>
    <s v="GEE"/>
    <x v="1"/>
    <n v="115"/>
    <x v="65"/>
  </r>
  <r>
    <x v="1"/>
    <x v="12"/>
    <x v="9"/>
    <s v="B.Ainsworth"/>
    <s v="GCS"/>
    <x v="0"/>
    <n v="89"/>
    <x v="28"/>
  </r>
  <r>
    <x v="1"/>
    <x v="12"/>
    <x v="9"/>
    <s v="J.Lyons"/>
    <s v="GCS"/>
    <x v="1"/>
    <n v="77"/>
    <x v="57"/>
  </r>
  <r>
    <x v="1"/>
    <x v="12"/>
    <x v="9"/>
    <s v="L.Dahlhaus"/>
    <s v="WBD"/>
    <x v="0"/>
    <n v="75"/>
    <x v="33"/>
  </r>
  <r>
    <x v="1"/>
    <x v="12"/>
    <x v="9"/>
    <s v="T.McLean"/>
    <s v="WBD"/>
    <x v="1"/>
    <n v="86"/>
    <x v="100"/>
  </r>
  <r>
    <x v="1"/>
    <x v="12"/>
    <x v="9"/>
    <s v="B.Grundy"/>
    <s v="COL"/>
    <x v="3"/>
    <n v="130"/>
    <x v="16"/>
  </r>
  <r>
    <x v="1"/>
    <x v="12"/>
    <x v="9"/>
    <s v="J.Crisp"/>
    <s v="COL"/>
    <x v="2"/>
    <n v="122"/>
    <x v="16"/>
  </r>
  <r>
    <x v="1"/>
    <x v="12"/>
    <x v="9"/>
    <s v="L.Neale"/>
    <s v="FRE"/>
    <x v="1"/>
    <n v="108"/>
    <x v="147"/>
  </r>
  <r>
    <x v="1"/>
    <x v="12"/>
    <x v="9"/>
    <s v="L.Ryan"/>
    <s v="FRE"/>
    <x v="2"/>
    <n v="92"/>
    <x v="64"/>
  </r>
  <r>
    <x v="1"/>
    <x v="12"/>
    <x v="9"/>
    <s v="H.Greenwood"/>
    <s v="ADE"/>
    <x v="1"/>
    <n v="95"/>
    <x v="100"/>
  </r>
  <r>
    <x v="1"/>
    <x v="12"/>
    <x v="9"/>
    <s v="M.Crouch"/>
    <s v="ADE"/>
    <x v="1"/>
    <n v="94"/>
    <x v="4"/>
  </r>
  <r>
    <x v="1"/>
    <x v="12"/>
    <x v="9"/>
    <s v="T.Lynch"/>
    <s v="ADE"/>
    <x v="0"/>
    <n v="70"/>
    <x v="16"/>
  </r>
  <r>
    <x v="1"/>
    <x v="12"/>
    <x v="9"/>
    <s v="J.Lloyd"/>
    <s v="SYD"/>
    <x v="2"/>
    <n v="81"/>
    <x v="90"/>
  </r>
  <r>
    <x v="1"/>
    <x v="12"/>
    <x v="9"/>
    <s v="L.Franklin"/>
    <s v="SYD"/>
    <x v="0"/>
    <n v="97"/>
    <x v="85"/>
  </r>
  <r>
    <x v="1"/>
    <x v="12"/>
    <x v="9"/>
    <s v="J.McGovern"/>
    <s v="WCE"/>
    <x v="2"/>
    <n v="95"/>
    <x v="42"/>
  </r>
  <r>
    <x v="1"/>
    <x v="12"/>
    <x v="9"/>
    <s v="S.Sidebottom"/>
    <s v="COL"/>
    <x v="4"/>
    <n v="100"/>
    <x v="16"/>
  </r>
  <r>
    <x v="1"/>
    <x v="12"/>
    <x v="9"/>
    <s v="D.Beams"/>
    <s v="BRL"/>
    <x v="4"/>
    <n v="86"/>
    <x v="16"/>
  </r>
  <r>
    <x v="1"/>
    <x v="12"/>
    <x v="9"/>
    <s v="C.Salem"/>
    <s v="MEL"/>
    <x v="4"/>
    <n v="86"/>
    <x v="16"/>
  </r>
  <r>
    <x v="1"/>
    <x v="12"/>
    <x v="9"/>
    <s v="B.Acres"/>
    <s v="STK"/>
    <x v="4"/>
    <n v="95"/>
    <x v="16"/>
  </r>
  <r>
    <x v="1"/>
    <x v="13"/>
    <x v="9"/>
    <s v="D.Byrne-Jones"/>
    <s v="PTA"/>
    <x v="2"/>
    <n v="79"/>
    <x v="105"/>
  </r>
  <r>
    <x v="1"/>
    <x v="13"/>
    <x v="9"/>
    <s v="T.Hawkins"/>
    <s v="GEE"/>
    <x v="0"/>
    <n v="112"/>
    <x v="16"/>
  </r>
  <r>
    <x v="1"/>
    <x v="13"/>
    <x v="9"/>
    <s v="M.Duncan"/>
    <s v="GEE"/>
    <x v="1"/>
    <n v="113"/>
    <x v="16"/>
  </r>
  <r>
    <x v="1"/>
    <x v="13"/>
    <x v="9"/>
    <s v="J.Selwood"/>
    <s v="GEE"/>
    <x v="1"/>
    <n v="115"/>
    <x v="16"/>
  </r>
  <r>
    <x v="1"/>
    <x v="13"/>
    <x v="9"/>
    <s v="J.Lyons"/>
    <s v="GCS"/>
    <x v="1"/>
    <n v="75"/>
    <x v="83"/>
  </r>
  <r>
    <x v="1"/>
    <x v="13"/>
    <x v="9"/>
    <s v="L.Dahlhaus"/>
    <s v="WBD"/>
    <x v="0"/>
    <n v="75"/>
    <x v="74"/>
  </r>
  <r>
    <x v="1"/>
    <x v="13"/>
    <x v="9"/>
    <s v="T.McLean"/>
    <s v="WBD"/>
    <x v="0"/>
    <n v="81"/>
    <x v="33"/>
  </r>
  <r>
    <x v="1"/>
    <x v="13"/>
    <x v="9"/>
    <s v="B.Grundy"/>
    <s v="COL"/>
    <x v="3"/>
    <n v="126"/>
    <x v="40"/>
  </r>
  <r>
    <x v="1"/>
    <x v="13"/>
    <x v="9"/>
    <s v="S.Sidebottom"/>
    <s v="COL"/>
    <x v="1"/>
    <n v="104"/>
    <x v="41"/>
  </r>
  <r>
    <x v="1"/>
    <x v="13"/>
    <x v="9"/>
    <s v="J.Crisp"/>
    <s v="COL"/>
    <x v="2"/>
    <n v="121"/>
    <x v="65"/>
  </r>
  <r>
    <x v="1"/>
    <x v="13"/>
    <x v="9"/>
    <s v="L.Neale"/>
    <s v="FRE"/>
    <x v="1"/>
    <n v="108"/>
    <x v="16"/>
  </r>
  <r>
    <x v="1"/>
    <x v="13"/>
    <x v="9"/>
    <s v="L.Ryan"/>
    <s v="FRE"/>
    <x v="2"/>
    <n v="92"/>
    <x v="16"/>
  </r>
  <r>
    <x v="1"/>
    <x v="13"/>
    <x v="9"/>
    <s v="M.Crouch"/>
    <s v="ADE"/>
    <x v="1"/>
    <n v="94"/>
    <x v="16"/>
  </r>
  <r>
    <x v="1"/>
    <x v="13"/>
    <x v="9"/>
    <s v="L.Franklin"/>
    <s v="SYD"/>
    <x v="0"/>
    <n v="97"/>
    <x v="16"/>
  </r>
  <r>
    <x v="1"/>
    <x v="13"/>
    <x v="9"/>
    <s v="D.Beams"/>
    <s v="BRL"/>
    <x v="1"/>
    <n v="93"/>
    <x v="47"/>
  </r>
  <r>
    <x v="1"/>
    <x v="13"/>
    <x v="9"/>
    <s v="J.McGovern"/>
    <s v="WCE"/>
    <x v="2"/>
    <n v="95"/>
    <x v="54"/>
  </r>
  <r>
    <x v="1"/>
    <x v="13"/>
    <x v="9"/>
    <s v="C.Salem"/>
    <s v="MEL"/>
    <x v="2"/>
    <n v="72"/>
    <x v="58"/>
  </r>
  <r>
    <x v="1"/>
    <x v="13"/>
    <x v="9"/>
    <s v="B.Acres"/>
    <s v="STK"/>
    <x v="0"/>
    <n v="95"/>
    <x v="16"/>
  </r>
  <r>
    <x v="1"/>
    <x v="13"/>
    <x v="9"/>
    <s v="H.Greenwood"/>
    <s v="ADE"/>
    <x v="4"/>
    <n v="95"/>
    <x v="16"/>
  </r>
  <r>
    <x v="1"/>
    <x v="13"/>
    <x v="9"/>
    <s v="T.Lynch"/>
    <s v="ADE"/>
    <x v="4"/>
    <n v="70"/>
    <x v="16"/>
  </r>
  <r>
    <x v="1"/>
    <x v="13"/>
    <x v="9"/>
    <s v="M.Murphy"/>
    <s v="CAR"/>
    <x v="4"/>
    <n v="105"/>
    <x v="16"/>
  </r>
  <r>
    <x v="1"/>
    <x v="13"/>
    <x v="9"/>
    <s v="J.Lloyd"/>
    <s v="SYD"/>
    <x v="4"/>
    <n v="81"/>
    <x v="16"/>
  </r>
  <r>
    <x v="1"/>
    <x v="14"/>
    <x v="9"/>
    <s v="T.Hawkins"/>
    <s v="GEE"/>
    <x v="0"/>
    <n v="113"/>
    <x v="25"/>
  </r>
  <r>
    <x v="1"/>
    <x v="14"/>
    <x v="9"/>
    <s v="M.Duncan"/>
    <s v="GEE"/>
    <x v="1"/>
    <n v="116"/>
    <x v="48"/>
  </r>
  <r>
    <x v="1"/>
    <x v="14"/>
    <x v="9"/>
    <s v="J.Selwood"/>
    <s v="GEE"/>
    <x v="1"/>
    <n v="120"/>
    <x v="90"/>
  </r>
  <r>
    <x v="1"/>
    <x v="14"/>
    <x v="9"/>
    <s v="L.Dahlhaus"/>
    <s v="WBD"/>
    <x v="0"/>
    <n v="78"/>
    <x v="3"/>
  </r>
  <r>
    <x v="1"/>
    <x v="14"/>
    <x v="9"/>
    <s v="T.McLean"/>
    <s v="WBD"/>
    <x v="0"/>
    <n v="82"/>
    <x v="2"/>
  </r>
  <r>
    <x v="1"/>
    <x v="14"/>
    <x v="9"/>
    <s v="J.Crisp"/>
    <s v="COL"/>
    <x v="2"/>
    <n v="116"/>
    <x v="1"/>
  </r>
  <r>
    <x v="1"/>
    <x v="14"/>
    <x v="9"/>
    <s v="B.Grundy"/>
    <s v="COL"/>
    <x v="3"/>
    <n v="131"/>
    <x v="75"/>
  </r>
  <r>
    <x v="1"/>
    <x v="14"/>
    <x v="9"/>
    <s v="S.Sidebottom"/>
    <s v="COL"/>
    <x v="1"/>
    <n v="99"/>
    <x v="6"/>
  </r>
  <r>
    <x v="1"/>
    <x v="14"/>
    <x v="9"/>
    <s v="L.Neale"/>
    <s v="FRE"/>
    <x v="1"/>
    <n v="109"/>
    <x v="40"/>
  </r>
  <r>
    <x v="1"/>
    <x v="14"/>
    <x v="9"/>
    <s v="L.Ryan"/>
    <s v="FRE"/>
    <x v="2"/>
    <n v="81"/>
    <x v="92"/>
  </r>
  <r>
    <x v="1"/>
    <x v="14"/>
    <x v="9"/>
    <s v="M.Crouch"/>
    <s v="ADE"/>
    <x v="1"/>
    <n v="101"/>
    <x v="114"/>
  </r>
  <r>
    <x v="1"/>
    <x v="14"/>
    <x v="9"/>
    <s v="M.Murphy"/>
    <s v="CAR"/>
    <x v="1"/>
    <n v="109"/>
    <x v="22"/>
  </r>
  <r>
    <x v="1"/>
    <x v="14"/>
    <x v="9"/>
    <s v="H.Grundy"/>
    <s v="SYD"/>
    <x v="2"/>
    <n v="79"/>
    <x v="91"/>
  </r>
  <r>
    <x v="1"/>
    <x v="14"/>
    <x v="9"/>
    <s v="J.Lloyd"/>
    <s v="SYD"/>
    <x v="2"/>
    <n v="76"/>
    <x v="75"/>
  </r>
  <r>
    <x v="1"/>
    <x v="14"/>
    <x v="9"/>
    <s v="L.Franklin"/>
    <s v="SYD"/>
    <x v="0"/>
    <n v="89"/>
    <x v="51"/>
  </r>
  <r>
    <x v="1"/>
    <x v="14"/>
    <x v="9"/>
    <s v="D.Beams"/>
    <s v="BRL"/>
    <x v="1"/>
    <n v="97"/>
    <x v="76"/>
  </r>
  <r>
    <x v="1"/>
    <x v="14"/>
    <x v="9"/>
    <s v="J.McGovern"/>
    <s v="WCE"/>
    <x v="2"/>
    <n v="84"/>
    <x v="91"/>
  </r>
  <r>
    <x v="1"/>
    <x v="14"/>
    <x v="9"/>
    <s v="R.Lobb"/>
    <s v="GWS"/>
    <x v="0"/>
    <n v="77"/>
    <x v="23"/>
  </r>
  <r>
    <x v="1"/>
    <x v="14"/>
    <x v="9"/>
    <s v="J.Lyons"/>
    <s v="GCS"/>
    <x v="4"/>
    <n v="87"/>
    <x v="40"/>
  </r>
  <r>
    <x v="1"/>
    <x v="14"/>
    <x v="9"/>
    <s v="T.Lynch"/>
    <s v="ADE"/>
    <x v="4"/>
    <n v="70"/>
    <x v="16"/>
  </r>
  <r>
    <x v="1"/>
    <x v="14"/>
    <x v="9"/>
    <s v="J.Geary"/>
    <s v="STK"/>
    <x v="4"/>
    <n v="88"/>
    <x v="85"/>
  </r>
  <r>
    <x v="1"/>
    <x v="14"/>
    <x v="9"/>
    <s v="B.Acres"/>
    <s v="STK"/>
    <x v="4"/>
    <n v="95"/>
    <x v="16"/>
  </r>
  <r>
    <x v="1"/>
    <x v="15"/>
    <x v="9"/>
    <s v="M.Duncan"/>
    <s v="GEE"/>
    <x v="1"/>
    <n v="117"/>
    <x v="41"/>
  </r>
  <r>
    <x v="1"/>
    <x v="15"/>
    <x v="9"/>
    <s v="J.Selwood"/>
    <s v="GEE"/>
    <x v="1"/>
    <n v="130"/>
    <x v="41"/>
  </r>
  <r>
    <x v="1"/>
    <x v="15"/>
    <x v="9"/>
    <s v="T.Hawkins"/>
    <s v="GEE"/>
    <x v="0"/>
    <n v="121"/>
    <x v="90"/>
  </r>
  <r>
    <x v="1"/>
    <x v="15"/>
    <x v="9"/>
    <s v="L.Dahlhaus"/>
    <s v="WBD"/>
    <x v="0"/>
    <n v="71"/>
    <x v="92"/>
  </r>
  <r>
    <x v="1"/>
    <x v="15"/>
    <x v="9"/>
    <s v="T.McLean"/>
    <s v="WBD"/>
    <x v="0"/>
    <n v="74"/>
    <x v="42"/>
  </r>
  <r>
    <x v="1"/>
    <x v="15"/>
    <x v="9"/>
    <s v="J.Crisp"/>
    <s v="COL"/>
    <x v="2"/>
    <n v="116"/>
    <x v="4"/>
  </r>
  <r>
    <x v="1"/>
    <x v="15"/>
    <x v="9"/>
    <s v="B.Grundy"/>
    <s v="COL"/>
    <x v="3"/>
    <n v="131"/>
    <x v="161"/>
  </r>
  <r>
    <x v="1"/>
    <x v="15"/>
    <x v="9"/>
    <s v="S.Sidebottom"/>
    <s v="COL"/>
    <x v="1"/>
    <n v="106"/>
    <x v="48"/>
  </r>
  <r>
    <x v="1"/>
    <x v="15"/>
    <x v="9"/>
    <s v="L.Neale"/>
    <s v="FRE"/>
    <x v="1"/>
    <n v="110"/>
    <x v="21"/>
  </r>
  <r>
    <x v="1"/>
    <x v="15"/>
    <x v="9"/>
    <s v="L.Ryan"/>
    <s v="FRE"/>
    <x v="2"/>
    <n v="70"/>
    <x v="91"/>
  </r>
  <r>
    <x v="1"/>
    <x v="15"/>
    <x v="9"/>
    <s v="T.Lynch"/>
    <s v="ADE"/>
    <x v="0"/>
    <n v="68"/>
    <x v="0"/>
  </r>
  <r>
    <x v="1"/>
    <x v="15"/>
    <x v="9"/>
    <s v="M.Crouch"/>
    <s v="ADE"/>
    <x v="1"/>
    <n v="101"/>
    <x v="35"/>
  </r>
  <r>
    <x v="1"/>
    <x v="15"/>
    <x v="9"/>
    <s v="M.Murphy"/>
    <s v="CAR"/>
    <x v="1"/>
    <n v="115"/>
    <x v="33"/>
  </r>
  <r>
    <x v="1"/>
    <x v="15"/>
    <x v="9"/>
    <s v="J.Lloyd"/>
    <s v="SYD"/>
    <x v="2"/>
    <n v="79"/>
    <x v="119"/>
  </r>
  <r>
    <x v="1"/>
    <x v="15"/>
    <x v="9"/>
    <s v="L.Franklin"/>
    <s v="SYD"/>
    <x v="0"/>
    <n v="89"/>
    <x v="44"/>
  </r>
  <r>
    <x v="1"/>
    <x v="15"/>
    <x v="9"/>
    <s v="D.Beams"/>
    <s v="BRL"/>
    <x v="1"/>
    <n v="98"/>
    <x v="131"/>
  </r>
  <r>
    <x v="1"/>
    <x v="15"/>
    <x v="9"/>
    <s v="J.McGovern"/>
    <s v="WCE"/>
    <x v="2"/>
    <n v="81"/>
    <x v="88"/>
  </r>
  <r>
    <x v="1"/>
    <x v="15"/>
    <x v="9"/>
    <s v="J.Geary"/>
    <s v="STK"/>
    <x v="2"/>
    <n v="92"/>
    <x v="74"/>
  </r>
  <r>
    <x v="1"/>
    <x v="15"/>
    <x v="9"/>
    <s v="S.May"/>
    <s v="GCS"/>
    <x v="4"/>
    <n v="103"/>
    <x v="30"/>
  </r>
  <r>
    <x v="1"/>
    <x v="15"/>
    <x v="9"/>
    <s v="J.Lyons"/>
    <s v="GCS"/>
    <x v="4"/>
    <n v="94"/>
    <x v="25"/>
  </r>
  <r>
    <x v="1"/>
    <x v="15"/>
    <x v="9"/>
    <s v="D.Prestia"/>
    <s v="RIC"/>
    <x v="4"/>
    <n v="83"/>
    <x v="25"/>
  </r>
  <r>
    <x v="1"/>
    <x v="15"/>
    <x v="9"/>
    <s v="B.Acres"/>
    <s v="STK"/>
    <x v="4"/>
    <n v="95"/>
    <x v="16"/>
  </r>
  <r>
    <x v="1"/>
    <x v="16"/>
    <x v="9"/>
    <s v="M.Duncan"/>
    <s v="GEE"/>
    <x v="1"/>
    <n v="107"/>
    <x v="33"/>
  </r>
  <r>
    <x v="1"/>
    <x v="16"/>
    <x v="9"/>
    <s v="J.Selwood"/>
    <s v="GEE"/>
    <x v="1"/>
    <n v="116"/>
    <x v="0"/>
  </r>
  <r>
    <x v="1"/>
    <x v="16"/>
    <x v="9"/>
    <s v="T.Hawkins"/>
    <s v="GEE"/>
    <x v="0"/>
    <n v="121"/>
    <x v="53"/>
  </r>
  <r>
    <x v="1"/>
    <x v="16"/>
    <x v="9"/>
    <s v="L.Dahlhaus"/>
    <s v="WBD"/>
    <x v="0"/>
    <n v="77"/>
    <x v="42"/>
  </r>
  <r>
    <x v="1"/>
    <x v="16"/>
    <x v="9"/>
    <s v="T.McLean"/>
    <s v="WBD"/>
    <x v="0"/>
    <n v="80"/>
    <x v="83"/>
  </r>
  <r>
    <x v="1"/>
    <x v="16"/>
    <x v="9"/>
    <s v="J.Crisp"/>
    <s v="COL"/>
    <x v="2"/>
    <n v="114"/>
    <x v="10"/>
  </r>
  <r>
    <x v="1"/>
    <x v="16"/>
    <x v="9"/>
    <s v="B.Grundy"/>
    <s v="COL"/>
    <x v="3"/>
    <n v="124"/>
    <x v="25"/>
  </r>
  <r>
    <x v="1"/>
    <x v="16"/>
    <x v="9"/>
    <s v="S.Sidebottom"/>
    <s v="COL"/>
    <x v="1"/>
    <n v="94"/>
    <x v="110"/>
  </r>
  <r>
    <x v="1"/>
    <x v="16"/>
    <x v="9"/>
    <s v="L.Neale"/>
    <s v="FRE"/>
    <x v="1"/>
    <n v="111"/>
    <x v="31"/>
  </r>
  <r>
    <x v="1"/>
    <x v="16"/>
    <x v="9"/>
    <s v="L.Ryan"/>
    <s v="FRE"/>
    <x v="2"/>
    <n v="77"/>
    <x v="123"/>
  </r>
  <r>
    <x v="1"/>
    <x v="16"/>
    <x v="9"/>
    <s v="T.Lynch"/>
    <s v="ADE"/>
    <x v="0"/>
    <n v="75"/>
    <x v="81"/>
  </r>
  <r>
    <x v="1"/>
    <x v="16"/>
    <x v="9"/>
    <s v="M.Crouch"/>
    <s v="ADE"/>
    <x v="1"/>
    <n v="97"/>
    <x v="69"/>
  </r>
  <r>
    <x v="1"/>
    <x v="16"/>
    <x v="9"/>
    <s v="M.Murphy"/>
    <s v="CAR"/>
    <x v="1"/>
    <n v="116"/>
    <x v="54"/>
  </r>
  <r>
    <x v="1"/>
    <x v="16"/>
    <x v="9"/>
    <s v="J.Lloyd"/>
    <s v="SYD"/>
    <x v="2"/>
    <n v="80"/>
    <x v="67"/>
  </r>
  <r>
    <x v="1"/>
    <x v="16"/>
    <x v="9"/>
    <s v="L.Franklin"/>
    <s v="SYD"/>
    <x v="0"/>
    <n v="90"/>
    <x v="99"/>
  </r>
  <r>
    <x v="1"/>
    <x v="16"/>
    <x v="9"/>
    <s v="D.Beams"/>
    <s v="BRL"/>
    <x v="1"/>
    <n v="97"/>
    <x v="32"/>
  </r>
  <r>
    <x v="1"/>
    <x v="16"/>
    <x v="9"/>
    <s v="J.McGovern"/>
    <s v="WCE"/>
    <x v="2"/>
    <n v="84"/>
    <x v="27"/>
  </r>
  <r>
    <x v="1"/>
    <x v="16"/>
    <x v="9"/>
    <s v="C.Salem"/>
    <s v="MEL"/>
    <x v="2"/>
    <n v="77"/>
    <x v="4"/>
  </r>
  <r>
    <x v="1"/>
    <x v="16"/>
    <x v="9"/>
    <s v="J.Lyons"/>
    <s v="GCS"/>
    <x v="4"/>
    <n v="97"/>
    <x v="25"/>
  </r>
  <r>
    <x v="1"/>
    <x v="16"/>
    <x v="9"/>
    <s v="D.Prestia"/>
    <s v="RIC"/>
    <x v="4"/>
    <n v="84"/>
    <x v="63"/>
  </r>
  <r>
    <x v="1"/>
    <x v="16"/>
    <x v="9"/>
    <s v="J.Geary"/>
    <s v="STK"/>
    <x v="4"/>
    <n v="87"/>
    <x v="74"/>
  </r>
  <r>
    <x v="1"/>
    <x v="16"/>
    <x v="9"/>
    <s v="B.Acres"/>
    <s v="STK"/>
    <x v="4"/>
    <n v="95"/>
    <x v="16"/>
  </r>
  <r>
    <x v="1"/>
    <x v="17"/>
    <x v="9"/>
    <s v="T.Hawkins"/>
    <s v="GEE"/>
    <x v="0"/>
    <n v="123"/>
    <x v="123"/>
  </r>
  <r>
    <x v="1"/>
    <x v="17"/>
    <x v="9"/>
    <s v="M.Duncan"/>
    <s v="GEE"/>
    <x v="1"/>
    <n v="108"/>
    <x v="57"/>
  </r>
  <r>
    <x v="1"/>
    <x v="17"/>
    <x v="9"/>
    <s v="J.Selwood"/>
    <s v="GEE"/>
    <x v="1"/>
    <n v="116"/>
    <x v="94"/>
  </r>
  <r>
    <x v="1"/>
    <x v="17"/>
    <x v="9"/>
    <s v="B.Ellis"/>
    <s v="RIC"/>
    <x v="2"/>
    <n v="72"/>
    <x v="98"/>
  </r>
  <r>
    <x v="1"/>
    <x v="17"/>
    <x v="9"/>
    <s v="D.Prestia"/>
    <s v="RIC"/>
    <x v="1"/>
    <n v="96"/>
    <x v="41"/>
  </r>
  <r>
    <x v="1"/>
    <x v="17"/>
    <x v="9"/>
    <s v="L.Dahlhaus"/>
    <s v="WBD"/>
    <x v="0"/>
    <n v="70"/>
    <x v="86"/>
  </r>
  <r>
    <x v="1"/>
    <x v="17"/>
    <x v="9"/>
    <s v="T.McLean"/>
    <s v="WBD"/>
    <x v="0"/>
    <n v="86"/>
    <x v="33"/>
  </r>
  <r>
    <x v="1"/>
    <x v="17"/>
    <x v="9"/>
    <s v="B.Grundy"/>
    <s v="COL"/>
    <x v="3"/>
    <n v="128"/>
    <x v="40"/>
  </r>
  <r>
    <x v="1"/>
    <x v="17"/>
    <x v="9"/>
    <s v="S.Sidebottom"/>
    <s v="COL"/>
    <x v="1"/>
    <n v="91"/>
    <x v="12"/>
  </r>
  <r>
    <x v="1"/>
    <x v="17"/>
    <x v="9"/>
    <s v="J.Crisp"/>
    <s v="COL"/>
    <x v="2"/>
    <n v="104"/>
    <x v="88"/>
  </r>
  <r>
    <x v="1"/>
    <x v="17"/>
    <x v="9"/>
    <s v="L.Neale"/>
    <s v="FRE"/>
    <x v="1"/>
    <n v="112"/>
    <x v="15"/>
  </r>
  <r>
    <x v="1"/>
    <x v="17"/>
    <x v="9"/>
    <s v="L.Ryan"/>
    <s v="FRE"/>
    <x v="2"/>
    <n v="72"/>
    <x v="11"/>
  </r>
  <r>
    <x v="1"/>
    <x v="17"/>
    <x v="9"/>
    <s v="M.Crouch"/>
    <s v="ADE"/>
    <x v="1"/>
    <n v="106"/>
    <x v="53"/>
  </r>
  <r>
    <x v="1"/>
    <x v="17"/>
    <x v="9"/>
    <s v="T.Lynch"/>
    <s v="ADE"/>
    <x v="0"/>
    <n v="79"/>
    <x v="83"/>
  </r>
  <r>
    <x v="1"/>
    <x v="17"/>
    <x v="9"/>
    <s v="J.Lloyd"/>
    <s v="SYD"/>
    <x v="2"/>
    <n v="79"/>
    <x v="8"/>
  </r>
  <r>
    <x v="1"/>
    <x v="17"/>
    <x v="9"/>
    <s v="L.Franklin"/>
    <s v="SYD"/>
    <x v="0"/>
    <n v="77"/>
    <x v="61"/>
  </r>
  <r>
    <x v="1"/>
    <x v="17"/>
    <x v="9"/>
    <s v="D.Beams"/>
    <s v="BRL"/>
    <x v="1"/>
    <n v="105"/>
    <x v="94"/>
  </r>
  <r>
    <x v="1"/>
    <x v="17"/>
    <x v="9"/>
    <s v="J.McGovern"/>
    <s v="WCE"/>
    <x v="2"/>
    <n v="89"/>
    <x v="62"/>
  </r>
  <r>
    <x v="1"/>
    <x v="17"/>
    <x v="9"/>
    <s v="J.Lyons"/>
    <s v="GCS"/>
    <x v="4"/>
    <n v="94"/>
    <x v="9"/>
  </r>
  <r>
    <x v="1"/>
    <x v="17"/>
    <x v="9"/>
    <s v="M.Murphy"/>
    <s v="CAR"/>
    <x v="4"/>
    <n v="109"/>
    <x v="1"/>
  </r>
  <r>
    <x v="1"/>
    <x v="17"/>
    <x v="9"/>
    <s v="C.Salem"/>
    <s v="MEL"/>
    <x v="4"/>
    <n v="75"/>
    <x v="77"/>
  </r>
  <r>
    <x v="1"/>
    <x v="17"/>
    <x v="9"/>
    <s v="B.Acres"/>
    <s v="STK"/>
    <x v="4"/>
    <n v="95"/>
    <x v="16"/>
  </r>
  <r>
    <x v="1"/>
    <x v="18"/>
    <x v="9"/>
    <s v="T.Hawkins"/>
    <s v="GEE"/>
    <x v="0"/>
    <n v="138"/>
    <x v="103"/>
  </r>
  <r>
    <x v="1"/>
    <x v="18"/>
    <x v="9"/>
    <s v="M.Duncan"/>
    <s v="GEE"/>
    <x v="1"/>
    <n v="111"/>
    <x v="53"/>
  </r>
  <r>
    <x v="1"/>
    <x v="18"/>
    <x v="9"/>
    <s v="J.Selwood"/>
    <s v="GEE"/>
    <x v="1"/>
    <n v="102"/>
    <x v="100"/>
  </r>
  <r>
    <x v="1"/>
    <x v="18"/>
    <x v="9"/>
    <s v="S.May"/>
    <s v="GCS"/>
    <x v="2"/>
    <n v="106"/>
    <x v="48"/>
  </r>
  <r>
    <x v="1"/>
    <x v="18"/>
    <x v="9"/>
    <s v="D.Prestia"/>
    <s v="RIC"/>
    <x v="1"/>
    <n v="103"/>
    <x v="2"/>
  </r>
  <r>
    <x v="1"/>
    <x v="18"/>
    <x v="9"/>
    <s v="T.McLean"/>
    <s v="WBD"/>
    <x v="0"/>
    <n v="85"/>
    <x v="94"/>
  </r>
  <r>
    <x v="1"/>
    <x v="18"/>
    <x v="9"/>
    <s v="H.Crozier"/>
    <s v="WBD"/>
    <x v="0"/>
    <n v="116"/>
    <x v="52"/>
  </r>
  <r>
    <x v="1"/>
    <x v="18"/>
    <x v="9"/>
    <s v="B.Grundy"/>
    <s v="COL"/>
    <x v="3"/>
    <n v="136"/>
    <x v="163"/>
  </r>
  <r>
    <x v="1"/>
    <x v="18"/>
    <x v="9"/>
    <s v="S.Sidebottom"/>
    <s v="COL"/>
    <x v="1"/>
    <n v="88"/>
    <x v="32"/>
  </r>
  <r>
    <x v="1"/>
    <x v="18"/>
    <x v="9"/>
    <s v="J.Crisp"/>
    <s v="COL"/>
    <x v="2"/>
    <n v="94"/>
    <x v="0"/>
  </r>
  <r>
    <x v="1"/>
    <x v="18"/>
    <x v="9"/>
    <s v="L.Neale"/>
    <s v="FRE"/>
    <x v="1"/>
    <n v="103"/>
    <x v="32"/>
  </r>
  <r>
    <x v="1"/>
    <x v="18"/>
    <x v="9"/>
    <s v="L.Ryan"/>
    <s v="FRE"/>
    <x v="2"/>
    <n v="66"/>
    <x v="108"/>
  </r>
  <r>
    <x v="1"/>
    <x v="18"/>
    <x v="9"/>
    <s v="M.Crouch"/>
    <s v="ADE"/>
    <x v="1"/>
    <n v="109"/>
    <x v="53"/>
  </r>
  <r>
    <x v="1"/>
    <x v="18"/>
    <x v="9"/>
    <s v="T.Lynch"/>
    <s v="ADE"/>
    <x v="0"/>
    <n v="77"/>
    <x v="28"/>
  </r>
  <r>
    <x v="1"/>
    <x v="18"/>
    <x v="9"/>
    <s v="J.Lloyd"/>
    <s v="SYD"/>
    <x v="2"/>
    <n v="79"/>
    <x v="18"/>
  </r>
  <r>
    <x v="1"/>
    <x v="18"/>
    <x v="9"/>
    <s v="L.Franklin"/>
    <s v="SYD"/>
    <x v="0"/>
    <n v="69"/>
    <x v="100"/>
  </r>
  <r>
    <x v="1"/>
    <x v="18"/>
    <x v="9"/>
    <s v="D.Beams"/>
    <s v="BRL"/>
    <x v="1"/>
    <n v="113"/>
    <x v="36"/>
  </r>
  <r>
    <x v="1"/>
    <x v="18"/>
    <x v="9"/>
    <s v="J.McGovern"/>
    <s v="WCE"/>
    <x v="2"/>
    <n v="97"/>
    <x v="90"/>
  </r>
  <r>
    <x v="1"/>
    <x v="18"/>
    <x v="9"/>
    <s v="J.Lyons"/>
    <s v="GCS"/>
    <x v="4"/>
    <n v="96"/>
    <x v="47"/>
  </r>
  <r>
    <x v="1"/>
    <x v="18"/>
    <x v="9"/>
    <s v="M.Murphy"/>
    <s v="CAR"/>
    <x v="4"/>
    <n v="122"/>
    <x v="130"/>
  </r>
  <r>
    <x v="1"/>
    <x v="18"/>
    <x v="9"/>
    <s v="C.Salem"/>
    <s v="MEL"/>
    <x v="4"/>
    <n v="76"/>
    <x v="92"/>
  </r>
  <r>
    <x v="1"/>
    <x v="18"/>
    <x v="9"/>
    <s v="B.Acres"/>
    <s v="STK"/>
    <x v="4"/>
    <n v="89"/>
    <x v="88"/>
  </r>
  <r>
    <x v="1"/>
    <x v="19"/>
    <x v="9"/>
    <s v="M.Duncan"/>
    <s v="GEE"/>
    <x v="1"/>
    <n v="109"/>
    <x v="72"/>
  </r>
  <r>
    <x v="1"/>
    <x v="19"/>
    <x v="9"/>
    <s v="J.Selwood"/>
    <s v="GEE"/>
    <x v="1"/>
    <n v="110"/>
    <x v="147"/>
  </r>
  <r>
    <x v="1"/>
    <x v="19"/>
    <x v="9"/>
    <s v="T.Hawkins"/>
    <s v="GEE"/>
    <x v="0"/>
    <n v="130"/>
    <x v="13"/>
  </r>
  <r>
    <x v="1"/>
    <x v="19"/>
    <x v="9"/>
    <s v="T.McLean"/>
    <s v="WBD"/>
    <x v="0"/>
    <n v="80"/>
    <x v="17"/>
  </r>
  <r>
    <x v="1"/>
    <x v="19"/>
    <x v="9"/>
    <s v="H.Crozier"/>
    <s v="WBD"/>
    <x v="0"/>
    <n v="107"/>
    <x v="25"/>
  </r>
  <r>
    <x v="1"/>
    <x v="19"/>
    <x v="9"/>
    <s v="J.Crisp"/>
    <s v="COL"/>
    <x v="2"/>
    <n v="98"/>
    <x v="12"/>
  </r>
  <r>
    <x v="1"/>
    <x v="19"/>
    <x v="9"/>
    <s v="B.Grundy"/>
    <s v="COL"/>
    <x v="3"/>
    <n v="142"/>
    <x v="168"/>
  </r>
  <r>
    <x v="1"/>
    <x v="19"/>
    <x v="9"/>
    <s v="S.Sidebottom"/>
    <s v="COL"/>
    <x v="1"/>
    <n v="87"/>
    <x v="77"/>
  </r>
  <r>
    <x v="1"/>
    <x v="19"/>
    <x v="9"/>
    <s v="L.Neale"/>
    <s v="FRE"/>
    <x v="1"/>
    <n v="104"/>
    <x v="20"/>
  </r>
  <r>
    <x v="1"/>
    <x v="19"/>
    <x v="9"/>
    <s v="L.Ryan"/>
    <s v="FRE"/>
    <x v="2"/>
    <n v="69"/>
    <x v="51"/>
  </r>
  <r>
    <x v="1"/>
    <x v="19"/>
    <x v="9"/>
    <s v="T.Lynch"/>
    <s v="ADE"/>
    <x v="0"/>
    <n v="83"/>
    <x v="91"/>
  </r>
  <r>
    <x v="1"/>
    <x v="19"/>
    <x v="9"/>
    <s v="M.Crouch"/>
    <s v="ADE"/>
    <x v="1"/>
    <n v="109"/>
    <x v="95"/>
  </r>
  <r>
    <x v="1"/>
    <x v="19"/>
    <x v="9"/>
    <s v="M.Murphy"/>
    <s v="CAR"/>
    <x v="1"/>
    <n v="117"/>
    <x v="8"/>
  </r>
  <r>
    <x v="1"/>
    <x v="19"/>
    <x v="9"/>
    <s v="J.Lloyd"/>
    <s v="SYD"/>
    <x v="2"/>
    <n v="76"/>
    <x v="60"/>
  </r>
  <r>
    <x v="1"/>
    <x v="19"/>
    <x v="9"/>
    <s v="L.Franklin"/>
    <s v="SYD"/>
    <x v="0"/>
    <n v="90"/>
    <x v="176"/>
  </r>
  <r>
    <x v="1"/>
    <x v="19"/>
    <x v="9"/>
    <s v="D.Beams"/>
    <s v="BRL"/>
    <x v="1"/>
    <n v="105"/>
    <x v="69"/>
  </r>
  <r>
    <x v="1"/>
    <x v="19"/>
    <x v="9"/>
    <s v="J.McGovern"/>
    <s v="WCE"/>
    <x v="2"/>
    <n v="99"/>
    <x v="94"/>
  </r>
  <r>
    <x v="1"/>
    <x v="19"/>
    <x v="9"/>
    <s v="J.Geary"/>
    <s v="STK"/>
    <x v="2"/>
    <n v="88"/>
    <x v="9"/>
  </r>
  <r>
    <x v="1"/>
    <x v="19"/>
    <x v="9"/>
    <s v="S.May"/>
    <s v="GCS"/>
    <x v="4"/>
    <n v="106"/>
    <x v="16"/>
  </r>
  <r>
    <x v="1"/>
    <x v="19"/>
    <x v="9"/>
    <s v="J.Lyons"/>
    <s v="GCS"/>
    <x v="4"/>
    <n v="96"/>
    <x v="16"/>
  </r>
  <r>
    <x v="1"/>
    <x v="19"/>
    <x v="9"/>
    <s v="D.Prestia"/>
    <s v="RIC"/>
    <x v="4"/>
    <n v="103"/>
    <x v="16"/>
  </r>
  <r>
    <x v="1"/>
    <x v="19"/>
    <x v="9"/>
    <s v="B.Acres"/>
    <s v="STK"/>
    <x v="4"/>
    <n v="86"/>
    <x v="94"/>
  </r>
  <r>
    <x v="1"/>
    <x v="20"/>
    <x v="9"/>
    <s v="M.Duncan"/>
    <s v="GEE"/>
    <x v="1"/>
    <n v="99"/>
    <x v="6"/>
  </r>
  <r>
    <x v="1"/>
    <x v="20"/>
    <x v="9"/>
    <s v="J.Selwood"/>
    <s v="GEE"/>
    <x v="1"/>
    <n v="105"/>
    <x v="8"/>
  </r>
  <r>
    <x v="1"/>
    <x v="20"/>
    <x v="9"/>
    <s v="T.Hawkins"/>
    <s v="GEE"/>
    <x v="0"/>
    <n v="122"/>
    <x v="69"/>
  </r>
  <r>
    <x v="1"/>
    <x v="20"/>
    <x v="9"/>
    <s v="S.May"/>
    <s v="GCS"/>
    <x v="2"/>
    <n v="102"/>
    <x v="49"/>
  </r>
  <r>
    <x v="1"/>
    <x v="20"/>
    <x v="9"/>
    <s v="T.McLean"/>
    <s v="WBD"/>
    <x v="0"/>
    <n v="85"/>
    <x v="53"/>
  </r>
  <r>
    <x v="1"/>
    <x v="20"/>
    <x v="9"/>
    <s v="H.Crozier"/>
    <s v="WBD"/>
    <x v="0"/>
    <n v="109"/>
    <x v="21"/>
  </r>
  <r>
    <x v="1"/>
    <x v="20"/>
    <x v="9"/>
    <s v="B.Grundy"/>
    <s v="COL"/>
    <x v="3"/>
    <n v="135"/>
    <x v="37"/>
  </r>
  <r>
    <x v="1"/>
    <x v="20"/>
    <x v="9"/>
    <s v="S.Sidebottom"/>
    <s v="COL"/>
    <x v="1"/>
    <n v="87"/>
    <x v="48"/>
  </r>
  <r>
    <x v="1"/>
    <x v="20"/>
    <x v="9"/>
    <s v="J.Crisp"/>
    <s v="COL"/>
    <x v="2"/>
    <n v="101"/>
    <x v="32"/>
  </r>
  <r>
    <x v="1"/>
    <x v="20"/>
    <x v="9"/>
    <s v="L.Ryan"/>
    <s v="FRE"/>
    <x v="2"/>
    <n v="72"/>
    <x v="94"/>
  </r>
  <r>
    <x v="1"/>
    <x v="20"/>
    <x v="9"/>
    <s v="L.Neale"/>
    <s v="FRE"/>
    <x v="1"/>
    <n v="115"/>
    <x v="5"/>
  </r>
  <r>
    <x v="1"/>
    <x v="20"/>
    <x v="9"/>
    <s v="M.Crouch"/>
    <s v="ADE"/>
    <x v="1"/>
    <n v="110"/>
    <x v="12"/>
  </r>
  <r>
    <x v="1"/>
    <x v="20"/>
    <x v="9"/>
    <s v="M.Murphy"/>
    <s v="CAR"/>
    <x v="1"/>
    <n v="117"/>
    <x v="33"/>
  </r>
  <r>
    <x v="1"/>
    <x v="20"/>
    <x v="9"/>
    <s v="J.Lloyd"/>
    <s v="SYD"/>
    <x v="2"/>
    <n v="73"/>
    <x v="65"/>
  </r>
  <r>
    <x v="1"/>
    <x v="20"/>
    <x v="9"/>
    <s v="L.Franklin"/>
    <s v="SYD"/>
    <x v="0"/>
    <n v="97"/>
    <x v="67"/>
  </r>
  <r>
    <x v="1"/>
    <x v="20"/>
    <x v="9"/>
    <s v="D.Beams"/>
    <s v="BRL"/>
    <x v="1"/>
    <n v="96"/>
    <x v="57"/>
  </r>
  <r>
    <x v="1"/>
    <x v="20"/>
    <x v="9"/>
    <s v="J.McGovern"/>
    <s v="WCE"/>
    <x v="2"/>
    <n v="103"/>
    <x v="42"/>
  </r>
  <r>
    <x v="1"/>
    <x v="20"/>
    <x v="9"/>
    <s v="B.Acres"/>
    <s v="STK"/>
    <x v="0"/>
    <n v="80"/>
    <x v="17"/>
  </r>
  <r>
    <x v="1"/>
    <x v="20"/>
    <x v="9"/>
    <s v="J.Lyons"/>
    <s v="GCS"/>
    <x v="4"/>
    <n v="91"/>
    <x v="64"/>
  </r>
  <r>
    <x v="1"/>
    <x v="20"/>
    <x v="9"/>
    <s v="D.Prestia"/>
    <s v="RIC"/>
    <x v="4"/>
    <n v="100"/>
    <x v="11"/>
  </r>
  <r>
    <x v="1"/>
    <x v="20"/>
    <x v="9"/>
    <s v="T.Lynch"/>
    <s v="ADE"/>
    <x v="4"/>
    <n v="90"/>
    <x v="10"/>
  </r>
  <r>
    <x v="1"/>
    <x v="20"/>
    <x v="9"/>
    <s v="J.Geary"/>
    <s v="STK"/>
    <x v="4"/>
    <n v="88"/>
    <x v="74"/>
  </r>
  <r>
    <x v="1"/>
    <x v="21"/>
    <x v="9"/>
    <s v="J.Selwood"/>
    <s v="GEE"/>
    <x v="1"/>
    <n v="113"/>
    <x v="99"/>
  </r>
  <r>
    <x v="1"/>
    <x v="21"/>
    <x v="9"/>
    <s v="M.Duncan"/>
    <s v="GEE"/>
    <x v="1"/>
    <n v="104"/>
    <x v="99"/>
  </r>
  <r>
    <x v="1"/>
    <x v="21"/>
    <x v="9"/>
    <s v="T.Hawkins"/>
    <s v="GEE"/>
    <x v="0"/>
    <n v="127"/>
    <x v="75"/>
  </r>
  <r>
    <x v="1"/>
    <x v="21"/>
    <x v="9"/>
    <s v="S.May"/>
    <s v="GCS"/>
    <x v="2"/>
    <n v="104"/>
    <x v="17"/>
  </r>
  <r>
    <x v="1"/>
    <x v="21"/>
    <x v="9"/>
    <s v="T.McLean"/>
    <s v="WBD"/>
    <x v="0"/>
    <n v="82"/>
    <x v="6"/>
  </r>
  <r>
    <x v="1"/>
    <x v="21"/>
    <x v="9"/>
    <s v="H.Crozier"/>
    <s v="WBD"/>
    <x v="0"/>
    <n v="109"/>
    <x v="12"/>
  </r>
  <r>
    <x v="1"/>
    <x v="21"/>
    <x v="9"/>
    <s v="B.Grundy"/>
    <s v="COL"/>
    <x v="3"/>
    <n v="148"/>
    <x v="106"/>
  </r>
  <r>
    <x v="1"/>
    <x v="21"/>
    <x v="9"/>
    <s v="S.Sidebottom"/>
    <s v="COL"/>
    <x v="1"/>
    <n v="101"/>
    <x v="20"/>
  </r>
  <r>
    <x v="1"/>
    <x v="21"/>
    <x v="9"/>
    <s v="J.Crisp"/>
    <s v="COL"/>
    <x v="2"/>
    <n v="96"/>
    <x v="52"/>
  </r>
  <r>
    <x v="1"/>
    <x v="21"/>
    <x v="9"/>
    <s v="L.Neale"/>
    <s v="FRE"/>
    <x v="1"/>
    <n v="119"/>
    <x v="27"/>
  </r>
  <r>
    <x v="1"/>
    <x v="21"/>
    <x v="9"/>
    <s v="T.Lynch"/>
    <s v="ADE"/>
    <x v="0"/>
    <n v="82"/>
    <x v="83"/>
  </r>
  <r>
    <x v="1"/>
    <x v="21"/>
    <x v="9"/>
    <s v="M.Crouch"/>
    <s v="ADE"/>
    <x v="1"/>
    <n v="119"/>
    <x v="134"/>
  </r>
  <r>
    <x v="1"/>
    <x v="21"/>
    <x v="9"/>
    <s v="M.Murphy"/>
    <s v="CAR"/>
    <x v="1"/>
    <n v="114"/>
    <x v="30"/>
  </r>
  <r>
    <x v="1"/>
    <x v="21"/>
    <x v="9"/>
    <s v="J.Lloyd"/>
    <s v="SYD"/>
    <x v="2"/>
    <n v="76"/>
    <x v="22"/>
  </r>
  <r>
    <x v="1"/>
    <x v="21"/>
    <x v="9"/>
    <s v="L.Franklin"/>
    <s v="SYD"/>
    <x v="0"/>
    <n v="107"/>
    <x v="129"/>
  </r>
  <r>
    <x v="1"/>
    <x v="21"/>
    <x v="9"/>
    <s v="D.Beams"/>
    <s v="BRL"/>
    <x v="1"/>
    <n v="102"/>
    <x v="89"/>
  </r>
  <r>
    <x v="1"/>
    <x v="21"/>
    <x v="9"/>
    <s v="T.Cutler"/>
    <s v="BRL"/>
    <x v="2"/>
    <n v="103"/>
    <x v="7"/>
  </r>
  <r>
    <x v="1"/>
    <x v="21"/>
    <x v="9"/>
    <s v="J.McGovern"/>
    <s v="WCE"/>
    <x v="2"/>
    <n v="90"/>
    <x v="88"/>
  </r>
  <r>
    <x v="1"/>
    <x v="21"/>
    <x v="9"/>
    <s v="J.Lyons"/>
    <s v="GCS"/>
    <x v="4"/>
    <n v="91"/>
    <x v="25"/>
  </r>
  <r>
    <x v="1"/>
    <x v="21"/>
    <x v="9"/>
    <s v="L.Ryan"/>
    <s v="FRE"/>
    <x v="4"/>
    <n v="72"/>
    <x v="16"/>
  </r>
  <r>
    <x v="1"/>
    <x v="21"/>
    <x v="9"/>
    <s v="W.Milera"/>
    <s v="ADE"/>
    <x v="4"/>
    <n v="70"/>
    <x v="10"/>
  </r>
  <r>
    <x v="1"/>
    <x v="21"/>
    <x v="9"/>
    <s v="B.Acres"/>
    <s v="STK"/>
    <x v="4"/>
    <n v="81"/>
    <x v="102"/>
  </r>
  <r>
    <x v="1"/>
    <x v="22"/>
    <x v="9"/>
    <s v="J.Selwood"/>
    <s v="GEE"/>
    <x v="1"/>
    <n v="0"/>
    <x v="57"/>
  </r>
  <r>
    <x v="1"/>
    <x v="22"/>
    <x v="9"/>
    <s v="M.Duncan"/>
    <s v="GEE"/>
    <x v="1"/>
    <n v="0"/>
    <x v="65"/>
  </r>
  <r>
    <x v="1"/>
    <x v="22"/>
    <x v="9"/>
    <s v="T.Hawkins"/>
    <s v="GEE"/>
    <x v="0"/>
    <n v="0"/>
    <x v="89"/>
  </r>
  <r>
    <x v="1"/>
    <x v="22"/>
    <x v="9"/>
    <s v="S.May"/>
    <s v="GCS"/>
    <x v="2"/>
    <n v="0"/>
    <x v="102"/>
  </r>
  <r>
    <x v="1"/>
    <x v="22"/>
    <x v="9"/>
    <s v="T.McLean"/>
    <s v="WBD"/>
    <x v="0"/>
    <n v="0"/>
    <x v="77"/>
  </r>
  <r>
    <x v="1"/>
    <x v="22"/>
    <x v="9"/>
    <s v="H.Crozier"/>
    <s v="WBD"/>
    <x v="0"/>
    <n v="0"/>
    <x v="35"/>
  </r>
  <r>
    <x v="1"/>
    <x v="22"/>
    <x v="9"/>
    <s v="B.Grundy"/>
    <s v="COL"/>
    <x v="3"/>
    <n v="0"/>
    <x v="115"/>
  </r>
  <r>
    <x v="1"/>
    <x v="22"/>
    <x v="9"/>
    <s v="S.Sidebottom"/>
    <s v="COL"/>
    <x v="1"/>
    <n v="0"/>
    <x v="76"/>
  </r>
  <r>
    <x v="1"/>
    <x v="22"/>
    <x v="9"/>
    <s v="J.Crisp"/>
    <s v="COL"/>
    <x v="2"/>
    <n v="0"/>
    <x v="2"/>
  </r>
  <r>
    <x v="1"/>
    <x v="22"/>
    <x v="9"/>
    <s v="L.Neale"/>
    <s v="FRE"/>
    <x v="1"/>
    <n v="0"/>
    <x v="123"/>
  </r>
  <r>
    <x v="1"/>
    <x v="22"/>
    <x v="9"/>
    <s v="W.Milera"/>
    <s v="ADE"/>
    <x v="0"/>
    <n v="0"/>
    <x v="57"/>
  </r>
  <r>
    <x v="1"/>
    <x v="22"/>
    <x v="9"/>
    <s v="M.Crouch"/>
    <s v="ADE"/>
    <x v="1"/>
    <n v="0"/>
    <x v="64"/>
  </r>
  <r>
    <x v="1"/>
    <x v="22"/>
    <x v="9"/>
    <s v="T.Lynch"/>
    <s v="ADE"/>
    <x v="0"/>
    <n v="0"/>
    <x v="6"/>
  </r>
  <r>
    <x v="1"/>
    <x v="22"/>
    <x v="9"/>
    <s v="M.Murphy"/>
    <s v="CAR"/>
    <x v="1"/>
    <n v="0"/>
    <x v="92"/>
  </r>
  <r>
    <x v="1"/>
    <x v="22"/>
    <x v="9"/>
    <s v="J.Lloyd"/>
    <s v="SYD"/>
    <x v="2"/>
    <n v="0"/>
    <x v="59"/>
  </r>
  <r>
    <x v="1"/>
    <x v="22"/>
    <x v="9"/>
    <s v="D.Beams"/>
    <s v="BRL"/>
    <x v="1"/>
    <n v="0"/>
    <x v="41"/>
  </r>
  <r>
    <x v="1"/>
    <x v="22"/>
    <x v="9"/>
    <s v="T.Cutler"/>
    <s v="BRL"/>
    <x v="2"/>
    <n v="0"/>
    <x v="49"/>
  </r>
  <r>
    <x v="1"/>
    <x v="22"/>
    <x v="9"/>
    <s v="J.McGovern"/>
    <s v="WCE"/>
    <x v="2"/>
    <n v="0"/>
    <x v="21"/>
  </r>
  <r>
    <x v="1"/>
    <x v="22"/>
    <x v="9"/>
    <s v="J.Lyons"/>
    <s v="GCS"/>
    <x v="4"/>
    <n v="0"/>
    <x v="77"/>
  </r>
  <r>
    <x v="1"/>
    <x v="22"/>
    <x v="9"/>
    <s v="D.Sheed"/>
    <s v="WCE"/>
    <x v="4"/>
    <n v="0"/>
    <x v="51"/>
  </r>
  <r>
    <x v="1"/>
    <x v="22"/>
    <x v="9"/>
    <s v="N.Haynes"/>
    <s v="GWS"/>
    <x v="4"/>
    <n v="0"/>
    <x v="51"/>
  </r>
  <r>
    <x v="1"/>
    <x v="22"/>
    <x v="9"/>
    <s v="B.Acres"/>
    <s v="STK"/>
    <x v="4"/>
    <n v="0"/>
    <x v="91"/>
  </r>
  <r>
    <x v="1"/>
    <x v="0"/>
    <x v="10"/>
    <s v="H.Hartlett"/>
    <s v="PTA"/>
    <x v="2"/>
    <n v="71"/>
    <x v="67"/>
  </r>
  <r>
    <x v="1"/>
    <x v="0"/>
    <x v="10"/>
    <s v="T.Rockliff"/>
    <s v="PTA"/>
    <x v="1"/>
    <n v="94"/>
    <x v="23"/>
  </r>
  <r>
    <x v="1"/>
    <x v="0"/>
    <x v="10"/>
    <s v="S.Menegola"/>
    <s v="GEE"/>
    <x v="0"/>
    <n v="96"/>
    <x v="11"/>
  </r>
  <r>
    <x v="1"/>
    <x v="0"/>
    <x v="10"/>
    <s v="S.Pendlebury"/>
    <s v="COL"/>
    <x v="1"/>
    <n v="99"/>
    <x v="25"/>
  </r>
  <r>
    <x v="1"/>
    <x v="0"/>
    <x v="10"/>
    <s v="C.Blakely"/>
    <s v="FRE"/>
    <x v="1"/>
    <n v="91"/>
    <x v="49"/>
  </r>
  <r>
    <x v="1"/>
    <x v="0"/>
    <x v="10"/>
    <s v="S.Petrevski-Seton"/>
    <s v="CAR"/>
    <x v="0"/>
    <n v="67"/>
    <x v="82"/>
  </r>
  <r>
    <x v="1"/>
    <x v="0"/>
    <x v="10"/>
    <s v="C.Curnow"/>
    <s v="CAR"/>
    <x v="0"/>
    <n v="87"/>
    <x v="114"/>
  </r>
  <r>
    <x v="1"/>
    <x v="0"/>
    <x v="10"/>
    <s v="M.Murphy"/>
    <s v="CAR"/>
    <x v="1"/>
    <n v="112"/>
    <x v="61"/>
  </r>
  <r>
    <x v="1"/>
    <x v="0"/>
    <x v="10"/>
    <s v="K.Simpson"/>
    <s v="CAR"/>
    <x v="2"/>
    <n v="104"/>
    <x v="115"/>
  </r>
  <r>
    <x v="1"/>
    <x v="0"/>
    <x v="10"/>
    <s v="J.Sicily"/>
    <s v="HAW"/>
    <x v="0"/>
    <n v="71"/>
    <x v="41"/>
  </r>
  <r>
    <x v="1"/>
    <x v="0"/>
    <x v="10"/>
    <s v="T.Mitchell"/>
    <s v="HAW"/>
    <x v="1"/>
    <n v="124"/>
    <x v="168"/>
  </r>
  <r>
    <x v="1"/>
    <x v="0"/>
    <x v="10"/>
    <s v="D.Rampe"/>
    <s v="SYD"/>
    <x v="2"/>
    <n v="73"/>
    <x v="92"/>
  </r>
  <r>
    <x v="1"/>
    <x v="0"/>
    <x v="10"/>
    <s v="J.McVeigh"/>
    <s v="SYD"/>
    <x v="2"/>
    <n v="76"/>
    <x v="50"/>
  </r>
  <r>
    <x v="1"/>
    <x v="0"/>
    <x v="10"/>
    <s v="A.Witherden"/>
    <s v="BRL"/>
    <x v="2"/>
    <n v="92"/>
    <x v="24"/>
  </r>
  <r>
    <x v="1"/>
    <x v="0"/>
    <x v="10"/>
    <s v="M.Gawn"/>
    <s v="MEL"/>
    <x v="3"/>
    <n v="96"/>
    <x v="68"/>
  </r>
  <r>
    <x v="1"/>
    <x v="0"/>
    <x v="10"/>
    <s v="N.Jones"/>
    <s v="MEL"/>
    <x v="1"/>
    <n v="95"/>
    <x v="52"/>
  </r>
  <r>
    <x v="1"/>
    <x v="0"/>
    <x v="10"/>
    <s v="C.Pedersen"/>
    <s v="MEL"/>
    <x v="0"/>
    <n v="85"/>
    <x v="1"/>
  </r>
  <r>
    <x v="1"/>
    <x v="0"/>
    <x v="10"/>
    <s v="S.Ross"/>
    <s v="STK"/>
    <x v="1"/>
    <n v="110"/>
    <x v="40"/>
  </r>
  <r>
    <x v="1"/>
    <x v="0"/>
    <x v="10"/>
    <s v="R.Gray"/>
    <s v="PTA"/>
    <x v="4"/>
    <n v="92"/>
    <x v="16"/>
  </r>
  <r>
    <x v="1"/>
    <x v="0"/>
    <x v="10"/>
    <s v="J.O'Meara"/>
    <s v="HAW"/>
    <x v="4"/>
    <n v="67"/>
    <x v="102"/>
  </r>
  <r>
    <x v="1"/>
    <x v="0"/>
    <x v="10"/>
    <s v="J.Kennedy"/>
    <s v="WCE"/>
    <x v="4"/>
    <n v="87"/>
    <x v="16"/>
  </r>
  <r>
    <x v="1"/>
    <x v="0"/>
    <x v="10"/>
    <s v="B.Deledio"/>
    <s v="GWS"/>
    <x v="4"/>
    <n v="65"/>
    <x v="105"/>
  </r>
  <r>
    <x v="1"/>
    <x v="1"/>
    <x v="10"/>
    <s v="H.Hartlett"/>
    <s v="PTA"/>
    <x v="2"/>
    <n v="66"/>
    <x v="58"/>
  </r>
  <r>
    <x v="1"/>
    <x v="1"/>
    <x v="10"/>
    <s v="R.Gray"/>
    <s v="PTA"/>
    <x v="0"/>
    <n v="96"/>
    <x v="32"/>
  </r>
  <r>
    <x v="1"/>
    <x v="1"/>
    <x v="10"/>
    <s v="T.Rockliff"/>
    <s v="PTA"/>
    <x v="1"/>
    <n v="77"/>
    <x v="128"/>
  </r>
  <r>
    <x v="1"/>
    <x v="1"/>
    <x v="10"/>
    <s v="R.Bonner"/>
    <s v="PTA"/>
    <x v="2"/>
    <n v="86"/>
    <x v="96"/>
  </r>
  <r>
    <x v="1"/>
    <x v="1"/>
    <x v="10"/>
    <s v="S.Menegola"/>
    <s v="GEE"/>
    <x v="0"/>
    <n v="87"/>
    <x v="98"/>
  </r>
  <r>
    <x v="1"/>
    <x v="1"/>
    <x v="10"/>
    <s v="S.Pendlebury"/>
    <s v="COL"/>
    <x v="1"/>
    <n v="99"/>
    <x v="99"/>
  </r>
  <r>
    <x v="1"/>
    <x v="1"/>
    <x v="10"/>
    <s v="C.Blakely"/>
    <s v="FRE"/>
    <x v="1"/>
    <n v="96"/>
    <x v="56"/>
  </r>
  <r>
    <x v="1"/>
    <x v="1"/>
    <x v="10"/>
    <s v="K.Simpson"/>
    <s v="CAR"/>
    <x v="2"/>
    <n v="109"/>
    <x v="56"/>
  </r>
  <r>
    <x v="1"/>
    <x v="1"/>
    <x v="10"/>
    <s v="C.Curnow"/>
    <s v="CAR"/>
    <x v="0"/>
    <n v="92"/>
    <x v="67"/>
  </r>
  <r>
    <x v="1"/>
    <x v="1"/>
    <x v="10"/>
    <s v="M.Murphy"/>
    <s v="CAR"/>
    <x v="1"/>
    <n v="104"/>
    <x v="51"/>
  </r>
  <r>
    <x v="1"/>
    <x v="1"/>
    <x v="10"/>
    <s v="J.Sicily"/>
    <s v="HAW"/>
    <x v="0"/>
    <n v="69"/>
    <x v="61"/>
  </r>
  <r>
    <x v="1"/>
    <x v="1"/>
    <x v="10"/>
    <s v="T.Mitchell"/>
    <s v="HAW"/>
    <x v="1"/>
    <n v="130"/>
    <x v="131"/>
  </r>
  <r>
    <x v="1"/>
    <x v="1"/>
    <x v="10"/>
    <s v="D.Rampe"/>
    <s v="SYD"/>
    <x v="2"/>
    <n v="65"/>
    <x v="70"/>
  </r>
  <r>
    <x v="1"/>
    <x v="1"/>
    <x v="10"/>
    <s v="A.Witherden"/>
    <s v="BRL"/>
    <x v="2"/>
    <n v="90"/>
    <x v="17"/>
  </r>
  <r>
    <x v="1"/>
    <x v="1"/>
    <x v="10"/>
    <s v="M.Gawn"/>
    <s v="MEL"/>
    <x v="3"/>
    <n v="97"/>
    <x v="63"/>
  </r>
  <r>
    <x v="1"/>
    <x v="1"/>
    <x v="10"/>
    <s v="N.Jones"/>
    <s v="MEL"/>
    <x v="1"/>
    <n v="96"/>
    <x v="10"/>
  </r>
  <r>
    <x v="1"/>
    <x v="1"/>
    <x v="10"/>
    <s v="C.Pedersen"/>
    <s v="MEL"/>
    <x v="0"/>
    <n v="74"/>
    <x v="97"/>
  </r>
  <r>
    <x v="1"/>
    <x v="1"/>
    <x v="10"/>
    <s v="S.Ross"/>
    <s v="STK"/>
    <x v="1"/>
    <n v="107"/>
    <x v="19"/>
  </r>
  <r>
    <x v="1"/>
    <x v="1"/>
    <x v="10"/>
    <s v="E.Curnow"/>
    <s v="CAR"/>
    <x v="4"/>
    <n v="96"/>
    <x v="131"/>
  </r>
  <r>
    <x v="1"/>
    <x v="1"/>
    <x v="10"/>
    <s v="J.O'Meara"/>
    <s v="HAW"/>
    <x v="4"/>
    <n v="67"/>
    <x v="74"/>
  </r>
  <r>
    <x v="1"/>
    <x v="1"/>
    <x v="10"/>
    <s v="J.McVeigh"/>
    <s v="SYD"/>
    <x v="4"/>
    <n v="81"/>
    <x v="10"/>
  </r>
  <r>
    <x v="1"/>
    <x v="1"/>
    <x v="10"/>
    <s v="J.Kennedy"/>
    <s v="WCE"/>
    <x v="4"/>
    <n v="83"/>
    <x v="16"/>
  </r>
  <r>
    <x v="1"/>
    <x v="2"/>
    <x v="10"/>
    <s v="R.Bonner"/>
    <s v="PTA"/>
    <x v="2"/>
    <n v="84"/>
    <x v="91"/>
  </r>
  <r>
    <x v="1"/>
    <x v="2"/>
    <x v="10"/>
    <s v="R.Gray"/>
    <s v="PTA"/>
    <x v="0"/>
    <n v="98"/>
    <x v="8"/>
  </r>
  <r>
    <x v="1"/>
    <x v="2"/>
    <x v="10"/>
    <s v="S.Menegola"/>
    <s v="GEE"/>
    <x v="0"/>
    <n v="93"/>
    <x v="81"/>
  </r>
  <r>
    <x v="1"/>
    <x v="2"/>
    <x v="10"/>
    <s v="S.Pendlebury"/>
    <s v="COL"/>
    <x v="1"/>
    <n v="100"/>
    <x v="40"/>
  </r>
  <r>
    <x v="1"/>
    <x v="2"/>
    <x v="10"/>
    <s v="C.Blakely"/>
    <s v="FRE"/>
    <x v="1"/>
    <n v="95"/>
    <x v="52"/>
  </r>
  <r>
    <x v="1"/>
    <x v="2"/>
    <x v="10"/>
    <s v="K.Simpson"/>
    <s v="CAR"/>
    <x v="2"/>
    <n v="109"/>
    <x v="63"/>
  </r>
  <r>
    <x v="1"/>
    <x v="2"/>
    <x v="10"/>
    <s v="C.Curnow"/>
    <s v="CAR"/>
    <x v="0"/>
    <n v="94"/>
    <x v="33"/>
  </r>
  <r>
    <x v="1"/>
    <x v="2"/>
    <x v="10"/>
    <s v="M.Murphy"/>
    <s v="CAR"/>
    <x v="1"/>
    <n v="109"/>
    <x v="95"/>
  </r>
  <r>
    <x v="1"/>
    <x v="2"/>
    <x v="10"/>
    <s v="E.Curnow"/>
    <s v="CAR"/>
    <x v="1"/>
    <n v="95"/>
    <x v="33"/>
  </r>
  <r>
    <x v="1"/>
    <x v="2"/>
    <x v="10"/>
    <s v="T.Mitchell"/>
    <s v="HAW"/>
    <x v="1"/>
    <n v="136"/>
    <x v="59"/>
  </r>
  <r>
    <x v="1"/>
    <x v="2"/>
    <x v="10"/>
    <s v="R.Burton"/>
    <s v="HAW"/>
    <x v="2"/>
    <n v="54"/>
    <x v="120"/>
  </r>
  <r>
    <x v="1"/>
    <x v="2"/>
    <x v="10"/>
    <s v="J.McVeigh"/>
    <s v="SYD"/>
    <x v="2"/>
    <n v="77"/>
    <x v="77"/>
  </r>
  <r>
    <x v="1"/>
    <x v="2"/>
    <x v="10"/>
    <s v="A.Witherden"/>
    <s v="BRL"/>
    <x v="2"/>
    <n v="91"/>
    <x v="3"/>
  </r>
  <r>
    <x v="1"/>
    <x v="2"/>
    <x v="10"/>
    <s v="N.Jones"/>
    <s v="MEL"/>
    <x v="1"/>
    <n v="98"/>
    <x v="12"/>
  </r>
  <r>
    <x v="1"/>
    <x v="2"/>
    <x v="10"/>
    <s v="M.Gawn"/>
    <s v="MEL"/>
    <x v="3"/>
    <n v="101"/>
    <x v="65"/>
  </r>
  <r>
    <x v="1"/>
    <x v="2"/>
    <x v="10"/>
    <s v="B.Deledio"/>
    <s v="GWS"/>
    <x v="0"/>
    <n v="64"/>
    <x v="28"/>
  </r>
  <r>
    <x v="1"/>
    <x v="2"/>
    <x v="10"/>
    <s v="S.Ross"/>
    <s v="STK"/>
    <x v="1"/>
    <n v="108"/>
    <x v="62"/>
  </r>
  <r>
    <x v="1"/>
    <x v="2"/>
    <x v="10"/>
    <s v="J.Gresham"/>
    <s v="STK"/>
    <x v="0"/>
    <n v="74"/>
    <x v="104"/>
  </r>
  <r>
    <x v="1"/>
    <x v="2"/>
    <x v="10"/>
    <s v="T.Rockliff"/>
    <s v="PTA"/>
    <x v="4"/>
    <n v="72"/>
    <x v="11"/>
  </r>
  <r>
    <x v="1"/>
    <x v="2"/>
    <x v="10"/>
    <s v="J.Sicily"/>
    <s v="HAW"/>
    <x v="4"/>
    <n v="76"/>
    <x v="16"/>
  </r>
  <r>
    <x v="1"/>
    <x v="2"/>
    <x v="10"/>
    <s v="J.O'Meara"/>
    <s v="HAW"/>
    <x v="4"/>
    <n v="75"/>
    <x v="2"/>
  </r>
  <r>
    <x v="1"/>
    <x v="2"/>
    <x v="10"/>
    <s v="J.Kennedy"/>
    <s v="WCE"/>
    <x v="4"/>
    <n v="88"/>
    <x v="16"/>
  </r>
  <r>
    <x v="1"/>
    <x v="3"/>
    <x v="10"/>
    <s v="R.Gray"/>
    <s v="PTA"/>
    <x v="0"/>
    <n v="109"/>
    <x v="113"/>
  </r>
  <r>
    <x v="1"/>
    <x v="3"/>
    <x v="10"/>
    <s v="T.Rockliff"/>
    <s v="PTA"/>
    <x v="1"/>
    <n v="55"/>
    <x v="34"/>
  </r>
  <r>
    <x v="1"/>
    <x v="3"/>
    <x v="10"/>
    <s v="S.Menegola"/>
    <s v="GEE"/>
    <x v="0"/>
    <n v="98"/>
    <x v="76"/>
  </r>
  <r>
    <x v="1"/>
    <x v="3"/>
    <x v="10"/>
    <s v="B.Williams"/>
    <s v="WBD"/>
    <x v="2"/>
    <n v="96"/>
    <x v="69"/>
  </r>
  <r>
    <x v="1"/>
    <x v="3"/>
    <x v="10"/>
    <s v="S.Pendlebury"/>
    <s v="COL"/>
    <x v="1"/>
    <n v="100"/>
    <x v="10"/>
  </r>
  <r>
    <x v="1"/>
    <x v="3"/>
    <x v="10"/>
    <s v="K.Simpson"/>
    <s v="CAR"/>
    <x v="2"/>
    <n v="106"/>
    <x v="55"/>
  </r>
  <r>
    <x v="1"/>
    <x v="3"/>
    <x v="10"/>
    <s v="C.Curnow"/>
    <s v="CAR"/>
    <x v="0"/>
    <n v="94"/>
    <x v="51"/>
  </r>
  <r>
    <x v="1"/>
    <x v="3"/>
    <x v="10"/>
    <s v="M.Murphy"/>
    <s v="CAR"/>
    <x v="1"/>
    <n v="109"/>
    <x v="16"/>
  </r>
  <r>
    <x v="1"/>
    <x v="3"/>
    <x v="10"/>
    <s v="E.Curnow"/>
    <s v="CAR"/>
    <x v="1"/>
    <n v="103"/>
    <x v="114"/>
  </r>
  <r>
    <x v="1"/>
    <x v="3"/>
    <x v="10"/>
    <s v="T.Mitchell"/>
    <s v="HAW"/>
    <x v="1"/>
    <n v="130"/>
    <x v="83"/>
  </r>
  <r>
    <x v="1"/>
    <x v="3"/>
    <x v="10"/>
    <s v="J.Sicily"/>
    <s v="HAW"/>
    <x v="2"/>
    <n v="82"/>
    <x v="72"/>
  </r>
  <r>
    <x v="1"/>
    <x v="3"/>
    <x v="10"/>
    <s v="J.McVeigh"/>
    <s v="SYD"/>
    <x v="2"/>
    <n v="79"/>
    <x v="43"/>
  </r>
  <r>
    <x v="1"/>
    <x v="3"/>
    <x v="10"/>
    <s v="A.Witherden"/>
    <s v="BRL"/>
    <x v="2"/>
    <n v="94"/>
    <x v="8"/>
  </r>
  <r>
    <x v="1"/>
    <x v="3"/>
    <x v="10"/>
    <s v="J.Kennedy"/>
    <s v="WCE"/>
    <x v="0"/>
    <n v="90"/>
    <x v="62"/>
  </r>
  <r>
    <x v="1"/>
    <x v="3"/>
    <x v="10"/>
    <s v="N.Jones"/>
    <s v="MEL"/>
    <x v="1"/>
    <n v="91"/>
    <x v="77"/>
  </r>
  <r>
    <x v="1"/>
    <x v="3"/>
    <x v="10"/>
    <s v="M.Gawn"/>
    <s v="MEL"/>
    <x v="3"/>
    <n v="105"/>
    <x v="53"/>
  </r>
  <r>
    <x v="1"/>
    <x v="3"/>
    <x v="10"/>
    <s v="B.Brown"/>
    <s v="NTH"/>
    <x v="0"/>
    <n v="84"/>
    <x v="168"/>
  </r>
  <r>
    <x v="1"/>
    <x v="3"/>
    <x v="10"/>
    <s v="S.Ross"/>
    <s v="STK"/>
    <x v="1"/>
    <n v="100"/>
    <x v="23"/>
  </r>
  <r>
    <x v="1"/>
    <x v="3"/>
    <x v="10"/>
    <s v="J.Daniher"/>
    <s v="ESS"/>
    <x v="4"/>
    <n v="64"/>
    <x v="43"/>
  </r>
  <r>
    <x v="1"/>
    <x v="3"/>
    <x v="10"/>
    <s v="R.Bonner"/>
    <s v="PTA"/>
    <x v="4"/>
    <n v="75"/>
    <x v="44"/>
  </r>
  <r>
    <x v="1"/>
    <x v="3"/>
    <x v="10"/>
    <s v="C.Blakely"/>
    <s v="FRE"/>
    <x v="4"/>
    <n v="90"/>
    <x v="77"/>
  </r>
  <r>
    <x v="1"/>
    <x v="3"/>
    <x v="10"/>
    <s v="J.O'Meara"/>
    <s v="HAW"/>
    <x v="4"/>
    <n v="92"/>
    <x v="113"/>
  </r>
  <r>
    <x v="1"/>
    <x v="4"/>
    <x v="10"/>
    <s v="R.Bonner"/>
    <s v="PTA"/>
    <x v="2"/>
    <n v="73"/>
    <x v="88"/>
  </r>
  <r>
    <x v="1"/>
    <x v="4"/>
    <x v="10"/>
    <s v="R.Gray"/>
    <s v="PTA"/>
    <x v="0"/>
    <n v="119"/>
    <x v="111"/>
  </r>
  <r>
    <x v="1"/>
    <x v="4"/>
    <x v="10"/>
    <s v="S.Menegola"/>
    <s v="GEE"/>
    <x v="1"/>
    <n v="103"/>
    <x v="37"/>
  </r>
  <r>
    <x v="1"/>
    <x v="4"/>
    <x v="10"/>
    <s v="B.Houli"/>
    <s v="RIC"/>
    <x v="2"/>
    <n v="77"/>
    <x v="83"/>
  </r>
  <r>
    <x v="1"/>
    <x v="4"/>
    <x v="10"/>
    <s v="L.Dahlhaus"/>
    <s v="WBD"/>
    <x v="0"/>
    <n v="86"/>
    <x v="33"/>
  </r>
  <r>
    <x v="1"/>
    <x v="4"/>
    <x v="10"/>
    <s v="S.Pendlebury"/>
    <s v="COL"/>
    <x v="1"/>
    <n v="103"/>
    <x v="38"/>
  </r>
  <r>
    <x v="1"/>
    <x v="4"/>
    <x v="10"/>
    <s v="C.Curnow"/>
    <s v="CAR"/>
    <x v="0"/>
    <n v="96"/>
    <x v="33"/>
  </r>
  <r>
    <x v="1"/>
    <x v="4"/>
    <x v="10"/>
    <s v="E.Curnow"/>
    <s v="CAR"/>
    <x v="1"/>
    <n v="111"/>
    <x v="114"/>
  </r>
  <r>
    <x v="1"/>
    <x v="4"/>
    <x v="10"/>
    <s v="J.O'Meara"/>
    <s v="HAW"/>
    <x v="1"/>
    <n v="90"/>
    <x v="28"/>
  </r>
  <r>
    <x v="1"/>
    <x v="4"/>
    <x v="10"/>
    <s v="T.Mitchell"/>
    <s v="HAW"/>
    <x v="1"/>
    <n v="122"/>
    <x v="7"/>
  </r>
  <r>
    <x v="1"/>
    <x v="4"/>
    <x v="10"/>
    <s v="J.Sicily"/>
    <s v="HAW"/>
    <x v="2"/>
    <n v="91"/>
    <x v="38"/>
  </r>
  <r>
    <x v="1"/>
    <x v="4"/>
    <x v="10"/>
    <s v="J.McVeigh"/>
    <s v="SYD"/>
    <x v="2"/>
    <n v="84"/>
    <x v="10"/>
  </r>
  <r>
    <x v="1"/>
    <x v="4"/>
    <x v="10"/>
    <s v="D.Zorko"/>
    <s v="BRL"/>
    <x v="1"/>
    <n v="67"/>
    <x v="125"/>
  </r>
  <r>
    <x v="1"/>
    <x v="4"/>
    <x v="10"/>
    <s v="A.Witherden"/>
    <s v="BRL"/>
    <x v="2"/>
    <n v="102"/>
    <x v="41"/>
  </r>
  <r>
    <x v="1"/>
    <x v="4"/>
    <x v="10"/>
    <s v="J.Kennedy"/>
    <s v="WCE"/>
    <x v="0"/>
    <n v="77"/>
    <x v="34"/>
  </r>
  <r>
    <x v="1"/>
    <x v="4"/>
    <x v="10"/>
    <s v="N.Jones"/>
    <s v="MEL"/>
    <x v="1"/>
    <n v="90"/>
    <x v="67"/>
  </r>
  <r>
    <x v="1"/>
    <x v="4"/>
    <x v="10"/>
    <s v="M.Gawn"/>
    <s v="MEL"/>
    <x v="3"/>
    <n v="116"/>
    <x v="103"/>
  </r>
  <r>
    <x v="1"/>
    <x v="4"/>
    <x v="10"/>
    <s v="B.Brown"/>
    <s v="NTH"/>
    <x v="0"/>
    <n v="89"/>
    <x v="62"/>
  </r>
  <r>
    <x v="1"/>
    <x v="4"/>
    <x v="10"/>
    <s v="T.Rockliff"/>
    <s v="PTA"/>
    <x v="4"/>
    <n v="49"/>
    <x v="16"/>
  </r>
  <r>
    <x v="1"/>
    <x v="4"/>
    <x v="10"/>
    <s v="B.Williams"/>
    <s v="WBD"/>
    <x v="4"/>
    <n v="94"/>
    <x v="16"/>
  </r>
  <r>
    <x v="1"/>
    <x v="4"/>
    <x v="10"/>
    <s v="C.Blakely"/>
    <s v="FRE"/>
    <x v="4"/>
    <n v="91"/>
    <x v="1"/>
  </r>
  <r>
    <x v="1"/>
    <x v="4"/>
    <x v="10"/>
    <s v="M.Murphy"/>
    <s v="CAR"/>
    <x v="4"/>
    <n v="105"/>
    <x v="16"/>
  </r>
  <r>
    <x v="1"/>
    <x v="5"/>
    <x v="10"/>
    <s v="R.Gray"/>
    <s v="PTA"/>
    <x v="0"/>
    <n v="121"/>
    <x v="24"/>
  </r>
  <r>
    <x v="1"/>
    <x v="5"/>
    <x v="10"/>
    <s v="S.Menegola"/>
    <s v="GEE"/>
    <x v="1"/>
    <n v="102"/>
    <x v="39"/>
  </r>
  <r>
    <x v="1"/>
    <x v="5"/>
    <x v="10"/>
    <s v="B.Houli"/>
    <s v="RIC"/>
    <x v="2"/>
    <n v="74"/>
    <x v="30"/>
  </r>
  <r>
    <x v="1"/>
    <x v="5"/>
    <x v="10"/>
    <s v="B.Williams"/>
    <s v="WBD"/>
    <x v="2"/>
    <n v="99"/>
    <x v="0"/>
  </r>
  <r>
    <x v="1"/>
    <x v="5"/>
    <x v="10"/>
    <s v="L.Dahlhaus"/>
    <s v="WBD"/>
    <x v="0"/>
    <n v="84"/>
    <x v="17"/>
  </r>
  <r>
    <x v="1"/>
    <x v="5"/>
    <x v="10"/>
    <s v="S.Pendlebury"/>
    <s v="COL"/>
    <x v="1"/>
    <n v="105"/>
    <x v="31"/>
  </r>
  <r>
    <x v="1"/>
    <x v="5"/>
    <x v="10"/>
    <s v="C.Curnow"/>
    <s v="CAR"/>
    <x v="0"/>
    <n v="87"/>
    <x v="21"/>
  </r>
  <r>
    <x v="1"/>
    <x v="5"/>
    <x v="10"/>
    <s v="E.Curnow"/>
    <s v="CAR"/>
    <x v="1"/>
    <n v="109"/>
    <x v="33"/>
  </r>
  <r>
    <x v="1"/>
    <x v="5"/>
    <x v="10"/>
    <s v="J.O'Meara"/>
    <s v="HAW"/>
    <x v="1"/>
    <n v="89"/>
    <x v="55"/>
  </r>
  <r>
    <x v="1"/>
    <x v="5"/>
    <x v="10"/>
    <s v="T.Mitchell"/>
    <s v="HAW"/>
    <x v="1"/>
    <n v="114"/>
    <x v="114"/>
  </r>
  <r>
    <x v="1"/>
    <x v="5"/>
    <x v="10"/>
    <s v="D.Rampe"/>
    <s v="SYD"/>
    <x v="2"/>
    <n v="77"/>
    <x v="102"/>
  </r>
  <r>
    <x v="1"/>
    <x v="5"/>
    <x v="10"/>
    <s v="J.McVeigh"/>
    <s v="SYD"/>
    <x v="2"/>
    <n v="89"/>
    <x v="55"/>
  </r>
  <r>
    <x v="1"/>
    <x v="5"/>
    <x v="10"/>
    <s v="D.Zorko"/>
    <s v="BRL"/>
    <x v="1"/>
    <n v="70"/>
    <x v="116"/>
  </r>
  <r>
    <x v="1"/>
    <x v="5"/>
    <x v="10"/>
    <s v="A.Witherden"/>
    <s v="BRL"/>
    <x v="2"/>
    <n v="103"/>
    <x v="1"/>
  </r>
  <r>
    <x v="1"/>
    <x v="5"/>
    <x v="10"/>
    <s v="J.Kennedy"/>
    <s v="WCE"/>
    <x v="0"/>
    <n v="64"/>
    <x v="71"/>
  </r>
  <r>
    <x v="1"/>
    <x v="5"/>
    <x v="10"/>
    <s v="N.Jones"/>
    <s v="MEL"/>
    <x v="1"/>
    <n v="87"/>
    <x v="0"/>
  </r>
  <r>
    <x v="1"/>
    <x v="5"/>
    <x v="10"/>
    <s v="M.Gawn"/>
    <s v="MEL"/>
    <x v="3"/>
    <n v="122"/>
    <x v="140"/>
  </r>
  <r>
    <x v="1"/>
    <x v="5"/>
    <x v="10"/>
    <s v="B.Brown"/>
    <s v="NTH"/>
    <x v="0"/>
    <n v="98"/>
    <x v="82"/>
  </r>
  <r>
    <x v="1"/>
    <x v="5"/>
    <x v="10"/>
    <s v="T.Rockliff"/>
    <s v="PTA"/>
    <x v="4"/>
    <n v="49"/>
    <x v="16"/>
  </r>
  <r>
    <x v="1"/>
    <x v="5"/>
    <x v="10"/>
    <s v="C.Blakely"/>
    <s v="FRE"/>
    <x v="4"/>
    <n v="100"/>
    <x v="40"/>
  </r>
  <r>
    <x v="1"/>
    <x v="5"/>
    <x v="10"/>
    <s v="M.Murphy"/>
    <s v="CAR"/>
    <x v="4"/>
    <n v="105"/>
    <x v="16"/>
  </r>
  <r>
    <x v="1"/>
    <x v="5"/>
    <x v="10"/>
    <s v="J.Sicily"/>
    <s v="HAW"/>
    <x v="4"/>
    <n v="91"/>
    <x v="16"/>
  </r>
  <r>
    <x v="1"/>
    <x v="6"/>
    <x v="10"/>
    <s v="R.Gray"/>
    <s v="PTA"/>
    <x v="0"/>
    <n v="120"/>
    <x v="10"/>
  </r>
  <r>
    <x v="1"/>
    <x v="6"/>
    <x v="10"/>
    <s v="S.Menegola"/>
    <s v="GEE"/>
    <x v="0"/>
    <n v="107"/>
    <x v="69"/>
  </r>
  <r>
    <x v="1"/>
    <x v="6"/>
    <x v="10"/>
    <s v="B.Houli"/>
    <s v="RIC"/>
    <x v="2"/>
    <n v="79"/>
    <x v="102"/>
  </r>
  <r>
    <x v="1"/>
    <x v="6"/>
    <x v="10"/>
    <s v="B.Williams"/>
    <s v="WBD"/>
    <x v="2"/>
    <n v="109"/>
    <x v="83"/>
  </r>
  <r>
    <x v="1"/>
    <x v="6"/>
    <x v="10"/>
    <s v="L.Dahlhaus"/>
    <s v="WBD"/>
    <x v="0"/>
    <n v="93"/>
    <x v="19"/>
  </r>
  <r>
    <x v="1"/>
    <x v="6"/>
    <x v="10"/>
    <s v="S.Pendlebury"/>
    <s v="COL"/>
    <x v="1"/>
    <n v="96"/>
    <x v="74"/>
  </r>
  <r>
    <x v="1"/>
    <x v="6"/>
    <x v="10"/>
    <s v="C.Blakely"/>
    <s v="FRE"/>
    <x v="1"/>
    <n v="89"/>
    <x v="74"/>
  </r>
  <r>
    <x v="1"/>
    <x v="6"/>
    <x v="10"/>
    <s v="E.Curnow"/>
    <s v="CAR"/>
    <x v="1"/>
    <n v="112"/>
    <x v="75"/>
  </r>
  <r>
    <x v="1"/>
    <x v="6"/>
    <x v="10"/>
    <s v="J.O'Meara"/>
    <s v="HAW"/>
    <x v="1"/>
    <n v="98"/>
    <x v="10"/>
  </r>
  <r>
    <x v="1"/>
    <x v="6"/>
    <x v="10"/>
    <s v="T.Mitchell"/>
    <s v="HAW"/>
    <x v="1"/>
    <n v="110"/>
    <x v="95"/>
  </r>
  <r>
    <x v="1"/>
    <x v="6"/>
    <x v="10"/>
    <s v="J.Sicily"/>
    <s v="HAW"/>
    <x v="2"/>
    <n v="96"/>
    <x v="113"/>
  </r>
  <r>
    <x v="1"/>
    <x v="6"/>
    <x v="10"/>
    <s v="J.McVeigh"/>
    <s v="SYD"/>
    <x v="2"/>
    <n v="86"/>
    <x v="64"/>
  </r>
  <r>
    <x v="1"/>
    <x v="6"/>
    <x v="10"/>
    <s v="D.Zorko"/>
    <s v="BRL"/>
    <x v="1"/>
    <n v="81"/>
    <x v="159"/>
  </r>
  <r>
    <x v="1"/>
    <x v="6"/>
    <x v="10"/>
    <s v="A.Witherden"/>
    <s v="BRL"/>
    <x v="2"/>
    <n v="95"/>
    <x v="104"/>
  </r>
  <r>
    <x v="1"/>
    <x v="6"/>
    <x v="10"/>
    <s v="J.Kennedy"/>
    <s v="WCE"/>
    <x v="0"/>
    <n v="63"/>
    <x v="82"/>
  </r>
  <r>
    <x v="1"/>
    <x v="6"/>
    <x v="10"/>
    <s v="N.Jones"/>
    <s v="MEL"/>
    <x v="1"/>
    <n v="85"/>
    <x v="4"/>
  </r>
  <r>
    <x v="1"/>
    <x v="6"/>
    <x v="10"/>
    <s v="M.Gawn"/>
    <s v="MEL"/>
    <x v="3"/>
    <n v="128"/>
    <x v="95"/>
  </r>
  <r>
    <x v="1"/>
    <x v="6"/>
    <x v="10"/>
    <s v="B.Brown"/>
    <s v="NTH"/>
    <x v="0"/>
    <n v="94"/>
    <x v="63"/>
  </r>
  <r>
    <x v="1"/>
    <x v="6"/>
    <x v="10"/>
    <s v="T.Rockliff"/>
    <s v="PTA"/>
    <x v="4"/>
    <n v="49"/>
    <x v="16"/>
  </r>
  <r>
    <x v="1"/>
    <x v="6"/>
    <x v="10"/>
    <s v="M.Murphy"/>
    <s v="CAR"/>
    <x v="4"/>
    <n v="105"/>
    <x v="16"/>
  </r>
  <r>
    <x v="1"/>
    <x v="6"/>
    <x v="10"/>
    <s v="C.Curnow"/>
    <s v="CAR"/>
    <x v="4"/>
    <n v="87"/>
    <x v="16"/>
  </r>
  <r>
    <x v="1"/>
    <x v="6"/>
    <x v="10"/>
    <s v="D.Rampe"/>
    <s v="SYD"/>
    <x v="4"/>
    <n v="77"/>
    <x v="46"/>
  </r>
  <r>
    <x v="1"/>
    <x v="7"/>
    <x v="10"/>
    <s v="R.Gray"/>
    <s v="PTA"/>
    <x v="0"/>
    <n v="124"/>
    <x v="90"/>
  </r>
  <r>
    <x v="1"/>
    <x v="7"/>
    <x v="10"/>
    <s v="S.Menegola"/>
    <s v="GEE"/>
    <x v="0"/>
    <n v="108"/>
    <x v="27"/>
  </r>
  <r>
    <x v="1"/>
    <x v="7"/>
    <x v="10"/>
    <s v="B.Houli"/>
    <s v="RIC"/>
    <x v="2"/>
    <n v="83"/>
    <x v="85"/>
  </r>
  <r>
    <x v="1"/>
    <x v="7"/>
    <x v="10"/>
    <s v="B.Williams"/>
    <s v="WBD"/>
    <x v="2"/>
    <n v="109"/>
    <x v="102"/>
  </r>
  <r>
    <x v="1"/>
    <x v="7"/>
    <x v="10"/>
    <s v="L.Dahlhaus"/>
    <s v="WBD"/>
    <x v="0"/>
    <n v="83"/>
    <x v="61"/>
  </r>
  <r>
    <x v="1"/>
    <x v="7"/>
    <x v="10"/>
    <s v="S.Pendlebury"/>
    <s v="COL"/>
    <x v="1"/>
    <n v="96"/>
    <x v="16"/>
  </r>
  <r>
    <x v="1"/>
    <x v="7"/>
    <x v="10"/>
    <s v="C.Blakely"/>
    <s v="FRE"/>
    <x v="1"/>
    <n v="96"/>
    <x v="60"/>
  </r>
  <r>
    <x v="1"/>
    <x v="7"/>
    <x v="10"/>
    <s v="C.Curnow"/>
    <s v="CAR"/>
    <x v="0"/>
    <n v="83"/>
    <x v="55"/>
  </r>
  <r>
    <x v="1"/>
    <x v="7"/>
    <x v="10"/>
    <s v="E.Curnow"/>
    <s v="CAR"/>
    <x v="1"/>
    <n v="119"/>
    <x v="18"/>
  </r>
  <r>
    <x v="1"/>
    <x v="7"/>
    <x v="10"/>
    <s v="J.O'Meara"/>
    <s v="HAW"/>
    <x v="1"/>
    <n v="75"/>
    <x v="58"/>
  </r>
  <r>
    <x v="1"/>
    <x v="7"/>
    <x v="10"/>
    <s v="T.Mitchell"/>
    <s v="HAW"/>
    <x v="1"/>
    <n v="95"/>
    <x v="6"/>
  </r>
  <r>
    <x v="1"/>
    <x v="7"/>
    <x v="10"/>
    <s v="J.Sicily"/>
    <s v="HAW"/>
    <x v="2"/>
    <n v="93"/>
    <x v="72"/>
  </r>
  <r>
    <x v="1"/>
    <x v="7"/>
    <x v="10"/>
    <s v="J.McVeigh"/>
    <s v="SYD"/>
    <x v="2"/>
    <n v="88"/>
    <x v="17"/>
  </r>
  <r>
    <x v="1"/>
    <x v="7"/>
    <x v="10"/>
    <s v="D.Zorko"/>
    <s v="BRL"/>
    <x v="1"/>
    <n v="87"/>
    <x v="37"/>
  </r>
  <r>
    <x v="1"/>
    <x v="7"/>
    <x v="10"/>
    <s v="A.Witherden"/>
    <s v="BRL"/>
    <x v="2"/>
    <n v="94"/>
    <x v="52"/>
  </r>
  <r>
    <x v="1"/>
    <x v="7"/>
    <x v="10"/>
    <s v="N.Jones"/>
    <s v="MEL"/>
    <x v="1"/>
    <n v="80"/>
    <x v="94"/>
  </r>
  <r>
    <x v="1"/>
    <x v="7"/>
    <x v="10"/>
    <s v="M.Gawn"/>
    <s v="MEL"/>
    <x v="3"/>
    <n v="133"/>
    <x v="131"/>
  </r>
  <r>
    <x v="1"/>
    <x v="7"/>
    <x v="10"/>
    <s v="B.Brown"/>
    <s v="NTH"/>
    <x v="0"/>
    <n v="89"/>
    <x v="29"/>
  </r>
  <r>
    <x v="1"/>
    <x v="7"/>
    <x v="10"/>
    <s v="T.Rockliff"/>
    <s v="PTA"/>
    <x v="4"/>
    <n v="55"/>
    <x v="19"/>
  </r>
  <r>
    <x v="1"/>
    <x v="7"/>
    <x v="10"/>
    <s v="M.Murphy"/>
    <s v="CAR"/>
    <x v="4"/>
    <n v="105"/>
    <x v="16"/>
  </r>
  <r>
    <x v="1"/>
    <x v="7"/>
    <x v="10"/>
    <s v="J.Kennedy"/>
    <s v="WCE"/>
    <x v="4"/>
    <n v="63"/>
    <x v="100"/>
  </r>
  <r>
    <x v="1"/>
    <x v="7"/>
    <x v="10"/>
    <s v="A.Brayshaw"/>
    <s v="MEL"/>
    <x v="4"/>
    <n v="69"/>
    <x v="30"/>
  </r>
  <r>
    <x v="1"/>
    <x v="8"/>
    <x v="10"/>
    <s v="Z.Merrett"/>
    <s v="ESS"/>
    <x v="1"/>
    <n v="96"/>
    <x v="18"/>
  </r>
  <r>
    <x v="1"/>
    <x v="8"/>
    <x v="10"/>
    <s v="T.Rockliff"/>
    <s v="PTA"/>
    <x v="1"/>
    <n v="64"/>
    <x v="57"/>
  </r>
  <r>
    <x v="1"/>
    <x v="8"/>
    <x v="10"/>
    <s v="S.Menegola"/>
    <s v="GEE"/>
    <x v="0"/>
    <n v="94"/>
    <x v="13"/>
  </r>
  <r>
    <x v="1"/>
    <x v="8"/>
    <x v="10"/>
    <s v="A.Rance"/>
    <s v="RIC"/>
    <x v="2"/>
    <n v="103"/>
    <x v="21"/>
  </r>
  <r>
    <x v="1"/>
    <x v="8"/>
    <x v="10"/>
    <s v="B.Houli"/>
    <s v="RIC"/>
    <x v="2"/>
    <n v="78"/>
    <x v="29"/>
  </r>
  <r>
    <x v="1"/>
    <x v="8"/>
    <x v="10"/>
    <s v="B.Williams"/>
    <s v="WBD"/>
    <x v="2"/>
    <n v="97"/>
    <x v="9"/>
  </r>
  <r>
    <x v="1"/>
    <x v="8"/>
    <x v="10"/>
    <s v="L.Dahlhaus"/>
    <s v="WBD"/>
    <x v="0"/>
    <n v="82"/>
    <x v="54"/>
  </r>
  <r>
    <x v="1"/>
    <x v="8"/>
    <x v="10"/>
    <s v="S.Pendlebury"/>
    <s v="COL"/>
    <x v="1"/>
    <n v="93"/>
    <x v="85"/>
  </r>
  <r>
    <x v="1"/>
    <x v="8"/>
    <x v="10"/>
    <s v="C.Curnow"/>
    <s v="CAR"/>
    <x v="0"/>
    <n v="83"/>
    <x v="16"/>
  </r>
  <r>
    <x v="1"/>
    <x v="8"/>
    <x v="10"/>
    <s v="M.Murphy"/>
    <s v="CAR"/>
    <x v="1"/>
    <n v="105"/>
    <x v="85"/>
  </r>
  <r>
    <x v="1"/>
    <x v="8"/>
    <x v="10"/>
    <s v="P.Cripps"/>
    <s v="CAR"/>
    <x v="1"/>
    <n v="131"/>
    <x v="130"/>
  </r>
  <r>
    <x v="1"/>
    <x v="8"/>
    <x v="10"/>
    <s v="T.Mitchell"/>
    <s v="HAW"/>
    <x v="1"/>
    <n v="107"/>
    <x v="161"/>
  </r>
  <r>
    <x v="1"/>
    <x v="8"/>
    <x v="10"/>
    <s v="J.Sicily"/>
    <s v="HAW"/>
    <x v="0"/>
    <n v="96"/>
    <x v="17"/>
  </r>
  <r>
    <x v="1"/>
    <x v="8"/>
    <x v="10"/>
    <s v="J.McVeigh"/>
    <s v="SYD"/>
    <x v="2"/>
    <n v="94"/>
    <x v="41"/>
  </r>
  <r>
    <x v="1"/>
    <x v="8"/>
    <x v="10"/>
    <s v="D.Zorko"/>
    <s v="BRL"/>
    <x v="1"/>
    <n v="94"/>
    <x v="37"/>
  </r>
  <r>
    <x v="1"/>
    <x v="8"/>
    <x v="10"/>
    <s v="A.Witherden"/>
    <s v="BRL"/>
    <x v="2"/>
    <n v="86"/>
    <x v="77"/>
  </r>
  <r>
    <x v="1"/>
    <x v="8"/>
    <x v="10"/>
    <s v="M.Gawn"/>
    <s v="MEL"/>
    <x v="3"/>
    <n v="135"/>
    <x v="37"/>
  </r>
  <r>
    <x v="1"/>
    <x v="8"/>
    <x v="10"/>
    <s v="B.Brown"/>
    <s v="NTH"/>
    <x v="0"/>
    <n v="81"/>
    <x v="81"/>
  </r>
  <r>
    <x v="1"/>
    <x v="8"/>
    <x v="10"/>
    <s v="C.Blakely"/>
    <s v="FRE"/>
    <x v="4"/>
    <n v="100"/>
    <x v="42"/>
  </r>
  <r>
    <x v="1"/>
    <x v="8"/>
    <x v="10"/>
    <s v="J.O'Meara"/>
    <s v="HAW"/>
    <x v="4"/>
    <n v="75"/>
    <x v="16"/>
  </r>
  <r>
    <x v="1"/>
    <x v="8"/>
    <x v="10"/>
    <s v="J.Kennedy"/>
    <s v="WCE"/>
    <x v="4"/>
    <n v="60"/>
    <x v="64"/>
  </r>
  <r>
    <x v="1"/>
    <x v="8"/>
    <x v="10"/>
    <s v="N.Jones"/>
    <s v="MEL"/>
    <x v="4"/>
    <n v="90"/>
    <x v="48"/>
  </r>
  <r>
    <x v="1"/>
    <x v="9"/>
    <x v="10"/>
    <s v="Z.Merrett"/>
    <s v="ESS"/>
    <x v="1"/>
    <n v="91"/>
    <x v="24"/>
  </r>
  <r>
    <x v="1"/>
    <x v="9"/>
    <x v="10"/>
    <s v="S.Menegola"/>
    <s v="GEE"/>
    <x v="0"/>
    <n v="95"/>
    <x v="41"/>
  </r>
  <r>
    <x v="1"/>
    <x v="9"/>
    <x v="10"/>
    <s v="A.Rance"/>
    <s v="RIC"/>
    <x v="2"/>
    <n v="98"/>
    <x v="11"/>
  </r>
  <r>
    <x v="1"/>
    <x v="9"/>
    <x v="10"/>
    <s v="B.Houli"/>
    <s v="RIC"/>
    <x v="2"/>
    <n v="63"/>
    <x v="144"/>
  </r>
  <r>
    <x v="1"/>
    <x v="9"/>
    <x v="10"/>
    <s v="B.Williams"/>
    <s v="WBD"/>
    <x v="2"/>
    <n v="96"/>
    <x v="21"/>
  </r>
  <r>
    <x v="1"/>
    <x v="9"/>
    <x v="10"/>
    <s v="L.Dahlhaus"/>
    <s v="WBD"/>
    <x v="0"/>
    <n v="82"/>
    <x v="42"/>
  </r>
  <r>
    <x v="1"/>
    <x v="9"/>
    <x v="10"/>
    <s v="S.Pendlebury"/>
    <s v="COL"/>
    <x v="1"/>
    <n v="91"/>
    <x v="19"/>
  </r>
  <r>
    <x v="1"/>
    <x v="9"/>
    <x v="10"/>
    <s v="C.Blakely"/>
    <s v="FRE"/>
    <x v="1"/>
    <n v="90"/>
    <x v="110"/>
  </r>
  <r>
    <x v="1"/>
    <x v="9"/>
    <x v="10"/>
    <s v="C.Curnow"/>
    <s v="CAR"/>
    <x v="0"/>
    <n v="77"/>
    <x v="13"/>
  </r>
  <r>
    <x v="1"/>
    <x v="9"/>
    <x v="10"/>
    <s v="P.Cripps"/>
    <s v="CAR"/>
    <x v="1"/>
    <n v="120"/>
    <x v="63"/>
  </r>
  <r>
    <x v="1"/>
    <x v="9"/>
    <x v="10"/>
    <s v="J.Sicily"/>
    <s v="HAW"/>
    <x v="0"/>
    <n v="92"/>
    <x v="69"/>
  </r>
  <r>
    <x v="1"/>
    <x v="9"/>
    <x v="10"/>
    <s v="T.Mitchell"/>
    <s v="HAW"/>
    <x v="1"/>
    <n v="115"/>
    <x v="48"/>
  </r>
  <r>
    <x v="1"/>
    <x v="9"/>
    <x v="10"/>
    <s v="J.McVeigh"/>
    <s v="SYD"/>
    <x v="2"/>
    <n v="94"/>
    <x v="10"/>
  </r>
  <r>
    <x v="1"/>
    <x v="9"/>
    <x v="10"/>
    <s v="D.Zorko"/>
    <s v="BRL"/>
    <x v="1"/>
    <n v="106"/>
    <x v="25"/>
  </r>
  <r>
    <x v="1"/>
    <x v="9"/>
    <x v="10"/>
    <s v="A.Witherden"/>
    <s v="BRL"/>
    <x v="2"/>
    <n v="68"/>
    <x v="46"/>
  </r>
  <r>
    <x v="1"/>
    <x v="9"/>
    <x v="10"/>
    <s v="M.Gawn"/>
    <s v="MEL"/>
    <x v="3"/>
    <n v="128"/>
    <x v="60"/>
  </r>
  <r>
    <x v="1"/>
    <x v="9"/>
    <x v="10"/>
    <s v="N.Jones"/>
    <s v="MEL"/>
    <x v="1"/>
    <n v="85"/>
    <x v="39"/>
  </r>
  <r>
    <x v="1"/>
    <x v="9"/>
    <x v="10"/>
    <s v="B.Brown"/>
    <s v="NTH"/>
    <x v="0"/>
    <n v="78"/>
    <x v="9"/>
  </r>
  <r>
    <x v="1"/>
    <x v="9"/>
    <x v="10"/>
    <s v="T.Rockliff"/>
    <s v="PTA"/>
    <x v="4"/>
    <n v="64"/>
    <x v="16"/>
  </r>
  <r>
    <x v="1"/>
    <x v="9"/>
    <x v="10"/>
    <s v="M.Murphy"/>
    <s v="CAR"/>
    <x v="4"/>
    <n v="105"/>
    <x v="16"/>
  </r>
  <r>
    <x v="1"/>
    <x v="9"/>
    <x v="10"/>
    <s v="J.O'Meara"/>
    <s v="HAW"/>
    <x v="4"/>
    <n v="68"/>
    <x v="31"/>
  </r>
  <r>
    <x v="1"/>
    <x v="9"/>
    <x v="10"/>
    <s v="J.Kennedy"/>
    <s v="WCE"/>
    <x v="4"/>
    <n v="70"/>
    <x v="55"/>
  </r>
  <r>
    <x v="1"/>
    <x v="10"/>
    <x v="10"/>
    <s v="Z.Merrett"/>
    <s v="ESS"/>
    <x v="1"/>
    <n v="89"/>
    <x v="57"/>
  </r>
  <r>
    <x v="1"/>
    <x v="10"/>
    <x v="10"/>
    <s v="T.Rockliff"/>
    <s v="PTA"/>
    <x v="1"/>
    <n v="69"/>
    <x v="120"/>
  </r>
  <r>
    <x v="1"/>
    <x v="10"/>
    <x v="10"/>
    <s v="S.Menegola"/>
    <s v="GEE"/>
    <x v="0"/>
    <n v="106"/>
    <x v="72"/>
  </r>
  <r>
    <x v="1"/>
    <x v="10"/>
    <x v="10"/>
    <s v="A.Rance"/>
    <s v="RIC"/>
    <x v="2"/>
    <n v="104"/>
    <x v="62"/>
  </r>
  <r>
    <x v="1"/>
    <x v="10"/>
    <x v="10"/>
    <s v="L.Dahlhaus"/>
    <s v="WBD"/>
    <x v="0"/>
    <n v="78"/>
    <x v="28"/>
  </r>
  <r>
    <x v="1"/>
    <x v="10"/>
    <x v="10"/>
    <s v="B.Williams"/>
    <s v="WBD"/>
    <x v="2"/>
    <n v="97"/>
    <x v="21"/>
  </r>
  <r>
    <x v="1"/>
    <x v="10"/>
    <x v="10"/>
    <s v="T.Langdon"/>
    <s v="COL"/>
    <x v="2"/>
    <n v="77"/>
    <x v="54"/>
  </r>
  <r>
    <x v="1"/>
    <x v="10"/>
    <x v="10"/>
    <s v="S.Pendlebury"/>
    <s v="COL"/>
    <x v="1"/>
    <n v="85"/>
    <x v="24"/>
  </r>
  <r>
    <x v="1"/>
    <x v="10"/>
    <x v="10"/>
    <s v="P.Cripps"/>
    <s v="CAR"/>
    <x v="1"/>
    <n v="103"/>
    <x v="86"/>
  </r>
  <r>
    <x v="1"/>
    <x v="10"/>
    <x v="10"/>
    <s v="J.Sicily"/>
    <s v="HAW"/>
    <x v="0"/>
    <n v="89"/>
    <x v="99"/>
  </r>
  <r>
    <x v="1"/>
    <x v="10"/>
    <x v="10"/>
    <s v="T.Mitchell"/>
    <s v="HAW"/>
    <x v="1"/>
    <n v="117"/>
    <x v="118"/>
  </r>
  <r>
    <x v="1"/>
    <x v="10"/>
    <x v="10"/>
    <s v="J.McVeigh"/>
    <s v="SYD"/>
    <x v="2"/>
    <n v="96"/>
    <x v="24"/>
  </r>
  <r>
    <x v="1"/>
    <x v="10"/>
    <x v="10"/>
    <s v="D.Zorko"/>
    <s v="BRL"/>
    <x v="1"/>
    <n v="117"/>
    <x v="8"/>
  </r>
  <r>
    <x v="1"/>
    <x v="10"/>
    <x v="10"/>
    <s v="A.Witherden"/>
    <s v="BRL"/>
    <x v="2"/>
    <n v="66"/>
    <x v="21"/>
  </r>
  <r>
    <x v="1"/>
    <x v="10"/>
    <x v="10"/>
    <s v="J.Kennedy"/>
    <s v="WCE"/>
    <x v="0"/>
    <n v="83"/>
    <x v="90"/>
  </r>
  <r>
    <x v="1"/>
    <x v="10"/>
    <x v="10"/>
    <s v="N.Jones"/>
    <s v="MEL"/>
    <x v="1"/>
    <n v="84"/>
    <x v="39"/>
  </r>
  <r>
    <x v="1"/>
    <x v="10"/>
    <x v="10"/>
    <s v="M.Gawn"/>
    <s v="MEL"/>
    <x v="3"/>
    <n v="123"/>
    <x v="68"/>
  </r>
  <r>
    <x v="1"/>
    <x v="10"/>
    <x v="10"/>
    <s v="B.Brown"/>
    <s v="NTH"/>
    <x v="0"/>
    <n v="81"/>
    <x v="55"/>
  </r>
  <r>
    <x v="1"/>
    <x v="10"/>
    <x v="10"/>
    <s v="B.Houli"/>
    <s v="RIC"/>
    <x v="4"/>
    <n v="63"/>
    <x v="16"/>
  </r>
  <r>
    <x v="1"/>
    <x v="10"/>
    <x v="10"/>
    <s v="M.Murphy"/>
    <s v="CAR"/>
    <x v="4"/>
    <n v="105"/>
    <x v="16"/>
  </r>
  <r>
    <x v="1"/>
    <x v="10"/>
    <x v="10"/>
    <s v="C.Curnow"/>
    <s v="CAR"/>
    <x v="4"/>
    <n v="81"/>
    <x v="24"/>
  </r>
  <r>
    <x v="1"/>
    <x v="10"/>
    <x v="10"/>
    <s v="J.O'Meara"/>
    <s v="HAW"/>
    <x v="4"/>
    <n v="70"/>
    <x v="82"/>
  </r>
  <r>
    <x v="1"/>
    <x v="11"/>
    <x v="10"/>
    <s v="C.Hooker"/>
    <s v="ESS"/>
    <x v="0"/>
    <n v="101"/>
    <x v="33"/>
  </r>
  <r>
    <x v="1"/>
    <x v="11"/>
    <x v="10"/>
    <s v="Z.Merrett"/>
    <s v="ESS"/>
    <x v="1"/>
    <n v="98"/>
    <x v="20"/>
  </r>
  <r>
    <x v="1"/>
    <x v="11"/>
    <x v="10"/>
    <s v="C.Wingard"/>
    <s v="PTA"/>
    <x v="0"/>
    <n v="73"/>
    <x v="48"/>
  </r>
  <r>
    <x v="1"/>
    <x v="11"/>
    <x v="10"/>
    <s v="T.Rockliff"/>
    <s v="PTA"/>
    <x v="1"/>
    <n v="74"/>
    <x v="47"/>
  </r>
  <r>
    <x v="1"/>
    <x v="11"/>
    <x v="10"/>
    <s v="Z.Tuohy"/>
    <s v="GEE"/>
    <x v="2"/>
    <n v="101"/>
    <x v="33"/>
  </r>
  <r>
    <x v="1"/>
    <x v="11"/>
    <x v="10"/>
    <s v="S.Menegola"/>
    <s v="GEE"/>
    <x v="0"/>
    <n v="103"/>
    <x v="82"/>
  </r>
  <r>
    <x v="1"/>
    <x v="11"/>
    <x v="10"/>
    <s v="S.Grigg"/>
    <s v="RIC"/>
    <x v="1"/>
    <n v="72"/>
    <x v="55"/>
  </r>
  <r>
    <x v="1"/>
    <x v="11"/>
    <x v="10"/>
    <s v="A.Rance"/>
    <s v="RIC"/>
    <x v="2"/>
    <n v="106"/>
    <x v="2"/>
  </r>
  <r>
    <x v="1"/>
    <x v="11"/>
    <x v="10"/>
    <s v="T.Langdon"/>
    <s v="COL"/>
    <x v="2"/>
    <n v="81"/>
    <x v="0"/>
  </r>
  <r>
    <x v="1"/>
    <x v="11"/>
    <x v="10"/>
    <s v="S.Pendlebury"/>
    <s v="COL"/>
    <x v="1"/>
    <n v="80"/>
    <x v="102"/>
  </r>
  <r>
    <x v="1"/>
    <x v="11"/>
    <x v="10"/>
    <s v="C.Blakely"/>
    <s v="FRE"/>
    <x v="1"/>
    <n v="81"/>
    <x v="67"/>
  </r>
  <r>
    <x v="1"/>
    <x v="11"/>
    <x v="10"/>
    <s v="J.McVeigh"/>
    <s v="SYD"/>
    <x v="2"/>
    <n v="100"/>
    <x v="10"/>
  </r>
  <r>
    <x v="1"/>
    <x v="11"/>
    <x v="10"/>
    <s v="D.Zorko"/>
    <s v="BRL"/>
    <x v="1"/>
    <n v="107"/>
    <x v="72"/>
  </r>
  <r>
    <x v="1"/>
    <x v="11"/>
    <x v="10"/>
    <s v="N.Jones"/>
    <s v="MEL"/>
    <x v="1"/>
    <n v="83"/>
    <x v="9"/>
  </r>
  <r>
    <x v="1"/>
    <x v="11"/>
    <x v="10"/>
    <s v="M.Gawn"/>
    <s v="MEL"/>
    <x v="3"/>
    <n v="113"/>
    <x v="96"/>
  </r>
  <r>
    <x v="1"/>
    <x v="11"/>
    <x v="10"/>
    <s v="M.Hibberd"/>
    <s v="MEL"/>
    <x v="2"/>
    <n v="70"/>
    <x v="92"/>
  </r>
  <r>
    <x v="1"/>
    <x v="11"/>
    <x v="10"/>
    <s v="J.Patton"/>
    <s v="GWS"/>
    <x v="0"/>
    <n v="82"/>
    <x v="25"/>
  </r>
  <r>
    <x v="1"/>
    <x v="11"/>
    <x v="10"/>
    <s v="B.Brown"/>
    <s v="NTH"/>
    <x v="0"/>
    <n v="75"/>
    <x v="61"/>
  </r>
  <r>
    <x v="1"/>
    <x v="11"/>
    <x v="10"/>
    <s v="P.Cripps"/>
    <s v="CAR"/>
    <x v="4"/>
    <n v="103"/>
    <x v="16"/>
  </r>
  <r>
    <x v="1"/>
    <x v="11"/>
    <x v="10"/>
    <s v="C.Curnow"/>
    <s v="CAR"/>
    <x v="4"/>
    <n v="81"/>
    <x v="16"/>
  </r>
  <r>
    <x v="1"/>
    <x v="11"/>
    <x v="10"/>
    <s v="J.Sicily"/>
    <s v="HAW"/>
    <x v="4"/>
    <n v="89"/>
    <x v="16"/>
  </r>
  <r>
    <x v="1"/>
    <x v="11"/>
    <x v="10"/>
    <s v="T.Mitchell"/>
    <s v="HAW"/>
    <x v="4"/>
    <n v="117"/>
    <x v="16"/>
  </r>
  <r>
    <x v="1"/>
    <x v="12"/>
    <x v="10"/>
    <s v="C.Wingard"/>
    <s v="PTA"/>
    <x v="0"/>
    <n v="78"/>
    <x v="62"/>
  </r>
  <r>
    <x v="1"/>
    <x v="12"/>
    <x v="10"/>
    <s v="T.Rockliff"/>
    <s v="PTA"/>
    <x v="1"/>
    <n v="93"/>
    <x v="95"/>
  </r>
  <r>
    <x v="1"/>
    <x v="12"/>
    <x v="10"/>
    <s v="Z.Tuohy"/>
    <s v="GEE"/>
    <x v="2"/>
    <n v="100"/>
    <x v="91"/>
  </r>
  <r>
    <x v="1"/>
    <x v="12"/>
    <x v="10"/>
    <s v="S.Menegola"/>
    <s v="GEE"/>
    <x v="0"/>
    <n v="97"/>
    <x v="8"/>
  </r>
  <r>
    <x v="1"/>
    <x v="12"/>
    <x v="10"/>
    <s v="A.Rance"/>
    <s v="RIC"/>
    <x v="2"/>
    <n v="109"/>
    <x v="10"/>
  </r>
  <r>
    <x v="1"/>
    <x v="12"/>
    <x v="10"/>
    <s v="C.Curnow"/>
    <s v="CAR"/>
    <x v="0"/>
    <n v="74"/>
    <x v="50"/>
  </r>
  <r>
    <x v="1"/>
    <x v="12"/>
    <x v="10"/>
    <s v="P.Cripps"/>
    <s v="CAR"/>
    <x v="1"/>
    <n v="106"/>
    <x v="99"/>
  </r>
  <r>
    <x v="1"/>
    <x v="12"/>
    <x v="10"/>
    <s v="B.McEvoy"/>
    <s v="HAW"/>
    <x v="3"/>
    <n v="85"/>
    <x v="18"/>
  </r>
  <r>
    <x v="1"/>
    <x v="12"/>
    <x v="10"/>
    <s v="J.O'Meara"/>
    <s v="HAW"/>
    <x v="1"/>
    <n v="76"/>
    <x v="60"/>
  </r>
  <r>
    <x v="1"/>
    <x v="12"/>
    <x v="10"/>
    <s v="L.Shiels"/>
    <s v="HAW"/>
    <x v="1"/>
    <n v="107"/>
    <x v="3"/>
  </r>
  <r>
    <x v="1"/>
    <x v="12"/>
    <x v="10"/>
    <s v="T.Mitchell"/>
    <s v="HAW"/>
    <x v="1"/>
    <n v="119"/>
    <x v="75"/>
  </r>
  <r>
    <x v="1"/>
    <x v="12"/>
    <x v="10"/>
    <s v="J.Sicily"/>
    <s v="HAW"/>
    <x v="2"/>
    <n v="84"/>
    <x v="56"/>
  </r>
  <r>
    <x v="1"/>
    <x v="12"/>
    <x v="10"/>
    <s v="D.Hannebery"/>
    <s v="SYD"/>
    <x v="1"/>
    <n v="56"/>
    <x v="49"/>
  </r>
  <r>
    <x v="1"/>
    <x v="12"/>
    <x v="10"/>
    <s v="J.McVeigh"/>
    <s v="SYD"/>
    <x v="2"/>
    <n v="100"/>
    <x v="16"/>
  </r>
  <r>
    <x v="1"/>
    <x v="12"/>
    <x v="10"/>
    <s v="D.Zorko"/>
    <s v="BRL"/>
    <x v="1"/>
    <n v="107"/>
    <x v="16"/>
  </r>
  <r>
    <x v="1"/>
    <x v="12"/>
    <x v="10"/>
    <s v="M.Hibberd"/>
    <s v="MEL"/>
    <x v="2"/>
    <n v="70"/>
    <x v="16"/>
  </r>
  <r>
    <x v="1"/>
    <x v="12"/>
    <x v="10"/>
    <s v="B.Brown"/>
    <s v="NTH"/>
    <x v="0"/>
    <n v="75"/>
    <x v="16"/>
  </r>
  <r>
    <x v="1"/>
    <x v="12"/>
    <x v="10"/>
    <s v="J.Billings"/>
    <s v="STK"/>
    <x v="0"/>
    <n v="70"/>
    <x v="25"/>
  </r>
  <r>
    <x v="1"/>
    <x v="12"/>
    <x v="10"/>
    <s v="Z.Merrett"/>
    <s v="ESS"/>
    <x v="4"/>
    <n v="98"/>
    <x v="16"/>
  </r>
  <r>
    <x v="1"/>
    <x v="12"/>
    <x v="10"/>
    <s v="S.Pendlebury"/>
    <s v="COL"/>
    <x v="4"/>
    <n v="80"/>
    <x v="16"/>
  </r>
  <r>
    <x v="1"/>
    <x v="12"/>
    <x v="10"/>
    <s v="N.Jones"/>
    <s v="MEL"/>
    <x v="4"/>
    <n v="83"/>
    <x v="16"/>
  </r>
  <r>
    <x v="1"/>
    <x v="12"/>
    <x v="10"/>
    <s v="M.Gawn"/>
    <s v="MEL"/>
    <x v="4"/>
    <n v="113"/>
    <x v="16"/>
  </r>
  <r>
    <x v="1"/>
    <x v="13"/>
    <x v="10"/>
    <s v="Z.Merrett"/>
    <s v="ESS"/>
    <x v="1"/>
    <n v="105"/>
    <x v="53"/>
  </r>
  <r>
    <x v="1"/>
    <x v="13"/>
    <x v="10"/>
    <s v="C.Wingard"/>
    <s v="PTA"/>
    <x v="0"/>
    <n v="80"/>
    <x v="24"/>
  </r>
  <r>
    <x v="1"/>
    <x v="13"/>
    <x v="10"/>
    <s v="T.Rockliff"/>
    <s v="PTA"/>
    <x v="1"/>
    <n v="85"/>
    <x v="61"/>
  </r>
  <r>
    <x v="1"/>
    <x v="13"/>
    <x v="10"/>
    <s v="Z.Tuohy"/>
    <s v="GEE"/>
    <x v="2"/>
    <n v="100"/>
    <x v="16"/>
  </r>
  <r>
    <x v="1"/>
    <x v="13"/>
    <x v="10"/>
    <s v="S.Menegola"/>
    <s v="GEE"/>
    <x v="0"/>
    <n v="97"/>
    <x v="16"/>
  </r>
  <r>
    <x v="1"/>
    <x v="13"/>
    <x v="10"/>
    <s v="T.Lynch"/>
    <s v="GCS"/>
    <x v="0"/>
    <n v="63"/>
    <x v="64"/>
  </r>
  <r>
    <x v="1"/>
    <x v="13"/>
    <x v="10"/>
    <s v="A.Rance"/>
    <s v="RIC"/>
    <x v="2"/>
    <n v="109"/>
    <x v="16"/>
  </r>
  <r>
    <x v="1"/>
    <x v="13"/>
    <x v="10"/>
    <s v="J.Thomas"/>
    <s v="COL"/>
    <x v="0"/>
    <n v="72"/>
    <x v="153"/>
  </r>
  <r>
    <x v="1"/>
    <x v="13"/>
    <x v="10"/>
    <s v="S.Pendlebury"/>
    <s v="COL"/>
    <x v="1"/>
    <n v="93"/>
    <x v="75"/>
  </r>
  <r>
    <x v="1"/>
    <x v="13"/>
    <x v="10"/>
    <s v="P.Cripps"/>
    <s v="CAR"/>
    <x v="1"/>
    <n v="121"/>
    <x v="177"/>
  </r>
  <r>
    <x v="1"/>
    <x v="13"/>
    <x v="10"/>
    <s v="T.Mitchell"/>
    <s v="HAW"/>
    <x v="1"/>
    <n v="125"/>
    <x v="10"/>
  </r>
  <r>
    <x v="1"/>
    <x v="13"/>
    <x v="10"/>
    <s v="L.Shiels"/>
    <s v="HAW"/>
    <x v="1"/>
    <n v="110"/>
    <x v="40"/>
  </r>
  <r>
    <x v="1"/>
    <x v="13"/>
    <x v="10"/>
    <s v="J.Sicily"/>
    <s v="HAW"/>
    <x v="2"/>
    <n v="88"/>
    <x v="118"/>
  </r>
  <r>
    <x v="1"/>
    <x v="13"/>
    <x v="10"/>
    <s v="J.McVeigh"/>
    <s v="SYD"/>
    <x v="2"/>
    <n v="100"/>
    <x v="16"/>
  </r>
  <r>
    <x v="1"/>
    <x v="13"/>
    <x v="10"/>
    <s v="D.Zorko"/>
    <s v="BRL"/>
    <x v="1"/>
    <n v="101"/>
    <x v="83"/>
  </r>
  <r>
    <x v="1"/>
    <x v="13"/>
    <x v="10"/>
    <s v="M.Gawn"/>
    <s v="MEL"/>
    <x v="3"/>
    <n v="112"/>
    <x v="123"/>
  </r>
  <r>
    <x v="1"/>
    <x v="13"/>
    <x v="10"/>
    <s v="M.Hibberd"/>
    <s v="MEL"/>
    <x v="2"/>
    <n v="70"/>
    <x v="21"/>
  </r>
  <r>
    <x v="1"/>
    <x v="13"/>
    <x v="10"/>
    <s v="B.Brown"/>
    <s v="NTH"/>
    <x v="0"/>
    <n v="85"/>
    <x v="20"/>
  </r>
  <r>
    <x v="1"/>
    <x v="13"/>
    <x v="10"/>
    <s v="B.Houli"/>
    <s v="RIC"/>
    <x v="4"/>
    <n v="63"/>
    <x v="16"/>
  </r>
  <r>
    <x v="1"/>
    <x v="13"/>
    <x v="10"/>
    <s v="S.Edwards"/>
    <s v="RIC"/>
    <x v="4"/>
    <n v="97"/>
    <x v="16"/>
  </r>
  <r>
    <x v="1"/>
    <x v="13"/>
    <x v="10"/>
    <s v="N.Jones"/>
    <s v="MEL"/>
    <x v="4"/>
    <n v="86"/>
    <x v="67"/>
  </r>
  <r>
    <x v="1"/>
    <x v="13"/>
    <x v="10"/>
    <s v="J.Billings"/>
    <s v="STK"/>
    <x v="4"/>
    <n v="70"/>
    <x v="16"/>
  </r>
  <r>
    <x v="1"/>
    <x v="14"/>
    <x v="10"/>
    <s v="Z.Merrett"/>
    <s v="ESS"/>
    <x v="1"/>
    <n v="105"/>
    <x v="18"/>
  </r>
  <r>
    <x v="1"/>
    <x v="14"/>
    <x v="10"/>
    <s v="C.Wingard"/>
    <s v="PTA"/>
    <x v="0"/>
    <n v="87"/>
    <x v="90"/>
  </r>
  <r>
    <x v="1"/>
    <x v="14"/>
    <x v="10"/>
    <s v="T.Rockliff"/>
    <s v="PTA"/>
    <x v="1"/>
    <n v="83"/>
    <x v="1"/>
  </r>
  <r>
    <x v="1"/>
    <x v="14"/>
    <x v="10"/>
    <s v="Z.Tuohy"/>
    <s v="GEE"/>
    <x v="2"/>
    <n v="92"/>
    <x v="24"/>
  </r>
  <r>
    <x v="1"/>
    <x v="14"/>
    <x v="10"/>
    <s v="S.Menegola"/>
    <s v="GEE"/>
    <x v="0"/>
    <n v="104"/>
    <x v="1"/>
  </r>
  <r>
    <x v="1"/>
    <x v="14"/>
    <x v="10"/>
    <s v="A.Rance"/>
    <s v="RIC"/>
    <x v="2"/>
    <n v="106"/>
    <x v="74"/>
  </r>
  <r>
    <x v="1"/>
    <x v="14"/>
    <x v="10"/>
    <s v="S.Edwards"/>
    <s v="RIC"/>
    <x v="0"/>
    <n v="100"/>
    <x v="83"/>
  </r>
  <r>
    <x v="1"/>
    <x v="14"/>
    <x v="10"/>
    <s v="S.Pendlebury"/>
    <s v="COL"/>
    <x v="1"/>
    <n v="96"/>
    <x v="31"/>
  </r>
  <r>
    <x v="1"/>
    <x v="14"/>
    <x v="10"/>
    <s v="P.Cripps"/>
    <s v="CAR"/>
    <x v="1"/>
    <n v="112"/>
    <x v="31"/>
  </r>
  <r>
    <x v="1"/>
    <x v="14"/>
    <x v="10"/>
    <s v="T.Mitchell"/>
    <s v="HAW"/>
    <x v="1"/>
    <n v="130"/>
    <x v="178"/>
  </r>
  <r>
    <x v="1"/>
    <x v="14"/>
    <x v="10"/>
    <s v="J.Sicily"/>
    <s v="HAW"/>
    <x v="2"/>
    <n v="91"/>
    <x v="83"/>
  </r>
  <r>
    <x v="1"/>
    <x v="14"/>
    <x v="10"/>
    <s v="J.McVeigh"/>
    <s v="SYD"/>
    <x v="2"/>
    <n v="101"/>
    <x v="52"/>
  </r>
  <r>
    <x v="1"/>
    <x v="14"/>
    <x v="10"/>
    <s v="D.Zorko"/>
    <s v="BRL"/>
    <x v="1"/>
    <n v="96"/>
    <x v="63"/>
  </r>
  <r>
    <x v="1"/>
    <x v="14"/>
    <x v="10"/>
    <s v="N.Jones"/>
    <s v="MEL"/>
    <x v="1"/>
    <n v="80"/>
    <x v="69"/>
  </r>
  <r>
    <x v="1"/>
    <x v="14"/>
    <x v="10"/>
    <s v="M.Gawn"/>
    <s v="MEL"/>
    <x v="3"/>
    <n v="116"/>
    <x v="113"/>
  </r>
  <r>
    <x v="1"/>
    <x v="14"/>
    <x v="10"/>
    <s v="M.Hibberd"/>
    <s v="MEL"/>
    <x v="2"/>
    <n v="79"/>
    <x v="24"/>
  </r>
  <r>
    <x v="1"/>
    <x v="14"/>
    <x v="10"/>
    <s v="B.Brown"/>
    <s v="NTH"/>
    <x v="0"/>
    <n v="77"/>
    <x v="94"/>
  </r>
  <r>
    <x v="1"/>
    <x v="14"/>
    <x v="10"/>
    <s v="J.Billings"/>
    <s v="STK"/>
    <x v="0"/>
    <n v="79"/>
    <x v="67"/>
  </r>
  <r>
    <x v="1"/>
    <x v="14"/>
    <x v="10"/>
    <s v="C.Hooker"/>
    <s v="ESS"/>
    <x v="4"/>
    <n v="90"/>
    <x v="51"/>
  </r>
  <r>
    <x v="1"/>
    <x v="14"/>
    <x v="10"/>
    <s v="B.Houli"/>
    <s v="RIC"/>
    <x v="4"/>
    <n v="63"/>
    <x v="16"/>
  </r>
  <r>
    <x v="1"/>
    <x v="14"/>
    <x v="10"/>
    <s v="L.Shiels"/>
    <s v="HAW"/>
    <x v="4"/>
    <n v="105"/>
    <x v="82"/>
  </r>
  <r>
    <x v="1"/>
    <x v="14"/>
    <x v="10"/>
    <s v="B.McEvoy"/>
    <s v="HAW"/>
    <x v="4"/>
    <n v="77"/>
    <x v="94"/>
  </r>
  <r>
    <x v="1"/>
    <x v="15"/>
    <x v="10"/>
    <s v="Z.Merrett"/>
    <s v="ESS"/>
    <x v="1"/>
    <n v="113"/>
    <x v="80"/>
  </r>
  <r>
    <x v="1"/>
    <x v="15"/>
    <x v="10"/>
    <s v="C.Wingard"/>
    <s v="PTA"/>
    <x v="0"/>
    <n v="98"/>
    <x v="12"/>
  </r>
  <r>
    <x v="1"/>
    <x v="15"/>
    <x v="10"/>
    <s v="T.Rockliff"/>
    <s v="PTA"/>
    <x v="1"/>
    <n v="99"/>
    <x v="37"/>
  </r>
  <r>
    <x v="1"/>
    <x v="15"/>
    <x v="10"/>
    <s v="Z.Tuohy"/>
    <s v="GEE"/>
    <x v="2"/>
    <n v="94"/>
    <x v="67"/>
  </r>
  <r>
    <x v="1"/>
    <x v="15"/>
    <x v="10"/>
    <s v="S.Menegola"/>
    <s v="GEE"/>
    <x v="0"/>
    <n v="93"/>
    <x v="0"/>
  </r>
  <r>
    <x v="1"/>
    <x v="15"/>
    <x v="10"/>
    <s v="A.Rance"/>
    <s v="RIC"/>
    <x v="2"/>
    <n v="103"/>
    <x v="82"/>
  </r>
  <r>
    <x v="1"/>
    <x v="15"/>
    <x v="10"/>
    <s v="S.Edwards"/>
    <s v="RIC"/>
    <x v="0"/>
    <n v="105"/>
    <x v="31"/>
  </r>
  <r>
    <x v="1"/>
    <x v="15"/>
    <x v="10"/>
    <s v="S.Pendlebury"/>
    <s v="COL"/>
    <x v="1"/>
    <n v="108"/>
    <x v="133"/>
  </r>
  <r>
    <x v="1"/>
    <x v="15"/>
    <x v="10"/>
    <s v="P.Cripps"/>
    <s v="CAR"/>
    <x v="1"/>
    <n v="111"/>
    <x v="43"/>
  </r>
  <r>
    <x v="1"/>
    <x v="15"/>
    <x v="10"/>
    <s v="T.Mitchell"/>
    <s v="HAW"/>
    <x v="1"/>
    <n v="123"/>
    <x v="55"/>
  </r>
  <r>
    <x v="1"/>
    <x v="15"/>
    <x v="10"/>
    <s v="J.Sicily"/>
    <s v="HAW"/>
    <x v="2"/>
    <n v="92"/>
    <x v="1"/>
  </r>
  <r>
    <x v="1"/>
    <x v="15"/>
    <x v="10"/>
    <s v="J.McVeigh"/>
    <s v="SYD"/>
    <x v="2"/>
    <n v="91"/>
    <x v="7"/>
  </r>
  <r>
    <x v="1"/>
    <x v="15"/>
    <x v="10"/>
    <s v="D.Zorko"/>
    <s v="BRL"/>
    <x v="1"/>
    <n v="102"/>
    <x v="76"/>
  </r>
  <r>
    <x v="1"/>
    <x v="15"/>
    <x v="10"/>
    <s v="N.Jones"/>
    <s v="MEL"/>
    <x v="1"/>
    <n v="80"/>
    <x v="0"/>
  </r>
  <r>
    <x v="1"/>
    <x v="15"/>
    <x v="10"/>
    <s v="M.Gawn"/>
    <s v="MEL"/>
    <x v="3"/>
    <n v="123"/>
    <x v="103"/>
  </r>
  <r>
    <x v="1"/>
    <x v="15"/>
    <x v="10"/>
    <s v="M.Hibberd"/>
    <s v="MEL"/>
    <x v="2"/>
    <n v="73"/>
    <x v="49"/>
  </r>
  <r>
    <x v="1"/>
    <x v="15"/>
    <x v="10"/>
    <s v="B.Brown"/>
    <s v="NTH"/>
    <x v="0"/>
    <n v="76"/>
    <x v="102"/>
  </r>
  <r>
    <x v="1"/>
    <x v="15"/>
    <x v="10"/>
    <s v="J.Billings"/>
    <s v="STK"/>
    <x v="0"/>
    <n v="83"/>
    <x v="17"/>
  </r>
  <r>
    <x v="1"/>
    <x v="15"/>
    <x v="10"/>
    <s v="B.Houli"/>
    <s v="RIC"/>
    <x v="4"/>
    <n v="63"/>
    <x v="16"/>
  </r>
  <r>
    <x v="1"/>
    <x v="15"/>
    <x v="10"/>
    <s v="L.Shiels"/>
    <s v="HAW"/>
    <x v="4"/>
    <n v="107"/>
    <x v="1"/>
  </r>
  <r>
    <x v="1"/>
    <x v="15"/>
    <x v="10"/>
    <s v="B.McEvoy"/>
    <s v="HAW"/>
    <x v="4"/>
    <n v="87"/>
    <x v="118"/>
  </r>
  <r>
    <x v="1"/>
    <x v="15"/>
    <x v="10"/>
    <s v="J.Kennedy"/>
    <s v="WCE"/>
    <x v="4"/>
    <n v="80"/>
    <x v="16"/>
  </r>
  <r>
    <x v="1"/>
    <x v="16"/>
    <x v="10"/>
    <s v="Z.Merrett"/>
    <s v="ESS"/>
    <x v="1"/>
    <n v="113"/>
    <x v="57"/>
  </r>
  <r>
    <x v="1"/>
    <x v="16"/>
    <x v="10"/>
    <s v="C.Wingard"/>
    <s v="PTA"/>
    <x v="0"/>
    <n v="96"/>
    <x v="62"/>
  </r>
  <r>
    <x v="1"/>
    <x v="16"/>
    <x v="10"/>
    <s v="T.Rockliff"/>
    <s v="PTA"/>
    <x v="1"/>
    <n v="95"/>
    <x v="102"/>
  </r>
  <r>
    <x v="1"/>
    <x v="16"/>
    <x v="10"/>
    <s v="Z.Tuohy"/>
    <s v="GEE"/>
    <x v="2"/>
    <n v="91"/>
    <x v="54"/>
  </r>
  <r>
    <x v="1"/>
    <x v="16"/>
    <x v="10"/>
    <s v="S.Menegola"/>
    <s v="GEE"/>
    <x v="0"/>
    <n v="87"/>
    <x v="55"/>
  </r>
  <r>
    <x v="1"/>
    <x v="16"/>
    <x v="10"/>
    <s v="B.Houli"/>
    <s v="RIC"/>
    <x v="2"/>
    <n v="67"/>
    <x v="33"/>
  </r>
  <r>
    <x v="1"/>
    <x v="16"/>
    <x v="10"/>
    <s v="S.Edwards"/>
    <s v="RIC"/>
    <x v="0"/>
    <n v="90"/>
    <x v="91"/>
  </r>
  <r>
    <x v="1"/>
    <x v="16"/>
    <x v="10"/>
    <s v="A.Rance"/>
    <s v="RIC"/>
    <x v="2"/>
    <n v="99"/>
    <x v="9"/>
  </r>
  <r>
    <x v="1"/>
    <x v="16"/>
    <x v="10"/>
    <s v="S.Pendlebury"/>
    <s v="COL"/>
    <x v="1"/>
    <n v="105"/>
    <x v="11"/>
  </r>
  <r>
    <x v="1"/>
    <x v="16"/>
    <x v="10"/>
    <s v="P.Cripps"/>
    <s v="CAR"/>
    <x v="1"/>
    <n v="132"/>
    <x v="170"/>
  </r>
  <r>
    <x v="1"/>
    <x v="16"/>
    <x v="10"/>
    <s v="T.Mitchell"/>
    <s v="HAW"/>
    <x v="1"/>
    <n v="128"/>
    <x v="147"/>
  </r>
  <r>
    <x v="1"/>
    <x v="16"/>
    <x v="10"/>
    <s v="L.Shiels"/>
    <s v="HAW"/>
    <x v="1"/>
    <n v="108"/>
    <x v="75"/>
  </r>
  <r>
    <x v="1"/>
    <x v="16"/>
    <x v="10"/>
    <s v="J.Sicily"/>
    <s v="HAW"/>
    <x v="2"/>
    <n v="89"/>
    <x v="85"/>
  </r>
  <r>
    <x v="1"/>
    <x v="16"/>
    <x v="10"/>
    <s v="D.Zorko"/>
    <s v="BRL"/>
    <x v="1"/>
    <n v="101"/>
    <x v="25"/>
  </r>
  <r>
    <x v="1"/>
    <x v="16"/>
    <x v="10"/>
    <s v="M.Gawn"/>
    <s v="MEL"/>
    <x v="3"/>
    <n v="122"/>
    <x v="134"/>
  </r>
  <r>
    <x v="1"/>
    <x v="16"/>
    <x v="10"/>
    <s v="M.Hibberd"/>
    <s v="MEL"/>
    <x v="2"/>
    <n v="72"/>
    <x v="28"/>
  </r>
  <r>
    <x v="1"/>
    <x v="16"/>
    <x v="10"/>
    <s v="B.Brown"/>
    <s v="NTH"/>
    <x v="0"/>
    <n v="83"/>
    <x v="20"/>
  </r>
  <r>
    <x v="1"/>
    <x v="16"/>
    <x v="10"/>
    <s v="J.Billings"/>
    <s v="STK"/>
    <x v="0"/>
    <n v="94"/>
    <x v="41"/>
  </r>
  <r>
    <x v="1"/>
    <x v="16"/>
    <x v="10"/>
    <s v="B.Maynard"/>
    <s v="COL"/>
    <x v="4"/>
    <n v="90"/>
    <x v="77"/>
  </r>
  <r>
    <x v="1"/>
    <x v="16"/>
    <x v="10"/>
    <s v="J.McVeigh"/>
    <s v="SYD"/>
    <x v="4"/>
    <n v="91"/>
    <x v="16"/>
  </r>
  <r>
    <x v="1"/>
    <x v="16"/>
    <x v="10"/>
    <s v="J.Kennedy"/>
    <s v="WCE"/>
    <x v="4"/>
    <n v="87"/>
    <x v="83"/>
  </r>
  <r>
    <x v="1"/>
    <x v="16"/>
    <x v="10"/>
    <s v="N.Jones"/>
    <s v="MEL"/>
    <x v="4"/>
    <n v="78"/>
    <x v="61"/>
  </r>
  <r>
    <x v="1"/>
    <x v="17"/>
    <x v="10"/>
    <s v="A.McGrath"/>
    <s v="ESS"/>
    <x v="2"/>
    <n v="71"/>
    <x v="70"/>
  </r>
  <r>
    <x v="1"/>
    <x v="17"/>
    <x v="10"/>
    <s v="Z.Merrett"/>
    <s v="ESS"/>
    <x v="1"/>
    <n v="113"/>
    <x v="38"/>
  </r>
  <r>
    <x v="1"/>
    <x v="17"/>
    <x v="10"/>
    <s v="C.Wingard"/>
    <s v="PTA"/>
    <x v="1"/>
    <n v="92"/>
    <x v="52"/>
  </r>
  <r>
    <x v="1"/>
    <x v="17"/>
    <x v="10"/>
    <s v="J.Pittard"/>
    <s v="PTA"/>
    <x v="2"/>
    <n v="64"/>
    <x v="9"/>
  </r>
  <r>
    <x v="1"/>
    <x v="17"/>
    <x v="10"/>
    <s v="S.Menegola"/>
    <s v="GEE"/>
    <x v="0"/>
    <n v="96"/>
    <x v="60"/>
  </r>
  <r>
    <x v="1"/>
    <x v="17"/>
    <x v="10"/>
    <s v="Z.Tuohy"/>
    <s v="GEE"/>
    <x v="2"/>
    <n v="95"/>
    <x v="57"/>
  </r>
  <r>
    <x v="1"/>
    <x v="17"/>
    <x v="10"/>
    <s v="L.Henderson"/>
    <s v="GEE"/>
    <x v="2"/>
    <n v="81"/>
    <x v="14"/>
  </r>
  <r>
    <x v="1"/>
    <x v="17"/>
    <x v="10"/>
    <s v="A.Rance"/>
    <s v="RIC"/>
    <x v="2"/>
    <n v="87"/>
    <x v="100"/>
  </r>
  <r>
    <x v="1"/>
    <x v="17"/>
    <x v="10"/>
    <s v="S.Edwards"/>
    <s v="RIC"/>
    <x v="0"/>
    <n v="89"/>
    <x v="0"/>
  </r>
  <r>
    <x v="1"/>
    <x v="17"/>
    <x v="10"/>
    <s v="S.Pendlebury"/>
    <s v="COL"/>
    <x v="1"/>
    <n v="112"/>
    <x v="90"/>
  </r>
  <r>
    <x v="1"/>
    <x v="17"/>
    <x v="10"/>
    <s v="P.Cripps"/>
    <s v="CAR"/>
    <x v="1"/>
    <n v="134"/>
    <x v="90"/>
  </r>
  <r>
    <x v="1"/>
    <x v="17"/>
    <x v="10"/>
    <s v="T.Mitchell"/>
    <s v="HAW"/>
    <x v="1"/>
    <n v="139"/>
    <x v="179"/>
  </r>
  <r>
    <x v="1"/>
    <x v="17"/>
    <x v="10"/>
    <s v="L.Shiels"/>
    <s v="HAW"/>
    <x v="1"/>
    <n v="103"/>
    <x v="91"/>
  </r>
  <r>
    <x v="1"/>
    <x v="17"/>
    <x v="10"/>
    <s v="D.Zorko"/>
    <s v="BRL"/>
    <x v="1"/>
    <n v="100"/>
    <x v="10"/>
  </r>
  <r>
    <x v="1"/>
    <x v="17"/>
    <x v="10"/>
    <s v="J.Kennedy"/>
    <s v="WCE"/>
    <x v="0"/>
    <n v="84"/>
    <x v="39"/>
  </r>
  <r>
    <x v="1"/>
    <x v="17"/>
    <x v="10"/>
    <s v="M.Gawn"/>
    <s v="MEL"/>
    <x v="3"/>
    <n v="125"/>
    <x v="43"/>
  </r>
  <r>
    <x v="1"/>
    <x v="17"/>
    <x v="10"/>
    <s v="B.Brown"/>
    <s v="NTH"/>
    <x v="0"/>
    <n v="83"/>
    <x v="71"/>
  </r>
  <r>
    <x v="1"/>
    <x v="17"/>
    <x v="10"/>
    <s v="J.Billings"/>
    <s v="STK"/>
    <x v="0"/>
    <n v="98"/>
    <x v="17"/>
  </r>
  <r>
    <x v="1"/>
    <x v="17"/>
    <x v="10"/>
    <s v="K.Langford"/>
    <s v="ESS"/>
    <x v="4"/>
    <n v="94"/>
    <x v="51"/>
  </r>
  <r>
    <x v="1"/>
    <x v="17"/>
    <x v="10"/>
    <s v="T.Rockliff"/>
    <s v="PTA"/>
    <x v="4"/>
    <n v="83"/>
    <x v="77"/>
  </r>
  <r>
    <x v="1"/>
    <x v="17"/>
    <x v="10"/>
    <s v="J.McVeigh"/>
    <s v="SYD"/>
    <x v="4"/>
    <n v="91"/>
    <x v="16"/>
  </r>
  <r>
    <x v="1"/>
    <x v="17"/>
    <x v="10"/>
    <s v="N.Jones"/>
    <s v="MEL"/>
    <x v="4"/>
    <n v="77"/>
    <x v="94"/>
  </r>
  <r>
    <x v="1"/>
    <x v="18"/>
    <x v="10"/>
    <s v="A.Saad"/>
    <s v="ESS"/>
    <x v="2"/>
    <n v="79"/>
    <x v="63"/>
  </r>
  <r>
    <x v="1"/>
    <x v="18"/>
    <x v="10"/>
    <s v="Z.Merrett"/>
    <s v="ESS"/>
    <x v="1"/>
    <n v="114"/>
    <x v="60"/>
  </r>
  <r>
    <x v="1"/>
    <x v="18"/>
    <x v="10"/>
    <s v="C.Wingard"/>
    <s v="PTA"/>
    <x v="0"/>
    <n v="96"/>
    <x v="60"/>
  </r>
  <r>
    <x v="1"/>
    <x v="18"/>
    <x v="10"/>
    <s v="T.Rockliff"/>
    <s v="PTA"/>
    <x v="1"/>
    <n v="88"/>
    <x v="9"/>
  </r>
  <r>
    <x v="1"/>
    <x v="18"/>
    <x v="10"/>
    <s v="J.Pittard"/>
    <s v="PTA"/>
    <x v="2"/>
    <n v="66"/>
    <x v="69"/>
  </r>
  <r>
    <x v="1"/>
    <x v="18"/>
    <x v="10"/>
    <s v="Z.Tuohy"/>
    <s v="GEE"/>
    <x v="2"/>
    <n v="100"/>
    <x v="85"/>
  </r>
  <r>
    <x v="1"/>
    <x v="18"/>
    <x v="10"/>
    <s v="S.Menegola"/>
    <s v="GEE"/>
    <x v="0"/>
    <n v="96"/>
    <x v="47"/>
  </r>
  <r>
    <x v="1"/>
    <x v="18"/>
    <x v="10"/>
    <s v="A.Rance"/>
    <s v="RIC"/>
    <x v="2"/>
    <n v="77"/>
    <x v="29"/>
  </r>
  <r>
    <x v="1"/>
    <x v="18"/>
    <x v="10"/>
    <s v="S.Edwards"/>
    <s v="RIC"/>
    <x v="0"/>
    <n v="94"/>
    <x v="18"/>
  </r>
  <r>
    <x v="1"/>
    <x v="18"/>
    <x v="10"/>
    <s v="S.Pendlebury"/>
    <s v="COL"/>
    <x v="1"/>
    <n v="109"/>
    <x v="48"/>
  </r>
  <r>
    <x v="1"/>
    <x v="18"/>
    <x v="10"/>
    <s v="P.Cripps"/>
    <s v="CAR"/>
    <x v="1"/>
    <n v="131"/>
    <x v="175"/>
  </r>
  <r>
    <x v="1"/>
    <x v="18"/>
    <x v="10"/>
    <s v="T.Mitchell"/>
    <s v="HAW"/>
    <x v="1"/>
    <n v="147"/>
    <x v="115"/>
  </r>
  <r>
    <x v="1"/>
    <x v="18"/>
    <x v="10"/>
    <s v="L.Shiels"/>
    <s v="HAW"/>
    <x v="1"/>
    <n v="101"/>
    <x v="8"/>
  </r>
  <r>
    <x v="1"/>
    <x v="18"/>
    <x v="10"/>
    <s v="D.Zorko"/>
    <s v="BRL"/>
    <x v="1"/>
    <n v="106"/>
    <x v="18"/>
  </r>
  <r>
    <x v="1"/>
    <x v="18"/>
    <x v="10"/>
    <s v="M.Gawn"/>
    <s v="MEL"/>
    <x v="3"/>
    <n v="123"/>
    <x v="80"/>
  </r>
  <r>
    <x v="1"/>
    <x v="18"/>
    <x v="10"/>
    <s v="R.Tarrant"/>
    <s v="NTH"/>
    <x v="2"/>
    <n v="82"/>
    <x v="7"/>
  </r>
  <r>
    <x v="1"/>
    <x v="18"/>
    <x v="10"/>
    <s v="B.Brown"/>
    <s v="NTH"/>
    <x v="0"/>
    <n v="69"/>
    <x v="58"/>
  </r>
  <r>
    <x v="1"/>
    <x v="18"/>
    <x v="10"/>
    <s v="J.Billings"/>
    <s v="STK"/>
    <x v="0"/>
    <n v="93"/>
    <x v="17"/>
  </r>
  <r>
    <x v="1"/>
    <x v="18"/>
    <x v="10"/>
    <s v="B.Houli"/>
    <s v="RIC"/>
    <x v="4"/>
    <n v="67"/>
    <x v="16"/>
  </r>
  <r>
    <x v="1"/>
    <x v="18"/>
    <x v="10"/>
    <s v="B.Smith"/>
    <s v="ADE"/>
    <x v="4"/>
    <n v="104"/>
    <x v="16"/>
  </r>
  <r>
    <x v="1"/>
    <x v="18"/>
    <x v="10"/>
    <s v="J.McVeigh"/>
    <s v="SYD"/>
    <x v="4"/>
    <n v="91"/>
    <x v="16"/>
  </r>
  <r>
    <x v="1"/>
    <x v="18"/>
    <x v="10"/>
    <s v="N.Jones"/>
    <s v="MEL"/>
    <x v="4"/>
    <n v="73"/>
    <x v="11"/>
  </r>
  <r>
    <x v="1"/>
    <x v="19"/>
    <x v="10"/>
    <s v="A.Saad"/>
    <s v="ESS"/>
    <x v="2"/>
    <n v="81"/>
    <x v="11"/>
  </r>
  <r>
    <x v="1"/>
    <x v="19"/>
    <x v="10"/>
    <s v="Z.Merrett"/>
    <s v="ESS"/>
    <x v="1"/>
    <n v="113"/>
    <x v="48"/>
  </r>
  <r>
    <x v="1"/>
    <x v="19"/>
    <x v="10"/>
    <s v="C.Wingard"/>
    <s v="PTA"/>
    <x v="0"/>
    <n v="93"/>
    <x v="62"/>
  </r>
  <r>
    <x v="1"/>
    <x v="19"/>
    <x v="10"/>
    <s v="T.Rockliff"/>
    <s v="PTA"/>
    <x v="1"/>
    <n v="82"/>
    <x v="98"/>
  </r>
  <r>
    <x v="1"/>
    <x v="19"/>
    <x v="10"/>
    <s v="J.Pittard"/>
    <s v="PTA"/>
    <x v="2"/>
    <n v="65"/>
    <x v="50"/>
  </r>
  <r>
    <x v="1"/>
    <x v="19"/>
    <x v="10"/>
    <s v="Z.Tuohy"/>
    <s v="GEE"/>
    <x v="2"/>
    <n v="101"/>
    <x v="3"/>
  </r>
  <r>
    <x v="1"/>
    <x v="19"/>
    <x v="10"/>
    <s v="S.Menegola"/>
    <s v="GEE"/>
    <x v="0"/>
    <n v="106"/>
    <x v="89"/>
  </r>
  <r>
    <x v="1"/>
    <x v="19"/>
    <x v="10"/>
    <s v="A.Rance"/>
    <s v="RIC"/>
    <x v="2"/>
    <n v="76"/>
    <x v="71"/>
  </r>
  <r>
    <x v="1"/>
    <x v="19"/>
    <x v="10"/>
    <s v="S.Edwards"/>
    <s v="RIC"/>
    <x v="0"/>
    <n v="94"/>
    <x v="1"/>
  </r>
  <r>
    <x v="1"/>
    <x v="19"/>
    <x v="10"/>
    <s v="S.Pendlebury"/>
    <s v="COL"/>
    <x v="1"/>
    <n v="104"/>
    <x v="102"/>
  </r>
  <r>
    <x v="1"/>
    <x v="19"/>
    <x v="10"/>
    <s v="P.Cripps"/>
    <s v="CAR"/>
    <x v="1"/>
    <n v="134"/>
    <x v="90"/>
  </r>
  <r>
    <x v="1"/>
    <x v="19"/>
    <x v="10"/>
    <s v="T.Mitchell"/>
    <s v="HAW"/>
    <x v="1"/>
    <n v="142"/>
    <x v="93"/>
  </r>
  <r>
    <x v="1"/>
    <x v="19"/>
    <x v="10"/>
    <s v="L.Shiels"/>
    <s v="HAW"/>
    <x v="1"/>
    <n v="99"/>
    <x v="23"/>
  </r>
  <r>
    <x v="1"/>
    <x v="19"/>
    <x v="10"/>
    <s v="J.McVeigh"/>
    <s v="SYD"/>
    <x v="2"/>
    <n v="90"/>
    <x v="47"/>
  </r>
  <r>
    <x v="1"/>
    <x v="19"/>
    <x v="10"/>
    <s v="D.Zorko"/>
    <s v="BRL"/>
    <x v="1"/>
    <n v="114"/>
    <x v="101"/>
  </r>
  <r>
    <x v="1"/>
    <x v="19"/>
    <x v="10"/>
    <s v="M.Gawn"/>
    <s v="MEL"/>
    <x v="3"/>
    <n v="117"/>
    <x v="53"/>
  </r>
  <r>
    <x v="1"/>
    <x v="19"/>
    <x v="10"/>
    <s v="B.Brown"/>
    <s v="NTH"/>
    <x v="0"/>
    <n v="66"/>
    <x v="29"/>
  </r>
  <r>
    <x v="1"/>
    <x v="19"/>
    <x v="10"/>
    <s v="J.Billings"/>
    <s v="STK"/>
    <x v="0"/>
    <n v="96"/>
    <x v="72"/>
  </r>
  <r>
    <x v="1"/>
    <x v="19"/>
    <x v="10"/>
    <s v="K.Langford"/>
    <s v="ESS"/>
    <x v="4"/>
    <n v="83"/>
    <x v="88"/>
  </r>
  <r>
    <x v="1"/>
    <x v="19"/>
    <x v="10"/>
    <s v="B.Houli"/>
    <s v="RIC"/>
    <x v="4"/>
    <n v="67"/>
    <x v="16"/>
  </r>
  <r>
    <x v="1"/>
    <x v="19"/>
    <x v="10"/>
    <s v="B.Smith"/>
    <s v="ADE"/>
    <x v="4"/>
    <n v="86"/>
    <x v="116"/>
  </r>
  <r>
    <x v="1"/>
    <x v="19"/>
    <x v="10"/>
    <s v="N.Jones"/>
    <s v="MEL"/>
    <x v="4"/>
    <n v="74"/>
    <x v="1"/>
  </r>
  <r>
    <x v="1"/>
    <x v="20"/>
    <x v="10"/>
    <s v="A.Saad"/>
    <s v="ESS"/>
    <x v="2"/>
    <n v="72"/>
    <x v="169"/>
  </r>
  <r>
    <x v="1"/>
    <x v="20"/>
    <x v="10"/>
    <s v="Z.Merrett"/>
    <s v="ESS"/>
    <x v="1"/>
    <n v="112"/>
    <x v="37"/>
  </r>
  <r>
    <x v="1"/>
    <x v="20"/>
    <x v="10"/>
    <s v="C.Wingard"/>
    <s v="PTA"/>
    <x v="0"/>
    <n v="91"/>
    <x v="63"/>
  </r>
  <r>
    <x v="1"/>
    <x v="20"/>
    <x v="10"/>
    <s v="T.Rockliff"/>
    <s v="PTA"/>
    <x v="1"/>
    <n v="73"/>
    <x v="55"/>
  </r>
  <r>
    <x v="1"/>
    <x v="20"/>
    <x v="10"/>
    <s v="Z.Tuohy"/>
    <s v="GEE"/>
    <x v="2"/>
    <n v="92"/>
    <x v="28"/>
  </r>
  <r>
    <x v="1"/>
    <x v="20"/>
    <x v="10"/>
    <s v="S.Menegola"/>
    <s v="GEE"/>
    <x v="0"/>
    <n v="115"/>
    <x v="15"/>
  </r>
  <r>
    <x v="1"/>
    <x v="20"/>
    <x v="10"/>
    <s v="A.Rance"/>
    <s v="RIC"/>
    <x v="2"/>
    <n v="78"/>
    <x v="7"/>
  </r>
  <r>
    <x v="1"/>
    <x v="20"/>
    <x v="10"/>
    <s v="B.Houli"/>
    <s v="RIC"/>
    <x v="2"/>
    <n v="67"/>
    <x v="9"/>
  </r>
  <r>
    <x v="1"/>
    <x v="20"/>
    <x v="10"/>
    <s v="S.Edwards"/>
    <s v="RIC"/>
    <x v="0"/>
    <n v="94"/>
    <x v="12"/>
  </r>
  <r>
    <x v="1"/>
    <x v="20"/>
    <x v="10"/>
    <s v="S.Pendlebury"/>
    <s v="COL"/>
    <x v="1"/>
    <n v="91"/>
    <x v="3"/>
  </r>
  <r>
    <x v="1"/>
    <x v="20"/>
    <x v="10"/>
    <s v="P.Cripps"/>
    <s v="CAR"/>
    <x v="1"/>
    <n v="138"/>
    <x v="53"/>
  </r>
  <r>
    <x v="1"/>
    <x v="20"/>
    <x v="10"/>
    <s v="T.Mitchell"/>
    <s v="HAW"/>
    <x v="1"/>
    <n v="146"/>
    <x v="57"/>
  </r>
  <r>
    <x v="1"/>
    <x v="20"/>
    <x v="10"/>
    <s v="L.Shiels"/>
    <s v="HAW"/>
    <x v="1"/>
    <n v="99"/>
    <x v="43"/>
  </r>
  <r>
    <x v="1"/>
    <x v="20"/>
    <x v="10"/>
    <s v="J.McVeigh"/>
    <s v="SYD"/>
    <x v="2"/>
    <n v="88"/>
    <x v="21"/>
  </r>
  <r>
    <x v="1"/>
    <x v="20"/>
    <x v="10"/>
    <s v="D.Zorko"/>
    <s v="BRL"/>
    <x v="1"/>
    <n v="102"/>
    <x v="77"/>
  </r>
  <r>
    <x v="1"/>
    <x v="20"/>
    <x v="10"/>
    <s v="M.Gawn"/>
    <s v="MEL"/>
    <x v="3"/>
    <n v="104"/>
    <x v="102"/>
  </r>
  <r>
    <x v="1"/>
    <x v="20"/>
    <x v="10"/>
    <s v="B.Brown"/>
    <s v="NTH"/>
    <x v="0"/>
    <n v="68"/>
    <x v="24"/>
  </r>
  <r>
    <x v="1"/>
    <x v="20"/>
    <x v="10"/>
    <s v="J.Billings"/>
    <s v="STK"/>
    <x v="0"/>
    <n v="102"/>
    <x v="12"/>
  </r>
  <r>
    <x v="1"/>
    <x v="20"/>
    <x v="10"/>
    <s v="J.Pittard"/>
    <s v="PTA"/>
    <x v="4"/>
    <n v="71"/>
    <x v="43"/>
  </r>
  <r>
    <x v="1"/>
    <x v="20"/>
    <x v="10"/>
    <s v="B.Smith"/>
    <s v="ADE"/>
    <x v="4"/>
    <n v="94"/>
    <x v="76"/>
  </r>
  <r>
    <x v="1"/>
    <x v="20"/>
    <x v="10"/>
    <s v="J.Sicily"/>
    <s v="HAW"/>
    <x v="4"/>
    <n v="89"/>
    <x v="16"/>
  </r>
  <r>
    <x v="1"/>
    <x v="20"/>
    <x v="10"/>
    <s v="N.Jones"/>
    <s v="MEL"/>
    <x v="4"/>
    <n v="74"/>
    <x v="0"/>
  </r>
  <r>
    <x v="1"/>
    <x v="21"/>
    <x v="10"/>
    <s v="Z.Merrett"/>
    <s v="ESS"/>
    <x v="1"/>
    <n v="110"/>
    <x v="43"/>
  </r>
  <r>
    <x v="1"/>
    <x v="21"/>
    <x v="10"/>
    <s v="C.Wingard"/>
    <s v="PTA"/>
    <x v="0"/>
    <n v="86"/>
    <x v="94"/>
  </r>
  <r>
    <x v="1"/>
    <x v="21"/>
    <x v="10"/>
    <s v="T.Rockliff"/>
    <s v="PTA"/>
    <x v="1"/>
    <n v="69"/>
    <x v="71"/>
  </r>
  <r>
    <x v="1"/>
    <x v="21"/>
    <x v="10"/>
    <s v="Z.Tuohy"/>
    <s v="GEE"/>
    <x v="2"/>
    <n v="95"/>
    <x v="67"/>
  </r>
  <r>
    <x v="1"/>
    <x v="21"/>
    <x v="10"/>
    <s v="S.Menegola"/>
    <s v="GEE"/>
    <x v="0"/>
    <n v="122"/>
    <x v="53"/>
  </r>
  <r>
    <x v="1"/>
    <x v="21"/>
    <x v="10"/>
    <s v="A.Rance"/>
    <s v="RIC"/>
    <x v="2"/>
    <n v="76"/>
    <x v="21"/>
  </r>
  <r>
    <x v="1"/>
    <x v="21"/>
    <x v="10"/>
    <s v="S.Edwards"/>
    <s v="RIC"/>
    <x v="0"/>
    <n v="97"/>
    <x v="94"/>
  </r>
  <r>
    <x v="1"/>
    <x v="21"/>
    <x v="10"/>
    <s v="B.Houli"/>
    <s v="RIC"/>
    <x v="2"/>
    <n v="66"/>
    <x v="64"/>
  </r>
  <r>
    <x v="1"/>
    <x v="21"/>
    <x v="10"/>
    <s v="S.Pendlebury"/>
    <s v="COL"/>
    <x v="1"/>
    <n v="95"/>
    <x v="47"/>
  </r>
  <r>
    <x v="1"/>
    <x v="21"/>
    <x v="10"/>
    <s v="P.Cripps"/>
    <s v="CAR"/>
    <x v="1"/>
    <n v="128"/>
    <x v="10"/>
  </r>
  <r>
    <x v="1"/>
    <x v="21"/>
    <x v="10"/>
    <s v="T.Mitchell"/>
    <s v="HAW"/>
    <x v="1"/>
    <n v="136"/>
    <x v="31"/>
  </r>
  <r>
    <x v="1"/>
    <x v="21"/>
    <x v="10"/>
    <s v="L.Shiels"/>
    <s v="HAW"/>
    <x v="1"/>
    <n v="90"/>
    <x v="67"/>
  </r>
  <r>
    <x v="1"/>
    <x v="21"/>
    <x v="10"/>
    <s v="J.McVeigh"/>
    <s v="SYD"/>
    <x v="2"/>
    <n v="85"/>
    <x v="83"/>
  </r>
  <r>
    <x v="1"/>
    <x v="21"/>
    <x v="10"/>
    <s v="D.Zorko"/>
    <s v="BRL"/>
    <x v="1"/>
    <n v="99"/>
    <x v="94"/>
  </r>
  <r>
    <x v="1"/>
    <x v="21"/>
    <x v="10"/>
    <s v="M.Gawn"/>
    <s v="MEL"/>
    <x v="3"/>
    <n v="108"/>
    <x v="170"/>
  </r>
  <r>
    <x v="1"/>
    <x v="21"/>
    <x v="10"/>
    <s v="R.Tarrant"/>
    <s v="NTH"/>
    <x v="2"/>
    <n v="83"/>
    <x v="67"/>
  </r>
  <r>
    <x v="1"/>
    <x v="21"/>
    <x v="10"/>
    <s v="B.Brown"/>
    <s v="NTH"/>
    <x v="0"/>
    <n v="52"/>
    <x v="160"/>
  </r>
  <r>
    <x v="1"/>
    <x v="21"/>
    <x v="10"/>
    <s v="J.Billings"/>
    <s v="STK"/>
    <x v="0"/>
    <n v="96"/>
    <x v="63"/>
  </r>
  <r>
    <x v="1"/>
    <x v="21"/>
    <x v="10"/>
    <s v="J.Pittard"/>
    <s v="PTA"/>
    <x v="4"/>
    <n v="76"/>
    <x v="30"/>
  </r>
  <r>
    <x v="1"/>
    <x v="21"/>
    <x v="10"/>
    <s v="B.McEvoy"/>
    <s v="HAW"/>
    <x v="4"/>
    <n v="85"/>
    <x v="57"/>
  </r>
  <r>
    <x v="1"/>
    <x v="21"/>
    <x v="10"/>
    <s v="N.Jones"/>
    <s v="MEL"/>
    <x v="4"/>
    <n v="81"/>
    <x v="63"/>
  </r>
  <r>
    <x v="1"/>
    <x v="21"/>
    <x v="10"/>
    <s v="M.Daw"/>
    <s v="NTH"/>
    <x v="4"/>
    <n v="93"/>
    <x v="24"/>
  </r>
  <r>
    <x v="1"/>
    <x v="0"/>
    <x v="11"/>
    <s v="M.Hurley"/>
    <s v="ESS"/>
    <x v="2"/>
    <n v="103"/>
    <x v="47"/>
  </r>
  <r>
    <x v="1"/>
    <x v="0"/>
    <x v="11"/>
    <s v="D.Heppell"/>
    <s v="ESS"/>
    <x v="1"/>
    <n v="110"/>
    <x v="101"/>
  </r>
  <r>
    <x v="1"/>
    <x v="0"/>
    <x v="11"/>
    <s v="J.Daniher"/>
    <s v="ESS"/>
    <x v="0"/>
    <n v="75"/>
    <x v="71"/>
  </r>
  <r>
    <x v="1"/>
    <x v="0"/>
    <x v="11"/>
    <s v="B.Ebert"/>
    <s v="PTA"/>
    <x v="1"/>
    <n v="101"/>
    <x v="85"/>
  </r>
  <r>
    <x v="1"/>
    <x v="0"/>
    <x v="11"/>
    <s v="T.Boak"/>
    <s v="PTA"/>
    <x v="0"/>
    <n v="87"/>
    <x v="19"/>
  </r>
  <r>
    <x v="1"/>
    <x v="0"/>
    <x v="11"/>
    <s v="G.Ablett"/>
    <s v="GEE"/>
    <x v="1"/>
    <n v="115"/>
    <x v="48"/>
  </r>
  <r>
    <x v="1"/>
    <x v="0"/>
    <x v="11"/>
    <s v="T.Nankervis"/>
    <s v="RIC"/>
    <x v="3"/>
    <n v="88"/>
    <x v="4"/>
  </r>
  <r>
    <x v="1"/>
    <x v="0"/>
    <x v="11"/>
    <s v="S.Edwards"/>
    <s v="RIC"/>
    <x v="0"/>
    <n v="79"/>
    <x v="55"/>
  </r>
  <r>
    <x v="1"/>
    <x v="0"/>
    <x v="11"/>
    <s v="N.Vlastuin"/>
    <s v="RIC"/>
    <x v="2"/>
    <n v="70"/>
    <x v="86"/>
  </r>
  <r>
    <x v="1"/>
    <x v="0"/>
    <x v="11"/>
    <s v="J.Johannisen"/>
    <s v="WBD"/>
    <x v="2"/>
    <n v="75"/>
    <x v="49"/>
  </r>
  <r>
    <x v="1"/>
    <x v="0"/>
    <x v="11"/>
    <s v="L.Dahlhaus"/>
    <s v="WBD"/>
    <x v="0"/>
    <n v="92"/>
    <x v="64"/>
  </r>
  <r>
    <x v="1"/>
    <x v="0"/>
    <x v="11"/>
    <s v="J.Macrae"/>
    <s v="WBD"/>
    <x v="1"/>
    <n v="105"/>
    <x v="20"/>
  </r>
  <r>
    <x v="1"/>
    <x v="0"/>
    <x v="11"/>
    <s v="D.Mundy"/>
    <s v="FRE"/>
    <x v="0"/>
    <n v="84"/>
    <x v="52"/>
  </r>
  <r>
    <x v="1"/>
    <x v="0"/>
    <x v="11"/>
    <s v="N.Wilson"/>
    <s v="FRE"/>
    <x v="2"/>
    <n v="74"/>
    <x v="88"/>
  </r>
  <r>
    <x v="1"/>
    <x v="0"/>
    <x v="11"/>
    <s v="D.Zorko"/>
    <s v="BRL"/>
    <x v="1"/>
    <n v="91"/>
    <x v="112"/>
  </r>
  <r>
    <x v="1"/>
    <x v="0"/>
    <x v="11"/>
    <s v="S.Hurn"/>
    <s v="WCE"/>
    <x v="2"/>
    <n v="89"/>
    <x v="53"/>
  </r>
  <r>
    <x v="1"/>
    <x v="0"/>
    <x v="11"/>
    <s v="C.Oliver"/>
    <s v="MEL"/>
    <x v="1"/>
    <n v="116"/>
    <x v="38"/>
  </r>
  <r>
    <x v="1"/>
    <x v="0"/>
    <x v="11"/>
    <s v="J.Newnes"/>
    <s v="STK"/>
    <x v="1"/>
    <n v="78"/>
    <x v="64"/>
  </r>
  <r>
    <x v="1"/>
    <x v="0"/>
    <x v="11"/>
    <s v="B.Houli"/>
    <s v="RIC"/>
    <x v="4"/>
    <n v="90"/>
    <x v="16"/>
  </r>
  <r>
    <x v="1"/>
    <x v="0"/>
    <x v="11"/>
    <s v="J.Dunkley"/>
    <s v="WBD"/>
    <x v="4"/>
    <n v="54"/>
    <x v="9"/>
  </r>
  <r>
    <x v="1"/>
    <x v="0"/>
    <x v="11"/>
    <s v="J.Gunston"/>
    <s v="HAW"/>
    <x v="4"/>
    <n v="100"/>
    <x v="48"/>
  </r>
  <r>
    <x v="1"/>
    <x v="0"/>
    <x v="11"/>
    <s v="D.Sheed"/>
    <s v="WCE"/>
    <x v="4"/>
    <n v="89"/>
    <x v="54"/>
  </r>
  <r>
    <x v="1"/>
    <x v="1"/>
    <x v="11"/>
    <s v="M.Hurley"/>
    <s v="ESS"/>
    <x v="2"/>
    <n v="103"/>
    <x v="47"/>
  </r>
  <r>
    <x v="1"/>
    <x v="1"/>
    <x v="11"/>
    <s v="J.Daniher"/>
    <s v="ESS"/>
    <x v="0"/>
    <n v="66"/>
    <x v="84"/>
  </r>
  <r>
    <x v="1"/>
    <x v="1"/>
    <x v="11"/>
    <s v="D.Heppell"/>
    <s v="ESS"/>
    <x v="1"/>
    <n v="108"/>
    <x v="24"/>
  </r>
  <r>
    <x v="1"/>
    <x v="1"/>
    <x v="11"/>
    <s v="B.Ebert"/>
    <s v="PTA"/>
    <x v="1"/>
    <n v="97"/>
    <x v="54"/>
  </r>
  <r>
    <x v="1"/>
    <x v="1"/>
    <x v="11"/>
    <s v="T.Boak"/>
    <s v="PTA"/>
    <x v="0"/>
    <n v="92"/>
    <x v="32"/>
  </r>
  <r>
    <x v="1"/>
    <x v="1"/>
    <x v="11"/>
    <s v="G.Ablett"/>
    <s v="GEE"/>
    <x v="1"/>
    <n v="121"/>
    <x v="89"/>
  </r>
  <r>
    <x v="1"/>
    <x v="1"/>
    <x v="11"/>
    <s v="B.Houli"/>
    <s v="RIC"/>
    <x v="2"/>
    <n v="83"/>
    <x v="98"/>
  </r>
  <r>
    <x v="1"/>
    <x v="1"/>
    <x v="11"/>
    <s v="T.Nankervis"/>
    <s v="RIC"/>
    <x v="3"/>
    <n v="92"/>
    <x v="31"/>
  </r>
  <r>
    <x v="1"/>
    <x v="1"/>
    <x v="11"/>
    <s v="J.Johannisen"/>
    <s v="WBD"/>
    <x v="2"/>
    <n v="80"/>
    <x v="72"/>
  </r>
  <r>
    <x v="1"/>
    <x v="1"/>
    <x v="11"/>
    <s v="J.Macrae"/>
    <s v="WBD"/>
    <x v="1"/>
    <n v="112"/>
    <x v="101"/>
  </r>
  <r>
    <x v="1"/>
    <x v="1"/>
    <x v="11"/>
    <s v="L.Dahlhaus"/>
    <s v="WBD"/>
    <x v="0"/>
    <n v="84"/>
    <x v="50"/>
  </r>
  <r>
    <x v="1"/>
    <x v="1"/>
    <x v="11"/>
    <s v="D.Mundy"/>
    <s v="FRE"/>
    <x v="0"/>
    <n v="90"/>
    <x v="38"/>
  </r>
  <r>
    <x v="1"/>
    <x v="1"/>
    <x v="11"/>
    <s v="P.Seedsman"/>
    <s v="ADE"/>
    <x v="2"/>
    <n v="94"/>
    <x v="25"/>
  </r>
  <r>
    <x v="1"/>
    <x v="1"/>
    <x v="11"/>
    <s v="J.Gunston"/>
    <s v="HAW"/>
    <x v="0"/>
    <n v="100"/>
    <x v="69"/>
  </r>
  <r>
    <x v="1"/>
    <x v="1"/>
    <x v="11"/>
    <s v="D.Zorko"/>
    <s v="BRL"/>
    <x v="1"/>
    <n v="90"/>
    <x v="62"/>
  </r>
  <r>
    <x v="1"/>
    <x v="1"/>
    <x v="11"/>
    <s v="S.Hurn"/>
    <s v="WCE"/>
    <x v="2"/>
    <n v="98"/>
    <x v="26"/>
  </r>
  <r>
    <x v="1"/>
    <x v="1"/>
    <x v="11"/>
    <s v="C.Oliver"/>
    <s v="MEL"/>
    <x v="1"/>
    <n v="123"/>
    <x v="136"/>
  </r>
  <r>
    <x v="1"/>
    <x v="1"/>
    <x v="11"/>
    <s v="J.Newnes"/>
    <s v="STK"/>
    <x v="1"/>
    <n v="75"/>
    <x v="30"/>
  </r>
  <r>
    <x v="1"/>
    <x v="1"/>
    <x v="11"/>
    <s v="J.Witts"/>
    <s v="GCS"/>
    <x v="4"/>
    <n v="108"/>
    <x v="62"/>
  </r>
  <r>
    <x v="1"/>
    <x v="1"/>
    <x v="11"/>
    <s v="S.Edwards"/>
    <s v="RIC"/>
    <x v="4"/>
    <n v="82"/>
    <x v="1"/>
  </r>
  <r>
    <x v="1"/>
    <x v="1"/>
    <x v="11"/>
    <s v="J.Dunkley"/>
    <s v="WBD"/>
    <x v="4"/>
    <n v="55"/>
    <x v="49"/>
  </r>
  <r>
    <x v="1"/>
    <x v="1"/>
    <x v="11"/>
    <s v="D.Sheed"/>
    <s v="WCE"/>
    <x v="4"/>
    <n v="86"/>
    <x v="49"/>
  </r>
  <r>
    <x v="1"/>
    <x v="2"/>
    <x v="11"/>
    <s v="M.Hurley"/>
    <s v="ESS"/>
    <x v="2"/>
    <n v="99"/>
    <x v="42"/>
  </r>
  <r>
    <x v="1"/>
    <x v="2"/>
    <x v="11"/>
    <s v="J.Daniher"/>
    <s v="ESS"/>
    <x v="0"/>
    <n v="62"/>
    <x v="82"/>
  </r>
  <r>
    <x v="1"/>
    <x v="2"/>
    <x v="11"/>
    <s v="D.Heppell"/>
    <s v="ESS"/>
    <x v="1"/>
    <n v="103"/>
    <x v="7"/>
  </r>
  <r>
    <x v="1"/>
    <x v="2"/>
    <x v="11"/>
    <s v="T.Boak"/>
    <s v="PTA"/>
    <x v="0"/>
    <n v="91"/>
    <x v="94"/>
  </r>
  <r>
    <x v="1"/>
    <x v="2"/>
    <x v="11"/>
    <s v="B.Ebert"/>
    <s v="PTA"/>
    <x v="1"/>
    <n v="94"/>
    <x v="42"/>
  </r>
  <r>
    <x v="1"/>
    <x v="2"/>
    <x v="11"/>
    <s v="J.Polec"/>
    <s v="PTA"/>
    <x v="1"/>
    <n v="118"/>
    <x v="80"/>
  </r>
  <r>
    <x v="1"/>
    <x v="2"/>
    <x v="11"/>
    <s v="G.Ablett"/>
    <s v="GEE"/>
    <x v="1"/>
    <n v="116"/>
    <x v="1"/>
  </r>
  <r>
    <x v="1"/>
    <x v="2"/>
    <x v="11"/>
    <s v="T.Nankervis"/>
    <s v="RIC"/>
    <x v="3"/>
    <n v="95"/>
    <x v="35"/>
  </r>
  <r>
    <x v="1"/>
    <x v="2"/>
    <x v="11"/>
    <s v="S.Edwards"/>
    <s v="RIC"/>
    <x v="0"/>
    <n v="88"/>
    <x v="10"/>
  </r>
  <r>
    <x v="1"/>
    <x v="2"/>
    <x v="11"/>
    <s v="B.Houli"/>
    <s v="RIC"/>
    <x v="2"/>
    <n v="79"/>
    <x v="51"/>
  </r>
  <r>
    <x v="1"/>
    <x v="2"/>
    <x v="11"/>
    <s v="J.Macrae"/>
    <s v="WBD"/>
    <x v="1"/>
    <n v="117"/>
    <x v="134"/>
  </r>
  <r>
    <x v="1"/>
    <x v="2"/>
    <x v="11"/>
    <s v="J.Johannisen"/>
    <s v="WBD"/>
    <x v="2"/>
    <n v="80"/>
    <x v="54"/>
  </r>
  <r>
    <x v="1"/>
    <x v="2"/>
    <x v="11"/>
    <s v="D.Mundy"/>
    <s v="FRE"/>
    <x v="0"/>
    <n v="94"/>
    <x v="10"/>
  </r>
  <r>
    <x v="1"/>
    <x v="2"/>
    <x v="11"/>
    <s v="P.Seedsman"/>
    <s v="ADE"/>
    <x v="2"/>
    <n v="101"/>
    <x v="72"/>
  </r>
  <r>
    <x v="1"/>
    <x v="2"/>
    <x v="11"/>
    <s v="J.Gunston"/>
    <s v="HAW"/>
    <x v="0"/>
    <n v="98"/>
    <x v="21"/>
  </r>
  <r>
    <x v="1"/>
    <x v="2"/>
    <x v="11"/>
    <s v="D.Zorko"/>
    <s v="BRL"/>
    <x v="1"/>
    <n v="87"/>
    <x v="1"/>
  </r>
  <r>
    <x v="1"/>
    <x v="2"/>
    <x v="11"/>
    <s v="S.Hurn"/>
    <s v="WCE"/>
    <x v="2"/>
    <n v="98"/>
    <x v="69"/>
  </r>
  <r>
    <x v="1"/>
    <x v="2"/>
    <x v="11"/>
    <s v="C.Oliver"/>
    <s v="MEL"/>
    <x v="1"/>
    <n v="115"/>
    <x v="7"/>
  </r>
  <r>
    <x v="1"/>
    <x v="2"/>
    <x v="11"/>
    <s v="J.Witts"/>
    <s v="GCS"/>
    <x v="4"/>
    <n v="101"/>
    <x v="74"/>
  </r>
  <r>
    <x v="1"/>
    <x v="2"/>
    <x v="11"/>
    <s v="L.Dahlhaus"/>
    <s v="WBD"/>
    <x v="4"/>
    <n v="88"/>
    <x v="40"/>
  </r>
  <r>
    <x v="1"/>
    <x v="2"/>
    <x v="11"/>
    <s v="J.Dunkley"/>
    <s v="WBD"/>
    <x v="4"/>
    <n v="61"/>
    <x v="1"/>
  </r>
  <r>
    <x v="1"/>
    <x v="2"/>
    <x v="11"/>
    <s v="J.Newnes"/>
    <s v="STK"/>
    <x v="4"/>
    <n v="77"/>
    <x v="25"/>
  </r>
  <r>
    <x v="1"/>
    <x v="3"/>
    <x v="11"/>
    <s v="M.Hurley"/>
    <s v="ESS"/>
    <x v="2"/>
    <n v="105"/>
    <x v="65"/>
  </r>
  <r>
    <x v="1"/>
    <x v="3"/>
    <x v="11"/>
    <s v="D.Heppell"/>
    <s v="ESS"/>
    <x v="1"/>
    <n v="104"/>
    <x v="62"/>
  </r>
  <r>
    <x v="1"/>
    <x v="3"/>
    <x v="11"/>
    <s v="T.Boak"/>
    <s v="PTA"/>
    <x v="0"/>
    <n v="90"/>
    <x v="17"/>
  </r>
  <r>
    <x v="1"/>
    <x v="3"/>
    <x v="11"/>
    <s v="J.Polec"/>
    <s v="PTA"/>
    <x v="1"/>
    <n v="124"/>
    <x v="12"/>
  </r>
  <r>
    <x v="1"/>
    <x v="3"/>
    <x v="11"/>
    <s v="B.Ebert"/>
    <s v="PTA"/>
    <x v="1"/>
    <n v="88"/>
    <x v="11"/>
  </r>
  <r>
    <x v="1"/>
    <x v="3"/>
    <x v="11"/>
    <s v="B.Houli"/>
    <s v="RIC"/>
    <x v="2"/>
    <n v="77"/>
    <x v="9"/>
  </r>
  <r>
    <x v="1"/>
    <x v="3"/>
    <x v="11"/>
    <s v="S.Edwards"/>
    <s v="RIC"/>
    <x v="0"/>
    <n v="83"/>
    <x v="14"/>
  </r>
  <r>
    <x v="1"/>
    <x v="3"/>
    <x v="11"/>
    <s v="T.Nankervis"/>
    <s v="RIC"/>
    <x v="3"/>
    <n v="93"/>
    <x v="54"/>
  </r>
  <r>
    <x v="1"/>
    <x v="3"/>
    <x v="11"/>
    <s v="J.Johannisen"/>
    <s v="WBD"/>
    <x v="2"/>
    <n v="77"/>
    <x v="91"/>
  </r>
  <r>
    <x v="1"/>
    <x v="3"/>
    <x v="11"/>
    <s v="J.Macrae"/>
    <s v="WBD"/>
    <x v="1"/>
    <n v="116"/>
    <x v="8"/>
  </r>
  <r>
    <x v="1"/>
    <x v="3"/>
    <x v="11"/>
    <s v="L.Dahlhaus"/>
    <s v="WBD"/>
    <x v="0"/>
    <n v="87"/>
    <x v="42"/>
  </r>
  <r>
    <x v="1"/>
    <x v="3"/>
    <x v="11"/>
    <s v="D.Mundy"/>
    <s v="FRE"/>
    <x v="0"/>
    <n v="96"/>
    <x v="62"/>
  </r>
  <r>
    <x v="1"/>
    <x v="3"/>
    <x v="11"/>
    <s v="P.Seedsman"/>
    <s v="ADE"/>
    <x v="2"/>
    <n v="100"/>
    <x v="0"/>
  </r>
  <r>
    <x v="1"/>
    <x v="3"/>
    <x v="11"/>
    <s v="J.Gunston"/>
    <s v="HAW"/>
    <x v="0"/>
    <n v="101"/>
    <x v="25"/>
  </r>
  <r>
    <x v="1"/>
    <x v="3"/>
    <x v="11"/>
    <s v="D.Zorko"/>
    <s v="BRL"/>
    <x v="1"/>
    <n v="81"/>
    <x v="102"/>
  </r>
  <r>
    <x v="1"/>
    <x v="3"/>
    <x v="11"/>
    <s v="S.Hurn"/>
    <s v="WCE"/>
    <x v="2"/>
    <n v="98"/>
    <x v="3"/>
  </r>
  <r>
    <x v="1"/>
    <x v="3"/>
    <x v="11"/>
    <s v="C.Oliver"/>
    <s v="MEL"/>
    <x v="1"/>
    <n v="119"/>
    <x v="81"/>
  </r>
  <r>
    <x v="1"/>
    <x v="3"/>
    <x v="11"/>
    <s v="J.Newnes"/>
    <s v="STK"/>
    <x v="1"/>
    <n v="70"/>
    <x v="73"/>
  </r>
  <r>
    <x v="1"/>
    <x v="3"/>
    <x v="11"/>
    <s v="G.Ablett"/>
    <s v="GEE"/>
    <x v="4"/>
    <n v="111"/>
    <x v="16"/>
  </r>
  <r>
    <x v="1"/>
    <x v="3"/>
    <x v="11"/>
    <s v="S.Selwood"/>
    <s v="GEE"/>
    <x v="4"/>
    <n v="81"/>
    <x v="17"/>
  </r>
  <r>
    <x v="1"/>
    <x v="3"/>
    <x v="11"/>
    <s v="J.Witts"/>
    <s v="GCS"/>
    <x v="4"/>
    <n v="101"/>
    <x v="1"/>
  </r>
  <r>
    <x v="1"/>
    <x v="3"/>
    <x v="11"/>
    <s v="J.Dunkley"/>
    <s v="WBD"/>
    <x v="4"/>
    <n v="69"/>
    <x v="12"/>
  </r>
  <r>
    <x v="1"/>
    <x v="4"/>
    <x v="11"/>
    <s v="M.Hurley"/>
    <s v="ESS"/>
    <x v="2"/>
    <n v="108"/>
    <x v="38"/>
  </r>
  <r>
    <x v="1"/>
    <x v="4"/>
    <x v="11"/>
    <s v="J.Polec"/>
    <s v="PTA"/>
    <x v="1"/>
    <n v="124"/>
    <x v="52"/>
  </r>
  <r>
    <x v="1"/>
    <x v="4"/>
    <x v="11"/>
    <s v="B.Ebert"/>
    <s v="PTA"/>
    <x v="1"/>
    <n v="93"/>
    <x v="22"/>
  </r>
  <r>
    <x v="1"/>
    <x v="4"/>
    <x v="11"/>
    <s v="T.Boak"/>
    <s v="PTA"/>
    <x v="0"/>
    <n v="93"/>
    <x v="47"/>
  </r>
  <r>
    <x v="1"/>
    <x v="4"/>
    <x v="11"/>
    <s v="T.Nankervis"/>
    <s v="RIC"/>
    <x v="3"/>
    <n v="90"/>
    <x v="0"/>
  </r>
  <r>
    <x v="1"/>
    <x v="4"/>
    <x v="11"/>
    <s v="J.Macrae"/>
    <s v="WBD"/>
    <x v="1"/>
    <n v="114"/>
    <x v="19"/>
  </r>
  <r>
    <x v="1"/>
    <x v="4"/>
    <x v="11"/>
    <s v="M.Suckling"/>
    <s v="WBD"/>
    <x v="2"/>
    <n v="88"/>
    <x v="55"/>
  </r>
  <r>
    <x v="1"/>
    <x v="4"/>
    <x v="11"/>
    <s v="J.Dunkley"/>
    <s v="WBD"/>
    <x v="0"/>
    <n v="66"/>
    <x v="46"/>
  </r>
  <r>
    <x v="1"/>
    <x v="4"/>
    <x v="11"/>
    <s v="D.Mundy"/>
    <s v="FRE"/>
    <x v="0"/>
    <n v="99"/>
    <x v="2"/>
  </r>
  <r>
    <x v="1"/>
    <x v="4"/>
    <x v="11"/>
    <s v="P.Seedsman"/>
    <s v="ADE"/>
    <x v="2"/>
    <n v="108"/>
    <x v="56"/>
  </r>
  <r>
    <x v="1"/>
    <x v="4"/>
    <x v="11"/>
    <s v="K.Simpson"/>
    <s v="CAR"/>
    <x v="2"/>
    <n v="116"/>
    <x v="101"/>
  </r>
  <r>
    <x v="1"/>
    <x v="4"/>
    <x v="11"/>
    <s v="J.Gunston"/>
    <s v="HAW"/>
    <x v="0"/>
    <n v="103"/>
    <x v="67"/>
  </r>
  <r>
    <x v="1"/>
    <x v="4"/>
    <x v="11"/>
    <s v="L.Breust"/>
    <s v="HAW"/>
    <x v="0"/>
    <n v="87"/>
    <x v="90"/>
  </r>
  <r>
    <x v="1"/>
    <x v="4"/>
    <x v="11"/>
    <s v="L.Shuey"/>
    <s v="WCE"/>
    <x v="1"/>
    <n v="93"/>
    <x v="2"/>
  </r>
  <r>
    <x v="1"/>
    <x v="4"/>
    <x v="11"/>
    <s v="S.Hurn"/>
    <s v="WCE"/>
    <x v="2"/>
    <n v="92"/>
    <x v="71"/>
  </r>
  <r>
    <x v="1"/>
    <x v="4"/>
    <x v="11"/>
    <s v="C.Oliver"/>
    <s v="MEL"/>
    <x v="1"/>
    <n v="117"/>
    <x v="2"/>
  </r>
  <r>
    <x v="1"/>
    <x v="4"/>
    <x v="11"/>
    <s v="J.Steven"/>
    <s v="STK"/>
    <x v="1"/>
    <n v="99"/>
    <x v="37"/>
  </r>
  <r>
    <x v="1"/>
    <x v="4"/>
    <x v="11"/>
    <s v="S.Ross"/>
    <s v="STK"/>
    <x v="1"/>
    <n v="110"/>
    <x v="151"/>
  </r>
  <r>
    <x v="1"/>
    <x v="4"/>
    <x v="11"/>
    <s v="J.Daniher"/>
    <s v="ESS"/>
    <x v="4"/>
    <n v="60"/>
    <x v="49"/>
  </r>
  <r>
    <x v="1"/>
    <x v="4"/>
    <x v="11"/>
    <s v="G.Ablett"/>
    <s v="GEE"/>
    <x v="4"/>
    <n v="120"/>
    <x v="16"/>
  </r>
  <r>
    <x v="1"/>
    <x v="4"/>
    <x v="11"/>
    <s v="S.Selwood"/>
    <s v="GEE"/>
    <x v="4"/>
    <n v="72"/>
    <x v="87"/>
  </r>
  <r>
    <x v="1"/>
    <x v="4"/>
    <x v="11"/>
    <s v="J.Witts"/>
    <s v="GCS"/>
    <x v="4"/>
    <n v="105"/>
    <x v="65"/>
  </r>
  <r>
    <x v="1"/>
    <x v="5"/>
    <x v="11"/>
    <s v="M.Hurley"/>
    <s v="ESS"/>
    <x v="2"/>
    <n v="109"/>
    <x v="2"/>
  </r>
  <r>
    <x v="1"/>
    <x v="5"/>
    <x v="11"/>
    <s v="J.Polec"/>
    <s v="PTA"/>
    <x v="1"/>
    <n v="134"/>
    <x v="90"/>
  </r>
  <r>
    <x v="1"/>
    <x v="5"/>
    <x v="11"/>
    <s v="B.Ebert"/>
    <s v="PTA"/>
    <x v="1"/>
    <n v="102"/>
    <x v="68"/>
  </r>
  <r>
    <x v="1"/>
    <x v="5"/>
    <x v="11"/>
    <s v="T.Boak"/>
    <s v="PTA"/>
    <x v="0"/>
    <n v="95"/>
    <x v="99"/>
  </r>
  <r>
    <x v="1"/>
    <x v="5"/>
    <x v="11"/>
    <s v="J.Witts"/>
    <s v="GCS"/>
    <x v="3"/>
    <n v="89"/>
    <x v="92"/>
  </r>
  <r>
    <x v="1"/>
    <x v="5"/>
    <x v="11"/>
    <s v="J.Macrae"/>
    <s v="WBD"/>
    <x v="1"/>
    <n v="118"/>
    <x v="119"/>
  </r>
  <r>
    <x v="1"/>
    <x v="5"/>
    <x v="11"/>
    <s v="M.Suckling"/>
    <s v="WBD"/>
    <x v="2"/>
    <n v="90"/>
    <x v="85"/>
  </r>
  <r>
    <x v="1"/>
    <x v="5"/>
    <x v="11"/>
    <s v="D.Mundy"/>
    <s v="FRE"/>
    <x v="0"/>
    <n v="102"/>
    <x v="19"/>
  </r>
  <r>
    <x v="1"/>
    <x v="5"/>
    <x v="11"/>
    <s v="P.Seedsman"/>
    <s v="ADE"/>
    <x v="2"/>
    <n v="112"/>
    <x v="43"/>
  </r>
  <r>
    <x v="1"/>
    <x v="5"/>
    <x v="11"/>
    <s v="K.Simpson"/>
    <s v="CAR"/>
    <x v="2"/>
    <n v="100"/>
    <x v="39"/>
  </r>
  <r>
    <x v="1"/>
    <x v="5"/>
    <x v="11"/>
    <s v="J.Gunston"/>
    <s v="HAW"/>
    <x v="0"/>
    <n v="97"/>
    <x v="24"/>
  </r>
  <r>
    <x v="1"/>
    <x v="5"/>
    <x v="11"/>
    <s v="L.Breust"/>
    <s v="HAW"/>
    <x v="0"/>
    <n v="89"/>
    <x v="69"/>
  </r>
  <r>
    <x v="1"/>
    <x v="5"/>
    <x v="11"/>
    <s v="S.Hurn"/>
    <s v="WCE"/>
    <x v="2"/>
    <n v="96"/>
    <x v="80"/>
  </r>
  <r>
    <x v="1"/>
    <x v="5"/>
    <x v="11"/>
    <s v="L.Shuey"/>
    <s v="WCE"/>
    <x v="1"/>
    <n v="90"/>
    <x v="4"/>
  </r>
  <r>
    <x v="1"/>
    <x v="5"/>
    <x v="11"/>
    <s v="C.Oliver"/>
    <s v="MEL"/>
    <x v="1"/>
    <n v="110"/>
    <x v="24"/>
  </r>
  <r>
    <x v="1"/>
    <x v="5"/>
    <x v="11"/>
    <s v="J.Waite"/>
    <s v="NTH"/>
    <x v="0"/>
    <n v="80"/>
    <x v="11"/>
  </r>
  <r>
    <x v="1"/>
    <x v="5"/>
    <x v="11"/>
    <s v="J.Steven"/>
    <s v="STK"/>
    <x v="1"/>
    <n v="92"/>
    <x v="47"/>
  </r>
  <r>
    <x v="1"/>
    <x v="5"/>
    <x v="11"/>
    <s v="S.Ross"/>
    <s v="STK"/>
    <x v="1"/>
    <n v="105"/>
    <x v="33"/>
  </r>
  <r>
    <x v="1"/>
    <x v="5"/>
    <x v="11"/>
    <s v="G.Ablett"/>
    <s v="GEE"/>
    <x v="4"/>
    <n v="120"/>
    <x v="16"/>
  </r>
  <r>
    <x v="1"/>
    <x v="5"/>
    <x v="11"/>
    <s v="T.Nankervis"/>
    <s v="RIC"/>
    <x v="4"/>
    <n v="95"/>
    <x v="41"/>
  </r>
  <r>
    <x v="1"/>
    <x v="5"/>
    <x v="11"/>
    <s v="J.Dunkley"/>
    <s v="WBD"/>
    <x v="4"/>
    <n v="61"/>
    <x v="44"/>
  </r>
  <r>
    <x v="1"/>
    <x v="5"/>
    <x v="11"/>
    <s v="S.Hill"/>
    <s v="FRE"/>
    <x v="4"/>
    <n v="78"/>
    <x v="29"/>
  </r>
  <r>
    <x v="1"/>
    <x v="6"/>
    <x v="11"/>
    <s v="M.Hurley"/>
    <s v="ESS"/>
    <x v="2"/>
    <n v="108"/>
    <x v="63"/>
  </r>
  <r>
    <x v="1"/>
    <x v="6"/>
    <x v="11"/>
    <s v="B.Ebert"/>
    <s v="PTA"/>
    <x v="1"/>
    <n v="106"/>
    <x v="63"/>
  </r>
  <r>
    <x v="1"/>
    <x v="6"/>
    <x v="11"/>
    <s v="J.Polec"/>
    <s v="PTA"/>
    <x v="1"/>
    <n v="123"/>
    <x v="55"/>
  </r>
  <r>
    <x v="1"/>
    <x v="6"/>
    <x v="11"/>
    <s v="T.Boak"/>
    <s v="PTA"/>
    <x v="0"/>
    <n v="92"/>
    <x v="4"/>
  </r>
  <r>
    <x v="1"/>
    <x v="6"/>
    <x v="11"/>
    <s v="T.Nankervis"/>
    <s v="RIC"/>
    <x v="3"/>
    <n v="90"/>
    <x v="54"/>
  </r>
  <r>
    <x v="1"/>
    <x v="6"/>
    <x v="11"/>
    <s v="J.Macrae"/>
    <s v="WBD"/>
    <x v="1"/>
    <n v="127"/>
    <x v="180"/>
  </r>
  <r>
    <x v="1"/>
    <x v="6"/>
    <x v="11"/>
    <s v="M.Suckling"/>
    <s v="WBD"/>
    <x v="2"/>
    <n v="91"/>
    <x v="7"/>
  </r>
  <r>
    <x v="1"/>
    <x v="6"/>
    <x v="11"/>
    <s v="T.Phillips"/>
    <s v="COL"/>
    <x v="1"/>
    <n v="115"/>
    <x v="134"/>
  </r>
  <r>
    <x v="1"/>
    <x v="6"/>
    <x v="11"/>
    <s v="D.Mundy"/>
    <s v="FRE"/>
    <x v="0"/>
    <n v="89"/>
    <x v="92"/>
  </r>
  <r>
    <x v="1"/>
    <x v="6"/>
    <x v="11"/>
    <s v="K.Simpson"/>
    <s v="CAR"/>
    <x v="2"/>
    <n v="95"/>
    <x v="63"/>
  </r>
  <r>
    <x v="1"/>
    <x v="6"/>
    <x v="11"/>
    <s v="D.Thomas"/>
    <s v="CAR"/>
    <x v="0"/>
    <n v="90"/>
    <x v="62"/>
  </r>
  <r>
    <x v="1"/>
    <x v="6"/>
    <x v="11"/>
    <s v="L.Breust"/>
    <s v="HAW"/>
    <x v="0"/>
    <n v="91"/>
    <x v="83"/>
  </r>
  <r>
    <x v="1"/>
    <x v="6"/>
    <x v="11"/>
    <s v="J.Gunston"/>
    <s v="HAW"/>
    <x v="0"/>
    <n v="97"/>
    <x v="33"/>
  </r>
  <r>
    <x v="1"/>
    <x v="6"/>
    <x v="11"/>
    <s v="S.Hurn"/>
    <s v="WCE"/>
    <x v="2"/>
    <n v="89"/>
    <x v="2"/>
  </r>
  <r>
    <x v="1"/>
    <x v="6"/>
    <x v="11"/>
    <s v="L.Shuey"/>
    <s v="WCE"/>
    <x v="1"/>
    <n v="81"/>
    <x v="137"/>
  </r>
  <r>
    <x v="1"/>
    <x v="6"/>
    <x v="11"/>
    <s v="C.Oliver"/>
    <s v="MEL"/>
    <x v="1"/>
    <n v="106"/>
    <x v="22"/>
  </r>
  <r>
    <x v="1"/>
    <x v="6"/>
    <x v="11"/>
    <s v="S.Ross"/>
    <s v="STK"/>
    <x v="1"/>
    <n v="107"/>
    <x v="12"/>
  </r>
  <r>
    <x v="1"/>
    <x v="6"/>
    <x v="11"/>
    <s v="J.Webster"/>
    <s v="STK"/>
    <x v="2"/>
    <n v="98"/>
    <x v="62"/>
  </r>
  <r>
    <x v="1"/>
    <x v="6"/>
    <x v="11"/>
    <s v="G.Ablett"/>
    <s v="GEE"/>
    <x v="4"/>
    <n v="120"/>
    <x v="16"/>
  </r>
  <r>
    <x v="1"/>
    <x v="6"/>
    <x v="11"/>
    <s v="J.Witts"/>
    <s v="GCS"/>
    <x v="4"/>
    <n v="91"/>
    <x v="60"/>
  </r>
  <r>
    <x v="1"/>
    <x v="6"/>
    <x v="11"/>
    <s v="T.Greene"/>
    <s v="GWS"/>
    <x v="4"/>
    <n v="81"/>
    <x v="16"/>
  </r>
  <r>
    <x v="1"/>
    <x v="6"/>
    <x v="11"/>
    <s v="J.Waite"/>
    <s v="NTH"/>
    <x v="4"/>
    <n v="80"/>
    <x v="16"/>
  </r>
  <r>
    <x v="1"/>
    <x v="7"/>
    <x v="11"/>
    <s v="M.Hurley"/>
    <s v="ESS"/>
    <x v="2"/>
    <n v="106"/>
    <x v="77"/>
  </r>
  <r>
    <x v="1"/>
    <x v="7"/>
    <x v="11"/>
    <s v="T.Boak"/>
    <s v="PTA"/>
    <x v="0"/>
    <n v="93"/>
    <x v="69"/>
  </r>
  <r>
    <x v="1"/>
    <x v="7"/>
    <x v="11"/>
    <s v="B.Ebert"/>
    <s v="PTA"/>
    <x v="1"/>
    <n v="107"/>
    <x v="3"/>
  </r>
  <r>
    <x v="1"/>
    <x v="7"/>
    <x v="11"/>
    <s v="J.Polec"/>
    <s v="PTA"/>
    <x v="1"/>
    <n v="110"/>
    <x v="11"/>
  </r>
  <r>
    <x v="1"/>
    <x v="7"/>
    <x v="11"/>
    <s v="G.Ablett"/>
    <s v="GEE"/>
    <x v="1"/>
    <n v="108"/>
    <x v="19"/>
  </r>
  <r>
    <x v="1"/>
    <x v="7"/>
    <x v="11"/>
    <s v="T.Nankervis"/>
    <s v="RIC"/>
    <x v="3"/>
    <n v="92"/>
    <x v="32"/>
  </r>
  <r>
    <x v="1"/>
    <x v="7"/>
    <x v="11"/>
    <s v="J.Macrae"/>
    <s v="WBD"/>
    <x v="1"/>
    <n v="132"/>
    <x v="170"/>
  </r>
  <r>
    <x v="1"/>
    <x v="7"/>
    <x v="11"/>
    <s v="M.Suckling"/>
    <s v="WBD"/>
    <x v="2"/>
    <n v="94"/>
    <x v="57"/>
  </r>
  <r>
    <x v="1"/>
    <x v="7"/>
    <x v="11"/>
    <s v="T.Phillips"/>
    <s v="COL"/>
    <x v="1"/>
    <n v="110"/>
    <x v="61"/>
  </r>
  <r>
    <x v="1"/>
    <x v="7"/>
    <x v="11"/>
    <s v="D.Mundy"/>
    <s v="FRE"/>
    <x v="0"/>
    <n v="89"/>
    <x v="12"/>
  </r>
  <r>
    <x v="1"/>
    <x v="7"/>
    <x v="11"/>
    <s v="K.Simpson"/>
    <s v="CAR"/>
    <x v="2"/>
    <n v="97"/>
    <x v="8"/>
  </r>
  <r>
    <x v="1"/>
    <x v="7"/>
    <x v="11"/>
    <s v="D.Thomas"/>
    <s v="CAR"/>
    <x v="0"/>
    <n v="99"/>
    <x v="48"/>
  </r>
  <r>
    <x v="1"/>
    <x v="7"/>
    <x v="11"/>
    <s v="L.Breust"/>
    <s v="HAW"/>
    <x v="0"/>
    <n v="95"/>
    <x v="63"/>
  </r>
  <r>
    <x v="1"/>
    <x v="7"/>
    <x v="11"/>
    <s v="J.Gunston"/>
    <s v="HAW"/>
    <x v="0"/>
    <n v="103"/>
    <x v="57"/>
  </r>
  <r>
    <x v="1"/>
    <x v="7"/>
    <x v="11"/>
    <s v="S.Hurn"/>
    <s v="WCE"/>
    <x v="2"/>
    <n v="89"/>
    <x v="52"/>
  </r>
  <r>
    <x v="1"/>
    <x v="7"/>
    <x v="11"/>
    <s v="C.Oliver"/>
    <s v="MEL"/>
    <x v="1"/>
    <n v="120"/>
    <x v="36"/>
  </r>
  <r>
    <x v="1"/>
    <x v="7"/>
    <x v="11"/>
    <s v="J.Webster"/>
    <s v="STK"/>
    <x v="2"/>
    <n v="107"/>
    <x v="27"/>
  </r>
  <r>
    <x v="1"/>
    <x v="7"/>
    <x v="11"/>
    <s v="S.Ross"/>
    <s v="STK"/>
    <x v="1"/>
    <n v="100"/>
    <x v="91"/>
  </r>
  <r>
    <x v="1"/>
    <x v="7"/>
    <x v="11"/>
    <s v="J.Witts"/>
    <s v="GCS"/>
    <x v="4"/>
    <n v="92"/>
    <x v="82"/>
  </r>
  <r>
    <x v="1"/>
    <x v="7"/>
    <x v="11"/>
    <s v="L.Shuey"/>
    <s v="WCE"/>
    <x v="4"/>
    <n v="81"/>
    <x v="16"/>
  </r>
  <r>
    <x v="1"/>
    <x v="7"/>
    <x v="11"/>
    <s v="T.Greene"/>
    <s v="GWS"/>
    <x v="4"/>
    <n v="81"/>
    <x v="16"/>
  </r>
  <r>
    <x v="1"/>
    <x v="7"/>
    <x v="11"/>
    <s v="J.Waite"/>
    <s v="NTH"/>
    <x v="4"/>
    <n v="71"/>
    <x v="39"/>
  </r>
  <r>
    <x v="1"/>
    <x v="8"/>
    <x v="11"/>
    <s v="T.Boak"/>
    <s v="PTA"/>
    <x v="0"/>
    <n v="102"/>
    <x v="41"/>
  </r>
  <r>
    <x v="1"/>
    <x v="8"/>
    <x v="11"/>
    <s v="B.Ebert"/>
    <s v="PTA"/>
    <x v="1"/>
    <n v="108"/>
    <x v="94"/>
  </r>
  <r>
    <x v="1"/>
    <x v="8"/>
    <x v="11"/>
    <s v="J.Polec"/>
    <s v="PTA"/>
    <x v="1"/>
    <n v="102"/>
    <x v="51"/>
  </r>
  <r>
    <x v="1"/>
    <x v="8"/>
    <x v="11"/>
    <s v="G.Ablett"/>
    <s v="GEE"/>
    <x v="1"/>
    <n v="101"/>
    <x v="23"/>
  </r>
  <r>
    <x v="1"/>
    <x v="8"/>
    <x v="11"/>
    <s v="T.Nankervis"/>
    <s v="RIC"/>
    <x v="3"/>
    <n v="94"/>
    <x v="43"/>
  </r>
  <r>
    <x v="1"/>
    <x v="8"/>
    <x v="11"/>
    <s v="M.Suckling"/>
    <s v="WBD"/>
    <x v="2"/>
    <n v="86"/>
    <x v="55"/>
  </r>
  <r>
    <x v="1"/>
    <x v="8"/>
    <x v="11"/>
    <s v="J.Macrae"/>
    <s v="WBD"/>
    <x v="1"/>
    <n v="146"/>
    <x v="143"/>
  </r>
  <r>
    <x v="1"/>
    <x v="8"/>
    <x v="11"/>
    <s v="M.Scharenberg"/>
    <s v="COL"/>
    <x v="2"/>
    <n v="85"/>
    <x v="3"/>
  </r>
  <r>
    <x v="1"/>
    <x v="8"/>
    <x v="11"/>
    <s v="T.Phillips"/>
    <s v="COL"/>
    <x v="1"/>
    <n v="114"/>
    <x v="37"/>
  </r>
  <r>
    <x v="1"/>
    <x v="8"/>
    <x v="11"/>
    <s v="D.Mundy"/>
    <s v="FRE"/>
    <x v="0"/>
    <n v="85"/>
    <x v="52"/>
  </r>
  <r>
    <x v="1"/>
    <x v="8"/>
    <x v="11"/>
    <s v="K.Simpson"/>
    <s v="CAR"/>
    <x v="2"/>
    <n v="96"/>
    <x v="6"/>
  </r>
  <r>
    <x v="1"/>
    <x v="8"/>
    <x v="11"/>
    <s v="D.Thomas"/>
    <s v="CAR"/>
    <x v="0"/>
    <n v="99"/>
    <x v="21"/>
  </r>
  <r>
    <x v="1"/>
    <x v="8"/>
    <x v="11"/>
    <s v="J.Gunston"/>
    <s v="HAW"/>
    <x v="0"/>
    <n v="103"/>
    <x v="57"/>
  </r>
  <r>
    <x v="1"/>
    <x v="8"/>
    <x v="11"/>
    <s v="L.Breust"/>
    <s v="HAW"/>
    <x v="0"/>
    <n v="81"/>
    <x v="61"/>
  </r>
  <r>
    <x v="1"/>
    <x v="8"/>
    <x v="11"/>
    <s v="S.Hurn"/>
    <s v="WCE"/>
    <x v="2"/>
    <n v="89"/>
    <x v="43"/>
  </r>
  <r>
    <x v="1"/>
    <x v="8"/>
    <x v="11"/>
    <s v="C.Oliver"/>
    <s v="MEL"/>
    <x v="1"/>
    <n v="112"/>
    <x v="64"/>
  </r>
  <r>
    <x v="1"/>
    <x v="8"/>
    <x v="11"/>
    <s v="J.Webster"/>
    <s v="STK"/>
    <x v="2"/>
    <n v="108"/>
    <x v="12"/>
  </r>
  <r>
    <x v="1"/>
    <x v="8"/>
    <x v="11"/>
    <s v="S.Ross"/>
    <s v="STK"/>
    <x v="1"/>
    <n v="105"/>
    <x v="55"/>
  </r>
  <r>
    <x v="1"/>
    <x v="8"/>
    <x v="11"/>
    <s v="M.Hurley"/>
    <s v="ESS"/>
    <x v="4"/>
    <n v="106"/>
    <x v="16"/>
  </r>
  <r>
    <x v="1"/>
    <x v="8"/>
    <x v="11"/>
    <s v="J.Witts"/>
    <s v="GCS"/>
    <x v="4"/>
    <n v="99"/>
    <x v="76"/>
  </r>
  <r>
    <x v="1"/>
    <x v="8"/>
    <x v="11"/>
    <s v="L.Shuey"/>
    <s v="WCE"/>
    <x v="4"/>
    <n v="81"/>
    <x v="16"/>
  </r>
  <r>
    <x v="1"/>
    <x v="8"/>
    <x v="11"/>
    <s v="T.Greene"/>
    <s v="GWS"/>
    <x v="4"/>
    <n v="81"/>
    <x v="16"/>
  </r>
  <r>
    <x v="1"/>
    <x v="9"/>
    <x v="11"/>
    <s v="T.Boak"/>
    <s v="PTA"/>
    <x v="0"/>
    <n v="102"/>
    <x v="16"/>
  </r>
  <r>
    <x v="1"/>
    <x v="9"/>
    <x v="11"/>
    <s v="J.Polec"/>
    <s v="PTA"/>
    <x v="1"/>
    <n v="102"/>
    <x v="16"/>
  </r>
  <r>
    <x v="1"/>
    <x v="9"/>
    <x v="11"/>
    <s v="G.Ablett"/>
    <s v="GEE"/>
    <x v="1"/>
    <n v="95"/>
    <x v="33"/>
  </r>
  <r>
    <x v="1"/>
    <x v="9"/>
    <x v="11"/>
    <s v="T.Nankervis"/>
    <s v="RIC"/>
    <x v="3"/>
    <n v="101"/>
    <x v="8"/>
  </r>
  <r>
    <x v="1"/>
    <x v="9"/>
    <x v="11"/>
    <s v="M.Suckling"/>
    <s v="WBD"/>
    <x v="2"/>
    <n v="93"/>
    <x v="56"/>
  </r>
  <r>
    <x v="1"/>
    <x v="9"/>
    <x v="11"/>
    <s v="J.Macrae"/>
    <s v="WBD"/>
    <x v="1"/>
    <n v="147"/>
    <x v="57"/>
  </r>
  <r>
    <x v="1"/>
    <x v="9"/>
    <x v="11"/>
    <s v="T.Phillips"/>
    <s v="COL"/>
    <x v="1"/>
    <n v="125"/>
    <x v="90"/>
  </r>
  <r>
    <x v="1"/>
    <x v="9"/>
    <x v="11"/>
    <s v="M.Scharenberg"/>
    <s v="COL"/>
    <x v="2"/>
    <n v="88"/>
    <x v="2"/>
  </r>
  <r>
    <x v="1"/>
    <x v="9"/>
    <x v="11"/>
    <s v="D.Mundy"/>
    <s v="FRE"/>
    <x v="0"/>
    <n v="82"/>
    <x v="83"/>
  </r>
  <r>
    <x v="1"/>
    <x v="9"/>
    <x v="11"/>
    <s v="K.Simpson"/>
    <s v="CAR"/>
    <x v="2"/>
    <n v="95"/>
    <x v="123"/>
  </r>
  <r>
    <x v="1"/>
    <x v="9"/>
    <x v="11"/>
    <s v="L.Breust"/>
    <s v="HAW"/>
    <x v="0"/>
    <n v="68"/>
    <x v="79"/>
  </r>
  <r>
    <x v="1"/>
    <x v="9"/>
    <x v="11"/>
    <s v="J.Gunston"/>
    <s v="HAW"/>
    <x v="0"/>
    <n v="93"/>
    <x v="108"/>
  </r>
  <r>
    <x v="1"/>
    <x v="9"/>
    <x v="11"/>
    <s v="S.Hurn"/>
    <s v="WCE"/>
    <x v="2"/>
    <n v="96"/>
    <x v="85"/>
  </r>
  <r>
    <x v="1"/>
    <x v="9"/>
    <x v="11"/>
    <s v="C.Oliver"/>
    <s v="MEL"/>
    <x v="1"/>
    <n v="110"/>
    <x v="19"/>
  </r>
  <r>
    <x v="1"/>
    <x v="9"/>
    <x v="11"/>
    <s v="T.Dumont"/>
    <s v="NTH"/>
    <x v="1"/>
    <n v="74"/>
    <x v="7"/>
  </r>
  <r>
    <x v="1"/>
    <x v="9"/>
    <x v="11"/>
    <s v="J.Waite"/>
    <s v="NTH"/>
    <x v="0"/>
    <n v="86"/>
    <x v="35"/>
  </r>
  <r>
    <x v="1"/>
    <x v="9"/>
    <x v="11"/>
    <s v="S.Ross"/>
    <s v="STK"/>
    <x v="1"/>
    <n v="92"/>
    <x v="47"/>
  </r>
  <r>
    <x v="1"/>
    <x v="9"/>
    <x v="11"/>
    <s v="J.Webster"/>
    <s v="STK"/>
    <x v="2"/>
    <n v="114"/>
    <x v="81"/>
  </r>
  <r>
    <x v="1"/>
    <x v="9"/>
    <x v="11"/>
    <s v="M.Hurley"/>
    <s v="ESS"/>
    <x v="4"/>
    <n v="106"/>
    <x v="16"/>
  </r>
  <r>
    <x v="1"/>
    <x v="9"/>
    <x v="11"/>
    <s v="B.Ebert"/>
    <s v="PTA"/>
    <x v="4"/>
    <n v="108"/>
    <x v="16"/>
  </r>
  <r>
    <x v="1"/>
    <x v="9"/>
    <x v="11"/>
    <s v="L.Shuey"/>
    <s v="WCE"/>
    <x v="4"/>
    <n v="81"/>
    <x v="16"/>
  </r>
  <r>
    <x v="1"/>
    <x v="9"/>
    <x v="11"/>
    <s v="T.Greene"/>
    <s v="GWS"/>
    <x v="4"/>
    <n v="81"/>
    <x v="16"/>
  </r>
  <r>
    <x v="1"/>
    <x v="10"/>
    <x v="11"/>
    <s v="M.Hurley"/>
    <s v="ESS"/>
    <x v="2"/>
    <n v="98"/>
    <x v="96"/>
  </r>
  <r>
    <x v="1"/>
    <x v="10"/>
    <x v="11"/>
    <s v="B.Ebert"/>
    <s v="PTA"/>
    <x v="1"/>
    <n v="92"/>
    <x v="116"/>
  </r>
  <r>
    <x v="1"/>
    <x v="10"/>
    <x v="11"/>
    <s v="T.Boak"/>
    <s v="PTA"/>
    <x v="0"/>
    <n v="95"/>
    <x v="61"/>
  </r>
  <r>
    <x v="1"/>
    <x v="10"/>
    <x v="11"/>
    <s v="G.Ablett"/>
    <s v="GEE"/>
    <x v="1"/>
    <n v="93"/>
    <x v="65"/>
  </r>
  <r>
    <x v="1"/>
    <x v="10"/>
    <x v="11"/>
    <s v="T.Nankervis"/>
    <s v="RIC"/>
    <x v="3"/>
    <n v="95"/>
    <x v="19"/>
  </r>
  <r>
    <x v="1"/>
    <x v="10"/>
    <x v="11"/>
    <s v="J.Macrae"/>
    <s v="WBD"/>
    <x v="1"/>
    <n v="140"/>
    <x v="62"/>
  </r>
  <r>
    <x v="1"/>
    <x v="10"/>
    <x v="11"/>
    <s v="M.Suckling"/>
    <s v="WBD"/>
    <x v="2"/>
    <n v="94"/>
    <x v="25"/>
  </r>
  <r>
    <x v="1"/>
    <x v="10"/>
    <x v="11"/>
    <s v="T.Phillips"/>
    <s v="COL"/>
    <x v="1"/>
    <n v="129"/>
    <x v="134"/>
  </r>
  <r>
    <x v="1"/>
    <x v="10"/>
    <x v="11"/>
    <s v="D.Mundy"/>
    <s v="FRE"/>
    <x v="0"/>
    <n v="77"/>
    <x v="21"/>
  </r>
  <r>
    <x v="1"/>
    <x v="10"/>
    <x v="11"/>
    <s v="K.Simpson"/>
    <s v="CAR"/>
    <x v="2"/>
    <n v="97"/>
    <x v="102"/>
  </r>
  <r>
    <x v="1"/>
    <x v="10"/>
    <x v="11"/>
    <s v="L.Breust"/>
    <s v="HAW"/>
    <x v="0"/>
    <n v="65"/>
    <x v="91"/>
  </r>
  <r>
    <x v="1"/>
    <x v="10"/>
    <x v="11"/>
    <s v="J.Gunston"/>
    <s v="HAW"/>
    <x v="0"/>
    <n v="95"/>
    <x v="25"/>
  </r>
  <r>
    <x v="1"/>
    <x v="10"/>
    <x v="11"/>
    <s v="L.Shuey"/>
    <s v="WCE"/>
    <x v="1"/>
    <n v="81"/>
    <x v="16"/>
  </r>
  <r>
    <x v="1"/>
    <x v="10"/>
    <x v="11"/>
    <s v="S.Hurn"/>
    <s v="WCE"/>
    <x v="2"/>
    <n v="94"/>
    <x v="65"/>
  </r>
  <r>
    <x v="1"/>
    <x v="10"/>
    <x v="11"/>
    <s v="C.Oliver"/>
    <s v="MEL"/>
    <x v="1"/>
    <n v="118"/>
    <x v="41"/>
  </r>
  <r>
    <x v="1"/>
    <x v="10"/>
    <x v="11"/>
    <s v="J.Waite"/>
    <s v="NTH"/>
    <x v="0"/>
    <n v="86"/>
    <x v="16"/>
  </r>
  <r>
    <x v="1"/>
    <x v="10"/>
    <x v="11"/>
    <s v="S.Ross"/>
    <s v="STK"/>
    <x v="1"/>
    <n v="91"/>
    <x v="21"/>
  </r>
  <r>
    <x v="1"/>
    <x v="10"/>
    <x v="11"/>
    <s v="J.Webster"/>
    <s v="STK"/>
    <x v="2"/>
    <n v="105"/>
    <x v="29"/>
  </r>
  <r>
    <x v="1"/>
    <x v="10"/>
    <x v="11"/>
    <s v="J.Polec"/>
    <s v="PTA"/>
    <x v="4"/>
    <n v="104"/>
    <x v="1"/>
  </r>
  <r>
    <x v="1"/>
    <x v="10"/>
    <x v="11"/>
    <s v="M.Scharenberg"/>
    <s v="COL"/>
    <x v="4"/>
    <n v="82"/>
    <x v="11"/>
  </r>
  <r>
    <x v="1"/>
    <x v="10"/>
    <x v="11"/>
    <s v="M.Kreuzer"/>
    <s v="CAR"/>
    <x v="4"/>
    <n v="91"/>
    <x v="48"/>
  </r>
  <r>
    <x v="1"/>
    <x v="10"/>
    <x v="11"/>
    <s v="T.Greene"/>
    <s v="GWS"/>
    <x v="4"/>
    <n v="81"/>
    <x v="16"/>
  </r>
  <r>
    <x v="1"/>
    <x v="11"/>
    <x v="11"/>
    <s v="M.Hurley"/>
    <s v="ESS"/>
    <x v="2"/>
    <n v="91"/>
    <x v="43"/>
  </r>
  <r>
    <x v="1"/>
    <x v="11"/>
    <x v="11"/>
    <s v="T.Boak"/>
    <s v="PTA"/>
    <x v="0"/>
    <n v="88"/>
    <x v="11"/>
  </r>
  <r>
    <x v="1"/>
    <x v="11"/>
    <x v="11"/>
    <s v="J.Polec"/>
    <s v="PTA"/>
    <x v="1"/>
    <n v="98"/>
    <x v="63"/>
  </r>
  <r>
    <x v="1"/>
    <x v="11"/>
    <x v="11"/>
    <s v="B.Ebert"/>
    <s v="PTA"/>
    <x v="1"/>
    <n v="77"/>
    <x v="77"/>
  </r>
  <r>
    <x v="1"/>
    <x v="11"/>
    <x v="11"/>
    <s v="G.Ablett"/>
    <s v="GEE"/>
    <x v="1"/>
    <n v="104"/>
    <x v="103"/>
  </r>
  <r>
    <x v="1"/>
    <x v="11"/>
    <x v="11"/>
    <s v="T.Nankervis"/>
    <s v="RIC"/>
    <x v="3"/>
    <n v="90"/>
    <x v="86"/>
  </r>
  <r>
    <x v="1"/>
    <x v="11"/>
    <x v="11"/>
    <s v="J.Macrae"/>
    <s v="WBD"/>
    <x v="1"/>
    <n v="140"/>
    <x v="16"/>
  </r>
  <r>
    <x v="1"/>
    <x v="11"/>
    <x v="11"/>
    <s v="M.Scharenberg"/>
    <s v="COL"/>
    <x v="2"/>
    <n v="79"/>
    <x v="79"/>
  </r>
  <r>
    <x v="1"/>
    <x v="11"/>
    <x v="11"/>
    <s v="T.Phillips"/>
    <s v="COL"/>
    <x v="1"/>
    <n v="112"/>
    <x v="100"/>
  </r>
  <r>
    <x v="1"/>
    <x v="11"/>
    <x v="11"/>
    <s v="D.Mundy"/>
    <s v="FRE"/>
    <x v="0"/>
    <n v="86"/>
    <x v="19"/>
  </r>
  <r>
    <x v="1"/>
    <x v="11"/>
    <x v="11"/>
    <s v="K.Simpson"/>
    <s v="CAR"/>
    <x v="2"/>
    <n v="97"/>
    <x v="16"/>
  </r>
  <r>
    <x v="1"/>
    <x v="11"/>
    <x v="11"/>
    <s v="J.Gunston"/>
    <s v="HAW"/>
    <x v="0"/>
    <n v="95"/>
    <x v="16"/>
  </r>
  <r>
    <x v="1"/>
    <x v="11"/>
    <x v="11"/>
    <s v="L.Breust"/>
    <s v="HAW"/>
    <x v="0"/>
    <n v="65"/>
    <x v="16"/>
  </r>
  <r>
    <x v="1"/>
    <x v="11"/>
    <x v="11"/>
    <s v="S.Hurn"/>
    <s v="WCE"/>
    <x v="2"/>
    <n v="94"/>
    <x v="16"/>
  </r>
  <r>
    <x v="1"/>
    <x v="11"/>
    <x v="11"/>
    <s v="C.Oliver"/>
    <s v="MEL"/>
    <x v="1"/>
    <n v="118"/>
    <x v="95"/>
  </r>
  <r>
    <x v="1"/>
    <x v="11"/>
    <x v="11"/>
    <s v="J.Waite"/>
    <s v="NTH"/>
    <x v="0"/>
    <n v="86"/>
    <x v="16"/>
  </r>
  <r>
    <x v="1"/>
    <x v="11"/>
    <x v="11"/>
    <s v="J.Webster"/>
    <s v="STK"/>
    <x v="2"/>
    <n v="105"/>
    <x v="72"/>
  </r>
  <r>
    <x v="1"/>
    <x v="11"/>
    <x v="11"/>
    <s v="S.Ross"/>
    <s v="STK"/>
    <x v="1"/>
    <n v="87"/>
    <x v="9"/>
  </r>
  <r>
    <x v="1"/>
    <x v="11"/>
    <x v="11"/>
    <s v="M.Suckling"/>
    <s v="WBD"/>
    <x v="4"/>
    <n v="94"/>
    <x v="16"/>
  </r>
  <r>
    <x v="1"/>
    <x v="11"/>
    <x v="11"/>
    <s v="M.Kreuzer"/>
    <s v="CAR"/>
    <x v="4"/>
    <n v="91"/>
    <x v="16"/>
  </r>
  <r>
    <x v="1"/>
    <x v="11"/>
    <x v="11"/>
    <s v="L.Shuey"/>
    <s v="WCE"/>
    <x v="4"/>
    <n v="81"/>
    <x v="16"/>
  </r>
  <r>
    <x v="1"/>
    <x v="11"/>
    <x v="11"/>
    <s v="T.Greene"/>
    <s v="GWS"/>
    <x v="4"/>
    <n v="81"/>
    <x v="16"/>
  </r>
  <r>
    <x v="1"/>
    <x v="12"/>
    <x v="11"/>
    <s v="M.Hurley"/>
    <s v="ESS"/>
    <x v="2"/>
    <n v="91"/>
    <x v="16"/>
  </r>
  <r>
    <x v="1"/>
    <x v="12"/>
    <x v="11"/>
    <s v="J.Polec"/>
    <s v="PTA"/>
    <x v="1"/>
    <n v="98"/>
    <x v="102"/>
  </r>
  <r>
    <x v="1"/>
    <x v="12"/>
    <x v="11"/>
    <s v="B.Ebert"/>
    <s v="PTA"/>
    <x v="1"/>
    <n v="76"/>
    <x v="64"/>
  </r>
  <r>
    <x v="1"/>
    <x v="12"/>
    <x v="11"/>
    <s v="T.Boak"/>
    <s v="PTA"/>
    <x v="0"/>
    <n v="81"/>
    <x v="88"/>
  </r>
  <r>
    <x v="1"/>
    <x v="12"/>
    <x v="11"/>
    <s v="G.Ablett"/>
    <s v="GEE"/>
    <x v="1"/>
    <n v="101"/>
    <x v="94"/>
  </r>
  <r>
    <x v="1"/>
    <x v="12"/>
    <x v="11"/>
    <s v="L.McCarthy"/>
    <s v="GEE"/>
    <x v="0"/>
    <n v="62"/>
    <x v="125"/>
  </r>
  <r>
    <x v="1"/>
    <x v="12"/>
    <x v="11"/>
    <s v="J.Macrae"/>
    <s v="WBD"/>
    <x v="1"/>
    <n v="114"/>
    <x v="50"/>
  </r>
  <r>
    <x v="1"/>
    <x v="12"/>
    <x v="11"/>
    <s v="M.Suckling"/>
    <s v="WBD"/>
    <x v="2"/>
    <n v="94"/>
    <x v="16"/>
  </r>
  <r>
    <x v="1"/>
    <x v="12"/>
    <x v="11"/>
    <s v="D.Mundy"/>
    <s v="FRE"/>
    <x v="0"/>
    <n v="81"/>
    <x v="55"/>
  </r>
  <r>
    <x v="1"/>
    <x v="12"/>
    <x v="11"/>
    <s v="M.Kreuzer"/>
    <s v="CAR"/>
    <x v="3"/>
    <n v="93"/>
    <x v="21"/>
  </r>
  <r>
    <x v="1"/>
    <x v="12"/>
    <x v="11"/>
    <s v="K.Simpson"/>
    <s v="CAR"/>
    <x v="2"/>
    <n v="102"/>
    <x v="38"/>
  </r>
  <r>
    <x v="1"/>
    <x v="12"/>
    <x v="11"/>
    <s v="J.Gunston"/>
    <s v="HAW"/>
    <x v="0"/>
    <n v="103"/>
    <x v="38"/>
  </r>
  <r>
    <x v="1"/>
    <x v="12"/>
    <x v="11"/>
    <s v="L.Breust"/>
    <s v="HAW"/>
    <x v="0"/>
    <n v="71"/>
    <x v="22"/>
  </r>
  <r>
    <x v="1"/>
    <x v="12"/>
    <x v="11"/>
    <s v="S.Hurn"/>
    <s v="WCE"/>
    <x v="2"/>
    <n v="85"/>
    <x v="61"/>
  </r>
  <r>
    <x v="1"/>
    <x v="12"/>
    <x v="11"/>
    <s v="L.Shuey"/>
    <s v="WCE"/>
    <x v="1"/>
    <n v="71"/>
    <x v="74"/>
  </r>
  <r>
    <x v="1"/>
    <x v="12"/>
    <x v="11"/>
    <s v="J.Steele"/>
    <s v="STK"/>
    <x v="1"/>
    <n v="80"/>
    <x v="67"/>
  </r>
  <r>
    <x v="1"/>
    <x v="12"/>
    <x v="11"/>
    <s v="S.Ross"/>
    <s v="STK"/>
    <x v="1"/>
    <n v="101"/>
    <x v="75"/>
  </r>
  <r>
    <x v="1"/>
    <x v="12"/>
    <x v="11"/>
    <s v="J.Webster"/>
    <s v="STK"/>
    <x v="2"/>
    <n v="83"/>
    <x v="142"/>
  </r>
  <r>
    <x v="1"/>
    <x v="12"/>
    <x v="11"/>
    <s v="T.Phillips"/>
    <s v="COL"/>
    <x v="4"/>
    <n v="112"/>
    <x v="16"/>
  </r>
  <r>
    <x v="1"/>
    <x v="12"/>
    <x v="11"/>
    <s v="C.Oliver"/>
    <s v="MEL"/>
    <x v="4"/>
    <n v="118"/>
    <x v="16"/>
  </r>
  <r>
    <x v="1"/>
    <x v="12"/>
    <x v="11"/>
    <s v="T.Greene"/>
    <s v="GWS"/>
    <x v="4"/>
    <n v="81"/>
    <x v="16"/>
  </r>
  <r>
    <x v="1"/>
    <x v="12"/>
    <x v="11"/>
    <s v="J.Waite"/>
    <s v="NTH"/>
    <x v="4"/>
    <n v="86"/>
    <x v="16"/>
  </r>
  <r>
    <x v="1"/>
    <x v="13"/>
    <x v="11"/>
    <s v="M.Hurley"/>
    <s v="ESS"/>
    <x v="2"/>
    <n v="88"/>
    <x v="69"/>
  </r>
  <r>
    <x v="1"/>
    <x v="13"/>
    <x v="11"/>
    <s v="J.Polec"/>
    <s v="PTA"/>
    <x v="1"/>
    <n v="107"/>
    <x v="32"/>
  </r>
  <r>
    <x v="1"/>
    <x v="13"/>
    <x v="11"/>
    <s v="B.Ebert"/>
    <s v="PTA"/>
    <x v="1"/>
    <n v="73"/>
    <x v="94"/>
  </r>
  <r>
    <x v="1"/>
    <x v="13"/>
    <x v="11"/>
    <s v="T.Boak"/>
    <s v="PTA"/>
    <x v="0"/>
    <n v="82"/>
    <x v="9"/>
  </r>
  <r>
    <x v="1"/>
    <x v="13"/>
    <x v="11"/>
    <s v="G.Ablett"/>
    <s v="GEE"/>
    <x v="1"/>
    <n v="101"/>
    <x v="16"/>
  </r>
  <r>
    <x v="1"/>
    <x v="13"/>
    <x v="11"/>
    <s v="M.Suckling"/>
    <s v="WBD"/>
    <x v="2"/>
    <n v="94"/>
    <x v="16"/>
  </r>
  <r>
    <x v="1"/>
    <x v="13"/>
    <x v="11"/>
    <s v="T.Phillips"/>
    <s v="COL"/>
    <x v="1"/>
    <n v="118"/>
    <x v="24"/>
  </r>
  <r>
    <x v="1"/>
    <x v="13"/>
    <x v="11"/>
    <s v="M.Kreuzer"/>
    <s v="CAR"/>
    <x v="3"/>
    <n v="78"/>
    <x v="146"/>
  </r>
  <r>
    <x v="1"/>
    <x v="13"/>
    <x v="11"/>
    <s v="K.Simpson"/>
    <s v="CAR"/>
    <x v="2"/>
    <n v="105"/>
    <x v="18"/>
  </r>
  <r>
    <x v="1"/>
    <x v="13"/>
    <x v="11"/>
    <s v="L.Breust"/>
    <s v="HAW"/>
    <x v="0"/>
    <n v="77"/>
    <x v="134"/>
  </r>
  <r>
    <x v="1"/>
    <x v="13"/>
    <x v="11"/>
    <s v="J.Gunston"/>
    <s v="HAW"/>
    <x v="0"/>
    <n v="97"/>
    <x v="11"/>
  </r>
  <r>
    <x v="1"/>
    <x v="13"/>
    <x v="11"/>
    <s v="M.LeCras"/>
    <s v="WCE"/>
    <x v="0"/>
    <n v="76"/>
    <x v="50"/>
  </r>
  <r>
    <x v="1"/>
    <x v="13"/>
    <x v="11"/>
    <s v="L.Shuey"/>
    <s v="WCE"/>
    <x v="1"/>
    <n v="63"/>
    <x v="28"/>
  </r>
  <r>
    <x v="1"/>
    <x v="13"/>
    <x v="11"/>
    <s v="S.Hurn"/>
    <s v="WCE"/>
    <x v="2"/>
    <n v="88"/>
    <x v="25"/>
  </r>
  <r>
    <x v="1"/>
    <x v="13"/>
    <x v="11"/>
    <s v="C.Oliver"/>
    <s v="MEL"/>
    <x v="1"/>
    <n v="111"/>
    <x v="31"/>
  </r>
  <r>
    <x v="1"/>
    <x v="13"/>
    <x v="11"/>
    <s v="C.Petracca"/>
    <s v="MEL"/>
    <x v="0"/>
    <n v="72"/>
    <x v="29"/>
  </r>
  <r>
    <x v="1"/>
    <x v="13"/>
    <x v="11"/>
    <s v="S.Ross"/>
    <s v="STK"/>
    <x v="1"/>
    <n v="101"/>
    <x v="16"/>
  </r>
  <r>
    <x v="1"/>
    <x v="13"/>
    <x v="11"/>
    <s v="J.Webster"/>
    <s v="STK"/>
    <x v="2"/>
    <n v="83"/>
    <x v="16"/>
  </r>
  <r>
    <x v="1"/>
    <x v="13"/>
    <x v="11"/>
    <s v="J.Macrae"/>
    <s v="WBD"/>
    <x v="4"/>
    <n v="114"/>
    <x v="16"/>
  </r>
  <r>
    <x v="1"/>
    <x v="13"/>
    <x v="11"/>
    <s v="D.Mundy"/>
    <s v="FRE"/>
    <x v="4"/>
    <n v="81"/>
    <x v="16"/>
  </r>
  <r>
    <x v="1"/>
    <x v="13"/>
    <x v="11"/>
    <s v="T.Greene"/>
    <s v="GWS"/>
    <x v="4"/>
    <n v="81"/>
    <x v="16"/>
  </r>
  <r>
    <x v="1"/>
    <x v="13"/>
    <x v="11"/>
    <s v="J.Waite"/>
    <s v="NTH"/>
    <x v="4"/>
    <n v="86"/>
    <x v="16"/>
  </r>
  <r>
    <x v="1"/>
    <x v="14"/>
    <x v="11"/>
    <s v="M.Hurley"/>
    <s v="ESS"/>
    <x v="2"/>
    <n v="86"/>
    <x v="24"/>
  </r>
  <r>
    <x v="1"/>
    <x v="14"/>
    <x v="11"/>
    <s v="J.Polec"/>
    <s v="PTA"/>
    <x v="1"/>
    <n v="104"/>
    <x v="44"/>
  </r>
  <r>
    <x v="1"/>
    <x v="14"/>
    <x v="11"/>
    <s v="B.Ebert"/>
    <s v="PTA"/>
    <x v="1"/>
    <n v="74"/>
    <x v="54"/>
  </r>
  <r>
    <x v="1"/>
    <x v="14"/>
    <x v="11"/>
    <s v="T.Boak"/>
    <s v="PTA"/>
    <x v="0"/>
    <n v="71"/>
    <x v="6"/>
  </r>
  <r>
    <x v="1"/>
    <x v="14"/>
    <x v="11"/>
    <s v="G.Ablett"/>
    <s v="GEE"/>
    <x v="1"/>
    <n v="111"/>
    <x v="35"/>
  </r>
  <r>
    <x v="1"/>
    <x v="14"/>
    <x v="11"/>
    <s v="R.Stanley"/>
    <s v="GEE"/>
    <x v="0"/>
    <n v="87"/>
    <x v="99"/>
  </r>
  <r>
    <x v="1"/>
    <x v="14"/>
    <x v="11"/>
    <s v="T.Nankervis"/>
    <s v="RIC"/>
    <x v="3"/>
    <n v="92"/>
    <x v="90"/>
  </r>
  <r>
    <x v="1"/>
    <x v="14"/>
    <x v="11"/>
    <s v="T.Phillips"/>
    <s v="COL"/>
    <x v="1"/>
    <n v="105"/>
    <x v="29"/>
  </r>
  <r>
    <x v="1"/>
    <x v="14"/>
    <x v="11"/>
    <s v="D.Mundy"/>
    <s v="FRE"/>
    <x v="0"/>
    <n v="79"/>
    <x v="6"/>
  </r>
  <r>
    <x v="1"/>
    <x v="14"/>
    <x v="11"/>
    <s v="T.Doedee"/>
    <s v="ADE"/>
    <x v="2"/>
    <n v="82"/>
    <x v="99"/>
  </r>
  <r>
    <x v="1"/>
    <x v="14"/>
    <x v="11"/>
    <s v="K.Simpson"/>
    <s v="CAR"/>
    <x v="2"/>
    <n v="118"/>
    <x v="68"/>
  </r>
  <r>
    <x v="1"/>
    <x v="14"/>
    <x v="11"/>
    <s v="L.Breust"/>
    <s v="HAW"/>
    <x v="0"/>
    <n v="85"/>
    <x v="99"/>
  </r>
  <r>
    <x v="1"/>
    <x v="14"/>
    <x v="11"/>
    <s v="J.Gunston"/>
    <s v="HAW"/>
    <x v="0"/>
    <n v="97"/>
    <x v="16"/>
  </r>
  <r>
    <x v="1"/>
    <x v="14"/>
    <x v="11"/>
    <s v="L.Hodge"/>
    <s v="BRL"/>
    <x v="2"/>
    <n v="92"/>
    <x v="9"/>
  </r>
  <r>
    <x v="1"/>
    <x v="14"/>
    <x v="11"/>
    <s v="S.Hurn"/>
    <s v="WCE"/>
    <x v="2"/>
    <n v="93"/>
    <x v="48"/>
  </r>
  <r>
    <x v="1"/>
    <x v="14"/>
    <x v="11"/>
    <s v="L.Shuey"/>
    <s v="WCE"/>
    <x v="1"/>
    <n v="66"/>
    <x v="56"/>
  </r>
  <r>
    <x v="1"/>
    <x v="14"/>
    <x v="11"/>
    <s v="C.Oliver"/>
    <s v="MEL"/>
    <x v="1"/>
    <n v="105"/>
    <x v="13"/>
  </r>
  <r>
    <x v="1"/>
    <x v="14"/>
    <x v="11"/>
    <s v="S.Ross"/>
    <s v="STK"/>
    <x v="1"/>
    <n v="97"/>
    <x v="13"/>
  </r>
  <r>
    <x v="1"/>
    <x v="14"/>
    <x v="11"/>
    <s v="M.Suckling"/>
    <s v="WBD"/>
    <x v="4"/>
    <n v="94"/>
    <x v="16"/>
  </r>
  <r>
    <x v="1"/>
    <x v="14"/>
    <x v="11"/>
    <s v="J.Macrae"/>
    <s v="WBD"/>
    <x v="4"/>
    <n v="114"/>
    <x v="16"/>
  </r>
  <r>
    <x v="1"/>
    <x v="14"/>
    <x v="11"/>
    <s v="T.Greene"/>
    <s v="GWS"/>
    <x v="4"/>
    <n v="81"/>
    <x v="16"/>
  </r>
  <r>
    <x v="1"/>
    <x v="14"/>
    <x v="11"/>
    <s v="J.Webster"/>
    <s v="STK"/>
    <x v="4"/>
    <n v="83"/>
    <x v="16"/>
  </r>
  <r>
    <x v="1"/>
    <x v="15"/>
    <x v="11"/>
    <s v="M.Hurley"/>
    <s v="ESS"/>
    <x v="2"/>
    <n v="93"/>
    <x v="47"/>
  </r>
  <r>
    <x v="1"/>
    <x v="15"/>
    <x v="11"/>
    <s v="J.Polec"/>
    <s v="PTA"/>
    <x v="1"/>
    <n v="103"/>
    <x v="64"/>
  </r>
  <r>
    <x v="1"/>
    <x v="15"/>
    <x v="11"/>
    <s v="B.Ebert"/>
    <s v="PTA"/>
    <x v="1"/>
    <n v="80"/>
    <x v="21"/>
  </r>
  <r>
    <x v="1"/>
    <x v="15"/>
    <x v="11"/>
    <s v="T.Boak"/>
    <s v="PTA"/>
    <x v="0"/>
    <n v="76"/>
    <x v="9"/>
  </r>
  <r>
    <x v="1"/>
    <x v="15"/>
    <x v="11"/>
    <s v="G.Ablett"/>
    <s v="GEE"/>
    <x v="1"/>
    <n v="108"/>
    <x v="91"/>
  </r>
  <r>
    <x v="1"/>
    <x v="15"/>
    <x v="11"/>
    <s v="R.Stanley"/>
    <s v="GEE"/>
    <x v="0"/>
    <n v="90"/>
    <x v="83"/>
  </r>
  <r>
    <x v="1"/>
    <x v="15"/>
    <x v="11"/>
    <s v="T.Nankervis"/>
    <s v="RIC"/>
    <x v="3"/>
    <n v="94"/>
    <x v="40"/>
  </r>
  <r>
    <x v="1"/>
    <x v="15"/>
    <x v="11"/>
    <s v="T.Phillips"/>
    <s v="COL"/>
    <x v="1"/>
    <n v="95"/>
    <x v="17"/>
  </r>
  <r>
    <x v="1"/>
    <x v="15"/>
    <x v="11"/>
    <s v="D.Mundy"/>
    <s v="FRE"/>
    <x v="0"/>
    <n v="81"/>
    <x v="35"/>
  </r>
  <r>
    <x v="1"/>
    <x v="15"/>
    <x v="11"/>
    <s v="T.Doedee"/>
    <s v="ADE"/>
    <x v="2"/>
    <n v="84"/>
    <x v="20"/>
  </r>
  <r>
    <x v="1"/>
    <x v="15"/>
    <x v="11"/>
    <s v="K.Simpson"/>
    <s v="CAR"/>
    <x v="2"/>
    <n v="118"/>
    <x v="16"/>
  </r>
  <r>
    <x v="1"/>
    <x v="15"/>
    <x v="11"/>
    <s v="L.Breust"/>
    <s v="HAW"/>
    <x v="0"/>
    <n v="106"/>
    <x v="139"/>
  </r>
  <r>
    <x v="1"/>
    <x v="15"/>
    <x v="11"/>
    <s v="J.Gunston"/>
    <s v="HAW"/>
    <x v="0"/>
    <n v="101"/>
    <x v="38"/>
  </r>
  <r>
    <x v="1"/>
    <x v="15"/>
    <x v="11"/>
    <s v="S.Hurn"/>
    <s v="WCE"/>
    <x v="2"/>
    <n v="94"/>
    <x v="57"/>
  </r>
  <r>
    <x v="1"/>
    <x v="15"/>
    <x v="11"/>
    <s v="L.Shuey"/>
    <s v="WCE"/>
    <x v="1"/>
    <n v="67"/>
    <x v="62"/>
  </r>
  <r>
    <x v="1"/>
    <x v="15"/>
    <x v="11"/>
    <s v="C.Oliver"/>
    <s v="MEL"/>
    <x v="1"/>
    <n v="117"/>
    <x v="149"/>
  </r>
  <r>
    <x v="1"/>
    <x v="15"/>
    <x v="11"/>
    <s v="S.Ross"/>
    <s v="STK"/>
    <x v="1"/>
    <n v="92"/>
    <x v="55"/>
  </r>
  <r>
    <x v="1"/>
    <x v="15"/>
    <x v="11"/>
    <s v="J.Webster"/>
    <s v="STK"/>
    <x v="2"/>
    <n v="78"/>
    <x v="21"/>
  </r>
  <r>
    <x v="1"/>
    <x v="15"/>
    <x v="11"/>
    <s v="M.Suckling"/>
    <s v="WBD"/>
    <x v="4"/>
    <n v="94"/>
    <x v="16"/>
  </r>
  <r>
    <x v="1"/>
    <x v="15"/>
    <x v="11"/>
    <s v="J.Macrae"/>
    <s v="WBD"/>
    <x v="4"/>
    <n v="114"/>
    <x v="16"/>
  </r>
  <r>
    <x v="1"/>
    <x v="15"/>
    <x v="11"/>
    <s v="L.Hodge"/>
    <s v="BRL"/>
    <x v="4"/>
    <n v="102"/>
    <x v="37"/>
  </r>
  <r>
    <x v="1"/>
    <x v="15"/>
    <x v="11"/>
    <s v="T.Greene"/>
    <s v="GWS"/>
    <x v="4"/>
    <n v="81"/>
    <x v="16"/>
  </r>
  <r>
    <x v="1"/>
    <x v="16"/>
    <x v="11"/>
    <s v="M.Hurley"/>
    <s v="ESS"/>
    <x v="2"/>
    <n v="102"/>
    <x v="20"/>
  </r>
  <r>
    <x v="1"/>
    <x v="16"/>
    <x v="11"/>
    <s v="T.Boak"/>
    <s v="PTA"/>
    <x v="0"/>
    <n v="78"/>
    <x v="52"/>
  </r>
  <r>
    <x v="1"/>
    <x v="16"/>
    <x v="11"/>
    <s v="J.Polec"/>
    <s v="PTA"/>
    <x v="1"/>
    <n v="103"/>
    <x v="4"/>
  </r>
  <r>
    <x v="1"/>
    <x v="16"/>
    <x v="11"/>
    <s v="B.Ebert"/>
    <s v="PTA"/>
    <x v="1"/>
    <n v="80"/>
    <x v="77"/>
  </r>
  <r>
    <x v="1"/>
    <x v="16"/>
    <x v="11"/>
    <s v="R.Stanley"/>
    <s v="GEE"/>
    <x v="0"/>
    <n v="97"/>
    <x v="2"/>
  </r>
  <r>
    <x v="1"/>
    <x v="16"/>
    <x v="11"/>
    <s v="G.Ablett"/>
    <s v="GEE"/>
    <x v="1"/>
    <n v="107"/>
    <x v="40"/>
  </r>
  <r>
    <x v="1"/>
    <x v="16"/>
    <x v="11"/>
    <s v="T.Nankervis"/>
    <s v="RIC"/>
    <x v="3"/>
    <n v="93"/>
    <x v="4"/>
  </r>
  <r>
    <x v="1"/>
    <x v="16"/>
    <x v="11"/>
    <s v="J.Macrae"/>
    <s v="WBD"/>
    <x v="1"/>
    <n v="109"/>
    <x v="134"/>
  </r>
  <r>
    <x v="1"/>
    <x v="16"/>
    <x v="11"/>
    <s v="T.Phillips"/>
    <s v="COL"/>
    <x v="1"/>
    <n v="85"/>
    <x v="64"/>
  </r>
  <r>
    <x v="1"/>
    <x v="16"/>
    <x v="11"/>
    <s v="D.Mundy"/>
    <s v="FRE"/>
    <x v="0"/>
    <n v="90"/>
    <x v="80"/>
  </r>
  <r>
    <x v="1"/>
    <x v="16"/>
    <x v="11"/>
    <s v="T.Doedee"/>
    <s v="ADE"/>
    <x v="2"/>
    <n v="83"/>
    <x v="30"/>
  </r>
  <r>
    <x v="1"/>
    <x v="16"/>
    <x v="11"/>
    <s v="K.Simpson"/>
    <s v="CAR"/>
    <x v="2"/>
    <n v="107"/>
    <x v="54"/>
  </r>
  <r>
    <x v="1"/>
    <x v="16"/>
    <x v="11"/>
    <s v="L.Breust"/>
    <s v="HAW"/>
    <x v="0"/>
    <n v="102"/>
    <x v="116"/>
  </r>
  <r>
    <x v="1"/>
    <x v="16"/>
    <x v="11"/>
    <s v="J.Gunston"/>
    <s v="HAW"/>
    <x v="0"/>
    <n v="108"/>
    <x v="55"/>
  </r>
  <r>
    <x v="1"/>
    <x v="16"/>
    <x v="11"/>
    <s v="L.Shuey"/>
    <s v="WCE"/>
    <x v="1"/>
    <n v="90"/>
    <x v="76"/>
  </r>
  <r>
    <x v="1"/>
    <x v="16"/>
    <x v="11"/>
    <s v="S.Hurn"/>
    <s v="WCE"/>
    <x v="2"/>
    <n v="93"/>
    <x v="72"/>
  </r>
  <r>
    <x v="1"/>
    <x v="16"/>
    <x v="11"/>
    <s v="C.Oliver"/>
    <s v="MEL"/>
    <x v="1"/>
    <n v="119"/>
    <x v="75"/>
  </r>
  <r>
    <x v="1"/>
    <x v="16"/>
    <x v="11"/>
    <s v="J.Webster"/>
    <s v="STK"/>
    <x v="2"/>
    <n v="68"/>
    <x v="55"/>
  </r>
  <r>
    <x v="1"/>
    <x v="16"/>
    <x v="11"/>
    <s v="M.Suckling"/>
    <s v="WBD"/>
    <x v="4"/>
    <n v="94"/>
    <x v="16"/>
  </r>
  <r>
    <x v="1"/>
    <x v="16"/>
    <x v="11"/>
    <s v="L.Hodge"/>
    <s v="BRL"/>
    <x v="4"/>
    <n v="102"/>
    <x v="16"/>
  </r>
  <r>
    <x v="1"/>
    <x v="16"/>
    <x v="11"/>
    <s v="T.Greene"/>
    <s v="GWS"/>
    <x v="4"/>
    <n v="79"/>
    <x v="94"/>
  </r>
  <r>
    <x v="1"/>
    <x v="16"/>
    <x v="11"/>
    <s v="S.Ross"/>
    <s v="STK"/>
    <x v="4"/>
    <n v="92"/>
    <x v="16"/>
  </r>
  <r>
    <x v="1"/>
    <x v="17"/>
    <x v="11"/>
    <s v="M.Hurley"/>
    <s v="ESS"/>
    <x v="2"/>
    <n v="99"/>
    <x v="96"/>
  </r>
  <r>
    <x v="1"/>
    <x v="17"/>
    <x v="11"/>
    <s v="J.Polec"/>
    <s v="PTA"/>
    <x v="1"/>
    <n v="109"/>
    <x v="72"/>
  </r>
  <r>
    <x v="1"/>
    <x v="17"/>
    <x v="11"/>
    <s v="R.Stanley"/>
    <s v="GEE"/>
    <x v="0"/>
    <n v="100"/>
    <x v="8"/>
  </r>
  <r>
    <x v="1"/>
    <x v="17"/>
    <x v="11"/>
    <s v="G.Ablett"/>
    <s v="GEE"/>
    <x v="1"/>
    <n v="100"/>
    <x v="18"/>
  </r>
  <r>
    <x v="1"/>
    <x v="17"/>
    <x v="11"/>
    <s v="T.Nankervis"/>
    <s v="RIC"/>
    <x v="3"/>
    <n v="104"/>
    <x v="32"/>
  </r>
  <r>
    <x v="1"/>
    <x v="17"/>
    <x v="11"/>
    <s v="J.Macrae"/>
    <s v="WBD"/>
    <x v="1"/>
    <n v="89"/>
    <x v="11"/>
  </r>
  <r>
    <x v="1"/>
    <x v="17"/>
    <x v="11"/>
    <s v="M.Suckling"/>
    <s v="WBD"/>
    <x v="2"/>
    <n v="94"/>
    <x v="16"/>
  </r>
  <r>
    <x v="1"/>
    <x v="17"/>
    <x v="11"/>
    <s v="T.Phillips"/>
    <s v="COL"/>
    <x v="1"/>
    <n v="91"/>
    <x v="96"/>
  </r>
  <r>
    <x v="1"/>
    <x v="17"/>
    <x v="11"/>
    <s v="D.Mundy"/>
    <s v="FRE"/>
    <x v="0"/>
    <n v="87"/>
    <x v="94"/>
  </r>
  <r>
    <x v="1"/>
    <x v="17"/>
    <x v="11"/>
    <s v="T.Doedee"/>
    <s v="ADE"/>
    <x v="2"/>
    <n v="73"/>
    <x v="126"/>
  </r>
  <r>
    <x v="1"/>
    <x v="17"/>
    <x v="11"/>
    <s v="K.Simpson"/>
    <s v="CAR"/>
    <x v="2"/>
    <n v="106"/>
    <x v="94"/>
  </r>
  <r>
    <x v="1"/>
    <x v="17"/>
    <x v="11"/>
    <s v="J.Gunston"/>
    <s v="HAW"/>
    <x v="0"/>
    <n v="104"/>
    <x v="94"/>
  </r>
  <r>
    <x v="1"/>
    <x v="17"/>
    <x v="11"/>
    <s v="L.Breust"/>
    <s v="HAW"/>
    <x v="0"/>
    <n v="100"/>
    <x v="60"/>
  </r>
  <r>
    <x v="1"/>
    <x v="17"/>
    <x v="11"/>
    <s v="L.Shuey"/>
    <s v="WCE"/>
    <x v="1"/>
    <n v="96"/>
    <x v="63"/>
  </r>
  <r>
    <x v="1"/>
    <x v="17"/>
    <x v="11"/>
    <s v="S.Hurn"/>
    <s v="WCE"/>
    <x v="2"/>
    <n v="95"/>
    <x v="6"/>
  </r>
  <r>
    <x v="1"/>
    <x v="17"/>
    <x v="11"/>
    <s v="C.Oliver"/>
    <s v="MEL"/>
    <x v="1"/>
    <n v="119"/>
    <x v="95"/>
  </r>
  <r>
    <x v="1"/>
    <x v="17"/>
    <x v="11"/>
    <s v="T.Greene"/>
    <s v="GWS"/>
    <x v="0"/>
    <n v="76"/>
    <x v="7"/>
  </r>
  <r>
    <x v="1"/>
    <x v="17"/>
    <x v="11"/>
    <s v="S.Ross"/>
    <s v="STK"/>
    <x v="1"/>
    <n v="103"/>
    <x v="76"/>
  </r>
  <r>
    <x v="1"/>
    <x v="17"/>
    <x v="11"/>
    <s v="B.Ebert"/>
    <s v="PTA"/>
    <x v="4"/>
    <n v="76"/>
    <x v="39"/>
  </r>
  <r>
    <x v="1"/>
    <x v="17"/>
    <x v="11"/>
    <s v="T.Boak"/>
    <s v="PTA"/>
    <x v="4"/>
    <n v="82"/>
    <x v="69"/>
  </r>
  <r>
    <x v="1"/>
    <x v="17"/>
    <x v="11"/>
    <s v="L.Hodge"/>
    <s v="BRL"/>
    <x v="4"/>
    <n v="102"/>
    <x v="16"/>
  </r>
  <r>
    <x v="1"/>
    <x v="17"/>
    <x v="11"/>
    <s v="J.Webster"/>
    <s v="STK"/>
    <x v="4"/>
    <n v="68"/>
    <x v="16"/>
  </r>
  <r>
    <x v="1"/>
    <x v="18"/>
    <x v="11"/>
    <s v="M.Hurley"/>
    <s v="ESS"/>
    <x v="2"/>
    <n v="97"/>
    <x v="17"/>
  </r>
  <r>
    <x v="1"/>
    <x v="18"/>
    <x v="11"/>
    <s v="J.Polec"/>
    <s v="PTA"/>
    <x v="1"/>
    <n v="109"/>
    <x v="31"/>
  </r>
  <r>
    <x v="1"/>
    <x v="18"/>
    <x v="11"/>
    <s v="G.Ablett"/>
    <s v="GEE"/>
    <x v="1"/>
    <n v="110"/>
    <x v="5"/>
  </r>
  <r>
    <x v="1"/>
    <x v="18"/>
    <x v="11"/>
    <s v="R.Stanley"/>
    <s v="GEE"/>
    <x v="0"/>
    <n v="93"/>
    <x v="32"/>
  </r>
  <r>
    <x v="1"/>
    <x v="18"/>
    <x v="11"/>
    <s v="T.Nankervis"/>
    <s v="RIC"/>
    <x v="3"/>
    <n v="103"/>
    <x v="102"/>
  </r>
  <r>
    <x v="1"/>
    <x v="18"/>
    <x v="11"/>
    <s v="J.Macrae"/>
    <s v="WBD"/>
    <x v="1"/>
    <n v="98"/>
    <x v="152"/>
  </r>
  <r>
    <x v="1"/>
    <x v="18"/>
    <x v="11"/>
    <s v="T.Phillips"/>
    <s v="COL"/>
    <x v="1"/>
    <n v="94"/>
    <x v="57"/>
  </r>
  <r>
    <x v="1"/>
    <x v="18"/>
    <x v="11"/>
    <s v="D.Mundy"/>
    <s v="FRE"/>
    <x v="0"/>
    <n v="91"/>
    <x v="47"/>
  </r>
  <r>
    <x v="1"/>
    <x v="18"/>
    <x v="11"/>
    <s v="K.Simpson"/>
    <s v="CAR"/>
    <x v="2"/>
    <n v="107"/>
    <x v="41"/>
  </r>
  <r>
    <x v="1"/>
    <x v="18"/>
    <x v="11"/>
    <s v="J.Gunston"/>
    <s v="HAW"/>
    <x v="0"/>
    <n v="96"/>
    <x v="69"/>
  </r>
  <r>
    <x v="1"/>
    <x v="18"/>
    <x v="11"/>
    <s v="L.Breust"/>
    <s v="HAW"/>
    <x v="0"/>
    <n v="97"/>
    <x v="40"/>
  </r>
  <r>
    <x v="1"/>
    <x v="18"/>
    <x v="11"/>
    <s v="L.Hodge"/>
    <s v="BRL"/>
    <x v="2"/>
    <n v="102"/>
    <x v="24"/>
  </r>
  <r>
    <x v="1"/>
    <x v="18"/>
    <x v="11"/>
    <s v="L.Shuey"/>
    <s v="WCE"/>
    <x v="1"/>
    <n v="96"/>
    <x v="16"/>
  </r>
  <r>
    <x v="1"/>
    <x v="18"/>
    <x v="11"/>
    <s v="S.Hurn"/>
    <s v="WCE"/>
    <x v="2"/>
    <n v="94"/>
    <x v="3"/>
  </r>
  <r>
    <x v="1"/>
    <x v="18"/>
    <x v="11"/>
    <s v="C.Oliver"/>
    <s v="MEL"/>
    <x v="1"/>
    <n v="118"/>
    <x v="35"/>
  </r>
  <r>
    <x v="1"/>
    <x v="18"/>
    <x v="11"/>
    <s v="T.Greene"/>
    <s v="GWS"/>
    <x v="0"/>
    <n v="63"/>
    <x v="28"/>
  </r>
  <r>
    <x v="1"/>
    <x v="18"/>
    <x v="11"/>
    <s v="S.Ross"/>
    <s v="STK"/>
    <x v="1"/>
    <n v="101"/>
    <x v="55"/>
  </r>
  <r>
    <x v="1"/>
    <x v="18"/>
    <x v="11"/>
    <s v="J.Webster"/>
    <s v="STK"/>
    <x v="2"/>
    <n v="68"/>
    <x v="16"/>
  </r>
  <r>
    <x v="1"/>
    <x v="18"/>
    <x v="11"/>
    <s v="B.Ebert"/>
    <s v="PTA"/>
    <x v="4"/>
    <n v="83"/>
    <x v="60"/>
  </r>
  <r>
    <x v="1"/>
    <x v="18"/>
    <x v="11"/>
    <s v="T.Boak"/>
    <s v="PTA"/>
    <x v="4"/>
    <n v="81"/>
    <x v="94"/>
  </r>
  <r>
    <x v="1"/>
    <x v="18"/>
    <x v="11"/>
    <s v="M.Suckling"/>
    <s v="WBD"/>
    <x v="4"/>
    <n v="94"/>
    <x v="16"/>
  </r>
  <r>
    <x v="1"/>
    <x v="18"/>
    <x v="11"/>
    <s v="T.Doedee"/>
    <s v="ADE"/>
    <x v="4"/>
    <n v="73"/>
    <x v="16"/>
  </r>
  <r>
    <x v="1"/>
    <x v="19"/>
    <x v="11"/>
    <s v="M.Hurley"/>
    <s v="ESS"/>
    <x v="2"/>
    <n v="97"/>
    <x v="64"/>
  </r>
  <r>
    <x v="1"/>
    <x v="19"/>
    <x v="11"/>
    <s v="J.Polec"/>
    <s v="PTA"/>
    <x v="1"/>
    <n v="118"/>
    <x v="35"/>
  </r>
  <r>
    <x v="1"/>
    <x v="19"/>
    <x v="11"/>
    <s v="T.Boak"/>
    <s v="PTA"/>
    <x v="0"/>
    <n v="84"/>
    <x v="9"/>
  </r>
  <r>
    <x v="1"/>
    <x v="19"/>
    <x v="11"/>
    <s v="R.Stanley"/>
    <s v="GEE"/>
    <x v="0"/>
    <n v="93"/>
    <x v="16"/>
  </r>
  <r>
    <x v="1"/>
    <x v="19"/>
    <x v="11"/>
    <s v="G.Ablett"/>
    <s v="GEE"/>
    <x v="1"/>
    <n v="107"/>
    <x v="69"/>
  </r>
  <r>
    <x v="1"/>
    <x v="19"/>
    <x v="11"/>
    <s v="T.Nankervis"/>
    <s v="RIC"/>
    <x v="3"/>
    <n v="98"/>
    <x v="67"/>
  </r>
  <r>
    <x v="1"/>
    <x v="19"/>
    <x v="11"/>
    <s v="J.Macrae"/>
    <s v="WBD"/>
    <x v="1"/>
    <n v="101"/>
    <x v="37"/>
  </r>
  <r>
    <x v="1"/>
    <x v="19"/>
    <x v="11"/>
    <s v="T.Phillips"/>
    <s v="COL"/>
    <x v="1"/>
    <n v="99"/>
    <x v="54"/>
  </r>
  <r>
    <x v="1"/>
    <x v="19"/>
    <x v="11"/>
    <s v="D.Mundy"/>
    <s v="FRE"/>
    <x v="0"/>
    <n v="99"/>
    <x v="48"/>
  </r>
  <r>
    <x v="1"/>
    <x v="19"/>
    <x v="11"/>
    <s v="K.Simpson"/>
    <s v="CAR"/>
    <x v="2"/>
    <n v="100"/>
    <x v="54"/>
  </r>
  <r>
    <x v="1"/>
    <x v="19"/>
    <x v="11"/>
    <s v="L.Breust"/>
    <s v="HAW"/>
    <x v="0"/>
    <n v="92"/>
    <x v="55"/>
  </r>
  <r>
    <x v="1"/>
    <x v="19"/>
    <x v="11"/>
    <s v="J.Gunston"/>
    <s v="HAW"/>
    <x v="0"/>
    <n v="110"/>
    <x v="26"/>
  </r>
  <r>
    <x v="1"/>
    <x v="19"/>
    <x v="11"/>
    <s v="L.Hodge"/>
    <s v="BRL"/>
    <x v="2"/>
    <n v="108"/>
    <x v="24"/>
  </r>
  <r>
    <x v="1"/>
    <x v="19"/>
    <x v="11"/>
    <s v="S.Hurn"/>
    <s v="WCE"/>
    <x v="2"/>
    <n v="91"/>
    <x v="35"/>
  </r>
  <r>
    <x v="1"/>
    <x v="19"/>
    <x v="11"/>
    <s v="L.Shuey"/>
    <s v="WCE"/>
    <x v="1"/>
    <n v="103"/>
    <x v="3"/>
  </r>
  <r>
    <x v="1"/>
    <x v="19"/>
    <x v="11"/>
    <s v="C.Oliver"/>
    <s v="MEL"/>
    <x v="1"/>
    <n v="135"/>
    <x v="152"/>
  </r>
  <r>
    <x v="1"/>
    <x v="19"/>
    <x v="11"/>
    <s v="S.Ross"/>
    <s v="STK"/>
    <x v="1"/>
    <n v="106"/>
    <x v="121"/>
  </r>
  <r>
    <x v="1"/>
    <x v="19"/>
    <x v="11"/>
    <s v="J.Webster"/>
    <s v="STK"/>
    <x v="2"/>
    <n v="70"/>
    <x v="39"/>
  </r>
  <r>
    <x v="1"/>
    <x v="19"/>
    <x v="11"/>
    <s v="B.Ebert"/>
    <s v="PTA"/>
    <x v="4"/>
    <n v="84"/>
    <x v="52"/>
  </r>
  <r>
    <x v="1"/>
    <x v="19"/>
    <x v="11"/>
    <s v="M.Suckling"/>
    <s v="WBD"/>
    <x v="4"/>
    <n v="94"/>
    <x v="16"/>
  </r>
  <r>
    <x v="1"/>
    <x v="19"/>
    <x v="11"/>
    <s v="T.Doedee"/>
    <s v="ADE"/>
    <x v="4"/>
    <n v="82"/>
    <x v="53"/>
  </r>
  <r>
    <x v="1"/>
    <x v="19"/>
    <x v="11"/>
    <s v="T.Greene"/>
    <s v="GWS"/>
    <x v="4"/>
    <n v="50"/>
    <x v="166"/>
  </r>
  <r>
    <x v="1"/>
    <x v="20"/>
    <x v="11"/>
    <s v="M.Hurley"/>
    <s v="ESS"/>
    <x v="2"/>
    <n v="92"/>
    <x v="6"/>
  </r>
  <r>
    <x v="1"/>
    <x v="20"/>
    <x v="11"/>
    <s v="J.Polec"/>
    <s v="PTA"/>
    <x v="1"/>
    <n v="118"/>
    <x v="9"/>
  </r>
  <r>
    <x v="1"/>
    <x v="20"/>
    <x v="11"/>
    <s v="T.Boak"/>
    <s v="PTA"/>
    <x v="0"/>
    <n v="81"/>
    <x v="0"/>
  </r>
  <r>
    <x v="1"/>
    <x v="20"/>
    <x v="11"/>
    <s v="R.Stanley"/>
    <s v="GEE"/>
    <x v="0"/>
    <n v="81"/>
    <x v="146"/>
  </r>
  <r>
    <x v="1"/>
    <x v="20"/>
    <x v="11"/>
    <s v="G.Ablett"/>
    <s v="GEE"/>
    <x v="1"/>
    <n v="125"/>
    <x v="121"/>
  </r>
  <r>
    <x v="1"/>
    <x v="20"/>
    <x v="11"/>
    <s v="J.Witts"/>
    <s v="GCS"/>
    <x v="3"/>
    <n v="88"/>
    <x v="67"/>
  </r>
  <r>
    <x v="1"/>
    <x v="20"/>
    <x v="11"/>
    <s v="J.Macrae"/>
    <s v="WBD"/>
    <x v="1"/>
    <n v="120"/>
    <x v="93"/>
  </r>
  <r>
    <x v="1"/>
    <x v="20"/>
    <x v="11"/>
    <s v="T.Phillips"/>
    <s v="COL"/>
    <x v="1"/>
    <n v="96"/>
    <x v="82"/>
  </r>
  <r>
    <x v="1"/>
    <x v="20"/>
    <x v="11"/>
    <s v="D.Mundy"/>
    <s v="FRE"/>
    <x v="0"/>
    <n v="102"/>
    <x v="65"/>
  </r>
  <r>
    <x v="1"/>
    <x v="20"/>
    <x v="11"/>
    <s v="K.Simpson"/>
    <s v="CAR"/>
    <x v="2"/>
    <n v="91"/>
    <x v="67"/>
  </r>
  <r>
    <x v="1"/>
    <x v="20"/>
    <x v="11"/>
    <s v="L.Breust"/>
    <s v="HAW"/>
    <x v="0"/>
    <n v="76"/>
    <x v="7"/>
  </r>
  <r>
    <x v="1"/>
    <x v="20"/>
    <x v="11"/>
    <s v="J.Gunston"/>
    <s v="HAW"/>
    <x v="0"/>
    <n v="102"/>
    <x v="64"/>
  </r>
  <r>
    <x v="1"/>
    <x v="20"/>
    <x v="11"/>
    <s v="L.Hodge"/>
    <s v="BRL"/>
    <x v="2"/>
    <n v="91"/>
    <x v="17"/>
  </r>
  <r>
    <x v="1"/>
    <x v="20"/>
    <x v="11"/>
    <s v="S.Hurn"/>
    <s v="WCE"/>
    <x v="2"/>
    <n v="86"/>
    <x v="55"/>
  </r>
  <r>
    <x v="1"/>
    <x v="20"/>
    <x v="11"/>
    <s v="L.Shuey"/>
    <s v="WCE"/>
    <x v="1"/>
    <n v="99"/>
    <x v="4"/>
  </r>
  <r>
    <x v="1"/>
    <x v="20"/>
    <x v="11"/>
    <s v="C.Oliver"/>
    <s v="MEL"/>
    <x v="1"/>
    <n v="129"/>
    <x v="37"/>
  </r>
  <r>
    <x v="1"/>
    <x v="20"/>
    <x v="11"/>
    <s v="S.Ross"/>
    <s v="STK"/>
    <x v="1"/>
    <n v="125"/>
    <x v="130"/>
  </r>
  <r>
    <x v="1"/>
    <x v="20"/>
    <x v="11"/>
    <s v="J.Webster"/>
    <s v="STK"/>
    <x v="2"/>
    <n v="59"/>
    <x v="86"/>
  </r>
  <r>
    <x v="1"/>
    <x v="20"/>
    <x v="11"/>
    <s v="B.Ebert"/>
    <s v="PTA"/>
    <x v="4"/>
    <n v="88"/>
    <x v="25"/>
  </r>
  <r>
    <x v="1"/>
    <x v="20"/>
    <x v="11"/>
    <s v="T.Nankervis"/>
    <s v="RIC"/>
    <x v="4"/>
    <n v="98"/>
    <x v="16"/>
  </r>
  <r>
    <x v="1"/>
    <x v="20"/>
    <x v="11"/>
    <s v="M.Suckling"/>
    <s v="WBD"/>
    <x v="4"/>
    <n v="94"/>
    <x v="16"/>
  </r>
  <r>
    <x v="1"/>
    <x v="20"/>
    <x v="11"/>
    <s v="T.Doedee"/>
    <s v="ADE"/>
    <x v="4"/>
    <n v="75"/>
    <x v="49"/>
  </r>
  <r>
    <x v="1"/>
    <x v="21"/>
    <x v="11"/>
    <s v="M.Hurley"/>
    <s v="ESS"/>
    <x v="2"/>
    <n v="84"/>
    <x v="52"/>
  </r>
  <r>
    <x v="1"/>
    <x v="21"/>
    <x v="11"/>
    <s v="J.Polec"/>
    <s v="PTA"/>
    <x v="1"/>
    <n v="112"/>
    <x v="91"/>
  </r>
  <r>
    <x v="1"/>
    <x v="21"/>
    <x v="11"/>
    <s v="T.Boak"/>
    <s v="PTA"/>
    <x v="0"/>
    <n v="88"/>
    <x v="65"/>
  </r>
  <r>
    <x v="1"/>
    <x v="21"/>
    <x v="11"/>
    <s v="G.Ablett"/>
    <s v="GEE"/>
    <x v="1"/>
    <n v="124"/>
    <x v="53"/>
  </r>
  <r>
    <x v="1"/>
    <x v="21"/>
    <x v="11"/>
    <s v="T.Nankervis"/>
    <s v="RIC"/>
    <x v="3"/>
    <n v="94"/>
    <x v="63"/>
  </r>
  <r>
    <x v="1"/>
    <x v="21"/>
    <x v="11"/>
    <s v="C.Daniel"/>
    <s v="WBD"/>
    <x v="0"/>
    <n v="81"/>
    <x v="7"/>
  </r>
  <r>
    <x v="1"/>
    <x v="21"/>
    <x v="11"/>
    <s v="J.Macrae"/>
    <s v="WBD"/>
    <x v="1"/>
    <n v="116"/>
    <x v="72"/>
  </r>
  <r>
    <x v="1"/>
    <x v="21"/>
    <x v="11"/>
    <s v="T.Phillips"/>
    <s v="COL"/>
    <x v="1"/>
    <n v="95"/>
    <x v="54"/>
  </r>
  <r>
    <x v="1"/>
    <x v="21"/>
    <x v="11"/>
    <s v="D.Mundy"/>
    <s v="FRE"/>
    <x v="0"/>
    <n v="98"/>
    <x v="99"/>
  </r>
  <r>
    <x v="1"/>
    <x v="21"/>
    <x v="11"/>
    <s v="K.Simpson"/>
    <s v="CAR"/>
    <x v="2"/>
    <n v="103"/>
    <x v="89"/>
  </r>
  <r>
    <x v="1"/>
    <x v="21"/>
    <x v="11"/>
    <s v="J.Gunston"/>
    <s v="HAW"/>
    <x v="0"/>
    <n v="115"/>
    <x v="123"/>
  </r>
  <r>
    <x v="1"/>
    <x v="21"/>
    <x v="11"/>
    <s v="L.Breust"/>
    <s v="HAW"/>
    <x v="0"/>
    <n v="81"/>
    <x v="96"/>
  </r>
  <r>
    <x v="1"/>
    <x v="21"/>
    <x v="11"/>
    <s v="L.Hodge"/>
    <s v="BRL"/>
    <x v="2"/>
    <n v="91"/>
    <x v="24"/>
  </r>
  <r>
    <x v="1"/>
    <x v="21"/>
    <x v="11"/>
    <s v="S.Hurn"/>
    <s v="WCE"/>
    <x v="2"/>
    <n v="80"/>
    <x v="21"/>
  </r>
  <r>
    <x v="1"/>
    <x v="21"/>
    <x v="11"/>
    <s v="L.Shuey"/>
    <s v="WCE"/>
    <x v="1"/>
    <n v="96"/>
    <x v="24"/>
  </r>
  <r>
    <x v="1"/>
    <x v="21"/>
    <x v="11"/>
    <s v="C.Oliver"/>
    <s v="MEL"/>
    <x v="1"/>
    <n v="120"/>
    <x v="43"/>
  </r>
  <r>
    <x v="1"/>
    <x v="21"/>
    <x v="11"/>
    <s v="S.Ross"/>
    <s v="STK"/>
    <x v="1"/>
    <n v="130"/>
    <x v="8"/>
  </r>
  <r>
    <x v="1"/>
    <x v="21"/>
    <x v="11"/>
    <s v="J.Webster"/>
    <s v="STK"/>
    <x v="2"/>
    <n v="73"/>
    <x v="52"/>
  </r>
  <r>
    <x v="1"/>
    <x v="21"/>
    <x v="11"/>
    <s v="B.Ebert"/>
    <s v="PTA"/>
    <x v="4"/>
    <n v="94"/>
    <x v="4"/>
  </r>
  <r>
    <x v="1"/>
    <x v="21"/>
    <x v="11"/>
    <s v="M.Barlow"/>
    <s v="GCS"/>
    <x v="4"/>
    <n v="84"/>
    <x v="42"/>
  </r>
  <r>
    <x v="1"/>
    <x v="21"/>
    <x v="11"/>
    <s v="T.Doedee"/>
    <s v="ADE"/>
    <x v="4"/>
    <n v="67"/>
    <x v="55"/>
  </r>
  <r>
    <x v="1"/>
    <x v="21"/>
    <x v="11"/>
    <s v="J.Jenkins"/>
    <s v="ADE"/>
    <x v="4"/>
    <n v="111"/>
    <x v="4"/>
  </r>
  <r>
    <x v="1"/>
    <x v="22"/>
    <x v="11"/>
    <s v="M.Hurley"/>
    <s v="ESS"/>
    <x v="2"/>
    <n v="0"/>
    <x v="29"/>
  </r>
  <r>
    <x v="1"/>
    <x v="22"/>
    <x v="11"/>
    <s v="J.Polec"/>
    <s v="PTA"/>
    <x v="1"/>
    <n v="0"/>
    <x v="31"/>
  </r>
  <r>
    <x v="1"/>
    <x v="22"/>
    <x v="11"/>
    <s v="T.Boak"/>
    <s v="PTA"/>
    <x v="0"/>
    <n v="0"/>
    <x v="24"/>
  </r>
  <r>
    <x v="1"/>
    <x v="22"/>
    <x v="11"/>
    <s v="G.Ablett"/>
    <s v="GEE"/>
    <x v="1"/>
    <n v="0"/>
    <x v="63"/>
  </r>
  <r>
    <x v="1"/>
    <x v="22"/>
    <x v="11"/>
    <s v="T.Nankervis"/>
    <s v="RIC"/>
    <x v="3"/>
    <n v="0"/>
    <x v="118"/>
  </r>
  <r>
    <x v="1"/>
    <x v="22"/>
    <x v="11"/>
    <s v="J.Macrae"/>
    <s v="WBD"/>
    <x v="1"/>
    <n v="0"/>
    <x v="133"/>
  </r>
  <r>
    <x v="1"/>
    <x v="22"/>
    <x v="11"/>
    <s v="T.Phillips"/>
    <s v="COL"/>
    <x v="1"/>
    <n v="0"/>
    <x v="43"/>
  </r>
  <r>
    <x v="1"/>
    <x v="22"/>
    <x v="11"/>
    <s v="D.Mundy"/>
    <s v="FRE"/>
    <x v="0"/>
    <n v="0"/>
    <x v="55"/>
  </r>
  <r>
    <x v="1"/>
    <x v="22"/>
    <x v="11"/>
    <s v="J.Jenkins"/>
    <s v="ADE"/>
    <x v="0"/>
    <n v="0"/>
    <x v="76"/>
  </r>
  <r>
    <x v="1"/>
    <x v="22"/>
    <x v="11"/>
    <s v="K.Simpson"/>
    <s v="CAR"/>
    <x v="2"/>
    <n v="0"/>
    <x v="6"/>
  </r>
  <r>
    <x v="1"/>
    <x v="22"/>
    <x v="11"/>
    <s v="J.Gunston"/>
    <s v="HAW"/>
    <x v="0"/>
    <n v="0"/>
    <x v="64"/>
  </r>
  <r>
    <x v="1"/>
    <x v="22"/>
    <x v="11"/>
    <s v="L.Breust"/>
    <s v="HAW"/>
    <x v="0"/>
    <n v="0"/>
    <x v="15"/>
  </r>
  <r>
    <x v="1"/>
    <x v="22"/>
    <x v="11"/>
    <s v="L.Hodge"/>
    <s v="BRL"/>
    <x v="2"/>
    <n v="0"/>
    <x v="100"/>
  </r>
  <r>
    <x v="1"/>
    <x v="22"/>
    <x v="11"/>
    <s v="S.Hurn"/>
    <s v="WCE"/>
    <x v="2"/>
    <n v="0"/>
    <x v="12"/>
  </r>
  <r>
    <x v="1"/>
    <x v="22"/>
    <x v="11"/>
    <s v="L.Shuey"/>
    <s v="WCE"/>
    <x v="1"/>
    <n v="0"/>
    <x v="32"/>
  </r>
  <r>
    <x v="1"/>
    <x v="22"/>
    <x v="11"/>
    <s v="C.Oliver"/>
    <s v="MEL"/>
    <x v="1"/>
    <n v="0"/>
    <x v="12"/>
  </r>
  <r>
    <x v="1"/>
    <x v="22"/>
    <x v="11"/>
    <s v="S.Ross"/>
    <s v="STK"/>
    <x v="1"/>
    <n v="0"/>
    <x v="76"/>
  </r>
  <r>
    <x v="1"/>
    <x v="22"/>
    <x v="11"/>
    <s v="J.Webster"/>
    <s v="STK"/>
    <x v="2"/>
    <n v="0"/>
    <x v="88"/>
  </r>
  <r>
    <x v="1"/>
    <x v="22"/>
    <x v="11"/>
    <s v="M.Barlow"/>
    <s v="GCS"/>
    <x v="4"/>
    <n v="0"/>
    <x v="62"/>
  </r>
  <r>
    <x v="1"/>
    <x v="22"/>
    <x v="11"/>
    <s v="C.Daniel"/>
    <s v="WBD"/>
    <x v="4"/>
    <n v="0"/>
    <x v="53"/>
  </r>
  <r>
    <x v="1"/>
    <x v="22"/>
    <x v="11"/>
    <s v="H.Himmelberg"/>
    <s v="GWS"/>
    <x v="4"/>
    <n v="0"/>
    <x v="39"/>
  </r>
  <r>
    <x v="1"/>
    <x v="22"/>
    <x v="11"/>
    <s v="T.Dumont"/>
    <s v="NTH"/>
    <x v="4"/>
    <n v="0"/>
    <x v="106"/>
  </r>
  <r>
    <x v="1"/>
    <x v="0"/>
    <x v="12"/>
    <s v="Z.Merrett"/>
    <s v="ESS"/>
    <x v="1"/>
    <n v="88"/>
    <x v="128"/>
  </r>
  <r>
    <x v="1"/>
    <x v="0"/>
    <x v="12"/>
    <s v="C.Wingard"/>
    <s v="PTA"/>
    <x v="0"/>
    <n v="93"/>
    <x v="72"/>
  </r>
  <r>
    <x v="1"/>
    <x v="0"/>
    <x v="12"/>
    <s v="T.Hawkins"/>
    <s v="GEE"/>
    <x v="0"/>
    <n v="91"/>
    <x v="98"/>
  </r>
  <r>
    <x v="1"/>
    <x v="0"/>
    <x v="12"/>
    <s v="J.Harbrow"/>
    <s v="GCS"/>
    <x v="2"/>
    <n v="79"/>
    <x v="1"/>
  </r>
  <r>
    <x v="1"/>
    <x v="0"/>
    <x v="12"/>
    <s v="S.Grigg"/>
    <s v="RIC"/>
    <x v="1"/>
    <n v="73"/>
    <x v="58"/>
  </r>
  <r>
    <x v="1"/>
    <x v="0"/>
    <x v="12"/>
    <s v="A.Rance"/>
    <s v="RIC"/>
    <x v="2"/>
    <n v="103"/>
    <x v="52"/>
  </r>
  <r>
    <x v="1"/>
    <x v="0"/>
    <x v="12"/>
    <s v="S.Biggs"/>
    <s v="WBD"/>
    <x v="2"/>
    <n v="69"/>
    <x v="58"/>
  </r>
  <r>
    <x v="1"/>
    <x v="0"/>
    <x v="12"/>
    <s v="R.Laird"/>
    <s v="ADE"/>
    <x v="2"/>
    <n v="117"/>
    <x v="111"/>
  </r>
  <r>
    <x v="1"/>
    <x v="0"/>
    <x v="12"/>
    <s v="L.Jones"/>
    <s v="CAR"/>
    <x v="2"/>
    <n v="83"/>
    <x v="86"/>
  </r>
  <r>
    <x v="1"/>
    <x v="0"/>
    <x v="12"/>
    <s v="P.Cripps"/>
    <s v="CAR"/>
    <x v="1"/>
    <n v="109"/>
    <x v="80"/>
  </r>
  <r>
    <x v="1"/>
    <x v="0"/>
    <x v="12"/>
    <s v="R.Lester"/>
    <s v="BRL"/>
    <x v="0"/>
    <n v="70"/>
    <x v="64"/>
  </r>
  <r>
    <x v="1"/>
    <x v="0"/>
    <x v="12"/>
    <s v="S.Martin"/>
    <s v="BRL"/>
    <x v="3"/>
    <n v="124"/>
    <x v="32"/>
  </r>
  <r>
    <x v="1"/>
    <x v="0"/>
    <x v="12"/>
    <s v="A.Gaff"/>
    <s v="WCE"/>
    <x v="1"/>
    <n v="88"/>
    <x v="1"/>
  </r>
  <r>
    <x v="1"/>
    <x v="0"/>
    <x v="12"/>
    <s v="J.Lewis"/>
    <s v="MEL"/>
    <x v="1"/>
    <n v="84"/>
    <x v="83"/>
  </r>
  <r>
    <x v="1"/>
    <x v="0"/>
    <x v="12"/>
    <s v="S.Coniglio"/>
    <s v="GWS"/>
    <x v="1"/>
    <n v="121"/>
    <x v="76"/>
  </r>
  <r>
    <x v="1"/>
    <x v="0"/>
    <x v="12"/>
    <s v="J.Cameron"/>
    <s v="GWS"/>
    <x v="0"/>
    <n v="78"/>
    <x v="20"/>
  </r>
  <r>
    <x v="1"/>
    <x v="0"/>
    <x v="12"/>
    <s v="J.Steele"/>
    <s v="STK"/>
    <x v="1"/>
    <n v="92"/>
    <x v="11"/>
  </r>
  <r>
    <x v="1"/>
    <x v="0"/>
    <x v="12"/>
    <s v="J.Billings"/>
    <s v="STK"/>
    <x v="0"/>
    <n v="104"/>
    <x v="107"/>
  </r>
  <r>
    <x v="1"/>
    <x v="0"/>
    <x v="12"/>
    <s v="J.Pittard"/>
    <s v="PTA"/>
    <x v="4"/>
    <n v="77"/>
    <x v="16"/>
  </r>
  <r>
    <x v="1"/>
    <x v="0"/>
    <x v="12"/>
    <s v="D.Hannebery"/>
    <s v="SYD"/>
    <x v="4"/>
    <n v="89"/>
    <x v="16"/>
  </r>
  <r>
    <x v="1"/>
    <x v="0"/>
    <x v="12"/>
    <s v="T.McDonald"/>
    <s v="MEL"/>
    <x v="4"/>
    <n v="80"/>
    <x v="16"/>
  </r>
  <r>
    <x v="1"/>
    <x v="0"/>
    <x v="12"/>
    <s v="R.Lobb"/>
    <s v="GWS"/>
    <x v="4"/>
    <n v="84"/>
    <x v="63"/>
  </r>
  <r>
    <x v="1"/>
    <x v="1"/>
    <x v="12"/>
    <s v="Z.Merrett"/>
    <s v="ESS"/>
    <x v="1"/>
    <n v="85"/>
    <x v="4"/>
  </r>
  <r>
    <x v="1"/>
    <x v="1"/>
    <x v="12"/>
    <s v="C.Wingard"/>
    <s v="PTA"/>
    <x v="0"/>
    <n v="84"/>
    <x v="79"/>
  </r>
  <r>
    <x v="1"/>
    <x v="1"/>
    <x v="12"/>
    <s v="J.Harbrow"/>
    <s v="GCS"/>
    <x v="2"/>
    <n v="75"/>
    <x v="13"/>
  </r>
  <r>
    <x v="1"/>
    <x v="1"/>
    <x v="12"/>
    <s v="A.Rance"/>
    <s v="RIC"/>
    <x v="2"/>
    <n v="105"/>
    <x v="25"/>
  </r>
  <r>
    <x v="1"/>
    <x v="1"/>
    <x v="12"/>
    <s v="R.Laird"/>
    <s v="ADE"/>
    <x v="2"/>
    <n v="121"/>
    <x v="20"/>
  </r>
  <r>
    <x v="1"/>
    <x v="1"/>
    <x v="12"/>
    <s v="P.Cripps"/>
    <s v="CAR"/>
    <x v="1"/>
    <n v="113"/>
    <x v="56"/>
  </r>
  <r>
    <x v="1"/>
    <x v="1"/>
    <x v="12"/>
    <s v="D.Hannebery"/>
    <s v="SYD"/>
    <x v="1"/>
    <n v="87"/>
    <x v="9"/>
  </r>
  <r>
    <x v="1"/>
    <x v="1"/>
    <x v="12"/>
    <s v="S.Martin"/>
    <s v="BRL"/>
    <x v="3"/>
    <n v="116"/>
    <x v="74"/>
  </r>
  <r>
    <x v="1"/>
    <x v="1"/>
    <x v="12"/>
    <s v="R.Lester"/>
    <s v="BRL"/>
    <x v="0"/>
    <n v="66"/>
    <x v="28"/>
  </r>
  <r>
    <x v="1"/>
    <x v="1"/>
    <x v="12"/>
    <s v="T.Barrass"/>
    <s v="WCE"/>
    <x v="2"/>
    <n v="81"/>
    <x v="53"/>
  </r>
  <r>
    <x v="1"/>
    <x v="1"/>
    <x v="12"/>
    <s v="A.Gaff"/>
    <s v="WCE"/>
    <x v="1"/>
    <n v="90"/>
    <x v="8"/>
  </r>
  <r>
    <x v="1"/>
    <x v="1"/>
    <x v="12"/>
    <s v="J.Lewis"/>
    <s v="MEL"/>
    <x v="1"/>
    <n v="84"/>
    <x v="52"/>
  </r>
  <r>
    <x v="1"/>
    <x v="1"/>
    <x v="12"/>
    <s v="S.Coniglio"/>
    <s v="GWS"/>
    <x v="1"/>
    <n v="128"/>
    <x v="20"/>
  </r>
  <r>
    <x v="1"/>
    <x v="1"/>
    <x v="12"/>
    <s v="J.Cameron"/>
    <s v="GWS"/>
    <x v="0"/>
    <n v="71"/>
    <x v="116"/>
  </r>
  <r>
    <x v="1"/>
    <x v="1"/>
    <x v="12"/>
    <s v="R.Lobb"/>
    <s v="GWS"/>
    <x v="0"/>
    <n v="81"/>
    <x v="71"/>
  </r>
  <r>
    <x v="1"/>
    <x v="1"/>
    <x v="12"/>
    <s v="S.Thompson"/>
    <s v="NTH"/>
    <x v="2"/>
    <n v="79"/>
    <x v="54"/>
  </r>
  <r>
    <x v="1"/>
    <x v="1"/>
    <x v="12"/>
    <s v="J.Steele"/>
    <s v="STK"/>
    <x v="1"/>
    <n v="87"/>
    <x v="91"/>
  </r>
  <r>
    <x v="1"/>
    <x v="1"/>
    <x v="12"/>
    <s v="J.Billings"/>
    <s v="STK"/>
    <x v="0"/>
    <n v="98"/>
    <x v="55"/>
  </r>
  <r>
    <x v="1"/>
    <x v="1"/>
    <x v="12"/>
    <s v="J.Pittard"/>
    <s v="PTA"/>
    <x v="4"/>
    <n v="83"/>
    <x v="16"/>
  </r>
  <r>
    <x v="1"/>
    <x v="1"/>
    <x v="12"/>
    <s v="T.Miller"/>
    <s v="GCS"/>
    <x v="4"/>
    <n v="74"/>
    <x v="50"/>
  </r>
  <r>
    <x v="1"/>
    <x v="1"/>
    <x v="12"/>
    <s v="J.Riewoldt"/>
    <s v="RIC"/>
    <x v="4"/>
    <n v="78"/>
    <x v="39"/>
  </r>
  <r>
    <x v="1"/>
    <x v="1"/>
    <x v="12"/>
    <s v="T.McDonald"/>
    <s v="MEL"/>
    <x v="4"/>
    <n v="71"/>
    <x v="16"/>
  </r>
  <r>
    <x v="1"/>
    <x v="2"/>
    <x v="12"/>
    <s v="Z.Merrett"/>
    <s v="ESS"/>
    <x v="1"/>
    <n v="74"/>
    <x v="92"/>
  </r>
  <r>
    <x v="1"/>
    <x v="2"/>
    <x v="12"/>
    <s v="C.Wingard"/>
    <s v="PTA"/>
    <x v="0"/>
    <n v="84"/>
    <x v="24"/>
  </r>
  <r>
    <x v="1"/>
    <x v="2"/>
    <x v="12"/>
    <s v="T.Kelly"/>
    <s v="GEE"/>
    <x v="1"/>
    <n v="108"/>
    <x v="83"/>
  </r>
  <r>
    <x v="1"/>
    <x v="2"/>
    <x v="12"/>
    <s v="A.Rance"/>
    <s v="RIC"/>
    <x v="2"/>
    <n v="111"/>
    <x v="40"/>
  </r>
  <r>
    <x v="1"/>
    <x v="2"/>
    <x v="12"/>
    <s v="J.Riewoldt"/>
    <s v="RIC"/>
    <x v="0"/>
    <n v="84"/>
    <x v="56"/>
  </r>
  <r>
    <x v="1"/>
    <x v="2"/>
    <x v="12"/>
    <s v="R.Laird"/>
    <s v="ADE"/>
    <x v="2"/>
    <n v="122"/>
    <x v="62"/>
  </r>
  <r>
    <x v="1"/>
    <x v="2"/>
    <x v="12"/>
    <s v="P.Cripps"/>
    <s v="CAR"/>
    <x v="1"/>
    <n v="112"/>
    <x v="1"/>
  </r>
  <r>
    <x v="1"/>
    <x v="2"/>
    <x v="12"/>
    <s v="I.Smith"/>
    <s v="HAW"/>
    <x v="1"/>
    <n v="98"/>
    <x v="7"/>
  </r>
  <r>
    <x v="1"/>
    <x v="2"/>
    <x v="12"/>
    <s v="D.Hannebery"/>
    <s v="SYD"/>
    <x v="1"/>
    <n v="84"/>
    <x v="54"/>
  </r>
  <r>
    <x v="1"/>
    <x v="2"/>
    <x v="12"/>
    <s v="S.Martin"/>
    <s v="BRL"/>
    <x v="3"/>
    <n v="129"/>
    <x v="149"/>
  </r>
  <r>
    <x v="1"/>
    <x v="2"/>
    <x v="12"/>
    <s v="C.Cameron"/>
    <s v="BRL"/>
    <x v="0"/>
    <n v="79"/>
    <x v="3"/>
  </r>
  <r>
    <x v="1"/>
    <x v="2"/>
    <x v="12"/>
    <s v="A.Gaff"/>
    <s v="WCE"/>
    <x v="1"/>
    <n v="96"/>
    <x v="38"/>
  </r>
  <r>
    <x v="1"/>
    <x v="2"/>
    <x v="12"/>
    <s v="T.Barrass"/>
    <s v="WCE"/>
    <x v="2"/>
    <n v="74"/>
    <x v="73"/>
  </r>
  <r>
    <x v="1"/>
    <x v="2"/>
    <x v="12"/>
    <s v="S.Coniglio"/>
    <s v="GWS"/>
    <x v="1"/>
    <n v="136"/>
    <x v="22"/>
  </r>
  <r>
    <x v="1"/>
    <x v="2"/>
    <x v="12"/>
    <s v="R.Lobb"/>
    <s v="GWS"/>
    <x v="0"/>
    <n v="78"/>
    <x v="13"/>
  </r>
  <r>
    <x v="1"/>
    <x v="2"/>
    <x v="12"/>
    <s v="S.Thompson"/>
    <s v="NTH"/>
    <x v="2"/>
    <n v="80"/>
    <x v="0"/>
  </r>
  <r>
    <x v="1"/>
    <x v="2"/>
    <x v="12"/>
    <s v="J.Carlisle"/>
    <s v="STK"/>
    <x v="2"/>
    <n v="71"/>
    <x v="88"/>
  </r>
  <r>
    <x v="1"/>
    <x v="2"/>
    <x v="12"/>
    <s v="J.Billings"/>
    <s v="STK"/>
    <x v="0"/>
    <n v="92"/>
    <x v="86"/>
  </r>
  <r>
    <x v="1"/>
    <x v="2"/>
    <x v="12"/>
    <s v="J.Pittard"/>
    <s v="PTA"/>
    <x v="4"/>
    <n v="80"/>
    <x v="16"/>
  </r>
  <r>
    <x v="1"/>
    <x v="2"/>
    <x v="12"/>
    <s v="T.McDonald"/>
    <s v="MEL"/>
    <x v="4"/>
    <n v="72"/>
    <x v="16"/>
  </r>
  <r>
    <x v="1"/>
    <x v="2"/>
    <x v="12"/>
    <s v="J.Lewis"/>
    <s v="MEL"/>
    <x v="4"/>
    <n v="87"/>
    <x v="8"/>
  </r>
  <r>
    <x v="1"/>
    <x v="2"/>
    <x v="12"/>
    <s v="J.Cameron"/>
    <s v="GWS"/>
    <x v="4"/>
    <n v="70"/>
    <x v="9"/>
  </r>
  <r>
    <x v="1"/>
    <x v="3"/>
    <x v="12"/>
    <s v="Z.Merrett"/>
    <s v="ESS"/>
    <x v="1"/>
    <n v="74"/>
    <x v="12"/>
  </r>
  <r>
    <x v="1"/>
    <x v="3"/>
    <x v="12"/>
    <s v="C.Wingard"/>
    <s v="PTA"/>
    <x v="0"/>
    <n v="72"/>
    <x v="100"/>
  </r>
  <r>
    <x v="1"/>
    <x v="3"/>
    <x v="12"/>
    <s v="T.Kelly"/>
    <s v="GEE"/>
    <x v="1"/>
    <n v="104"/>
    <x v="24"/>
  </r>
  <r>
    <x v="1"/>
    <x v="3"/>
    <x v="12"/>
    <s v="A.Rance"/>
    <s v="RIC"/>
    <x v="2"/>
    <n v="107"/>
    <x v="7"/>
  </r>
  <r>
    <x v="1"/>
    <x v="3"/>
    <x v="12"/>
    <s v="J.Riewoldt"/>
    <s v="RIC"/>
    <x v="0"/>
    <n v="85"/>
    <x v="64"/>
  </r>
  <r>
    <x v="1"/>
    <x v="3"/>
    <x v="12"/>
    <s v="R.Laird"/>
    <s v="ADE"/>
    <x v="2"/>
    <n v="128"/>
    <x v="76"/>
  </r>
  <r>
    <x v="1"/>
    <x v="3"/>
    <x v="12"/>
    <s v="P.Cripps"/>
    <s v="CAR"/>
    <x v="1"/>
    <n v="110"/>
    <x v="1"/>
  </r>
  <r>
    <x v="1"/>
    <x v="3"/>
    <x v="12"/>
    <s v="I.Smith"/>
    <s v="HAW"/>
    <x v="1"/>
    <n v="99"/>
    <x v="83"/>
  </r>
  <r>
    <x v="1"/>
    <x v="3"/>
    <x v="12"/>
    <s v="D.Hannebery"/>
    <s v="SYD"/>
    <x v="1"/>
    <n v="78"/>
    <x v="49"/>
  </r>
  <r>
    <x v="1"/>
    <x v="3"/>
    <x v="12"/>
    <s v="S.Martin"/>
    <s v="BRL"/>
    <x v="3"/>
    <n v="128"/>
    <x v="85"/>
  </r>
  <r>
    <x v="1"/>
    <x v="3"/>
    <x v="12"/>
    <s v="C.Cameron"/>
    <s v="BRL"/>
    <x v="0"/>
    <n v="72"/>
    <x v="165"/>
  </r>
  <r>
    <x v="1"/>
    <x v="3"/>
    <x v="12"/>
    <s v="A.Gaff"/>
    <s v="WCE"/>
    <x v="1"/>
    <n v="98"/>
    <x v="8"/>
  </r>
  <r>
    <x v="1"/>
    <x v="3"/>
    <x v="12"/>
    <s v="T.Barrass"/>
    <s v="WCE"/>
    <x v="2"/>
    <n v="78"/>
    <x v="3"/>
  </r>
  <r>
    <x v="1"/>
    <x v="3"/>
    <x v="12"/>
    <s v="S.Coniglio"/>
    <s v="GWS"/>
    <x v="1"/>
    <n v="142"/>
    <x v="48"/>
  </r>
  <r>
    <x v="1"/>
    <x v="3"/>
    <x v="12"/>
    <s v="J.Cameron"/>
    <s v="GWS"/>
    <x v="0"/>
    <n v="69"/>
    <x v="52"/>
  </r>
  <r>
    <x v="1"/>
    <x v="3"/>
    <x v="12"/>
    <s v="S.Thompson"/>
    <s v="NTH"/>
    <x v="2"/>
    <n v="87"/>
    <x v="62"/>
  </r>
  <r>
    <x v="1"/>
    <x v="3"/>
    <x v="12"/>
    <s v="J.Carlisle"/>
    <s v="STK"/>
    <x v="2"/>
    <n v="76"/>
    <x v="67"/>
  </r>
  <r>
    <x v="1"/>
    <x v="3"/>
    <x v="12"/>
    <s v="J.Billings"/>
    <s v="STK"/>
    <x v="0"/>
    <n v="87"/>
    <x v="82"/>
  </r>
  <r>
    <x v="1"/>
    <x v="3"/>
    <x v="12"/>
    <s v="J.Pittard"/>
    <s v="PTA"/>
    <x v="4"/>
    <n v="85"/>
    <x v="16"/>
  </r>
  <r>
    <x v="1"/>
    <x v="3"/>
    <x v="12"/>
    <s v="T.McDonald"/>
    <s v="MEL"/>
    <x v="4"/>
    <n v="73"/>
    <x v="16"/>
  </r>
  <r>
    <x v="1"/>
    <x v="3"/>
    <x v="12"/>
    <s v="J.Lewis"/>
    <s v="MEL"/>
    <x v="4"/>
    <n v="78"/>
    <x v="46"/>
  </r>
  <r>
    <x v="1"/>
    <x v="3"/>
    <x v="12"/>
    <s v="R.Lobb"/>
    <s v="GWS"/>
    <x v="4"/>
    <n v="80"/>
    <x v="16"/>
  </r>
  <r>
    <x v="1"/>
    <x v="4"/>
    <x v="12"/>
    <s v="Z.Merrett"/>
    <s v="ESS"/>
    <x v="1"/>
    <n v="75"/>
    <x v="60"/>
  </r>
  <r>
    <x v="1"/>
    <x v="4"/>
    <x v="12"/>
    <s v="D.Menzel"/>
    <s v="GEE"/>
    <x v="0"/>
    <n v="99"/>
    <x v="92"/>
  </r>
  <r>
    <x v="1"/>
    <x v="4"/>
    <x v="12"/>
    <s v="T.Kelly"/>
    <s v="GEE"/>
    <x v="1"/>
    <n v="97"/>
    <x v="51"/>
  </r>
  <r>
    <x v="1"/>
    <x v="4"/>
    <x v="12"/>
    <s v="A.Rance"/>
    <s v="RIC"/>
    <x v="2"/>
    <n v="109"/>
    <x v="63"/>
  </r>
  <r>
    <x v="1"/>
    <x v="4"/>
    <x v="12"/>
    <s v="J.Riewoldt"/>
    <s v="RIC"/>
    <x v="0"/>
    <n v="81"/>
    <x v="82"/>
  </r>
  <r>
    <x v="1"/>
    <x v="4"/>
    <x v="12"/>
    <s v="R.Laird"/>
    <s v="ADE"/>
    <x v="2"/>
    <n v="131"/>
    <x v="72"/>
  </r>
  <r>
    <x v="1"/>
    <x v="4"/>
    <x v="12"/>
    <s v="P.Cripps"/>
    <s v="CAR"/>
    <x v="1"/>
    <n v="122"/>
    <x v="103"/>
  </r>
  <r>
    <x v="1"/>
    <x v="4"/>
    <x v="12"/>
    <s v="I.Smith"/>
    <s v="HAW"/>
    <x v="1"/>
    <n v="97"/>
    <x v="51"/>
  </r>
  <r>
    <x v="1"/>
    <x v="4"/>
    <x v="12"/>
    <s v="D.Hannebery"/>
    <s v="SYD"/>
    <x v="1"/>
    <n v="70"/>
    <x v="23"/>
  </r>
  <r>
    <x v="1"/>
    <x v="4"/>
    <x v="12"/>
    <s v="S.Martin"/>
    <s v="BRL"/>
    <x v="3"/>
    <n v="128"/>
    <x v="63"/>
  </r>
  <r>
    <x v="1"/>
    <x v="4"/>
    <x v="12"/>
    <s v="A.Gaff"/>
    <s v="WCE"/>
    <x v="1"/>
    <n v="104"/>
    <x v="81"/>
  </r>
  <r>
    <x v="1"/>
    <x v="4"/>
    <x v="12"/>
    <s v="T.Barrass"/>
    <s v="WCE"/>
    <x v="2"/>
    <n v="69"/>
    <x v="171"/>
  </r>
  <r>
    <x v="1"/>
    <x v="4"/>
    <x v="12"/>
    <s v="S.Coniglio"/>
    <s v="GWS"/>
    <x v="1"/>
    <n v="148"/>
    <x v="48"/>
  </r>
  <r>
    <x v="1"/>
    <x v="4"/>
    <x v="12"/>
    <s v="J.Cameron"/>
    <s v="GWS"/>
    <x v="0"/>
    <n v="69"/>
    <x v="33"/>
  </r>
  <r>
    <x v="1"/>
    <x v="4"/>
    <x v="12"/>
    <s v="B.Deledio"/>
    <s v="GWS"/>
    <x v="0"/>
    <n v="85"/>
    <x v="93"/>
  </r>
  <r>
    <x v="1"/>
    <x v="4"/>
    <x v="12"/>
    <s v="S.Thompson"/>
    <s v="NTH"/>
    <x v="2"/>
    <n v="97"/>
    <x v="41"/>
  </r>
  <r>
    <x v="1"/>
    <x v="4"/>
    <x v="12"/>
    <s v="J.Carlisle"/>
    <s v="STK"/>
    <x v="2"/>
    <n v="75"/>
    <x v="98"/>
  </r>
  <r>
    <x v="1"/>
    <x v="4"/>
    <x v="12"/>
    <s v="J.Billings"/>
    <s v="STK"/>
    <x v="0"/>
    <n v="85"/>
    <x v="69"/>
  </r>
  <r>
    <x v="1"/>
    <x v="4"/>
    <x v="12"/>
    <s v="J.Pittard"/>
    <s v="PTA"/>
    <x v="4"/>
    <n v="82"/>
    <x v="16"/>
  </r>
  <r>
    <x v="1"/>
    <x v="4"/>
    <x v="12"/>
    <s v="C.Wingard"/>
    <s v="PTA"/>
    <x v="4"/>
    <n v="64"/>
    <x v="58"/>
  </r>
  <r>
    <x v="1"/>
    <x v="4"/>
    <x v="12"/>
    <s v="T.McDonald"/>
    <s v="MEL"/>
    <x v="4"/>
    <n v="74"/>
    <x v="16"/>
  </r>
  <r>
    <x v="1"/>
    <x v="4"/>
    <x v="12"/>
    <s v="R.Lobb"/>
    <s v="GWS"/>
    <x v="4"/>
    <n v="78"/>
    <x v="16"/>
  </r>
  <r>
    <x v="1"/>
    <x v="5"/>
    <x v="12"/>
    <s v="Z.Merrett"/>
    <s v="ESS"/>
    <x v="1"/>
    <n v="93"/>
    <x v="32"/>
  </r>
  <r>
    <x v="1"/>
    <x v="5"/>
    <x v="12"/>
    <s v="C.Wingard"/>
    <s v="PTA"/>
    <x v="0"/>
    <n v="58"/>
    <x v="17"/>
  </r>
  <r>
    <x v="1"/>
    <x v="5"/>
    <x v="12"/>
    <s v="T.Kelly"/>
    <s v="GEE"/>
    <x v="1"/>
    <n v="95"/>
    <x v="10"/>
  </r>
  <r>
    <x v="1"/>
    <x v="5"/>
    <x v="12"/>
    <s v="A.Rance"/>
    <s v="RIC"/>
    <x v="2"/>
    <n v="108"/>
    <x v="55"/>
  </r>
  <r>
    <x v="1"/>
    <x v="5"/>
    <x v="12"/>
    <s v="J.Riewoldt"/>
    <s v="RIC"/>
    <x v="0"/>
    <n v="80"/>
    <x v="67"/>
  </r>
  <r>
    <x v="1"/>
    <x v="5"/>
    <x v="12"/>
    <s v="R.Laird"/>
    <s v="ADE"/>
    <x v="2"/>
    <n v="122"/>
    <x v="25"/>
  </r>
  <r>
    <x v="1"/>
    <x v="5"/>
    <x v="12"/>
    <s v="P.Cripps"/>
    <s v="CAR"/>
    <x v="1"/>
    <n v="124"/>
    <x v="36"/>
  </r>
  <r>
    <x v="1"/>
    <x v="5"/>
    <x v="12"/>
    <s v="I.Smith"/>
    <s v="HAW"/>
    <x v="1"/>
    <n v="106"/>
    <x v="36"/>
  </r>
  <r>
    <x v="1"/>
    <x v="5"/>
    <x v="12"/>
    <s v="S.Martin"/>
    <s v="BRL"/>
    <x v="3"/>
    <n v="123"/>
    <x v="1"/>
  </r>
  <r>
    <x v="1"/>
    <x v="5"/>
    <x v="12"/>
    <s v="A.Gaff"/>
    <s v="WCE"/>
    <x v="1"/>
    <n v="106"/>
    <x v="8"/>
  </r>
  <r>
    <x v="1"/>
    <x v="5"/>
    <x v="12"/>
    <s v="T.McDonald"/>
    <s v="MEL"/>
    <x v="2"/>
    <n v="74"/>
    <x v="33"/>
  </r>
  <r>
    <x v="1"/>
    <x v="5"/>
    <x v="12"/>
    <s v="S.Coniglio"/>
    <s v="GWS"/>
    <x v="1"/>
    <n v="139"/>
    <x v="43"/>
  </r>
  <r>
    <x v="1"/>
    <x v="5"/>
    <x v="12"/>
    <s v="B.Deledio"/>
    <s v="GWS"/>
    <x v="0"/>
    <n v="97"/>
    <x v="32"/>
  </r>
  <r>
    <x v="1"/>
    <x v="5"/>
    <x v="12"/>
    <s v="J.Cameron"/>
    <s v="GWS"/>
    <x v="0"/>
    <n v="63"/>
    <x v="69"/>
  </r>
  <r>
    <x v="1"/>
    <x v="5"/>
    <x v="12"/>
    <s v="S.Thompson"/>
    <s v="NTH"/>
    <x v="2"/>
    <n v="91"/>
    <x v="94"/>
  </r>
  <r>
    <x v="1"/>
    <x v="5"/>
    <x v="12"/>
    <s v="J.Steele"/>
    <s v="STK"/>
    <x v="1"/>
    <n v="86"/>
    <x v="67"/>
  </r>
  <r>
    <x v="1"/>
    <x v="5"/>
    <x v="12"/>
    <s v="J.Carlisle"/>
    <s v="STK"/>
    <x v="2"/>
    <n v="78"/>
    <x v="83"/>
  </r>
  <r>
    <x v="1"/>
    <x v="5"/>
    <x v="12"/>
    <s v="J.Billings"/>
    <s v="STK"/>
    <x v="0"/>
    <n v="68"/>
    <x v="108"/>
  </r>
  <r>
    <x v="1"/>
    <x v="5"/>
    <x v="12"/>
    <s v="J.Pittard"/>
    <s v="PTA"/>
    <x v="4"/>
    <n v="82"/>
    <x v="16"/>
  </r>
  <r>
    <x v="1"/>
    <x v="5"/>
    <x v="12"/>
    <s v="D.Menzel"/>
    <s v="GEE"/>
    <x v="4"/>
    <n v="99"/>
    <x v="16"/>
  </r>
  <r>
    <x v="1"/>
    <x v="5"/>
    <x v="12"/>
    <s v="D.Hannebery"/>
    <s v="SYD"/>
    <x v="4"/>
    <n v="70"/>
    <x v="16"/>
  </r>
  <r>
    <x v="1"/>
    <x v="5"/>
    <x v="12"/>
    <s v="R.Lobb"/>
    <s v="GWS"/>
    <x v="4"/>
    <n v="78"/>
    <x v="16"/>
  </r>
  <r>
    <x v="1"/>
    <x v="6"/>
    <x v="12"/>
    <s v="Z.Merrett"/>
    <s v="ESS"/>
    <x v="1"/>
    <n v="89"/>
    <x v="6"/>
  </r>
  <r>
    <x v="1"/>
    <x v="6"/>
    <x v="12"/>
    <s v="J.Pittard"/>
    <s v="PTA"/>
    <x v="2"/>
    <n v="76"/>
    <x v="78"/>
  </r>
  <r>
    <x v="1"/>
    <x v="6"/>
    <x v="12"/>
    <s v="S.Gray"/>
    <s v="PTA"/>
    <x v="0"/>
    <n v="83"/>
    <x v="146"/>
  </r>
  <r>
    <x v="1"/>
    <x v="6"/>
    <x v="12"/>
    <s v="T.Kelly"/>
    <s v="GEE"/>
    <x v="1"/>
    <n v="95"/>
    <x v="56"/>
  </r>
  <r>
    <x v="1"/>
    <x v="6"/>
    <x v="12"/>
    <s v="J.Riewoldt"/>
    <s v="RIC"/>
    <x v="0"/>
    <n v="85"/>
    <x v="43"/>
  </r>
  <r>
    <x v="1"/>
    <x v="6"/>
    <x v="12"/>
    <s v="A.Rance"/>
    <s v="RIC"/>
    <x v="2"/>
    <n v="108"/>
    <x v="19"/>
  </r>
  <r>
    <x v="1"/>
    <x v="6"/>
    <x v="12"/>
    <s v="R.Laird"/>
    <s v="ADE"/>
    <x v="2"/>
    <n v="120"/>
    <x v="20"/>
  </r>
  <r>
    <x v="1"/>
    <x v="6"/>
    <x v="12"/>
    <s v="P.Cripps"/>
    <s v="CAR"/>
    <x v="1"/>
    <n v="116"/>
    <x v="85"/>
  </r>
  <r>
    <x v="1"/>
    <x v="6"/>
    <x v="12"/>
    <s v="I.Smith"/>
    <s v="HAW"/>
    <x v="1"/>
    <n v="101"/>
    <x v="83"/>
  </r>
  <r>
    <x v="1"/>
    <x v="6"/>
    <x v="12"/>
    <s v="S.Martin"/>
    <s v="BRL"/>
    <x v="3"/>
    <n v="136"/>
    <x v="60"/>
  </r>
  <r>
    <x v="1"/>
    <x v="6"/>
    <x v="12"/>
    <s v="J.Cripps"/>
    <s v="WCE"/>
    <x v="0"/>
    <n v="95"/>
    <x v="52"/>
  </r>
  <r>
    <x v="1"/>
    <x v="6"/>
    <x v="12"/>
    <s v="A.Gaff"/>
    <s v="WCE"/>
    <x v="1"/>
    <n v="107"/>
    <x v="12"/>
  </r>
  <r>
    <x v="1"/>
    <x v="6"/>
    <x v="12"/>
    <s v="T.McDonald"/>
    <s v="MEL"/>
    <x v="0"/>
    <n v="73"/>
    <x v="33"/>
  </r>
  <r>
    <x v="1"/>
    <x v="6"/>
    <x v="12"/>
    <s v="S.Coniglio"/>
    <s v="GWS"/>
    <x v="1"/>
    <n v="125"/>
    <x v="88"/>
  </r>
  <r>
    <x v="1"/>
    <x v="6"/>
    <x v="12"/>
    <s v="S.Thompson"/>
    <s v="NTH"/>
    <x v="2"/>
    <n v="91"/>
    <x v="7"/>
  </r>
  <r>
    <x v="1"/>
    <x v="6"/>
    <x v="12"/>
    <s v="J.Steele"/>
    <s v="STK"/>
    <x v="1"/>
    <n v="87"/>
    <x v="7"/>
  </r>
  <r>
    <x v="1"/>
    <x v="6"/>
    <x v="12"/>
    <s v="J.Carlisle"/>
    <s v="STK"/>
    <x v="2"/>
    <n v="71"/>
    <x v="88"/>
  </r>
  <r>
    <x v="1"/>
    <x v="6"/>
    <x v="12"/>
    <s v="J.Billings"/>
    <s v="STK"/>
    <x v="0"/>
    <n v="64"/>
    <x v="98"/>
  </r>
  <r>
    <x v="1"/>
    <x v="6"/>
    <x v="12"/>
    <s v="D.Hannebery"/>
    <s v="SYD"/>
    <x v="4"/>
    <n v="70"/>
    <x v="16"/>
  </r>
  <r>
    <x v="1"/>
    <x v="6"/>
    <x v="12"/>
    <s v="B.Deledio"/>
    <s v="GWS"/>
    <x v="4"/>
    <n v="97"/>
    <x v="16"/>
  </r>
  <r>
    <x v="1"/>
    <x v="6"/>
    <x v="12"/>
    <s v="J.Cameron"/>
    <s v="GWS"/>
    <x v="4"/>
    <n v="63"/>
    <x v="16"/>
  </r>
  <r>
    <x v="1"/>
    <x v="6"/>
    <x v="12"/>
    <s v="R.Lobb"/>
    <s v="GWS"/>
    <x v="4"/>
    <n v="78"/>
    <x v="16"/>
  </r>
  <r>
    <x v="1"/>
    <x v="7"/>
    <x v="12"/>
    <s v="Z.Merrett"/>
    <s v="ESS"/>
    <x v="1"/>
    <n v="94"/>
    <x v="55"/>
  </r>
  <r>
    <x v="1"/>
    <x v="7"/>
    <x v="12"/>
    <s v="S.Gray"/>
    <s v="PTA"/>
    <x v="0"/>
    <n v="76"/>
    <x v="67"/>
  </r>
  <r>
    <x v="1"/>
    <x v="7"/>
    <x v="12"/>
    <s v="T.Kelly"/>
    <s v="GEE"/>
    <x v="1"/>
    <n v="95"/>
    <x v="3"/>
  </r>
  <r>
    <x v="1"/>
    <x v="7"/>
    <x v="12"/>
    <s v="A.Rance"/>
    <s v="RIC"/>
    <x v="2"/>
    <n v="103"/>
    <x v="3"/>
  </r>
  <r>
    <x v="1"/>
    <x v="7"/>
    <x v="12"/>
    <s v="J.Riewoldt"/>
    <s v="RIC"/>
    <x v="0"/>
    <n v="79"/>
    <x v="69"/>
  </r>
  <r>
    <x v="1"/>
    <x v="7"/>
    <x v="12"/>
    <s v="R.Laird"/>
    <s v="ADE"/>
    <x v="2"/>
    <n v="117"/>
    <x v="24"/>
  </r>
  <r>
    <x v="1"/>
    <x v="7"/>
    <x v="12"/>
    <s v="P.Cripps"/>
    <s v="CAR"/>
    <x v="1"/>
    <n v="119"/>
    <x v="32"/>
  </r>
  <r>
    <x v="1"/>
    <x v="7"/>
    <x v="12"/>
    <s v="I.Smith"/>
    <s v="HAW"/>
    <x v="1"/>
    <n v="95"/>
    <x v="79"/>
  </r>
  <r>
    <x v="1"/>
    <x v="7"/>
    <x v="12"/>
    <s v="S.Martin"/>
    <s v="BRL"/>
    <x v="3"/>
    <n v="126"/>
    <x v="53"/>
  </r>
  <r>
    <x v="1"/>
    <x v="7"/>
    <x v="12"/>
    <s v="J.Cripps"/>
    <s v="WCE"/>
    <x v="0"/>
    <n v="98"/>
    <x v="21"/>
  </r>
  <r>
    <x v="1"/>
    <x v="7"/>
    <x v="12"/>
    <s v="A.Gaff"/>
    <s v="WCE"/>
    <x v="1"/>
    <n v="103"/>
    <x v="57"/>
  </r>
  <r>
    <x v="1"/>
    <x v="7"/>
    <x v="12"/>
    <s v="T.McDonald"/>
    <s v="MEL"/>
    <x v="2"/>
    <n v="82"/>
    <x v="118"/>
  </r>
  <r>
    <x v="1"/>
    <x v="7"/>
    <x v="12"/>
    <s v="S.Coniglio"/>
    <s v="GWS"/>
    <x v="1"/>
    <n v="119"/>
    <x v="47"/>
  </r>
  <r>
    <x v="1"/>
    <x v="7"/>
    <x v="12"/>
    <s v="J.Cameron"/>
    <s v="GWS"/>
    <x v="0"/>
    <n v="67"/>
    <x v="51"/>
  </r>
  <r>
    <x v="1"/>
    <x v="7"/>
    <x v="12"/>
    <s v="R.Lobb"/>
    <s v="GWS"/>
    <x v="0"/>
    <n v="88"/>
    <x v="12"/>
  </r>
  <r>
    <x v="1"/>
    <x v="7"/>
    <x v="12"/>
    <s v="S.Thompson"/>
    <s v="NTH"/>
    <x v="2"/>
    <n v="86"/>
    <x v="58"/>
  </r>
  <r>
    <x v="1"/>
    <x v="7"/>
    <x v="12"/>
    <s v="J.Steele"/>
    <s v="STK"/>
    <x v="1"/>
    <n v="88"/>
    <x v="0"/>
  </r>
  <r>
    <x v="1"/>
    <x v="7"/>
    <x v="12"/>
    <s v="J.Carlisle"/>
    <s v="STK"/>
    <x v="2"/>
    <n v="67"/>
    <x v="84"/>
  </r>
  <r>
    <x v="1"/>
    <x v="7"/>
    <x v="12"/>
    <s v="J.Pittard"/>
    <s v="PTA"/>
    <x v="4"/>
    <n v="76"/>
    <x v="16"/>
  </r>
  <r>
    <x v="1"/>
    <x v="7"/>
    <x v="12"/>
    <s v="D.Hannebery"/>
    <s v="SYD"/>
    <x v="4"/>
    <n v="70"/>
    <x v="16"/>
  </r>
  <r>
    <x v="1"/>
    <x v="7"/>
    <x v="12"/>
    <s v="B.Deledio"/>
    <s v="GWS"/>
    <x v="4"/>
    <n v="97"/>
    <x v="16"/>
  </r>
  <r>
    <x v="1"/>
    <x v="7"/>
    <x v="12"/>
    <s v="J.Billings"/>
    <s v="STK"/>
    <x v="4"/>
    <n v="64"/>
    <x v="86"/>
  </r>
  <r>
    <x v="1"/>
    <x v="8"/>
    <x v="12"/>
    <s v="C.McKenna"/>
    <s v="ESS"/>
    <x v="2"/>
    <n v="99"/>
    <x v="55"/>
  </r>
  <r>
    <x v="1"/>
    <x v="8"/>
    <x v="12"/>
    <s v="R.Gray"/>
    <s v="PTA"/>
    <x v="0"/>
    <n v="108"/>
    <x v="49"/>
  </r>
  <r>
    <x v="1"/>
    <x v="8"/>
    <x v="12"/>
    <s v="T.Kelly"/>
    <s v="GEE"/>
    <x v="1"/>
    <n v="87"/>
    <x v="110"/>
  </r>
  <r>
    <x v="1"/>
    <x v="8"/>
    <x v="12"/>
    <s v="T.Miller"/>
    <s v="GCS"/>
    <x v="1"/>
    <n v="97"/>
    <x v="95"/>
  </r>
  <r>
    <x v="1"/>
    <x v="8"/>
    <x v="12"/>
    <s v="J.Riewoldt"/>
    <s v="RIC"/>
    <x v="0"/>
    <n v="84"/>
    <x v="60"/>
  </r>
  <r>
    <x v="1"/>
    <x v="8"/>
    <x v="12"/>
    <s v="T.Doedee"/>
    <s v="ADE"/>
    <x v="2"/>
    <n v="76"/>
    <x v="3"/>
  </r>
  <r>
    <x v="1"/>
    <x v="8"/>
    <x v="12"/>
    <s v="R.Laird"/>
    <s v="ADE"/>
    <x v="2"/>
    <n v="112"/>
    <x v="57"/>
  </r>
  <r>
    <x v="1"/>
    <x v="8"/>
    <x v="12"/>
    <s v="S.Kerridge"/>
    <s v="CAR"/>
    <x v="1"/>
    <n v="87"/>
    <x v="43"/>
  </r>
  <r>
    <x v="1"/>
    <x v="8"/>
    <x v="12"/>
    <s v="I.Smith"/>
    <s v="HAW"/>
    <x v="1"/>
    <n v="99"/>
    <x v="12"/>
  </r>
  <r>
    <x v="1"/>
    <x v="8"/>
    <x v="12"/>
    <s v="B.Ronke"/>
    <s v="SYD"/>
    <x v="0"/>
    <n v="96"/>
    <x v="0"/>
  </r>
  <r>
    <x v="1"/>
    <x v="8"/>
    <x v="12"/>
    <s v="D.Hannebery"/>
    <s v="SYD"/>
    <x v="1"/>
    <n v="64"/>
    <x v="100"/>
  </r>
  <r>
    <x v="1"/>
    <x v="8"/>
    <x v="12"/>
    <s v="S.Martin"/>
    <s v="BRL"/>
    <x v="3"/>
    <n v="122"/>
    <x v="55"/>
  </r>
  <r>
    <x v="1"/>
    <x v="8"/>
    <x v="12"/>
    <s v="A.Gaff"/>
    <s v="WCE"/>
    <x v="1"/>
    <n v="105"/>
    <x v="60"/>
  </r>
  <r>
    <x v="1"/>
    <x v="8"/>
    <x v="12"/>
    <s v="J.Cripps"/>
    <s v="WCE"/>
    <x v="0"/>
    <n v="83"/>
    <x v="105"/>
  </r>
  <r>
    <x v="1"/>
    <x v="8"/>
    <x v="12"/>
    <s v="T.McDonald"/>
    <s v="MEL"/>
    <x v="2"/>
    <n v="98"/>
    <x v="18"/>
  </r>
  <r>
    <x v="1"/>
    <x v="8"/>
    <x v="12"/>
    <s v="S.Coniglio"/>
    <s v="GWS"/>
    <x v="1"/>
    <n v="113"/>
    <x v="24"/>
  </r>
  <r>
    <x v="1"/>
    <x v="8"/>
    <x v="12"/>
    <s v="R.Lobb"/>
    <s v="GWS"/>
    <x v="0"/>
    <n v="84"/>
    <x v="88"/>
  </r>
  <r>
    <x v="1"/>
    <x v="8"/>
    <x v="12"/>
    <s v="S.Thompson"/>
    <s v="NTH"/>
    <x v="2"/>
    <n v="79"/>
    <x v="30"/>
  </r>
  <r>
    <x v="1"/>
    <x v="8"/>
    <x v="12"/>
    <s v="J.Pittard"/>
    <s v="PTA"/>
    <x v="4"/>
    <n v="76"/>
    <x v="16"/>
  </r>
  <r>
    <x v="1"/>
    <x v="8"/>
    <x v="12"/>
    <s v="E.Curnow"/>
    <s v="CAR"/>
    <x v="4"/>
    <n v="119"/>
    <x v="16"/>
  </r>
  <r>
    <x v="1"/>
    <x v="8"/>
    <x v="12"/>
    <s v="B.Deledio"/>
    <s v="GWS"/>
    <x v="4"/>
    <n v="97"/>
    <x v="16"/>
  </r>
  <r>
    <x v="1"/>
    <x v="8"/>
    <x v="12"/>
    <s v="J.Cameron"/>
    <s v="GWS"/>
    <x v="4"/>
    <n v="65"/>
    <x v="6"/>
  </r>
  <r>
    <x v="1"/>
    <x v="9"/>
    <x v="12"/>
    <s v="C.McKenna"/>
    <s v="ESS"/>
    <x v="2"/>
    <n v="92"/>
    <x v="96"/>
  </r>
  <r>
    <x v="1"/>
    <x v="9"/>
    <x v="12"/>
    <s v="S.McKernan"/>
    <s v="ESS"/>
    <x v="0"/>
    <n v="71"/>
    <x v="110"/>
  </r>
  <r>
    <x v="1"/>
    <x v="9"/>
    <x v="12"/>
    <s v="T.Kelly"/>
    <s v="GEE"/>
    <x v="1"/>
    <n v="83"/>
    <x v="98"/>
  </r>
  <r>
    <x v="1"/>
    <x v="9"/>
    <x v="12"/>
    <s v="J.Riewoldt"/>
    <s v="RIC"/>
    <x v="0"/>
    <n v="72"/>
    <x v="156"/>
  </r>
  <r>
    <x v="1"/>
    <x v="9"/>
    <x v="12"/>
    <s v="T.Doedee"/>
    <s v="ADE"/>
    <x v="2"/>
    <n v="76"/>
    <x v="2"/>
  </r>
  <r>
    <x v="1"/>
    <x v="9"/>
    <x v="12"/>
    <s v="R.Laird"/>
    <s v="ADE"/>
    <x v="2"/>
    <n v="109"/>
    <x v="19"/>
  </r>
  <r>
    <x v="1"/>
    <x v="9"/>
    <x v="12"/>
    <s v="E.Curnow"/>
    <s v="CAR"/>
    <x v="1"/>
    <n v="116"/>
    <x v="72"/>
  </r>
  <r>
    <x v="1"/>
    <x v="9"/>
    <x v="12"/>
    <s v="S.Kerridge"/>
    <s v="CAR"/>
    <x v="1"/>
    <n v="84"/>
    <x v="23"/>
  </r>
  <r>
    <x v="1"/>
    <x v="9"/>
    <x v="12"/>
    <s v="I.Smith"/>
    <s v="HAW"/>
    <x v="1"/>
    <n v="103"/>
    <x v="83"/>
  </r>
  <r>
    <x v="1"/>
    <x v="9"/>
    <x v="12"/>
    <s v="B.Ronke"/>
    <s v="SYD"/>
    <x v="0"/>
    <n v="94"/>
    <x v="11"/>
  </r>
  <r>
    <x v="1"/>
    <x v="9"/>
    <x v="12"/>
    <s v="D.Hannebery"/>
    <s v="SYD"/>
    <x v="1"/>
    <n v="62"/>
    <x v="96"/>
  </r>
  <r>
    <x v="1"/>
    <x v="9"/>
    <x v="12"/>
    <s v="S.Martin"/>
    <s v="BRL"/>
    <x v="3"/>
    <n v="131"/>
    <x v="5"/>
  </r>
  <r>
    <x v="1"/>
    <x v="9"/>
    <x v="12"/>
    <s v="C.Cameron"/>
    <s v="BRL"/>
    <x v="0"/>
    <n v="67"/>
    <x v="84"/>
  </r>
  <r>
    <x v="1"/>
    <x v="9"/>
    <x v="12"/>
    <s v="A.Gaff"/>
    <s v="WCE"/>
    <x v="1"/>
    <n v="106"/>
    <x v="118"/>
  </r>
  <r>
    <x v="1"/>
    <x v="9"/>
    <x v="12"/>
    <s v="T.McDonald"/>
    <s v="MEL"/>
    <x v="2"/>
    <n v="107"/>
    <x v="94"/>
  </r>
  <r>
    <x v="1"/>
    <x v="9"/>
    <x v="12"/>
    <s v="S.Coniglio"/>
    <s v="GWS"/>
    <x v="1"/>
    <n v="118"/>
    <x v="26"/>
  </r>
  <r>
    <x v="1"/>
    <x v="9"/>
    <x v="12"/>
    <s v="J.Cameron"/>
    <s v="GWS"/>
    <x v="0"/>
    <n v="61"/>
    <x v="61"/>
  </r>
  <r>
    <x v="1"/>
    <x v="9"/>
    <x v="12"/>
    <s v="S.Thompson"/>
    <s v="NTH"/>
    <x v="2"/>
    <n v="71"/>
    <x v="69"/>
  </r>
  <r>
    <x v="1"/>
    <x v="9"/>
    <x v="12"/>
    <s v="J.Pittard"/>
    <s v="PTA"/>
    <x v="4"/>
    <n v="76"/>
    <x v="16"/>
  </r>
  <r>
    <x v="1"/>
    <x v="9"/>
    <x v="12"/>
    <s v="R.Gray"/>
    <s v="PTA"/>
    <x v="4"/>
    <n v="108"/>
    <x v="16"/>
  </r>
  <r>
    <x v="1"/>
    <x v="9"/>
    <x v="12"/>
    <s v="T.Miller"/>
    <s v="GCS"/>
    <x v="4"/>
    <n v="97"/>
    <x v="16"/>
  </r>
  <r>
    <x v="1"/>
    <x v="9"/>
    <x v="12"/>
    <s v="B.Deledio"/>
    <s v="GWS"/>
    <x v="4"/>
    <n v="97"/>
    <x v="16"/>
  </r>
  <r>
    <x v="1"/>
    <x v="10"/>
    <x v="12"/>
    <s v="C.McKenna"/>
    <s v="ESS"/>
    <x v="2"/>
    <n v="86"/>
    <x v="79"/>
  </r>
  <r>
    <x v="1"/>
    <x v="10"/>
    <x v="12"/>
    <s v="S.McKernan"/>
    <s v="ESS"/>
    <x v="0"/>
    <n v="68"/>
    <x v="17"/>
  </r>
  <r>
    <x v="1"/>
    <x v="10"/>
    <x v="12"/>
    <s v="R.Gray"/>
    <s v="PTA"/>
    <x v="0"/>
    <n v="100"/>
    <x v="67"/>
  </r>
  <r>
    <x v="1"/>
    <x v="10"/>
    <x v="12"/>
    <s v="T.Kelly"/>
    <s v="GEE"/>
    <x v="1"/>
    <n v="98"/>
    <x v="80"/>
  </r>
  <r>
    <x v="1"/>
    <x v="10"/>
    <x v="12"/>
    <s v="T.Miller"/>
    <s v="GCS"/>
    <x v="1"/>
    <n v="103"/>
    <x v="35"/>
  </r>
  <r>
    <x v="1"/>
    <x v="10"/>
    <x v="12"/>
    <s v="J.Riewoldt"/>
    <s v="RIC"/>
    <x v="0"/>
    <n v="61"/>
    <x v="109"/>
  </r>
  <r>
    <x v="1"/>
    <x v="10"/>
    <x v="12"/>
    <s v="T.Doedee"/>
    <s v="ADE"/>
    <x v="2"/>
    <n v="75"/>
    <x v="21"/>
  </r>
  <r>
    <x v="1"/>
    <x v="10"/>
    <x v="12"/>
    <s v="R.Laird"/>
    <s v="ADE"/>
    <x v="2"/>
    <n v="112"/>
    <x v="32"/>
  </r>
  <r>
    <x v="1"/>
    <x v="10"/>
    <x v="12"/>
    <s v="E.Curnow"/>
    <s v="CAR"/>
    <x v="1"/>
    <n v="112"/>
    <x v="99"/>
  </r>
  <r>
    <x v="1"/>
    <x v="10"/>
    <x v="12"/>
    <s v="S.Kerridge"/>
    <s v="CAR"/>
    <x v="1"/>
    <n v="88"/>
    <x v="5"/>
  </r>
  <r>
    <x v="1"/>
    <x v="10"/>
    <x v="12"/>
    <s v="I.Smith"/>
    <s v="HAW"/>
    <x v="1"/>
    <n v="85"/>
    <x v="74"/>
  </r>
  <r>
    <x v="1"/>
    <x v="10"/>
    <x v="12"/>
    <s v="B.Ronke"/>
    <s v="SYD"/>
    <x v="0"/>
    <n v="89"/>
    <x v="74"/>
  </r>
  <r>
    <x v="1"/>
    <x v="10"/>
    <x v="12"/>
    <s v="S.Martin"/>
    <s v="BRL"/>
    <x v="3"/>
    <n v="134"/>
    <x v="10"/>
  </r>
  <r>
    <x v="1"/>
    <x v="10"/>
    <x v="12"/>
    <s v="A.Gaff"/>
    <s v="WCE"/>
    <x v="1"/>
    <n v="103"/>
    <x v="69"/>
  </r>
  <r>
    <x v="1"/>
    <x v="10"/>
    <x v="12"/>
    <s v="T.McDonald"/>
    <s v="MEL"/>
    <x v="2"/>
    <n v="124"/>
    <x v="159"/>
  </r>
  <r>
    <x v="1"/>
    <x v="10"/>
    <x v="12"/>
    <s v="S.Coniglio"/>
    <s v="GWS"/>
    <x v="1"/>
    <n v="117"/>
    <x v="24"/>
  </r>
  <r>
    <x v="1"/>
    <x v="10"/>
    <x v="12"/>
    <s v="J.Cameron"/>
    <s v="GWS"/>
    <x v="0"/>
    <n v="59"/>
    <x v="51"/>
  </r>
  <r>
    <x v="1"/>
    <x v="10"/>
    <x v="12"/>
    <s v="S.Thompson"/>
    <s v="NTH"/>
    <x v="2"/>
    <n v="67"/>
    <x v="61"/>
  </r>
  <r>
    <x v="1"/>
    <x v="10"/>
    <x v="12"/>
    <s v="J.Pittard"/>
    <s v="PTA"/>
    <x v="4"/>
    <n v="76"/>
    <x v="16"/>
  </r>
  <r>
    <x v="1"/>
    <x v="10"/>
    <x v="12"/>
    <s v="D.Hannebery"/>
    <s v="SYD"/>
    <x v="4"/>
    <n v="56"/>
    <x v="116"/>
  </r>
  <r>
    <x v="1"/>
    <x v="10"/>
    <x v="12"/>
    <s v="C.Cameron"/>
    <s v="BRL"/>
    <x v="4"/>
    <n v="64"/>
    <x v="165"/>
  </r>
  <r>
    <x v="1"/>
    <x v="10"/>
    <x v="12"/>
    <s v="B.Deledio"/>
    <s v="GWS"/>
    <x v="4"/>
    <n v="97"/>
    <x v="16"/>
  </r>
  <r>
    <x v="1"/>
    <x v="11"/>
    <x v="12"/>
    <s v="S.McKernan"/>
    <s v="ESS"/>
    <x v="0"/>
    <n v="72"/>
    <x v="49"/>
  </r>
  <r>
    <x v="1"/>
    <x v="11"/>
    <x v="12"/>
    <s v="J.Pittard"/>
    <s v="PTA"/>
    <x v="2"/>
    <n v="71"/>
    <x v="21"/>
  </r>
  <r>
    <x v="1"/>
    <x v="11"/>
    <x v="12"/>
    <s v="R.Gray"/>
    <s v="PTA"/>
    <x v="0"/>
    <n v="100"/>
    <x v="3"/>
  </r>
  <r>
    <x v="1"/>
    <x v="11"/>
    <x v="12"/>
    <s v="T.Kelly"/>
    <s v="GEE"/>
    <x v="1"/>
    <n v="92"/>
    <x v="3"/>
  </r>
  <r>
    <x v="1"/>
    <x v="11"/>
    <x v="12"/>
    <s v="T.Miller"/>
    <s v="GCS"/>
    <x v="1"/>
    <n v="98"/>
    <x v="54"/>
  </r>
  <r>
    <x v="1"/>
    <x v="11"/>
    <x v="12"/>
    <s v="J.Riewoldt"/>
    <s v="RIC"/>
    <x v="0"/>
    <n v="58"/>
    <x v="17"/>
  </r>
  <r>
    <x v="1"/>
    <x v="11"/>
    <x v="12"/>
    <s v="T.Doedee"/>
    <s v="ADE"/>
    <x v="2"/>
    <n v="78"/>
    <x v="102"/>
  </r>
  <r>
    <x v="1"/>
    <x v="11"/>
    <x v="12"/>
    <s v="C.Ellis-Yolmen"/>
    <s v="ADE"/>
    <x v="1"/>
    <n v="67"/>
    <x v="13"/>
  </r>
  <r>
    <x v="1"/>
    <x v="11"/>
    <x v="12"/>
    <s v="S.Kerridge"/>
    <s v="CAR"/>
    <x v="1"/>
    <n v="88"/>
    <x v="16"/>
  </r>
  <r>
    <x v="1"/>
    <x v="11"/>
    <x v="12"/>
    <s v="E.Curnow"/>
    <s v="CAR"/>
    <x v="1"/>
    <n v="112"/>
    <x v="16"/>
  </r>
  <r>
    <x v="1"/>
    <x v="11"/>
    <x v="12"/>
    <s v="B.Ronke"/>
    <s v="SYD"/>
    <x v="0"/>
    <n v="88"/>
    <x v="100"/>
  </r>
  <r>
    <x v="1"/>
    <x v="11"/>
    <x v="12"/>
    <s v="S.Martin"/>
    <s v="BRL"/>
    <x v="3"/>
    <n v="133"/>
    <x v="72"/>
  </r>
  <r>
    <x v="1"/>
    <x v="11"/>
    <x v="12"/>
    <s v="J.Lewis"/>
    <s v="MEL"/>
    <x v="1"/>
    <n v="87"/>
    <x v="65"/>
  </r>
  <r>
    <x v="1"/>
    <x v="11"/>
    <x v="12"/>
    <s v="T.McDonald"/>
    <s v="MEL"/>
    <x v="2"/>
    <n v="132"/>
    <x v="38"/>
  </r>
  <r>
    <x v="1"/>
    <x v="11"/>
    <x v="12"/>
    <s v="J.Cameron"/>
    <s v="GWS"/>
    <x v="0"/>
    <n v="73"/>
    <x v="140"/>
  </r>
  <r>
    <x v="1"/>
    <x v="11"/>
    <x v="12"/>
    <s v="P.Ahern"/>
    <s v="NTH"/>
    <x v="1"/>
    <n v="71"/>
    <x v="98"/>
  </r>
  <r>
    <x v="1"/>
    <x v="11"/>
    <x v="12"/>
    <s v="S.Thompson"/>
    <s v="NTH"/>
    <x v="2"/>
    <n v="64"/>
    <x v="71"/>
  </r>
  <r>
    <x v="1"/>
    <x v="11"/>
    <x v="12"/>
    <s v="L.Austin"/>
    <s v="STK"/>
    <x v="2"/>
    <n v="66"/>
    <x v="51"/>
  </r>
  <r>
    <x v="1"/>
    <x v="11"/>
    <x v="12"/>
    <s v="R.Laird"/>
    <s v="ADE"/>
    <x v="4"/>
    <n v="112"/>
    <x v="16"/>
  </r>
  <r>
    <x v="1"/>
    <x v="11"/>
    <x v="12"/>
    <s v="I.Smith"/>
    <s v="HAW"/>
    <x v="4"/>
    <n v="85"/>
    <x v="16"/>
  </r>
  <r>
    <x v="1"/>
    <x v="11"/>
    <x v="12"/>
    <s v="A.Gaff"/>
    <s v="WCE"/>
    <x v="4"/>
    <n v="103"/>
    <x v="16"/>
  </r>
  <r>
    <x v="1"/>
    <x v="11"/>
    <x v="12"/>
    <s v="S.Coniglio"/>
    <s v="GWS"/>
    <x v="4"/>
    <n v="117"/>
    <x v="16"/>
  </r>
  <r>
    <x v="1"/>
    <x v="12"/>
    <x v="12"/>
    <s v="J.Pittard"/>
    <s v="PTA"/>
    <x v="2"/>
    <n v="68"/>
    <x v="92"/>
  </r>
  <r>
    <x v="1"/>
    <x v="12"/>
    <x v="12"/>
    <s v="R.Gray"/>
    <s v="PTA"/>
    <x v="0"/>
    <n v="103"/>
    <x v="37"/>
  </r>
  <r>
    <x v="1"/>
    <x v="12"/>
    <x v="12"/>
    <s v="T.Kelly"/>
    <s v="GEE"/>
    <x v="1"/>
    <n v="89"/>
    <x v="7"/>
  </r>
  <r>
    <x v="1"/>
    <x v="12"/>
    <x v="12"/>
    <s v="J.Witts"/>
    <s v="GCS"/>
    <x v="3"/>
    <n v="87"/>
    <x v="86"/>
  </r>
  <r>
    <x v="1"/>
    <x v="12"/>
    <x v="12"/>
    <s v="T.Miller"/>
    <s v="GCS"/>
    <x v="1"/>
    <n v="95"/>
    <x v="0"/>
  </r>
  <r>
    <x v="1"/>
    <x v="12"/>
    <x v="12"/>
    <s v="J.Riewoldt"/>
    <s v="RIC"/>
    <x v="0"/>
    <n v="57"/>
    <x v="17"/>
  </r>
  <r>
    <x v="1"/>
    <x v="12"/>
    <x v="12"/>
    <s v="T.Doedee"/>
    <s v="ADE"/>
    <x v="2"/>
    <n v="79"/>
    <x v="13"/>
  </r>
  <r>
    <x v="1"/>
    <x v="12"/>
    <x v="12"/>
    <s v="R.Laird"/>
    <s v="ADE"/>
    <x v="2"/>
    <n v="112"/>
    <x v="16"/>
  </r>
  <r>
    <x v="1"/>
    <x v="12"/>
    <x v="12"/>
    <s v="D.Thomas"/>
    <s v="CAR"/>
    <x v="0"/>
    <n v="79"/>
    <x v="52"/>
  </r>
  <r>
    <x v="1"/>
    <x v="12"/>
    <x v="12"/>
    <s v="E.Curnow"/>
    <s v="CAR"/>
    <x v="1"/>
    <n v="114"/>
    <x v="4"/>
  </r>
  <r>
    <x v="1"/>
    <x v="12"/>
    <x v="12"/>
    <s v="S.Kerridge"/>
    <s v="CAR"/>
    <x v="1"/>
    <n v="91"/>
    <x v="102"/>
  </r>
  <r>
    <x v="1"/>
    <x v="12"/>
    <x v="12"/>
    <s v="I.Smith"/>
    <s v="HAW"/>
    <x v="1"/>
    <n v="84"/>
    <x v="52"/>
  </r>
  <r>
    <x v="1"/>
    <x v="12"/>
    <x v="12"/>
    <s v="R.Henderson"/>
    <s v="HAW"/>
    <x v="1"/>
    <n v="71"/>
    <x v="112"/>
  </r>
  <r>
    <x v="1"/>
    <x v="12"/>
    <x v="12"/>
    <s v="B.Ronke"/>
    <s v="SYD"/>
    <x v="0"/>
    <n v="79"/>
    <x v="42"/>
  </r>
  <r>
    <x v="1"/>
    <x v="12"/>
    <x v="12"/>
    <s v="A.Gaff"/>
    <s v="WCE"/>
    <x v="1"/>
    <n v="97"/>
    <x v="11"/>
  </r>
  <r>
    <x v="1"/>
    <x v="12"/>
    <x v="12"/>
    <s v="B.Sheppard"/>
    <s v="WCE"/>
    <x v="2"/>
    <n v="86"/>
    <x v="98"/>
  </r>
  <r>
    <x v="1"/>
    <x v="12"/>
    <x v="12"/>
    <s v="J.Cameron"/>
    <s v="GWS"/>
    <x v="0"/>
    <n v="73"/>
    <x v="16"/>
  </r>
  <r>
    <x v="1"/>
    <x v="12"/>
    <x v="12"/>
    <s v="L.Austin"/>
    <s v="STK"/>
    <x v="2"/>
    <n v="65"/>
    <x v="86"/>
  </r>
  <r>
    <x v="1"/>
    <x v="12"/>
    <x v="12"/>
    <s v="S.Martin"/>
    <s v="BRL"/>
    <x v="4"/>
    <n v="133"/>
    <x v="16"/>
  </r>
  <r>
    <x v="1"/>
    <x v="12"/>
    <x v="12"/>
    <s v="T.McDonald"/>
    <s v="MEL"/>
    <x v="4"/>
    <n v="132"/>
    <x v="16"/>
  </r>
  <r>
    <x v="1"/>
    <x v="12"/>
    <x v="12"/>
    <s v="S.Coniglio"/>
    <s v="GWS"/>
    <x v="4"/>
    <n v="117"/>
    <x v="16"/>
  </r>
  <r>
    <x v="1"/>
    <x v="12"/>
    <x v="12"/>
    <s v="S.Thompson"/>
    <s v="NTH"/>
    <x v="4"/>
    <n v="64"/>
    <x v="16"/>
  </r>
  <r>
    <x v="1"/>
    <x v="13"/>
    <x v="12"/>
    <s v="J.Pittard"/>
    <s v="PTA"/>
    <x v="2"/>
    <n v="59"/>
    <x v="74"/>
  </r>
  <r>
    <x v="1"/>
    <x v="13"/>
    <x v="12"/>
    <s v="S.Gray"/>
    <s v="PTA"/>
    <x v="0"/>
    <n v="69"/>
    <x v="74"/>
  </r>
  <r>
    <x v="1"/>
    <x v="13"/>
    <x v="12"/>
    <s v="R.Gray"/>
    <s v="PTA"/>
    <x v="0"/>
    <n v="97"/>
    <x v="1"/>
  </r>
  <r>
    <x v="1"/>
    <x v="13"/>
    <x v="12"/>
    <s v="J.Martin"/>
    <s v="GCS"/>
    <x v="0"/>
    <n v="67"/>
    <x v="96"/>
  </r>
  <r>
    <x v="1"/>
    <x v="13"/>
    <x v="12"/>
    <s v="T.Miller"/>
    <s v="GCS"/>
    <x v="1"/>
    <n v="92"/>
    <x v="85"/>
  </r>
  <r>
    <x v="1"/>
    <x v="13"/>
    <x v="12"/>
    <s v="D.Thomas"/>
    <s v="CAR"/>
    <x v="0"/>
    <n v="73"/>
    <x v="83"/>
  </r>
  <r>
    <x v="1"/>
    <x v="13"/>
    <x v="12"/>
    <s v="E.Curnow"/>
    <s v="CAR"/>
    <x v="1"/>
    <n v="106"/>
    <x v="1"/>
  </r>
  <r>
    <x v="1"/>
    <x v="13"/>
    <x v="12"/>
    <s v="I.Smith"/>
    <s v="HAW"/>
    <x v="1"/>
    <n v="87"/>
    <x v="88"/>
  </r>
  <r>
    <x v="1"/>
    <x v="13"/>
    <x v="12"/>
    <s v="R.Henderson"/>
    <s v="HAW"/>
    <x v="1"/>
    <n v="68"/>
    <x v="74"/>
  </r>
  <r>
    <x v="1"/>
    <x v="13"/>
    <x v="12"/>
    <s v="S.Martin"/>
    <s v="BRL"/>
    <x v="3"/>
    <n v="123"/>
    <x v="91"/>
  </r>
  <r>
    <x v="1"/>
    <x v="13"/>
    <x v="12"/>
    <s v="A.Gaff"/>
    <s v="WCE"/>
    <x v="1"/>
    <n v="101"/>
    <x v="90"/>
  </r>
  <r>
    <x v="1"/>
    <x v="13"/>
    <x v="12"/>
    <s v="B.Sheppard"/>
    <s v="WCE"/>
    <x v="2"/>
    <n v="86"/>
    <x v="1"/>
  </r>
  <r>
    <x v="1"/>
    <x v="13"/>
    <x v="12"/>
    <s v="D.Tyson"/>
    <s v="MEL"/>
    <x v="1"/>
    <n v="63"/>
    <x v="77"/>
  </r>
  <r>
    <x v="1"/>
    <x v="13"/>
    <x v="12"/>
    <s v="T.McDonald"/>
    <s v="MEL"/>
    <x v="2"/>
    <n v="122"/>
    <x v="83"/>
  </r>
  <r>
    <x v="1"/>
    <x v="13"/>
    <x v="12"/>
    <s v="S.Coniglio"/>
    <s v="GWS"/>
    <x v="1"/>
    <n v="122"/>
    <x v="52"/>
  </r>
  <r>
    <x v="1"/>
    <x v="13"/>
    <x v="12"/>
    <s v="P.Davis"/>
    <s v="GWS"/>
    <x v="2"/>
    <n v="90"/>
    <x v="88"/>
  </r>
  <r>
    <x v="1"/>
    <x v="13"/>
    <x v="12"/>
    <s v="J.Cameron"/>
    <s v="GWS"/>
    <x v="0"/>
    <n v="72"/>
    <x v="30"/>
  </r>
  <r>
    <x v="1"/>
    <x v="13"/>
    <x v="12"/>
    <s v="S.Thompson"/>
    <s v="NTH"/>
    <x v="2"/>
    <n v="73"/>
    <x v="1"/>
  </r>
  <r>
    <x v="1"/>
    <x v="13"/>
    <x v="12"/>
    <s v="T.Kelly"/>
    <s v="GEE"/>
    <x v="4"/>
    <n v="89"/>
    <x v="16"/>
  </r>
  <r>
    <x v="1"/>
    <x v="13"/>
    <x v="12"/>
    <s v="J.Riewoldt"/>
    <s v="RIC"/>
    <x v="4"/>
    <n v="57"/>
    <x v="16"/>
  </r>
  <r>
    <x v="1"/>
    <x v="13"/>
    <x v="12"/>
    <s v="R.Laird"/>
    <s v="ADE"/>
    <x v="4"/>
    <n v="112"/>
    <x v="16"/>
  </r>
  <r>
    <x v="1"/>
    <x v="13"/>
    <x v="12"/>
    <s v="S.Kerridge"/>
    <s v="CAR"/>
    <x v="4"/>
    <n v="91"/>
    <x v="16"/>
  </r>
  <r>
    <x v="1"/>
    <x v="14"/>
    <x v="12"/>
    <s v="J.Pittard"/>
    <s v="PTA"/>
    <x v="2"/>
    <n v="53"/>
    <x v="104"/>
  </r>
  <r>
    <x v="1"/>
    <x v="14"/>
    <x v="12"/>
    <s v="R.Gray"/>
    <s v="PTA"/>
    <x v="0"/>
    <n v="101"/>
    <x v="69"/>
  </r>
  <r>
    <x v="1"/>
    <x v="14"/>
    <x v="12"/>
    <s v="T.Kelly"/>
    <s v="GEE"/>
    <x v="1"/>
    <n v="100"/>
    <x v="4"/>
  </r>
  <r>
    <x v="1"/>
    <x v="14"/>
    <x v="12"/>
    <s v="J.Martin"/>
    <s v="GCS"/>
    <x v="0"/>
    <n v="67"/>
    <x v="3"/>
  </r>
  <r>
    <x v="1"/>
    <x v="14"/>
    <x v="12"/>
    <s v="T.Miller"/>
    <s v="GCS"/>
    <x v="1"/>
    <n v="90"/>
    <x v="56"/>
  </r>
  <r>
    <x v="1"/>
    <x v="14"/>
    <x v="12"/>
    <s v="J.Riewoldt"/>
    <s v="RIC"/>
    <x v="0"/>
    <n v="61"/>
    <x v="118"/>
  </r>
  <r>
    <x v="1"/>
    <x v="14"/>
    <x v="12"/>
    <s v="R.Laird"/>
    <s v="ADE"/>
    <x v="2"/>
    <n v="110"/>
    <x v="32"/>
  </r>
  <r>
    <x v="1"/>
    <x v="14"/>
    <x v="12"/>
    <s v="E.Curnow"/>
    <s v="CAR"/>
    <x v="1"/>
    <n v="103"/>
    <x v="57"/>
  </r>
  <r>
    <x v="1"/>
    <x v="14"/>
    <x v="12"/>
    <s v="I.Smith"/>
    <s v="HAW"/>
    <x v="1"/>
    <n v="85"/>
    <x v="19"/>
  </r>
  <r>
    <x v="1"/>
    <x v="14"/>
    <x v="12"/>
    <s v="S.Martin"/>
    <s v="BRL"/>
    <x v="3"/>
    <n v="138"/>
    <x v="101"/>
  </r>
  <r>
    <x v="1"/>
    <x v="14"/>
    <x v="12"/>
    <s v="A.Gaff"/>
    <s v="WCE"/>
    <x v="1"/>
    <n v="105"/>
    <x v="75"/>
  </r>
  <r>
    <x v="1"/>
    <x v="14"/>
    <x v="12"/>
    <s v="B.Sheppard"/>
    <s v="WCE"/>
    <x v="2"/>
    <n v="86"/>
    <x v="47"/>
  </r>
  <r>
    <x v="1"/>
    <x v="14"/>
    <x v="12"/>
    <s v="T.McDonald"/>
    <s v="MEL"/>
    <x v="0"/>
    <n v="105"/>
    <x v="146"/>
  </r>
  <r>
    <x v="1"/>
    <x v="14"/>
    <x v="12"/>
    <s v="C.Petracca"/>
    <s v="MEL"/>
    <x v="0"/>
    <n v="71"/>
    <x v="69"/>
  </r>
  <r>
    <x v="1"/>
    <x v="14"/>
    <x v="12"/>
    <s v="S.Coniglio"/>
    <s v="GWS"/>
    <x v="1"/>
    <n v="124"/>
    <x v="32"/>
  </r>
  <r>
    <x v="1"/>
    <x v="14"/>
    <x v="12"/>
    <s v="P.Davis"/>
    <s v="GWS"/>
    <x v="2"/>
    <n v="89"/>
    <x v="21"/>
  </r>
  <r>
    <x v="1"/>
    <x v="14"/>
    <x v="12"/>
    <s v="S.Thompson"/>
    <s v="NTH"/>
    <x v="2"/>
    <n v="77"/>
    <x v="24"/>
  </r>
  <r>
    <x v="1"/>
    <x v="14"/>
    <x v="12"/>
    <s v="J.Steele"/>
    <s v="STK"/>
    <x v="1"/>
    <n v="84"/>
    <x v="2"/>
  </r>
  <r>
    <x v="1"/>
    <x v="14"/>
    <x v="12"/>
    <s v="S.Kerridge"/>
    <s v="CAR"/>
    <x v="4"/>
    <n v="91"/>
    <x v="16"/>
  </r>
  <r>
    <x v="1"/>
    <x v="14"/>
    <x v="12"/>
    <s v="D.Thomas"/>
    <s v="CAR"/>
    <x v="4"/>
    <n v="73"/>
    <x v="16"/>
  </r>
  <r>
    <x v="1"/>
    <x v="14"/>
    <x v="12"/>
    <s v="R.Henderson"/>
    <s v="HAW"/>
    <x v="4"/>
    <n v="69"/>
    <x v="29"/>
  </r>
  <r>
    <x v="1"/>
    <x v="14"/>
    <x v="12"/>
    <s v="J.Cameron"/>
    <s v="GWS"/>
    <x v="4"/>
    <n v="72"/>
    <x v="16"/>
  </r>
  <r>
    <x v="1"/>
    <x v="15"/>
    <x v="12"/>
    <s v="R.Gray"/>
    <s v="PTA"/>
    <x v="0"/>
    <n v="103"/>
    <x v="99"/>
  </r>
  <r>
    <x v="1"/>
    <x v="15"/>
    <x v="12"/>
    <s v="T.Kelly"/>
    <s v="GEE"/>
    <x v="1"/>
    <n v="104"/>
    <x v="96"/>
  </r>
  <r>
    <x v="1"/>
    <x v="15"/>
    <x v="12"/>
    <s v="J.Martin"/>
    <s v="GCS"/>
    <x v="0"/>
    <n v="72"/>
    <x v="52"/>
  </r>
  <r>
    <x v="1"/>
    <x v="15"/>
    <x v="12"/>
    <s v="T.Miller"/>
    <s v="GCS"/>
    <x v="1"/>
    <n v="91"/>
    <x v="99"/>
  </r>
  <r>
    <x v="1"/>
    <x v="15"/>
    <x v="12"/>
    <s v="J.Riewoldt"/>
    <s v="RIC"/>
    <x v="0"/>
    <n v="78"/>
    <x v="19"/>
  </r>
  <r>
    <x v="1"/>
    <x v="15"/>
    <x v="12"/>
    <s v="R.Laird"/>
    <s v="ADE"/>
    <x v="2"/>
    <n v="109"/>
    <x v="42"/>
  </r>
  <r>
    <x v="1"/>
    <x v="15"/>
    <x v="12"/>
    <s v="D.Thomas"/>
    <s v="CAR"/>
    <x v="0"/>
    <n v="79"/>
    <x v="72"/>
  </r>
  <r>
    <x v="1"/>
    <x v="15"/>
    <x v="12"/>
    <s v="E.Curnow"/>
    <s v="CAR"/>
    <x v="1"/>
    <n v="99"/>
    <x v="83"/>
  </r>
  <r>
    <x v="1"/>
    <x v="15"/>
    <x v="12"/>
    <s v="I.Smith"/>
    <s v="HAW"/>
    <x v="1"/>
    <n v="89"/>
    <x v="10"/>
  </r>
  <r>
    <x v="1"/>
    <x v="15"/>
    <x v="12"/>
    <s v="S.Martin"/>
    <s v="BRL"/>
    <x v="3"/>
    <n v="132"/>
    <x v="72"/>
  </r>
  <r>
    <x v="1"/>
    <x v="15"/>
    <x v="12"/>
    <s v="A.Gaff"/>
    <s v="WCE"/>
    <x v="1"/>
    <n v="102"/>
    <x v="38"/>
  </r>
  <r>
    <x v="1"/>
    <x v="15"/>
    <x v="12"/>
    <s v="B.Sheppard"/>
    <s v="WCE"/>
    <x v="2"/>
    <n v="77"/>
    <x v="61"/>
  </r>
  <r>
    <x v="1"/>
    <x v="15"/>
    <x v="12"/>
    <s v="T.McDonald"/>
    <s v="MEL"/>
    <x v="2"/>
    <n v="110"/>
    <x v="8"/>
  </r>
  <r>
    <x v="1"/>
    <x v="15"/>
    <x v="12"/>
    <s v="C.Petracca"/>
    <s v="MEL"/>
    <x v="0"/>
    <n v="81"/>
    <x v="26"/>
  </r>
  <r>
    <x v="1"/>
    <x v="15"/>
    <x v="12"/>
    <s v="S.Coniglio"/>
    <s v="GWS"/>
    <x v="1"/>
    <n v="129"/>
    <x v="10"/>
  </r>
  <r>
    <x v="1"/>
    <x v="15"/>
    <x v="12"/>
    <s v="P.Davis"/>
    <s v="GWS"/>
    <x v="2"/>
    <n v="89"/>
    <x v="0"/>
  </r>
  <r>
    <x v="1"/>
    <x v="15"/>
    <x v="12"/>
    <s v="S.Thompson"/>
    <s v="NTH"/>
    <x v="2"/>
    <n v="88"/>
    <x v="68"/>
  </r>
  <r>
    <x v="1"/>
    <x v="15"/>
    <x v="12"/>
    <s v="J.Steele"/>
    <s v="STK"/>
    <x v="1"/>
    <n v="84"/>
    <x v="54"/>
  </r>
  <r>
    <x v="1"/>
    <x v="15"/>
    <x v="12"/>
    <s v="S.Kerridge"/>
    <s v="CAR"/>
    <x v="4"/>
    <n v="91"/>
    <x v="16"/>
  </r>
  <r>
    <x v="1"/>
    <x v="15"/>
    <x v="12"/>
    <s v="R.Henderson"/>
    <s v="HAW"/>
    <x v="4"/>
    <n v="67"/>
    <x v="94"/>
  </r>
  <r>
    <x v="1"/>
    <x v="15"/>
    <x v="12"/>
    <s v="J.Cameron"/>
    <s v="GWS"/>
    <x v="4"/>
    <n v="72"/>
    <x v="16"/>
  </r>
  <r>
    <x v="1"/>
    <x v="15"/>
    <x v="12"/>
    <s v="J.Carlisle"/>
    <s v="STK"/>
    <x v="4"/>
    <n v="83"/>
    <x v="16"/>
  </r>
  <r>
    <x v="1"/>
    <x v="16"/>
    <x v="12"/>
    <s v="R.Gray"/>
    <s v="PTA"/>
    <x v="0"/>
    <n v="92"/>
    <x v="125"/>
  </r>
  <r>
    <x v="1"/>
    <x v="16"/>
    <x v="12"/>
    <s v="T.Kelly"/>
    <s v="GEE"/>
    <x v="1"/>
    <n v="99"/>
    <x v="12"/>
  </r>
  <r>
    <x v="1"/>
    <x v="16"/>
    <x v="12"/>
    <s v="J.Martin"/>
    <s v="GCS"/>
    <x v="0"/>
    <n v="85"/>
    <x v="63"/>
  </r>
  <r>
    <x v="1"/>
    <x v="16"/>
    <x v="12"/>
    <s v="T.Miller"/>
    <s v="GCS"/>
    <x v="1"/>
    <n v="92"/>
    <x v="24"/>
  </r>
  <r>
    <x v="1"/>
    <x v="16"/>
    <x v="12"/>
    <s v="J.Riewoldt"/>
    <s v="RIC"/>
    <x v="0"/>
    <n v="87"/>
    <x v="94"/>
  </r>
  <r>
    <x v="1"/>
    <x v="16"/>
    <x v="12"/>
    <s v="R.Laird"/>
    <s v="ADE"/>
    <x v="2"/>
    <n v="116"/>
    <x v="107"/>
  </r>
  <r>
    <x v="1"/>
    <x v="16"/>
    <x v="12"/>
    <s v="D.Thomas"/>
    <s v="CAR"/>
    <x v="0"/>
    <n v="85"/>
    <x v="2"/>
  </r>
  <r>
    <x v="1"/>
    <x v="16"/>
    <x v="12"/>
    <s v="E.Curnow"/>
    <s v="CAR"/>
    <x v="1"/>
    <n v="95"/>
    <x v="33"/>
  </r>
  <r>
    <x v="1"/>
    <x v="16"/>
    <x v="12"/>
    <s v="I.Smith"/>
    <s v="HAW"/>
    <x v="1"/>
    <n v="91"/>
    <x v="6"/>
  </r>
  <r>
    <x v="1"/>
    <x v="16"/>
    <x v="12"/>
    <s v="S.Martin"/>
    <s v="BRL"/>
    <x v="3"/>
    <n v="141"/>
    <x v="101"/>
  </r>
  <r>
    <x v="1"/>
    <x v="16"/>
    <x v="12"/>
    <s v="A.Gaff"/>
    <s v="WCE"/>
    <x v="1"/>
    <n v="106"/>
    <x v="35"/>
  </r>
  <r>
    <x v="1"/>
    <x v="16"/>
    <x v="12"/>
    <s v="B.Sheppard"/>
    <s v="WCE"/>
    <x v="2"/>
    <n v="75"/>
    <x v="92"/>
  </r>
  <r>
    <x v="1"/>
    <x v="16"/>
    <x v="12"/>
    <s v="T.McDonald"/>
    <s v="MEL"/>
    <x v="2"/>
    <n v="91"/>
    <x v="11"/>
  </r>
  <r>
    <x v="1"/>
    <x v="16"/>
    <x v="12"/>
    <s v="C.Petracca"/>
    <s v="MEL"/>
    <x v="0"/>
    <n v="74"/>
    <x v="92"/>
  </r>
  <r>
    <x v="1"/>
    <x v="16"/>
    <x v="12"/>
    <s v="S.Coniglio"/>
    <s v="GWS"/>
    <x v="1"/>
    <n v="117"/>
    <x v="83"/>
  </r>
  <r>
    <x v="1"/>
    <x v="16"/>
    <x v="12"/>
    <s v="S.Thompson"/>
    <s v="NTH"/>
    <x v="2"/>
    <n v="90"/>
    <x v="0"/>
  </r>
  <r>
    <x v="1"/>
    <x v="16"/>
    <x v="12"/>
    <s v="J.Steele"/>
    <s v="STK"/>
    <x v="1"/>
    <n v="97"/>
    <x v="89"/>
  </r>
  <r>
    <x v="1"/>
    <x v="16"/>
    <x v="12"/>
    <s v="J.Carlisle"/>
    <s v="STK"/>
    <x v="2"/>
    <n v="77"/>
    <x v="126"/>
  </r>
  <r>
    <x v="1"/>
    <x v="16"/>
    <x v="12"/>
    <s v="S.Kerridge"/>
    <s v="CAR"/>
    <x v="4"/>
    <n v="91"/>
    <x v="16"/>
  </r>
  <r>
    <x v="1"/>
    <x v="16"/>
    <x v="12"/>
    <s v="R.Henderson"/>
    <s v="HAW"/>
    <x v="4"/>
    <n v="59"/>
    <x v="88"/>
  </r>
  <r>
    <x v="1"/>
    <x v="16"/>
    <x v="12"/>
    <s v="P.Davis"/>
    <s v="GWS"/>
    <x v="4"/>
    <n v="90"/>
    <x v="24"/>
  </r>
  <r>
    <x v="1"/>
    <x v="16"/>
    <x v="12"/>
    <s v="J.Cameron"/>
    <s v="GWS"/>
    <x v="4"/>
    <n v="72"/>
    <x v="16"/>
  </r>
  <r>
    <x v="1"/>
    <x v="17"/>
    <x v="12"/>
    <s v="R.Gray"/>
    <s v="PTA"/>
    <x v="0"/>
    <n v="91"/>
    <x v="40"/>
  </r>
  <r>
    <x v="1"/>
    <x v="17"/>
    <x v="12"/>
    <s v="T.Kelly"/>
    <s v="GEE"/>
    <x v="1"/>
    <n v="102"/>
    <x v="62"/>
  </r>
  <r>
    <x v="1"/>
    <x v="17"/>
    <x v="12"/>
    <s v="T.Miller"/>
    <s v="GCS"/>
    <x v="1"/>
    <n v="100"/>
    <x v="40"/>
  </r>
  <r>
    <x v="1"/>
    <x v="17"/>
    <x v="12"/>
    <s v="J.Riewoldt"/>
    <s v="RIC"/>
    <x v="0"/>
    <n v="93"/>
    <x v="40"/>
  </r>
  <r>
    <x v="1"/>
    <x v="17"/>
    <x v="12"/>
    <s v="R.Laird"/>
    <s v="ADE"/>
    <x v="2"/>
    <n v="118"/>
    <x v="32"/>
  </r>
  <r>
    <x v="1"/>
    <x v="17"/>
    <x v="12"/>
    <s v="D.Thomas"/>
    <s v="CAR"/>
    <x v="0"/>
    <n v="85"/>
    <x v="16"/>
  </r>
  <r>
    <x v="1"/>
    <x v="17"/>
    <x v="12"/>
    <s v="E.Curnow"/>
    <s v="CAR"/>
    <x v="1"/>
    <n v="94"/>
    <x v="24"/>
  </r>
  <r>
    <x v="1"/>
    <x v="17"/>
    <x v="12"/>
    <s v="I.Smith"/>
    <s v="HAW"/>
    <x v="1"/>
    <n v="88"/>
    <x v="39"/>
  </r>
  <r>
    <x v="1"/>
    <x v="17"/>
    <x v="12"/>
    <s v="S.Martin"/>
    <s v="BRL"/>
    <x v="3"/>
    <n v="143"/>
    <x v="65"/>
  </r>
  <r>
    <x v="1"/>
    <x v="17"/>
    <x v="12"/>
    <s v="A.Gaff"/>
    <s v="WCE"/>
    <x v="1"/>
    <n v="109"/>
    <x v="4"/>
  </r>
  <r>
    <x v="1"/>
    <x v="17"/>
    <x v="12"/>
    <s v="B.Sheppard"/>
    <s v="WCE"/>
    <x v="2"/>
    <n v="79"/>
    <x v="7"/>
  </r>
  <r>
    <x v="1"/>
    <x v="17"/>
    <x v="12"/>
    <s v="T.McDonald"/>
    <s v="MEL"/>
    <x v="0"/>
    <n v="88"/>
    <x v="12"/>
  </r>
  <r>
    <x v="1"/>
    <x v="17"/>
    <x v="12"/>
    <s v="C.Petracca"/>
    <s v="MEL"/>
    <x v="0"/>
    <n v="80"/>
    <x v="35"/>
  </r>
  <r>
    <x v="1"/>
    <x v="17"/>
    <x v="12"/>
    <s v="S.Coniglio"/>
    <s v="GWS"/>
    <x v="1"/>
    <n v="130"/>
    <x v="36"/>
  </r>
  <r>
    <x v="1"/>
    <x v="17"/>
    <x v="12"/>
    <s v="P.Davis"/>
    <s v="GWS"/>
    <x v="2"/>
    <n v="85"/>
    <x v="96"/>
  </r>
  <r>
    <x v="1"/>
    <x v="17"/>
    <x v="12"/>
    <s v="S.Thompson"/>
    <s v="NTH"/>
    <x v="2"/>
    <n v="88"/>
    <x v="110"/>
  </r>
  <r>
    <x v="1"/>
    <x v="17"/>
    <x v="12"/>
    <s v="J.Steele"/>
    <s v="STK"/>
    <x v="1"/>
    <n v="102"/>
    <x v="24"/>
  </r>
  <r>
    <x v="1"/>
    <x v="17"/>
    <x v="12"/>
    <s v="J.Carlisle"/>
    <s v="STK"/>
    <x v="2"/>
    <n v="85"/>
    <x v="55"/>
  </r>
  <r>
    <x v="1"/>
    <x v="17"/>
    <x v="12"/>
    <s v="J.Martin"/>
    <s v="GCS"/>
    <x v="4"/>
    <n v="85"/>
    <x v="16"/>
  </r>
  <r>
    <x v="1"/>
    <x v="17"/>
    <x v="12"/>
    <s v="H.Greenwood"/>
    <s v="ADE"/>
    <x v="4"/>
    <n v="90"/>
    <x v="107"/>
  </r>
  <r>
    <x v="1"/>
    <x v="17"/>
    <x v="12"/>
    <s v="S.Kerridge"/>
    <s v="CAR"/>
    <x v="4"/>
    <n v="91"/>
    <x v="16"/>
  </r>
  <r>
    <x v="1"/>
    <x v="17"/>
    <x v="12"/>
    <s v="J.Cameron"/>
    <s v="GWS"/>
    <x v="4"/>
    <n v="72"/>
    <x v="16"/>
  </r>
  <r>
    <x v="1"/>
    <x v="18"/>
    <x v="12"/>
    <s v="R.Gray"/>
    <s v="PTA"/>
    <x v="0"/>
    <n v="85"/>
    <x v="82"/>
  </r>
  <r>
    <x v="1"/>
    <x v="18"/>
    <x v="12"/>
    <s v="T.Kelly"/>
    <s v="GEE"/>
    <x v="1"/>
    <n v="96"/>
    <x v="105"/>
  </r>
  <r>
    <x v="1"/>
    <x v="18"/>
    <x v="12"/>
    <s v="T.Miller"/>
    <s v="GCS"/>
    <x v="1"/>
    <n v="102"/>
    <x v="2"/>
  </r>
  <r>
    <x v="1"/>
    <x v="18"/>
    <x v="12"/>
    <s v="J.Riewoldt"/>
    <s v="RIC"/>
    <x v="0"/>
    <n v="98"/>
    <x v="62"/>
  </r>
  <r>
    <x v="1"/>
    <x v="18"/>
    <x v="12"/>
    <s v="R.Laird"/>
    <s v="ADE"/>
    <x v="2"/>
    <n v="114"/>
    <x v="3"/>
  </r>
  <r>
    <x v="1"/>
    <x v="18"/>
    <x v="12"/>
    <s v="D.Thomas"/>
    <s v="CAR"/>
    <x v="0"/>
    <n v="93"/>
    <x v="52"/>
  </r>
  <r>
    <x v="1"/>
    <x v="18"/>
    <x v="12"/>
    <s v="E.Curnow"/>
    <s v="CAR"/>
    <x v="1"/>
    <n v="96"/>
    <x v="8"/>
  </r>
  <r>
    <x v="1"/>
    <x v="18"/>
    <x v="12"/>
    <s v="I.Smith"/>
    <s v="HAW"/>
    <x v="1"/>
    <n v="92"/>
    <x v="102"/>
  </r>
  <r>
    <x v="1"/>
    <x v="18"/>
    <x v="12"/>
    <s v="A.Aliir"/>
    <s v="SYD"/>
    <x v="2"/>
    <n v="85"/>
    <x v="51"/>
  </r>
  <r>
    <x v="1"/>
    <x v="18"/>
    <x v="12"/>
    <s v="S.Martin"/>
    <s v="BRL"/>
    <x v="3"/>
    <n v="146"/>
    <x v="102"/>
  </r>
  <r>
    <x v="1"/>
    <x v="18"/>
    <x v="12"/>
    <s v="A.Gaff"/>
    <s v="WCE"/>
    <x v="1"/>
    <n v="103"/>
    <x v="9"/>
  </r>
  <r>
    <x v="1"/>
    <x v="18"/>
    <x v="12"/>
    <s v="T.McDonald"/>
    <s v="MEL"/>
    <x v="0"/>
    <n v="88"/>
    <x v="24"/>
  </r>
  <r>
    <x v="1"/>
    <x v="18"/>
    <x v="12"/>
    <s v="C.Petracca"/>
    <s v="MEL"/>
    <x v="0"/>
    <n v="85"/>
    <x v="64"/>
  </r>
  <r>
    <x v="1"/>
    <x v="18"/>
    <x v="12"/>
    <s v="S.Coniglio"/>
    <s v="GWS"/>
    <x v="1"/>
    <n v="129"/>
    <x v="55"/>
  </r>
  <r>
    <x v="1"/>
    <x v="18"/>
    <x v="12"/>
    <s v="P.Davis"/>
    <s v="GWS"/>
    <x v="2"/>
    <n v="88"/>
    <x v="21"/>
  </r>
  <r>
    <x v="1"/>
    <x v="18"/>
    <x v="12"/>
    <s v="S.Thompson"/>
    <s v="NTH"/>
    <x v="2"/>
    <n v="79"/>
    <x v="108"/>
  </r>
  <r>
    <x v="1"/>
    <x v="18"/>
    <x v="12"/>
    <s v="J.Steele"/>
    <s v="STK"/>
    <x v="1"/>
    <n v="99"/>
    <x v="54"/>
  </r>
  <r>
    <x v="1"/>
    <x v="18"/>
    <x v="12"/>
    <s v="J.Carlisle"/>
    <s v="STK"/>
    <x v="2"/>
    <n v="79"/>
    <x v="7"/>
  </r>
  <r>
    <x v="1"/>
    <x v="18"/>
    <x v="12"/>
    <s v="J.Martin"/>
    <s v="GCS"/>
    <x v="4"/>
    <n v="85"/>
    <x v="16"/>
  </r>
  <r>
    <x v="1"/>
    <x v="18"/>
    <x v="12"/>
    <s v="H.Greenwood"/>
    <s v="ADE"/>
    <x v="4"/>
    <n v="103"/>
    <x v="60"/>
  </r>
  <r>
    <x v="1"/>
    <x v="18"/>
    <x v="12"/>
    <s v="S.Kerridge"/>
    <s v="CAR"/>
    <x v="4"/>
    <n v="91"/>
    <x v="16"/>
  </r>
  <r>
    <x v="1"/>
    <x v="18"/>
    <x v="12"/>
    <s v="J.Cameron"/>
    <s v="GWS"/>
    <x v="4"/>
    <n v="72"/>
    <x v="16"/>
  </r>
  <r>
    <x v="1"/>
    <x v="19"/>
    <x v="12"/>
    <s v="R.Gray"/>
    <s v="PTA"/>
    <x v="0"/>
    <n v="88"/>
    <x v="25"/>
  </r>
  <r>
    <x v="1"/>
    <x v="19"/>
    <x v="12"/>
    <s v="T.Kelly"/>
    <s v="GEE"/>
    <x v="1"/>
    <n v="99"/>
    <x v="53"/>
  </r>
  <r>
    <x v="1"/>
    <x v="19"/>
    <x v="12"/>
    <s v="T.Miller"/>
    <s v="GCS"/>
    <x v="1"/>
    <n v="96"/>
    <x v="42"/>
  </r>
  <r>
    <x v="1"/>
    <x v="19"/>
    <x v="12"/>
    <s v="J.Riewoldt"/>
    <s v="RIC"/>
    <x v="0"/>
    <n v="88"/>
    <x v="54"/>
  </r>
  <r>
    <x v="1"/>
    <x v="19"/>
    <x v="12"/>
    <s v="R.Laird"/>
    <s v="ADE"/>
    <x v="2"/>
    <n v="107"/>
    <x v="96"/>
  </r>
  <r>
    <x v="1"/>
    <x v="19"/>
    <x v="12"/>
    <s v="H.Greenwood"/>
    <s v="ADE"/>
    <x v="1"/>
    <n v="103"/>
    <x v="1"/>
  </r>
  <r>
    <x v="1"/>
    <x v="19"/>
    <x v="12"/>
    <s v="E.Curnow"/>
    <s v="CAR"/>
    <x v="1"/>
    <n v="93"/>
    <x v="64"/>
  </r>
  <r>
    <x v="1"/>
    <x v="19"/>
    <x v="12"/>
    <s v="D.Thomas"/>
    <s v="CAR"/>
    <x v="0"/>
    <n v="87"/>
    <x v="86"/>
  </r>
  <r>
    <x v="1"/>
    <x v="19"/>
    <x v="12"/>
    <s v="I.Smith"/>
    <s v="HAW"/>
    <x v="1"/>
    <n v="88"/>
    <x v="54"/>
  </r>
  <r>
    <x v="1"/>
    <x v="19"/>
    <x v="12"/>
    <s v="A.Aliir"/>
    <s v="SYD"/>
    <x v="2"/>
    <n v="92"/>
    <x v="35"/>
  </r>
  <r>
    <x v="1"/>
    <x v="19"/>
    <x v="12"/>
    <s v="S.Martin"/>
    <s v="BRL"/>
    <x v="3"/>
    <n v="129"/>
    <x v="6"/>
  </r>
  <r>
    <x v="1"/>
    <x v="19"/>
    <x v="12"/>
    <s v="A.Gaff"/>
    <s v="WCE"/>
    <x v="1"/>
    <n v="100"/>
    <x v="38"/>
  </r>
  <r>
    <x v="1"/>
    <x v="19"/>
    <x v="12"/>
    <s v="T.McDonald"/>
    <s v="MEL"/>
    <x v="0"/>
    <n v="96"/>
    <x v="94"/>
  </r>
  <r>
    <x v="1"/>
    <x v="19"/>
    <x v="12"/>
    <s v="S.Coniglio"/>
    <s v="GWS"/>
    <x v="1"/>
    <n v="140"/>
    <x v="163"/>
  </r>
  <r>
    <x v="1"/>
    <x v="19"/>
    <x v="12"/>
    <s v="P.Davis"/>
    <s v="GWS"/>
    <x v="2"/>
    <n v="91"/>
    <x v="1"/>
  </r>
  <r>
    <x v="1"/>
    <x v="19"/>
    <x v="12"/>
    <s v="J.Cameron"/>
    <s v="GWS"/>
    <x v="0"/>
    <n v="76"/>
    <x v="19"/>
  </r>
  <r>
    <x v="1"/>
    <x v="19"/>
    <x v="12"/>
    <s v="S.Thompson"/>
    <s v="NTH"/>
    <x v="2"/>
    <n v="71"/>
    <x v="79"/>
  </r>
  <r>
    <x v="1"/>
    <x v="19"/>
    <x v="12"/>
    <s v="J.Carlisle"/>
    <s v="STK"/>
    <x v="2"/>
    <n v="73"/>
    <x v="63"/>
  </r>
  <r>
    <x v="1"/>
    <x v="19"/>
    <x v="12"/>
    <s v="J.Martin"/>
    <s v="GCS"/>
    <x v="4"/>
    <n v="85"/>
    <x v="16"/>
  </r>
  <r>
    <x v="1"/>
    <x v="19"/>
    <x v="12"/>
    <s v="S.Kerridge"/>
    <s v="CAR"/>
    <x v="4"/>
    <n v="91"/>
    <x v="16"/>
  </r>
  <r>
    <x v="1"/>
    <x v="19"/>
    <x v="12"/>
    <s v="C.Petracca"/>
    <s v="MEL"/>
    <x v="4"/>
    <n v="89"/>
    <x v="72"/>
  </r>
  <r>
    <x v="1"/>
    <x v="19"/>
    <x v="12"/>
    <s v="J.Steele"/>
    <s v="STK"/>
    <x v="4"/>
    <n v="102"/>
    <x v="18"/>
  </r>
  <r>
    <x v="1"/>
    <x v="20"/>
    <x v="12"/>
    <s v="R.Gray"/>
    <s v="PTA"/>
    <x v="0"/>
    <n v="86"/>
    <x v="47"/>
  </r>
  <r>
    <x v="1"/>
    <x v="20"/>
    <x v="12"/>
    <s v="T.Kelly"/>
    <s v="GEE"/>
    <x v="1"/>
    <n v="98"/>
    <x v="30"/>
  </r>
  <r>
    <x v="1"/>
    <x v="20"/>
    <x v="12"/>
    <s v="T.Miller"/>
    <s v="GCS"/>
    <x v="1"/>
    <n v="85"/>
    <x v="79"/>
  </r>
  <r>
    <x v="1"/>
    <x v="20"/>
    <x v="12"/>
    <s v="J.Riewoldt"/>
    <s v="RIC"/>
    <x v="0"/>
    <n v="111"/>
    <x v="181"/>
  </r>
  <r>
    <x v="1"/>
    <x v="20"/>
    <x v="12"/>
    <s v="R.Laird"/>
    <s v="ADE"/>
    <x v="2"/>
    <n v="107"/>
    <x v="42"/>
  </r>
  <r>
    <x v="1"/>
    <x v="20"/>
    <x v="12"/>
    <s v="H.Greenwood"/>
    <s v="ADE"/>
    <x v="1"/>
    <n v="97"/>
    <x v="50"/>
  </r>
  <r>
    <x v="1"/>
    <x v="20"/>
    <x v="12"/>
    <s v="E.Curnow"/>
    <s v="CAR"/>
    <x v="1"/>
    <n v="93"/>
    <x v="69"/>
  </r>
  <r>
    <x v="1"/>
    <x v="20"/>
    <x v="12"/>
    <s v="D.Thomas"/>
    <s v="CAR"/>
    <x v="0"/>
    <n v="92"/>
    <x v="48"/>
  </r>
  <r>
    <x v="1"/>
    <x v="20"/>
    <x v="12"/>
    <s v="I.Smith"/>
    <s v="HAW"/>
    <x v="1"/>
    <n v="87"/>
    <x v="47"/>
  </r>
  <r>
    <x v="1"/>
    <x v="20"/>
    <x v="12"/>
    <s v="A.Aliir"/>
    <s v="SYD"/>
    <x v="2"/>
    <n v="88"/>
    <x v="55"/>
  </r>
  <r>
    <x v="1"/>
    <x v="20"/>
    <x v="12"/>
    <s v="S.Martin"/>
    <s v="BRL"/>
    <x v="3"/>
    <n v="127"/>
    <x v="8"/>
  </r>
  <r>
    <x v="1"/>
    <x v="20"/>
    <x v="12"/>
    <s v="T.McDonald"/>
    <s v="MEL"/>
    <x v="2"/>
    <n v="96"/>
    <x v="8"/>
  </r>
  <r>
    <x v="1"/>
    <x v="20"/>
    <x v="12"/>
    <s v="C.Petracca"/>
    <s v="MEL"/>
    <x v="0"/>
    <n v="78"/>
    <x v="96"/>
  </r>
  <r>
    <x v="1"/>
    <x v="20"/>
    <x v="12"/>
    <s v="S.Coniglio"/>
    <s v="GWS"/>
    <x v="1"/>
    <n v="134"/>
    <x v="102"/>
  </r>
  <r>
    <x v="1"/>
    <x v="20"/>
    <x v="12"/>
    <s v="P.Davis"/>
    <s v="GWS"/>
    <x v="2"/>
    <n v="91"/>
    <x v="30"/>
  </r>
  <r>
    <x v="1"/>
    <x v="20"/>
    <x v="12"/>
    <s v="J.Cameron"/>
    <s v="GWS"/>
    <x v="0"/>
    <n v="79"/>
    <x v="7"/>
  </r>
  <r>
    <x v="1"/>
    <x v="20"/>
    <x v="12"/>
    <s v="J.Steele"/>
    <s v="STK"/>
    <x v="1"/>
    <n v="110"/>
    <x v="81"/>
  </r>
  <r>
    <x v="1"/>
    <x v="20"/>
    <x v="12"/>
    <s v="J.Carlisle"/>
    <s v="STK"/>
    <x v="2"/>
    <n v="64"/>
    <x v="74"/>
  </r>
  <r>
    <x v="1"/>
    <x v="20"/>
    <x v="12"/>
    <s v="J.Martin"/>
    <s v="GCS"/>
    <x v="4"/>
    <n v="85"/>
    <x v="16"/>
  </r>
  <r>
    <x v="1"/>
    <x v="20"/>
    <x v="12"/>
    <s v="S.Kerridge"/>
    <s v="CAR"/>
    <x v="4"/>
    <n v="86"/>
    <x v="39"/>
  </r>
  <r>
    <x v="1"/>
    <x v="20"/>
    <x v="12"/>
    <s v="A.Gaff"/>
    <s v="WCE"/>
    <x v="4"/>
    <n v="100"/>
    <x v="16"/>
  </r>
  <r>
    <x v="1"/>
    <x v="20"/>
    <x v="12"/>
    <s v="S.Thompson"/>
    <s v="NTH"/>
    <x v="4"/>
    <n v="59"/>
    <x v="17"/>
  </r>
  <r>
    <x v="1"/>
    <x v="21"/>
    <x v="12"/>
    <s v="R.Gray"/>
    <s v="PTA"/>
    <x v="0"/>
    <n v="96"/>
    <x v="42"/>
  </r>
  <r>
    <x v="1"/>
    <x v="21"/>
    <x v="12"/>
    <s v="T.Kelly"/>
    <s v="GEE"/>
    <x v="1"/>
    <n v="107"/>
    <x v="161"/>
  </r>
  <r>
    <x v="1"/>
    <x v="21"/>
    <x v="12"/>
    <s v="T.Miller"/>
    <s v="GCS"/>
    <x v="1"/>
    <n v="79"/>
    <x v="71"/>
  </r>
  <r>
    <x v="1"/>
    <x v="21"/>
    <x v="12"/>
    <s v="J.Riewoldt"/>
    <s v="RIC"/>
    <x v="0"/>
    <n v="112"/>
    <x v="42"/>
  </r>
  <r>
    <x v="1"/>
    <x v="21"/>
    <x v="12"/>
    <s v="R.Laird"/>
    <s v="ADE"/>
    <x v="2"/>
    <n v="104"/>
    <x v="65"/>
  </r>
  <r>
    <x v="1"/>
    <x v="21"/>
    <x v="12"/>
    <s v="H.Greenwood"/>
    <s v="ADE"/>
    <x v="1"/>
    <n v="104"/>
    <x v="33"/>
  </r>
  <r>
    <x v="1"/>
    <x v="21"/>
    <x v="12"/>
    <s v="E.Curnow"/>
    <s v="CAR"/>
    <x v="1"/>
    <n v="98"/>
    <x v="56"/>
  </r>
  <r>
    <x v="1"/>
    <x v="21"/>
    <x v="12"/>
    <s v="D.Thomas"/>
    <s v="CAR"/>
    <x v="0"/>
    <n v="90"/>
    <x v="47"/>
  </r>
  <r>
    <x v="1"/>
    <x v="21"/>
    <x v="12"/>
    <s v="I.Smith"/>
    <s v="HAW"/>
    <x v="1"/>
    <n v="82"/>
    <x v="110"/>
  </r>
  <r>
    <x v="1"/>
    <x v="21"/>
    <x v="12"/>
    <s v="A.Aliir"/>
    <s v="SYD"/>
    <x v="2"/>
    <n v="82"/>
    <x v="77"/>
  </r>
  <r>
    <x v="1"/>
    <x v="21"/>
    <x v="12"/>
    <s v="S.Martin"/>
    <s v="BRL"/>
    <x v="3"/>
    <n v="125"/>
    <x v="107"/>
  </r>
  <r>
    <x v="1"/>
    <x v="21"/>
    <x v="12"/>
    <s v="T.McDonald"/>
    <s v="MEL"/>
    <x v="2"/>
    <n v="98"/>
    <x v="42"/>
  </r>
  <r>
    <x v="1"/>
    <x v="21"/>
    <x v="12"/>
    <s v="S.Coniglio"/>
    <s v="GWS"/>
    <x v="1"/>
    <n v="136"/>
    <x v="19"/>
  </r>
  <r>
    <x v="1"/>
    <x v="21"/>
    <x v="12"/>
    <s v="J.Cameron"/>
    <s v="GWS"/>
    <x v="0"/>
    <n v="76"/>
    <x v="13"/>
  </r>
  <r>
    <x v="1"/>
    <x v="21"/>
    <x v="12"/>
    <s v="R.Lobb"/>
    <s v="GWS"/>
    <x v="0"/>
    <n v="92"/>
    <x v="11"/>
  </r>
  <r>
    <x v="1"/>
    <x v="21"/>
    <x v="12"/>
    <s v="S.Thompson"/>
    <s v="NTH"/>
    <x v="2"/>
    <n v="61"/>
    <x v="94"/>
  </r>
  <r>
    <x v="1"/>
    <x v="21"/>
    <x v="12"/>
    <s v="J.Steele"/>
    <s v="STK"/>
    <x v="1"/>
    <n v="105"/>
    <x v="37"/>
  </r>
  <r>
    <x v="1"/>
    <x v="21"/>
    <x v="12"/>
    <s v="L.Austin"/>
    <s v="STK"/>
    <x v="2"/>
    <n v="73"/>
    <x v="64"/>
  </r>
  <r>
    <x v="1"/>
    <x v="21"/>
    <x v="12"/>
    <s v="S.Kerridge"/>
    <s v="CAR"/>
    <x v="4"/>
    <n v="86"/>
    <x v="16"/>
  </r>
  <r>
    <x v="1"/>
    <x v="21"/>
    <x v="12"/>
    <s v="J.Harmes"/>
    <s v="MEL"/>
    <x v="4"/>
    <n v="84"/>
    <x v="18"/>
  </r>
  <r>
    <x v="1"/>
    <x v="21"/>
    <x v="12"/>
    <s v="C.Petracca"/>
    <s v="MEL"/>
    <x v="4"/>
    <n v="78"/>
    <x v="86"/>
  </r>
  <r>
    <x v="1"/>
    <x v="21"/>
    <x v="12"/>
    <s v="P.Davis"/>
    <s v="GWS"/>
    <x v="4"/>
    <n v="83"/>
    <x v="23"/>
  </r>
  <r>
    <x v="1"/>
    <x v="0"/>
    <x v="13"/>
    <s v="D.Smith"/>
    <s v="ESS"/>
    <x v="0"/>
    <n v="79"/>
    <x v="1"/>
  </r>
  <r>
    <x v="1"/>
    <x v="0"/>
    <x v="13"/>
    <s v="S.Powell-Pepper"/>
    <s v="PTA"/>
    <x v="1"/>
    <n v="63"/>
    <x v="29"/>
  </r>
  <r>
    <x v="1"/>
    <x v="0"/>
    <x v="13"/>
    <s v="T.Liberatore"/>
    <s v="WBD"/>
    <x v="1"/>
    <n v="59"/>
    <x v="142"/>
  </r>
  <r>
    <x v="1"/>
    <x v="0"/>
    <x v="13"/>
    <s v="T.Langdon"/>
    <s v="COL"/>
    <x v="2"/>
    <n v="75"/>
    <x v="28"/>
  </r>
  <r>
    <x v="1"/>
    <x v="0"/>
    <x v="13"/>
    <s v="T.Adams"/>
    <s v="COL"/>
    <x v="1"/>
    <n v="105"/>
    <x v="30"/>
  </r>
  <r>
    <x v="1"/>
    <x v="0"/>
    <x v="13"/>
    <s v="M.Walters"/>
    <s v="FRE"/>
    <x v="0"/>
    <n v="91"/>
    <x v="52"/>
  </r>
  <r>
    <x v="1"/>
    <x v="0"/>
    <x v="13"/>
    <s v="N.Fyfe"/>
    <s v="FRE"/>
    <x v="1"/>
    <n v="104"/>
    <x v="7"/>
  </r>
  <r>
    <x v="1"/>
    <x v="0"/>
    <x v="13"/>
    <s v="R.Sloane"/>
    <s v="ADE"/>
    <x v="1"/>
    <n v="101"/>
    <x v="24"/>
  </r>
  <r>
    <x v="1"/>
    <x v="0"/>
    <x v="13"/>
    <s v="B.McEvoy"/>
    <s v="HAW"/>
    <x v="3"/>
    <n v="77"/>
    <x v="43"/>
  </r>
  <r>
    <x v="1"/>
    <x v="0"/>
    <x v="13"/>
    <s v="C.Mills"/>
    <s v="SYD"/>
    <x v="2"/>
    <n v="74"/>
    <x v="83"/>
  </r>
  <r>
    <x v="1"/>
    <x v="0"/>
    <x v="13"/>
    <s v="L.Parker"/>
    <s v="SYD"/>
    <x v="1"/>
    <n v="99"/>
    <x v="59"/>
  </r>
  <r>
    <x v="1"/>
    <x v="0"/>
    <x v="13"/>
    <s v="I.Heeney"/>
    <s v="SYD"/>
    <x v="0"/>
    <n v="97"/>
    <x v="62"/>
  </r>
  <r>
    <x v="1"/>
    <x v="0"/>
    <x v="13"/>
    <s v="D.Rich"/>
    <s v="BRL"/>
    <x v="2"/>
    <n v="72"/>
    <x v="135"/>
  </r>
  <r>
    <x v="1"/>
    <x v="0"/>
    <x v="13"/>
    <s v="L.Taylor"/>
    <s v="BRL"/>
    <x v="0"/>
    <n v="93"/>
    <x v="85"/>
  </r>
  <r>
    <x v="1"/>
    <x v="0"/>
    <x v="13"/>
    <s v="J.McGovern"/>
    <s v="WCE"/>
    <x v="2"/>
    <n v="88"/>
    <x v="102"/>
  </r>
  <r>
    <x v="1"/>
    <x v="0"/>
    <x v="13"/>
    <s v="J.Lever"/>
    <s v="MEL"/>
    <x v="2"/>
    <n v="76"/>
    <x v="91"/>
  </r>
  <r>
    <x v="1"/>
    <x v="0"/>
    <x v="13"/>
    <s v="C.Petracca"/>
    <s v="MEL"/>
    <x v="0"/>
    <n v="75"/>
    <x v="4"/>
  </r>
  <r>
    <x v="1"/>
    <x v="0"/>
    <x v="13"/>
    <s v="D.Shiel"/>
    <s v="GWS"/>
    <x v="1"/>
    <n v="105"/>
    <x v="76"/>
  </r>
  <r>
    <x v="1"/>
    <x v="0"/>
    <x v="13"/>
    <s v="D.Prestia"/>
    <s v="RIC"/>
    <x v="4"/>
    <n v="84"/>
    <x v="16"/>
  </r>
  <r>
    <x v="1"/>
    <x v="0"/>
    <x v="13"/>
    <s v="A.Sandilands"/>
    <s v="FRE"/>
    <x v="4"/>
    <n v="97"/>
    <x v="2"/>
  </r>
  <r>
    <x v="1"/>
    <x v="0"/>
    <x v="13"/>
    <s v="C.*** Rioli"/>
    <s v="HAW"/>
    <x v="4"/>
    <n v="67"/>
    <x v="74"/>
  </r>
  <r>
    <x v="1"/>
    <x v="0"/>
    <x v="13"/>
    <s v="L.Dunstan"/>
    <s v="STK"/>
    <x v="4"/>
    <n v="95"/>
    <x v="16"/>
  </r>
  <r>
    <x v="1"/>
    <x v="1"/>
    <x v="13"/>
    <s v="D.Smith"/>
    <s v="ESS"/>
    <x v="0"/>
    <n v="85"/>
    <x v="32"/>
  </r>
  <r>
    <x v="1"/>
    <x v="1"/>
    <x v="13"/>
    <s v="L.Hunter"/>
    <s v="WBD"/>
    <x v="1"/>
    <n v="102"/>
    <x v="60"/>
  </r>
  <r>
    <x v="1"/>
    <x v="1"/>
    <x v="13"/>
    <s v="T.Adams"/>
    <s v="COL"/>
    <x v="1"/>
    <n v="99"/>
    <x v="17"/>
  </r>
  <r>
    <x v="1"/>
    <x v="1"/>
    <x v="13"/>
    <s v="A.Sandilands"/>
    <s v="FRE"/>
    <x v="3"/>
    <n v="87"/>
    <x v="46"/>
  </r>
  <r>
    <x v="1"/>
    <x v="1"/>
    <x v="13"/>
    <s v="M.Walters"/>
    <s v="FRE"/>
    <x v="0"/>
    <n v="97"/>
    <x v="48"/>
  </r>
  <r>
    <x v="1"/>
    <x v="1"/>
    <x v="13"/>
    <s v="N.Fyfe"/>
    <s v="FRE"/>
    <x v="1"/>
    <n v="106"/>
    <x v="20"/>
  </r>
  <r>
    <x v="1"/>
    <x v="1"/>
    <x v="13"/>
    <s v="R.Sloane"/>
    <s v="ADE"/>
    <x v="1"/>
    <n v="107"/>
    <x v="119"/>
  </r>
  <r>
    <x v="1"/>
    <x v="1"/>
    <x v="13"/>
    <s v="S.Burgoyne"/>
    <s v="HAW"/>
    <x v="1"/>
    <n v="105"/>
    <x v="155"/>
  </r>
  <r>
    <x v="1"/>
    <x v="1"/>
    <x v="13"/>
    <s v="I.Heeney"/>
    <s v="SYD"/>
    <x v="0"/>
    <n v="99"/>
    <x v="72"/>
  </r>
  <r>
    <x v="1"/>
    <x v="1"/>
    <x v="13"/>
    <s v="C.Mills"/>
    <s v="SYD"/>
    <x v="2"/>
    <n v="67"/>
    <x v="70"/>
  </r>
  <r>
    <x v="1"/>
    <x v="1"/>
    <x v="13"/>
    <s v="L.Parker"/>
    <s v="SYD"/>
    <x v="1"/>
    <n v="100"/>
    <x v="62"/>
  </r>
  <r>
    <x v="1"/>
    <x v="1"/>
    <x v="13"/>
    <s v="N.Robertson"/>
    <s v="BRL"/>
    <x v="2"/>
    <n v="80"/>
    <x v="61"/>
  </r>
  <r>
    <x v="1"/>
    <x v="1"/>
    <x v="13"/>
    <s v="L.Taylor"/>
    <s v="BRL"/>
    <x v="0"/>
    <n v="94"/>
    <x v="69"/>
  </r>
  <r>
    <x v="1"/>
    <x v="1"/>
    <x v="13"/>
    <s v="J.McGovern"/>
    <s v="WCE"/>
    <x v="2"/>
    <n v="88"/>
    <x v="3"/>
  </r>
  <r>
    <x v="1"/>
    <x v="1"/>
    <x v="13"/>
    <s v="J.Lever"/>
    <s v="MEL"/>
    <x v="2"/>
    <n v="72"/>
    <x v="13"/>
  </r>
  <r>
    <x v="1"/>
    <x v="1"/>
    <x v="13"/>
    <s v="C.Petracca"/>
    <s v="MEL"/>
    <x v="0"/>
    <n v="76"/>
    <x v="69"/>
  </r>
  <r>
    <x v="1"/>
    <x v="1"/>
    <x v="13"/>
    <s v="D.Shiel"/>
    <s v="GWS"/>
    <x v="1"/>
    <n v="102"/>
    <x v="102"/>
  </r>
  <r>
    <x v="1"/>
    <x v="1"/>
    <x v="13"/>
    <s v="J.Macmillan"/>
    <s v="NTH"/>
    <x v="2"/>
    <n v="87"/>
    <x v="30"/>
  </r>
  <r>
    <x v="1"/>
    <x v="1"/>
    <x v="13"/>
    <s v="D.Prestia"/>
    <s v="RIC"/>
    <x v="4"/>
    <n v="88"/>
    <x v="16"/>
  </r>
  <r>
    <x v="1"/>
    <x v="1"/>
    <x v="13"/>
    <s v="T.Langdon"/>
    <s v="COL"/>
    <x v="4"/>
    <n v="74"/>
    <x v="7"/>
  </r>
  <r>
    <x v="1"/>
    <x v="1"/>
    <x v="13"/>
    <s v="B.McEvoy"/>
    <s v="HAW"/>
    <x v="4"/>
    <n v="84"/>
    <x v="26"/>
  </r>
  <r>
    <x v="1"/>
    <x v="1"/>
    <x v="13"/>
    <s v="L.Dunstan"/>
    <s v="STK"/>
    <x v="4"/>
    <n v="102"/>
    <x v="16"/>
  </r>
  <r>
    <x v="1"/>
    <x v="2"/>
    <x v="13"/>
    <s v="D.Smith"/>
    <s v="ESS"/>
    <x v="0"/>
    <n v="86"/>
    <x v="33"/>
  </r>
  <r>
    <x v="1"/>
    <x v="2"/>
    <x v="13"/>
    <s v="L.Hunter"/>
    <s v="WBD"/>
    <x v="1"/>
    <n v="116"/>
    <x v="101"/>
  </r>
  <r>
    <x v="1"/>
    <x v="2"/>
    <x v="13"/>
    <s v="T.Langdon"/>
    <s v="COL"/>
    <x v="2"/>
    <n v="73"/>
    <x v="96"/>
  </r>
  <r>
    <x v="1"/>
    <x v="2"/>
    <x v="13"/>
    <s v="T.Adams"/>
    <s v="COL"/>
    <x v="1"/>
    <n v="94"/>
    <x v="52"/>
  </r>
  <r>
    <x v="1"/>
    <x v="2"/>
    <x v="13"/>
    <s v="M.Walters"/>
    <s v="FRE"/>
    <x v="0"/>
    <n v="107"/>
    <x v="27"/>
  </r>
  <r>
    <x v="1"/>
    <x v="2"/>
    <x v="13"/>
    <s v="N.Fyfe"/>
    <s v="FRE"/>
    <x v="1"/>
    <n v="117"/>
    <x v="151"/>
  </r>
  <r>
    <x v="1"/>
    <x v="2"/>
    <x v="13"/>
    <s v="R.Sloane"/>
    <s v="ADE"/>
    <x v="1"/>
    <n v="101"/>
    <x v="21"/>
  </r>
  <r>
    <x v="1"/>
    <x v="2"/>
    <x v="13"/>
    <s v="B.McEvoy"/>
    <s v="HAW"/>
    <x v="3"/>
    <n v="83"/>
    <x v="43"/>
  </r>
  <r>
    <x v="1"/>
    <x v="2"/>
    <x v="13"/>
    <s v="I.Heeney"/>
    <s v="SYD"/>
    <x v="0"/>
    <n v="100"/>
    <x v="2"/>
  </r>
  <r>
    <x v="1"/>
    <x v="2"/>
    <x v="13"/>
    <s v="L.Parker"/>
    <s v="SYD"/>
    <x v="1"/>
    <n v="97"/>
    <x v="52"/>
  </r>
  <r>
    <x v="1"/>
    <x v="2"/>
    <x v="13"/>
    <s v="L.Taylor"/>
    <s v="BRL"/>
    <x v="0"/>
    <n v="89"/>
    <x v="13"/>
  </r>
  <r>
    <x v="1"/>
    <x v="2"/>
    <x v="13"/>
    <s v="J.McGovern"/>
    <s v="WCE"/>
    <x v="2"/>
    <n v="82"/>
    <x v="61"/>
  </r>
  <r>
    <x v="1"/>
    <x v="2"/>
    <x v="13"/>
    <s v="J.Lever"/>
    <s v="MEL"/>
    <x v="2"/>
    <n v="68"/>
    <x v="13"/>
  </r>
  <r>
    <x v="1"/>
    <x v="2"/>
    <x v="13"/>
    <s v="C.Petracca"/>
    <s v="MEL"/>
    <x v="0"/>
    <n v="81"/>
    <x v="10"/>
  </r>
  <r>
    <x v="1"/>
    <x v="2"/>
    <x v="13"/>
    <s v="D.Shiel"/>
    <s v="GWS"/>
    <x v="1"/>
    <n v="93"/>
    <x v="86"/>
  </r>
  <r>
    <x v="1"/>
    <x v="2"/>
    <x v="13"/>
    <s v="J.Finlayson"/>
    <s v="GWS"/>
    <x v="2"/>
    <n v="62"/>
    <x v="17"/>
  </r>
  <r>
    <x v="1"/>
    <x v="2"/>
    <x v="13"/>
    <s v="J.Macmillan"/>
    <s v="NTH"/>
    <x v="2"/>
    <n v="87"/>
    <x v="6"/>
  </r>
  <r>
    <x v="1"/>
    <x v="2"/>
    <x v="13"/>
    <s v="L.Dunstan"/>
    <s v="STK"/>
    <x v="1"/>
    <n v="104"/>
    <x v="35"/>
  </r>
  <r>
    <x v="1"/>
    <x v="2"/>
    <x v="13"/>
    <s v="D.Prestia"/>
    <s v="RIC"/>
    <x v="4"/>
    <n v="97"/>
    <x v="16"/>
  </r>
  <r>
    <x v="1"/>
    <x v="2"/>
    <x v="13"/>
    <s v="C.Mills"/>
    <s v="SYD"/>
    <x v="4"/>
    <n v="74"/>
    <x v="62"/>
  </r>
  <r>
    <x v="1"/>
    <x v="2"/>
    <x v="13"/>
    <s v="D.Rich"/>
    <s v="BRL"/>
    <x v="4"/>
    <n v="79"/>
    <x v="16"/>
  </r>
  <r>
    <x v="1"/>
    <x v="2"/>
    <x v="13"/>
    <s v="N.Haynes"/>
    <s v="GWS"/>
    <x v="4"/>
    <n v="74"/>
    <x v="83"/>
  </r>
  <r>
    <x v="1"/>
    <x v="3"/>
    <x v="13"/>
    <s v="D.Smith"/>
    <s v="ESS"/>
    <x v="0"/>
    <n v="87"/>
    <x v="102"/>
  </r>
  <r>
    <x v="1"/>
    <x v="3"/>
    <x v="13"/>
    <s v="H.Hartlett"/>
    <s v="PTA"/>
    <x v="2"/>
    <n v="70"/>
    <x v="77"/>
  </r>
  <r>
    <x v="1"/>
    <x v="3"/>
    <x v="13"/>
    <s v="D.Prestia"/>
    <s v="RIC"/>
    <x v="1"/>
    <n v="97"/>
    <x v="33"/>
  </r>
  <r>
    <x v="1"/>
    <x v="3"/>
    <x v="13"/>
    <s v="N.Vlastuin"/>
    <s v="RIC"/>
    <x v="2"/>
    <n v="83"/>
    <x v="52"/>
  </r>
  <r>
    <x v="1"/>
    <x v="3"/>
    <x v="13"/>
    <s v="L.Hunter"/>
    <s v="WBD"/>
    <x v="1"/>
    <n v="113"/>
    <x v="30"/>
  </r>
  <r>
    <x v="1"/>
    <x v="3"/>
    <x v="13"/>
    <s v="A.Sandilands"/>
    <s v="FRE"/>
    <x v="3"/>
    <n v="99"/>
    <x v="68"/>
  </r>
  <r>
    <x v="1"/>
    <x v="3"/>
    <x v="13"/>
    <s v="M.Walters"/>
    <s v="FRE"/>
    <x v="0"/>
    <n v="103"/>
    <x v="6"/>
  </r>
  <r>
    <x v="1"/>
    <x v="3"/>
    <x v="13"/>
    <s v="N.Fyfe"/>
    <s v="FRE"/>
    <x v="1"/>
    <n v="115"/>
    <x v="35"/>
  </r>
  <r>
    <x v="1"/>
    <x v="3"/>
    <x v="13"/>
    <s v="R.Sloane"/>
    <s v="ADE"/>
    <x v="1"/>
    <n v="91"/>
    <x v="13"/>
  </r>
  <r>
    <x v="1"/>
    <x v="3"/>
    <x v="13"/>
    <s v="I.Heeney"/>
    <s v="SYD"/>
    <x v="0"/>
    <n v="105"/>
    <x v="20"/>
  </r>
  <r>
    <x v="1"/>
    <x v="3"/>
    <x v="13"/>
    <s v="L.Parker"/>
    <s v="SYD"/>
    <x v="1"/>
    <n v="96"/>
    <x v="85"/>
  </r>
  <r>
    <x v="1"/>
    <x v="3"/>
    <x v="13"/>
    <s v="C.Mills"/>
    <s v="SYD"/>
    <x v="2"/>
    <n v="76"/>
    <x v="42"/>
  </r>
  <r>
    <x v="1"/>
    <x v="3"/>
    <x v="13"/>
    <s v="L.Taylor"/>
    <s v="BRL"/>
    <x v="0"/>
    <n v="88"/>
    <x v="6"/>
  </r>
  <r>
    <x v="1"/>
    <x v="3"/>
    <x v="13"/>
    <s v="J.McGovern"/>
    <s v="WCE"/>
    <x v="2"/>
    <n v="88"/>
    <x v="37"/>
  </r>
  <r>
    <x v="1"/>
    <x v="3"/>
    <x v="13"/>
    <s v="C.Petracca"/>
    <s v="MEL"/>
    <x v="0"/>
    <n v="79"/>
    <x v="30"/>
  </r>
  <r>
    <x v="1"/>
    <x v="3"/>
    <x v="13"/>
    <s v="D.Shiel"/>
    <s v="GWS"/>
    <x v="1"/>
    <n v="92"/>
    <x v="67"/>
  </r>
  <r>
    <x v="1"/>
    <x v="3"/>
    <x v="13"/>
    <s v="N.Haynes"/>
    <s v="GWS"/>
    <x v="2"/>
    <n v="80"/>
    <x v="12"/>
  </r>
  <r>
    <x v="1"/>
    <x v="3"/>
    <x v="13"/>
    <s v="L.Dunstan"/>
    <s v="STK"/>
    <x v="1"/>
    <n v="111"/>
    <x v="20"/>
  </r>
  <r>
    <x v="1"/>
    <x v="3"/>
    <x v="13"/>
    <s v="T.Adams"/>
    <s v="COL"/>
    <x v="4"/>
    <n v="92"/>
    <x v="16"/>
  </r>
  <r>
    <x v="1"/>
    <x v="3"/>
    <x v="13"/>
    <s v="B.McEvoy"/>
    <s v="HAW"/>
    <x v="4"/>
    <n v="76"/>
    <x v="79"/>
  </r>
  <r>
    <x v="1"/>
    <x v="3"/>
    <x v="13"/>
    <s v="D.Rich"/>
    <s v="BRL"/>
    <x v="4"/>
    <n v="78"/>
    <x v="16"/>
  </r>
  <r>
    <x v="1"/>
    <x v="3"/>
    <x v="13"/>
    <s v="J.Finlayson"/>
    <s v="GWS"/>
    <x v="4"/>
    <n v="78"/>
    <x v="35"/>
  </r>
  <r>
    <x v="1"/>
    <x v="4"/>
    <x v="13"/>
    <s v="D.Smith"/>
    <s v="ESS"/>
    <x v="0"/>
    <n v="87"/>
    <x v="54"/>
  </r>
  <r>
    <x v="1"/>
    <x v="4"/>
    <x v="13"/>
    <s v="H.Hartlett"/>
    <s v="PTA"/>
    <x v="2"/>
    <n v="72"/>
    <x v="9"/>
  </r>
  <r>
    <x v="1"/>
    <x v="4"/>
    <x v="13"/>
    <s v="D.Prestia"/>
    <s v="RIC"/>
    <x v="1"/>
    <n v="99"/>
    <x v="83"/>
  </r>
  <r>
    <x v="1"/>
    <x v="4"/>
    <x v="13"/>
    <s v="T.Phillips"/>
    <s v="COL"/>
    <x v="1"/>
    <n v="97"/>
    <x v="7"/>
  </r>
  <r>
    <x v="1"/>
    <x v="4"/>
    <x v="13"/>
    <s v="S.Murray"/>
    <s v="COL"/>
    <x v="2"/>
    <n v="79"/>
    <x v="21"/>
  </r>
  <r>
    <x v="1"/>
    <x v="4"/>
    <x v="13"/>
    <s v="N.Fyfe"/>
    <s v="FRE"/>
    <x v="1"/>
    <n v="124"/>
    <x v="103"/>
  </r>
  <r>
    <x v="1"/>
    <x v="4"/>
    <x v="13"/>
    <s v="M.Walters"/>
    <s v="FRE"/>
    <x v="0"/>
    <n v="106"/>
    <x v="19"/>
  </r>
  <r>
    <x v="1"/>
    <x v="4"/>
    <x v="13"/>
    <s v="A.Sandilands"/>
    <s v="FRE"/>
    <x v="3"/>
    <n v="95"/>
    <x v="82"/>
  </r>
  <r>
    <x v="1"/>
    <x v="4"/>
    <x v="13"/>
    <s v="C.Mills"/>
    <s v="SYD"/>
    <x v="2"/>
    <n v="75"/>
    <x v="91"/>
  </r>
  <r>
    <x v="1"/>
    <x v="4"/>
    <x v="13"/>
    <s v="L.Parker"/>
    <s v="SYD"/>
    <x v="1"/>
    <n v="92"/>
    <x v="7"/>
  </r>
  <r>
    <x v="1"/>
    <x v="4"/>
    <x v="13"/>
    <s v="I.Heeney"/>
    <s v="SYD"/>
    <x v="0"/>
    <n v="110"/>
    <x v="38"/>
  </r>
  <r>
    <x v="1"/>
    <x v="4"/>
    <x v="13"/>
    <s v="L.Taylor"/>
    <s v="BRL"/>
    <x v="0"/>
    <n v="84"/>
    <x v="61"/>
  </r>
  <r>
    <x v="1"/>
    <x v="4"/>
    <x v="13"/>
    <s v="J.McGovern"/>
    <s v="WCE"/>
    <x v="2"/>
    <n v="83"/>
    <x v="91"/>
  </r>
  <r>
    <x v="1"/>
    <x v="4"/>
    <x v="13"/>
    <s v="C.Petracca"/>
    <s v="MEL"/>
    <x v="0"/>
    <n v="78"/>
    <x v="51"/>
  </r>
  <r>
    <x v="1"/>
    <x v="4"/>
    <x v="13"/>
    <s v="J.Finlayson"/>
    <s v="GWS"/>
    <x v="1"/>
    <n v="92"/>
    <x v="24"/>
  </r>
  <r>
    <x v="1"/>
    <x v="4"/>
    <x v="13"/>
    <s v="N.Haynes"/>
    <s v="GWS"/>
    <x v="2"/>
    <n v="70"/>
    <x v="45"/>
  </r>
  <r>
    <x v="1"/>
    <x v="4"/>
    <x v="13"/>
    <s v="D.Shiel"/>
    <s v="GWS"/>
    <x v="1"/>
    <n v="89"/>
    <x v="21"/>
  </r>
  <r>
    <x v="1"/>
    <x v="4"/>
    <x v="13"/>
    <s v="L.Dunstan"/>
    <s v="STK"/>
    <x v="1"/>
    <n v="109"/>
    <x v="54"/>
  </r>
  <r>
    <x v="1"/>
    <x v="4"/>
    <x v="13"/>
    <s v="L.Hunter"/>
    <s v="WBD"/>
    <x v="4"/>
    <n v="107"/>
    <x v="16"/>
  </r>
  <r>
    <x v="1"/>
    <x v="4"/>
    <x v="13"/>
    <s v="T.Adams"/>
    <s v="COL"/>
    <x v="4"/>
    <n v="92"/>
    <x v="16"/>
  </r>
  <r>
    <x v="1"/>
    <x v="4"/>
    <x v="13"/>
    <s v="R.Sloane"/>
    <s v="ADE"/>
    <x v="4"/>
    <n v="95"/>
    <x v="16"/>
  </r>
  <r>
    <x v="1"/>
    <x v="4"/>
    <x v="13"/>
    <s v="D.Rich"/>
    <s v="BRL"/>
    <x v="4"/>
    <n v="85"/>
    <x v="16"/>
  </r>
  <r>
    <x v="1"/>
    <x v="5"/>
    <x v="13"/>
    <s v="D.Smith"/>
    <s v="ESS"/>
    <x v="0"/>
    <n v="90"/>
    <x v="99"/>
  </r>
  <r>
    <x v="1"/>
    <x v="5"/>
    <x v="13"/>
    <s v="N.Vlastuin"/>
    <s v="RIC"/>
    <x v="2"/>
    <n v="80"/>
    <x v="71"/>
  </r>
  <r>
    <x v="1"/>
    <x v="5"/>
    <x v="13"/>
    <s v="D.Prestia"/>
    <s v="RIC"/>
    <x v="1"/>
    <n v="87"/>
    <x v="77"/>
  </r>
  <r>
    <x v="1"/>
    <x v="5"/>
    <x v="13"/>
    <s v="C.Daniel"/>
    <s v="WBD"/>
    <x v="0"/>
    <n v="76"/>
    <x v="9"/>
  </r>
  <r>
    <x v="1"/>
    <x v="5"/>
    <x v="13"/>
    <s v="L.Hunter"/>
    <s v="WBD"/>
    <x v="1"/>
    <n v="116"/>
    <x v="19"/>
  </r>
  <r>
    <x v="1"/>
    <x v="5"/>
    <x v="13"/>
    <s v="M.Walters"/>
    <s v="FRE"/>
    <x v="0"/>
    <n v="92"/>
    <x v="128"/>
  </r>
  <r>
    <x v="1"/>
    <x v="5"/>
    <x v="13"/>
    <s v="N.Fyfe"/>
    <s v="FRE"/>
    <x v="1"/>
    <n v="132"/>
    <x v="60"/>
  </r>
  <r>
    <x v="1"/>
    <x v="5"/>
    <x v="13"/>
    <s v="R.Atkins"/>
    <s v="ADE"/>
    <x v="1"/>
    <n v="78"/>
    <x v="21"/>
  </r>
  <r>
    <x v="1"/>
    <x v="5"/>
    <x v="13"/>
    <s v="B.McEvoy"/>
    <s v="HAW"/>
    <x v="3"/>
    <n v="78"/>
    <x v="76"/>
  </r>
  <r>
    <x v="1"/>
    <x v="5"/>
    <x v="13"/>
    <s v="I.Heeney"/>
    <s v="SYD"/>
    <x v="0"/>
    <n v="108"/>
    <x v="85"/>
  </r>
  <r>
    <x v="1"/>
    <x v="5"/>
    <x v="13"/>
    <s v="L.Parker"/>
    <s v="SYD"/>
    <x v="1"/>
    <n v="79"/>
    <x v="55"/>
  </r>
  <r>
    <x v="1"/>
    <x v="5"/>
    <x v="13"/>
    <s v="C.Mills"/>
    <s v="SYD"/>
    <x v="2"/>
    <n v="76"/>
    <x v="4"/>
  </r>
  <r>
    <x v="1"/>
    <x v="5"/>
    <x v="13"/>
    <s v="L.Taylor"/>
    <s v="BRL"/>
    <x v="0"/>
    <n v="77"/>
    <x v="88"/>
  </r>
  <r>
    <x v="1"/>
    <x v="5"/>
    <x v="13"/>
    <s v="J.McGovern"/>
    <s v="WCE"/>
    <x v="2"/>
    <n v="84"/>
    <x v="42"/>
  </r>
  <r>
    <x v="1"/>
    <x v="5"/>
    <x v="13"/>
    <s v="D.Shiel"/>
    <s v="GWS"/>
    <x v="1"/>
    <n v="85"/>
    <x v="53"/>
  </r>
  <r>
    <x v="1"/>
    <x v="5"/>
    <x v="13"/>
    <s v="J.Finlayson"/>
    <s v="GWS"/>
    <x v="2"/>
    <n v="88"/>
    <x v="82"/>
  </r>
  <r>
    <x v="1"/>
    <x v="5"/>
    <x v="13"/>
    <s v="N.Haynes"/>
    <s v="GWS"/>
    <x v="2"/>
    <n v="65"/>
    <x v="116"/>
  </r>
  <r>
    <x v="1"/>
    <x v="5"/>
    <x v="13"/>
    <s v="L.Dunstan"/>
    <s v="STK"/>
    <x v="1"/>
    <n v="94"/>
    <x v="116"/>
  </r>
  <r>
    <x v="1"/>
    <x v="5"/>
    <x v="13"/>
    <s v="T.Adams"/>
    <s v="COL"/>
    <x v="4"/>
    <n v="92"/>
    <x v="16"/>
  </r>
  <r>
    <x v="1"/>
    <x v="5"/>
    <x v="13"/>
    <s v="R.Sloane"/>
    <s v="ADE"/>
    <x v="4"/>
    <n v="95"/>
    <x v="16"/>
  </r>
  <r>
    <x v="1"/>
    <x v="5"/>
    <x v="13"/>
    <s v="D.Rich"/>
    <s v="BRL"/>
    <x v="4"/>
    <n v="79"/>
    <x v="25"/>
  </r>
  <r>
    <x v="1"/>
    <x v="5"/>
    <x v="13"/>
    <s v="C.Petracca"/>
    <s v="MEL"/>
    <x v="4"/>
    <n v="78"/>
    <x v="16"/>
  </r>
  <r>
    <x v="1"/>
    <x v="6"/>
    <x v="13"/>
    <s v="D.Smith"/>
    <s v="ESS"/>
    <x v="0"/>
    <n v="86"/>
    <x v="83"/>
  </r>
  <r>
    <x v="1"/>
    <x v="6"/>
    <x v="13"/>
    <s v="N.Vlastuin"/>
    <s v="RIC"/>
    <x v="2"/>
    <n v="68"/>
    <x v="13"/>
  </r>
  <r>
    <x v="1"/>
    <x v="6"/>
    <x v="13"/>
    <s v="D.Prestia"/>
    <s v="RIC"/>
    <x v="1"/>
    <n v="80"/>
    <x v="49"/>
  </r>
  <r>
    <x v="1"/>
    <x v="6"/>
    <x v="13"/>
    <s v="L.Hunter"/>
    <s v="WBD"/>
    <x v="1"/>
    <n v="119"/>
    <x v="60"/>
  </r>
  <r>
    <x v="1"/>
    <x v="6"/>
    <x v="13"/>
    <s v="T.Adams"/>
    <s v="COL"/>
    <x v="1"/>
    <n v="79"/>
    <x v="58"/>
  </r>
  <r>
    <x v="1"/>
    <x v="6"/>
    <x v="13"/>
    <s v="N.Fyfe"/>
    <s v="FRE"/>
    <x v="1"/>
    <n v="136"/>
    <x v="101"/>
  </r>
  <r>
    <x v="1"/>
    <x v="6"/>
    <x v="13"/>
    <s v="W.Milera"/>
    <s v="ADE"/>
    <x v="0"/>
    <n v="49"/>
    <x v="150"/>
  </r>
  <r>
    <x v="1"/>
    <x v="6"/>
    <x v="13"/>
    <s v="B.McEvoy"/>
    <s v="HAW"/>
    <x v="3"/>
    <n v="71"/>
    <x v="67"/>
  </r>
  <r>
    <x v="1"/>
    <x v="6"/>
    <x v="13"/>
    <s v="I.Heeney"/>
    <s v="SYD"/>
    <x v="0"/>
    <n v="103"/>
    <x v="64"/>
  </r>
  <r>
    <x v="1"/>
    <x v="6"/>
    <x v="13"/>
    <s v="L.Parker"/>
    <s v="SYD"/>
    <x v="1"/>
    <n v="76"/>
    <x v="64"/>
  </r>
  <r>
    <x v="1"/>
    <x v="6"/>
    <x v="13"/>
    <s v="C.Mills"/>
    <s v="SYD"/>
    <x v="2"/>
    <n v="82"/>
    <x v="11"/>
  </r>
  <r>
    <x v="1"/>
    <x v="6"/>
    <x v="13"/>
    <s v="D.Rich"/>
    <s v="BRL"/>
    <x v="2"/>
    <n v="80"/>
    <x v="24"/>
  </r>
  <r>
    <x v="1"/>
    <x v="6"/>
    <x v="13"/>
    <s v="C.Petracca"/>
    <s v="MEL"/>
    <x v="0"/>
    <n v="68"/>
    <x v="70"/>
  </r>
  <r>
    <x v="1"/>
    <x v="6"/>
    <x v="13"/>
    <s v="D.Shiel"/>
    <s v="GWS"/>
    <x v="1"/>
    <n v="85"/>
    <x v="52"/>
  </r>
  <r>
    <x v="1"/>
    <x v="6"/>
    <x v="13"/>
    <s v="N.Haynes"/>
    <s v="GWS"/>
    <x v="2"/>
    <n v="72"/>
    <x v="19"/>
  </r>
  <r>
    <x v="1"/>
    <x v="6"/>
    <x v="13"/>
    <s v="J.Finlayson"/>
    <s v="GWS"/>
    <x v="2"/>
    <n v="79"/>
    <x v="29"/>
  </r>
  <r>
    <x v="1"/>
    <x v="6"/>
    <x v="13"/>
    <s v="T.Taranto"/>
    <s v="GWS"/>
    <x v="0"/>
    <n v="87"/>
    <x v="55"/>
  </r>
  <r>
    <x v="1"/>
    <x v="6"/>
    <x v="13"/>
    <s v="L.Dunstan"/>
    <s v="STK"/>
    <x v="1"/>
    <n v="96"/>
    <x v="60"/>
  </r>
  <r>
    <x v="1"/>
    <x v="6"/>
    <x v="13"/>
    <s v="A.Hall"/>
    <s v="GCS"/>
    <x v="4"/>
    <n v="69"/>
    <x v="16"/>
  </r>
  <r>
    <x v="1"/>
    <x v="6"/>
    <x v="13"/>
    <s v="C.Daniel"/>
    <s v="WBD"/>
    <x v="4"/>
    <n v="86"/>
    <x v="9"/>
  </r>
  <r>
    <x v="1"/>
    <x v="6"/>
    <x v="13"/>
    <s v="M.Walters"/>
    <s v="FRE"/>
    <x v="4"/>
    <n v="92"/>
    <x v="16"/>
  </r>
  <r>
    <x v="1"/>
    <x v="6"/>
    <x v="13"/>
    <s v="R.Sloane"/>
    <s v="ADE"/>
    <x v="4"/>
    <n v="95"/>
    <x v="16"/>
  </r>
  <r>
    <x v="1"/>
    <x v="7"/>
    <x v="13"/>
    <s v="D.Smith"/>
    <s v="ESS"/>
    <x v="0"/>
    <n v="89"/>
    <x v="35"/>
  </r>
  <r>
    <x v="1"/>
    <x v="7"/>
    <x v="13"/>
    <s v="A.Hall"/>
    <s v="GCS"/>
    <x v="1"/>
    <n v="69"/>
    <x v="72"/>
  </r>
  <r>
    <x v="1"/>
    <x v="7"/>
    <x v="13"/>
    <s v="L.Hunter"/>
    <s v="WBD"/>
    <x v="1"/>
    <n v="116"/>
    <x v="57"/>
  </r>
  <r>
    <x v="1"/>
    <x v="7"/>
    <x v="13"/>
    <s v="J.de Goey"/>
    <s v="COL"/>
    <x v="0"/>
    <n v="84"/>
    <x v="1"/>
  </r>
  <r>
    <x v="1"/>
    <x v="7"/>
    <x v="13"/>
    <s v="A.Sandilands"/>
    <s v="FRE"/>
    <x v="3"/>
    <n v="124"/>
    <x v="115"/>
  </r>
  <r>
    <x v="1"/>
    <x v="7"/>
    <x v="13"/>
    <s v="N.Fyfe"/>
    <s v="FRE"/>
    <x v="1"/>
    <n v="129"/>
    <x v="114"/>
  </r>
  <r>
    <x v="1"/>
    <x v="7"/>
    <x v="13"/>
    <s v="C.Mills"/>
    <s v="SYD"/>
    <x v="2"/>
    <n v="74"/>
    <x v="74"/>
  </r>
  <r>
    <x v="1"/>
    <x v="7"/>
    <x v="13"/>
    <s v="I.Heeney"/>
    <s v="SYD"/>
    <x v="0"/>
    <n v="98"/>
    <x v="21"/>
  </r>
  <r>
    <x v="1"/>
    <x v="7"/>
    <x v="13"/>
    <s v="L.Parker"/>
    <s v="SYD"/>
    <x v="1"/>
    <n v="84"/>
    <x v="22"/>
  </r>
  <r>
    <x v="1"/>
    <x v="7"/>
    <x v="13"/>
    <s v="D.Rich"/>
    <s v="BRL"/>
    <x v="2"/>
    <n v="73"/>
    <x v="28"/>
  </r>
  <r>
    <x v="1"/>
    <x v="7"/>
    <x v="13"/>
    <s v="J.Redden"/>
    <s v="WCE"/>
    <x v="1"/>
    <n v="89"/>
    <x v="8"/>
  </r>
  <r>
    <x v="1"/>
    <x v="7"/>
    <x v="13"/>
    <s v="B.Vince"/>
    <s v="MEL"/>
    <x v="2"/>
    <n v="70"/>
    <x v="73"/>
  </r>
  <r>
    <x v="1"/>
    <x v="7"/>
    <x v="13"/>
    <s v="C.Petracca"/>
    <s v="MEL"/>
    <x v="0"/>
    <n v="62"/>
    <x v="79"/>
  </r>
  <r>
    <x v="1"/>
    <x v="7"/>
    <x v="13"/>
    <s v="D.Shiel"/>
    <s v="GWS"/>
    <x v="1"/>
    <n v="88"/>
    <x v="91"/>
  </r>
  <r>
    <x v="1"/>
    <x v="7"/>
    <x v="13"/>
    <s v="J.Finlayson"/>
    <s v="GWS"/>
    <x v="2"/>
    <n v="76"/>
    <x v="61"/>
  </r>
  <r>
    <x v="1"/>
    <x v="7"/>
    <x v="13"/>
    <s v="N.Haynes"/>
    <s v="GWS"/>
    <x v="2"/>
    <n v="64"/>
    <x v="50"/>
  </r>
  <r>
    <x v="1"/>
    <x v="7"/>
    <x v="13"/>
    <s v="T.Taranto"/>
    <s v="GWS"/>
    <x v="0"/>
    <n v="96"/>
    <x v="4"/>
  </r>
  <r>
    <x v="1"/>
    <x v="7"/>
    <x v="13"/>
    <s v="L.Dunstan"/>
    <s v="STK"/>
    <x v="1"/>
    <n v="95"/>
    <x v="25"/>
  </r>
  <r>
    <x v="1"/>
    <x v="7"/>
    <x v="13"/>
    <s v="T.Adams"/>
    <s v="COL"/>
    <x v="4"/>
    <n v="83"/>
    <x v="20"/>
  </r>
  <r>
    <x v="1"/>
    <x v="7"/>
    <x v="13"/>
    <s v="N.Wilson"/>
    <s v="FRE"/>
    <x v="4"/>
    <n v="80"/>
    <x v="16"/>
  </r>
  <r>
    <x v="1"/>
    <x v="7"/>
    <x v="13"/>
    <s v="M.Walters"/>
    <s v="FRE"/>
    <x v="4"/>
    <n v="92"/>
    <x v="16"/>
  </r>
  <r>
    <x v="1"/>
    <x v="7"/>
    <x v="13"/>
    <s v="B.McEvoy"/>
    <s v="HAW"/>
    <x v="4"/>
    <n v="72"/>
    <x v="25"/>
  </r>
  <r>
    <x v="1"/>
    <x v="8"/>
    <x v="13"/>
    <s v="D.Smith"/>
    <s v="ESS"/>
    <x v="0"/>
    <n v="88"/>
    <x v="17"/>
  </r>
  <r>
    <x v="1"/>
    <x v="8"/>
    <x v="13"/>
    <s v="D.Houston"/>
    <s v="PTA"/>
    <x v="2"/>
    <n v="79"/>
    <x v="61"/>
  </r>
  <r>
    <x v="1"/>
    <x v="8"/>
    <x v="13"/>
    <s v="A.Hall"/>
    <s v="GCS"/>
    <x v="1"/>
    <n v="81"/>
    <x v="111"/>
  </r>
  <r>
    <x v="1"/>
    <x v="8"/>
    <x v="13"/>
    <s v="N.Vlastuin"/>
    <s v="RIC"/>
    <x v="2"/>
    <n v="75"/>
    <x v="77"/>
  </r>
  <r>
    <x v="1"/>
    <x v="8"/>
    <x v="13"/>
    <s v="L.Hunter"/>
    <s v="WBD"/>
    <x v="1"/>
    <n v="101"/>
    <x v="11"/>
  </r>
  <r>
    <x v="1"/>
    <x v="8"/>
    <x v="13"/>
    <s v="T.Adams"/>
    <s v="COL"/>
    <x v="1"/>
    <n v="84"/>
    <x v="0"/>
  </r>
  <r>
    <x v="1"/>
    <x v="8"/>
    <x v="13"/>
    <s v="J.de Goey"/>
    <s v="COL"/>
    <x v="0"/>
    <n v="92"/>
    <x v="32"/>
  </r>
  <r>
    <x v="1"/>
    <x v="8"/>
    <x v="13"/>
    <s v="A.Sandilands"/>
    <s v="FRE"/>
    <x v="3"/>
    <n v="112"/>
    <x v="42"/>
  </r>
  <r>
    <x v="1"/>
    <x v="8"/>
    <x v="13"/>
    <s v="N.Wilson"/>
    <s v="FRE"/>
    <x v="2"/>
    <n v="77"/>
    <x v="55"/>
  </r>
  <r>
    <x v="1"/>
    <x v="8"/>
    <x v="13"/>
    <s v="M.Walters"/>
    <s v="FRE"/>
    <x v="0"/>
    <n v="85"/>
    <x v="102"/>
  </r>
  <r>
    <x v="1"/>
    <x v="8"/>
    <x v="13"/>
    <s v="N.Fyfe"/>
    <s v="FRE"/>
    <x v="1"/>
    <n v="129"/>
    <x v="35"/>
  </r>
  <r>
    <x v="1"/>
    <x v="8"/>
    <x v="13"/>
    <s v="I.Heeney"/>
    <s v="SYD"/>
    <x v="0"/>
    <n v="95"/>
    <x v="62"/>
  </r>
  <r>
    <x v="1"/>
    <x v="8"/>
    <x v="13"/>
    <s v="L.Parker"/>
    <s v="SYD"/>
    <x v="1"/>
    <n v="86"/>
    <x v="99"/>
  </r>
  <r>
    <x v="1"/>
    <x v="8"/>
    <x v="13"/>
    <s v="D.Rich"/>
    <s v="BRL"/>
    <x v="2"/>
    <n v="59"/>
    <x v="50"/>
  </r>
  <r>
    <x v="1"/>
    <x v="8"/>
    <x v="13"/>
    <s v="J.Redden"/>
    <s v="WCE"/>
    <x v="1"/>
    <n v="103"/>
    <x v="31"/>
  </r>
  <r>
    <x v="1"/>
    <x v="8"/>
    <x v="13"/>
    <s v="T.Taranto"/>
    <s v="GWS"/>
    <x v="0"/>
    <n v="90"/>
    <x v="69"/>
  </r>
  <r>
    <x v="1"/>
    <x v="8"/>
    <x v="13"/>
    <s v="J.Macmillan"/>
    <s v="NTH"/>
    <x v="2"/>
    <n v="86"/>
    <x v="86"/>
  </r>
  <r>
    <x v="1"/>
    <x v="8"/>
    <x v="13"/>
    <s v="L.Dunstan"/>
    <s v="STK"/>
    <x v="1"/>
    <n v="92"/>
    <x v="57"/>
  </r>
  <r>
    <x v="1"/>
    <x v="8"/>
    <x v="13"/>
    <s v="B.McEvoy"/>
    <s v="HAW"/>
    <x v="4"/>
    <n v="83"/>
    <x v="48"/>
  </r>
  <r>
    <x v="1"/>
    <x v="8"/>
    <x v="13"/>
    <s v="C.Petracca"/>
    <s v="MEL"/>
    <x v="4"/>
    <n v="58"/>
    <x v="24"/>
  </r>
  <r>
    <x v="1"/>
    <x v="8"/>
    <x v="13"/>
    <s v="N.Haynes"/>
    <s v="GWS"/>
    <x v="4"/>
    <n v="63"/>
    <x v="47"/>
  </r>
  <r>
    <x v="1"/>
    <x v="8"/>
    <x v="13"/>
    <s v="D.Shiel"/>
    <s v="GWS"/>
    <x v="4"/>
    <n v="90"/>
    <x v="12"/>
  </r>
  <r>
    <x v="1"/>
    <x v="9"/>
    <x v="13"/>
    <s v="D.Smith"/>
    <s v="ESS"/>
    <x v="0"/>
    <n v="96"/>
    <x v="20"/>
  </r>
  <r>
    <x v="1"/>
    <x v="9"/>
    <x v="13"/>
    <s v="N.Vlastuin"/>
    <s v="RIC"/>
    <x v="2"/>
    <n v="75"/>
    <x v="54"/>
  </r>
  <r>
    <x v="1"/>
    <x v="9"/>
    <x v="13"/>
    <s v="L.Hunter"/>
    <s v="WBD"/>
    <x v="1"/>
    <n v="100"/>
    <x v="74"/>
  </r>
  <r>
    <x v="1"/>
    <x v="9"/>
    <x v="13"/>
    <s v="T.Adams"/>
    <s v="COL"/>
    <x v="1"/>
    <n v="85"/>
    <x v="42"/>
  </r>
  <r>
    <x v="1"/>
    <x v="9"/>
    <x v="13"/>
    <s v="J.de Goey"/>
    <s v="COL"/>
    <x v="0"/>
    <n v="89"/>
    <x v="82"/>
  </r>
  <r>
    <x v="1"/>
    <x v="9"/>
    <x v="13"/>
    <s v="N.Fyfe"/>
    <s v="FRE"/>
    <x v="1"/>
    <n v="132"/>
    <x v="133"/>
  </r>
  <r>
    <x v="1"/>
    <x v="9"/>
    <x v="13"/>
    <s v="N.Wilson"/>
    <s v="FRE"/>
    <x v="2"/>
    <n v="80"/>
    <x v="11"/>
  </r>
  <r>
    <x v="1"/>
    <x v="9"/>
    <x v="13"/>
    <s v="M.Walters"/>
    <s v="FRE"/>
    <x v="0"/>
    <n v="88"/>
    <x v="136"/>
  </r>
  <r>
    <x v="1"/>
    <x v="9"/>
    <x v="13"/>
    <s v="A.Sandilands"/>
    <s v="FRE"/>
    <x v="3"/>
    <n v="113"/>
    <x v="39"/>
  </r>
  <r>
    <x v="1"/>
    <x v="9"/>
    <x v="13"/>
    <s v="I.Heeney"/>
    <s v="SYD"/>
    <x v="0"/>
    <n v="96"/>
    <x v="81"/>
  </r>
  <r>
    <x v="1"/>
    <x v="9"/>
    <x v="13"/>
    <s v="L.Parker"/>
    <s v="SYD"/>
    <x v="1"/>
    <n v="88"/>
    <x v="42"/>
  </r>
  <r>
    <x v="1"/>
    <x v="9"/>
    <x v="13"/>
    <s v="T.Cutler"/>
    <s v="BRL"/>
    <x v="2"/>
    <n v="99"/>
    <x v="33"/>
  </r>
  <r>
    <x v="1"/>
    <x v="9"/>
    <x v="13"/>
    <s v="D.Rich"/>
    <s v="BRL"/>
    <x v="2"/>
    <n v="71"/>
    <x v="69"/>
  </r>
  <r>
    <x v="1"/>
    <x v="9"/>
    <x v="13"/>
    <s v="J.Redden"/>
    <s v="WCE"/>
    <x v="1"/>
    <n v="108"/>
    <x v="47"/>
  </r>
  <r>
    <x v="1"/>
    <x v="9"/>
    <x v="13"/>
    <s v="D.Shiel"/>
    <s v="GWS"/>
    <x v="1"/>
    <n v="84"/>
    <x v="108"/>
  </r>
  <r>
    <x v="1"/>
    <x v="9"/>
    <x v="13"/>
    <s v="N.Haynes"/>
    <s v="GWS"/>
    <x v="2"/>
    <n v="72"/>
    <x v="17"/>
  </r>
  <r>
    <x v="1"/>
    <x v="9"/>
    <x v="13"/>
    <s v="T.Taranto"/>
    <s v="GWS"/>
    <x v="0"/>
    <n v="83"/>
    <x v="92"/>
  </r>
  <r>
    <x v="1"/>
    <x v="9"/>
    <x v="13"/>
    <s v="L.Dunstan"/>
    <s v="STK"/>
    <x v="1"/>
    <n v="80"/>
    <x v="138"/>
  </r>
  <r>
    <x v="1"/>
    <x v="9"/>
    <x v="13"/>
    <s v="A.Hall"/>
    <s v="GCS"/>
    <x v="4"/>
    <n v="81"/>
    <x v="16"/>
  </r>
  <r>
    <x v="1"/>
    <x v="9"/>
    <x v="13"/>
    <s v="W.Milera"/>
    <s v="ADE"/>
    <x v="4"/>
    <n v="56"/>
    <x v="54"/>
  </r>
  <r>
    <x v="1"/>
    <x v="9"/>
    <x v="13"/>
    <s v="B.McEvoy"/>
    <s v="HAW"/>
    <x v="4"/>
    <n v="83"/>
    <x v="11"/>
  </r>
  <r>
    <x v="1"/>
    <x v="9"/>
    <x v="13"/>
    <s v="C.Petracca"/>
    <s v="MEL"/>
    <x v="4"/>
    <n v="61"/>
    <x v="54"/>
  </r>
  <r>
    <x v="1"/>
    <x v="10"/>
    <x v="13"/>
    <s v="D.Smith"/>
    <s v="ESS"/>
    <x v="0"/>
    <n v="90"/>
    <x v="17"/>
  </r>
  <r>
    <x v="1"/>
    <x v="10"/>
    <x v="13"/>
    <s v="J.Witts"/>
    <s v="GCS"/>
    <x v="3"/>
    <n v="89"/>
    <x v="102"/>
  </r>
  <r>
    <x v="1"/>
    <x v="10"/>
    <x v="13"/>
    <s v="A.Hall"/>
    <s v="GCS"/>
    <x v="1"/>
    <n v="73"/>
    <x v="14"/>
  </r>
  <r>
    <x v="1"/>
    <x v="10"/>
    <x v="13"/>
    <s v="N.Vlastuin"/>
    <s v="RIC"/>
    <x v="2"/>
    <n v="81"/>
    <x v="43"/>
  </r>
  <r>
    <x v="1"/>
    <x v="10"/>
    <x v="13"/>
    <s v="L.Hunter"/>
    <s v="WBD"/>
    <x v="1"/>
    <n v="104"/>
    <x v="65"/>
  </r>
  <r>
    <x v="1"/>
    <x v="10"/>
    <x v="13"/>
    <s v="J.de Goey"/>
    <s v="COL"/>
    <x v="0"/>
    <n v="89"/>
    <x v="74"/>
  </r>
  <r>
    <x v="1"/>
    <x v="10"/>
    <x v="13"/>
    <s v="T.Adams"/>
    <s v="COL"/>
    <x v="1"/>
    <n v="97"/>
    <x v="65"/>
  </r>
  <r>
    <x v="1"/>
    <x v="10"/>
    <x v="13"/>
    <s v="M.Walters"/>
    <s v="FRE"/>
    <x v="0"/>
    <n v="91"/>
    <x v="1"/>
  </r>
  <r>
    <x v="1"/>
    <x v="10"/>
    <x v="13"/>
    <s v="N.Fyfe"/>
    <s v="FRE"/>
    <x v="1"/>
    <n v="116"/>
    <x v="21"/>
  </r>
  <r>
    <x v="1"/>
    <x v="10"/>
    <x v="13"/>
    <s v="N.Wilson"/>
    <s v="FRE"/>
    <x v="2"/>
    <n v="72"/>
    <x v="51"/>
  </r>
  <r>
    <x v="1"/>
    <x v="10"/>
    <x v="13"/>
    <s v="W.Milera"/>
    <s v="ADE"/>
    <x v="0"/>
    <n v="55"/>
    <x v="29"/>
  </r>
  <r>
    <x v="1"/>
    <x v="10"/>
    <x v="13"/>
    <s v="L.Parker"/>
    <s v="SYD"/>
    <x v="1"/>
    <n v="96"/>
    <x v="41"/>
  </r>
  <r>
    <x v="1"/>
    <x v="10"/>
    <x v="13"/>
    <s v="I.Heeney"/>
    <s v="SYD"/>
    <x v="0"/>
    <n v="98"/>
    <x v="62"/>
  </r>
  <r>
    <x v="1"/>
    <x v="10"/>
    <x v="13"/>
    <s v="D.Rich"/>
    <s v="BRL"/>
    <x v="2"/>
    <n v="68"/>
    <x v="52"/>
  </r>
  <r>
    <x v="1"/>
    <x v="10"/>
    <x v="13"/>
    <s v="T.Cutler"/>
    <s v="BRL"/>
    <x v="2"/>
    <n v="97"/>
    <x v="0"/>
  </r>
  <r>
    <x v="1"/>
    <x v="10"/>
    <x v="13"/>
    <s v="J.Redden"/>
    <s v="WCE"/>
    <x v="1"/>
    <n v="97"/>
    <x v="91"/>
  </r>
  <r>
    <x v="1"/>
    <x v="10"/>
    <x v="13"/>
    <s v="D.Shiel"/>
    <s v="GWS"/>
    <x v="1"/>
    <n v="82"/>
    <x v="57"/>
  </r>
  <r>
    <x v="1"/>
    <x v="10"/>
    <x v="13"/>
    <s v="N.Haynes"/>
    <s v="GWS"/>
    <x v="2"/>
    <n v="78"/>
    <x v="17"/>
  </r>
  <r>
    <x v="1"/>
    <x v="10"/>
    <x v="13"/>
    <s v="A.Sandilands"/>
    <s v="FRE"/>
    <x v="4"/>
    <n v="113"/>
    <x v="16"/>
  </r>
  <r>
    <x v="1"/>
    <x v="10"/>
    <x v="13"/>
    <s v="C.Petracca"/>
    <s v="MEL"/>
    <x v="4"/>
    <n v="65"/>
    <x v="4"/>
  </r>
  <r>
    <x v="1"/>
    <x v="10"/>
    <x v="13"/>
    <s v="T.Taranto"/>
    <s v="GWS"/>
    <x v="4"/>
    <n v="81"/>
    <x v="3"/>
  </r>
  <r>
    <x v="1"/>
    <x v="10"/>
    <x v="13"/>
    <s v="L.Dunstan"/>
    <s v="STK"/>
    <x v="4"/>
    <n v="80"/>
    <x v="16"/>
  </r>
  <r>
    <x v="1"/>
    <x v="11"/>
    <x v="13"/>
    <s v="D.Smith"/>
    <s v="ESS"/>
    <x v="0"/>
    <n v="92"/>
    <x v="2"/>
  </r>
  <r>
    <x v="1"/>
    <x v="11"/>
    <x v="13"/>
    <s v="N.Vlastuin"/>
    <s v="RIC"/>
    <x v="2"/>
    <n v="87"/>
    <x v="83"/>
  </r>
  <r>
    <x v="1"/>
    <x v="11"/>
    <x v="13"/>
    <s v="A.Miles"/>
    <s v="RIC"/>
    <x v="1"/>
    <n v="74"/>
    <x v="83"/>
  </r>
  <r>
    <x v="1"/>
    <x v="11"/>
    <x v="13"/>
    <s v="T.Adams"/>
    <s v="COL"/>
    <x v="1"/>
    <n v="110"/>
    <x v="31"/>
  </r>
  <r>
    <x v="1"/>
    <x v="11"/>
    <x v="13"/>
    <s v="J.de Goey"/>
    <s v="COL"/>
    <x v="1"/>
    <n v="91"/>
    <x v="68"/>
  </r>
  <r>
    <x v="1"/>
    <x v="11"/>
    <x v="13"/>
    <s v="N.Wilson"/>
    <s v="FRE"/>
    <x v="2"/>
    <n v="81"/>
    <x v="56"/>
  </r>
  <r>
    <x v="1"/>
    <x v="11"/>
    <x v="13"/>
    <s v="M.Walters"/>
    <s v="FRE"/>
    <x v="0"/>
    <n v="84"/>
    <x v="88"/>
  </r>
  <r>
    <x v="1"/>
    <x v="11"/>
    <x v="13"/>
    <s v="W.Milera"/>
    <s v="ADE"/>
    <x v="0"/>
    <n v="54"/>
    <x v="51"/>
  </r>
  <r>
    <x v="1"/>
    <x v="11"/>
    <x v="13"/>
    <s v="I.Heeney"/>
    <s v="SYD"/>
    <x v="0"/>
    <n v="107"/>
    <x v="5"/>
  </r>
  <r>
    <x v="1"/>
    <x v="11"/>
    <x v="13"/>
    <s v="L.Parker"/>
    <s v="SYD"/>
    <x v="1"/>
    <n v="101"/>
    <x v="40"/>
  </r>
  <r>
    <x v="1"/>
    <x v="11"/>
    <x v="13"/>
    <s v="D.Rich"/>
    <s v="BRL"/>
    <x v="2"/>
    <n v="72"/>
    <x v="72"/>
  </r>
  <r>
    <x v="1"/>
    <x v="11"/>
    <x v="13"/>
    <s v="T.Cutler"/>
    <s v="BRL"/>
    <x v="2"/>
    <n v="101"/>
    <x v="29"/>
  </r>
  <r>
    <x v="1"/>
    <x v="11"/>
    <x v="13"/>
    <s v="C.Petracca"/>
    <s v="MEL"/>
    <x v="1"/>
    <n v="69"/>
    <x v="77"/>
  </r>
  <r>
    <x v="1"/>
    <x v="11"/>
    <x v="13"/>
    <s v="D.Shiel"/>
    <s v="GWS"/>
    <x v="1"/>
    <n v="88"/>
    <x v="40"/>
  </r>
  <r>
    <x v="1"/>
    <x v="11"/>
    <x v="13"/>
    <s v="N.Haynes"/>
    <s v="GWS"/>
    <x v="2"/>
    <n v="74"/>
    <x v="7"/>
  </r>
  <r>
    <x v="1"/>
    <x v="11"/>
    <x v="13"/>
    <s v="T.Taranto"/>
    <s v="GWS"/>
    <x v="0"/>
    <n v="79"/>
    <x v="51"/>
  </r>
  <r>
    <x v="1"/>
    <x v="11"/>
    <x v="13"/>
    <s v="T.Goldstein"/>
    <s v="NTH"/>
    <x v="3"/>
    <n v="111"/>
    <x v="53"/>
  </r>
  <r>
    <x v="1"/>
    <x v="11"/>
    <x v="13"/>
    <s v="L.Dunstan"/>
    <s v="STK"/>
    <x v="1"/>
    <n v="89"/>
    <x v="24"/>
  </r>
  <r>
    <x v="1"/>
    <x v="11"/>
    <x v="13"/>
    <s v="L.Hunter"/>
    <s v="WBD"/>
    <x v="4"/>
    <n v="104"/>
    <x v="16"/>
  </r>
  <r>
    <x v="1"/>
    <x v="11"/>
    <x v="13"/>
    <s v="N.Fyfe"/>
    <s v="FRE"/>
    <x v="4"/>
    <n v="116"/>
    <x v="16"/>
  </r>
  <r>
    <x v="1"/>
    <x v="11"/>
    <x v="13"/>
    <s v="A.Sandilands"/>
    <s v="FRE"/>
    <x v="4"/>
    <n v="113"/>
    <x v="16"/>
  </r>
  <r>
    <x v="1"/>
    <x v="11"/>
    <x v="13"/>
    <s v="J.Redden"/>
    <s v="WCE"/>
    <x v="4"/>
    <n v="97"/>
    <x v="16"/>
  </r>
  <r>
    <x v="1"/>
    <x v="12"/>
    <x v="13"/>
    <s v="D.Smith"/>
    <s v="ESS"/>
    <x v="0"/>
    <n v="92"/>
    <x v="16"/>
  </r>
  <r>
    <x v="1"/>
    <x v="12"/>
    <x v="13"/>
    <s v="T.Lynch"/>
    <s v="GCS"/>
    <x v="0"/>
    <n v="60"/>
    <x v="4"/>
  </r>
  <r>
    <x v="1"/>
    <x v="12"/>
    <x v="13"/>
    <s v="N.Vlastuin"/>
    <s v="RIC"/>
    <x v="2"/>
    <n v="80"/>
    <x v="64"/>
  </r>
  <r>
    <x v="1"/>
    <x v="12"/>
    <x v="13"/>
    <s v="R.Conca"/>
    <s v="RIC"/>
    <x v="2"/>
    <n v="78"/>
    <x v="9"/>
  </r>
  <r>
    <x v="1"/>
    <x v="12"/>
    <x v="13"/>
    <s v="B.Williams"/>
    <s v="WBD"/>
    <x v="2"/>
    <n v="97"/>
    <x v="24"/>
  </r>
  <r>
    <x v="1"/>
    <x v="12"/>
    <x v="13"/>
    <s v="L.Hunter"/>
    <s v="WBD"/>
    <x v="1"/>
    <n v="94"/>
    <x v="49"/>
  </r>
  <r>
    <x v="1"/>
    <x v="12"/>
    <x v="13"/>
    <s v="N.Wilson"/>
    <s v="FRE"/>
    <x v="2"/>
    <n v="84"/>
    <x v="102"/>
  </r>
  <r>
    <x v="1"/>
    <x v="12"/>
    <x v="13"/>
    <s v="N.Fyfe"/>
    <s v="FRE"/>
    <x v="1"/>
    <n v="117"/>
    <x v="149"/>
  </r>
  <r>
    <x v="1"/>
    <x v="12"/>
    <x v="13"/>
    <s v="C.Blakely"/>
    <s v="FRE"/>
    <x v="1"/>
    <n v="78"/>
    <x v="8"/>
  </r>
  <r>
    <x v="1"/>
    <x v="12"/>
    <x v="13"/>
    <s v="A.Sandilands"/>
    <s v="FRE"/>
    <x v="3"/>
    <n v="117"/>
    <x v="19"/>
  </r>
  <r>
    <x v="1"/>
    <x v="12"/>
    <x v="13"/>
    <s v="W.Milera"/>
    <s v="ADE"/>
    <x v="0"/>
    <n v="49"/>
    <x v="21"/>
  </r>
  <r>
    <x v="1"/>
    <x v="12"/>
    <x v="13"/>
    <s v="S.Burgoyne"/>
    <s v="HAW"/>
    <x v="1"/>
    <n v="123"/>
    <x v="33"/>
  </r>
  <r>
    <x v="1"/>
    <x v="12"/>
    <x v="13"/>
    <s v="I.Heeney"/>
    <s v="SYD"/>
    <x v="0"/>
    <n v="111"/>
    <x v="63"/>
  </r>
  <r>
    <x v="1"/>
    <x v="12"/>
    <x v="13"/>
    <s v="L.Parker"/>
    <s v="SYD"/>
    <x v="1"/>
    <n v="93"/>
    <x v="55"/>
  </r>
  <r>
    <x v="1"/>
    <x v="12"/>
    <x v="13"/>
    <s v="D.Rich"/>
    <s v="BRL"/>
    <x v="2"/>
    <n v="72"/>
    <x v="16"/>
  </r>
  <r>
    <x v="1"/>
    <x v="12"/>
    <x v="13"/>
    <s v="J.Redden"/>
    <s v="WCE"/>
    <x v="1"/>
    <n v="88"/>
    <x v="42"/>
  </r>
  <r>
    <x v="1"/>
    <x v="12"/>
    <x v="13"/>
    <s v="T.Taranto"/>
    <s v="GWS"/>
    <x v="0"/>
    <n v="79"/>
    <x v="16"/>
  </r>
  <r>
    <x v="1"/>
    <x v="12"/>
    <x v="13"/>
    <s v="L.Dunstan"/>
    <s v="STK"/>
    <x v="1"/>
    <n v="80"/>
    <x v="0"/>
  </r>
  <r>
    <x v="1"/>
    <x v="12"/>
    <x v="13"/>
    <s v="T.Adams"/>
    <s v="COL"/>
    <x v="4"/>
    <n v="110"/>
    <x v="16"/>
  </r>
  <r>
    <x v="1"/>
    <x v="12"/>
    <x v="13"/>
    <s v="J.de Goey"/>
    <s v="COL"/>
    <x v="4"/>
    <n v="91"/>
    <x v="16"/>
  </r>
  <r>
    <x v="1"/>
    <x v="12"/>
    <x v="13"/>
    <s v="M.Walters"/>
    <s v="FRE"/>
    <x v="4"/>
    <n v="84"/>
    <x v="16"/>
  </r>
  <r>
    <x v="1"/>
    <x v="12"/>
    <x v="13"/>
    <s v="D.Shiel"/>
    <s v="GWS"/>
    <x v="4"/>
    <n v="88"/>
    <x v="16"/>
  </r>
  <r>
    <x v="1"/>
    <x v="13"/>
    <x v="13"/>
    <s v="D.Smith"/>
    <s v="ESS"/>
    <x v="0"/>
    <n v="95"/>
    <x v="56"/>
  </r>
  <r>
    <x v="1"/>
    <x v="13"/>
    <x v="13"/>
    <s v="N.Vlastuin"/>
    <s v="RIC"/>
    <x v="2"/>
    <n v="80"/>
    <x v="16"/>
  </r>
  <r>
    <x v="1"/>
    <x v="13"/>
    <x v="13"/>
    <s v="B.Williams"/>
    <s v="WBD"/>
    <x v="2"/>
    <n v="96"/>
    <x v="55"/>
  </r>
  <r>
    <x v="1"/>
    <x v="13"/>
    <x v="13"/>
    <s v="L.Hunter"/>
    <s v="WBD"/>
    <x v="1"/>
    <n v="90"/>
    <x v="9"/>
  </r>
  <r>
    <x v="1"/>
    <x v="13"/>
    <x v="13"/>
    <s v="J.de Goey"/>
    <s v="COL"/>
    <x v="0"/>
    <n v="90"/>
    <x v="64"/>
  </r>
  <r>
    <x v="1"/>
    <x v="13"/>
    <x v="13"/>
    <s v="T.Adams"/>
    <s v="COL"/>
    <x v="1"/>
    <n v="103"/>
    <x v="33"/>
  </r>
  <r>
    <x v="1"/>
    <x v="13"/>
    <x v="13"/>
    <s v="N.Wilson"/>
    <s v="FRE"/>
    <x v="2"/>
    <n v="84"/>
    <x v="16"/>
  </r>
  <r>
    <x v="1"/>
    <x v="13"/>
    <x v="13"/>
    <s v="D.Howe"/>
    <s v="HAW"/>
    <x v="1"/>
    <n v="73"/>
    <x v="54"/>
  </r>
  <r>
    <x v="1"/>
    <x v="13"/>
    <x v="13"/>
    <s v="S.Burgoyne"/>
    <s v="HAW"/>
    <x v="1"/>
    <n v="118"/>
    <x v="19"/>
  </r>
  <r>
    <x v="1"/>
    <x v="13"/>
    <x v="13"/>
    <s v="J.O'Meara"/>
    <s v="HAW"/>
    <x v="1"/>
    <n v="77"/>
    <x v="65"/>
  </r>
  <r>
    <x v="1"/>
    <x v="13"/>
    <x v="13"/>
    <s v="D.Rich"/>
    <s v="BRL"/>
    <x v="2"/>
    <n v="82"/>
    <x v="32"/>
  </r>
  <r>
    <x v="1"/>
    <x v="13"/>
    <x v="13"/>
    <s v="J.Redden"/>
    <s v="WCE"/>
    <x v="1"/>
    <n v="89"/>
    <x v="99"/>
  </r>
  <r>
    <x v="1"/>
    <x v="13"/>
    <x v="13"/>
    <s v="B.Fritsch"/>
    <s v="MEL"/>
    <x v="0"/>
    <n v="89"/>
    <x v="96"/>
  </r>
  <r>
    <x v="1"/>
    <x v="13"/>
    <x v="13"/>
    <s v="D.Shiel"/>
    <s v="GWS"/>
    <x v="1"/>
    <n v="91"/>
    <x v="102"/>
  </r>
  <r>
    <x v="1"/>
    <x v="13"/>
    <x v="13"/>
    <s v="N.Haynes"/>
    <s v="GWS"/>
    <x v="2"/>
    <n v="77"/>
    <x v="91"/>
  </r>
  <r>
    <x v="1"/>
    <x v="13"/>
    <x v="13"/>
    <s v="J.Patton"/>
    <s v="GWS"/>
    <x v="0"/>
    <n v="82"/>
    <x v="42"/>
  </r>
  <r>
    <x v="1"/>
    <x v="13"/>
    <x v="13"/>
    <s v="T.Taranto"/>
    <s v="GWS"/>
    <x v="0"/>
    <n v="77"/>
    <x v="102"/>
  </r>
  <r>
    <x v="1"/>
    <x v="13"/>
    <x v="13"/>
    <s v="T.Goldstein"/>
    <s v="NTH"/>
    <x v="3"/>
    <n v="124"/>
    <x v="27"/>
  </r>
  <r>
    <x v="1"/>
    <x v="13"/>
    <x v="13"/>
    <s v="N.Fyfe"/>
    <s v="FRE"/>
    <x v="4"/>
    <n v="117"/>
    <x v="16"/>
  </r>
  <r>
    <x v="1"/>
    <x v="13"/>
    <x v="13"/>
    <s v="M.Walters"/>
    <s v="FRE"/>
    <x v="4"/>
    <n v="84"/>
    <x v="16"/>
  </r>
  <r>
    <x v="1"/>
    <x v="13"/>
    <x v="13"/>
    <s v="L.Parker"/>
    <s v="SYD"/>
    <x v="4"/>
    <n v="93"/>
    <x v="16"/>
  </r>
  <r>
    <x v="1"/>
    <x v="13"/>
    <x v="13"/>
    <s v="I.Heeney"/>
    <s v="SYD"/>
    <x v="4"/>
    <n v="111"/>
    <x v="16"/>
  </r>
  <r>
    <x v="1"/>
    <x v="14"/>
    <x v="13"/>
    <s v="D.Smith"/>
    <s v="ESS"/>
    <x v="0"/>
    <n v="90"/>
    <x v="100"/>
  </r>
  <r>
    <x v="1"/>
    <x v="14"/>
    <x v="13"/>
    <s v="N.Vlastuin"/>
    <s v="RIC"/>
    <x v="2"/>
    <n v="91"/>
    <x v="41"/>
  </r>
  <r>
    <x v="1"/>
    <x v="14"/>
    <x v="13"/>
    <s v="R.Conca"/>
    <s v="RIC"/>
    <x v="2"/>
    <n v="65"/>
    <x v="182"/>
  </r>
  <r>
    <x v="1"/>
    <x v="14"/>
    <x v="13"/>
    <s v="B.Williams"/>
    <s v="WBD"/>
    <x v="2"/>
    <n v="92"/>
    <x v="91"/>
  </r>
  <r>
    <x v="1"/>
    <x v="14"/>
    <x v="13"/>
    <s v="L.Hunter"/>
    <s v="WBD"/>
    <x v="1"/>
    <n v="95"/>
    <x v="67"/>
  </r>
  <r>
    <x v="1"/>
    <x v="14"/>
    <x v="13"/>
    <s v="T.Adams"/>
    <s v="COL"/>
    <x v="1"/>
    <n v="112"/>
    <x v="60"/>
  </r>
  <r>
    <x v="1"/>
    <x v="14"/>
    <x v="13"/>
    <s v="J.de Goey"/>
    <s v="COL"/>
    <x v="0"/>
    <n v="81"/>
    <x v="88"/>
  </r>
  <r>
    <x v="1"/>
    <x v="14"/>
    <x v="13"/>
    <s v="N.Wilson"/>
    <s v="FRE"/>
    <x v="2"/>
    <n v="84"/>
    <x v="52"/>
  </r>
  <r>
    <x v="1"/>
    <x v="14"/>
    <x v="13"/>
    <s v="N.Fyfe"/>
    <s v="FRE"/>
    <x v="1"/>
    <n v="102"/>
    <x v="104"/>
  </r>
  <r>
    <x v="1"/>
    <x v="14"/>
    <x v="13"/>
    <s v="M.Walters"/>
    <s v="FRE"/>
    <x v="0"/>
    <n v="99"/>
    <x v="3"/>
  </r>
  <r>
    <x v="1"/>
    <x v="14"/>
    <x v="13"/>
    <s v="J.O'Meara"/>
    <s v="HAW"/>
    <x v="1"/>
    <n v="85"/>
    <x v="64"/>
  </r>
  <r>
    <x v="1"/>
    <x v="14"/>
    <x v="13"/>
    <s v="I.Heeney"/>
    <s v="SYD"/>
    <x v="0"/>
    <n v="94"/>
    <x v="166"/>
  </r>
  <r>
    <x v="1"/>
    <x v="14"/>
    <x v="13"/>
    <s v="L.Parker"/>
    <s v="SYD"/>
    <x v="1"/>
    <n v="95"/>
    <x v="38"/>
  </r>
  <r>
    <x v="1"/>
    <x v="14"/>
    <x v="13"/>
    <s v="D.Rich"/>
    <s v="BRL"/>
    <x v="2"/>
    <n v="83"/>
    <x v="98"/>
  </r>
  <r>
    <x v="1"/>
    <x v="14"/>
    <x v="13"/>
    <s v="J.Redden"/>
    <s v="WCE"/>
    <x v="1"/>
    <n v="81"/>
    <x v="77"/>
  </r>
  <r>
    <x v="1"/>
    <x v="14"/>
    <x v="13"/>
    <s v="B.Fritsch"/>
    <s v="MEL"/>
    <x v="0"/>
    <n v="88"/>
    <x v="102"/>
  </r>
  <r>
    <x v="1"/>
    <x v="14"/>
    <x v="13"/>
    <s v="D.Shiel"/>
    <s v="GWS"/>
    <x v="1"/>
    <n v="88"/>
    <x v="1"/>
  </r>
  <r>
    <x v="1"/>
    <x v="14"/>
    <x v="13"/>
    <s v="T.Goldstein"/>
    <s v="NTH"/>
    <x v="3"/>
    <n v="124"/>
    <x v="32"/>
  </r>
  <r>
    <x v="1"/>
    <x v="14"/>
    <x v="13"/>
    <s v="D.Howe"/>
    <s v="HAW"/>
    <x v="4"/>
    <n v="82"/>
    <x v="88"/>
  </r>
  <r>
    <x v="1"/>
    <x v="14"/>
    <x v="13"/>
    <s v="T.Cutler"/>
    <s v="BRL"/>
    <x v="4"/>
    <n v="101"/>
    <x v="57"/>
  </r>
  <r>
    <x v="1"/>
    <x v="14"/>
    <x v="13"/>
    <s v="N.Haynes"/>
    <s v="GWS"/>
    <x v="4"/>
    <n v="79"/>
    <x v="99"/>
  </r>
  <r>
    <x v="1"/>
    <x v="14"/>
    <x v="13"/>
    <s v="T.Taranto"/>
    <s v="GWS"/>
    <x v="4"/>
    <n v="72"/>
    <x v="61"/>
  </r>
  <r>
    <x v="1"/>
    <x v="15"/>
    <x v="13"/>
    <s v="D.Smith"/>
    <s v="ESS"/>
    <x v="0"/>
    <n v="91"/>
    <x v="22"/>
  </r>
  <r>
    <x v="1"/>
    <x v="15"/>
    <x v="13"/>
    <s v="D.Houston"/>
    <s v="PTA"/>
    <x v="2"/>
    <n v="79"/>
    <x v="17"/>
  </r>
  <r>
    <x v="1"/>
    <x v="15"/>
    <x v="13"/>
    <s v="L.Hunter"/>
    <s v="WBD"/>
    <x v="1"/>
    <n v="105"/>
    <x v="12"/>
  </r>
  <r>
    <x v="1"/>
    <x v="15"/>
    <x v="13"/>
    <s v="T.Adams"/>
    <s v="COL"/>
    <x v="1"/>
    <n v="111"/>
    <x v="54"/>
  </r>
  <r>
    <x v="1"/>
    <x v="15"/>
    <x v="13"/>
    <s v="J.de Goey"/>
    <s v="COL"/>
    <x v="0"/>
    <n v="91"/>
    <x v="65"/>
  </r>
  <r>
    <x v="1"/>
    <x v="15"/>
    <x v="13"/>
    <s v="M.Walters"/>
    <s v="FRE"/>
    <x v="0"/>
    <n v="104"/>
    <x v="2"/>
  </r>
  <r>
    <x v="1"/>
    <x v="15"/>
    <x v="13"/>
    <s v="N.Wilson"/>
    <s v="FRE"/>
    <x v="2"/>
    <n v="83"/>
    <x v="91"/>
  </r>
  <r>
    <x v="1"/>
    <x v="15"/>
    <x v="13"/>
    <s v="J.O'Meara"/>
    <s v="HAW"/>
    <x v="1"/>
    <n v="83"/>
    <x v="35"/>
  </r>
  <r>
    <x v="1"/>
    <x v="15"/>
    <x v="13"/>
    <s v="L.Parker"/>
    <s v="SYD"/>
    <x v="1"/>
    <n v="94"/>
    <x v="7"/>
  </r>
  <r>
    <x v="1"/>
    <x v="15"/>
    <x v="13"/>
    <s v="D.Rich"/>
    <s v="BRL"/>
    <x v="2"/>
    <n v="90"/>
    <x v="15"/>
  </r>
  <r>
    <x v="1"/>
    <x v="15"/>
    <x v="13"/>
    <s v="T.Cutler"/>
    <s v="BRL"/>
    <x v="2"/>
    <n v="107"/>
    <x v="32"/>
  </r>
  <r>
    <x v="1"/>
    <x v="15"/>
    <x v="13"/>
    <s v="J.Redden"/>
    <s v="WCE"/>
    <x v="1"/>
    <n v="91"/>
    <x v="149"/>
  </r>
  <r>
    <x v="1"/>
    <x v="15"/>
    <x v="13"/>
    <s v="B.Fritsch"/>
    <s v="MEL"/>
    <x v="0"/>
    <n v="91"/>
    <x v="57"/>
  </r>
  <r>
    <x v="1"/>
    <x v="15"/>
    <x v="13"/>
    <s v="D.Shiel"/>
    <s v="GWS"/>
    <x v="1"/>
    <n v="93"/>
    <x v="11"/>
  </r>
  <r>
    <x v="1"/>
    <x v="15"/>
    <x v="13"/>
    <s v="N.Haynes"/>
    <s v="GWS"/>
    <x v="2"/>
    <n v="72"/>
    <x v="120"/>
  </r>
  <r>
    <x v="1"/>
    <x v="15"/>
    <x v="13"/>
    <s v="T.Taranto"/>
    <s v="GWS"/>
    <x v="0"/>
    <n v="82"/>
    <x v="62"/>
  </r>
  <r>
    <x v="1"/>
    <x v="15"/>
    <x v="13"/>
    <s v="T.Goldstein"/>
    <s v="NTH"/>
    <x v="3"/>
    <n v="130"/>
    <x v="107"/>
  </r>
  <r>
    <x v="1"/>
    <x v="15"/>
    <x v="13"/>
    <s v="D.Armitage"/>
    <s v="STK"/>
    <x v="1"/>
    <n v="65"/>
    <x v="56"/>
  </r>
  <r>
    <x v="1"/>
    <x v="15"/>
    <x v="13"/>
    <s v="N.Vlastuin"/>
    <s v="RIC"/>
    <x v="4"/>
    <n v="91"/>
    <x v="16"/>
  </r>
  <r>
    <x v="1"/>
    <x v="15"/>
    <x v="13"/>
    <s v="J.Dunkley"/>
    <s v="WBD"/>
    <x v="4"/>
    <n v="68"/>
    <x v="33"/>
  </r>
  <r>
    <x v="1"/>
    <x v="15"/>
    <x v="13"/>
    <s v="N.Fyfe"/>
    <s v="FRE"/>
    <x v="4"/>
    <n v="102"/>
    <x v="16"/>
  </r>
  <r>
    <x v="1"/>
    <x v="15"/>
    <x v="13"/>
    <s v="I.Heeney"/>
    <s v="SYD"/>
    <x v="4"/>
    <n v="94"/>
    <x v="16"/>
  </r>
  <r>
    <x v="1"/>
    <x v="16"/>
    <x v="13"/>
    <s v="D.Smith"/>
    <s v="ESS"/>
    <x v="0"/>
    <n v="96"/>
    <x v="2"/>
  </r>
  <r>
    <x v="1"/>
    <x v="16"/>
    <x v="13"/>
    <s v="D.Houston"/>
    <s v="PTA"/>
    <x v="2"/>
    <n v="83"/>
    <x v="64"/>
  </r>
  <r>
    <x v="1"/>
    <x v="16"/>
    <x v="13"/>
    <s v="N.Vlastuin"/>
    <s v="RIC"/>
    <x v="2"/>
    <n v="93"/>
    <x v="64"/>
  </r>
  <r>
    <x v="1"/>
    <x v="16"/>
    <x v="13"/>
    <s v="L.Hunter"/>
    <s v="WBD"/>
    <x v="1"/>
    <n v="99"/>
    <x v="3"/>
  </r>
  <r>
    <x v="1"/>
    <x v="16"/>
    <x v="13"/>
    <s v="T.Adams"/>
    <s v="COL"/>
    <x v="1"/>
    <n v="109"/>
    <x v="12"/>
  </r>
  <r>
    <x v="1"/>
    <x v="16"/>
    <x v="13"/>
    <s v="J.de Goey"/>
    <s v="COL"/>
    <x v="0"/>
    <n v="93"/>
    <x v="51"/>
  </r>
  <r>
    <x v="1"/>
    <x v="16"/>
    <x v="13"/>
    <s v="N.Wilson"/>
    <s v="FRE"/>
    <x v="2"/>
    <n v="84"/>
    <x v="17"/>
  </r>
  <r>
    <x v="1"/>
    <x v="16"/>
    <x v="13"/>
    <s v="M.Walters"/>
    <s v="FRE"/>
    <x v="0"/>
    <n v="87"/>
    <x v="88"/>
  </r>
  <r>
    <x v="1"/>
    <x v="16"/>
    <x v="13"/>
    <s v="J.O'Meara"/>
    <s v="HAW"/>
    <x v="1"/>
    <n v="93"/>
    <x v="22"/>
  </r>
  <r>
    <x v="1"/>
    <x v="16"/>
    <x v="13"/>
    <s v="D.Howe"/>
    <s v="HAW"/>
    <x v="1"/>
    <n v="86"/>
    <x v="98"/>
  </r>
  <r>
    <x v="1"/>
    <x v="16"/>
    <x v="13"/>
    <s v="I.Heeney"/>
    <s v="SYD"/>
    <x v="0"/>
    <n v="91"/>
    <x v="40"/>
  </r>
  <r>
    <x v="1"/>
    <x v="16"/>
    <x v="13"/>
    <s v="L.Parker"/>
    <s v="SYD"/>
    <x v="1"/>
    <n v="90"/>
    <x v="62"/>
  </r>
  <r>
    <x v="1"/>
    <x v="16"/>
    <x v="13"/>
    <s v="T.Cutler"/>
    <s v="BRL"/>
    <x v="2"/>
    <n v="101"/>
    <x v="58"/>
  </r>
  <r>
    <x v="1"/>
    <x v="16"/>
    <x v="13"/>
    <s v="D.Rich"/>
    <s v="BRL"/>
    <x v="2"/>
    <n v="91"/>
    <x v="1"/>
  </r>
  <r>
    <x v="1"/>
    <x v="16"/>
    <x v="13"/>
    <s v="J.Redden"/>
    <s v="WCE"/>
    <x v="1"/>
    <n v="108"/>
    <x v="149"/>
  </r>
  <r>
    <x v="1"/>
    <x v="16"/>
    <x v="13"/>
    <s v="B.Fritsch"/>
    <s v="MEL"/>
    <x v="0"/>
    <n v="83"/>
    <x v="6"/>
  </r>
  <r>
    <x v="1"/>
    <x v="16"/>
    <x v="13"/>
    <s v="T.Goldstein"/>
    <s v="NTH"/>
    <x v="3"/>
    <n v="130"/>
    <x v="38"/>
  </r>
  <r>
    <x v="1"/>
    <x v="16"/>
    <x v="13"/>
    <s v="D.Armitage"/>
    <s v="STK"/>
    <x v="1"/>
    <n v="78"/>
    <x v="31"/>
  </r>
  <r>
    <x v="1"/>
    <x v="16"/>
    <x v="13"/>
    <s v="J.Dunkley"/>
    <s v="WBD"/>
    <x v="4"/>
    <n v="65"/>
    <x v="64"/>
  </r>
  <r>
    <x v="1"/>
    <x v="16"/>
    <x v="13"/>
    <s v="N.Fyfe"/>
    <s v="FRE"/>
    <x v="4"/>
    <n v="102"/>
    <x v="16"/>
  </r>
  <r>
    <x v="1"/>
    <x v="16"/>
    <x v="13"/>
    <s v="D.Shiel"/>
    <s v="GWS"/>
    <x v="4"/>
    <n v="94"/>
    <x v="8"/>
  </r>
  <r>
    <x v="1"/>
    <x v="16"/>
    <x v="13"/>
    <s v="T.Taranto"/>
    <s v="GWS"/>
    <x v="4"/>
    <n v="87"/>
    <x v="53"/>
  </r>
  <r>
    <x v="1"/>
    <x v="17"/>
    <x v="13"/>
    <s v="D.Smith"/>
    <s v="ESS"/>
    <x v="0"/>
    <n v="100"/>
    <x v="90"/>
  </r>
  <r>
    <x v="1"/>
    <x v="17"/>
    <x v="13"/>
    <s v="D.Houston"/>
    <s v="PTA"/>
    <x v="2"/>
    <n v="86"/>
    <x v="47"/>
  </r>
  <r>
    <x v="1"/>
    <x v="17"/>
    <x v="13"/>
    <s v="N.Vlastuin"/>
    <s v="RIC"/>
    <x v="2"/>
    <n v="87"/>
    <x v="29"/>
  </r>
  <r>
    <x v="1"/>
    <x v="17"/>
    <x v="13"/>
    <s v="L.Hunter"/>
    <s v="WBD"/>
    <x v="1"/>
    <n v="103"/>
    <x v="33"/>
  </r>
  <r>
    <x v="1"/>
    <x v="17"/>
    <x v="13"/>
    <s v="J.Dunkley"/>
    <s v="WBD"/>
    <x v="0"/>
    <n v="76"/>
    <x v="62"/>
  </r>
  <r>
    <x v="1"/>
    <x v="17"/>
    <x v="13"/>
    <s v="J.de Goey"/>
    <s v="COL"/>
    <x v="0"/>
    <n v="94"/>
    <x v="152"/>
  </r>
  <r>
    <x v="1"/>
    <x v="17"/>
    <x v="13"/>
    <s v="T.Adams"/>
    <s v="COL"/>
    <x v="1"/>
    <n v="112"/>
    <x v="41"/>
  </r>
  <r>
    <x v="1"/>
    <x v="17"/>
    <x v="13"/>
    <s v="N.Wilson"/>
    <s v="FRE"/>
    <x v="2"/>
    <n v="80"/>
    <x v="67"/>
  </r>
  <r>
    <x v="1"/>
    <x v="17"/>
    <x v="13"/>
    <s v="M.Walters"/>
    <s v="FRE"/>
    <x v="0"/>
    <n v="87"/>
    <x v="85"/>
  </r>
  <r>
    <x v="1"/>
    <x v="17"/>
    <x v="13"/>
    <s v="I.Heeney"/>
    <s v="SYD"/>
    <x v="0"/>
    <n v="86"/>
    <x v="21"/>
  </r>
  <r>
    <x v="1"/>
    <x v="17"/>
    <x v="13"/>
    <s v="L.Parker"/>
    <s v="SYD"/>
    <x v="1"/>
    <n v="92"/>
    <x v="41"/>
  </r>
  <r>
    <x v="1"/>
    <x v="17"/>
    <x v="13"/>
    <s v="D.Rampe"/>
    <s v="SYD"/>
    <x v="2"/>
    <n v="90"/>
    <x v="43"/>
  </r>
  <r>
    <x v="1"/>
    <x v="17"/>
    <x v="13"/>
    <s v="D.Rich"/>
    <s v="BRL"/>
    <x v="2"/>
    <n v="82"/>
    <x v="44"/>
  </r>
  <r>
    <x v="1"/>
    <x v="17"/>
    <x v="13"/>
    <s v="J.Redden"/>
    <s v="WCE"/>
    <x v="1"/>
    <n v="110"/>
    <x v="67"/>
  </r>
  <r>
    <x v="1"/>
    <x v="17"/>
    <x v="13"/>
    <s v="D.Shiel"/>
    <s v="GWS"/>
    <x v="1"/>
    <n v="86"/>
    <x v="96"/>
  </r>
  <r>
    <x v="1"/>
    <x v="17"/>
    <x v="13"/>
    <s v="T.Taranto"/>
    <s v="GWS"/>
    <x v="1"/>
    <n v="92"/>
    <x v="19"/>
  </r>
  <r>
    <x v="1"/>
    <x v="17"/>
    <x v="13"/>
    <s v="T.Goldstein"/>
    <s v="NTH"/>
    <x v="3"/>
    <n v="128"/>
    <x v="57"/>
  </r>
  <r>
    <x v="1"/>
    <x v="17"/>
    <x v="13"/>
    <s v="D.Armitage"/>
    <s v="STK"/>
    <x v="1"/>
    <n v="92"/>
    <x v="35"/>
  </r>
  <r>
    <x v="1"/>
    <x v="17"/>
    <x v="13"/>
    <s v="N.Fyfe"/>
    <s v="FRE"/>
    <x v="4"/>
    <n v="102"/>
    <x v="16"/>
  </r>
  <r>
    <x v="1"/>
    <x v="17"/>
    <x v="13"/>
    <s v="J.O'Meara"/>
    <s v="HAW"/>
    <x v="4"/>
    <n v="93"/>
    <x v="16"/>
  </r>
  <r>
    <x v="1"/>
    <x v="17"/>
    <x v="13"/>
    <s v="T.Cutler"/>
    <s v="BRL"/>
    <x v="4"/>
    <n v="112"/>
    <x v="62"/>
  </r>
  <r>
    <x v="1"/>
    <x v="17"/>
    <x v="13"/>
    <s v="B.Fritsch"/>
    <s v="MEL"/>
    <x v="4"/>
    <n v="81"/>
    <x v="11"/>
  </r>
  <r>
    <x v="1"/>
    <x v="18"/>
    <x v="13"/>
    <s v="D.Smith"/>
    <s v="ESS"/>
    <x v="0"/>
    <n v="96"/>
    <x v="63"/>
  </r>
  <r>
    <x v="1"/>
    <x v="18"/>
    <x v="13"/>
    <s v="D.Houston"/>
    <s v="PTA"/>
    <x v="2"/>
    <n v="84"/>
    <x v="96"/>
  </r>
  <r>
    <x v="1"/>
    <x v="18"/>
    <x v="13"/>
    <s v="N.Vlastuin"/>
    <s v="RIC"/>
    <x v="2"/>
    <n v="84"/>
    <x v="21"/>
  </r>
  <r>
    <x v="1"/>
    <x v="18"/>
    <x v="13"/>
    <s v="L.Hunter"/>
    <s v="WBD"/>
    <x v="1"/>
    <n v="103"/>
    <x v="42"/>
  </r>
  <r>
    <x v="1"/>
    <x v="18"/>
    <x v="13"/>
    <s v="J.Dunkley"/>
    <s v="WBD"/>
    <x v="0"/>
    <n v="88"/>
    <x v="152"/>
  </r>
  <r>
    <x v="1"/>
    <x v="18"/>
    <x v="13"/>
    <s v="T.Adams"/>
    <s v="COL"/>
    <x v="1"/>
    <n v="116"/>
    <x v="99"/>
  </r>
  <r>
    <x v="1"/>
    <x v="18"/>
    <x v="13"/>
    <s v="N.Wilson"/>
    <s v="FRE"/>
    <x v="2"/>
    <n v="77"/>
    <x v="74"/>
  </r>
  <r>
    <x v="1"/>
    <x v="18"/>
    <x v="13"/>
    <s v="M.Walters"/>
    <s v="FRE"/>
    <x v="0"/>
    <n v="87"/>
    <x v="61"/>
  </r>
  <r>
    <x v="1"/>
    <x v="18"/>
    <x v="13"/>
    <s v="J.O'Meara"/>
    <s v="HAW"/>
    <x v="1"/>
    <n v="88"/>
    <x v="69"/>
  </r>
  <r>
    <x v="1"/>
    <x v="18"/>
    <x v="13"/>
    <s v="S.Burgoyne"/>
    <s v="HAW"/>
    <x v="1"/>
    <n v="132"/>
    <x v="65"/>
  </r>
  <r>
    <x v="1"/>
    <x v="18"/>
    <x v="13"/>
    <s v="I.Heeney"/>
    <s v="SYD"/>
    <x v="0"/>
    <n v="77"/>
    <x v="3"/>
  </r>
  <r>
    <x v="1"/>
    <x v="18"/>
    <x v="13"/>
    <s v="L.Parker"/>
    <s v="SYD"/>
    <x v="1"/>
    <n v="97"/>
    <x v="2"/>
  </r>
  <r>
    <x v="1"/>
    <x v="18"/>
    <x v="13"/>
    <s v="D.Rampe"/>
    <s v="SYD"/>
    <x v="2"/>
    <n v="89"/>
    <x v="91"/>
  </r>
  <r>
    <x v="1"/>
    <x v="18"/>
    <x v="13"/>
    <s v="D.Rich"/>
    <s v="BRL"/>
    <x v="2"/>
    <n v="73"/>
    <x v="82"/>
  </r>
  <r>
    <x v="1"/>
    <x v="18"/>
    <x v="13"/>
    <s v="J.Redden"/>
    <s v="WCE"/>
    <x v="1"/>
    <n v="105"/>
    <x v="102"/>
  </r>
  <r>
    <x v="1"/>
    <x v="18"/>
    <x v="13"/>
    <s v="D.Shiel"/>
    <s v="GWS"/>
    <x v="1"/>
    <n v="82"/>
    <x v="74"/>
  </r>
  <r>
    <x v="1"/>
    <x v="18"/>
    <x v="13"/>
    <s v="T.Taranto"/>
    <s v="GWS"/>
    <x v="0"/>
    <n v="94"/>
    <x v="4"/>
  </r>
  <r>
    <x v="1"/>
    <x v="18"/>
    <x v="13"/>
    <s v="T.Goldstein"/>
    <s v="NTH"/>
    <x v="3"/>
    <n v="122"/>
    <x v="62"/>
  </r>
  <r>
    <x v="1"/>
    <x v="18"/>
    <x v="13"/>
    <s v="J.de Goey"/>
    <s v="COL"/>
    <x v="4"/>
    <n v="94"/>
    <x v="16"/>
  </r>
  <r>
    <x v="1"/>
    <x v="18"/>
    <x v="13"/>
    <s v="N.Fyfe"/>
    <s v="FRE"/>
    <x v="4"/>
    <n v="102"/>
    <x v="16"/>
  </r>
  <r>
    <x v="1"/>
    <x v="18"/>
    <x v="13"/>
    <s v="T.Cutler"/>
    <s v="BRL"/>
    <x v="4"/>
    <n v="112"/>
    <x v="16"/>
  </r>
  <r>
    <x v="1"/>
    <x v="18"/>
    <x v="13"/>
    <s v="D.Armitage"/>
    <s v="STK"/>
    <x v="4"/>
    <n v="92"/>
    <x v="16"/>
  </r>
  <r>
    <x v="1"/>
    <x v="19"/>
    <x v="13"/>
    <s v="D.Smith"/>
    <s v="ESS"/>
    <x v="0"/>
    <n v="103"/>
    <x v="9"/>
  </r>
  <r>
    <x v="1"/>
    <x v="19"/>
    <x v="13"/>
    <s v="D.Houston"/>
    <s v="PTA"/>
    <x v="2"/>
    <n v="83"/>
    <x v="25"/>
  </r>
  <r>
    <x v="1"/>
    <x v="19"/>
    <x v="13"/>
    <s v="N.Vlastuin"/>
    <s v="RIC"/>
    <x v="2"/>
    <n v="77"/>
    <x v="100"/>
  </r>
  <r>
    <x v="1"/>
    <x v="19"/>
    <x v="13"/>
    <s v="L.Hunter"/>
    <s v="WBD"/>
    <x v="1"/>
    <n v="105"/>
    <x v="31"/>
  </r>
  <r>
    <x v="1"/>
    <x v="19"/>
    <x v="13"/>
    <s v="J.Dunkley"/>
    <s v="WBD"/>
    <x v="0"/>
    <n v="93"/>
    <x v="27"/>
  </r>
  <r>
    <x v="1"/>
    <x v="19"/>
    <x v="13"/>
    <s v="T.Adams"/>
    <s v="COL"/>
    <x v="1"/>
    <n v="115"/>
    <x v="12"/>
  </r>
  <r>
    <x v="1"/>
    <x v="19"/>
    <x v="13"/>
    <s v="N.Wilson"/>
    <s v="FRE"/>
    <x v="2"/>
    <n v="73"/>
    <x v="77"/>
  </r>
  <r>
    <x v="1"/>
    <x v="19"/>
    <x v="13"/>
    <s v="M.Walters"/>
    <s v="FRE"/>
    <x v="0"/>
    <n v="88"/>
    <x v="25"/>
  </r>
  <r>
    <x v="1"/>
    <x v="19"/>
    <x v="13"/>
    <s v="J.O'Meara"/>
    <s v="HAW"/>
    <x v="1"/>
    <n v="85"/>
    <x v="25"/>
  </r>
  <r>
    <x v="1"/>
    <x v="19"/>
    <x v="13"/>
    <s v="S.Burgoyne"/>
    <s v="HAW"/>
    <x v="1"/>
    <n v="138"/>
    <x v="24"/>
  </r>
  <r>
    <x v="1"/>
    <x v="19"/>
    <x v="13"/>
    <s v="I.Heeney"/>
    <s v="SYD"/>
    <x v="0"/>
    <n v="72"/>
    <x v="39"/>
  </r>
  <r>
    <x v="1"/>
    <x v="19"/>
    <x v="13"/>
    <s v="L.Parker"/>
    <s v="SYD"/>
    <x v="1"/>
    <n v="91"/>
    <x v="3"/>
  </r>
  <r>
    <x v="1"/>
    <x v="19"/>
    <x v="13"/>
    <s v="D.Rampe"/>
    <s v="SYD"/>
    <x v="2"/>
    <n v="94"/>
    <x v="12"/>
  </r>
  <r>
    <x v="1"/>
    <x v="19"/>
    <x v="13"/>
    <s v="D.Rich"/>
    <s v="BRL"/>
    <x v="2"/>
    <n v="71"/>
    <x v="58"/>
  </r>
  <r>
    <x v="1"/>
    <x v="19"/>
    <x v="13"/>
    <s v="J.Redden"/>
    <s v="WCE"/>
    <x v="1"/>
    <n v="118"/>
    <x v="111"/>
  </r>
  <r>
    <x v="1"/>
    <x v="19"/>
    <x v="13"/>
    <s v="T.Goldstein"/>
    <s v="NTH"/>
    <x v="3"/>
    <n v="112"/>
    <x v="61"/>
  </r>
  <r>
    <x v="1"/>
    <x v="19"/>
    <x v="13"/>
    <s v="J.Waite"/>
    <s v="NTH"/>
    <x v="0"/>
    <n v="75"/>
    <x v="58"/>
  </r>
  <r>
    <x v="1"/>
    <x v="19"/>
    <x v="13"/>
    <s v="D.Armitage"/>
    <s v="STK"/>
    <x v="1"/>
    <n v="92"/>
    <x v="42"/>
  </r>
  <r>
    <x v="1"/>
    <x v="19"/>
    <x v="13"/>
    <s v="J.de Goey"/>
    <s v="COL"/>
    <x v="4"/>
    <n v="94"/>
    <x v="16"/>
  </r>
  <r>
    <x v="1"/>
    <x v="19"/>
    <x v="13"/>
    <s v="N.Fyfe"/>
    <s v="FRE"/>
    <x v="4"/>
    <n v="102"/>
    <x v="16"/>
  </r>
  <r>
    <x v="1"/>
    <x v="19"/>
    <x v="13"/>
    <s v="D.Shiel"/>
    <s v="GWS"/>
    <x v="4"/>
    <n v="82"/>
    <x v="16"/>
  </r>
  <r>
    <x v="1"/>
    <x v="19"/>
    <x v="13"/>
    <s v="T.Taranto"/>
    <s v="GWS"/>
    <x v="4"/>
    <n v="94"/>
    <x v="16"/>
  </r>
  <r>
    <x v="1"/>
    <x v="20"/>
    <x v="13"/>
    <s v="D.Smith"/>
    <s v="ESS"/>
    <x v="0"/>
    <n v="99"/>
    <x v="2"/>
  </r>
  <r>
    <x v="1"/>
    <x v="20"/>
    <x v="13"/>
    <s v="D.Houston"/>
    <s v="PTA"/>
    <x v="2"/>
    <n v="79"/>
    <x v="92"/>
  </r>
  <r>
    <x v="1"/>
    <x v="20"/>
    <x v="13"/>
    <s v="N.Vlastuin"/>
    <s v="RIC"/>
    <x v="2"/>
    <n v="75"/>
    <x v="53"/>
  </r>
  <r>
    <x v="1"/>
    <x v="20"/>
    <x v="13"/>
    <s v="L.Hunter"/>
    <s v="WBD"/>
    <x v="1"/>
    <n v="116"/>
    <x v="161"/>
  </r>
  <r>
    <x v="1"/>
    <x v="20"/>
    <x v="13"/>
    <s v="J.Dunkley"/>
    <s v="WBD"/>
    <x v="0"/>
    <n v="96"/>
    <x v="10"/>
  </r>
  <r>
    <x v="1"/>
    <x v="20"/>
    <x v="13"/>
    <s v="J.de Goey"/>
    <s v="COL"/>
    <x v="0"/>
    <n v="93"/>
    <x v="102"/>
  </r>
  <r>
    <x v="1"/>
    <x v="20"/>
    <x v="13"/>
    <s v="T.Adams"/>
    <s v="COL"/>
    <x v="1"/>
    <n v="119"/>
    <x v="8"/>
  </r>
  <r>
    <x v="1"/>
    <x v="20"/>
    <x v="13"/>
    <s v="N.Wilson"/>
    <s v="FRE"/>
    <x v="2"/>
    <n v="81"/>
    <x v="72"/>
  </r>
  <r>
    <x v="1"/>
    <x v="20"/>
    <x v="13"/>
    <s v="J.O'Meara"/>
    <s v="HAW"/>
    <x v="1"/>
    <n v="86"/>
    <x v="85"/>
  </r>
  <r>
    <x v="1"/>
    <x v="20"/>
    <x v="13"/>
    <s v="S.Burgoyne"/>
    <s v="HAW"/>
    <x v="1"/>
    <n v="135"/>
    <x v="62"/>
  </r>
  <r>
    <x v="1"/>
    <x v="20"/>
    <x v="13"/>
    <s v="I.Heeney"/>
    <s v="SYD"/>
    <x v="0"/>
    <n v="92"/>
    <x v="20"/>
  </r>
  <r>
    <x v="1"/>
    <x v="20"/>
    <x v="13"/>
    <s v="L.Parker"/>
    <s v="SYD"/>
    <x v="1"/>
    <n v="93"/>
    <x v="42"/>
  </r>
  <r>
    <x v="1"/>
    <x v="20"/>
    <x v="13"/>
    <s v="D.Rampe"/>
    <s v="SYD"/>
    <x v="2"/>
    <n v="88"/>
    <x v="23"/>
  </r>
  <r>
    <x v="1"/>
    <x v="20"/>
    <x v="13"/>
    <s v="D.Rich"/>
    <s v="BRL"/>
    <x v="2"/>
    <n v="63"/>
    <x v="96"/>
  </r>
  <r>
    <x v="1"/>
    <x v="20"/>
    <x v="13"/>
    <s v="J.Redden"/>
    <s v="WCE"/>
    <x v="1"/>
    <n v="108"/>
    <x v="57"/>
  </r>
  <r>
    <x v="1"/>
    <x v="20"/>
    <x v="13"/>
    <s v="D.Shiel"/>
    <s v="GWS"/>
    <x v="1"/>
    <n v="89"/>
    <x v="38"/>
  </r>
  <r>
    <x v="1"/>
    <x v="20"/>
    <x v="13"/>
    <s v="T.Taranto"/>
    <s v="GWS"/>
    <x v="0"/>
    <n v="100"/>
    <x v="1"/>
  </r>
  <r>
    <x v="1"/>
    <x v="20"/>
    <x v="13"/>
    <s v="T.Goldstein"/>
    <s v="NTH"/>
    <x v="3"/>
    <n v="107"/>
    <x v="40"/>
  </r>
  <r>
    <x v="1"/>
    <x v="20"/>
    <x v="13"/>
    <s v="N.Fyfe"/>
    <s v="FRE"/>
    <x v="4"/>
    <n v="102"/>
    <x v="16"/>
  </r>
  <r>
    <x v="1"/>
    <x v="20"/>
    <x v="13"/>
    <s v="M.Walters"/>
    <s v="FRE"/>
    <x v="4"/>
    <n v="87"/>
    <x v="67"/>
  </r>
  <r>
    <x v="1"/>
    <x v="20"/>
    <x v="13"/>
    <s v="J.Waite"/>
    <s v="NTH"/>
    <x v="4"/>
    <n v="76"/>
    <x v="94"/>
  </r>
  <r>
    <x v="1"/>
    <x v="20"/>
    <x v="13"/>
    <s v="D.Armitage"/>
    <s v="STK"/>
    <x v="4"/>
    <n v="88"/>
    <x v="57"/>
  </r>
  <r>
    <x v="1"/>
    <x v="0"/>
    <x v="14"/>
    <s v="J.Watts"/>
    <s v="PTA"/>
    <x v="0"/>
    <n v="80"/>
    <x v="63"/>
  </r>
  <r>
    <x v="1"/>
    <x v="0"/>
    <x v="14"/>
    <s v="J.Westhoff"/>
    <s v="PTA"/>
    <x v="0"/>
    <n v="98"/>
    <x v="123"/>
  </r>
  <r>
    <x v="1"/>
    <x v="0"/>
    <x v="14"/>
    <s v="Z.Tuohy"/>
    <s v="GEE"/>
    <x v="2"/>
    <n v="96"/>
    <x v="69"/>
  </r>
  <r>
    <x v="1"/>
    <x v="0"/>
    <x v="14"/>
    <s v="D.Swallow"/>
    <s v="GCS"/>
    <x v="1"/>
    <n v="88"/>
    <x v="72"/>
  </r>
  <r>
    <x v="1"/>
    <x v="0"/>
    <x v="14"/>
    <s v="J.Caddy"/>
    <s v="RIC"/>
    <x v="0"/>
    <n v="91"/>
    <x v="42"/>
  </r>
  <r>
    <x v="1"/>
    <x v="0"/>
    <x v="14"/>
    <s v="B.Gibbs"/>
    <s v="ADE"/>
    <x v="1"/>
    <n v="105"/>
    <x v="48"/>
  </r>
  <r>
    <x v="1"/>
    <x v="0"/>
    <x v="14"/>
    <s v="M.Kreuzer"/>
    <s v="CAR"/>
    <x v="3"/>
    <n v="94"/>
    <x v="11"/>
  </r>
  <r>
    <x v="1"/>
    <x v="0"/>
    <x v="14"/>
    <s v="C.Marchbank"/>
    <s v="CAR"/>
    <x v="2"/>
    <n v="73"/>
    <x v="62"/>
  </r>
  <r>
    <x v="1"/>
    <x v="0"/>
    <x v="14"/>
    <s v="T.Papley"/>
    <s v="SYD"/>
    <x v="0"/>
    <n v="88"/>
    <x v="51"/>
  </r>
  <r>
    <x v="1"/>
    <x v="0"/>
    <x v="14"/>
    <s v="L.Shuey"/>
    <s v="WCE"/>
    <x v="1"/>
    <n v="95"/>
    <x v="72"/>
  </r>
  <r>
    <x v="1"/>
    <x v="0"/>
    <x v="14"/>
    <s v="L.Jetta"/>
    <s v="WCE"/>
    <x v="1"/>
    <n v="58"/>
    <x v="138"/>
  </r>
  <r>
    <x v="1"/>
    <x v="0"/>
    <x v="14"/>
    <s v="A.Neal-Bullen"/>
    <s v="MEL"/>
    <x v="0"/>
    <n v="50"/>
    <x v="79"/>
  </r>
  <r>
    <x v="1"/>
    <x v="0"/>
    <x v="14"/>
    <s v="M.Hibberd"/>
    <s v="MEL"/>
    <x v="2"/>
    <n v="98"/>
    <x v="11"/>
  </r>
  <r>
    <x v="1"/>
    <x v="0"/>
    <x v="14"/>
    <s v="J.Kelly"/>
    <s v="GWS"/>
    <x v="1"/>
    <n v="114"/>
    <x v="48"/>
  </r>
  <r>
    <x v="1"/>
    <x v="0"/>
    <x v="14"/>
    <s v="J.Ziebell"/>
    <s v="NTH"/>
    <x v="1"/>
    <n v="78"/>
    <x v="67"/>
  </r>
  <r>
    <x v="1"/>
    <x v="0"/>
    <x v="14"/>
    <s v="R.Tarrant"/>
    <s v="NTH"/>
    <x v="2"/>
    <n v="75"/>
    <x v="71"/>
  </r>
  <r>
    <x v="1"/>
    <x v="0"/>
    <x v="14"/>
    <s v="J.Steven"/>
    <s v="STK"/>
    <x v="1"/>
    <n v="99"/>
    <x v="118"/>
  </r>
  <r>
    <x v="1"/>
    <x v="0"/>
    <x v="14"/>
    <s v="D.Roberton"/>
    <s v="STK"/>
    <x v="2"/>
    <n v="97"/>
    <x v="83"/>
  </r>
  <r>
    <x v="1"/>
    <x v="0"/>
    <x v="14"/>
    <s v="A.Hall"/>
    <s v="GCS"/>
    <x v="4"/>
    <n v="84"/>
    <x v="16"/>
  </r>
  <r>
    <x v="1"/>
    <x v="0"/>
    <x v="14"/>
    <s v="T.Walker"/>
    <s v="ADE"/>
    <x v="4"/>
    <n v="75"/>
    <x v="16"/>
  </r>
  <r>
    <x v="1"/>
    <x v="0"/>
    <x v="14"/>
    <s v="R.Burton"/>
    <s v="HAW"/>
    <x v="4"/>
    <n v="66"/>
    <x v="45"/>
  </r>
  <r>
    <x v="1"/>
    <x v="0"/>
    <x v="14"/>
    <s v="T.Scully"/>
    <s v="GWS"/>
    <x v="4"/>
    <n v="81"/>
    <x v="16"/>
  </r>
  <r>
    <x v="1"/>
    <x v="1"/>
    <x v="14"/>
    <s v="T.Bellchambers"/>
    <s v="ESS"/>
    <x v="3"/>
    <n v="84"/>
    <x v="52"/>
  </r>
  <r>
    <x v="1"/>
    <x v="1"/>
    <x v="14"/>
    <s v="J.Westhoff"/>
    <s v="PTA"/>
    <x v="0"/>
    <n v="102"/>
    <x v="32"/>
  </r>
  <r>
    <x v="1"/>
    <x v="1"/>
    <x v="14"/>
    <s v="Z.Tuohy"/>
    <s v="GEE"/>
    <x v="2"/>
    <n v="98"/>
    <x v="25"/>
  </r>
  <r>
    <x v="1"/>
    <x v="1"/>
    <x v="14"/>
    <s v="A.Young"/>
    <s v="GCS"/>
    <x v="0"/>
    <n v="51"/>
    <x v="104"/>
  </r>
  <r>
    <x v="1"/>
    <x v="1"/>
    <x v="14"/>
    <s v="A.Hall"/>
    <s v="GCS"/>
    <x v="1"/>
    <n v="81"/>
    <x v="96"/>
  </r>
  <r>
    <x v="1"/>
    <x v="1"/>
    <x v="14"/>
    <s v="D.Swallow"/>
    <s v="GCS"/>
    <x v="1"/>
    <n v="95"/>
    <x v="37"/>
  </r>
  <r>
    <x v="1"/>
    <x v="1"/>
    <x v="14"/>
    <s v="J.Caddy"/>
    <s v="RIC"/>
    <x v="0"/>
    <n v="92"/>
    <x v="42"/>
  </r>
  <r>
    <x v="1"/>
    <x v="1"/>
    <x v="14"/>
    <s v="T.Walker"/>
    <s v="ADE"/>
    <x v="0"/>
    <n v="72"/>
    <x v="39"/>
  </r>
  <r>
    <x v="1"/>
    <x v="1"/>
    <x v="14"/>
    <s v="B.Gibbs"/>
    <s v="ADE"/>
    <x v="1"/>
    <n v="110"/>
    <x v="95"/>
  </r>
  <r>
    <x v="1"/>
    <x v="1"/>
    <x v="14"/>
    <s v="C.Marchbank"/>
    <s v="CAR"/>
    <x v="2"/>
    <n v="75"/>
    <x v="54"/>
  </r>
  <r>
    <x v="1"/>
    <x v="1"/>
    <x v="14"/>
    <s v="T.Papley"/>
    <s v="SYD"/>
    <x v="0"/>
    <n v="84"/>
    <x v="88"/>
  </r>
  <r>
    <x v="1"/>
    <x v="1"/>
    <x v="14"/>
    <s v="L.Shuey"/>
    <s v="WCE"/>
    <x v="1"/>
    <n v="89"/>
    <x v="74"/>
  </r>
  <r>
    <x v="1"/>
    <x v="1"/>
    <x v="14"/>
    <s v="M.Hibberd"/>
    <s v="MEL"/>
    <x v="2"/>
    <n v="93"/>
    <x v="6"/>
  </r>
  <r>
    <x v="1"/>
    <x v="1"/>
    <x v="14"/>
    <s v="T.Scully"/>
    <s v="GWS"/>
    <x v="1"/>
    <n v="67"/>
    <x v="155"/>
  </r>
  <r>
    <x v="1"/>
    <x v="1"/>
    <x v="14"/>
    <s v="J.Kelly"/>
    <s v="GWS"/>
    <x v="1"/>
    <n v="113"/>
    <x v="31"/>
  </r>
  <r>
    <x v="1"/>
    <x v="1"/>
    <x v="14"/>
    <s v="J.Steven"/>
    <s v="STK"/>
    <x v="1"/>
    <n v="99"/>
    <x v="19"/>
  </r>
  <r>
    <x v="1"/>
    <x v="1"/>
    <x v="14"/>
    <s v="J.Geary"/>
    <s v="STK"/>
    <x v="2"/>
    <n v="90"/>
    <x v="81"/>
  </r>
  <r>
    <x v="1"/>
    <x v="1"/>
    <x v="14"/>
    <s v="D.Roberton"/>
    <s v="STK"/>
    <x v="2"/>
    <n v="89"/>
    <x v="39"/>
  </r>
  <r>
    <x v="1"/>
    <x v="1"/>
    <x v="14"/>
    <s v="J.Watts"/>
    <s v="PTA"/>
    <x v="4"/>
    <n v="74"/>
    <x v="105"/>
  </r>
  <r>
    <x v="1"/>
    <x v="1"/>
    <x v="14"/>
    <s v="M.Kreuzer"/>
    <s v="CAR"/>
    <x v="4"/>
    <n v="92"/>
    <x v="16"/>
  </r>
  <r>
    <x v="1"/>
    <x v="1"/>
    <x v="14"/>
    <s v="R.Tarrant"/>
    <s v="NTH"/>
    <x v="4"/>
    <n v="78"/>
    <x v="33"/>
  </r>
  <r>
    <x v="1"/>
    <x v="1"/>
    <x v="14"/>
    <s v="J.Ziebell"/>
    <s v="NTH"/>
    <x v="4"/>
    <n v="78"/>
    <x v="17"/>
  </r>
  <r>
    <x v="1"/>
    <x v="2"/>
    <x v="14"/>
    <s v="T.Bellchambers"/>
    <s v="ESS"/>
    <x v="3"/>
    <n v="82"/>
    <x v="94"/>
  </r>
  <r>
    <x v="1"/>
    <x v="2"/>
    <x v="14"/>
    <s v="J.Watts"/>
    <s v="PTA"/>
    <x v="0"/>
    <n v="72"/>
    <x v="49"/>
  </r>
  <r>
    <x v="1"/>
    <x v="2"/>
    <x v="14"/>
    <s v="J.Westhoff"/>
    <s v="PTA"/>
    <x v="0"/>
    <n v="101"/>
    <x v="102"/>
  </r>
  <r>
    <x v="1"/>
    <x v="2"/>
    <x v="14"/>
    <s v="Z.Tuohy"/>
    <s v="GEE"/>
    <x v="2"/>
    <n v="101"/>
    <x v="35"/>
  </r>
  <r>
    <x v="1"/>
    <x v="2"/>
    <x v="14"/>
    <s v="D.Menzel"/>
    <s v="GEE"/>
    <x v="0"/>
    <n v="95"/>
    <x v="110"/>
  </r>
  <r>
    <x v="1"/>
    <x v="2"/>
    <x v="14"/>
    <s v="A.Hall"/>
    <s v="GCS"/>
    <x v="1"/>
    <n v="67"/>
    <x v="135"/>
  </r>
  <r>
    <x v="1"/>
    <x v="2"/>
    <x v="14"/>
    <s v="D.Swallow"/>
    <s v="GCS"/>
    <x v="1"/>
    <n v="95"/>
    <x v="54"/>
  </r>
  <r>
    <x v="1"/>
    <x v="2"/>
    <x v="14"/>
    <s v="T.Walker"/>
    <s v="ADE"/>
    <x v="0"/>
    <n v="70"/>
    <x v="55"/>
  </r>
  <r>
    <x v="1"/>
    <x v="2"/>
    <x v="14"/>
    <s v="B.Gibbs"/>
    <s v="ADE"/>
    <x v="1"/>
    <n v="114"/>
    <x v="20"/>
  </r>
  <r>
    <x v="1"/>
    <x v="2"/>
    <x v="14"/>
    <s v="C.Marchbank"/>
    <s v="CAR"/>
    <x v="2"/>
    <n v="69"/>
    <x v="70"/>
  </r>
  <r>
    <x v="1"/>
    <x v="2"/>
    <x v="14"/>
    <s v="T.Papley"/>
    <s v="SYD"/>
    <x v="0"/>
    <n v="83"/>
    <x v="55"/>
  </r>
  <r>
    <x v="1"/>
    <x v="2"/>
    <x v="14"/>
    <s v="L.Shuey"/>
    <s v="WCE"/>
    <x v="1"/>
    <n v="92"/>
    <x v="32"/>
  </r>
  <r>
    <x v="1"/>
    <x v="2"/>
    <x v="14"/>
    <s v="M.Hibberd"/>
    <s v="MEL"/>
    <x v="2"/>
    <n v="91"/>
    <x v="1"/>
  </r>
  <r>
    <x v="1"/>
    <x v="2"/>
    <x v="14"/>
    <s v="J.Kelly"/>
    <s v="GWS"/>
    <x v="1"/>
    <n v="108"/>
    <x v="3"/>
  </r>
  <r>
    <x v="1"/>
    <x v="2"/>
    <x v="14"/>
    <s v="J.Ziebell"/>
    <s v="NTH"/>
    <x v="1"/>
    <n v="76"/>
    <x v="94"/>
  </r>
  <r>
    <x v="1"/>
    <x v="2"/>
    <x v="14"/>
    <s v="J.Steven"/>
    <s v="STK"/>
    <x v="1"/>
    <n v="96"/>
    <x v="0"/>
  </r>
  <r>
    <x v="1"/>
    <x v="2"/>
    <x v="14"/>
    <s v="J.Geary"/>
    <s v="STK"/>
    <x v="2"/>
    <n v="89"/>
    <x v="79"/>
  </r>
  <r>
    <x v="1"/>
    <x v="2"/>
    <x v="14"/>
    <s v="D.Roberton"/>
    <s v="STK"/>
    <x v="2"/>
    <n v="87"/>
    <x v="55"/>
  </r>
  <r>
    <x v="1"/>
    <x v="2"/>
    <x v="14"/>
    <s v="J.Caddy"/>
    <s v="RIC"/>
    <x v="4"/>
    <n v="78"/>
    <x v="16"/>
  </r>
  <r>
    <x v="1"/>
    <x v="2"/>
    <x v="14"/>
    <s v="M.Kreuzer"/>
    <s v="CAR"/>
    <x v="4"/>
    <n v="87"/>
    <x v="33"/>
  </r>
  <r>
    <x v="1"/>
    <x v="2"/>
    <x v="14"/>
    <s v="T.Scully"/>
    <s v="GWS"/>
    <x v="4"/>
    <n v="66"/>
    <x v="16"/>
  </r>
  <r>
    <x v="1"/>
    <x v="2"/>
    <x v="14"/>
    <s v="R.Tarrant"/>
    <s v="NTH"/>
    <x v="4"/>
    <n v="81"/>
    <x v="16"/>
  </r>
  <r>
    <x v="1"/>
    <x v="3"/>
    <x v="14"/>
    <s v="T.Bellchambers"/>
    <s v="ESS"/>
    <x v="3"/>
    <n v="81"/>
    <x v="69"/>
  </r>
  <r>
    <x v="1"/>
    <x v="3"/>
    <x v="14"/>
    <s v="T.Jonas"/>
    <s v="PTA"/>
    <x v="2"/>
    <n v="95"/>
    <x v="57"/>
  </r>
  <r>
    <x v="1"/>
    <x v="3"/>
    <x v="14"/>
    <s v="J.Westhoff"/>
    <s v="PTA"/>
    <x v="0"/>
    <n v="102"/>
    <x v="64"/>
  </r>
  <r>
    <x v="1"/>
    <x v="3"/>
    <x v="14"/>
    <s v="B.Parfitt"/>
    <s v="GEE"/>
    <x v="1"/>
    <n v="96"/>
    <x v="140"/>
  </r>
  <r>
    <x v="1"/>
    <x v="3"/>
    <x v="14"/>
    <s v="Z.Tuohy"/>
    <s v="GEE"/>
    <x v="2"/>
    <n v="102"/>
    <x v="3"/>
  </r>
  <r>
    <x v="1"/>
    <x v="3"/>
    <x v="14"/>
    <s v="D.Swallow"/>
    <s v="GCS"/>
    <x v="1"/>
    <n v="103"/>
    <x v="76"/>
  </r>
  <r>
    <x v="1"/>
    <x v="3"/>
    <x v="14"/>
    <s v="A.Hall"/>
    <s v="GCS"/>
    <x v="1"/>
    <n v="66"/>
    <x v="42"/>
  </r>
  <r>
    <x v="1"/>
    <x v="3"/>
    <x v="14"/>
    <s v="J.Caddy"/>
    <s v="RIC"/>
    <x v="0"/>
    <n v="81"/>
    <x v="24"/>
  </r>
  <r>
    <x v="1"/>
    <x v="3"/>
    <x v="14"/>
    <s v="T.Walker"/>
    <s v="ADE"/>
    <x v="0"/>
    <n v="66"/>
    <x v="44"/>
  </r>
  <r>
    <x v="1"/>
    <x v="3"/>
    <x v="14"/>
    <s v="B.Gibbs"/>
    <s v="ADE"/>
    <x v="1"/>
    <n v="114"/>
    <x v="2"/>
  </r>
  <r>
    <x v="1"/>
    <x v="3"/>
    <x v="14"/>
    <s v="T.Papley"/>
    <s v="SYD"/>
    <x v="0"/>
    <n v="82"/>
    <x v="17"/>
  </r>
  <r>
    <x v="1"/>
    <x v="3"/>
    <x v="14"/>
    <s v="L.Shuey"/>
    <s v="WCE"/>
    <x v="1"/>
    <n v="92"/>
    <x v="63"/>
  </r>
  <r>
    <x v="1"/>
    <x v="3"/>
    <x v="14"/>
    <s v="J.Darling"/>
    <s v="WCE"/>
    <x v="0"/>
    <n v="92"/>
    <x v="20"/>
  </r>
  <r>
    <x v="1"/>
    <x v="3"/>
    <x v="14"/>
    <s v="M.Hibberd"/>
    <s v="MEL"/>
    <x v="2"/>
    <n v="86"/>
    <x v="51"/>
  </r>
  <r>
    <x v="1"/>
    <x v="3"/>
    <x v="14"/>
    <s v="J.Ziebell"/>
    <s v="NTH"/>
    <x v="1"/>
    <n v="82"/>
    <x v="27"/>
  </r>
  <r>
    <x v="1"/>
    <x v="3"/>
    <x v="14"/>
    <s v="J.Steven"/>
    <s v="STK"/>
    <x v="1"/>
    <n v="94"/>
    <x v="96"/>
  </r>
  <r>
    <x v="1"/>
    <x v="3"/>
    <x v="14"/>
    <s v="J.Geary"/>
    <s v="STK"/>
    <x v="2"/>
    <n v="99"/>
    <x v="48"/>
  </r>
  <r>
    <x v="1"/>
    <x v="3"/>
    <x v="14"/>
    <s v="D.Roberton"/>
    <s v="STK"/>
    <x v="2"/>
    <n v="76"/>
    <x v="109"/>
  </r>
  <r>
    <x v="1"/>
    <x v="3"/>
    <x v="14"/>
    <s v="C.Marchbank"/>
    <s v="CAR"/>
    <x v="4"/>
    <n v="65"/>
    <x v="16"/>
  </r>
  <r>
    <x v="1"/>
    <x v="3"/>
    <x v="14"/>
    <s v="M.Kreuzer"/>
    <s v="CAR"/>
    <x v="4"/>
    <n v="78"/>
    <x v="44"/>
  </r>
  <r>
    <x v="1"/>
    <x v="3"/>
    <x v="14"/>
    <s v="J.Kelly"/>
    <s v="GWS"/>
    <x v="4"/>
    <n v="107"/>
    <x v="16"/>
  </r>
  <r>
    <x v="1"/>
    <x v="3"/>
    <x v="14"/>
    <s v="T.Scully"/>
    <s v="GWS"/>
    <x v="4"/>
    <n v="69"/>
    <x v="16"/>
  </r>
  <r>
    <x v="1"/>
    <x v="4"/>
    <x v="14"/>
    <s v="T.Bellchambers"/>
    <s v="ESS"/>
    <x v="3"/>
    <n v="80"/>
    <x v="83"/>
  </r>
  <r>
    <x v="1"/>
    <x v="4"/>
    <x v="14"/>
    <s v="D.Heppell"/>
    <s v="ESS"/>
    <x v="1"/>
    <n v="105"/>
    <x v="10"/>
  </r>
  <r>
    <x v="1"/>
    <x v="4"/>
    <x v="14"/>
    <s v="T.Jonas"/>
    <s v="PTA"/>
    <x v="2"/>
    <n v="103"/>
    <x v="62"/>
  </r>
  <r>
    <x v="1"/>
    <x v="4"/>
    <x v="14"/>
    <s v="J.Westhoff"/>
    <s v="PTA"/>
    <x v="0"/>
    <n v="105"/>
    <x v="10"/>
  </r>
  <r>
    <x v="1"/>
    <x v="4"/>
    <x v="14"/>
    <s v="B.Parfitt"/>
    <s v="GEE"/>
    <x v="1"/>
    <n v="104"/>
    <x v="85"/>
  </r>
  <r>
    <x v="1"/>
    <x v="4"/>
    <x v="14"/>
    <s v="Z.Tuohy"/>
    <s v="GEE"/>
    <x v="2"/>
    <n v="94"/>
    <x v="50"/>
  </r>
  <r>
    <x v="1"/>
    <x v="4"/>
    <x v="14"/>
    <s v="D.Swallow"/>
    <s v="GCS"/>
    <x v="1"/>
    <n v="102"/>
    <x v="55"/>
  </r>
  <r>
    <x v="1"/>
    <x v="4"/>
    <x v="14"/>
    <s v="J.Castagna"/>
    <s v="RIC"/>
    <x v="0"/>
    <n v="98"/>
    <x v="85"/>
  </r>
  <r>
    <x v="1"/>
    <x v="4"/>
    <x v="14"/>
    <s v="J.Johannisen"/>
    <s v="WBD"/>
    <x v="2"/>
    <n v="80"/>
    <x v="19"/>
  </r>
  <r>
    <x v="1"/>
    <x v="4"/>
    <x v="14"/>
    <s v="B.Gibbs"/>
    <s v="ADE"/>
    <x v="1"/>
    <n v="105"/>
    <x v="13"/>
  </r>
  <r>
    <x v="1"/>
    <x v="4"/>
    <x v="14"/>
    <s v="R.Henderson"/>
    <s v="HAW"/>
    <x v="1"/>
    <n v="91"/>
    <x v="63"/>
  </r>
  <r>
    <x v="1"/>
    <x v="4"/>
    <x v="14"/>
    <s v="L.Shiels"/>
    <s v="HAW"/>
    <x v="1"/>
    <n v="87"/>
    <x v="88"/>
  </r>
  <r>
    <x v="1"/>
    <x v="4"/>
    <x v="14"/>
    <s v="T.Papley"/>
    <s v="SYD"/>
    <x v="0"/>
    <n v="76"/>
    <x v="28"/>
  </r>
  <r>
    <x v="1"/>
    <x v="4"/>
    <x v="14"/>
    <s v="J.Darling"/>
    <s v="WCE"/>
    <x v="0"/>
    <n v="86"/>
    <x v="46"/>
  </r>
  <r>
    <x v="1"/>
    <x v="4"/>
    <x v="14"/>
    <s v="M.Hibberd"/>
    <s v="MEL"/>
    <x v="2"/>
    <n v="78"/>
    <x v="74"/>
  </r>
  <r>
    <x v="1"/>
    <x v="4"/>
    <x v="14"/>
    <s v="D.Kent"/>
    <s v="MEL"/>
    <x v="0"/>
    <n v="67"/>
    <x v="150"/>
  </r>
  <r>
    <x v="1"/>
    <x v="4"/>
    <x v="14"/>
    <s v="J.Ziebell"/>
    <s v="NTH"/>
    <x v="1"/>
    <n v="85"/>
    <x v="12"/>
  </r>
  <r>
    <x v="1"/>
    <x v="4"/>
    <x v="14"/>
    <s v="J.Geary"/>
    <s v="STK"/>
    <x v="2"/>
    <n v="99"/>
    <x v="98"/>
  </r>
  <r>
    <x v="1"/>
    <x v="4"/>
    <x v="14"/>
    <s v="A.Hall"/>
    <s v="GCS"/>
    <x v="4"/>
    <n v="69"/>
    <x v="16"/>
  </r>
  <r>
    <x v="1"/>
    <x v="4"/>
    <x v="14"/>
    <s v="C.Marchbank"/>
    <s v="CAR"/>
    <x v="4"/>
    <n v="60"/>
    <x v="16"/>
  </r>
  <r>
    <x v="1"/>
    <x v="4"/>
    <x v="14"/>
    <s v="M.Kreuzer"/>
    <s v="CAR"/>
    <x v="4"/>
    <n v="74"/>
    <x v="16"/>
  </r>
  <r>
    <x v="1"/>
    <x v="4"/>
    <x v="14"/>
    <s v="J.Kelly"/>
    <s v="GWS"/>
    <x v="4"/>
    <n v="113"/>
    <x v="16"/>
  </r>
  <r>
    <x v="1"/>
    <x v="5"/>
    <x v="14"/>
    <s v="D.Heppell"/>
    <s v="ESS"/>
    <x v="1"/>
    <n v="95"/>
    <x v="24"/>
  </r>
  <r>
    <x v="1"/>
    <x v="5"/>
    <x v="14"/>
    <s v="T.Jonas"/>
    <s v="PTA"/>
    <x v="2"/>
    <n v="106"/>
    <x v="47"/>
  </r>
  <r>
    <x v="1"/>
    <x v="5"/>
    <x v="14"/>
    <s v="Z.Tuohy"/>
    <s v="GEE"/>
    <x v="2"/>
    <n v="81"/>
    <x v="138"/>
  </r>
  <r>
    <x v="1"/>
    <x v="5"/>
    <x v="14"/>
    <s v="D.Swallow"/>
    <s v="GCS"/>
    <x v="1"/>
    <n v="101"/>
    <x v="2"/>
  </r>
  <r>
    <x v="1"/>
    <x v="5"/>
    <x v="14"/>
    <s v="S.Edwards"/>
    <s v="RIC"/>
    <x v="1"/>
    <n v="87"/>
    <x v="21"/>
  </r>
  <r>
    <x v="1"/>
    <x v="5"/>
    <x v="14"/>
    <s v="J.Castagna"/>
    <s v="RIC"/>
    <x v="0"/>
    <n v="87"/>
    <x v="79"/>
  </r>
  <r>
    <x v="1"/>
    <x v="5"/>
    <x v="14"/>
    <s v="J.Johannisen"/>
    <s v="WBD"/>
    <x v="2"/>
    <n v="85"/>
    <x v="85"/>
  </r>
  <r>
    <x v="1"/>
    <x v="5"/>
    <x v="14"/>
    <s v="M.Wallis"/>
    <s v="WBD"/>
    <x v="0"/>
    <n v="86"/>
    <x v="67"/>
  </r>
  <r>
    <x v="1"/>
    <x v="5"/>
    <x v="14"/>
    <s v="S.Jacobs"/>
    <s v="ADE"/>
    <x v="3"/>
    <n v="90"/>
    <x v="96"/>
  </r>
  <r>
    <x v="1"/>
    <x v="5"/>
    <x v="14"/>
    <s v="T.Walker"/>
    <s v="ADE"/>
    <x v="0"/>
    <n v="67"/>
    <x v="51"/>
  </r>
  <r>
    <x v="1"/>
    <x v="5"/>
    <x v="14"/>
    <s v="B.Gibbs"/>
    <s v="ADE"/>
    <x v="1"/>
    <n v="98"/>
    <x v="94"/>
  </r>
  <r>
    <x v="1"/>
    <x v="5"/>
    <x v="14"/>
    <s v="R.Henderson"/>
    <s v="HAW"/>
    <x v="1"/>
    <n v="90"/>
    <x v="52"/>
  </r>
  <r>
    <x v="1"/>
    <x v="5"/>
    <x v="14"/>
    <s v="T.Papley"/>
    <s v="SYD"/>
    <x v="0"/>
    <n v="79"/>
    <x v="69"/>
  </r>
  <r>
    <x v="1"/>
    <x v="5"/>
    <x v="14"/>
    <s v="J.Darling"/>
    <s v="WCE"/>
    <x v="0"/>
    <n v="91"/>
    <x v="53"/>
  </r>
  <r>
    <x v="1"/>
    <x v="5"/>
    <x v="14"/>
    <s v="D.Tyson"/>
    <s v="MEL"/>
    <x v="1"/>
    <n v="70"/>
    <x v="71"/>
  </r>
  <r>
    <x v="1"/>
    <x v="5"/>
    <x v="14"/>
    <s v="M.Hibberd"/>
    <s v="MEL"/>
    <x v="2"/>
    <n v="83"/>
    <x v="67"/>
  </r>
  <r>
    <x v="1"/>
    <x v="5"/>
    <x v="14"/>
    <s v="J.Ziebell"/>
    <s v="NTH"/>
    <x v="1"/>
    <n v="76"/>
    <x v="146"/>
  </r>
  <r>
    <x v="1"/>
    <x v="5"/>
    <x v="14"/>
    <s v="J.Geary"/>
    <s v="STK"/>
    <x v="2"/>
    <n v="97"/>
    <x v="3"/>
  </r>
  <r>
    <x v="1"/>
    <x v="5"/>
    <x v="14"/>
    <s v="T.Bellchambers"/>
    <s v="ESS"/>
    <x v="4"/>
    <n v="80"/>
    <x v="16"/>
  </r>
  <r>
    <x v="1"/>
    <x v="5"/>
    <x v="14"/>
    <s v="B.Parfitt"/>
    <s v="GEE"/>
    <x v="4"/>
    <n v="104"/>
    <x v="16"/>
  </r>
  <r>
    <x v="1"/>
    <x v="5"/>
    <x v="14"/>
    <s v="C.Marchbank"/>
    <s v="CAR"/>
    <x v="4"/>
    <n v="60"/>
    <x v="104"/>
  </r>
  <r>
    <x v="1"/>
    <x v="5"/>
    <x v="14"/>
    <s v="J.Kelly"/>
    <s v="GWS"/>
    <x v="4"/>
    <n v="113"/>
    <x v="16"/>
  </r>
  <r>
    <x v="1"/>
    <x v="6"/>
    <x v="14"/>
    <s v="T.Bellchambers"/>
    <s v="ESS"/>
    <x v="3"/>
    <n v="84"/>
    <x v="53"/>
  </r>
  <r>
    <x v="1"/>
    <x v="6"/>
    <x v="14"/>
    <s v="D.Heppell"/>
    <s v="ESS"/>
    <x v="1"/>
    <n v="97"/>
    <x v="57"/>
  </r>
  <r>
    <x v="1"/>
    <x v="6"/>
    <x v="14"/>
    <s v="T.Jonas"/>
    <s v="PTA"/>
    <x v="2"/>
    <n v="108"/>
    <x v="85"/>
  </r>
  <r>
    <x v="1"/>
    <x v="6"/>
    <x v="14"/>
    <s v="Z.Tuohy"/>
    <s v="GEE"/>
    <x v="2"/>
    <n v="78"/>
    <x v="64"/>
  </r>
  <r>
    <x v="1"/>
    <x v="6"/>
    <x v="14"/>
    <s v="D.Swallow"/>
    <s v="GCS"/>
    <x v="1"/>
    <n v="92"/>
    <x v="96"/>
  </r>
  <r>
    <x v="1"/>
    <x v="6"/>
    <x v="14"/>
    <s v="S.Edwards"/>
    <s v="RIC"/>
    <x v="1"/>
    <n v="90"/>
    <x v="8"/>
  </r>
  <r>
    <x v="1"/>
    <x v="6"/>
    <x v="14"/>
    <s v="J.Castagna"/>
    <s v="RIC"/>
    <x v="0"/>
    <n v="100"/>
    <x v="102"/>
  </r>
  <r>
    <x v="1"/>
    <x v="6"/>
    <x v="14"/>
    <s v="J.Johannisen"/>
    <s v="WBD"/>
    <x v="2"/>
    <n v="81"/>
    <x v="83"/>
  </r>
  <r>
    <x v="1"/>
    <x v="6"/>
    <x v="14"/>
    <s v="M.Wallis"/>
    <s v="WBD"/>
    <x v="0"/>
    <n v="95"/>
    <x v="102"/>
  </r>
  <r>
    <x v="1"/>
    <x v="6"/>
    <x v="14"/>
    <s v="E.Betts"/>
    <s v="ADE"/>
    <x v="0"/>
    <n v="64"/>
    <x v="33"/>
  </r>
  <r>
    <x v="1"/>
    <x v="6"/>
    <x v="14"/>
    <s v="B.Gibbs"/>
    <s v="ADE"/>
    <x v="1"/>
    <n v="90"/>
    <x v="4"/>
  </r>
  <r>
    <x v="1"/>
    <x v="6"/>
    <x v="14"/>
    <s v="R.Henderson"/>
    <s v="HAW"/>
    <x v="1"/>
    <n v="90"/>
    <x v="16"/>
  </r>
  <r>
    <x v="1"/>
    <x v="6"/>
    <x v="14"/>
    <s v="T.Papley"/>
    <s v="SYD"/>
    <x v="0"/>
    <n v="76"/>
    <x v="79"/>
  </r>
  <r>
    <x v="1"/>
    <x v="6"/>
    <x v="14"/>
    <s v="J.Darling"/>
    <s v="WCE"/>
    <x v="0"/>
    <n v="95"/>
    <x v="27"/>
  </r>
  <r>
    <x v="1"/>
    <x v="6"/>
    <x v="14"/>
    <s v="D.Tyson"/>
    <s v="MEL"/>
    <x v="1"/>
    <n v="71"/>
    <x v="17"/>
  </r>
  <r>
    <x v="1"/>
    <x v="6"/>
    <x v="14"/>
    <s v="M.Hibberd"/>
    <s v="MEL"/>
    <x v="2"/>
    <n v="88"/>
    <x v="25"/>
  </r>
  <r>
    <x v="1"/>
    <x v="6"/>
    <x v="14"/>
    <s v="J.Ziebell"/>
    <s v="NTH"/>
    <x v="1"/>
    <n v="74"/>
    <x v="82"/>
  </r>
  <r>
    <x v="1"/>
    <x v="6"/>
    <x v="14"/>
    <s v="J.Geary"/>
    <s v="STK"/>
    <x v="2"/>
    <n v="83"/>
    <x v="74"/>
  </r>
  <r>
    <x v="1"/>
    <x v="6"/>
    <x v="14"/>
    <s v="B.Parfitt"/>
    <s v="GEE"/>
    <x v="4"/>
    <n v="104"/>
    <x v="16"/>
  </r>
  <r>
    <x v="1"/>
    <x v="6"/>
    <x v="14"/>
    <s v="C.Marchbank"/>
    <s v="CAR"/>
    <x v="4"/>
    <n v="60"/>
    <x v="16"/>
  </r>
  <r>
    <x v="1"/>
    <x v="6"/>
    <x v="14"/>
    <s v="J.Roughead"/>
    <s v="HAW"/>
    <x v="4"/>
    <n v="78"/>
    <x v="53"/>
  </r>
  <r>
    <x v="1"/>
    <x v="6"/>
    <x v="14"/>
    <s v="J.Kelly"/>
    <s v="GWS"/>
    <x v="4"/>
    <n v="113"/>
    <x v="16"/>
  </r>
  <r>
    <x v="1"/>
    <x v="7"/>
    <x v="14"/>
    <s v="T.Bellchambers"/>
    <s v="ESS"/>
    <x v="3"/>
    <n v="86"/>
    <x v="63"/>
  </r>
  <r>
    <x v="1"/>
    <x v="7"/>
    <x v="14"/>
    <s v="D.Heppell"/>
    <s v="ESS"/>
    <x v="1"/>
    <n v="103"/>
    <x v="8"/>
  </r>
  <r>
    <x v="1"/>
    <x v="7"/>
    <x v="14"/>
    <s v="T.Jonas"/>
    <s v="PTA"/>
    <x v="2"/>
    <n v="112"/>
    <x v="2"/>
  </r>
  <r>
    <x v="1"/>
    <x v="7"/>
    <x v="14"/>
    <s v="Z.Tuohy"/>
    <s v="GEE"/>
    <x v="2"/>
    <n v="72"/>
    <x v="7"/>
  </r>
  <r>
    <x v="1"/>
    <x v="7"/>
    <x v="14"/>
    <s v="D.Swallow"/>
    <s v="GCS"/>
    <x v="1"/>
    <n v="87"/>
    <x v="92"/>
  </r>
  <r>
    <x v="1"/>
    <x v="7"/>
    <x v="14"/>
    <s v="S.Edwards"/>
    <s v="RIC"/>
    <x v="1"/>
    <n v="74"/>
    <x v="112"/>
  </r>
  <r>
    <x v="1"/>
    <x v="7"/>
    <x v="14"/>
    <s v="J.Castagna"/>
    <s v="RIC"/>
    <x v="0"/>
    <n v="86"/>
    <x v="84"/>
  </r>
  <r>
    <x v="1"/>
    <x v="7"/>
    <x v="14"/>
    <s v="J.Johannisen"/>
    <s v="WBD"/>
    <x v="2"/>
    <n v="82"/>
    <x v="33"/>
  </r>
  <r>
    <x v="1"/>
    <x v="7"/>
    <x v="14"/>
    <s v="M.Wallis"/>
    <s v="WBD"/>
    <x v="0"/>
    <n v="91"/>
    <x v="42"/>
  </r>
  <r>
    <x v="1"/>
    <x v="7"/>
    <x v="14"/>
    <s v="E.Betts"/>
    <s v="ADE"/>
    <x v="0"/>
    <n v="66"/>
    <x v="82"/>
  </r>
  <r>
    <x v="1"/>
    <x v="7"/>
    <x v="14"/>
    <s v="B.Gibbs"/>
    <s v="ADE"/>
    <x v="1"/>
    <n v="81"/>
    <x v="0"/>
  </r>
  <r>
    <x v="1"/>
    <x v="7"/>
    <x v="14"/>
    <s v="J.Roughead"/>
    <s v="HAW"/>
    <x v="0"/>
    <n v="83"/>
    <x v="24"/>
  </r>
  <r>
    <x v="1"/>
    <x v="7"/>
    <x v="14"/>
    <s v="R.Henderson"/>
    <s v="HAW"/>
    <x v="1"/>
    <n v="85"/>
    <x v="94"/>
  </r>
  <r>
    <x v="1"/>
    <x v="7"/>
    <x v="14"/>
    <s v="Z.Jones"/>
    <s v="SYD"/>
    <x v="1"/>
    <n v="71"/>
    <x v="77"/>
  </r>
  <r>
    <x v="1"/>
    <x v="7"/>
    <x v="14"/>
    <s v="J.Darling"/>
    <s v="WCE"/>
    <x v="0"/>
    <n v="101"/>
    <x v="41"/>
  </r>
  <r>
    <x v="1"/>
    <x v="7"/>
    <x v="14"/>
    <s v="M.Hibberd"/>
    <s v="MEL"/>
    <x v="2"/>
    <n v="85"/>
    <x v="21"/>
  </r>
  <r>
    <x v="1"/>
    <x v="7"/>
    <x v="14"/>
    <s v="J.Ziebell"/>
    <s v="NTH"/>
    <x v="1"/>
    <n v="75"/>
    <x v="42"/>
  </r>
  <r>
    <x v="1"/>
    <x v="7"/>
    <x v="14"/>
    <s v="J.Geary"/>
    <s v="STK"/>
    <x v="2"/>
    <n v="83"/>
    <x v="58"/>
  </r>
  <r>
    <x v="1"/>
    <x v="7"/>
    <x v="14"/>
    <s v="B.Parfitt"/>
    <s v="GEE"/>
    <x v="4"/>
    <n v="104"/>
    <x v="16"/>
  </r>
  <r>
    <x v="1"/>
    <x v="7"/>
    <x v="14"/>
    <s v="C.Marchbank"/>
    <s v="CAR"/>
    <x v="4"/>
    <n v="60"/>
    <x v="16"/>
  </r>
  <r>
    <x v="1"/>
    <x v="7"/>
    <x v="14"/>
    <s v="T.Papley"/>
    <s v="SYD"/>
    <x v="4"/>
    <n v="71"/>
    <x v="98"/>
  </r>
  <r>
    <x v="1"/>
    <x v="7"/>
    <x v="14"/>
    <s v="J.Kelly"/>
    <s v="GWS"/>
    <x v="4"/>
    <n v="113"/>
    <x v="16"/>
  </r>
  <r>
    <x v="1"/>
    <x v="8"/>
    <x v="14"/>
    <s v="T.Bellchambers"/>
    <s v="ESS"/>
    <x v="3"/>
    <n v="82"/>
    <x v="79"/>
  </r>
  <r>
    <x v="1"/>
    <x v="8"/>
    <x v="14"/>
    <s v="D.Heppell"/>
    <s v="ESS"/>
    <x v="1"/>
    <n v="105"/>
    <x v="40"/>
  </r>
  <r>
    <x v="1"/>
    <x v="8"/>
    <x v="14"/>
    <s v="T.Jonas"/>
    <s v="PTA"/>
    <x v="2"/>
    <n v="108"/>
    <x v="42"/>
  </r>
  <r>
    <x v="1"/>
    <x v="8"/>
    <x v="14"/>
    <s v="Z.Tuohy"/>
    <s v="GEE"/>
    <x v="2"/>
    <n v="79"/>
    <x v="90"/>
  </r>
  <r>
    <x v="1"/>
    <x v="8"/>
    <x v="14"/>
    <s v="S.May"/>
    <s v="GCS"/>
    <x v="2"/>
    <n v="90"/>
    <x v="96"/>
  </r>
  <r>
    <x v="1"/>
    <x v="8"/>
    <x v="14"/>
    <s v="D.Swallow"/>
    <s v="GCS"/>
    <x v="1"/>
    <n v="79"/>
    <x v="1"/>
  </r>
  <r>
    <x v="1"/>
    <x v="8"/>
    <x v="14"/>
    <s v="S.Edwards"/>
    <s v="RIC"/>
    <x v="0"/>
    <n v="79"/>
    <x v="7"/>
  </r>
  <r>
    <x v="1"/>
    <x v="8"/>
    <x v="14"/>
    <s v="J.Johannisen"/>
    <s v="WBD"/>
    <x v="2"/>
    <n v="83"/>
    <x v="51"/>
  </r>
  <r>
    <x v="1"/>
    <x v="8"/>
    <x v="14"/>
    <s v="M.Wallis"/>
    <s v="WBD"/>
    <x v="0"/>
    <n v="90"/>
    <x v="3"/>
  </r>
  <r>
    <x v="1"/>
    <x v="8"/>
    <x v="14"/>
    <s v="C.Ellis-Yolmen"/>
    <s v="ADE"/>
    <x v="1"/>
    <n v="90"/>
    <x v="25"/>
  </r>
  <r>
    <x v="1"/>
    <x v="8"/>
    <x v="14"/>
    <s v="B.Gibbs"/>
    <s v="ADE"/>
    <x v="1"/>
    <n v="79"/>
    <x v="1"/>
  </r>
  <r>
    <x v="1"/>
    <x v="8"/>
    <x v="14"/>
    <s v="J.Roughead"/>
    <s v="HAW"/>
    <x v="0"/>
    <n v="81"/>
    <x v="17"/>
  </r>
  <r>
    <x v="1"/>
    <x v="8"/>
    <x v="14"/>
    <s v="R.Henderson"/>
    <s v="HAW"/>
    <x v="1"/>
    <n v="82"/>
    <x v="23"/>
  </r>
  <r>
    <x v="1"/>
    <x v="8"/>
    <x v="14"/>
    <s v="J.Darling"/>
    <s v="WCE"/>
    <x v="0"/>
    <n v="113"/>
    <x v="178"/>
  </r>
  <r>
    <x v="1"/>
    <x v="8"/>
    <x v="14"/>
    <s v="J.Viney"/>
    <s v="MEL"/>
    <x v="1"/>
    <n v="74"/>
    <x v="91"/>
  </r>
  <r>
    <x v="1"/>
    <x v="8"/>
    <x v="14"/>
    <s v="J.Harmes"/>
    <s v="MEL"/>
    <x v="0"/>
    <n v="82"/>
    <x v="30"/>
  </r>
  <r>
    <x v="1"/>
    <x v="8"/>
    <x v="14"/>
    <s v="J.Ziebell"/>
    <s v="NTH"/>
    <x v="1"/>
    <n v="69"/>
    <x v="25"/>
  </r>
  <r>
    <x v="1"/>
    <x v="8"/>
    <x v="14"/>
    <s v="J.Geary"/>
    <s v="STK"/>
    <x v="2"/>
    <n v="76"/>
    <x v="9"/>
  </r>
  <r>
    <x v="1"/>
    <x v="8"/>
    <x v="14"/>
    <s v="B.Parfitt"/>
    <s v="GEE"/>
    <x v="4"/>
    <n v="104"/>
    <x v="16"/>
  </r>
  <r>
    <x v="1"/>
    <x v="8"/>
    <x v="14"/>
    <s v="L.Brown"/>
    <s v="ADE"/>
    <x v="4"/>
    <n v="76"/>
    <x v="16"/>
  </r>
  <r>
    <x v="1"/>
    <x v="8"/>
    <x v="14"/>
    <s v="C.Marchbank"/>
    <s v="CAR"/>
    <x v="4"/>
    <n v="60"/>
    <x v="16"/>
  </r>
  <r>
    <x v="1"/>
    <x v="8"/>
    <x v="14"/>
    <s v="J.Kelly"/>
    <s v="GWS"/>
    <x v="4"/>
    <n v="113"/>
    <x v="16"/>
  </r>
  <r>
    <x v="1"/>
    <x v="9"/>
    <x v="14"/>
    <s v="T.Bellchambers"/>
    <s v="ESS"/>
    <x v="3"/>
    <n v="85"/>
    <x v="62"/>
  </r>
  <r>
    <x v="1"/>
    <x v="9"/>
    <x v="14"/>
    <s v="D.Heppell"/>
    <s v="ESS"/>
    <x v="1"/>
    <n v="105"/>
    <x v="32"/>
  </r>
  <r>
    <x v="1"/>
    <x v="9"/>
    <x v="14"/>
    <s v="Z.Tuohy"/>
    <s v="GEE"/>
    <x v="2"/>
    <n v="88"/>
    <x v="24"/>
  </r>
  <r>
    <x v="1"/>
    <x v="9"/>
    <x v="14"/>
    <s v="B.Parfitt"/>
    <s v="GEE"/>
    <x v="0"/>
    <n v="95"/>
    <x v="98"/>
  </r>
  <r>
    <x v="1"/>
    <x v="9"/>
    <x v="14"/>
    <s v="S.Edwards"/>
    <s v="RIC"/>
    <x v="0"/>
    <n v="76"/>
    <x v="54"/>
  </r>
  <r>
    <x v="1"/>
    <x v="9"/>
    <x v="14"/>
    <s v="J.Johannisen"/>
    <s v="WBD"/>
    <x v="2"/>
    <n v="73"/>
    <x v="46"/>
  </r>
  <r>
    <x v="1"/>
    <x v="9"/>
    <x v="14"/>
    <s v="L.Brown"/>
    <s v="ADE"/>
    <x v="2"/>
    <n v="66"/>
    <x v="137"/>
  </r>
  <r>
    <x v="1"/>
    <x v="9"/>
    <x v="14"/>
    <s v="B.Gibbs"/>
    <s v="ADE"/>
    <x v="1"/>
    <n v="85"/>
    <x v="33"/>
  </r>
  <r>
    <x v="1"/>
    <x v="9"/>
    <x v="14"/>
    <s v="C.Ellis-Yolmen"/>
    <s v="ADE"/>
    <x v="1"/>
    <n v="82"/>
    <x v="146"/>
  </r>
  <r>
    <x v="1"/>
    <x v="9"/>
    <x v="14"/>
    <s v="J.Roughead"/>
    <s v="HAW"/>
    <x v="0"/>
    <n v="87"/>
    <x v="4"/>
  </r>
  <r>
    <x v="1"/>
    <x v="9"/>
    <x v="14"/>
    <s v="R.Henderson"/>
    <s v="HAW"/>
    <x v="1"/>
    <n v="80"/>
    <x v="85"/>
  </r>
  <r>
    <x v="1"/>
    <x v="9"/>
    <x v="14"/>
    <s v="J.Darling"/>
    <s v="WCE"/>
    <x v="0"/>
    <n v="120"/>
    <x v="54"/>
  </r>
  <r>
    <x v="1"/>
    <x v="9"/>
    <x v="14"/>
    <s v="J.Viney"/>
    <s v="MEL"/>
    <x v="1"/>
    <n v="80"/>
    <x v="10"/>
  </r>
  <r>
    <x v="1"/>
    <x v="9"/>
    <x v="14"/>
    <s v="J.Harmes"/>
    <s v="MEL"/>
    <x v="0"/>
    <n v="81"/>
    <x v="98"/>
  </r>
  <r>
    <x v="1"/>
    <x v="9"/>
    <x v="14"/>
    <s v="J.Kelly"/>
    <s v="GWS"/>
    <x v="1"/>
    <n v="104"/>
    <x v="25"/>
  </r>
  <r>
    <x v="1"/>
    <x v="9"/>
    <x v="14"/>
    <s v="J.Ziebell"/>
    <s v="NTH"/>
    <x v="1"/>
    <n v="58"/>
    <x v="70"/>
  </r>
  <r>
    <x v="1"/>
    <x v="9"/>
    <x v="14"/>
    <s v="J.Macmillan"/>
    <s v="NTH"/>
    <x v="2"/>
    <n v="89"/>
    <x v="31"/>
  </r>
  <r>
    <x v="1"/>
    <x v="9"/>
    <x v="14"/>
    <s v="J.Geary"/>
    <s v="STK"/>
    <x v="2"/>
    <n v="90"/>
    <x v="37"/>
  </r>
  <r>
    <x v="1"/>
    <x v="9"/>
    <x v="14"/>
    <s v="T.Jonas"/>
    <s v="PTA"/>
    <x v="4"/>
    <n v="108"/>
    <x v="16"/>
  </r>
  <r>
    <x v="1"/>
    <x v="9"/>
    <x v="14"/>
    <s v="D.Swallow"/>
    <s v="GCS"/>
    <x v="4"/>
    <n v="79"/>
    <x v="16"/>
  </r>
  <r>
    <x v="1"/>
    <x v="9"/>
    <x v="14"/>
    <s v="M.Wallis"/>
    <s v="WBD"/>
    <x v="4"/>
    <n v="90"/>
    <x v="16"/>
  </r>
  <r>
    <x v="1"/>
    <x v="9"/>
    <x v="14"/>
    <s v="C.Marchbank"/>
    <s v="CAR"/>
    <x v="4"/>
    <n v="60"/>
    <x v="16"/>
  </r>
  <r>
    <x v="1"/>
    <x v="10"/>
    <x v="14"/>
    <s v="D.Heppell"/>
    <s v="ESS"/>
    <x v="1"/>
    <n v="105"/>
    <x v="52"/>
  </r>
  <r>
    <x v="1"/>
    <x v="10"/>
    <x v="14"/>
    <s v="T.Bellchambers"/>
    <s v="ESS"/>
    <x v="3"/>
    <n v="95"/>
    <x v="149"/>
  </r>
  <r>
    <x v="1"/>
    <x v="10"/>
    <x v="14"/>
    <s v="T.Jonas"/>
    <s v="PTA"/>
    <x v="2"/>
    <n v="101"/>
    <x v="11"/>
  </r>
  <r>
    <x v="1"/>
    <x v="10"/>
    <x v="14"/>
    <s v="B.Parfitt"/>
    <s v="GEE"/>
    <x v="0"/>
    <n v="84"/>
    <x v="30"/>
  </r>
  <r>
    <x v="1"/>
    <x v="10"/>
    <x v="14"/>
    <s v="Z.Tuohy"/>
    <s v="GEE"/>
    <x v="2"/>
    <n v="101"/>
    <x v="1"/>
  </r>
  <r>
    <x v="1"/>
    <x v="10"/>
    <x v="14"/>
    <s v="D.Swallow"/>
    <s v="GCS"/>
    <x v="1"/>
    <n v="81"/>
    <x v="64"/>
  </r>
  <r>
    <x v="1"/>
    <x v="10"/>
    <x v="14"/>
    <s v="S.Edwards"/>
    <s v="RIC"/>
    <x v="0"/>
    <n v="89"/>
    <x v="101"/>
  </r>
  <r>
    <x v="1"/>
    <x v="10"/>
    <x v="14"/>
    <s v="J.Johannisen"/>
    <s v="WBD"/>
    <x v="2"/>
    <n v="67"/>
    <x v="74"/>
  </r>
  <r>
    <x v="1"/>
    <x v="10"/>
    <x v="14"/>
    <s v="L.Brown"/>
    <s v="ADE"/>
    <x v="2"/>
    <n v="62"/>
    <x v="0"/>
  </r>
  <r>
    <x v="1"/>
    <x v="10"/>
    <x v="14"/>
    <s v="B.Gibbs"/>
    <s v="ADE"/>
    <x v="1"/>
    <n v="92"/>
    <x v="48"/>
  </r>
  <r>
    <x v="1"/>
    <x v="10"/>
    <x v="14"/>
    <s v="R.Henderson"/>
    <s v="HAW"/>
    <x v="1"/>
    <n v="81"/>
    <x v="2"/>
  </r>
  <r>
    <x v="1"/>
    <x v="10"/>
    <x v="14"/>
    <s v="J.Roughead"/>
    <s v="HAW"/>
    <x v="0"/>
    <n v="96"/>
    <x v="31"/>
  </r>
  <r>
    <x v="1"/>
    <x v="10"/>
    <x v="14"/>
    <s v="J.Darling"/>
    <s v="WCE"/>
    <x v="0"/>
    <n v="102"/>
    <x v="127"/>
  </r>
  <r>
    <x v="1"/>
    <x v="10"/>
    <x v="14"/>
    <s v="J.Viney"/>
    <s v="MEL"/>
    <x v="1"/>
    <n v="75"/>
    <x v="98"/>
  </r>
  <r>
    <x v="1"/>
    <x v="10"/>
    <x v="14"/>
    <s v="A.Neal-Bullen"/>
    <s v="MEL"/>
    <x v="0"/>
    <n v="65"/>
    <x v="43"/>
  </r>
  <r>
    <x v="1"/>
    <x v="10"/>
    <x v="14"/>
    <s v="J.Kelly"/>
    <s v="GWS"/>
    <x v="1"/>
    <n v="102"/>
    <x v="63"/>
  </r>
  <r>
    <x v="1"/>
    <x v="10"/>
    <x v="14"/>
    <s v="J.Ziebell"/>
    <s v="NTH"/>
    <x v="1"/>
    <n v="71"/>
    <x v="18"/>
  </r>
  <r>
    <x v="1"/>
    <x v="10"/>
    <x v="14"/>
    <s v="J.Geary"/>
    <s v="STK"/>
    <x v="2"/>
    <n v="81"/>
    <x v="14"/>
  </r>
  <r>
    <x v="1"/>
    <x v="10"/>
    <x v="14"/>
    <s v="M.Wallis"/>
    <s v="WBD"/>
    <x v="4"/>
    <n v="90"/>
    <x v="16"/>
  </r>
  <r>
    <x v="1"/>
    <x v="10"/>
    <x v="14"/>
    <s v="J.Lever"/>
    <s v="MEL"/>
    <x v="4"/>
    <n v="71"/>
    <x v="144"/>
  </r>
  <r>
    <x v="1"/>
    <x v="10"/>
    <x v="14"/>
    <s v="J.Harmes"/>
    <s v="MEL"/>
    <x v="4"/>
    <n v="79"/>
    <x v="1"/>
  </r>
  <r>
    <x v="1"/>
    <x v="10"/>
    <x v="14"/>
    <s v="J.Macmillan"/>
    <s v="NTH"/>
    <x v="4"/>
    <n v="97"/>
    <x v="0"/>
  </r>
  <r>
    <x v="1"/>
    <x v="11"/>
    <x v="14"/>
    <s v="D.Heppell"/>
    <s v="ESS"/>
    <x v="1"/>
    <n v="95"/>
    <x v="92"/>
  </r>
  <r>
    <x v="1"/>
    <x v="11"/>
    <x v="14"/>
    <s v="T.Bellchambers"/>
    <s v="ESS"/>
    <x v="3"/>
    <n v="88"/>
    <x v="39"/>
  </r>
  <r>
    <x v="1"/>
    <x v="11"/>
    <x v="14"/>
    <s v="T.Jonas"/>
    <s v="PTA"/>
    <x v="2"/>
    <n v="96"/>
    <x v="7"/>
  </r>
  <r>
    <x v="1"/>
    <x v="11"/>
    <x v="14"/>
    <s v="B.Parfitt"/>
    <s v="GEE"/>
    <x v="0"/>
    <n v="89"/>
    <x v="9"/>
  </r>
  <r>
    <x v="1"/>
    <x v="11"/>
    <x v="14"/>
    <s v="D.Swallow"/>
    <s v="GCS"/>
    <x v="1"/>
    <n v="74"/>
    <x v="91"/>
  </r>
  <r>
    <x v="1"/>
    <x v="11"/>
    <x v="14"/>
    <s v="J.Short"/>
    <s v="RIC"/>
    <x v="2"/>
    <n v="108"/>
    <x v="32"/>
  </r>
  <r>
    <x v="1"/>
    <x v="11"/>
    <x v="14"/>
    <s v="S.Edwards"/>
    <s v="RIC"/>
    <x v="0"/>
    <n v="84"/>
    <x v="96"/>
  </r>
  <r>
    <x v="1"/>
    <x v="11"/>
    <x v="14"/>
    <s v="L.Brown"/>
    <s v="ADE"/>
    <x v="2"/>
    <n v="51"/>
    <x v="61"/>
  </r>
  <r>
    <x v="1"/>
    <x v="11"/>
    <x v="14"/>
    <s v="B.Gibbs"/>
    <s v="ADE"/>
    <x v="1"/>
    <n v="92"/>
    <x v="19"/>
  </r>
  <r>
    <x v="1"/>
    <x v="11"/>
    <x v="14"/>
    <s v="A.Witherden"/>
    <s v="BRL"/>
    <x v="2"/>
    <n v="81"/>
    <x v="65"/>
  </r>
  <r>
    <x v="1"/>
    <x v="11"/>
    <x v="14"/>
    <s v="J.Harmes"/>
    <s v="MEL"/>
    <x v="0"/>
    <n v="75"/>
    <x v="71"/>
  </r>
  <r>
    <x v="1"/>
    <x v="11"/>
    <x v="14"/>
    <s v="J.Viney"/>
    <s v="MEL"/>
    <x v="1"/>
    <n v="82"/>
    <x v="1"/>
  </r>
  <r>
    <x v="1"/>
    <x v="11"/>
    <x v="14"/>
    <s v="A.Neal-Bullen"/>
    <s v="MEL"/>
    <x v="0"/>
    <n v="70"/>
    <x v="9"/>
  </r>
  <r>
    <x v="1"/>
    <x v="11"/>
    <x v="14"/>
    <s v="J.Kelly"/>
    <s v="GWS"/>
    <x v="1"/>
    <n v="108"/>
    <x v="136"/>
  </r>
  <r>
    <x v="1"/>
    <x v="11"/>
    <x v="14"/>
    <s v="J.Hopper"/>
    <s v="GWS"/>
    <x v="1"/>
    <n v="95"/>
    <x v="85"/>
  </r>
  <r>
    <x v="1"/>
    <x v="11"/>
    <x v="14"/>
    <s v="J.Ziebell"/>
    <s v="NTH"/>
    <x v="1"/>
    <n v="71"/>
    <x v="82"/>
  </r>
  <r>
    <x v="1"/>
    <x v="11"/>
    <x v="14"/>
    <s v="J.Macmillan"/>
    <s v="NTH"/>
    <x v="2"/>
    <n v="99"/>
    <x v="102"/>
  </r>
  <r>
    <x v="1"/>
    <x v="11"/>
    <x v="14"/>
    <s v="J.Simpkin"/>
    <s v="NTH"/>
    <x v="0"/>
    <n v="82"/>
    <x v="39"/>
  </r>
  <r>
    <x v="1"/>
    <x v="11"/>
    <x v="14"/>
    <s v="J.Johannisen"/>
    <s v="WBD"/>
    <x v="4"/>
    <n v="67"/>
    <x v="16"/>
  </r>
  <r>
    <x v="1"/>
    <x v="11"/>
    <x v="14"/>
    <s v="M.Wallis"/>
    <s v="WBD"/>
    <x v="4"/>
    <n v="90"/>
    <x v="16"/>
  </r>
  <r>
    <x v="1"/>
    <x v="11"/>
    <x v="14"/>
    <s v="J.Roughead"/>
    <s v="HAW"/>
    <x v="4"/>
    <n v="96"/>
    <x v="16"/>
  </r>
  <r>
    <x v="1"/>
    <x v="11"/>
    <x v="14"/>
    <s v="J.Darling"/>
    <s v="WCE"/>
    <x v="4"/>
    <n v="102"/>
    <x v="16"/>
  </r>
  <r>
    <x v="1"/>
    <x v="12"/>
    <x v="14"/>
    <s v="D.Heppell"/>
    <s v="ESS"/>
    <x v="1"/>
    <n v="95"/>
    <x v="16"/>
  </r>
  <r>
    <x v="1"/>
    <x v="12"/>
    <x v="14"/>
    <s v="T.Bellchambers"/>
    <s v="ESS"/>
    <x v="3"/>
    <n v="88"/>
    <x v="16"/>
  </r>
  <r>
    <x v="1"/>
    <x v="12"/>
    <x v="14"/>
    <s v="T.Jonas"/>
    <s v="PTA"/>
    <x v="2"/>
    <n v="96"/>
    <x v="16"/>
  </r>
  <r>
    <x v="1"/>
    <x v="12"/>
    <x v="14"/>
    <s v="B.Parfitt"/>
    <s v="GEE"/>
    <x v="0"/>
    <n v="69"/>
    <x v="61"/>
  </r>
  <r>
    <x v="1"/>
    <x v="12"/>
    <x v="14"/>
    <s v="D.Swallow"/>
    <s v="GCS"/>
    <x v="1"/>
    <n v="81"/>
    <x v="32"/>
  </r>
  <r>
    <x v="1"/>
    <x v="12"/>
    <x v="14"/>
    <s v="J.Short"/>
    <s v="RIC"/>
    <x v="2"/>
    <n v="111"/>
    <x v="63"/>
  </r>
  <r>
    <x v="1"/>
    <x v="12"/>
    <x v="14"/>
    <s v="J.Johannisen"/>
    <s v="WBD"/>
    <x v="2"/>
    <n v="61"/>
    <x v="61"/>
  </r>
  <r>
    <x v="1"/>
    <x v="12"/>
    <x v="14"/>
    <s v="M.Wallis"/>
    <s v="WBD"/>
    <x v="0"/>
    <n v="93"/>
    <x v="67"/>
  </r>
  <r>
    <x v="1"/>
    <x v="12"/>
    <x v="14"/>
    <s v="T.Langdon"/>
    <s v="COL"/>
    <x v="2"/>
    <n v="81"/>
    <x v="16"/>
  </r>
  <r>
    <x v="1"/>
    <x v="12"/>
    <x v="14"/>
    <s v="B.Gibbs"/>
    <s v="ADE"/>
    <x v="1"/>
    <n v="95"/>
    <x v="9"/>
  </r>
  <r>
    <x v="1"/>
    <x v="12"/>
    <x v="14"/>
    <s v="J.Roughead"/>
    <s v="HAW"/>
    <x v="0"/>
    <n v="89"/>
    <x v="21"/>
  </r>
  <r>
    <x v="1"/>
    <x v="12"/>
    <x v="14"/>
    <s v="A.Neal-Bullen"/>
    <s v="MEL"/>
    <x v="0"/>
    <n v="70"/>
    <x v="16"/>
  </r>
  <r>
    <x v="1"/>
    <x v="12"/>
    <x v="14"/>
    <s v="J.Viney"/>
    <s v="MEL"/>
    <x v="1"/>
    <n v="82"/>
    <x v="16"/>
  </r>
  <r>
    <x v="1"/>
    <x v="12"/>
    <x v="14"/>
    <s v="J.Kelly"/>
    <s v="GWS"/>
    <x v="1"/>
    <n v="108"/>
    <x v="16"/>
  </r>
  <r>
    <x v="1"/>
    <x v="12"/>
    <x v="14"/>
    <s v="J.Hopper"/>
    <s v="GWS"/>
    <x v="1"/>
    <n v="95"/>
    <x v="16"/>
  </r>
  <r>
    <x v="1"/>
    <x v="12"/>
    <x v="14"/>
    <s v="J.Ziebell"/>
    <s v="NTH"/>
    <x v="1"/>
    <n v="71"/>
    <x v="16"/>
  </r>
  <r>
    <x v="1"/>
    <x v="12"/>
    <x v="14"/>
    <s v="J.Macmillan"/>
    <s v="NTH"/>
    <x v="2"/>
    <n v="99"/>
    <x v="16"/>
  </r>
  <r>
    <x v="1"/>
    <x v="12"/>
    <x v="14"/>
    <s v="J.Anderson"/>
    <s v="NTH"/>
    <x v="0"/>
    <n v="75"/>
    <x v="16"/>
  </r>
  <r>
    <x v="1"/>
    <x v="12"/>
    <x v="14"/>
    <s v="A.Witherden"/>
    <s v="BRL"/>
    <x v="4"/>
    <n v="81"/>
    <x v="16"/>
  </r>
  <r>
    <x v="1"/>
    <x v="12"/>
    <x v="14"/>
    <s v="J.Darling"/>
    <s v="WCE"/>
    <x v="4"/>
    <n v="102"/>
    <x v="16"/>
  </r>
  <r>
    <x v="1"/>
    <x v="12"/>
    <x v="14"/>
    <s v="J.Lewis"/>
    <s v="MEL"/>
    <x v="4"/>
    <n v="87"/>
    <x v="16"/>
  </r>
  <r>
    <x v="1"/>
    <x v="12"/>
    <x v="14"/>
    <s v="J.Simpkin"/>
    <s v="NTH"/>
    <x v="4"/>
    <n v="82"/>
    <x v="16"/>
  </r>
  <r>
    <x v="1"/>
    <x v="13"/>
    <x v="14"/>
    <s v="T.Bellchambers"/>
    <s v="ESS"/>
    <x v="3"/>
    <n v="91"/>
    <x v="37"/>
  </r>
  <r>
    <x v="1"/>
    <x v="13"/>
    <x v="14"/>
    <s v="D.Heppell"/>
    <s v="ESS"/>
    <x v="1"/>
    <n v="95"/>
    <x v="47"/>
  </r>
  <r>
    <x v="1"/>
    <x v="13"/>
    <x v="14"/>
    <s v="B.Goddard"/>
    <s v="ESS"/>
    <x v="1"/>
    <n v="92"/>
    <x v="53"/>
  </r>
  <r>
    <x v="1"/>
    <x v="13"/>
    <x v="14"/>
    <s v="T.Jonas"/>
    <s v="PTA"/>
    <x v="2"/>
    <n v="103"/>
    <x v="22"/>
  </r>
  <r>
    <x v="1"/>
    <x v="13"/>
    <x v="14"/>
    <s v="J.Johannisen"/>
    <s v="WBD"/>
    <x v="2"/>
    <n v="61"/>
    <x v="42"/>
  </r>
  <r>
    <x v="1"/>
    <x v="13"/>
    <x v="14"/>
    <s v="M.Wallis"/>
    <s v="WBD"/>
    <x v="0"/>
    <n v="95"/>
    <x v="10"/>
  </r>
  <r>
    <x v="1"/>
    <x v="13"/>
    <x v="14"/>
    <s v="T.Langdon"/>
    <s v="COL"/>
    <x v="2"/>
    <n v="82"/>
    <x v="55"/>
  </r>
  <r>
    <x v="1"/>
    <x v="13"/>
    <x v="14"/>
    <s v="B.Gibbs"/>
    <s v="ADE"/>
    <x v="1"/>
    <n v="95"/>
    <x v="16"/>
  </r>
  <r>
    <x v="1"/>
    <x v="13"/>
    <x v="14"/>
    <s v="J.Roughead"/>
    <s v="HAW"/>
    <x v="0"/>
    <n v="84"/>
    <x v="74"/>
  </r>
  <r>
    <x v="1"/>
    <x v="13"/>
    <x v="14"/>
    <s v="A.Witherden"/>
    <s v="BRL"/>
    <x v="2"/>
    <n v="77"/>
    <x v="88"/>
  </r>
  <r>
    <x v="1"/>
    <x v="13"/>
    <x v="14"/>
    <s v="J.Darling"/>
    <s v="WCE"/>
    <x v="0"/>
    <n v="102"/>
    <x v="16"/>
  </r>
  <r>
    <x v="1"/>
    <x v="13"/>
    <x v="14"/>
    <s v="A.Neal-Bullen"/>
    <s v="MEL"/>
    <x v="0"/>
    <n v="63"/>
    <x v="108"/>
  </r>
  <r>
    <x v="1"/>
    <x v="13"/>
    <x v="14"/>
    <s v="J.Lewis"/>
    <s v="MEL"/>
    <x v="1"/>
    <n v="86"/>
    <x v="63"/>
  </r>
  <r>
    <x v="1"/>
    <x v="13"/>
    <x v="14"/>
    <s v="J.Viney"/>
    <s v="MEL"/>
    <x v="1"/>
    <n v="90"/>
    <x v="48"/>
  </r>
  <r>
    <x v="1"/>
    <x v="13"/>
    <x v="14"/>
    <s v="J.Kelly"/>
    <s v="GWS"/>
    <x v="1"/>
    <n v="116"/>
    <x v="59"/>
  </r>
  <r>
    <x v="1"/>
    <x v="13"/>
    <x v="14"/>
    <s v="J.Ziebell"/>
    <s v="NTH"/>
    <x v="1"/>
    <n v="71"/>
    <x v="55"/>
  </r>
  <r>
    <x v="1"/>
    <x v="13"/>
    <x v="14"/>
    <s v="J.Macmillan"/>
    <s v="NTH"/>
    <x v="2"/>
    <n v="87"/>
    <x v="102"/>
  </r>
  <r>
    <x v="1"/>
    <x v="13"/>
    <x v="14"/>
    <s v="J.Anderson"/>
    <s v="NTH"/>
    <x v="0"/>
    <n v="72"/>
    <x v="30"/>
  </r>
  <r>
    <x v="1"/>
    <x v="13"/>
    <x v="14"/>
    <s v="B.Parfitt"/>
    <s v="GEE"/>
    <x v="4"/>
    <n v="69"/>
    <x v="16"/>
  </r>
  <r>
    <x v="1"/>
    <x v="13"/>
    <x v="14"/>
    <s v="J.Short"/>
    <s v="RIC"/>
    <x v="4"/>
    <n v="111"/>
    <x v="16"/>
  </r>
  <r>
    <x v="1"/>
    <x v="13"/>
    <x v="14"/>
    <s v="E.Langdon"/>
    <s v="FRE"/>
    <x v="4"/>
    <n v="74"/>
    <x v="16"/>
  </r>
  <r>
    <x v="1"/>
    <x v="13"/>
    <x v="14"/>
    <s v="Z.Jones"/>
    <s v="SYD"/>
    <x v="4"/>
    <n v="78"/>
    <x v="16"/>
  </r>
  <r>
    <x v="1"/>
    <x v="14"/>
    <x v="14"/>
    <s v="D.Heppell"/>
    <s v="ESS"/>
    <x v="1"/>
    <n v="95"/>
    <x v="18"/>
  </r>
  <r>
    <x v="1"/>
    <x v="14"/>
    <x v="14"/>
    <s v="B.Goddard"/>
    <s v="ESS"/>
    <x v="1"/>
    <n v="91"/>
    <x v="54"/>
  </r>
  <r>
    <x v="1"/>
    <x v="14"/>
    <x v="14"/>
    <s v="T.Bellchambers"/>
    <s v="ESS"/>
    <x v="3"/>
    <n v="97"/>
    <x v="96"/>
  </r>
  <r>
    <x v="1"/>
    <x v="14"/>
    <x v="14"/>
    <s v="B.Parfitt"/>
    <s v="GEE"/>
    <x v="0"/>
    <n v="60"/>
    <x v="46"/>
  </r>
  <r>
    <x v="1"/>
    <x v="14"/>
    <x v="14"/>
    <s v="J.Short"/>
    <s v="RIC"/>
    <x v="2"/>
    <n v="118"/>
    <x v="62"/>
  </r>
  <r>
    <x v="1"/>
    <x v="14"/>
    <x v="14"/>
    <s v="J.Johannisen"/>
    <s v="WBD"/>
    <x v="2"/>
    <n v="65"/>
    <x v="4"/>
  </r>
  <r>
    <x v="1"/>
    <x v="14"/>
    <x v="14"/>
    <s v="M.Adams"/>
    <s v="WBD"/>
    <x v="2"/>
    <n v="74"/>
    <x v="91"/>
  </r>
  <r>
    <x v="1"/>
    <x v="14"/>
    <x v="14"/>
    <s v="M.Wallis"/>
    <s v="WBD"/>
    <x v="0"/>
    <n v="95"/>
    <x v="69"/>
  </r>
  <r>
    <x v="1"/>
    <x v="14"/>
    <x v="14"/>
    <s v="E.Langdon"/>
    <s v="FRE"/>
    <x v="0"/>
    <n v="75"/>
    <x v="67"/>
  </r>
  <r>
    <x v="1"/>
    <x v="14"/>
    <x v="14"/>
    <s v="B.Gibbs"/>
    <s v="ADE"/>
    <x v="1"/>
    <n v="99"/>
    <x v="53"/>
  </r>
  <r>
    <x v="1"/>
    <x v="14"/>
    <x v="14"/>
    <s v="J.Roughead"/>
    <s v="HAW"/>
    <x v="0"/>
    <n v="83"/>
    <x v="51"/>
  </r>
  <r>
    <x v="1"/>
    <x v="14"/>
    <x v="14"/>
    <s v="Z.Jones"/>
    <s v="SYD"/>
    <x v="1"/>
    <n v="79"/>
    <x v="49"/>
  </r>
  <r>
    <x v="1"/>
    <x v="14"/>
    <x v="14"/>
    <s v="A.Witherden"/>
    <s v="BRL"/>
    <x v="2"/>
    <n v="81"/>
    <x v="33"/>
  </r>
  <r>
    <x v="1"/>
    <x v="14"/>
    <x v="14"/>
    <s v="J.Viney"/>
    <s v="MEL"/>
    <x v="1"/>
    <n v="97"/>
    <x v="35"/>
  </r>
  <r>
    <x v="1"/>
    <x v="14"/>
    <x v="14"/>
    <s v="J.Kelly"/>
    <s v="GWS"/>
    <x v="1"/>
    <n v="117"/>
    <x v="67"/>
  </r>
  <r>
    <x v="1"/>
    <x v="14"/>
    <x v="14"/>
    <s v="J.Ziebell"/>
    <s v="NTH"/>
    <x v="1"/>
    <n v="66"/>
    <x v="0"/>
  </r>
  <r>
    <x v="1"/>
    <x v="14"/>
    <x v="14"/>
    <s v="J.Macmillan"/>
    <s v="NTH"/>
    <x v="2"/>
    <n v="99"/>
    <x v="12"/>
  </r>
  <r>
    <x v="1"/>
    <x v="14"/>
    <x v="14"/>
    <s v="J.Anderson"/>
    <s v="NTH"/>
    <x v="0"/>
    <n v="65"/>
    <x v="51"/>
  </r>
  <r>
    <x v="1"/>
    <x v="14"/>
    <x v="14"/>
    <s v="T.Jonas"/>
    <s v="PTA"/>
    <x v="4"/>
    <n v="103"/>
    <x v="16"/>
  </r>
  <r>
    <x v="1"/>
    <x v="14"/>
    <x v="14"/>
    <s v="T.Langdon"/>
    <s v="COL"/>
    <x v="4"/>
    <n v="78"/>
    <x v="39"/>
  </r>
  <r>
    <x v="1"/>
    <x v="14"/>
    <x v="14"/>
    <s v="J.Darling"/>
    <s v="WCE"/>
    <x v="4"/>
    <n v="102"/>
    <x v="16"/>
  </r>
  <r>
    <x v="1"/>
    <x v="14"/>
    <x v="14"/>
    <s v="J.Lewis"/>
    <s v="MEL"/>
    <x v="4"/>
    <n v="89"/>
    <x v="52"/>
  </r>
  <r>
    <x v="1"/>
    <x v="15"/>
    <x v="14"/>
    <s v="T.Bellchambers"/>
    <s v="ESS"/>
    <x v="3"/>
    <n v="96"/>
    <x v="35"/>
  </r>
  <r>
    <x v="1"/>
    <x v="15"/>
    <x v="14"/>
    <s v="D.Heppell"/>
    <s v="ESS"/>
    <x v="1"/>
    <n v="91"/>
    <x v="83"/>
  </r>
  <r>
    <x v="1"/>
    <x v="15"/>
    <x v="14"/>
    <s v="B.Goddard"/>
    <s v="ESS"/>
    <x v="1"/>
    <n v="84"/>
    <x v="91"/>
  </r>
  <r>
    <x v="1"/>
    <x v="15"/>
    <x v="14"/>
    <s v="T.Jonas"/>
    <s v="PTA"/>
    <x v="2"/>
    <n v="93"/>
    <x v="44"/>
  </r>
  <r>
    <x v="1"/>
    <x v="15"/>
    <x v="14"/>
    <s v="B.Parfitt"/>
    <s v="GEE"/>
    <x v="0"/>
    <n v="68"/>
    <x v="57"/>
  </r>
  <r>
    <x v="1"/>
    <x v="15"/>
    <x v="14"/>
    <s v="J.Short"/>
    <s v="RIC"/>
    <x v="2"/>
    <n v="117"/>
    <x v="33"/>
  </r>
  <r>
    <x v="1"/>
    <x v="15"/>
    <x v="14"/>
    <s v="J.Johannisen"/>
    <s v="WBD"/>
    <x v="2"/>
    <n v="84"/>
    <x v="68"/>
  </r>
  <r>
    <x v="1"/>
    <x v="15"/>
    <x v="14"/>
    <s v="M.Wallis"/>
    <s v="WBD"/>
    <x v="0"/>
    <n v="94"/>
    <x v="55"/>
  </r>
  <r>
    <x v="1"/>
    <x v="15"/>
    <x v="14"/>
    <s v="E.Langdon"/>
    <s v="FRE"/>
    <x v="0"/>
    <n v="66"/>
    <x v="14"/>
  </r>
  <r>
    <x v="1"/>
    <x v="15"/>
    <x v="14"/>
    <s v="B.Gibbs"/>
    <s v="ADE"/>
    <x v="1"/>
    <n v="95"/>
    <x v="61"/>
  </r>
  <r>
    <x v="1"/>
    <x v="15"/>
    <x v="14"/>
    <s v="J.Roughead"/>
    <s v="HAW"/>
    <x v="0"/>
    <n v="88"/>
    <x v="65"/>
  </r>
  <r>
    <x v="1"/>
    <x v="15"/>
    <x v="14"/>
    <s v="A.Witherden"/>
    <s v="BRL"/>
    <x v="2"/>
    <n v="95"/>
    <x v="62"/>
  </r>
  <r>
    <x v="1"/>
    <x v="15"/>
    <x v="14"/>
    <s v="J.Lewis"/>
    <s v="MEL"/>
    <x v="1"/>
    <n v="83"/>
    <x v="23"/>
  </r>
  <r>
    <x v="1"/>
    <x v="15"/>
    <x v="14"/>
    <s v="J.Viney"/>
    <s v="MEL"/>
    <x v="1"/>
    <n v="96"/>
    <x v="2"/>
  </r>
  <r>
    <x v="1"/>
    <x v="15"/>
    <x v="14"/>
    <s v="J.Kelly"/>
    <s v="GWS"/>
    <x v="1"/>
    <n v="116"/>
    <x v="85"/>
  </r>
  <r>
    <x v="1"/>
    <x v="15"/>
    <x v="14"/>
    <s v="J.Ziebell"/>
    <s v="NTH"/>
    <x v="1"/>
    <n v="73"/>
    <x v="54"/>
  </r>
  <r>
    <x v="1"/>
    <x v="15"/>
    <x v="14"/>
    <s v="J.Macmillan"/>
    <s v="NTH"/>
    <x v="2"/>
    <n v="89"/>
    <x v="61"/>
  </r>
  <r>
    <x v="1"/>
    <x v="15"/>
    <x v="14"/>
    <s v="J.Anderson"/>
    <s v="NTH"/>
    <x v="0"/>
    <n v="61"/>
    <x v="83"/>
  </r>
  <r>
    <x v="1"/>
    <x v="15"/>
    <x v="14"/>
    <s v="M.Adams"/>
    <s v="WBD"/>
    <x v="4"/>
    <n v="76"/>
    <x v="24"/>
  </r>
  <r>
    <x v="1"/>
    <x v="15"/>
    <x v="14"/>
    <s v="T.Langdon"/>
    <s v="COL"/>
    <x v="4"/>
    <n v="78"/>
    <x v="24"/>
  </r>
  <r>
    <x v="1"/>
    <x v="15"/>
    <x v="14"/>
    <s v="Z.Jones"/>
    <s v="SYD"/>
    <x v="4"/>
    <n v="76"/>
    <x v="52"/>
  </r>
  <r>
    <x v="1"/>
    <x v="15"/>
    <x v="14"/>
    <s v="J.Darling"/>
    <s v="WCE"/>
    <x v="4"/>
    <n v="102"/>
    <x v="16"/>
  </r>
  <r>
    <x v="1"/>
    <x v="16"/>
    <x v="14"/>
    <s v="T.Bellchambers"/>
    <s v="ESS"/>
    <x v="3"/>
    <n v="84"/>
    <x v="1"/>
  </r>
  <r>
    <x v="1"/>
    <x v="16"/>
    <x v="14"/>
    <s v="D.Heppell"/>
    <s v="ESS"/>
    <x v="1"/>
    <n v="100"/>
    <x v="76"/>
  </r>
  <r>
    <x v="1"/>
    <x v="16"/>
    <x v="14"/>
    <s v="B.Goddard"/>
    <s v="ESS"/>
    <x v="1"/>
    <n v="79"/>
    <x v="108"/>
  </r>
  <r>
    <x v="1"/>
    <x v="16"/>
    <x v="14"/>
    <s v="B.Parfitt"/>
    <s v="GEE"/>
    <x v="0"/>
    <n v="61"/>
    <x v="165"/>
  </r>
  <r>
    <x v="1"/>
    <x v="16"/>
    <x v="14"/>
    <s v="J.Short"/>
    <s v="RIC"/>
    <x v="2"/>
    <n v="116"/>
    <x v="4"/>
  </r>
  <r>
    <x v="1"/>
    <x v="16"/>
    <x v="14"/>
    <s v="M.Adams"/>
    <s v="WBD"/>
    <x v="2"/>
    <n v="77"/>
    <x v="54"/>
  </r>
  <r>
    <x v="1"/>
    <x v="16"/>
    <x v="14"/>
    <s v="J.Johannisen"/>
    <s v="WBD"/>
    <x v="2"/>
    <n v="88"/>
    <x v="64"/>
  </r>
  <r>
    <x v="1"/>
    <x v="16"/>
    <x v="14"/>
    <s v="M.Wallis"/>
    <s v="WBD"/>
    <x v="0"/>
    <n v="100"/>
    <x v="48"/>
  </r>
  <r>
    <x v="1"/>
    <x v="16"/>
    <x v="14"/>
    <s v="E.Langdon"/>
    <s v="FRE"/>
    <x v="0"/>
    <n v="70"/>
    <x v="25"/>
  </r>
  <r>
    <x v="1"/>
    <x v="16"/>
    <x v="14"/>
    <s v="B.Gibbs"/>
    <s v="ADE"/>
    <x v="1"/>
    <n v="88"/>
    <x v="94"/>
  </r>
  <r>
    <x v="1"/>
    <x v="16"/>
    <x v="14"/>
    <s v="J.Roughead"/>
    <s v="HAW"/>
    <x v="0"/>
    <n v="82"/>
    <x v="21"/>
  </r>
  <r>
    <x v="1"/>
    <x v="16"/>
    <x v="14"/>
    <s v="A.Witherden"/>
    <s v="BRL"/>
    <x v="2"/>
    <n v="98"/>
    <x v="85"/>
  </r>
  <r>
    <x v="1"/>
    <x v="16"/>
    <x v="14"/>
    <s v="J.Darling"/>
    <s v="WCE"/>
    <x v="0"/>
    <n v="90"/>
    <x v="91"/>
  </r>
  <r>
    <x v="1"/>
    <x v="16"/>
    <x v="14"/>
    <s v="J.Viney"/>
    <s v="MEL"/>
    <x v="1"/>
    <n v="96"/>
    <x v="16"/>
  </r>
  <r>
    <x v="1"/>
    <x v="16"/>
    <x v="14"/>
    <s v="J.Lewis"/>
    <s v="MEL"/>
    <x v="1"/>
    <n v="86"/>
    <x v="4"/>
  </r>
  <r>
    <x v="1"/>
    <x v="16"/>
    <x v="14"/>
    <s v="J.Kelly"/>
    <s v="GWS"/>
    <x v="1"/>
    <n v="113"/>
    <x v="102"/>
  </r>
  <r>
    <x v="1"/>
    <x v="16"/>
    <x v="14"/>
    <s v="J.Ziebell"/>
    <s v="NTH"/>
    <x v="1"/>
    <n v="74"/>
    <x v="22"/>
  </r>
  <r>
    <x v="1"/>
    <x v="16"/>
    <x v="14"/>
    <s v="J.Macmillan"/>
    <s v="NTH"/>
    <x v="2"/>
    <n v="93"/>
    <x v="43"/>
  </r>
  <r>
    <x v="1"/>
    <x v="16"/>
    <x v="14"/>
    <s v="T.Jonas"/>
    <s v="PTA"/>
    <x v="4"/>
    <n v="93"/>
    <x v="16"/>
  </r>
  <r>
    <x v="1"/>
    <x v="16"/>
    <x v="14"/>
    <s v="T.Langdon"/>
    <s v="COL"/>
    <x v="4"/>
    <n v="75"/>
    <x v="29"/>
  </r>
  <r>
    <x v="1"/>
    <x v="16"/>
    <x v="14"/>
    <s v="Z.Jones"/>
    <s v="SYD"/>
    <x v="4"/>
    <n v="72"/>
    <x v="74"/>
  </r>
  <r>
    <x v="1"/>
    <x v="16"/>
    <x v="14"/>
    <s v="J.Anderson"/>
    <s v="NTH"/>
    <x v="4"/>
    <n v="60"/>
    <x v="24"/>
  </r>
  <r>
    <x v="1"/>
    <x v="17"/>
    <x v="14"/>
    <s v="D.Heppell"/>
    <s v="ESS"/>
    <x v="1"/>
    <n v="110"/>
    <x v="25"/>
  </r>
  <r>
    <x v="1"/>
    <x v="17"/>
    <x v="14"/>
    <s v="B.Goddard"/>
    <s v="ESS"/>
    <x v="1"/>
    <n v="85"/>
    <x v="33"/>
  </r>
  <r>
    <x v="1"/>
    <x v="17"/>
    <x v="14"/>
    <s v="T.Bellchambers"/>
    <s v="ESS"/>
    <x v="3"/>
    <n v="89"/>
    <x v="63"/>
  </r>
  <r>
    <x v="1"/>
    <x v="17"/>
    <x v="14"/>
    <s v="J.Short"/>
    <s v="RIC"/>
    <x v="2"/>
    <n v="116"/>
    <x v="60"/>
  </r>
  <r>
    <x v="1"/>
    <x v="17"/>
    <x v="14"/>
    <s v="M.Wallis"/>
    <s v="WBD"/>
    <x v="0"/>
    <n v="101"/>
    <x v="8"/>
  </r>
  <r>
    <x v="1"/>
    <x v="17"/>
    <x v="14"/>
    <s v="M.Adams"/>
    <s v="WBD"/>
    <x v="2"/>
    <n v="73"/>
    <x v="105"/>
  </r>
  <r>
    <x v="1"/>
    <x v="17"/>
    <x v="14"/>
    <s v="J.Johannisen"/>
    <s v="WBD"/>
    <x v="2"/>
    <n v="98"/>
    <x v="40"/>
  </r>
  <r>
    <x v="1"/>
    <x v="17"/>
    <x v="14"/>
    <s v="E.Langdon"/>
    <s v="FRE"/>
    <x v="0"/>
    <n v="59"/>
    <x v="158"/>
  </r>
  <r>
    <x v="1"/>
    <x v="17"/>
    <x v="14"/>
    <s v="B.Gibbs"/>
    <s v="ADE"/>
    <x v="1"/>
    <n v="88"/>
    <x v="35"/>
  </r>
  <r>
    <x v="1"/>
    <x v="17"/>
    <x v="14"/>
    <s v="J.Roughead"/>
    <s v="HAW"/>
    <x v="0"/>
    <n v="83"/>
    <x v="9"/>
  </r>
  <r>
    <x v="1"/>
    <x v="17"/>
    <x v="14"/>
    <s v="Z.Jones"/>
    <s v="SYD"/>
    <x v="1"/>
    <n v="65"/>
    <x v="88"/>
  </r>
  <r>
    <x v="1"/>
    <x v="17"/>
    <x v="14"/>
    <s v="A.Witherden"/>
    <s v="BRL"/>
    <x v="2"/>
    <n v="101"/>
    <x v="134"/>
  </r>
  <r>
    <x v="1"/>
    <x v="17"/>
    <x v="14"/>
    <s v="J.Darling"/>
    <s v="WCE"/>
    <x v="0"/>
    <n v="83"/>
    <x v="43"/>
  </r>
  <r>
    <x v="1"/>
    <x v="17"/>
    <x v="14"/>
    <s v="J.Lewis"/>
    <s v="MEL"/>
    <x v="1"/>
    <n v="80"/>
    <x v="9"/>
  </r>
  <r>
    <x v="1"/>
    <x v="17"/>
    <x v="14"/>
    <s v="J.Kelly"/>
    <s v="GWS"/>
    <x v="1"/>
    <n v="110"/>
    <x v="80"/>
  </r>
  <r>
    <x v="1"/>
    <x v="17"/>
    <x v="14"/>
    <s v="J.Ziebell"/>
    <s v="NTH"/>
    <x v="1"/>
    <n v="72"/>
    <x v="86"/>
  </r>
  <r>
    <x v="1"/>
    <x v="17"/>
    <x v="14"/>
    <s v="J.Macmillan"/>
    <s v="NTH"/>
    <x v="2"/>
    <n v="92"/>
    <x v="7"/>
  </r>
  <r>
    <x v="1"/>
    <x v="17"/>
    <x v="14"/>
    <s v="J.Anderson"/>
    <s v="NTH"/>
    <x v="0"/>
    <n v="75"/>
    <x v="33"/>
  </r>
  <r>
    <x v="1"/>
    <x v="17"/>
    <x v="14"/>
    <s v="T.Jonas"/>
    <s v="PTA"/>
    <x v="4"/>
    <n v="93"/>
    <x v="16"/>
  </r>
  <r>
    <x v="1"/>
    <x v="17"/>
    <x v="14"/>
    <s v="B.Parfitt"/>
    <s v="GEE"/>
    <x v="4"/>
    <n v="55"/>
    <x v="23"/>
  </r>
  <r>
    <x v="1"/>
    <x v="17"/>
    <x v="14"/>
    <s v="T.Langdon"/>
    <s v="COL"/>
    <x v="4"/>
    <n v="74"/>
    <x v="82"/>
  </r>
  <r>
    <x v="1"/>
    <x v="17"/>
    <x v="14"/>
    <s v="J.Viney"/>
    <s v="MEL"/>
    <x v="4"/>
    <n v="96"/>
    <x v="16"/>
  </r>
  <r>
    <x v="1"/>
    <x v="18"/>
    <x v="14"/>
    <s v="D.Heppell"/>
    <s v="ESS"/>
    <x v="1"/>
    <n v="113"/>
    <x v="18"/>
  </r>
  <r>
    <x v="1"/>
    <x v="18"/>
    <x v="14"/>
    <s v="B.Goddard"/>
    <s v="ESS"/>
    <x v="1"/>
    <n v="81"/>
    <x v="1"/>
  </r>
  <r>
    <x v="1"/>
    <x v="18"/>
    <x v="14"/>
    <s v="T.Bellchambers"/>
    <s v="ESS"/>
    <x v="3"/>
    <n v="85"/>
    <x v="19"/>
  </r>
  <r>
    <x v="1"/>
    <x v="18"/>
    <x v="14"/>
    <s v="T.Jonas"/>
    <s v="PTA"/>
    <x v="2"/>
    <n v="89"/>
    <x v="77"/>
  </r>
  <r>
    <x v="1"/>
    <x v="18"/>
    <x v="14"/>
    <s v="B.Fiorini"/>
    <s v="GCS"/>
    <x v="1"/>
    <n v="75"/>
    <x v="49"/>
  </r>
  <r>
    <x v="1"/>
    <x v="18"/>
    <x v="14"/>
    <s v="J.Short"/>
    <s v="RIC"/>
    <x v="2"/>
    <n v="108"/>
    <x v="74"/>
  </r>
  <r>
    <x v="1"/>
    <x v="18"/>
    <x v="14"/>
    <s v="M.Wallis"/>
    <s v="WBD"/>
    <x v="0"/>
    <n v="98"/>
    <x v="85"/>
  </r>
  <r>
    <x v="1"/>
    <x v="18"/>
    <x v="14"/>
    <s v="J.Johannisen"/>
    <s v="WBD"/>
    <x v="2"/>
    <n v="88"/>
    <x v="112"/>
  </r>
  <r>
    <x v="1"/>
    <x v="18"/>
    <x v="14"/>
    <s v="E.Langdon"/>
    <s v="FRE"/>
    <x v="0"/>
    <n v="65"/>
    <x v="63"/>
  </r>
  <r>
    <x v="1"/>
    <x v="18"/>
    <x v="14"/>
    <s v="B.Gibbs"/>
    <s v="ADE"/>
    <x v="1"/>
    <n v="94"/>
    <x v="18"/>
  </r>
  <r>
    <x v="1"/>
    <x v="18"/>
    <x v="14"/>
    <s v="J.Roughead"/>
    <s v="HAW"/>
    <x v="0"/>
    <n v="89"/>
    <x v="83"/>
  </r>
  <r>
    <x v="1"/>
    <x v="18"/>
    <x v="14"/>
    <s v="A.Witherden"/>
    <s v="BRL"/>
    <x v="2"/>
    <n v="103"/>
    <x v="51"/>
  </r>
  <r>
    <x v="1"/>
    <x v="18"/>
    <x v="14"/>
    <s v="J.Darling"/>
    <s v="WCE"/>
    <x v="0"/>
    <n v="61"/>
    <x v="29"/>
  </r>
  <r>
    <x v="1"/>
    <x v="18"/>
    <x v="14"/>
    <s v="J.Lewis"/>
    <s v="MEL"/>
    <x v="1"/>
    <n v="79"/>
    <x v="3"/>
  </r>
  <r>
    <x v="1"/>
    <x v="18"/>
    <x v="14"/>
    <s v="J.Kelly"/>
    <s v="GWS"/>
    <x v="1"/>
    <n v="106"/>
    <x v="80"/>
  </r>
  <r>
    <x v="1"/>
    <x v="18"/>
    <x v="14"/>
    <s v="J.Ziebell"/>
    <s v="NTH"/>
    <x v="1"/>
    <n v="73"/>
    <x v="69"/>
  </r>
  <r>
    <x v="1"/>
    <x v="18"/>
    <x v="14"/>
    <s v="J.Macmillan"/>
    <s v="NTH"/>
    <x v="2"/>
    <n v="94"/>
    <x v="3"/>
  </r>
  <r>
    <x v="1"/>
    <x v="18"/>
    <x v="14"/>
    <s v="J.Anderson"/>
    <s v="NTH"/>
    <x v="0"/>
    <n v="75"/>
    <x v="39"/>
  </r>
  <r>
    <x v="1"/>
    <x v="18"/>
    <x v="14"/>
    <s v="B.Parfitt"/>
    <s v="GEE"/>
    <x v="4"/>
    <n v="66"/>
    <x v="15"/>
  </r>
  <r>
    <x v="1"/>
    <x v="18"/>
    <x v="14"/>
    <s v="M.Adams"/>
    <s v="WBD"/>
    <x v="4"/>
    <n v="64"/>
    <x v="58"/>
  </r>
  <r>
    <x v="1"/>
    <x v="18"/>
    <x v="14"/>
    <s v="Z.Jones"/>
    <s v="SYD"/>
    <x v="4"/>
    <n v="61"/>
    <x v="88"/>
  </r>
  <r>
    <x v="1"/>
    <x v="18"/>
    <x v="14"/>
    <s v="J.Viney"/>
    <s v="MEL"/>
    <x v="4"/>
    <n v="96"/>
    <x v="16"/>
  </r>
  <r>
    <x v="1"/>
    <x v="19"/>
    <x v="14"/>
    <s v="T.Bellchambers"/>
    <s v="ESS"/>
    <x v="3"/>
    <n v="88"/>
    <x v="83"/>
  </r>
  <r>
    <x v="1"/>
    <x v="19"/>
    <x v="14"/>
    <s v="D.Heppell"/>
    <s v="ESS"/>
    <x v="1"/>
    <n v="105"/>
    <x v="17"/>
  </r>
  <r>
    <x v="1"/>
    <x v="19"/>
    <x v="14"/>
    <s v="B.Goddard"/>
    <s v="ESS"/>
    <x v="1"/>
    <n v="75"/>
    <x v="98"/>
  </r>
  <r>
    <x v="1"/>
    <x v="19"/>
    <x v="14"/>
    <s v="T.Jonas"/>
    <s v="PTA"/>
    <x v="2"/>
    <n v="84"/>
    <x v="86"/>
  </r>
  <r>
    <x v="1"/>
    <x v="19"/>
    <x v="14"/>
    <s v="B.Parfitt"/>
    <s v="GEE"/>
    <x v="0"/>
    <n v="70"/>
    <x v="74"/>
  </r>
  <r>
    <x v="1"/>
    <x v="19"/>
    <x v="14"/>
    <s v="J.Short"/>
    <s v="RIC"/>
    <x v="2"/>
    <n v="100"/>
    <x v="91"/>
  </r>
  <r>
    <x v="1"/>
    <x v="19"/>
    <x v="14"/>
    <s v="J.Johannisen"/>
    <s v="WBD"/>
    <x v="2"/>
    <n v="100"/>
    <x v="170"/>
  </r>
  <r>
    <x v="1"/>
    <x v="19"/>
    <x v="14"/>
    <s v="M.Wallis"/>
    <s v="WBD"/>
    <x v="0"/>
    <n v="97"/>
    <x v="17"/>
  </r>
  <r>
    <x v="1"/>
    <x v="19"/>
    <x v="14"/>
    <s v="E.Langdon"/>
    <s v="FRE"/>
    <x v="0"/>
    <n v="58"/>
    <x v="28"/>
  </r>
  <r>
    <x v="1"/>
    <x v="19"/>
    <x v="14"/>
    <s v="B.Gibbs"/>
    <s v="ADE"/>
    <x v="1"/>
    <n v="95"/>
    <x v="18"/>
  </r>
  <r>
    <x v="1"/>
    <x v="19"/>
    <x v="14"/>
    <s v="J.Roughead"/>
    <s v="HAW"/>
    <x v="0"/>
    <n v="91"/>
    <x v="52"/>
  </r>
  <r>
    <x v="1"/>
    <x v="19"/>
    <x v="14"/>
    <s v="A.Witherden"/>
    <s v="BRL"/>
    <x v="2"/>
    <n v="101"/>
    <x v="21"/>
  </r>
  <r>
    <x v="1"/>
    <x v="19"/>
    <x v="14"/>
    <s v="J.Darling"/>
    <s v="WCE"/>
    <x v="0"/>
    <n v="63"/>
    <x v="4"/>
  </r>
  <r>
    <x v="1"/>
    <x v="19"/>
    <x v="14"/>
    <s v="J.Lewis"/>
    <s v="MEL"/>
    <x v="1"/>
    <n v="78"/>
    <x v="94"/>
  </r>
  <r>
    <x v="1"/>
    <x v="19"/>
    <x v="14"/>
    <s v="J.Kelly"/>
    <s v="GWS"/>
    <x v="1"/>
    <n v="128"/>
    <x v="183"/>
  </r>
  <r>
    <x v="1"/>
    <x v="19"/>
    <x v="14"/>
    <s v="P.Ahern"/>
    <s v="NTH"/>
    <x v="1"/>
    <n v="78"/>
    <x v="70"/>
  </r>
  <r>
    <x v="1"/>
    <x v="19"/>
    <x v="14"/>
    <s v="J.Ziebell"/>
    <s v="NTH"/>
    <x v="1"/>
    <n v="80"/>
    <x v="99"/>
  </r>
  <r>
    <x v="1"/>
    <x v="19"/>
    <x v="14"/>
    <s v="J.Macmillan"/>
    <s v="NTH"/>
    <x v="2"/>
    <n v="86"/>
    <x v="0"/>
  </r>
  <r>
    <x v="1"/>
    <x v="19"/>
    <x v="14"/>
    <s v="B.Fiorini"/>
    <s v="GCS"/>
    <x v="4"/>
    <n v="84"/>
    <x v="42"/>
  </r>
  <r>
    <x v="1"/>
    <x v="19"/>
    <x v="14"/>
    <s v="M.Adams"/>
    <s v="WBD"/>
    <x v="4"/>
    <n v="64"/>
    <x v="16"/>
  </r>
  <r>
    <x v="1"/>
    <x v="19"/>
    <x v="14"/>
    <s v="J.Viney"/>
    <s v="MEL"/>
    <x v="4"/>
    <n v="96"/>
    <x v="16"/>
  </r>
  <r>
    <x v="1"/>
    <x v="19"/>
    <x v="14"/>
    <s v="J.Anderson"/>
    <s v="NTH"/>
    <x v="4"/>
    <n v="78"/>
    <x v="24"/>
  </r>
  <r>
    <x v="1"/>
    <x v="20"/>
    <x v="14"/>
    <s v="D.Heppell"/>
    <s v="ESS"/>
    <x v="1"/>
    <n v="114"/>
    <x v="111"/>
  </r>
  <r>
    <x v="1"/>
    <x v="20"/>
    <x v="14"/>
    <s v="B.Goddard"/>
    <s v="ESS"/>
    <x v="1"/>
    <n v="63"/>
    <x v="184"/>
  </r>
  <r>
    <x v="1"/>
    <x v="20"/>
    <x v="14"/>
    <s v="T.Bellchambers"/>
    <s v="ESS"/>
    <x v="3"/>
    <n v="81"/>
    <x v="29"/>
  </r>
  <r>
    <x v="1"/>
    <x v="20"/>
    <x v="14"/>
    <s v="T.Jonas"/>
    <s v="PTA"/>
    <x v="2"/>
    <n v="94"/>
    <x v="18"/>
  </r>
  <r>
    <x v="1"/>
    <x v="20"/>
    <x v="14"/>
    <s v="B.Fiorini"/>
    <s v="GCS"/>
    <x v="1"/>
    <n v="91"/>
    <x v="18"/>
  </r>
  <r>
    <x v="1"/>
    <x v="20"/>
    <x v="14"/>
    <s v="J.Short"/>
    <s v="RIC"/>
    <x v="2"/>
    <n v="103"/>
    <x v="35"/>
  </r>
  <r>
    <x v="1"/>
    <x v="20"/>
    <x v="14"/>
    <s v="M.Wallis"/>
    <s v="WBD"/>
    <x v="0"/>
    <n v="95"/>
    <x v="30"/>
  </r>
  <r>
    <x v="1"/>
    <x v="20"/>
    <x v="14"/>
    <s v="J.Johannisen"/>
    <s v="WBD"/>
    <x v="2"/>
    <n v="91"/>
    <x v="1"/>
  </r>
  <r>
    <x v="1"/>
    <x v="20"/>
    <x v="14"/>
    <s v="E.Langdon"/>
    <s v="FRE"/>
    <x v="0"/>
    <n v="70"/>
    <x v="40"/>
  </r>
  <r>
    <x v="1"/>
    <x v="20"/>
    <x v="14"/>
    <s v="B.Gibbs"/>
    <s v="ADE"/>
    <x v="1"/>
    <n v="102"/>
    <x v="19"/>
  </r>
  <r>
    <x v="1"/>
    <x v="20"/>
    <x v="14"/>
    <s v="J.Roughead"/>
    <s v="HAW"/>
    <x v="0"/>
    <n v="91"/>
    <x v="16"/>
  </r>
  <r>
    <x v="1"/>
    <x v="20"/>
    <x v="14"/>
    <s v="A.Witherden"/>
    <s v="BRL"/>
    <x v="2"/>
    <n v="102"/>
    <x v="72"/>
  </r>
  <r>
    <x v="1"/>
    <x v="20"/>
    <x v="14"/>
    <s v="J.Darling"/>
    <s v="WCE"/>
    <x v="0"/>
    <n v="68"/>
    <x v="146"/>
  </r>
  <r>
    <x v="1"/>
    <x v="20"/>
    <x v="14"/>
    <s v="J.Lewis"/>
    <s v="MEL"/>
    <x v="1"/>
    <n v="83"/>
    <x v="55"/>
  </r>
  <r>
    <x v="1"/>
    <x v="20"/>
    <x v="14"/>
    <s v="J.Kelly"/>
    <s v="GWS"/>
    <x v="1"/>
    <n v="125"/>
    <x v="102"/>
  </r>
  <r>
    <x v="1"/>
    <x v="20"/>
    <x v="14"/>
    <s v="J.Ziebell"/>
    <s v="NTH"/>
    <x v="1"/>
    <n v="80"/>
    <x v="42"/>
  </r>
  <r>
    <x v="1"/>
    <x v="20"/>
    <x v="14"/>
    <s v="J.Macmillan"/>
    <s v="NTH"/>
    <x v="2"/>
    <n v="88"/>
    <x v="0"/>
  </r>
  <r>
    <x v="1"/>
    <x v="20"/>
    <x v="14"/>
    <s v="J.Anderson"/>
    <s v="NTH"/>
    <x v="0"/>
    <n v="78"/>
    <x v="43"/>
  </r>
  <r>
    <x v="1"/>
    <x v="20"/>
    <x v="14"/>
    <s v="B.Parfitt"/>
    <s v="GEE"/>
    <x v="4"/>
    <n v="60"/>
    <x v="58"/>
  </r>
  <r>
    <x v="1"/>
    <x v="20"/>
    <x v="14"/>
    <s v="M.Adams"/>
    <s v="WBD"/>
    <x v="4"/>
    <n v="64"/>
    <x v="16"/>
  </r>
  <r>
    <x v="1"/>
    <x v="20"/>
    <x v="14"/>
    <s v="J.Viney"/>
    <s v="MEL"/>
    <x v="4"/>
    <n v="96"/>
    <x v="16"/>
  </r>
  <r>
    <x v="1"/>
    <x v="20"/>
    <x v="14"/>
    <s v="P.Ahern"/>
    <s v="NTH"/>
    <x v="4"/>
    <n v="69"/>
    <x v="109"/>
  </r>
  <r>
    <x v="1"/>
    <x v="0"/>
    <x v="15"/>
    <s v="D.Zaharakis"/>
    <s v="ESS"/>
    <x v="1"/>
    <n v="104"/>
    <x v="134"/>
  </r>
  <r>
    <x v="1"/>
    <x v="0"/>
    <x v="15"/>
    <s v="D.Parish"/>
    <s v="ESS"/>
    <x v="0"/>
    <n v="80"/>
    <x v="17"/>
  </r>
  <r>
    <x v="1"/>
    <x v="0"/>
    <x v="15"/>
    <s v="P.Ryder"/>
    <s v="PTA"/>
    <x v="3"/>
    <n v="96"/>
    <x v="91"/>
  </r>
  <r>
    <x v="1"/>
    <x v="0"/>
    <x v="15"/>
    <s v="C.Dixon"/>
    <s v="PTA"/>
    <x v="0"/>
    <n v="109"/>
    <x v="53"/>
  </r>
  <r>
    <x v="1"/>
    <x v="0"/>
    <x v="15"/>
    <s v="O.Wines"/>
    <s v="PTA"/>
    <x v="1"/>
    <n v="96"/>
    <x v="43"/>
  </r>
  <r>
    <x v="1"/>
    <x v="0"/>
    <x v="15"/>
    <s v="S.May"/>
    <s v="GCS"/>
    <x v="2"/>
    <n v="94"/>
    <x v="51"/>
  </r>
  <r>
    <x v="1"/>
    <x v="0"/>
    <x v="15"/>
    <s v="K.Lambert"/>
    <s v="RIC"/>
    <x v="0"/>
    <n v="72"/>
    <x v="0"/>
  </r>
  <r>
    <x v="1"/>
    <x v="0"/>
    <x v="15"/>
    <s v="D.Martin"/>
    <s v="RIC"/>
    <x v="1"/>
    <n v="134"/>
    <x v="68"/>
  </r>
  <r>
    <x v="1"/>
    <x v="0"/>
    <x v="15"/>
    <s v="B.Ellis"/>
    <s v="RIC"/>
    <x v="2"/>
    <n v="81"/>
    <x v="50"/>
  </r>
  <r>
    <x v="1"/>
    <x v="0"/>
    <x v="15"/>
    <s v="M.Bontempelli"/>
    <s v="WBD"/>
    <x v="1"/>
    <n v="107"/>
    <x v="74"/>
  </r>
  <r>
    <x v="1"/>
    <x v="0"/>
    <x v="15"/>
    <s v="J.Howe"/>
    <s v="COL"/>
    <x v="2"/>
    <n v="96"/>
    <x v="21"/>
  </r>
  <r>
    <x v="1"/>
    <x v="0"/>
    <x v="15"/>
    <s v="J.Kennedy"/>
    <s v="SYD"/>
    <x v="1"/>
    <n v="111"/>
    <x v="43"/>
  </r>
  <r>
    <x v="1"/>
    <x v="0"/>
    <x v="15"/>
    <s v="J.Hogan"/>
    <s v="MEL"/>
    <x v="0"/>
    <n v="78"/>
    <x v="55"/>
  </r>
  <r>
    <x v="1"/>
    <x v="0"/>
    <x v="15"/>
    <s v="C.Ward"/>
    <s v="GWS"/>
    <x v="1"/>
    <n v="106"/>
    <x v="42"/>
  </r>
  <r>
    <x v="1"/>
    <x v="0"/>
    <x v="15"/>
    <s v="J.Patton"/>
    <s v="GWS"/>
    <x v="0"/>
    <n v="81"/>
    <x v="52"/>
  </r>
  <r>
    <x v="1"/>
    <x v="0"/>
    <x v="15"/>
    <s v="B.Cunnington"/>
    <s v="NTH"/>
    <x v="1"/>
    <n v="104"/>
    <x v="63"/>
  </r>
  <r>
    <x v="1"/>
    <x v="0"/>
    <x v="15"/>
    <s v="L.McDonald"/>
    <s v="NTH"/>
    <x v="2"/>
    <n v="86"/>
    <x v="91"/>
  </r>
  <r>
    <x v="1"/>
    <x v="0"/>
    <x v="15"/>
    <s v="S.Savage"/>
    <s v="STK"/>
    <x v="2"/>
    <n v="85"/>
    <x v="1"/>
  </r>
  <r>
    <x v="1"/>
    <x v="0"/>
    <x v="15"/>
    <s v="S.Mayes"/>
    <s v="BRL"/>
    <x v="4"/>
    <n v="87"/>
    <x v="11"/>
  </r>
  <r>
    <x v="1"/>
    <x v="0"/>
    <x v="15"/>
    <s v="A.Christensen"/>
    <s v="BRL"/>
    <x v="4"/>
    <n v="62"/>
    <x v="77"/>
  </r>
  <r>
    <x v="1"/>
    <x v="0"/>
    <x v="15"/>
    <s v="N.Naitanui"/>
    <s v="WCE"/>
    <x v="4"/>
    <n v="107"/>
    <x v="40"/>
  </r>
  <r>
    <x v="1"/>
    <x v="0"/>
    <x v="15"/>
    <s v="J.Viney"/>
    <s v="MEL"/>
    <x v="4"/>
    <n v="90"/>
    <x v="16"/>
  </r>
  <r>
    <x v="1"/>
    <x v="1"/>
    <x v="15"/>
    <s v="D.Parish"/>
    <s v="ESS"/>
    <x v="0"/>
    <n v="81"/>
    <x v="54"/>
  </r>
  <r>
    <x v="1"/>
    <x v="1"/>
    <x v="15"/>
    <s v="D.Zaharakis"/>
    <s v="ESS"/>
    <x v="1"/>
    <n v="104"/>
    <x v="85"/>
  </r>
  <r>
    <x v="1"/>
    <x v="1"/>
    <x v="15"/>
    <s v="C.Dixon"/>
    <s v="PTA"/>
    <x v="0"/>
    <n v="111"/>
    <x v="57"/>
  </r>
  <r>
    <x v="1"/>
    <x v="1"/>
    <x v="15"/>
    <s v="O.Wines"/>
    <s v="PTA"/>
    <x v="1"/>
    <n v="106"/>
    <x v="152"/>
  </r>
  <r>
    <x v="1"/>
    <x v="1"/>
    <x v="15"/>
    <s v="S.May"/>
    <s v="GCS"/>
    <x v="2"/>
    <n v="91"/>
    <x v="91"/>
  </r>
  <r>
    <x v="1"/>
    <x v="1"/>
    <x v="15"/>
    <s v="K.Lambert"/>
    <s v="RIC"/>
    <x v="0"/>
    <n v="66"/>
    <x v="79"/>
  </r>
  <r>
    <x v="1"/>
    <x v="1"/>
    <x v="15"/>
    <s v="D.Martin"/>
    <s v="RIC"/>
    <x v="1"/>
    <n v="143"/>
    <x v="151"/>
  </r>
  <r>
    <x v="1"/>
    <x v="1"/>
    <x v="15"/>
    <s v="B.Ellis"/>
    <s v="RIC"/>
    <x v="2"/>
    <n v="73"/>
    <x v="100"/>
  </r>
  <r>
    <x v="1"/>
    <x v="1"/>
    <x v="15"/>
    <s v="M.Bontempelli"/>
    <s v="WBD"/>
    <x v="1"/>
    <n v="106"/>
    <x v="57"/>
  </r>
  <r>
    <x v="1"/>
    <x v="1"/>
    <x v="15"/>
    <s v="J.Howe"/>
    <s v="COL"/>
    <x v="2"/>
    <n v="101"/>
    <x v="37"/>
  </r>
  <r>
    <x v="1"/>
    <x v="1"/>
    <x v="15"/>
    <s v="J.Kennedy"/>
    <s v="SYD"/>
    <x v="1"/>
    <n v="111"/>
    <x v="47"/>
  </r>
  <r>
    <x v="1"/>
    <x v="1"/>
    <x v="15"/>
    <s v="N.Naitanui"/>
    <s v="WCE"/>
    <x v="3"/>
    <n v="94"/>
    <x v="69"/>
  </r>
  <r>
    <x v="1"/>
    <x v="1"/>
    <x v="15"/>
    <s v="J.Hogan"/>
    <s v="MEL"/>
    <x v="0"/>
    <n v="95"/>
    <x v="113"/>
  </r>
  <r>
    <x v="1"/>
    <x v="1"/>
    <x v="15"/>
    <s v="C.Ward"/>
    <s v="GWS"/>
    <x v="1"/>
    <n v="108"/>
    <x v="31"/>
  </r>
  <r>
    <x v="1"/>
    <x v="1"/>
    <x v="15"/>
    <s v="J.Patton"/>
    <s v="GWS"/>
    <x v="0"/>
    <n v="75"/>
    <x v="50"/>
  </r>
  <r>
    <x v="1"/>
    <x v="1"/>
    <x v="15"/>
    <s v="B.Cunnington"/>
    <s v="NTH"/>
    <x v="1"/>
    <n v="95"/>
    <x v="91"/>
  </r>
  <r>
    <x v="1"/>
    <x v="1"/>
    <x v="15"/>
    <s v="L.McDonald"/>
    <s v="NTH"/>
    <x v="2"/>
    <n v="85"/>
    <x v="94"/>
  </r>
  <r>
    <x v="1"/>
    <x v="1"/>
    <x v="15"/>
    <s v="S.Savage"/>
    <s v="STK"/>
    <x v="2"/>
    <n v="88"/>
    <x v="63"/>
  </r>
  <r>
    <x v="1"/>
    <x v="1"/>
    <x v="15"/>
    <s v="P.Ryder"/>
    <s v="PTA"/>
    <x v="4"/>
    <n v="100"/>
    <x v="16"/>
  </r>
  <r>
    <x v="1"/>
    <x v="1"/>
    <x v="15"/>
    <s v="M.Wallis"/>
    <s v="WBD"/>
    <x v="4"/>
    <n v="78"/>
    <x v="16"/>
  </r>
  <r>
    <x v="1"/>
    <x v="1"/>
    <x v="15"/>
    <s v="A.Christensen"/>
    <s v="BRL"/>
    <x v="4"/>
    <n v="78"/>
    <x v="35"/>
  </r>
  <r>
    <x v="1"/>
    <x v="1"/>
    <x v="15"/>
    <s v="A.Brayshaw"/>
    <s v="MEL"/>
    <x v="4"/>
    <n v="62"/>
    <x v="16"/>
  </r>
  <r>
    <x v="1"/>
    <x v="2"/>
    <x v="15"/>
    <s v="D.Parish"/>
    <s v="ESS"/>
    <x v="0"/>
    <n v="77"/>
    <x v="13"/>
  </r>
  <r>
    <x v="1"/>
    <x v="2"/>
    <x v="15"/>
    <s v="D.Zaharakis"/>
    <s v="ESS"/>
    <x v="1"/>
    <n v="100"/>
    <x v="6"/>
  </r>
  <r>
    <x v="1"/>
    <x v="2"/>
    <x v="15"/>
    <s v="C.Dixon"/>
    <s v="PTA"/>
    <x v="0"/>
    <n v="104"/>
    <x v="98"/>
  </r>
  <r>
    <x v="1"/>
    <x v="2"/>
    <x v="15"/>
    <s v="O.Wines"/>
    <s v="PTA"/>
    <x v="1"/>
    <n v="106"/>
    <x v="19"/>
  </r>
  <r>
    <x v="1"/>
    <x v="2"/>
    <x v="15"/>
    <s v="S.May"/>
    <s v="GCS"/>
    <x v="2"/>
    <n v="87"/>
    <x v="77"/>
  </r>
  <r>
    <x v="1"/>
    <x v="2"/>
    <x v="15"/>
    <s v="K.Lambert"/>
    <s v="RIC"/>
    <x v="0"/>
    <n v="63"/>
    <x v="6"/>
  </r>
  <r>
    <x v="1"/>
    <x v="2"/>
    <x v="15"/>
    <s v="D.Martin"/>
    <s v="RIC"/>
    <x v="1"/>
    <n v="137"/>
    <x v="43"/>
  </r>
  <r>
    <x v="1"/>
    <x v="2"/>
    <x v="15"/>
    <s v="M.Bontempelli"/>
    <s v="WBD"/>
    <x v="1"/>
    <n v="108"/>
    <x v="48"/>
  </r>
  <r>
    <x v="1"/>
    <x v="2"/>
    <x v="15"/>
    <s v="J.Howe"/>
    <s v="COL"/>
    <x v="2"/>
    <n v="101"/>
    <x v="1"/>
  </r>
  <r>
    <x v="1"/>
    <x v="2"/>
    <x v="15"/>
    <s v="N.Wilson"/>
    <s v="FRE"/>
    <x v="2"/>
    <n v="83"/>
    <x v="83"/>
  </r>
  <r>
    <x v="1"/>
    <x v="2"/>
    <x v="15"/>
    <s v="J.Kennedy"/>
    <s v="SYD"/>
    <x v="1"/>
    <n v="108"/>
    <x v="1"/>
  </r>
  <r>
    <x v="1"/>
    <x v="2"/>
    <x v="15"/>
    <s v="N.Naitanui"/>
    <s v="WCE"/>
    <x v="3"/>
    <n v="97"/>
    <x v="72"/>
  </r>
  <r>
    <x v="1"/>
    <x v="2"/>
    <x v="15"/>
    <s v="J.Hogan"/>
    <s v="MEL"/>
    <x v="0"/>
    <n v="107"/>
    <x v="41"/>
  </r>
  <r>
    <x v="1"/>
    <x v="2"/>
    <x v="15"/>
    <s v="C.Ward"/>
    <s v="GWS"/>
    <x v="1"/>
    <n v="112"/>
    <x v="20"/>
  </r>
  <r>
    <x v="1"/>
    <x v="2"/>
    <x v="15"/>
    <s v="J.Patton"/>
    <s v="GWS"/>
    <x v="0"/>
    <n v="91"/>
    <x v="147"/>
  </r>
  <r>
    <x v="1"/>
    <x v="2"/>
    <x v="15"/>
    <s v="B.Cunnington"/>
    <s v="NTH"/>
    <x v="1"/>
    <n v="93"/>
    <x v="42"/>
  </r>
  <r>
    <x v="1"/>
    <x v="2"/>
    <x v="15"/>
    <s v="L.McDonald"/>
    <s v="NTH"/>
    <x v="2"/>
    <n v="85"/>
    <x v="9"/>
  </r>
  <r>
    <x v="1"/>
    <x v="2"/>
    <x v="15"/>
    <s v="S.Savage"/>
    <s v="STK"/>
    <x v="2"/>
    <n v="93"/>
    <x v="37"/>
  </r>
  <r>
    <x v="1"/>
    <x v="2"/>
    <x v="15"/>
    <s v="P.Ryder"/>
    <s v="PTA"/>
    <x v="4"/>
    <n v="106"/>
    <x v="16"/>
  </r>
  <r>
    <x v="1"/>
    <x v="2"/>
    <x v="15"/>
    <s v="B.Ellis"/>
    <s v="RIC"/>
    <x v="4"/>
    <n v="70"/>
    <x v="11"/>
  </r>
  <r>
    <x v="1"/>
    <x v="2"/>
    <x v="15"/>
    <s v="M.Wallis"/>
    <s v="WBD"/>
    <x v="4"/>
    <n v="82"/>
    <x v="12"/>
  </r>
  <r>
    <x v="1"/>
    <x v="2"/>
    <x v="15"/>
    <s v="A.Christensen"/>
    <s v="BRL"/>
    <x v="4"/>
    <n v="75"/>
    <x v="11"/>
  </r>
  <r>
    <x v="1"/>
    <x v="3"/>
    <x v="15"/>
    <s v="D.Zaharakis"/>
    <s v="ESS"/>
    <x v="1"/>
    <n v="101"/>
    <x v="43"/>
  </r>
  <r>
    <x v="1"/>
    <x v="3"/>
    <x v="15"/>
    <s v="C.Dixon"/>
    <s v="PTA"/>
    <x v="0"/>
    <n v="97"/>
    <x v="44"/>
  </r>
  <r>
    <x v="1"/>
    <x v="3"/>
    <x v="15"/>
    <s v="O.Wines"/>
    <s v="PTA"/>
    <x v="1"/>
    <n v="102"/>
    <x v="55"/>
  </r>
  <r>
    <x v="1"/>
    <x v="3"/>
    <x v="15"/>
    <s v="B.Ellis"/>
    <s v="RIC"/>
    <x v="2"/>
    <n v="63"/>
    <x v="28"/>
  </r>
  <r>
    <x v="1"/>
    <x v="3"/>
    <x v="15"/>
    <s v="K.Lambert"/>
    <s v="RIC"/>
    <x v="0"/>
    <n v="69"/>
    <x v="15"/>
  </r>
  <r>
    <x v="1"/>
    <x v="3"/>
    <x v="15"/>
    <s v="D.Martin"/>
    <s v="RIC"/>
    <x v="1"/>
    <n v="142"/>
    <x v="119"/>
  </r>
  <r>
    <x v="1"/>
    <x v="3"/>
    <x v="15"/>
    <s v="M.Wallis"/>
    <s v="WBD"/>
    <x v="0"/>
    <n v="83"/>
    <x v="4"/>
  </r>
  <r>
    <x v="1"/>
    <x v="3"/>
    <x v="15"/>
    <s v="M.Bontempelli"/>
    <s v="WBD"/>
    <x v="1"/>
    <n v="108"/>
    <x v="62"/>
  </r>
  <r>
    <x v="1"/>
    <x v="3"/>
    <x v="15"/>
    <s v="J.Howe"/>
    <s v="COL"/>
    <x v="2"/>
    <n v="91"/>
    <x v="110"/>
  </r>
  <r>
    <x v="1"/>
    <x v="3"/>
    <x v="15"/>
    <s v="N.Wilson"/>
    <s v="FRE"/>
    <x v="2"/>
    <n v="80"/>
    <x v="44"/>
  </r>
  <r>
    <x v="1"/>
    <x v="3"/>
    <x v="15"/>
    <s v="J.Kennedy"/>
    <s v="SYD"/>
    <x v="1"/>
    <n v="96"/>
    <x v="116"/>
  </r>
  <r>
    <x v="1"/>
    <x v="3"/>
    <x v="15"/>
    <s v="N.Naitanui"/>
    <s v="WCE"/>
    <x v="3"/>
    <n v="94"/>
    <x v="1"/>
  </r>
  <r>
    <x v="1"/>
    <x v="3"/>
    <x v="15"/>
    <s v="J.Hogan"/>
    <s v="MEL"/>
    <x v="0"/>
    <n v="112"/>
    <x v="85"/>
  </r>
  <r>
    <x v="1"/>
    <x v="3"/>
    <x v="15"/>
    <s v="C.Ward"/>
    <s v="GWS"/>
    <x v="1"/>
    <n v="113"/>
    <x v="57"/>
  </r>
  <r>
    <x v="1"/>
    <x v="3"/>
    <x v="15"/>
    <s v="J.Patton"/>
    <s v="GWS"/>
    <x v="0"/>
    <n v="84"/>
    <x v="58"/>
  </r>
  <r>
    <x v="1"/>
    <x v="3"/>
    <x v="15"/>
    <s v="B.Cunnington"/>
    <s v="NTH"/>
    <x v="1"/>
    <n v="97"/>
    <x v="53"/>
  </r>
  <r>
    <x v="1"/>
    <x v="3"/>
    <x v="15"/>
    <s v="L.McDonald"/>
    <s v="NTH"/>
    <x v="2"/>
    <n v="85"/>
    <x v="69"/>
  </r>
  <r>
    <x v="1"/>
    <x v="3"/>
    <x v="15"/>
    <s v="S.Savage"/>
    <s v="STK"/>
    <x v="2"/>
    <n v="96"/>
    <x v="47"/>
  </r>
  <r>
    <x v="1"/>
    <x v="3"/>
    <x v="15"/>
    <s v="D.Parish"/>
    <s v="ESS"/>
    <x v="4"/>
    <n v="75"/>
    <x v="30"/>
  </r>
  <r>
    <x v="1"/>
    <x v="3"/>
    <x v="15"/>
    <s v="P.Ryder"/>
    <s v="PTA"/>
    <x v="4"/>
    <n v="106"/>
    <x v="16"/>
  </r>
  <r>
    <x v="1"/>
    <x v="3"/>
    <x v="15"/>
    <s v="S.May"/>
    <s v="GCS"/>
    <x v="4"/>
    <n v="77"/>
    <x v="46"/>
  </r>
  <r>
    <x v="1"/>
    <x v="3"/>
    <x v="15"/>
    <s v="A.Christensen"/>
    <s v="BRL"/>
    <x v="4"/>
    <n v="79"/>
    <x v="19"/>
  </r>
  <r>
    <x v="1"/>
    <x v="4"/>
    <x v="15"/>
    <s v="D.Zaharakis"/>
    <s v="ESS"/>
    <x v="1"/>
    <n v="103"/>
    <x v="57"/>
  </r>
  <r>
    <x v="1"/>
    <x v="4"/>
    <x v="15"/>
    <s v="C.Dixon"/>
    <s v="PTA"/>
    <x v="0"/>
    <n v="90"/>
    <x v="61"/>
  </r>
  <r>
    <x v="1"/>
    <x v="4"/>
    <x v="15"/>
    <s v="O.Wines"/>
    <s v="PTA"/>
    <x v="1"/>
    <n v="105"/>
    <x v="48"/>
  </r>
  <r>
    <x v="1"/>
    <x v="4"/>
    <x v="15"/>
    <s v="K.Lambert"/>
    <s v="RIC"/>
    <x v="0"/>
    <n v="75"/>
    <x v="15"/>
  </r>
  <r>
    <x v="1"/>
    <x v="4"/>
    <x v="15"/>
    <s v="D.Martin"/>
    <s v="RIC"/>
    <x v="1"/>
    <n v="136"/>
    <x v="3"/>
  </r>
  <r>
    <x v="1"/>
    <x v="4"/>
    <x v="15"/>
    <s v="M.Bontempelli"/>
    <s v="WBD"/>
    <x v="1"/>
    <n v="103"/>
    <x v="55"/>
  </r>
  <r>
    <x v="1"/>
    <x v="4"/>
    <x v="15"/>
    <s v="J.Howe"/>
    <s v="COL"/>
    <x v="2"/>
    <n v="88"/>
    <x v="94"/>
  </r>
  <r>
    <x v="1"/>
    <x v="4"/>
    <x v="15"/>
    <s v="N.Wilson"/>
    <s v="FRE"/>
    <x v="2"/>
    <n v="86"/>
    <x v="12"/>
  </r>
  <r>
    <x v="1"/>
    <x v="4"/>
    <x v="15"/>
    <s v="H.Greenwood"/>
    <s v="ADE"/>
    <x v="1"/>
    <n v="79"/>
    <x v="33"/>
  </r>
  <r>
    <x v="1"/>
    <x v="4"/>
    <x v="15"/>
    <s v="J.Kennedy"/>
    <s v="SYD"/>
    <x v="1"/>
    <n v="86"/>
    <x v="13"/>
  </r>
  <r>
    <x v="1"/>
    <x v="4"/>
    <x v="15"/>
    <s v="A.Christensen"/>
    <s v="BRL"/>
    <x v="0"/>
    <n v="74"/>
    <x v="86"/>
  </r>
  <r>
    <x v="1"/>
    <x v="4"/>
    <x v="15"/>
    <s v="N.Naitanui"/>
    <s v="WCE"/>
    <x v="3"/>
    <n v="95"/>
    <x v="8"/>
  </r>
  <r>
    <x v="1"/>
    <x v="4"/>
    <x v="15"/>
    <s v="J.Hogan"/>
    <s v="MEL"/>
    <x v="0"/>
    <n v="115"/>
    <x v="54"/>
  </r>
  <r>
    <x v="1"/>
    <x v="4"/>
    <x v="15"/>
    <s v="C.Ward"/>
    <s v="GWS"/>
    <x v="1"/>
    <n v="113"/>
    <x v="8"/>
  </r>
  <r>
    <x v="1"/>
    <x v="4"/>
    <x v="15"/>
    <s v="H.Shaw"/>
    <s v="GWS"/>
    <x v="2"/>
    <n v="85"/>
    <x v="54"/>
  </r>
  <r>
    <x v="1"/>
    <x v="4"/>
    <x v="15"/>
    <s v="J.Patton"/>
    <s v="GWS"/>
    <x v="0"/>
    <n v="76"/>
    <x v="120"/>
  </r>
  <r>
    <x v="1"/>
    <x v="4"/>
    <x v="15"/>
    <s v="L.McDonald"/>
    <s v="NTH"/>
    <x v="2"/>
    <n v="81"/>
    <x v="74"/>
  </r>
  <r>
    <x v="1"/>
    <x v="4"/>
    <x v="15"/>
    <s v="S.Savage"/>
    <s v="STK"/>
    <x v="2"/>
    <n v="91"/>
    <x v="71"/>
  </r>
  <r>
    <x v="1"/>
    <x v="4"/>
    <x v="15"/>
    <s v="P.Ryder"/>
    <s v="PTA"/>
    <x v="4"/>
    <n v="103"/>
    <x v="16"/>
  </r>
  <r>
    <x v="1"/>
    <x v="4"/>
    <x v="15"/>
    <s v="B.Ellis"/>
    <s v="RIC"/>
    <x v="4"/>
    <n v="55"/>
    <x v="79"/>
  </r>
  <r>
    <x v="1"/>
    <x v="4"/>
    <x v="15"/>
    <s v="J.de Goey"/>
    <s v="COL"/>
    <x v="4"/>
    <n v="73"/>
    <x v="42"/>
  </r>
  <r>
    <x v="1"/>
    <x v="4"/>
    <x v="15"/>
    <s v="B.Cunnington"/>
    <s v="NTH"/>
    <x v="4"/>
    <n v="105"/>
    <x v="118"/>
  </r>
  <r>
    <x v="1"/>
    <x v="5"/>
    <x v="15"/>
    <s v="D.Zaharakis"/>
    <s v="ESS"/>
    <x v="1"/>
    <n v="100"/>
    <x v="20"/>
  </r>
  <r>
    <x v="1"/>
    <x v="5"/>
    <x v="15"/>
    <s v="C.Dixon"/>
    <s v="PTA"/>
    <x v="0"/>
    <n v="86"/>
    <x v="85"/>
  </r>
  <r>
    <x v="1"/>
    <x v="5"/>
    <x v="15"/>
    <s v="O.Wines"/>
    <s v="PTA"/>
    <x v="1"/>
    <n v="98"/>
    <x v="98"/>
  </r>
  <r>
    <x v="1"/>
    <x v="5"/>
    <x v="15"/>
    <s v="K.Lambert"/>
    <s v="RIC"/>
    <x v="0"/>
    <n v="76"/>
    <x v="17"/>
  </r>
  <r>
    <x v="1"/>
    <x v="5"/>
    <x v="15"/>
    <s v="D.Martin"/>
    <s v="RIC"/>
    <x v="1"/>
    <n v="125"/>
    <x v="64"/>
  </r>
  <r>
    <x v="1"/>
    <x v="5"/>
    <x v="15"/>
    <s v="M.Bontempelli"/>
    <s v="WBD"/>
    <x v="1"/>
    <n v="121"/>
    <x v="113"/>
  </r>
  <r>
    <x v="1"/>
    <x v="5"/>
    <x v="15"/>
    <s v="J.Howe"/>
    <s v="COL"/>
    <x v="2"/>
    <n v="103"/>
    <x v="59"/>
  </r>
  <r>
    <x v="1"/>
    <x v="5"/>
    <x v="15"/>
    <s v="J.de Goey"/>
    <s v="COL"/>
    <x v="0"/>
    <n v="72"/>
    <x v="108"/>
  </r>
  <r>
    <x v="1"/>
    <x v="5"/>
    <x v="15"/>
    <s v="N.Wilson"/>
    <s v="FRE"/>
    <x v="2"/>
    <n v="87"/>
    <x v="91"/>
  </r>
  <r>
    <x v="1"/>
    <x v="5"/>
    <x v="15"/>
    <s v="J.Kennedy"/>
    <s v="SYD"/>
    <x v="1"/>
    <n v="93"/>
    <x v="41"/>
  </r>
  <r>
    <x v="1"/>
    <x v="5"/>
    <x v="15"/>
    <s v="N.Naitanui"/>
    <s v="WCE"/>
    <x v="3"/>
    <n v="87"/>
    <x v="39"/>
  </r>
  <r>
    <x v="1"/>
    <x v="5"/>
    <x v="15"/>
    <s v="J.Hogan"/>
    <s v="MEL"/>
    <x v="0"/>
    <n v="105"/>
    <x v="73"/>
  </r>
  <r>
    <x v="1"/>
    <x v="5"/>
    <x v="15"/>
    <s v="C.Ward"/>
    <s v="GWS"/>
    <x v="1"/>
    <n v="108"/>
    <x v="29"/>
  </r>
  <r>
    <x v="1"/>
    <x v="5"/>
    <x v="15"/>
    <s v="H.Shaw"/>
    <s v="GWS"/>
    <x v="2"/>
    <n v="82"/>
    <x v="19"/>
  </r>
  <r>
    <x v="1"/>
    <x v="5"/>
    <x v="15"/>
    <s v="J.Patton"/>
    <s v="GWS"/>
    <x v="0"/>
    <n v="76"/>
    <x v="42"/>
  </r>
  <r>
    <x v="1"/>
    <x v="5"/>
    <x v="15"/>
    <s v="B.Cunnington"/>
    <s v="NTH"/>
    <x v="1"/>
    <n v="105"/>
    <x v="67"/>
  </r>
  <r>
    <x v="1"/>
    <x v="5"/>
    <x v="15"/>
    <s v="R.Tarrant"/>
    <s v="NTH"/>
    <x v="2"/>
    <n v="79"/>
    <x v="50"/>
  </r>
  <r>
    <x v="1"/>
    <x v="5"/>
    <x v="15"/>
    <s v="S.Savage"/>
    <s v="STK"/>
    <x v="2"/>
    <n v="94"/>
    <x v="12"/>
  </r>
  <r>
    <x v="1"/>
    <x v="5"/>
    <x v="15"/>
    <s v="P.Ryder"/>
    <s v="PTA"/>
    <x v="4"/>
    <n v="103"/>
    <x v="16"/>
  </r>
  <r>
    <x v="1"/>
    <x v="5"/>
    <x v="15"/>
    <s v="B.Ellis"/>
    <s v="RIC"/>
    <x v="4"/>
    <n v="55"/>
    <x v="16"/>
  </r>
  <r>
    <x v="1"/>
    <x v="5"/>
    <x v="15"/>
    <s v="A.Christensen"/>
    <s v="BRL"/>
    <x v="4"/>
    <n v="75"/>
    <x v="11"/>
  </r>
  <r>
    <x v="1"/>
    <x v="5"/>
    <x v="15"/>
    <s v="L.McDonald"/>
    <s v="NTH"/>
    <x v="4"/>
    <n v="84"/>
    <x v="52"/>
  </r>
  <r>
    <x v="1"/>
    <x v="6"/>
    <x v="15"/>
    <s v="D.Parish"/>
    <s v="ESS"/>
    <x v="0"/>
    <n v="77"/>
    <x v="23"/>
  </r>
  <r>
    <x v="1"/>
    <x v="6"/>
    <x v="15"/>
    <s v="D.Zaharakis"/>
    <s v="ESS"/>
    <x v="1"/>
    <n v="100"/>
    <x v="3"/>
  </r>
  <r>
    <x v="1"/>
    <x v="6"/>
    <x v="15"/>
    <s v="C.Dixon"/>
    <s v="PTA"/>
    <x v="0"/>
    <n v="76"/>
    <x v="13"/>
  </r>
  <r>
    <x v="1"/>
    <x v="6"/>
    <x v="15"/>
    <s v="O.Wines"/>
    <s v="PTA"/>
    <x v="1"/>
    <n v="84"/>
    <x v="96"/>
  </r>
  <r>
    <x v="1"/>
    <x v="6"/>
    <x v="15"/>
    <s v="K.Lambert"/>
    <s v="RIC"/>
    <x v="0"/>
    <n v="88"/>
    <x v="20"/>
  </r>
  <r>
    <x v="1"/>
    <x v="6"/>
    <x v="15"/>
    <s v="D.Martin"/>
    <s v="RIC"/>
    <x v="1"/>
    <n v="109"/>
    <x v="9"/>
  </r>
  <r>
    <x v="1"/>
    <x v="6"/>
    <x v="15"/>
    <s v="J.Howe"/>
    <s v="COL"/>
    <x v="2"/>
    <n v="97"/>
    <x v="1"/>
  </r>
  <r>
    <x v="1"/>
    <x v="6"/>
    <x v="15"/>
    <s v="N.Wilson"/>
    <s v="FRE"/>
    <x v="2"/>
    <n v="80"/>
    <x v="91"/>
  </r>
  <r>
    <x v="1"/>
    <x v="6"/>
    <x v="15"/>
    <s v="R.Douglas"/>
    <s v="ADE"/>
    <x v="1"/>
    <n v="108"/>
    <x v="27"/>
  </r>
  <r>
    <x v="1"/>
    <x v="6"/>
    <x v="15"/>
    <s v="J.Kennedy"/>
    <s v="SYD"/>
    <x v="1"/>
    <n v="105"/>
    <x v="103"/>
  </r>
  <r>
    <x v="1"/>
    <x v="6"/>
    <x v="15"/>
    <s v="N.Naitanui"/>
    <s v="WCE"/>
    <x v="3"/>
    <n v="88"/>
    <x v="43"/>
  </r>
  <r>
    <x v="1"/>
    <x v="6"/>
    <x v="15"/>
    <s v="J.Hogan"/>
    <s v="MEL"/>
    <x v="0"/>
    <n v="102"/>
    <x v="80"/>
  </r>
  <r>
    <x v="1"/>
    <x v="6"/>
    <x v="15"/>
    <s v="C.Ward"/>
    <s v="GWS"/>
    <x v="1"/>
    <n v="103"/>
    <x v="42"/>
  </r>
  <r>
    <x v="1"/>
    <x v="6"/>
    <x v="15"/>
    <s v="H.Shaw"/>
    <s v="GWS"/>
    <x v="2"/>
    <n v="78"/>
    <x v="64"/>
  </r>
  <r>
    <x v="1"/>
    <x v="6"/>
    <x v="15"/>
    <s v="J.Patton"/>
    <s v="GWS"/>
    <x v="0"/>
    <n v="78"/>
    <x v="61"/>
  </r>
  <r>
    <x v="1"/>
    <x v="6"/>
    <x v="15"/>
    <s v="B.Cunnington"/>
    <s v="NTH"/>
    <x v="1"/>
    <n v="106"/>
    <x v="6"/>
  </r>
  <r>
    <x v="1"/>
    <x v="6"/>
    <x v="15"/>
    <s v="L.McDonald"/>
    <s v="NTH"/>
    <x v="2"/>
    <n v="80"/>
    <x v="29"/>
  </r>
  <r>
    <x v="1"/>
    <x v="6"/>
    <x v="15"/>
    <s v="S.Savage"/>
    <s v="STK"/>
    <x v="2"/>
    <n v="90"/>
    <x v="6"/>
  </r>
  <r>
    <x v="1"/>
    <x v="6"/>
    <x v="15"/>
    <s v="P.Ryder"/>
    <s v="PTA"/>
    <x v="4"/>
    <n v="99"/>
    <x v="77"/>
  </r>
  <r>
    <x v="1"/>
    <x v="6"/>
    <x v="15"/>
    <s v="B.Ellis"/>
    <s v="RIC"/>
    <x v="4"/>
    <n v="55"/>
    <x v="16"/>
  </r>
  <r>
    <x v="1"/>
    <x v="6"/>
    <x v="15"/>
    <s v="M.Bontempelli"/>
    <s v="WBD"/>
    <x v="4"/>
    <n v="121"/>
    <x v="16"/>
  </r>
  <r>
    <x v="1"/>
    <x v="6"/>
    <x v="15"/>
    <s v="J.de Goey"/>
    <s v="COL"/>
    <x v="4"/>
    <n v="75"/>
    <x v="38"/>
  </r>
  <r>
    <x v="1"/>
    <x v="7"/>
    <x v="15"/>
    <s v="D.Zaharakis"/>
    <s v="ESS"/>
    <x v="1"/>
    <n v="107"/>
    <x v="31"/>
  </r>
  <r>
    <x v="1"/>
    <x v="7"/>
    <x v="15"/>
    <s v="P.Ryder"/>
    <s v="PTA"/>
    <x v="3"/>
    <n v="100"/>
    <x v="31"/>
  </r>
  <r>
    <x v="1"/>
    <x v="7"/>
    <x v="15"/>
    <s v="C.Wingard"/>
    <s v="PTA"/>
    <x v="0"/>
    <n v="63"/>
    <x v="96"/>
  </r>
  <r>
    <x v="1"/>
    <x v="7"/>
    <x v="15"/>
    <s v="O.Wines"/>
    <s v="PTA"/>
    <x v="1"/>
    <n v="84"/>
    <x v="19"/>
  </r>
  <r>
    <x v="1"/>
    <x v="7"/>
    <x v="15"/>
    <s v="C.Dixon"/>
    <s v="PTA"/>
    <x v="0"/>
    <n v="76"/>
    <x v="13"/>
  </r>
  <r>
    <x v="1"/>
    <x v="7"/>
    <x v="15"/>
    <s v="K.Lambert"/>
    <s v="RIC"/>
    <x v="0"/>
    <n v="95"/>
    <x v="40"/>
  </r>
  <r>
    <x v="1"/>
    <x v="7"/>
    <x v="15"/>
    <s v="D.Martin"/>
    <s v="RIC"/>
    <x v="1"/>
    <n v="102"/>
    <x v="88"/>
  </r>
  <r>
    <x v="1"/>
    <x v="7"/>
    <x v="15"/>
    <s v="C.Daniel"/>
    <s v="WBD"/>
    <x v="0"/>
    <n v="84"/>
    <x v="85"/>
  </r>
  <r>
    <x v="1"/>
    <x v="7"/>
    <x v="15"/>
    <s v="M.Bontempelli"/>
    <s v="WBD"/>
    <x v="1"/>
    <n v="127"/>
    <x v="27"/>
  </r>
  <r>
    <x v="1"/>
    <x v="7"/>
    <x v="15"/>
    <s v="J.Howe"/>
    <s v="COL"/>
    <x v="2"/>
    <n v="104"/>
    <x v="38"/>
  </r>
  <r>
    <x v="1"/>
    <x v="7"/>
    <x v="15"/>
    <s v="J.Kennedy"/>
    <s v="SYD"/>
    <x v="1"/>
    <n v="100"/>
    <x v="51"/>
  </r>
  <r>
    <x v="1"/>
    <x v="7"/>
    <x v="15"/>
    <s v="J.Hogan"/>
    <s v="MEL"/>
    <x v="0"/>
    <n v="95"/>
    <x v="3"/>
  </r>
  <r>
    <x v="1"/>
    <x v="7"/>
    <x v="15"/>
    <s v="C.Ward"/>
    <s v="GWS"/>
    <x v="1"/>
    <n v="101"/>
    <x v="72"/>
  </r>
  <r>
    <x v="1"/>
    <x v="7"/>
    <x v="15"/>
    <s v="H.Shaw"/>
    <s v="GWS"/>
    <x v="2"/>
    <n v="83"/>
    <x v="85"/>
  </r>
  <r>
    <x v="1"/>
    <x v="7"/>
    <x v="15"/>
    <s v="B.Cunnington"/>
    <s v="NTH"/>
    <x v="1"/>
    <n v="118"/>
    <x v="36"/>
  </r>
  <r>
    <x v="1"/>
    <x v="7"/>
    <x v="15"/>
    <s v="R.Tarrant"/>
    <s v="NTH"/>
    <x v="2"/>
    <n v="75"/>
    <x v="105"/>
  </r>
  <r>
    <x v="1"/>
    <x v="7"/>
    <x v="15"/>
    <s v="L.McDonald"/>
    <s v="NTH"/>
    <x v="2"/>
    <n v="80"/>
    <x v="69"/>
  </r>
  <r>
    <x v="1"/>
    <x v="7"/>
    <x v="15"/>
    <s v="S.Savage"/>
    <s v="STK"/>
    <x v="2"/>
    <n v="81"/>
    <x v="7"/>
  </r>
  <r>
    <x v="1"/>
    <x v="7"/>
    <x v="15"/>
    <s v="D.Wells"/>
    <s v="COL"/>
    <x v="4"/>
    <n v="55"/>
    <x v="30"/>
  </r>
  <r>
    <x v="1"/>
    <x v="7"/>
    <x v="15"/>
    <s v="R.Sloane"/>
    <s v="ADE"/>
    <x v="4"/>
    <n v="95"/>
    <x v="16"/>
  </r>
  <r>
    <x v="1"/>
    <x v="7"/>
    <x v="15"/>
    <s v="R.Douglas"/>
    <s v="ADE"/>
    <x v="4"/>
    <n v="98"/>
    <x v="88"/>
  </r>
  <r>
    <x v="1"/>
    <x v="7"/>
    <x v="15"/>
    <s v="N.Naitanui"/>
    <s v="WCE"/>
    <x v="4"/>
    <n v="88"/>
    <x v="16"/>
  </r>
  <r>
    <x v="1"/>
    <x v="8"/>
    <x v="15"/>
    <s v="D.Zaharakis"/>
    <s v="ESS"/>
    <x v="1"/>
    <n v="108"/>
    <x v="19"/>
  </r>
  <r>
    <x v="1"/>
    <x v="8"/>
    <x v="15"/>
    <s v="C.Wingard"/>
    <s v="PTA"/>
    <x v="0"/>
    <n v="62"/>
    <x v="52"/>
  </r>
  <r>
    <x v="1"/>
    <x v="8"/>
    <x v="15"/>
    <s v="O.Wines"/>
    <s v="PTA"/>
    <x v="1"/>
    <n v="89"/>
    <x v="62"/>
  </r>
  <r>
    <x v="1"/>
    <x v="8"/>
    <x v="15"/>
    <s v="K.Lambert"/>
    <s v="RIC"/>
    <x v="0"/>
    <n v="86"/>
    <x v="88"/>
  </r>
  <r>
    <x v="1"/>
    <x v="8"/>
    <x v="15"/>
    <s v="D.Martin"/>
    <s v="RIC"/>
    <x v="1"/>
    <n v="94"/>
    <x v="8"/>
  </r>
  <r>
    <x v="1"/>
    <x v="8"/>
    <x v="15"/>
    <s v="M.Bontempelli"/>
    <s v="WBD"/>
    <x v="1"/>
    <n v="128"/>
    <x v="20"/>
  </r>
  <r>
    <x v="1"/>
    <x v="8"/>
    <x v="15"/>
    <s v="C.Daniel"/>
    <s v="WBD"/>
    <x v="0"/>
    <n v="86"/>
    <x v="7"/>
  </r>
  <r>
    <x v="1"/>
    <x v="8"/>
    <x v="15"/>
    <s v="J.Howe"/>
    <s v="COL"/>
    <x v="2"/>
    <n v="119"/>
    <x v="37"/>
  </r>
  <r>
    <x v="1"/>
    <x v="8"/>
    <x v="15"/>
    <s v="J.Kennedy"/>
    <s v="SYD"/>
    <x v="1"/>
    <n v="114"/>
    <x v="31"/>
  </r>
  <r>
    <x v="1"/>
    <x v="8"/>
    <x v="15"/>
    <s v="N.Naitanui"/>
    <s v="WCE"/>
    <x v="3"/>
    <n v="90"/>
    <x v="18"/>
  </r>
  <r>
    <x v="1"/>
    <x v="8"/>
    <x v="15"/>
    <s v="A.Brayshaw"/>
    <s v="MEL"/>
    <x v="2"/>
    <n v="73"/>
    <x v="62"/>
  </r>
  <r>
    <x v="1"/>
    <x v="8"/>
    <x v="15"/>
    <s v="J.Hogan"/>
    <s v="MEL"/>
    <x v="0"/>
    <n v="88"/>
    <x v="74"/>
  </r>
  <r>
    <x v="1"/>
    <x v="8"/>
    <x v="15"/>
    <s v="C.Ward"/>
    <s v="GWS"/>
    <x v="1"/>
    <n v="93"/>
    <x v="88"/>
  </r>
  <r>
    <x v="1"/>
    <x v="8"/>
    <x v="15"/>
    <s v="H.Shaw"/>
    <s v="GWS"/>
    <x v="2"/>
    <n v="79"/>
    <x v="86"/>
  </r>
  <r>
    <x v="1"/>
    <x v="8"/>
    <x v="15"/>
    <s v="B.Cunnington"/>
    <s v="NTH"/>
    <x v="1"/>
    <n v="112"/>
    <x v="52"/>
  </r>
  <r>
    <x v="1"/>
    <x v="8"/>
    <x v="15"/>
    <s v="L.McDonald"/>
    <s v="NTH"/>
    <x v="2"/>
    <n v="78"/>
    <x v="21"/>
  </r>
  <r>
    <x v="1"/>
    <x v="8"/>
    <x v="15"/>
    <s v="J.Anderson"/>
    <s v="NTH"/>
    <x v="0"/>
    <n v="85"/>
    <x v="40"/>
  </r>
  <r>
    <x v="1"/>
    <x v="8"/>
    <x v="15"/>
    <s v="S.Savage"/>
    <s v="STK"/>
    <x v="2"/>
    <n v="79"/>
    <x v="3"/>
  </r>
  <r>
    <x v="1"/>
    <x v="8"/>
    <x v="15"/>
    <s v="P.Ryder"/>
    <s v="PTA"/>
    <x v="4"/>
    <n v="92"/>
    <x v="67"/>
  </r>
  <r>
    <x v="1"/>
    <x v="8"/>
    <x v="15"/>
    <s v="C.Dixon"/>
    <s v="PTA"/>
    <x v="4"/>
    <n v="84"/>
    <x v="85"/>
  </r>
  <r>
    <x v="1"/>
    <x v="8"/>
    <x v="15"/>
    <s v="R.Sloane"/>
    <s v="ADE"/>
    <x v="4"/>
    <n v="95"/>
    <x v="16"/>
  </r>
  <r>
    <x v="1"/>
    <x v="8"/>
    <x v="15"/>
    <s v="R.Douglas"/>
    <s v="ADE"/>
    <x v="4"/>
    <n v="100"/>
    <x v="94"/>
  </r>
  <r>
    <x v="1"/>
    <x v="9"/>
    <x v="15"/>
    <s v="D.Zaharakis"/>
    <s v="ESS"/>
    <x v="1"/>
    <n v="113"/>
    <x v="114"/>
  </r>
  <r>
    <x v="1"/>
    <x v="9"/>
    <x v="15"/>
    <s v="K.Lambert"/>
    <s v="RIC"/>
    <x v="0"/>
    <n v="78"/>
    <x v="6"/>
  </r>
  <r>
    <x v="1"/>
    <x v="9"/>
    <x v="15"/>
    <s v="D.Martin"/>
    <s v="RIC"/>
    <x v="1"/>
    <n v="97"/>
    <x v="62"/>
  </r>
  <r>
    <x v="1"/>
    <x v="9"/>
    <x v="15"/>
    <s v="C.Daniel"/>
    <s v="WBD"/>
    <x v="0"/>
    <n v="80"/>
    <x v="96"/>
  </r>
  <r>
    <x v="1"/>
    <x v="9"/>
    <x v="15"/>
    <s v="M.Bontempelli"/>
    <s v="WBD"/>
    <x v="1"/>
    <n v="115"/>
    <x v="108"/>
  </r>
  <r>
    <x v="1"/>
    <x v="9"/>
    <x v="15"/>
    <s v="J.Howe"/>
    <s v="COL"/>
    <x v="2"/>
    <n v="115"/>
    <x v="13"/>
  </r>
  <r>
    <x v="1"/>
    <x v="9"/>
    <x v="15"/>
    <s v="J.Thomas"/>
    <s v="COL"/>
    <x v="0"/>
    <n v="80"/>
    <x v="69"/>
  </r>
  <r>
    <x v="1"/>
    <x v="9"/>
    <x v="15"/>
    <s v="R.Douglas"/>
    <s v="ADE"/>
    <x v="1"/>
    <n v="99"/>
    <x v="28"/>
  </r>
  <r>
    <x v="1"/>
    <x v="9"/>
    <x v="15"/>
    <s v="J.Kennedy"/>
    <s v="SYD"/>
    <x v="1"/>
    <n v="125"/>
    <x v="99"/>
  </r>
  <r>
    <x v="1"/>
    <x v="9"/>
    <x v="15"/>
    <s v="N.Naitanui"/>
    <s v="WCE"/>
    <x v="3"/>
    <n v="93"/>
    <x v="12"/>
  </r>
  <r>
    <x v="1"/>
    <x v="9"/>
    <x v="15"/>
    <s v="A.Brayshaw"/>
    <s v="MEL"/>
    <x v="2"/>
    <n v="84"/>
    <x v="80"/>
  </r>
  <r>
    <x v="1"/>
    <x v="9"/>
    <x v="15"/>
    <s v="J.Hogan"/>
    <s v="MEL"/>
    <x v="0"/>
    <n v="97"/>
    <x v="38"/>
  </r>
  <r>
    <x v="1"/>
    <x v="9"/>
    <x v="15"/>
    <s v="C.Ward"/>
    <s v="GWS"/>
    <x v="1"/>
    <n v="96"/>
    <x v="18"/>
  </r>
  <r>
    <x v="1"/>
    <x v="9"/>
    <x v="15"/>
    <s v="H.Shaw"/>
    <s v="GWS"/>
    <x v="2"/>
    <n v="92"/>
    <x v="59"/>
  </r>
  <r>
    <x v="1"/>
    <x v="9"/>
    <x v="15"/>
    <s v="B.Cunnington"/>
    <s v="NTH"/>
    <x v="1"/>
    <n v="98"/>
    <x v="49"/>
  </r>
  <r>
    <x v="1"/>
    <x v="9"/>
    <x v="15"/>
    <s v="L.McDonald"/>
    <s v="NTH"/>
    <x v="2"/>
    <n v="73"/>
    <x v="109"/>
  </r>
  <r>
    <x v="1"/>
    <x v="9"/>
    <x v="15"/>
    <s v="J.Anderson"/>
    <s v="NTH"/>
    <x v="0"/>
    <n v="90"/>
    <x v="3"/>
  </r>
  <r>
    <x v="1"/>
    <x v="9"/>
    <x v="15"/>
    <s v="S.Savage"/>
    <s v="STK"/>
    <x v="2"/>
    <n v="88"/>
    <x v="2"/>
  </r>
  <r>
    <x v="1"/>
    <x v="9"/>
    <x v="15"/>
    <s v="O.Wines"/>
    <s v="PTA"/>
    <x v="4"/>
    <n v="89"/>
    <x v="16"/>
  </r>
  <r>
    <x v="1"/>
    <x v="9"/>
    <x v="15"/>
    <s v="P.Ryder"/>
    <s v="PTA"/>
    <x v="4"/>
    <n v="92"/>
    <x v="16"/>
  </r>
  <r>
    <x v="1"/>
    <x v="9"/>
    <x v="15"/>
    <s v="C.Dixon"/>
    <s v="PTA"/>
    <x v="4"/>
    <n v="84"/>
    <x v="16"/>
  </r>
  <r>
    <x v="1"/>
    <x v="9"/>
    <x v="15"/>
    <s v="R.Sloane"/>
    <s v="ADE"/>
    <x v="4"/>
    <n v="95"/>
    <x v="16"/>
  </r>
  <r>
    <x v="1"/>
    <x v="10"/>
    <x v="15"/>
    <s v="D.Zaharakis"/>
    <s v="ESS"/>
    <x v="1"/>
    <n v="92"/>
    <x v="144"/>
  </r>
  <r>
    <x v="1"/>
    <x v="10"/>
    <x v="15"/>
    <s v="O.Wines"/>
    <s v="PTA"/>
    <x v="1"/>
    <n v="79"/>
    <x v="77"/>
  </r>
  <r>
    <x v="1"/>
    <x v="10"/>
    <x v="15"/>
    <s v="S.May"/>
    <s v="GCS"/>
    <x v="2"/>
    <n v="103"/>
    <x v="19"/>
  </r>
  <r>
    <x v="1"/>
    <x v="10"/>
    <x v="15"/>
    <s v="K.Lambert"/>
    <s v="RIC"/>
    <x v="0"/>
    <n v="72"/>
    <x v="116"/>
  </r>
  <r>
    <x v="1"/>
    <x v="10"/>
    <x v="15"/>
    <s v="D.Martin"/>
    <s v="RIC"/>
    <x v="1"/>
    <n v="97"/>
    <x v="69"/>
  </r>
  <r>
    <x v="1"/>
    <x v="10"/>
    <x v="15"/>
    <s v="M.Bontempelli"/>
    <s v="WBD"/>
    <x v="1"/>
    <n v="126"/>
    <x v="81"/>
  </r>
  <r>
    <x v="1"/>
    <x v="10"/>
    <x v="15"/>
    <s v="C.Daniel"/>
    <s v="WBD"/>
    <x v="0"/>
    <n v="71"/>
    <x v="105"/>
  </r>
  <r>
    <x v="1"/>
    <x v="10"/>
    <x v="15"/>
    <s v="J.Thomas"/>
    <s v="COL"/>
    <x v="0"/>
    <n v="90"/>
    <x v="4"/>
  </r>
  <r>
    <x v="1"/>
    <x v="10"/>
    <x v="15"/>
    <s v="J.Kennedy"/>
    <s v="SYD"/>
    <x v="1"/>
    <n v="120"/>
    <x v="57"/>
  </r>
  <r>
    <x v="1"/>
    <x v="10"/>
    <x v="15"/>
    <s v="N.Naitanui"/>
    <s v="WCE"/>
    <x v="3"/>
    <n v="98"/>
    <x v="76"/>
  </r>
  <r>
    <x v="1"/>
    <x v="10"/>
    <x v="15"/>
    <s v="A.Brayshaw"/>
    <s v="MEL"/>
    <x v="2"/>
    <n v="86"/>
    <x v="24"/>
  </r>
  <r>
    <x v="1"/>
    <x v="10"/>
    <x v="15"/>
    <s v="J.Hogan"/>
    <s v="MEL"/>
    <x v="0"/>
    <n v="117"/>
    <x v="95"/>
  </r>
  <r>
    <x v="1"/>
    <x v="10"/>
    <x v="15"/>
    <s v="C.Ward"/>
    <s v="GWS"/>
    <x v="1"/>
    <n v="107"/>
    <x v="32"/>
  </r>
  <r>
    <x v="1"/>
    <x v="10"/>
    <x v="15"/>
    <s v="H.Shaw"/>
    <s v="GWS"/>
    <x v="2"/>
    <n v="90"/>
    <x v="33"/>
  </r>
  <r>
    <x v="1"/>
    <x v="10"/>
    <x v="15"/>
    <s v="B.Cunnington"/>
    <s v="NTH"/>
    <x v="1"/>
    <n v="98"/>
    <x v="4"/>
  </r>
  <r>
    <x v="1"/>
    <x v="10"/>
    <x v="15"/>
    <s v="L.McDonald"/>
    <s v="NTH"/>
    <x v="2"/>
    <n v="82"/>
    <x v="27"/>
  </r>
  <r>
    <x v="1"/>
    <x v="10"/>
    <x v="15"/>
    <s v="J.Anderson"/>
    <s v="NTH"/>
    <x v="0"/>
    <n v="75"/>
    <x v="162"/>
  </r>
  <r>
    <x v="1"/>
    <x v="10"/>
    <x v="15"/>
    <s v="S.Savage"/>
    <s v="STK"/>
    <x v="2"/>
    <n v="86"/>
    <x v="4"/>
  </r>
  <r>
    <x v="1"/>
    <x v="10"/>
    <x v="15"/>
    <s v="P.Ryder"/>
    <s v="PTA"/>
    <x v="4"/>
    <n v="85"/>
    <x v="69"/>
  </r>
  <r>
    <x v="1"/>
    <x v="10"/>
    <x v="15"/>
    <s v="C.Dixon"/>
    <s v="PTA"/>
    <x v="4"/>
    <n v="84"/>
    <x v="61"/>
  </r>
  <r>
    <x v="1"/>
    <x v="10"/>
    <x v="15"/>
    <s v="J.Howe"/>
    <s v="COL"/>
    <x v="4"/>
    <n v="115"/>
    <x v="16"/>
  </r>
  <r>
    <x v="1"/>
    <x v="10"/>
    <x v="15"/>
    <s v="R.Sloane"/>
    <s v="ADE"/>
    <x v="4"/>
    <n v="95"/>
    <x v="16"/>
  </r>
  <r>
    <x v="1"/>
    <x v="11"/>
    <x v="15"/>
    <s v="P.Ryder"/>
    <s v="PTA"/>
    <x v="3"/>
    <n v="91"/>
    <x v="25"/>
  </r>
  <r>
    <x v="1"/>
    <x v="11"/>
    <x v="15"/>
    <s v="O.Wines"/>
    <s v="PTA"/>
    <x v="1"/>
    <n v="96"/>
    <x v="101"/>
  </r>
  <r>
    <x v="1"/>
    <x v="11"/>
    <x v="15"/>
    <s v="C.Dixon"/>
    <s v="PTA"/>
    <x v="0"/>
    <n v="77"/>
    <x v="29"/>
  </r>
  <r>
    <x v="1"/>
    <x v="11"/>
    <x v="15"/>
    <s v="B.Ellis"/>
    <s v="RIC"/>
    <x v="2"/>
    <n v="68"/>
    <x v="17"/>
  </r>
  <r>
    <x v="1"/>
    <x v="11"/>
    <x v="15"/>
    <s v="K.Lambert"/>
    <s v="RIC"/>
    <x v="0"/>
    <n v="65"/>
    <x v="94"/>
  </r>
  <r>
    <x v="1"/>
    <x v="11"/>
    <x v="15"/>
    <s v="J.Thomas"/>
    <s v="COL"/>
    <x v="0"/>
    <n v="82"/>
    <x v="30"/>
  </r>
  <r>
    <x v="1"/>
    <x v="11"/>
    <x v="15"/>
    <s v="J.Howe"/>
    <s v="COL"/>
    <x v="2"/>
    <n v="99"/>
    <x v="17"/>
  </r>
  <r>
    <x v="1"/>
    <x v="11"/>
    <x v="15"/>
    <s v="J.Kennedy"/>
    <s v="SYD"/>
    <x v="1"/>
    <n v="113"/>
    <x v="18"/>
  </r>
  <r>
    <x v="1"/>
    <x v="11"/>
    <x v="15"/>
    <s v="J.Hogan"/>
    <s v="MEL"/>
    <x v="0"/>
    <n v="101"/>
    <x v="13"/>
  </r>
  <r>
    <x v="1"/>
    <x v="11"/>
    <x v="15"/>
    <s v="A.Brayshaw"/>
    <s v="MEL"/>
    <x v="1"/>
    <n v="79"/>
    <x v="44"/>
  </r>
  <r>
    <x v="1"/>
    <x v="11"/>
    <x v="15"/>
    <s v="H.Shaw"/>
    <s v="GWS"/>
    <x v="2"/>
    <n v="88"/>
    <x v="94"/>
  </r>
  <r>
    <x v="1"/>
    <x v="11"/>
    <x v="15"/>
    <s v="C.Ward"/>
    <s v="GWS"/>
    <x v="1"/>
    <n v="122"/>
    <x v="170"/>
  </r>
  <r>
    <x v="1"/>
    <x v="11"/>
    <x v="15"/>
    <s v="B.Cunnington"/>
    <s v="NTH"/>
    <x v="1"/>
    <n v="103"/>
    <x v="43"/>
  </r>
  <r>
    <x v="1"/>
    <x v="11"/>
    <x v="15"/>
    <s v="B.Jacobs"/>
    <s v="NTH"/>
    <x v="1"/>
    <n v="102"/>
    <x v="49"/>
  </r>
  <r>
    <x v="1"/>
    <x v="11"/>
    <x v="15"/>
    <s v="L.McDonald"/>
    <s v="NTH"/>
    <x v="2"/>
    <n v="81"/>
    <x v="23"/>
  </r>
  <r>
    <x v="1"/>
    <x v="11"/>
    <x v="15"/>
    <s v="J.Anderson"/>
    <s v="NTH"/>
    <x v="0"/>
    <n v="75"/>
    <x v="16"/>
  </r>
  <r>
    <x v="1"/>
    <x v="11"/>
    <x v="15"/>
    <s v="J.Sinclair"/>
    <s v="STK"/>
    <x v="1"/>
    <n v="88"/>
    <x v="94"/>
  </r>
  <r>
    <x v="1"/>
    <x v="11"/>
    <x v="15"/>
    <s v="S.Savage"/>
    <s v="STK"/>
    <x v="2"/>
    <n v="87"/>
    <x v="17"/>
  </r>
  <r>
    <x v="1"/>
    <x v="11"/>
    <x v="15"/>
    <s v="D.Martin"/>
    <s v="RIC"/>
    <x v="4"/>
    <n v="97"/>
    <x v="16"/>
  </r>
  <r>
    <x v="1"/>
    <x v="11"/>
    <x v="15"/>
    <s v="M.Bontempelli"/>
    <s v="WBD"/>
    <x v="4"/>
    <n v="126"/>
    <x v="16"/>
  </r>
  <r>
    <x v="1"/>
    <x v="11"/>
    <x v="15"/>
    <s v="R.Sloane"/>
    <s v="ADE"/>
    <x v="4"/>
    <n v="95"/>
    <x v="16"/>
  </r>
  <r>
    <x v="1"/>
    <x v="11"/>
    <x v="15"/>
    <s v="N.Naitanui"/>
    <s v="WCE"/>
    <x v="4"/>
    <n v="98"/>
    <x v="16"/>
  </r>
  <r>
    <x v="1"/>
    <x v="12"/>
    <x v="15"/>
    <s v="P.Ryder"/>
    <s v="PTA"/>
    <x v="3"/>
    <n v="103"/>
    <x v="41"/>
  </r>
  <r>
    <x v="1"/>
    <x v="12"/>
    <x v="15"/>
    <s v="O.Wines"/>
    <s v="PTA"/>
    <x v="1"/>
    <n v="112"/>
    <x v="163"/>
  </r>
  <r>
    <x v="1"/>
    <x v="12"/>
    <x v="15"/>
    <s v="S.Powell-Pepper"/>
    <s v="PTA"/>
    <x v="1"/>
    <n v="91"/>
    <x v="67"/>
  </r>
  <r>
    <x v="1"/>
    <x v="12"/>
    <x v="15"/>
    <s v="C.Dixon"/>
    <s v="PTA"/>
    <x v="0"/>
    <n v="85"/>
    <x v="85"/>
  </r>
  <r>
    <x v="1"/>
    <x v="12"/>
    <x v="15"/>
    <s v="J.Harbrow"/>
    <s v="GCS"/>
    <x v="2"/>
    <n v="83"/>
    <x v="1"/>
  </r>
  <r>
    <x v="1"/>
    <x v="12"/>
    <x v="15"/>
    <s v="K.Lambert"/>
    <s v="RIC"/>
    <x v="0"/>
    <n v="62"/>
    <x v="4"/>
  </r>
  <r>
    <x v="1"/>
    <x v="12"/>
    <x v="15"/>
    <s v="D.Martin"/>
    <s v="RIC"/>
    <x v="1"/>
    <n v="97"/>
    <x v="64"/>
  </r>
  <r>
    <x v="1"/>
    <x v="12"/>
    <x v="15"/>
    <s v="B.Ellis"/>
    <s v="RIC"/>
    <x v="2"/>
    <n v="73"/>
    <x v="42"/>
  </r>
  <r>
    <x v="1"/>
    <x v="12"/>
    <x v="15"/>
    <s v="S.Edwards"/>
    <s v="RIC"/>
    <x v="0"/>
    <n v="97"/>
    <x v="4"/>
  </r>
  <r>
    <x v="1"/>
    <x v="12"/>
    <x v="15"/>
    <s v="M.Bontempelli"/>
    <s v="WBD"/>
    <x v="1"/>
    <n v="123"/>
    <x v="76"/>
  </r>
  <r>
    <x v="1"/>
    <x v="12"/>
    <x v="15"/>
    <s v="J.Howe"/>
    <s v="COL"/>
    <x v="2"/>
    <n v="99"/>
    <x v="16"/>
  </r>
  <r>
    <x v="1"/>
    <x v="12"/>
    <x v="15"/>
    <s v="T.Papley"/>
    <s v="SYD"/>
    <x v="0"/>
    <n v="80"/>
    <x v="74"/>
  </r>
  <r>
    <x v="1"/>
    <x v="12"/>
    <x v="15"/>
    <s v="J.Kennedy"/>
    <s v="SYD"/>
    <x v="1"/>
    <n v="121"/>
    <x v="53"/>
  </r>
  <r>
    <x v="1"/>
    <x v="12"/>
    <x v="15"/>
    <s v="J.Hogan"/>
    <s v="MEL"/>
    <x v="0"/>
    <n v="101"/>
    <x v="16"/>
  </r>
  <r>
    <x v="1"/>
    <x v="12"/>
    <x v="15"/>
    <s v="C.Ward"/>
    <s v="GWS"/>
    <x v="1"/>
    <n v="122"/>
    <x v="16"/>
  </r>
  <r>
    <x v="1"/>
    <x v="12"/>
    <x v="15"/>
    <s v="H.Shaw"/>
    <s v="GWS"/>
    <x v="2"/>
    <n v="88"/>
    <x v="16"/>
  </r>
  <r>
    <x v="1"/>
    <x v="12"/>
    <x v="15"/>
    <s v="J.Sinclair"/>
    <s v="STK"/>
    <x v="1"/>
    <n v="92"/>
    <x v="54"/>
  </r>
  <r>
    <x v="1"/>
    <x v="12"/>
    <x v="15"/>
    <s v="S.Savage"/>
    <s v="STK"/>
    <x v="2"/>
    <n v="89"/>
    <x v="64"/>
  </r>
  <r>
    <x v="1"/>
    <x v="12"/>
    <x v="15"/>
    <s v="R.Sloane"/>
    <s v="ADE"/>
    <x v="4"/>
    <n v="95"/>
    <x v="16"/>
  </r>
  <r>
    <x v="1"/>
    <x v="12"/>
    <x v="15"/>
    <s v="N.Naitanui"/>
    <s v="WCE"/>
    <x v="4"/>
    <n v="101"/>
    <x v="9"/>
  </r>
  <r>
    <x v="1"/>
    <x v="12"/>
    <x v="15"/>
    <s v="A.Brayshaw"/>
    <s v="MEL"/>
    <x v="4"/>
    <n v="79"/>
    <x v="16"/>
  </r>
  <r>
    <x v="1"/>
    <x v="12"/>
    <x v="15"/>
    <s v="B.Cunnington"/>
    <s v="NTH"/>
    <x v="4"/>
    <n v="103"/>
    <x v="16"/>
  </r>
  <r>
    <x v="1"/>
    <x v="13"/>
    <x v="15"/>
    <s v="C.Dixon"/>
    <s v="PTA"/>
    <x v="0"/>
    <n v="90"/>
    <x v="52"/>
  </r>
  <r>
    <x v="1"/>
    <x v="13"/>
    <x v="15"/>
    <s v="O.Wines"/>
    <s v="PTA"/>
    <x v="1"/>
    <n v="110"/>
    <x v="9"/>
  </r>
  <r>
    <x v="1"/>
    <x v="13"/>
    <x v="15"/>
    <s v="S.Powell-Pepper"/>
    <s v="PTA"/>
    <x v="1"/>
    <n v="94"/>
    <x v="67"/>
  </r>
  <r>
    <x v="1"/>
    <x v="13"/>
    <x v="15"/>
    <s v="J.Harbrow"/>
    <s v="GCS"/>
    <x v="2"/>
    <n v="95"/>
    <x v="56"/>
  </r>
  <r>
    <x v="1"/>
    <x v="13"/>
    <x v="15"/>
    <s v="K.Lambert"/>
    <s v="RIC"/>
    <x v="0"/>
    <n v="62"/>
    <x v="16"/>
  </r>
  <r>
    <x v="1"/>
    <x v="13"/>
    <x v="15"/>
    <s v="M.Bontempelli"/>
    <s v="WBD"/>
    <x v="1"/>
    <n v="113"/>
    <x v="9"/>
  </r>
  <r>
    <x v="1"/>
    <x v="13"/>
    <x v="15"/>
    <s v="J.Howe"/>
    <s v="COL"/>
    <x v="2"/>
    <n v="105"/>
    <x v="18"/>
  </r>
  <r>
    <x v="1"/>
    <x v="13"/>
    <x v="15"/>
    <s v="W.Hoskin-Elliott"/>
    <s v="COL"/>
    <x v="1"/>
    <n v="103"/>
    <x v="32"/>
  </r>
  <r>
    <x v="1"/>
    <x v="13"/>
    <x v="15"/>
    <s v="C.Curnow"/>
    <s v="CAR"/>
    <x v="0"/>
    <n v="80"/>
    <x v="72"/>
  </r>
  <r>
    <x v="1"/>
    <x v="13"/>
    <x v="15"/>
    <s v="C.Masten"/>
    <s v="WCE"/>
    <x v="1"/>
    <n v="66"/>
    <x v="7"/>
  </r>
  <r>
    <x v="1"/>
    <x v="13"/>
    <x v="15"/>
    <s v="N.Naitanui"/>
    <s v="WCE"/>
    <x v="3"/>
    <n v="102"/>
    <x v="25"/>
  </r>
  <r>
    <x v="1"/>
    <x v="13"/>
    <x v="15"/>
    <s v="A.Brayshaw"/>
    <s v="MEL"/>
    <x v="2"/>
    <n v="83"/>
    <x v="3"/>
  </r>
  <r>
    <x v="1"/>
    <x v="13"/>
    <x v="15"/>
    <s v="J.Hogan"/>
    <s v="MEL"/>
    <x v="0"/>
    <n v="92"/>
    <x v="108"/>
  </r>
  <r>
    <x v="1"/>
    <x v="13"/>
    <x v="15"/>
    <s v="C.Ward"/>
    <s v="GWS"/>
    <x v="1"/>
    <n v="115"/>
    <x v="7"/>
  </r>
  <r>
    <x v="1"/>
    <x v="13"/>
    <x v="15"/>
    <s v="H.Shaw"/>
    <s v="GWS"/>
    <x v="2"/>
    <n v="92"/>
    <x v="40"/>
  </r>
  <r>
    <x v="1"/>
    <x v="13"/>
    <x v="15"/>
    <s v="L.McDonald"/>
    <s v="NTH"/>
    <x v="2"/>
    <n v="77"/>
    <x v="29"/>
  </r>
  <r>
    <x v="1"/>
    <x v="13"/>
    <x v="15"/>
    <s v="B.Cunnington"/>
    <s v="NTH"/>
    <x v="1"/>
    <n v="95"/>
    <x v="10"/>
  </r>
  <r>
    <x v="1"/>
    <x v="13"/>
    <x v="15"/>
    <s v="P.Ryder"/>
    <s v="PTA"/>
    <x v="4"/>
    <n v="101"/>
    <x v="25"/>
  </r>
  <r>
    <x v="1"/>
    <x v="13"/>
    <x v="15"/>
    <s v="D.Martin"/>
    <s v="RIC"/>
    <x v="4"/>
    <n v="97"/>
    <x v="16"/>
  </r>
  <r>
    <x v="1"/>
    <x v="13"/>
    <x v="15"/>
    <s v="R.Sloane"/>
    <s v="ADE"/>
    <x v="4"/>
    <n v="95"/>
    <x v="16"/>
  </r>
  <r>
    <x v="1"/>
    <x v="13"/>
    <x v="15"/>
    <s v="J.Kennedy"/>
    <s v="SYD"/>
    <x v="4"/>
    <n v="121"/>
    <x v="16"/>
  </r>
  <r>
    <x v="1"/>
    <x v="13"/>
    <x v="15"/>
    <s v="S.Savage"/>
    <s v="STK"/>
    <x v="4"/>
    <n v="89"/>
    <x v="16"/>
  </r>
  <r>
    <x v="1"/>
    <x v="14"/>
    <x v="15"/>
    <s v="P.Ryder"/>
    <s v="PTA"/>
    <x v="3"/>
    <n v="102"/>
    <x v="35"/>
  </r>
  <r>
    <x v="1"/>
    <x v="14"/>
    <x v="15"/>
    <s v="O.Wines"/>
    <s v="PTA"/>
    <x v="1"/>
    <n v="106"/>
    <x v="64"/>
  </r>
  <r>
    <x v="1"/>
    <x v="14"/>
    <x v="15"/>
    <s v="C.Dixon"/>
    <s v="PTA"/>
    <x v="0"/>
    <n v="88"/>
    <x v="52"/>
  </r>
  <r>
    <x v="1"/>
    <x v="14"/>
    <x v="15"/>
    <s v="J.Harbrow"/>
    <s v="GCS"/>
    <x v="2"/>
    <n v="89"/>
    <x v="1"/>
  </r>
  <r>
    <x v="1"/>
    <x v="14"/>
    <x v="15"/>
    <s v="K.Lambert"/>
    <s v="RIC"/>
    <x v="0"/>
    <n v="73"/>
    <x v="114"/>
  </r>
  <r>
    <x v="1"/>
    <x v="14"/>
    <x v="15"/>
    <s v="D.Martin"/>
    <s v="RIC"/>
    <x v="1"/>
    <n v="96"/>
    <x v="29"/>
  </r>
  <r>
    <x v="1"/>
    <x v="14"/>
    <x v="15"/>
    <s v="H.Crozier"/>
    <s v="WBD"/>
    <x v="0"/>
    <n v="101"/>
    <x v="30"/>
  </r>
  <r>
    <x v="1"/>
    <x v="14"/>
    <x v="15"/>
    <s v="M.Bontempelli"/>
    <s v="WBD"/>
    <x v="1"/>
    <n v="107"/>
    <x v="85"/>
  </r>
  <r>
    <x v="1"/>
    <x v="14"/>
    <x v="15"/>
    <s v="J.Howe"/>
    <s v="COL"/>
    <x v="2"/>
    <n v="98"/>
    <x v="83"/>
  </r>
  <r>
    <x v="1"/>
    <x v="14"/>
    <x v="15"/>
    <s v="R.Sloane"/>
    <s v="ADE"/>
    <x v="1"/>
    <n v="87"/>
    <x v="24"/>
  </r>
  <r>
    <x v="1"/>
    <x v="14"/>
    <x v="15"/>
    <s v="C.Curnow"/>
    <s v="CAR"/>
    <x v="0"/>
    <n v="86"/>
    <x v="31"/>
  </r>
  <r>
    <x v="1"/>
    <x v="14"/>
    <x v="15"/>
    <s v="J.Kennedy"/>
    <s v="SYD"/>
    <x v="1"/>
    <n v="129"/>
    <x v="123"/>
  </r>
  <r>
    <x v="1"/>
    <x v="14"/>
    <x v="15"/>
    <s v="A.Brayshaw"/>
    <s v="MEL"/>
    <x v="2"/>
    <n v="82"/>
    <x v="2"/>
  </r>
  <r>
    <x v="1"/>
    <x v="14"/>
    <x v="15"/>
    <s v="J.Hogan"/>
    <s v="MEL"/>
    <x v="0"/>
    <n v="103"/>
    <x v="60"/>
  </r>
  <r>
    <x v="1"/>
    <x v="14"/>
    <x v="15"/>
    <s v="C.Ward"/>
    <s v="GWS"/>
    <x v="1"/>
    <n v="129"/>
    <x v="134"/>
  </r>
  <r>
    <x v="1"/>
    <x v="14"/>
    <x v="15"/>
    <s v="H.Shaw"/>
    <s v="GWS"/>
    <x v="2"/>
    <n v="89"/>
    <x v="70"/>
  </r>
  <r>
    <x v="1"/>
    <x v="14"/>
    <x v="15"/>
    <s v="B.Cunnington"/>
    <s v="NTH"/>
    <x v="1"/>
    <n v="98"/>
    <x v="63"/>
  </r>
  <r>
    <x v="1"/>
    <x v="14"/>
    <x v="15"/>
    <s v="S.Savage"/>
    <s v="STK"/>
    <x v="2"/>
    <n v="91"/>
    <x v="8"/>
  </r>
  <r>
    <x v="1"/>
    <x v="14"/>
    <x v="15"/>
    <s v="S.Powell-Pepper"/>
    <s v="PTA"/>
    <x v="4"/>
    <n v="90"/>
    <x v="62"/>
  </r>
  <r>
    <x v="1"/>
    <x v="14"/>
    <x v="15"/>
    <s v="B.Ellis"/>
    <s v="RIC"/>
    <x v="4"/>
    <n v="74"/>
    <x v="86"/>
  </r>
  <r>
    <x v="1"/>
    <x v="14"/>
    <x v="15"/>
    <s v="W.Hoskin-Elliott"/>
    <s v="COL"/>
    <x v="4"/>
    <n v="97"/>
    <x v="71"/>
  </r>
  <r>
    <x v="1"/>
    <x v="14"/>
    <x v="15"/>
    <s v="N.Naitanui"/>
    <s v="WCE"/>
    <x v="4"/>
    <n v="96"/>
    <x v="33"/>
  </r>
  <r>
    <x v="1"/>
    <x v="15"/>
    <x v="15"/>
    <s v="P.Ryder"/>
    <s v="PTA"/>
    <x v="3"/>
    <n v="103"/>
    <x v="1"/>
  </r>
  <r>
    <x v="1"/>
    <x v="15"/>
    <x v="15"/>
    <s v="C.Dixon"/>
    <s v="PTA"/>
    <x v="0"/>
    <n v="100"/>
    <x v="56"/>
  </r>
  <r>
    <x v="1"/>
    <x v="15"/>
    <x v="15"/>
    <s v="O.Wines"/>
    <s v="PTA"/>
    <x v="1"/>
    <n v="106"/>
    <x v="29"/>
  </r>
  <r>
    <x v="1"/>
    <x v="15"/>
    <x v="15"/>
    <s v="J.Harbrow"/>
    <s v="GCS"/>
    <x v="2"/>
    <n v="94"/>
    <x v="4"/>
  </r>
  <r>
    <x v="1"/>
    <x v="15"/>
    <x v="15"/>
    <s v="K.Lambert"/>
    <s v="RIC"/>
    <x v="0"/>
    <n v="75"/>
    <x v="52"/>
  </r>
  <r>
    <x v="1"/>
    <x v="15"/>
    <x v="15"/>
    <s v="D.Martin"/>
    <s v="RIC"/>
    <x v="1"/>
    <n v="95"/>
    <x v="25"/>
  </r>
  <r>
    <x v="1"/>
    <x v="15"/>
    <x v="15"/>
    <s v="M.Bontempelli"/>
    <s v="WBD"/>
    <x v="1"/>
    <n v="111"/>
    <x v="49"/>
  </r>
  <r>
    <x v="1"/>
    <x v="15"/>
    <x v="15"/>
    <s v="J.Howe"/>
    <s v="COL"/>
    <x v="2"/>
    <n v="90"/>
    <x v="102"/>
  </r>
  <r>
    <x v="1"/>
    <x v="15"/>
    <x v="15"/>
    <s v="R.Sloane"/>
    <s v="ADE"/>
    <x v="1"/>
    <n v="88"/>
    <x v="67"/>
  </r>
  <r>
    <x v="1"/>
    <x v="15"/>
    <x v="15"/>
    <s v="C.Curnow"/>
    <s v="CAR"/>
    <x v="0"/>
    <n v="82"/>
    <x v="84"/>
  </r>
  <r>
    <x v="1"/>
    <x v="15"/>
    <x v="15"/>
    <s v="J.Kennedy"/>
    <s v="SYD"/>
    <x v="1"/>
    <n v="127"/>
    <x v="8"/>
  </r>
  <r>
    <x v="1"/>
    <x v="15"/>
    <x v="15"/>
    <s v="A.Brayshaw"/>
    <s v="MEL"/>
    <x v="2"/>
    <n v="82"/>
    <x v="114"/>
  </r>
  <r>
    <x v="1"/>
    <x v="15"/>
    <x v="15"/>
    <s v="J.Hogan"/>
    <s v="MEL"/>
    <x v="0"/>
    <n v="95"/>
    <x v="33"/>
  </r>
  <r>
    <x v="1"/>
    <x v="15"/>
    <x v="15"/>
    <s v="C.Ward"/>
    <s v="GWS"/>
    <x v="1"/>
    <n v="126"/>
    <x v="8"/>
  </r>
  <r>
    <x v="1"/>
    <x v="15"/>
    <x v="15"/>
    <s v="H.Shaw"/>
    <s v="GWS"/>
    <x v="2"/>
    <n v="74"/>
    <x v="0"/>
  </r>
  <r>
    <x v="1"/>
    <x v="15"/>
    <x v="15"/>
    <s v="B.Cunnington"/>
    <s v="NTH"/>
    <x v="1"/>
    <n v="104"/>
    <x v="19"/>
  </r>
  <r>
    <x v="1"/>
    <x v="15"/>
    <x v="15"/>
    <s v="S.Savage"/>
    <s v="STK"/>
    <x v="2"/>
    <n v="86"/>
    <x v="96"/>
  </r>
  <r>
    <x v="1"/>
    <x v="15"/>
    <x v="15"/>
    <s v="J.Gresham"/>
    <s v="STK"/>
    <x v="0"/>
    <n v="96"/>
    <x v="63"/>
  </r>
  <r>
    <x v="1"/>
    <x v="15"/>
    <x v="15"/>
    <s v="S.Powell-Pepper"/>
    <s v="PTA"/>
    <x v="4"/>
    <n v="94"/>
    <x v="67"/>
  </r>
  <r>
    <x v="1"/>
    <x v="15"/>
    <x v="15"/>
    <s v="H.Crozier"/>
    <s v="WBD"/>
    <x v="4"/>
    <n v="116"/>
    <x v="31"/>
  </r>
  <r>
    <x v="1"/>
    <x v="15"/>
    <x v="15"/>
    <s v="B.Cox"/>
    <s v="FRE"/>
    <x v="4"/>
    <n v="64"/>
    <x v="100"/>
  </r>
  <r>
    <x v="1"/>
    <x v="15"/>
    <x v="15"/>
    <s v="N.Naitanui"/>
    <s v="WCE"/>
    <x v="4"/>
    <n v="97"/>
    <x v="56"/>
  </r>
  <r>
    <x v="1"/>
    <x v="16"/>
    <x v="15"/>
    <s v="P.Ryder"/>
    <s v="PTA"/>
    <x v="3"/>
    <n v="93"/>
    <x v="79"/>
  </r>
  <r>
    <x v="1"/>
    <x v="16"/>
    <x v="15"/>
    <s v="C.Dixon"/>
    <s v="PTA"/>
    <x v="0"/>
    <n v="103"/>
    <x v="96"/>
  </r>
  <r>
    <x v="1"/>
    <x v="16"/>
    <x v="15"/>
    <s v="O.Wines"/>
    <s v="PTA"/>
    <x v="1"/>
    <n v="101"/>
    <x v="20"/>
  </r>
  <r>
    <x v="1"/>
    <x v="16"/>
    <x v="15"/>
    <s v="S.Powell-Pepper"/>
    <s v="PTA"/>
    <x v="1"/>
    <n v="97"/>
    <x v="57"/>
  </r>
  <r>
    <x v="1"/>
    <x v="16"/>
    <x v="15"/>
    <s v="J.Harbrow"/>
    <s v="GCS"/>
    <x v="2"/>
    <n v="88"/>
    <x v="94"/>
  </r>
  <r>
    <x v="1"/>
    <x v="16"/>
    <x v="15"/>
    <s v="K.Lambert"/>
    <s v="RIC"/>
    <x v="0"/>
    <n v="82"/>
    <x v="9"/>
  </r>
  <r>
    <x v="1"/>
    <x v="16"/>
    <x v="15"/>
    <s v="D.Martin"/>
    <s v="RIC"/>
    <x v="1"/>
    <n v="97"/>
    <x v="72"/>
  </r>
  <r>
    <x v="1"/>
    <x v="16"/>
    <x v="15"/>
    <s v="J.Howe"/>
    <s v="COL"/>
    <x v="2"/>
    <n v="102"/>
    <x v="18"/>
  </r>
  <r>
    <x v="1"/>
    <x v="16"/>
    <x v="15"/>
    <s v="R.Sloane"/>
    <s v="ADE"/>
    <x v="1"/>
    <n v="86"/>
    <x v="95"/>
  </r>
  <r>
    <x v="1"/>
    <x v="16"/>
    <x v="15"/>
    <s v="C.Curnow"/>
    <s v="CAR"/>
    <x v="0"/>
    <n v="87"/>
    <x v="60"/>
  </r>
  <r>
    <x v="1"/>
    <x v="16"/>
    <x v="15"/>
    <s v="J.Kennedy"/>
    <s v="SYD"/>
    <x v="1"/>
    <n v="111"/>
    <x v="45"/>
  </r>
  <r>
    <x v="1"/>
    <x v="16"/>
    <x v="15"/>
    <s v="A.Brayshaw"/>
    <s v="MEL"/>
    <x v="2"/>
    <n v="86"/>
    <x v="48"/>
  </r>
  <r>
    <x v="1"/>
    <x v="16"/>
    <x v="15"/>
    <s v="J.Hogan"/>
    <s v="MEL"/>
    <x v="0"/>
    <n v="94"/>
    <x v="38"/>
  </r>
  <r>
    <x v="1"/>
    <x v="16"/>
    <x v="15"/>
    <s v="C.Ward"/>
    <s v="GWS"/>
    <x v="1"/>
    <n v="127"/>
    <x v="65"/>
  </r>
  <r>
    <x v="1"/>
    <x v="16"/>
    <x v="15"/>
    <s v="H.Shaw"/>
    <s v="GWS"/>
    <x v="2"/>
    <n v="79"/>
    <x v="40"/>
  </r>
  <r>
    <x v="1"/>
    <x v="16"/>
    <x v="15"/>
    <s v="B.Cunnington"/>
    <s v="NTH"/>
    <x v="1"/>
    <n v="100"/>
    <x v="11"/>
  </r>
  <r>
    <x v="1"/>
    <x v="16"/>
    <x v="15"/>
    <s v="S.Savage"/>
    <s v="STK"/>
    <x v="2"/>
    <n v="86"/>
    <x v="63"/>
  </r>
  <r>
    <x v="1"/>
    <x v="16"/>
    <x v="15"/>
    <s v="J.Gresham"/>
    <s v="STK"/>
    <x v="0"/>
    <n v="99"/>
    <x v="77"/>
  </r>
  <r>
    <x v="1"/>
    <x v="16"/>
    <x v="15"/>
    <s v="S.Motlop"/>
    <s v="PTA"/>
    <x v="4"/>
    <n v="86"/>
    <x v="110"/>
  </r>
  <r>
    <x v="1"/>
    <x v="16"/>
    <x v="15"/>
    <s v="M.Bontempelli"/>
    <s v="WBD"/>
    <x v="4"/>
    <n v="111"/>
    <x v="16"/>
  </r>
  <r>
    <x v="1"/>
    <x v="16"/>
    <x v="15"/>
    <s v="N.Naitanui"/>
    <s v="WCE"/>
    <x v="4"/>
    <n v="81"/>
    <x v="46"/>
  </r>
  <r>
    <x v="1"/>
    <x v="16"/>
    <x v="15"/>
    <s v="J.Harmes"/>
    <s v="MEL"/>
    <x v="4"/>
    <n v="69"/>
    <x v="79"/>
  </r>
  <r>
    <x v="1"/>
    <x v="17"/>
    <x v="15"/>
    <s v="C.Dixon"/>
    <s v="PTA"/>
    <x v="0"/>
    <n v="96"/>
    <x v="61"/>
  </r>
  <r>
    <x v="1"/>
    <x v="17"/>
    <x v="15"/>
    <s v="O.Wines"/>
    <s v="PTA"/>
    <x v="1"/>
    <n v="85"/>
    <x v="7"/>
  </r>
  <r>
    <x v="1"/>
    <x v="17"/>
    <x v="15"/>
    <s v="S.Powell-Pepper"/>
    <s v="PTA"/>
    <x v="1"/>
    <n v="85"/>
    <x v="73"/>
  </r>
  <r>
    <x v="1"/>
    <x v="17"/>
    <x v="15"/>
    <s v="J.Harbrow"/>
    <s v="GCS"/>
    <x v="2"/>
    <n v="79"/>
    <x v="104"/>
  </r>
  <r>
    <x v="1"/>
    <x v="17"/>
    <x v="15"/>
    <s v="K.Lambert"/>
    <s v="RIC"/>
    <x v="0"/>
    <n v="87"/>
    <x v="12"/>
  </r>
  <r>
    <x v="1"/>
    <x v="17"/>
    <x v="15"/>
    <s v="D.Martin"/>
    <s v="RIC"/>
    <x v="1"/>
    <n v="108"/>
    <x v="68"/>
  </r>
  <r>
    <x v="1"/>
    <x v="17"/>
    <x v="15"/>
    <s v="J.Howe"/>
    <s v="COL"/>
    <x v="2"/>
    <n v="105"/>
    <x v="1"/>
  </r>
  <r>
    <x v="1"/>
    <x v="17"/>
    <x v="15"/>
    <s v="S.Jacobs"/>
    <s v="ADE"/>
    <x v="3"/>
    <n v="104"/>
    <x v="91"/>
  </r>
  <r>
    <x v="1"/>
    <x v="17"/>
    <x v="15"/>
    <s v="R.Sloane"/>
    <s v="ADE"/>
    <x v="1"/>
    <n v="87"/>
    <x v="42"/>
  </r>
  <r>
    <x v="1"/>
    <x v="17"/>
    <x v="15"/>
    <s v="C.Curnow"/>
    <s v="CAR"/>
    <x v="0"/>
    <n v="84"/>
    <x v="73"/>
  </r>
  <r>
    <x v="1"/>
    <x v="17"/>
    <x v="15"/>
    <s v="J.Kennedy"/>
    <s v="SYD"/>
    <x v="1"/>
    <n v="109"/>
    <x v="32"/>
  </r>
  <r>
    <x v="1"/>
    <x v="17"/>
    <x v="15"/>
    <s v="A.Brayshaw"/>
    <s v="MEL"/>
    <x v="2"/>
    <n v="91"/>
    <x v="9"/>
  </r>
  <r>
    <x v="1"/>
    <x v="17"/>
    <x v="15"/>
    <s v="J.Hogan"/>
    <s v="MEL"/>
    <x v="0"/>
    <n v="97"/>
    <x v="6"/>
  </r>
  <r>
    <x v="1"/>
    <x v="17"/>
    <x v="15"/>
    <s v="C.Ward"/>
    <s v="GWS"/>
    <x v="1"/>
    <n v="115"/>
    <x v="63"/>
  </r>
  <r>
    <x v="1"/>
    <x v="17"/>
    <x v="15"/>
    <s v="H.Shaw"/>
    <s v="GWS"/>
    <x v="2"/>
    <n v="82"/>
    <x v="85"/>
  </r>
  <r>
    <x v="1"/>
    <x v="17"/>
    <x v="15"/>
    <s v="B.Cunnington"/>
    <s v="NTH"/>
    <x v="1"/>
    <n v="104"/>
    <x v="40"/>
  </r>
  <r>
    <x v="1"/>
    <x v="17"/>
    <x v="15"/>
    <s v="S.Savage"/>
    <s v="STK"/>
    <x v="2"/>
    <n v="85"/>
    <x v="30"/>
  </r>
  <r>
    <x v="1"/>
    <x v="17"/>
    <x v="15"/>
    <s v="J.Gresham"/>
    <s v="STK"/>
    <x v="0"/>
    <n v="108"/>
    <x v="72"/>
  </r>
  <r>
    <x v="1"/>
    <x v="17"/>
    <x v="15"/>
    <s v="P.Ryder"/>
    <s v="PTA"/>
    <x v="4"/>
    <n v="93"/>
    <x v="16"/>
  </r>
  <r>
    <x v="1"/>
    <x v="17"/>
    <x v="15"/>
    <s v="S.Motlop"/>
    <s v="PTA"/>
    <x v="4"/>
    <n v="86"/>
    <x v="16"/>
  </r>
  <r>
    <x v="1"/>
    <x v="17"/>
    <x v="15"/>
    <s v="M.Bontempelli"/>
    <s v="WBD"/>
    <x v="4"/>
    <n v="111"/>
    <x v="16"/>
  </r>
  <r>
    <x v="1"/>
    <x v="17"/>
    <x v="15"/>
    <s v="R.Atkins"/>
    <s v="ADE"/>
    <x v="4"/>
    <n v="61"/>
    <x v="49"/>
  </r>
  <r>
    <x v="1"/>
    <x v="18"/>
    <x v="15"/>
    <s v="O.Fantasia"/>
    <s v="ESS"/>
    <x v="0"/>
    <n v="100"/>
    <x v="9"/>
  </r>
  <r>
    <x v="1"/>
    <x v="18"/>
    <x v="15"/>
    <s v="O.Wines"/>
    <s v="PTA"/>
    <x v="1"/>
    <n v="90"/>
    <x v="40"/>
  </r>
  <r>
    <x v="1"/>
    <x v="18"/>
    <x v="15"/>
    <s v="J.Harbrow"/>
    <s v="GCS"/>
    <x v="2"/>
    <n v="74"/>
    <x v="24"/>
  </r>
  <r>
    <x v="1"/>
    <x v="18"/>
    <x v="15"/>
    <s v="K.Lambert"/>
    <s v="RIC"/>
    <x v="0"/>
    <n v="82"/>
    <x v="30"/>
  </r>
  <r>
    <x v="1"/>
    <x v="18"/>
    <x v="15"/>
    <s v="D.Martin"/>
    <s v="RIC"/>
    <x v="1"/>
    <n v="107"/>
    <x v="52"/>
  </r>
  <r>
    <x v="1"/>
    <x v="18"/>
    <x v="15"/>
    <s v="M.Bontempelli"/>
    <s v="WBD"/>
    <x v="1"/>
    <n v="105"/>
    <x v="19"/>
  </r>
  <r>
    <x v="1"/>
    <x v="18"/>
    <x v="15"/>
    <s v="J.Howe"/>
    <s v="COL"/>
    <x v="2"/>
    <n v="84"/>
    <x v="128"/>
  </r>
  <r>
    <x v="1"/>
    <x v="18"/>
    <x v="15"/>
    <s v="R.Sloane"/>
    <s v="ADE"/>
    <x v="1"/>
    <n v="88"/>
    <x v="77"/>
  </r>
  <r>
    <x v="1"/>
    <x v="18"/>
    <x v="15"/>
    <s v="C.Curnow"/>
    <s v="CAR"/>
    <x v="0"/>
    <n v="83"/>
    <x v="12"/>
  </r>
  <r>
    <x v="1"/>
    <x v="18"/>
    <x v="15"/>
    <s v="J.Kennedy"/>
    <s v="SYD"/>
    <x v="1"/>
    <n v="101"/>
    <x v="11"/>
  </r>
  <r>
    <x v="1"/>
    <x v="18"/>
    <x v="15"/>
    <s v="A.Brayshaw"/>
    <s v="MEL"/>
    <x v="2"/>
    <n v="89"/>
    <x v="94"/>
  </r>
  <r>
    <x v="1"/>
    <x v="18"/>
    <x v="15"/>
    <s v="J.Hogan"/>
    <s v="MEL"/>
    <x v="0"/>
    <n v="100"/>
    <x v="44"/>
  </r>
  <r>
    <x v="1"/>
    <x v="18"/>
    <x v="15"/>
    <s v="C.Ward"/>
    <s v="GWS"/>
    <x v="1"/>
    <n v="112"/>
    <x v="74"/>
  </r>
  <r>
    <x v="1"/>
    <x v="18"/>
    <x v="15"/>
    <s v="D.Simpson"/>
    <s v="GWS"/>
    <x v="3"/>
    <n v="88"/>
    <x v="104"/>
  </r>
  <r>
    <x v="1"/>
    <x v="18"/>
    <x v="15"/>
    <s v="H.Shaw"/>
    <s v="GWS"/>
    <x v="2"/>
    <n v="81"/>
    <x v="12"/>
  </r>
  <r>
    <x v="1"/>
    <x v="18"/>
    <x v="15"/>
    <s v="B.Cunnington"/>
    <s v="NTH"/>
    <x v="1"/>
    <n v="111"/>
    <x v="101"/>
  </r>
  <r>
    <x v="1"/>
    <x v="18"/>
    <x v="15"/>
    <s v="S.Savage"/>
    <s v="STK"/>
    <x v="2"/>
    <n v="82"/>
    <x v="11"/>
  </r>
  <r>
    <x v="1"/>
    <x v="18"/>
    <x v="15"/>
    <s v="J.Gresham"/>
    <s v="STK"/>
    <x v="0"/>
    <n v="104"/>
    <x v="40"/>
  </r>
  <r>
    <x v="1"/>
    <x v="18"/>
    <x v="15"/>
    <s v="S.Powell-Pepper"/>
    <s v="PTA"/>
    <x v="4"/>
    <n v="78"/>
    <x v="13"/>
  </r>
  <r>
    <x v="1"/>
    <x v="18"/>
    <x v="15"/>
    <s v="P.Ryder"/>
    <s v="PTA"/>
    <x v="4"/>
    <n v="85"/>
    <x v="52"/>
  </r>
  <r>
    <x v="1"/>
    <x v="18"/>
    <x v="15"/>
    <s v="C.Dixon"/>
    <s v="PTA"/>
    <x v="4"/>
    <n v="105"/>
    <x v="41"/>
  </r>
  <r>
    <x v="1"/>
    <x v="18"/>
    <x v="15"/>
    <s v="R.Atkins"/>
    <s v="ADE"/>
    <x v="4"/>
    <n v="67"/>
    <x v="64"/>
  </r>
  <r>
    <x v="1"/>
    <x v="19"/>
    <x v="15"/>
    <s v="O.Fantasia"/>
    <s v="ESS"/>
    <x v="0"/>
    <n v="103"/>
    <x v="0"/>
  </r>
  <r>
    <x v="1"/>
    <x v="19"/>
    <x v="15"/>
    <s v="P.Ryder"/>
    <s v="PTA"/>
    <x v="3"/>
    <n v="80"/>
    <x v="11"/>
  </r>
  <r>
    <x v="1"/>
    <x v="19"/>
    <x v="15"/>
    <s v="O.Wines"/>
    <s v="PTA"/>
    <x v="1"/>
    <n v="85"/>
    <x v="74"/>
  </r>
  <r>
    <x v="1"/>
    <x v="19"/>
    <x v="15"/>
    <s v="J.Harbrow"/>
    <s v="GCS"/>
    <x v="2"/>
    <n v="71"/>
    <x v="51"/>
  </r>
  <r>
    <x v="1"/>
    <x v="19"/>
    <x v="15"/>
    <s v="K.Lambert"/>
    <s v="RIC"/>
    <x v="0"/>
    <n v="80"/>
    <x v="40"/>
  </r>
  <r>
    <x v="1"/>
    <x v="19"/>
    <x v="15"/>
    <s v="D.Martin"/>
    <s v="RIC"/>
    <x v="1"/>
    <n v="118"/>
    <x v="32"/>
  </r>
  <r>
    <x v="1"/>
    <x v="19"/>
    <x v="15"/>
    <s v="M.Bontempelli"/>
    <s v="WBD"/>
    <x v="1"/>
    <n v="98"/>
    <x v="47"/>
  </r>
  <r>
    <x v="1"/>
    <x v="19"/>
    <x v="15"/>
    <s v="T.Langdon"/>
    <s v="COL"/>
    <x v="2"/>
    <n v="86"/>
    <x v="15"/>
  </r>
  <r>
    <x v="1"/>
    <x v="19"/>
    <x v="15"/>
    <s v="J.Howe"/>
    <s v="COL"/>
    <x v="2"/>
    <n v="84"/>
    <x v="16"/>
  </r>
  <r>
    <x v="1"/>
    <x v="19"/>
    <x v="15"/>
    <s v="R.Sloane"/>
    <s v="ADE"/>
    <x v="1"/>
    <n v="92"/>
    <x v="32"/>
  </r>
  <r>
    <x v="1"/>
    <x v="19"/>
    <x v="15"/>
    <s v="C.Curnow"/>
    <s v="CAR"/>
    <x v="0"/>
    <n v="72"/>
    <x v="28"/>
  </r>
  <r>
    <x v="1"/>
    <x v="19"/>
    <x v="15"/>
    <s v="J.Kennedy"/>
    <s v="SYD"/>
    <x v="1"/>
    <n v="86"/>
    <x v="7"/>
  </r>
  <r>
    <x v="1"/>
    <x v="19"/>
    <x v="15"/>
    <s v="A.Brayshaw"/>
    <s v="MEL"/>
    <x v="2"/>
    <n v="91"/>
    <x v="56"/>
  </r>
  <r>
    <x v="1"/>
    <x v="19"/>
    <x v="15"/>
    <s v="J.Hogan"/>
    <s v="MEL"/>
    <x v="0"/>
    <n v="102"/>
    <x v="22"/>
  </r>
  <r>
    <x v="1"/>
    <x v="19"/>
    <x v="15"/>
    <s v="C.Ward"/>
    <s v="GWS"/>
    <x v="1"/>
    <n v="116"/>
    <x v="103"/>
  </r>
  <r>
    <x v="1"/>
    <x v="19"/>
    <x v="15"/>
    <s v="H.Shaw"/>
    <s v="GWS"/>
    <x v="2"/>
    <n v="88"/>
    <x v="96"/>
  </r>
  <r>
    <x v="1"/>
    <x v="19"/>
    <x v="15"/>
    <s v="B.Cunnington"/>
    <s v="NTH"/>
    <x v="1"/>
    <n v="111"/>
    <x v="4"/>
  </r>
  <r>
    <x v="1"/>
    <x v="19"/>
    <x v="15"/>
    <s v="J.Gresham"/>
    <s v="STK"/>
    <x v="0"/>
    <n v="97"/>
    <x v="54"/>
  </r>
  <r>
    <x v="1"/>
    <x v="19"/>
    <x v="15"/>
    <s v="S.Powell-Pepper"/>
    <s v="PTA"/>
    <x v="4"/>
    <n v="68"/>
    <x v="23"/>
  </r>
  <r>
    <x v="1"/>
    <x v="19"/>
    <x v="15"/>
    <s v="C.Dixon"/>
    <s v="PTA"/>
    <x v="4"/>
    <n v="98"/>
    <x v="100"/>
  </r>
  <r>
    <x v="1"/>
    <x v="19"/>
    <x v="15"/>
    <s v="D.Simpson"/>
    <s v="GWS"/>
    <x v="4"/>
    <n v="86"/>
    <x v="94"/>
  </r>
  <r>
    <x v="1"/>
    <x v="19"/>
    <x v="15"/>
    <s v="R.Clarke"/>
    <s v="NTH"/>
    <x v="4"/>
    <n v="67"/>
    <x v="61"/>
  </r>
  <r>
    <x v="1"/>
    <x v="20"/>
    <x v="15"/>
    <s v="O.Fantasia"/>
    <s v="ESS"/>
    <x v="0"/>
    <n v="106"/>
    <x v="42"/>
  </r>
  <r>
    <x v="1"/>
    <x v="20"/>
    <x v="15"/>
    <s v="P.Ryder"/>
    <s v="PTA"/>
    <x v="3"/>
    <n v="69"/>
    <x v="108"/>
  </r>
  <r>
    <x v="1"/>
    <x v="20"/>
    <x v="15"/>
    <s v="O.Wines"/>
    <s v="PTA"/>
    <x v="1"/>
    <n v="97"/>
    <x v="90"/>
  </r>
  <r>
    <x v="1"/>
    <x v="20"/>
    <x v="15"/>
    <s v="J.Harbrow"/>
    <s v="GCS"/>
    <x v="2"/>
    <n v="67"/>
    <x v="51"/>
  </r>
  <r>
    <x v="1"/>
    <x v="20"/>
    <x v="15"/>
    <s v="K.Lambert"/>
    <s v="RIC"/>
    <x v="0"/>
    <n v="82"/>
    <x v="43"/>
  </r>
  <r>
    <x v="1"/>
    <x v="20"/>
    <x v="15"/>
    <s v="D.Martin"/>
    <s v="RIC"/>
    <x v="1"/>
    <n v="116"/>
    <x v="3"/>
  </r>
  <r>
    <x v="1"/>
    <x v="20"/>
    <x v="15"/>
    <s v="M.Bontempelli"/>
    <s v="WBD"/>
    <x v="1"/>
    <n v="109"/>
    <x v="5"/>
  </r>
  <r>
    <x v="1"/>
    <x v="20"/>
    <x v="15"/>
    <s v="T.Langdon"/>
    <s v="COL"/>
    <x v="2"/>
    <n v="85"/>
    <x v="42"/>
  </r>
  <r>
    <x v="1"/>
    <x v="20"/>
    <x v="15"/>
    <s v="R.Sloane"/>
    <s v="ADE"/>
    <x v="1"/>
    <n v="95"/>
    <x v="99"/>
  </r>
  <r>
    <x v="1"/>
    <x v="20"/>
    <x v="15"/>
    <s v="C.Curnow"/>
    <s v="CAR"/>
    <x v="0"/>
    <n v="81"/>
    <x v="54"/>
  </r>
  <r>
    <x v="1"/>
    <x v="20"/>
    <x v="15"/>
    <s v="J.Kennedy"/>
    <s v="SYD"/>
    <x v="1"/>
    <n v="87"/>
    <x v="12"/>
  </r>
  <r>
    <x v="1"/>
    <x v="20"/>
    <x v="15"/>
    <s v="C.Salem"/>
    <s v="MEL"/>
    <x v="2"/>
    <n v="92"/>
    <x v="62"/>
  </r>
  <r>
    <x v="1"/>
    <x v="20"/>
    <x v="15"/>
    <s v="A.Brayshaw"/>
    <s v="MEL"/>
    <x v="2"/>
    <n v="89"/>
    <x v="48"/>
  </r>
  <r>
    <x v="1"/>
    <x v="20"/>
    <x v="15"/>
    <s v="J.Hogan"/>
    <s v="MEL"/>
    <x v="0"/>
    <n v="95"/>
    <x v="98"/>
  </r>
  <r>
    <x v="1"/>
    <x v="20"/>
    <x v="15"/>
    <s v="C.Ward"/>
    <s v="GWS"/>
    <x v="1"/>
    <n v="118"/>
    <x v="72"/>
  </r>
  <r>
    <x v="1"/>
    <x v="20"/>
    <x v="15"/>
    <s v="H.Shaw"/>
    <s v="GWS"/>
    <x v="2"/>
    <n v="94"/>
    <x v="57"/>
  </r>
  <r>
    <x v="1"/>
    <x v="20"/>
    <x v="15"/>
    <s v="B.Cunnington"/>
    <s v="NTH"/>
    <x v="1"/>
    <n v="110"/>
    <x v="1"/>
  </r>
  <r>
    <x v="1"/>
    <x v="20"/>
    <x v="15"/>
    <s v="J.Gresham"/>
    <s v="STK"/>
    <x v="0"/>
    <n v="89"/>
    <x v="13"/>
  </r>
  <r>
    <x v="1"/>
    <x v="20"/>
    <x v="15"/>
    <s v="S.Powell-Pepper"/>
    <s v="PTA"/>
    <x v="4"/>
    <n v="68"/>
    <x v="16"/>
  </r>
  <r>
    <x v="1"/>
    <x v="20"/>
    <x v="15"/>
    <s v="C.Dixon"/>
    <s v="PTA"/>
    <x v="4"/>
    <n v="85"/>
    <x v="98"/>
  </r>
  <r>
    <x v="1"/>
    <x v="20"/>
    <x v="15"/>
    <s v="J.Howe"/>
    <s v="COL"/>
    <x v="4"/>
    <n v="84"/>
    <x v="16"/>
  </r>
  <r>
    <x v="1"/>
    <x v="20"/>
    <x v="15"/>
    <s v="S.Lycett"/>
    <s v="WCE"/>
    <x v="4"/>
    <n v="95"/>
    <x v="41"/>
  </r>
  <r>
    <x v="2"/>
    <x v="0"/>
    <x v="16"/>
    <s v="C.Petracca"/>
    <s v="MEL"/>
    <x v="0"/>
    <n v="78"/>
    <x v="29"/>
  </r>
  <r>
    <x v="2"/>
    <x v="0"/>
    <x v="16"/>
    <s v="J.Lloyd"/>
    <s v="SYD"/>
    <x v="2"/>
    <n v="108"/>
    <x v="134"/>
  </r>
  <r>
    <x v="2"/>
    <x v="0"/>
    <x v="16"/>
    <s v="L.Parker"/>
    <s v="SYD"/>
    <x v="1"/>
    <n v="98"/>
    <x v="33"/>
  </r>
  <r>
    <x v="2"/>
    <x v="0"/>
    <x v="16"/>
    <s v="J.Crisp"/>
    <s v="COL"/>
    <x v="2"/>
    <n v="86"/>
    <x v="52"/>
  </r>
  <r>
    <x v="2"/>
    <x v="0"/>
    <x v="16"/>
    <s v="J.De Goey"/>
    <s v="COL"/>
    <x v="0"/>
    <n v="75"/>
    <x v="13"/>
  </r>
  <r>
    <x v="2"/>
    <x v="0"/>
    <x v="16"/>
    <s v="J.Dunkley"/>
    <s v="WBD"/>
    <x v="0"/>
    <n v="103"/>
    <x v="19"/>
  </r>
  <r>
    <x v="2"/>
    <x v="0"/>
    <x v="16"/>
    <s v="T.Greene"/>
    <s v="GWS"/>
    <x v="0"/>
    <n v="72"/>
    <x v="21"/>
  </r>
  <r>
    <x v="2"/>
    <x v="0"/>
    <x v="16"/>
    <s v="J.Hopper"/>
    <s v="GWS"/>
    <x v="1"/>
    <n v="88"/>
    <x v="76"/>
  </r>
  <r>
    <x v="2"/>
    <x v="0"/>
    <x v="16"/>
    <s v="D.Heppell"/>
    <s v="ESS"/>
    <x v="1"/>
    <n v="90"/>
    <x v="1"/>
  </r>
  <r>
    <x v="2"/>
    <x v="0"/>
    <x v="16"/>
    <s v="D.Byrne-Jones"/>
    <s v="PTA"/>
    <x v="2"/>
    <n v="80"/>
    <x v="96"/>
  </r>
  <r>
    <x v="2"/>
    <x v="0"/>
    <x v="16"/>
    <s v="A.Hall"/>
    <s v="NTH"/>
    <x v="1"/>
    <n v="74"/>
    <x v="13"/>
  </r>
  <r>
    <x v="2"/>
    <x v="0"/>
    <x v="16"/>
    <s v="M.Walters"/>
    <s v="FRE"/>
    <x v="0"/>
    <n v="75"/>
    <x v="99"/>
  </r>
  <r>
    <x v="2"/>
    <x v="0"/>
    <x v="16"/>
    <s v="S.Hurn"/>
    <s v="WCE"/>
    <x v="2"/>
    <n v="110"/>
    <x v="31"/>
  </r>
  <r>
    <x v="2"/>
    <x v="0"/>
    <x v="16"/>
    <s v="E.Curnow"/>
    <s v="CAR"/>
    <x v="1"/>
    <n v="102"/>
    <x v="19"/>
  </r>
  <r>
    <x v="2"/>
    <x v="0"/>
    <x v="16"/>
    <s v="J.Witts"/>
    <s v="GCS"/>
    <x v="3"/>
    <n v="80"/>
    <x v="9"/>
  </r>
  <r>
    <x v="2"/>
    <x v="0"/>
    <x v="16"/>
    <s v="B.Fiorini"/>
    <s v="GCS"/>
    <x v="1"/>
    <n v="84"/>
    <x v="18"/>
  </r>
  <r>
    <x v="2"/>
    <x v="0"/>
    <x v="16"/>
    <s v="L.Shiels"/>
    <s v="HAW"/>
    <x v="1"/>
    <n v="77"/>
    <x v="86"/>
  </r>
  <r>
    <x v="2"/>
    <x v="0"/>
    <x v="16"/>
    <s v="J.Sicily"/>
    <s v="HAW"/>
    <x v="2"/>
    <n v="84"/>
    <x v="47"/>
  </r>
  <r>
    <x v="2"/>
    <x v="0"/>
    <x v="16"/>
    <s v="T.Adams"/>
    <s v="COL"/>
    <x v="4"/>
    <n v="89"/>
    <x v="16"/>
  </r>
  <r>
    <x v="2"/>
    <x v="0"/>
    <x v="16"/>
    <s v="O.Wines"/>
    <s v="PTA"/>
    <x v="4"/>
    <n v="100"/>
    <x v="16"/>
  </r>
  <r>
    <x v="2"/>
    <x v="0"/>
    <x v="16"/>
    <s v="S.Jacobs"/>
    <s v="ADE"/>
    <x v="4"/>
    <n v="87"/>
    <x v="33"/>
  </r>
  <r>
    <x v="2"/>
    <x v="0"/>
    <x v="16"/>
    <s v="T.Scully"/>
    <s v="HAW"/>
    <x v="4"/>
    <n v="20"/>
    <x v="16"/>
  </r>
  <r>
    <x v="2"/>
    <x v="0"/>
    <x v="17"/>
    <s v="T.McDonald"/>
    <s v="MEL"/>
    <x v="0"/>
    <n v="88"/>
    <x v="13"/>
  </r>
  <r>
    <x v="2"/>
    <x v="0"/>
    <x v="17"/>
    <s v="J.McVeigh"/>
    <s v="SYD"/>
    <x v="2"/>
    <n v="100"/>
    <x v="69"/>
  </r>
  <r>
    <x v="2"/>
    <x v="0"/>
    <x v="17"/>
    <s v="L.Franklin"/>
    <s v="SYD"/>
    <x v="0"/>
    <n v="92"/>
    <x v="23"/>
  </r>
  <r>
    <x v="2"/>
    <x v="0"/>
    <x v="17"/>
    <s v="T.Langdon"/>
    <s v="COL"/>
    <x v="2"/>
    <n v="80"/>
    <x v="102"/>
  </r>
  <r>
    <x v="2"/>
    <x v="0"/>
    <x v="17"/>
    <s v="B.Williams"/>
    <s v="WBD"/>
    <x v="2"/>
    <n v="72"/>
    <x v="70"/>
  </r>
  <r>
    <x v="2"/>
    <x v="0"/>
    <x v="17"/>
    <s v="T.McLean"/>
    <s v="WBD"/>
    <x v="0"/>
    <n v="79"/>
    <x v="4"/>
  </r>
  <r>
    <x v="2"/>
    <x v="0"/>
    <x v="17"/>
    <s v="T.Kelly"/>
    <s v="GEE"/>
    <x v="0"/>
    <n v="102"/>
    <x v="10"/>
  </r>
  <r>
    <x v="2"/>
    <x v="0"/>
    <x v="17"/>
    <s v="L.Dahlhaus"/>
    <s v="GEE"/>
    <x v="0"/>
    <n v="79"/>
    <x v="57"/>
  </r>
  <r>
    <x v="2"/>
    <x v="0"/>
    <x v="17"/>
    <s v="G.Ablett"/>
    <s v="GEE"/>
    <x v="1"/>
    <n v="88"/>
    <x v="42"/>
  </r>
  <r>
    <x v="2"/>
    <x v="0"/>
    <x v="17"/>
    <s v="L.Neale"/>
    <s v="BRL"/>
    <x v="1"/>
    <n v="119"/>
    <x v="95"/>
  </r>
  <r>
    <x v="2"/>
    <x v="0"/>
    <x v="17"/>
    <s v="D.Houston"/>
    <s v="PTA"/>
    <x v="2"/>
    <n v="80"/>
    <x v="3"/>
  </r>
  <r>
    <x v="2"/>
    <x v="0"/>
    <x v="17"/>
    <s v="D.Martin"/>
    <s v="RIC"/>
    <x v="1"/>
    <n v="99"/>
    <x v="99"/>
  </r>
  <r>
    <x v="2"/>
    <x v="0"/>
    <x v="17"/>
    <s v="T.Goldstein"/>
    <s v="NTH"/>
    <x v="3"/>
    <n v="104"/>
    <x v="57"/>
  </r>
  <r>
    <x v="2"/>
    <x v="0"/>
    <x v="17"/>
    <s v="D.Sheed"/>
    <s v="WCE"/>
    <x v="1"/>
    <n v="84"/>
    <x v="89"/>
  </r>
  <r>
    <x v="2"/>
    <x v="0"/>
    <x v="17"/>
    <s v="M.Murphy"/>
    <s v="CAR"/>
    <x v="1"/>
    <n v="98"/>
    <x v="3"/>
  </r>
  <r>
    <x v="2"/>
    <x v="0"/>
    <x v="17"/>
    <s v="K.Simpson"/>
    <s v="CAR"/>
    <x v="2"/>
    <n v="110"/>
    <x v="52"/>
  </r>
  <r>
    <x v="2"/>
    <x v="0"/>
    <x v="17"/>
    <s v="P.Cripps"/>
    <s v="CAR"/>
    <x v="1"/>
    <n v="129"/>
    <x v="114"/>
  </r>
  <r>
    <x v="2"/>
    <x v="0"/>
    <x v="17"/>
    <s v="D.Swallow"/>
    <s v="GCS"/>
    <x v="1"/>
    <n v="76"/>
    <x v="33"/>
  </r>
  <r>
    <x v="2"/>
    <x v="0"/>
    <x v="17"/>
    <s v="J.Johannisen"/>
    <s v="WBD"/>
    <x v="4"/>
    <n v="95"/>
    <x v="16"/>
  </r>
  <r>
    <x v="2"/>
    <x v="0"/>
    <x v="17"/>
    <s v="C.Ward"/>
    <s v="GWS"/>
    <x v="4"/>
    <n v="101"/>
    <x v="16"/>
  </r>
  <r>
    <x v="2"/>
    <x v="0"/>
    <x v="17"/>
    <s v="K.Langford"/>
    <s v="ESS"/>
    <x v="4"/>
    <n v="86"/>
    <x v="94"/>
  </r>
  <r>
    <x v="2"/>
    <x v="0"/>
    <x v="17"/>
    <s v="P.Ryder"/>
    <s v="PTA"/>
    <x v="4"/>
    <n v="94"/>
    <x v="91"/>
  </r>
  <r>
    <x v="2"/>
    <x v="0"/>
    <x v="18"/>
    <s v="C.Salem"/>
    <s v="MEL"/>
    <x v="2"/>
    <n v="101"/>
    <x v="68"/>
  </r>
  <r>
    <x v="2"/>
    <x v="0"/>
    <x v="18"/>
    <s v="C.Oliver"/>
    <s v="MEL"/>
    <x v="1"/>
    <n v="94"/>
    <x v="0"/>
  </r>
  <r>
    <x v="2"/>
    <x v="0"/>
    <x v="18"/>
    <s v="D.Moore"/>
    <s v="COL"/>
    <x v="0"/>
    <n v="46"/>
    <x v="17"/>
  </r>
  <r>
    <x v="2"/>
    <x v="0"/>
    <x v="18"/>
    <s v="S.Sidebottom"/>
    <s v="COL"/>
    <x v="1"/>
    <n v="101"/>
    <x v="9"/>
  </r>
  <r>
    <x v="2"/>
    <x v="0"/>
    <x v="18"/>
    <s v="S.Coniglio"/>
    <s v="GWS"/>
    <x v="1"/>
    <n v="104"/>
    <x v="149"/>
  </r>
  <r>
    <x v="2"/>
    <x v="0"/>
    <x v="18"/>
    <s v="T.Taranto"/>
    <s v="GWS"/>
    <x v="1"/>
    <n v="91"/>
    <x v="53"/>
  </r>
  <r>
    <x v="2"/>
    <x v="0"/>
    <x v="18"/>
    <s v="S.Martin"/>
    <s v="BRL"/>
    <x v="3"/>
    <n v="116"/>
    <x v="102"/>
  </r>
  <r>
    <x v="2"/>
    <x v="0"/>
    <x v="18"/>
    <s v="D.Smith"/>
    <s v="ESS"/>
    <x v="0"/>
    <n v="98"/>
    <x v="17"/>
  </r>
  <r>
    <x v="2"/>
    <x v="0"/>
    <x v="18"/>
    <s v="T.Boak"/>
    <s v="PTA"/>
    <x v="0"/>
    <n v="101"/>
    <x v="15"/>
  </r>
  <r>
    <x v="2"/>
    <x v="0"/>
    <x v="18"/>
    <s v="T.Rockliff"/>
    <s v="PTA"/>
    <x v="1"/>
    <n v="96"/>
    <x v="26"/>
  </r>
  <r>
    <x v="2"/>
    <x v="0"/>
    <x v="18"/>
    <s v="R.Sloane"/>
    <s v="ADE"/>
    <x v="1"/>
    <n v="110"/>
    <x v="161"/>
  </r>
  <r>
    <x v="2"/>
    <x v="0"/>
    <x v="18"/>
    <s v="T.Doedee"/>
    <s v="ADE"/>
    <x v="2"/>
    <n v="76"/>
    <x v="28"/>
  </r>
  <r>
    <x v="2"/>
    <x v="0"/>
    <x v="18"/>
    <s v="W.Milera"/>
    <s v="ADE"/>
    <x v="2"/>
    <n v="83"/>
    <x v="102"/>
  </r>
  <r>
    <x v="2"/>
    <x v="0"/>
    <x v="18"/>
    <s v="T.Lynch"/>
    <s v="ADE"/>
    <x v="0"/>
    <n v="73"/>
    <x v="55"/>
  </r>
  <r>
    <x v="2"/>
    <x v="0"/>
    <x v="18"/>
    <s v="J.Harbrow"/>
    <s v="GCS"/>
    <x v="2"/>
    <n v="85"/>
    <x v="55"/>
  </r>
  <r>
    <x v="2"/>
    <x v="0"/>
    <x v="18"/>
    <s v="J.Steven"/>
    <s v="STK"/>
    <x v="1"/>
    <n v="95"/>
    <x v="1"/>
  </r>
  <r>
    <x v="2"/>
    <x v="0"/>
    <x v="18"/>
    <s v="S.Savage"/>
    <s v="STK"/>
    <x v="2"/>
    <n v="93"/>
    <x v="50"/>
  </r>
  <r>
    <x v="2"/>
    <x v="0"/>
    <x v="18"/>
    <s v="J.Newnes"/>
    <s v="STK"/>
    <x v="0"/>
    <n v="77"/>
    <x v="1"/>
  </r>
  <r>
    <x v="2"/>
    <x v="0"/>
    <x v="18"/>
    <s v="M.Hibberd"/>
    <s v="MEL"/>
    <x v="4"/>
    <n v="74"/>
    <x v="49"/>
  </r>
  <r>
    <x v="2"/>
    <x v="0"/>
    <x v="18"/>
    <s v="Z.Tuohy"/>
    <s v="GEE"/>
    <x v="4"/>
    <n v="87"/>
    <x v="16"/>
  </r>
  <r>
    <x v="2"/>
    <x v="0"/>
    <x v="18"/>
    <s v="J.Macmillan"/>
    <s v="NTH"/>
    <x v="4"/>
    <n v="86"/>
    <x v="22"/>
  </r>
  <r>
    <x v="2"/>
    <x v="0"/>
    <x v="18"/>
    <s v="A.Cerra"/>
    <s v="FRE"/>
    <x v="4"/>
    <n v="46"/>
    <x v="86"/>
  </r>
  <r>
    <x v="2"/>
    <x v="0"/>
    <x v="19"/>
    <s v="N.Jones"/>
    <s v="MEL"/>
    <x v="1"/>
    <n v="79"/>
    <x v="0"/>
  </r>
  <r>
    <x v="2"/>
    <x v="0"/>
    <x v="19"/>
    <s v="M.Bontempelli"/>
    <s v="WBD"/>
    <x v="1"/>
    <n v="111"/>
    <x v="121"/>
  </r>
  <r>
    <x v="2"/>
    <x v="0"/>
    <x v="19"/>
    <s v="P.Dangerfield"/>
    <s v="GEE"/>
    <x v="0"/>
    <n v="113"/>
    <x v="63"/>
  </r>
  <r>
    <x v="2"/>
    <x v="0"/>
    <x v="19"/>
    <s v="A.Witherden"/>
    <s v="BRL"/>
    <x v="2"/>
    <n v="97"/>
    <x v="63"/>
  </r>
  <r>
    <x v="2"/>
    <x v="0"/>
    <x v="19"/>
    <s v="D.Zorko"/>
    <s v="BRL"/>
    <x v="1"/>
    <n v="103"/>
    <x v="53"/>
  </r>
  <r>
    <x v="2"/>
    <x v="0"/>
    <x v="19"/>
    <s v="D.Rich"/>
    <s v="BRL"/>
    <x v="2"/>
    <n v="86"/>
    <x v="63"/>
  </r>
  <r>
    <x v="2"/>
    <x v="0"/>
    <x v="19"/>
    <s v="M.Hurley"/>
    <s v="ESS"/>
    <x v="2"/>
    <n v="83"/>
    <x v="29"/>
  </r>
  <r>
    <x v="2"/>
    <x v="0"/>
    <x v="19"/>
    <s v="D.Zaharakis"/>
    <s v="ESS"/>
    <x v="1"/>
    <n v="81"/>
    <x v="83"/>
  </r>
  <r>
    <x v="2"/>
    <x v="0"/>
    <x v="19"/>
    <s v="R.Gray"/>
    <s v="PTA"/>
    <x v="0"/>
    <n v="86"/>
    <x v="3"/>
  </r>
  <r>
    <x v="2"/>
    <x v="0"/>
    <x v="19"/>
    <s v="T.Nankervis"/>
    <s v="RIC"/>
    <x v="3"/>
    <n v="97"/>
    <x v="95"/>
  </r>
  <r>
    <x v="2"/>
    <x v="0"/>
    <x v="19"/>
    <s v="T.Lynch"/>
    <s v="RIC"/>
    <x v="0"/>
    <n v="59"/>
    <x v="71"/>
  </r>
  <r>
    <x v="2"/>
    <x v="0"/>
    <x v="19"/>
    <s v="D.Prestia"/>
    <s v="RIC"/>
    <x v="1"/>
    <n v="82"/>
    <x v="102"/>
  </r>
  <r>
    <x v="2"/>
    <x v="0"/>
    <x v="19"/>
    <s v="A.Rance"/>
    <s v="RIC"/>
    <x v="2"/>
    <n v="82"/>
    <x v="73"/>
  </r>
  <r>
    <x v="2"/>
    <x v="0"/>
    <x v="19"/>
    <s v="J.Jenkins"/>
    <s v="ADE"/>
    <x v="0"/>
    <n v="75"/>
    <x v="86"/>
  </r>
  <r>
    <x v="2"/>
    <x v="0"/>
    <x v="19"/>
    <s v="L.Ryan"/>
    <s v="FRE"/>
    <x v="2"/>
    <n v="84"/>
    <x v="3"/>
  </r>
  <r>
    <x v="2"/>
    <x v="0"/>
    <x v="19"/>
    <s v="L.Shuey"/>
    <s v="WCE"/>
    <x v="1"/>
    <n v="94"/>
    <x v="35"/>
  </r>
  <r>
    <x v="2"/>
    <x v="0"/>
    <x v="19"/>
    <s v="J.Redden"/>
    <s v="WCE"/>
    <x v="1"/>
    <n v="113"/>
    <x v="69"/>
  </r>
  <r>
    <x v="2"/>
    <x v="0"/>
    <x v="19"/>
    <s v="J.Gresham"/>
    <s v="STK"/>
    <x v="0"/>
    <n v="71"/>
    <x v="33"/>
  </r>
  <r>
    <x v="2"/>
    <x v="0"/>
    <x v="19"/>
    <s v="J.Kelly"/>
    <s v="GWS"/>
    <x v="4"/>
    <n v="102"/>
    <x v="16"/>
  </r>
  <r>
    <x v="2"/>
    <x v="0"/>
    <x v="19"/>
    <s v="J.Hogan"/>
    <s v="FRE"/>
    <x v="4"/>
    <n v="79"/>
    <x v="16"/>
  </r>
  <r>
    <x v="2"/>
    <x v="0"/>
    <x v="19"/>
    <s v="C.Wingard"/>
    <s v="HAW"/>
    <x v="4"/>
    <n v="112"/>
    <x v="16"/>
  </r>
  <r>
    <x v="2"/>
    <x v="0"/>
    <x v="19"/>
    <s v="B.Acres"/>
    <s v="STK"/>
    <x v="4"/>
    <n v="76"/>
    <x v="16"/>
  </r>
  <r>
    <x v="2"/>
    <x v="0"/>
    <x v="20"/>
    <s v="M.Gawn"/>
    <s v="MEL"/>
    <x v="3"/>
    <n v="119"/>
    <x v="9"/>
  </r>
  <r>
    <x v="2"/>
    <x v="0"/>
    <x v="20"/>
    <s v="J.Viney"/>
    <s v="MEL"/>
    <x v="1"/>
    <n v="76"/>
    <x v="120"/>
  </r>
  <r>
    <x v="2"/>
    <x v="0"/>
    <x v="20"/>
    <s v="C.Mills"/>
    <s v="SYD"/>
    <x v="2"/>
    <n v="82"/>
    <x v="55"/>
  </r>
  <r>
    <x v="2"/>
    <x v="0"/>
    <x v="20"/>
    <s v="S.Pendlebury"/>
    <s v="COL"/>
    <x v="1"/>
    <n v="112"/>
    <x v="67"/>
  </r>
  <r>
    <x v="2"/>
    <x v="0"/>
    <x v="20"/>
    <s v="D.Beams"/>
    <s v="COL"/>
    <x v="1"/>
    <n v="93"/>
    <x v="19"/>
  </r>
  <r>
    <x v="2"/>
    <x v="0"/>
    <x v="20"/>
    <s v="M.Wallis"/>
    <s v="WBD"/>
    <x v="0"/>
    <n v="87"/>
    <x v="67"/>
  </r>
  <r>
    <x v="2"/>
    <x v="0"/>
    <x v="20"/>
    <s v="L.Whitfield"/>
    <s v="GWS"/>
    <x v="2"/>
    <n v="96"/>
    <x v="62"/>
  </r>
  <r>
    <x v="2"/>
    <x v="0"/>
    <x v="20"/>
    <s v="L.Hodge"/>
    <s v="BRL"/>
    <x v="2"/>
    <n v="75"/>
    <x v="51"/>
  </r>
  <r>
    <x v="2"/>
    <x v="0"/>
    <x v="20"/>
    <s v="J.Lyons"/>
    <s v="BRL"/>
    <x v="1"/>
    <n v="94"/>
    <x v="1"/>
  </r>
  <r>
    <x v="2"/>
    <x v="0"/>
    <x v="20"/>
    <s v="Z.Merrett"/>
    <s v="ESS"/>
    <x v="1"/>
    <n v="97"/>
    <x v="49"/>
  </r>
  <r>
    <x v="2"/>
    <x v="0"/>
    <x v="20"/>
    <s v="J.Ridley"/>
    <s v="ESS"/>
    <x v="2"/>
    <n v="57"/>
    <x v="0"/>
  </r>
  <r>
    <x v="2"/>
    <x v="0"/>
    <x v="20"/>
    <s v="J.Short"/>
    <s v="RIC"/>
    <x v="2"/>
    <n v="94"/>
    <x v="49"/>
  </r>
  <r>
    <x v="2"/>
    <x v="0"/>
    <x v="20"/>
    <s v="S.Edwards"/>
    <s v="RIC"/>
    <x v="0"/>
    <n v="81"/>
    <x v="1"/>
  </r>
  <r>
    <x v="2"/>
    <x v="0"/>
    <x v="20"/>
    <s v="B.Crouch"/>
    <s v="ADE"/>
    <x v="1"/>
    <n v="80"/>
    <x v="3"/>
  </r>
  <r>
    <x v="2"/>
    <x v="0"/>
    <x v="20"/>
    <s v="B.Brown"/>
    <s v="NTH"/>
    <x v="0"/>
    <n v="68"/>
    <x v="86"/>
  </r>
  <r>
    <x v="2"/>
    <x v="0"/>
    <x v="20"/>
    <s v="J.Darling"/>
    <s v="WCE"/>
    <x v="0"/>
    <n v="93"/>
    <x v="7"/>
  </r>
  <r>
    <x v="2"/>
    <x v="0"/>
    <x v="20"/>
    <s v="J.O'Meara"/>
    <s v="HAW"/>
    <x v="1"/>
    <n v="86"/>
    <x v="62"/>
  </r>
  <r>
    <x v="2"/>
    <x v="0"/>
    <x v="20"/>
    <s v="J.Worpel"/>
    <s v="HAW"/>
    <x v="0"/>
    <n v="77"/>
    <x v="72"/>
  </r>
  <r>
    <x v="2"/>
    <x v="0"/>
    <x v="20"/>
    <s v="J.Cameron"/>
    <s v="GWS"/>
    <x v="4"/>
    <n v="69"/>
    <x v="47"/>
  </r>
  <r>
    <x v="2"/>
    <x v="0"/>
    <x v="20"/>
    <s v="R.Mathieson"/>
    <s v="BRL"/>
    <x v="4"/>
    <n v="74"/>
    <x v="4"/>
  </r>
  <r>
    <x v="2"/>
    <x v="0"/>
    <x v="20"/>
    <s v="B.Ellis"/>
    <s v="RIC"/>
    <x v="4"/>
    <n v="75"/>
    <x v="16"/>
  </r>
  <r>
    <x v="2"/>
    <x v="0"/>
    <x v="20"/>
    <s v="J.Ziebell"/>
    <s v="NTH"/>
    <x v="4"/>
    <n v="76"/>
    <x v="98"/>
  </r>
  <r>
    <x v="2"/>
    <x v="0"/>
    <x v="21"/>
    <s v="C.Sinclair"/>
    <s v="SYD"/>
    <x v="3"/>
    <n v="95"/>
    <x v="25"/>
  </r>
  <r>
    <x v="2"/>
    <x v="0"/>
    <x v="21"/>
    <s v="A.Treloar"/>
    <s v="COL"/>
    <x v="1"/>
    <n v="104"/>
    <x v="57"/>
  </r>
  <r>
    <x v="2"/>
    <x v="0"/>
    <x v="21"/>
    <s v="L.Hunter"/>
    <s v="WBD"/>
    <x v="1"/>
    <n v="109"/>
    <x v="2"/>
  </r>
  <r>
    <x v="2"/>
    <x v="0"/>
    <x v="21"/>
    <s v="T.Liberatore"/>
    <s v="WBD"/>
    <x v="1"/>
    <n v="27"/>
    <x v="7"/>
  </r>
  <r>
    <x v="2"/>
    <x v="0"/>
    <x v="21"/>
    <s v="T.Hawkins"/>
    <s v="GEE"/>
    <x v="0"/>
    <n v="101"/>
    <x v="24"/>
  </r>
  <r>
    <x v="2"/>
    <x v="0"/>
    <x v="21"/>
    <s v="J.Selwood"/>
    <s v="GEE"/>
    <x v="1"/>
    <n v="112"/>
    <x v="19"/>
  </r>
  <r>
    <x v="2"/>
    <x v="0"/>
    <x v="21"/>
    <s v="H.Andrews"/>
    <s v="BRL"/>
    <x v="2"/>
    <n v="105"/>
    <x v="65"/>
  </r>
  <r>
    <x v="2"/>
    <x v="0"/>
    <x v="21"/>
    <s v="A.McGrath"/>
    <s v="ESS"/>
    <x v="2"/>
    <n v="71"/>
    <x v="0"/>
  </r>
  <r>
    <x v="2"/>
    <x v="0"/>
    <x v="21"/>
    <s v="J.Westhoff"/>
    <s v="PTA"/>
    <x v="0"/>
    <n v="118"/>
    <x v="59"/>
  </r>
  <r>
    <x v="2"/>
    <x v="0"/>
    <x v="21"/>
    <s v="S.Powell-Pepper"/>
    <s v="PTA"/>
    <x v="1"/>
    <n v="78"/>
    <x v="100"/>
  </r>
  <r>
    <x v="2"/>
    <x v="0"/>
    <x v="21"/>
    <s v="T.Jonas"/>
    <s v="PTA"/>
    <x v="2"/>
    <n v="87"/>
    <x v="88"/>
  </r>
  <r>
    <x v="2"/>
    <x v="0"/>
    <x v="21"/>
    <s v="J.Riewoldt"/>
    <s v="RIC"/>
    <x v="0"/>
    <n v="81"/>
    <x v="14"/>
  </r>
  <r>
    <x v="2"/>
    <x v="0"/>
    <x v="21"/>
    <s v="B.Cunnington"/>
    <s v="NTH"/>
    <x v="1"/>
    <n v="100"/>
    <x v="3"/>
  </r>
  <r>
    <x v="2"/>
    <x v="0"/>
    <x v="21"/>
    <s v="N.Fyfe"/>
    <s v="FRE"/>
    <x v="1"/>
    <n v="121"/>
    <x v="152"/>
  </r>
  <r>
    <x v="2"/>
    <x v="0"/>
    <x v="21"/>
    <s v="J.McGovern"/>
    <s v="WCE"/>
    <x v="2"/>
    <n v="85"/>
    <x v="9"/>
  </r>
  <r>
    <x v="2"/>
    <x v="0"/>
    <x v="21"/>
    <s v="J.Gunston"/>
    <s v="HAW"/>
    <x v="0"/>
    <n v="95"/>
    <x v="8"/>
  </r>
  <r>
    <x v="2"/>
    <x v="0"/>
    <x v="21"/>
    <s v="L.Breust"/>
    <s v="HAW"/>
    <x v="0"/>
    <n v="79"/>
    <x v="6"/>
  </r>
  <r>
    <x v="2"/>
    <x v="0"/>
    <x v="21"/>
    <s v="J.Webster"/>
    <s v="STK"/>
    <x v="2"/>
    <n v="92"/>
    <x v="39"/>
  </r>
  <r>
    <x v="2"/>
    <x v="0"/>
    <x v="21"/>
    <s v="D.Parish"/>
    <s v="ESS"/>
    <x v="4"/>
    <n v="89"/>
    <x v="16"/>
  </r>
  <r>
    <x v="2"/>
    <x v="0"/>
    <x v="21"/>
    <s v="A.Gaff"/>
    <s v="WCE"/>
    <x v="4"/>
    <n v="114"/>
    <x v="16"/>
  </r>
  <r>
    <x v="2"/>
    <x v="0"/>
    <x v="21"/>
    <s v="W.Rioli"/>
    <s v="WCE"/>
    <x v="4"/>
    <n v="64"/>
    <x v="16"/>
  </r>
  <r>
    <x v="2"/>
    <x v="0"/>
    <x v="21"/>
    <s v="L.Weller"/>
    <s v="GCS"/>
    <x v="4"/>
    <n v="75"/>
    <x v="23"/>
  </r>
  <r>
    <x v="2"/>
    <x v="0"/>
    <x v="22"/>
    <s v="I.Heeney"/>
    <s v="SYD"/>
    <x v="0"/>
    <n v="89"/>
    <x v="69"/>
  </r>
  <r>
    <x v="2"/>
    <x v="0"/>
    <x v="22"/>
    <s v="J.Howe"/>
    <s v="COL"/>
    <x v="2"/>
    <n v="103"/>
    <x v="24"/>
  </r>
  <r>
    <x v="2"/>
    <x v="0"/>
    <x v="22"/>
    <s v="J.Macrae"/>
    <s v="WBD"/>
    <x v="1"/>
    <n v="127"/>
    <x v="27"/>
  </r>
  <r>
    <x v="2"/>
    <x v="0"/>
    <x v="22"/>
    <s v="M.Suckling"/>
    <s v="WBD"/>
    <x v="2"/>
    <n v="98"/>
    <x v="69"/>
  </r>
  <r>
    <x v="2"/>
    <x v="0"/>
    <x v="22"/>
    <s v="S.Menegola"/>
    <s v="GEE"/>
    <x v="0"/>
    <n v="96"/>
    <x v="35"/>
  </r>
  <r>
    <x v="2"/>
    <x v="0"/>
    <x v="22"/>
    <s v="Z.Williams"/>
    <s v="GWS"/>
    <x v="2"/>
    <n v="82"/>
    <x v="102"/>
  </r>
  <r>
    <x v="2"/>
    <x v="0"/>
    <x v="22"/>
    <s v="M.Robinson"/>
    <s v="BRL"/>
    <x v="0"/>
    <n v="81"/>
    <x v="39"/>
  </r>
  <r>
    <x v="2"/>
    <x v="0"/>
    <x v="22"/>
    <s v="T.Cotchin"/>
    <s v="RIC"/>
    <x v="1"/>
    <n v="77"/>
    <x v="19"/>
  </r>
  <r>
    <x v="2"/>
    <x v="0"/>
    <x v="22"/>
    <s v="B.Smith"/>
    <s v="ADE"/>
    <x v="2"/>
    <n v="78"/>
    <x v="54"/>
  </r>
  <r>
    <x v="2"/>
    <x v="0"/>
    <x v="22"/>
    <s v="M.Crouch"/>
    <s v="ADE"/>
    <x v="1"/>
    <n v="120"/>
    <x v="26"/>
  </r>
  <r>
    <x v="2"/>
    <x v="0"/>
    <x v="22"/>
    <s v="B.Gibbs"/>
    <s v="ADE"/>
    <x v="1"/>
    <n v="97"/>
    <x v="30"/>
  </r>
  <r>
    <x v="2"/>
    <x v="0"/>
    <x v="22"/>
    <s v="S.Higgins"/>
    <s v="NTH"/>
    <x v="1"/>
    <n v="96"/>
    <x v="42"/>
  </r>
  <r>
    <x v="2"/>
    <x v="0"/>
    <x v="22"/>
    <s v="J.Polec"/>
    <s v="NTH"/>
    <x v="1"/>
    <n v="91"/>
    <x v="47"/>
  </r>
  <r>
    <x v="2"/>
    <x v="0"/>
    <x v="22"/>
    <s v="N.Newman"/>
    <s v="CAR"/>
    <x v="2"/>
    <n v="87"/>
    <x v="5"/>
  </r>
  <r>
    <x v="2"/>
    <x v="0"/>
    <x v="22"/>
    <s v="T.Miller"/>
    <s v="GCS"/>
    <x v="1"/>
    <n v="96"/>
    <x v="35"/>
  </r>
  <r>
    <x v="2"/>
    <x v="0"/>
    <x v="22"/>
    <s v="J.Martin"/>
    <s v="GCS"/>
    <x v="0"/>
    <n v="83"/>
    <x v="55"/>
  </r>
  <r>
    <x v="2"/>
    <x v="0"/>
    <x v="22"/>
    <s v="B.McEvoy"/>
    <s v="HAW"/>
    <x v="3"/>
    <n v="113"/>
    <x v="57"/>
  </r>
  <r>
    <x v="2"/>
    <x v="0"/>
    <x v="22"/>
    <s v="J.Billings"/>
    <s v="STK"/>
    <x v="0"/>
    <n v="84"/>
    <x v="64"/>
  </r>
  <r>
    <x v="2"/>
    <x v="0"/>
    <x v="22"/>
    <s v="B.Parfitt"/>
    <s v="GEE"/>
    <x v="4"/>
    <n v="78"/>
    <x v="67"/>
  </r>
  <r>
    <x v="2"/>
    <x v="0"/>
    <x v="22"/>
    <s v="A.Kennedy"/>
    <s v="GWS"/>
    <x v="4"/>
    <n v="85"/>
    <x v="21"/>
  </r>
  <r>
    <x v="2"/>
    <x v="0"/>
    <x v="22"/>
    <s v="S.Walsh"/>
    <s v="CAR"/>
    <x v="4"/>
    <n v="68"/>
    <x v="91"/>
  </r>
  <r>
    <x v="2"/>
    <x v="0"/>
    <x v="22"/>
    <s v="P.Hanley"/>
    <s v="GCS"/>
    <x v="4"/>
    <n v="51"/>
    <x v="116"/>
  </r>
  <r>
    <x v="2"/>
    <x v="0"/>
    <x v="23"/>
    <s v="A.Brayshaw"/>
    <s v="MEL"/>
    <x v="1"/>
    <n v="101"/>
    <x v="24"/>
  </r>
  <r>
    <x v="2"/>
    <x v="0"/>
    <x v="23"/>
    <s v="A.Aliir"/>
    <s v="SYD"/>
    <x v="2"/>
    <n v="76"/>
    <x v="52"/>
  </r>
  <r>
    <x v="2"/>
    <x v="0"/>
    <x v="23"/>
    <s v="J.Kennedy"/>
    <s v="SYD"/>
    <x v="1"/>
    <n v="94"/>
    <x v="85"/>
  </r>
  <r>
    <x v="2"/>
    <x v="0"/>
    <x v="23"/>
    <s v="B.Grundy"/>
    <s v="COL"/>
    <x v="3"/>
    <n v="104"/>
    <x v="54"/>
  </r>
  <r>
    <x v="2"/>
    <x v="0"/>
    <x v="23"/>
    <s v="C.Daniel"/>
    <s v="WBD"/>
    <x v="0"/>
    <n v="79"/>
    <x v="2"/>
  </r>
  <r>
    <x v="2"/>
    <x v="0"/>
    <x v="23"/>
    <s v="M.Duncan"/>
    <s v="GEE"/>
    <x v="1"/>
    <n v="113"/>
    <x v="47"/>
  </r>
  <r>
    <x v="2"/>
    <x v="0"/>
    <x v="23"/>
    <s v="T.Stewart"/>
    <s v="GEE"/>
    <x v="2"/>
    <n v="87"/>
    <x v="4"/>
  </r>
  <r>
    <x v="2"/>
    <x v="0"/>
    <x v="23"/>
    <s v="H.Shaw"/>
    <s v="GWS"/>
    <x v="2"/>
    <n v="89"/>
    <x v="42"/>
  </r>
  <r>
    <x v="2"/>
    <x v="0"/>
    <x v="23"/>
    <s v="D.Shiel"/>
    <s v="ESS"/>
    <x v="1"/>
    <n v="99"/>
    <x v="35"/>
  </r>
  <r>
    <x v="2"/>
    <x v="0"/>
    <x v="23"/>
    <s v="S.Lycett"/>
    <s v="PTA"/>
    <x v="0"/>
    <n v="82"/>
    <x v="30"/>
  </r>
  <r>
    <x v="2"/>
    <x v="0"/>
    <x v="23"/>
    <s v="B.Houli"/>
    <s v="RIC"/>
    <x v="2"/>
    <n v="86"/>
    <x v="53"/>
  </r>
  <r>
    <x v="2"/>
    <x v="0"/>
    <x v="23"/>
    <s v="J.Higgins"/>
    <s v="RIC"/>
    <x v="0"/>
    <n v="74"/>
    <x v="85"/>
  </r>
  <r>
    <x v="2"/>
    <x v="0"/>
    <x v="23"/>
    <s v="K.Lambert"/>
    <s v="RIC"/>
    <x v="0"/>
    <n v="91"/>
    <x v="4"/>
  </r>
  <r>
    <x v="2"/>
    <x v="0"/>
    <x v="23"/>
    <s v="R.Laird"/>
    <s v="ADE"/>
    <x v="2"/>
    <n v="106"/>
    <x v="57"/>
  </r>
  <r>
    <x v="2"/>
    <x v="0"/>
    <x v="23"/>
    <s v="D.Mundy"/>
    <s v="FRE"/>
    <x v="0"/>
    <n v="97"/>
    <x v="51"/>
  </r>
  <r>
    <x v="2"/>
    <x v="0"/>
    <x v="23"/>
    <s v="E.Yeo"/>
    <s v="WCE"/>
    <x v="1"/>
    <n v="104"/>
    <x v="52"/>
  </r>
  <r>
    <x v="2"/>
    <x v="0"/>
    <x v="23"/>
    <s v="J.Steele"/>
    <s v="STK"/>
    <x v="1"/>
    <n v="110"/>
    <x v="56"/>
  </r>
  <r>
    <x v="2"/>
    <x v="0"/>
    <x v="23"/>
    <s v="S.Ross"/>
    <s v="STK"/>
    <x v="1"/>
    <n v="97"/>
    <x v="33"/>
  </r>
  <r>
    <x v="2"/>
    <x v="0"/>
    <x v="23"/>
    <s v="J.Harmes"/>
    <s v="MEL"/>
    <x v="4"/>
    <n v="82"/>
    <x v="8"/>
  </r>
  <r>
    <x v="2"/>
    <x v="0"/>
    <x v="23"/>
    <s v="R.Clarke"/>
    <s v="SYD"/>
    <x v="4"/>
    <n v="67"/>
    <x v="74"/>
  </r>
  <r>
    <x v="2"/>
    <x v="0"/>
    <x v="23"/>
    <s v="T.Phillips"/>
    <s v="COL"/>
    <x v="4"/>
    <n v="90"/>
    <x v="55"/>
  </r>
  <r>
    <x v="2"/>
    <x v="0"/>
    <x v="23"/>
    <s v="A.Francis"/>
    <s v="ESS"/>
    <x v="4"/>
    <n v="84"/>
    <x v="100"/>
  </r>
  <r>
    <x v="2"/>
    <x v="1"/>
    <x v="16"/>
    <s v="C.Petracca"/>
    <s v="MEL"/>
    <x v="0"/>
    <n v="78"/>
    <x v="52"/>
  </r>
  <r>
    <x v="2"/>
    <x v="1"/>
    <x v="16"/>
    <s v="J.Lloyd"/>
    <s v="SYD"/>
    <x v="2"/>
    <n v="110"/>
    <x v="22"/>
  </r>
  <r>
    <x v="2"/>
    <x v="1"/>
    <x v="16"/>
    <s v="L.Parker"/>
    <s v="SYD"/>
    <x v="1"/>
    <n v="99"/>
    <x v="99"/>
  </r>
  <r>
    <x v="2"/>
    <x v="1"/>
    <x v="16"/>
    <s v="J.Crisp"/>
    <s v="COL"/>
    <x v="2"/>
    <n v="91"/>
    <x v="38"/>
  </r>
  <r>
    <x v="2"/>
    <x v="1"/>
    <x v="16"/>
    <s v="J.De Goey"/>
    <s v="COL"/>
    <x v="0"/>
    <n v="74"/>
    <x v="102"/>
  </r>
  <r>
    <x v="2"/>
    <x v="1"/>
    <x v="16"/>
    <s v="J.Dunkley"/>
    <s v="WBD"/>
    <x v="0"/>
    <n v="99"/>
    <x v="96"/>
  </r>
  <r>
    <x v="2"/>
    <x v="1"/>
    <x v="16"/>
    <s v="J.Hopper"/>
    <s v="GWS"/>
    <x v="1"/>
    <n v="89"/>
    <x v="42"/>
  </r>
  <r>
    <x v="2"/>
    <x v="1"/>
    <x v="16"/>
    <s v="D.Heppell"/>
    <s v="ESS"/>
    <x v="1"/>
    <n v="88"/>
    <x v="64"/>
  </r>
  <r>
    <x v="2"/>
    <x v="1"/>
    <x v="16"/>
    <s v="M.Walters"/>
    <s v="FRE"/>
    <x v="0"/>
    <n v="69"/>
    <x v="14"/>
  </r>
  <r>
    <x v="2"/>
    <x v="1"/>
    <x v="16"/>
    <s v="B.Hill"/>
    <s v="FRE"/>
    <x v="1"/>
    <n v="104"/>
    <x v="107"/>
  </r>
  <r>
    <x v="2"/>
    <x v="1"/>
    <x v="16"/>
    <s v="S.Hurn"/>
    <s v="WCE"/>
    <x v="2"/>
    <n v="108"/>
    <x v="24"/>
  </r>
  <r>
    <x v="2"/>
    <x v="1"/>
    <x v="16"/>
    <s v="E.Curnow"/>
    <s v="CAR"/>
    <x v="1"/>
    <n v="90"/>
    <x v="146"/>
  </r>
  <r>
    <x v="2"/>
    <x v="1"/>
    <x v="16"/>
    <s v="D.Thomas"/>
    <s v="CAR"/>
    <x v="2"/>
    <n v="88"/>
    <x v="7"/>
  </r>
  <r>
    <x v="2"/>
    <x v="1"/>
    <x v="16"/>
    <s v="Z.Fisher"/>
    <s v="CAR"/>
    <x v="0"/>
    <n v="78"/>
    <x v="91"/>
  </r>
  <r>
    <x v="2"/>
    <x v="1"/>
    <x v="16"/>
    <s v="J.Witts"/>
    <s v="GCS"/>
    <x v="3"/>
    <n v="80"/>
    <x v="64"/>
  </r>
  <r>
    <x v="2"/>
    <x v="1"/>
    <x v="16"/>
    <s v="B.Fiorini"/>
    <s v="GCS"/>
    <x v="1"/>
    <n v="85"/>
    <x v="33"/>
  </r>
  <r>
    <x v="2"/>
    <x v="1"/>
    <x v="16"/>
    <s v="T.Scully"/>
    <s v="HAW"/>
    <x v="1"/>
    <n v="26"/>
    <x v="110"/>
  </r>
  <r>
    <x v="2"/>
    <x v="1"/>
    <x v="16"/>
    <s v="J.Sicily"/>
    <s v="HAW"/>
    <x v="2"/>
    <n v="80"/>
    <x v="54"/>
  </r>
  <r>
    <x v="2"/>
    <x v="1"/>
    <x v="16"/>
    <s v="T.Adams"/>
    <s v="COL"/>
    <x v="4"/>
    <n v="95"/>
    <x v="16"/>
  </r>
  <r>
    <x v="2"/>
    <x v="1"/>
    <x v="16"/>
    <s v="T.Greene"/>
    <s v="GWS"/>
    <x v="4"/>
    <n v="61"/>
    <x v="16"/>
  </r>
  <r>
    <x v="2"/>
    <x v="1"/>
    <x v="16"/>
    <s v="O.Wines"/>
    <s v="PTA"/>
    <x v="4"/>
    <n v="100"/>
    <x v="16"/>
  </r>
  <r>
    <x v="2"/>
    <x v="1"/>
    <x v="16"/>
    <s v="J.Kennedy"/>
    <s v="WCE"/>
    <x v="4"/>
    <n v="64"/>
    <x v="100"/>
  </r>
  <r>
    <x v="2"/>
    <x v="1"/>
    <x v="19"/>
    <s v="S.May"/>
    <s v="MEL"/>
    <x v="2"/>
    <n v="74"/>
    <x v="171"/>
  </r>
  <r>
    <x v="2"/>
    <x v="1"/>
    <x v="19"/>
    <s v="M.Bontempelli"/>
    <s v="WBD"/>
    <x v="1"/>
    <n v="109"/>
    <x v="63"/>
  </r>
  <r>
    <x v="2"/>
    <x v="1"/>
    <x v="19"/>
    <s v="P.Dangerfield"/>
    <s v="GEE"/>
    <x v="0"/>
    <n v="119"/>
    <x v="149"/>
  </r>
  <r>
    <x v="2"/>
    <x v="1"/>
    <x v="19"/>
    <s v="D.Rich"/>
    <s v="BRL"/>
    <x v="2"/>
    <n v="96"/>
    <x v="95"/>
  </r>
  <r>
    <x v="2"/>
    <x v="1"/>
    <x v="19"/>
    <s v="D.Zorko"/>
    <s v="BRL"/>
    <x v="1"/>
    <n v="99"/>
    <x v="96"/>
  </r>
  <r>
    <x v="2"/>
    <x v="1"/>
    <x v="19"/>
    <s v="A.Witherden"/>
    <s v="BRL"/>
    <x v="2"/>
    <n v="95"/>
    <x v="17"/>
  </r>
  <r>
    <x v="2"/>
    <x v="1"/>
    <x v="19"/>
    <s v="M.Hurley"/>
    <s v="ESS"/>
    <x v="2"/>
    <n v="85"/>
    <x v="35"/>
  </r>
  <r>
    <x v="2"/>
    <x v="1"/>
    <x v="19"/>
    <s v="D.Zaharakis"/>
    <s v="ESS"/>
    <x v="1"/>
    <n v="75"/>
    <x v="44"/>
  </r>
  <r>
    <x v="2"/>
    <x v="1"/>
    <x v="19"/>
    <s v="R.Gray"/>
    <s v="PTA"/>
    <x v="0"/>
    <n v="88"/>
    <x v="10"/>
  </r>
  <r>
    <x v="2"/>
    <x v="1"/>
    <x v="19"/>
    <s v="D.Prestia"/>
    <s v="RIC"/>
    <x v="1"/>
    <n v="77"/>
    <x v="74"/>
  </r>
  <r>
    <x v="2"/>
    <x v="1"/>
    <x v="19"/>
    <s v="T.Lynch"/>
    <s v="RIC"/>
    <x v="0"/>
    <n v="58"/>
    <x v="39"/>
  </r>
  <r>
    <x v="2"/>
    <x v="1"/>
    <x v="19"/>
    <s v="T.Nankervis"/>
    <s v="RIC"/>
    <x v="3"/>
    <n v="93"/>
    <x v="21"/>
  </r>
  <r>
    <x v="2"/>
    <x v="1"/>
    <x v="19"/>
    <s v="C.McCarthy"/>
    <s v="FRE"/>
    <x v="0"/>
    <n v="69"/>
    <x v="79"/>
  </r>
  <r>
    <x v="2"/>
    <x v="1"/>
    <x v="19"/>
    <s v="E.Langdon"/>
    <s v="FRE"/>
    <x v="1"/>
    <n v="88"/>
    <x v="69"/>
  </r>
  <r>
    <x v="2"/>
    <x v="1"/>
    <x v="19"/>
    <s v="L.Ryan"/>
    <s v="FRE"/>
    <x v="2"/>
    <n v="82"/>
    <x v="21"/>
  </r>
  <r>
    <x v="2"/>
    <x v="1"/>
    <x v="19"/>
    <s v="L.Shuey"/>
    <s v="WCE"/>
    <x v="1"/>
    <n v="97"/>
    <x v="62"/>
  </r>
  <r>
    <x v="2"/>
    <x v="1"/>
    <x v="19"/>
    <s v="J.Redden"/>
    <s v="WCE"/>
    <x v="1"/>
    <n v="109"/>
    <x v="17"/>
  </r>
  <r>
    <x v="2"/>
    <x v="1"/>
    <x v="19"/>
    <s v="J.Gresham"/>
    <s v="STK"/>
    <x v="0"/>
    <n v="78"/>
    <x v="37"/>
  </r>
  <r>
    <x v="2"/>
    <x v="1"/>
    <x v="19"/>
    <s v="J.Kelly"/>
    <s v="GWS"/>
    <x v="4"/>
    <n v="96"/>
    <x v="16"/>
  </r>
  <r>
    <x v="2"/>
    <x v="1"/>
    <x v="19"/>
    <s v="J.Hogan"/>
    <s v="FRE"/>
    <x v="4"/>
    <n v="80"/>
    <x v="67"/>
  </r>
  <r>
    <x v="2"/>
    <x v="1"/>
    <x v="19"/>
    <s v="C.Wingard"/>
    <s v="HAW"/>
    <x v="4"/>
    <n v="110"/>
    <x v="16"/>
  </r>
  <r>
    <x v="2"/>
    <x v="1"/>
    <x v="19"/>
    <s v="B.Acres"/>
    <s v="STK"/>
    <x v="4"/>
    <n v="70"/>
    <x v="28"/>
  </r>
  <r>
    <x v="2"/>
    <x v="1"/>
    <x v="17"/>
    <s v="T.McDonald"/>
    <s v="MEL"/>
    <x v="0"/>
    <n v="79"/>
    <x v="50"/>
  </r>
  <r>
    <x v="2"/>
    <x v="1"/>
    <x v="17"/>
    <s v="J.McVeigh"/>
    <s v="SYD"/>
    <x v="2"/>
    <n v="101"/>
    <x v="4"/>
  </r>
  <r>
    <x v="2"/>
    <x v="1"/>
    <x v="17"/>
    <s v="L.Franklin"/>
    <s v="SYD"/>
    <x v="0"/>
    <n v="88"/>
    <x v="17"/>
  </r>
  <r>
    <x v="2"/>
    <x v="1"/>
    <x v="17"/>
    <s v="T.Langdon"/>
    <s v="COL"/>
    <x v="2"/>
    <n v="82"/>
    <x v="64"/>
  </r>
  <r>
    <x v="2"/>
    <x v="1"/>
    <x v="17"/>
    <s v="T.McLean"/>
    <s v="WBD"/>
    <x v="0"/>
    <n v="78"/>
    <x v="1"/>
  </r>
  <r>
    <x v="2"/>
    <x v="1"/>
    <x v="17"/>
    <s v="T.Kelly"/>
    <s v="GEE"/>
    <x v="0"/>
    <n v="106"/>
    <x v="32"/>
  </r>
  <r>
    <x v="2"/>
    <x v="1"/>
    <x v="17"/>
    <s v="L.Dahlhaus"/>
    <s v="GEE"/>
    <x v="0"/>
    <n v="84"/>
    <x v="62"/>
  </r>
  <r>
    <x v="2"/>
    <x v="1"/>
    <x v="17"/>
    <s v="G.Ablett"/>
    <s v="GEE"/>
    <x v="1"/>
    <n v="81"/>
    <x v="74"/>
  </r>
  <r>
    <x v="2"/>
    <x v="1"/>
    <x v="17"/>
    <s v="J.Berry"/>
    <s v="BRL"/>
    <x v="1"/>
    <n v="89"/>
    <x v="3"/>
  </r>
  <r>
    <x v="2"/>
    <x v="1"/>
    <x v="17"/>
    <s v="L.Neale"/>
    <s v="BRL"/>
    <x v="1"/>
    <n v="125"/>
    <x v="123"/>
  </r>
  <r>
    <x v="2"/>
    <x v="1"/>
    <x v="17"/>
    <s v="D.Houston"/>
    <s v="PTA"/>
    <x v="2"/>
    <n v="81"/>
    <x v="54"/>
  </r>
  <r>
    <x v="2"/>
    <x v="1"/>
    <x v="17"/>
    <s v="D.Martin"/>
    <s v="RIC"/>
    <x v="1"/>
    <n v="92"/>
    <x v="77"/>
  </r>
  <r>
    <x v="2"/>
    <x v="1"/>
    <x v="17"/>
    <s v="T.Goldstein"/>
    <s v="NTH"/>
    <x v="3"/>
    <n v="97"/>
    <x v="77"/>
  </r>
  <r>
    <x v="2"/>
    <x v="1"/>
    <x v="17"/>
    <s v="D.Sheed"/>
    <s v="WCE"/>
    <x v="1"/>
    <n v="89"/>
    <x v="47"/>
  </r>
  <r>
    <x v="2"/>
    <x v="1"/>
    <x v="17"/>
    <s v="P.Cripps"/>
    <s v="CAR"/>
    <x v="1"/>
    <n v="129"/>
    <x v="48"/>
  </r>
  <r>
    <x v="2"/>
    <x v="1"/>
    <x v="17"/>
    <s v="M.Murphy"/>
    <s v="CAR"/>
    <x v="1"/>
    <n v="89"/>
    <x v="50"/>
  </r>
  <r>
    <x v="2"/>
    <x v="1"/>
    <x v="17"/>
    <s v="K.Simpson"/>
    <s v="CAR"/>
    <x v="2"/>
    <n v="103"/>
    <x v="6"/>
  </r>
  <r>
    <x v="2"/>
    <x v="1"/>
    <x v="17"/>
    <s v="B.Hardwick"/>
    <s v="HAW"/>
    <x v="2"/>
    <n v="82"/>
    <x v="17"/>
  </r>
  <r>
    <x v="2"/>
    <x v="1"/>
    <x v="17"/>
    <s v="J.Johannisen"/>
    <s v="WBD"/>
    <x v="4"/>
    <n v="95"/>
    <x v="16"/>
  </r>
  <r>
    <x v="2"/>
    <x v="1"/>
    <x v="17"/>
    <s v="C.Ward"/>
    <s v="GWS"/>
    <x v="4"/>
    <n v="103"/>
    <x v="16"/>
  </r>
  <r>
    <x v="2"/>
    <x v="1"/>
    <x v="17"/>
    <s v="K.Langford"/>
    <s v="ESS"/>
    <x v="4"/>
    <n v="79"/>
    <x v="58"/>
  </r>
  <r>
    <x v="2"/>
    <x v="1"/>
    <x v="17"/>
    <s v="C.Blakely"/>
    <s v="FRE"/>
    <x v="4"/>
    <n v="99"/>
    <x v="16"/>
  </r>
  <r>
    <x v="2"/>
    <x v="1"/>
    <x v="21"/>
    <s v="C.Sinclair"/>
    <s v="SYD"/>
    <x v="3"/>
    <n v="87"/>
    <x v="28"/>
  </r>
  <r>
    <x v="2"/>
    <x v="1"/>
    <x v="21"/>
    <s v="A.Treloar"/>
    <s v="COL"/>
    <x v="1"/>
    <n v="109"/>
    <x v="118"/>
  </r>
  <r>
    <x v="2"/>
    <x v="1"/>
    <x v="21"/>
    <s v="L.Hunter"/>
    <s v="WBD"/>
    <x v="1"/>
    <n v="107"/>
    <x v="4"/>
  </r>
  <r>
    <x v="2"/>
    <x v="1"/>
    <x v="21"/>
    <s v="T.Liberatore"/>
    <s v="WBD"/>
    <x v="1"/>
    <n v="52"/>
    <x v="81"/>
  </r>
  <r>
    <x v="2"/>
    <x v="1"/>
    <x v="21"/>
    <s v="T.Hawkins"/>
    <s v="GEE"/>
    <x v="0"/>
    <n v="103"/>
    <x v="53"/>
  </r>
  <r>
    <x v="2"/>
    <x v="1"/>
    <x v="21"/>
    <s v="J.Selwood"/>
    <s v="GEE"/>
    <x v="1"/>
    <n v="112"/>
    <x v="31"/>
  </r>
  <r>
    <x v="2"/>
    <x v="1"/>
    <x v="21"/>
    <s v="H.Andrews"/>
    <s v="BRL"/>
    <x v="2"/>
    <n v="105"/>
    <x v="64"/>
  </r>
  <r>
    <x v="2"/>
    <x v="1"/>
    <x v="21"/>
    <s v="A.McGrath"/>
    <s v="ESS"/>
    <x v="2"/>
    <n v="71"/>
    <x v="11"/>
  </r>
  <r>
    <x v="2"/>
    <x v="1"/>
    <x v="21"/>
    <s v="J.Westhoff"/>
    <s v="PTA"/>
    <x v="0"/>
    <n v="106"/>
    <x v="108"/>
  </r>
  <r>
    <x v="2"/>
    <x v="1"/>
    <x v="21"/>
    <s v="B.Ebert"/>
    <s v="PTA"/>
    <x v="1"/>
    <n v="81"/>
    <x v="10"/>
  </r>
  <r>
    <x v="2"/>
    <x v="1"/>
    <x v="21"/>
    <s v="T.Jonas"/>
    <s v="PTA"/>
    <x v="2"/>
    <n v="86"/>
    <x v="102"/>
  </r>
  <r>
    <x v="2"/>
    <x v="1"/>
    <x v="21"/>
    <s v="J.Riewoldt"/>
    <s v="RIC"/>
    <x v="0"/>
    <n v="69"/>
    <x v="97"/>
  </r>
  <r>
    <x v="2"/>
    <x v="1"/>
    <x v="21"/>
    <s v="B.Cunnington"/>
    <s v="NTH"/>
    <x v="1"/>
    <n v="114"/>
    <x v="147"/>
  </r>
  <r>
    <x v="2"/>
    <x v="1"/>
    <x v="21"/>
    <s v="N.Fyfe"/>
    <s v="FRE"/>
    <x v="1"/>
    <n v="123"/>
    <x v="22"/>
  </r>
  <r>
    <x v="2"/>
    <x v="1"/>
    <x v="21"/>
    <s v="J.McGovern"/>
    <s v="WCE"/>
    <x v="2"/>
    <n v="93"/>
    <x v="5"/>
  </r>
  <r>
    <x v="2"/>
    <x v="1"/>
    <x v="21"/>
    <s v="J.Gunston"/>
    <s v="HAW"/>
    <x v="0"/>
    <n v="97"/>
    <x v="72"/>
  </r>
  <r>
    <x v="2"/>
    <x v="1"/>
    <x v="21"/>
    <s v="L.Breust"/>
    <s v="HAW"/>
    <x v="0"/>
    <n v="76"/>
    <x v="102"/>
  </r>
  <r>
    <x v="2"/>
    <x v="1"/>
    <x v="21"/>
    <s v="J.Webster"/>
    <s v="STK"/>
    <x v="2"/>
    <n v="89"/>
    <x v="6"/>
  </r>
  <r>
    <x v="2"/>
    <x v="1"/>
    <x v="21"/>
    <s v="C.Cameron"/>
    <s v="BRL"/>
    <x v="4"/>
    <n v="86"/>
    <x v="9"/>
  </r>
  <r>
    <x v="2"/>
    <x v="1"/>
    <x v="21"/>
    <s v="A.Saad"/>
    <s v="ESS"/>
    <x v="4"/>
    <n v="95"/>
    <x v="2"/>
  </r>
  <r>
    <x v="2"/>
    <x v="1"/>
    <x v="21"/>
    <s v="D.Parish"/>
    <s v="ESS"/>
    <x v="4"/>
    <n v="88"/>
    <x v="11"/>
  </r>
  <r>
    <x v="2"/>
    <x v="1"/>
    <x v="21"/>
    <s v="A.Gaff"/>
    <s v="WCE"/>
    <x v="4"/>
    <n v="110"/>
    <x v="16"/>
  </r>
  <r>
    <x v="2"/>
    <x v="1"/>
    <x v="23"/>
    <s v="A.Brayshaw"/>
    <s v="MEL"/>
    <x v="1"/>
    <n v="106"/>
    <x v="22"/>
  </r>
  <r>
    <x v="2"/>
    <x v="1"/>
    <x v="23"/>
    <s v="J.Kennedy"/>
    <s v="SYD"/>
    <x v="1"/>
    <n v="102"/>
    <x v="75"/>
  </r>
  <r>
    <x v="2"/>
    <x v="1"/>
    <x v="23"/>
    <s v="B.Grundy"/>
    <s v="COL"/>
    <x v="3"/>
    <n v="105"/>
    <x v="111"/>
  </r>
  <r>
    <x v="2"/>
    <x v="1"/>
    <x v="23"/>
    <s v="C.Daniel"/>
    <s v="WBD"/>
    <x v="0"/>
    <n v="87"/>
    <x v="20"/>
  </r>
  <r>
    <x v="2"/>
    <x v="1"/>
    <x v="23"/>
    <s v="T.Stewart"/>
    <s v="GEE"/>
    <x v="2"/>
    <n v="93"/>
    <x v="20"/>
  </r>
  <r>
    <x v="2"/>
    <x v="1"/>
    <x v="23"/>
    <s v="M.Duncan"/>
    <s v="GEE"/>
    <x v="1"/>
    <n v="112"/>
    <x v="8"/>
  </r>
  <r>
    <x v="2"/>
    <x v="1"/>
    <x v="23"/>
    <s v="H.Shaw"/>
    <s v="GWS"/>
    <x v="2"/>
    <n v="83"/>
    <x v="61"/>
  </r>
  <r>
    <x v="2"/>
    <x v="1"/>
    <x v="23"/>
    <s v="D.Shiel"/>
    <s v="ESS"/>
    <x v="1"/>
    <n v="105"/>
    <x v="48"/>
  </r>
  <r>
    <x v="2"/>
    <x v="1"/>
    <x v="23"/>
    <s v="S.Lycett"/>
    <s v="PTA"/>
    <x v="0"/>
    <n v="100"/>
    <x v="168"/>
  </r>
  <r>
    <x v="2"/>
    <x v="1"/>
    <x v="23"/>
    <s v="R.Burton"/>
    <s v="PTA"/>
    <x v="2"/>
    <n v="66"/>
    <x v="21"/>
  </r>
  <r>
    <x v="2"/>
    <x v="1"/>
    <x v="23"/>
    <s v="J.Higgins"/>
    <s v="RIC"/>
    <x v="0"/>
    <n v="69"/>
    <x v="116"/>
  </r>
  <r>
    <x v="2"/>
    <x v="1"/>
    <x v="23"/>
    <s v="K.Lambert"/>
    <s v="RIC"/>
    <x v="0"/>
    <n v="80"/>
    <x v="87"/>
  </r>
  <r>
    <x v="2"/>
    <x v="1"/>
    <x v="23"/>
    <s v="R.Laird"/>
    <s v="ADE"/>
    <x v="2"/>
    <n v="102"/>
    <x v="24"/>
  </r>
  <r>
    <x v="2"/>
    <x v="1"/>
    <x v="23"/>
    <s v="J.Pittard"/>
    <s v="NTH"/>
    <x v="2"/>
    <n v="62"/>
    <x v="86"/>
  </r>
  <r>
    <x v="2"/>
    <x v="1"/>
    <x v="23"/>
    <s v="D.Mundy"/>
    <s v="FRE"/>
    <x v="0"/>
    <n v="84"/>
    <x v="109"/>
  </r>
  <r>
    <x v="2"/>
    <x v="1"/>
    <x v="23"/>
    <s v="E.Yeo"/>
    <s v="WCE"/>
    <x v="1"/>
    <n v="97"/>
    <x v="6"/>
  </r>
  <r>
    <x v="2"/>
    <x v="1"/>
    <x v="23"/>
    <s v="J.Steele"/>
    <s v="STK"/>
    <x v="1"/>
    <n v="111"/>
    <x v="47"/>
  </r>
  <r>
    <x v="2"/>
    <x v="1"/>
    <x v="23"/>
    <s v="S.Ross"/>
    <s v="STK"/>
    <x v="1"/>
    <n v="92"/>
    <x v="94"/>
  </r>
  <r>
    <x v="2"/>
    <x v="1"/>
    <x v="23"/>
    <s v="J.Harmes"/>
    <s v="MEL"/>
    <x v="4"/>
    <n v="84"/>
    <x v="1"/>
  </r>
  <r>
    <x v="2"/>
    <x v="1"/>
    <x v="23"/>
    <s v="T.Papley"/>
    <s v="SYD"/>
    <x v="4"/>
    <n v="83"/>
    <x v="74"/>
  </r>
  <r>
    <x v="2"/>
    <x v="1"/>
    <x v="23"/>
    <s v="T.Phillips"/>
    <s v="COL"/>
    <x v="4"/>
    <n v="94"/>
    <x v="99"/>
  </r>
  <r>
    <x v="2"/>
    <x v="1"/>
    <x v="23"/>
    <s v="B.Houli"/>
    <s v="RIC"/>
    <x v="4"/>
    <n v="84"/>
    <x v="16"/>
  </r>
  <r>
    <x v="2"/>
    <x v="1"/>
    <x v="18"/>
    <s v="C.Salem"/>
    <s v="MEL"/>
    <x v="2"/>
    <n v="99"/>
    <x v="7"/>
  </r>
  <r>
    <x v="2"/>
    <x v="1"/>
    <x v="18"/>
    <s v="C.Oliver"/>
    <s v="MEL"/>
    <x v="1"/>
    <n v="98"/>
    <x v="119"/>
  </r>
  <r>
    <x v="2"/>
    <x v="1"/>
    <x v="18"/>
    <s v="D.Moore"/>
    <s v="COL"/>
    <x v="0"/>
    <n v="54"/>
    <x v="43"/>
  </r>
  <r>
    <x v="2"/>
    <x v="1"/>
    <x v="18"/>
    <s v="S.Sidebottom"/>
    <s v="COL"/>
    <x v="1"/>
    <n v="94"/>
    <x v="77"/>
  </r>
  <r>
    <x v="2"/>
    <x v="1"/>
    <x v="18"/>
    <s v="S.Coniglio"/>
    <s v="GWS"/>
    <x v="1"/>
    <n v="94"/>
    <x v="100"/>
  </r>
  <r>
    <x v="2"/>
    <x v="1"/>
    <x v="18"/>
    <s v="T.Taranto"/>
    <s v="GWS"/>
    <x v="1"/>
    <n v="88"/>
    <x v="21"/>
  </r>
  <r>
    <x v="2"/>
    <x v="1"/>
    <x v="18"/>
    <s v="S.Martin"/>
    <s v="BRL"/>
    <x v="3"/>
    <n v="117"/>
    <x v="31"/>
  </r>
  <r>
    <x v="2"/>
    <x v="1"/>
    <x v="18"/>
    <s v="D.Smith"/>
    <s v="ESS"/>
    <x v="0"/>
    <n v="94"/>
    <x v="21"/>
  </r>
  <r>
    <x v="2"/>
    <x v="1"/>
    <x v="18"/>
    <s v="T.Boak"/>
    <s v="PTA"/>
    <x v="0"/>
    <n v="109"/>
    <x v="38"/>
  </r>
  <r>
    <x v="2"/>
    <x v="1"/>
    <x v="18"/>
    <s v="T.Rockliff"/>
    <s v="PTA"/>
    <x v="1"/>
    <n v="105"/>
    <x v="48"/>
  </r>
  <r>
    <x v="2"/>
    <x v="1"/>
    <x v="18"/>
    <s v="R.Sloane"/>
    <s v="ADE"/>
    <x v="1"/>
    <n v="111"/>
    <x v="62"/>
  </r>
  <r>
    <x v="2"/>
    <x v="1"/>
    <x v="18"/>
    <s v="W.Milera"/>
    <s v="ADE"/>
    <x v="2"/>
    <n v="88"/>
    <x v="62"/>
  </r>
  <r>
    <x v="2"/>
    <x v="1"/>
    <x v="18"/>
    <s v="T.Lynch"/>
    <s v="ADE"/>
    <x v="0"/>
    <n v="73"/>
    <x v="42"/>
  </r>
  <r>
    <x v="2"/>
    <x v="1"/>
    <x v="18"/>
    <s v="J.Macmillan"/>
    <s v="NTH"/>
    <x v="2"/>
    <n v="85"/>
    <x v="55"/>
  </r>
  <r>
    <x v="2"/>
    <x v="1"/>
    <x v="18"/>
    <s v="J.Harbrow"/>
    <s v="GCS"/>
    <x v="2"/>
    <n v="91"/>
    <x v="56"/>
  </r>
  <r>
    <x v="2"/>
    <x v="1"/>
    <x v="18"/>
    <s v="J.Steven"/>
    <s v="STK"/>
    <x v="1"/>
    <n v="89"/>
    <x v="49"/>
  </r>
  <r>
    <x v="2"/>
    <x v="1"/>
    <x v="18"/>
    <s v="S.Savage"/>
    <s v="STK"/>
    <x v="2"/>
    <n v="95"/>
    <x v="85"/>
  </r>
  <r>
    <x v="2"/>
    <x v="1"/>
    <x v="18"/>
    <s v="J.Newnes"/>
    <s v="STK"/>
    <x v="0"/>
    <n v="81"/>
    <x v="52"/>
  </r>
  <r>
    <x v="2"/>
    <x v="1"/>
    <x v="18"/>
    <s v="Z.Tuohy"/>
    <s v="GEE"/>
    <x v="4"/>
    <n v="89"/>
    <x v="16"/>
  </r>
  <r>
    <x v="2"/>
    <x v="1"/>
    <x v="18"/>
    <s v="J.Watts"/>
    <s v="PTA"/>
    <x v="4"/>
    <n v="66"/>
    <x v="6"/>
  </r>
  <r>
    <x v="2"/>
    <x v="1"/>
    <x v="18"/>
    <s v="D.Tucker"/>
    <s v="FRE"/>
    <x v="4"/>
    <n v="77"/>
    <x v="29"/>
  </r>
  <r>
    <x v="2"/>
    <x v="1"/>
    <x v="18"/>
    <s v="A.Miles"/>
    <s v="GCS"/>
    <x v="4"/>
    <n v="87"/>
    <x v="7"/>
  </r>
  <r>
    <x v="2"/>
    <x v="1"/>
    <x v="22"/>
    <s v="Z.Jones"/>
    <s v="SYD"/>
    <x v="2"/>
    <n v="101"/>
    <x v="1"/>
  </r>
  <r>
    <x v="2"/>
    <x v="1"/>
    <x v="22"/>
    <s v="I.Heeney"/>
    <s v="SYD"/>
    <x v="0"/>
    <n v="83"/>
    <x v="49"/>
  </r>
  <r>
    <x v="2"/>
    <x v="1"/>
    <x v="22"/>
    <s v="J.Howe"/>
    <s v="COL"/>
    <x v="2"/>
    <n v="105"/>
    <x v="25"/>
  </r>
  <r>
    <x v="2"/>
    <x v="1"/>
    <x v="22"/>
    <s v="M.Suckling"/>
    <s v="WBD"/>
    <x v="2"/>
    <n v="100"/>
    <x v="8"/>
  </r>
  <r>
    <x v="2"/>
    <x v="1"/>
    <x v="22"/>
    <s v="J.Macrae"/>
    <s v="WBD"/>
    <x v="1"/>
    <n v="127"/>
    <x v="95"/>
  </r>
  <r>
    <x v="2"/>
    <x v="1"/>
    <x v="22"/>
    <s v="B.Parfitt"/>
    <s v="GEE"/>
    <x v="0"/>
    <n v="79"/>
    <x v="69"/>
  </r>
  <r>
    <x v="2"/>
    <x v="1"/>
    <x v="22"/>
    <s v="S.Menegola"/>
    <s v="GEE"/>
    <x v="0"/>
    <n v="90"/>
    <x v="39"/>
  </r>
  <r>
    <x v="2"/>
    <x v="1"/>
    <x v="22"/>
    <s v="Z.Williams"/>
    <s v="GWS"/>
    <x v="2"/>
    <n v="88"/>
    <x v="4"/>
  </r>
  <r>
    <x v="2"/>
    <x v="1"/>
    <x v="22"/>
    <s v="H.McCluggage"/>
    <s v="BRL"/>
    <x v="1"/>
    <n v="84"/>
    <x v="8"/>
  </r>
  <r>
    <x v="2"/>
    <x v="1"/>
    <x v="22"/>
    <s v="W.Drew"/>
    <s v="PTA"/>
    <x v="0"/>
    <n v="97"/>
    <x v="83"/>
  </r>
  <r>
    <x v="2"/>
    <x v="1"/>
    <x v="22"/>
    <s v="T.Cotchin"/>
    <s v="RIC"/>
    <x v="1"/>
    <n v="75"/>
    <x v="96"/>
  </r>
  <r>
    <x v="2"/>
    <x v="1"/>
    <x v="22"/>
    <s v="M.Crouch"/>
    <s v="ADE"/>
    <x v="1"/>
    <n v="119"/>
    <x v="67"/>
  </r>
  <r>
    <x v="2"/>
    <x v="1"/>
    <x v="22"/>
    <s v="S.Higgins"/>
    <s v="NTH"/>
    <x v="1"/>
    <n v="93"/>
    <x v="33"/>
  </r>
  <r>
    <x v="2"/>
    <x v="1"/>
    <x v="22"/>
    <s v="J.Polec"/>
    <s v="NTH"/>
    <x v="1"/>
    <n v="94"/>
    <x v="72"/>
  </r>
  <r>
    <x v="2"/>
    <x v="1"/>
    <x v="22"/>
    <s v="N.Newman"/>
    <s v="CAR"/>
    <x v="2"/>
    <n v="88"/>
    <x v="102"/>
  </r>
  <r>
    <x v="2"/>
    <x v="1"/>
    <x v="22"/>
    <s v="T.Miller"/>
    <s v="GCS"/>
    <x v="1"/>
    <n v="96"/>
    <x v="83"/>
  </r>
  <r>
    <x v="2"/>
    <x v="1"/>
    <x v="22"/>
    <s v="B.McEvoy"/>
    <s v="HAW"/>
    <x v="3"/>
    <n v="114"/>
    <x v="2"/>
  </r>
  <r>
    <x v="2"/>
    <x v="1"/>
    <x v="22"/>
    <s v="J.Billings"/>
    <s v="STK"/>
    <x v="0"/>
    <n v="84"/>
    <x v="42"/>
  </r>
  <r>
    <x v="2"/>
    <x v="1"/>
    <x v="22"/>
    <s v="M.Robinson"/>
    <s v="BRL"/>
    <x v="4"/>
    <n v="79"/>
    <x v="94"/>
  </r>
  <r>
    <x v="2"/>
    <x v="1"/>
    <x v="22"/>
    <s v="B.Smith"/>
    <s v="ADE"/>
    <x v="4"/>
    <n v="79"/>
    <x v="63"/>
  </r>
  <r>
    <x v="2"/>
    <x v="1"/>
    <x v="22"/>
    <s v="B.Gibbs"/>
    <s v="ADE"/>
    <x v="4"/>
    <n v="96"/>
    <x v="43"/>
  </r>
  <r>
    <x v="2"/>
    <x v="1"/>
    <x v="22"/>
    <s v="J.Martin"/>
    <s v="GCS"/>
    <x v="4"/>
    <n v="91"/>
    <x v="18"/>
  </r>
  <r>
    <x v="2"/>
    <x v="1"/>
    <x v="20"/>
    <s v="M.Gawn"/>
    <s v="MEL"/>
    <x v="3"/>
    <n v="116"/>
    <x v="48"/>
  </r>
  <r>
    <x v="2"/>
    <x v="1"/>
    <x v="20"/>
    <s v="C.Mills"/>
    <s v="SYD"/>
    <x v="2"/>
    <n v="76"/>
    <x v="79"/>
  </r>
  <r>
    <x v="2"/>
    <x v="1"/>
    <x v="20"/>
    <s v="S.Pendlebury"/>
    <s v="COL"/>
    <x v="1"/>
    <n v="119"/>
    <x v="107"/>
  </r>
  <r>
    <x v="2"/>
    <x v="1"/>
    <x v="20"/>
    <s v="D.Beams"/>
    <s v="COL"/>
    <x v="1"/>
    <n v="93"/>
    <x v="2"/>
  </r>
  <r>
    <x v="2"/>
    <x v="1"/>
    <x v="20"/>
    <s v="M.Wallis"/>
    <s v="WBD"/>
    <x v="0"/>
    <n v="86"/>
    <x v="24"/>
  </r>
  <r>
    <x v="2"/>
    <x v="1"/>
    <x v="20"/>
    <s v="A.Tomlinson"/>
    <s v="GWS"/>
    <x v="1"/>
    <n v="71"/>
    <x v="17"/>
  </r>
  <r>
    <x v="2"/>
    <x v="1"/>
    <x v="20"/>
    <s v="L.Whitfield"/>
    <s v="GWS"/>
    <x v="2"/>
    <n v="100"/>
    <x v="38"/>
  </r>
  <r>
    <x v="2"/>
    <x v="1"/>
    <x v="20"/>
    <s v="L.Hodge"/>
    <s v="BRL"/>
    <x v="2"/>
    <n v="76"/>
    <x v="69"/>
  </r>
  <r>
    <x v="2"/>
    <x v="1"/>
    <x v="20"/>
    <s v="R.Mathieson"/>
    <s v="BRL"/>
    <x v="0"/>
    <n v="75"/>
    <x v="0"/>
  </r>
  <r>
    <x v="2"/>
    <x v="1"/>
    <x v="20"/>
    <s v="J.Lyons"/>
    <s v="BRL"/>
    <x v="1"/>
    <n v="91"/>
    <x v="21"/>
  </r>
  <r>
    <x v="2"/>
    <x v="1"/>
    <x v="20"/>
    <s v="Z.Merrett"/>
    <s v="ESS"/>
    <x v="1"/>
    <n v="99"/>
    <x v="31"/>
  </r>
  <r>
    <x v="2"/>
    <x v="1"/>
    <x v="20"/>
    <s v="B.Ellis"/>
    <s v="RIC"/>
    <x v="2"/>
    <n v="78"/>
    <x v="24"/>
  </r>
  <r>
    <x v="2"/>
    <x v="1"/>
    <x v="20"/>
    <s v="J.Short"/>
    <s v="RIC"/>
    <x v="2"/>
    <n v="95"/>
    <x v="3"/>
  </r>
  <r>
    <x v="2"/>
    <x v="1"/>
    <x v="20"/>
    <s v="S.Edwards"/>
    <s v="RIC"/>
    <x v="0"/>
    <n v="80"/>
    <x v="54"/>
  </r>
  <r>
    <x v="2"/>
    <x v="1"/>
    <x v="20"/>
    <s v="B.Crouch"/>
    <s v="ADE"/>
    <x v="1"/>
    <n v="86"/>
    <x v="2"/>
  </r>
  <r>
    <x v="2"/>
    <x v="1"/>
    <x v="20"/>
    <s v="J.Darling"/>
    <s v="WCE"/>
    <x v="0"/>
    <n v="94"/>
    <x v="83"/>
  </r>
  <r>
    <x v="2"/>
    <x v="1"/>
    <x v="20"/>
    <s v="J.O'Meara"/>
    <s v="HAW"/>
    <x v="1"/>
    <n v="88"/>
    <x v="2"/>
  </r>
  <r>
    <x v="2"/>
    <x v="1"/>
    <x v="20"/>
    <s v="J.Worpel"/>
    <s v="HAW"/>
    <x v="0"/>
    <n v="80"/>
    <x v="1"/>
  </r>
  <r>
    <x v="2"/>
    <x v="1"/>
    <x v="20"/>
    <s v="J.Viney"/>
    <s v="MEL"/>
    <x v="4"/>
    <n v="79"/>
    <x v="99"/>
  </r>
  <r>
    <x v="2"/>
    <x v="1"/>
    <x v="20"/>
    <s v="J.Melksham"/>
    <s v="MEL"/>
    <x v="4"/>
    <n v="73"/>
    <x v="91"/>
  </r>
  <r>
    <x v="2"/>
    <x v="1"/>
    <x v="20"/>
    <s v="J.Cameron"/>
    <s v="GWS"/>
    <x v="4"/>
    <n v="67"/>
    <x v="91"/>
  </r>
  <r>
    <x v="2"/>
    <x v="1"/>
    <x v="20"/>
    <s v="B.Brown"/>
    <s v="NTH"/>
    <x v="4"/>
    <n v="66"/>
    <x v="6"/>
  </r>
  <r>
    <x v="2"/>
    <x v="2"/>
    <x v="16"/>
    <s v="C.Petracca"/>
    <s v="MEL"/>
    <x v="0"/>
    <n v="0"/>
    <x v="96"/>
  </r>
  <r>
    <x v="2"/>
    <x v="2"/>
    <x v="16"/>
    <s v="J.Lloyd"/>
    <s v="SYD"/>
    <x v="2"/>
    <n v="0"/>
    <x v="80"/>
  </r>
  <r>
    <x v="2"/>
    <x v="2"/>
    <x v="16"/>
    <s v="L.Parker"/>
    <s v="SYD"/>
    <x v="1"/>
    <n v="0"/>
    <x v="83"/>
  </r>
  <r>
    <x v="2"/>
    <x v="2"/>
    <x v="16"/>
    <s v="J.De Goey"/>
    <s v="COL"/>
    <x v="0"/>
    <n v="0"/>
    <x v="40"/>
  </r>
  <r>
    <x v="2"/>
    <x v="2"/>
    <x v="16"/>
    <s v="T.Adams"/>
    <s v="COL"/>
    <x v="1"/>
    <n v="0"/>
    <x v="63"/>
  </r>
  <r>
    <x v="2"/>
    <x v="2"/>
    <x v="16"/>
    <s v="J.Crisp"/>
    <s v="COL"/>
    <x v="2"/>
    <n v="0"/>
    <x v="28"/>
  </r>
  <r>
    <x v="2"/>
    <x v="2"/>
    <x v="16"/>
    <s v="J.Dunkley"/>
    <s v="WBD"/>
    <x v="0"/>
    <n v="0"/>
    <x v="94"/>
  </r>
  <r>
    <x v="2"/>
    <x v="2"/>
    <x v="16"/>
    <s v="A.Kennedy"/>
    <s v="GWS"/>
    <x v="2"/>
    <n v="0"/>
    <x v="77"/>
  </r>
  <r>
    <x v="2"/>
    <x v="2"/>
    <x v="16"/>
    <s v="J.Hopper"/>
    <s v="GWS"/>
    <x v="1"/>
    <n v="0"/>
    <x v="60"/>
  </r>
  <r>
    <x v="2"/>
    <x v="2"/>
    <x v="16"/>
    <s v="D.Heppell"/>
    <s v="ESS"/>
    <x v="1"/>
    <n v="0"/>
    <x v="41"/>
  </r>
  <r>
    <x v="2"/>
    <x v="2"/>
    <x v="16"/>
    <s v="O.Wines"/>
    <s v="PTA"/>
    <x v="1"/>
    <n v="0"/>
    <x v="91"/>
  </r>
  <r>
    <x v="2"/>
    <x v="2"/>
    <x v="16"/>
    <s v="B.Hill"/>
    <s v="FRE"/>
    <x v="1"/>
    <n v="0"/>
    <x v="54"/>
  </r>
  <r>
    <x v="2"/>
    <x v="2"/>
    <x v="16"/>
    <s v="M.Walters"/>
    <s v="FRE"/>
    <x v="0"/>
    <n v="0"/>
    <x v="20"/>
  </r>
  <r>
    <x v="2"/>
    <x v="2"/>
    <x v="16"/>
    <s v="S.Hurn"/>
    <s v="WCE"/>
    <x v="2"/>
    <n v="111"/>
    <x v="99"/>
  </r>
  <r>
    <x v="2"/>
    <x v="2"/>
    <x v="16"/>
    <s v="Z.Fisher"/>
    <s v="CAR"/>
    <x v="0"/>
    <n v="0"/>
    <x v="69"/>
  </r>
  <r>
    <x v="2"/>
    <x v="2"/>
    <x v="16"/>
    <s v="B.Fiorini"/>
    <s v="GCS"/>
    <x v="1"/>
    <n v="0"/>
    <x v="65"/>
  </r>
  <r>
    <x v="2"/>
    <x v="2"/>
    <x v="16"/>
    <s v="J.Witts"/>
    <s v="GCS"/>
    <x v="3"/>
    <n v="0"/>
    <x v="39"/>
  </r>
  <r>
    <x v="2"/>
    <x v="2"/>
    <x v="16"/>
    <s v="J.Sicily"/>
    <s v="HAW"/>
    <x v="2"/>
    <n v="0"/>
    <x v="4"/>
  </r>
  <r>
    <x v="2"/>
    <x v="2"/>
    <x v="16"/>
    <s v="T.Greene"/>
    <s v="GWS"/>
    <x v="4"/>
    <n v="0"/>
    <x v="16"/>
  </r>
  <r>
    <x v="2"/>
    <x v="2"/>
    <x v="16"/>
    <s v="J.Caddy"/>
    <s v="RIC"/>
    <x v="4"/>
    <n v="0"/>
    <x v="16"/>
  </r>
  <r>
    <x v="2"/>
    <x v="2"/>
    <x v="16"/>
    <s v="J.Bowes"/>
    <s v="GCS"/>
    <x v="4"/>
    <n v="0"/>
    <x v="65"/>
  </r>
  <r>
    <x v="2"/>
    <x v="2"/>
    <x v="16"/>
    <s v="T.Scully"/>
    <s v="HAW"/>
    <x v="4"/>
    <n v="0"/>
    <x v="50"/>
  </r>
  <r>
    <x v="2"/>
    <x v="2"/>
    <x v="21"/>
    <s v="C.Sinclair"/>
    <s v="SYD"/>
    <x v="3"/>
    <n v="0"/>
    <x v="99"/>
  </r>
  <r>
    <x v="2"/>
    <x v="2"/>
    <x v="21"/>
    <s v="A.Treloar"/>
    <s v="COL"/>
    <x v="1"/>
    <n v="105"/>
    <x v="33"/>
  </r>
  <r>
    <x v="2"/>
    <x v="2"/>
    <x v="21"/>
    <s v="L.Hunter"/>
    <s v="WBD"/>
    <x v="1"/>
    <n v="0"/>
    <x v="62"/>
  </r>
  <r>
    <x v="2"/>
    <x v="2"/>
    <x v="21"/>
    <s v="T.Liberatore"/>
    <s v="WBD"/>
    <x v="1"/>
    <n v="0"/>
    <x v="115"/>
  </r>
  <r>
    <x v="2"/>
    <x v="2"/>
    <x v="21"/>
    <s v="J.Selwood"/>
    <s v="GEE"/>
    <x v="1"/>
    <n v="0"/>
    <x v="116"/>
  </r>
  <r>
    <x v="2"/>
    <x v="2"/>
    <x v="21"/>
    <s v="T.Hawkins"/>
    <s v="GEE"/>
    <x v="0"/>
    <n v="0"/>
    <x v="30"/>
  </r>
  <r>
    <x v="2"/>
    <x v="2"/>
    <x v="21"/>
    <s v="H.Andrews"/>
    <s v="BRL"/>
    <x v="2"/>
    <n v="0"/>
    <x v="70"/>
  </r>
  <r>
    <x v="2"/>
    <x v="2"/>
    <x v="21"/>
    <s v="C.Cameron"/>
    <s v="BRL"/>
    <x v="0"/>
    <n v="0"/>
    <x v="14"/>
  </r>
  <r>
    <x v="2"/>
    <x v="2"/>
    <x v="21"/>
    <s v="A.Saad"/>
    <s v="ESS"/>
    <x v="2"/>
    <n v="0"/>
    <x v="100"/>
  </r>
  <r>
    <x v="2"/>
    <x v="2"/>
    <x v="21"/>
    <s v="T.Jonas"/>
    <s v="PTA"/>
    <x v="2"/>
    <n v="0"/>
    <x v="52"/>
  </r>
  <r>
    <x v="2"/>
    <x v="2"/>
    <x v="21"/>
    <s v="J.Westhoff"/>
    <s v="PTA"/>
    <x v="0"/>
    <n v="93"/>
    <x v="146"/>
  </r>
  <r>
    <x v="2"/>
    <x v="2"/>
    <x v="21"/>
    <s v="B.Cunnington"/>
    <s v="NTH"/>
    <x v="1"/>
    <n v="0"/>
    <x v="18"/>
  </r>
  <r>
    <x v="2"/>
    <x v="2"/>
    <x v="21"/>
    <s v="N.Fyfe"/>
    <s v="FRE"/>
    <x v="1"/>
    <n v="0"/>
    <x v="74"/>
  </r>
  <r>
    <x v="2"/>
    <x v="2"/>
    <x v="21"/>
    <s v="A.Gaff"/>
    <s v="WCE"/>
    <x v="1"/>
    <n v="0"/>
    <x v="8"/>
  </r>
  <r>
    <x v="2"/>
    <x v="2"/>
    <x v="21"/>
    <s v="J.McGovern"/>
    <s v="WCE"/>
    <x v="2"/>
    <n v="0"/>
    <x v="77"/>
  </r>
  <r>
    <x v="2"/>
    <x v="2"/>
    <x v="21"/>
    <s v="J.Gunston"/>
    <s v="HAW"/>
    <x v="0"/>
    <n v="0"/>
    <x v="88"/>
  </r>
  <r>
    <x v="2"/>
    <x v="2"/>
    <x v="21"/>
    <s v="L.Breust"/>
    <s v="HAW"/>
    <x v="0"/>
    <n v="0"/>
    <x v="12"/>
  </r>
  <r>
    <x v="2"/>
    <x v="2"/>
    <x v="21"/>
    <s v="J.Webster"/>
    <s v="STK"/>
    <x v="2"/>
    <n v="0"/>
    <x v="98"/>
  </r>
  <r>
    <x v="2"/>
    <x v="2"/>
    <x v="21"/>
    <s v="A.McGrath"/>
    <s v="ESS"/>
    <x v="4"/>
    <n v="0"/>
    <x v="64"/>
  </r>
  <r>
    <x v="2"/>
    <x v="2"/>
    <x v="21"/>
    <s v="B.Ebert"/>
    <s v="PTA"/>
    <x v="4"/>
    <n v="0"/>
    <x v="39"/>
  </r>
  <r>
    <x v="2"/>
    <x v="2"/>
    <x v="21"/>
    <s v="J.Riewoldt"/>
    <s v="RIC"/>
    <x v="4"/>
    <n v="0"/>
    <x v="16"/>
  </r>
  <r>
    <x v="2"/>
    <x v="2"/>
    <x v="21"/>
    <s v="A.Sexton"/>
    <s v="GCS"/>
    <x v="4"/>
    <n v="0"/>
    <x v="42"/>
  </r>
  <r>
    <x v="2"/>
    <x v="2"/>
    <x v="19"/>
    <s v="M.Bontempelli"/>
    <s v="WBD"/>
    <x v="1"/>
    <n v="0"/>
    <x v="22"/>
  </r>
  <r>
    <x v="2"/>
    <x v="2"/>
    <x v="19"/>
    <s v="P.Dangerfield"/>
    <s v="GEE"/>
    <x v="0"/>
    <n v="121"/>
    <x v="81"/>
  </r>
  <r>
    <x v="2"/>
    <x v="2"/>
    <x v="19"/>
    <s v="N.Haynes"/>
    <s v="GWS"/>
    <x v="2"/>
    <n v="0"/>
    <x v="49"/>
  </r>
  <r>
    <x v="2"/>
    <x v="2"/>
    <x v="19"/>
    <s v="J.Kelly"/>
    <s v="GWS"/>
    <x v="1"/>
    <n v="0"/>
    <x v="4"/>
  </r>
  <r>
    <x v="2"/>
    <x v="2"/>
    <x v="19"/>
    <s v="A.Witherden"/>
    <s v="BRL"/>
    <x v="2"/>
    <n v="0"/>
    <x v="1"/>
  </r>
  <r>
    <x v="2"/>
    <x v="2"/>
    <x v="19"/>
    <s v="D.Zorko"/>
    <s v="BRL"/>
    <x v="1"/>
    <n v="0"/>
    <x v="62"/>
  </r>
  <r>
    <x v="2"/>
    <x v="2"/>
    <x v="19"/>
    <s v="D.Rich"/>
    <s v="BRL"/>
    <x v="2"/>
    <n v="0"/>
    <x v="35"/>
  </r>
  <r>
    <x v="2"/>
    <x v="2"/>
    <x v="19"/>
    <s v="M.Hurley"/>
    <s v="ESS"/>
    <x v="2"/>
    <n v="79"/>
    <x v="13"/>
  </r>
  <r>
    <x v="2"/>
    <x v="2"/>
    <x v="19"/>
    <s v="D.Zaharakis"/>
    <s v="ESS"/>
    <x v="1"/>
    <n v="83"/>
    <x v="118"/>
  </r>
  <r>
    <x v="2"/>
    <x v="2"/>
    <x v="19"/>
    <s v="R.Gray"/>
    <s v="PTA"/>
    <x v="0"/>
    <n v="0"/>
    <x v="3"/>
  </r>
  <r>
    <x v="2"/>
    <x v="2"/>
    <x v="19"/>
    <s v="T.Lynch"/>
    <s v="RIC"/>
    <x v="0"/>
    <n v="0"/>
    <x v="91"/>
  </r>
  <r>
    <x v="2"/>
    <x v="2"/>
    <x v="19"/>
    <s v="D.Prestia"/>
    <s v="RIC"/>
    <x v="1"/>
    <n v="0"/>
    <x v="1"/>
  </r>
  <r>
    <x v="2"/>
    <x v="2"/>
    <x v="19"/>
    <s v="T.Nankervis"/>
    <s v="RIC"/>
    <x v="3"/>
    <n v="0"/>
    <x v="64"/>
  </r>
  <r>
    <x v="2"/>
    <x v="2"/>
    <x v="19"/>
    <s v="L.Ryan"/>
    <s v="FRE"/>
    <x v="2"/>
    <n v="0"/>
    <x v="170"/>
  </r>
  <r>
    <x v="2"/>
    <x v="2"/>
    <x v="19"/>
    <s v="J.Hogan"/>
    <s v="FRE"/>
    <x v="0"/>
    <n v="0"/>
    <x v="13"/>
  </r>
  <r>
    <x v="2"/>
    <x v="2"/>
    <x v="19"/>
    <s v="J.Redden"/>
    <s v="WCE"/>
    <x v="1"/>
    <n v="0"/>
    <x v="39"/>
  </r>
  <r>
    <x v="2"/>
    <x v="2"/>
    <x v="19"/>
    <s v="L.Shuey"/>
    <s v="WCE"/>
    <x v="1"/>
    <n v="0"/>
    <x v="67"/>
  </r>
  <r>
    <x v="2"/>
    <x v="2"/>
    <x v="19"/>
    <s v="J.Gresham"/>
    <s v="STK"/>
    <x v="0"/>
    <n v="0"/>
    <x v="4"/>
  </r>
  <r>
    <x v="2"/>
    <x v="2"/>
    <x v="19"/>
    <s v="E.Langdon"/>
    <s v="FRE"/>
    <x v="4"/>
    <n v="0"/>
    <x v="96"/>
  </r>
  <r>
    <x v="2"/>
    <x v="2"/>
    <x v="19"/>
    <s v="B.Sheppard"/>
    <s v="WCE"/>
    <x v="4"/>
    <n v="0"/>
    <x v="33"/>
  </r>
  <r>
    <x v="2"/>
    <x v="2"/>
    <x v="19"/>
    <s v="C.Wingard"/>
    <s v="HAW"/>
    <x v="4"/>
    <n v="0"/>
    <x v="102"/>
  </r>
  <r>
    <x v="2"/>
    <x v="2"/>
    <x v="19"/>
    <s v="B.Acres"/>
    <s v="STK"/>
    <x v="4"/>
    <n v="0"/>
    <x v="50"/>
  </r>
  <r>
    <x v="2"/>
    <x v="2"/>
    <x v="23"/>
    <s v="A.Brayshaw"/>
    <s v="MEL"/>
    <x v="1"/>
    <n v="0"/>
    <x v="31"/>
  </r>
  <r>
    <x v="2"/>
    <x v="2"/>
    <x v="23"/>
    <s v="J.Kennedy"/>
    <s v="SYD"/>
    <x v="1"/>
    <n v="105"/>
    <x v="40"/>
  </r>
  <r>
    <x v="2"/>
    <x v="2"/>
    <x v="23"/>
    <s v="T.Papley"/>
    <s v="SYD"/>
    <x v="0"/>
    <n v="0"/>
    <x v="62"/>
  </r>
  <r>
    <x v="2"/>
    <x v="2"/>
    <x v="23"/>
    <s v="B.Grundy"/>
    <s v="COL"/>
    <x v="3"/>
    <n v="0"/>
    <x v="27"/>
  </r>
  <r>
    <x v="2"/>
    <x v="2"/>
    <x v="23"/>
    <s v="C.Daniel"/>
    <s v="WBD"/>
    <x v="0"/>
    <n v="0"/>
    <x v="67"/>
  </r>
  <r>
    <x v="2"/>
    <x v="2"/>
    <x v="23"/>
    <s v="T.Stewart"/>
    <s v="GEE"/>
    <x v="2"/>
    <n v="0"/>
    <x v="31"/>
  </r>
  <r>
    <x v="2"/>
    <x v="2"/>
    <x v="23"/>
    <s v="M.Duncan"/>
    <s v="GEE"/>
    <x v="1"/>
    <n v="0"/>
    <x v="18"/>
  </r>
  <r>
    <x v="2"/>
    <x v="2"/>
    <x v="23"/>
    <s v="H.Shaw"/>
    <s v="GWS"/>
    <x v="2"/>
    <n v="0"/>
    <x v="9"/>
  </r>
  <r>
    <x v="2"/>
    <x v="2"/>
    <x v="23"/>
    <s v="D.Shiel"/>
    <s v="ESS"/>
    <x v="1"/>
    <n v="0"/>
    <x v="1"/>
  </r>
  <r>
    <x v="2"/>
    <x v="2"/>
    <x v="23"/>
    <s v="D.Byrne-Jones"/>
    <s v="PTA"/>
    <x v="2"/>
    <n v="0"/>
    <x v="55"/>
  </r>
  <r>
    <x v="2"/>
    <x v="2"/>
    <x v="23"/>
    <s v="R.Burton"/>
    <s v="PTA"/>
    <x v="2"/>
    <n v="0"/>
    <x v="9"/>
  </r>
  <r>
    <x v="2"/>
    <x v="2"/>
    <x v="23"/>
    <s v="S.Lycett"/>
    <s v="PTA"/>
    <x v="0"/>
    <n v="0"/>
    <x v="79"/>
  </r>
  <r>
    <x v="2"/>
    <x v="2"/>
    <x v="23"/>
    <s v="K.Lambert"/>
    <s v="RIC"/>
    <x v="0"/>
    <n v="0"/>
    <x v="123"/>
  </r>
  <r>
    <x v="2"/>
    <x v="2"/>
    <x v="23"/>
    <s v="R.Laird"/>
    <s v="ADE"/>
    <x v="2"/>
    <n v="0"/>
    <x v="42"/>
  </r>
  <r>
    <x v="2"/>
    <x v="2"/>
    <x v="23"/>
    <s v="D.Mundy"/>
    <s v="FRE"/>
    <x v="0"/>
    <n v="0"/>
    <x v="2"/>
  </r>
  <r>
    <x v="2"/>
    <x v="2"/>
    <x v="23"/>
    <s v="E.Yeo"/>
    <s v="WCE"/>
    <x v="1"/>
    <n v="0"/>
    <x v="69"/>
  </r>
  <r>
    <x v="2"/>
    <x v="2"/>
    <x v="23"/>
    <s v="J.Steele"/>
    <s v="STK"/>
    <x v="1"/>
    <n v="0"/>
    <x v="69"/>
  </r>
  <r>
    <x v="2"/>
    <x v="2"/>
    <x v="23"/>
    <s v="S.Ross"/>
    <s v="STK"/>
    <x v="1"/>
    <n v="0"/>
    <x v="21"/>
  </r>
  <r>
    <x v="2"/>
    <x v="2"/>
    <x v="23"/>
    <s v="J.Harmes"/>
    <s v="MEL"/>
    <x v="4"/>
    <n v="0"/>
    <x v="69"/>
  </r>
  <r>
    <x v="2"/>
    <x v="2"/>
    <x v="23"/>
    <s v="T.Phillips"/>
    <s v="COL"/>
    <x v="4"/>
    <n v="0"/>
    <x v="108"/>
  </r>
  <r>
    <x v="2"/>
    <x v="2"/>
    <x v="23"/>
    <s v="J.Roughead"/>
    <s v="COL"/>
    <x v="4"/>
    <n v="0"/>
    <x v="91"/>
  </r>
  <r>
    <x v="2"/>
    <x v="2"/>
    <x v="23"/>
    <s v="B.Houli"/>
    <s v="RIC"/>
    <x v="4"/>
    <n v="0"/>
    <x v="16"/>
  </r>
  <r>
    <x v="2"/>
    <x v="2"/>
    <x v="17"/>
    <s v="T.McDonald"/>
    <s v="MEL"/>
    <x v="0"/>
    <n v="0"/>
    <x v="165"/>
  </r>
  <r>
    <x v="2"/>
    <x v="2"/>
    <x v="17"/>
    <s v="J.McVeigh"/>
    <s v="SYD"/>
    <x v="2"/>
    <n v="0"/>
    <x v="1"/>
  </r>
  <r>
    <x v="2"/>
    <x v="2"/>
    <x v="17"/>
    <s v="L.Franklin"/>
    <s v="SYD"/>
    <x v="0"/>
    <n v="0"/>
    <x v="61"/>
  </r>
  <r>
    <x v="2"/>
    <x v="2"/>
    <x v="17"/>
    <s v="T.Langdon"/>
    <s v="COL"/>
    <x v="2"/>
    <n v="0"/>
    <x v="7"/>
  </r>
  <r>
    <x v="2"/>
    <x v="2"/>
    <x v="17"/>
    <s v="T.McLean"/>
    <s v="WBD"/>
    <x v="0"/>
    <n v="0"/>
    <x v="79"/>
  </r>
  <r>
    <x v="2"/>
    <x v="2"/>
    <x v="17"/>
    <s v="T.Kelly"/>
    <s v="GEE"/>
    <x v="0"/>
    <n v="0"/>
    <x v="12"/>
  </r>
  <r>
    <x v="2"/>
    <x v="2"/>
    <x v="17"/>
    <s v="L.Dahlhaus"/>
    <s v="GEE"/>
    <x v="0"/>
    <n v="0"/>
    <x v="62"/>
  </r>
  <r>
    <x v="2"/>
    <x v="2"/>
    <x v="17"/>
    <s v="G.Ablett"/>
    <s v="GEE"/>
    <x v="1"/>
    <n v="0"/>
    <x v="94"/>
  </r>
  <r>
    <x v="2"/>
    <x v="2"/>
    <x v="17"/>
    <s v="J.Berry"/>
    <s v="BRL"/>
    <x v="1"/>
    <n v="0"/>
    <x v="7"/>
  </r>
  <r>
    <x v="2"/>
    <x v="2"/>
    <x v="17"/>
    <s v="L.Neale"/>
    <s v="BRL"/>
    <x v="1"/>
    <n v="0"/>
    <x v="143"/>
  </r>
  <r>
    <x v="2"/>
    <x v="2"/>
    <x v="17"/>
    <s v="D.Houston"/>
    <s v="PTA"/>
    <x v="2"/>
    <n v="0"/>
    <x v="6"/>
  </r>
  <r>
    <x v="2"/>
    <x v="2"/>
    <x v="17"/>
    <s v="D.Martin"/>
    <s v="RIC"/>
    <x v="1"/>
    <n v="0"/>
    <x v="44"/>
  </r>
  <r>
    <x v="2"/>
    <x v="2"/>
    <x v="17"/>
    <s v="T.Goldstein"/>
    <s v="NTH"/>
    <x v="3"/>
    <n v="0"/>
    <x v="60"/>
  </r>
  <r>
    <x v="2"/>
    <x v="2"/>
    <x v="17"/>
    <s v="A.Hall"/>
    <s v="NTH"/>
    <x v="1"/>
    <n v="0"/>
    <x v="64"/>
  </r>
  <r>
    <x v="2"/>
    <x v="2"/>
    <x v="17"/>
    <s v="D.Sheed"/>
    <s v="WCE"/>
    <x v="1"/>
    <n v="0"/>
    <x v="32"/>
  </r>
  <r>
    <x v="2"/>
    <x v="2"/>
    <x v="17"/>
    <s v="P.Cripps"/>
    <s v="CAR"/>
    <x v="1"/>
    <n v="0"/>
    <x v="163"/>
  </r>
  <r>
    <x v="2"/>
    <x v="2"/>
    <x v="17"/>
    <s v="K.Simpson"/>
    <s v="CAR"/>
    <x v="2"/>
    <n v="0"/>
    <x v="29"/>
  </r>
  <r>
    <x v="2"/>
    <x v="2"/>
    <x v="17"/>
    <s v="B.Hardwick"/>
    <s v="HAW"/>
    <x v="2"/>
    <n v="0"/>
    <x v="64"/>
  </r>
  <r>
    <x v="2"/>
    <x v="2"/>
    <x v="17"/>
    <s v="J.Johannisen"/>
    <s v="WBD"/>
    <x v="4"/>
    <n v="0"/>
    <x v="16"/>
  </r>
  <r>
    <x v="2"/>
    <x v="2"/>
    <x v="17"/>
    <s v="C.Ward"/>
    <s v="GWS"/>
    <x v="4"/>
    <n v="0"/>
    <x v="16"/>
  </r>
  <r>
    <x v="2"/>
    <x v="2"/>
    <x v="17"/>
    <s v="C.Blakely"/>
    <s v="FRE"/>
    <x v="4"/>
    <n v="0"/>
    <x v="16"/>
  </r>
  <r>
    <x v="2"/>
    <x v="2"/>
    <x v="17"/>
    <s v="M.Murphy"/>
    <s v="CAR"/>
    <x v="4"/>
    <n v="0"/>
    <x v="25"/>
  </r>
  <r>
    <x v="2"/>
    <x v="2"/>
    <x v="22"/>
    <s v="Z.Jones"/>
    <s v="SYD"/>
    <x v="2"/>
    <n v="0"/>
    <x v="48"/>
  </r>
  <r>
    <x v="2"/>
    <x v="2"/>
    <x v="22"/>
    <s v="I.Heeney"/>
    <s v="SYD"/>
    <x v="0"/>
    <n v="0"/>
    <x v="111"/>
  </r>
  <r>
    <x v="2"/>
    <x v="2"/>
    <x v="22"/>
    <s v="J.Howe"/>
    <s v="COL"/>
    <x v="2"/>
    <n v="0"/>
    <x v="8"/>
  </r>
  <r>
    <x v="2"/>
    <x v="2"/>
    <x v="22"/>
    <s v="M.Suckling"/>
    <s v="WBD"/>
    <x v="2"/>
    <n v="0"/>
    <x v="35"/>
  </r>
  <r>
    <x v="2"/>
    <x v="2"/>
    <x v="22"/>
    <s v="J.Macrae"/>
    <s v="WBD"/>
    <x v="1"/>
    <n v="0"/>
    <x v="68"/>
  </r>
  <r>
    <x v="2"/>
    <x v="2"/>
    <x v="22"/>
    <s v="B.Parfitt"/>
    <s v="GEE"/>
    <x v="0"/>
    <n v="0"/>
    <x v="74"/>
  </r>
  <r>
    <x v="2"/>
    <x v="2"/>
    <x v="22"/>
    <s v="S.Menegola"/>
    <s v="GEE"/>
    <x v="0"/>
    <n v="0"/>
    <x v="56"/>
  </r>
  <r>
    <x v="2"/>
    <x v="2"/>
    <x v="22"/>
    <s v="Z.Williams"/>
    <s v="GWS"/>
    <x v="2"/>
    <n v="0"/>
    <x v="35"/>
  </r>
  <r>
    <x v="2"/>
    <x v="2"/>
    <x v="22"/>
    <s v="H.McCluggage"/>
    <s v="BRL"/>
    <x v="1"/>
    <n v="0"/>
    <x v="91"/>
  </r>
  <r>
    <x v="2"/>
    <x v="2"/>
    <x v="22"/>
    <s v="W.Drew"/>
    <s v="PTA"/>
    <x v="0"/>
    <n v="0"/>
    <x v="73"/>
  </r>
  <r>
    <x v="2"/>
    <x v="2"/>
    <x v="22"/>
    <s v="T.Cotchin"/>
    <s v="RIC"/>
    <x v="1"/>
    <n v="0"/>
    <x v="98"/>
  </r>
  <r>
    <x v="2"/>
    <x v="2"/>
    <x v="22"/>
    <s v="M.Crouch"/>
    <s v="ADE"/>
    <x v="1"/>
    <n v="0"/>
    <x v="15"/>
  </r>
  <r>
    <x v="2"/>
    <x v="2"/>
    <x v="22"/>
    <s v="J.Polec"/>
    <s v="NTH"/>
    <x v="1"/>
    <n v="0"/>
    <x v="52"/>
  </r>
  <r>
    <x v="2"/>
    <x v="2"/>
    <x v="22"/>
    <s v="N.Newman"/>
    <s v="CAR"/>
    <x v="2"/>
    <n v="0"/>
    <x v="91"/>
  </r>
  <r>
    <x v="2"/>
    <x v="2"/>
    <x v="22"/>
    <s v="J.Martin"/>
    <s v="GCS"/>
    <x v="1"/>
    <n v="0"/>
    <x v="47"/>
  </r>
  <r>
    <x v="2"/>
    <x v="2"/>
    <x v="22"/>
    <s v="T.Miller"/>
    <s v="GCS"/>
    <x v="1"/>
    <n v="0"/>
    <x v="94"/>
  </r>
  <r>
    <x v="2"/>
    <x v="2"/>
    <x v="22"/>
    <s v="B.McEvoy"/>
    <s v="HAW"/>
    <x v="3"/>
    <n v="106"/>
    <x v="90"/>
  </r>
  <r>
    <x v="2"/>
    <x v="2"/>
    <x v="22"/>
    <s v="J.Billings"/>
    <s v="STK"/>
    <x v="0"/>
    <n v="0"/>
    <x v="31"/>
  </r>
  <r>
    <x v="2"/>
    <x v="2"/>
    <x v="22"/>
    <s v="M.Robinson"/>
    <s v="BRL"/>
    <x v="4"/>
    <n v="0"/>
    <x v="134"/>
  </r>
  <r>
    <x v="2"/>
    <x v="2"/>
    <x v="22"/>
    <s v="B.Smith"/>
    <s v="ADE"/>
    <x v="4"/>
    <n v="0"/>
    <x v="91"/>
  </r>
  <r>
    <x v="2"/>
    <x v="2"/>
    <x v="22"/>
    <s v="B.Gibbs"/>
    <s v="ADE"/>
    <x v="4"/>
    <n v="0"/>
    <x v="49"/>
  </r>
  <r>
    <x v="2"/>
    <x v="2"/>
    <x v="22"/>
    <s v="S.Higgins"/>
    <s v="NTH"/>
    <x v="4"/>
    <n v="0"/>
    <x v="107"/>
  </r>
  <r>
    <x v="2"/>
    <x v="2"/>
    <x v="18"/>
    <s v="C.Salem"/>
    <s v="MEL"/>
    <x v="2"/>
    <n v="0"/>
    <x v="102"/>
  </r>
  <r>
    <x v="2"/>
    <x v="2"/>
    <x v="18"/>
    <s v="C.Oliver"/>
    <s v="MEL"/>
    <x v="1"/>
    <n v="0"/>
    <x v="4"/>
  </r>
  <r>
    <x v="2"/>
    <x v="2"/>
    <x v="18"/>
    <s v="D.Moore"/>
    <s v="COL"/>
    <x v="0"/>
    <n v="0"/>
    <x v="55"/>
  </r>
  <r>
    <x v="2"/>
    <x v="2"/>
    <x v="18"/>
    <s v="S.Sidebottom"/>
    <s v="COL"/>
    <x v="1"/>
    <n v="0"/>
    <x v="27"/>
  </r>
  <r>
    <x v="2"/>
    <x v="2"/>
    <x v="18"/>
    <s v="S.Coniglio"/>
    <s v="GWS"/>
    <x v="1"/>
    <n v="0"/>
    <x v="57"/>
  </r>
  <r>
    <x v="2"/>
    <x v="2"/>
    <x v="18"/>
    <s v="T.Taranto"/>
    <s v="GWS"/>
    <x v="1"/>
    <n v="0"/>
    <x v="53"/>
  </r>
  <r>
    <x v="2"/>
    <x v="2"/>
    <x v="18"/>
    <s v="S.Martin"/>
    <s v="BRL"/>
    <x v="3"/>
    <n v="0"/>
    <x v="33"/>
  </r>
  <r>
    <x v="2"/>
    <x v="2"/>
    <x v="18"/>
    <s v="D.Smith"/>
    <s v="ESS"/>
    <x v="0"/>
    <n v="0"/>
    <x v="57"/>
  </r>
  <r>
    <x v="2"/>
    <x v="2"/>
    <x v="18"/>
    <s v="T.Boak"/>
    <s v="PTA"/>
    <x v="0"/>
    <n v="0"/>
    <x v="75"/>
  </r>
  <r>
    <x v="2"/>
    <x v="2"/>
    <x v="18"/>
    <s v="T.Rockliff"/>
    <s v="PTA"/>
    <x v="1"/>
    <n v="96"/>
    <x v="73"/>
  </r>
  <r>
    <x v="2"/>
    <x v="2"/>
    <x v="18"/>
    <s v="R.Sloane"/>
    <s v="ADE"/>
    <x v="1"/>
    <n v="0"/>
    <x v="12"/>
  </r>
  <r>
    <x v="2"/>
    <x v="2"/>
    <x v="18"/>
    <s v="W.Milera"/>
    <s v="ADE"/>
    <x v="2"/>
    <n v="0"/>
    <x v="99"/>
  </r>
  <r>
    <x v="2"/>
    <x v="2"/>
    <x v="18"/>
    <s v="T.Lynch"/>
    <s v="ADE"/>
    <x v="0"/>
    <n v="0"/>
    <x v="37"/>
  </r>
  <r>
    <x v="2"/>
    <x v="2"/>
    <x v="18"/>
    <s v="J.Macmillan"/>
    <s v="NTH"/>
    <x v="2"/>
    <n v="0"/>
    <x v="64"/>
  </r>
  <r>
    <x v="2"/>
    <x v="2"/>
    <x v="18"/>
    <s v="J.Harbrow"/>
    <s v="GCS"/>
    <x v="2"/>
    <n v="0"/>
    <x v="102"/>
  </r>
  <r>
    <x v="2"/>
    <x v="2"/>
    <x v="18"/>
    <s v="R.Henderson"/>
    <s v="HAW"/>
    <x v="1"/>
    <n v="0"/>
    <x v="41"/>
  </r>
  <r>
    <x v="2"/>
    <x v="2"/>
    <x v="18"/>
    <s v="S.Savage"/>
    <s v="STK"/>
    <x v="2"/>
    <n v="0"/>
    <x v="96"/>
  </r>
  <r>
    <x v="2"/>
    <x v="2"/>
    <x v="18"/>
    <s v="J.Newnes"/>
    <s v="STK"/>
    <x v="0"/>
    <n v="0"/>
    <x v="54"/>
  </r>
  <r>
    <x v="2"/>
    <x v="2"/>
    <x v="18"/>
    <s v="A.Aliir"/>
    <s v="SYD"/>
    <x v="4"/>
    <n v="0"/>
    <x v="96"/>
  </r>
  <r>
    <x v="2"/>
    <x v="2"/>
    <x v="18"/>
    <s v="Z.Tuohy"/>
    <s v="GEE"/>
    <x v="4"/>
    <n v="0"/>
    <x v="16"/>
  </r>
  <r>
    <x v="2"/>
    <x v="2"/>
    <x v="18"/>
    <s v="J.Steven"/>
    <s v="STK"/>
    <x v="4"/>
    <n v="0"/>
    <x v="16"/>
  </r>
  <r>
    <x v="2"/>
    <x v="2"/>
    <x v="18"/>
    <s v="R.Marshall"/>
    <s v="STK"/>
    <x v="4"/>
    <n v="0"/>
    <x v="32"/>
  </r>
  <r>
    <x v="2"/>
    <x v="2"/>
    <x v="20"/>
    <s v="M.Gawn"/>
    <s v="MEL"/>
    <x v="3"/>
    <n v="0"/>
    <x v="114"/>
  </r>
  <r>
    <x v="2"/>
    <x v="2"/>
    <x v="20"/>
    <s v="C.Mills"/>
    <s v="SYD"/>
    <x v="2"/>
    <n v="0"/>
    <x v="31"/>
  </r>
  <r>
    <x v="2"/>
    <x v="2"/>
    <x v="20"/>
    <s v="S.Pendlebury"/>
    <s v="COL"/>
    <x v="1"/>
    <n v="112"/>
    <x v="6"/>
  </r>
  <r>
    <x v="2"/>
    <x v="2"/>
    <x v="20"/>
    <s v="D.Beams"/>
    <s v="COL"/>
    <x v="1"/>
    <n v="91"/>
    <x v="24"/>
  </r>
  <r>
    <x v="2"/>
    <x v="2"/>
    <x v="20"/>
    <s v="M.Wallis"/>
    <s v="WBD"/>
    <x v="0"/>
    <n v="0"/>
    <x v="85"/>
  </r>
  <r>
    <x v="2"/>
    <x v="2"/>
    <x v="20"/>
    <s v="L.Whitfield"/>
    <s v="GWS"/>
    <x v="2"/>
    <n v="0"/>
    <x v="130"/>
  </r>
  <r>
    <x v="2"/>
    <x v="2"/>
    <x v="20"/>
    <s v="L.Hodge"/>
    <s v="BRL"/>
    <x v="2"/>
    <n v="0"/>
    <x v="17"/>
  </r>
  <r>
    <x v="2"/>
    <x v="2"/>
    <x v="20"/>
    <s v="J.Lyons"/>
    <s v="BRL"/>
    <x v="1"/>
    <n v="0"/>
    <x v="91"/>
  </r>
  <r>
    <x v="2"/>
    <x v="2"/>
    <x v="20"/>
    <s v="R.Mathieson"/>
    <s v="BRL"/>
    <x v="0"/>
    <n v="0"/>
    <x v="116"/>
  </r>
  <r>
    <x v="2"/>
    <x v="2"/>
    <x v="20"/>
    <s v="Z.Merrett"/>
    <s v="ESS"/>
    <x v="1"/>
    <n v="103"/>
    <x v="20"/>
  </r>
  <r>
    <x v="2"/>
    <x v="2"/>
    <x v="20"/>
    <s v="J.Short"/>
    <s v="RIC"/>
    <x v="2"/>
    <n v="0"/>
    <x v="169"/>
  </r>
  <r>
    <x v="2"/>
    <x v="2"/>
    <x v="20"/>
    <s v="B.Ellis"/>
    <s v="RIC"/>
    <x v="2"/>
    <n v="0"/>
    <x v="6"/>
  </r>
  <r>
    <x v="2"/>
    <x v="2"/>
    <x v="20"/>
    <s v="S.Edwards"/>
    <s v="RIC"/>
    <x v="0"/>
    <n v="0"/>
    <x v="51"/>
  </r>
  <r>
    <x v="2"/>
    <x v="2"/>
    <x v="20"/>
    <s v="B.Crouch"/>
    <s v="ADE"/>
    <x v="1"/>
    <n v="0"/>
    <x v="60"/>
  </r>
  <r>
    <x v="2"/>
    <x v="2"/>
    <x v="20"/>
    <s v="J.Darling"/>
    <s v="WCE"/>
    <x v="0"/>
    <n v="0"/>
    <x v="14"/>
  </r>
  <r>
    <x v="2"/>
    <x v="2"/>
    <x v="20"/>
    <s v="D.Swallow"/>
    <s v="GCS"/>
    <x v="1"/>
    <n v="0"/>
    <x v="71"/>
  </r>
  <r>
    <x v="2"/>
    <x v="2"/>
    <x v="20"/>
    <s v="J.O'Meara"/>
    <s v="HAW"/>
    <x v="1"/>
    <n v="0"/>
    <x v="33"/>
  </r>
  <r>
    <x v="2"/>
    <x v="2"/>
    <x v="20"/>
    <s v="J.Worpel"/>
    <s v="HAW"/>
    <x v="0"/>
    <n v="0"/>
    <x v="9"/>
  </r>
  <r>
    <x v="2"/>
    <x v="2"/>
    <x v="20"/>
    <s v="J.Viney"/>
    <s v="MEL"/>
    <x v="4"/>
    <n v="0"/>
    <x v="102"/>
  </r>
  <r>
    <x v="2"/>
    <x v="2"/>
    <x v="20"/>
    <s v="A.Tomlinson"/>
    <s v="GWS"/>
    <x v="4"/>
    <n v="0"/>
    <x v="97"/>
  </r>
  <r>
    <x v="2"/>
    <x v="2"/>
    <x v="20"/>
    <s v="J.Cameron"/>
    <s v="GWS"/>
    <x v="4"/>
    <n v="0"/>
    <x v="133"/>
  </r>
  <r>
    <x v="2"/>
    <x v="2"/>
    <x v="20"/>
    <s v="B.Brown"/>
    <s v="NTH"/>
    <x v="4"/>
    <n v="0"/>
    <x v="112"/>
  </r>
  <r>
    <x v="2"/>
    <x v="3"/>
    <x v="16"/>
    <s v="J.Crisp"/>
    <s v="COL"/>
    <x v="2"/>
    <n v="0"/>
    <x v="0"/>
  </r>
  <r>
    <x v="2"/>
    <x v="3"/>
    <x v="16"/>
    <s v="J.De Goey"/>
    <s v="COL"/>
    <x v="0"/>
    <n v="0"/>
    <x v="69"/>
  </r>
  <r>
    <x v="2"/>
    <x v="3"/>
    <x v="16"/>
    <s v="T.Adams"/>
    <s v="COL"/>
    <x v="1"/>
    <n v="0"/>
    <x v="83"/>
  </r>
  <r>
    <x v="2"/>
    <x v="3"/>
    <x v="16"/>
    <s v="D.Parish"/>
    <s v="ESS"/>
    <x v="0"/>
    <n v="0"/>
    <x v="77"/>
  </r>
  <r>
    <x v="2"/>
    <x v="3"/>
    <x v="16"/>
    <s v="D.Heppell"/>
    <s v="ESS"/>
    <x v="1"/>
    <n v="0"/>
    <x v="96"/>
  </r>
  <r>
    <x v="2"/>
    <x v="3"/>
    <x v="16"/>
    <s v="S.Hurn"/>
    <s v="WCE"/>
    <x v="2"/>
    <n v="111"/>
    <x v="68"/>
  </r>
  <r>
    <x v="2"/>
    <x v="3"/>
    <x v="16"/>
    <s v="M.Walters"/>
    <s v="FRE"/>
    <x v="0"/>
    <n v="0"/>
    <x v="8"/>
  </r>
  <r>
    <x v="2"/>
    <x v="3"/>
    <x v="16"/>
    <s v="B.Hill"/>
    <s v="FRE"/>
    <x v="1"/>
    <n v="0"/>
    <x v="39"/>
  </r>
  <r>
    <x v="2"/>
    <x v="3"/>
    <x v="16"/>
    <s v="A.Kennedy"/>
    <s v="GWS"/>
    <x v="2"/>
    <n v="0"/>
    <x v="29"/>
  </r>
  <r>
    <x v="2"/>
    <x v="3"/>
    <x v="16"/>
    <s v="J.Hopper"/>
    <s v="GWS"/>
    <x v="1"/>
    <n v="0"/>
    <x v="10"/>
  </r>
  <r>
    <x v="2"/>
    <x v="3"/>
    <x v="16"/>
    <s v="L.Parker"/>
    <s v="SYD"/>
    <x v="1"/>
    <n v="0"/>
    <x v="47"/>
  </r>
  <r>
    <x v="2"/>
    <x v="3"/>
    <x v="16"/>
    <s v="J.Lloyd"/>
    <s v="SYD"/>
    <x v="2"/>
    <n v="0"/>
    <x v="99"/>
  </r>
  <r>
    <x v="2"/>
    <x v="3"/>
    <x v="16"/>
    <s v="Z.Fisher"/>
    <s v="CAR"/>
    <x v="0"/>
    <n v="0"/>
    <x v="94"/>
  </r>
  <r>
    <x v="2"/>
    <x v="3"/>
    <x v="16"/>
    <s v="J.Dunkley"/>
    <s v="WBD"/>
    <x v="0"/>
    <n v="0"/>
    <x v="51"/>
  </r>
  <r>
    <x v="2"/>
    <x v="3"/>
    <x v="16"/>
    <s v="J.Bowes"/>
    <s v="GCS"/>
    <x v="1"/>
    <n v="0"/>
    <x v="19"/>
  </r>
  <r>
    <x v="2"/>
    <x v="3"/>
    <x v="16"/>
    <s v="J.Witts"/>
    <s v="GCS"/>
    <x v="3"/>
    <n v="0"/>
    <x v="12"/>
  </r>
  <r>
    <x v="2"/>
    <x v="3"/>
    <x v="16"/>
    <s v="B.Fiorini"/>
    <s v="GCS"/>
    <x v="1"/>
    <n v="0"/>
    <x v="43"/>
  </r>
  <r>
    <x v="2"/>
    <x v="3"/>
    <x v="16"/>
    <s v="J.Sicily"/>
    <s v="HAW"/>
    <x v="2"/>
    <n v="0"/>
    <x v="15"/>
  </r>
  <r>
    <x v="2"/>
    <x v="3"/>
    <x v="16"/>
    <s v="O.Wines"/>
    <s v="PTA"/>
    <x v="4"/>
    <n v="0"/>
    <x v="4"/>
  </r>
  <r>
    <x v="2"/>
    <x v="3"/>
    <x v="16"/>
    <s v="T.Greene"/>
    <s v="GWS"/>
    <x v="4"/>
    <n v="0"/>
    <x v="16"/>
  </r>
  <r>
    <x v="2"/>
    <x v="3"/>
    <x v="16"/>
    <s v="C.Petracca"/>
    <s v="MEL"/>
    <x v="4"/>
    <n v="0"/>
    <x v="19"/>
  </r>
  <r>
    <x v="2"/>
    <x v="3"/>
    <x v="16"/>
    <s v="J.Caddy"/>
    <s v="RIC"/>
    <x v="4"/>
    <n v="0"/>
    <x v="6"/>
  </r>
  <r>
    <x v="2"/>
    <x v="3"/>
    <x v="23"/>
    <s v="B.Grundy"/>
    <s v="COL"/>
    <x v="3"/>
    <n v="0"/>
    <x v="151"/>
  </r>
  <r>
    <x v="2"/>
    <x v="3"/>
    <x v="23"/>
    <s v="D.Shiel"/>
    <s v="ESS"/>
    <x v="1"/>
    <n v="0"/>
    <x v="56"/>
  </r>
  <r>
    <x v="2"/>
    <x v="3"/>
    <x v="23"/>
    <s v="R.Burton"/>
    <s v="PTA"/>
    <x v="2"/>
    <n v="0"/>
    <x v="10"/>
  </r>
  <r>
    <x v="2"/>
    <x v="3"/>
    <x v="23"/>
    <s v="D.Byrne-Jones"/>
    <s v="PTA"/>
    <x v="2"/>
    <n v="0"/>
    <x v="61"/>
  </r>
  <r>
    <x v="2"/>
    <x v="3"/>
    <x v="23"/>
    <s v="S.Lycett"/>
    <s v="PTA"/>
    <x v="0"/>
    <n v="0"/>
    <x v="52"/>
  </r>
  <r>
    <x v="2"/>
    <x v="3"/>
    <x v="23"/>
    <s v="E.Yeo"/>
    <s v="WCE"/>
    <x v="1"/>
    <n v="0"/>
    <x v="60"/>
  </r>
  <r>
    <x v="2"/>
    <x v="3"/>
    <x v="23"/>
    <s v="D.Mundy"/>
    <s v="FRE"/>
    <x v="0"/>
    <n v="0"/>
    <x v="103"/>
  </r>
  <r>
    <x v="2"/>
    <x v="3"/>
    <x v="23"/>
    <s v="H.Shaw"/>
    <s v="GWS"/>
    <x v="2"/>
    <n v="0"/>
    <x v="44"/>
  </r>
  <r>
    <x v="2"/>
    <x v="3"/>
    <x v="23"/>
    <s v="A.Brayshaw"/>
    <s v="MEL"/>
    <x v="1"/>
    <n v="0"/>
    <x v="24"/>
  </r>
  <r>
    <x v="2"/>
    <x v="3"/>
    <x v="23"/>
    <s v="J.Steele"/>
    <s v="STK"/>
    <x v="1"/>
    <n v="0"/>
    <x v="62"/>
  </r>
  <r>
    <x v="2"/>
    <x v="3"/>
    <x v="23"/>
    <s v="S.Ross"/>
    <s v="STK"/>
    <x v="1"/>
    <n v="0"/>
    <x v="107"/>
  </r>
  <r>
    <x v="2"/>
    <x v="3"/>
    <x v="23"/>
    <s v="K.Lambert"/>
    <s v="RIC"/>
    <x v="0"/>
    <n v="0"/>
    <x v="6"/>
  </r>
  <r>
    <x v="2"/>
    <x v="3"/>
    <x v="23"/>
    <s v="J.Kennedy"/>
    <s v="SYD"/>
    <x v="1"/>
    <n v="120"/>
    <x v="4"/>
  </r>
  <r>
    <x v="2"/>
    <x v="3"/>
    <x v="23"/>
    <s v="T.Papley"/>
    <s v="SYD"/>
    <x v="0"/>
    <n v="0"/>
    <x v="39"/>
  </r>
  <r>
    <x v="2"/>
    <x v="3"/>
    <x v="23"/>
    <s v="C.Daniel"/>
    <s v="WBD"/>
    <x v="0"/>
    <n v="0"/>
    <x v="43"/>
  </r>
  <r>
    <x v="2"/>
    <x v="3"/>
    <x v="23"/>
    <s v="R.Laird"/>
    <s v="ADE"/>
    <x v="2"/>
    <n v="0"/>
    <x v="10"/>
  </r>
  <r>
    <x v="2"/>
    <x v="3"/>
    <x v="23"/>
    <s v="M.Duncan"/>
    <s v="GEE"/>
    <x v="1"/>
    <n v="0"/>
    <x v="9"/>
  </r>
  <r>
    <x v="2"/>
    <x v="3"/>
    <x v="23"/>
    <s v="T.Stewart"/>
    <s v="GEE"/>
    <x v="2"/>
    <n v="0"/>
    <x v="22"/>
  </r>
  <r>
    <x v="2"/>
    <x v="3"/>
    <x v="23"/>
    <s v="A.Christensen"/>
    <s v="BRL"/>
    <x v="4"/>
    <n v="0"/>
    <x v="88"/>
  </r>
  <r>
    <x v="2"/>
    <x v="3"/>
    <x v="23"/>
    <s v="T.Phillips"/>
    <s v="COL"/>
    <x v="4"/>
    <n v="0"/>
    <x v="48"/>
  </r>
  <r>
    <x v="2"/>
    <x v="3"/>
    <x v="23"/>
    <s v="J.Harmes"/>
    <s v="MEL"/>
    <x v="4"/>
    <n v="0"/>
    <x v="52"/>
  </r>
  <r>
    <x v="2"/>
    <x v="3"/>
    <x v="23"/>
    <s v="B.Houli"/>
    <s v="RIC"/>
    <x v="4"/>
    <n v="0"/>
    <x v="16"/>
  </r>
  <r>
    <x v="2"/>
    <x v="3"/>
    <x v="21"/>
    <s v="H.Andrews"/>
    <s v="BRL"/>
    <x v="2"/>
    <n v="0"/>
    <x v="47"/>
  </r>
  <r>
    <x v="2"/>
    <x v="3"/>
    <x v="21"/>
    <s v="J.Walker"/>
    <s v="BRL"/>
    <x v="2"/>
    <n v="0"/>
    <x v="0"/>
  </r>
  <r>
    <x v="2"/>
    <x v="3"/>
    <x v="21"/>
    <s v="A.Treloar"/>
    <s v="COL"/>
    <x v="1"/>
    <n v="118"/>
    <x v="52"/>
  </r>
  <r>
    <x v="2"/>
    <x v="3"/>
    <x v="21"/>
    <s v="C.Mayne"/>
    <s v="COL"/>
    <x v="1"/>
    <n v="0"/>
    <x v="169"/>
  </r>
  <r>
    <x v="2"/>
    <x v="3"/>
    <x v="21"/>
    <s v="A.Saad"/>
    <s v="ESS"/>
    <x v="2"/>
    <n v="0"/>
    <x v="92"/>
  </r>
  <r>
    <x v="2"/>
    <x v="3"/>
    <x v="21"/>
    <s v="A.McGrath"/>
    <s v="ESS"/>
    <x v="2"/>
    <n v="0"/>
    <x v="82"/>
  </r>
  <r>
    <x v="2"/>
    <x v="3"/>
    <x v="21"/>
    <s v="B.Cunnington"/>
    <s v="NTH"/>
    <x v="1"/>
    <n v="0"/>
    <x v="1"/>
  </r>
  <r>
    <x v="2"/>
    <x v="3"/>
    <x v="21"/>
    <s v="J.McGovern"/>
    <s v="WCE"/>
    <x v="2"/>
    <n v="0"/>
    <x v="82"/>
  </r>
  <r>
    <x v="2"/>
    <x v="3"/>
    <x v="21"/>
    <s v="A.Gaff"/>
    <s v="WCE"/>
    <x v="1"/>
    <n v="0"/>
    <x v="2"/>
  </r>
  <r>
    <x v="2"/>
    <x v="3"/>
    <x v="21"/>
    <s v="C.Sinclair"/>
    <s v="SYD"/>
    <x v="3"/>
    <n v="0"/>
    <x v="109"/>
  </r>
  <r>
    <x v="2"/>
    <x v="3"/>
    <x v="21"/>
    <s v="S.Petrevski-Seton"/>
    <s v="CAR"/>
    <x v="0"/>
    <n v="0"/>
    <x v="17"/>
  </r>
  <r>
    <x v="2"/>
    <x v="3"/>
    <x v="21"/>
    <s v="L.Hunter"/>
    <s v="WBD"/>
    <x v="1"/>
    <n v="0"/>
    <x v="63"/>
  </r>
  <r>
    <x v="2"/>
    <x v="3"/>
    <x v="21"/>
    <s v="T.Liberatore"/>
    <s v="WBD"/>
    <x v="1"/>
    <n v="0"/>
    <x v="10"/>
  </r>
  <r>
    <x v="2"/>
    <x v="3"/>
    <x v="21"/>
    <s v="A.Sexton"/>
    <s v="GCS"/>
    <x v="0"/>
    <n v="0"/>
    <x v="61"/>
  </r>
  <r>
    <x v="2"/>
    <x v="3"/>
    <x v="21"/>
    <s v="J.Selwood"/>
    <s v="GEE"/>
    <x v="1"/>
    <n v="0"/>
    <x v="96"/>
  </r>
  <r>
    <x v="2"/>
    <x v="3"/>
    <x v="21"/>
    <s v="T.Hawkins"/>
    <s v="GEE"/>
    <x v="0"/>
    <n v="0"/>
    <x v="32"/>
  </r>
  <r>
    <x v="2"/>
    <x v="3"/>
    <x v="21"/>
    <s v="L.Breust"/>
    <s v="HAW"/>
    <x v="0"/>
    <n v="0"/>
    <x v="55"/>
  </r>
  <r>
    <x v="2"/>
    <x v="3"/>
    <x v="21"/>
    <s v="J.Gunston"/>
    <s v="HAW"/>
    <x v="0"/>
    <n v="0"/>
    <x v="71"/>
  </r>
  <r>
    <x v="2"/>
    <x v="3"/>
    <x v="21"/>
    <s v="J.Westhoff"/>
    <s v="PTA"/>
    <x v="4"/>
    <n v="74"/>
    <x v="79"/>
  </r>
  <r>
    <x v="2"/>
    <x v="3"/>
    <x v="21"/>
    <s v="N.Fyfe"/>
    <s v="FRE"/>
    <x v="4"/>
    <n v="0"/>
    <x v="16"/>
  </r>
  <r>
    <x v="2"/>
    <x v="3"/>
    <x v="21"/>
    <s v="J.Riewoldt"/>
    <s v="RIC"/>
    <x v="4"/>
    <n v="0"/>
    <x v="16"/>
  </r>
  <r>
    <x v="2"/>
    <x v="3"/>
    <x v="21"/>
    <s v="L.Weller"/>
    <s v="GCS"/>
    <x v="4"/>
    <n v="0"/>
    <x v="16"/>
  </r>
  <r>
    <x v="2"/>
    <x v="3"/>
    <x v="22"/>
    <s v="M.Robinson"/>
    <s v="BRL"/>
    <x v="0"/>
    <n v="0"/>
    <x v="30"/>
  </r>
  <r>
    <x v="2"/>
    <x v="3"/>
    <x v="22"/>
    <s v="H.McCluggage"/>
    <s v="BRL"/>
    <x v="1"/>
    <n v="0"/>
    <x v="69"/>
  </r>
  <r>
    <x v="2"/>
    <x v="3"/>
    <x v="22"/>
    <s v="J.Howe"/>
    <s v="COL"/>
    <x v="2"/>
    <n v="0"/>
    <x v="11"/>
  </r>
  <r>
    <x v="2"/>
    <x v="3"/>
    <x v="22"/>
    <s v="S.Higgins"/>
    <s v="NTH"/>
    <x v="1"/>
    <n v="0"/>
    <x v="43"/>
  </r>
  <r>
    <x v="2"/>
    <x v="3"/>
    <x v="22"/>
    <s v="J.Polec"/>
    <s v="NTH"/>
    <x v="1"/>
    <n v="0"/>
    <x v="85"/>
  </r>
  <r>
    <x v="2"/>
    <x v="3"/>
    <x v="22"/>
    <s v="S.Powell-Pepper"/>
    <s v="PTA"/>
    <x v="1"/>
    <n v="0"/>
    <x v="82"/>
  </r>
  <r>
    <x v="2"/>
    <x v="3"/>
    <x v="22"/>
    <s v="Z.Williams"/>
    <s v="GWS"/>
    <x v="2"/>
    <n v="0"/>
    <x v="44"/>
  </r>
  <r>
    <x v="2"/>
    <x v="3"/>
    <x v="22"/>
    <s v="J.Billings"/>
    <s v="STK"/>
    <x v="0"/>
    <n v="0"/>
    <x v="114"/>
  </r>
  <r>
    <x v="2"/>
    <x v="3"/>
    <x v="22"/>
    <s v="Z.Jones"/>
    <s v="SYD"/>
    <x v="2"/>
    <n v="0"/>
    <x v="94"/>
  </r>
  <r>
    <x v="2"/>
    <x v="3"/>
    <x v="22"/>
    <s v="I.Heeney"/>
    <s v="SYD"/>
    <x v="0"/>
    <n v="0"/>
    <x v="80"/>
  </r>
  <r>
    <x v="2"/>
    <x v="3"/>
    <x v="22"/>
    <s v="N.Newman"/>
    <s v="CAR"/>
    <x v="2"/>
    <n v="0"/>
    <x v="85"/>
  </r>
  <r>
    <x v="2"/>
    <x v="3"/>
    <x v="22"/>
    <s v="J.Macrae"/>
    <s v="WBD"/>
    <x v="1"/>
    <n v="0"/>
    <x v="72"/>
  </r>
  <r>
    <x v="2"/>
    <x v="3"/>
    <x v="22"/>
    <s v="M.Suckling"/>
    <s v="WBD"/>
    <x v="2"/>
    <n v="0"/>
    <x v="12"/>
  </r>
  <r>
    <x v="2"/>
    <x v="3"/>
    <x v="22"/>
    <s v="M.Crouch"/>
    <s v="ADE"/>
    <x v="1"/>
    <n v="0"/>
    <x v="83"/>
  </r>
  <r>
    <x v="2"/>
    <x v="3"/>
    <x v="22"/>
    <s v="T.Miller"/>
    <s v="GCS"/>
    <x v="1"/>
    <n v="0"/>
    <x v="72"/>
  </r>
  <r>
    <x v="2"/>
    <x v="3"/>
    <x v="22"/>
    <s v="J.Martin"/>
    <s v="GCS"/>
    <x v="0"/>
    <n v="0"/>
    <x v="91"/>
  </r>
  <r>
    <x v="2"/>
    <x v="3"/>
    <x v="22"/>
    <s v="S.Menegola"/>
    <s v="GEE"/>
    <x v="0"/>
    <n v="0"/>
    <x v="50"/>
  </r>
  <r>
    <x v="2"/>
    <x v="3"/>
    <x v="22"/>
    <s v="B.McEvoy"/>
    <s v="HAW"/>
    <x v="3"/>
    <n v="108"/>
    <x v="94"/>
  </r>
  <r>
    <x v="2"/>
    <x v="3"/>
    <x v="22"/>
    <s v="T.Cotchin"/>
    <s v="RIC"/>
    <x v="4"/>
    <n v="0"/>
    <x v="16"/>
  </r>
  <r>
    <x v="2"/>
    <x v="3"/>
    <x v="22"/>
    <s v="B.Smith"/>
    <s v="ADE"/>
    <x v="4"/>
    <n v="0"/>
    <x v="2"/>
  </r>
  <r>
    <x v="2"/>
    <x v="3"/>
    <x v="22"/>
    <s v="B.Gibbs"/>
    <s v="ADE"/>
    <x v="4"/>
    <n v="0"/>
    <x v="16"/>
  </r>
  <r>
    <x v="2"/>
    <x v="3"/>
    <x v="22"/>
    <s v="B.Parfitt"/>
    <s v="GEE"/>
    <x v="4"/>
    <n v="0"/>
    <x v="19"/>
  </r>
  <r>
    <x v="2"/>
    <x v="3"/>
    <x v="20"/>
    <s v="L.Hodge"/>
    <s v="BRL"/>
    <x v="2"/>
    <n v="0"/>
    <x v="21"/>
  </r>
  <r>
    <x v="2"/>
    <x v="3"/>
    <x v="20"/>
    <s v="D.Beams"/>
    <s v="COL"/>
    <x v="1"/>
    <n v="104"/>
    <x v="16"/>
  </r>
  <r>
    <x v="2"/>
    <x v="3"/>
    <x v="20"/>
    <s v="S.Pendlebury"/>
    <s v="COL"/>
    <x v="1"/>
    <n v="94"/>
    <x v="11"/>
  </r>
  <r>
    <x v="2"/>
    <x v="3"/>
    <x v="20"/>
    <s v="Z.Merrett"/>
    <s v="ESS"/>
    <x v="1"/>
    <n v="115"/>
    <x v="161"/>
  </r>
  <r>
    <x v="2"/>
    <x v="3"/>
    <x v="20"/>
    <s v="J.Darling"/>
    <s v="WCE"/>
    <x v="0"/>
    <n v="0"/>
    <x v="83"/>
  </r>
  <r>
    <x v="2"/>
    <x v="3"/>
    <x v="20"/>
    <s v="D.Tucker"/>
    <s v="FRE"/>
    <x v="1"/>
    <n v="0"/>
    <x v="46"/>
  </r>
  <r>
    <x v="2"/>
    <x v="3"/>
    <x v="20"/>
    <s v="L.Whitfield"/>
    <s v="GWS"/>
    <x v="2"/>
    <n v="0"/>
    <x v="111"/>
  </r>
  <r>
    <x v="2"/>
    <x v="3"/>
    <x v="20"/>
    <s v="J.Cameron"/>
    <s v="GWS"/>
    <x v="0"/>
    <n v="0"/>
    <x v="1"/>
  </r>
  <r>
    <x v="2"/>
    <x v="3"/>
    <x v="20"/>
    <s v="M.Gawn"/>
    <s v="MEL"/>
    <x v="3"/>
    <n v="0"/>
    <x v="40"/>
  </r>
  <r>
    <x v="2"/>
    <x v="3"/>
    <x v="20"/>
    <s v="J.Viney"/>
    <s v="MEL"/>
    <x v="1"/>
    <n v="0"/>
    <x v="30"/>
  </r>
  <r>
    <x v="2"/>
    <x v="3"/>
    <x v="20"/>
    <s v="B.Ellis"/>
    <s v="RIC"/>
    <x v="2"/>
    <n v="0"/>
    <x v="95"/>
  </r>
  <r>
    <x v="2"/>
    <x v="3"/>
    <x v="20"/>
    <s v="S.Edwards"/>
    <s v="RIC"/>
    <x v="0"/>
    <n v="0"/>
    <x v="33"/>
  </r>
  <r>
    <x v="2"/>
    <x v="3"/>
    <x v="20"/>
    <s v="C.Mills"/>
    <s v="SYD"/>
    <x v="2"/>
    <n v="0"/>
    <x v="77"/>
  </r>
  <r>
    <x v="2"/>
    <x v="3"/>
    <x v="20"/>
    <s v="D.Rampe"/>
    <s v="SYD"/>
    <x v="2"/>
    <n v="0"/>
    <x v="19"/>
  </r>
  <r>
    <x v="2"/>
    <x v="3"/>
    <x v="20"/>
    <s v="M.Wallis"/>
    <s v="WBD"/>
    <x v="0"/>
    <n v="0"/>
    <x v="91"/>
  </r>
  <r>
    <x v="2"/>
    <x v="3"/>
    <x v="20"/>
    <s v="B.Crouch"/>
    <s v="ADE"/>
    <x v="1"/>
    <n v="0"/>
    <x v="17"/>
  </r>
  <r>
    <x v="2"/>
    <x v="3"/>
    <x v="20"/>
    <s v="D.Swallow"/>
    <s v="GCS"/>
    <x v="1"/>
    <n v="0"/>
    <x v="72"/>
  </r>
  <r>
    <x v="2"/>
    <x v="3"/>
    <x v="20"/>
    <s v="J.Worpel"/>
    <s v="HAW"/>
    <x v="0"/>
    <n v="0"/>
    <x v="69"/>
  </r>
  <r>
    <x v="2"/>
    <x v="3"/>
    <x v="20"/>
    <s v="J.Lyons"/>
    <s v="BRL"/>
    <x v="4"/>
    <n v="0"/>
    <x v="71"/>
  </r>
  <r>
    <x v="2"/>
    <x v="3"/>
    <x v="20"/>
    <s v="B.Maynard"/>
    <s v="COL"/>
    <x v="4"/>
    <n v="0"/>
    <x v="23"/>
  </r>
  <r>
    <x v="2"/>
    <x v="3"/>
    <x v="20"/>
    <s v="J.Short"/>
    <s v="RIC"/>
    <x v="4"/>
    <n v="0"/>
    <x v="16"/>
  </r>
  <r>
    <x v="2"/>
    <x v="3"/>
    <x v="20"/>
    <s v="J.O'Meara"/>
    <s v="HAW"/>
    <x v="4"/>
    <n v="0"/>
    <x v="16"/>
  </r>
  <r>
    <x v="2"/>
    <x v="3"/>
    <x v="19"/>
    <s v="D.Rich"/>
    <s v="BRL"/>
    <x v="2"/>
    <n v="0"/>
    <x v="96"/>
  </r>
  <r>
    <x v="2"/>
    <x v="3"/>
    <x v="19"/>
    <s v="D.Zorko"/>
    <s v="BRL"/>
    <x v="1"/>
    <n v="0"/>
    <x v="74"/>
  </r>
  <r>
    <x v="2"/>
    <x v="3"/>
    <x v="19"/>
    <s v="A.Witherden"/>
    <s v="BRL"/>
    <x v="2"/>
    <n v="0"/>
    <x v="1"/>
  </r>
  <r>
    <x v="2"/>
    <x v="3"/>
    <x v="19"/>
    <s v="M.Hurley"/>
    <s v="ESS"/>
    <x v="2"/>
    <n v="75"/>
    <x v="85"/>
  </r>
  <r>
    <x v="2"/>
    <x v="3"/>
    <x v="19"/>
    <s v="D.Zaharakis"/>
    <s v="ESS"/>
    <x v="1"/>
    <n v="84"/>
    <x v="15"/>
  </r>
  <r>
    <x v="2"/>
    <x v="3"/>
    <x v="19"/>
    <s v="R.Gray"/>
    <s v="PTA"/>
    <x v="0"/>
    <n v="0"/>
    <x v="6"/>
  </r>
  <r>
    <x v="2"/>
    <x v="3"/>
    <x v="19"/>
    <s v="B.Sheppard"/>
    <s v="WCE"/>
    <x v="2"/>
    <n v="0"/>
    <x v="99"/>
  </r>
  <r>
    <x v="2"/>
    <x v="3"/>
    <x v="19"/>
    <s v="L.Shuey"/>
    <s v="WCE"/>
    <x v="1"/>
    <n v="0"/>
    <x v="85"/>
  </r>
  <r>
    <x v="2"/>
    <x v="3"/>
    <x v="19"/>
    <s v="J.Redden"/>
    <s v="WCE"/>
    <x v="1"/>
    <n v="0"/>
    <x v="113"/>
  </r>
  <r>
    <x v="2"/>
    <x v="3"/>
    <x v="19"/>
    <s v="J.Cripps"/>
    <s v="WCE"/>
    <x v="0"/>
    <n v="0"/>
    <x v="7"/>
  </r>
  <r>
    <x v="2"/>
    <x v="3"/>
    <x v="19"/>
    <s v="L.Ryan"/>
    <s v="FRE"/>
    <x v="2"/>
    <n v="0"/>
    <x v="43"/>
  </r>
  <r>
    <x v="2"/>
    <x v="3"/>
    <x v="19"/>
    <s v="J.Kelly"/>
    <s v="GWS"/>
    <x v="1"/>
    <n v="0"/>
    <x v="60"/>
  </r>
  <r>
    <x v="2"/>
    <x v="3"/>
    <x v="19"/>
    <s v="J.Gresham"/>
    <s v="STK"/>
    <x v="0"/>
    <n v="0"/>
    <x v="69"/>
  </r>
  <r>
    <x v="2"/>
    <x v="3"/>
    <x v="19"/>
    <s v="T.Nankervis"/>
    <s v="RIC"/>
    <x v="3"/>
    <n v="0"/>
    <x v="69"/>
  </r>
  <r>
    <x v="2"/>
    <x v="3"/>
    <x v="19"/>
    <s v="D.Prestia"/>
    <s v="RIC"/>
    <x v="1"/>
    <n v="0"/>
    <x v="77"/>
  </r>
  <r>
    <x v="2"/>
    <x v="3"/>
    <x v="19"/>
    <s v="M.Bontempelli"/>
    <s v="WBD"/>
    <x v="1"/>
    <n v="0"/>
    <x v="95"/>
  </r>
  <r>
    <x v="2"/>
    <x v="3"/>
    <x v="19"/>
    <s v="P.Dangerfield"/>
    <s v="GEE"/>
    <x v="0"/>
    <n v="117"/>
    <x v="77"/>
  </r>
  <r>
    <x v="2"/>
    <x v="3"/>
    <x v="19"/>
    <s v="C.Wingard"/>
    <s v="HAW"/>
    <x v="0"/>
    <n v="0"/>
    <x v="86"/>
  </r>
  <r>
    <x v="2"/>
    <x v="3"/>
    <x v="19"/>
    <s v="J.Hogan"/>
    <s v="FRE"/>
    <x v="4"/>
    <n v="0"/>
    <x v="14"/>
  </r>
  <r>
    <x v="2"/>
    <x v="3"/>
    <x v="19"/>
    <s v="J.Webster"/>
    <s v="STK"/>
    <x v="4"/>
    <n v="0"/>
    <x v="77"/>
  </r>
  <r>
    <x v="2"/>
    <x v="3"/>
    <x v="19"/>
    <s v="B.Acres"/>
    <s v="STK"/>
    <x v="4"/>
    <n v="0"/>
    <x v="62"/>
  </r>
  <r>
    <x v="2"/>
    <x v="3"/>
    <x v="19"/>
    <s v="T.Lynch"/>
    <s v="RIC"/>
    <x v="4"/>
    <n v="0"/>
    <x v="8"/>
  </r>
  <r>
    <x v="2"/>
    <x v="3"/>
    <x v="17"/>
    <s v="L.Neale"/>
    <s v="BRL"/>
    <x v="1"/>
    <n v="0"/>
    <x v="123"/>
  </r>
  <r>
    <x v="2"/>
    <x v="3"/>
    <x v="17"/>
    <s v="J.Berry"/>
    <s v="BRL"/>
    <x v="1"/>
    <n v="0"/>
    <x v="67"/>
  </r>
  <r>
    <x v="2"/>
    <x v="3"/>
    <x v="17"/>
    <s v="T.Langdon"/>
    <s v="COL"/>
    <x v="2"/>
    <n v="0"/>
    <x v="94"/>
  </r>
  <r>
    <x v="2"/>
    <x v="3"/>
    <x v="17"/>
    <s v="J.Ziebell"/>
    <s v="NTH"/>
    <x v="0"/>
    <n v="0"/>
    <x v="3"/>
  </r>
  <r>
    <x v="2"/>
    <x v="3"/>
    <x v="17"/>
    <s v="T.Goldstein"/>
    <s v="NTH"/>
    <x v="3"/>
    <n v="0"/>
    <x v="40"/>
  </r>
  <r>
    <x v="2"/>
    <x v="3"/>
    <x v="17"/>
    <s v="D.Houston"/>
    <s v="PTA"/>
    <x v="2"/>
    <n v="0"/>
    <x v="25"/>
  </r>
  <r>
    <x v="2"/>
    <x v="3"/>
    <x v="17"/>
    <s v="D.Sheed"/>
    <s v="WCE"/>
    <x v="1"/>
    <n v="0"/>
    <x v="82"/>
  </r>
  <r>
    <x v="2"/>
    <x v="3"/>
    <x v="17"/>
    <s v="C.Ward"/>
    <s v="GWS"/>
    <x v="1"/>
    <n v="0"/>
    <x v="132"/>
  </r>
  <r>
    <x v="2"/>
    <x v="3"/>
    <x v="17"/>
    <s v="L.Franklin"/>
    <s v="SYD"/>
    <x v="0"/>
    <n v="0"/>
    <x v="94"/>
  </r>
  <r>
    <x v="2"/>
    <x v="3"/>
    <x v="17"/>
    <s v="P.Cripps"/>
    <s v="CAR"/>
    <x v="1"/>
    <n v="0"/>
    <x v="148"/>
  </r>
  <r>
    <x v="2"/>
    <x v="3"/>
    <x v="17"/>
    <s v="E.Curnow"/>
    <s v="CAR"/>
    <x v="1"/>
    <n v="0"/>
    <x v="88"/>
  </r>
  <r>
    <x v="2"/>
    <x v="3"/>
    <x v="17"/>
    <s v="K.Simpson"/>
    <s v="CAR"/>
    <x v="2"/>
    <n v="0"/>
    <x v="12"/>
  </r>
  <r>
    <x v="2"/>
    <x v="3"/>
    <x v="17"/>
    <s v="J.Johannisen"/>
    <s v="WBD"/>
    <x v="2"/>
    <n v="0"/>
    <x v="42"/>
  </r>
  <r>
    <x v="2"/>
    <x v="3"/>
    <x v="17"/>
    <s v="T.McLean"/>
    <s v="WBD"/>
    <x v="0"/>
    <n v="0"/>
    <x v="0"/>
  </r>
  <r>
    <x v="2"/>
    <x v="3"/>
    <x v="17"/>
    <s v="G.Ablett"/>
    <s v="GEE"/>
    <x v="1"/>
    <n v="0"/>
    <x v="10"/>
  </r>
  <r>
    <x v="2"/>
    <x v="3"/>
    <x v="17"/>
    <s v="T.Kelly"/>
    <s v="GEE"/>
    <x v="0"/>
    <n v="0"/>
    <x v="146"/>
  </r>
  <r>
    <x v="2"/>
    <x v="3"/>
    <x v="17"/>
    <s v="L.Dahlhaus"/>
    <s v="GEE"/>
    <x v="0"/>
    <n v="0"/>
    <x v="79"/>
  </r>
  <r>
    <x v="2"/>
    <x v="3"/>
    <x v="17"/>
    <s v="B.Hardwick"/>
    <s v="HAW"/>
    <x v="2"/>
    <n v="0"/>
    <x v="77"/>
  </r>
  <r>
    <x v="2"/>
    <x v="3"/>
    <x v="17"/>
    <s v="C.Blakely"/>
    <s v="FRE"/>
    <x v="4"/>
    <n v="0"/>
    <x v="16"/>
  </r>
  <r>
    <x v="2"/>
    <x v="3"/>
    <x v="17"/>
    <s v="T.McDonald"/>
    <s v="MEL"/>
    <x v="4"/>
    <n v="0"/>
    <x v="94"/>
  </r>
  <r>
    <x v="2"/>
    <x v="3"/>
    <x v="17"/>
    <s v="D.Martin"/>
    <s v="RIC"/>
    <x v="4"/>
    <n v="0"/>
    <x v="16"/>
  </r>
  <r>
    <x v="2"/>
    <x v="3"/>
    <x v="17"/>
    <s v="M.Murphy"/>
    <s v="CAR"/>
    <x v="4"/>
    <n v="0"/>
    <x v="60"/>
  </r>
  <r>
    <x v="2"/>
    <x v="3"/>
    <x v="18"/>
    <s v="S.Martin"/>
    <s v="BRL"/>
    <x v="3"/>
    <n v="0"/>
    <x v="62"/>
  </r>
  <r>
    <x v="2"/>
    <x v="3"/>
    <x v="18"/>
    <s v="D.Moore"/>
    <s v="COL"/>
    <x v="0"/>
    <n v="0"/>
    <x v="82"/>
  </r>
  <r>
    <x v="2"/>
    <x v="3"/>
    <x v="18"/>
    <s v="S.Sidebottom"/>
    <s v="COL"/>
    <x v="1"/>
    <n v="0"/>
    <x v="31"/>
  </r>
  <r>
    <x v="2"/>
    <x v="3"/>
    <x v="18"/>
    <s v="D.Smith"/>
    <s v="ESS"/>
    <x v="0"/>
    <n v="0"/>
    <x v="71"/>
  </r>
  <r>
    <x v="2"/>
    <x v="3"/>
    <x v="18"/>
    <s v="J.Macmillan"/>
    <s v="NTH"/>
    <x v="2"/>
    <n v="0"/>
    <x v="88"/>
  </r>
  <r>
    <x v="2"/>
    <x v="3"/>
    <x v="18"/>
    <s v="T.Boak"/>
    <s v="PTA"/>
    <x v="0"/>
    <n v="0"/>
    <x v="5"/>
  </r>
  <r>
    <x v="2"/>
    <x v="3"/>
    <x v="18"/>
    <s v="T.Rockliff"/>
    <s v="PTA"/>
    <x v="1"/>
    <n v="97"/>
    <x v="123"/>
  </r>
  <r>
    <x v="2"/>
    <x v="3"/>
    <x v="18"/>
    <s v="S.Coniglio"/>
    <s v="GWS"/>
    <x v="1"/>
    <n v="0"/>
    <x v="2"/>
  </r>
  <r>
    <x v="2"/>
    <x v="3"/>
    <x v="18"/>
    <s v="T.Taranto"/>
    <s v="GWS"/>
    <x v="1"/>
    <n v="0"/>
    <x v="40"/>
  </r>
  <r>
    <x v="2"/>
    <x v="3"/>
    <x v="18"/>
    <s v="C.Oliver"/>
    <s v="MEL"/>
    <x v="1"/>
    <n v="0"/>
    <x v="9"/>
  </r>
  <r>
    <x v="2"/>
    <x v="3"/>
    <x v="18"/>
    <s v="C.Salem"/>
    <s v="MEL"/>
    <x v="2"/>
    <n v="0"/>
    <x v="19"/>
  </r>
  <r>
    <x v="2"/>
    <x v="3"/>
    <x v="18"/>
    <s v="J.Newnes"/>
    <s v="STK"/>
    <x v="0"/>
    <n v="0"/>
    <x v="60"/>
  </r>
  <r>
    <x v="2"/>
    <x v="3"/>
    <x v="18"/>
    <s v="A.Aliir"/>
    <s v="SYD"/>
    <x v="2"/>
    <n v="0"/>
    <x v="24"/>
  </r>
  <r>
    <x v="2"/>
    <x v="3"/>
    <x v="18"/>
    <s v="R.Sloane"/>
    <s v="ADE"/>
    <x v="1"/>
    <n v="0"/>
    <x v="64"/>
  </r>
  <r>
    <x v="2"/>
    <x v="3"/>
    <x v="18"/>
    <s v="W.Milera"/>
    <s v="ADE"/>
    <x v="2"/>
    <n v="0"/>
    <x v="33"/>
  </r>
  <r>
    <x v="2"/>
    <x v="3"/>
    <x v="18"/>
    <s v="T.Lynch"/>
    <s v="ADE"/>
    <x v="0"/>
    <n v="0"/>
    <x v="29"/>
  </r>
  <r>
    <x v="2"/>
    <x v="3"/>
    <x v="18"/>
    <s v="J.Harbrow"/>
    <s v="GCS"/>
    <x v="2"/>
    <n v="0"/>
    <x v="24"/>
  </r>
  <r>
    <x v="2"/>
    <x v="3"/>
    <x v="18"/>
    <s v="R.Henderson"/>
    <s v="HAW"/>
    <x v="1"/>
    <n v="0"/>
    <x v="57"/>
  </r>
  <r>
    <x v="2"/>
    <x v="3"/>
    <x v="18"/>
    <s v="S.Savage"/>
    <s v="STK"/>
    <x v="4"/>
    <n v="0"/>
    <x v="85"/>
  </r>
  <r>
    <x v="2"/>
    <x v="3"/>
    <x v="18"/>
    <s v="J.Steven"/>
    <s v="STK"/>
    <x v="4"/>
    <n v="0"/>
    <x v="16"/>
  </r>
  <r>
    <x v="2"/>
    <x v="3"/>
    <x v="18"/>
    <s v="R.Marshall"/>
    <s v="STK"/>
    <x v="4"/>
    <n v="0"/>
    <x v="15"/>
  </r>
  <r>
    <x v="2"/>
    <x v="3"/>
    <x v="18"/>
    <s v="Z.Tuohy"/>
    <s v="GEE"/>
    <x v="4"/>
    <n v="0"/>
    <x v="16"/>
  </r>
  <r>
    <x v="2"/>
    <x v="4"/>
    <x v="16"/>
    <s v="C.Petracca"/>
    <s v="MEL"/>
    <x v="0"/>
    <n v="74"/>
    <x v="54"/>
  </r>
  <r>
    <x v="2"/>
    <x v="4"/>
    <x v="16"/>
    <s v="J.Crisp"/>
    <s v="COL"/>
    <x v="2"/>
    <n v="90"/>
    <x v="48"/>
  </r>
  <r>
    <x v="2"/>
    <x v="4"/>
    <x v="16"/>
    <s v="J.De Goey"/>
    <s v="COL"/>
    <x v="0"/>
    <n v="91"/>
    <x v="43"/>
  </r>
  <r>
    <x v="2"/>
    <x v="4"/>
    <x v="16"/>
    <s v="T.Adams"/>
    <s v="COL"/>
    <x v="1"/>
    <n v="93"/>
    <x v="69"/>
  </r>
  <r>
    <x v="2"/>
    <x v="4"/>
    <x v="16"/>
    <s v="C.Hooker"/>
    <s v="ESS"/>
    <x v="2"/>
    <n v="76"/>
    <x v="67"/>
  </r>
  <r>
    <x v="2"/>
    <x v="4"/>
    <x v="16"/>
    <s v="D.Heppell"/>
    <s v="ESS"/>
    <x v="1"/>
    <n v="102"/>
    <x v="18"/>
  </r>
  <r>
    <x v="2"/>
    <x v="4"/>
    <x v="16"/>
    <s v="O.Wines"/>
    <s v="PTA"/>
    <x v="1"/>
    <n v="95"/>
    <x v="72"/>
  </r>
  <r>
    <x v="2"/>
    <x v="4"/>
    <x v="16"/>
    <s v="J.Witts"/>
    <s v="GCS"/>
    <x v="3"/>
    <n v="85"/>
    <x v="4"/>
  </r>
  <r>
    <x v="2"/>
    <x v="4"/>
    <x v="16"/>
    <s v="B.Fiorini"/>
    <s v="GCS"/>
    <x v="1"/>
    <n v="106"/>
    <x v="9"/>
  </r>
  <r>
    <x v="2"/>
    <x v="4"/>
    <x v="16"/>
    <s v="L.Parker"/>
    <s v="SYD"/>
    <x v="1"/>
    <n v="94"/>
    <x v="57"/>
  </r>
  <r>
    <x v="2"/>
    <x v="4"/>
    <x v="16"/>
    <s v="J.Lloyd"/>
    <s v="SYD"/>
    <x v="2"/>
    <n v="115"/>
    <x v="32"/>
  </r>
  <r>
    <x v="2"/>
    <x v="4"/>
    <x v="16"/>
    <s v="J.Hopper"/>
    <s v="GWS"/>
    <x v="1"/>
    <n v="101"/>
    <x v="91"/>
  </r>
  <r>
    <x v="2"/>
    <x v="4"/>
    <x v="16"/>
    <s v="B.Hill"/>
    <s v="FRE"/>
    <x v="1"/>
    <n v="91"/>
    <x v="29"/>
  </r>
  <r>
    <x v="2"/>
    <x v="4"/>
    <x v="16"/>
    <s v="M.Walters"/>
    <s v="FRE"/>
    <x v="0"/>
    <n v="108"/>
    <x v="68"/>
  </r>
  <r>
    <x v="2"/>
    <x v="4"/>
    <x v="16"/>
    <s v="J.Dunkley"/>
    <s v="WBD"/>
    <x v="0"/>
    <n v="71"/>
    <x v="4"/>
  </r>
  <r>
    <x v="2"/>
    <x v="4"/>
    <x v="16"/>
    <s v="Z.Fisher"/>
    <s v="CAR"/>
    <x v="0"/>
    <n v="95"/>
    <x v="72"/>
  </r>
  <r>
    <x v="2"/>
    <x v="4"/>
    <x v="16"/>
    <s v="J.Sicily"/>
    <s v="HAW"/>
    <x v="2"/>
    <n v="86"/>
    <x v="65"/>
  </r>
  <r>
    <x v="2"/>
    <x v="4"/>
    <x v="16"/>
    <s v="S.Hurn"/>
    <s v="WCE"/>
    <x v="2"/>
    <n v="110"/>
    <x v="37"/>
  </r>
  <r>
    <x v="2"/>
    <x v="4"/>
    <x v="16"/>
    <s v="D.Parish"/>
    <s v="ESS"/>
    <x v="4"/>
    <n v="83"/>
    <x v="71"/>
  </r>
  <r>
    <x v="2"/>
    <x v="4"/>
    <x v="16"/>
    <s v="J.Bowes"/>
    <s v="GCS"/>
    <x v="4"/>
    <n v="124"/>
    <x v="7"/>
  </r>
  <r>
    <x v="2"/>
    <x v="4"/>
    <x v="16"/>
    <s v="T.Greene"/>
    <s v="GWS"/>
    <x v="4"/>
    <n v="58"/>
    <x v="16"/>
  </r>
  <r>
    <x v="2"/>
    <x v="4"/>
    <x v="16"/>
    <s v="M.Kreuzer"/>
    <s v="CAR"/>
    <x v="4"/>
    <n v="68"/>
    <x v="10"/>
  </r>
  <r>
    <x v="2"/>
    <x v="4"/>
    <x v="22"/>
    <s v="J.Howe"/>
    <s v="COL"/>
    <x v="2"/>
    <n v="81"/>
    <x v="108"/>
  </r>
  <r>
    <x v="2"/>
    <x v="4"/>
    <x v="22"/>
    <s v="S.Higgins"/>
    <s v="NTH"/>
    <x v="1"/>
    <n v="93"/>
    <x v="17"/>
  </r>
  <r>
    <x v="2"/>
    <x v="4"/>
    <x v="22"/>
    <s v="J.Polec"/>
    <s v="NTH"/>
    <x v="1"/>
    <n v="91"/>
    <x v="39"/>
  </r>
  <r>
    <x v="2"/>
    <x v="4"/>
    <x v="22"/>
    <s v="S.Powell-Pepper"/>
    <s v="PTA"/>
    <x v="1"/>
    <n v="92"/>
    <x v="33"/>
  </r>
  <r>
    <x v="2"/>
    <x v="4"/>
    <x v="22"/>
    <s v="M.Robinson"/>
    <s v="BRL"/>
    <x v="0"/>
    <n v="81"/>
    <x v="49"/>
  </r>
  <r>
    <x v="2"/>
    <x v="4"/>
    <x v="22"/>
    <s v="H.McCluggage"/>
    <s v="BRL"/>
    <x v="1"/>
    <n v="101"/>
    <x v="62"/>
  </r>
  <r>
    <x v="2"/>
    <x v="4"/>
    <x v="22"/>
    <s v="J.Martin"/>
    <s v="GCS"/>
    <x v="0"/>
    <n v="94"/>
    <x v="6"/>
  </r>
  <r>
    <x v="2"/>
    <x v="4"/>
    <x v="22"/>
    <s v="T.Miller"/>
    <s v="GCS"/>
    <x v="1"/>
    <n v="112"/>
    <x v="67"/>
  </r>
  <r>
    <x v="2"/>
    <x v="4"/>
    <x v="22"/>
    <s v="B.Smith"/>
    <s v="ADE"/>
    <x v="2"/>
    <n v="105"/>
    <x v="72"/>
  </r>
  <r>
    <x v="2"/>
    <x v="4"/>
    <x v="22"/>
    <s v="M.Crouch"/>
    <s v="ADE"/>
    <x v="1"/>
    <n v="120"/>
    <x v="31"/>
  </r>
  <r>
    <x v="2"/>
    <x v="4"/>
    <x v="22"/>
    <s v="J.Billings"/>
    <s v="STK"/>
    <x v="0"/>
    <n v="91"/>
    <x v="43"/>
  </r>
  <r>
    <x v="2"/>
    <x v="4"/>
    <x v="22"/>
    <s v="Z.Jones"/>
    <s v="SYD"/>
    <x v="2"/>
    <n v="89"/>
    <x v="63"/>
  </r>
  <r>
    <x v="2"/>
    <x v="4"/>
    <x v="22"/>
    <s v="I.Heeney"/>
    <s v="SYD"/>
    <x v="0"/>
    <n v="96"/>
    <x v="19"/>
  </r>
  <r>
    <x v="2"/>
    <x v="4"/>
    <x v="22"/>
    <s v="Z.Williams"/>
    <s v="GWS"/>
    <x v="2"/>
    <n v="83"/>
    <x v="3"/>
  </r>
  <r>
    <x v="2"/>
    <x v="4"/>
    <x v="22"/>
    <s v="J.Macrae"/>
    <s v="WBD"/>
    <x v="1"/>
    <n v="113"/>
    <x v="63"/>
  </r>
  <r>
    <x v="2"/>
    <x v="4"/>
    <x v="22"/>
    <s v="N.Newman"/>
    <s v="CAR"/>
    <x v="2"/>
    <n v="92"/>
    <x v="42"/>
  </r>
  <r>
    <x v="2"/>
    <x v="4"/>
    <x v="22"/>
    <s v="B.McEvoy"/>
    <s v="HAW"/>
    <x v="3"/>
    <n v="112"/>
    <x v="48"/>
  </r>
  <r>
    <x v="2"/>
    <x v="4"/>
    <x v="22"/>
    <s v="S.Menegola"/>
    <s v="GEE"/>
    <x v="0"/>
    <n v="71"/>
    <x v="14"/>
  </r>
  <r>
    <x v="2"/>
    <x v="4"/>
    <x v="22"/>
    <s v="T.Cotchin"/>
    <s v="RIC"/>
    <x v="4"/>
    <n v="65"/>
    <x v="16"/>
  </r>
  <r>
    <x v="2"/>
    <x v="4"/>
    <x v="22"/>
    <s v="B.Gibbs"/>
    <s v="ADE"/>
    <x v="4"/>
    <n v="80"/>
    <x v="0"/>
  </r>
  <r>
    <x v="2"/>
    <x v="4"/>
    <x v="22"/>
    <s v="M.Suckling"/>
    <s v="WBD"/>
    <x v="4"/>
    <n v="95"/>
    <x v="16"/>
  </r>
  <r>
    <x v="2"/>
    <x v="4"/>
    <x v="22"/>
    <s v="B.Parfitt"/>
    <s v="GEE"/>
    <x v="4"/>
    <n v="71"/>
    <x v="109"/>
  </r>
  <r>
    <x v="2"/>
    <x v="4"/>
    <x v="23"/>
    <s v="A.Brayshaw"/>
    <s v="MEL"/>
    <x v="1"/>
    <n v="88"/>
    <x v="102"/>
  </r>
  <r>
    <x v="2"/>
    <x v="4"/>
    <x v="23"/>
    <s v="B.Houli"/>
    <s v="RIC"/>
    <x v="2"/>
    <n v="82"/>
    <x v="6"/>
  </r>
  <r>
    <x v="2"/>
    <x v="4"/>
    <x v="23"/>
    <s v="K.Lambert"/>
    <s v="RIC"/>
    <x v="0"/>
    <n v="83"/>
    <x v="0"/>
  </r>
  <r>
    <x v="2"/>
    <x v="4"/>
    <x v="23"/>
    <s v="B.Grundy"/>
    <s v="COL"/>
    <x v="3"/>
    <n v="111"/>
    <x v="47"/>
  </r>
  <r>
    <x v="2"/>
    <x v="4"/>
    <x v="23"/>
    <s v="D.Shiel"/>
    <s v="ESS"/>
    <x v="1"/>
    <n v="106"/>
    <x v="20"/>
  </r>
  <r>
    <x v="2"/>
    <x v="4"/>
    <x v="23"/>
    <s v="J.Macmillan"/>
    <s v="NTH"/>
    <x v="2"/>
    <n v="73"/>
    <x v="57"/>
  </r>
  <r>
    <x v="2"/>
    <x v="4"/>
    <x v="23"/>
    <s v="R.Burton"/>
    <s v="PTA"/>
    <x v="2"/>
    <n v="76"/>
    <x v="49"/>
  </r>
  <r>
    <x v="2"/>
    <x v="4"/>
    <x v="23"/>
    <s v="S.Lycett"/>
    <s v="PTA"/>
    <x v="0"/>
    <n v="93"/>
    <x v="7"/>
  </r>
  <r>
    <x v="2"/>
    <x v="4"/>
    <x v="23"/>
    <s v="R.Laird"/>
    <s v="ADE"/>
    <x v="2"/>
    <n v="94"/>
    <x v="43"/>
  </r>
  <r>
    <x v="2"/>
    <x v="4"/>
    <x v="23"/>
    <s v="J.Steele"/>
    <s v="STK"/>
    <x v="1"/>
    <n v="75"/>
    <x v="8"/>
  </r>
  <r>
    <x v="2"/>
    <x v="4"/>
    <x v="23"/>
    <s v="S.Ross"/>
    <s v="STK"/>
    <x v="1"/>
    <n v="89"/>
    <x v="77"/>
  </r>
  <r>
    <x v="2"/>
    <x v="4"/>
    <x v="23"/>
    <s v="T.Papley"/>
    <s v="SYD"/>
    <x v="0"/>
    <n v="74"/>
    <x v="2"/>
  </r>
  <r>
    <x v="2"/>
    <x v="4"/>
    <x v="23"/>
    <s v="J.Kennedy"/>
    <s v="SYD"/>
    <x v="1"/>
    <n v="108"/>
    <x v="72"/>
  </r>
  <r>
    <x v="2"/>
    <x v="4"/>
    <x v="23"/>
    <s v="D.Mundy"/>
    <s v="FRE"/>
    <x v="0"/>
    <n v="91"/>
    <x v="52"/>
  </r>
  <r>
    <x v="2"/>
    <x v="4"/>
    <x v="23"/>
    <s v="C.Daniel"/>
    <s v="WBD"/>
    <x v="0"/>
    <n v="114"/>
    <x v="47"/>
  </r>
  <r>
    <x v="2"/>
    <x v="4"/>
    <x v="23"/>
    <s v="M.Duncan"/>
    <s v="GEE"/>
    <x v="1"/>
    <n v="101"/>
    <x v="102"/>
  </r>
  <r>
    <x v="2"/>
    <x v="4"/>
    <x v="23"/>
    <s v="T.Stewart"/>
    <s v="GEE"/>
    <x v="2"/>
    <n v="112"/>
    <x v="21"/>
  </r>
  <r>
    <x v="2"/>
    <x v="4"/>
    <x v="23"/>
    <s v="E.Yeo"/>
    <s v="WCE"/>
    <x v="1"/>
    <n v="70"/>
    <x v="33"/>
  </r>
  <r>
    <x v="2"/>
    <x v="4"/>
    <x v="23"/>
    <s v="J.Harmes"/>
    <s v="MEL"/>
    <x v="4"/>
    <n v="89"/>
    <x v="3"/>
  </r>
  <r>
    <x v="2"/>
    <x v="4"/>
    <x v="23"/>
    <s v="T.Phillips"/>
    <s v="COL"/>
    <x v="4"/>
    <n v="79"/>
    <x v="85"/>
  </r>
  <r>
    <x v="2"/>
    <x v="4"/>
    <x v="23"/>
    <s v="B.Ebert"/>
    <s v="PTA"/>
    <x v="4"/>
    <n v="113"/>
    <x v="63"/>
  </r>
  <r>
    <x v="2"/>
    <x v="4"/>
    <x v="23"/>
    <s v="H.Shaw"/>
    <s v="GWS"/>
    <x v="4"/>
    <n v="71"/>
    <x v="44"/>
  </r>
  <r>
    <x v="2"/>
    <x v="4"/>
    <x v="20"/>
    <s v="M.Gawn"/>
    <s v="MEL"/>
    <x v="3"/>
    <n v="130"/>
    <x v="114"/>
  </r>
  <r>
    <x v="2"/>
    <x v="4"/>
    <x v="20"/>
    <s v="J.Viney"/>
    <s v="MEL"/>
    <x v="1"/>
    <n v="87"/>
    <x v="102"/>
  </r>
  <r>
    <x v="2"/>
    <x v="4"/>
    <x v="20"/>
    <s v="B.Ellis"/>
    <s v="RIC"/>
    <x v="2"/>
    <n v="71"/>
    <x v="7"/>
  </r>
  <r>
    <x v="2"/>
    <x v="4"/>
    <x v="20"/>
    <s v="S.Edwards"/>
    <s v="RIC"/>
    <x v="0"/>
    <n v="89"/>
    <x v="42"/>
  </r>
  <r>
    <x v="2"/>
    <x v="4"/>
    <x v="20"/>
    <s v="S.Pendlebury"/>
    <s v="COL"/>
    <x v="1"/>
    <n v="99"/>
    <x v="8"/>
  </r>
  <r>
    <x v="2"/>
    <x v="4"/>
    <x v="20"/>
    <s v="D.Beams"/>
    <s v="COL"/>
    <x v="1"/>
    <n v="90"/>
    <x v="35"/>
  </r>
  <r>
    <x v="2"/>
    <x v="4"/>
    <x v="20"/>
    <s v="Z.Merrett"/>
    <s v="ESS"/>
    <x v="1"/>
    <n v="113"/>
    <x v="111"/>
  </r>
  <r>
    <x v="2"/>
    <x v="4"/>
    <x v="20"/>
    <s v="D.Swallow"/>
    <s v="GCS"/>
    <x v="1"/>
    <n v="97"/>
    <x v="7"/>
  </r>
  <r>
    <x v="2"/>
    <x v="4"/>
    <x v="20"/>
    <s v="B.Crouch"/>
    <s v="ADE"/>
    <x v="1"/>
    <n v="94"/>
    <x v="47"/>
  </r>
  <r>
    <x v="2"/>
    <x v="4"/>
    <x v="20"/>
    <s v="D.Rampe"/>
    <s v="SYD"/>
    <x v="2"/>
    <n v="85"/>
    <x v="19"/>
  </r>
  <r>
    <x v="2"/>
    <x v="4"/>
    <x v="20"/>
    <s v="C.Mills"/>
    <s v="SYD"/>
    <x v="2"/>
    <n v="77"/>
    <x v="29"/>
  </r>
  <r>
    <x v="2"/>
    <x v="4"/>
    <x v="20"/>
    <s v="J.Finlayson"/>
    <s v="GWS"/>
    <x v="2"/>
    <n v="89"/>
    <x v="42"/>
  </r>
  <r>
    <x v="2"/>
    <x v="4"/>
    <x v="20"/>
    <s v="L.Whitfield"/>
    <s v="GWS"/>
    <x v="2"/>
    <n v="118"/>
    <x v="33"/>
  </r>
  <r>
    <x v="2"/>
    <x v="4"/>
    <x v="20"/>
    <s v="J.Cameron"/>
    <s v="GWS"/>
    <x v="0"/>
    <n v="119"/>
    <x v="69"/>
  </r>
  <r>
    <x v="2"/>
    <x v="4"/>
    <x v="20"/>
    <s v="M.Wallis"/>
    <s v="WBD"/>
    <x v="0"/>
    <n v="78"/>
    <x v="98"/>
  </r>
  <r>
    <x v="2"/>
    <x v="4"/>
    <x v="20"/>
    <s v="J.O'Meara"/>
    <s v="HAW"/>
    <x v="1"/>
    <n v="85"/>
    <x v="96"/>
  </r>
  <r>
    <x v="2"/>
    <x v="4"/>
    <x v="20"/>
    <s v="J.Worpel"/>
    <s v="HAW"/>
    <x v="0"/>
    <n v="108"/>
    <x v="35"/>
  </r>
  <r>
    <x v="2"/>
    <x v="4"/>
    <x v="20"/>
    <s v="J.Darling"/>
    <s v="WCE"/>
    <x v="0"/>
    <n v="69"/>
    <x v="184"/>
  </r>
  <r>
    <x v="2"/>
    <x v="4"/>
    <x v="20"/>
    <s v="J.Short"/>
    <s v="RIC"/>
    <x v="4"/>
    <n v="64"/>
    <x v="16"/>
  </r>
  <r>
    <x v="2"/>
    <x v="4"/>
    <x v="20"/>
    <s v="L.Hodge"/>
    <s v="BRL"/>
    <x v="4"/>
    <n v="80"/>
    <x v="69"/>
  </r>
  <r>
    <x v="2"/>
    <x v="4"/>
    <x v="20"/>
    <s v="J.Lyons"/>
    <s v="BRL"/>
    <x v="4"/>
    <n v="69"/>
    <x v="58"/>
  </r>
  <r>
    <x v="2"/>
    <x v="4"/>
    <x v="20"/>
    <s v="D.Tucker"/>
    <s v="FRE"/>
    <x v="4"/>
    <n v="88"/>
    <x v="52"/>
  </r>
  <r>
    <x v="2"/>
    <x v="4"/>
    <x v="18"/>
    <s v="C.Salem"/>
    <s v="MEL"/>
    <x v="2"/>
    <n v="98"/>
    <x v="83"/>
  </r>
  <r>
    <x v="2"/>
    <x v="4"/>
    <x v="18"/>
    <s v="C.Oliver"/>
    <s v="MEL"/>
    <x v="1"/>
    <n v="99"/>
    <x v="31"/>
  </r>
  <r>
    <x v="2"/>
    <x v="4"/>
    <x v="18"/>
    <s v="D.Moore"/>
    <s v="COL"/>
    <x v="0"/>
    <n v="81"/>
    <x v="55"/>
  </r>
  <r>
    <x v="2"/>
    <x v="4"/>
    <x v="18"/>
    <s v="S.Sidebottom"/>
    <s v="COL"/>
    <x v="1"/>
    <n v="98"/>
    <x v="49"/>
  </r>
  <r>
    <x v="2"/>
    <x v="4"/>
    <x v="18"/>
    <s v="J.Pittard"/>
    <s v="NTH"/>
    <x v="2"/>
    <n v="87"/>
    <x v="55"/>
  </r>
  <r>
    <x v="2"/>
    <x v="4"/>
    <x v="18"/>
    <s v="T.Rockliff"/>
    <s v="PTA"/>
    <x v="1"/>
    <n v="79"/>
    <x v="83"/>
  </r>
  <r>
    <x v="2"/>
    <x v="4"/>
    <x v="18"/>
    <s v="T.Boak"/>
    <s v="PTA"/>
    <x v="0"/>
    <n v="121"/>
    <x v="4"/>
  </r>
  <r>
    <x v="2"/>
    <x v="4"/>
    <x v="18"/>
    <s v="S.Martin"/>
    <s v="BRL"/>
    <x v="3"/>
    <n v="93"/>
    <x v="74"/>
  </r>
  <r>
    <x v="2"/>
    <x v="4"/>
    <x v="18"/>
    <s v="J.Harbrow"/>
    <s v="GCS"/>
    <x v="2"/>
    <n v="89"/>
    <x v="105"/>
  </r>
  <r>
    <x v="2"/>
    <x v="4"/>
    <x v="18"/>
    <s v="W.Milera"/>
    <s v="ADE"/>
    <x v="2"/>
    <n v="70"/>
    <x v="120"/>
  </r>
  <r>
    <x v="2"/>
    <x v="4"/>
    <x v="18"/>
    <s v="R.Sloane"/>
    <s v="ADE"/>
    <x v="1"/>
    <n v="106"/>
    <x v="2"/>
  </r>
  <r>
    <x v="2"/>
    <x v="4"/>
    <x v="18"/>
    <s v="T.Lynch"/>
    <s v="ADE"/>
    <x v="0"/>
    <n v="81"/>
    <x v="91"/>
  </r>
  <r>
    <x v="2"/>
    <x v="4"/>
    <x v="18"/>
    <s v="R.Marshall"/>
    <s v="STK"/>
    <x v="0"/>
    <n v="104"/>
    <x v="14"/>
  </r>
  <r>
    <x v="2"/>
    <x v="4"/>
    <x v="18"/>
    <s v="J.Newnes"/>
    <s v="STK"/>
    <x v="0"/>
    <n v="105"/>
    <x v="83"/>
  </r>
  <r>
    <x v="2"/>
    <x v="4"/>
    <x v="18"/>
    <s v="A.Aliir"/>
    <s v="SYD"/>
    <x v="2"/>
    <n v="73"/>
    <x v="97"/>
  </r>
  <r>
    <x v="2"/>
    <x v="4"/>
    <x v="18"/>
    <s v="T.Taranto"/>
    <s v="GWS"/>
    <x v="1"/>
    <n v="85"/>
    <x v="49"/>
  </r>
  <r>
    <x v="2"/>
    <x v="4"/>
    <x v="18"/>
    <s v="S.Coniglio"/>
    <s v="GWS"/>
    <x v="1"/>
    <n v="105"/>
    <x v="2"/>
  </r>
  <r>
    <x v="2"/>
    <x v="4"/>
    <x v="18"/>
    <s v="R.Henderson"/>
    <s v="HAW"/>
    <x v="1"/>
    <n v="125"/>
    <x v="107"/>
  </r>
  <r>
    <x v="2"/>
    <x v="4"/>
    <x v="18"/>
    <s v="D.Smith"/>
    <s v="ESS"/>
    <x v="4"/>
    <n v="84"/>
    <x v="16"/>
  </r>
  <r>
    <x v="2"/>
    <x v="4"/>
    <x v="18"/>
    <s v="S.Savage"/>
    <s v="STK"/>
    <x v="4"/>
    <n v="92"/>
    <x v="35"/>
  </r>
  <r>
    <x v="2"/>
    <x v="4"/>
    <x v="18"/>
    <s v="J.Steven"/>
    <s v="STK"/>
    <x v="4"/>
    <n v="87"/>
    <x v="11"/>
  </r>
  <r>
    <x v="2"/>
    <x v="4"/>
    <x v="18"/>
    <s v="Z.Tuohy"/>
    <s v="GEE"/>
    <x v="4"/>
    <n v="86"/>
    <x v="16"/>
  </r>
  <r>
    <x v="2"/>
    <x v="4"/>
    <x v="21"/>
    <s v="A.Treloar"/>
    <s v="COL"/>
    <x v="1"/>
    <n v="114"/>
    <x v="115"/>
  </r>
  <r>
    <x v="2"/>
    <x v="4"/>
    <x v="21"/>
    <s v="A.McGrath"/>
    <s v="ESS"/>
    <x v="2"/>
    <n v="76"/>
    <x v="3"/>
  </r>
  <r>
    <x v="2"/>
    <x v="4"/>
    <x v="21"/>
    <s v="B.Cunnington"/>
    <s v="NTH"/>
    <x v="1"/>
    <n v="128"/>
    <x v="35"/>
  </r>
  <r>
    <x v="2"/>
    <x v="4"/>
    <x v="21"/>
    <s v="J.Walker"/>
    <s v="BRL"/>
    <x v="2"/>
    <n v="93"/>
    <x v="85"/>
  </r>
  <r>
    <x v="2"/>
    <x v="4"/>
    <x v="21"/>
    <s v="H.Andrews"/>
    <s v="BRL"/>
    <x v="2"/>
    <n v="88"/>
    <x v="44"/>
  </r>
  <r>
    <x v="2"/>
    <x v="4"/>
    <x v="21"/>
    <s v="A.Sexton"/>
    <s v="GCS"/>
    <x v="0"/>
    <n v="90"/>
    <x v="58"/>
  </r>
  <r>
    <x v="2"/>
    <x v="4"/>
    <x v="21"/>
    <s v="N.Haynes"/>
    <s v="GWS"/>
    <x v="2"/>
    <n v="85"/>
    <x v="74"/>
  </r>
  <r>
    <x v="2"/>
    <x v="4"/>
    <x v="21"/>
    <s v="S.Mumford"/>
    <s v="GWS"/>
    <x v="3"/>
    <n v="96"/>
    <x v="33"/>
  </r>
  <r>
    <x v="2"/>
    <x v="4"/>
    <x v="21"/>
    <s v="N.Fyfe"/>
    <s v="FRE"/>
    <x v="1"/>
    <n v="111"/>
    <x v="72"/>
  </r>
  <r>
    <x v="2"/>
    <x v="4"/>
    <x v="21"/>
    <s v="T.Liberatore"/>
    <s v="WBD"/>
    <x v="1"/>
    <n v="140"/>
    <x v="19"/>
  </r>
  <r>
    <x v="2"/>
    <x v="4"/>
    <x v="21"/>
    <s v="L.Hunter"/>
    <s v="WBD"/>
    <x v="1"/>
    <n v="86"/>
    <x v="6"/>
  </r>
  <r>
    <x v="2"/>
    <x v="4"/>
    <x v="21"/>
    <s v="S.Petrevski-Seton"/>
    <s v="CAR"/>
    <x v="0"/>
    <n v="80"/>
    <x v="75"/>
  </r>
  <r>
    <x v="2"/>
    <x v="4"/>
    <x v="21"/>
    <s v="L.Breust"/>
    <s v="HAW"/>
    <x v="0"/>
    <n v="75"/>
    <x v="108"/>
  </r>
  <r>
    <x v="2"/>
    <x v="4"/>
    <x v="21"/>
    <s v="J.Gunston"/>
    <s v="HAW"/>
    <x v="0"/>
    <n v="80"/>
    <x v="39"/>
  </r>
  <r>
    <x v="2"/>
    <x v="4"/>
    <x v="21"/>
    <s v="J.Selwood"/>
    <s v="GEE"/>
    <x v="1"/>
    <n v="79"/>
    <x v="63"/>
  </r>
  <r>
    <x v="2"/>
    <x v="4"/>
    <x v="21"/>
    <s v="T.Hawkins"/>
    <s v="GEE"/>
    <x v="0"/>
    <n v="88"/>
    <x v="51"/>
  </r>
  <r>
    <x v="2"/>
    <x v="4"/>
    <x v="21"/>
    <s v="A.Gaff"/>
    <s v="WCE"/>
    <x v="1"/>
    <n v="111"/>
    <x v="63"/>
  </r>
  <r>
    <x v="2"/>
    <x v="4"/>
    <x v="21"/>
    <s v="J.McGovern"/>
    <s v="WCE"/>
    <x v="2"/>
    <n v="77"/>
    <x v="82"/>
  </r>
  <r>
    <x v="2"/>
    <x v="4"/>
    <x v="21"/>
    <s v="J.Riewoldt"/>
    <s v="RIC"/>
    <x v="4"/>
    <n v="110"/>
    <x v="16"/>
  </r>
  <r>
    <x v="2"/>
    <x v="4"/>
    <x v="21"/>
    <s v="J.Westhoff"/>
    <s v="PTA"/>
    <x v="4"/>
    <n v="76"/>
    <x v="49"/>
  </r>
  <r>
    <x v="2"/>
    <x v="4"/>
    <x v="21"/>
    <s v="L.Weller"/>
    <s v="GCS"/>
    <x v="4"/>
    <n v="95"/>
    <x v="16"/>
  </r>
  <r>
    <x v="2"/>
    <x v="4"/>
    <x v="21"/>
    <s v="T.Scully"/>
    <s v="HAW"/>
    <x v="4"/>
    <n v="55"/>
    <x v="104"/>
  </r>
  <r>
    <x v="2"/>
    <x v="4"/>
    <x v="19"/>
    <s v="T.Nankervis"/>
    <s v="RIC"/>
    <x v="3"/>
    <n v="90"/>
    <x v="100"/>
  </r>
  <r>
    <x v="2"/>
    <x v="4"/>
    <x v="19"/>
    <s v="D.Prestia"/>
    <s v="RIC"/>
    <x v="1"/>
    <n v="84"/>
    <x v="37"/>
  </r>
  <r>
    <x v="2"/>
    <x v="4"/>
    <x v="19"/>
    <s v="M.Hurley"/>
    <s v="ESS"/>
    <x v="2"/>
    <n v="91"/>
    <x v="57"/>
  </r>
  <r>
    <x v="2"/>
    <x v="4"/>
    <x v="19"/>
    <s v="R.Gray"/>
    <s v="PTA"/>
    <x v="0"/>
    <n v="78"/>
    <x v="58"/>
  </r>
  <r>
    <x v="2"/>
    <x v="4"/>
    <x v="19"/>
    <s v="A.Witherden"/>
    <s v="BRL"/>
    <x v="2"/>
    <n v="69"/>
    <x v="1"/>
  </r>
  <r>
    <x v="2"/>
    <x v="4"/>
    <x v="19"/>
    <s v="D.Zorko"/>
    <s v="BRL"/>
    <x v="1"/>
    <n v="85"/>
    <x v="43"/>
  </r>
  <r>
    <x v="2"/>
    <x v="4"/>
    <x v="19"/>
    <s v="D.Rich"/>
    <s v="BRL"/>
    <x v="2"/>
    <n v="93"/>
    <x v="25"/>
  </r>
  <r>
    <x v="2"/>
    <x v="4"/>
    <x v="19"/>
    <s v="B.Acres"/>
    <s v="STK"/>
    <x v="0"/>
    <n v="79"/>
    <x v="8"/>
  </r>
  <r>
    <x v="2"/>
    <x v="4"/>
    <x v="19"/>
    <s v="J.Gresham"/>
    <s v="STK"/>
    <x v="0"/>
    <n v="80"/>
    <x v="30"/>
  </r>
  <r>
    <x v="2"/>
    <x v="4"/>
    <x v="19"/>
    <s v="H.Cunningham"/>
    <s v="SYD"/>
    <x v="1"/>
    <n v="88"/>
    <x v="1"/>
  </r>
  <r>
    <x v="2"/>
    <x v="4"/>
    <x v="19"/>
    <s v="J.Kelly"/>
    <s v="GWS"/>
    <x v="1"/>
    <n v="86"/>
    <x v="63"/>
  </r>
  <r>
    <x v="2"/>
    <x v="4"/>
    <x v="19"/>
    <s v="L.Ryan"/>
    <s v="FRE"/>
    <x v="2"/>
    <n v="104"/>
    <x v="47"/>
  </r>
  <r>
    <x v="2"/>
    <x v="4"/>
    <x v="19"/>
    <s v="M.Bontempelli"/>
    <s v="WBD"/>
    <x v="1"/>
    <n v="114"/>
    <x v="2"/>
  </r>
  <r>
    <x v="2"/>
    <x v="4"/>
    <x v="19"/>
    <s v="P.Dangerfield"/>
    <s v="GEE"/>
    <x v="0"/>
    <n v="111"/>
    <x v="95"/>
  </r>
  <r>
    <x v="2"/>
    <x v="4"/>
    <x v="19"/>
    <s v="J.Redden"/>
    <s v="WCE"/>
    <x v="1"/>
    <n v="75"/>
    <x v="116"/>
  </r>
  <r>
    <x v="2"/>
    <x v="4"/>
    <x v="19"/>
    <s v="L.Shuey"/>
    <s v="WCE"/>
    <x v="1"/>
    <n v="97"/>
    <x v="1"/>
  </r>
  <r>
    <x v="2"/>
    <x v="4"/>
    <x v="19"/>
    <s v="B.Sheppard"/>
    <s v="WCE"/>
    <x v="2"/>
    <n v="117"/>
    <x v="22"/>
  </r>
  <r>
    <x v="2"/>
    <x v="4"/>
    <x v="19"/>
    <s v="J.Cripps"/>
    <s v="WCE"/>
    <x v="0"/>
    <n v="68"/>
    <x v="172"/>
  </r>
  <r>
    <x v="2"/>
    <x v="4"/>
    <x v="19"/>
    <s v="T.Lynch"/>
    <s v="RIC"/>
    <x v="4"/>
    <n v="68"/>
    <x v="105"/>
  </r>
  <r>
    <x v="2"/>
    <x v="4"/>
    <x v="19"/>
    <s v="D.Zaharakis"/>
    <s v="ESS"/>
    <x v="4"/>
    <n v="102"/>
    <x v="16"/>
  </r>
  <r>
    <x v="2"/>
    <x v="4"/>
    <x v="19"/>
    <s v="D.Thomas"/>
    <s v="CAR"/>
    <x v="4"/>
    <n v="76"/>
    <x v="46"/>
  </r>
  <r>
    <x v="2"/>
    <x v="4"/>
    <x v="19"/>
    <s v="C.Wingard"/>
    <s v="HAW"/>
    <x v="4"/>
    <n v="80"/>
    <x v="13"/>
  </r>
  <r>
    <x v="2"/>
    <x v="4"/>
    <x v="17"/>
    <s v="D.Martin"/>
    <s v="RIC"/>
    <x v="1"/>
    <n v="80"/>
    <x v="56"/>
  </r>
  <r>
    <x v="2"/>
    <x v="4"/>
    <x v="17"/>
    <s v="T.Langdon"/>
    <s v="COL"/>
    <x v="2"/>
    <n v="85"/>
    <x v="3"/>
  </r>
  <r>
    <x v="2"/>
    <x v="4"/>
    <x v="17"/>
    <s v="A.McDonald-Tipungwuti"/>
    <s v="ESS"/>
    <x v="0"/>
    <n v="75"/>
    <x v="102"/>
  </r>
  <r>
    <x v="2"/>
    <x v="4"/>
    <x v="17"/>
    <s v="T.Goldstein"/>
    <s v="NTH"/>
    <x v="3"/>
    <n v="89"/>
    <x v="25"/>
  </r>
  <r>
    <x v="2"/>
    <x v="4"/>
    <x v="17"/>
    <s v="J.Ziebell"/>
    <s v="NTH"/>
    <x v="0"/>
    <n v="68"/>
    <x v="104"/>
  </r>
  <r>
    <x v="2"/>
    <x v="4"/>
    <x v="17"/>
    <s v="D.Houston"/>
    <s v="PTA"/>
    <x v="2"/>
    <n v="79"/>
    <x v="52"/>
  </r>
  <r>
    <x v="2"/>
    <x v="4"/>
    <x v="17"/>
    <s v="L.Neale"/>
    <s v="BRL"/>
    <x v="1"/>
    <n v="134"/>
    <x v="3"/>
  </r>
  <r>
    <x v="2"/>
    <x v="4"/>
    <x v="17"/>
    <s v="J.Berry"/>
    <s v="BRL"/>
    <x v="1"/>
    <n v="94"/>
    <x v="47"/>
  </r>
  <r>
    <x v="2"/>
    <x v="4"/>
    <x v="17"/>
    <s v="L.Franklin"/>
    <s v="SYD"/>
    <x v="0"/>
    <n v="69"/>
    <x v="17"/>
  </r>
  <r>
    <x v="2"/>
    <x v="4"/>
    <x v="17"/>
    <s v="J.Johannisen"/>
    <s v="WBD"/>
    <x v="2"/>
    <n v="89"/>
    <x v="63"/>
  </r>
  <r>
    <x v="2"/>
    <x v="4"/>
    <x v="17"/>
    <s v="S.Walsh"/>
    <s v="CAR"/>
    <x v="1"/>
    <n v="100"/>
    <x v="53"/>
  </r>
  <r>
    <x v="2"/>
    <x v="4"/>
    <x v="17"/>
    <s v="P.Cripps"/>
    <s v="CAR"/>
    <x v="1"/>
    <n v="140"/>
    <x v="72"/>
  </r>
  <r>
    <x v="2"/>
    <x v="4"/>
    <x v="17"/>
    <s v="K.Simpson"/>
    <s v="CAR"/>
    <x v="2"/>
    <n v="80"/>
    <x v="1"/>
  </r>
  <r>
    <x v="2"/>
    <x v="4"/>
    <x v="17"/>
    <s v="B.Hardwick"/>
    <s v="HAW"/>
    <x v="2"/>
    <n v="85"/>
    <x v="51"/>
  </r>
  <r>
    <x v="2"/>
    <x v="4"/>
    <x v="17"/>
    <s v="G.Ablett"/>
    <s v="GEE"/>
    <x v="1"/>
    <n v="92"/>
    <x v="8"/>
  </r>
  <r>
    <x v="2"/>
    <x v="4"/>
    <x v="17"/>
    <s v="T.Kelly"/>
    <s v="GEE"/>
    <x v="0"/>
    <n v="97"/>
    <x v="76"/>
  </r>
  <r>
    <x v="2"/>
    <x v="4"/>
    <x v="17"/>
    <s v="L.Dahlhaus"/>
    <s v="GEE"/>
    <x v="0"/>
    <n v="77"/>
    <x v="33"/>
  </r>
  <r>
    <x v="2"/>
    <x v="4"/>
    <x v="17"/>
    <s v="D.Sheed"/>
    <s v="WCE"/>
    <x v="1"/>
    <n v="127"/>
    <x v="77"/>
  </r>
  <r>
    <x v="2"/>
    <x v="4"/>
    <x v="17"/>
    <s v="T.McDonald"/>
    <s v="MEL"/>
    <x v="4"/>
    <n v="53"/>
    <x v="97"/>
  </r>
  <r>
    <x v="2"/>
    <x v="4"/>
    <x v="17"/>
    <s v="C.Blakely"/>
    <s v="FRE"/>
    <x v="4"/>
    <n v="80"/>
    <x v="16"/>
  </r>
  <r>
    <x v="2"/>
    <x v="4"/>
    <x v="17"/>
    <s v="T.McLean"/>
    <s v="WBD"/>
    <x v="4"/>
    <n v="70"/>
    <x v="49"/>
  </r>
  <r>
    <x v="2"/>
    <x v="4"/>
    <x v="17"/>
    <s v="M.Murphy"/>
    <s v="CAR"/>
    <x v="4"/>
    <n v="89"/>
    <x v="10"/>
  </r>
  <r>
    <x v="2"/>
    <x v="5"/>
    <x v="16"/>
    <s v="J.Crisp"/>
    <s v="COL"/>
    <x v="2"/>
    <n v="90"/>
    <x v="55"/>
  </r>
  <r>
    <x v="2"/>
    <x v="5"/>
    <x v="16"/>
    <s v="J.De Goey"/>
    <s v="COL"/>
    <x v="0"/>
    <n v="86"/>
    <x v="8"/>
  </r>
  <r>
    <x v="2"/>
    <x v="5"/>
    <x v="16"/>
    <s v="T.Adams"/>
    <s v="COL"/>
    <x v="1"/>
    <n v="104"/>
    <x v="2"/>
  </r>
  <r>
    <x v="2"/>
    <x v="5"/>
    <x v="16"/>
    <s v="O.Wines"/>
    <s v="PTA"/>
    <x v="1"/>
    <n v="87"/>
    <x v="64"/>
  </r>
  <r>
    <x v="2"/>
    <x v="5"/>
    <x v="16"/>
    <s v="J.Sicily"/>
    <s v="HAW"/>
    <x v="2"/>
    <n v="95"/>
    <x v="95"/>
  </r>
  <r>
    <x v="2"/>
    <x v="5"/>
    <x v="16"/>
    <s v="C.Petracca"/>
    <s v="MEL"/>
    <x v="0"/>
    <n v="74"/>
    <x v="86"/>
  </r>
  <r>
    <x v="2"/>
    <x v="5"/>
    <x v="16"/>
    <s v="J.Hopper"/>
    <s v="GWS"/>
    <x v="1"/>
    <n v="90"/>
    <x v="40"/>
  </r>
  <r>
    <x v="2"/>
    <x v="5"/>
    <x v="16"/>
    <s v="J.Lloyd"/>
    <s v="SYD"/>
    <x v="2"/>
    <n v="113"/>
    <x v="12"/>
  </r>
  <r>
    <x v="2"/>
    <x v="5"/>
    <x v="16"/>
    <s v="L.Parker"/>
    <s v="SYD"/>
    <x v="1"/>
    <n v="106"/>
    <x v="62"/>
  </r>
  <r>
    <x v="2"/>
    <x v="5"/>
    <x v="16"/>
    <s v="J.Dunkley"/>
    <s v="WBD"/>
    <x v="0"/>
    <n v="69"/>
    <x v="43"/>
  </r>
  <r>
    <x v="2"/>
    <x v="5"/>
    <x v="16"/>
    <s v="S.Hurn"/>
    <s v="WCE"/>
    <x v="2"/>
    <n v="114"/>
    <x v="15"/>
  </r>
  <r>
    <x v="2"/>
    <x v="5"/>
    <x v="16"/>
    <s v="B.Fiorini"/>
    <s v="GCS"/>
    <x v="1"/>
    <n v="101"/>
    <x v="56"/>
  </r>
  <r>
    <x v="2"/>
    <x v="5"/>
    <x v="16"/>
    <s v="J.Witts"/>
    <s v="GCS"/>
    <x v="3"/>
    <n v="91"/>
    <x v="24"/>
  </r>
  <r>
    <x v="2"/>
    <x v="5"/>
    <x v="16"/>
    <s v="Z.Fisher"/>
    <s v="CAR"/>
    <x v="0"/>
    <n v="80"/>
    <x v="24"/>
  </r>
  <r>
    <x v="2"/>
    <x v="5"/>
    <x v="16"/>
    <s v="D.Heppell"/>
    <s v="ESS"/>
    <x v="1"/>
    <n v="103"/>
    <x v="1"/>
  </r>
  <r>
    <x v="2"/>
    <x v="5"/>
    <x v="16"/>
    <s v="C.Hooker"/>
    <s v="ESS"/>
    <x v="2"/>
    <n v="97"/>
    <x v="21"/>
  </r>
  <r>
    <x v="2"/>
    <x v="5"/>
    <x v="16"/>
    <s v="B.Hill"/>
    <s v="FRE"/>
    <x v="1"/>
    <n v="78"/>
    <x v="99"/>
  </r>
  <r>
    <x v="2"/>
    <x v="5"/>
    <x v="16"/>
    <s v="M.Walters"/>
    <s v="FRE"/>
    <x v="0"/>
    <n v="100"/>
    <x v="102"/>
  </r>
  <r>
    <x v="2"/>
    <x v="5"/>
    <x v="16"/>
    <s v="T.Greene"/>
    <s v="GWS"/>
    <x v="4"/>
    <n v="61"/>
    <x v="55"/>
  </r>
  <r>
    <x v="2"/>
    <x v="5"/>
    <x v="16"/>
    <s v="J.Bowes"/>
    <s v="GCS"/>
    <x v="4"/>
    <n v="81"/>
    <x v="116"/>
  </r>
  <r>
    <x v="2"/>
    <x v="5"/>
    <x v="16"/>
    <s v="M.Kreuzer"/>
    <s v="CAR"/>
    <x v="4"/>
    <n v="75"/>
    <x v="42"/>
  </r>
  <r>
    <x v="2"/>
    <x v="5"/>
    <x v="16"/>
    <s v="B.Parfitt"/>
    <s v="GEE"/>
    <x v="4"/>
    <n v="75"/>
    <x v="16"/>
  </r>
  <r>
    <x v="2"/>
    <x v="5"/>
    <x v="20"/>
    <s v="S.Pendlebury"/>
    <s v="COL"/>
    <x v="1"/>
    <n v="105"/>
    <x v="26"/>
  </r>
  <r>
    <x v="2"/>
    <x v="5"/>
    <x v="20"/>
    <s v="D.Beams"/>
    <s v="COL"/>
    <x v="1"/>
    <n v="83"/>
    <x v="49"/>
  </r>
  <r>
    <x v="2"/>
    <x v="5"/>
    <x v="20"/>
    <s v="J.O'Meara"/>
    <s v="HAW"/>
    <x v="1"/>
    <n v="116"/>
    <x v="107"/>
  </r>
  <r>
    <x v="2"/>
    <x v="5"/>
    <x v="20"/>
    <s v="J.Worpel"/>
    <s v="HAW"/>
    <x v="0"/>
    <n v="89"/>
    <x v="102"/>
  </r>
  <r>
    <x v="2"/>
    <x v="5"/>
    <x v="20"/>
    <s v="J.Viney"/>
    <s v="MEL"/>
    <x v="1"/>
    <n v="100"/>
    <x v="51"/>
  </r>
  <r>
    <x v="2"/>
    <x v="5"/>
    <x v="20"/>
    <s v="M.Gawn"/>
    <s v="MEL"/>
    <x v="3"/>
    <n v="131"/>
    <x v="113"/>
  </r>
  <r>
    <x v="2"/>
    <x v="5"/>
    <x v="20"/>
    <s v="L.Whitfield"/>
    <s v="GWS"/>
    <x v="2"/>
    <n v="97"/>
    <x v="58"/>
  </r>
  <r>
    <x v="2"/>
    <x v="5"/>
    <x v="20"/>
    <s v="J.Cameron"/>
    <s v="GWS"/>
    <x v="0"/>
    <n v="111"/>
    <x v="60"/>
  </r>
  <r>
    <x v="2"/>
    <x v="5"/>
    <x v="20"/>
    <s v="J.Finlayson"/>
    <s v="GWS"/>
    <x v="2"/>
    <n v="95"/>
    <x v="51"/>
  </r>
  <r>
    <x v="2"/>
    <x v="5"/>
    <x v="20"/>
    <s v="L.Hodge"/>
    <s v="BRL"/>
    <x v="2"/>
    <n v="72"/>
    <x v="100"/>
  </r>
  <r>
    <x v="2"/>
    <x v="5"/>
    <x v="20"/>
    <s v="D.Rampe"/>
    <s v="SYD"/>
    <x v="2"/>
    <n v="89"/>
    <x v="74"/>
  </r>
  <r>
    <x v="2"/>
    <x v="5"/>
    <x v="20"/>
    <s v="B.Ellis"/>
    <s v="RIC"/>
    <x v="2"/>
    <n v="92"/>
    <x v="62"/>
  </r>
  <r>
    <x v="2"/>
    <x v="5"/>
    <x v="20"/>
    <s v="S.Edwards"/>
    <s v="RIC"/>
    <x v="0"/>
    <n v="79"/>
    <x v="13"/>
  </r>
  <r>
    <x v="2"/>
    <x v="5"/>
    <x v="20"/>
    <s v="M.Wallis"/>
    <s v="WBD"/>
    <x v="0"/>
    <n v="72"/>
    <x v="9"/>
  </r>
  <r>
    <x v="2"/>
    <x v="5"/>
    <x v="20"/>
    <s v="J.Darling"/>
    <s v="WCE"/>
    <x v="0"/>
    <n v="58"/>
    <x v="172"/>
  </r>
  <r>
    <x v="2"/>
    <x v="5"/>
    <x v="20"/>
    <s v="D.Swallow"/>
    <s v="GCS"/>
    <x v="1"/>
    <n v="102"/>
    <x v="51"/>
  </r>
  <r>
    <x v="2"/>
    <x v="5"/>
    <x v="20"/>
    <s v="Z.Merrett"/>
    <s v="ESS"/>
    <x v="1"/>
    <n v="133"/>
    <x v="9"/>
  </r>
  <r>
    <x v="2"/>
    <x v="5"/>
    <x v="20"/>
    <s v="B.Crouch"/>
    <s v="ADE"/>
    <x v="1"/>
    <n v="100"/>
    <x v="69"/>
  </r>
  <r>
    <x v="2"/>
    <x v="5"/>
    <x v="20"/>
    <s v="A.Tomlinson"/>
    <s v="GWS"/>
    <x v="4"/>
    <n v="74"/>
    <x v="83"/>
  </r>
  <r>
    <x v="2"/>
    <x v="5"/>
    <x v="20"/>
    <s v="C.Mills"/>
    <s v="SYD"/>
    <x v="4"/>
    <n v="69"/>
    <x v="0"/>
  </r>
  <r>
    <x v="2"/>
    <x v="5"/>
    <x v="20"/>
    <s v="J.Short"/>
    <s v="RIC"/>
    <x v="4"/>
    <n v="79"/>
    <x v="16"/>
  </r>
  <r>
    <x v="2"/>
    <x v="5"/>
    <x v="20"/>
    <s v="L.Baker"/>
    <s v="RIC"/>
    <x v="4"/>
    <n v="66"/>
    <x v="42"/>
  </r>
  <r>
    <x v="2"/>
    <x v="5"/>
    <x v="18"/>
    <s v="D.Moore"/>
    <s v="COL"/>
    <x v="2"/>
    <n v="76"/>
    <x v="17"/>
  </r>
  <r>
    <x v="2"/>
    <x v="5"/>
    <x v="18"/>
    <s v="S.Sidebottom"/>
    <s v="COL"/>
    <x v="1"/>
    <n v="101"/>
    <x v="24"/>
  </r>
  <r>
    <x v="2"/>
    <x v="5"/>
    <x v="18"/>
    <s v="T.Boak"/>
    <s v="PTA"/>
    <x v="0"/>
    <n v="126"/>
    <x v="76"/>
  </r>
  <r>
    <x v="2"/>
    <x v="5"/>
    <x v="18"/>
    <s v="T.Rockliff"/>
    <s v="PTA"/>
    <x v="1"/>
    <n v="90"/>
    <x v="47"/>
  </r>
  <r>
    <x v="2"/>
    <x v="5"/>
    <x v="18"/>
    <s v="R.Henderson"/>
    <s v="HAW"/>
    <x v="1"/>
    <n v="119"/>
    <x v="29"/>
  </r>
  <r>
    <x v="2"/>
    <x v="5"/>
    <x v="18"/>
    <s v="C.Salem"/>
    <s v="MEL"/>
    <x v="2"/>
    <n v="79"/>
    <x v="17"/>
  </r>
  <r>
    <x v="2"/>
    <x v="5"/>
    <x v="18"/>
    <s v="C.Oliver"/>
    <s v="MEL"/>
    <x v="1"/>
    <n v="112"/>
    <x v="62"/>
  </r>
  <r>
    <x v="2"/>
    <x v="5"/>
    <x v="18"/>
    <s v="S.Savage"/>
    <s v="STK"/>
    <x v="2"/>
    <n v="92"/>
    <x v="37"/>
  </r>
  <r>
    <x v="2"/>
    <x v="5"/>
    <x v="18"/>
    <s v="J.Newnes"/>
    <s v="STK"/>
    <x v="0"/>
    <n v="80"/>
    <x v="4"/>
  </r>
  <r>
    <x v="2"/>
    <x v="5"/>
    <x v="18"/>
    <s v="S.Coniglio"/>
    <s v="GWS"/>
    <x v="1"/>
    <n v="94"/>
    <x v="8"/>
  </r>
  <r>
    <x v="2"/>
    <x v="5"/>
    <x v="18"/>
    <s v="T.Taranto"/>
    <s v="GWS"/>
    <x v="1"/>
    <n v="102"/>
    <x v="75"/>
  </r>
  <r>
    <x v="2"/>
    <x v="5"/>
    <x v="18"/>
    <s v="S.Martin"/>
    <s v="BRL"/>
    <x v="3"/>
    <n v="95"/>
    <x v="43"/>
  </r>
  <r>
    <x v="2"/>
    <x v="5"/>
    <x v="18"/>
    <s v="J.Harbrow"/>
    <s v="GCS"/>
    <x v="2"/>
    <n v="87"/>
    <x v="33"/>
  </r>
  <r>
    <x v="2"/>
    <x v="5"/>
    <x v="18"/>
    <s v="J.Pittard"/>
    <s v="NTH"/>
    <x v="2"/>
    <n v="79"/>
    <x v="94"/>
  </r>
  <r>
    <x v="2"/>
    <x v="5"/>
    <x v="18"/>
    <s v="D.Smith"/>
    <s v="ESS"/>
    <x v="0"/>
    <n v="66"/>
    <x v="109"/>
  </r>
  <r>
    <x v="2"/>
    <x v="5"/>
    <x v="18"/>
    <s v="R.Sloane"/>
    <s v="ADE"/>
    <x v="1"/>
    <n v="112"/>
    <x v="21"/>
  </r>
  <r>
    <x v="2"/>
    <x v="5"/>
    <x v="18"/>
    <s v="T.Lynch"/>
    <s v="ADE"/>
    <x v="0"/>
    <n v="85"/>
    <x v="4"/>
  </r>
  <r>
    <x v="2"/>
    <x v="5"/>
    <x v="18"/>
    <s v="R.Lobb"/>
    <s v="FRE"/>
    <x v="0"/>
    <n v="83"/>
    <x v="7"/>
  </r>
  <r>
    <x v="2"/>
    <x v="5"/>
    <x v="18"/>
    <s v="J.Steven"/>
    <s v="STK"/>
    <x v="4"/>
    <n v="104"/>
    <x v="1"/>
  </r>
  <r>
    <x v="2"/>
    <x v="5"/>
    <x v="18"/>
    <s v="R.Marshall"/>
    <s v="STK"/>
    <x v="4"/>
    <n v="92"/>
    <x v="16"/>
  </r>
  <r>
    <x v="2"/>
    <x v="5"/>
    <x v="18"/>
    <s v="Z.Tuohy"/>
    <s v="GEE"/>
    <x v="4"/>
    <n v="90"/>
    <x v="94"/>
  </r>
  <r>
    <x v="2"/>
    <x v="5"/>
    <x v="18"/>
    <s v="W.Milera"/>
    <s v="ADE"/>
    <x v="4"/>
    <n v="98"/>
    <x v="16"/>
  </r>
  <r>
    <x v="2"/>
    <x v="5"/>
    <x v="22"/>
    <s v="J.Howe"/>
    <s v="COL"/>
    <x v="2"/>
    <n v="90"/>
    <x v="1"/>
  </r>
  <r>
    <x v="2"/>
    <x v="5"/>
    <x v="22"/>
    <s v="S.Powell-Pepper"/>
    <s v="PTA"/>
    <x v="1"/>
    <n v="98"/>
    <x v="94"/>
  </r>
  <r>
    <x v="2"/>
    <x v="5"/>
    <x v="22"/>
    <s v="B.McEvoy"/>
    <s v="HAW"/>
    <x v="3"/>
    <n v="93"/>
    <x v="65"/>
  </r>
  <r>
    <x v="2"/>
    <x v="5"/>
    <x v="22"/>
    <s v="J.Billings"/>
    <s v="STK"/>
    <x v="0"/>
    <n v="94"/>
    <x v="54"/>
  </r>
  <r>
    <x v="2"/>
    <x v="5"/>
    <x v="22"/>
    <s v="Z.Williams"/>
    <s v="GWS"/>
    <x v="2"/>
    <n v="92"/>
    <x v="37"/>
  </r>
  <r>
    <x v="2"/>
    <x v="5"/>
    <x v="22"/>
    <s v="H.McCluggage"/>
    <s v="BRL"/>
    <x v="1"/>
    <n v="90"/>
    <x v="94"/>
  </r>
  <r>
    <x v="2"/>
    <x v="5"/>
    <x v="22"/>
    <s v="M.Robinson"/>
    <s v="BRL"/>
    <x v="0"/>
    <n v="132"/>
    <x v="41"/>
  </r>
  <r>
    <x v="2"/>
    <x v="5"/>
    <x v="22"/>
    <s v="Z.Jones"/>
    <s v="SYD"/>
    <x v="2"/>
    <n v="97"/>
    <x v="67"/>
  </r>
  <r>
    <x v="2"/>
    <x v="5"/>
    <x v="22"/>
    <s v="I.Heeney"/>
    <s v="SYD"/>
    <x v="0"/>
    <n v="104"/>
    <x v="11"/>
  </r>
  <r>
    <x v="2"/>
    <x v="5"/>
    <x v="22"/>
    <s v="J.Macrae"/>
    <s v="WBD"/>
    <x v="1"/>
    <n v="125"/>
    <x v="69"/>
  </r>
  <r>
    <x v="2"/>
    <x v="5"/>
    <x v="22"/>
    <s v="J.Martin"/>
    <s v="GCS"/>
    <x v="0"/>
    <n v="79"/>
    <x v="82"/>
  </r>
  <r>
    <x v="2"/>
    <x v="5"/>
    <x v="22"/>
    <s v="T.Miller"/>
    <s v="GCS"/>
    <x v="1"/>
    <n v="84"/>
    <x v="85"/>
  </r>
  <r>
    <x v="2"/>
    <x v="5"/>
    <x v="22"/>
    <s v="N.Newman"/>
    <s v="CAR"/>
    <x v="2"/>
    <n v="90"/>
    <x v="98"/>
  </r>
  <r>
    <x v="2"/>
    <x v="5"/>
    <x v="22"/>
    <s v="J.Polec"/>
    <s v="NTH"/>
    <x v="1"/>
    <n v="77"/>
    <x v="29"/>
  </r>
  <r>
    <x v="2"/>
    <x v="5"/>
    <x v="22"/>
    <s v="S.Menegola"/>
    <s v="GEE"/>
    <x v="0"/>
    <n v="65"/>
    <x v="69"/>
  </r>
  <r>
    <x v="2"/>
    <x v="5"/>
    <x v="22"/>
    <s v="M.Crouch"/>
    <s v="ADE"/>
    <x v="1"/>
    <n v="99"/>
    <x v="2"/>
  </r>
  <r>
    <x v="2"/>
    <x v="5"/>
    <x v="22"/>
    <s v="B.Smith"/>
    <s v="ADE"/>
    <x v="2"/>
    <n v="96"/>
    <x v="8"/>
  </r>
  <r>
    <x v="2"/>
    <x v="5"/>
    <x v="22"/>
    <s v="E.Langdon"/>
    <s v="FRE"/>
    <x v="1"/>
    <n v="99"/>
    <x v="42"/>
  </r>
  <r>
    <x v="2"/>
    <x v="5"/>
    <x v="22"/>
    <s v="T.Cotchin"/>
    <s v="RIC"/>
    <x v="4"/>
    <n v="68"/>
    <x v="16"/>
  </r>
  <r>
    <x v="2"/>
    <x v="5"/>
    <x v="22"/>
    <s v="M.Suckling"/>
    <s v="WBD"/>
    <x v="4"/>
    <n v="99"/>
    <x v="16"/>
  </r>
  <r>
    <x v="2"/>
    <x v="5"/>
    <x v="22"/>
    <s v="S.Higgins"/>
    <s v="NTH"/>
    <x v="4"/>
    <n v="103"/>
    <x v="16"/>
  </r>
  <r>
    <x v="2"/>
    <x v="5"/>
    <x v="22"/>
    <s v="B.Gibbs"/>
    <s v="ADE"/>
    <x v="4"/>
    <n v="81"/>
    <x v="16"/>
  </r>
  <r>
    <x v="2"/>
    <x v="5"/>
    <x v="17"/>
    <s v="T.Langdon"/>
    <s v="COL"/>
    <x v="2"/>
    <n v="89"/>
    <x v="54"/>
  </r>
  <r>
    <x v="2"/>
    <x v="5"/>
    <x v="17"/>
    <s v="D.Houston"/>
    <s v="PTA"/>
    <x v="2"/>
    <n v="78"/>
    <x v="49"/>
  </r>
  <r>
    <x v="2"/>
    <x v="5"/>
    <x v="17"/>
    <s v="L.Neale"/>
    <s v="BRL"/>
    <x v="1"/>
    <n v="122"/>
    <x v="101"/>
  </r>
  <r>
    <x v="2"/>
    <x v="5"/>
    <x v="17"/>
    <s v="J.Berry"/>
    <s v="BRL"/>
    <x v="1"/>
    <n v="98"/>
    <x v="15"/>
  </r>
  <r>
    <x v="2"/>
    <x v="5"/>
    <x v="17"/>
    <s v="D.Martin"/>
    <s v="RIC"/>
    <x v="1"/>
    <n v="82"/>
    <x v="24"/>
  </r>
  <r>
    <x v="2"/>
    <x v="5"/>
    <x v="17"/>
    <s v="J.Johannisen"/>
    <s v="WBD"/>
    <x v="2"/>
    <n v="81"/>
    <x v="0"/>
  </r>
  <r>
    <x v="2"/>
    <x v="5"/>
    <x v="17"/>
    <s v="T.McLean"/>
    <s v="WBD"/>
    <x v="0"/>
    <n v="70"/>
    <x v="64"/>
  </r>
  <r>
    <x v="2"/>
    <x v="5"/>
    <x v="17"/>
    <s v="D.Sheed"/>
    <s v="WCE"/>
    <x v="1"/>
    <n v="85"/>
    <x v="6"/>
  </r>
  <r>
    <x v="2"/>
    <x v="5"/>
    <x v="17"/>
    <s v="S.Walsh"/>
    <s v="CAR"/>
    <x v="1"/>
    <n v="102"/>
    <x v="55"/>
  </r>
  <r>
    <x v="2"/>
    <x v="5"/>
    <x v="17"/>
    <s v="P.Cripps"/>
    <s v="CAR"/>
    <x v="1"/>
    <n v="125"/>
    <x v="43"/>
  </r>
  <r>
    <x v="2"/>
    <x v="5"/>
    <x v="17"/>
    <s v="K.Simpson"/>
    <s v="CAR"/>
    <x v="2"/>
    <n v="75"/>
    <x v="109"/>
  </r>
  <r>
    <x v="2"/>
    <x v="5"/>
    <x v="17"/>
    <s v="T.Goldstein"/>
    <s v="NTH"/>
    <x v="3"/>
    <n v="112"/>
    <x v="67"/>
  </r>
  <r>
    <x v="2"/>
    <x v="5"/>
    <x v="17"/>
    <s v="A.McDonald-Tipungwuti"/>
    <s v="ESS"/>
    <x v="0"/>
    <n v="108"/>
    <x v="96"/>
  </r>
  <r>
    <x v="2"/>
    <x v="5"/>
    <x v="17"/>
    <s v="C.Guthrie"/>
    <s v="GEE"/>
    <x v="2"/>
    <n v="76"/>
    <x v="11"/>
  </r>
  <r>
    <x v="2"/>
    <x v="5"/>
    <x v="17"/>
    <s v="G.Ablett"/>
    <s v="GEE"/>
    <x v="1"/>
    <n v="87"/>
    <x v="131"/>
  </r>
  <r>
    <x v="2"/>
    <x v="5"/>
    <x v="17"/>
    <s v="T.Kelly"/>
    <s v="GEE"/>
    <x v="0"/>
    <n v="82"/>
    <x v="33"/>
  </r>
  <r>
    <x v="2"/>
    <x v="5"/>
    <x v="17"/>
    <s v="L.Dahlhaus"/>
    <s v="GEE"/>
    <x v="0"/>
    <n v="84"/>
    <x v="11"/>
  </r>
  <r>
    <x v="2"/>
    <x v="5"/>
    <x v="17"/>
    <s v="J.Hogan"/>
    <s v="FRE"/>
    <x v="0"/>
    <n v="66"/>
    <x v="6"/>
  </r>
  <r>
    <x v="2"/>
    <x v="5"/>
    <x v="17"/>
    <s v="B.Hardwick"/>
    <s v="HAW"/>
    <x v="4"/>
    <n v="66"/>
    <x v="51"/>
  </r>
  <r>
    <x v="2"/>
    <x v="5"/>
    <x v="17"/>
    <s v="L.Franklin"/>
    <s v="SYD"/>
    <x v="4"/>
    <n v="65"/>
    <x v="16"/>
  </r>
  <r>
    <x v="2"/>
    <x v="5"/>
    <x v="17"/>
    <s v="M.Murphy"/>
    <s v="CAR"/>
    <x v="4"/>
    <n v="80"/>
    <x v="146"/>
  </r>
  <r>
    <x v="2"/>
    <x v="5"/>
    <x v="17"/>
    <s v="C.Blakely"/>
    <s v="FRE"/>
    <x v="4"/>
    <n v="72"/>
    <x v="16"/>
  </r>
  <r>
    <x v="2"/>
    <x v="5"/>
    <x v="23"/>
    <s v="B.Grundy"/>
    <s v="COL"/>
    <x v="3"/>
    <n v="133"/>
    <x v="5"/>
  </r>
  <r>
    <x v="2"/>
    <x v="5"/>
    <x v="23"/>
    <s v="R.Burton"/>
    <s v="PTA"/>
    <x v="2"/>
    <n v="78"/>
    <x v="88"/>
  </r>
  <r>
    <x v="2"/>
    <x v="5"/>
    <x v="23"/>
    <s v="B.Ebert"/>
    <s v="PTA"/>
    <x v="1"/>
    <n v="94"/>
    <x v="19"/>
  </r>
  <r>
    <x v="2"/>
    <x v="5"/>
    <x v="23"/>
    <s v="A.Brayshaw"/>
    <s v="MEL"/>
    <x v="1"/>
    <n v="88"/>
    <x v="67"/>
  </r>
  <r>
    <x v="2"/>
    <x v="5"/>
    <x v="23"/>
    <s v="S.Ross"/>
    <s v="STK"/>
    <x v="1"/>
    <n v="100"/>
    <x v="18"/>
  </r>
  <r>
    <x v="2"/>
    <x v="5"/>
    <x v="23"/>
    <s v="J.Steele"/>
    <s v="STK"/>
    <x v="1"/>
    <n v="93"/>
    <x v="24"/>
  </r>
  <r>
    <x v="2"/>
    <x v="5"/>
    <x v="23"/>
    <s v="T.Papley"/>
    <s v="SYD"/>
    <x v="0"/>
    <n v="85"/>
    <x v="71"/>
  </r>
  <r>
    <x v="2"/>
    <x v="5"/>
    <x v="23"/>
    <s v="J.Kennedy"/>
    <s v="SYD"/>
    <x v="1"/>
    <n v="114"/>
    <x v="56"/>
  </r>
  <r>
    <x v="2"/>
    <x v="5"/>
    <x v="23"/>
    <s v="B.Houli"/>
    <s v="RIC"/>
    <x v="2"/>
    <n v="99"/>
    <x v="101"/>
  </r>
  <r>
    <x v="2"/>
    <x v="5"/>
    <x v="23"/>
    <s v="K.Lambert"/>
    <s v="RIC"/>
    <x v="0"/>
    <n v="85"/>
    <x v="114"/>
  </r>
  <r>
    <x v="2"/>
    <x v="5"/>
    <x v="23"/>
    <s v="C.Daniel"/>
    <s v="WBD"/>
    <x v="0"/>
    <n v="97"/>
    <x v="57"/>
  </r>
  <r>
    <x v="2"/>
    <x v="5"/>
    <x v="23"/>
    <s v="J.Macmillan"/>
    <s v="NTH"/>
    <x v="2"/>
    <n v="70"/>
    <x v="23"/>
  </r>
  <r>
    <x v="2"/>
    <x v="5"/>
    <x v="23"/>
    <s v="D.Shiel"/>
    <s v="ESS"/>
    <x v="1"/>
    <n v="106"/>
    <x v="43"/>
  </r>
  <r>
    <x v="2"/>
    <x v="5"/>
    <x v="23"/>
    <s v="M.Duncan"/>
    <s v="GEE"/>
    <x v="1"/>
    <n v="90"/>
    <x v="48"/>
  </r>
  <r>
    <x v="2"/>
    <x v="5"/>
    <x v="23"/>
    <s v="T.Stewart"/>
    <s v="GEE"/>
    <x v="2"/>
    <n v="87"/>
    <x v="19"/>
  </r>
  <r>
    <x v="2"/>
    <x v="5"/>
    <x v="23"/>
    <s v="R.Laird"/>
    <s v="ADE"/>
    <x v="2"/>
    <n v="96"/>
    <x v="22"/>
  </r>
  <r>
    <x v="2"/>
    <x v="5"/>
    <x v="23"/>
    <s v="D.Mundy"/>
    <s v="FRE"/>
    <x v="0"/>
    <n v="80"/>
    <x v="90"/>
  </r>
  <r>
    <x v="2"/>
    <x v="5"/>
    <x v="23"/>
    <s v="M.Taberner"/>
    <s v="FRE"/>
    <x v="0"/>
    <n v="78"/>
    <x v="71"/>
  </r>
  <r>
    <x v="2"/>
    <x v="5"/>
    <x v="23"/>
    <s v="T.Phillips"/>
    <s v="COL"/>
    <x v="4"/>
    <n v="89"/>
    <x v="55"/>
  </r>
  <r>
    <x v="2"/>
    <x v="5"/>
    <x v="23"/>
    <s v="S.Lycett"/>
    <s v="PTA"/>
    <x v="4"/>
    <n v="94"/>
    <x v="54"/>
  </r>
  <r>
    <x v="2"/>
    <x v="5"/>
    <x v="23"/>
    <s v="J.Harmes"/>
    <s v="MEL"/>
    <x v="4"/>
    <n v="62"/>
    <x v="110"/>
  </r>
  <r>
    <x v="2"/>
    <x v="5"/>
    <x v="23"/>
    <s v="E.Yeo"/>
    <s v="WCE"/>
    <x v="4"/>
    <n v="105"/>
    <x v="48"/>
  </r>
  <r>
    <x v="2"/>
    <x v="5"/>
    <x v="21"/>
    <s v="A.Treloar"/>
    <s v="COL"/>
    <x v="1"/>
    <n v="108"/>
    <x v="40"/>
  </r>
  <r>
    <x v="2"/>
    <x v="5"/>
    <x v="21"/>
    <s v="L.Breust"/>
    <s v="HAW"/>
    <x v="0"/>
    <n v="88"/>
    <x v="10"/>
  </r>
  <r>
    <x v="2"/>
    <x v="5"/>
    <x v="21"/>
    <s v="J.Gunston"/>
    <s v="HAW"/>
    <x v="0"/>
    <n v="73"/>
    <x v="71"/>
  </r>
  <r>
    <x v="2"/>
    <x v="5"/>
    <x v="21"/>
    <s v="N.Haynes"/>
    <s v="GWS"/>
    <x v="2"/>
    <n v="66"/>
    <x v="63"/>
  </r>
  <r>
    <x v="2"/>
    <x v="5"/>
    <x v="21"/>
    <s v="S.Mumford"/>
    <s v="GWS"/>
    <x v="3"/>
    <n v="84"/>
    <x v="32"/>
  </r>
  <r>
    <x v="2"/>
    <x v="5"/>
    <x v="21"/>
    <s v="J.Walker"/>
    <s v="BRL"/>
    <x v="2"/>
    <n v="80"/>
    <x v="92"/>
  </r>
  <r>
    <x v="2"/>
    <x v="5"/>
    <x v="21"/>
    <s v="N.Vlastuin"/>
    <s v="RIC"/>
    <x v="2"/>
    <n v="90"/>
    <x v="161"/>
  </r>
  <r>
    <x v="2"/>
    <x v="5"/>
    <x v="21"/>
    <s v="J.Riewoldt"/>
    <s v="RIC"/>
    <x v="0"/>
    <n v="74"/>
    <x v="10"/>
  </r>
  <r>
    <x v="2"/>
    <x v="5"/>
    <x v="21"/>
    <s v="L.Hunter"/>
    <s v="WBD"/>
    <x v="1"/>
    <n v="111"/>
    <x v="27"/>
  </r>
  <r>
    <x v="2"/>
    <x v="5"/>
    <x v="21"/>
    <s v="T.Liberatore"/>
    <s v="WBD"/>
    <x v="1"/>
    <n v="99"/>
    <x v="0"/>
  </r>
  <r>
    <x v="2"/>
    <x v="5"/>
    <x v="21"/>
    <s v="J.McGovern"/>
    <s v="WCE"/>
    <x v="2"/>
    <n v="97"/>
    <x v="32"/>
  </r>
  <r>
    <x v="2"/>
    <x v="5"/>
    <x v="21"/>
    <s v="A.Gaff"/>
    <s v="WCE"/>
    <x v="1"/>
    <n v="99"/>
    <x v="96"/>
  </r>
  <r>
    <x v="2"/>
    <x v="5"/>
    <x v="21"/>
    <s v="S.Petrevski-Seton"/>
    <s v="CAR"/>
    <x v="0"/>
    <n v="80"/>
    <x v="11"/>
  </r>
  <r>
    <x v="2"/>
    <x v="5"/>
    <x v="21"/>
    <s v="B.Cunnington"/>
    <s v="NTH"/>
    <x v="1"/>
    <n v="99"/>
    <x v="15"/>
  </r>
  <r>
    <x v="2"/>
    <x v="5"/>
    <x v="21"/>
    <s v="A.McGrath"/>
    <s v="ESS"/>
    <x v="2"/>
    <n v="74"/>
    <x v="13"/>
  </r>
  <r>
    <x v="2"/>
    <x v="5"/>
    <x v="21"/>
    <s v="J.Selwood"/>
    <s v="GEE"/>
    <x v="1"/>
    <n v="79"/>
    <x v="25"/>
  </r>
  <r>
    <x v="2"/>
    <x v="5"/>
    <x v="21"/>
    <s v="T.Hawkins"/>
    <s v="GEE"/>
    <x v="0"/>
    <n v="93"/>
    <x v="15"/>
  </r>
  <r>
    <x v="2"/>
    <x v="5"/>
    <x v="21"/>
    <s v="N.Fyfe"/>
    <s v="FRE"/>
    <x v="1"/>
    <n v="105"/>
    <x v="81"/>
  </r>
  <r>
    <x v="2"/>
    <x v="5"/>
    <x v="21"/>
    <s v="H.Hartlett"/>
    <s v="PTA"/>
    <x v="4"/>
    <n v="80"/>
    <x v="16"/>
  </r>
  <r>
    <x v="2"/>
    <x v="5"/>
    <x v="21"/>
    <s v="J.Westhoff"/>
    <s v="PTA"/>
    <x v="4"/>
    <n v="56"/>
    <x v="1"/>
  </r>
  <r>
    <x v="2"/>
    <x v="5"/>
    <x v="21"/>
    <s v="H.Andrews"/>
    <s v="BRL"/>
    <x v="4"/>
    <n v="81"/>
    <x v="16"/>
  </r>
  <r>
    <x v="2"/>
    <x v="5"/>
    <x v="21"/>
    <s v="L.Weller"/>
    <s v="GCS"/>
    <x v="4"/>
    <n v="91"/>
    <x v="16"/>
  </r>
  <r>
    <x v="2"/>
    <x v="5"/>
    <x v="19"/>
    <s v="R.Gray"/>
    <s v="PTA"/>
    <x v="0"/>
    <n v="76"/>
    <x v="86"/>
  </r>
  <r>
    <x v="2"/>
    <x v="5"/>
    <x v="19"/>
    <s v="J.Gresham"/>
    <s v="STK"/>
    <x v="0"/>
    <n v="87"/>
    <x v="82"/>
  </r>
  <r>
    <x v="2"/>
    <x v="5"/>
    <x v="19"/>
    <s v="B.Acres"/>
    <s v="STK"/>
    <x v="0"/>
    <n v="78"/>
    <x v="100"/>
  </r>
  <r>
    <x v="2"/>
    <x v="5"/>
    <x v="19"/>
    <s v="J.Kelly"/>
    <s v="GWS"/>
    <x v="1"/>
    <n v="100"/>
    <x v="48"/>
  </r>
  <r>
    <x v="2"/>
    <x v="5"/>
    <x v="19"/>
    <s v="D.Rich"/>
    <s v="BRL"/>
    <x v="2"/>
    <n v="112"/>
    <x v="48"/>
  </r>
  <r>
    <x v="2"/>
    <x v="5"/>
    <x v="19"/>
    <s v="D.Zorko"/>
    <s v="BRL"/>
    <x v="1"/>
    <n v="84"/>
    <x v="96"/>
  </r>
  <r>
    <x v="2"/>
    <x v="5"/>
    <x v="19"/>
    <s v="A.Witherden"/>
    <s v="BRL"/>
    <x v="2"/>
    <n v="72"/>
    <x v="29"/>
  </r>
  <r>
    <x v="2"/>
    <x v="5"/>
    <x v="19"/>
    <s v="H.Cunningham"/>
    <s v="SYD"/>
    <x v="1"/>
    <n v="92"/>
    <x v="17"/>
  </r>
  <r>
    <x v="2"/>
    <x v="5"/>
    <x v="19"/>
    <s v="T.Nankervis"/>
    <s v="RIC"/>
    <x v="3"/>
    <n v="79"/>
    <x v="13"/>
  </r>
  <r>
    <x v="2"/>
    <x v="5"/>
    <x v="19"/>
    <s v="T.Lynch"/>
    <s v="RIC"/>
    <x v="0"/>
    <n v="72"/>
    <x v="98"/>
  </r>
  <r>
    <x v="2"/>
    <x v="5"/>
    <x v="19"/>
    <s v="D.Prestia"/>
    <s v="RIC"/>
    <x v="1"/>
    <n v="89"/>
    <x v="15"/>
  </r>
  <r>
    <x v="2"/>
    <x v="5"/>
    <x v="19"/>
    <s v="M.Bontempelli"/>
    <s v="WBD"/>
    <x v="1"/>
    <n v="125"/>
    <x v="4"/>
  </r>
  <r>
    <x v="2"/>
    <x v="5"/>
    <x v="19"/>
    <s v="L.Shuey"/>
    <s v="WCE"/>
    <x v="1"/>
    <n v="90"/>
    <x v="23"/>
  </r>
  <r>
    <x v="2"/>
    <x v="5"/>
    <x v="19"/>
    <s v="B.Sheppard"/>
    <s v="WCE"/>
    <x v="2"/>
    <n v="90"/>
    <x v="44"/>
  </r>
  <r>
    <x v="2"/>
    <x v="5"/>
    <x v="19"/>
    <s v="D.Zaharakis"/>
    <s v="ESS"/>
    <x v="1"/>
    <n v="111"/>
    <x v="42"/>
  </r>
  <r>
    <x v="2"/>
    <x v="5"/>
    <x v="19"/>
    <s v="M.Hurley"/>
    <s v="ESS"/>
    <x v="2"/>
    <n v="93"/>
    <x v="54"/>
  </r>
  <r>
    <x v="2"/>
    <x v="5"/>
    <x v="19"/>
    <s v="P.Dangerfield"/>
    <s v="GEE"/>
    <x v="0"/>
    <n v="104"/>
    <x v="85"/>
  </r>
  <r>
    <x v="2"/>
    <x v="5"/>
    <x v="19"/>
    <s v="L.Ryan"/>
    <s v="FRE"/>
    <x v="2"/>
    <n v="109"/>
    <x v="4"/>
  </r>
  <r>
    <x v="2"/>
    <x v="5"/>
    <x v="19"/>
    <s v="C.Wingard"/>
    <s v="HAW"/>
    <x v="4"/>
    <n v="69"/>
    <x v="54"/>
  </r>
  <r>
    <x v="2"/>
    <x v="5"/>
    <x v="19"/>
    <s v="J.Redden"/>
    <s v="WCE"/>
    <x v="4"/>
    <n v="70"/>
    <x v="16"/>
  </r>
  <r>
    <x v="2"/>
    <x v="5"/>
    <x v="19"/>
    <s v="L.Plowman"/>
    <s v="CAR"/>
    <x v="4"/>
    <n v="81"/>
    <x v="42"/>
  </r>
  <r>
    <x v="2"/>
    <x v="5"/>
    <x v="19"/>
    <s v="A.Saad"/>
    <s v="ESS"/>
    <x v="4"/>
    <n v="77"/>
    <x v="54"/>
  </r>
  <r>
    <x v="2"/>
    <x v="6"/>
    <x v="16"/>
    <s v="C.Hooker"/>
    <s v="ESS"/>
    <x v="2"/>
    <n v="90"/>
    <x v="21"/>
  </r>
  <r>
    <x v="2"/>
    <x v="6"/>
    <x v="16"/>
    <s v="D.Heppell"/>
    <s v="ESS"/>
    <x v="1"/>
    <n v="85"/>
    <x v="7"/>
  </r>
  <r>
    <x v="2"/>
    <x v="6"/>
    <x v="16"/>
    <s v="L.Parker"/>
    <s v="SYD"/>
    <x v="1"/>
    <n v="95"/>
    <x v="19"/>
  </r>
  <r>
    <x v="2"/>
    <x v="6"/>
    <x v="16"/>
    <s v="J.Lloyd"/>
    <s v="SYD"/>
    <x v="2"/>
    <n v="113"/>
    <x v="35"/>
  </r>
  <r>
    <x v="2"/>
    <x v="6"/>
    <x v="16"/>
    <s v="Z.Fisher"/>
    <s v="CAR"/>
    <x v="0"/>
    <n v="85"/>
    <x v="52"/>
  </r>
  <r>
    <x v="2"/>
    <x v="6"/>
    <x v="16"/>
    <s v="J.Crisp"/>
    <s v="COL"/>
    <x v="2"/>
    <n v="79"/>
    <x v="43"/>
  </r>
  <r>
    <x v="2"/>
    <x v="6"/>
    <x v="16"/>
    <s v="T.Adams"/>
    <s v="COL"/>
    <x v="1"/>
    <n v="84"/>
    <x v="44"/>
  </r>
  <r>
    <x v="2"/>
    <x v="6"/>
    <x v="16"/>
    <s v="J.De Goey"/>
    <s v="COL"/>
    <x v="0"/>
    <n v="90"/>
    <x v="24"/>
  </r>
  <r>
    <x v="2"/>
    <x v="6"/>
    <x v="16"/>
    <s v="J.Dunkley"/>
    <s v="WBD"/>
    <x v="0"/>
    <n v="113"/>
    <x v="5"/>
  </r>
  <r>
    <x v="2"/>
    <x v="6"/>
    <x v="16"/>
    <s v="J.Witts"/>
    <s v="GCS"/>
    <x v="3"/>
    <n v="89"/>
    <x v="12"/>
  </r>
  <r>
    <x v="2"/>
    <x v="6"/>
    <x v="16"/>
    <s v="B.Fiorini"/>
    <s v="GCS"/>
    <x v="1"/>
    <n v="90"/>
    <x v="82"/>
  </r>
  <r>
    <x v="2"/>
    <x v="6"/>
    <x v="16"/>
    <s v="S.Hurn"/>
    <s v="WCE"/>
    <x v="2"/>
    <n v="122"/>
    <x v="25"/>
  </r>
  <r>
    <x v="2"/>
    <x v="6"/>
    <x v="16"/>
    <s v="O.Wines"/>
    <s v="PTA"/>
    <x v="1"/>
    <n v="87"/>
    <x v="11"/>
  </r>
  <r>
    <x v="2"/>
    <x v="6"/>
    <x v="16"/>
    <s v="J.Sicily"/>
    <s v="HAW"/>
    <x v="2"/>
    <n v="103"/>
    <x v="94"/>
  </r>
  <r>
    <x v="2"/>
    <x v="6"/>
    <x v="16"/>
    <s v="J.Hopper"/>
    <s v="GWS"/>
    <x v="1"/>
    <n v="99"/>
    <x v="4"/>
  </r>
  <r>
    <x v="2"/>
    <x v="6"/>
    <x v="16"/>
    <s v="T.Greene"/>
    <s v="GWS"/>
    <x v="0"/>
    <n v="65"/>
    <x v="6"/>
  </r>
  <r>
    <x v="2"/>
    <x v="6"/>
    <x v="16"/>
    <s v="B.Hill"/>
    <s v="FRE"/>
    <x v="1"/>
    <n v="88"/>
    <x v="13"/>
  </r>
  <r>
    <x v="2"/>
    <x v="6"/>
    <x v="16"/>
    <s v="M.Walters"/>
    <s v="FRE"/>
    <x v="0"/>
    <n v="111"/>
    <x v="0"/>
  </r>
  <r>
    <x v="2"/>
    <x v="6"/>
    <x v="16"/>
    <s v="T.Bellchambers"/>
    <s v="ESS"/>
    <x v="4"/>
    <n v="82"/>
    <x v="4"/>
  </r>
  <r>
    <x v="2"/>
    <x v="6"/>
    <x v="16"/>
    <s v="J.Lyons"/>
    <s v="BRL"/>
    <x v="4"/>
    <n v="61"/>
    <x v="30"/>
  </r>
  <r>
    <x v="2"/>
    <x v="6"/>
    <x v="16"/>
    <s v="C.Petracca"/>
    <s v="MEL"/>
    <x v="4"/>
    <n v="75"/>
    <x v="79"/>
  </r>
  <r>
    <x v="2"/>
    <x v="6"/>
    <x v="16"/>
    <s v="B.Parfitt"/>
    <s v="GEE"/>
    <x v="4"/>
    <n v="64"/>
    <x v="30"/>
  </r>
  <r>
    <x v="2"/>
    <x v="6"/>
    <x v="18"/>
    <s v="S.Martin"/>
    <s v="BRL"/>
    <x v="3"/>
    <n v="90"/>
    <x v="65"/>
  </r>
  <r>
    <x v="2"/>
    <x v="6"/>
    <x v="18"/>
    <s v="S.Sidebottom"/>
    <s v="COL"/>
    <x v="1"/>
    <n v="101"/>
    <x v="47"/>
  </r>
  <r>
    <x v="2"/>
    <x v="6"/>
    <x v="18"/>
    <s v="C.Salem"/>
    <s v="MEL"/>
    <x v="2"/>
    <n v="117"/>
    <x v="1"/>
  </r>
  <r>
    <x v="2"/>
    <x v="6"/>
    <x v="18"/>
    <s v="C.Oliver"/>
    <s v="MEL"/>
    <x v="1"/>
    <n v="103"/>
    <x v="67"/>
  </r>
  <r>
    <x v="2"/>
    <x v="6"/>
    <x v="18"/>
    <s v="J.Harbrow"/>
    <s v="GCS"/>
    <x v="2"/>
    <n v="80"/>
    <x v="48"/>
  </r>
  <r>
    <x v="2"/>
    <x v="6"/>
    <x v="18"/>
    <s v="S.Savage"/>
    <s v="STK"/>
    <x v="2"/>
    <n v="101"/>
    <x v="11"/>
  </r>
  <r>
    <x v="2"/>
    <x v="6"/>
    <x v="18"/>
    <s v="R.Marshall"/>
    <s v="STK"/>
    <x v="0"/>
    <n v="102"/>
    <x v="31"/>
  </r>
  <r>
    <x v="2"/>
    <x v="6"/>
    <x v="18"/>
    <s v="A.Gaff"/>
    <s v="WCE"/>
    <x v="1"/>
    <n v="104"/>
    <x v="149"/>
  </r>
  <r>
    <x v="2"/>
    <x v="6"/>
    <x v="18"/>
    <s v="W.Milera"/>
    <s v="ADE"/>
    <x v="2"/>
    <n v="91"/>
    <x v="16"/>
  </r>
  <r>
    <x v="2"/>
    <x v="6"/>
    <x v="18"/>
    <s v="R.Sloane"/>
    <s v="ADE"/>
    <x v="1"/>
    <n v="105"/>
    <x v="32"/>
  </r>
  <r>
    <x v="2"/>
    <x v="6"/>
    <x v="18"/>
    <s v="T.Lynch"/>
    <s v="ADE"/>
    <x v="0"/>
    <n v="93"/>
    <x v="25"/>
  </r>
  <r>
    <x v="2"/>
    <x v="6"/>
    <x v="18"/>
    <s v="T.Boak"/>
    <s v="PTA"/>
    <x v="0"/>
    <n v="119"/>
    <x v="57"/>
  </r>
  <r>
    <x v="2"/>
    <x v="6"/>
    <x v="18"/>
    <s v="T.Rockliff"/>
    <s v="PTA"/>
    <x v="1"/>
    <n v="87"/>
    <x v="71"/>
  </r>
  <r>
    <x v="2"/>
    <x v="6"/>
    <x v="18"/>
    <s v="T.Kelly"/>
    <s v="GEE"/>
    <x v="0"/>
    <n v="96"/>
    <x v="20"/>
  </r>
  <r>
    <x v="2"/>
    <x v="6"/>
    <x v="18"/>
    <s v="J.Pittard"/>
    <s v="NTH"/>
    <x v="2"/>
    <n v="95"/>
    <x v="8"/>
  </r>
  <r>
    <x v="2"/>
    <x v="6"/>
    <x v="18"/>
    <s v="S.Atley"/>
    <s v="NTH"/>
    <x v="0"/>
    <n v="94"/>
    <x v="28"/>
  </r>
  <r>
    <x v="2"/>
    <x v="6"/>
    <x v="18"/>
    <s v="R.Henderson"/>
    <s v="HAW"/>
    <x v="1"/>
    <n v="85"/>
    <x v="44"/>
  </r>
  <r>
    <x v="2"/>
    <x v="6"/>
    <x v="18"/>
    <s v="T.Taranto"/>
    <s v="GWS"/>
    <x v="1"/>
    <n v="96"/>
    <x v="67"/>
  </r>
  <r>
    <x v="2"/>
    <x v="6"/>
    <x v="18"/>
    <s v="M.Hurley"/>
    <s v="ESS"/>
    <x v="4"/>
    <n v="84"/>
    <x v="6"/>
  </r>
  <r>
    <x v="2"/>
    <x v="6"/>
    <x v="18"/>
    <s v="T.Hickey"/>
    <s v="WCE"/>
    <x v="4"/>
    <n v="98"/>
    <x v="16"/>
  </r>
  <r>
    <x v="2"/>
    <x v="6"/>
    <x v="18"/>
    <s v="Z.Tuohy"/>
    <s v="GEE"/>
    <x v="4"/>
    <n v="70"/>
    <x v="16"/>
  </r>
  <r>
    <x v="2"/>
    <x v="6"/>
    <x v="18"/>
    <s v="L.Shiels"/>
    <s v="HAW"/>
    <x v="4"/>
    <n v="73"/>
    <x v="67"/>
  </r>
  <r>
    <x v="2"/>
    <x v="6"/>
    <x v="17"/>
    <s v="L.Neale"/>
    <s v="BRL"/>
    <x v="1"/>
    <n v="126"/>
    <x v="31"/>
  </r>
  <r>
    <x v="2"/>
    <x v="6"/>
    <x v="17"/>
    <s v="J.Berry"/>
    <s v="BRL"/>
    <x v="1"/>
    <n v="87"/>
    <x v="96"/>
  </r>
  <r>
    <x v="2"/>
    <x v="6"/>
    <x v="17"/>
    <s v="T.Langdon"/>
    <s v="COL"/>
    <x v="2"/>
    <n v="85"/>
    <x v="85"/>
  </r>
  <r>
    <x v="2"/>
    <x v="6"/>
    <x v="17"/>
    <s v="A.Treloar"/>
    <s v="COL"/>
    <x v="1"/>
    <n v="98"/>
    <x v="8"/>
  </r>
  <r>
    <x v="2"/>
    <x v="6"/>
    <x v="17"/>
    <s v="T.McLean"/>
    <s v="WBD"/>
    <x v="0"/>
    <n v="89"/>
    <x v="2"/>
  </r>
  <r>
    <x v="2"/>
    <x v="6"/>
    <x v="17"/>
    <s v="J.Johannisen"/>
    <s v="WBD"/>
    <x v="2"/>
    <n v="90"/>
    <x v="62"/>
  </r>
  <r>
    <x v="2"/>
    <x v="6"/>
    <x v="17"/>
    <s v="J.McGovern"/>
    <s v="WCE"/>
    <x v="2"/>
    <n v="84"/>
    <x v="35"/>
  </r>
  <r>
    <x v="2"/>
    <x v="6"/>
    <x v="17"/>
    <s v="D.Sheed"/>
    <s v="WCE"/>
    <x v="1"/>
    <n v="81"/>
    <x v="19"/>
  </r>
  <r>
    <x v="2"/>
    <x v="6"/>
    <x v="17"/>
    <s v="J.Kennedy"/>
    <s v="WCE"/>
    <x v="0"/>
    <n v="62"/>
    <x v="88"/>
  </r>
  <r>
    <x v="2"/>
    <x v="6"/>
    <x v="17"/>
    <s v="D.Houston"/>
    <s v="PTA"/>
    <x v="2"/>
    <n v="87"/>
    <x v="1"/>
  </r>
  <r>
    <x v="2"/>
    <x v="6"/>
    <x v="17"/>
    <s v="J.Westhoff"/>
    <s v="PTA"/>
    <x v="0"/>
    <n v="69"/>
    <x v="31"/>
  </r>
  <r>
    <x v="2"/>
    <x v="6"/>
    <x v="17"/>
    <s v="L.Dahlhaus"/>
    <s v="GEE"/>
    <x v="0"/>
    <n v="90"/>
    <x v="31"/>
  </r>
  <r>
    <x v="2"/>
    <x v="6"/>
    <x v="17"/>
    <s v="G.Ablett"/>
    <s v="GEE"/>
    <x v="1"/>
    <n v="135"/>
    <x v="53"/>
  </r>
  <r>
    <x v="2"/>
    <x v="6"/>
    <x v="17"/>
    <s v="C.Guthrie"/>
    <s v="GEE"/>
    <x v="2"/>
    <n v="76"/>
    <x v="12"/>
  </r>
  <r>
    <x v="2"/>
    <x v="6"/>
    <x v="17"/>
    <s v="T.Goldstein"/>
    <s v="NTH"/>
    <x v="3"/>
    <n v="100"/>
    <x v="60"/>
  </r>
  <r>
    <x v="2"/>
    <x v="6"/>
    <x v="17"/>
    <s v="S.Coniglio"/>
    <s v="GWS"/>
    <x v="1"/>
    <n v="104"/>
    <x v="9"/>
  </r>
  <r>
    <x v="2"/>
    <x v="6"/>
    <x v="17"/>
    <s v="R.Lobb"/>
    <s v="FRE"/>
    <x v="0"/>
    <n v="70"/>
    <x v="52"/>
  </r>
  <r>
    <x v="2"/>
    <x v="6"/>
    <x v="17"/>
    <s v="D.Martin"/>
    <s v="RIC"/>
    <x v="1"/>
    <n v="86"/>
    <x v="19"/>
  </r>
  <r>
    <x v="2"/>
    <x v="6"/>
    <x v="17"/>
    <s v="L.Franklin"/>
    <s v="SYD"/>
    <x v="4"/>
    <n v="71"/>
    <x v="16"/>
  </r>
  <r>
    <x v="2"/>
    <x v="6"/>
    <x v="17"/>
    <s v="K.Simpson"/>
    <s v="CAR"/>
    <x v="4"/>
    <n v="77"/>
    <x v="16"/>
  </r>
  <r>
    <x v="2"/>
    <x v="6"/>
    <x v="17"/>
    <s v="S.Walsh"/>
    <s v="CAR"/>
    <x v="4"/>
    <n v="103"/>
    <x v="24"/>
  </r>
  <r>
    <x v="2"/>
    <x v="6"/>
    <x v="17"/>
    <s v="C.Blakely"/>
    <s v="FRE"/>
    <x v="4"/>
    <n v="87"/>
    <x v="16"/>
  </r>
  <r>
    <x v="2"/>
    <x v="6"/>
    <x v="20"/>
    <s v="A.Saad"/>
    <s v="ESS"/>
    <x v="2"/>
    <n v="72"/>
    <x v="33"/>
  </r>
  <r>
    <x v="2"/>
    <x v="6"/>
    <x v="20"/>
    <s v="Z.Merrett"/>
    <s v="ESS"/>
    <x v="1"/>
    <n v="127"/>
    <x v="85"/>
  </r>
  <r>
    <x v="2"/>
    <x v="6"/>
    <x v="20"/>
    <s v="D.Rampe"/>
    <s v="SYD"/>
    <x v="2"/>
    <n v="75"/>
    <x v="71"/>
  </r>
  <r>
    <x v="2"/>
    <x v="6"/>
    <x v="20"/>
    <s v="L.Hodge"/>
    <s v="BRL"/>
    <x v="2"/>
    <n v="52"/>
    <x v="28"/>
  </r>
  <r>
    <x v="2"/>
    <x v="6"/>
    <x v="20"/>
    <s v="S.Pendlebury"/>
    <s v="COL"/>
    <x v="1"/>
    <n v="112"/>
    <x v="95"/>
  </r>
  <r>
    <x v="2"/>
    <x v="6"/>
    <x v="20"/>
    <s v="D.Beams"/>
    <s v="COL"/>
    <x v="1"/>
    <n v="101"/>
    <x v="44"/>
  </r>
  <r>
    <x v="2"/>
    <x v="6"/>
    <x v="20"/>
    <s v="M.Wallis"/>
    <s v="WBD"/>
    <x v="0"/>
    <n v="83"/>
    <x v="69"/>
  </r>
  <r>
    <x v="2"/>
    <x v="6"/>
    <x v="20"/>
    <s v="M.Gawn"/>
    <s v="MEL"/>
    <x v="3"/>
    <n v="144"/>
    <x v="95"/>
  </r>
  <r>
    <x v="2"/>
    <x v="6"/>
    <x v="20"/>
    <s v="D.Swallow"/>
    <s v="GCS"/>
    <x v="1"/>
    <n v="62"/>
    <x v="71"/>
  </r>
  <r>
    <x v="2"/>
    <x v="6"/>
    <x v="20"/>
    <s v="B.Crouch"/>
    <s v="ADE"/>
    <x v="1"/>
    <n v="93"/>
    <x v="55"/>
  </r>
  <r>
    <x v="2"/>
    <x v="6"/>
    <x v="20"/>
    <s v="J.O'Meara"/>
    <s v="HAW"/>
    <x v="1"/>
    <n v="93"/>
    <x v="7"/>
  </r>
  <r>
    <x v="2"/>
    <x v="6"/>
    <x v="20"/>
    <s v="J.Worpel"/>
    <s v="HAW"/>
    <x v="0"/>
    <n v="85"/>
    <x v="39"/>
  </r>
  <r>
    <x v="2"/>
    <x v="6"/>
    <x v="20"/>
    <s v="A.Tomlinson"/>
    <s v="GWS"/>
    <x v="1"/>
    <n v="92"/>
    <x v="67"/>
  </r>
  <r>
    <x v="2"/>
    <x v="6"/>
    <x v="20"/>
    <s v="J.Finlayson"/>
    <s v="GWS"/>
    <x v="2"/>
    <n v="78"/>
    <x v="6"/>
  </r>
  <r>
    <x v="2"/>
    <x v="6"/>
    <x v="20"/>
    <s v="J.Cameron"/>
    <s v="GWS"/>
    <x v="0"/>
    <n v="102"/>
    <x v="5"/>
  </r>
  <r>
    <x v="2"/>
    <x v="6"/>
    <x v="20"/>
    <s v="B.Matera"/>
    <s v="FRE"/>
    <x v="0"/>
    <n v="71"/>
    <x v="120"/>
  </r>
  <r>
    <x v="2"/>
    <x v="6"/>
    <x v="20"/>
    <s v="B.Ellis"/>
    <s v="RIC"/>
    <x v="2"/>
    <n v="87"/>
    <x v="14"/>
  </r>
  <r>
    <x v="2"/>
    <x v="6"/>
    <x v="20"/>
    <s v="L.Baker"/>
    <s v="RIC"/>
    <x v="0"/>
    <n v="76"/>
    <x v="69"/>
  </r>
  <r>
    <x v="2"/>
    <x v="6"/>
    <x v="20"/>
    <s v="C.Mills"/>
    <s v="SYD"/>
    <x v="4"/>
    <n v="73"/>
    <x v="6"/>
  </r>
  <r>
    <x v="2"/>
    <x v="6"/>
    <x v="20"/>
    <s v="L.Whitfield"/>
    <s v="GWS"/>
    <x v="4"/>
    <n v="115"/>
    <x v="16"/>
  </r>
  <r>
    <x v="2"/>
    <x v="6"/>
    <x v="20"/>
    <s v="J.Short"/>
    <s v="RIC"/>
    <x v="4"/>
    <n v="52"/>
    <x v="16"/>
  </r>
  <r>
    <x v="2"/>
    <x v="6"/>
    <x v="20"/>
    <s v="S.Edwards"/>
    <s v="RIC"/>
    <x v="4"/>
    <n v="75"/>
    <x v="14"/>
  </r>
  <r>
    <x v="2"/>
    <x v="6"/>
    <x v="22"/>
    <s v="Z.Jones"/>
    <s v="SYD"/>
    <x v="2"/>
    <n v="94"/>
    <x v="29"/>
  </r>
  <r>
    <x v="2"/>
    <x v="6"/>
    <x v="22"/>
    <s v="I.Heeney"/>
    <s v="SYD"/>
    <x v="0"/>
    <n v="124"/>
    <x v="91"/>
  </r>
  <r>
    <x v="2"/>
    <x v="6"/>
    <x v="22"/>
    <s v="M.Robinson"/>
    <s v="BRL"/>
    <x v="0"/>
    <n v="103"/>
    <x v="2"/>
  </r>
  <r>
    <x v="2"/>
    <x v="6"/>
    <x v="22"/>
    <s v="H.McCluggage"/>
    <s v="BRL"/>
    <x v="1"/>
    <n v="82"/>
    <x v="114"/>
  </r>
  <r>
    <x v="2"/>
    <x v="6"/>
    <x v="22"/>
    <s v="J.Howe"/>
    <s v="COL"/>
    <x v="2"/>
    <n v="71"/>
    <x v="125"/>
  </r>
  <r>
    <x v="2"/>
    <x v="6"/>
    <x v="22"/>
    <s v="J.Macrae"/>
    <s v="WBD"/>
    <x v="1"/>
    <n v="121"/>
    <x v="12"/>
  </r>
  <r>
    <x v="2"/>
    <x v="6"/>
    <x v="22"/>
    <s v="M.Hore"/>
    <s v="MEL"/>
    <x v="2"/>
    <n v="83"/>
    <x v="64"/>
  </r>
  <r>
    <x v="2"/>
    <x v="6"/>
    <x v="22"/>
    <s v="T.Miller"/>
    <s v="GCS"/>
    <x v="1"/>
    <n v="84"/>
    <x v="100"/>
  </r>
  <r>
    <x v="2"/>
    <x v="6"/>
    <x v="22"/>
    <s v="J.Billings"/>
    <s v="STK"/>
    <x v="0"/>
    <n v="108"/>
    <x v="96"/>
  </r>
  <r>
    <x v="2"/>
    <x v="6"/>
    <x v="22"/>
    <s v="B.Gibbs"/>
    <s v="ADE"/>
    <x v="1"/>
    <n v="67"/>
    <x v="105"/>
  </r>
  <r>
    <x v="2"/>
    <x v="6"/>
    <x v="22"/>
    <s v="M.Crouch"/>
    <s v="ADE"/>
    <x v="1"/>
    <n v="110"/>
    <x v="63"/>
  </r>
  <r>
    <x v="2"/>
    <x v="6"/>
    <x v="22"/>
    <s v="B.Smith"/>
    <s v="ADE"/>
    <x v="2"/>
    <n v="88"/>
    <x v="85"/>
  </r>
  <r>
    <x v="2"/>
    <x v="6"/>
    <x v="22"/>
    <s v="S.Gray"/>
    <s v="PTA"/>
    <x v="0"/>
    <n v="78"/>
    <x v="23"/>
  </r>
  <r>
    <x v="2"/>
    <x v="6"/>
    <x v="22"/>
    <s v="S.Menegola"/>
    <s v="GEE"/>
    <x v="0"/>
    <n v="73"/>
    <x v="35"/>
  </r>
  <r>
    <x v="2"/>
    <x v="6"/>
    <x v="22"/>
    <s v="S.Higgins"/>
    <s v="NTH"/>
    <x v="1"/>
    <n v="108"/>
    <x v="4"/>
  </r>
  <r>
    <x v="2"/>
    <x v="6"/>
    <x v="22"/>
    <s v="B.McEvoy"/>
    <s v="HAW"/>
    <x v="3"/>
    <n v="106"/>
    <x v="42"/>
  </r>
  <r>
    <x v="2"/>
    <x v="6"/>
    <x v="22"/>
    <s v="Z.Williams"/>
    <s v="GWS"/>
    <x v="2"/>
    <n v="108"/>
    <x v="123"/>
  </r>
  <r>
    <x v="2"/>
    <x v="6"/>
    <x v="22"/>
    <s v="E.Langdon"/>
    <s v="FRE"/>
    <x v="1"/>
    <n v="93"/>
    <x v="25"/>
  </r>
  <r>
    <x v="2"/>
    <x v="6"/>
    <x v="22"/>
    <s v="N.Newman"/>
    <s v="CAR"/>
    <x v="4"/>
    <n v="89"/>
    <x v="16"/>
  </r>
  <r>
    <x v="2"/>
    <x v="6"/>
    <x v="22"/>
    <s v="M.Suckling"/>
    <s v="WBD"/>
    <x v="4"/>
    <n v="85"/>
    <x v="16"/>
  </r>
  <r>
    <x v="2"/>
    <x v="6"/>
    <x v="22"/>
    <s v="J.Martin"/>
    <s v="GCS"/>
    <x v="4"/>
    <n v="67"/>
    <x v="62"/>
  </r>
  <r>
    <x v="2"/>
    <x v="6"/>
    <x v="22"/>
    <s v="T.Cotchin"/>
    <s v="RIC"/>
    <x v="4"/>
    <n v="66"/>
    <x v="16"/>
  </r>
  <r>
    <x v="2"/>
    <x v="6"/>
    <x v="19"/>
    <s v="D.Zaharakis"/>
    <s v="ESS"/>
    <x v="1"/>
    <n v="109"/>
    <x v="30"/>
  </r>
  <r>
    <x v="2"/>
    <x v="6"/>
    <x v="19"/>
    <s v="D.Rich"/>
    <s v="BRL"/>
    <x v="2"/>
    <n v="93"/>
    <x v="24"/>
  </r>
  <r>
    <x v="2"/>
    <x v="6"/>
    <x v="19"/>
    <s v="D.Zorko"/>
    <s v="BRL"/>
    <x v="1"/>
    <n v="94"/>
    <x v="81"/>
  </r>
  <r>
    <x v="2"/>
    <x v="6"/>
    <x v="19"/>
    <s v="A.Witherden"/>
    <s v="BRL"/>
    <x v="2"/>
    <n v="77"/>
    <x v="0"/>
  </r>
  <r>
    <x v="2"/>
    <x v="6"/>
    <x v="19"/>
    <s v="D.Thomas"/>
    <s v="CAR"/>
    <x v="2"/>
    <n v="86"/>
    <x v="67"/>
  </r>
  <r>
    <x v="2"/>
    <x v="6"/>
    <x v="19"/>
    <s v="D.Moore"/>
    <s v="COL"/>
    <x v="0"/>
    <n v="79"/>
    <x v="63"/>
  </r>
  <r>
    <x v="2"/>
    <x v="6"/>
    <x v="19"/>
    <s v="M.Bontempelli"/>
    <s v="WBD"/>
    <x v="1"/>
    <n v="122"/>
    <x v="136"/>
  </r>
  <r>
    <x v="2"/>
    <x v="6"/>
    <x v="19"/>
    <s v="J.Melksham"/>
    <s v="MEL"/>
    <x v="0"/>
    <n v="88"/>
    <x v="82"/>
  </r>
  <r>
    <x v="2"/>
    <x v="6"/>
    <x v="19"/>
    <s v="J.Gresham"/>
    <s v="STK"/>
    <x v="0"/>
    <n v="78"/>
    <x v="14"/>
  </r>
  <r>
    <x v="2"/>
    <x v="6"/>
    <x v="19"/>
    <s v="B.Acres"/>
    <s v="STK"/>
    <x v="0"/>
    <n v="87"/>
    <x v="77"/>
  </r>
  <r>
    <x v="2"/>
    <x v="6"/>
    <x v="19"/>
    <s v="L.Shuey"/>
    <s v="WCE"/>
    <x v="1"/>
    <n v="89"/>
    <x v="107"/>
  </r>
  <r>
    <x v="2"/>
    <x v="6"/>
    <x v="19"/>
    <s v="J.Redden"/>
    <s v="WCE"/>
    <x v="1"/>
    <n v="90"/>
    <x v="47"/>
  </r>
  <r>
    <x v="2"/>
    <x v="6"/>
    <x v="19"/>
    <s v="B.Sheppard"/>
    <s v="WCE"/>
    <x v="2"/>
    <n v="82"/>
    <x v="99"/>
  </r>
  <r>
    <x v="2"/>
    <x v="6"/>
    <x v="19"/>
    <s v="R.Stanley"/>
    <s v="GEE"/>
    <x v="3"/>
    <n v="76"/>
    <x v="51"/>
  </r>
  <r>
    <x v="2"/>
    <x v="6"/>
    <x v="19"/>
    <s v="P.Dangerfield"/>
    <s v="GEE"/>
    <x v="0"/>
    <n v="107"/>
    <x v="165"/>
  </r>
  <r>
    <x v="2"/>
    <x v="6"/>
    <x v="19"/>
    <s v="J.Kelly"/>
    <s v="GWS"/>
    <x v="1"/>
    <n v="104"/>
    <x v="16"/>
  </r>
  <r>
    <x v="2"/>
    <x v="6"/>
    <x v="19"/>
    <s v="L.Ryan"/>
    <s v="FRE"/>
    <x v="2"/>
    <n v="100"/>
    <x v="113"/>
  </r>
  <r>
    <x v="2"/>
    <x v="6"/>
    <x v="19"/>
    <s v="D.Prestia"/>
    <s v="RIC"/>
    <x v="1"/>
    <n v="98"/>
    <x v="3"/>
  </r>
  <r>
    <x v="2"/>
    <x v="6"/>
    <x v="19"/>
    <s v="D.Smith"/>
    <s v="ESS"/>
    <x v="4"/>
    <n v="67"/>
    <x v="44"/>
  </r>
  <r>
    <x v="2"/>
    <x v="6"/>
    <x v="19"/>
    <s v="L.Plowman"/>
    <s v="CAR"/>
    <x v="4"/>
    <n v="70"/>
    <x v="71"/>
  </r>
  <r>
    <x v="2"/>
    <x v="6"/>
    <x v="19"/>
    <s v="R.Gray"/>
    <s v="PTA"/>
    <x v="4"/>
    <n v="79"/>
    <x v="16"/>
  </r>
  <r>
    <x v="2"/>
    <x v="6"/>
    <x v="19"/>
    <s v="T.Nankervis"/>
    <s v="RIC"/>
    <x v="4"/>
    <n v="71"/>
    <x v="94"/>
  </r>
  <r>
    <x v="2"/>
    <x v="6"/>
    <x v="23"/>
    <s v="D.Shiel"/>
    <s v="ESS"/>
    <x v="1"/>
    <n v="91"/>
    <x v="43"/>
  </r>
  <r>
    <x v="2"/>
    <x v="6"/>
    <x v="23"/>
    <s v="J.Kennedy"/>
    <s v="SYD"/>
    <x v="1"/>
    <n v="121"/>
    <x v="18"/>
  </r>
  <r>
    <x v="2"/>
    <x v="6"/>
    <x v="23"/>
    <s v="B.Grundy"/>
    <s v="COL"/>
    <x v="3"/>
    <n v="121"/>
    <x v="31"/>
  </r>
  <r>
    <x v="2"/>
    <x v="6"/>
    <x v="23"/>
    <s v="C.Daniel"/>
    <s v="WBD"/>
    <x v="0"/>
    <n v="112"/>
    <x v="40"/>
  </r>
  <r>
    <x v="2"/>
    <x v="6"/>
    <x v="23"/>
    <s v="A.Brayshaw"/>
    <s v="MEL"/>
    <x v="1"/>
    <n v="91"/>
    <x v="91"/>
  </r>
  <r>
    <x v="2"/>
    <x v="6"/>
    <x v="23"/>
    <s v="J.Steele"/>
    <s v="STK"/>
    <x v="1"/>
    <n v="109"/>
    <x v="19"/>
  </r>
  <r>
    <x v="2"/>
    <x v="6"/>
    <x v="23"/>
    <s v="S.Ross"/>
    <s v="STK"/>
    <x v="1"/>
    <n v="95"/>
    <x v="19"/>
  </r>
  <r>
    <x v="2"/>
    <x v="6"/>
    <x v="23"/>
    <s v="E.Yeo"/>
    <s v="WCE"/>
    <x v="1"/>
    <n v="103"/>
    <x v="27"/>
  </r>
  <r>
    <x v="2"/>
    <x v="6"/>
    <x v="23"/>
    <s v="R.Laird"/>
    <s v="ADE"/>
    <x v="2"/>
    <n v="91"/>
    <x v="4"/>
  </r>
  <r>
    <x v="2"/>
    <x v="6"/>
    <x v="23"/>
    <s v="S.Lycett"/>
    <s v="PTA"/>
    <x v="0"/>
    <n v="57"/>
    <x v="14"/>
  </r>
  <r>
    <x v="2"/>
    <x v="6"/>
    <x v="23"/>
    <s v="T.Stewart"/>
    <s v="GEE"/>
    <x v="2"/>
    <n v="99"/>
    <x v="57"/>
  </r>
  <r>
    <x v="2"/>
    <x v="6"/>
    <x v="23"/>
    <s v="M.Duncan"/>
    <s v="GEE"/>
    <x v="1"/>
    <n v="111"/>
    <x v="114"/>
  </r>
  <r>
    <x v="2"/>
    <x v="6"/>
    <x v="23"/>
    <s v="J.Macmillan"/>
    <s v="NTH"/>
    <x v="2"/>
    <n v="86"/>
    <x v="43"/>
  </r>
  <r>
    <x v="2"/>
    <x v="6"/>
    <x v="23"/>
    <s v="C.Wingard"/>
    <s v="HAW"/>
    <x v="0"/>
    <n v="57"/>
    <x v="79"/>
  </r>
  <r>
    <x v="2"/>
    <x v="6"/>
    <x v="23"/>
    <s v="H.Shaw"/>
    <s v="GWS"/>
    <x v="2"/>
    <n v="79"/>
    <x v="85"/>
  </r>
  <r>
    <x v="2"/>
    <x v="6"/>
    <x v="23"/>
    <s v="D.Mundy"/>
    <s v="FRE"/>
    <x v="0"/>
    <n v="115"/>
    <x v="111"/>
  </r>
  <r>
    <x v="2"/>
    <x v="6"/>
    <x v="23"/>
    <s v="B.Houli"/>
    <s v="RIC"/>
    <x v="2"/>
    <n v="96"/>
    <x v="0"/>
  </r>
  <r>
    <x v="2"/>
    <x v="6"/>
    <x v="23"/>
    <s v="K.Lambert"/>
    <s v="RIC"/>
    <x v="0"/>
    <n v="106"/>
    <x v="7"/>
  </r>
  <r>
    <x v="2"/>
    <x v="6"/>
    <x v="23"/>
    <s v="T.Papley"/>
    <s v="SYD"/>
    <x v="4"/>
    <n v="95"/>
    <x v="12"/>
  </r>
  <r>
    <x v="2"/>
    <x v="6"/>
    <x v="23"/>
    <s v="T.Phillips"/>
    <s v="COL"/>
    <x v="4"/>
    <n v="74"/>
    <x v="85"/>
  </r>
  <r>
    <x v="2"/>
    <x v="6"/>
    <x v="23"/>
    <s v="R.Burton"/>
    <s v="PTA"/>
    <x v="4"/>
    <n v="86"/>
    <x v="63"/>
  </r>
  <r>
    <x v="2"/>
    <x v="6"/>
    <x v="23"/>
    <s v="B.Ebert"/>
    <s v="PTA"/>
    <x v="4"/>
    <n v="86"/>
    <x v="125"/>
  </r>
  <r>
    <x v="2"/>
    <x v="6"/>
    <x v="21"/>
    <s v="H.Cunningham"/>
    <s v="SYD"/>
    <x v="1"/>
    <n v="85"/>
    <x v="100"/>
  </r>
  <r>
    <x v="2"/>
    <x v="6"/>
    <x v="21"/>
    <s v="J.Walker"/>
    <s v="BRL"/>
    <x v="2"/>
    <n v="83"/>
    <x v="50"/>
  </r>
  <r>
    <x v="2"/>
    <x v="6"/>
    <x v="21"/>
    <s v="P.Cripps"/>
    <s v="CAR"/>
    <x v="1"/>
    <n v="135"/>
    <x v="38"/>
  </r>
  <r>
    <x v="2"/>
    <x v="6"/>
    <x v="21"/>
    <s v="S.Petrevski-Seton"/>
    <s v="CAR"/>
    <x v="0"/>
    <n v="96"/>
    <x v="29"/>
  </r>
  <r>
    <x v="2"/>
    <x v="6"/>
    <x v="21"/>
    <s v="M.Murphy"/>
    <s v="CAR"/>
    <x v="1"/>
    <n v="95"/>
    <x v="39"/>
  </r>
  <r>
    <x v="2"/>
    <x v="6"/>
    <x v="21"/>
    <s v="L.Hunter"/>
    <s v="WBD"/>
    <x v="1"/>
    <n v="98"/>
    <x v="69"/>
  </r>
  <r>
    <x v="2"/>
    <x v="6"/>
    <x v="21"/>
    <s v="T.Liberatore"/>
    <s v="WBD"/>
    <x v="1"/>
    <n v="98"/>
    <x v="71"/>
  </r>
  <r>
    <x v="2"/>
    <x v="6"/>
    <x v="21"/>
    <s v="J.Newnes"/>
    <s v="STK"/>
    <x v="0"/>
    <n v="94"/>
    <x v="85"/>
  </r>
  <r>
    <x v="2"/>
    <x v="6"/>
    <x v="21"/>
    <s v="D.Howard"/>
    <s v="PTA"/>
    <x v="2"/>
    <n v="89"/>
    <x v="82"/>
  </r>
  <r>
    <x v="2"/>
    <x v="6"/>
    <x v="21"/>
    <s v="C.Rozee"/>
    <s v="PTA"/>
    <x v="2"/>
    <n v="81"/>
    <x v="49"/>
  </r>
  <r>
    <x v="2"/>
    <x v="6"/>
    <x v="21"/>
    <s v="T.Hawkins"/>
    <s v="GEE"/>
    <x v="0"/>
    <n v="94"/>
    <x v="2"/>
  </r>
  <r>
    <x v="2"/>
    <x v="6"/>
    <x v="21"/>
    <s v="B.Cunnington"/>
    <s v="NTH"/>
    <x v="1"/>
    <n v="97"/>
    <x v="56"/>
  </r>
  <r>
    <x v="2"/>
    <x v="6"/>
    <x v="21"/>
    <s v="J.Ziebell"/>
    <s v="NTH"/>
    <x v="0"/>
    <n v="82"/>
    <x v="53"/>
  </r>
  <r>
    <x v="2"/>
    <x v="6"/>
    <x v="21"/>
    <s v="L.Breust"/>
    <s v="HAW"/>
    <x v="0"/>
    <n v="82"/>
    <x v="49"/>
  </r>
  <r>
    <x v="2"/>
    <x v="6"/>
    <x v="21"/>
    <s v="N.Haynes"/>
    <s v="GWS"/>
    <x v="2"/>
    <n v="93"/>
    <x v="27"/>
  </r>
  <r>
    <x v="2"/>
    <x v="6"/>
    <x v="21"/>
    <s v="S.Mumford"/>
    <s v="GWS"/>
    <x v="3"/>
    <n v="86"/>
    <x v="24"/>
  </r>
  <r>
    <x v="2"/>
    <x v="6"/>
    <x v="21"/>
    <s v="N.Fyfe"/>
    <s v="FRE"/>
    <x v="1"/>
    <n v="119"/>
    <x v="22"/>
  </r>
  <r>
    <x v="2"/>
    <x v="6"/>
    <x v="21"/>
    <s v="N.Vlastuin"/>
    <s v="RIC"/>
    <x v="2"/>
    <n v="98"/>
    <x v="17"/>
  </r>
  <r>
    <x v="2"/>
    <x v="6"/>
    <x v="21"/>
    <s v="H.Andrews"/>
    <s v="BRL"/>
    <x v="4"/>
    <n v="87"/>
    <x v="16"/>
  </r>
  <r>
    <x v="2"/>
    <x v="6"/>
    <x v="21"/>
    <s v="L.Weller"/>
    <s v="GCS"/>
    <x v="4"/>
    <n v="82"/>
    <x v="16"/>
  </r>
  <r>
    <x v="2"/>
    <x v="6"/>
    <x v="21"/>
    <s v="J.Selwood"/>
    <s v="GEE"/>
    <x v="4"/>
    <n v="97"/>
    <x v="16"/>
  </r>
  <r>
    <x v="2"/>
    <x v="6"/>
    <x v="21"/>
    <s v="J.Gunston"/>
    <s v="HAW"/>
    <x v="4"/>
    <n v="69"/>
    <x v="25"/>
  </r>
  <r>
    <x v="2"/>
    <x v="7"/>
    <x v="16"/>
    <s v="J.Harmes"/>
    <s v="MEL"/>
    <x v="1"/>
    <n v="0"/>
    <x v="15"/>
  </r>
  <r>
    <x v="2"/>
    <x v="7"/>
    <x v="16"/>
    <s v="S.Hurn"/>
    <s v="WCE"/>
    <x v="2"/>
    <n v="111"/>
    <x v="12"/>
  </r>
  <r>
    <x v="2"/>
    <x v="7"/>
    <x v="16"/>
    <s v="J.De Goey"/>
    <s v="COL"/>
    <x v="0"/>
    <n v="0"/>
    <x v="60"/>
  </r>
  <r>
    <x v="2"/>
    <x v="7"/>
    <x v="16"/>
    <s v="J.Crisp"/>
    <s v="COL"/>
    <x v="2"/>
    <n v="0"/>
    <x v="64"/>
  </r>
  <r>
    <x v="2"/>
    <x v="7"/>
    <x v="16"/>
    <s v="H.Greenwood"/>
    <s v="ADE"/>
    <x v="1"/>
    <n v="0"/>
    <x v="67"/>
  </r>
  <r>
    <x v="2"/>
    <x v="7"/>
    <x v="16"/>
    <s v="J.Dunkley"/>
    <s v="WBD"/>
    <x v="0"/>
    <n v="0"/>
    <x v="75"/>
  </r>
  <r>
    <x v="2"/>
    <x v="7"/>
    <x v="16"/>
    <s v="C.Hooker"/>
    <s v="ESS"/>
    <x v="2"/>
    <n v="0"/>
    <x v="42"/>
  </r>
  <r>
    <x v="2"/>
    <x v="7"/>
    <x v="16"/>
    <s v="D.Heppell"/>
    <s v="ESS"/>
    <x v="1"/>
    <n v="0"/>
    <x v="56"/>
  </r>
  <r>
    <x v="2"/>
    <x v="7"/>
    <x v="16"/>
    <s v="M.Walters"/>
    <s v="FRE"/>
    <x v="0"/>
    <n v="0"/>
    <x v="4"/>
  </r>
  <r>
    <x v="2"/>
    <x v="7"/>
    <x v="16"/>
    <s v="J.Lloyd"/>
    <s v="SYD"/>
    <x v="2"/>
    <n v="0"/>
    <x v="52"/>
  </r>
  <r>
    <x v="2"/>
    <x v="7"/>
    <x v="16"/>
    <s v="L.Parker"/>
    <s v="SYD"/>
    <x v="1"/>
    <n v="0"/>
    <x v="60"/>
  </r>
  <r>
    <x v="2"/>
    <x v="7"/>
    <x v="16"/>
    <s v="S.Powell-Pepper"/>
    <s v="PTA"/>
    <x v="1"/>
    <n v="0"/>
    <x v="19"/>
  </r>
  <r>
    <x v="2"/>
    <x v="7"/>
    <x v="16"/>
    <s v="J.Witts"/>
    <s v="GCS"/>
    <x v="3"/>
    <n v="0"/>
    <x v="49"/>
  </r>
  <r>
    <x v="2"/>
    <x v="7"/>
    <x v="16"/>
    <s v="J.Sicily"/>
    <s v="HAW"/>
    <x v="2"/>
    <n v="0"/>
    <x v="62"/>
  </r>
  <r>
    <x v="2"/>
    <x v="7"/>
    <x v="16"/>
    <s v="M.Murphy"/>
    <s v="CAR"/>
    <x v="1"/>
    <n v="0"/>
    <x v="102"/>
  </r>
  <r>
    <x v="2"/>
    <x v="7"/>
    <x v="16"/>
    <s v="Z.Fisher"/>
    <s v="CAR"/>
    <x v="0"/>
    <n v="0"/>
    <x v="23"/>
  </r>
  <r>
    <x v="2"/>
    <x v="7"/>
    <x v="16"/>
    <s v="J.Hopper"/>
    <s v="GWS"/>
    <x v="1"/>
    <n v="0"/>
    <x v="102"/>
  </r>
  <r>
    <x v="2"/>
    <x v="7"/>
    <x v="16"/>
    <s v="T.Greene"/>
    <s v="GWS"/>
    <x v="0"/>
    <n v="0"/>
    <x v="108"/>
  </r>
  <r>
    <x v="2"/>
    <x v="7"/>
    <x v="16"/>
    <s v="T.Adams"/>
    <s v="COL"/>
    <x v="4"/>
    <n v="0"/>
    <x v="16"/>
  </r>
  <r>
    <x v="2"/>
    <x v="7"/>
    <x v="16"/>
    <s v="B.Parfitt"/>
    <s v="GEE"/>
    <x v="4"/>
    <n v="0"/>
    <x v="43"/>
  </r>
  <r>
    <x v="2"/>
    <x v="7"/>
    <x v="16"/>
    <s v="O.Wines"/>
    <s v="PTA"/>
    <x v="4"/>
    <n v="0"/>
    <x v="16"/>
  </r>
  <r>
    <x v="2"/>
    <x v="7"/>
    <x v="16"/>
    <s v="B.Fiorini"/>
    <s v="GCS"/>
    <x v="4"/>
    <n v="0"/>
    <x v="16"/>
  </r>
  <r>
    <x v="2"/>
    <x v="7"/>
    <x v="17"/>
    <s v="J.McGovern"/>
    <s v="WCE"/>
    <x v="2"/>
    <n v="0"/>
    <x v="0"/>
  </r>
  <r>
    <x v="2"/>
    <x v="7"/>
    <x v="17"/>
    <s v="D.Sheed"/>
    <s v="WCE"/>
    <x v="1"/>
    <n v="0"/>
    <x v="24"/>
  </r>
  <r>
    <x v="2"/>
    <x v="7"/>
    <x v="17"/>
    <s v="T.Langdon"/>
    <s v="COL"/>
    <x v="2"/>
    <n v="0"/>
    <x v="146"/>
  </r>
  <r>
    <x v="2"/>
    <x v="7"/>
    <x v="17"/>
    <s v="A.Treloar"/>
    <s v="COL"/>
    <x v="1"/>
    <n v="0"/>
    <x v="99"/>
  </r>
  <r>
    <x v="2"/>
    <x v="7"/>
    <x v="17"/>
    <s v="B.Acres"/>
    <s v="STK"/>
    <x v="0"/>
    <n v="0"/>
    <x v="33"/>
  </r>
  <r>
    <x v="2"/>
    <x v="7"/>
    <x v="17"/>
    <s v="J.Berry"/>
    <s v="BRL"/>
    <x v="1"/>
    <n v="0"/>
    <x v="39"/>
  </r>
  <r>
    <x v="2"/>
    <x v="7"/>
    <x v="17"/>
    <s v="L.Neale"/>
    <s v="BRL"/>
    <x v="1"/>
    <n v="109"/>
    <x v="60"/>
  </r>
  <r>
    <x v="2"/>
    <x v="7"/>
    <x v="17"/>
    <s v="L.Dahlhaus"/>
    <s v="GEE"/>
    <x v="0"/>
    <n v="0"/>
    <x v="42"/>
  </r>
  <r>
    <x v="2"/>
    <x v="7"/>
    <x v="17"/>
    <s v="G.Ablett"/>
    <s v="GEE"/>
    <x v="1"/>
    <n v="0"/>
    <x v="33"/>
  </r>
  <r>
    <x v="2"/>
    <x v="7"/>
    <x v="17"/>
    <s v="C.Guthrie"/>
    <s v="GEE"/>
    <x v="2"/>
    <n v="0"/>
    <x v="9"/>
  </r>
  <r>
    <x v="2"/>
    <x v="7"/>
    <x v="17"/>
    <s v="J.Johannisen"/>
    <s v="WBD"/>
    <x v="2"/>
    <n v="0"/>
    <x v="43"/>
  </r>
  <r>
    <x v="2"/>
    <x v="7"/>
    <x v="17"/>
    <s v="T.McLean"/>
    <s v="WBD"/>
    <x v="0"/>
    <n v="0"/>
    <x v="97"/>
  </r>
  <r>
    <x v="2"/>
    <x v="7"/>
    <x v="17"/>
    <s v="R.Lobb"/>
    <s v="FRE"/>
    <x v="0"/>
    <n v="0"/>
    <x v="81"/>
  </r>
  <r>
    <x v="2"/>
    <x v="7"/>
    <x v="17"/>
    <s v="T.Goldstein"/>
    <s v="NTH"/>
    <x v="3"/>
    <n v="0"/>
    <x v="55"/>
  </r>
  <r>
    <x v="2"/>
    <x v="7"/>
    <x v="17"/>
    <s v="D.Houston"/>
    <s v="PTA"/>
    <x v="2"/>
    <n v="0"/>
    <x v="41"/>
  </r>
  <r>
    <x v="2"/>
    <x v="7"/>
    <x v="17"/>
    <s v="J.Westhoff"/>
    <s v="PTA"/>
    <x v="0"/>
    <n v="0"/>
    <x v="120"/>
  </r>
  <r>
    <x v="2"/>
    <x v="7"/>
    <x v="17"/>
    <s v="D.Martin"/>
    <s v="RIC"/>
    <x v="1"/>
    <n v="92"/>
    <x v="25"/>
  </r>
  <r>
    <x v="2"/>
    <x v="7"/>
    <x v="17"/>
    <s v="S.Coniglio"/>
    <s v="GWS"/>
    <x v="1"/>
    <n v="0"/>
    <x v="7"/>
  </r>
  <r>
    <x v="2"/>
    <x v="7"/>
    <x v="17"/>
    <s v="C.Blakely"/>
    <s v="FRE"/>
    <x v="4"/>
    <n v="0"/>
    <x v="16"/>
  </r>
  <r>
    <x v="2"/>
    <x v="7"/>
    <x v="17"/>
    <s v="L.Franklin"/>
    <s v="SYD"/>
    <x v="4"/>
    <n v="0"/>
    <x v="16"/>
  </r>
  <r>
    <x v="2"/>
    <x v="7"/>
    <x v="17"/>
    <s v="K.Simpson"/>
    <s v="CAR"/>
    <x v="4"/>
    <n v="0"/>
    <x v="16"/>
  </r>
  <r>
    <x v="2"/>
    <x v="7"/>
    <x v="17"/>
    <s v="S.Walsh"/>
    <s v="CAR"/>
    <x v="4"/>
    <n v="0"/>
    <x v="39"/>
  </r>
  <r>
    <x v="2"/>
    <x v="7"/>
    <x v="18"/>
    <s v="C.Salem"/>
    <s v="MEL"/>
    <x v="2"/>
    <n v="0"/>
    <x v="90"/>
  </r>
  <r>
    <x v="2"/>
    <x v="7"/>
    <x v="18"/>
    <s v="C.Oliver"/>
    <s v="MEL"/>
    <x v="1"/>
    <n v="0"/>
    <x v="173"/>
  </r>
  <r>
    <x v="2"/>
    <x v="7"/>
    <x v="18"/>
    <s v="A.Gaff"/>
    <s v="WCE"/>
    <x v="1"/>
    <n v="0"/>
    <x v="99"/>
  </r>
  <r>
    <x v="2"/>
    <x v="7"/>
    <x v="18"/>
    <s v="S.Sidebottom"/>
    <s v="COL"/>
    <x v="1"/>
    <n v="0"/>
    <x v="47"/>
  </r>
  <r>
    <x v="2"/>
    <x v="7"/>
    <x v="18"/>
    <s v="R.Marshall"/>
    <s v="STK"/>
    <x v="0"/>
    <n v="0"/>
    <x v="1"/>
  </r>
  <r>
    <x v="2"/>
    <x v="7"/>
    <x v="18"/>
    <s v="S.Savage"/>
    <s v="STK"/>
    <x v="2"/>
    <n v="0"/>
    <x v="2"/>
  </r>
  <r>
    <x v="2"/>
    <x v="7"/>
    <x v="18"/>
    <s v="R.Sloane"/>
    <s v="ADE"/>
    <x v="1"/>
    <n v="0"/>
    <x v="26"/>
  </r>
  <r>
    <x v="2"/>
    <x v="7"/>
    <x v="18"/>
    <s v="T.Lynch"/>
    <s v="ADE"/>
    <x v="0"/>
    <n v="0"/>
    <x v="32"/>
  </r>
  <r>
    <x v="2"/>
    <x v="7"/>
    <x v="18"/>
    <s v="S.Martin"/>
    <s v="BRL"/>
    <x v="3"/>
    <n v="0"/>
    <x v="77"/>
  </r>
  <r>
    <x v="2"/>
    <x v="7"/>
    <x v="18"/>
    <s v="T.Kelly"/>
    <s v="GEE"/>
    <x v="0"/>
    <n v="0"/>
    <x v="106"/>
  </r>
  <r>
    <x v="2"/>
    <x v="7"/>
    <x v="18"/>
    <s v="M.Hurley"/>
    <s v="ESS"/>
    <x v="2"/>
    <n v="0"/>
    <x v="62"/>
  </r>
  <r>
    <x v="2"/>
    <x v="7"/>
    <x v="18"/>
    <s v="D.Parish"/>
    <s v="ESS"/>
    <x v="0"/>
    <n v="0"/>
    <x v="39"/>
  </r>
  <r>
    <x v="2"/>
    <x v="7"/>
    <x v="18"/>
    <s v="J.Pittard"/>
    <s v="NTH"/>
    <x v="2"/>
    <n v="0"/>
    <x v="96"/>
  </r>
  <r>
    <x v="2"/>
    <x v="7"/>
    <x v="18"/>
    <s v="T.Rockliff"/>
    <s v="PTA"/>
    <x v="1"/>
    <n v="0"/>
    <x v="90"/>
  </r>
  <r>
    <x v="2"/>
    <x v="7"/>
    <x v="18"/>
    <s v="T.Boak"/>
    <s v="PTA"/>
    <x v="0"/>
    <n v="107"/>
    <x v="55"/>
  </r>
  <r>
    <x v="2"/>
    <x v="7"/>
    <x v="18"/>
    <s v="J.Harbrow"/>
    <s v="GCS"/>
    <x v="2"/>
    <n v="0"/>
    <x v="79"/>
  </r>
  <r>
    <x v="2"/>
    <x v="7"/>
    <x v="18"/>
    <s v="L.Shiels"/>
    <s v="HAW"/>
    <x v="1"/>
    <n v="0"/>
    <x v="47"/>
  </r>
  <r>
    <x v="2"/>
    <x v="7"/>
    <x v="18"/>
    <s v="T.Taranto"/>
    <s v="GWS"/>
    <x v="1"/>
    <n v="94"/>
    <x v="2"/>
  </r>
  <r>
    <x v="2"/>
    <x v="7"/>
    <x v="18"/>
    <s v="W.Milera"/>
    <s v="ADE"/>
    <x v="4"/>
    <n v="0"/>
    <x v="16"/>
  </r>
  <r>
    <x v="2"/>
    <x v="7"/>
    <x v="18"/>
    <s v="Z.Tuohy"/>
    <s v="GEE"/>
    <x v="4"/>
    <n v="0"/>
    <x v="13"/>
  </r>
  <r>
    <x v="2"/>
    <x v="7"/>
    <x v="18"/>
    <s v="W.Drew"/>
    <s v="PTA"/>
    <x v="4"/>
    <n v="0"/>
    <x v="13"/>
  </r>
  <r>
    <x v="2"/>
    <x v="7"/>
    <x v="18"/>
    <s v="R.Henderson"/>
    <s v="HAW"/>
    <x v="4"/>
    <n v="0"/>
    <x v="20"/>
  </r>
  <r>
    <x v="2"/>
    <x v="7"/>
    <x v="19"/>
    <s v="B.Sheppard"/>
    <s v="WCE"/>
    <x v="2"/>
    <n v="0"/>
    <x v="96"/>
  </r>
  <r>
    <x v="2"/>
    <x v="7"/>
    <x v="19"/>
    <s v="L.Shuey"/>
    <s v="WCE"/>
    <x v="1"/>
    <n v="0"/>
    <x v="40"/>
  </r>
  <r>
    <x v="2"/>
    <x v="7"/>
    <x v="19"/>
    <s v="J.Redden"/>
    <s v="WCE"/>
    <x v="1"/>
    <n v="0"/>
    <x v="52"/>
  </r>
  <r>
    <x v="2"/>
    <x v="7"/>
    <x v="19"/>
    <s v="D.Moore"/>
    <s v="COL"/>
    <x v="0"/>
    <n v="0"/>
    <x v="77"/>
  </r>
  <r>
    <x v="2"/>
    <x v="7"/>
    <x v="19"/>
    <s v="J.Gresham"/>
    <s v="STK"/>
    <x v="0"/>
    <n v="0"/>
    <x v="58"/>
  </r>
  <r>
    <x v="2"/>
    <x v="7"/>
    <x v="19"/>
    <s v="A.Witherden"/>
    <s v="BRL"/>
    <x v="2"/>
    <n v="0"/>
    <x v="55"/>
  </r>
  <r>
    <x v="2"/>
    <x v="7"/>
    <x v="19"/>
    <s v="C.Cameron"/>
    <s v="BRL"/>
    <x v="0"/>
    <n v="0"/>
    <x v="84"/>
  </r>
  <r>
    <x v="2"/>
    <x v="7"/>
    <x v="19"/>
    <s v="D.Zorko"/>
    <s v="BRL"/>
    <x v="1"/>
    <n v="0"/>
    <x v="60"/>
  </r>
  <r>
    <x v="2"/>
    <x v="7"/>
    <x v="19"/>
    <s v="D.Rich"/>
    <s v="BRL"/>
    <x v="2"/>
    <n v="0"/>
    <x v="35"/>
  </r>
  <r>
    <x v="2"/>
    <x v="7"/>
    <x v="19"/>
    <s v="R.Stanley"/>
    <s v="GEE"/>
    <x v="3"/>
    <n v="0"/>
    <x v="44"/>
  </r>
  <r>
    <x v="2"/>
    <x v="7"/>
    <x v="19"/>
    <s v="P.Dangerfield"/>
    <s v="GEE"/>
    <x v="0"/>
    <n v="0"/>
    <x v="25"/>
  </r>
  <r>
    <x v="2"/>
    <x v="7"/>
    <x v="19"/>
    <s v="M.Bontempelli"/>
    <s v="WBD"/>
    <x v="1"/>
    <n v="0"/>
    <x v="25"/>
  </r>
  <r>
    <x v="2"/>
    <x v="7"/>
    <x v="19"/>
    <s v="D.Zaharakis"/>
    <s v="ESS"/>
    <x v="1"/>
    <n v="0"/>
    <x v="54"/>
  </r>
  <r>
    <x v="2"/>
    <x v="7"/>
    <x v="19"/>
    <s v="D.Smith"/>
    <s v="ESS"/>
    <x v="0"/>
    <n v="0"/>
    <x v="0"/>
  </r>
  <r>
    <x v="2"/>
    <x v="7"/>
    <x v="19"/>
    <s v="L.Ryan"/>
    <s v="FRE"/>
    <x v="2"/>
    <n v="109"/>
    <x v="69"/>
  </r>
  <r>
    <x v="2"/>
    <x v="7"/>
    <x v="19"/>
    <s v="D.Prestia"/>
    <s v="RIC"/>
    <x v="1"/>
    <n v="0"/>
    <x v="0"/>
  </r>
  <r>
    <x v="2"/>
    <x v="7"/>
    <x v="19"/>
    <s v="D.Thomas"/>
    <s v="CAR"/>
    <x v="2"/>
    <n v="0"/>
    <x v="11"/>
  </r>
  <r>
    <x v="2"/>
    <x v="7"/>
    <x v="19"/>
    <s v="J.Kelly"/>
    <s v="GWS"/>
    <x v="1"/>
    <n v="0"/>
    <x v="149"/>
  </r>
  <r>
    <x v="2"/>
    <x v="7"/>
    <x v="19"/>
    <s v="G.Rohan"/>
    <s v="GEE"/>
    <x v="4"/>
    <n v="0"/>
    <x v="100"/>
  </r>
  <r>
    <x v="2"/>
    <x v="7"/>
    <x v="19"/>
    <s v="H.Crozier"/>
    <s v="WBD"/>
    <x v="4"/>
    <n v="0"/>
    <x v="49"/>
  </r>
  <r>
    <x v="2"/>
    <x v="7"/>
    <x v="19"/>
    <s v="R.Gray"/>
    <s v="PTA"/>
    <x v="4"/>
    <n v="0"/>
    <x v="16"/>
  </r>
  <r>
    <x v="2"/>
    <x v="7"/>
    <x v="19"/>
    <s v="T.Nankervis"/>
    <s v="RIC"/>
    <x v="4"/>
    <n v="0"/>
    <x v="112"/>
  </r>
  <r>
    <x v="2"/>
    <x v="7"/>
    <x v="20"/>
    <s v="M.Gawn"/>
    <s v="MEL"/>
    <x v="3"/>
    <n v="0"/>
    <x v="99"/>
  </r>
  <r>
    <x v="2"/>
    <x v="7"/>
    <x v="20"/>
    <s v="S.Pendlebury"/>
    <s v="COL"/>
    <x v="1"/>
    <n v="101"/>
    <x v="69"/>
  </r>
  <r>
    <x v="2"/>
    <x v="7"/>
    <x v="20"/>
    <s v="B.Crouch"/>
    <s v="ADE"/>
    <x v="1"/>
    <n v="0"/>
    <x v="25"/>
  </r>
  <r>
    <x v="2"/>
    <x v="7"/>
    <x v="20"/>
    <s v="M.Wallis"/>
    <s v="WBD"/>
    <x v="0"/>
    <n v="0"/>
    <x v="21"/>
  </r>
  <r>
    <x v="2"/>
    <x v="7"/>
    <x v="20"/>
    <s v="A.Saad"/>
    <s v="ESS"/>
    <x v="2"/>
    <n v="0"/>
    <x v="42"/>
  </r>
  <r>
    <x v="2"/>
    <x v="7"/>
    <x v="20"/>
    <s v="Z.Merrett"/>
    <s v="ESS"/>
    <x v="1"/>
    <n v="0"/>
    <x v="76"/>
  </r>
  <r>
    <x v="2"/>
    <x v="7"/>
    <x v="20"/>
    <s v="B.Matera"/>
    <s v="FRE"/>
    <x v="0"/>
    <n v="0"/>
    <x v="88"/>
  </r>
  <r>
    <x v="2"/>
    <x v="7"/>
    <x v="20"/>
    <s v="C.Mills"/>
    <s v="SYD"/>
    <x v="2"/>
    <n v="0"/>
    <x v="67"/>
  </r>
  <r>
    <x v="2"/>
    <x v="7"/>
    <x v="20"/>
    <s v="G.Hewett"/>
    <s v="SYD"/>
    <x v="1"/>
    <n v="0"/>
    <x v="21"/>
  </r>
  <r>
    <x v="2"/>
    <x v="7"/>
    <x v="20"/>
    <s v="D.Rampe"/>
    <s v="SYD"/>
    <x v="2"/>
    <n v="0"/>
    <x v="3"/>
  </r>
  <r>
    <x v="2"/>
    <x v="7"/>
    <x v="20"/>
    <s v="D.Swallow"/>
    <s v="GCS"/>
    <x v="1"/>
    <n v="0"/>
    <x v="48"/>
  </r>
  <r>
    <x v="2"/>
    <x v="7"/>
    <x v="20"/>
    <s v="J.O'Meara"/>
    <s v="HAW"/>
    <x v="1"/>
    <n v="96"/>
    <x v="43"/>
  </r>
  <r>
    <x v="2"/>
    <x v="7"/>
    <x v="20"/>
    <s v="J.Worpel"/>
    <s v="HAW"/>
    <x v="0"/>
    <n v="0"/>
    <x v="69"/>
  </r>
  <r>
    <x v="2"/>
    <x v="7"/>
    <x v="20"/>
    <s v="B.Ellis"/>
    <s v="RIC"/>
    <x v="2"/>
    <n v="0"/>
    <x v="53"/>
  </r>
  <r>
    <x v="2"/>
    <x v="7"/>
    <x v="20"/>
    <s v="L.Baker"/>
    <s v="RIC"/>
    <x v="0"/>
    <n v="0"/>
    <x v="6"/>
  </r>
  <r>
    <x v="2"/>
    <x v="7"/>
    <x v="20"/>
    <s v="A.Tomlinson"/>
    <s v="GWS"/>
    <x v="1"/>
    <n v="0"/>
    <x v="0"/>
  </r>
  <r>
    <x v="2"/>
    <x v="7"/>
    <x v="20"/>
    <s v="J.Finlayson"/>
    <s v="GWS"/>
    <x v="2"/>
    <n v="0"/>
    <x v="1"/>
  </r>
  <r>
    <x v="2"/>
    <x v="7"/>
    <x v="20"/>
    <s v="J.Cameron"/>
    <s v="GWS"/>
    <x v="0"/>
    <n v="89"/>
    <x v="34"/>
  </r>
  <r>
    <x v="2"/>
    <x v="7"/>
    <x v="20"/>
    <s v="D.Beams"/>
    <s v="COL"/>
    <x v="4"/>
    <n v="0"/>
    <x v="16"/>
  </r>
  <r>
    <x v="2"/>
    <x v="7"/>
    <x v="20"/>
    <s v="L.Hodge"/>
    <s v="BRL"/>
    <x v="4"/>
    <n v="0"/>
    <x v="79"/>
  </r>
  <r>
    <x v="2"/>
    <x v="7"/>
    <x v="20"/>
    <s v="J.Short"/>
    <s v="RIC"/>
    <x v="4"/>
    <n v="0"/>
    <x v="16"/>
  </r>
  <r>
    <x v="2"/>
    <x v="7"/>
    <x v="20"/>
    <s v="L.Whitfield"/>
    <s v="GWS"/>
    <x v="4"/>
    <n v="0"/>
    <x v="16"/>
  </r>
  <r>
    <x v="2"/>
    <x v="7"/>
    <x v="21"/>
    <s v="J.Newnes"/>
    <s v="STK"/>
    <x v="0"/>
    <n v="0"/>
    <x v="23"/>
  </r>
  <r>
    <x v="2"/>
    <x v="7"/>
    <x v="21"/>
    <s v="C.Ellis-Yolmen"/>
    <s v="ADE"/>
    <x v="1"/>
    <n v="0"/>
    <x v="12"/>
  </r>
  <r>
    <x v="2"/>
    <x v="7"/>
    <x v="21"/>
    <s v="H.Andrews"/>
    <s v="BRL"/>
    <x v="2"/>
    <n v="0"/>
    <x v="52"/>
  </r>
  <r>
    <x v="2"/>
    <x v="7"/>
    <x v="21"/>
    <s v="M.Blicavs"/>
    <s v="GEE"/>
    <x v="2"/>
    <n v="0"/>
    <x v="11"/>
  </r>
  <r>
    <x v="2"/>
    <x v="7"/>
    <x v="21"/>
    <s v="T.Hawkins"/>
    <s v="GEE"/>
    <x v="0"/>
    <n v="0"/>
    <x v="47"/>
  </r>
  <r>
    <x v="2"/>
    <x v="7"/>
    <x v="21"/>
    <s v="J.Selwood"/>
    <s v="GEE"/>
    <x v="1"/>
    <n v="0"/>
    <x v="16"/>
  </r>
  <r>
    <x v="2"/>
    <x v="7"/>
    <x v="21"/>
    <s v="L.Hunter"/>
    <s v="WBD"/>
    <x v="1"/>
    <n v="0"/>
    <x v="40"/>
  </r>
  <r>
    <x v="2"/>
    <x v="7"/>
    <x v="21"/>
    <s v="T.Liberatore"/>
    <s v="WBD"/>
    <x v="1"/>
    <n v="0"/>
    <x v="6"/>
  </r>
  <r>
    <x v="2"/>
    <x v="7"/>
    <x v="21"/>
    <s v="T.Bellchambers"/>
    <s v="ESS"/>
    <x v="3"/>
    <n v="108"/>
    <x v="12"/>
  </r>
  <r>
    <x v="2"/>
    <x v="7"/>
    <x v="21"/>
    <s v="N.Fyfe"/>
    <s v="FRE"/>
    <x v="1"/>
    <n v="0"/>
    <x v="107"/>
  </r>
  <r>
    <x v="2"/>
    <x v="7"/>
    <x v="21"/>
    <s v="B.Cunnington"/>
    <s v="NTH"/>
    <x v="1"/>
    <n v="109"/>
    <x v="1"/>
  </r>
  <r>
    <x v="2"/>
    <x v="7"/>
    <x v="21"/>
    <s v="J.Ziebell"/>
    <s v="NTH"/>
    <x v="0"/>
    <n v="0"/>
    <x v="91"/>
  </r>
  <r>
    <x v="2"/>
    <x v="7"/>
    <x v="21"/>
    <s v="L.Weller"/>
    <s v="GCS"/>
    <x v="2"/>
    <n v="0"/>
    <x v="10"/>
  </r>
  <r>
    <x v="2"/>
    <x v="7"/>
    <x v="21"/>
    <s v="B.Hardwick"/>
    <s v="HAW"/>
    <x v="2"/>
    <n v="0"/>
    <x v="69"/>
  </r>
  <r>
    <x v="2"/>
    <x v="7"/>
    <x v="21"/>
    <s v="J.Gunston"/>
    <s v="HAW"/>
    <x v="0"/>
    <n v="0"/>
    <x v="43"/>
  </r>
  <r>
    <x v="2"/>
    <x v="7"/>
    <x v="21"/>
    <s v="P.Cripps"/>
    <s v="CAR"/>
    <x v="1"/>
    <n v="0"/>
    <x v="20"/>
  </r>
  <r>
    <x v="2"/>
    <x v="7"/>
    <x v="21"/>
    <s v="S.Petrevski-Seton"/>
    <s v="CAR"/>
    <x v="0"/>
    <n v="0"/>
    <x v="61"/>
  </r>
  <r>
    <x v="2"/>
    <x v="7"/>
    <x v="21"/>
    <s v="N.Haynes"/>
    <s v="GWS"/>
    <x v="2"/>
    <n v="0"/>
    <x v="86"/>
  </r>
  <r>
    <x v="2"/>
    <x v="7"/>
    <x v="21"/>
    <s v="J.Anderson"/>
    <s v="NTH"/>
    <x v="4"/>
    <n v="0"/>
    <x v="44"/>
  </r>
  <r>
    <x v="2"/>
    <x v="7"/>
    <x v="21"/>
    <s v="L.Breust"/>
    <s v="HAW"/>
    <x v="4"/>
    <n v="0"/>
    <x v="42"/>
  </r>
  <r>
    <x v="2"/>
    <x v="7"/>
    <x v="21"/>
    <s v="N.Vlastuin"/>
    <s v="RIC"/>
    <x v="4"/>
    <n v="0"/>
    <x v="16"/>
  </r>
  <r>
    <x v="2"/>
    <x v="7"/>
    <x v="21"/>
    <s v="S.Mumford"/>
    <s v="GWS"/>
    <x v="4"/>
    <n v="0"/>
    <x v="16"/>
  </r>
  <r>
    <x v="2"/>
    <x v="7"/>
    <x v="22"/>
    <s v="M.Hore"/>
    <s v="MEL"/>
    <x v="2"/>
    <n v="0"/>
    <x v="24"/>
  </r>
  <r>
    <x v="2"/>
    <x v="7"/>
    <x v="22"/>
    <s v="J.Billings"/>
    <s v="STK"/>
    <x v="0"/>
    <n v="0"/>
    <x v="85"/>
  </r>
  <r>
    <x v="2"/>
    <x v="7"/>
    <x v="22"/>
    <s v="M.Crouch"/>
    <s v="ADE"/>
    <x v="1"/>
    <n v="0"/>
    <x v="86"/>
  </r>
  <r>
    <x v="2"/>
    <x v="7"/>
    <x v="22"/>
    <s v="B.Smith"/>
    <s v="ADE"/>
    <x v="2"/>
    <n v="0"/>
    <x v="0"/>
  </r>
  <r>
    <x v="2"/>
    <x v="7"/>
    <x v="22"/>
    <s v="M.Robinson"/>
    <s v="BRL"/>
    <x v="0"/>
    <n v="0"/>
    <x v="15"/>
  </r>
  <r>
    <x v="2"/>
    <x v="7"/>
    <x v="22"/>
    <s v="H.McCluggage"/>
    <s v="BRL"/>
    <x v="1"/>
    <n v="0"/>
    <x v="85"/>
  </r>
  <r>
    <x v="2"/>
    <x v="7"/>
    <x v="22"/>
    <s v="M.Suckling"/>
    <s v="WBD"/>
    <x v="2"/>
    <n v="0"/>
    <x v="47"/>
  </r>
  <r>
    <x v="2"/>
    <x v="7"/>
    <x v="22"/>
    <s v="J.Macrae"/>
    <s v="WBD"/>
    <x v="1"/>
    <n v="0"/>
    <x v="118"/>
  </r>
  <r>
    <x v="2"/>
    <x v="7"/>
    <x v="22"/>
    <s v="E.Langdon"/>
    <s v="FRE"/>
    <x v="1"/>
    <n v="0"/>
    <x v="14"/>
  </r>
  <r>
    <x v="2"/>
    <x v="7"/>
    <x v="22"/>
    <s v="S.Atley"/>
    <s v="NTH"/>
    <x v="0"/>
    <n v="0"/>
    <x v="9"/>
  </r>
  <r>
    <x v="2"/>
    <x v="7"/>
    <x v="22"/>
    <s v="S.Higgins"/>
    <s v="NTH"/>
    <x v="1"/>
    <n v="0"/>
    <x v="60"/>
  </r>
  <r>
    <x v="2"/>
    <x v="7"/>
    <x v="22"/>
    <s v="T.Dumont"/>
    <s v="NTH"/>
    <x v="1"/>
    <n v="0"/>
    <x v="24"/>
  </r>
  <r>
    <x v="2"/>
    <x v="7"/>
    <x v="22"/>
    <s v="Z.Jones"/>
    <s v="SYD"/>
    <x v="2"/>
    <n v="0"/>
    <x v="96"/>
  </r>
  <r>
    <x v="2"/>
    <x v="7"/>
    <x v="22"/>
    <s v="I.Heeney"/>
    <s v="SYD"/>
    <x v="0"/>
    <n v="0"/>
    <x v="88"/>
  </r>
  <r>
    <x v="2"/>
    <x v="7"/>
    <x v="22"/>
    <s v="T.Miller"/>
    <s v="GCS"/>
    <x v="1"/>
    <n v="0"/>
    <x v="82"/>
  </r>
  <r>
    <x v="2"/>
    <x v="7"/>
    <x v="22"/>
    <s v="J.Martin"/>
    <s v="GCS"/>
    <x v="0"/>
    <n v="0"/>
    <x v="88"/>
  </r>
  <r>
    <x v="2"/>
    <x v="7"/>
    <x v="22"/>
    <s v="B.McEvoy"/>
    <s v="HAW"/>
    <x v="3"/>
    <n v="0"/>
    <x v="57"/>
  </r>
  <r>
    <x v="2"/>
    <x v="7"/>
    <x v="22"/>
    <s v="Z.Williams"/>
    <s v="GWS"/>
    <x v="2"/>
    <n v="0"/>
    <x v="102"/>
  </r>
  <r>
    <x v="2"/>
    <x v="7"/>
    <x v="22"/>
    <s v="J.Howe"/>
    <s v="COL"/>
    <x v="4"/>
    <n v="0"/>
    <x v="102"/>
  </r>
  <r>
    <x v="2"/>
    <x v="7"/>
    <x v="22"/>
    <s v="S.Menegola"/>
    <s v="GEE"/>
    <x v="4"/>
    <n v="0"/>
    <x v="16"/>
  </r>
  <r>
    <x v="2"/>
    <x v="7"/>
    <x v="22"/>
    <s v="S.Gray"/>
    <s v="PTA"/>
    <x v="4"/>
    <n v="0"/>
    <x v="30"/>
  </r>
  <r>
    <x v="2"/>
    <x v="7"/>
    <x v="22"/>
    <s v="N.Newman"/>
    <s v="CAR"/>
    <x v="4"/>
    <n v="0"/>
    <x v="16"/>
  </r>
  <r>
    <x v="2"/>
    <x v="7"/>
    <x v="23"/>
    <s v="A.Brayshaw"/>
    <s v="MEL"/>
    <x v="1"/>
    <n v="0"/>
    <x v="74"/>
  </r>
  <r>
    <x v="2"/>
    <x v="7"/>
    <x v="23"/>
    <s v="E.Yeo"/>
    <s v="WCE"/>
    <x v="1"/>
    <n v="0"/>
    <x v="56"/>
  </r>
  <r>
    <x v="2"/>
    <x v="7"/>
    <x v="23"/>
    <s v="J.Stephenson"/>
    <s v="COL"/>
    <x v="0"/>
    <n v="0"/>
    <x v="9"/>
  </r>
  <r>
    <x v="2"/>
    <x v="7"/>
    <x v="23"/>
    <s v="B.Grundy"/>
    <s v="COL"/>
    <x v="3"/>
    <n v="0"/>
    <x v="119"/>
  </r>
  <r>
    <x v="2"/>
    <x v="7"/>
    <x v="23"/>
    <s v="J.Steele"/>
    <s v="STK"/>
    <x v="1"/>
    <n v="0"/>
    <x v="21"/>
  </r>
  <r>
    <x v="2"/>
    <x v="7"/>
    <x v="23"/>
    <s v="S.Ross"/>
    <s v="STK"/>
    <x v="1"/>
    <n v="0"/>
    <x v="10"/>
  </r>
  <r>
    <x v="2"/>
    <x v="7"/>
    <x v="23"/>
    <s v="R.Laird"/>
    <s v="ADE"/>
    <x v="2"/>
    <n v="0"/>
    <x v="47"/>
  </r>
  <r>
    <x v="2"/>
    <x v="7"/>
    <x v="23"/>
    <s v="T.Stewart"/>
    <s v="GEE"/>
    <x v="2"/>
    <n v="0"/>
    <x v="85"/>
  </r>
  <r>
    <x v="2"/>
    <x v="7"/>
    <x v="23"/>
    <s v="M.Duncan"/>
    <s v="GEE"/>
    <x v="1"/>
    <n v="0"/>
    <x v="22"/>
  </r>
  <r>
    <x v="2"/>
    <x v="7"/>
    <x v="23"/>
    <s v="C.Daniel"/>
    <s v="WBD"/>
    <x v="0"/>
    <n v="96"/>
    <x v="55"/>
  </r>
  <r>
    <x v="2"/>
    <x v="7"/>
    <x v="23"/>
    <s v="D.Shiel"/>
    <s v="ESS"/>
    <x v="1"/>
    <n v="0"/>
    <x v="102"/>
  </r>
  <r>
    <x v="2"/>
    <x v="7"/>
    <x v="23"/>
    <s v="D.Mundy"/>
    <s v="FRE"/>
    <x v="0"/>
    <n v="0"/>
    <x v="53"/>
  </r>
  <r>
    <x v="2"/>
    <x v="7"/>
    <x v="23"/>
    <s v="J.Kennedy"/>
    <s v="SYD"/>
    <x v="1"/>
    <n v="0"/>
    <x v="48"/>
  </r>
  <r>
    <x v="2"/>
    <x v="7"/>
    <x v="23"/>
    <s v="T.Papley"/>
    <s v="SYD"/>
    <x v="0"/>
    <n v="0"/>
    <x v="100"/>
  </r>
  <r>
    <x v="2"/>
    <x v="7"/>
    <x v="23"/>
    <s v="R.Burton"/>
    <s v="PTA"/>
    <x v="2"/>
    <n v="0"/>
    <x v="162"/>
  </r>
  <r>
    <x v="2"/>
    <x v="7"/>
    <x v="23"/>
    <s v="B.Houli"/>
    <s v="RIC"/>
    <x v="2"/>
    <n v="0"/>
    <x v="10"/>
  </r>
  <r>
    <x v="2"/>
    <x v="7"/>
    <x v="23"/>
    <s v="K.Lambert"/>
    <s v="RIC"/>
    <x v="0"/>
    <n v="0"/>
    <x v="53"/>
  </r>
  <r>
    <x v="2"/>
    <x v="7"/>
    <x v="23"/>
    <s v="H.Shaw"/>
    <s v="GWS"/>
    <x v="2"/>
    <n v="0"/>
    <x v="89"/>
  </r>
  <r>
    <x v="2"/>
    <x v="7"/>
    <x v="23"/>
    <s v="T.Phillips"/>
    <s v="COL"/>
    <x v="4"/>
    <n v="0"/>
    <x v="54"/>
  </r>
  <r>
    <x v="2"/>
    <x v="7"/>
    <x v="23"/>
    <s v="J.Macmillan"/>
    <s v="NTH"/>
    <x v="4"/>
    <n v="0"/>
    <x v="83"/>
  </r>
  <r>
    <x v="2"/>
    <x v="7"/>
    <x v="23"/>
    <s v="B.Ebert"/>
    <s v="PTA"/>
    <x v="4"/>
    <n v="0"/>
    <x v="16"/>
  </r>
  <r>
    <x v="2"/>
    <x v="7"/>
    <x v="23"/>
    <s v="S.Lycett"/>
    <s v="PTA"/>
    <x v="4"/>
    <n v="0"/>
    <x v="2"/>
  </r>
  <r>
    <x v="2"/>
    <x v="8"/>
    <x v="16"/>
    <s v="J.Crisp"/>
    <s v="COL"/>
    <x v="2"/>
    <n v="83"/>
    <x v="43"/>
  </r>
  <r>
    <x v="2"/>
    <x v="8"/>
    <x v="16"/>
    <s v="L.Parker"/>
    <s v="SYD"/>
    <x v="1"/>
    <n v="109"/>
    <x v="113"/>
  </r>
  <r>
    <x v="2"/>
    <x v="8"/>
    <x v="16"/>
    <s v="J.Lloyd"/>
    <s v="SYD"/>
    <x v="2"/>
    <n v="115"/>
    <x v="119"/>
  </r>
  <r>
    <x v="2"/>
    <x v="8"/>
    <x v="16"/>
    <s v="J.Sicily"/>
    <s v="HAW"/>
    <x v="2"/>
    <n v="111"/>
    <x v="7"/>
  </r>
  <r>
    <x v="2"/>
    <x v="8"/>
    <x v="16"/>
    <s v="S.Powell-Pepper"/>
    <s v="PTA"/>
    <x v="1"/>
    <n v="75"/>
    <x v="94"/>
  </r>
  <r>
    <x v="2"/>
    <x v="8"/>
    <x v="16"/>
    <s v="J.Dunkley"/>
    <s v="WBD"/>
    <x v="0"/>
    <n v="102"/>
    <x v="64"/>
  </r>
  <r>
    <x v="2"/>
    <x v="8"/>
    <x v="16"/>
    <s v="S.Hurn"/>
    <s v="WCE"/>
    <x v="2"/>
    <n v="128"/>
    <x v="129"/>
  </r>
  <r>
    <x v="2"/>
    <x v="8"/>
    <x v="16"/>
    <s v="C.Hooker"/>
    <s v="ESS"/>
    <x v="2"/>
    <n v="77"/>
    <x v="52"/>
  </r>
  <r>
    <x v="2"/>
    <x v="8"/>
    <x v="16"/>
    <s v="D.Heppell"/>
    <s v="ESS"/>
    <x v="1"/>
    <n v="94"/>
    <x v="17"/>
  </r>
  <r>
    <x v="2"/>
    <x v="8"/>
    <x v="16"/>
    <s v="B.Parfitt"/>
    <s v="GEE"/>
    <x v="0"/>
    <n v="69"/>
    <x v="42"/>
  </r>
  <r>
    <x v="2"/>
    <x v="8"/>
    <x v="16"/>
    <s v="J.Witts"/>
    <s v="GCS"/>
    <x v="3"/>
    <n v="97"/>
    <x v="52"/>
  </r>
  <r>
    <x v="2"/>
    <x v="8"/>
    <x v="16"/>
    <s v="B.Fiorini"/>
    <s v="GCS"/>
    <x v="1"/>
    <n v="93"/>
    <x v="76"/>
  </r>
  <r>
    <x v="2"/>
    <x v="8"/>
    <x v="16"/>
    <s v="J.Harmes"/>
    <s v="MEL"/>
    <x v="1"/>
    <n v="92"/>
    <x v="48"/>
  </r>
  <r>
    <x v="2"/>
    <x v="8"/>
    <x v="16"/>
    <s v="J.Hopper"/>
    <s v="GWS"/>
    <x v="1"/>
    <n v="82"/>
    <x v="43"/>
  </r>
  <r>
    <x v="2"/>
    <x v="8"/>
    <x v="16"/>
    <s v="T.Greene"/>
    <s v="GWS"/>
    <x v="0"/>
    <n v="52"/>
    <x v="10"/>
  </r>
  <r>
    <x v="2"/>
    <x v="8"/>
    <x v="16"/>
    <s v="M.Murphy"/>
    <s v="CAR"/>
    <x v="1"/>
    <n v="79"/>
    <x v="166"/>
  </r>
  <r>
    <x v="2"/>
    <x v="8"/>
    <x v="16"/>
    <s v="Z.Fisher"/>
    <s v="CAR"/>
    <x v="0"/>
    <n v="86"/>
    <x v="13"/>
  </r>
  <r>
    <x v="2"/>
    <x v="8"/>
    <x v="16"/>
    <s v="M.Walters"/>
    <s v="FRE"/>
    <x v="0"/>
    <n v="99"/>
    <x v="33"/>
  </r>
  <r>
    <x v="2"/>
    <x v="8"/>
    <x v="16"/>
    <s v="T.Adams"/>
    <s v="COL"/>
    <x v="4"/>
    <n v="90"/>
    <x v="16"/>
  </r>
  <r>
    <x v="2"/>
    <x v="8"/>
    <x v="16"/>
    <s v="J.De Goey"/>
    <s v="COL"/>
    <x v="4"/>
    <n v="99"/>
    <x v="16"/>
  </r>
  <r>
    <x v="2"/>
    <x v="8"/>
    <x v="16"/>
    <s v="O.Wines"/>
    <s v="PTA"/>
    <x v="4"/>
    <n v="79"/>
    <x v="16"/>
  </r>
  <r>
    <x v="2"/>
    <x v="8"/>
    <x v="16"/>
    <s v="T.Cotchin"/>
    <s v="RIC"/>
    <x v="4"/>
    <n v="67"/>
    <x v="16"/>
  </r>
  <r>
    <x v="2"/>
    <x v="8"/>
    <x v="19"/>
    <s v="C.Sinclair"/>
    <s v="SYD"/>
    <x v="3"/>
    <n v="53"/>
    <x v="11"/>
  </r>
  <r>
    <x v="2"/>
    <x v="8"/>
    <x v="19"/>
    <s v="B.Brown"/>
    <s v="NTH"/>
    <x v="0"/>
    <n v="92"/>
    <x v="105"/>
  </r>
  <r>
    <x v="2"/>
    <x v="8"/>
    <x v="19"/>
    <s v="M.Bontempelli"/>
    <s v="WBD"/>
    <x v="1"/>
    <n v="124"/>
    <x v="67"/>
  </r>
  <r>
    <x v="2"/>
    <x v="8"/>
    <x v="19"/>
    <s v="B.Sheppard"/>
    <s v="WCE"/>
    <x v="2"/>
    <n v="106"/>
    <x v="29"/>
  </r>
  <r>
    <x v="2"/>
    <x v="8"/>
    <x v="19"/>
    <s v="J.Cripps"/>
    <s v="WCE"/>
    <x v="0"/>
    <n v="69"/>
    <x v="43"/>
  </r>
  <r>
    <x v="2"/>
    <x v="8"/>
    <x v="19"/>
    <s v="L.Shuey"/>
    <s v="WCE"/>
    <x v="1"/>
    <n v="107"/>
    <x v="15"/>
  </r>
  <r>
    <x v="2"/>
    <x v="8"/>
    <x v="19"/>
    <s v="J.Redden"/>
    <s v="WCE"/>
    <x v="1"/>
    <n v="81"/>
    <x v="91"/>
  </r>
  <r>
    <x v="2"/>
    <x v="8"/>
    <x v="19"/>
    <s v="D.Zaharakis"/>
    <s v="ESS"/>
    <x v="1"/>
    <n v="93"/>
    <x v="60"/>
  </r>
  <r>
    <x v="2"/>
    <x v="8"/>
    <x v="19"/>
    <s v="P.Dangerfield"/>
    <s v="GEE"/>
    <x v="0"/>
    <n v="74"/>
    <x v="56"/>
  </r>
  <r>
    <x v="2"/>
    <x v="8"/>
    <x v="19"/>
    <s v="S.Edwards"/>
    <s v="RIC"/>
    <x v="0"/>
    <n v="80"/>
    <x v="31"/>
  </r>
  <r>
    <x v="2"/>
    <x v="8"/>
    <x v="19"/>
    <s v="D.Prestia"/>
    <s v="RIC"/>
    <x v="1"/>
    <n v="85"/>
    <x v="43"/>
  </r>
  <r>
    <x v="2"/>
    <x v="8"/>
    <x v="19"/>
    <s v="J.Kelly"/>
    <s v="GWS"/>
    <x v="1"/>
    <n v="106"/>
    <x v="134"/>
  </r>
  <r>
    <x v="2"/>
    <x v="8"/>
    <x v="19"/>
    <s v="D.Thomas"/>
    <s v="CAR"/>
    <x v="2"/>
    <n v="91"/>
    <x v="100"/>
  </r>
  <r>
    <x v="2"/>
    <x v="8"/>
    <x v="19"/>
    <s v="J.Gresham"/>
    <s v="STK"/>
    <x v="0"/>
    <n v="57"/>
    <x v="21"/>
  </r>
  <r>
    <x v="2"/>
    <x v="8"/>
    <x v="19"/>
    <s v="D.Zorko"/>
    <s v="BRL"/>
    <x v="1"/>
    <n v="95"/>
    <x v="37"/>
  </r>
  <r>
    <x v="2"/>
    <x v="8"/>
    <x v="19"/>
    <s v="A.Witherden"/>
    <s v="BRL"/>
    <x v="2"/>
    <n v="80"/>
    <x v="1"/>
  </r>
  <r>
    <x v="2"/>
    <x v="8"/>
    <x v="19"/>
    <s v="D.Rich"/>
    <s v="BRL"/>
    <x v="2"/>
    <n v="89"/>
    <x v="1"/>
  </r>
  <r>
    <x v="2"/>
    <x v="8"/>
    <x v="19"/>
    <s v="L.Ryan"/>
    <s v="FRE"/>
    <x v="2"/>
    <n v="92"/>
    <x v="94"/>
  </r>
  <r>
    <x v="2"/>
    <x v="8"/>
    <x v="19"/>
    <s v="D.Moore"/>
    <s v="COL"/>
    <x v="4"/>
    <n v="62"/>
    <x v="16"/>
  </r>
  <r>
    <x v="2"/>
    <x v="8"/>
    <x v="19"/>
    <s v="R.Gray"/>
    <s v="PTA"/>
    <x v="4"/>
    <n v="73"/>
    <x v="16"/>
  </r>
  <r>
    <x v="2"/>
    <x v="8"/>
    <x v="19"/>
    <s v="H.Crozier"/>
    <s v="WBD"/>
    <x v="4"/>
    <n v="92"/>
    <x v="71"/>
  </r>
  <r>
    <x v="2"/>
    <x v="8"/>
    <x v="19"/>
    <s v="R.Stanley"/>
    <s v="GEE"/>
    <x v="4"/>
    <n v="82"/>
    <x v="16"/>
  </r>
  <r>
    <x v="2"/>
    <x v="8"/>
    <x v="17"/>
    <s v="A.Treloar"/>
    <s v="COL"/>
    <x v="1"/>
    <n v="117"/>
    <x v="40"/>
  </r>
  <r>
    <x v="2"/>
    <x v="8"/>
    <x v="17"/>
    <s v="D.Houston"/>
    <s v="PTA"/>
    <x v="2"/>
    <n v="79"/>
    <x v="102"/>
  </r>
  <r>
    <x v="2"/>
    <x v="8"/>
    <x v="17"/>
    <s v="J.Westhoff"/>
    <s v="PTA"/>
    <x v="0"/>
    <n v="66"/>
    <x v="29"/>
  </r>
  <r>
    <x v="2"/>
    <x v="8"/>
    <x v="17"/>
    <s v="T.Goldstein"/>
    <s v="NTH"/>
    <x v="3"/>
    <n v="107"/>
    <x v="99"/>
  </r>
  <r>
    <x v="2"/>
    <x v="8"/>
    <x v="17"/>
    <s v="J.Johannisen"/>
    <s v="WBD"/>
    <x v="2"/>
    <n v="92"/>
    <x v="42"/>
  </r>
  <r>
    <x v="2"/>
    <x v="8"/>
    <x v="17"/>
    <s v="T.McLean"/>
    <s v="WBD"/>
    <x v="0"/>
    <n v="74"/>
    <x v="21"/>
  </r>
  <r>
    <x v="2"/>
    <x v="8"/>
    <x v="17"/>
    <s v="J.McGovern"/>
    <s v="WCE"/>
    <x v="2"/>
    <n v="76"/>
    <x v="72"/>
  </r>
  <r>
    <x v="2"/>
    <x v="8"/>
    <x v="17"/>
    <s v="D.Sheed"/>
    <s v="WCE"/>
    <x v="1"/>
    <n v="88"/>
    <x v="72"/>
  </r>
  <r>
    <x v="2"/>
    <x v="8"/>
    <x v="17"/>
    <s v="C.Guthrie"/>
    <s v="GEE"/>
    <x v="2"/>
    <n v="81"/>
    <x v="49"/>
  </r>
  <r>
    <x v="2"/>
    <x v="8"/>
    <x v="17"/>
    <s v="L.Dahlhaus"/>
    <s v="GEE"/>
    <x v="0"/>
    <n v="92"/>
    <x v="21"/>
  </r>
  <r>
    <x v="2"/>
    <x v="8"/>
    <x v="17"/>
    <s v="G.Ablett"/>
    <s v="GEE"/>
    <x v="1"/>
    <n v="114"/>
    <x v="61"/>
  </r>
  <r>
    <x v="2"/>
    <x v="8"/>
    <x v="17"/>
    <s v="D.Martin"/>
    <s v="RIC"/>
    <x v="1"/>
    <n v="99"/>
    <x v="81"/>
  </r>
  <r>
    <x v="2"/>
    <x v="8"/>
    <x v="17"/>
    <s v="S.Walsh"/>
    <s v="CAR"/>
    <x v="1"/>
    <n v="95"/>
    <x v="94"/>
  </r>
  <r>
    <x v="2"/>
    <x v="8"/>
    <x v="17"/>
    <s v="B.Acres"/>
    <s v="STK"/>
    <x v="0"/>
    <n v="77"/>
    <x v="98"/>
  </r>
  <r>
    <x v="2"/>
    <x v="8"/>
    <x v="17"/>
    <s v="J.Berry"/>
    <s v="BRL"/>
    <x v="1"/>
    <n v="103"/>
    <x v="17"/>
  </r>
  <r>
    <x v="2"/>
    <x v="8"/>
    <x v="17"/>
    <s v="L.Neale"/>
    <s v="BRL"/>
    <x v="1"/>
    <n v="119"/>
    <x v="131"/>
  </r>
  <r>
    <x v="2"/>
    <x v="8"/>
    <x v="17"/>
    <s v="C.Blakely"/>
    <s v="FRE"/>
    <x v="2"/>
    <n v="73"/>
    <x v="64"/>
  </r>
  <r>
    <x v="2"/>
    <x v="8"/>
    <x v="17"/>
    <s v="R.Lobb"/>
    <s v="FRE"/>
    <x v="0"/>
    <n v="99"/>
    <x v="51"/>
  </r>
  <r>
    <x v="2"/>
    <x v="8"/>
    <x v="17"/>
    <s v="T.Langdon"/>
    <s v="COL"/>
    <x v="4"/>
    <n v="87"/>
    <x v="46"/>
  </r>
  <r>
    <x v="2"/>
    <x v="8"/>
    <x v="17"/>
    <s v="L.Franklin"/>
    <s v="SYD"/>
    <x v="4"/>
    <n v="76"/>
    <x v="16"/>
  </r>
  <r>
    <x v="2"/>
    <x v="8"/>
    <x v="17"/>
    <s v="S.Coniglio"/>
    <s v="GWS"/>
    <x v="4"/>
    <n v="105"/>
    <x v="16"/>
  </r>
  <r>
    <x v="2"/>
    <x v="8"/>
    <x v="17"/>
    <s v="K.Simpson"/>
    <s v="CAR"/>
    <x v="4"/>
    <n v="69"/>
    <x v="16"/>
  </r>
  <r>
    <x v="2"/>
    <x v="8"/>
    <x v="21"/>
    <s v="B.Hardwick"/>
    <s v="HAW"/>
    <x v="2"/>
    <n v="79"/>
    <x v="0"/>
  </r>
  <r>
    <x v="2"/>
    <x v="8"/>
    <x v="21"/>
    <s v="J.Gunston"/>
    <s v="HAW"/>
    <x v="0"/>
    <n v="76"/>
    <x v="44"/>
  </r>
  <r>
    <x v="2"/>
    <x v="8"/>
    <x v="21"/>
    <s v="J.Ziebell"/>
    <s v="NTH"/>
    <x v="0"/>
    <n v="79"/>
    <x v="123"/>
  </r>
  <r>
    <x v="2"/>
    <x v="8"/>
    <x v="21"/>
    <s v="B.Cunnington"/>
    <s v="NTH"/>
    <x v="1"/>
    <n v="115"/>
    <x v="95"/>
  </r>
  <r>
    <x v="2"/>
    <x v="8"/>
    <x v="21"/>
    <s v="L.Hunter"/>
    <s v="WBD"/>
    <x v="1"/>
    <n v="106"/>
    <x v="33"/>
  </r>
  <r>
    <x v="2"/>
    <x v="8"/>
    <x v="21"/>
    <s v="T.Liberatore"/>
    <s v="WBD"/>
    <x v="1"/>
    <n v="72"/>
    <x v="96"/>
  </r>
  <r>
    <x v="2"/>
    <x v="8"/>
    <x v="21"/>
    <s v="C.Ellis-Yolmen"/>
    <s v="ADE"/>
    <x v="1"/>
    <n v="90"/>
    <x v="82"/>
  </r>
  <r>
    <x v="2"/>
    <x v="8"/>
    <x v="21"/>
    <s v="T.Hawkins"/>
    <s v="GEE"/>
    <x v="0"/>
    <n v="99"/>
    <x v="33"/>
  </r>
  <r>
    <x v="2"/>
    <x v="8"/>
    <x v="21"/>
    <s v="J.Selwood"/>
    <s v="GEE"/>
    <x v="1"/>
    <n v="90"/>
    <x v="85"/>
  </r>
  <r>
    <x v="2"/>
    <x v="8"/>
    <x v="21"/>
    <s v="N.Vlastuin"/>
    <s v="RIC"/>
    <x v="2"/>
    <n v="101"/>
    <x v="8"/>
  </r>
  <r>
    <x v="2"/>
    <x v="8"/>
    <x v="21"/>
    <s v="L.Weller"/>
    <s v="GCS"/>
    <x v="2"/>
    <n v="86"/>
    <x v="83"/>
  </r>
  <r>
    <x v="2"/>
    <x v="8"/>
    <x v="21"/>
    <s v="S.Mumford"/>
    <s v="GWS"/>
    <x v="3"/>
    <n v="88"/>
    <x v="2"/>
  </r>
  <r>
    <x v="2"/>
    <x v="8"/>
    <x v="21"/>
    <s v="N.Haynes"/>
    <s v="GWS"/>
    <x v="2"/>
    <n v="89"/>
    <x v="96"/>
  </r>
  <r>
    <x v="2"/>
    <x v="8"/>
    <x v="21"/>
    <s v="P.Cripps"/>
    <s v="CAR"/>
    <x v="1"/>
    <n v="140"/>
    <x v="77"/>
  </r>
  <r>
    <x v="2"/>
    <x v="8"/>
    <x v="21"/>
    <s v="S.Petrevski-Seton"/>
    <s v="CAR"/>
    <x v="0"/>
    <n v="75"/>
    <x v="87"/>
  </r>
  <r>
    <x v="2"/>
    <x v="8"/>
    <x v="21"/>
    <s v="J.Newnes"/>
    <s v="STK"/>
    <x v="0"/>
    <n v="101"/>
    <x v="14"/>
  </r>
  <r>
    <x v="2"/>
    <x v="8"/>
    <x v="21"/>
    <s v="H.Andrews"/>
    <s v="BRL"/>
    <x v="2"/>
    <n v="80"/>
    <x v="21"/>
  </r>
  <r>
    <x v="2"/>
    <x v="8"/>
    <x v="21"/>
    <s v="N.Fyfe"/>
    <s v="FRE"/>
    <x v="1"/>
    <n v="92"/>
    <x v="35"/>
  </r>
  <r>
    <x v="2"/>
    <x v="8"/>
    <x v="21"/>
    <s v="L.Breust"/>
    <s v="HAW"/>
    <x v="4"/>
    <n v="71"/>
    <x v="83"/>
  </r>
  <r>
    <x v="2"/>
    <x v="8"/>
    <x v="21"/>
    <s v="J.Polec"/>
    <s v="NTH"/>
    <x v="4"/>
    <n v="77"/>
    <x v="99"/>
  </r>
  <r>
    <x v="2"/>
    <x v="8"/>
    <x v="21"/>
    <s v="L.Brown"/>
    <s v="ADE"/>
    <x v="4"/>
    <n v="57"/>
    <x v="29"/>
  </r>
  <r>
    <x v="2"/>
    <x v="8"/>
    <x v="21"/>
    <s v="T.Bellchambers"/>
    <s v="ESS"/>
    <x v="4"/>
    <n v="104"/>
    <x v="51"/>
  </r>
  <r>
    <x v="2"/>
    <x v="8"/>
    <x v="18"/>
    <s v="S.Sidebottom"/>
    <s v="COL"/>
    <x v="1"/>
    <n v="88"/>
    <x v="20"/>
  </r>
  <r>
    <x v="2"/>
    <x v="8"/>
    <x v="18"/>
    <s v="R.Henderson"/>
    <s v="HAW"/>
    <x v="1"/>
    <n v="102"/>
    <x v="35"/>
  </r>
  <r>
    <x v="2"/>
    <x v="8"/>
    <x v="18"/>
    <s v="T.Rockliff"/>
    <s v="PTA"/>
    <x v="1"/>
    <n v="104"/>
    <x v="8"/>
  </r>
  <r>
    <x v="2"/>
    <x v="8"/>
    <x v="18"/>
    <s v="T.Boak"/>
    <s v="PTA"/>
    <x v="0"/>
    <n v="99"/>
    <x v="10"/>
  </r>
  <r>
    <x v="2"/>
    <x v="8"/>
    <x v="18"/>
    <s v="J.Pittard"/>
    <s v="NTH"/>
    <x v="2"/>
    <n v="97"/>
    <x v="13"/>
  </r>
  <r>
    <x v="2"/>
    <x v="8"/>
    <x v="18"/>
    <s v="T.Lynch"/>
    <s v="ADE"/>
    <x v="0"/>
    <n v="74"/>
    <x v="47"/>
  </r>
  <r>
    <x v="2"/>
    <x v="8"/>
    <x v="18"/>
    <s v="R.Sloane"/>
    <s v="ADE"/>
    <x v="1"/>
    <n v="102"/>
    <x v="22"/>
  </r>
  <r>
    <x v="2"/>
    <x v="8"/>
    <x v="18"/>
    <s v="A.Gaff"/>
    <s v="WCE"/>
    <x v="1"/>
    <n v="122"/>
    <x v="72"/>
  </r>
  <r>
    <x v="2"/>
    <x v="8"/>
    <x v="18"/>
    <s v="M.Hurley"/>
    <s v="ESS"/>
    <x v="2"/>
    <n v="84"/>
    <x v="47"/>
  </r>
  <r>
    <x v="2"/>
    <x v="8"/>
    <x v="18"/>
    <s v="D.Parish"/>
    <s v="ESS"/>
    <x v="0"/>
    <n v="77"/>
    <x v="61"/>
  </r>
  <r>
    <x v="2"/>
    <x v="8"/>
    <x v="18"/>
    <s v="T.Kelly"/>
    <s v="GEE"/>
    <x v="0"/>
    <n v="119"/>
    <x v="9"/>
  </r>
  <r>
    <x v="2"/>
    <x v="8"/>
    <x v="18"/>
    <s v="J.Harbrow"/>
    <s v="GCS"/>
    <x v="2"/>
    <n v="78"/>
    <x v="69"/>
  </r>
  <r>
    <x v="2"/>
    <x v="8"/>
    <x v="18"/>
    <s v="C.Oliver"/>
    <s v="MEL"/>
    <x v="1"/>
    <n v="114"/>
    <x v="56"/>
  </r>
  <r>
    <x v="2"/>
    <x v="8"/>
    <x v="18"/>
    <s v="C.Salem"/>
    <s v="MEL"/>
    <x v="2"/>
    <n v="98"/>
    <x v="13"/>
  </r>
  <r>
    <x v="2"/>
    <x v="8"/>
    <x v="18"/>
    <s v="T.Taranto"/>
    <s v="GWS"/>
    <x v="1"/>
    <n v="96"/>
    <x v="89"/>
  </r>
  <r>
    <x v="2"/>
    <x v="8"/>
    <x v="18"/>
    <s v="S.Savage"/>
    <s v="STK"/>
    <x v="2"/>
    <n v="106"/>
    <x v="40"/>
  </r>
  <r>
    <x v="2"/>
    <x v="8"/>
    <x v="18"/>
    <s v="R.Marshall"/>
    <s v="STK"/>
    <x v="0"/>
    <n v="107"/>
    <x v="83"/>
  </r>
  <r>
    <x v="2"/>
    <x v="8"/>
    <x v="18"/>
    <s v="S.Martin"/>
    <s v="BRL"/>
    <x v="3"/>
    <n v="97"/>
    <x v="64"/>
  </r>
  <r>
    <x v="2"/>
    <x v="8"/>
    <x v="18"/>
    <s v="L.Shiels"/>
    <s v="HAW"/>
    <x v="4"/>
    <n v="88"/>
    <x v="51"/>
  </r>
  <r>
    <x v="2"/>
    <x v="8"/>
    <x v="18"/>
    <s v="W.Milera"/>
    <s v="ADE"/>
    <x v="4"/>
    <n v="88"/>
    <x v="16"/>
  </r>
  <r>
    <x v="2"/>
    <x v="8"/>
    <x v="18"/>
    <s v="Z.Tuohy"/>
    <s v="GEE"/>
    <x v="4"/>
    <n v="79"/>
    <x v="54"/>
  </r>
  <r>
    <x v="2"/>
    <x v="8"/>
    <x v="18"/>
    <s v="P.Hanley"/>
    <s v="GCS"/>
    <x v="4"/>
    <n v="97"/>
    <x v="16"/>
  </r>
  <r>
    <x v="2"/>
    <x v="8"/>
    <x v="23"/>
    <s v="B.Grundy"/>
    <s v="COL"/>
    <x v="3"/>
    <n v="141"/>
    <x v="89"/>
  </r>
  <r>
    <x v="2"/>
    <x v="8"/>
    <x v="23"/>
    <s v="J.Stephenson"/>
    <s v="COL"/>
    <x v="0"/>
    <n v="85"/>
    <x v="42"/>
  </r>
  <r>
    <x v="2"/>
    <x v="8"/>
    <x v="23"/>
    <s v="T.Papley"/>
    <s v="SYD"/>
    <x v="0"/>
    <n v="85"/>
    <x v="69"/>
  </r>
  <r>
    <x v="2"/>
    <x v="8"/>
    <x v="23"/>
    <s v="S.Lycett"/>
    <s v="PTA"/>
    <x v="0"/>
    <n v="82"/>
    <x v="28"/>
  </r>
  <r>
    <x v="2"/>
    <x v="8"/>
    <x v="23"/>
    <s v="J.Macmillan"/>
    <s v="NTH"/>
    <x v="2"/>
    <n v="81"/>
    <x v="53"/>
  </r>
  <r>
    <x v="2"/>
    <x v="8"/>
    <x v="23"/>
    <s v="C.Daniel"/>
    <s v="WBD"/>
    <x v="0"/>
    <n v="102"/>
    <x v="17"/>
  </r>
  <r>
    <x v="2"/>
    <x v="8"/>
    <x v="23"/>
    <s v="R.Laird"/>
    <s v="ADE"/>
    <x v="2"/>
    <n v="100"/>
    <x v="24"/>
  </r>
  <r>
    <x v="2"/>
    <x v="8"/>
    <x v="23"/>
    <s v="E.Yeo"/>
    <s v="WCE"/>
    <x v="1"/>
    <n v="90"/>
    <x v="75"/>
  </r>
  <r>
    <x v="2"/>
    <x v="8"/>
    <x v="23"/>
    <s v="D.Shiel"/>
    <s v="ESS"/>
    <x v="1"/>
    <n v="98"/>
    <x v="80"/>
  </r>
  <r>
    <x v="2"/>
    <x v="8"/>
    <x v="23"/>
    <s v="T.Stewart"/>
    <s v="GEE"/>
    <x v="2"/>
    <n v="103"/>
    <x v="60"/>
  </r>
  <r>
    <x v="2"/>
    <x v="8"/>
    <x v="23"/>
    <s v="M.Duncan"/>
    <s v="GEE"/>
    <x v="1"/>
    <n v="108"/>
    <x v="89"/>
  </r>
  <r>
    <x v="2"/>
    <x v="8"/>
    <x v="23"/>
    <s v="K.Lambert"/>
    <s v="RIC"/>
    <x v="0"/>
    <n v="82"/>
    <x v="55"/>
  </r>
  <r>
    <x v="2"/>
    <x v="8"/>
    <x v="23"/>
    <s v="B.Houli"/>
    <s v="RIC"/>
    <x v="2"/>
    <n v="116"/>
    <x v="57"/>
  </r>
  <r>
    <x v="2"/>
    <x v="8"/>
    <x v="23"/>
    <s v="A.Brayshaw"/>
    <s v="MEL"/>
    <x v="1"/>
    <n v="84"/>
    <x v="21"/>
  </r>
  <r>
    <x v="2"/>
    <x v="8"/>
    <x v="23"/>
    <s v="H.Shaw"/>
    <s v="GWS"/>
    <x v="2"/>
    <n v="88"/>
    <x v="8"/>
  </r>
  <r>
    <x v="2"/>
    <x v="8"/>
    <x v="23"/>
    <s v="J.Steele"/>
    <s v="STK"/>
    <x v="1"/>
    <n v="115"/>
    <x v="4"/>
  </r>
  <r>
    <x v="2"/>
    <x v="8"/>
    <x v="23"/>
    <s v="S.Ross"/>
    <s v="STK"/>
    <x v="1"/>
    <n v="114"/>
    <x v="39"/>
  </r>
  <r>
    <x v="2"/>
    <x v="8"/>
    <x v="23"/>
    <s v="D.Mundy"/>
    <s v="FRE"/>
    <x v="1"/>
    <n v="113"/>
    <x v="119"/>
  </r>
  <r>
    <x v="2"/>
    <x v="8"/>
    <x v="23"/>
    <s v="T.Phillips"/>
    <s v="COL"/>
    <x v="4"/>
    <n v="93"/>
    <x v="7"/>
  </r>
  <r>
    <x v="2"/>
    <x v="8"/>
    <x v="23"/>
    <s v="J.Kennedy"/>
    <s v="SYD"/>
    <x v="4"/>
    <n v="100"/>
    <x v="16"/>
  </r>
  <r>
    <x v="2"/>
    <x v="8"/>
    <x v="23"/>
    <s v="J.Trengove"/>
    <s v="WBD"/>
    <x v="4"/>
    <n v="87"/>
    <x v="40"/>
  </r>
  <r>
    <x v="2"/>
    <x v="8"/>
    <x v="23"/>
    <s v="M.Kreuzer"/>
    <s v="CAR"/>
    <x v="4"/>
    <n v="72"/>
    <x v="6"/>
  </r>
  <r>
    <x v="2"/>
    <x v="8"/>
    <x v="20"/>
    <s v="S.Pendlebury"/>
    <s v="COL"/>
    <x v="1"/>
    <n v="100"/>
    <x v="55"/>
  </r>
  <r>
    <x v="2"/>
    <x v="8"/>
    <x v="20"/>
    <s v="D.Beams"/>
    <s v="COL"/>
    <x v="1"/>
    <n v="93"/>
    <x v="83"/>
  </r>
  <r>
    <x v="2"/>
    <x v="8"/>
    <x v="20"/>
    <s v="D.Rampe"/>
    <s v="SYD"/>
    <x v="2"/>
    <n v="88"/>
    <x v="54"/>
  </r>
  <r>
    <x v="2"/>
    <x v="8"/>
    <x v="20"/>
    <s v="J.Worpel"/>
    <s v="HAW"/>
    <x v="0"/>
    <n v="85"/>
    <x v="19"/>
  </r>
  <r>
    <x v="2"/>
    <x v="8"/>
    <x v="20"/>
    <s v="J.O'Meara"/>
    <s v="HAW"/>
    <x v="1"/>
    <n v="85"/>
    <x v="8"/>
  </r>
  <r>
    <x v="2"/>
    <x v="8"/>
    <x v="20"/>
    <s v="M.Wallis"/>
    <s v="WBD"/>
    <x v="0"/>
    <n v="72"/>
    <x v="99"/>
  </r>
  <r>
    <x v="2"/>
    <x v="8"/>
    <x v="20"/>
    <s v="A.Keath"/>
    <s v="ADE"/>
    <x v="2"/>
    <n v="83"/>
    <x v="30"/>
  </r>
  <r>
    <x v="2"/>
    <x v="8"/>
    <x v="20"/>
    <s v="B.Crouch"/>
    <s v="ADE"/>
    <x v="1"/>
    <n v="87"/>
    <x v="15"/>
  </r>
  <r>
    <x v="2"/>
    <x v="8"/>
    <x v="20"/>
    <s v="A.McDonald-Tipungwuti"/>
    <s v="ESS"/>
    <x v="0"/>
    <n v="77"/>
    <x v="96"/>
  </r>
  <r>
    <x v="2"/>
    <x v="8"/>
    <x v="20"/>
    <s v="Z.Merrett"/>
    <s v="ESS"/>
    <x v="1"/>
    <n v="116"/>
    <x v="37"/>
  </r>
  <r>
    <x v="2"/>
    <x v="8"/>
    <x v="20"/>
    <s v="B.Ellis"/>
    <s v="RIC"/>
    <x v="2"/>
    <n v="106"/>
    <x v="12"/>
  </r>
  <r>
    <x v="2"/>
    <x v="8"/>
    <x v="20"/>
    <s v="L.Baker"/>
    <s v="RIC"/>
    <x v="0"/>
    <n v="82"/>
    <x v="86"/>
  </r>
  <r>
    <x v="2"/>
    <x v="8"/>
    <x v="20"/>
    <s v="D.Swallow"/>
    <s v="GCS"/>
    <x v="1"/>
    <n v="89"/>
    <x v="6"/>
  </r>
  <r>
    <x v="2"/>
    <x v="8"/>
    <x v="20"/>
    <s v="M.Gawn"/>
    <s v="MEL"/>
    <x v="3"/>
    <n v="125"/>
    <x v="89"/>
  </r>
  <r>
    <x v="2"/>
    <x v="8"/>
    <x v="20"/>
    <s v="A.Tomlinson"/>
    <s v="GWS"/>
    <x v="1"/>
    <n v="91"/>
    <x v="17"/>
  </r>
  <r>
    <x v="2"/>
    <x v="8"/>
    <x v="20"/>
    <s v="J.Finlayson"/>
    <s v="GWS"/>
    <x v="2"/>
    <n v="81"/>
    <x v="118"/>
  </r>
  <r>
    <x v="2"/>
    <x v="8"/>
    <x v="20"/>
    <s v="L.Whitfield"/>
    <s v="GWS"/>
    <x v="2"/>
    <n v="94"/>
    <x v="124"/>
  </r>
  <r>
    <x v="2"/>
    <x v="8"/>
    <x v="20"/>
    <s v="J.Cameron"/>
    <s v="GWS"/>
    <x v="0"/>
    <n v="80"/>
    <x v="31"/>
  </r>
  <r>
    <x v="2"/>
    <x v="8"/>
    <x v="20"/>
    <s v="C.Mills"/>
    <s v="SYD"/>
    <x v="4"/>
    <n v="74"/>
    <x v="49"/>
  </r>
  <r>
    <x v="2"/>
    <x v="8"/>
    <x v="20"/>
    <s v="G.Hewett"/>
    <s v="SYD"/>
    <x v="4"/>
    <n v="105"/>
    <x v="95"/>
  </r>
  <r>
    <x v="2"/>
    <x v="8"/>
    <x v="20"/>
    <s v="A.Saad"/>
    <s v="ESS"/>
    <x v="4"/>
    <n v="84"/>
    <x v="53"/>
  </r>
  <r>
    <x v="2"/>
    <x v="8"/>
    <x v="20"/>
    <s v="J.Short"/>
    <s v="RIC"/>
    <x v="4"/>
    <n v="71"/>
    <x v="16"/>
  </r>
  <r>
    <x v="2"/>
    <x v="8"/>
    <x v="22"/>
    <s v="Z.Jones"/>
    <s v="SYD"/>
    <x v="2"/>
    <n v="91"/>
    <x v="116"/>
  </r>
  <r>
    <x v="2"/>
    <x v="8"/>
    <x v="22"/>
    <s v="I.Heeney"/>
    <s v="SYD"/>
    <x v="1"/>
    <n v="85"/>
    <x v="48"/>
  </r>
  <r>
    <x v="2"/>
    <x v="8"/>
    <x v="22"/>
    <s v="B.McEvoy"/>
    <s v="HAW"/>
    <x v="3"/>
    <n v="104"/>
    <x v="146"/>
  </r>
  <r>
    <x v="2"/>
    <x v="8"/>
    <x v="22"/>
    <s v="S.Gray"/>
    <s v="PTA"/>
    <x v="0"/>
    <n v="80"/>
    <x v="35"/>
  </r>
  <r>
    <x v="2"/>
    <x v="8"/>
    <x v="22"/>
    <s v="S.Atley"/>
    <s v="NTH"/>
    <x v="0"/>
    <n v="86"/>
    <x v="70"/>
  </r>
  <r>
    <x v="2"/>
    <x v="8"/>
    <x v="22"/>
    <s v="S.Higgins"/>
    <s v="NTH"/>
    <x v="1"/>
    <n v="100"/>
    <x v="82"/>
  </r>
  <r>
    <x v="2"/>
    <x v="8"/>
    <x v="22"/>
    <s v="T.Dumont"/>
    <s v="NTH"/>
    <x v="1"/>
    <n v="95"/>
    <x v="67"/>
  </r>
  <r>
    <x v="2"/>
    <x v="8"/>
    <x v="22"/>
    <s v="M.Suckling"/>
    <s v="WBD"/>
    <x v="2"/>
    <n v="103"/>
    <x v="109"/>
  </r>
  <r>
    <x v="2"/>
    <x v="8"/>
    <x v="22"/>
    <s v="J.Macrae"/>
    <s v="WBD"/>
    <x v="1"/>
    <n v="115"/>
    <x v="22"/>
  </r>
  <r>
    <x v="2"/>
    <x v="8"/>
    <x v="22"/>
    <s v="H.Greenwood"/>
    <s v="ADE"/>
    <x v="1"/>
    <n v="87"/>
    <x v="92"/>
  </r>
  <r>
    <x v="2"/>
    <x v="8"/>
    <x v="22"/>
    <s v="B.Smith"/>
    <s v="ADE"/>
    <x v="2"/>
    <n v="94"/>
    <x v="67"/>
  </r>
  <r>
    <x v="2"/>
    <x v="8"/>
    <x v="22"/>
    <s v="J.Martin"/>
    <s v="GCS"/>
    <x v="0"/>
    <n v="64"/>
    <x v="42"/>
  </r>
  <r>
    <x v="2"/>
    <x v="8"/>
    <x v="22"/>
    <s v="Z.Williams"/>
    <s v="GWS"/>
    <x v="2"/>
    <n v="97"/>
    <x v="7"/>
  </r>
  <r>
    <x v="2"/>
    <x v="8"/>
    <x v="22"/>
    <s v="N.Newman"/>
    <s v="CAR"/>
    <x v="2"/>
    <n v="80"/>
    <x v="18"/>
  </r>
  <r>
    <x v="2"/>
    <x v="8"/>
    <x v="22"/>
    <s v="J.Billings"/>
    <s v="STK"/>
    <x v="0"/>
    <n v="120"/>
    <x v="47"/>
  </r>
  <r>
    <x v="2"/>
    <x v="8"/>
    <x v="22"/>
    <s v="H.McCluggage"/>
    <s v="BRL"/>
    <x v="1"/>
    <n v="103"/>
    <x v="11"/>
  </r>
  <r>
    <x v="2"/>
    <x v="8"/>
    <x v="22"/>
    <s v="M.Robinson"/>
    <s v="BRL"/>
    <x v="0"/>
    <n v="94"/>
    <x v="94"/>
  </r>
  <r>
    <x v="2"/>
    <x v="8"/>
    <x v="22"/>
    <s v="E.Langdon"/>
    <s v="FRE"/>
    <x v="1"/>
    <n v="94"/>
    <x v="74"/>
  </r>
  <r>
    <x v="2"/>
    <x v="8"/>
    <x v="22"/>
    <s v="J.Howe"/>
    <s v="COL"/>
    <x v="4"/>
    <n v="65"/>
    <x v="91"/>
  </r>
  <r>
    <x v="2"/>
    <x v="8"/>
    <x v="22"/>
    <s v="M.Crouch"/>
    <s v="ADE"/>
    <x v="4"/>
    <n v="104"/>
    <x v="16"/>
  </r>
  <r>
    <x v="2"/>
    <x v="8"/>
    <x v="22"/>
    <s v="S.Menegola"/>
    <s v="GEE"/>
    <x v="4"/>
    <n v="83"/>
    <x v="16"/>
  </r>
  <r>
    <x v="2"/>
    <x v="8"/>
    <x v="22"/>
    <s v="M.Hore"/>
    <s v="MEL"/>
    <x v="4"/>
    <n v="89"/>
    <x v="7"/>
  </r>
  <r>
    <x v="2"/>
    <x v="9"/>
    <x v="16"/>
    <s v="J.Anderson"/>
    <s v="NTH"/>
    <x v="1"/>
    <n v="102"/>
    <x v="67"/>
  </r>
  <r>
    <x v="2"/>
    <x v="9"/>
    <x v="16"/>
    <s v="J.Crisp"/>
    <s v="COL"/>
    <x v="2"/>
    <n v="100"/>
    <x v="25"/>
  </r>
  <r>
    <x v="2"/>
    <x v="9"/>
    <x v="16"/>
    <s v="M.Walters"/>
    <s v="FRE"/>
    <x v="0"/>
    <n v="94"/>
    <x v="72"/>
  </r>
  <r>
    <x v="2"/>
    <x v="9"/>
    <x v="16"/>
    <s v="J.Witts"/>
    <s v="GCS"/>
    <x v="3"/>
    <n v="97"/>
    <x v="99"/>
  </r>
  <r>
    <x v="2"/>
    <x v="9"/>
    <x v="16"/>
    <s v="B.Fiorini"/>
    <s v="GCS"/>
    <x v="1"/>
    <n v="99"/>
    <x v="63"/>
  </r>
  <r>
    <x v="2"/>
    <x v="9"/>
    <x v="16"/>
    <s v="T.Greene"/>
    <s v="GWS"/>
    <x v="0"/>
    <n v="90"/>
    <x v="42"/>
  </r>
  <r>
    <x v="2"/>
    <x v="9"/>
    <x v="16"/>
    <s v="J.Hopper"/>
    <s v="GWS"/>
    <x v="1"/>
    <n v="107"/>
    <x v="3"/>
  </r>
  <r>
    <x v="2"/>
    <x v="9"/>
    <x v="16"/>
    <s v="B.Deledio"/>
    <s v="GWS"/>
    <x v="1"/>
    <n v="72"/>
    <x v="44"/>
  </r>
  <r>
    <x v="2"/>
    <x v="9"/>
    <x v="16"/>
    <s v="B.Parfitt"/>
    <s v="GEE"/>
    <x v="0"/>
    <n v="74"/>
    <x v="63"/>
  </r>
  <r>
    <x v="2"/>
    <x v="9"/>
    <x v="16"/>
    <s v="L.Parker"/>
    <s v="SYD"/>
    <x v="1"/>
    <n v="112"/>
    <x v="118"/>
  </r>
  <r>
    <x v="2"/>
    <x v="9"/>
    <x v="16"/>
    <s v="J.Lloyd"/>
    <s v="SYD"/>
    <x v="2"/>
    <n v="103"/>
    <x v="56"/>
  </r>
  <r>
    <x v="2"/>
    <x v="9"/>
    <x v="16"/>
    <s v="J.Sicily"/>
    <s v="HAW"/>
    <x v="2"/>
    <n v="89"/>
    <x v="3"/>
  </r>
  <r>
    <x v="2"/>
    <x v="9"/>
    <x v="16"/>
    <s v="J.Harmes"/>
    <s v="MEL"/>
    <x v="1"/>
    <n v="98"/>
    <x v="25"/>
  </r>
  <r>
    <x v="2"/>
    <x v="9"/>
    <x v="16"/>
    <s v="Z.Fisher"/>
    <s v="CAR"/>
    <x v="0"/>
    <n v="61"/>
    <x v="79"/>
  </r>
  <r>
    <x v="2"/>
    <x v="9"/>
    <x v="16"/>
    <s v="D.Heppell"/>
    <s v="ESS"/>
    <x v="1"/>
    <n v="92"/>
    <x v="17"/>
  </r>
  <r>
    <x v="2"/>
    <x v="9"/>
    <x v="16"/>
    <s v="C.Hooker"/>
    <s v="ESS"/>
    <x v="2"/>
    <n v="83"/>
    <x v="30"/>
  </r>
  <r>
    <x v="2"/>
    <x v="9"/>
    <x v="16"/>
    <s v="J.Dunkley"/>
    <s v="WBD"/>
    <x v="0"/>
    <n v="120"/>
    <x v="80"/>
  </r>
  <r>
    <x v="2"/>
    <x v="9"/>
    <x v="16"/>
    <s v="S.Hurn"/>
    <s v="WCE"/>
    <x v="2"/>
    <n v="111"/>
    <x v="53"/>
  </r>
  <r>
    <x v="2"/>
    <x v="9"/>
    <x v="16"/>
    <s v="T.Cotchin"/>
    <s v="RIC"/>
    <x v="4"/>
    <n v="84"/>
    <x v="16"/>
  </r>
  <r>
    <x v="2"/>
    <x v="9"/>
    <x v="16"/>
    <s v="T.Adams"/>
    <s v="COL"/>
    <x v="4"/>
    <n v="92"/>
    <x v="16"/>
  </r>
  <r>
    <x v="2"/>
    <x v="9"/>
    <x v="16"/>
    <s v="J.De Goey"/>
    <s v="COL"/>
    <x v="4"/>
    <n v="85"/>
    <x v="16"/>
  </r>
  <r>
    <x v="2"/>
    <x v="9"/>
    <x v="16"/>
    <s v="O.Wines"/>
    <s v="PTA"/>
    <x v="4"/>
    <n v="78"/>
    <x v="16"/>
  </r>
  <r>
    <x v="2"/>
    <x v="9"/>
    <x v="21"/>
    <s v="B.Cunnington"/>
    <s v="NTH"/>
    <x v="1"/>
    <n v="112"/>
    <x v="25"/>
  </r>
  <r>
    <x v="2"/>
    <x v="9"/>
    <x v="21"/>
    <s v="J.Polec"/>
    <s v="NTH"/>
    <x v="1"/>
    <n v="89"/>
    <x v="43"/>
  </r>
  <r>
    <x v="2"/>
    <x v="9"/>
    <x v="21"/>
    <s v="J.Ziebell"/>
    <s v="NTH"/>
    <x v="0"/>
    <n v="90"/>
    <x v="14"/>
  </r>
  <r>
    <x v="2"/>
    <x v="9"/>
    <x v="21"/>
    <s v="N.Vlastuin"/>
    <s v="RIC"/>
    <x v="2"/>
    <n v="122"/>
    <x v="31"/>
  </r>
  <r>
    <x v="2"/>
    <x v="9"/>
    <x v="21"/>
    <s v="N.Fyfe"/>
    <s v="FRE"/>
    <x v="1"/>
    <n v="112"/>
    <x v="114"/>
  </r>
  <r>
    <x v="2"/>
    <x v="9"/>
    <x v="21"/>
    <s v="L.Weller"/>
    <s v="GCS"/>
    <x v="2"/>
    <n v="100"/>
    <x v="9"/>
  </r>
  <r>
    <x v="2"/>
    <x v="9"/>
    <x v="21"/>
    <s v="N.Haynes"/>
    <s v="GWS"/>
    <x v="2"/>
    <n v="86"/>
    <x v="3"/>
  </r>
  <r>
    <x v="2"/>
    <x v="9"/>
    <x v="21"/>
    <s v="S.Mumford"/>
    <s v="GWS"/>
    <x v="3"/>
    <n v="95"/>
    <x v="61"/>
  </r>
  <r>
    <x v="2"/>
    <x v="9"/>
    <x v="21"/>
    <s v="T.Hawkins"/>
    <s v="GEE"/>
    <x v="0"/>
    <n v="105"/>
    <x v="90"/>
  </r>
  <r>
    <x v="2"/>
    <x v="9"/>
    <x v="21"/>
    <s v="J.Selwood"/>
    <s v="GEE"/>
    <x v="1"/>
    <n v="95"/>
    <x v="24"/>
  </r>
  <r>
    <x v="2"/>
    <x v="9"/>
    <x v="21"/>
    <s v="H.Andrews"/>
    <s v="BRL"/>
    <x v="2"/>
    <n v="95"/>
    <x v="18"/>
  </r>
  <r>
    <x v="2"/>
    <x v="9"/>
    <x v="21"/>
    <s v="B.Hardwick"/>
    <s v="HAW"/>
    <x v="2"/>
    <n v="85"/>
    <x v="98"/>
  </r>
  <r>
    <x v="2"/>
    <x v="9"/>
    <x v="21"/>
    <s v="L.Breust"/>
    <s v="HAW"/>
    <x v="0"/>
    <n v="80"/>
    <x v="0"/>
  </r>
  <r>
    <x v="2"/>
    <x v="9"/>
    <x v="21"/>
    <s v="J.Gunston"/>
    <s v="HAW"/>
    <x v="0"/>
    <n v="95"/>
    <x v="89"/>
  </r>
  <r>
    <x v="2"/>
    <x v="9"/>
    <x v="21"/>
    <s v="J.Newnes"/>
    <s v="STK"/>
    <x v="0"/>
    <n v="66"/>
    <x v="44"/>
  </r>
  <r>
    <x v="2"/>
    <x v="9"/>
    <x v="21"/>
    <s v="P.Cripps"/>
    <s v="CAR"/>
    <x v="1"/>
    <n v="108"/>
    <x v="48"/>
  </r>
  <r>
    <x v="2"/>
    <x v="9"/>
    <x v="21"/>
    <s v="T.Liberatore"/>
    <s v="WBD"/>
    <x v="1"/>
    <n v="72"/>
    <x v="72"/>
  </r>
  <r>
    <x v="2"/>
    <x v="9"/>
    <x v="21"/>
    <s v="L.Hunter"/>
    <s v="WBD"/>
    <x v="1"/>
    <n v="96"/>
    <x v="42"/>
  </r>
  <r>
    <x v="2"/>
    <x v="9"/>
    <x v="21"/>
    <s v="C.Ellis-Yolmen"/>
    <s v="ADE"/>
    <x v="4"/>
    <n v="83"/>
    <x v="5"/>
  </r>
  <r>
    <x v="2"/>
    <x v="9"/>
    <x v="21"/>
    <s v="C.Rozee"/>
    <s v="PTA"/>
    <x v="4"/>
    <n v="86"/>
    <x v="77"/>
  </r>
  <r>
    <x v="2"/>
    <x v="9"/>
    <x v="21"/>
    <s v="S.Petrevski-Seton"/>
    <s v="CAR"/>
    <x v="4"/>
    <n v="80"/>
    <x v="1"/>
  </r>
  <r>
    <x v="2"/>
    <x v="9"/>
    <x v="21"/>
    <s v="T.Bellchambers"/>
    <s v="ESS"/>
    <x v="4"/>
    <n v="89"/>
    <x v="22"/>
  </r>
  <r>
    <x v="2"/>
    <x v="9"/>
    <x v="19"/>
    <s v="S.Edwards"/>
    <s v="RIC"/>
    <x v="0"/>
    <n v="77"/>
    <x v="41"/>
  </r>
  <r>
    <x v="2"/>
    <x v="9"/>
    <x v="19"/>
    <s v="D.Prestia"/>
    <s v="RIC"/>
    <x v="1"/>
    <n v="109"/>
    <x v="53"/>
  </r>
  <r>
    <x v="2"/>
    <x v="9"/>
    <x v="19"/>
    <s v="L.Ryan"/>
    <s v="FRE"/>
    <x v="2"/>
    <n v="108"/>
    <x v="134"/>
  </r>
  <r>
    <x v="2"/>
    <x v="9"/>
    <x v="19"/>
    <s v="J.Kelly"/>
    <s v="GWS"/>
    <x v="1"/>
    <n v="139"/>
    <x v="131"/>
  </r>
  <r>
    <x v="2"/>
    <x v="9"/>
    <x v="19"/>
    <s v="R.Stanley"/>
    <s v="GEE"/>
    <x v="3"/>
    <n v="85"/>
    <x v="88"/>
  </r>
  <r>
    <x v="2"/>
    <x v="9"/>
    <x v="19"/>
    <s v="A.Witherden"/>
    <s v="BRL"/>
    <x v="2"/>
    <n v="67"/>
    <x v="86"/>
  </r>
  <r>
    <x v="2"/>
    <x v="9"/>
    <x v="19"/>
    <s v="D.Zorko"/>
    <s v="BRL"/>
    <x v="1"/>
    <n v="121"/>
    <x v="65"/>
  </r>
  <r>
    <x v="2"/>
    <x v="9"/>
    <x v="19"/>
    <s v="D.Rich"/>
    <s v="BRL"/>
    <x v="2"/>
    <n v="86"/>
    <x v="47"/>
  </r>
  <r>
    <x v="2"/>
    <x v="9"/>
    <x v="19"/>
    <s v="C.Cameron"/>
    <s v="BRL"/>
    <x v="0"/>
    <n v="94"/>
    <x v="74"/>
  </r>
  <r>
    <x v="2"/>
    <x v="9"/>
    <x v="19"/>
    <s v="J.Ceglar"/>
    <s v="HAW"/>
    <x v="0"/>
    <n v="89"/>
    <x v="9"/>
  </r>
  <r>
    <x v="2"/>
    <x v="9"/>
    <x v="19"/>
    <s v="R.Gray"/>
    <s v="PTA"/>
    <x v="0"/>
    <n v="77"/>
    <x v="24"/>
  </r>
  <r>
    <x v="2"/>
    <x v="9"/>
    <x v="19"/>
    <s v="D.Thomas"/>
    <s v="CAR"/>
    <x v="2"/>
    <n v="87"/>
    <x v="74"/>
  </r>
  <r>
    <x v="2"/>
    <x v="9"/>
    <x v="19"/>
    <s v="D.Zaharakis"/>
    <s v="ESS"/>
    <x v="1"/>
    <n v="84"/>
    <x v="17"/>
  </r>
  <r>
    <x v="2"/>
    <x v="9"/>
    <x v="19"/>
    <s v="M.Bontempelli"/>
    <s v="WBD"/>
    <x v="1"/>
    <n v="112"/>
    <x v="18"/>
  </r>
  <r>
    <x v="2"/>
    <x v="9"/>
    <x v="19"/>
    <s v="J.Redden"/>
    <s v="WCE"/>
    <x v="1"/>
    <n v="82"/>
    <x v="40"/>
  </r>
  <r>
    <x v="2"/>
    <x v="9"/>
    <x v="19"/>
    <s v="L.Shuey"/>
    <s v="WCE"/>
    <x v="1"/>
    <n v="113"/>
    <x v="75"/>
  </r>
  <r>
    <x v="2"/>
    <x v="9"/>
    <x v="19"/>
    <s v="B.Sheppard"/>
    <s v="WCE"/>
    <x v="2"/>
    <n v="73"/>
    <x v="29"/>
  </r>
  <r>
    <x v="2"/>
    <x v="9"/>
    <x v="19"/>
    <s v="J.Cripps"/>
    <s v="WCE"/>
    <x v="0"/>
    <n v="92"/>
    <x v="9"/>
  </r>
  <r>
    <x v="2"/>
    <x v="9"/>
    <x v="19"/>
    <s v="D.Moore"/>
    <s v="COL"/>
    <x v="4"/>
    <n v="93"/>
    <x v="16"/>
  </r>
  <r>
    <x v="2"/>
    <x v="9"/>
    <x v="19"/>
    <s v="P.Dangerfield"/>
    <s v="GEE"/>
    <x v="4"/>
    <n v="86"/>
    <x v="16"/>
  </r>
  <r>
    <x v="2"/>
    <x v="9"/>
    <x v="19"/>
    <s v="J.Gresham"/>
    <s v="STK"/>
    <x v="4"/>
    <n v="66"/>
    <x v="60"/>
  </r>
  <r>
    <x v="2"/>
    <x v="9"/>
    <x v="19"/>
    <s v="H.Crozier"/>
    <s v="WBD"/>
    <x v="4"/>
    <n v="91"/>
    <x v="9"/>
  </r>
  <r>
    <x v="2"/>
    <x v="9"/>
    <x v="23"/>
    <s v="J.Macmillan"/>
    <s v="NTH"/>
    <x v="2"/>
    <n v="102"/>
    <x v="58"/>
  </r>
  <r>
    <x v="2"/>
    <x v="9"/>
    <x v="23"/>
    <s v="B.Houli"/>
    <s v="RIC"/>
    <x v="2"/>
    <n v="136"/>
    <x v="101"/>
  </r>
  <r>
    <x v="2"/>
    <x v="9"/>
    <x v="23"/>
    <s v="J.Stephenson"/>
    <s v="COL"/>
    <x v="0"/>
    <n v="73"/>
    <x v="39"/>
  </r>
  <r>
    <x v="2"/>
    <x v="9"/>
    <x v="23"/>
    <s v="B.Grundy"/>
    <s v="COL"/>
    <x v="3"/>
    <n v="144"/>
    <x v="139"/>
  </r>
  <r>
    <x v="2"/>
    <x v="9"/>
    <x v="23"/>
    <s v="D.Mundy"/>
    <s v="FRE"/>
    <x v="0"/>
    <n v="112"/>
    <x v="1"/>
  </r>
  <r>
    <x v="2"/>
    <x v="9"/>
    <x v="23"/>
    <s v="H.Shaw"/>
    <s v="GWS"/>
    <x v="2"/>
    <n v="97"/>
    <x v="69"/>
  </r>
  <r>
    <x v="2"/>
    <x v="9"/>
    <x v="23"/>
    <s v="T.Stewart"/>
    <s v="GEE"/>
    <x v="2"/>
    <n v="98"/>
    <x v="64"/>
  </r>
  <r>
    <x v="2"/>
    <x v="9"/>
    <x v="23"/>
    <s v="M.Duncan"/>
    <s v="GEE"/>
    <x v="1"/>
    <n v="127"/>
    <x v="38"/>
  </r>
  <r>
    <x v="2"/>
    <x v="9"/>
    <x v="23"/>
    <s v="G.Rohan"/>
    <s v="GEE"/>
    <x v="0"/>
    <n v="80"/>
    <x v="49"/>
  </r>
  <r>
    <x v="2"/>
    <x v="9"/>
    <x v="23"/>
    <s v="J.Kennedy"/>
    <s v="SYD"/>
    <x v="1"/>
    <n v="114"/>
    <x v="91"/>
  </r>
  <r>
    <x v="2"/>
    <x v="9"/>
    <x v="23"/>
    <s v="T.Papley"/>
    <s v="SYD"/>
    <x v="0"/>
    <n v="74"/>
    <x v="116"/>
  </r>
  <r>
    <x v="2"/>
    <x v="9"/>
    <x v="23"/>
    <s v="R.Laird"/>
    <s v="ADE"/>
    <x v="2"/>
    <n v="107"/>
    <x v="67"/>
  </r>
  <r>
    <x v="2"/>
    <x v="9"/>
    <x v="23"/>
    <s v="A.Brayshaw"/>
    <s v="MEL"/>
    <x v="1"/>
    <n v="79"/>
    <x v="0"/>
  </r>
  <r>
    <x v="2"/>
    <x v="9"/>
    <x v="23"/>
    <s v="J.Steele"/>
    <s v="STK"/>
    <x v="1"/>
    <n v="93"/>
    <x v="25"/>
  </r>
  <r>
    <x v="2"/>
    <x v="9"/>
    <x v="23"/>
    <s v="S.Ross"/>
    <s v="STK"/>
    <x v="1"/>
    <n v="94"/>
    <x v="33"/>
  </r>
  <r>
    <x v="2"/>
    <x v="9"/>
    <x v="23"/>
    <s v="D.Shiel"/>
    <s v="ESS"/>
    <x v="1"/>
    <n v="103"/>
    <x v="91"/>
  </r>
  <r>
    <x v="2"/>
    <x v="9"/>
    <x v="23"/>
    <s v="C.Daniel"/>
    <s v="WBD"/>
    <x v="0"/>
    <n v="98"/>
    <x v="10"/>
  </r>
  <r>
    <x v="2"/>
    <x v="9"/>
    <x v="23"/>
    <s v="E.Yeo"/>
    <s v="WCE"/>
    <x v="1"/>
    <n v="129"/>
    <x v="56"/>
  </r>
  <r>
    <x v="2"/>
    <x v="9"/>
    <x v="23"/>
    <s v="K.Lambert"/>
    <s v="RIC"/>
    <x v="4"/>
    <n v="102"/>
    <x v="16"/>
  </r>
  <r>
    <x v="2"/>
    <x v="9"/>
    <x v="23"/>
    <s v="T.Phillips"/>
    <s v="COL"/>
    <x v="4"/>
    <n v="96"/>
    <x v="82"/>
  </r>
  <r>
    <x v="2"/>
    <x v="9"/>
    <x v="23"/>
    <s v="S.Lycett"/>
    <s v="PTA"/>
    <x v="4"/>
    <n v="77"/>
    <x v="16"/>
  </r>
  <r>
    <x v="2"/>
    <x v="9"/>
    <x v="23"/>
    <s v="M.Kreuzer"/>
    <s v="CAR"/>
    <x v="4"/>
    <n v="99"/>
    <x v="55"/>
  </r>
  <r>
    <x v="2"/>
    <x v="9"/>
    <x v="17"/>
    <s v="T.Goldstein"/>
    <s v="NTH"/>
    <x v="3"/>
    <n v="100"/>
    <x v="123"/>
  </r>
  <r>
    <x v="2"/>
    <x v="9"/>
    <x v="17"/>
    <s v="D.Martin"/>
    <s v="RIC"/>
    <x v="1"/>
    <n v="101"/>
    <x v="1"/>
  </r>
  <r>
    <x v="2"/>
    <x v="9"/>
    <x v="17"/>
    <s v="A.Treloar"/>
    <s v="COL"/>
    <x v="1"/>
    <n v="108"/>
    <x v="43"/>
  </r>
  <r>
    <x v="2"/>
    <x v="9"/>
    <x v="17"/>
    <s v="C.Blakely"/>
    <s v="FRE"/>
    <x v="2"/>
    <n v="77"/>
    <x v="30"/>
  </r>
  <r>
    <x v="2"/>
    <x v="9"/>
    <x v="17"/>
    <s v="R.Lobb"/>
    <s v="FRE"/>
    <x v="0"/>
    <n v="91"/>
    <x v="95"/>
  </r>
  <r>
    <x v="2"/>
    <x v="9"/>
    <x v="17"/>
    <s v="S.Coniglio"/>
    <s v="GWS"/>
    <x v="1"/>
    <n v="89"/>
    <x v="96"/>
  </r>
  <r>
    <x v="2"/>
    <x v="9"/>
    <x v="17"/>
    <s v="L.Dahlhaus"/>
    <s v="GEE"/>
    <x v="0"/>
    <n v="93"/>
    <x v="85"/>
  </r>
  <r>
    <x v="2"/>
    <x v="9"/>
    <x v="17"/>
    <s v="G.Ablett"/>
    <s v="GEE"/>
    <x v="1"/>
    <n v="92"/>
    <x v="43"/>
  </r>
  <r>
    <x v="2"/>
    <x v="9"/>
    <x v="17"/>
    <s v="L.Franklin"/>
    <s v="SYD"/>
    <x v="0"/>
    <n v="55"/>
    <x v="146"/>
  </r>
  <r>
    <x v="2"/>
    <x v="9"/>
    <x v="17"/>
    <s v="L.Neale"/>
    <s v="BRL"/>
    <x v="1"/>
    <n v="116"/>
    <x v="55"/>
  </r>
  <r>
    <x v="2"/>
    <x v="9"/>
    <x v="17"/>
    <s v="D.Houston"/>
    <s v="PTA"/>
    <x v="2"/>
    <n v="93"/>
    <x v="19"/>
  </r>
  <r>
    <x v="2"/>
    <x v="9"/>
    <x v="17"/>
    <s v="J.Westhoff"/>
    <s v="PTA"/>
    <x v="0"/>
    <n v="71"/>
    <x v="0"/>
  </r>
  <r>
    <x v="2"/>
    <x v="9"/>
    <x v="17"/>
    <s v="L.Dunstan"/>
    <s v="STK"/>
    <x v="1"/>
    <n v="102"/>
    <x v="90"/>
  </r>
  <r>
    <x v="2"/>
    <x v="9"/>
    <x v="17"/>
    <s v="K.Simpson"/>
    <s v="CAR"/>
    <x v="2"/>
    <n v="72"/>
    <x v="11"/>
  </r>
  <r>
    <x v="2"/>
    <x v="9"/>
    <x v="17"/>
    <s v="J.Johannisen"/>
    <s v="WBD"/>
    <x v="2"/>
    <n v="99"/>
    <x v="2"/>
  </r>
  <r>
    <x v="2"/>
    <x v="9"/>
    <x v="17"/>
    <s v="T.McLean"/>
    <s v="WBD"/>
    <x v="0"/>
    <n v="71"/>
    <x v="61"/>
  </r>
  <r>
    <x v="2"/>
    <x v="9"/>
    <x v="17"/>
    <s v="D.Sheed"/>
    <s v="WCE"/>
    <x v="1"/>
    <n v="85"/>
    <x v="53"/>
  </r>
  <r>
    <x v="2"/>
    <x v="9"/>
    <x v="17"/>
    <s v="J.McGovern"/>
    <s v="WCE"/>
    <x v="2"/>
    <n v="100"/>
    <x v="52"/>
  </r>
  <r>
    <x v="2"/>
    <x v="9"/>
    <x v="17"/>
    <s v="C.Guthrie"/>
    <s v="GEE"/>
    <x v="4"/>
    <n v="76"/>
    <x v="85"/>
  </r>
  <r>
    <x v="2"/>
    <x v="9"/>
    <x v="17"/>
    <s v="J.Berry"/>
    <s v="BRL"/>
    <x v="4"/>
    <n v="83"/>
    <x v="16"/>
  </r>
  <r>
    <x v="2"/>
    <x v="9"/>
    <x v="17"/>
    <s v="C.Petracca"/>
    <s v="MEL"/>
    <x v="4"/>
    <n v="69"/>
    <x v="54"/>
  </r>
  <r>
    <x v="2"/>
    <x v="9"/>
    <x v="17"/>
    <s v="S.Walsh"/>
    <s v="CAR"/>
    <x v="4"/>
    <n v="82"/>
    <x v="43"/>
  </r>
  <r>
    <x v="2"/>
    <x v="9"/>
    <x v="22"/>
    <s v="S.Atley"/>
    <s v="NTH"/>
    <x v="0"/>
    <n v="67"/>
    <x v="82"/>
  </r>
  <r>
    <x v="2"/>
    <x v="9"/>
    <x v="22"/>
    <s v="S.Higgins"/>
    <s v="NTH"/>
    <x v="1"/>
    <n v="84"/>
    <x v="31"/>
  </r>
  <r>
    <x v="2"/>
    <x v="9"/>
    <x v="22"/>
    <s v="T.Dumont"/>
    <s v="NTH"/>
    <x v="1"/>
    <n v="81"/>
    <x v="0"/>
  </r>
  <r>
    <x v="2"/>
    <x v="9"/>
    <x v="22"/>
    <s v="J.Howe"/>
    <s v="COL"/>
    <x v="2"/>
    <n v="70"/>
    <x v="21"/>
  </r>
  <r>
    <x v="2"/>
    <x v="9"/>
    <x v="22"/>
    <s v="E.Langdon"/>
    <s v="FRE"/>
    <x v="1"/>
    <n v="70"/>
    <x v="30"/>
  </r>
  <r>
    <x v="2"/>
    <x v="9"/>
    <x v="22"/>
    <s v="J.Martin"/>
    <s v="GCS"/>
    <x v="0"/>
    <n v="72"/>
    <x v="3"/>
  </r>
  <r>
    <x v="2"/>
    <x v="9"/>
    <x v="22"/>
    <s v="I.Heeney"/>
    <s v="SYD"/>
    <x v="1"/>
    <n v="80"/>
    <x v="102"/>
  </r>
  <r>
    <x v="2"/>
    <x v="9"/>
    <x v="22"/>
    <s v="M.Robinson"/>
    <s v="BRL"/>
    <x v="0"/>
    <n v="93"/>
    <x v="82"/>
  </r>
  <r>
    <x v="2"/>
    <x v="9"/>
    <x v="22"/>
    <s v="H.McCluggage"/>
    <s v="BRL"/>
    <x v="1"/>
    <n v="112"/>
    <x v="63"/>
  </r>
  <r>
    <x v="2"/>
    <x v="9"/>
    <x v="22"/>
    <s v="B.Smith"/>
    <s v="ADE"/>
    <x v="2"/>
    <n v="84"/>
    <x v="82"/>
  </r>
  <r>
    <x v="2"/>
    <x v="9"/>
    <x v="22"/>
    <s v="M.Crouch"/>
    <s v="ADE"/>
    <x v="1"/>
    <n v="89"/>
    <x v="16"/>
  </r>
  <r>
    <x v="2"/>
    <x v="9"/>
    <x v="22"/>
    <s v="R.O'Brien"/>
    <s v="ADE"/>
    <x v="3"/>
    <n v="91"/>
    <x v="3"/>
  </r>
  <r>
    <x v="2"/>
    <x v="9"/>
    <x v="22"/>
    <s v="M.Hore"/>
    <s v="MEL"/>
    <x v="2"/>
    <n v="91"/>
    <x v="48"/>
  </r>
  <r>
    <x v="2"/>
    <x v="9"/>
    <x v="22"/>
    <s v="S.Gray"/>
    <s v="PTA"/>
    <x v="0"/>
    <n v="71"/>
    <x v="105"/>
  </r>
  <r>
    <x v="2"/>
    <x v="9"/>
    <x v="22"/>
    <s v="J.Billings"/>
    <s v="STK"/>
    <x v="0"/>
    <n v="84"/>
    <x v="51"/>
  </r>
  <r>
    <x v="2"/>
    <x v="9"/>
    <x v="22"/>
    <s v="N.Newman"/>
    <s v="CAR"/>
    <x v="2"/>
    <n v="87"/>
    <x v="83"/>
  </r>
  <r>
    <x v="2"/>
    <x v="9"/>
    <x v="22"/>
    <s v="J.Macrae"/>
    <s v="WBD"/>
    <x v="1"/>
    <n v="98"/>
    <x v="62"/>
  </r>
  <r>
    <x v="2"/>
    <x v="9"/>
    <x v="22"/>
    <s v="M.Suckling"/>
    <s v="WBD"/>
    <x v="2"/>
    <n v="86"/>
    <x v="96"/>
  </r>
  <r>
    <x v="2"/>
    <x v="9"/>
    <x v="22"/>
    <s v="Z.Williams"/>
    <s v="GWS"/>
    <x v="4"/>
    <n v="104"/>
    <x v="16"/>
  </r>
  <r>
    <x v="2"/>
    <x v="9"/>
    <x v="22"/>
    <s v="S.Menegola"/>
    <s v="GEE"/>
    <x v="4"/>
    <n v="74"/>
    <x v="16"/>
  </r>
  <r>
    <x v="2"/>
    <x v="9"/>
    <x v="22"/>
    <s v="Z.Jones"/>
    <s v="SYD"/>
    <x v="4"/>
    <n v="77"/>
    <x v="16"/>
  </r>
  <r>
    <x v="2"/>
    <x v="9"/>
    <x v="22"/>
    <s v="B.McEvoy"/>
    <s v="HAW"/>
    <x v="4"/>
    <n v="103"/>
    <x v="16"/>
  </r>
  <r>
    <x v="2"/>
    <x v="9"/>
    <x v="20"/>
    <s v="B.Ellis"/>
    <s v="RIC"/>
    <x v="2"/>
    <n v="89"/>
    <x v="49"/>
  </r>
  <r>
    <x v="2"/>
    <x v="9"/>
    <x v="20"/>
    <s v="L.Baker"/>
    <s v="RIC"/>
    <x v="0"/>
    <n v="80"/>
    <x v="62"/>
  </r>
  <r>
    <x v="2"/>
    <x v="9"/>
    <x v="20"/>
    <s v="S.Pendlebury"/>
    <s v="COL"/>
    <x v="1"/>
    <n v="102"/>
    <x v="136"/>
  </r>
  <r>
    <x v="2"/>
    <x v="9"/>
    <x v="20"/>
    <s v="D.Beams"/>
    <s v="COL"/>
    <x v="1"/>
    <n v="97"/>
    <x v="24"/>
  </r>
  <r>
    <x v="2"/>
    <x v="9"/>
    <x v="20"/>
    <s v="D.Swallow"/>
    <s v="GCS"/>
    <x v="1"/>
    <n v="80"/>
    <x v="12"/>
  </r>
  <r>
    <x v="2"/>
    <x v="9"/>
    <x v="20"/>
    <s v="J.Finlayson"/>
    <s v="GWS"/>
    <x v="2"/>
    <n v="91"/>
    <x v="102"/>
  </r>
  <r>
    <x v="2"/>
    <x v="9"/>
    <x v="20"/>
    <s v="L.Whitfield"/>
    <s v="GWS"/>
    <x v="2"/>
    <n v="116"/>
    <x v="56"/>
  </r>
  <r>
    <x v="2"/>
    <x v="9"/>
    <x v="20"/>
    <s v="J.Cameron"/>
    <s v="GWS"/>
    <x v="0"/>
    <n v="127"/>
    <x v="67"/>
  </r>
  <r>
    <x v="2"/>
    <x v="9"/>
    <x v="20"/>
    <s v="D.Rampe"/>
    <s v="SYD"/>
    <x v="2"/>
    <n v="81"/>
    <x v="2"/>
  </r>
  <r>
    <x v="2"/>
    <x v="9"/>
    <x v="20"/>
    <s v="G.Hewett"/>
    <s v="SYD"/>
    <x v="1"/>
    <n v="99"/>
    <x v="78"/>
  </r>
  <r>
    <x v="2"/>
    <x v="9"/>
    <x v="20"/>
    <s v="J.Worpel"/>
    <s v="HAW"/>
    <x v="0"/>
    <n v="71"/>
    <x v="69"/>
  </r>
  <r>
    <x v="2"/>
    <x v="9"/>
    <x v="20"/>
    <s v="J.O'Meara"/>
    <s v="HAW"/>
    <x v="1"/>
    <n v="105"/>
    <x v="96"/>
  </r>
  <r>
    <x v="2"/>
    <x v="9"/>
    <x v="20"/>
    <s v="B.Crouch"/>
    <s v="ADE"/>
    <x v="1"/>
    <n v="96"/>
    <x v="94"/>
  </r>
  <r>
    <x v="2"/>
    <x v="9"/>
    <x v="20"/>
    <s v="M.Gawn"/>
    <s v="MEL"/>
    <x v="3"/>
    <n v="121"/>
    <x v="59"/>
  </r>
  <r>
    <x v="2"/>
    <x v="9"/>
    <x v="20"/>
    <s v="Z.Merrett"/>
    <s v="ESS"/>
    <x v="1"/>
    <n v="103"/>
    <x v="2"/>
  </r>
  <r>
    <x v="2"/>
    <x v="9"/>
    <x v="20"/>
    <s v="A.Saad"/>
    <s v="ESS"/>
    <x v="2"/>
    <n v="93"/>
    <x v="69"/>
  </r>
  <r>
    <x v="2"/>
    <x v="9"/>
    <x v="20"/>
    <s v="A.McDonald-Tipungwuti"/>
    <s v="ESS"/>
    <x v="0"/>
    <n v="69"/>
    <x v="116"/>
  </r>
  <r>
    <x v="2"/>
    <x v="9"/>
    <x v="20"/>
    <s v="M.Wallis"/>
    <s v="WBD"/>
    <x v="0"/>
    <n v="89"/>
    <x v="11"/>
  </r>
  <r>
    <x v="2"/>
    <x v="9"/>
    <x v="20"/>
    <s v="J.Short"/>
    <s v="RIC"/>
    <x v="4"/>
    <n v="61"/>
    <x v="16"/>
  </r>
  <r>
    <x v="2"/>
    <x v="9"/>
    <x v="20"/>
    <s v="A.Tomlinson"/>
    <s v="GWS"/>
    <x v="4"/>
    <n v="82"/>
    <x v="17"/>
  </r>
  <r>
    <x v="2"/>
    <x v="9"/>
    <x v="20"/>
    <s v="C.Mills"/>
    <s v="SYD"/>
    <x v="4"/>
    <n v="86"/>
    <x v="47"/>
  </r>
  <r>
    <x v="2"/>
    <x v="9"/>
    <x v="20"/>
    <s v="A.Keath"/>
    <s v="ADE"/>
    <x v="4"/>
    <n v="84"/>
    <x v="74"/>
  </r>
  <r>
    <x v="2"/>
    <x v="9"/>
    <x v="18"/>
    <s v="D.Wells"/>
    <s v="COL"/>
    <x v="0"/>
    <n v="58"/>
    <x v="88"/>
  </r>
  <r>
    <x v="2"/>
    <x v="9"/>
    <x v="18"/>
    <s v="S.Sidebottom"/>
    <s v="COL"/>
    <x v="1"/>
    <n v="91"/>
    <x v="86"/>
  </r>
  <r>
    <x v="2"/>
    <x v="9"/>
    <x v="18"/>
    <s v="J.Harbrow"/>
    <s v="GCS"/>
    <x v="2"/>
    <n v="78"/>
    <x v="79"/>
  </r>
  <r>
    <x v="2"/>
    <x v="9"/>
    <x v="18"/>
    <s v="T.Taranto"/>
    <s v="GWS"/>
    <x v="1"/>
    <n v="121"/>
    <x v="27"/>
  </r>
  <r>
    <x v="2"/>
    <x v="9"/>
    <x v="18"/>
    <s v="T.Kelly"/>
    <s v="GEE"/>
    <x v="0"/>
    <n v="124"/>
    <x v="123"/>
  </r>
  <r>
    <x v="2"/>
    <x v="9"/>
    <x v="18"/>
    <s v="S.Martin"/>
    <s v="BRL"/>
    <x v="3"/>
    <n v="65"/>
    <x v="100"/>
  </r>
  <r>
    <x v="2"/>
    <x v="9"/>
    <x v="18"/>
    <s v="R.Henderson"/>
    <s v="HAW"/>
    <x v="1"/>
    <n v="83"/>
    <x v="32"/>
  </r>
  <r>
    <x v="2"/>
    <x v="9"/>
    <x v="18"/>
    <s v="W.Milera"/>
    <s v="ADE"/>
    <x v="2"/>
    <n v="90"/>
    <x v="42"/>
  </r>
  <r>
    <x v="2"/>
    <x v="9"/>
    <x v="18"/>
    <s v="R.Sloane"/>
    <s v="ADE"/>
    <x v="1"/>
    <n v="100"/>
    <x v="123"/>
  </r>
  <r>
    <x v="2"/>
    <x v="9"/>
    <x v="18"/>
    <s v="C.Oliver"/>
    <s v="MEL"/>
    <x v="1"/>
    <n v="104"/>
    <x v="92"/>
  </r>
  <r>
    <x v="2"/>
    <x v="9"/>
    <x v="18"/>
    <s v="C.Salem"/>
    <s v="MEL"/>
    <x v="2"/>
    <n v="88"/>
    <x v="16"/>
  </r>
  <r>
    <x v="2"/>
    <x v="9"/>
    <x v="18"/>
    <s v="T.Rockliff"/>
    <s v="PTA"/>
    <x v="1"/>
    <n v="106"/>
    <x v="6"/>
  </r>
  <r>
    <x v="2"/>
    <x v="9"/>
    <x v="18"/>
    <s v="T.Boak"/>
    <s v="PTA"/>
    <x v="0"/>
    <n v="84"/>
    <x v="17"/>
  </r>
  <r>
    <x v="2"/>
    <x v="9"/>
    <x v="18"/>
    <s v="S.Savage"/>
    <s v="STK"/>
    <x v="2"/>
    <n v="94"/>
    <x v="0"/>
  </r>
  <r>
    <x v="2"/>
    <x v="9"/>
    <x v="18"/>
    <s v="R.Marshall"/>
    <s v="STK"/>
    <x v="0"/>
    <n v="83"/>
    <x v="96"/>
  </r>
  <r>
    <x v="2"/>
    <x v="9"/>
    <x v="18"/>
    <s v="M.Hurley"/>
    <s v="ESS"/>
    <x v="2"/>
    <n v="73"/>
    <x v="92"/>
  </r>
  <r>
    <x v="2"/>
    <x v="9"/>
    <x v="18"/>
    <s v="D.Parish"/>
    <s v="ESS"/>
    <x v="0"/>
    <n v="90"/>
    <x v="111"/>
  </r>
  <r>
    <x v="2"/>
    <x v="9"/>
    <x v="18"/>
    <s v="A.Gaff"/>
    <s v="WCE"/>
    <x v="1"/>
    <n v="107"/>
    <x v="10"/>
  </r>
  <r>
    <x v="2"/>
    <x v="9"/>
    <x v="18"/>
    <s v="J.Pittard"/>
    <s v="NTH"/>
    <x v="4"/>
    <n v="78"/>
    <x v="6"/>
  </r>
  <r>
    <x v="2"/>
    <x v="9"/>
    <x v="18"/>
    <s v="Z.Tuohy"/>
    <s v="GEE"/>
    <x v="4"/>
    <n v="58"/>
    <x v="100"/>
  </r>
  <r>
    <x v="2"/>
    <x v="9"/>
    <x v="18"/>
    <s v="L.Shiels"/>
    <s v="HAW"/>
    <x v="4"/>
    <n v="95"/>
    <x v="52"/>
  </r>
  <r>
    <x v="2"/>
    <x v="9"/>
    <x v="18"/>
    <s v="T.Lynch"/>
    <s v="ADE"/>
    <x v="4"/>
    <n v="101"/>
    <x v="16"/>
  </r>
  <r>
    <x v="2"/>
    <x v="10"/>
    <x v="16"/>
    <s v="B.Parfitt"/>
    <s v="GEE"/>
    <x v="0"/>
    <n v="78"/>
    <x v="2"/>
  </r>
  <r>
    <x v="2"/>
    <x v="10"/>
    <x v="16"/>
    <s v="T.Cotchin"/>
    <s v="RIC"/>
    <x v="1"/>
    <n v="66"/>
    <x v="30"/>
  </r>
  <r>
    <x v="2"/>
    <x v="10"/>
    <x v="16"/>
    <s v="S.Higgins"/>
    <s v="NTH"/>
    <x v="1"/>
    <n v="99"/>
    <x v="95"/>
  </r>
  <r>
    <x v="2"/>
    <x v="10"/>
    <x v="16"/>
    <s v="J.Anderson"/>
    <s v="NTH"/>
    <x v="1"/>
    <n v="85"/>
    <x v="1"/>
  </r>
  <r>
    <x v="2"/>
    <x v="10"/>
    <x v="16"/>
    <s v="B.Fiorini"/>
    <s v="GCS"/>
    <x v="1"/>
    <n v="110"/>
    <x v="1"/>
  </r>
  <r>
    <x v="2"/>
    <x v="10"/>
    <x v="16"/>
    <s v="J.Witts"/>
    <s v="GCS"/>
    <x v="3"/>
    <n v="100"/>
    <x v="95"/>
  </r>
  <r>
    <x v="2"/>
    <x v="10"/>
    <x v="16"/>
    <s v="J.Hopper"/>
    <s v="GWS"/>
    <x v="1"/>
    <n v="93"/>
    <x v="41"/>
  </r>
  <r>
    <x v="2"/>
    <x v="10"/>
    <x v="16"/>
    <s v="T.Greene"/>
    <s v="GWS"/>
    <x v="0"/>
    <n v="68"/>
    <x v="44"/>
  </r>
  <r>
    <x v="2"/>
    <x v="10"/>
    <x v="16"/>
    <s v="J.Lloyd"/>
    <s v="SYD"/>
    <x v="2"/>
    <n v="110"/>
    <x v="38"/>
  </r>
  <r>
    <x v="2"/>
    <x v="10"/>
    <x v="16"/>
    <s v="S.Hurn"/>
    <s v="WCE"/>
    <x v="2"/>
    <n v="100"/>
    <x v="69"/>
  </r>
  <r>
    <x v="2"/>
    <x v="10"/>
    <x v="16"/>
    <s v="J.Crisp"/>
    <s v="COL"/>
    <x v="2"/>
    <n v="87"/>
    <x v="51"/>
  </r>
  <r>
    <x v="2"/>
    <x v="10"/>
    <x v="16"/>
    <s v="J.De Goey"/>
    <s v="COL"/>
    <x v="0"/>
    <n v="105"/>
    <x v="24"/>
  </r>
  <r>
    <x v="2"/>
    <x v="10"/>
    <x v="16"/>
    <s v="J.Harmes"/>
    <s v="MEL"/>
    <x v="1"/>
    <n v="97"/>
    <x v="4"/>
  </r>
  <r>
    <x v="2"/>
    <x v="10"/>
    <x v="16"/>
    <s v="D.Heppell"/>
    <s v="ESS"/>
    <x v="1"/>
    <n v="0"/>
    <x v="93"/>
  </r>
  <r>
    <x v="2"/>
    <x v="10"/>
    <x v="16"/>
    <s v="C.Hooker"/>
    <s v="ESS"/>
    <x v="2"/>
    <n v="0"/>
    <x v="10"/>
  </r>
  <r>
    <x v="2"/>
    <x v="10"/>
    <x v="16"/>
    <s v="M.Walters"/>
    <s v="FRE"/>
    <x v="0"/>
    <n v="0"/>
    <x v="95"/>
  </r>
  <r>
    <x v="2"/>
    <x v="10"/>
    <x v="16"/>
    <s v="J.Sicily"/>
    <s v="HAW"/>
    <x v="2"/>
    <n v="0"/>
    <x v="31"/>
  </r>
  <r>
    <x v="2"/>
    <x v="10"/>
    <x v="16"/>
    <s v="J.Dunkley"/>
    <s v="WBD"/>
    <x v="0"/>
    <n v="0"/>
    <x v="15"/>
  </r>
  <r>
    <x v="2"/>
    <x v="10"/>
    <x v="16"/>
    <s v="Z.Fisher"/>
    <s v="CAR"/>
    <x v="4"/>
    <n v="43"/>
    <x v="73"/>
  </r>
  <r>
    <x v="2"/>
    <x v="10"/>
    <x v="16"/>
    <s v="Z.Williams"/>
    <s v="GWS"/>
    <x v="4"/>
    <n v="100"/>
    <x v="16"/>
  </r>
  <r>
    <x v="2"/>
    <x v="10"/>
    <x v="16"/>
    <s v="T.Adams"/>
    <s v="COL"/>
    <x v="4"/>
    <n v="82"/>
    <x v="16"/>
  </r>
  <r>
    <x v="2"/>
    <x v="10"/>
    <x v="16"/>
    <s v="O.Wines"/>
    <s v="PTA"/>
    <x v="4"/>
    <n v="0"/>
    <x v="16"/>
  </r>
  <r>
    <x v="2"/>
    <x v="10"/>
    <x v="23"/>
    <s v="T.Stewart"/>
    <s v="GEE"/>
    <x v="2"/>
    <n v="99"/>
    <x v="25"/>
  </r>
  <r>
    <x v="2"/>
    <x v="10"/>
    <x v="23"/>
    <s v="M.Duncan"/>
    <s v="GEE"/>
    <x v="1"/>
    <n v="110"/>
    <x v="35"/>
  </r>
  <r>
    <x v="2"/>
    <x v="10"/>
    <x v="23"/>
    <s v="B.Houli"/>
    <s v="RIC"/>
    <x v="2"/>
    <n v="118"/>
    <x v="68"/>
  </r>
  <r>
    <x v="2"/>
    <x v="10"/>
    <x v="23"/>
    <s v="J.Macmillan"/>
    <s v="NTH"/>
    <x v="2"/>
    <n v="68"/>
    <x v="108"/>
  </r>
  <r>
    <x v="2"/>
    <x v="10"/>
    <x v="23"/>
    <s v="D.MacPherson"/>
    <s v="GCS"/>
    <x v="0"/>
    <n v="109"/>
    <x v="15"/>
  </r>
  <r>
    <x v="2"/>
    <x v="10"/>
    <x v="23"/>
    <s v="R.Laird"/>
    <s v="ADE"/>
    <x v="2"/>
    <n v="112"/>
    <x v="32"/>
  </r>
  <r>
    <x v="2"/>
    <x v="10"/>
    <x v="23"/>
    <s v="B.Gibbs"/>
    <s v="ADE"/>
    <x v="1"/>
    <n v="70"/>
    <x v="13"/>
  </r>
  <r>
    <x v="2"/>
    <x v="10"/>
    <x v="23"/>
    <s v="H.Shaw"/>
    <s v="GWS"/>
    <x v="2"/>
    <n v="106"/>
    <x v="43"/>
  </r>
  <r>
    <x v="2"/>
    <x v="10"/>
    <x v="23"/>
    <s v="E.Yeo"/>
    <s v="WCE"/>
    <x v="1"/>
    <n v="128"/>
    <x v="83"/>
  </r>
  <r>
    <x v="2"/>
    <x v="10"/>
    <x v="23"/>
    <s v="B.Grundy"/>
    <s v="COL"/>
    <x v="3"/>
    <n v="132"/>
    <x v="22"/>
  </r>
  <r>
    <x v="2"/>
    <x v="10"/>
    <x v="23"/>
    <s v="T.Phillips"/>
    <s v="COL"/>
    <x v="1"/>
    <n v="77"/>
    <x v="74"/>
  </r>
  <r>
    <x v="2"/>
    <x v="10"/>
    <x v="23"/>
    <s v="J.Stephenson"/>
    <s v="COL"/>
    <x v="0"/>
    <n v="95"/>
    <x v="29"/>
  </r>
  <r>
    <x v="2"/>
    <x v="10"/>
    <x v="23"/>
    <s v="A.Brayshaw"/>
    <s v="MEL"/>
    <x v="1"/>
    <n v="64"/>
    <x v="3"/>
  </r>
  <r>
    <x v="2"/>
    <x v="10"/>
    <x v="23"/>
    <s v="K.Langford"/>
    <s v="ESS"/>
    <x v="0"/>
    <n v="0"/>
    <x v="63"/>
  </r>
  <r>
    <x v="2"/>
    <x v="10"/>
    <x v="23"/>
    <s v="D.Mundy"/>
    <s v="FRE"/>
    <x v="0"/>
    <n v="0"/>
    <x v="70"/>
  </r>
  <r>
    <x v="2"/>
    <x v="10"/>
    <x v="23"/>
    <s v="S.Ross"/>
    <s v="STK"/>
    <x v="1"/>
    <n v="0"/>
    <x v="0"/>
  </r>
  <r>
    <x v="2"/>
    <x v="10"/>
    <x v="23"/>
    <s v="J.Steele"/>
    <s v="STK"/>
    <x v="1"/>
    <n v="0"/>
    <x v="49"/>
  </r>
  <r>
    <x v="2"/>
    <x v="10"/>
    <x v="23"/>
    <s v="C.Daniel"/>
    <s v="WBD"/>
    <x v="0"/>
    <n v="0"/>
    <x v="22"/>
  </r>
  <r>
    <x v="2"/>
    <x v="10"/>
    <x v="23"/>
    <s v="K.Lambert"/>
    <s v="RIC"/>
    <x v="4"/>
    <n v="101"/>
    <x v="16"/>
  </r>
  <r>
    <x v="2"/>
    <x v="10"/>
    <x v="23"/>
    <s v="J.Kennedy"/>
    <s v="SYD"/>
    <x v="4"/>
    <n v="107"/>
    <x v="16"/>
  </r>
  <r>
    <x v="2"/>
    <x v="10"/>
    <x v="23"/>
    <s v="D.Shiel"/>
    <s v="ESS"/>
    <x v="4"/>
    <n v="0"/>
    <x v="16"/>
  </r>
  <r>
    <x v="2"/>
    <x v="10"/>
    <x v="23"/>
    <s v="S.Lycett"/>
    <s v="PTA"/>
    <x v="4"/>
    <n v="0"/>
    <x v="56"/>
  </r>
  <r>
    <x v="2"/>
    <x v="10"/>
    <x v="21"/>
    <s v="J.Selwood"/>
    <s v="GEE"/>
    <x v="1"/>
    <n v="98"/>
    <x v="30"/>
  </r>
  <r>
    <x v="2"/>
    <x v="10"/>
    <x v="21"/>
    <s v="T.Hawkins"/>
    <s v="GEE"/>
    <x v="0"/>
    <n v="91"/>
    <x v="3"/>
  </r>
  <r>
    <x v="2"/>
    <x v="10"/>
    <x v="21"/>
    <s v="N.Vlastuin"/>
    <s v="RIC"/>
    <x v="2"/>
    <n v="94"/>
    <x v="98"/>
  </r>
  <r>
    <x v="2"/>
    <x v="10"/>
    <x v="21"/>
    <s v="H.Andrews"/>
    <s v="BRL"/>
    <x v="2"/>
    <n v="115"/>
    <x v="134"/>
  </r>
  <r>
    <x v="2"/>
    <x v="10"/>
    <x v="21"/>
    <s v="P.Cripps"/>
    <s v="CAR"/>
    <x v="1"/>
    <n v="99"/>
    <x v="24"/>
  </r>
  <r>
    <x v="2"/>
    <x v="10"/>
    <x v="21"/>
    <s v="J.Ziebell"/>
    <s v="NTH"/>
    <x v="0"/>
    <n v="92"/>
    <x v="72"/>
  </r>
  <r>
    <x v="2"/>
    <x v="10"/>
    <x v="21"/>
    <s v="B.Cunnington"/>
    <s v="NTH"/>
    <x v="1"/>
    <n v="104"/>
    <x v="107"/>
  </r>
  <r>
    <x v="2"/>
    <x v="10"/>
    <x v="21"/>
    <s v="L.Weller"/>
    <s v="GCS"/>
    <x v="2"/>
    <n v="92"/>
    <x v="4"/>
  </r>
  <r>
    <x v="2"/>
    <x v="10"/>
    <x v="21"/>
    <s v="C.Ellis-Yolmen"/>
    <s v="ADE"/>
    <x v="1"/>
    <n v="96"/>
    <x v="64"/>
  </r>
  <r>
    <x v="2"/>
    <x v="10"/>
    <x v="21"/>
    <s v="S.Mumford"/>
    <s v="GWS"/>
    <x v="3"/>
    <n v="71"/>
    <x v="92"/>
  </r>
  <r>
    <x v="2"/>
    <x v="10"/>
    <x v="21"/>
    <s v="N.Haynes"/>
    <s v="GWS"/>
    <x v="2"/>
    <n v="87"/>
    <x v="102"/>
  </r>
  <r>
    <x v="2"/>
    <x v="10"/>
    <x v="21"/>
    <s v="N.Fyfe"/>
    <s v="FRE"/>
    <x v="1"/>
    <n v="0"/>
    <x v="113"/>
  </r>
  <r>
    <x v="2"/>
    <x v="10"/>
    <x v="21"/>
    <s v="B.Hardwick"/>
    <s v="HAW"/>
    <x v="2"/>
    <n v="0"/>
    <x v="29"/>
  </r>
  <r>
    <x v="2"/>
    <x v="10"/>
    <x v="21"/>
    <s v="J.Gunston"/>
    <s v="HAW"/>
    <x v="0"/>
    <n v="0"/>
    <x v="61"/>
  </r>
  <r>
    <x v="2"/>
    <x v="10"/>
    <x v="21"/>
    <s v="L.Breust"/>
    <s v="HAW"/>
    <x v="0"/>
    <n v="0"/>
    <x v="98"/>
  </r>
  <r>
    <x v="2"/>
    <x v="10"/>
    <x v="21"/>
    <s v="J.Newnes"/>
    <s v="STK"/>
    <x v="0"/>
    <n v="0"/>
    <x v="51"/>
  </r>
  <r>
    <x v="2"/>
    <x v="10"/>
    <x v="21"/>
    <s v="T.Liberatore"/>
    <s v="WBD"/>
    <x v="1"/>
    <n v="0"/>
    <x v="52"/>
  </r>
  <r>
    <x v="2"/>
    <x v="10"/>
    <x v="21"/>
    <s v="L.Hunter"/>
    <s v="WBD"/>
    <x v="1"/>
    <n v="0"/>
    <x v="6"/>
  </r>
  <r>
    <x v="2"/>
    <x v="10"/>
    <x v="21"/>
    <s v="S.Petrevski-Seton"/>
    <s v="CAR"/>
    <x v="4"/>
    <n v="67"/>
    <x v="69"/>
  </r>
  <r>
    <x v="2"/>
    <x v="10"/>
    <x v="21"/>
    <s v="J.Polec"/>
    <s v="NTH"/>
    <x v="4"/>
    <n v="93"/>
    <x v="2"/>
  </r>
  <r>
    <x v="2"/>
    <x v="10"/>
    <x v="21"/>
    <s v="T.Bellchambers"/>
    <s v="ESS"/>
    <x v="4"/>
    <n v="0"/>
    <x v="64"/>
  </r>
  <r>
    <x v="2"/>
    <x v="10"/>
    <x v="21"/>
    <s v="C.Rozee"/>
    <s v="PTA"/>
    <x v="4"/>
    <n v="0"/>
    <x v="54"/>
  </r>
  <r>
    <x v="2"/>
    <x v="10"/>
    <x v="22"/>
    <s v="J.Caddy"/>
    <s v="RIC"/>
    <x v="0"/>
    <n v="76"/>
    <x v="33"/>
  </r>
  <r>
    <x v="2"/>
    <x v="10"/>
    <x v="22"/>
    <s v="M.Robinson"/>
    <s v="BRL"/>
    <x v="0"/>
    <n v="100"/>
    <x v="57"/>
  </r>
  <r>
    <x v="2"/>
    <x v="10"/>
    <x v="22"/>
    <s v="H.McCluggage"/>
    <s v="BRL"/>
    <x v="1"/>
    <n v="114"/>
    <x v="55"/>
  </r>
  <r>
    <x v="2"/>
    <x v="10"/>
    <x v="22"/>
    <s v="N.Newman"/>
    <s v="CAR"/>
    <x v="2"/>
    <n v="84"/>
    <x v="39"/>
  </r>
  <r>
    <x v="2"/>
    <x v="10"/>
    <x v="22"/>
    <s v="T.Dumont"/>
    <s v="NTH"/>
    <x v="1"/>
    <n v="95"/>
    <x v="85"/>
  </r>
  <r>
    <x v="2"/>
    <x v="10"/>
    <x v="22"/>
    <s v="J.Martin"/>
    <s v="GCS"/>
    <x v="0"/>
    <n v="90"/>
    <x v="82"/>
  </r>
  <r>
    <x v="2"/>
    <x v="10"/>
    <x v="22"/>
    <s v="R.O'Brien"/>
    <s v="ADE"/>
    <x v="3"/>
    <n v="84"/>
    <x v="100"/>
  </r>
  <r>
    <x v="2"/>
    <x v="10"/>
    <x v="22"/>
    <s v="B.Smith"/>
    <s v="ADE"/>
    <x v="2"/>
    <n v="95"/>
    <x v="67"/>
  </r>
  <r>
    <x v="2"/>
    <x v="10"/>
    <x v="22"/>
    <s v="L.Parker"/>
    <s v="SYD"/>
    <x v="1"/>
    <n v="123"/>
    <x v="118"/>
  </r>
  <r>
    <x v="2"/>
    <x v="10"/>
    <x v="22"/>
    <s v="I.Heeney"/>
    <s v="SYD"/>
    <x v="1"/>
    <n v="73"/>
    <x v="7"/>
  </r>
  <r>
    <x v="2"/>
    <x v="10"/>
    <x v="22"/>
    <s v="C.Mayne"/>
    <s v="COL"/>
    <x v="1"/>
    <n v="71"/>
    <x v="7"/>
  </r>
  <r>
    <x v="2"/>
    <x v="10"/>
    <x v="22"/>
    <s v="J.Howe"/>
    <s v="COL"/>
    <x v="2"/>
    <n v="65"/>
    <x v="102"/>
  </r>
  <r>
    <x v="2"/>
    <x v="10"/>
    <x v="22"/>
    <s v="A.McGrath"/>
    <s v="ESS"/>
    <x v="2"/>
    <n v="0"/>
    <x v="35"/>
  </r>
  <r>
    <x v="2"/>
    <x v="10"/>
    <x v="22"/>
    <s v="B.Hill"/>
    <s v="FRE"/>
    <x v="1"/>
    <n v="0"/>
    <x v="47"/>
  </r>
  <r>
    <x v="2"/>
    <x v="10"/>
    <x v="22"/>
    <s v="C.Wingard"/>
    <s v="HAW"/>
    <x v="0"/>
    <n v="0"/>
    <x v="104"/>
  </r>
  <r>
    <x v="2"/>
    <x v="10"/>
    <x v="22"/>
    <s v="J.Billings"/>
    <s v="STK"/>
    <x v="0"/>
    <n v="0"/>
    <x v="28"/>
  </r>
  <r>
    <x v="2"/>
    <x v="10"/>
    <x v="22"/>
    <s v="J.Macrae"/>
    <s v="WBD"/>
    <x v="1"/>
    <n v="0"/>
    <x v="42"/>
  </r>
  <r>
    <x v="2"/>
    <x v="10"/>
    <x v="22"/>
    <s v="M.Suckling"/>
    <s v="WBD"/>
    <x v="2"/>
    <n v="0"/>
    <x v="92"/>
  </r>
  <r>
    <x v="2"/>
    <x v="10"/>
    <x v="22"/>
    <s v="S.Menegola"/>
    <s v="GEE"/>
    <x v="4"/>
    <n v="86"/>
    <x v="16"/>
  </r>
  <r>
    <x v="2"/>
    <x v="10"/>
    <x v="22"/>
    <s v="M.Crouch"/>
    <s v="ADE"/>
    <x v="4"/>
    <n v="92"/>
    <x v="16"/>
  </r>
  <r>
    <x v="2"/>
    <x v="10"/>
    <x v="22"/>
    <s v="Z.Jones"/>
    <s v="SYD"/>
    <x v="4"/>
    <n v="77"/>
    <x v="16"/>
  </r>
  <r>
    <x v="2"/>
    <x v="10"/>
    <x v="22"/>
    <s v="B.McEvoy"/>
    <s v="HAW"/>
    <x v="4"/>
    <n v="0"/>
    <x v="16"/>
  </r>
  <r>
    <x v="2"/>
    <x v="10"/>
    <x v="20"/>
    <s v="B.Ellis"/>
    <s v="RIC"/>
    <x v="2"/>
    <n v="88"/>
    <x v="3"/>
  </r>
  <r>
    <x v="2"/>
    <x v="10"/>
    <x v="20"/>
    <s v="L.Baker"/>
    <s v="RIC"/>
    <x v="0"/>
    <n v="77"/>
    <x v="69"/>
  </r>
  <r>
    <x v="2"/>
    <x v="10"/>
    <x v="20"/>
    <s v="D.Swallow"/>
    <s v="GCS"/>
    <x v="1"/>
    <n v="86"/>
    <x v="23"/>
  </r>
  <r>
    <x v="2"/>
    <x v="10"/>
    <x v="20"/>
    <s v="B.Crouch"/>
    <s v="ADE"/>
    <x v="1"/>
    <n v="101"/>
    <x v="95"/>
  </r>
  <r>
    <x v="2"/>
    <x v="10"/>
    <x v="20"/>
    <s v="L.Whitfield"/>
    <s v="GWS"/>
    <x v="2"/>
    <n v="94"/>
    <x v="82"/>
  </r>
  <r>
    <x v="2"/>
    <x v="10"/>
    <x v="20"/>
    <s v="J.Finlayson"/>
    <s v="GWS"/>
    <x v="2"/>
    <n v="102"/>
    <x v="134"/>
  </r>
  <r>
    <x v="2"/>
    <x v="10"/>
    <x v="20"/>
    <s v="J.Cameron"/>
    <s v="GWS"/>
    <x v="0"/>
    <n v="92"/>
    <x v="99"/>
  </r>
  <r>
    <x v="2"/>
    <x v="10"/>
    <x v="20"/>
    <s v="D.Rampe"/>
    <s v="SYD"/>
    <x v="2"/>
    <n v="91"/>
    <x v="118"/>
  </r>
  <r>
    <x v="2"/>
    <x v="10"/>
    <x v="20"/>
    <s v="G.Hewett"/>
    <s v="SYD"/>
    <x v="1"/>
    <n v="112"/>
    <x v="8"/>
  </r>
  <r>
    <x v="2"/>
    <x v="10"/>
    <x v="20"/>
    <s v="D.Beams"/>
    <s v="COL"/>
    <x v="1"/>
    <n v="77"/>
    <x v="87"/>
  </r>
  <r>
    <x v="2"/>
    <x v="10"/>
    <x v="20"/>
    <s v="S.Pendlebury"/>
    <s v="COL"/>
    <x v="1"/>
    <n v="108"/>
    <x v="118"/>
  </r>
  <r>
    <x v="2"/>
    <x v="10"/>
    <x v="20"/>
    <s v="M.Gawn"/>
    <s v="MEL"/>
    <x v="3"/>
    <n v="123"/>
    <x v="121"/>
  </r>
  <r>
    <x v="2"/>
    <x v="10"/>
    <x v="20"/>
    <s v="Z.Merrett"/>
    <s v="ESS"/>
    <x v="1"/>
    <n v="0"/>
    <x v="69"/>
  </r>
  <r>
    <x v="2"/>
    <x v="10"/>
    <x v="20"/>
    <s v="A.Saad"/>
    <s v="ESS"/>
    <x v="2"/>
    <n v="0"/>
    <x v="44"/>
  </r>
  <r>
    <x v="2"/>
    <x v="10"/>
    <x v="20"/>
    <s v="A.McDonald-Tipungwuti"/>
    <s v="ESS"/>
    <x v="0"/>
    <n v="0"/>
    <x v="62"/>
  </r>
  <r>
    <x v="2"/>
    <x v="10"/>
    <x v="20"/>
    <s v="J.O'Meara"/>
    <s v="HAW"/>
    <x v="1"/>
    <n v="0"/>
    <x v="4"/>
  </r>
  <r>
    <x v="2"/>
    <x v="10"/>
    <x v="20"/>
    <s v="J.Worpel"/>
    <s v="HAW"/>
    <x v="0"/>
    <n v="0"/>
    <x v="25"/>
  </r>
  <r>
    <x v="2"/>
    <x v="10"/>
    <x v="20"/>
    <s v="J.Impey"/>
    <s v="HAW"/>
    <x v="0"/>
    <n v="0"/>
    <x v="71"/>
  </r>
  <r>
    <x v="2"/>
    <x v="10"/>
    <x v="20"/>
    <s v="A.Keath"/>
    <s v="ADE"/>
    <x v="4"/>
    <n v="75"/>
    <x v="30"/>
  </r>
  <r>
    <x v="2"/>
    <x v="10"/>
    <x v="20"/>
    <s v="C.Mills"/>
    <s v="SYD"/>
    <x v="4"/>
    <n v="85"/>
    <x v="82"/>
  </r>
  <r>
    <x v="2"/>
    <x v="10"/>
    <x v="20"/>
    <s v="S.Lloyd"/>
    <s v="WBD"/>
    <x v="4"/>
    <n v="0"/>
    <x v="51"/>
  </r>
  <r>
    <x v="2"/>
    <x v="10"/>
    <x v="20"/>
    <s v="M.Wallis"/>
    <s v="WBD"/>
    <x v="4"/>
    <n v="0"/>
    <x v="16"/>
  </r>
  <r>
    <x v="2"/>
    <x v="10"/>
    <x v="19"/>
    <s v="P.Dangerfield"/>
    <s v="GEE"/>
    <x v="0"/>
    <n v="88"/>
    <x v="80"/>
  </r>
  <r>
    <x v="2"/>
    <x v="10"/>
    <x v="19"/>
    <s v="R.Stanley"/>
    <s v="GEE"/>
    <x v="3"/>
    <n v="112"/>
    <x v="16"/>
  </r>
  <r>
    <x v="2"/>
    <x v="10"/>
    <x v="19"/>
    <s v="S.Edwards"/>
    <s v="RIC"/>
    <x v="0"/>
    <n v="88"/>
    <x v="42"/>
  </r>
  <r>
    <x v="2"/>
    <x v="10"/>
    <x v="19"/>
    <s v="D.Prestia"/>
    <s v="RIC"/>
    <x v="1"/>
    <n v="106"/>
    <x v="1"/>
  </r>
  <r>
    <x v="2"/>
    <x v="10"/>
    <x v="19"/>
    <s v="D.Rich"/>
    <s v="BRL"/>
    <x v="2"/>
    <n v="90"/>
    <x v="21"/>
  </r>
  <r>
    <x v="2"/>
    <x v="10"/>
    <x v="19"/>
    <s v="A.Witherden"/>
    <s v="BRL"/>
    <x v="2"/>
    <n v="73"/>
    <x v="116"/>
  </r>
  <r>
    <x v="2"/>
    <x v="10"/>
    <x v="19"/>
    <s v="D.Zorko"/>
    <s v="BRL"/>
    <x v="1"/>
    <n v="110"/>
    <x v="69"/>
  </r>
  <r>
    <x v="2"/>
    <x v="10"/>
    <x v="19"/>
    <s v="J.Kelly"/>
    <s v="GWS"/>
    <x v="1"/>
    <n v="145"/>
    <x v="26"/>
  </r>
  <r>
    <x v="2"/>
    <x v="10"/>
    <x v="19"/>
    <s v="J.Cripps"/>
    <s v="WCE"/>
    <x v="0"/>
    <n v="87"/>
    <x v="62"/>
  </r>
  <r>
    <x v="2"/>
    <x v="10"/>
    <x v="19"/>
    <s v="J.Redden"/>
    <s v="WCE"/>
    <x v="1"/>
    <n v="79"/>
    <x v="116"/>
  </r>
  <r>
    <x v="2"/>
    <x v="10"/>
    <x v="19"/>
    <s v="L.Shuey"/>
    <s v="WCE"/>
    <x v="1"/>
    <n v="103"/>
    <x v="63"/>
  </r>
  <r>
    <x v="2"/>
    <x v="10"/>
    <x v="19"/>
    <s v="B.Sheppard"/>
    <s v="WCE"/>
    <x v="2"/>
    <n v="72"/>
    <x v="94"/>
  </r>
  <r>
    <x v="2"/>
    <x v="10"/>
    <x v="19"/>
    <s v="D.Zaharakis"/>
    <s v="ESS"/>
    <x v="1"/>
    <n v="0"/>
    <x v="69"/>
  </r>
  <r>
    <x v="2"/>
    <x v="10"/>
    <x v="19"/>
    <s v="L.Ryan"/>
    <s v="FRE"/>
    <x v="2"/>
    <n v="0"/>
    <x v="4"/>
  </r>
  <r>
    <x v="2"/>
    <x v="10"/>
    <x v="19"/>
    <s v="D.Byrne-Jones"/>
    <s v="PTA"/>
    <x v="2"/>
    <n v="0"/>
    <x v="83"/>
  </r>
  <r>
    <x v="2"/>
    <x v="10"/>
    <x v="19"/>
    <s v="R.Gray"/>
    <s v="PTA"/>
    <x v="0"/>
    <n v="0"/>
    <x v="90"/>
  </r>
  <r>
    <x v="2"/>
    <x v="10"/>
    <x v="19"/>
    <s v="J.Gresham"/>
    <s v="STK"/>
    <x v="0"/>
    <n v="0"/>
    <x v="62"/>
  </r>
  <r>
    <x v="2"/>
    <x v="10"/>
    <x v="19"/>
    <s v="M.Bontempelli"/>
    <s v="WBD"/>
    <x v="1"/>
    <n v="0"/>
    <x v="51"/>
  </r>
  <r>
    <x v="2"/>
    <x v="10"/>
    <x v="19"/>
    <s v="J.Lyons"/>
    <s v="BRL"/>
    <x v="4"/>
    <n v="110"/>
    <x v="95"/>
  </r>
  <r>
    <x v="2"/>
    <x v="10"/>
    <x v="19"/>
    <s v="D.Moore"/>
    <s v="COL"/>
    <x v="4"/>
    <n v="85"/>
    <x v="91"/>
  </r>
  <r>
    <x v="2"/>
    <x v="10"/>
    <x v="19"/>
    <s v="J.Ceglar"/>
    <s v="HAW"/>
    <x v="4"/>
    <n v="0"/>
    <x v="116"/>
  </r>
  <r>
    <x v="2"/>
    <x v="10"/>
    <x v="19"/>
    <s v="D.Howard"/>
    <s v="PTA"/>
    <x v="4"/>
    <n v="0"/>
    <x v="43"/>
  </r>
  <r>
    <x v="2"/>
    <x v="10"/>
    <x v="17"/>
    <s v="C.Guthrie"/>
    <s v="GEE"/>
    <x v="2"/>
    <n v="103"/>
    <x v="30"/>
  </r>
  <r>
    <x v="2"/>
    <x v="10"/>
    <x v="17"/>
    <s v="L.Dahlhaus"/>
    <s v="GEE"/>
    <x v="0"/>
    <n v="96"/>
    <x v="57"/>
  </r>
  <r>
    <x v="2"/>
    <x v="10"/>
    <x v="17"/>
    <s v="D.Martin"/>
    <s v="RIC"/>
    <x v="1"/>
    <n v="102"/>
    <x v="40"/>
  </r>
  <r>
    <x v="2"/>
    <x v="10"/>
    <x v="17"/>
    <s v="L.Neale"/>
    <s v="BRL"/>
    <x v="1"/>
    <n v="126"/>
    <x v="60"/>
  </r>
  <r>
    <x v="2"/>
    <x v="10"/>
    <x v="17"/>
    <s v="S.Walsh"/>
    <s v="CAR"/>
    <x v="1"/>
    <n v="80"/>
    <x v="49"/>
  </r>
  <r>
    <x v="2"/>
    <x v="10"/>
    <x v="17"/>
    <s v="T.Goldstein"/>
    <s v="NTH"/>
    <x v="3"/>
    <n v="114"/>
    <x v="67"/>
  </r>
  <r>
    <x v="2"/>
    <x v="10"/>
    <x v="17"/>
    <s v="S.Coniglio"/>
    <s v="GWS"/>
    <x v="1"/>
    <n v="101"/>
    <x v="185"/>
  </r>
  <r>
    <x v="2"/>
    <x v="10"/>
    <x v="17"/>
    <s v="L.Franklin"/>
    <s v="SYD"/>
    <x v="0"/>
    <n v="58"/>
    <x v="14"/>
  </r>
  <r>
    <x v="2"/>
    <x v="10"/>
    <x v="17"/>
    <s v="D.Sheed"/>
    <s v="WCE"/>
    <x v="1"/>
    <n v="89"/>
    <x v="3"/>
  </r>
  <r>
    <x v="2"/>
    <x v="10"/>
    <x v="17"/>
    <s v="J.McGovern"/>
    <s v="WCE"/>
    <x v="2"/>
    <n v="100"/>
    <x v="55"/>
  </r>
  <r>
    <x v="2"/>
    <x v="10"/>
    <x v="17"/>
    <s v="A.Treloar"/>
    <s v="COL"/>
    <x v="1"/>
    <n v="92"/>
    <x v="91"/>
  </r>
  <r>
    <x v="2"/>
    <x v="10"/>
    <x v="17"/>
    <s v="C.Petracca"/>
    <s v="MEL"/>
    <x v="0"/>
    <n v="79"/>
    <x v="0"/>
  </r>
  <r>
    <x v="2"/>
    <x v="10"/>
    <x v="17"/>
    <s v="C.Blakely"/>
    <s v="FRE"/>
    <x v="2"/>
    <n v="0"/>
    <x v="62"/>
  </r>
  <r>
    <x v="2"/>
    <x v="10"/>
    <x v="17"/>
    <s v="R.Lobb"/>
    <s v="FRE"/>
    <x v="0"/>
    <n v="0"/>
    <x v="19"/>
  </r>
  <r>
    <x v="2"/>
    <x v="10"/>
    <x v="17"/>
    <s v="D.Houston"/>
    <s v="PTA"/>
    <x v="2"/>
    <n v="0"/>
    <x v="19"/>
  </r>
  <r>
    <x v="2"/>
    <x v="10"/>
    <x v="17"/>
    <s v="J.Westhoff"/>
    <s v="PTA"/>
    <x v="0"/>
    <n v="0"/>
    <x v="94"/>
  </r>
  <r>
    <x v="2"/>
    <x v="10"/>
    <x v="17"/>
    <s v="L.Dunstan"/>
    <s v="STK"/>
    <x v="1"/>
    <n v="0"/>
    <x v="49"/>
  </r>
  <r>
    <x v="2"/>
    <x v="10"/>
    <x v="17"/>
    <s v="J.Johannisen"/>
    <s v="WBD"/>
    <x v="2"/>
    <n v="0"/>
    <x v="48"/>
  </r>
  <r>
    <x v="2"/>
    <x v="10"/>
    <x v="17"/>
    <s v="G.Ablett"/>
    <s v="GEE"/>
    <x v="4"/>
    <n v="94"/>
    <x v="16"/>
  </r>
  <r>
    <x v="2"/>
    <x v="10"/>
    <x v="17"/>
    <s v="K.Simpson"/>
    <s v="CAR"/>
    <x v="4"/>
    <n v="75"/>
    <x v="16"/>
  </r>
  <r>
    <x v="2"/>
    <x v="10"/>
    <x v="17"/>
    <s v="H.Greenwood"/>
    <s v="ADE"/>
    <x v="4"/>
    <n v="94"/>
    <x v="19"/>
  </r>
  <r>
    <x v="2"/>
    <x v="10"/>
    <x v="17"/>
    <s v="T.McLean"/>
    <s v="WBD"/>
    <x v="4"/>
    <n v="0"/>
    <x v="21"/>
  </r>
  <r>
    <x v="2"/>
    <x v="10"/>
    <x v="18"/>
    <s v="T.Kelly"/>
    <s v="GEE"/>
    <x v="0"/>
    <n v="120"/>
    <x v="1"/>
  </r>
  <r>
    <x v="2"/>
    <x v="10"/>
    <x v="18"/>
    <s v="M.Kreuzer"/>
    <s v="CAR"/>
    <x v="3"/>
    <n v="76"/>
    <x v="37"/>
  </r>
  <r>
    <x v="2"/>
    <x v="10"/>
    <x v="18"/>
    <s v="W.Milera"/>
    <s v="ADE"/>
    <x v="2"/>
    <n v="82"/>
    <x v="63"/>
  </r>
  <r>
    <x v="2"/>
    <x v="10"/>
    <x v="18"/>
    <s v="T.Lynch"/>
    <s v="ADE"/>
    <x v="0"/>
    <n v="85"/>
    <x v="99"/>
  </r>
  <r>
    <x v="2"/>
    <x v="10"/>
    <x v="18"/>
    <s v="R.Sloane"/>
    <s v="ADE"/>
    <x v="1"/>
    <n v="97"/>
    <x v="109"/>
  </r>
  <r>
    <x v="2"/>
    <x v="10"/>
    <x v="18"/>
    <s v="T.Taranto"/>
    <s v="GWS"/>
    <x v="1"/>
    <n v="100"/>
    <x v="0"/>
  </r>
  <r>
    <x v="2"/>
    <x v="10"/>
    <x v="18"/>
    <s v="J.McVeigh"/>
    <s v="SYD"/>
    <x v="2"/>
    <n v="81"/>
    <x v="58"/>
  </r>
  <r>
    <x v="2"/>
    <x v="10"/>
    <x v="18"/>
    <s v="A.Gaff"/>
    <s v="WCE"/>
    <x v="1"/>
    <n v="114"/>
    <x v="37"/>
  </r>
  <r>
    <x v="2"/>
    <x v="10"/>
    <x v="18"/>
    <s v="S.Sidebottom"/>
    <s v="COL"/>
    <x v="1"/>
    <n v="94"/>
    <x v="83"/>
  </r>
  <r>
    <x v="2"/>
    <x v="10"/>
    <x v="18"/>
    <s v="C.Oliver"/>
    <s v="MEL"/>
    <x v="1"/>
    <n v="106"/>
    <x v="90"/>
  </r>
  <r>
    <x v="2"/>
    <x v="10"/>
    <x v="18"/>
    <s v="C.Salem"/>
    <s v="MEL"/>
    <x v="2"/>
    <n v="93"/>
    <x v="16"/>
  </r>
  <r>
    <x v="2"/>
    <x v="10"/>
    <x v="18"/>
    <s v="M.Hurley"/>
    <s v="ESS"/>
    <x v="2"/>
    <n v="0"/>
    <x v="27"/>
  </r>
  <r>
    <x v="2"/>
    <x v="10"/>
    <x v="18"/>
    <s v="D.Parish"/>
    <s v="ESS"/>
    <x v="0"/>
    <n v="0"/>
    <x v="76"/>
  </r>
  <r>
    <x v="2"/>
    <x v="10"/>
    <x v="18"/>
    <s v="R.Henderson"/>
    <s v="HAW"/>
    <x v="1"/>
    <n v="0"/>
    <x v="63"/>
  </r>
  <r>
    <x v="2"/>
    <x v="10"/>
    <x v="18"/>
    <s v="L.Shiels"/>
    <s v="HAW"/>
    <x v="1"/>
    <n v="0"/>
    <x v="30"/>
  </r>
  <r>
    <x v="2"/>
    <x v="10"/>
    <x v="18"/>
    <s v="T.Boak"/>
    <s v="PTA"/>
    <x v="0"/>
    <n v="0"/>
    <x v="134"/>
  </r>
  <r>
    <x v="2"/>
    <x v="10"/>
    <x v="18"/>
    <s v="S.Savage"/>
    <s v="STK"/>
    <x v="2"/>
    <n v="0"/>
    <x v="105"/>
  </r>
  <r>
    <x v="2"/>
    <x v="10"/>
    <x v="18"/>
    <s v="R.Marshall"/>
    <s v="STK"/>
    <x v="0"/>
    <n v="0"/>
    <x v="68"/>
  </r>
  <r>
    <x v="2"/>
    <x v="10"/>
    <x v="18"/>
    <s v="Z.Tuohy"/>
    <s v="GEE"/>
    <x v="4"/>
    <n v="66"/>
    <x v="61"/>
  </r>
  <r>
    <x v="2"/>
    <x v="10"/>
    <x v="18"/>
    <s v="S.Martin"/>
    <s v="BRL"/>
    <x v="4"/>
    <n v="77"/>
    <x v="24"/>
  </r>
  <r>
    <x v="2"/>
    <x v="10"/>
    <x v="18"/>
    <s v="J.Pittard"/>
    <s v="NTH"/>
    <x v="4"/>
    <n v="73"/>
    <x v="51"/>
  </r>
  <r>
    <x v="2"/>
    <x v="10"/>
    <x v="18"/>
    <s v="T.Rockliff"/>
    <s v="PTA"/>
    <x v="4"/>
    <n v="0"/>
    <x v="16"/>
  </r>
  <r>
    <x v="2"/>
    <x v="11"/>
    <x v="16"/>
    <s v="T.Cotchin"/>
    <s v="RIC"/>
    <x v="1"/>
    <n v="0"/>
    <x v="1"/>
  </r>
  <r>
    <x v="2"/>
    <x v="11"/>
    <x v="16"/>
    <s v="C.Hooker"/>
    <s v="ESS"/>
    <x v="2"/>
    <n v="88"/>
    <x v="16"/>
  </r>
  <r>
    <x v="2"/>
    <x v="11"/>
    <x v="16"/>
    <s v="J.Sicily"/>
    <s v="HAW"/>
    <x v="2"/>
    <n v="92"/>
    <x v="16"/>
  </r>
  <r>
    <x v="2"/>
    <x v="11"/>
    <x v="16"/>
    <s v="J.Witts"/>
    <s v="GCS"/>
    <x v="3"/>
    <n v="0"/>
    <x v="54"/>
  </r>
  <r>
    <x v="2"/>
    <x v="11"/>
    <x v="16"/>
    <s v="B.Fiorini"/>
    <s v="GCS"/>
    <x v="1"/>
    <n v="0"/>
    <x v="83"/>
  </r>
  <r>
    <x v="2"/>
    <x v="11"/>
    <x v="16"/>
    <s v="T.Miller"/>
    <s v="GCS"/>
    <x v="1"/>
    <n v="0"/>
    <x v="112"/>
  </r>
  <r>
    <x v="2"/>
    <x v="11"/>
    <x v="16"/>
    <s v="M.Walters"/>
    <s v="FRE"/>
    <x v="0"/>
    <n v="0"/>
    <x v="16"/>
  </r>
  <r>
    <x v="2"/>
    <x v="11"/>
    <x v="16"/>
    <s v="J.Dunkley"/>
    <s v="WBD"/>
    <x v="0"/>
    <n v="126"/>
    <x v="16"/>
  </r>
  <r>
    <x v="2"/>
    <x v="11"/>
    <x v="16"/>
    <s v="J.Anderson"/>
    <s v="NTH"/>
    <x v="1"/>
    <n v="0"/>
    <x v="1"/>
  </r>
  <r>
    <x v="2"/>
    <x v="11"/>
    <x v="16"/>
    <s v="S.Higgins"/>
    <s v="NTH"/>
    <x v="1"/>
    <n v="0"/>
    <x v="167"/>
  </r>
  <r>
    <x v="2"/>
    <x v="11"/>
    <x v="16"/>
    <s v="J.Hopper"/>
    <s v="GWS"/>
    <x v="1"/>
    <n v="0"/>
    <x v="7"/>
  </r>
  <r>
    <x v="2"/>
    <x v="11"/>
    <x v="16"/>
    <s v="Z.Williams"/>
    <s v="GWS"/>
    <x v="2"/>
    <n v="0"/>
    <x v="10"/>
  </r>
  <r>
    <x v="2"/>
    <x v="11"/>
    <x v="16"/>
    <s v="T.Greene"/>
    <s v="GWS"/>
    <x v="0"/>
    <n v="0"/>
    <x v="16"/>
  </r>
  <r>
    <x v="2"/>
    <x v="11"/>
    <x v="16"/>
    <s v="J.Crisp"/>
    <s v="COL"/>
    <x v="2"/>
    <n v="0"/>
    <x v="94"/>
  </r>
  <r>
    <x v="2"/>
    <x v="11"/>
    <x v="16"/>
    <s v="J.De Goey"/>
    <s v="COL"/>
    <x v="0"/>
    <n v="0"/>
    <x v="102"/>
  </r>
  <r>
    <x v="2"/>
    <x v="11"/>
    <x v="16"/>
    <s v="B.Parfitt"/>
    <s v="GEE"/>
    <x v="0"/>
    <n v="0"/>
    <x v="52"/>
  </r>
  <r>
    <x v="2"/>
    <x v="11"/>
    <x v="16"/>
    <s v="J.Harmes"/>
    <s v="MEL"/>
    <x v="1"/>
    <n v="0"/>
    <x v="43"/>
  </r>
  <r>
    <x v="2"/>
    <x v="11"/>
    <x v="16"/>
    <s v="J.Lloyd"/>
    <s v="SYD"/>
    <x v="2"/>
    <n v="0"/>
    <x v="75"/>
  </r>
  <r>
    <x v="2"/>
    <x v="11"/>
    <x v="16"/>
    <s v="D.Heppell"/>
    <s v="ESS"/>
    <x v="4"/>
    <n v="105"/>
    <x v="16"/>
  </r>
  <r>
    <x v="2"/>
    <x v="11"/>
    <x v="16"/>
    <s v="O.Wines"/>
    <s v="PTA"/>
    <x v="4"/>
    <n v="93"/>
    <x v="16"/>
  </r>
  <r>
    <x v="2"/>
    <x v="11"/>
    <x v="16"/>
    <s v="T.Adams"/>
    <s v="COL"/>
    <x v="4"/>
    <n v="0"/>
    <x v="16"/>
  </r>
  <r>
    <x v="2"/>
    <x v="11"/>
    <x v="16"/>
    <s v="S.Hurn"/>
    <s v="WCE"/>
    <x v="4"/>
    <n v="0"/>
    <x v="16"/>
  </r>
  <r>
    <x v="2"/>
    <x v="11"/>
    <x v="22"/>
    <s v="B.Smith"/>
    <s v="ADE"/>
    <x v="2"/>
    <n v="0"/>
    <x v="110"/>
  </r>
  <r>
    <x v="2"/>
    <x v="11"/>
    <x v="22"/>
    <s v="R.O'Brien"/>
    <s v="ADE"/>
    <x v="3"/>
    <n v="0"/>
    <x v="2"/>
  </r>
  <r>
    <x v="2"/>
    <x v="11"/>
    <x v="22"/>
    <s v="M.Crouch"/>
    <s v="ADE"/>
    <x v="1"/>
    <n v="0"/>
    <x v="38"/>
  </r>
  <r>
    <x v="2"/>
    <x v="11"/>
    <x v="22"/>
    <s v="J.Caddy"/>
    <s v="RIC"/>
    <x v="0"/>
    <n v="0"/>
    <x v="21"/>
  </r>
  <r>
    <x v="2"/>
    <x v="11"/>
    <x v="22"/>
    <s v="J.Martin"/>
    <s v="GCS"/>
    <x v="0"/>
    <n v="0"/>
    <x v="102"/>
  </r>
  <r>
    <x v="2"/>
    <x v="11"/>
    <x v="22"/>
    <s v="B.Hill"/>
    <s v="FRE"/>
    <x v="1"/>
    <n v="88"/>
    <x v="16"/>
  </r>
  <r>
    <x v="2"/>
    <x v="11"/>
    <x v="22"/>
    <s v="N.Newman"/>
    <s v="CAR"/>
    <x v="2"/>
    <n v="0"/>
    <x v="9"/>
  </r>
  <r>
    <x v="2"/>
    <x v="11"/>
    <x v="22"/>
    <s v="M.Suckling"/>
    <s v="WBD"/>
    <x v="2"/>
    <n v="87"/>
    <x v="16"/>
  </r>
  <r>
    <x v="2"/>
    <x v="11"/>
    <x v="22"/>
    <s v="J.Macrae"/>
    <s v="WBD"/>
    <x v="1"/>
    <n v="109"/>
    <x v="16"/>
  </r>
  <r>
    <x v="2"/>
    <x v="11"/>
    <x v="22"/>
    <s v="B.Brown"/>
    <s v="NTH"/>
    <x v="0"/>
    <n v="0"/>
    <x v="44"/>
  </r>
  <r>
    <x v="2"/>
    <x v="11"/>
    <x v="22"/>
    <s v="T.Dumont"/>
    <s v="NTH"/>
    <x v="1"/>
    <n v="0"/>
    <x v="17"/>
  </r>
  <r>
    <x v="2"/>
    <x v="11"/>
    <x v="22"/>
    <s v="M.Robinson"/>
    <s v="BRL"/>
    <x v="0"/>
    <n v="0"/>
    <x v="49"/>
  </r>
  <r>
    <x v="2"/>
    <x v="11"/>
    <x v="22"/>
    <s v="H.McCluggage"/>
    <s v="BRL"/>
    <x v="1"/>
    <n v="0"/>
    <x v="55"/>
  </r>
  <r>
    <x v="2"/>
    <x v="11"/>
    <x v="22"/>
    <s v="C.Mayne"/>
    <s v="COL"/>
    <x v="1"/>
    <n v="0"/>
    <x v="82"/>
  </r>
  <r>
    <x v="2"/>
    <x v="11"/>
    <x v="22"/>
    <s v="J.Howe"/>
    <s v="COL"/>
    <x v="2"/>
    <n v="0"/>
    <x v="42"/>
  </r>
  <r>
    <x v="2"/>
    <x v="11"/>
    <x v="22"/>
    <s v="B.Maynard"/>
    <s v="COL"/>
    <x v="2"/>
    <n v="0"/>
    <x v="33"/>
  </r>
  <r>
    <x v="2"/>
    <x v="11"/>
    <x v="22"/>
    <s v="L.Parker"/>
    <s v="SYD"/>
    <x v="1"/>
    <n v="0"/>
    <x v="20"/>
  </r>
  <r>
    <x v="2"/>
    <x v="11"/>
    <x v="22"/>
    <s v="I.Heeney"/>
    <s v="SYD"/>
    <x v="0"/>
    <n v="0"/>
    <x v="57"/>
  </r>
  <r>
    <x v="2"/>
    <x v="11"/>
    <x v="22"/>
    <s v="B.McEvoy"/>
    <s v="HAW"/>
    <x v="4"/>
    <n v="87"/>
    <x v="16"/>
  </r>
  <r>
    <x v="2"/>
    <x v="11"/>
    <x v="22"/>
    <s v="J.Billings"/>
    <s v="STK"/>
    <x v="4"/>
    <n v="0"/>
    <x v="16"/>
  </r>
  <r>
    <x v="2"/>
    <x v="11"/>
    <x v="22"/>
    <s v="S.Menegola"/>
    <s v="GEE"/>
    <x v="4"/>
    <n v="0"/>
    <x v="16"/>
  </r>
  <r>
    <x v="2"/>
    <x v="11"/>
    <x v="22"/>
    <s v="Z.Jones"/>
    <s v="SYD"/>
    <x v="4"/>
    <n v="0"/>
    <x v="16"/>
  </r>
  <r>
    <x v="2"/>
    <x v="11"/>
    <x v="20"/>
    <s v="A.Keath"/>
    <s v="ADE"/>
    <x v="2"/>
    <n v="0"/>
    <x v="17"/>
  </r>
  <r>
    <x v="2"/>
    <x v="11"/>
    <x v="20"/>
    <s v="B.Crouch"/>
    <s v="ADE"/>
    <x v="1"/>
    <n v="0"/>
    <x v="63"/>
  </r>
  <r>
    <x v="2"/>
    <x v="11"/>
    <x v="20"/>
    <s v="L.Baker"/>
    <s v="RIC"/>
    <x v="0"/>
    <n v="0"/>
    <x v="14"/>
  </r>
  <r>
    <x v="2"/>
    <x v="11"/>
    <x v="20"/>
    <s v="Z.Merrett"/>
    <s v="ESS"/>
    <x v="1"/>
    <n v="103"/>
    <x v="16"/>
  </r>
  <r>
    <x v="2"/>
    <x v="11"/>
    <x v="20"/>
    <s v="A.Saad"/>
    <s v="ESS"/>
    <x v="2"/>
    <n v="0"/>
    <x v="16"/>
  </r>
  <r>
    <x v="2"/>
    <x v="11"/>
    <x v="20"/>
    <s v="A.McDonald-Tipungwuti"/>
    <s v="ESS"/>
    <x v="0"/>
    <n v="63"/>
    <x v="16"/>
  </r>
  <r>
    <x v="2"/>
    <x v="11"/>
    <x v="20"/>
    <s v="J.O'Meara"/>
    <s v="HAW"/>
    <x v="1"/>
    <n v="94"/>
    <x v="16"/>
  </r>
  <r>
    <x v="2"/>
    <x v="11"/>
    <x v="20"/>
    <s v="D.Swallow"/>
    <s v="GCS"/>
    <x v="1"/>
    <n v="0"/>
    <x v="10"/>
  </r>
  <r>
    <x v="2"/>
    <x v="11"/>
    <x v="20"/>
    <s v="S.Atley"/>
    <s v="NTH"/>
    <x v="0"/>
    <n v="0"/>
    <x v="23"/>
  </r>
  <r>
    <x v="2"/>
    <x v="11"/>
    <x v="20"/>
    <s v="J.Finlayson"/>
    <s v="GWS"/>
    <x v="2"/>
    <n v="0"/>
    <x v="105"/>
  </r>
  <r>
    <x v="2"/>
    <x v="11"/>
    <x v="20"/>
    <s v="J.Cameron"/>
    <s v="GWS"/>
    <x v="0"/>
    <n v="0"/>
    <x v="39"/>
  </r>
  <r>
    <x v="2"/>
    <x v="11"/>
    <x v="20"/>
    <s v="S.Pendlebury"/>
    <s v="COL"/>
    <x v="1"/>
    <n v="0"/>
    <x v="49"/>
  </r>
  <r>
    <x v="2"/>
    <x v="11"/>
    <x v="20"/>
    <s v="M.Gawn"/>
    <s v="MEL"/>
    <x v="3"/>
    <n v="0"/>
    <x v="93"/>
  </r>
  <r>
    <x v="2"/>
    <x v="11"/>
    <x v="20"/>
    <s v="N.Jones"/>
    <s v="MEL"/>
    <x v="1"/>
    <n v="0"/>
    <x v="79"/>
  </r>
  <r>
    <x v="2"/>
    <x v="11"/>
    <x v="20"/>
    <s v="G.Hewett"/>
    <s v="SYD"/>
    <x v="1"/>
    <n v="0"/>
    <x v="72"/>
  </r>
  <r>
    <x v="2"/>
    <x v="11"/>
    <x v="20"/>
    <s v="C.Mills"/>
    <s v="SYD"/>
    <x v="2"/>
    <n v="0"/>
    <x v="85"/>
  </r>
  <r>
    <x v="2"/>
    <x v="11"/>
    <x v="20"/>
    <s v="D.Rampe"/>
    <s v="SYD"/>
    <x v="2"/>
    <n v="0"/>
    <x v="131"/>
  </r>
  <r>
    <x v="2"/>
    <x v="11"/>
    <x v="20"/>
    <s v="T.Papley"/>
    <s v="SYD"/>
    <x v="0"/>
    <n v="0"/>
    <x v="75"/>
  </r>
  <r>
    <x v="2"/>
    <x v="11"/>
    <x v="20"/>
    <s v="B.Ellis"/>
    <s v="RIC"/>
    <x v="4"/>
    <n v="0"/>
    <x v="16"/>
  </r>
  <r>
    <x v="2"/>
    <x v="11"/>
    <x v="20"/>
    <s v="J.Worpel"/>
    <s v="HAW"/>
    <x v="4"/>
    <n v="81"/>
    <x v="16"/>
  </r>
  <r>
    <x v="2"/>
    <x v="11"/>
    <x v="20"/>
    <s v="M.Wallis"/>
    <s v="WBD"/>
    <x v="4"/>
    <n v="82"/>
    <x v="16"/>
  </r>
  <r>
    <x v="2"/>
    <x v="11"/>
    <x v="20"/>
    <s v="L.Whitfield"/>
    <s v="GWS"/>
    <x v="4"/>
    <n v="0"/>
    <x v="16"/>
  </r>
  <r>
    <x v="2"/>
    <x v="11"/>
    <x v="23"/>
    <s v="R.Laird"/>
    <s v="ADE"/>
    <x v="2"/>
    <n v="0"/>
    <x v="54"/>
  </r>
  <r>
    <x v="2"/>
    <x v="11"/>
    <x v="23"/>
    <s v="B.Houli"/>
    <s v="RIC"/>
    <x v="2"/>
    <n v="0"/>
    <x v="43"/>
  </r>
  <r>
    <x v="2"/>
    <x v="11"/>
    <x v="23"/>
    <s v="K.Langford"/>
    <s v="ESS"/>
    <x v="0"/>
    <n v="79"/>
    <x v="16"/>
  </r>
  <r>
    <x v="2"/>
    <x v="11"/>
    <x v="23"/>
    <s v="D.Shiel"/>
    <s v="ESS"/>
    <x v="1"/>
    <n v="98"/>
    <x v="16"/>
  </r>
  <r>
    <x v="2"/>
    <x v="11"/>
    <x v="23"/>
    <s v="J.Steele"/>
    <s v="STK"/>
    <x v="1"/>
    <n v="0"/>
    <x v="16"/>
  </r>
  <r>
    <x v="2"/>
    <x v="11"/>
    <x v="23"/>
    <s v="S.Ross"/>
    <s v="STK"/>
    <x v="1"/>
    <n v="84"/>
    <x v="16"/>
  </r>
  <r>
    <x v="2"/>
    <x v="11"/>
    <x v="23"/>
    <s v="D.MacPherson"/>
    <s v="GCS"/>
    <x v="0"/>
    <n v="0"/>
    <x v="33"/>
  </r>
  <r>
    <x v="2"/>
    <x v="11"/>
    <x v="23"/>
    <s v="D.Mundy"/>
    <s v="FRE"/>
    <x v="1"/>
    <n v="115"/>
    <x v="16"/>
  </r>
  <r>
    <x v="2"/>
    <x v="11"/>
    <x v="23"/>
    <s v="S.Lycett"/>
    <s v="PTA"/>
    <x v="0"/>
    <n v="99"/>
    <x v="16"/>
  </r>
  <r>
    <x v="2"/>
    <x v="11"/>
    <x v="23"/>
    <s v="C.Daniel"/>
    <s v="WBD"/>
    <x v="0"/>
    <n v="99"/>
    <x v="16"/>
  </r>
  <r>
    <x v="2"/>
    <x v="11"/>
    <x v="23"/>
    <s v="H.Shaw"/>
    <s v="GWS"/>
    <x v="2"/>
    <n v="0"/>
    <x v="25"/>
  </r>
  <r>
    <x v="2"/>
    <x v="11"/>
    <x v="23"/>
    <s v="T.Phillips"/>
    <s v="COL"/>
    <x v="1"/>
    <n v="0"/>
    <x v="42"/>
  </r>
  <r>
    <x v="2"/>
    <x v="11"/>
    <x v="23"/>
    <s v="B.Grundy"/>
    <s v="COL"/>
    <x v="3"/>
    <n v="0"/>
    <x v="42"/>
  </r>
  <r>
    <x v="2"/>
    <x v="11"/>
    <x v="23"/>
    <s v="J.Stephenson"/>
    <s v="COL"/>
    <x v="0"/>
    <n v="0"/>
    <x v="85"/>
  </r>
  <r>
    <x v="2"/>
    <x v="11"/>
    <x v="23"/>
    <s v="M.Duncan"/>
    <s v="GEE"/>
    <x v="1"/>
    <n v="0"/>
    <x v="85"/>
  </r>
  <r>
    <x v="2"/>
    <x v="11"/>
    <x v="23"/>
    <s v="T.Stewart"/>
    <s v="GEE"/>
    <x v="2"/>
    <n v="0"/>
    <x v="4"/>
  </r>
  <r>
    <x v="2"/>
    <x v="11"/>
    <x v="23"/>
    <s v="A.Brayshaw"/>
    <s v="MEL"/>
    <x v="1"/>
    <n v="0"/>
    <x v="48"/>
  </r>
  <r>
    <x v="2"/>
    <x v="11"/>
    <x v="23"/>
    <s v="M.Hore"/>
    <s v="MEL"/>
    <x v="2"/>
    <n v="0"/>
    <x v="85"/>
  </r>
  <r>
    <x v="2"/>
    <x v="11"/>
    <x v="23"/>
    <s v="K.Lambert"/>
    <s v="RIC"/>
    <x v="4"/>
    <n v="0"/>
    <x v="16"/>
  </r>
  <r>
    <x v="2"/>
    <x v="11"/>
    <x v="23"/>
    <s v="J.Macmillan"/>
    <s v="NTH"/>
    <x v="4"/>
    <n v="0"/>
    <x v="16"/>
  </r>
  <r>
    <x v="2"/>
    <x v="11"/>
    <x v="23"/>
    <s v="J.Kennedy"/>
    <s v="SYD"/>
    <x v="4"/>
    <n v="0"/>
    <x v="16"/>
  </r>
  <r>
    <x v="2"/>
    <x v="11"/>
    <x v="23"/>
    <s v="E.Yeo"/>
    <s v="WCE"/>
    <x v="4"/>
    <n v="0"/>
    <x v="16"/>
  </r>
  <r>
    <x v="2"/>
    <x v="11"/>
    <x v="17"/>
    <s v="R.Douglas"/>
    <s v="ADE"/>
    <x v="0"/>
    <n v="0"/>
    <x v="70"/>
  </r>
  <r>
    <x v="2"/>
    <x v="11"/>
    <x v="17"/>
    <s v="D.Martin"/>
    <s v="RIC"/>
    <x v="1"/>
    <n v="0"/>
    <x v="63"/>
  </r>
  <r>
    <x v="2"/>
    <x v="11"/>
    <x v="17"/>
    <s v="D.Houston"/>
    <s v="PTA"/>
    <x v="2"/>
    <n v="103"/>
    <x v="16"/>
  </r>
  <r>
    <x v="2"/>
    <x v="11"/>
    <x v="17"/>
    <s v="K.Simpson"/>
    <s v="CAR"/>
    <x v="2"/>
    <n v="0"/>
    <x v="79"/>
  </r>
  <r>
    <x v="2"/>
    <x v="11"/>
    <x v="17"/>
    <s v="S.Walsh"/>
    <s v="CAR"/>
    <x v="1"/>
    <n v="0"/>
    <x v="119"/>
  </r>
  <r>
    <x v="2"/>
    <x v="11"/>
    <x v="17"/>
    <s v="T.Goldstein"/>
    <s v="NTH"/>
    <x v="3"/>
    <n v="0"/>
    <x v="3"/>
  </r>
  <r>
    <x v="2"/>
    <x v="11"/>
    <x v="17"/>
    <s v="M.de Boer"/>
    <s v="GWS"/>
    <x v="0"/>
    <n v="0"/>
    <x v="82"/>
  </r>
  <r>
    <x v="2"/>
    <x v="11"/>
    <x v="17"/>
    <s v="S.Coniglio"/>
    <s v="GWS"/>
    <x v="1"/>
    <n v="0"/>
    <x v="88"/>
  </r>
  <r>
    <x v="2"/>
    <x v="11"/>
    <x v="17"/>
    <s v="L.Neale"/>
    <s v="BRL"/>
    <x v="1"/>
    <n v="0"/>
    <x v="10"/>
  </r>
  <r>
    <x v="2"/>
    <x v="11"/>
    <x v="17"/>
    <s v="A.Treloar"/>
    <s v="COL"/>
    <x v="1"/>
    <n v="0"/>
    <x v="2"/>
  </r>
  <r>
    <x v="2"/>
    <x v="11"/>
    <x v="17"/>
    <s v="G.Ablett"/>
    <s v="GEE"/>
    <x v="1"/>
    <n v="0"/>
    <x v="80"/>
  </r>
  <r>
    <x v="2"/>
    <x v="11"/>
    <x v="17"/>
    <s v="C.Guthrie"/>
    <s v="GEE"/>
    <x v="2"/>
    <n v="0"/>
    <x v="57"/>
  </r>
  <r>
    <x v="2"/>
    <x v="11"/>
    <x v="17"/>
    <s v="L.Dahlhaus"/>
    <s v="GEE"/>
    <x v="0"/>
    <n v="0"/>
    <x v="99"/>
  </r>
  <r>
    <x v="2"/>
    <x v="11"/>
    <x v="17"/>
    <s v="C.Petracca"/>
    <s v="MEL"/>
    <x v="0"/>
    <n v="0"/>
    <x v="1"/>
  </r>
  <r>
    <x v="2"/>
    <x v="11"/>
    <x v="17"/>
    <s v="A.Aliir"/>
    <s v="SYD"/>
    <x v="2"/>
    <n v="0"/>
    <x v="65"/>
  </r>
  <r>
    <x v="2"/>
    <x v="11"/>
    <x v="17"/>
    <s v="L.Franklin"/>
    <s v="SYD"/>
    <x v="0"/>
    <n v="0"/>
    <x v="95"/>
  </r>
  <r>
    <x v="2"/>
    <x v="11"/>
    <x v="17"/>
    <s v="D.Sheed"/>
    <s v="WCE"/>
    <x v="1"/>
    <n v="0"/>
    <x v="94"/>
  </r>
  <r>
    <x v="2"/>
    <x v="11"/>
    <x v="17"/>
    <s v="J.McGovern"/>
    <s v="WCE"/>
    <x v="2"/>
    <n v="0"/>
    <x v="102"/>
  </r>
  <r>
    <x v="2"/>
    <x v="11"/>
    <x v="17"/>
    <s v="L.Dunstan"/>
    <s v="STK"/>
    <x v="4"/>
    <n v="97"/>
    <x v="16"/>
  </r>
  <r>
    <x v="2"/>
    <x v="11"/>
    <x v="17"/>
    <s v="C.Blakely"/>
    <s v="FRE"/>
    <x v="4"/>
    <n v="74"/>
    <x v="16"/>
  </r>
  <r>
    <x v="2"/>
    <x v="11"/>
    <x v="17"/>
    <s v="J.Westhoff"/>
    <s v="PTA"/>
    <x v="4"/>
    <n v="70"/>
    <x v="16"/>
  </r>
  <r>
    <x v="2"/>
    <x v="11"/>
    <x v="17"/>
    <s v="J.Johannisen"/>
    <s v="WBD"/>
    <x v="4"/>
    <n v="102"/>
    <x v="16"/>
  </r>
  <r>
    <x v="2"/>
    <x v="11"/>
    <x v="19"/>
    <s v="S.Edwards"/>
    <s v="RIC"/>
    <x v="0"/>
    <n v="0"/>
    <x v="88"/>
  </r>
  <r>
    <x v="2"/>
    <x v="11"/>
    <x v="19"/>
    <s v="D.Prestia"/>
    <s v="RIC"/>
    <x v="1"/>
    <n v="0"/>
    <x v="10"/>
  </r>
  <r>
    <x v="2"/>
    <x v="11"/>
    <x v="19"/>
    <s v="L.Ryan"/>
    <s v="FRE"/>
    <x v="2"/>
    <n v="123"/>
    <x v="16"/>
  </r>
  <r>
    <x v="2"/>
    <x v="11"/>
    <x v="19"/>
    <s v="J.Kelly"/>
    <s v="GWS"/>
    <x v="1"/>
    <n v="0"/>
    <x v="12"/>
  </r>
  <r>
    <x v="2"/>
    <x v="11"/>
    <x v="19"/>
    <s v="P.Davis"/>
    <s v="GWS"/>
    <x v="2"/>
    <n v="0"/>
    <x v="19"/>
  </r>
  <r>
    <x v="2"/>
    <x v="11"/>
    <x v="19"/>
    <s v="H.Himmelberg"/>
    <s v="GWS"/>
    <x v="0"/>
    <n v="0"/>
    <x v="61"/>
  </r>
  <r>
    <x v="2"/>
    <x v="11"/>
    <x v="19"/>
    <s v="D.Rich"/>
    <s v="BRL"/>
    <x v="2"/>
    <n v="0"/>
    <x v="19"/>
  </r>
  <r>
    <x v="2"/>
    <x v="11"/>
    <x v="19"/>
    <s v="A.Witherden"/>
    <s v="BRL"/>
    <x v="2"/>
    <n v="0"/>
    <x v="28"/>
  </r>
  <r>
    <x v="2"/>
    <x v="11"/>
    <x v="19"/>
    <s v="D.Zorko"/>
    <s v="BRL"/>
    <x v="1"/>
    <n v="0"/>
    <x v="64"/>
  </r>
  <r>
    <x v="2"/>
    <x v="11"/>
    <x v="19"/>
    <s v="J.Lyons"/>
    <s v="BRL"/>
    <x v="1"/>
    <n v="0"/>
    <x v="11"/>
  </r>
  <r>
    <x v="2"/>
    <x v="11"/>
    <x v="19"/>
    <s v="D.Moore"/>
    <s v="COL"/>
    <x v="0"/>
    <n v="0"/>
    <x v="21"/>
  </r>
  <r>
    <x v="2"/>
    <x v="11"/>
    <x v="19"/>
    <s v="P.Dangerfield"/>
    <s v="GEE"/>
    <x v="0"/>
    <n v="0"/>
    <x v="59"/>
  </r>
  <r>
    <x v="2"/>
    <x v="11"/>
    <x v="19"/>
    <s v="R.Stanley"/>
    <s v="GEE"/>
    <x v="3"/>
    <n v="0"/>
    <x v="57"/>
  </r>
  <r>
    <x v="2"/>
    <x v="11"/>
    <x v="19"/>
    <s v="J.Viney"/>
    <s v="MEL"/>
    <x v="1"/>
    <n v="0"/>
    <x v="13"/>
  </r>
  <r>
    <x v="2"/>
    <x v="11"/>
    <x v="19"/>
    <s v="J.Redden"/>
    <s v="WCE"/>
    <x v="1"/>
    <n v="0"/>
    <x v="8"/>
  </r>
  <r>
    <x v="2"/>
    <x v="11"/>
    <x v="19"/>
    <s v="L.Shuey"/>
    <s v="WCE"/>
    <x v="1"/>
    <n v="0"/>
    <x v="52"/>
  </r>
  <r>
    <x v="2"/>
    <x v="11"/>
    <x v="19"/>
    <s v="B.Sheppard"/>
    <s v="WCE"/>
    <x v="2"/>
    <n v="0"/>
    <x v="55"/>
  </r>
  <r>
    <x v="2"/>
    <x v="11"/>
    <x v="19"/>
    <s v="J.Cripps"/>
    <s v="WCE"/>
    <x v="0"/>
    <n v="0"/>
    <x v="44"/>
  </r>
  <r>
    <x v="2"/>
    <x v="11"/>
    <x v="19"/>
    <s v="D.Zaharakis"/>
    <s v="ESS"/>
    <x v="4"/>
    <n v="87"/>
    <x v="16"/>
  </r>
  <r>
    <x v="2"/>
    <x v="11"/>
    <x v="19"/>
    <s v="J.Gresham"/>
    <s v="STK"/>
    <x v="4"/>
    <n v="89"/>
    <x v="16"/>
  </r>
  <r>
    <x v="2"/>
    <x v="11"/>
    <x v="19"/>
    <s v="R.Gray"/>
    <s v="PTA"/>
    <x v="4"/>
    <n v="63"/>
    <x v="16"/>
  </r>
  <r>
    <x v="2"/>
    <x v="11"/>
    <x v="19"/>
    <s v="M.Bontempelli"/>
    <s v="WBD"/>
    <x v="4"/>
    <n v="111"/>
    <x v="16"/>
  </r>
  <r>
    <x v="2"/>
    <x v="11"/>
    <x v="21"/>
    <s v="C.Ellis-Yolmen"/>
    <s v="ADE"/>
    <x v="1"/>
    <n v="0"/>
    <x v="42"/>
  </r>
  <r>
    <x v="2"/>
    <x v="11"/>
    <x v="21"/>
    <s v="N.Vlastuin"/>
    <s v="RIC"/>
    <x v="2"/>
    <n v="0"/>
    <x v="91"/>
  </r>
  <r>
    <x v="2"/>
    <x v="11"/>
    <x v="21"/>
    <s v="J.Gunston"/>
    <s v="HAW"/>
    <x v="0"/>
    <n v="97"/>
    <x v="16"/>
  </r>
  <r>
    <x v="2"/>
    <x v="11"/>
    <x v="21"/>
    <s v="L.Weller"/>
    <s v="GCS"/>
    <x v="2"/>
    <n v="0"/>
    <x v="8"/>
  </r>
  <r>
    <x v="2"/>
    <x v="11"/>
    <x v="21"/>
    <s v="N.Fyfe"/>
    <s v="FRE"/>
    <x v="1"/>
    <n v="117"/>
    <x v="16"/>
  </r>
  <r>
    <x v="2"/>
    <x v="11"/>
    <x v="21"/>
    <s v="S.Petrevski-Seton"/>
    <s v="CAR"/>
    <x v="0"/>
    <n v="0"/>
    <x v="1"/>
  </r>
  <r>
    <x v="2"/>
    <x v="11"/>
    <x v="21"/>
    <s v="P.Cripps"/>
    <s v="CAR"/>
    <x v="1"/>
    <n v="0"/>
    <x v="186"/>
  </r>
  <r>
    <x v="2"/>
    <x v="11"/>
    <x v="21"/>
    <s v="J.Ziebell"/>
    <s v="NTH"/>
    <x v="0"/>
    <n v="0"/>
    <x v="107"/>
  </r>
  <r>
    <x v="2"/>
    <x v="11"/>
    <x v="21"/>
    <s v="J.Polec"/>
    <s v="NTH"/>
    <x v="1"/>
    <n v="0"/>
    <x v="12"/>
  </r>
  <r>
    <x v="2"/>
    <x v="11"/>
    <x v="21"/>
    <s v="B.Cunnington"/>
    <s v="NTH"/>
    <x v="1"/>
    <n v="0"/>
    <x v="27"/>
  </r>
  <r>
    <x v="2"/>
    <x v="11"/>
    <x v="21"/>
    <s v="S.Mumford"/>
    <s v="GWS"/>
    <x v="3"/>
    <n v="80"/>
    <x v="28"/>
  </r>
  <r>
    <x v="2"/>
    <x v="11"/>
    <x v="21"/>
    <s v="N.Haynes"/>
    <s v="GWS"/>
    <x v="2"/>
    <n v="0"/>
    <x v="10"/>
  </r>
  <r>
    <x v="2"/>
    <x v="11"/>
    <x v="21"/>
    <s v="H.Andrews"/>
    <s v="BRL"/>
    <x v="2"/>
    <n v="0"/>
    <x v="102"/>
  </r>
  <r>
    <x v="2"/>
    <x v="11"/>
    <x v="21"/>
    <s v="B.Sier"/>
    <s v="COL"/>
    <x v="1"/>
    <n v="0"/>
    <x v="8"/>
  </r>
  <r>
    <x v="2"/>
    <x v="11"/>
    <x v="21"/>
    <s v="J.Selwood"/>
    <s v="GEE"/>
    <x v="1"/>
    <n v="0"/>
    <x v="8"/>
  </r>
  <r>
    <x v="2"/>
    <x v="11"/>
    <x v="21"/>
    <s v="T.Hawkins"/>
    <s v="GEE"/>
    <x v="0"/>
    <n v="0"/>
    <x v="19"/>
  </r>
  <r>
    <x v="2"/>
    <x v="11"/>
    <x v="21"/>
    <s v="S.May"/>
    <s v="MEL"/>
    <x v="2"/>
    <n v="0"/>
    <x v="54"/>
  </r>
  <r>
    <x v="2"/>
    <x v="11"/>
    <x v="21"/>
    <s v="J.Darling"/>
    <s v="WCE"/>
    <x v="0"/>
    <n v="0"/>
    <x v="61"/>
  </r>
  <r>
    <x v="2"/>
    <x v="11"/>
    <x v="21"/>
    <s v="T.Bellchambers"/>
    <s v="ESS"/>
    <x v="4"/>
    <n v="102"/>
    <x v="16"/>
  </r>
  <r>
    <x v="2"/>
    <x v="11"/>
    <x v="21"/>
    <s v="J.Newnes"/>
    <s v="STK"/>
    <x v="4"/>
    <n v="71"/>
    <x v="16"/>
  </r>
  <r>
    <x v="2"/>
    <x v="11"/>
    <x v="21"/>
    <s v="L.Hunter"/>
    <s v="WBD"/>
    <x v="4"/>
    <n v="93"/>
    <x v="16"/>
  </r>
  <r>
    <x v="2"/>
    <x v="11"/>
    <x v="21"/>
    <s v="T.Liberatore"/>
    <s v="WBD"/>
    <x v="4"/>
    <n v="80"/>
    <x v="16"/>
  </r>
  <r>
    <x v="2"/>
    <x v="11"/>
    <x v="18"/>
    <s v="W.Milera"/>
    <s v="ADE"/>
    <x v="2"/>
    <n v="0"/>
    <x v="77"/>
  </r>
  <r>
    <x v="2"/>
    <x v="11"/>
    <x v="18"/>
    <s v="R.Sloane"/>
    <s v="ADE"/>
    <x v="1"/>
    <n v="0"/>
    <x v="8"/>
  </r>
  <r>
    <x v="2"/>
    <x v="11"/>
    <x v="18"/>
    <s v="T.Lynch"/>
    <s v="ADE"/>
    <x v="0"/>
    <n v="0"/>
    <x v="16"/>
  </r>
  <r>
    <x v="2"/>
    <x v="11"/>
    <x v="18"/>
    <s v="R.Henderson"/>
    <s v="HAW"/>
    <x v="1"/>
    <n v="95"/>
    <x v="16"/>
  </r>
  <r>
    <x v="2"/>
    <x v="11"/>
    <x v="18"/>
    <s v="R.Marshall"/>
    <s v="STK"/>
    <x v="0"/>
    <n v="0"/>
    <x v="16"/>
  </r>
  <r>
    <x v="2"/>
    <x v="11"/>
    <x v="18"/>
    <s v="J.Harbrow"/>
    <s v="GCS"/>
    <x v="2"/>
    <n v="0"/>
    <x v="101"/>
  </r>
  <r>
    <x v="2"/>
    <x v="11"/>
    <x v="18"/>
    <s v="T.Boak"/>
    <s v="PTA"/>
    <x v="0"/>
    <n v="97"/>
    <x v="16"/>
  </r>
  <r>
    <x v="2"/>
    <x v="11"/>
    <x v="18"/>
    <s v="T.Rockliff"/>
    <s v="PTA"/>
    <x v="1"/>
    <n v="93"/>
    <x v="16"/>
  </r>
  <r>
    <x v="2"/>
    <x v="11"/>
    <x v="18"/>
    <s v="M.Kreuzer"/>
    <s v="CAR"/>
    <x v="3"/>
    <n v="0"/>
    <x v="96"/>
  </r>
  <r>
    <x v="2"/>
    <x v="11"/>
    <x v="18"/>
    <s v="J.Simpkin"/>
    <s v="NTH"/>
    <x v="0"/>
    <n v="0"/>
    <x v="83"/>
  </r>
  <r>
    <x v="2"/>
    <x v="11"/>
    <x v="18"/>
    <s v="T.Taranto"/>
    <s v="GWS"/>
    <x v="1"/>
    <n v="0"/>
    <x v="134"/>
  </r>
  <r>
    <x v="2"/>
    <x v="11"/>
    <x v="18"/>
    <s v="S.Sidebottom"/>
    <s v="COL"/>
    <x v="1"/>
    <n v="0"/>
    <x v="18"/>
  </r>
  <r>
    <x v="2"/>
    <x v="11"/>
    <x v="18"/>
    <s v="Z.Tuohy"/>
    <s v="GEE"/>
    <x v="2"/>
    <n v="0"/>
    <x v="82"/>
  </r>
  <r>
    <x v="2"/>
    <x v="11"/>
    <x v="18"/>
    <s v="T.Kelly"/>
    <s v="GEE"/>
    <x v="0"/>
    <n v="0"/>
    <x v="37"/>
  </r>
  <r>
    <x v="2"/>
    <x v="11"/>
    <x v="18"/>
    <s v="C.Oliver"/>
    <s v="MEL"/>
    <x v="1"/>
    <n v="0"/>
    <x v="60"/>
  </r>
  <r>
    <x v="2"/>
    <x v="11"/>
    <x v="18"/>
    <s v="C.Salem"/>
    <s v="MEL"/>
    <x v="2"/>
    <n v="0"/>
    <x v="55"/>
  </r>
  <r>
    <x v="2"/>
    <x v="11"/>
    <x v="18"/>
    <s v="J.McVeigh"/>
    <s v="SYD"/>
    <x v="2"/>
    <n v="0"/>
    <x v="91"/>
  </r>
  <r>
    <x v="2"/>
    <x v="11"/>
    <x v="18"/>
    <s v="A.Gaff"/>
    <s v="WCE"/>
    <x v="1"/>
    <n v="0"/>
    <x v="12"/>
  </r>
  <r>
    <x v="2"/>
    <x v="11"/>
    <x v="18"/>
    <s v="M.Hurley"/>
    <s v="ESS"/>
    <x v="4"/>
    <n v="89"/>
    <x v="16"/>
  </r>
  <r>
    <x v="2"/>
    <x v="11"/>
    <x v="18"/>
    <s v="D.Parish"/>
    <s v="ESS"/>
    <x v="4"/>
    <n v="103"/>
    <x v="16"/>
  </r>
  <r>
    <x v="2"/>
    <x v="11"/>
    <x v="18"/>
    <s v="S.Savage"/>
    <s v="STK"/>
    <x v="4"/>
    <n v="74"/>
    <x v="16"/>
  </r>
  <r>
    <x v="2"/>
    <x v="11"/>
    <x v="18"/>
    <s v="H.Perryman"/>
    <s v="GWS"/>
    <x v="4"/>
    <n v="0"/>
    <x v="33"/>
  </r>
  <r>
    <x v="2"/>
    <x v="12"/>
    <x v="16"/>
    <s v="C.Hooker"/>
    <s v="ESS"/>
    <x v="2"/>
    <n v="88"/>
    <x v="88"/>
  </r>
  <r>
    <x v="2"/>
    <x v="12"/>
    <x v="16"/>
    <s v="D.Heppell"/>
    <s v="ESS"/>
    <x v="1"/>
    <n v="103"/>
    <x v="4"/>
  </r>
  <r>
    <x v="2"/>
    <x v="12"/>
    <x v="16"/>
    <s v="J.Sicily"/>
    <s v="HAW"/>
    <x v="2"/>
    <n v="79"/>
    <x v="9"/>
  </r>
  <r>
    <x v="2"/>
    <x v="12"/>
    <x v="16"/>
    <s v="J.Lloyd"/>
    <s v="SYD"/>
    <x v="2"/>
    <n v="100"/>
    <x v="16"/>
  </r>
  <r>
    <x v="2"/>
    <x v="12"/>
    <x v="16"/>
    <s v="M.Walters"/>
    <s v="FRE"/>
    <x v="0"/>
    <n v="115"/>
    <x v="121"/>
  </r>
  <r>
    <x v="2"/>
    <x v="12"/>
    <x v="16"/>
    <s v="J.Crisp"/>
    <s v="COL"/>
    <x v="2"/>
    <n v="88"/>
    <x v="16"/>
  </r>
  <r>
    <x v="2"/>
    <x v="12"/>
    <x v="16"/>
    <s v="T.Adams"/>
    <s v="COL"/>
    <x v="1"/>
    <n v="78"/>
    <x v="16"/>
  </r>
  <r>
    <x v="2"/>
    <x v="12"/>
    <x v="16"/>
    <s v="J.De Goey"/>
    <s v="COL"/>
    <x v="0"/>
    <n v="94"/>
    <x v="16"/>
  </r>
  <r>
    <x v="2"/>
    <x v="12"/>
    <x v="16"/>
    <s v="J.Dunkley"/>
    <s v="WBD"/>
    <x v="0"/>
    <n v="138"/>
    <x v="175"/>
  </r>
  <r>
    <x v="2"/>
    <x v="12"/>
    <x v="16"/>
    <s v="M.Murphy"/>
    <s v="CAR"/>
    <x v="1"/>
    <n v="0"/>
    <x v="25"/>
  </r>
  <r>
    <x v="2"/>
    <x v="12"/>
    <x v="16"/>
    <s v="L.Davies-Uniacke"/>
    <s v="NTH"/>
    <x v="1"/>
    <n v="0"/>
    <x v="44"/>
  </r>
  <r>
    <x v="2"/>
    <x v="12"/>
    <x v="16"/>
    <s v="J.Anderson"/>
    <s v="NTH"/>
    <x v="1"/>
    <n v="0"/>
    <x v="83"/>
  </r>
  <r>
    <x v="2"/>
    <x v="12"/>
    <x v="16"/>
    <s v="J.Witts"/>
    <s v="GCS"/>
    <x v="3"/>
    <n v="0"/>
    <x v="42"/>
  </r>
  <r>
    <x v="2"/>
    <x v="12"/>
    <x v="16"/>
    <s v="B.Fiorini"/>
    <s v="GCS"/>
    <x v="1"/>
    <n v="0"/>
    <x v="17"/>
  </r>
  <r>
    <x v="2"/>
    <x v="12"/>
    <x v="16"/>
    <s v="J.Hopper"/>
    <s v="GWS"/>
    <x v="1"/>
    <n v="0"/>
    <x v="60"/>
  </r>
  <r>
    <x v="2"/>
    <x v="12"/>
    <x v="16"/>
    <s v="Z.Williams"/>
    <s v="GWS"/>
    <x v="2"/>
    <n v="0"/>
    <x v="36"/>
  </r>
  <r>
    <x v="2"/>
    <x v="12"/>
    <x v="16"/>
    <s v="M.de Boer"/>
    <s v="GWS"/>
    <x v="0"/>
    <n v="0"/>
    <x v="108"/>
  </r>
  <r>
    <x v="2"/>
    <x v="12"/>
    <x v="16"/>
    <s v="T.Greene"/>
    <s v="GWS"/>
    <x v="0"/>
    <n v="0"/>
    <x v="2"/>
  </r>
  <r>
    <x v="2"/>
    <x v="12"/>
    <x v="16"/>
    <s v="S.Hurn"/>
    <s v="WCE"/>
    <x v="4"/>
    <n v="114"/>
    <x v="16"/>
  </r>
  <r>
    <x v="2"/>
    <x v="12"/>
    <x v="16"/>
    <s v="J.Harmes"/>
    <s v="MEL"/>
    <x v="4"/>
    <n v="111"/>
    <x v="16"/>
  </r>
  <r>
    <x v="2"/>
    <x v="12"/>
    <x v="16"/>
    <s v="B.Parfitt"/>
    <s v="GEE"/>
    <x v="4"/>
    <n v="97"/>
    <x v="16"/>
  </r>
  <r>
    <x v="2"/>
    <x v="12"/>
    <x v="16"/>
    <s v="O.Wines"/>
    <s v="PTA"/>
    <x v="4"/>
    <n v="99"/>
    <x v="16"/>
  </r>
  <r>
    <x v="2"/>
    <x v="12"/>
    <x v="20"/>
    <s v="A.Saad"/>
    <s v="ESS"/>
    <x v="2"/>
    <n v="97"/>
    <x v="35"/>
  </r>
  <r>
    <x v="2"/>
    <x v="12"/>
    <x v="20"/>
    <s v="A.McDonald-Tipungwuti"/>
    <s v="ESS"/>
    <x v="0"/>
    <n v="72"/>
    <x v="46"/>
  </r>
  <r>
    <x v="2"/>
    <x v="12"/>
    <x v="20"/>
    <s v="Z.Merrett"/>
    <s v="ESS"/>
    <x v="1"/>
    <n v="119"/>
    <x v="26"/>
  </r>
  <r>
    <x v="2"/>
    <x v="12"/>
    <x v="20"/>
    <s v="A.McGrath"/>
    <s v="ESS"/>
    <x v="1"/>
    <n v="84"/>
    <x v="91"/>
  </r>
  <r>
    <x v="2"/>
    <x v="12"/>
    <x v="20"/>
    <s v="J.Worpel"/>
    <s v="HAW"/>
    <x v="0"/>
    <n v="102"/>
    <x v="63"/>
  </r>
  <r>
    <x v="2"/>
    <x v="12"/>
    <x v="20"/>
    <s v="J.O'Meara"/>
    <s v="HAW"/>
    <x v="1"/>
    <n v="80"/>
    <x v="104"/>
  </r>
  <r>
    <x v="2"/>
    <x v="12"/>
    <x v="20"/>
    <s v="M.Gawn"/>
    <s v="MEL"/>
    <x v="3"/>
    <n v="157"/>
    <x v="16"/>
  </r>
  <r>
    <x v="2"/>
    <x v="12"/>
    <x v="20"/>
    <s v="D.Byrne-Jones"/>
    <s v="PTA"/>
    <x v="2"/>
    <n v="111"/>
    <x v="42"/>
  </r>
  <r>
    <x v="2"/>
    <x v="12"/>
    <x v="20"/>
    <s v="S.Pendlebury"/>
    <s v="COL"/>
    <x v="1"/>
    <n v="95"/>
    <x v="16"/>
  </r>
  <r>
    <x v="2"/>
    <x v="12"/>
    <x v="20"/>
    <s v="M.Wallis"/>
    <s v="WBD"/>
    <x v="0"/>
    <n v="77"/>
    <x v="16"/>
  </r>
  <r>
    <x v="2"/>
    <x v="12"/>
    <x v="20"/>
    <s v="B.Crouch"/>
    <s v="ADE"/>
    <x v="1"/>
    <n v="0"/>
    <x v="76"/>
  </r>
  <r>
    <x v="2"/>
    <x v="12"/>
    <x v="20"/>
    <s v="A.Keath"/>
    <s v="ADE"/>
    <x v="2"/>
    <n v="0"/>
    <x v="99"/>
  </r>
  <r>
    <x v="2"/>
    <x v="12"/>
    <x v="20"/>
    <s v="B.Ellis"/>
    <s v="RIC"/>
    <x v="2"/>
    <n v="0"/>
    <x v="1"/>
  </r>
  <r>
    <x v="2"/>
    <x v="12"/>
    <x v="20"/>
    <s v="L.Baker"/>
    <s v="RIC"/>
    <x v="0"/>
    <n v="0"/>
    <x v="77"/>
  </r>
  <r>
    <x v="2"/>
    <x v="12"/>
    <x v="20"/>
    <s v="D.Swallow"/>
    <s v="GCS"/>
    <x v="1"/>
    <n v="0"/>
    <x v="83"/>
  </r>
  <r>
    <x v="2"/>
    <x v="12"/>
    <x v="20"/>
    <s v="A.Tomlinson"/>
    <s v="GWS"/>
    <x v="1"/>
    <n v="0"/>
    <x v="28"/>
  </r>
  <r>
    <x v="2"/>
    <x v="12"/>
    <x v="20"/>
    <s v="J.Finlayson"/>
    <s v="GWS"/>
    <x v="2"/>
    <n v="0"/>
    <x v="28"/>
  </r>
  <r>
    <x v="2"/>
    <x v="12"/>
    <x v="20"/>
    <s v="J.Cameron"/>
    <s v="GWS"/>
    <x v="0"/>
    <n v="0"/>
    <x v="86"/>
  </r>
  <r>
    <x v="2"/>
    <x v="12"/>
    <x v="20"/>
    <s v="D.Rampe"/>
    <s v="SYD"/>
    <x v="4"/>
    <n v="116"/>
    <x v="16"/>
  </r>
  <r>
    <x v="2"/>
    <x v="12"/>
    <x v="20"/>
    <s v="C.Mills"/>
    <s v="SYD"/>
    <x v="4"/>
    <n v="81"/>
    <x v="16"/>
  </r>
  <r>
    <x v="2"/>
    <x v="12"/>
    <x v="20"/>
    <s v="G.Hewett"/>
    <s v="SYD"/>
    <x v="4"/>
    <n v="83"/>
    <x v="16"/>
  </r>
  <r>
    <x v="2"/>
    <x v="12"/>
    <x v="20"/>
    <s v="L.Whitfield"/>
    <s v="GWS"/>
    <x v="4"/>
    <n v="0"/>
    <x v="16"/>
  </r>
  <r>
    <x v="2"/>
    <x v="12"/>
    <x v="18"/>
    <s v="M.Hurley"/>
    <s v="ESS"/>
    <x v="2"/>
    <n v="97"/>
    <x v="57"/>
  </r>
  <r>
    <x v="2"/>
    <x v="12"/>
    <x v="18"/>
    <s v="D.Parish"/>
    <s v="ESS"/>
    <x v="0"/>
    <n v="92"/>
    <x v="72"/>
  </r>
  <r>
    <x v="2"/>
    <x v="12"/>
    <x v="18"/>
    <s v="A.Gaff"/>
    <s v="WCE"/>
    <x v="1"/>
    <n v="114"/>
    <x v="16"/>
  </r>
  <r>
    <x v="2"/>
    <x v="12"/>
    <x v="18"/>
    <s v="R.Henderson"/>
    <s v="HAW"/>
    <x v="1"/>
    <n v="115"/>
    <x v="37"/>
  </r>
  <r>
    <x v="2"/>
    <x v="12"/>
    <x v="18"/>
    <s v="C.Oliver"/>
    <s v="MEL"/>
    <x v="1"/>
    <n v="116"/>
    <x v="16"/>
  </r>
  <r>
    <x v="2"/>
    <x v="12"/>
    <x v="18"/>
    <s v="S.Savage"/>
    <s v="STK"/>
    <x v="2"/>
    <n v="71"/>
    <x v="17"/>
  </r>
  <r>
    <x v="2"/>
    <x v="12"/>
    <x v="18"/>
    <s v="R.Marshall"/>
    <s v="STK"/>
    <x v="0"/>
    <n v="104"/>
    <x v="90"/>
  </r>
  <r>
    <x v="2"/>
    <x v="12"/>
    <x v="18"/>
    <s v="T.Boak"/>
    <s v="PTA"/>
    <x v="0"/>
    <n v="106"/>
    <x v="37"/>
  </r>
  <r>
    <x v="2"/>
    <x v="12"/>
    <x v="18"/>
    <s v="S.Sidebottom"/>
    <s v="COL"/>
    <x v="1"/>
    <n v="89"/>
    <x v="16"/>
  </r>
  <r>
    <x v="2"/>
    <x v="12"/>
    <x v="18"/>
    <s v="R.Sloane"/>
    <s v="ADE"/>
    <x v="1"/>
    <n v="0"/>
    <x v="41"/>
  </r>
  <r>
    <x v="2"/>
    <x v="12"/>
    <x v="18"/>
    <s v="W.Milera"/>
    <s v="ADE"/>
    <x v="2"/>
    <n v="0"/>
    <x v="100"/>
  </r>
  <r>
    <x v="2"/>
    <x v="12"/>
    <x v="18"/>
    <s v="M.Kreuzer"/>
    <s v="CAR"/>
    <x v="3"/>
    <n v="0"/>
    <x v="15"/>
  </r>
  <r>
    <x v="2"/>
    <x v="12"/>
    <x v="18"/>
    <s v="J.Simpkin"/>
    <s v="NTH"/>
    <x v="0"/>
    <n v="0"/>
    <x v="155"/>
  </r>
  <r>
    <x v="2"/>
    <x v="12"/>
    <x v="18"/>
    <s v="C.Zurhaar"/>
    <s v="NTH"/>
    <x v="0"/>
    <n v="0"/>
    <x v="105"/>
  </r>
  <r>
    <x v="2"/>
    <x v="12"/>
    <x v="18"/>
    <s v="W.Brodie"/>
    <s v="GCS"/>
    <x v="1"/>
    <n v="0"/>
    <x v="64"/>
  </r>
  <r>
    <x v="2"/>
    <x v="12"/>
    <x v="18"/>
    <s v="J.Harbrow"/>
    <s v="GCS"/>
    <x v="2"/>
    <n v="0"/>
    <x v="21"/>
  </r>
  <r>
    <x v="2"/>
    <x v="12"/>
    <x v="18"/>
    <s v="T.Taranto"/>
    <s v="GWS"/>
    <x v="1"/>
    <n v="0"/>
    <x v="62"/>
  </r>
  <r>
    <x v="2"/>
    <x v="12"/>
    <x v="18"/>
    <s v="H.Perryman"/>
    <s v="GWS"/>
    <x v="2"/>
    <n v="0"/>
    <x v="39"/>
  </r>
  <r>
    <x v="2"/>
    <x v="12"/>
    <x v="18"/>
    <s v="C.Salem"/>
    <s v="MEL"/>
    <x v="4"/>
    <n v="89"/>
    <x v="16"/>
  </r>
  <r>
    <x v="2"/>
    <x v="12"/>
    <x v="18"/>
    <s v="T.Kelly"/>
    <s v="GEE"/>
    <x v="4"/>
    <n v="113"/>
    <x v="16"/>
  </r>
  <r>
    <x v="2"/>
    <x v="12"/>
    <x v="18"/>
    <s v="T.Rockliff"/>
    <s v="PTA"/>
    <x v="4"/>
    <n v="87"/>
    <x v="16"/>
  </r>
  <r>
    <x v="2"/>
    <x v="12"/>
    <x v="18"/>
    <s v="T.Lynch"/>
    <s v="ADE"/>
    <x v="4"/>
    <n v="0"/>
    <x v="16"/>
  </r>
  <r>
    <x v="2"/>
    <x v="12"/>
    <x v="22"/>
    <s v="B.McEvoy"/>
    <s v="HAW"/>
    <x v="3"/>
    <n v="80"/>
    <x v="83"/>
  </r>
  <r>
    <x v="2"/>
    <x v="12"/>
    <x v="22"/>
    <s v="Z.Jones"/>
    <s v="SYD"/>
    <x v="2"/>
    <n v="67"/>
    <x v="16"/>
  </r>
  <r>
    <x v="2"/>
    <x v="12"/>
    <x v="22"/>
    <s v="L.Parker"/>
    <s v="SYD"/>
    <x v="1"/>
    <n v="118"/>
    <x v="16"/>
  </r>
  <r>
    <x v="2"/>
    <x v="12"/>
    <x v="22"/>
    <s v="B.Hill"/>
    <s v="FRE"/>
    <x v="1"/>
    <n v="80"/>
    <x v="17"/>
  </r>
  <r>
    <x v="2"/>
    <x v="12"/>
    <x v="22"/>
    <s v="J.Billings"/>
    <s v="STK"/>
    <x v="0"/>
    <n v="99"/>
    <x v="148"/>
  </r>
  <r>
    <x v="2"/>
    <x v="12"/>
    <x v="22"/>
    <s v="M.Suckling"/>
    <s v="WBD"/>
    <x v="2"/>
    <n v="72"/>
    <x v="62"/>
  </r>
  <r>
    <x v="2"/>
    <x v="12"/>
    <x v="22"/>
    <s v="J.Macrae"/>
    <s v="WBD"/>
    <x v="1"/>
    <n v="113"/>
    <x v="115"/>
  </r>
  <r>
    <x v="2"/>
    <x v="12"/>
    <x v="22"/>
    <s v="B.Smith"/>
    <s v="ADE"/>
    <x v="2"/>
    <n v="0"/>
    <x v="11"/>
  </r>
  <r>
    <x v="2"/>
    <x v="12"/>
    <x v="22"/>
    <s v="M.Crouch"/>
    <s v="ADE"/>
    <x v="1"/>
    <n v="0"/>
    <x v="3"/>
  </r>
  <r>
    <x v="2"/>
    <x v="12"/>
    <x v="22"/>
    <s v="E.Curnow"/>
    <s v="CAR"/>
    <x v="1"/>
    <n v="0"/>
    <x v="146"/>
  </r>
  <r>
    <x v="2"/>
    <x v="12"/>
    <x v="22"/>
    <s v="N.Newman"/>
    <s v="CAR"/>
    <x v="2"/>
    <n v="0"/>
    <x v="88"/>
  </r>
  <r>
    <x v="2"/>
    <x v="12"/>
    <x v="22"/>
    <s v="T.Dumont"/>
    <s v="NTH"/>
    <x v="1"/>
    <n v="0"/>
    <x v="7"/>
  </r>
  <r>
    <x v="2"/>
    <x v="12"/>
    <x v="22"/>
    <s v="J.Pittard"/>
    <s v="NTH"/>
    <x v="2"/>
    <n v="0"/>
    <x v="11"/>
  </r>
  <r>
    <x v="2"/>
    <x v="12"/>
    <x v="22"/>
    <s v="B.Brown"/>
    <s v="NTH"/>
    <x v="0"/>
    <n v="0"/>
    <x v="61"/>
  </r>
  <r>
    <x v="2"/>
    <x v="12"/>
    <x v="22"/>
    <s v="J.Caddy"/>
    <s v="RIC"/>
    <x v="0"/>
    <n v="0"/>
    <x v="71"/>
  </r>
  <r>
    <x v="2"/>
    <x v="12"/>
    <x v="22"/>
    <s v="A.Miles"/>
    <s v="GCS"/>
    <x v="1"/>
    <n v="0"/>
    <x v="18"/>
  </r>
  <r>
    <x v="2"/>
    <x v="12"/>
    <x v="22"/>
    <s v="J.Martin"/>
    <s v="GCS"/>
    <x v="0"/>
    <n v="0"/>
    <x v="21"/>
  </r>
  <r>
    <x v="2"/>
    <x v="12"/>
    <x v="22"/>
    <s v="H.Himmelberg"/>
    <s v="GWS"/>
    <x v="0"/>
    <n v="0"/>
    <x v="4"/>
  </r>
  <r>
    <x v="2"/>
    <x v="12"/>
    <x v="22"/>
    <s v="I.Heeney"/>
    <s v="SYD"/>
    <x v="4"/>
    <n v="85"/>
    <x v="16"/>
  </r>
  <r>
    <x v="2"/>
    <x v="12"/>
    <x v="22"/>
    <s v="H.McCluggage"/>
    <s v="BRL"/>
    <x v="4"/>
    <n v="71"/>
    <x v="16"/>
  </r>
  <r>
    <x v="2"/>
    <x v="12"/>
    <x v="22"/>
    <s v="M.Robinson"/>
    <s v="BRL"/>
    <x v="4"/>
    <n v="82"/>
    <x v="16"/>
  </r>
  <r>
    <x v="2"/>
    <x v="12"/>
    <x v="22"/>
    <s v="S.Menegola"/>
    <s v="GEE"/>
    <x v="4"/>
    <n v="85"/>
    <x v="16"/>
  </r>
  <r>
    <x v="2"/>
    <x v="12"/>
    <x v="23"/>
    <s v="K.Langford"/>
    <s v="ESS"/>
    <x v="0"/>
    <n v="91"/>
    <x v="9"/>
  </r>
  <r>
    <x v="2"/>
    <x v="12"/>
    <x v="23"/>
    <s v="D.Shiel"/>
    <s v="ESS"/>
    <x v="1"/>
    <n v="83"/>
    <x v="61"/>
  </r>
  <r>
    <x v="2"/>
    <x v="12"/>
    <x v="23"/>
    <s v="E.Yeo"/>
    <s v="WCE"/>
    <x v="1"/>
    <n v="119"/>
    <x v="16"/>
  </r>
  <r>
    <x v="2"/>
    <x v="12"/>
    <x v="23"/>
    <s v="J.Kennedy"/>
    <s v="SYD"/>
    <x v="1"/>
    <n v="117"/>
    <x v="16"/>
  </r>
  <r>
    <x v="2"/>
    <x v="12"/>
    <x v="23"/>
    <s v="D.Mundy"/>
    <s v="FRE"/>
    <x v="0"/>
    <n v="101"/>
    <x v="96"/>
  </r>
  <r>
    <x v="2"/>
    <x v="12"/>
    <x v="23"/>
    <s v="A.Brayshaw"/>
    <s v="MEL"/>
    <x v="1"/>
    <n v="91"/>
    <x v="16"/>
  </r>
  <r>
    <x v="2"/>
    <x v="12"/>
    <x v="23"/>
    <s v="S.Ross"/>
    <s v="STK"/>
    <x v="1"/>
    <n v="88"/>
    <x v="32"/>
  </r>
  <r>
    <x v="2"/>
    <x v="12"/>
    <x v="23"/>
    <s v="D.Armitage"/>
    <s v="STK"/>
    <x v="1"/>
    <n v="86"/>
    <x v="49"/>
  </r>
  <r>
    <x v="2"/>
    <x v="12"/>
    <x v="23"/>
    <s v="T.Membrey"/>
    <s v="STK"/>
    <x v="0"/>
    <n v="100"/>
    <x v="48"/>
  </r>
  <r>
    <x v="2"/>
    <x v="12"/>
    <x v="23"/>
    <s v="M.Duncan"/>
    <s v="GEE"/>
    <x v="1"/>
    <n v="116"/>
    <x v="16"/>
  </r>
  <r>
    <x v="2"/>
    <x v="12"/>
    <x v="23"/>
    <s v="T.Stewart"/>
    <s v="GEE"/>
    <x v="2"/>
    <n v="91"/>
    <x v="16"/>
  </r>
  <r>
    <x v="2"/>
    <x v="12"/>
    <x v="23"/>
    <s v="J.Lienert"/>
    <s v="PTA"/>
    <x v="2"/>
    <n v="88"/>
    <x v="13"/>
  </r>
  <r>
    <x v="2"/>
    <x v="12"/>
    <x v="23"/>
    <s v="S.Lycett"/>
    <s v="PTA"/>
    <x v="3"/>
    <n v="84"/>
    <x v="32"/>
  </r>
  <r>
    <x v="2"/>
    <x v="12"/>
    <x v="23"/>
    <s v="C.Daniel"/>
    <s v="WBD"/>
    <x v="0"/>
    <n v="103"/>
    <x v="60"/>
  </r>
  <r>
    <x v="2"/>
    <x v="12"/>
    <x v="23"/>
    <s v="R.Laird"/>
    <s v="ADE"/>
    <x v="2"/>
    <n v="0"/>
    <x v="37"/>
  </r>
  <r>
    <x v="2"/>
    <x v="12"/>
    <x v="23"/>
    <s v="B.Houli"/>
    <s v="RIC"/>
    <x v="2"/>
    <n v="0"/>
    <x v="91"/>
  </r>
  <r>
    <x v="2"/>
    <x v="12"/>
    <x v="23"/>
    <s v="D.MacPherson"/>
    <s v="GCS"/>
    <x v="0"/>
    <n v="0"/>
    <x v="51"/>
  </r>
  <r>
    <x v="2"/>
    <x v="12"/>
    <x v="23"/>
    <s v="H.Shaw"/>
    <s v="GWS"/>
    <x v="2"/>
    <n v="0"/>
    <x v="30"/>
  </r>
  <r>
    <x v="2"/>
    <x v="12"/>
    <x v="23"/>
    <s v="M.Hore"/>
    <s v="MEL"/>
    <x v="4"/>
    <n v="92"/>
    <x v="16"/>
  </r>
  <r>
    <x v="2"/>
    <x v="12"/>
    <x v="23"/>
    <s v="J.Steele"/>
    <s v="STK"/>
    <x v="4"/>
    <n v="81"/>
    <x v="16"/>
  </r>
  <r>
    <x v="2"/>
    <x v="12"/>
    <x v="23"/>
    <s v="B.Grundy"/>
    <s v="COL"/>
    <x v="4"/>
    <n v="142"/>
    <x v="16"/>
  </r>
  <r>
    <x v="2"/>
    <x v="12"/>
    <x v="23"/>
    <s v="K.Lambert"/>
    <s v="RIC"/>
    <x v="4"/>
    <n v="0"/>
    <x v="16"/>
  </r>
  <r>
    <x v="2"/>
    <x v="12"/>
    <x v="17"/>
    <s v="J.McGovern"/>
    <s v="WCE"/>
    <x v="2"/>
    <n v="83"/>
    <x v="16"/>
  </r>
  <r>
    <x v="2"/>
    <x v="12"/>
    <x v="17"/>
    <s v="L.Breust"/>
    <s v="HAW"/>
    <x v="0"/>
    <n v="69"/>
    <x v="92"/>
  </r>
  <r>
    <x v="2"/>
    <x v="12"/>
    <x v="17"/>
    <s v="L.Shiels"/>
    <s v="HAW"/>
    <x v="1"/>
    <n v="99"/>
    <x v="1"/>
  </r>
  <r>
    <x v="2"/>
    <x v="12"/>
    <x v="17"/>
    <s v="L.Franklin"/>
    <s v="SYD"/>
    <x v="0"/>
    <n v="73"/>
    <x v="16"/>
  </r>
  <r>
    <x v="2"/>
    <x v="12"/>
    <x v="17"/>
    <s v="C.Blakely"/>
    <s v="FRE"/>
    <x v="2"/>
    <n v="81"/>
    <x v="55"/>
  </r>
  <r>
    <x v="2"/>
    <x v="12"/>
    <x v="17"/>
    <s v="L.Neale"/>
    <s v="BRL"/>
    <x v="1"/>
    <n v="114"/>
    <x v="16"/>
  </r>
  <r>
    <x v="2"/>
    <x v="12"/>
    <x v="17"/>
    <s v="L.Dunstan"/>
    <s v="STK"/>
    <x v="1"/>
    <n v="109"/>
    <x v="57"/>
  </r>
  <r>
    <x v="2"/>
    <x v="12"/>
    <x v="17"/>
    <s v="L.Dahlhaus"/>
    <s v="GEE"/>
    <x v="0"/>
    <n v="78"/>
    <x v="16"/>
  </r>
  <r>
    <x v="2"/>
    <x v="12"/>
    <x v="17"/>
    <s v="D.Houston"/>
    <s v="PTA"/>
    <x v="2"/>
    <n v="97"/>
    <x v="7"/>
  </r>
  <r>
    <x v="2"/>
    <x v="12"/>
    <x v="17"/>
    <s v="J.Westhoff"/>
    <s v="PTA"/>
    <x v="0"/>
    <n v="57"/>
    <x v="83"/>
  </r>
  <r>
    <x v="2"/>
    <x v="12"/>
    <x v="17"/>
    <s v="J.Johannisen"/>
    <s v="WBD"/>
    <x v="2"/>
    <n v="78"/>
    <x v="24"/>
  </r>
  <r>
    <x v="2"/>
    <x v="12"/>
    <x v="17"/>
    <s v="H.Greenwood"/>
    <s v="ADE"/>
    <x v="1"/>
    <n v="0"/>
    <x v="83"/>
  </r>
  <r>
    <x v="2"/>
    <x v="12"/>
    <x v="17"/>
    <s v="S.Walsh"/>
    <s v="CAR"/>
    <x v="1"/>
    <n v="0"/>
    <x v="14"/>
  </r>
  <r>
    <x v="2"/>
    <x v="12"/>
    <x v="17"/>
    <s v="K.Simpson"/>
    <s v="CAR"/>
    <x v="2"/>
    <n v="0"/>
    <x v="55"/>
  </r>
  <r>
    <x v="2"/>
    <x v="12"/>
    <x v="17"/>
    <s v="C.Curnow"/>
    <s v="CAR"/>
    <x v="0"/>
    <n v="0"/>
    <x v="149"/>
  </r>
  <r>
    <x v="2"/>
    <x v="12"/>
    <x v="17"/>
    <s v="T.Goldstein"/>
    <s v="NTH"/>
    <x v="3"/>
    <n v="0"/>
    <x v="63"/>
  </r>
  <r>
    <x v="2"/>
    <x v="12"/>
    <x v="17"/>
    <s v="D.Martin"/>
    <s v="RIC"/>
    <x v="1"/>
    <n v="0"/>
    <x v="31"/>
  </r>
  <r>
    <x v="2"/>
    <x v="12"/>
    <x v="17"/>
    <s v="S.Coniglio"/>
    <s v="GWS"/>
    <x v="1"/>
    <n v="0"/>
    <x v="80"/>
  </r>
  <r>
    <x v="2"/>
    <x v="12"/>
    <x v="17"/>
    <s v="D.Sheed"/>
    <s v="WCE"/>
    <x v="4"/>
    <n v="97"/>
    <x v="16"/>
  </r>
  <r>
    <x v="2"/>
    <x v="12"/>
    <x v="17"/>
    <s v="C.Guthrie"/>
    <s v="GEE"/>
    <x v="4"/>
    <n v="88"/>
    <x v="16"/>
  </r>
  <r>
    <x v="2"/>
    <x v="12"/>
    <x v="17"/>
    <s v="G.Ablett"/>
    <s v="GEE"/>
    <x v="4"/>
    <n v="88"/>
    <x v="16"/>
  </r>
  <r>
    <x v="2"/>
    <x v="12"/>
    <x v="17"/>
    <s v="A.Treloar"/>
    <s v="COL"/>
    <x v="4"/>
    <n v="112"/>
    <x v="16"/>
  </r>
  <r>
    <x v="2"/>
    <x v="12"/>
    <x v="21"/>
    <s v="T.Bellchambers"/>
    <s v="ESS"/>
    <x v="3"/>
    <n v="102"/>
    <x v="21"/>
  </r>
  <r>
    <x v="2"/>
    <x v="12"/>
    <x v="21"/>
    <s v="J.Gunston"/>
    <s v="HAW"/>
    <x v="0"/>
    <n v="87"/>
    <x v="71"/>
  </r>
  <r>
    <x v="2"/>
    <x v="12"/>
    <x v="21"/>
    <s v="N.Fyfe"/>
    <s v="FRE"/>
    <x v="1"/>
    <n v="126"/>
    <x v="76"/>
  </r>
  <r>
    <x v="2"/>
    <x v="12"/>
    <x v="21"/>
    <s v="H.Andrews"/>
    <s v="BRL"/>
    <x v="2"/>
    <n v="95"/>
    <x v="16"/>
  </r>
  <r>
    <x v="2"/>
    <x v="12"/>
    <x v="21"/>
    <s v="J.Newnes"/>
    <s v="STK"/>
    <x v="0"/>
    <n v="66"/>
    <x v="49"/>
  </r>
  <r>
    <x v="2"/>
    <x v="12"/>
    <x v="21"/>
    <s v="T.McLean"/>
    <s v="WBD"/>
    <x v="0"/>
    <n v="63"/>
    <x v="105"/>
  </r>
  <r>
    <x v="2"/>
    <x v="12"/>
    <x v="21"/>
    <s v="L.Hunter"/>
    <s v="WBD"/>
    <x v="1"/>
    <n v="82"/>
    <x v="35"/>
  </r>
  <r>
    <x v="2"/>
    <x v="12"/>
    <x v="21"/>
    <s v="T.Liberatore"/>
    <s v="WBD"/>
    <x v="1"/>
    <n v="81"/>
    <x v="160"/>
  </r>
  <r>
    <x v="2"/>
    <x v="12"/>
    <x v="21"/>
    <s v="C.Ellis-Yolmen"/>
    <s v="ADE"/>
    <x v="1"/>
    <n v="0"/>
    <x v="8"/>
  </r>
  <r>
    <x v="2"/>
    <x v="12"/>
    <x v="21"/>
    <s v="S.Petrevski-Seton"/>
    <s v="CAR"/>
    <x v="0"/>
    <n v="0"/>
    <x v="32"/>
  </r>
  <r>
    <x v="2"/>
    <x v="12"/>
    <x v="21"/>
    <s v="P.Cripps"/>
    <s v="CAR"/>
    <x v="1"/>
    <n v="0"/>
    <x v="21"/>
  </r>
  <r>
    <x v="2"/>
    <x v="12"/>
    <x v="21"/>
    <s v="J.Polec"/>
    <s v="NTH"/>
    <x v="1"/>
    <n v="0"/>
    <x v="28"/>
  </r>
  <r>
    <x v="2"/>
    <x v="12"/>
    <x v="21"/>
    <s v="B.Cunnington"/>
    <s v="NTH"/>
    <x v="1"/>
    <n v="0"/>
    <x v="13"/>
  </r>
  <r>
    <x v="2"/>
    <x v="12"/>
    <x v="21"/>
    <s v="L.McDonald"/>
    <s v="NTH"/>
    <x v="2"/>
    <n v="0"/>
    <x v="52"/>
  </r>
  <r>
    <x v="2"/>
    <x v="12"/>
    <x v="21"/>
    <s v="M.Williams"/>
    <s v="NTH"/>
    <x v="2"/>
    <n v="0"/>
    <x v="51"/>
  </r>
  <r>
    <x v="2"/>
    <x v="12"/>
    <x v="21"/>
    <s v="J.Ziebell"/>
    <s v="NTH"/>
    <x v="0"/>
    <n v="0"/>
    <x v="94"/>
  </r>
  <r>
    <x v="2"/>
    <x v="12"/>
    <x v="21"/>
    <s v="N.Vlastuin"/>
    <s v="RIC"/>
    <x v="2"/>
    <n v="0"/>
    <x v="96"/>
  </r>
  <r>
    <x v="2"/>
    <x v="12"/>
    <x v="21"/>
    <s v="L.Weller"/>
    <s v="GCS"/>
    <x v="2"/>
    <n v="0"/>
    <x v="47"/>
  </r>
  <r>
    <x v="2"/>
    <x v="12"/>
    <x v="21"/>
    <s v="J.Selwood"/>
    <s v="GEE"/>
    <x v="4"/>
    <n v="98"/>
    <x v="16"/>
  </r>
  <r>
    <x v="2"/>
    <x v="12"/>
    <x v="21"/>
    <s v="T.Hawkins"/>
    <s v="GEE"/>
    <x v="4"/>
    <n v="100"/>
    <x v="16"/>
  </r>
  <r>
    <x v="2"/>
    <x v="12"/>
    <x v="21"/>
    <s v="B.Sier"/>
    <s v="COL"/>
    <x v="4"/>
    <n v="89"/>
    <x v="16"/>
  </r>
  <r>
    <x v="2"/>
    <x v="12"/>
    <x v="21"/>
    <s v="N.Haynes"/>
    <s v="GWS"/>
    <x v="4"/>
    <n v="0"/>
    <x v="16"/>
  </r>
  <r>
    <x v="2"/>
    <x v="12"/>
    <x v="19"/>
    <s v="D.Zaharakis"/>
    <s v="ESS"/>
    <x v="1"/>
    <n v="83"/>
    <x v="24"/>
  </r>
  <r>
    <x v="2"/>
    <x v="12"/>
    <x v="19"/>
    <s v="O.Fantasia"/>
    <s v="ESS"/>
    <x v="0"/>
    <n v="84"/>
    <x v="100"/>
  </r>
  <r>
    <x v="2"/>
    <x v="12"/>
    <x v="19"/>
    <s v="L.Ryan"/>
    <s v="FRE"/>
    <x v="2"/>
    <n v="89"/>
    <x v="64"/>
  </r>
  <r>
    <x v="2"/>
    <x v="12"/>
    <x v="19"/>
    <s v="D.Zorko"/>
    <s v="BRL"/>
    <x v="1"/>
    <n v="92"/>
    <x v="16"/>
  </r>
  <r>
    <x v="2"/>
    <x v="12"/>
    <x v="19"/>
    <s v="J.Gresham"/>
    <s v="STK"/>
    <x v="0"/>
    <n v="95"/>
    <x v="9"/>
  </r>
  <r>
    <x v="2"/>
    <x v="12"/>
    <x v="19"/>
    <s v="P.Ryder"/>
    <s v="PTA"/>
    <x v="3"/>
    <n v="76"/>
    <x v="33"/>
  </r>
  <r>
    <x v="2"/>
    <x v="12"/>
    <x v="19"/>
    <s v="D.Howard"/>
    <s v="PTA"/>
    <x v="2"/>
    <n v="74"/>
    <x v="73"/>
  </r>
  <r>
    <x v="2"/>
    <x v="12"/>
    <x v="19"/>
    <s v="C.Rozee"/>
    <s v="PTA"/>
    <x v="0"/>
    <n v="77"/>
    <x v="105"/>
  </r>
  <r>
    <x v="2"/>
    <x v="12"/>
    <x v="19"/>
    <s v="R.Gray"/>
    <s v="PTA"/>
    <x v="0"/>
    <n v="80"/>
    <x v="25"/>
  </r>
  <r>
    <x v="2"/>
    <x v="12"/>
    <x v="19"/>
    <s v="T.Jonas"/>
    <s v="PTA"/>
    <x v="2"/>
    <n v="81"/>
    <x v="57"/>
  </r>
  <r>
    <x v="2"/>
    <x v="12"/>
    <x v="19"/>
    <s v="M.Bontempelli"/>
    <s v="WBD"/>
    <x v="1"/>
    <n v="92"/>
    <x v="53"/>
  </r>
  <r>
    <x v="2"/>
    <x v="12"/>
    <x v="19"/>
    <s v="J.Jenkins"/>
    <s v="ADE"/>
    <x v="0"/>
    <n v="0"/>
    <x v="57"/>
  </r>
  <r>
    <x v="2"/>
    <x v="12"/>
    <x v="19"/>
    <s v="T.Thomas"/>
    <s v="NTH"/>
    <x v="1"/>
    <n v="0"/>
    <x v="55"/>
  </r>
  <r>
    <x v="2"/>
    <x v="12"/>
    <x v="19"/>
    <s v="R.Tarrant"/>
    <s v="NTH"/>
    <x v="2"/>
    <n v="0"/>
    <x v="82"/>
  </r>
  <r>
    <x v="2"/>
    <x v="12"/>
    <x v="19"/>
    <s v="D.Prestia"/>
    <s v="RIC"/>
    <x v="1"/>
    <n v="0"/>
    <x v="4"/>
  </r>
  <r>
    <x v="2"/>
    <x v="12"/>
    <x v="19"/>
    <s v="B.Deledio"/>
    <s v="GWS"/>
    <x v="1"/>
    <n v="0"/>
    <x v="2"/>
  </r>
  <r>
    <x v="2"/>
    <x v="12"/>
    <x v="19"/>
    <s v="J.Kelly"/>
    <s v="GWS"/>
    <x v="1"/>
    <n v="0"/>
    <x v="81"/>
  </r>
  <r>
    <x v="2"/>
    <x v="12"/>
    <x v="19"/>
    <s v="P.Davis"/>
    <s v="GWS"/>
    <x v="2"/>
    <n v="0"/>
    <x v="25"/>
  </r>
  <r>
    <x v="2"/>
    <x v="12"/>
    <x v="19"/>
    <s v="L.Shuey"/>
    <s v="WCE"/>
    <x v="4"/>
    <n v="98"/>
    <x v="16"/>
  </r>
  <r>
    <x v="2"/>
    <x v="12"/>
    <x v="19"/>
    <s v="J.Redden"/>
    <s v="WCE"/>
    <x v="4"/>
    <n v="86"/>
    <x v="16"/>
  </r>
  <r>
    <x v="2"/>
    <x v="12"/>
    <x v="19"/>
    <s v="D.Rich"/>
    <s v="BRL"/>
    <x v="4"/>
    <n v="87"/>
    <x v="16"/>
  </r>
  <r>
    <x v="2"/>
    <x v="12"/>
    <x v="19"/>
    <s v="P.Dangerfield"/>
    <s v="GEE"/>
    <x v="4"/>
    <n v="108"/>
    <x v="16"/>
  </r>
  <r>
    <x v="2"/>
    <x v="13"/>
    <x v="16"/>
    <s v="C.Hooker"/>
    <s v="ESS"/>
    <x v="2"/>
    <n v="80"/>
    <x v="72"/>
  </r>
  <r>
    <x v="2"/>
    <x v="13"/>
    <x v="16"/>
    <s v="D.Heppell"/>
    <s v="ESS"/>
    <x v="1"/>
    <n v="98"/>
    <x v="35"/>
  </r>
  <r>
    <x v="2"/>
    <x v="13"/>
    <x v="16"/>
    <s v="T.Greene"/>
    <s v="GWS"/>
    <x v="0"/>
    <n v="86"/>
    <x v="16"/>
  </r>
  <r>
    <x v="2"/>
    <x v="13"/>
    <x v="16"/>
    <s v="J.Hopper"/>
    <s v="GWS"/>
    <x v="1"/>
    <n v="102"/>
    <x v="16"/>
  </r>
  <r>
    <x v="2"/>
    <x v="13"/>
    <x v="16"/>
    <s v="B.Parfitt"/>
    <s v="GEE"/>
    <x v="0"/>
    <n v="68"/>
    <x v="52"/>
  </r>
  <r>
    <x v="2"/>
    <x v="13"/>
    <x v="16"/>
    <s v="T.Scully"/>
    <s v="HAW"/>
    <x v="1"/>
    <n v="69"/>
    <x v="46"/>
  </r>
  <r>
    <x v="2"/>
    <x v="13"/>
    <x v="16"/>
    <s v="J.Sicily"/>
    <s v="HAW"/>
    <x v="2"/>
    <n v="87"/>
    <x v="70"/>
  </r>
  <r>
    <x v="2"/>
    <x v="13"/>
    <x v="16"/>
    <s v="S.Hurn"/>
    <s v="WCE"/>
    <x v="2"/>
    <n v="102"/>
    <x v="1"/>
  </r>
  <r>
    <x v="2"/>
    <x v="13"/>
    <x v="16"/>
    <s v="J.Lloyd"/>
    <s v="SYD"/>
    <x v="2"/>
    <n v="119"/>
    <x v="62"/>
  </r>
  <r>
    <x v="2"/>
    <x v="13"/>
    <x v="16"/>
    <s v="J.Crisp"/>
    <s v="COL"/>
    <x v="2"/>
    <n v="97"/>
    <x v="99"/>
  </r>
  <r>
    <x v="2"/>
    <x v="13"/>
    <x v="16"/>
    <s v="C.Mayne"/>
    <s v="COL"/>
    <x v="1"/>
    <n v="88"/>
    <x v="82"/>
  </r>
  <r>
    <x v="2"/>
    <x v="13"/>
    <x v="16"/>
    <s v="J.De Goey"/>
    <s v="COL"/>
    <x v="0"/>
    <n v="98"/>
    <x v="39"/>
  </r>
  <r>
    <x v="2"/>
    <x v="13"/>
    <x v="16"/>
    <s v="O.Wines"/>
    <s v="PTA"/>
    <x v="1"/>
    <n v="102"/>
    <x v="61"/>
  </r>
  <r>
    <x v="2"/>
    <x v="13"/>
    <x v="16"/>
    <s v="J.Dunkley"/>
    <s v="WBD"/>
    <x v="0"/>
    <n v="117"/>
    <x v="35"/>
  </r>
  <r>
    <x v="2"/>
    <x v="13"/>
    <x v="16"/>
    <s v="D.Hannebery"/>
    <s v="STK"/>
    <x v="1"/>
    <n v="58"/>
    <x v="67"/>
  </r>
  <r>
    <x v="2"/>
    <x v="13"/>
    <x v="16"/>
    <s v="S.Martin"/>
    <s v="BRL"/>
    <x v="3"/>
    <n v="79"/>
    <x v="80"/>
  </r>
  <r>
    <x v="2"/>
    <x v="13"/>
    <x v="16"/>
    <s v="J.Harmes"/>
    <s v="MEL"/>
    <x v="1"/>
    <n v="92"/>
    <x v="30"/>
  </r>
  <r>
    <x v="2"/>
    <x v="13"/>
    <x v="16"/>
    <s v="M.Walters"/>
    <s v="FRE"/>
    <x v="0"/>
    <n v="119"/>
    <x v="47"/>
  </r>
  <r>
    <x v="2"/>
    <x v="13"/>
    <x v="16"/>
    <s v="Z.Williams"/>
    <s v="GWS"/>
    <x v="4"/>
    <n v="109"/>
    <x v="16"/>
  </r>
  <r>
    <x v="2"/>
    <x v="13"/>
    <x v="16"/>
    <s v="N.Naitanui"/>
    <s v="WCE"/>
    <x v="4"/>
    <n v="80"/>
    <x v="16"/>
  </r>
  <r>
    <x v="2"/>
    <x v="13"/>
    <x v="16"/>
    <s v="B.Fiorini"/>
    <s v="GCS"/>
    <x v="4"/>
    <n v="88"/>
    <x v="16"/>
  </r>
  <r>
    <x v="2"/>
    <x v="13"/>
    <x v="16"/>
    <s v="T.Adams"/>
    <s v="COL"/>
    <x v="4"/>
    <n v="92"/>
    <x v="16"/>
  </r>
  <r>
    <x v="2"/>
    <x v="13"/>
    <x v="18"/>
    <s v="M.Hurley"/>
    <s v="ESS"/>
    <x v="2"/>
    <n v="78"/>
    <x v="11"/>
  </r>
  <r>
    <x v="2"/>
    <x v="13"/>
    <x v="18"/>
    <s v="D.Parish"/>
    <s v="ESS"/>
    <x v="0"/>
    <n v="94"/>
    <x v="39"/>
  </r>
  <r>
    <x v="2"/>
    <x v="13"/>
    <x v="18"/>
    <s v="T.Taranto"/>
    <s v="GWS"/>
    <x v="1"/>
    <n v="115"/>
    <x v="16"/>
  </r>
  <r>
    <x v="2"/>
    <x v="13"/>
    <x v="18"/>
    <s v="R.Sloane"/>
    <s v="ADE"/>
    <x v="1"/>
    <n v="110"/>
    <x v="16"/>
  </r>
  <r>
    <x v="2"/>
    <x v="13"/>
    <x v="18"/>
    <s v="T.Kelly"/>
    <s v="GEE"/>
    <x v="0"/>
    <n v="108"/>
    <x v="96"/>
  </r>
  <r>
    <x v="2"/>
    <x v="13"/>
    <x v="18"/>
    <s v="R.Henderson"/>
    <s v="HAW"/>
    <x v="1"/>
    <n v="126"/>
    <x v="15"/>
  </r>
  <r>
    <x v="2"/>
    <x v="13"/>
    <x v="18"/>
    <s v="A.Gaff"/>
    <s v="WCE"/>
    <x v="1"/>
    <n v="100"/>
    <x v="24"/>
  </r>
  <r>
    <x v="2"/>
    <x v="13"/>
    <x v="18"/>
    <s v="A.Aliir"/>
    <s v="SYD"/>
    <x v="2"/>
    <n v="92"/>
    <x v="86"/>
  </r>
  <r>
    <x v="2"/>
    <x v="13"/>
    <x v="18"/>
    <s v="O.Florent"/>
    <s v="SYD"/>
    <x v="1"/>
    <n v="78"/>
    <x v="126"/>
  </r>
  <r>
    <x v="2"/>
    <x v="13"/>
    <x v="18"/>
    <s v="S.Sidebottom"/>
    <s v="COL"/>
    <x v="1"/>
    <n v="93"/>
    <x v="85"/>
  </r>
  <r>
    <x v="2"/>
    <x v="13"/>
    <x v="18"/>
    <s v="W.Hoskin-Elliott"/>
    <s v="COL"/>
    <x v="0"/>
    <n v="73"/>
    <x v="42"/>
  </r>
  <r>
    <x v="2"/>
    <x v="13"/>
    <x v="18"/>
    <s v="H.Hartlett"/>
    <s v="PTA"/>
    <x v="2"/>
    <n v="78"/>
    <x v="3"/>
  </r>
  <r>
    <x v="2"/>
    <x v="13"/>
    <x v="18"/>
    <s v="T.Boak"/>
    <s v="PTA"/>
    <x v="0"/>
    <n v="102"/>
    <x v="18"/>
  </r>
  <r>
    <x v="2"/>
    <x v="13"/>
    <x v="18"/>
    <s v="T.English"/>
    <s v="WBD"/>
    <x v="3"/>
    <n v="91"/>
    <x v="74"/>
  </r>
  <r>
    <x v="2"/>
    <x v="13"/>
    <x v="18"/>
    <s v="S.Savage"/>
    <s v="STK"/>
    <x v="2"/>
    <n v="74"/>
    <x v="6"/>
  </r>
  <r>
    <x v="2"/>
    <x v="13"/>
    <x v="18"/>
    <s v="R.Marshall"/>
    <s v="STK"/>
    <x v="0"/>
    <n v="112"/>
    <x v="15"/>
  </r>
  <r>
    <x v="2"/>
    <x v="13"/>
    <x v="18"/>
    <s v="C.Salem"/>
    <s v="MEL"/>
    <x v="2"/>
    <n v="80"/>
    <x v="2"/>
  </r>
  <r>
    <x v="2"/>
    <x v="13"/>
    <x v="18"/>
    <s v="C.Oliver"/>
    <s v="MEL"/>
    <x v="1"/>
    <n v="111"/>
    <x v="60"/>
  </r>
  <r>
    <x v="2"/>
    <x v="13"/>
    <x v="18"/>
    <s v="W.Milera"/>
    <s v="ADE"/>
    <x v="4"/>
    <n v="70"/>
    <x v="16"/>
  </r>
  <r>
    <x v="2"/>
    <x v="13"/>
    <x v="18"/>
    <s v="T.Lynch"/>
    <s v="ADE"/>
    <x v="4"/>
    <n v="111"/>
    <x v="16"/>
  </r>
  <r>
    <x v="2"/>
    <x v="13"/>
    <x v="18"/>
    <s v="T.Rockliff"/>
    <s v="PTA"/>
    <x v="4"/>
    <n v="109"/>
    <x v="16"/>
  </r>
  <r>
    <x v="2"/>
    <x v="13"/>
    <x v="18"/>
    <s v="M.Kreuzer"/>
    <s v="CAR"/>
    <x v="4"/>
    <n v="86"/>
    <x v="16"/>
  </r>
  <r>
    <x v="2"/>
    <x v="13"/>
    <x v="20"/>
    <s v="A.Saad"/>
    <s v="ESS"/>
    <x v="2"/>
    <n v="87"/>
    <x v="116"/>
  </r>
  <r>
    <x v="2"/>
    <x v="13"/>
    <x v="20"/>
    <s v="A.McDonald-Tipungwuti"/>
    <s v="ESS"/>
    <x v="0"/>
    <n v="63"/>
    <x v="105"/>
  </r>
  <r>
    <x v="2"/>
    <x v="13"/>
    <x v="20"/>
    <s v="Z.Merrett"/>
    <s v="ESS"/>
    <x v="1"/>
    <n v="109"/>
    <x v="2"/>
  </r>
  <r>
    <x v="2"/>
    <x v="13"/>
    <x v="20"/>
    <s v="J.Cameron"/>
    <s v="GWS"/>
    <x v="0"/>
    <n v="86"/>
    <x v="16"/>
  </r>
  <r>
    <x v="2"/>
    <x v="13"/>
    <x v="20"/>
    <s v="J.Impey"/>
    <s v="HAW"/>
    <x v="0"/>
    <n v="78"/>
    <x v="7"/>
  </r>
  <r>
    <x v="2"/>
    <x v="13"/>
    <x v="20"/>
    <s v="J.Worpel"/>
    <s v="HAW"/>
    <x v="0"/>
    <n v="90"/>
    <x v="0"/>
  </r>
  <r>
    <x v="2"/>
    <x v="13"/>
    <x v="20"/>
    <s v="J.O'Meara"/>
    <s v="HAW"/>
    <x v="1"/>
    <n v="86"/>
    <x v="67"/>
  </r>
  <r>
    <x v="2"/>
    <x v="13"/>
    <x v="20"/>
    <s v="C.Mills"/>
    <s v="SYD"/>
    <x v="2"/>
    <n v="94"/>
    <x v="27"/>
  </r>
  <r>
    <x v="2"/>
    <x v="13"/>
    <x v="20"/>
    <s v="G.Hewett"/>
    <s v="SYD"/>
    <x v="1"/>
    <n v="98"/>
    <x v="33"/>
  </r>
  <r>
    <x v="2"/>
    <x v="13"/>
    <x v="20"/>
    <s v="D.Rampe"/>
    <s v="SYD"/>
    <x v="2"/>
    <n v="133"/>
    <x v="47"/>
  </r>
  <r>
    <x v="2"/>
    <x v="13"/>
    <x v="20"/>
    <s v="D.Swallow"/>
    <s v="GCS"/>
    <x v="1"/>
    <n v="99"/>
    <x v="16"/>
  </r>
  <r>
    <x v="2"/>
    <x v="13"/>
    <x v="20"/>
    <s v="S.Pendlebury"/>
    <s v="COL"/>
    <x v="1"/>
    <n v="99"/>
    <x v="0"/>
  </r>
  <r>
    <x v="2"/>
    <x v="13"/>
    <x v="20"/>
    <s v="J.Aish"/>
    <s v="COL"/>
    <x v="2"/>
    <n v="70"/>
    <x v="49"/>
  </r>
  <r>
    <x v="2"/>
    <x v="13"/>
    <x v="20"/>
    <s v="B.Ebert"/>
    <s v="PTA"/>
    <x v="1"/>
    <n v="89"/>
    <x v="79"/>
  </r>
  <r>
    <x v="2"/>
    <x v="13"/>
    <x v="20"/>
    <s v="D.Byrne-Jones"/>
    <s v="PTA"/>
    <x v="2"/>
    <n v="89"/>
    <x v="94"/>
  </r>
  <r>
    <x v="2"/>
    <x v="13"/>
    <x v="20"/>
    <s v="M.Wallis"/>
    <s v="WBD"/>
    <x v="0"/>
    <n v="90"/>
    <x v="16"/>
  </r>
  <r>
    <x v="2"/>
    <x v="13"/>
    <x v="20"/>
    <s v="J.Lyons"/>
    <s v="BRL"/>
    <x v="1"/>
    <n v="95"/>
    <x v="53"/>
  </r>
  <r>
    <x v="2"/>
    <x v="13"/>
    <x v="20"/>
    <s v="M.Gawn"/>
    <s v="MEL"/>
    <x v="3"/>
    <n v="141"/>
    <x v="103"/>
  </r>
  <r>
    <x v="2"/>
    <x v="13"/>
    <x v="20"/>
    <s v="L.Whitfield"/>
    <s v="GWS"/>
    <x v="4"/>
    <n v="81"/>
    <x v="16"/>
  </r>
  <r>
    <x v="2"/>
    <x v="13"/>
    <x v="20"/>
    <s v="J.Finlayson"/>
    <s v="GWS"/>
    <x v="4"/>
    <n v="83"/>
    <x v="16"/>
  </r>
  <r>
    <x v="2"/>
    <x v="13"/>
    <x v="20"/>
    <s v="B.Crouch"/>
    <s v="ADE"/>
    <x v="4"/>
    <n v="104"/>
    <x v="16"/>
  </r>
  <r>
    <x v="2"/>
    <x v="13"/>
    <x v="20"/>
    <s v="B.Ellis"/>
    <s v="RIC"/>
    <x v="4"/>
    <n v="85"/>
    <x v="16"/>
  </r>
  <r>
    <x v="2"/>
    <x v="13"/>
    <x v="17"/>
    <s v="C.Guthrie"/>
    <s v="GEE"/>
    <x v="2"/>
    <n v="83"/>
    <x v="88"/>
  </r>
  <r>
    <x v="2"/>
    <x v="13"/>
    <x v="17"/>
    <s v="L.Dahlhaus"/>
    <s v="GEE"/>
    <x v="0"/>
    <n v="86"/>
    <x v="146"/>
  </r>
  <r>
    <x v="2"/>
    <x v="13"/>
    <x v="17"/>
    <s v="G.Ablett"/>
    <s v="GEE"/>
    <x v="1"/>
    <n v="88"/>
    <x v="47"/>
  </r>
  <r>
    <x v="2"/>
    <x v="13"/>
    <x v="17"/>
    <s v="L.Shiels"/>
    <s v="HAW"/>
    <x v="1"/>
    <n v="90"/>
    <x v="9"/>
  </r>
  <r>
    <x v="2"/>
    <x v="13"/>
    <x v="17"/>
    <s v="J.McGovern"/>
    <s v="WCE"/>
    <x v="2"/>
    <n v="86"/>
    <x v="54"/>
  </r>
  <r>
    <x v="2"/>
    <x v="13"/>
    <x v="17"/>
    <s v="D.Sheed"/>
    <s v="WCE"/>
    <x v="1"/>
    <n v="99"/>
    <x v="131"/>
  </r>
  <r>
    <x v="2"/>
    <x v="13"/>
    <x v="17"/>
    <s v="L.Franklin"/>
    <s v="SYD"/>
    <x v="0"/>
    <n v="62"/>
    <x v="100"/>
  </r>
  <r>
    <x v="2"/>
    <x v="13"/>
    <x v="17"/>
    <s v="D.Moore"/>
    <s v="COL"/>
    <x v="0"/>
    <n v="76"/>
    <x v="88"/>
  </r>
  <r>
    <x v="2"/>
    <x v="13"/>
    <x v="17"/>
    <s v="T.Phillips"/>
    <s v="COL"/>
    <x v="1"/>
    <n v="82"/>
    <x v="67"/>
  </r>
  <r>
    <x v="2"/>
    <x v="13"/>
    <x v="17"/>
    <s v="A.Treloar"/>
    <s v="COL"/>
    <x v="1"/>
    <n v="101"/>
    <x v="65"/>
  </r>
  <r>
    <x v="2"/>
    <x v="13"/>
    <x v="17"/>
    <s v="T.Goldstein"/>
    <s v="NTH"/>
    <x v="3"/>
    <n v="99"/>
    <x v="16"/>
  </r>
  <r>
    <x v="2"/>
    <x v="13"/>
    <x v="17"/>
    <s v="D.Houston"/>
    <s v="PTA"/>
    <x v="2"/>
    <n v="94"/>
    <x v="72"/>
  </r>
  <r>
    <x v="2"/>
    <x v="13"/>
    <x v="17"/>
    <s v="J.Johannisen"/>
    <s v="WBD"/>
    <x v="2"/>
    <n v="86"/>
    <x v="7"/>
  </r>
  <r>
    <x v="2"/>
    <x v="13"/>
    <x v="17"/>
    <s v="L.Dunstan"/>
    <s v="STK"/>
    <x v="1"/>
    <n v="96"/>
    <x v="42"/>
  </r>
  <r>
    <x v="2"/>
    <x v="13"/>
    <x v="17"/>
    <s v="B.Acres"/>
    <s v="STK"/>
    <x v="0"/>
    <n v="82"/>
    <x v="6"/>
  </r>
  <r>
    <x v="2"/>
    <x v="13"/>
    <x v="17"/>
    <s v="J.Newnes"/>
    <s v="STK"/>
    <x v="0"/>
    <n v="57"/>
    <x v="150"/>
  </r>
  <r>
    <x v="2"/>
    <x v="13"/>
    <x v="17"/>
    <s v="L.Neale"/>
    <s v="BRL"/>
    <x v="1"/>
    <n v="107"/>
    <x v="55"/>
  </r>
  <r>
    <x v="2"/>
    <x v="13"/>
    <x v="17"/>
    <s v="C.Blakely"/>
    <s v="FRE"/>
    <x v="2"/>
    <n v="96"/>
    <x v="88"/>
  </r>
  <r>
    <x v="2"/>
    <x v="13"/>
    <x v="17"/>
    <s v="S.Coniglio"/>
    <s v="GWS"/>
    <x v="4"/>
    <n v="112"/>
    <x v="16"/>
  </r>
  <r>
    <x v="2"/>
    <x v="13"/>
    <x v="17"/>
    <s v="B.Sheppard"/>
    <s v="WCE"/>
    <x v="4"/>
    <n v="59"/>
    <x v="4"/>
  </r>
  <r>
    <x v="2"/>
    <x v="13"/>
    <x v="17"/>
    <s v="D.Martin"/>
    <s v="RIC"/>
    <x v="4"/>
    <n v="106"/>
    <x v="16"/>
  </r>
  <r>
    <x v="2"/>
    <x v="13"/>
    <x v="17"/>
    <s v="C.Curnow"/>
    <s v="CAR"/>
    <x v="4"/>
    <n v="100"/>
    <x v="16"/>
  </r>
  <r>
    <x v="2"/>
    <x v="13"/>
    <x v="22"/>
    <s v="C.McKenna"/>
    <s v="ESS"/>
    <x v="2"/>
    <n v="76"/>
    <x v="74"/>
  </r>
  <r>
    <x v="2"/>
    <x v="13"/>
    <x v="22"/>
    <s v="B.Smith"/>
    <s v="ADE"/>
    <x v="2"/>
    <n v="66"/>
    <x v="16"/>
  </r>
  <r>
    <x v="2"/>
    <x v="13"/>
    <x v="22"/>
    <s v="B.McEvoy"/>
    <s v="HAW"/>
    <x v="3"/>
    <n v="78"/>
    <x v="23"/>
  </r>
  <r>
    <x v="2"/>
    <x v="13"/>
    <x v="22"/>
    <s v="I.Smith"/>
    <s v="HAW"/>
    <x v="1"/>
    <n v="89"/>
    <x v="67"/>
  </r>
  <r>
    <x v="2"/>
    <x v="13"/>
    <x v="22"/>
    <s v="J.Darling"/>
    <s v="WCE"/>
    <x v="0"/>
    <n v="84"/>
    <x v="46"/>
  </r>
  <r>
    <x v="2"/>
    <x v="13"/>
    <x v="22"/>
    <s v="Z.Jones"/>
    <s v="SYD"/>
    <x v="2"/>
    <n v="66"/>
    <x v="65"/>
  </r>
  <r>
    <x v="2"/>
    <x v="13"/>
    <x v="22"/>
    <s v="L.Parker"/>
    <s v="SYD"/>
    <x v="1"/>
    <n v="146"/>
    <x v="26"/>
  </r>
  <r>
    <x v="2"/>
    <x v="13"/>
    <x v="22"/>
    <s v="I.Heeney"/>
    <s v="SYD"/>
    <x v="0"/>
    <n v="87"/>
    <x v="83"/>
  </r>
  <r>
    <x v="2"/>
    <x v="13"/>
    <x v="22"/>
    <s v="M.Suckling"/>
    <s v="WBD"/>
    <x v="2"/>
    <n v="68"/>
    <x v="35"/>
  </r>
  <r>
    <x v="2"/>
    <x v="13"/>
    <x v="22"/>
    <s v="J.Macrae"/>
    <s v="WBD"/>
    <x v="1"/>
    <n v="97"/>
    <x v="131"/>
  </r>
  <r>
    <x v="2"/>
    <x v="13"/>
    <x v="22"/>
    <s v="P.Lipinski"/>
    <s v="WBD"/>
    <x v="0"/>
    <n v="69"/>
    <x v="69"/>
  </r>
  <r>
    <x v="2"/>
    <x v="13"/>
    <x v="22"/>
    <s v="J.Billings"/>
    <s v="STK"/>
    <x v="0"/>
    <n v="86"/>
    <x v="3"/>
  </r>
  <r>
    <x v="2"/>
    <x v="13"/>
    <x v="22"/>
    <s v="M.Robinson"/>
    <s v="BRL"/>
    <x v="0"/>
    <n v="81"/>
    <x v="24"/>
  </r>
  <r>
    <x v="2"/>
    <x v="13"/>
    <x v="22"/>
    <s v="H.McCluggage"/>
    <s v="BRL"/>
    <x v="1"/>
    <n v="83"/>
    <x v="51"/>
  </r>
  <r>
    <x v="2"/>
    <x v="13"/>
    <x v="22"/>
    <s v="C.Petracca"/>
    <s v="MEL"/>
    <x v="1"/>
    <n v="85"/>
    <x v="35"/>
  </r>
  <r>
    <x v="2"/>
    <x v="13"/>
    <x v="22"/>
    <s v="N.Newman"/>
    <s v="CAR"/>
    <x v="2"/>
    <n v="69"/>
    <x v="16"/>
  </r>
  <r>
    <x v="2"/>
    <x v="13"/>
    <x v="22"/>
    <s v="E.Langdon"/>
    <s v="FRE"/>
    <x v="1"/>
    <n v="90"/>
    <x v="60"/>
  </r>
  <r>
    <x v="2"/>
    <x v="13"/>
    <x v="22"/>
    <s v="B.Hill"/>
    <s v="FRE"/>
    <x v="1"/>
    <n v="87"/>
    <x v="52"/>
  </r>
  <r>
    <x v="2"/>
    <x v="13"/>
    <x v="22"/>
    <s v="M.Crouch"/>
    <s v="ADE"/>
    <x v="4"/>
    <n v="96"/>
    <x v="16"/>
  </r>
  <r>
    <x v="2"/>
    <x v="13"/>
    <x v="22"/>
    <s v="S.Menegola"/>
    <s v="GEE"/>
    <x v="4"/>
    <n v="80"/>
    <x v="16"/>
  </r>
  <r>
    <x v="2"/>
    <x v="13"/>
    <x v="22"/>
    <s v="J.Martin"/>
    <s v="GCS"/>
    <x v="4"/>
    <n v="84"/>
    <x v="16"/>
  </r>
  <r>
    <x v="2"/>
    <x v="13"/>
    <x v="22"/>
    <s v="S.Higgins"/>
    <s v="NTH"/>
    <x v="4"/>
    <n v="79"/>
    <x v="16"/>
  </r>
  <r>
    <x v="2"/>
    <x v="13"/>
    <x v="19"/>
    <s v="D.Zaharakis"/>
    <s v="ESS"/>
    <x v="1"/>
    <n v="93"/>
    <x v="69"/>
  </r>
  <r>
    <x v="2"/>
    <x v="13"/>
    <x v="19"/>
    <s v="O.Fantasia"/>
    <s v="ESS"/>
    <x v="0"/>
    <n v="77"/>
    <x v="155"/>
  </r>
  <r>
    <x v="2"/>
    <x v="13"/>
    <x v="19"/>
    <s v="R.Stanley"/>
    <s v="GEE"/>
    <x v="3"/>
    <n v="68"/>
    <x v="86"/>
  </r>
  <r>
    <x v="2"/>
    <x v="13"/>
    <x v="19"/>
    <s v="P.Dangerfield"/>
    <s v="GEE"/>
    <x v="1"/>
    <n v="133"/>
    <x v="119"/>
  </r>
  <r>
    <x v="2"/>
    <x v="13"/>
    <x v="19"/>
    <s v="B.Hardwick"/>
    <s v="HAW"/>
    <x v="2"/>
    <n v="73"/>
    <x v="96"/>
  </r>
  <r>
    <x v="2"/>
    <x v="13"/>
    <x v="19"/>
    <s v="J.Cripps"/>
    <s v="WCE"/>
    <x v="0"/>
    <n v="88"/>
    <x v="2"/>
  </r>
  <r>
    <x v="2"/>
    <x v="13"/>
    <x v="19"/>
    <s v="L.Shuey"/>
    <s v="WCE"/>
    <x v="1"/>
    <n v="108"/>
    <x v="90"/>
  </r>
  <r>
    <x v="2"/>
    <x v="13"/>
    <x v="19"/>
    <s v="J.Redden"/>
    <s v="WCE"/>
    <x v="1"/>
    <n v="94"/>
    <x v="90"/>
  </r>
  <r>
    <x v="2"/>
    <x v="13"/>
    <x v="19"/>
    <s v="R.Burton"/>
    <s v="PTA"/>
    <x v="2"/>
    <n v="69"/>
    <x v="67"/>
  </r>
  <r>
    <x v="2"/>
    <x v="13"/>
    <x v="19"/>
    <s v="R.Gray"/>
    <s v="PTA"/>
    <x v="0"/>
    <n v="104"/>
    <x v="48"/>
  </r>
  <r>
    <x v="2"/>
    <x v="13"/>
    <x v="19"/>
    <s v="T.Jonas"/>
    <s v="PTA"/>
    <x v="2"/>
    <n v="75"/>
    <x v="71"/>
  </r>
  <r>
    <x v="2"/>
    <x v="13"/>
    <x v="19"/>
    <s v="M.Bontempelli"/>
    <s v="WBD"/>
    <x v="1"/>
    <n v="113"/>
    <x v="99"/>
  </r>
  <r>
    <x v="2"/>
    <x v="13"/>
    <x v="19"/>
    <s v="S.Edwards"/>
    <s v="RIC"/>
    <x v="0"/>
    <n v="90"/>
    <x v="16"/>
  </r>
  <r>
    <x v="2"/>
    <x v="13"/>
    <x v="19"/>
    <s v="J.Sinclair"/>
    <s v="STK"/>
    <x v="1"/>
    <n v="84"/>
    <x v="94"/>
  </r>
  <r>
    <x v="2"/>
    <x v="13"/>
    <x v="19"/>
    <s v="J.Gresham"/>
    <s v="STK"/>
    <x v="0"/>
    <n v="111"/>
    <x v="10"/>
  </r>
  <r>
    <x v="2"/>
    <x v="13"/>
    <x v="19"/>
    <s v="D.Zorko"/>
    <s v="BRL"/>
    <x v="1"/>
    <n v="108"/>
    <x v="65"/>
  </r>
  <r>
    <x v="2"/>
    <x v="13"/>
    <x v="19"/>
    <s v="D.Rich"/>
    <s v="BRL"/>
    <x v="2"/>
    <n v="102"/>
    <x v="40"/>
  </r>
  <r>
    <x v="2"/>
    <x v="13"/>
    <x v="19"/>
    <s v="L.Ryan"/>
    <s v="FRE"/>
    <x v="2"/>
    <n v="97"/>
    <x v="10"/>
  </r>
  <r>
    <x v="2"/>
    <x v="13"/>
    <x v="19"/>
    <s v="P.Davis"/>
    <s v="GWS"/>
    <x v="4"/>
    <n v="83"/>
    <x v="16"/>
  </r>
  <r>
    <x v="2"/>
    <x v="13"/>
    <x v="19"/>
    <s v="J.Kelly"/>
    <s v="GWS"/>
    <x v="4"/>
    <n v="128"/>
    <x v="16"/>
  </r>
  <r>
    <x v="2"/>
    <x v="13"/>
    <x v="19"/>
    <s v="R.O'Brien"/>
    <s v="ADE"/>
    <x v="4"/>
    <n v="100"/>
    <x v="16"/>
  </r>
  <r>
    <x v="2"/>
    <x v="13"/>
    <x v="19"/>
    <s v="D.Prestia"/>
    <s v="RIC"/>
    <x v="4"/>
    <n v="102"/>
    <x v="16"/>
  </r>
  <r>
    <x v="2"/>
    <x v="13"/>
    <x v="21"/>
    <s v="T.Bellchambers"/>
    <s v="ESS"/>
    <x v="3"/>
    <n v="90"/>
    <x v="57"/>
  </r>
  <r>
    <x v="2"/>
    <x v="13"/>
    <x v="21"/>
    <s v="N.Haynes"/>
    <s v="GWS"/>
    <x v="2"/>
    <n v="80"/>
    <x v="16"/>
  </r>
  <r>
    <x v="2"/>
    <x v="13"/>
    <x v="21"/>
    <s v="C.Ellis-Yolmen"/>
    <s v="ADE"/>
    <x v="1"/>
    <n v="95"/>
    <x v="16"/>
  </r>
  <r>
    <x v="2"/>
    <x v="13"/>
    <x v="21"/>
    <s v="J.Selwood"/>
    <s v="GEE"/>
    <x v="1"/>
    <n v="86"/>
    <x v="39"/>
  </r>
  <r>
    <x v="2"/>
    <x v="13"/>
    <x v="21"/>
    <s v="T.Hawkins"/>
    <s v="GEE"/>
    <x v="0"/>
    <n v="83"/>
    <x v="126"/>
  </r>
  <r>
    <x v="2"/>
    <x v="13"/>
    <x v="21"/>
    <s v="J.Gunston"/>
    <s v="HAW"/>
    <x v="0"/>
    <n v="84"/>
    <x v="94"/>
  </r>
  <r>
    <x v="2"/>
    <x v="13"/>
    <x v="21"/>
    <s v="T.Papley"/>
    <s v="SYD"/>
    <x v="0"/>
    <n v="91"/>
    <x v="24"/>
  </r>
  <r>
    <x v="2"/>
    <x v="13"/>
    <x v="21"/>
    <s v="S.Reid"/>
    <s v="SYD"/>
    <x v="0"/>
    <n v="88"/>
    <x v="100"/>
  </r>
  <r>
    <x v="2"/>
    <x v="13"/>
    <x v="21"/>
    <s v="L.Weller"/>
    <s v="GCS"/>
    <x v="2"/>
    <n v="108"/>
    <x v="16"/>
  </r>
  <r>
    <x v="2"/>
    <x v="13"/>
    <x v="21"/>
    <s v="B.Maynard"/>
    <s v="COL"/>
    <x v="2"/>
    <n v="102"/>
    <x v="82"/>
  </r>
  <r>
    <x v="2"/>
    <x v="13"/>
    <x v="21"/>
    <s v="B.Sier"/>
    <s v="COL"/>
    <x v="1"/>
    <n v="82"/>
    <x v="150"/>
  </r>
  <r>
    <x v="2"/>
    <x v="13"/>
    <x v="21"/>
    <s v="J.Ziebell"/>
    <s v="NTH"/>
    <x v="0"/>
    <n v="106"/>
    <x v="16"/>
  </r>
  <r>
    <x v="2"/>
    <x v="13"/>
    <x v="21"/>
    <s v="B.Cunnington"/>
    <s v="NTH"/>
    <x v="1"/>
    <n v="99"/>
    <x v="16"/>
  </r>
  <r>
    <x v="2"/>
    <x v="13"/>
    <x v="21"/>
    <s v="L.Hunter"/>
    <s v="WBD"/>
    <x v="1"/>
    <n v="70"/>
    <x v="24"/>
  </r>
  <r>
    <x v="2"/>
    <x v="13"/>
    <x v="21"/>
    <s v="H.Andrews"/>
    <s v="BRL"/>
    <x v="2"/>
    <n v="91"/>
    <x v="28"/>
  </r>
  <r>
    <x v="2"/>
    <x v="13"/>
    <x v="21"/>
    <s v="S.May"/>
    <s v="MEL"/>
    <x v="2"/>
    <n v="66"/>
    <x v="54"/>
  </r>
  <r>
    <x v="2"/>
    <x v="13"/>
    <x v="21"/>
    <s v="P.Cripps"/>
    <s v="CAR"/>
    <x v="1"/>
    <n v="107"/>
    <x v="16"/>
  </r>
  <r>
    <x v="2"/>
    <x v="13"/>
    <x v="21"/>
    <s v="N.Fyfe"/>
    <s v="FRE"/>
    <x v="1"/>
    <n v="113"/>
    <x v="3"/>
  </r>
  <r>
    <x v="2"/>
    <x v="13"/>
    <x v="21"/>
    <s v="J.Polec"/>
    <s v="NTH"/>
    <x v="4"/>
    <n v="87"/>
    <x v="16"/>
  </r>
  <r>
    <x v="2"/>
    <x v="13"/>
    <x v="21"/>
    <s v="T.Liberatore"/>
    <s v="WBD"/>
    <x v="4"/>
    <n v="79"/>
    <x v="16"/>
  </r>
  <r>
    <x v="2"/>
    <x v="13"/>
    <x v="21"/>
    <s v="N.Vlastuin"/>
    <s v="RIC"/>
    <x v="4"/>
    <n v="77"/>
    <x v="16"/>
  </r>
  <r>
    <x v="2"/>
    <x v="13"/>
    <x v="21"/>
    <s v="S.Petrevski-Seton"/>
    <s v="CAR"/>
    <x v="4"/>
    <n v="89"/>
    <x v="16"/>
  </r>
  <r>
    <x v="2"/>
    <x v="13"/>
    <x v="23"/>
    <s v="K.Langford"/>
    <s v="ESS"/>
    <x v="0"/>
    <n v="85"/>
    <x v="23"/>
  </r>
  <r>
    <x v="2"/>
    <x v="13"/>
    <x v="23"/>
    <s v="D.Shiel"/>
    <s v="ESS"/>
    <x v="1"/>
    <n v="89"/>
    <x v="63"/>
  </r>
  <r>
    <x v="2"/>
    <x v="13"/>
    <x v="23"/>
    <s v="R.Laird"/>
    <s v="ADE"/>
    <x v="2"/>
    <n v="91"/>
    <x v="16"/>
  </r>
  <r>
    <x v="2"/>
    <x v="13"/>
    <x v="23"/>
    <s v="M.Duncan"/>
    <s v="GEE"/>
    <x v="1"/>
    <n v="109"/>
    <x v="37"/>
  </r>
  <r>
    <x v="2"/>
    <x v="13"/>
    <x v="23"/>
    <s v="T.Stewart"/>
    <s v="GEE"/>
    <x v="2"/>
    <n v="95"/>
    <x v="67"/>
  </r>
  <r>
    <x v="2"/>
    <x v="13"/>
    <x v="23"/>
    <s v="E.Yeo"/>
    <s v="WCE"/>
    <x v="1"/>
    <n v="90"/>
    <x v="101"/>
  </r>
  <r>
    <x v="2"/>
    <x v="13"/>
    <x v="23"/>
    <s v="J.Kennedy"/>
    <s v="SYD"/>
    <x v="1"/>
    <n v="103"/>
    <x v="17"/>
  </r>
  <r>
    <x v="2"/>
    <x v="13"/>
    <x v="23"/>
    <s v="J.Howe"/>
    <s v="COL"/>
    <x v="2"/>
    <n v="66"/>
    <x v="171"/>
  </r>
  <r>
    <x v="2"/>
    <x v="13"/>
    <x v="23"/>
    <s v="B.Grundy"/>
    <s v="COL"/>
    <x v="3"/>
    <n v="148"/>
    <x v="164"/>
  </r>
  <r>
    <x v="2"/>
    <x v="13"/>
    <x v="23"/>
    <s v="S.Lycett"/>
    <s v="PTA"/>
    <x v="0"/>
    <n v="113"/>
    <x v="174"/>
  </r>
  <r>
    <x v="2"/>
    <x v="13"/>
    <x v="23"/>
    <s v="C.Daniel"/>
    <s v="WBD"/>
    <x v="0"/>
    <n v="88"/>
    <x v="60"/>
  </r>
  <r>
    <x v="2"/>
    <x v="13"/>
    <x v="23"/>
    <s v="B.Houli"/>
    <s v="RIC"/>
    <x v="2"/>
    <n v="88"/>
    <x v="16"/>
  </r>
  <r>
    <x v="2"/>
    <x v="13"/>
    <x v="23"/>
    <s v="T.Membrey"/>
    <s v="STK"/>
    <x v="0"/>
    <n v="98"/>
    <x v="6"/>
  </r>
  <r>
    <x v="2"/>
    <x v="13"/>
    <x v="23"/>
    <s v="J.Steele"/>
    <s v="STK"/>
    <x v="1"/>
    <n v="81"/>
    <x v="16"/>
  </r>
  <r>
    <x v="2"/>
    <x v="13"/>
    <x v="23"/>
    <s v="S.Ross"/>
    <s v="STK"/>
    <x v="1"/>
    <n v="106"/>
    <x v="35"/>
  </r>
  <r>
    <x v="2"/>
    <x v="13"/>
    <x v="23"/>
    <s v="A.Brayshaw"/>
    <s v="MEL"/>
    <x v="1"/>
    <n v="95"/>
    <x v="35"/>
  </r>
  <r>
    <x v="2"/>
    <x v="13"/>
    <x v="23"/>
    <s v="M.Hore"/>
    <s v="MEL"/>
    <x v="2"/>
    <n v="85"/>
    <x v="79"/>
  </r>
  <r>
    <x v="2"/>
    <x v="13"/>
    <x v="23"/>
    <s v="D.Mundy"/>
    <s v="FRE"/>
    <x v="0"/>
    <n v="87"/>
    <x v="74"/>
  </r>
  <r>
    <x v="2"/>
    <x v="13"/>
    <x v="23"/>
    <s v="H.Shaw"/>
    <s v="GWS"/>
    <x v="4"/>
    <n v="93"/>
    <x v="16"/>
  </r>
  <r>
    <x v="2"/>
    <x v="13"/>
    <x v="23"/>
    <s v="D.MacPherson"/>
    <s v="GCS"/>
    <x v="4"/>
    <n v="95"/>
    <x v="16"/>
  </r>
  <r>
    <x v="2"/>
    <x v="13"/>
    <x v="23"/>
    <s v="K.Lambert"/>
    <s v="RIC"/>
    <x v="4"/>
    <n v="103"/>
    <x v="16"/>
  </r>
  <r>
    <x v="2"/>
    <x v="13"/>
    <x v="23"/>
    <s v="S.Walsh"/>
    <s v="CAR"/>
    <x v="4"/>
    <n v="86"/>
    <x v="16"/>
  </r>
  <r>
    <x v="2"/>
    <x v="14"/>
    <x v="16"/>
    <s v="J.Crisp"/>
    <s v="COL"/>
    <x v="2"/>
    <n v="94"/>
    <x v="25"/>
  </r>
  <r>
    <x v="2"/>
    <x v="14"/>
    <x v="16"/>
    <s v="J.De Goey"/>
    <s v="COL"/>
    <x v="0"/>
    <n v="85"/>
    <x v="108"/>
  </r>
  <r>
    <x v="2"/>
    <x v="14"/>
    <x v="16"/>
    <s v="J.Sicily"/>
    <s v="HAW"/>
    <x v="2"/>
    <n v="85"/>
    <x v="52"/>
  </r>
  <r>
    <x v="2"/>
    <x v="14"/>
    <x v="16"/>
    <s v="D.Heppell"/>
    <s v="ESS"/>
    <x v="1"/>
    <n v="101"/>
    <x v="43"/>
  </r>
  <r>
    <x v="2"/>
    <x v="14"/>
    <x v="16"/>
    <s v="J.Lloyd"/>
    <s v="SYD"/>
    <x v="2"/>
    <n v="106"/>
    <x v="29"/>
  </r>
  <r>
    <x v="2"/>
    <x v="14"/>
    <x v="16"/>
    <s v="B.Fiorini"/>
    <s v="GCS"/>
    <x v="1"/>
    <n v="99"/>
    <x v="52"/>
  </r>
  <r>
    <x v="2"/>
    <x v="14"/>
    <x v="16"/>
    <s v="O.Wines"/>
    <s v="PTA"/>
    <x v="1"/>
    <n v="78"/>
    <x v="98"/>
  </r>
  <r>
    <x v="2"/>
    <x v="14"/>
    <x v="16"/>
    <s v="B.Parfitt"/>
    <s v="GEE"/>
    <x v="0"/>
    <n v="72"/>
    <x v="110"/>
  </r>
  <r>
    <x v="2"/>
    <x v="14"/>
    <x v="16"/>
    <s v="J.Dunkley"/>
    <s v="WBD"/>
    <x v="0"/>
    <n v="113"/>
    <x v="32"/>
  </r>
  <r>
    <x v="2"/>
    <x v="14"/>
    <x v="16"/>
    <s v="M.Walters"/>
    <s v="FRE"/>
    <x v="0"/>
    <n v="101"/>
    <x v="54"/>
  </r>
  <r>
    <x v="2"/>
    <x v="14"/>
    <x v="16"/>
    <s v="S.Hurn"/>
    <s v="WCE"/>
    <x v="2"/>
    <n v="124"/>
    <x v="2"/>
  </r>
  <r>
    <x v="2"/>
    <x v="14"/>
    <x v="16"/>
    <s v="N.Naitanui"/>
    <s v="WCE"/>
    <x v="3"/>
    <n v="82"/>
    <x v="25"/>
  </r>
  <r>
    <x v="2"/>
    <x v="14"/>
    <x v="16"/>
    <s v="M.Murphy"/>
    <s v="CAR"/>
    <x v="1"/>
    <n v="86"/>
    <x v="41"/>
  </r>
  <r>
    <x v="2"/>
    <x v="14"/>
    <x v="16"/>
    <s v="J.Harmes"/>
    <s v="MEL"/>
    <x v="1"/>
    <n v="89"/>
    <x v="42"/>
  </r>
  <r>
    <x v="2"/>
    <x v="14"/>
    <x v="16"/>
    <s v="D.Hannebery"/>
    <s v="STK"/>
    <x v="1"/>
    <n v="64"/>
    <x v="82"/>
  </r>
  <r>
    <x v="2"/>
    <x v="14"/>
    <x v="16"/>
    <s v="J.Hopper"/>
    <s v="GWS"/>
    <x v="1"/>
    <n v="85"/>
    <x v="42"/>
  </r>
  <r>
    <x v="2"/>
    <x v="14"/>
    <x v="16"/>
    <s v="Z.Williams"/>
    <s v="GWS"/>
    <x v="2"/>
    <n v="95"/>
    <x v="114"/>
  </r>
  <r>
    <x v="2"/>
    <x v="14"/>
    <x v="16"/>
    <s v="T.Greene"/>
    <s v="GWS"/>
    <x v="0"/>
    <n v="101"/>
    <x v="11"/>
  </r>
  <r>
    <x v="2"/>
    <x v="14"/>
    <x v="16"/>
    <s v="T.Adams"/>
    <s v="COL"/>
    <x v="4"/>
    <n v="77"/>
    <x v="16"/>
  </r>
  <r>
    <x v="2"/>
    <x v="14"/>
    <x v="16"/>
    <s v="C.Hooker"/>
    <s v="ESS"/>
    <x v="4"/>
    <n v="89"/>
    <x v="43"/>
  </r>
  <r>
    <x v="2"/>
    <x v="14"/>
    <x v="16"/>
    <s v="C.Petracca"/>
    <s v="MEL"/>
    <x v="4"/>
    <n v="87"/>
    <x v="52"/>
  </r>
  <r>
    <x v="2"/>
    <x v="14"/>
    <x v="16"/>
    <s v="J.Berry"/>
    <s v="BRL"/>
    <x v="4"/>
    <n v="77"/>
    <x v="71"/>
  </r>
  <r>
    <x v="2"/>
    <x v="14"/>
    <x v="17"/>
    <s v="A.Treloar"/>
    <s v="COL"/>
    <x v="1"/>
    <n v="109"/>
    <x v="75"/>
  </r>
  <r>
    <x v="2"/>
    <x v="14"/>
    <x v="17"/>
    <s v="J.Short"/>
    <s v="RIC"/>
    <x v="2"/>
    <n v="65"/>
    <x v="49"/>
  </r>
  <r>
    <x v="2"/>
    <x v="14"/>
    <x v="17"/>
    <s v="D.Martin"/>
    <s v="RIC"/>
    <x v="1"/>
    <n v="104"/>
    <x v="47"/>
  </r>
  <r>
    <x v="2"/>
    <x v="14"/>
    <x v="17"/>
    <s v="D.Houston"/>
    <s v="PTA"/>
    <x v="2"/>
    <n v="95"/>
    <x v="86"/>
  </r>
  <r>
    <x v="2"/>
    <x v="14"/>
    <x v="17"/>
    <s v="C.Dixon"/>
    <s v="PTA"/>
    <x v="0"/>
    <n v="64"/>
    <x v="11"/>
  </r>
  <r>
    <x v="2"/>
    <x v="14"/>
    <x v="17"/>
    <s v="L.Dahlhaus"/>
    <s v="GEE"/>
    <x v="0"/>
    <n v="84"/>
    <x v="64"/>
  </r>
  <r>
    <x v="2"/>
    <x v="14"/>
    <x v="17"/>
    <s v="G.Ablett"/>
    <s v="GEE"/>
    <x v="1"/>
    <n v="87"/>
    <x v="28"/>
  </r>
  <r>
    <x v="2"/>
    <x v="14"/>
    <x v="17"/>
    <s v="J.Johannisen"/>
    <s v="WBD"/>
    <x v="2"/>
    <n v="95"/>
    <x v="21"/>
  </r>
  <r>
    <x v="2"/>
    <x v="14"/>
    <x v="17"/>
    <s v="C.Blakely"/>
    <s v="FRE"/>
    <x v="2"/>
    <n v="92"/>
    <x v="62"/>
  </r>
  <r>
    <x v="2"/>
    <x v="14"/>
    <x v="17"/>
    <s v="B.Sheppard"/>
    <s v="WCE"/>
    <x v="2"/>
    <n v="82"/>
    <x v="42"/>
  </r>
  <r>
    <x v="2"/>
    <x v="14"/>
    <x v="17"/>
    <s v="D.Sheed"/>
    <s v="WCE"/>
    <x v="1"/>
    <n v="91"/>
    <x v="83"/>
  </r>
  <r>
    <x v="2"/>
    <x v="14"/>
    <x v="17"/>
    <s v="C.Curnow"/>
    <s v="CAR"/>
    <x v="0"/>
    <n v="91"/>
    <x v="182"/>
  </r>
  <r>
    <x v="2"/>
    <x v="14"/>
    <x v="17"/>
    <s v="T.Goldstein"/>
    <s v="NTH"/>
    <x v="3"/>
    <n v="122"/>
    <x v="134"/>
  </r>
  <r>
    <x v="2"/>
    <x v="14"/>
    <x v="17"/>
    <s v="B.Acres"/>
    <s v="STK"/>
    <x v="0"/>
    <n v="81"/>
    <x v="94"/>
  </r>
  <r>
    <x v="2"/>
    <x v="14"/>
    <x v="17"/>
    <s v="L.Dunstan"/>
    <s v="STK"/>
    <x v="1"/>
    <n v="92"/>
    <x v="49"/>
  </r>
  <r>
    <x v="2"/>
    <x v="14"/>
    <x v="17"/>
    <s v="L.Neale"/>
    <s v="BRL"/>
    <x v="1"/>
    <n v="107"/>
    <x v="111"/>
  </r>
  <r>
    <x v="2"/>
    <x v="14"/>
    <x v="17"/>
    <s v="A.Christensen"/>
    <s v="BRL"/>
    <x v="0"/>
    <n v="83"/>
    <x v="74"/>
  </r>
  <r>
    <x v="2"/>
    <x v="14"/>
    <x v="17"/>
    <s v="S.Coniglio"/>
    <s v="GWS"/>
    <x v="1"/>
    <n v="114"/>
    <x v="57"/>
  </r>
  <r>
    <x v="2"/>
    <x v="14"/>
    <x v="17"/>
    <s v="L.Franklin"/>
    <s v="SYD"/>
    <x v="4"/>
    <n v="64"/>
    <x v="16"/>
  </r>
  <r>
    <x v="2"/>
    <x v="14"/>
    <x v="17"/>
    <s v="T.Cotchin"/>
    <s v="RIC"/>
    <x v="4"/>
    <n v="64"/>
    <x v="74"/>
  </r>
  <r>
    <x v="2"/>
    <x v="14"/>
    <x v="17"/>
    <s v="C.Guthrie"/>
    <s v="GEE"/>
    <x v="4"/>
    <n v="89"/>
    <x v="102"/>
  </r>
  <r>
    <x v="2"/>
    <x v="14"/>
    <x v="17"/>
    <s v="J.McGovern"/>
    <s v="WCE"/>
    <x v="4"/>
    <n v="80"/>
    <x v="16"/>
  </r>
  <r>
    <x v="2"/>
    <x v="14"/>
    <x v="18"/>
    <s v="S.Sidebottom"/>
    <s v="COL"/>
    <x v="1"/>
    <n v="82"/>
    <x v="49"/>
  </r>
  <r>
    <x v="2"/>
    <x v="14"/>
    <x v="18"/>
    <s v="R.Henderson"/>
    <s v="HAW"/>
    <x v="1"/>
    <n v="96"/>
    <x v="91"/>
  </r>
  <r>
    <x v="2"/>
    <x v="14"/>
    <x v="18"/>
    <s v="M.Hurley"/>
    <s v="ESS"/>
    <x v="2"/>
    <n v="89"/>
    <x v="30"/>
  </r>
  <r>
    <x v="2"/>
    <x v="14"/>
    <x v="18"/>
    <s v="D.Parish"/>
    <s v="ESS"/>
    <x v="0"/>
    <n v="108"/>
    <x v="3"/>
  </r>
  <r>
    <x v="2"/>
    <x v="14"/>
    <x v="18"/>
    <s v="S.Reid"/>
    <s v="SYD"/>
    <x v="0"/>
    <n v="91"/>
    <x v="9"/>
  </r>
  <r>
    <x v="2"/>
    <x v="14"/>
    <x v="18"/>
    <s v="J.Dawson"/>
    <s v="SYD"/>
    <x v="1"/>
    <n v="85"/>
    <x v="20"/>
  </r>
  <r>
    <x v="2"/>
    <x v="14"/>
    <x v="18"/>
    <s v="R.Sloane"/>
    <s v="ADE"/>
    <x v="1"/>
    <n v="120"/>
    <x v="76"/>
  </r>
  <r>
    <x v="2"/>
    <x v="14"/>
    <x v="18"/>
    <s v="T.Boak"/>
    <s v="PTA"/>
    <x v="0"/>
    <n v="108"/>
    <x v="60"/>
  </r>
  <r>
    <x v="2"/>
    <x v="14"/>
    <x v="18"/>
    <s v="H.Hartlett"/>
    <s v="PTA"/>
    <x v="2"/>
    <n v="90"/>
    <x v="80"/>
  </r>
  <r>
    <x v="2"/>
    <x v="14"/>
    <x v="18"/>
    <s v="T.Kelly"/>
    <s v="GEE"/>
    <x v="0"/>
    <n v="112"/>
    <x v="81"/>
  </r>
  <r>
    <x v="2"/>
    <x v="14"/>
    <x v="18"/>
    <s v="A.Gaff"/>
    <s v="WCE"/>
    <x v="1"/>
    <n v="104"/>
    <x v="24"/>
  </r>
  <r>
    <x v="2"/>
    <x v="14"/>
    <x v="18"/>
    <s v="M.Kreuzer"/>
    <s v="CAR"/>
    <x v="3"/>
    <n v="92"/>
    <x v="64"/>
  </r>
  <r>
    <x v="2"/>
    <x v="14"/>
    <x v="18"/>
    <s v="C.Oliver"/>
    <s v="MEL"/>
    <x v="1"/>
    <n v="104"/>
    <x v="8"/>
  </r>
  <r>
    <x v="2"/>
    <x v="14"/>
    <x v="18"/>
    <s v="C.Salem"/>
    <s v="MEL"/>
    <x v="2"/>
    <n v="111"/>
    <x v="107"/>
  </r>
  <r>
    <x v="2"/>
    <x v="14"/>
    <x v="18"/>
    <s v="S.Savage"/>
    <s v="STK"/>
    <x v="2"/>
    <n v="69"/>
    <x v="9"/>
  </r>
  <r>
    <x v="2"/>
    <x v="14"/>
    <x v="18"/>
    <s v="R.Marshall"/>
    <s v="STK"/>
    <x v="0"/>
    <n v="140"/>
    <x v="129"/>
  </r>
  <r>
    <x v="2"/>
    <x v="14"/>
    <x v="18"/>
    <s v="D.Gardiner"/>
    <s v="BRL"/>
    <x v="2"/>
    <n v="82"/>
    <x v="24"/>
  </r>
  <r>
    <x v="2"/>
    <x v="14"/>
    <x v="18"/>
    <s v="T.Taranto"/>
    <s v="GWS"/>
    <x v="1"/>
    <n v="104"/>
    <x v="1"/>
  </r>
  <r>
    <x v="2"/>
    <x v="14"/>
    <x v="18"/>
    <s v="W.Milera"/>
    <s v="ADE"/>
    <x v="4"/>
    <n v="73"/>
    <x v="16"/>
  </r>
  <r>
    <x v="2"/>
    <x v="14"/>
    <x v="18"/>
    <s v="T.Lynch"/>
    <s v="ADE"/>
    <x v="4"/>
    <n v="109"/>
    <x v="16"/>
  </r>
  <r>
    <x v="2"/>
    <x v="14"/>
    <x v="18"/>
    <s v="T.Rockliff"/>
    <s v="PTA"/>
    <x v="4"/>
    <n v="96"/>
    <x v="16"/>
  </r>
  <r>
    <x v="2"/>
    <x v="14"/>
    <x v="18"/>
    <s v="J.Macmillan"/>
    <s v="NTH"/>
    <x v="4"/>
    <n v="83"/>
    <x v="16"/>
  </r>
  <r>
    <x v="2"/>
    <x v="14"/>
    <x v="19"/>
    <s v="D.Zaharakis"/>
    <s v="ESS"/>
    <x v="1"/>
    <n v="87"/>
    <x v="39"/>
  </r>
  <r>
    <x v="2"/>
    <x v="14"/>
    <x v="19"/>
    <s v="D.Prestia"/>
    <s v="RIC"/>
    <x v="1"/>
    <n v="95"/>
    <x v="85"/>
  </r>
  <r>
    <x v="2"/>
    <x v="14"/>
    <x v="19"/>
    <s v="S.Edwards"/>
    <s v="RIC"/>
    <x v="0"/>
    <n v="98"/>
    <x v="50"/>
  </r>
  <r>
    <x v="2"/>
    <x v="14"/>
    <x v="19"/>
    <s v="J.Harbrow"/>
    <s v="GCS"/>
    <x v="2"/>
    <n v="81"/>
    <x v="77"/>
  </r>
  <r>
    <x v="2"/>
    <x v="14"/>
    <x v="19"/>
    <s v="R.O'Brien"/>
    <s v="ADE"/>
    <x v="3"/>
    <n v="100"/>
    <x v="20"/>
  </r>
  <r>
    <x v="2"/>
    <x v="14"/>
    <x v="19"/>
    <s v="R.Gray"/>
    <s v="PTA"/>
    <x v="0"/>
    <n v="105"/>
    <x v="29"/>
  </r>
  <r>
    <x v="2"/>
    <x v="14"/>
    <x v="19"/>
    <s v="R.Burton"/>
    <s v="PTA"/>
    <x v="2"/>
    <n v="54"/>
    <x v="55"/>
  </r>
  <r>
    <x v="2"/>
    <x v="14"/>
    <x v="19"/>
    <s v="P.Dangerfield"/>
    <s v="GEE"/>
    <x v="0"/>
    <n v="133"/>
    <x v="52"/>
  </r>
  <r>
    <x v="2"/>
    <x v="14"/>
    <x v="19"/>
    <s v="M.Bontempelli"/>
    <s v="WBD"/>
    <x v="1"/>
    <n v="99"/>
    <x v="80"/>
  </r>
  <r>
    <x v="2"/>
    <x v="14"/>
    <x v="19"/>
    <s v="L.Ryan"/>
    <s v="FRE"/>
    <x v="2"/>
    <n v="91"/>
    <x v="29"/>
  </r>
  <r>
    <x v="2"/>
    <x v="14"/>
    <x v="19"/>
    <s v="J.Cripps"/>
    <s v="WCE"/>
    <x v="0"/>
    <n v="91"/>
    <x v="85"/>
  </r>
  <r>
    <x v="2"/>
    <x v="14"/>
    <x v="19"/>
    <s v="J.Redden"/>
    <s v="WCE"/>
    <x v="1"/>
    <n v="128"/>
    <x v="81"/>
  </r>
  <r>
    <x v="2"/>
    <x v="14"/>
    <x v="19"/>
    <s v="L.Shuey"/>
    <s v="WCE"/>
    <x v="1"/>
    <n v="113"/>
    <x v="107"/>
  </r>
  <r>
    <x v="2"/>
    <x v="14"/>
    <x v="19"/>
    <s v="J.Gresham"/>
    <s v="STK"/>
    <x v="0"/>
    <n v="94"/>
    <x v="50"/>
  </r>
  <r>
    <x v="2"/>
    <x v="14"/>
    <x v="19"/>
    <s v="D.Zorko"/>
    <s v="BRL"/>
    <x v="1"/>
    <n v="96"/>
    <x v="161"/>
  </r>
  <r>
    <x v="2"/>
    <x v="14"/>
    <x v="19"/>
    <s v="D.Rich"/>
    <s v="BRL"/>
    <x v="2"/>
    <n v="97"/>
    <x v="19"/>
  </r>
  <r>
    <x v="2"/>
    <x v="14"/>
    <x v="19"/>
    <s v="J.Kelly"/>
    <s v="GWS"/>
    <x v="1"/>
    <n v="138"/>
    <x v="2"/>
  </r>
  <r>
    <x v="2"/>
    <x v="14"/>
    <x v="19"/>
    <s v="P.Davis"/>
    <s v="GWS"/>
    <x v="2"/>
    <n v="90"/>
    <x v="2"/>
  </r>
  <r>
    <x v="2"/>
    <x v="14"/>
    <x v="19"/>
    <s v="J.Witts"/>
    <s v="GCS"/>
    <x v="4"/>
    <n v="101"/>
    <x v="72"/>
  </r>
  <r>
    <x v="2"/>
    <x v="14"/>
    <x v="19"/>
    <s v="T.Jonas"/>
    <s v="PTA"/>
    <x v="4"/>
    <n v="91"/>
    <x v="57"/>
  </r>
  <r>
    <x v="2"/>
    <x v="14"/>
    <x v="19"/>
    <s v="K.Simpson"/>
    <s v="CAR"/>
    <x v="4"/>
    <n v="58"/>
    <x v="96"/>
  </r>
  <r>
    <x v="2"/>
    <x v="14"/>
    <x v="19"/>
    <s v="J.Viney"/>
    <s v="MEL"/>
    <x v="4"/>
    <n v="83"/>
    <x v="25"/>
  </r>
  <r>
    <x v="2"/>
    <x v="14"/>
    <x v="20"/>
    <s v="S.Pendlebury"/>
    <s v="COL"/>
    <x v="1"/>
    <n v="106"/>
    <x v="32"/>
  </r>
  <r>
    <x v="2"/>
    <x v="14"/>
    <x v="20"/>
    <s v="J.Worpel"/>
    <s v="HAW"/>
    <x v="0"/>
    <n v="89"/>
    <x v="1"/>
  </r>
  <r>
    <x v="2"/>
    <x v="14"/>
    <x v="20"/>
    <s v="J.Impey"/>
    <s v="HAW"/>
    <x v="0"/>
    <n v="99"/>
    <x v="65"/>
  </r>
  <r>
    <x v="2"/>
    <x v="14"/>
    <x v="20"/>
    <s v="J.O'Meara"/>
    <s v="HAW"/>
    <x v="1"/>
    <n v="82"/>
    <x v="56"/>
  </r>
  <r>
    <x v="2"/>
    <x v="14"/>
    <x v="20"/>
    <s v="A.Saad"/>
    <s v="ESS"/>
    <x v="2"/>
    <n v="83"/>
    <x v="43"/>
  </r>
  <r>
    <x v="2"/>
    <x v="14"/>
    <x v="20"/>
    <s v="Z.Merrett"/>
    <s v="ESS"/>
    <x v="1"/>
    <n v="112"/>
    <x v="64"/>
  </r>
  <r>
    <x v="2"/>
    <x v="14"/>
    <x v="20"/>
    <s v="C.Mills"/>
    <s v="SYD"/>
    <x v="2"/>
    <n v="98"/>
    <x v="63"/>
  </r>
  <r>
    <x v="2"/>
    <x v="14"/>
    <x v="20"/>
    <s v="G.Hewett"/>
    <s v="SYD"/>
    <x v="1"/>
    <n v="84"/>
    <x v="37"/>
  </r>
  <r>
    <x v="2"/>
    <x v="14"/>
    <x v="20"/>
    <s v="D.Rampe"/>
    <s v="SYD"/>
    <x v="2"/>
    <n v="108"/>
    <x v="8"/>
  </r>
  <r>
    <x v="2"/>
    <x v="14"/>
    <x v="20"/>
    <s v="B.Ellis"/>
    <s v="RIC"/>
    <x v="2"/>
    <n v="95"/>
    <x v="6"/>
  </r>
  <r>
    <x v="2"/>
    <x v="14"/>
    <x v="20"/>
    <s v="D.Swallow"/>
    <s v="GCS"/>
    <x v="1"/>
    <n v="92"/>
    <x v="69"/>
  </r>
  <r>
    <x v="2"/>
    <x v="14"/>
    <x v="20"/>
    <s v="B.Crouch"/>
    <s v="ADE"/>
    <x v="1"/>
    <n v="107"/>
    <x v="4"/>
  </r>
  <r>
    <x v="2"/>
    <x v="14"/>
    <x v="20"/>
    <s v="M.Gawn"/>
    <s v="MEL"/>
    <x v="3"/>
    <n v="131"/>
    <x v="116"/>
  </r>
  <r>
    <x v="2"/>
    <x v="14"/>
    <x v="20"/>
    <s v="T.McDonald"/>
    <s v="MEL"/>
    <x v="0"/>
    <n v="76"/>
    <x v="29"/>
  </r>
  <r>
    <x v="2"/>
    <x v="14"/>
    <x v="20"/>
    <s v="J.Lyons"/>
    <s v="BRL"/>
    <x v="1"/>
    <n v="110"/>
    <x v="80"/>
  </r>
  <r>
    <x v="2"/>
    <x v="14"/>
    <x v="20"/>
    <s v="O.McInerney"/>
    <s v="BRL"/>
    <x v="0"/>
    <n v="56"/>
    <x v="172"/>
  </r>
  <r>
    <x v="2"/>
    <x v="14"/>
    <x v="20"/>
    <s v="J.Finlayson"/>
    <s v="GWS"/>
    <x v="2"/>
    <n v="71"/>
    <x v="102"/>
  </r>
  <r>
    <x v="2"/>
    <x v="14"/>
    <x v="20"/>
    <s v="J.Cameron"/>
    <s v="GWS"/>
    <x v="0"/>
    <n v="95"/>
    <x v="17"/>
  </r>
  <r>
    <x v="2"/>
    <x v="14"/>
    <x v="20"/>
    <s v="D.Byrne-Jones"/>
    <s v="PTA"/>
    <x v="4"/>
    <n v="93"/>
    <x v="65"/>
  </r>
  <r>
    <x v="2"/>
    <x v="14"/>
    <x v="20"/>
    <s v="B.Ebert"/>
    <s v="PTA"/>
    <x v="4"/>
    <n v="61"/>
    <x v="165"/>
  </r>
  <r>
    <x v="2"/>
    <x v="14"/>
    <x v="20"/>
    <s v="M.Wallis"/>
    <s v="WBD"/>
    <x v="4"/>
    <n v="82"/>
    <x v="16"/>
  </r>
  <r>
    <x v="2"/>
    <x v="14"/>
    <x v="20"/>
    <s v="L.Whitfield"/>
    <s v="GWS"/>
    <x v="4"/>
    <n v="103"/>
    <x v="16"/>
  </r>
  <r>
    <x v="2"/>
    <x v="14"/>
    <x v="21"/>
    <s v="B.Maynard"/>
    <s v="COL"/>
    <x v="2"/>
    <n v="82"/>
    <x v="82"/>
  </r>
  <r>
    <x v="2"/>
    <x v="14"/>
    <x v="21"/>
    <s v="T.Phillips"/>
    <s v="COL"/>
    <x v="1"/>
    <n v="75"/>
    <x v="7"/>
  </r>
  <r>
    <x v="2"/>
    <x v="14"/>
    <x v="21"/>
    <s v="B.Sier"/>
    <s v="COL"/>
    <x v="1"/>
    <n v="59"/>
    <x v="142"/>
  </r>
  <r>
    <x v="2"/>
    <x v="14"/>
    <x v="21"/>
    <s v="J.Gunston"/>
    <s v="HAW"/>
    <x v="0"/>
    <n v="79"/>
    <x v="82"/>
  </r>
  <r>
    <x v="2"/>
    <x v="14"/>
    <x v="21"/>
    <s v="T.Bellchambers"/>
    <s v="ESS"/>
    <x v="3"/>
    <n v="99"/>
    <x v="49"/>
  </r>
  <r>
    <x v="2"/>
    <x v="14"/>
    <x v="21"/>
    <s v="T.Papley"/>
    <s v="SYD"/>
    <x v="0"/>
    <n v="84"/>
    <x v="42"/>
  </r>
  <r>
    <x v="2"/>
    <x v="14"/>
    <x v="21"/>
    <s v="N.Vlastuin"/>
    <s v="RIC"/>
    <x v="2"/>
    <n v="93"/>
    <x v="40"/>
  </r>
  <r>
    <x v="2"/>
    <x v="14"/>
    <x v="21"/>
    <s v="L.Weller"/>
    <s v="GCS"/>
    <x v="2"/>
    <n v="89"/>
    <x v="102"/>
  </r>
  <r>
    <x v="2"/>
    <x v="14"/>
    <x v="21"/>
    <s v="T.Hawkins"/>
    <s v="GEE"/>
    <x v="0"/>
    <n v="78"/>
    <x v="0"/>
  </r>
  <r>
    <x v="2"/>
    <x v="14"/>
    <x v="21"/>
    <s v="J.Selwood"/>
    <s v="GEE"/>
    <x v="1"/>
    <n v="95"/>
    <x v="62"/>
  </r>
  <r>
    <x v="2"/>
    <x v="14"/>
    <x v="21"/>
    <s v="L.Hunter"/>
    <s v="WBD"/>
    <x v="1"/>
    <n v="79"/>
    <x v="100"/>
  </r>
  <r>
    <x v="2"/>
    <x v="14"/>
    <x v="21"/>
    <s v="N.Fyfe"/>
    <s v="FRE"/>
    <x v="1"/>
    <n v="128"/>
    <x v="152"/>
  </r>
  <r>
    <x v="2"/>
    <x v="14"/>
    <x v="21"/>
    <s v="S.Petrevski-Seton"/>
    <s v="CAR"/>
    <x v="0"/>
    <n v="106"/>
    <x v="40"/>
  </r>
  <r>
    <x v="2"/>
    <x v="14"/>
    <x v="21"/>
    <s v="S.May"/>
    <s v="MEL"/>
    <x v="2"/>
    <n v="74"/>
    <x v="85"/>
  </r>
  <r>
    <x v="2"/>
    <x v="14"/>
    <x v="21"/>
    <s v="J.Polec"/>
    <s v="NTH"/>
    <x v="1"/>
    <n v="92"/>
    <x v="83"/>
  </r>
  <r>
    <x v="2"/>
    <x v="14"/>
    <x v="21"/>
    <s v="B.Cunnington"/>
    <s v="NTH"/>
    <x v="1"/>
    <n v="119"/>
    <x v="136"/>
  </r>
  <r>
    <x v="2"/>
    <x v="14"/>
    <x v="21"/>
    <s v="J.Ziebell"/>
    <s v="NTH"/>
    <x v="0"/>
    <n v="92"/>
    <x v="37"/>
  </r>
  <r>
    <x v="2"/>
    <x v="14"/>
    <x v="21"/>
    <s v="H.Andrews"/>
    <s v="BRL"/>
    <x v="2"/>
    <n v="77"/>
    <x v="77"/>
  </r>
  <r>
    <x v="2"/>
    <x v="14"/>
    <x v="21"/>
    <s v="C.Ellis-Yolmen"/>
    <s v="ADE"/>
    <x v="4"/>
    <n v="103"/>
    <x v="16"/>
  </r>
  <r>
    <x v="2"/>
    <x v="14"/>
    <x v="21"/>
    <s v="J.Kennedy"/>
    <s v="WCE"/>
    <x v="4"/>
    <n v="72"/>
    <x v="125"/>
  </r>
  <r>
    <x v="2"/>
    <x v="14"/>
    <x v="21"/>
    <s v="P.Cripps"/>
    <s v="CAR"/>
    <x v="4"/>
    <n v="110"/>
    <x v="16"/>
  </r>
  <r>
    <x v="2"/>
    <x v="14"/>
    <x v="21"/>
    <s v="N.Haynes"/>
    <s v="GWS"/>
    <x v="4"/>
    <n v="70"/>
    <x v="44"/>
  </r>
  <r>
    <x v="2"/>
    <x v="14"/>
    <x v="22"/>
    <s v="B.McEvoy"/>
    <s v="HAW"/>
    <x v="3"/>
    <n v="68"/>
    <x v="42"/>
  </r>
  <r>
    <x v="2"/>
    <x v="14"/>
    <x v="22"/>
    <s v="Z.Jones"/>
    <s v="SYD"/>
    <x v="2"/>
    <n v="75"/>
    <x v="9"/>
  </r>
  <r>
    <x v="2"/>
    <x v="14"/>
    <x v="22"/>
    <s v="L.Parker"/>
    <s v="SYD"/>
    <x v="1"/>
    <n v="124"/>
    <x v="10"/>
  </r>
  <r>
    <x v="2"/>
    <x v="14"/>
    <x v="22"/>
    <s v="I.Heeney"/>
    <s v="SYD"/>
    <x v="0"/>
    <n v="99"/>
    <x v="65"/>
  </r>
  <r>
    <x v="2"/>
    <x v="14"/>
    <x v="22"/>
    <s v="J.Martin"/>
    <s v="GCS"/>
    <x v="0"/>
    <n v="78"/>
    <x v="92"/>
  </r>
  <r>
    <x v="2"/>
    <x v="14"/>
    <x v="22"/>
    <s v="M.Crouch"/>
    <s v="ADE"/>
    <x v="1"/>
    <n v="92"/>
    <x v="99"/>
  </r>
  <r>
    <x v="2"/>
    <x v="14"/>
    <x v="22"/>
    <s v="B.Smith"/>
    <s v="ADE"/>
    <x v="2"/>
    <n v="61"/>
    <x v="82"/>
  </r>
  <r>
    <x v="2"/>
    <x v="14"/>
    <x v="22"/>
    <s v="M.Suckling"/>
    <s v="WBD"/>
    <x v="2"/>
    <n v="87"/>
    <x v="58"/>
  </r>
  <r>
    <x v="2"/>
    <x v="14"/>
    <x v="22"/>
    <s v="P.Lipinski"/>
    <s v="WBD"/>
    <x v="0"/>
    <n v="89"/>
    <x v="51"/>
  </r>
  <r>
    <x v="2"/>
    <x v="14"/>
    <x v="22"/>
    <s v="J.Macrae"/>
    <s v="WBD"/>
    <x v="1"/>
    <n v="129"/>
    <x v="101"/>
  </r>
  <r>
    <x v="2"/>
    <x v="14"/>
    <x v="22"/>
    <s v="E.Langdon"/>
    <s v="FRE"/>
    <x v="1"/>
    <n v="83"/>
    <x v="13"/>
  </r>
  <r>
    <x v="2"/>
    <x v="14"/>
    <x v="22"/>
    <s v="B.Hill"/>
    <s v="FRE"/>
    <x v="1"/>
    <n v="98"/>
    <x v="42"/>
  </r>
  <r>
    <x v="2"/>
    <x v="14"/>
    <x v="22"/>
    <s v="G.Logue"/>
    <s v="FRE"/>
    <x v="2"/>
    <n v="56"/>
    <x v="49"/>
  </r>
  <r>
    <x v="2"/>
    <x v="14"/>
    <x v="22"/>
    <s v="N.Newman"/>
    <s v="CAR"/>
    <x v="2"/>
    <n v="99"/>
    <x v="65"/>
  </r>
  <r>
    <x v="2"/>
    <x v="14"/>
    <x v="22"/>
    <s v="T.Dumont"/>
    <s v="NTH"/>
    <x v="1"/>
    <n v="82"/>
    <x v="77"/>
  </r>
  <r>
    <x v="2"/>
    <x v="14"/>
    <x v="22"/>
    <s v="J.Billings"/>
    <s v="STK"/>
    <x v="0"/>
    <n v="94"/>
    <x v="96"/>
  </r>
  <r>
    <x v="2"/>
    <x v="14"/>
    <x v="22"/>
    <s v="H.McCluggage"/>
    <s v="BRL"/>
    <x v="1"/>
    <n v="97"/>
    <x v="56"/>
  </r>
  <r>
    <x v="2"/>
    <x v="14"/>
    <x v="22"/>
    <s v="M.Robinson"/>
    <s v="BRL"/>
    <x v="0"/>
    <n v="85"/>
    <x v="52"/>
  </r>
  <r>
    <x v="2"/>
    <x v="14"/>
    <x v="22"/>
    <s v="A.Miles"/>
    <s v="GCS"/>
    <x v="4"/>
    <n v="97"/>
    <x v="18"/>
  </r>
  <r>
    <x v="2"/>
    <x v="14"/>
    <x v="22"/>
    <s v="S.Menegola"/>
    <s v="GEE"/>
    <x v="4"/>
    <n v="79"/>
    <x v="16"/>
  </r>
  <r>
    <x v="2"/>
    <x v="14"/>
    <x v="22"/>
    <s v="J.Pittard"/>
    <s v="NTH"/>
    <x v="4"/>
    <n v="91"/>
    <x v="41"/>
  </r>
  <r>
    <x v="2"/>
    <x v="14"/>
    <x v="22"/>
    <s v="S.Higgins"/>
    <s v="NTH"/>
    <x v="4"/>
    <n v="87"/>
    <x v="16"/>
  </r>
  <r>
    <x v="2"/>
    <x v="14"/>
    <x v="23"/>
    <s v="B.Grundy"/>
    <s v="COL"/>
    <x v="3"/>
    <n v="135"/>
    <x v="107"/>
  </r>
  <r>
    <x v="2"/>
    <x v="14"/>
    <x v="23"/>
    <s v="D.Shiel"/>
    <s v="ESS"/>
    <x v="1"/>
    <n v="87"/>
    <x v="53"/>
  </r>
  <r>
    <x v="2"/>
    <x v="14"/>
    <x v="23"/>
    <s v="J.Kennedy"/>
    <s v="SYD"/>
    <x v="1"/>
    <n v="104"/>
    <x v="41"/>
  </r>
  <r>
    <x v="2"/>
    <x v="14"/>
    <x v="23"/>
    <s v="B.Houli"/>
    <s v="RIC"/>
    <x v="2"/>
    <n v="103"/>
    <x v="44"/>
  </r>
  <r>
    <x v="2"/>
    <x v="14"/>
    <x v="23"/>
    <s v="K.Lambert"/>
    <s v="RIC"/>
    <x v="0"/>
    <n v="87"/>
    <x v="6"/>
  </r>
  <r>
    <x v="2"/>
    <x v="14"/>
    <x v="23"/>
    <s v="D.MacPherson"/>
    <s v="GCS"/>
    <x v="0"/>
    <n v="94"/>
    <x v="63"/>
  </r>
  <r>
    <x v="2"/>
    <x v="14"/>
    <x v="23"/>
    <s v="A.Keath"/>
    <s v="ADE"/>
    <x v="2"/>
    <n v="79"/>
    <x v="49"/>
  </r>
  <r>
    <x v="2"/>
    <x v="14"/>
    <x v="23"/>
    <s v="R.Laird"/>
    <s v="ADE"/>
    <x v="2"/>
    <n v="92"/>
    <x v="69"/>
  </r>
  <r>
    <x v="2"/>
    <x v="14"/>
    <x v="23"/>
    <s v="S.Lycett"/>
    <s v="PTA"/>
    <x v="0"/>
    <n v="113"/>
    <x v="139"/>
  </r>
  <r>
    <x v="2"/>
    <x v="14"/>
    <x v="23"/>
    <s v="T.Stewart"/>
    <s v="GEE"/>
    <x v="2"/>
    <n v="99"/>
    <x v="9"/>
  </r>
  <r>
    <x v="2"/>
    <x v="14"/>
    <x v="23"/>
    <s v="M.Duncan"/>
    <s v="GEE"/>
    <x v="1"/>
    <n v="102"/>
    <x v="33"/>
  </r>
  <r>
    <x v="2"/>
    <x v="14"/>
    <x v="23"/>
    <s v="C.Daniel"/>
    <s v="WBD"/>
    <x v="0"/>
    <n v="111"/>
    <x v="64"/>
  </r>
  <r>
    <x v="2"/>
    <x v="14"/>
    <x v="23"/>
    <s v="D.Mundy"/>
    <s v="FRE"/>
    <x v="0"/>
    <n v="83"/>
    <x v="64"/>
  </r>
  <r>
    <x v="2"/>
    <x v="14"/>
    <x v="23"/>
    <s v="E.Yeo"/>
    <s v="WCE"/>
    <x v="1"/>
    <n v="118"/>
    <x v="85"/>
  </r>
  <r>
    <x v="2"/>
    <x v="14"/>
    <x v="23"/>
    <s v="A.Brayshaw"/>
    <s v="MEL"/>
    <x v="1"/>
    <n v="84"/>
    <x v="30"/>
  </r>
  <r>
    <x v="2"/>
    <x v="14"/>
    <x v="23"/>
    <s v="J.Anderson"/>
    <s v="NTH"/>
    <x v="1"/>
    <n v="85"/>
    <x v="85"/>
  </r>
  <r>
    <x v="2"/>
    <x v="14"/>
    <x v="23"/>
    <s v="S.Ross"/>
    <s v="STK"/>
    <x v="1"/>
    <n v="101"/>
    <x v="85"/>
  </r>
  <r>
    <x v="2"/>
    <x v="14"/>
    <x v="23"/>
    <s v="H.Shaw"/>
    <s v="GWS"/>
    <x v="2"/>
    <n v="78"/>
    <x v="108"/>
  </r>
  <r>
    <x v="2"/>
    <x v="14"/>
    <x v="23"/>
    <s v="M.Scharenberg"/>
    <s v="COL"/>
    <x v="4"/>
    <n v="62"/>
    <x v="92"/>
  </r>
  <r>
    <x v="2"/>
    <x v="14"/>
    <x v="23"/>
    <s v="W.Brodie"/>
    <s v="GCS"/>
    <x v="4"/>
    <n v="73"/>
    <x v="83"/>
  </r>
  <r>
    <x v="2"/>
    <x v="14"/>
    <x v="23"/>
    <s v="S.Walsh"/>
    <s v="CAR"/>
    <x v="4"/>
    <n v="86"/>
    <x v="94"/>
  </r>
  <r>
    <x v="2"/>
    <x v="14"/>
    <x v="23"/>
    <s v="J.Steele"/>
    <s v="STK"/>
    <x v="4"/>
    <n v="86"/>
    <x v="74"/>
  </r>
  <r>
    <x v="2"/>
    <x v="15"/>
    <x v="16"/>
    <s v="J.Crisp"/>
    <s v="COL"/>
    <x v="2"/>
    <n v="99"/>
    <x v="25"/>
  </r>
  <r>
    <x v="2"/>
    <x v="15"/>
    <x v="16"/>
    <s v="J.De Goey"/>
    <s v="COL"/>
    <x v="0"/>
    <n v="77"/>
    <x v="102"/>
  </r>
  <r>
    <x v="2"/>
    <x v="15"/>
    <x v="16"/>
    <s v="S.Hurn"/>
    <s v="WCE"/>
    <x v="2"/>
    <n v="104"/>
    <x v="35"/>
  </r>
  <r>
    <x v="2"/>
    <x v="15"/>
    <x v="16"/>
    <s v="N.Naitanui"/>
    <s v="WCE"/>
    <x v="3"/>
    <n v="81"/>
    <x v="64"/>
  </r>
  <r>
    <x v="2"/>
    <x v="15"/>
    <x v="16"/>
    <s v="M.Murphy"/>
    <s v="CAR"/>
    <x v="1"/>
    <n v="85"/>
    <x v="25"/>
  </r>
  <r>
    <x v="2"/>
    <x v="15"/>
    <x v="16"/>
    <s v="J.Lloyd"/>
    <s v="SYD"/>
    <x v="2"/>
    <n v="104"/>
    <x v="90"/>
  </r>
  <r>
    <x v="2"/>
    <x v="15"/>
    <x v="16"/>
    <s v="M.Walters"/>
    <s v="FRE"/>
    <x v="0"/>
    <n v="102"/>
    <x v="4"/>
  </r>
  <r>
    <x v="2"/>
    <x v="15"/>
    <x v="16"/>
    <s v="J.Sicily"/>
    <s v="HAW"/>
    <x v="2"/>
    <n v="105"/>
    <x v="119"/>
  </r>
  <r>
    <x v="2"/>
    <x v="15"/>
    <x v="16"/>
    <s v="J.Simpkin"/>
    <s v="NTH"/>
    <x v="0"/>
    <n v="69"/>
    <x v="41"/>
  </r>
  <r>
    <x v="2"/>
    <x v="15"/>
    <x v="16"/>
    <s v="B.Fiorini"/>
    <s v="GCS"/>
    <x v="1"/>
    <n v="63"/>
    <x v="23"/>
  </r>
  <r>
    <x v="2"/>
    <x v="15"/>
    <x v="16"/>
    <s v="Z.Williams"/>
    <s v="GWS"/>
    <x v="2"/>
    <n v="127"/>
    <x v="53"/>
  </r>
  <r>
    <x v="2"/>
    <x v="15"/>
    <x v="16"/>
    <s v="J.Hopper"/>
    <s v="GWS"/>
    <x v="1"/>
    <n v="99"/>
    <x v="33"/>
  </r>
  <r>
    <x v="2"/>
    <x v="15"/>
    <x v="16"/>
    <s v="T.Greene"/>
    <s v="GWS"/>
    <x v="0"/>
    <n v="76"/>
    <x v="0"/>
  </r>
  <r>
    <x v="2"/>
    <x v="15"/>
    <x v="16"/>
    <s v="C.Petracca"/>
    <s v="MEL"/>
    <x v="0"/>
    <n v="95"/>
    <x v="8"/>
  </r>
  <r>
    <x v="2"/>
    <x v="15"/>
    <x v="16"/>
    <s v="J.Harmes"/>
    <s v="MEL"/>
    <x v="1"/>
    <n v="94"/>
    <x v="15"/>
  </r>
  <r>
    <x v="2"/>
    <x v="15"/>
    <x v="16"/>
    <s v="J.Dunkley"/>
    <s v="WBD"/>
    <x v="1"/>
    <n v="119"/>
    <x v="8"/>
  </r>
  <r>
    <x v="2"/>
    <x v="15"/>
    <x v="16"/>
    <s v="J.Berry"/>
    <s v="BRL"/>
    <x v="1"/>
    <n v="60"/>
    <x v="33"/>
  </r>
  <r>
    <x v="2"/>
    <x v="15"/>
    <x v="16"/>
    <s v="O.Wines"/>
    <s v="PTA"/>
    <x v="1"/>
    <n v="80"/>
    <x v="99"/>
  </r>
  <r>
    <x v="2"/>
    <x v="15"/>
    <x v="16"/>
    <s v="T.Adams"/>
    <s v="COL"/>
    <x v="4"/>
    <n v="93"/>
    <x v="16"/>
  </r>
  <r>
    <x v="2"/>
    <x v="15"/>
    <x v="16"/>
    <s v="C.Hooker"/>
    <s v="ESS"/>
    <x v="4"/>
    <n v="100"/>
    <x v="30"/>
  </r>
  <r>
    <x v="2"/>
    <x v="15"/>
    <x v="16"/>
    <s v="D.Heppell"/>
    <s v="ESS"/>
    <x v="4"/>
    <n v="114"/>
    <x v="16"/>
  </r>
  <r>
    <x v="2"/>
    <x v="15"/>
    <x v="16"/>
    <s v="B.Parfitt"/>
    <s v="GEE"/>
    <x v="4"/>
    <n v="108"/>
    <x v="16"/>
  </r>
  <r>
    <x v="2"/>
    <x v="15"/>
    <x v="19"/>
    <s v="L.Shuey"/>
    <s v="WCE"/>
    <x v="1"/>
    <n v="111"/>
    <x v="99"/>
  </r>
  <r>
    <x v="2"/>
    <x v="15"/>
    <x v="19"/>
    <s v="J.Redden"/>
    <s v="WCE"/>
    <x v="1"/>
    <n v="112"/>
    <x v="7"/>
  </r>
  <r>
    <x v="2"/>
    <x v="15"/>
    <x v="19"/>
    <s v="J.Cripps"/>
    <s v="WCE"/>
    <x v="0"/>
    <n v="94"/>
    <x v="25"/>
  </r>
  <r>
    <x v="2"/>
    <x v="15"/>
    <x v="19"/>
    <s v="L.Ryan"/>
    <s v="FRE"/>
    <x v="2"/>
    <n v="73"/>
    <x v="49"/>
  </r>
  <r>
    <x v="2"/>
    <x v="15"/>
    <x v="19"/>
    <s v="D.Zaharakis"/>
    <s v="ESS"/>
    <x v="1"/>
    <n v="74"/>
    <x v="53"/>
  </r>
  <r>
    <x v="2"/>
    <x v="15"/>
    <x v="19"/>
    <s v="R.O'Brien"/>
    <s v="ADE"/>
    <x v="3"/>
    <n v="105"/>
    <x v="55"/>
  </r>
  <r>
    <x v="2"/>
    <x v="15"/>
    <x v="19"/>
    <s v="P.Dangerfield"/>
    <s v="GEE"/>
    <x v="0"/>
    <n v="124"/>
    <x v="136"/>
  </r>
  <r>
    <x v="2"/>
    <x v="15"/>
    <x v="19"/>
    <s v="J.Gresham"/>
    <s v="STK"/>
    <x v="0"/>
    <n v="77"/>
    <x v="74"/>
  </r>
  <r>
    <x v="2"/>
    <x v="15"/>
    <x v="19"/>
    <s v="J.Harbrow"/>
    <s v="GCS"/>
    <x v="2"/>
    <n v="74"/>
    <x v="51"/>
  </r>
  <r>
    <x v="2"/>
    <x v="15"/>
    <x v="19"/>
    <s v="S.Edwards"/>
    <s v="RIC"/>
    <x v="0"/>
    <n v="70"/>
    <x v="51"/>
  </r>
  <r>
    <x v="2"/>
    <x v="15"/>
    <x v="19"/>
    <s v="D.Prestia"/>
    <s v="RIC"/>
    <x v="1"/>
    <n v="96"/>
    <x v="41"/>
  </r>
  <r>
    <x v="2"/>
    <x v="15"/>
    <x v="19"/>
    <s v="J.Kelly"/>
    <s v="GWS"/>
    <x v="1"/>
    <n v="113"/>
    <x v="10"/>
  </r>
  <r>
    <x v="2"/>
    <x v="15"/>
    <x v="19"/>
    <s v="P.Davis"/>
    <s v="GWS"/>
    <x v="2"/>
    <n v="123"/>
    <x v="33"/>
  </r>
  <r>
    <x v="2"/>
    <x v="15"/>
    <x v="19"/>
    <s v="M.Bontempelli"/>
    <s v="WBD"/>
    <x v="1"/>
    <n v="117"/>
    <x v="136"/>
  </r>
  <r>
    <x v="2"/>
    <x v="15"/>
    <x v="19"/>
    <s v="D.Zorko"/>
    <s v="BRL"/>
    <x v="1"/>
    <n v="113"/>
    <x v="4"/>
  </r>
  <r>
    <x v="2"/>
    <x v="15"/>
    <x v="19"/>
    <s v="D.Rich"/>
    <s v="BRL"/>
    <x v="2"/>
    <n v="89"/>
    <x v="77"/>
  </r>
  <r>
    <x v="2"/>
    <x v="15"/>
    <x v="19"/>
    <s v="R.Burton"/>
    <s v="PTA"/>
    <x v="2"/>
    <n v="96"/>
    <x v="31"/>
  </r>
  <r>
    <x v="2"/>
    <x v="15"/>
    <x v="19"/>
    <s v="R.Gray"/>
    <s v="PTA"/>
    <x v="0"/>
    <n v="115"/>
    <x v="72"/>
  </r>
  <r>
    <x v="2"/>
    <x v="15"/>
    <x v="19"/>
    <s v="M.Blicavs"/>
    <s v="GEE"/>
    <x v="4"/>
    <n v="83"/>
    <x v="19"/>
  </r>
  <r>
    <x v="2"/>
    <x v="15"/>
    <x v="19"/>
    <s v="J.Witts"/>
    <s v="GCS"/>
    <x v="4"/>
    <n v="99"/>
    <x v="47"/>
  </r>
  <r>
    <x v="2"/>
    <x v="15"/>
    <x v="19"/>
    <s v="J.Viney"/>
    <s v="MEL"/>
    <x v="4"/>
    <n v="79"/>
    <x v="67"/>
  </r>
  <r>
    <x v="2"/>
    <x v="15"/>
    <x v="19"/>
    <s v="T.Jonas"/>
    <s v="PTA"/>
    <x v="4"/>
    <n v="77"/>
    <x v="82"/>
  </r>
  <r>
    <x v="2"/>
    <x v="15"/>
    <x v="17"/>
    <s v="A.Treloar"/>
    <s v="COL"/>
    <x v="1"/>
    <n v="104"/>
    <x v="47"/>
  </r>
  <r>
    <x v="2"/>
    <x v="15"/>
    <x v="17"/>
    <s v="D.Moore"/>
    <s v="COL"/>
    <x v="0"/>
    <n v="84"/>
    <x v="8"/>
  </r>
  <r>
    <x v="2"/>
    <x v="15"/>
    <x v="17"/>
    <s v="B.Sheppard"/>
    <s v="WCE"/>
    <x v="2"/>
    <n v="90"/>
    <x v="134"/>
  </r>
  <r>
    <x v="2"/>
    <x v="15"/>
    <x v="17"/>
    <s v="D.Sheed"/>
    <s v="WCE"/>
    <x v="1"/>
    <n v="95"/>
    <x v="85"/>
  </r>
  <r>
    <x v="2"/>
    <x v="15"/>
    <x v="17"/>
    <s v="J.McGovern"/>
    <s v="WCE"/>
    <x v="2"/>
    <n v="85"/>
    <x v="3"/>
  </r>
  <r>
    <x v="2"/>
    <x v="15"/>
    <x v="17"/>
    <s v="C.Blakely"/>
    <s v="FRE"/>
    <x v="2"/>
    <n v="81"/>
    <x v="77"/>
  </r>
  <r>
    <x v="2"/>
    <x v="15"/>
    <x v="17"/>
    <s v="K.Langford"/>
    <s v="ESS"/>
    <x v="0"/>
    <n v="89"/>
    <x v="17"/>
  </r>
  <r>
    <x v="2"/>
    <x v="15"/>
    <x v="17"/>
    <s v="T.Goldstein"/>
    <s v="NTH"/>
    <x v="3"/>
    <n v="113"/>
    <x v="131"/>
  </r>
  <r>
    <x v="2"/>
    <x v="15"/>
    <x v="17"/>
    <s v="L.Dahlhaus"/>
    <s v="GEE"/>
    <x v="0"/>
    <n v="75"/>
    <x v="88"/>
  </r>
  <r>
    <x v="2"/>
    <x v="15"/>
    <x v="17"/>
    <s v="G.Ablett"/>
    <s v="GEE"/>
    <x v="1"/>
    <n v="84"/>
    <x v="91"/>
  </r>
  <r>
    <x v="2"/>
    <x v="15"/>
    <x v="17"/>
    <s v="B.Acres"/>
    <s v="STK"/>
    <x v="0"/>
    <n v="79"/>
    <x v="61"/>
  </r>
  <r>
    <x v="2"/>
    <x v="15"/>
    <x v="17"/>
    <s v="T.Cotchin"/>
    <s v="RIC"/>
    <x v="1"/>
    <n v="83"/>
    <x v="114"/>
  </r>
  <r>
    <x v="2"/>
    <x v="15"/>
    <x v="17"/>
    <s v="D.Martin"/>
    <s v="RIC"/>
    <x v="1"/>
    <n v="106"/>
    <x v="21"/>
  </r>
  <r>
    <x v="2"/>
    <x v="15"/>
    <x v="17"/>
    <s v="S.Coniglio"/>
    <s v="GWS"/>
    <x v="1"/>
    <n v="130"/>
    <x v="121"/>
  </r>
  <r>
    <x v="2"/>
    <x v="15"/>
    <x v="17"/>
    <s v="J.Johannisen"/>
    <s v="WBD"/>
    <x v="2"/>
    <n v="76"/>
    <x v="24"/>
  </r>
  <r>
    <x v="2"/>
    <x v="15"/>
    <x v="17"/>
    <s v="L.Neale"/>
    <s v="BRL"/>
    <x v="1"/>
    <n v="120"/>
    <x v="103"/>
  </r>
  <r>
    <x v="2"/>
    <x v="15"/>
    <x v="17"/>
    <s v="D.Houston"/>
    <s v="PTA"/>
    <x v="2"/>
    <n v="82"/>
    <x v="98"/>
  </r>
  <r>
    <x v="2"/>
    <x v="15"/>
    <x v="17"/>
    <s v="J.Westhoff"/>
    <s v="PTA"/>
    <x v="0"/>
    <n v="89"/>
    <x v="41"/>
  </r>
  <r>
    <x v="2"/>
    <x v="15"/>
    <x v="17"/>
    <s v="L.Franklin"/>
    <s v="SYD"/>
    <x v="4"/>
    <n v="79"/>
    <x v="16"/>
  </r>
  <r>
    <x v="2"/>
    <x v="15"/>
    <x v="17"/>
    <s v="C.Guthrie"/>
    <s v="GEE"/>
    <x v="4"/>
    <n v="68"/>
    <x v="108"/>
  </r>
  <r>
    <x v="2"/>
    <x v="15"/>
    <x v="17"/>
    <s v="L.Dunstan"/>
    <s v="STK"/>
    <x v="4"/>
    <n v="99"/>
    <x v="48"/>
  </r>
  <r>
    <x v="2"/>
    <x v="15"/>
    <x v="17"/>
    <s v="J.Short"/>
    <s v="RIC"/>
    <x v="4"/>
    <n v="50"/>
    <x v="71"/>
  </r>
  <r>
    <x v="2"/>
    <x v="15"/>
    <x v="21"/>
    <s v="T.Phillips"/>
    <s v="COL"/>
    <x v="1"/>
    <n v="73"/>
    <x v="57"/>
  </r>
  <r>
    <x v="2"/>
    <x v="15"/>
    <x v="21"/>
    <s v="S.Petrevski-Seton"/>
    <s v="CAR"/>
    <x v="0"/>
    <n v="86"/>
    <x v="74"/>
  </r>
  <r>
    <x v="2"/>
    <x v="15"/>
    <x v="21"/>
    <s v="E.Curnow"/>
    <s v="CAR"/>
    <x v="1"/>
    <n v="98"/>
    <x v="32"/>
  </r>
  <r>
    <x v="2"/>
    <x v="15"/>
    <x v="21"/>
    <s v="T.Papley"/>
    <s v="SYD"/>
    <x v="0"/>
    <n v="79"/>
    <x v="44"/>
  </r>
  <r>
    <x v="2"/>
    <x v="15"/>
    <x v="21"/>
    <s v="N.Fyfe"/>
    <s v="FRE"/>
    <x v="1"/>
    <n v="113"/>
    <x v="96"/>
  </r>
  <r>
    <x v="2"/>
    <x v="15"/>
    <x v="21"/>
    <s v="J.Gunston"/>
    <s v="HAW"/>
    <x v="0"/>
    <n v="70"/>
    <x v="14"/>
  </r>
  <r>
    <x v="2"/>
    <x v="15"/>
    <x v="21"/>
    <s v="J.Polec"/>
    <s v="NTH"/>
    <x v="1"/>
    <n v="86"/>
    <x v="83"/>
  </r>
  <r>
    <x v="2"/>
    <x v="15"/>
    <x v="21"/>
    <s v="J.Ziebell"/>
    <s v="NTH"/>
    <x v="0"/>
    <n v="94"/>
    <x v="114"/>
  </r>
  <r>
    <x v="2"/>
    <x v="15"/>
    <x v="21"/>
    <s v="B.Cunnington"/>
    <s v="NTH"/>
    <x v="1"/>
    <n v="105"/>
    <x v="24"/>
  </r>
  <r>
    <x v="2"/>
    <x v="15"/>
    <x v="21"/>
    <s v="T.Hawkins"/>
    <s v="GEE"/>
    <x v="0"/>
    <n v="59"/>
    <x v="100"/>
  </r>
  <r>
    <x v="2"/>
    <x v="15"/>
    <x v="21"/>
    <s v="J.Selwood"/>
    <s v="GEE"/>
    <x v="1"/>
    <n v="80"/>
    <x v="30"/>
  </r>
  <r>
    <x v="2"/>
    <x v="15"/>
    <x v="21"/>
    <s v="L.Weller"/>
    <s v="GCS"/>
    <x v="2"/>
    <n v="107"/>
    <x v="19"/>
  </r>
  <r>
    <x v="2"/>
    <x v="15"/>
    <x v="21"/>
    <s v="N.Vlastuin"/>
    <s v="RIC"/>
    <x v="2"/>
    <n v="90"/>
    <x v="64"/>
  </r>
  <r>
    <x v="2"/>
    <x v="15"/>
    <x v="21"/>
    <s v="N.Haynes"/>
    <s v="GWS"/>
    <x v="2"/>
    <n v="80"/>
    <x v="39"/>
  </r>
  <r>
    <x v="2"/>
    <x v="15"/>
    <x v="21"/>
    <s v="S.May"/>
    <s v="MEL"/>
    <x v="2"/>
    <n v="63"/>
    <x v="23"/>
  </r>
  <r>
    <x v="2"/>
    <x v="15"/>
    <x v="21"/>
    <s v="L.Hunter"/>
    <s v="WBD"/>
    <x v="1"/>
    <n v="91"/>
    <x v="27"/>
  </r>
  <r>
    <x v="2"/>
    <x v="15"/>
    <x v="21"/>
    <s v="S.Martin"/>
    <s v="BRL"/>
    <x v="3"/>
    <n v="114"/>
    <x v="8"/>
  </r>
  <r>
    <x v="2"/>
    <x v="15"/>
    <x v="21"/>
    <s v="H.Andrews"/>
    <s v="BRL"/>
    <x v="2"/>
    <n v="75"/>
    <x v="3"/>
  </r>
  <r>
    <x v="2"/>
    <x v="15"/>
    <x v="21"/>
    <s v="P.Cripps"/>
    <s v="CAR"/>
    <x v="4"/>
    <n v="100"/>
    <x v="16"/>
  </r>
  <r>
    <x v="2"/>
    <x v="15"/>
    <x v="21"/>
    <s v="C.Ellis-Yolmen"/>
    <s v="ADE"/>
    <x v="4"/>
    <n v="112"/>
    <x v="16"/>
  </r>
  <r>
    <x v="2"/>
    <x v="15"/>
    <x v="21"/>
    <s v="J.Riewoldt"/>
    <s v="RIC"/>
    <x v="4"/>
    <n v="75"/>
    <x v="16"/>
  </r>
  <r>
    <x v="2"/>
    <x v="15"/>
    <x v="21"/>
    <s v="T.Liberatore"/>
    <s v="WBD"/>
    <x v="4"/>
    <n v="78"/>
    <x v="16"/>
  </r>
  <r>
    <x v="2"/>
    <x v="15"/>
    <x v="18"/>
    <s v="S.Sidebottom"/>
    <s v="COL"/>
    <x v="1"/>
    <n v="87"/>
    <x v="33"/>
  </r>
  <r>
    <x v="2"/>
    <x v="15"/>
    <x v="18"/>
    <s v="A.Gaff"/>
    <s v="WCE"/>
    <x v="1"/>
    <n v="95"/>
    <x v="10"/>
  </r>
  <r>
    <x v="2"/>
    <x v="15"/>
    <x v="18"/>
    <s v="M.Kreuzer"/>
    <s v="CAR"/>
    <x v="3"/>
    <n v="121"/>
    <x v="101"/>
  </r>
  <r>
    <x v="2"/>
    <x v="15"/>
    <x v="18"/>
    <s v="S.Reid"/>
    <s v="SYD"/>
    <x v="0"/>
    <n v="80"/>
    <x v="24"/>
  </r>
  <r>
    <x v="2"/>
    <x v="15"/>
    <x v="18"/>
    <s v="R.Henderson"/>
    <s v="HAW"/>
    <x v="1"/>
    <n v="87"/>
    <x v="109"/>
  </r>
  <r>
    <x v="2"/>
    <x v="15"/>
    <x v="18"/>
    <s v="M.Hurley"/>
    <s v="ESS"/>
    <x v="2"/>
    <n v="92"/>
    <x v="3"/>
  </r>
  <r>
    <x v="2"/>
    <x v="15"/>
    <x v="18"/>
    <s v="D.Parish"/>
    <s v="ESS"/>
    <x v="0"/>
    <n v="99"/>
    <x v="4"/>
  </r>
  <r>
    <x v="2"/>
    <x v="15"/>
    <x v="18"/>
    <s v="R.Sloane"/>
    <s v="ADE"/>
    <x v="1"/>
    <n v="99"/>
    <x v="42"/>
  </r>
  <r>
    <x v="2"/>
    <x v="15"/>
    <x v="18"/>
    <s v="W.Milera"/>
    <s v="ADE"/>
    <x v="2"/>
    <n v="78"/>
    <x v="100"/>
  </r>
  <r>
    <x v="2"/>
    <x v="15"/>
    <x v="18"/>
    <s v="T.Kelly"/>
    <s v="GEE"/>
    <x v="0"/>
    <n v="97"/>
    <x v="11"/>
  </r>
  <r>
    <x v="2"/>
    <x v="15"/>
    <x v="18"/>
    <s v="S.Savage"/>
    <s v="STK"/>
    <x v="2"/>
    <n v="71"/>
    <x v="88"/>
  </r>
  <r>
    <x v="2"/>
    <x v="15"/>
    <x v="18"/>
    <s v="R.Marshall"/>
    <s v="STK"/>
    <x v="0"/>
    <n v="119"/>
    <x v="114"/>
  </r>
  <r>
    <x v="2"/>
    <x v="15"/>
    <x v="18"/>
    <s v="T.Taranto"/>
    <s v="GWS"/>
    <x v="1"/>
    <n v="105"/>
    <x v="96"/>
  </r>
  <r>
    <x v="2"/>
    <x v="15"/>
    <x v="18"/>
    <s v="C.Oliver"/>
    <s v="MEL"/>
    <x v="1"/>
    <n v="122"/>
    <x v="121"/>
  </r>
  <r>
    <x v="2"/>
    <x v="15"/>
    <x v="18"/>
    <s v="C.Salem"/>
    <s v="MEL"/>
    <x v="2"/>
    <n v="102"/>
    <x v="9"/>
  </r>
  <r>
    <x v="2"/>
    <x v="15"/>
    <x v="18"/>
    <s v="T.Rockliff"/>
    <s v="PTA"/>
    <x v="1"/>
    <n v="90"/>
    <x v="63"/>
  </r>
  <r>
    <x v="2"/>
    <x v="15"/>
    <x v="18"/>
    <s v="H.Hartlett"/>
    <s v="PTA"/>
    <x v="2"/>
    <n v="90"/>
    <x v="13"/>
  </r>
  <r>
    <x v="2"/>
    <x v="15"/>
    <x v="18"/>
    <s v="T.Boak"/>
    <s v="PTA"/>
    <x v="0"/>
    <n v="105"/>
    <x v="16"/>
  </r>
  <r>
    <x v="2"/>
    <x v="15"/>
    <x v="18"/>
    <s v="A.Aliir"/>
    <s v="SYD"/>
    <x v="4"/>
    <n v="89"/>
    <x v="31"/>
  </r>
  <r>
    <x v="2"/>
    <x v="15"/>
    <x v="18"/>
    <s v="J.Dawson"/>
    <s v="SYD"/>
    <x v="4"/>
    <n v="81"/>
    <x v="77"/>
  </r>
  <r>
    <x v="2"/>
    <x v="15"/>
    <x v="18"/>
    <s v="J.Macmillan"/>
    <s v="NTH"/>
    <x v="4"/>
    <n v="84"/>
    <x v="16"/>
  </r>
  <r>
    <x v="2"/>
    <x v="15"/>
    <x v="18"/>
    <s v="T.Lynch"/>
    <s v="ADE"/>
    <x v="4"/>
    <n v="118"/>
    <x v="16"/>
  </r>
  <r>
    <x v="2"/>
    <x v="15"/>
    <x v="23"/>
    <s v="B.Grundy"/>
    <s v="COL"/>
    <x v="3"/>
    <n v="134"/>
    <x v="113"/>
  </r>
  <r>
    <x v="2"/>
    <x v="15"/>
    <x v="23"/>
    <s v="E.Yeo"/>
    <s v="WCE"/>
    <x v="1"/>
    <n v="97"/>
    <x v="96"/>
  </r>
  <r>
    <x v="2"/>
    <x v="15"/>
    <x v="23"/>
    <s v="J.Kennedy"/>
    <s v="SYD"/>
    <x v="1"/>
    <n v="107"/>
    <x v="18"/>
  </r>
  <r>
    <x v="2"/>
    <x v="15"/>
    <x v="23"/>
    <s v="D.Mundy"/>
    <s v="FRE"/>
    <x v="0"/>
    <n v="71"/>
    <x v="42"/>
  </r>
  <r>
    <x v="2"/>
    <x v="15"/>
    <x v="23"/>
    <s v="D.Shiel"/>
    <s v="ESS"/>
    <x v="1"/>
    <n v="98"/>
    <x v="38"/>
  </r>
  <r>
    <x v="2"/>
    <x v="15"/>
    <x v="23"/>
    <s v="J.Anderson"/>
    <s v="NTH"/>
    <x v="1"/>
    <n v="87"/>
    <x v="24"/>
  </r>
  <r>
    <x v="2"/>
    <x v="15"/>
    <x v="23"/>
    <s v="R.Laird"/>
    <s v="ADE"/>
    <x v="2"/>
    <n v="105"/>
    <x v="19"/>
  </r>
  <r>
    <x v="2"/>
    <x v="15"/>
    <x v="23"/>
    <s v="A.Keath"/>
    <s v="ADE"/>
    <x v="2"/>
    <n v="81"/>
    <x v="11"/>
  </r>
  <r>
    <x v="2"/>
    <x v="15"/>
    <x v="23"/>
    <s v="M.Duncan"/>
    <s v="GEE"/>
    <x v="1"/>
    <n v="92"/>
    <x v="71"/>
  </r>
  <r>
    <x v="2"/>
    <x v="15"/>
    <x v="23"/>
    <s v="T.Stewart"/>
    <s v="GEE"/>
    <x v="2"/>
    <n v="92"/>
    <x v="8"/>
  </r>
  <r>
    <x v="2"/>
    <x v="15"/>
    <x v="23"/>
    <s v="S.Ross"/>
    <s v="STK"/>
    <x v="1"/>
    <n v="75"/>
    <x v="23"/>
  </r>
  <r>
    <x v="2"/>
    <x v="15"/>
    <x v="23"/>
    <s v="J.Battle"/>
    <s v="STK"/>
    <x v="0"/>
    <n v="60"/>
    <x v="132"/>
  </r>
  <r>
    <x v="2"/>
    <x v="15"/>
    <x v="23"/>
    <s v="D.MacPherson"/>
    <s v="GCS"/>
    <x v="0"/>
    <n v="88"/>
    <x v="85"/>
  </r>
  <r>
    <x v="2"/>
    <x v="15"/>
    <x v="23"/>
    <s v="B.Houli"/>
    <s v="RIC"/>
    <x v="2"/>
    <n v="87"/>
    <x v="9"/>
  </r>
  <r>
    <x v="2"/>
    <x v="15"/>
    <x v="23"/>
    <s v="K.Lambert"/>
    <s v="RIC"/>
    <x v="0"/>
    <n v="86"/>
    <x v="114"/>
  </r>
  <r>
    <x v="2"/>
    <x v="15"/>
    <x v="23"/>
    <s v="H.Shaw"/>
    <s v="GWS"/>
    <x v="2"/>
    <n v="74"/>
    <x v="74"/>
  </r>
  <r>
    <x v="2"/>
    <x v="15"/>
    <x v="23"/>
    <s v="A.Brayshaw"/>
    <s v="MEL"/>
    <x v="1"/>
    <n v="89"/>
    <x v="96"/>
  </r>
  <r>
    <x v="2"/>
    <x v="15"/>
    <x v="23"/>
    <s v="S.Lycett"/>
    <s v="PTA"/>
    <x v="0"/>
    <n v="108"/>
    <x v="99"/>
  </r>
  <r>
    <x v="2"/>
    <x v="15"/>
    <x v="23"/>
    <s v="S.Walsh"/>
    <s v="CAR"/>
    <x v="4"/>
    <n v="91"/>
    <x v="33"/>
  </r>
  <r>
    <x v="2"/>
    <x v="15"/>
    <x v="23"/>
    <s v="R.Lobb"/>
    <s v="FRE"/>
    <x v="4"/>
    <n v="93"/>
    <x v="71"/>
  </r>
  <r>
    <x v="2"/>
    <x v="15"/>
    <x v="23"/>
    <s v="J.Steele"/>
    <s v="STK"/>
    <x v="4"/>
    <n v="87"/>
    <x v="99"/>
  </r>
  <r>
    <x v="2"/>
    <x v="15"/>
    <x v="23"/>
    <s v="C.Daniel"/>
    <s v="WBD"/>
    <x v="4"/>
    <n v="101"/>
    <x v="16"/>
  </r>
  <r>
    <x v="2"/>
    <x v="15"/>
    <x v="22"/>
    <s v="N.Newman"/>
    <s v="CAR"/>
    <x v="2"/>
    <n v="83"/>
    <x v="12"/>
  </r>
  <r>
    <x v="2"/>
    <x v="15"/>
    <x v="22"/>
    <s v="L.Parker"/>
    <s v="SYD"/>
    <x v="1"/>
    <n v="128"/>
    <x v="63"/>
  </r>
  <r>
    <x v="2"/>
    <x v="15"/>
    <x v="22"/>
    <s v="Z.Jones"/>
    <s v="SYD"/>
    <x v="2"/>
    <n v="95"/>
    <x v="102"/>
  </r>
  <r>
    <x v="2"/>
    <x v="15"/>
    <x v="22"/>
    <s v="I.Heeney"/>
    <s v="SYD"/>
    <x v="0"/>
    <n v="100"/>
    <x v="5"/>
  </r>
  <r>
    <x v="2"/>
    <x v="15"/>
    <x v="22"/>
    <s v="G.Logue"/>
    <s v="FRE"/>
    <x v="2"/>
    <n v="76"/>
    <x v="14"/>
  </r>
  <r>
    <x v="2"/>
    <x v="15"/>
    <x v="22"/>
    <s v="B.Hill"/>
    <s v="FRE"/>
    <x v="1"/>
    <n v="77"/>
    <x v="50"/>
  </r>
  <r>
    <x v="2"/>
    <x v="15"/>
    <x v="22"/>
    <s v="B.McEvoy"/>
    <s v="HAW"/>
    <x v="3"/>
    <n v="86"/>
    <x v="69"/>
  </r>
  <r>
    <x v="2"/>
    <x v="15"/>
    <x v="22"/>
    <s v="T.Dumont"/>
    <s v="NTH"/>
    <x v="1"/>
    <n v="84"/>
    <x v="52"/>
  </r>
  <r>
    <x v="2"/>
    <x v="15"/>
    <x v="22"/>
    <s v="B.Smith"/>
    <s v="ADE"/>
    <x v="2"/>
    <n v="79"/>
    <x v="63"/>
  </r>
  <r>
    <x v="2"/>
    <x v="15"/>
    <x v="22"/>
    <s v="M.Crouch"/>
    <s v="ADE"/>
    <x v="1"/>
    <n v="100"/>
    <x v="12"/>
  </r>
  <r>
    <x v="2"/>
    <x v="15"/>
    <x v="22"/>
    <s v="J.Billings"/>
    <s v="STK"/>
    <x v="0"/>
    <n v="101"/>
    <x v="89"/>
  </r>
  <r>
    <x v="2"/>
    <x v="15"/>
    <x v="22"/>
    <s v="J.Martin"/>
    <s v="GCS"/>
    <x v="0"/>
    <n v="70"/>
    <x v="21"/>
  </r>
  <r>
    <x v="2"/>
    <x v="15"/>
    <x v="22"/>
    <s v="A.Miles"/>
    <s v="GCS"/>
    <x v="1"/>
    <n v="87"/>
    <x v="4"/>
  </r>
  <r>
    <x v="2"/>
    <x v="15"/>
    <x v="22"/>
    <s v="J.Macrae"/>
    <s v="WBD"/>
    <x v="1"/>
    <n v="110"/>
    <x v="48"/>
  </r>
  <r>
    <x v="2"/>
    <x v="15"/>
    <x v="22"/>
    <s v="M.Suckling"/>
    <s v="WBD"/>
    <x v="2"/>
    <n v="79"/>
    <x v="13"/>
  </r>
  <r>
    <x v="2"/>
    <x v="15"/>
    <x v="22"/>
    <s v="P.Lipinski"/>
    <s v="WBD"/>
    <x v="0"/>
    <n v="81"/>
    <x v="98"/>
  </r>
  <r>
    <x v="2"/>
    <x v="15"/>
    <x v="22"/>
    <s v="H.McCluggage"/>
    <s v="BRL"/>
    <x v="1"/>
    <n v="80"/>
    <x v="63"/>
  </r>
  <r>
    <x v="2"/>
    <x v="15"/>
    <x v="22"/>
    <s v="M.Robinson"/>
    <s v="BRL"/>
    <x v="0"/>
    <n v="78"/>
    <x v="0"/>
  </r>
  <r>
    <x v="2"/>
    <x v="15"/>
    <x v="22"/>
    <s v="E.Langdon"/>
    <s v="FRE"/>
    <x v="4"/>
    <n v="78"/>
    <x v="74"/>
  </r>
  <r>
    <x v="2"/>
    <x v="15"/>
    <x v="22"/>
    <s v="J.Pittard"/>
    <s v="NTH"/>
    <x v="4"/>
    <n v="81"/>
    <x v="96"/>
  </r>
  <r>
    <x v="2"/>
    <x v="15"/>
    <x v="22"/>
    <s v="S.Higgins"/>
    <s v="NTH"/>
    <x v="4"/>
    <n v="83"/>
    <x v="16"/>
  </r>
  <r>
    <x v="2"/>
    <x v="15"/>
    <x v="22"/>
    <s v="S.Menegola"/>
    <s v="GEE"/>
    <x v="4"/>
    <n v="87"/>
    <x v="16"/>
  </r>
  <r>
    <x v="2"/>
    <x v="15"/>
    <x v="20"/>
    <s v="S.Pendlebury"/>
    <s v="COL"/>
    <x v="1"/>
    <n v="89"/>
    <x v="47"/>
  </r>
  <r>
    <x v="2"/>
    <x v="15"/>
    <x v="20"/>
    <s v="Z.Fisher"/>
    <s v="CAR"/>
    <x v="0"/>
    <n v="60"/>
    <x v="110"/>
  </r>
  <r>
    <x v="2"/>
    <x v="15"/>
    <x v="20"/>
    <s v="D.Rampe"/>
    <s v="SYD"/>
    <x v="2"/>
    <n v="112"/>
    <x v="65"/>
  </r>
  <r>
    <x v="2"/>
    <x v="15"/>
    <x v="20"/>
    <s v="G.Hewett"/>
    <s v="SYD"/>
    <x v="1"/>
    <n v="98"/>
    <x v="3"/>
  </r>
  <r>
    <x v="2"/>
    <x v="15"/>
    <x v="20"/>
    <s v="C.Mills"/>
    <s v="SYD"/>
    <x v="2"/>
    <n v="100"/>
    <x v="44"/>
  </r>
  <r>
    <x v="2"/>
    <x v="15"/>
    <x v="20"/>
    <s v="J.Worpel"/>
    <s v="HAW"/>
    <x v="0"/>
    <n v="86"/>
    <x v="0"/>
  </r>
  <r>
    <x v="2"/>
    <x v="15"/>
    <x v="20"/>
    <s v="J.Impey"/>
    <s v="HAW"/>
    <x v="0"/>
    <n v="95"/>
    <x v="83"/>
  </r>
  <r>
    <x v="2"/>
    <x v="15"/>
    <x v="20"/>
    <s v="J.O'Meara"/>
    <s v="HAW"/>
    <x v="1"/>
    <n v="85"/>
    <x v="9"/>
  </r>
  <r>
    <x v="2"/>
    <x v="15"/>
    <x v="20"/>
    <s v="A.Saad"/>
    <s v="ESS"/>
    <x v="2"/>
    <n v="74"/>
    <x v="33"/>
  </r>
  <r>
    <x v="2"/>
    <x v="15"/>
    <x v="20"/>
    <s v="Z.Merrett"/>
    <s v="ESS"/>
    <x v="1"/>
    <n v="102"/>
    <x v="13"/>
  </r>
  <r>
    <x v="2"/>
    <x v="15"/>
    <x v="20"/>
    <s v="B.Crouch"/>
    <s v="ADE"/>
    <x v="1"/>
    <n v="114"/>
    <x v="24"/>
  </r>
  <r>
    <x v="2"/>
    <x v="15"/>
    <x v="20"/>
    <s v="D.Swallow"/>
    <s v="GCS"/>
    <x v="1"/>
    <n v="82"/>
    <x v="18"/>
  </r>
  <r>
    <x v="2"/>
    <x v="15"/>
    <x v="20"/>
    <s v="B.Ellis"/>
    <s v="RIC"/>
    <x v="2"/>
    <n v="81"/>
    <x v="94"/>
  </r>
  <r>
    <x v="2"/>
    <x v="15"/>
    <x v="20"/>
    <s v="J.Finlayson"/>
    <s v="GWS"/>
    <x v="2"/>
    <n v="73"/>
    <x v="135"/>
  </r>
  <r>
    <x v="2"/>
    <x v="15"/>
    <x v="20"/>
    <s v="J.Cameron"/>
    <s v="GWS"/>
    <x v="0"/>
    <n v="82"/>
    <x v="88"/>
  </r>
  <r>
    <x v="2"/>
    <x v="15"/>
    <x v="20"/>
    <s v="M.Gawn"/>
    <s v="MEL"/>
    <x v="3"/>
    <n v="135"/>
    <x v="16"/>
  </r>
  <r>
    <x v="2"/>
    <x v="15"/>
    <x v="20"/>
    <s v="T.McDonald"/>
    <s v="MEL"/>
    <x v="0"/>
    <n v="109"/>
    <x v="68"/>
  </r>
  <r>
    <x v="2"/>
    <x v="15"/>
    <x v="20"/>
    <s v="J.Lyons"/>
    <s v="BRL"/>
    <x v="1"/>
    <n v="97"/>
    <x v="14"/>
  </r>
  <r>
    <x v="2"/>
    <x v="15"/>
    <x v="20"/>
    <s v="J.Caddy"/>
    <s v="RIC"/>
    <x v="4"/>
    <n v="79"/>
    <x v="16"/>
  </r>
  <r>
    <x v="2"/>
    <x v="15"/>
    <x v="20"/>
    <s v="L.Whitfield"/>
    <s v="GWS"/>
    <x v="4"/>
    <n v="97"/>
    <x v="16"/>
  </r>
  <r>
    <x v="2"/>
    <x v="15"/>
    <x v="20"/>
    <s v="M.Wallis"/>
    <s v="WBD"/>
    <x v="4"/>
    <n v="94"/>
    <x v="16"/>
  </r>
  <r>
    <x v="2"/>
    <x v="15"/>
    <x v="20"/>
    <s v="D.Byrne-Jones"/>
    <s v="PTA"/>
    <x v="4"/>
    <n v="116"/>
    <x v="37"/>
  </r>
  <r>
    <x v="2"/>
    <x v="16"/>
    <x v="16"/>
    <s v="O.Wines"/>
    <s v="PTA"/>
    <x v="1"/>
    <n v="79"/>
    <x v="10"/>
  </r>
  <r>
    <x v="2"/>
    <x v="16"/>
    <x v="16"/>
    <s v="M.Murphy"/>
    <s v="CAR"/>
    <x v="1"/>
    <n v="90"/>
    <x v="65"/>
  </r>
  <r>
    <x v="2"/>
    <x v="16"/>
    <x v="16"/>
    <s v="W.Brodie"/>
    <s v="GCS"/>
    <x v="1"/>
    <n v="85"/>
    <x v="155"/>
  </r>
  <r>
    <x v="2"/>
    <x v="16"/>
    <x v="16"/>
    <s v="J.Crisp"/>
    <s v="COL"/>
    <x v="2"/>
    <n v="93"/>
    <x v="90"/>
  </r>
  <r>
    <x v="2"/>
    <x v="16"/>
    <x v="16"/>
    <s v="Z.Williams"/>
    <s v="GWS"/>
    <x v="2"/>
    <n v="117"/>
    <x v="25"/>
  </r>
  <r>
    <x v="2"/>
    <x v="16"/>
    <x v="16"/>
    <s v="J.Simpkin"/>
    <s v="NTH"/>
    <x v="0"/>
    <n v="91"/>
    <x v="61"/>
  </r>
  <r>
    <x v="2"/>
    <x v="16"/>
    <x v="16"/>
    <s v="E.Langdon"/>
    <s v="FRE"/>
    <x v="1"/>
    <n v="93"/>
    <x v="94"/>
  </r>
  <r>
    <x v="2"/>
    <x v="16"/>
    <x v="16"/>
    <s v="M.Walters"/>
    <s v="FRE"/>
    <x v="0"/>
    <n v="83"/>
    <x v="52"/>
  </r>
  <r>
    <x v="2"/>
    <x v="16"/>
    <x v="16"/>
    <s v="J.Dawson"/>
    <s v="SYD"/>
    <x v="1"/>
    <n v="86"/>
    <x v="21"/>
  </r>
  <r>
    <x v="2"/>
    <x v="16"/>
    <x v="16"/>
    <s v="J.Lloyd"/>
    <s v="SYD"/>
    <x v="2"/>
    <n v="115"/>
    <x v="56"/>
  </r>
  <r>
    <x v="2"/>
    <x v="16"/>
    <x v="16"/>
    <s v="B.Parfitt"/>
    <s v="GEE"/>
    <x v="0"/>
    <n v="69"/>
    <x v="88"/>
  </r>
  <r>
    <x v="2"/>
    <x v="16"/>
    <x v="16"/>
    <s v="L.Shiels"/>
    <s v="HAW"/>
    <x v="1"/>
    <n v="91"/>
    <x v="51"/>
  </r>
  <r>
    <x v="2"/>
    <x v="16"/>
    <x v="16"/>
    <s v="J.Sicily"/>
    <s v="HAW"/>
    <x v="2"/>
    <n v="75"/>
    <x v="44"/>
  </r>
  <r>
    <x v="2"/>
    <x v="16"/>
    <x v="16"/>
    <s v="J.Harmes"/>
    <s v="MEL"/>
    <x v="1"/>
    <n v="104"/>
    <x v="12"/>
  </r>
  <r>
    <x v="2"/>
    <x v="16"/>
    <x v="16"/>
    <s v="C.Petracca"/>
    <s v="MEL"/>
    <x v="0"/>
    <n v="93"/>
    <x v="62"/>
  </r>
  <r>
    <x v="2"/>
    <x v="16"/>
    <x v="16"/>
    <s v="S.Hurn"/>
    <s v="WCE"/>
    <x v="2"/>
    <n v="87"/>
    <x v="102"/>
  </r>
  <r>
    <x v="2"/>
    <x v="16"/>
    <x v="16"/>
    <s v="N.Naitanui"/>
    <s v="WCE"/>
    <x v="3"/>
    <n v="88"/>
    <x v="85"/>
  </r>
  <r>
    <x v="2"/>
    <x v="16"/>
    <x v="16"/>
    <s v="J.Dunkley"/>
    <s v="WBD"/>
    <x v="0"/>
    <n v="145"/>
    <x v="187"/>
  </r>
  <r>
    <x v="2"/>
    <x v="16"/>
    <x v="16"/>
    <s v="D.Heppell"/>
    <s v="ESS"/>
    <x v="4"/>
    <n v="94"/>
    <x v="16"/>
  </r>
  <r>
    <x v="2"/>
    <x v="16"/>
    <x v="16"/>
    <s v="T.Adams"/>
    <s v="COL"/>
    <x v="4"/>
    <n v="88"/>
    <x v="16"/>
  </r>
  <r>
    <x v="2"/>
    <x v="16"/>
    <x v="16"/>
    <s v="J.Kelly"/>
    <s v="GWS"/>
    <x v="4"/>
    <n v="124"/>
    <x v="16"/>
  </r>
  <r>
    <x v="2"/>
    <x v="16"/>
    <x v="16"/>
    <s v="T.Greene"/>
    <s v="GWS"/>
    <x v="4"/>
    <n v="81"/>
    <x v="26"/>
  </r>
  <r>
    <x v="2"/>
    <x v="16"/>
    <x v="21"/>
    <s v="N.Vlastuin"/>
    <s v="RIC"/>
    <x v="2"/>
    <n v="90"/>
    <x v="47"/>
  </r>
  <r>
    <x v="2"/>
    <x v="16"/>
    <x v="21"/>
    <s v="J.Riewoldt"/>
    <s v="RIC"/>
    <x v="0"/>
    <n v="73"/>
    <x v="52"/>
  </r>
  <r>
    <x v="2"/>
    <x v="16"/>
    <x v="21"/>
    <s v="P.Cripps"/>
    <s v="CAR"/>
    <x v="1"/>
    <n v="110"/>
    <x v="56"/>
  </r>
  <r>
    <x v="2"/>
    <x v="16"/>
    <x v="21"/>
    <s v="E.Curnow"/>
    <s v="CAR"/>
    <x v="1"/>
    <n v="113"/>
    <x v="65"/>
  </r>
  <r>
    <x v="2"/>
    <x v="16"/>
    <x v="21"/>
    <s v="S.Petrevski-Seton"/>
    <s v="CAR"/>
    <x v="0"/>
    <n v="90"/>
    <x v="7"/>
  </r>
  <r>
    <x v="2"/>
    <x v="16"/>
    <x v="21"/>
    <s v="L.Weller"/>
    <s v="GCS"/>
    <x v="2"/>
    <n v="83"/>
    <x v="6"/>
  </r>
  <r>
    <x v="2"/>
    <x v="16"/>
    <x v="21"/>
    <s v="T.Phillips"/>
    <s v="COL"/>
    <x v="1"/>
    <n v="103"/>
    <x v="10"/>
  </r>
  <r>
    <x v="2"/>
    <x v="16"/>
    <x v="21"/>
    <s v="N.Haynes"/>
    <s v="GWS"/>
    <x v="2"/>
    <n v="80"/>
    <x v="2"/>
  </r>
  <r>
    <x v="2"/>
    <x v="16"/>
    <x v="21"/>
    <s v="S.Martin"/>
    <s v="BRL"/>
    <x v="3"/>
    <n v="99"/>
    <x v="33"/>
  </r>
  <r>
    <x v="2"/>
    <x v="16"/>
    <x v="21"/>
    <s v="H.Andrews"/>
    <s v="BRL"/>
    <x v="2"/>
    <n v="66"/>
    <x v="88"/>
  </r>
  <r>
    <x v="2"/>
    <x v="16"/>
    <x v="21"/>
    <s v="J.Ziebell"/>
    <s v="NTH"/>
    <x v="0"/>
    <n v="121"/>
    <x v="98"/>
  </r>
  <r>
    <x v="2"/>
    <x v="16"/>
    <x v="21"/>
    <s v="J.Polec"/>
    <s v="NTH"/>
    <x v="1"/>
    <n v="96"/>
    <x v="33"/>
  </r>
  <r>
    <x v="2"/>
    <x v="16"/>
    <x v="21"/>
    <s v="B.Cunnington"/>
    <s v="NTH"/>
    <x v="1"/>
    <n v="91"/>
    <x v="86"/>
  </r>
  <r>
    <x v="2"/>
    <x v="16"/>
    <x v="21"/>
    <s v="N.Fyfe"/>
    <s v="FRE"/>
    <x v="1"/>
    <n v="118"/>
    <x v="149"/>
  </r>
  <r>
    <x v="2"/>
    <x v="16"/>
    <x v="21"/>
    <s v="T.Papley"/>
    <s v="SYD"/>
    <x v="0"/>
    <n v="81"/>
    <x v="102"/>
  </r>
  <r>
    <x v="2"/>
    <x v="16"/>
    <x v="21"/>
    <s v="T.Hawkins"/>
    <s v="GEE"/>
    <x v="0"/>
    <n v="53"/>
    <x v="92"/>
  </r>
  <r>
    <x v="2"/>
    <x v="16"/>
    <x v="21"/>
    <s v="S.May"/>
    <s v="MEL"/>
    <x v="2"/>
    <n v="74"/>
    <x v="7"/>
  </r>
  <r>
    <x v="2"/>
    <x v="16"/>
    <x v="21"/>
    <s v="L.Hunter"/>
    <s v="WBD"/>
    <x v="1"/>
    <n v="108"/>
    <x v="170"/>
  </r>
  <r>
    <x v="2"/>
    <x v="16"/>
    <x v="21"/>
    <s v="C.Ellis-Yolmen"/>
    <s v="ADE"/>
    <x v="4"/>
    <n v="93"/>
    <x v="16"/>
  </r>
  <r>
    <x v="2"/>
    <x v="16"/>
    <x v="21"/>
    <s v="J.Selwood"/>
    <s v="GEE"/>
    <x v="4"/>
    <n v="93"/>
    <x v="25"/>
  </r>
  <r>
    <x v="2"/>
    <x v="16"/>
    <x v="21"/>
    <s v="J.Gunston"/>
    <s v="HAW"/>
    <x v="4"/>
    <n v="61"/>
    <x v="16"/>
  </r>
  <r>
    <x v="2"/>
    <x v="16"/>
    <x v="21"/>
    <s v="T.Liberatore"/>
    <s v="WBD"/>
    <x v="4"/>
    <n v="73"/>
    <x v="16"/>
  </r>
  <r>
    <x v="2"/>
    <x v="16"/>
    <x v="19"/>
    <s v="R.O'Brien"/>
    <s v="ADE"/>
    <x v="3"/>
    <n v="111"/>
    <x v="51"/>
  </r>
  <r>
    <x v="2"/>
    <x v="16"/>
    <x v="19"/>
    <s v="D.Zaharakis"/>
    <s v="ESS"/>
    <x v="1"/>
    <n v="65"/>
    <x v="100"/>
  </r>
  <r>
    <x v="2"/>
    <x v="16"/>
    <x v="19"/>
    <s v="R.Burton"/>
    <s v="PTA"/>
    <x v="2"/>
    <n v="80"/>
    <x v="120"/>
  </r>
  <r>
    <x v="2"/>
    <x v="16"/>
    <x v="19"/>
    <s v="R.Gray"/>
    <s v="PTA"/>
    <x v="0"/>
    <n v="89"/>
    <x v="12"/>
  </r>
  <r>
    <x v="2"/>
    <x v="16"/>
    <x v="19"/>
    <s v="D.Prestia"/>
    <s v="RIC"/>
    <x v="1"/>
    <n v="89"/>
    <x v="2"/>
  </r>
  <r>
    <x v="2"/>
    <x v="16"/>
    <x v="19"/>
    <s v="J.De Goey"/>
    <s v="COL"/>
    <x v="0"/>
    <n v="68"/>
    <x v="35"/>
  </r>
  <r>
    <x v="2"/>
    <x v="16"/>
    <x v="19"/>
    <s v="J.Hopper"/>
    <s v="GWS"/>
    <x v="1"/>
    <n v="88"/>
    <x v="54"/>
  </r>
  <r>
    <x v="2"/>
    <x v="16"/>
    <x v="19"/>
    <s v="P.Davis"/>
    <s v="GWS"/>
    <x v="2"/>
    <n v="85"/>
    <x v="58"/>
  </r>
  <r>
    <x v="2"/>
    <x v="16"/>
    <x v="19"/>
    <s v="D.Rich"/>
    <s v="BRL"/>
    <x v="2"/>
    <n v="82"/>
    <x v="64"/>
  </r>
  <r>
    <x v="2"/>
    <x v="16"/>
    <x v="19"/>
    <s v="D.Zorko"/>
    <s v="BRL"/>
    <x v="1"/>
    <n v="133"/>
    <x v="90"/>
  </r>
  <r>
    <x v="2"/>
    <x v="16"/>
    <x v="19"/>
    <s v="L.Ryan"/>
    <s v="FRE"/>
    <x v="2"/>
    <n v="77"/>
    <x v="64"/>
  </r>
  <r>
    <x v="2"/>
    <x v="16"/>
    <x v="19"/>
    <s v="M.Blicavs"/>
    <s v="GEE"/>
    <x v="2"/>
    <n v="82"/>
    <x v="55"/>
  </r>
  <r>
    <x v="2"/>
    <x v="16"/>
    <x v="19"/>
    <s v="P.Dangerfield"/>
    <s v="GEE"/>
    <x v="0"/>
    <n v="139"/>
    <x v="133"/>
  </r>
  <r>
    <x v="2"/>
    <x v="16"/>
    <x v="19"/>
    <s v="J.Cripps"/>
    <s v="WCE"/>
    <x v="0"/>
    <n v="73"/>
    <x v="184"/>
  </r>
  <r>
    <x v="2"/>
    <x v="16"/>
    <x v="19"/>
    <s v="L.Shuey"/>
    <s v="WCE"/>
    <x v="1"/>
    <n v="111"/>
    <x v="9"/>
  </r>
  <r>
    <x v="2"/>
    <x v="16"/>
    <x v="19"/>
    <s v="J.Redden"/>
    <s v="WCE"/>
    <x v="1"/>
    <n v="101"/>
    <x v="4"/>
  </r>
  <r>
    <x v="2"/>
    <x v="16"/>
    <x v="19"/>
    <s v="J.Gresham"/>
    <s v="STK"/>
    <x v="0"/>
    <n v="81"/>
    <x v="19"/>
  </r>
  <r>
    <x v="2"/>
    <x v="16"/>
    <x v="19"/>
    <s v="M.Bontempelli"/>
    <s v="WBD"/>
    <x v="1"/>
    <n v="111"/>
    <x v="43"/>
  </r>
  <r>
    <x v="2"/>
    <x v="16"/>
    <x v="19"/>
    <s v="C.Hooker"/>
    <s v="ESS"/>
    <x v="4"/>
    <n v="71"/>
    <x v="96"/>
  </r>
  <r>
    <x v="2"/>
    <x v="16"/>
    <x v="19"/>
    <s v="B.Fiorini"/>
    <s v="GCS"/>
    <x v="4"/>
    <n v="76"/>
    <x v="74"/>
  </r>
  <r>
    <x v="2"/>
    <x v="16"/>
    <x v="19"/>
    <s v="J.Witts"/>
    <s v="GCS"/>
    <x v="4"/>
    <n v="97"/>
    <x v="10"/>
  </r>
  <r>
    <x v="2"/>
    <x v="16"/>
    <x v="19"/>
    <s v="J.Viney"/>
    <s v="MEL"/>
    <x v="4"/>
    <n v="102"/>
    <x v="18"/>
  </r>
  <r>
    <x v="2"/>
    <x v="16"/>
    <x v="23"/>
    <s v="R.Laird"/>
    <s v="ADE"/>
    <x v="2"/>
    <n v="107"/>
    <x v="3"/>
  </r>
  <r>
    <x v="2"/>
    <x v="16"/>
    <x v="23"/>
    <s v="A.Keath"/>
    <s v="ADE"/>
    <x v="2"/>
    <n v="95"/>
    <x v="102"/>
  </r>
  <r>
    <x v="2"/>
    <x v="16"/>
    <x v="23"/>
    <s v="D.Shiel"/>
    <s v="ESS"/>
    <x v="1"/>
    <n v="93"/>
    <x v="29"/>
  </r>
  <r>
    <x v="2"/>
    <x v="16"/>
    <x v="23"/>
    <s v="S.Lycett"/>
    <s v="PTA"/>
    <x v="0"/>
    <n v="129"/>
    <x v="33"/>
  </r>
  <r>
    <x v="2"/>
    <x v="16"/>
    <x v="23"/>
    <s v="B.Houli"/>
    <s v="RIC"/>
    <x v="2"/>
    <n v="87"/>
    <x v="2"/>
  </r>
  <r>
    <x v="2"/>
    <x v="16"/>
    <x v="23"/>
    <s v="K.Lambert"/>
    <s v="RIC"/>
    <x v="0"/>
    <n v="76"/>
    <x v="19"/>
  </r>
  <r>
    <x v="2"/>
    <x v="16"/>
    <x v="23"/>
    <s v="S.Walsh"/>
    <s v="CAR"/>
    <x v="1"/>
    <n v="101"/>
    <x v="8"/>
  </r>
  <r>
    <x v="2"/>
    <x v="16"/>
    <x v="23"/>
    <s v="D.MacPherson"/>
    <s v="GCS"/>
    <x v="0"/>
    <n v="93"/>
    <x v="55"/>
  </r>
  <r>
    <x v="2"/>
    <x v="16"/>
    <x v="23"/>
    <s v="B.Grundy"/>
    <s v="COL"/>
    <x v="3"/>
    <n v="131"/>
    <x v="111"/>
  </r>
  <r>
    <x v="2"/>
    <x v="16"/>
    <x v="23"/>
    <s v="H.Shaw"/>
    <s v="GWS"/>
    <x v="2"/>
    <n v="59"/>
    <x v="158"/>
  </r>
  <r>
    <x v="2"/>
    <x v="16"/>
    <x v="23"/>
    <s v="J.Anderson"/>
    <s v="NTH"/>
    <x v="1"/>
    <n v="97"/>
    <x v="21"/>
  </r>
  <r>
    <x v="2"/>
    <x v="16"/>
    <x v="23"/>
    <s v="R.Lobb"/>
    <s v="FRE"/>
    <x v="0"/>
    <n v="86"/>
    <x v="85"/>
  </r>
  <r>
    <x v="2"/>
    <x v="16"/>
    <x v="23"/>
    <s v="D.Mundy"/>
    <s v="FRE"/>
    <x v="0"/>
    <n v="81"/>
    <x v="52"/>
  </r>
  <r>
    <x v="2"/>
    <x v="16"/>
    <x v="23"/>
    <s v="J.Kennedy"/>
    <s v="SYD"/>
    <x v="1"/>
    <n v="108"/>
    <x v="31"/>
  </r>
  <r>
    <x v="2"/>
    <x v="16"/>
    <x v="23"/>
    <s v="T.Stewart"/>
    <s v="GEE"/>
    <x v="2"/>
    <n v="89"/>
    <x v="83"/>
  </r>
  <r>
    <x v="2"/>
    <x v="16"/>
    <x v="23"/>
    <s v="M.Duncan"/>
    <s v="GEE"/>
    <x v="1"/>
    <n v="92"/>
    <x v="48"/>
  </r>
  <r>
    <x v="2"/>
    <x v="16"/>
    <x v="23"/>
    <s v="E.Yeo"/>
    <s v="WCE"/>
    <x v="1"/>
    <n v="102"/>
    <x v="48"/>
  </r>
  <r>
    <x v="2"/>
    <x v="16"/>
    <x v="23"/>
    <s v="J.Steele"/>
    <s v="STK"/>
    <x v="1"/>
    <n v="96"/>
    <x v="20"/>
  </r>
  <r>
    <x v="2"/>
    <x v="16"/>
    <x v="23"/>
    <s v="A.Brayshaw"/>
    <s v="MEL"/>
    <x v="4"/>
    <n v="84"/>
    <x v="116"/>
  </r>
  <r>
    <x v="2"/>
    <x v="16"/>
    <x v="23"/>
    <s v="S.Savage"/>
    <s v="STK"/>
    <x v="4"/>
    <n v="84"/>
    <x v="53"/>
  </r>
  <r>
    <x v="2"/>
    <x v="16"/>
    <x v="23"/>
    <s v="S.Ross"/>
    <s v="STK"/>
    <x v="4"/>
    <n v="93"/>
    <x v="19"/>
  </r>
  <r>
    <x v="2"/>
    <x v="16"/>
    <x v="23"/>
    <s v="C.Daniel"/>
    <s v="WBD"/>
    <x v="4"/>
    <n v="112"/>
    <x v="16"/>
  </r>
  <r>
    <x v="2"/>
    <x v="16"/>
    <x v="22"/>
    <s v="B.Smith"/>
    <s v="ADE"/>
    <x v="2"/>
    <n v="78"/>
    <x v="19"/>
  </r>
  <r>
    <x v="2"/>
    <x v="16"/>
    <x v="22"/>
    <s v="M.Crouch"/>
    <s v="ADE"/>
    <x v="1"/>
    <n v="96"/>
    <x v="19"/>
  </r>
  <r>
    <x v="2"/>
    <x v="16"/>
    <x v="22"/>
    <s v="H.Greenwood"/>
    <s v="ADE"/>
    <x v="1"/>
    <n v="70"/>
    <x v="57"/>
  </r>
  <r>
    <x v="2"/>
    <x v="16"/>
    <x v="22"/>
    <s v="N.Newman"/>
    <s v="CAR"/>
    <x v="2"/>
    <n v="106"/>
    <x v="152"/>
  </r>
  <r>
    <x v="2"/>
    <x v="16"/>
    <x v="22"/>
    <s v="A.Miles"/>
    <s v="GCS"/>
    <x v="1"/>
    <n v="90"/>
    <x v="94"/>
  </r>
  <r>
    <x v="2"/>
    <x v="16"/>
    <x v="22"/>
    <s v="M.Robinson"/>
    <s v="BRL"/>
    <x v="0"/>
    <n v="95"/>
    <x v="95"/>
  </r>
  <r>
    <x v="2"/>
    <x v="16"/>
    <x v="22"/>
    <s v="H.McCluggage"/>
    <s v="BRL"/>
    <x v="1"/>
    <n v="107"/>
    <x v="16"/>
  </r>
  <r>
    <x v="2"/>
    <x v="16"/>
    <x v="22"/>
    <s v="T.Dumont"/>
    <s v="NTH"/>
    <x v="1"/>
    <n v="97"/>
    <x v="30"/>
  </r>
  <r>
    <x v="2"/>
    <x v="16"/>
    <x v="22"/>
    <s v="J.Pittard"/>
    <s v="NTH"/>
    <x v="2"/>
    <n v="70"/>
    <x v="97"/>
  </r>
  <r>
    <x v="2"/>
    <x v="16"/>
    <x v="22"/>
    <s v="Z.Jones"/>
    <s v="SYD"/>
    <x v="2"/>
    <n v="78"/>
    <x v="83"/>
  </r>
  <r>
    <x v="2"/>
    <x v="16"/>
    <x v="22"/>
    <s v="L.Parker"/>
    <s v="SYD"/>
    <x v="1"/>
    <n v="115"/>
    <x v="52"/>
  </r>
  <r>
    <x v="2"/>
    <x v="16"/>
    <x v="22"/>
    <s v="I.Heeney"/>
    <s v="SYD"/>
    <x v="0"/>
    <n v="113"/>
    <x v="51"/>
  </r>
  <r>
    <x v="2"/>
    <x v="16"/>
    <x v="22"/>
    <s v="B.McEvoy"/>
    <s v="HAW"/>
    <x v="3"/>
    <n v="90"/>
    <x v="57"/>
  </r>
  <r>
    <x v="2"/>
    <x v="16"/>
    <x v="22"/>
    <s v="C.Wingard"/>
    <s v="HAW"/>
    <x v="0"/>
    <n v="67"/>
    <x v="64"/>
  </r>
  <r>
    <x v="2"/>
    <x v="16"/>
    <x v="22"/>
    <s v="J.Billings"/>
    <s v="STK"/>
    <x v="0"/>
    <n v="111"/>
    <x v="63"/>
  </r>
  <r>
    <x v="2"/>
    <x v="16"/>
    <x v="22"/>
    <s v="M.Suckling"/>
    <s v="WBD"/>
    <x v="2"/>
    <n v="75"/>
    <x v="25"/>
  </r>
  <r>
    <x v="2"/>
    <x v="16"/>
    <x v="22"/>
    <s v="J.Macrae"/>
    <s v="WBD"/>
    <x v="1"/>
    <n v="131"/>
    <x v="20"/>
  </r>
  <r>
    <x v="2"/>
    <x v="16"/>
    <x v="22"/>
    <s v="P.Lipinski"/>
    <s v="WBD"/>
    <x v="0"/>
    <n v="100"/>
    <x v="71"/>
  </r>
  <r>
    <x v="2"/>
    <x v="16"/>
    <x v="22"/>
    <s v="R.Tarrant"/>
    <s v="NTH"/>
    <x v="4"/>
    <n v="99"/>
    <x v="151"/>
  </r>
  <r>
    <x v="2"/>
    <x v="16"/>
    <x v="22"/>
    <s v="S.Higgins"/>
    <s v="NTH"/>
    <x v="4"/>
    <n v="93"/>
    <x v="16"/>
  </r>
  <r>
    <x v="2"/>
    <x v="16"/>
    <x v="22"/>
    <s v="B.Hill"/>
    <s v="FRE"/>
    <x v="4"/>
    <n v="72"/>
    <x v="62"/>
  </r>
  <r>
    <x v="2"/>
    <x v="16"/>
    <x v="22"/>
    <s v="S.Menegola"/>
    <s v="GEE"/>
    <x v="4"/>
    <n v="75"/>
    <x v="16"/>
  </r>
  <r>
    <x v="2"/>
    <x v="16"/>
    <x v="17"/>
    <s v="K.Langford"/>
    <s v="ESS"/>
    <x v="0"/>
    <n v="76"/>
    <x v="13"/>
  </r>
  <r>
    <x v="2"/>
    <x v="16"/>
    <x v="17"/>
    <s v="D.Houston"/>
    <s v="PTA"/>
    <x v="2"/>
    <n v="81"/>
    <x v="16"/>
  </r>
  <r>
    <x v="2"/>
    <x v="16"/>
    <x v="17"/>
    <s v="J.Westhoff"/>
    <s v="PTA"/>
    <x v="0"/>
    <n v="88"/>
    <x v="0"/>
  </r>
  <r>
    <x v="2"/>
    <x v="16"/>
    <x v="17"/>
    <s v="D.Martin"/>
    <s v="RIC"/>
    <x v="1"/>
    <n v="93"/>
    <x v="29"/>
  </r>
  <r>
    <x v="2"/>
    <x v="16"/>
    <x v="17"/>
    <s v="T.Cotchin"/>
    <s v="RIC"/>
    <x v="1"/>
    <n v="83"/>
    <x v="32"/>
  </r>
  <r>
    <x v="2"/>
    <x v="16"/>
    <x v="17"/>
    <s v="D.Moore"/>
    <s v="COL"/>
    <x v="0"/>
    <n v="66"/>
    <x v="142"/>
  </r>
  <r>
    <x v="2"/>
    <x v="16"/>
    <x v="17"/>
    <s v="A.Treloar"/>
    <s v="COL"/>
    <x v="1"/>
    <n v="109"/>
    <x v="41"/>
  </r>
  <r>
    <x v="2"/>
    <x v="16"/>
    <x v="17"/>
    <s v="S.Coniglio"/>
    <s v="GWS"/>
    <x v="1"/>
    <n v="84"/>
    <x v="16"/>
  </r>
  <r>
    <x v="2"/>
    <x v="16"/>
    <x v="17"/>
    <s v="L.Neale"/>
    <s v="BRL"/>
    <x v="1"/>
    <n v="115"/>
    <x v="18"/>
  </r>
  <r>
    <x v="2"/>
    <x v="16"/>
    <x v="17"/>
    <s v="T.Goldstein"/>
    <s v="NTH"/>
    <x v="3"/>
    <n v="114"/>
    <x v="27"/>
  </r>
  <r>
    <x v="2"/>
    <x v="16"/>
    <x v="17"/>
    <s v="C.Blakely"/>
    <s v="FRE"/>
    <x v="2"/>
    <n v="80"/>
    <x v="33"/>
  </r>
  <r>
    <x v="2"/>
    <x v="16"/>
    <x v="17"/>
    <s v="G.Ablett"/>
    <s v="GEE"/>
    <x v="1"/>
    <n v="107"/>
    <x v="2"/>
  </r>
  <r>
    <x v="2"/>
    <x v="16"/>
    <x v="17"/>
    <s v="L.Dahlhaus"/>
    <s v="GEE"/>
    <x v="0"/>
    <n v="75"/>
    <x v="11"/>
  </r>
  <r>
    <x v="2"/>
    <x v="16"/>
    <x v="17"/>
    <s v="D.Sheed"/>
    <s v="WCE"/>
    <x v="1"/>
    <n v="108"/>
    <x v="94"/>
  </r>
  <r>
    <x v="2"/>
    <x v="16"/>
    <x v="17"/>
    <s v="J.McGovern"/>
    <s v="WCE"/>
    <x v="2"/>
    <n v="90"/>
    <x v="85"/>
  </r>
  <r>
    <x v="2"/>
    <x v="16"/>
    <x v="17"/>
    <s v="B.Sheppard"/>
    <s v="WCE"/>
    <x v="2"/>
    <n v="86"/>
    <x v="51"/>
  </r>
  <r>
    <x v="2"/>
    <x v="16"/>
    <x v="17"/>
    <s v="J.Johannisen"/>
    <s v="WBD"/>
    <x v="2"/>
    <n v="87"/>
    <x v="105"/>
  </r>
  <r>
    <x v="2"/>
    <x v="16"/>
    <x v="17"/>
    <s v="T.McLean"/>
    <s v="WBD"/>
    <x v="0"/>
    <n v="57"/>
    <x v="153"/>
  </r>
  <r>
    <x v="2"/>
    <x v="16"/>
    <x v="17"/>
    <s v="J.Short"/>
    <s v="RIC"/>
    <x v="4"/>
    <n v="66"/>
    <x v="77"/>
  </r>
  <r>
    <x v="2"/>
    <x v="16"/>
    <x v="17"/>
    <s v="S.Edwards"/>
    <s v="RIC"/>
    <x v="4"/>
    <n v="68"/>
    <x v="92"/>
  </r>
  <r>
    <x v="2"/>
    <x v="16"/>
    <x v="17"/>
    <s v="L.Franklin"/>
    <s v="SYD"/>
    <x v="4"/>
    <n v="79"/>
    <x v="16"/>
  </r>
  <r>
    <x v="2"/>
    <x v="16"/>
    <x v="17"/>
    <s v="L.Dunstan"/>
    <s v="STK"/>
    <x v="4"/>
    <n v="99"/>
    <x v="27"/>
  </r>
  <r>
    <x v="2"/>
    <x v="16"/>
    <x v="20"/>
    <s v="B.Crouch"/>
    <s v="ADE"/>
    <x v="1"/>
    <n v="104"/>
    <x v="8"/>
  </r>
  <r>
    <x v="2"/>
    <x v="16"/>
    <x v="20"/>
    <s v="A.Saad"/>
    <s v="ESS"/>
    <x v="2"/>
    <n v="94"/>
    <x v="99"/>
  </r>
  <r>
    <x v="2"/>
    <x v="16"/>
    <x v="20"/>
    <s v="Z.Merrett"/>
    <s v="ESS"/>
    <x v="1"/>
    <n v="98"/>
    <x v="99"/>
  </r>
  <r>
    <x v="2"/>
    <x v="16"/>
    <x v="20"/>
    <s v="D.Byrne-Jones"/>
    <s v="PTA"/>
    <x v="2"/>
    <n v="109"/>
    <x v="80"/>
  </r>
  <r>
    <x v="2"/>
    <x v="16"/>
    <x v="20"/>
    <s v="B.Ellis"/>
    <s v="RIC"/>
    <x v="2"/>
    <n v="95"/>
    <x v="15"/>
  </r>
  <r>
    <x v="2"/>
    <x v="16"/>
    <x v="20"/>
    <s v="S.Day"/>
    <s v="GCS"/>
    <x v="0"/>
    <n v="79"/>
    <x v="71"/>
  </r>
  <r>
    <x v="2"/>
    <x v="16"/>
    <x v="20"/>
    <s v="D.Swallow"/>
    <s v="GCS"/>
    <x v="1"/>
    <n v="91"/>
    <x v="30"/>
  </r>
  <r>
    <x v="2"/>
    <x v="16"/>
    <x v="20"/>
    <s v="S.Pendlebury"/>
    <s v="COL"/>
    <x v="1"/>
    <n v="87"/>
    <x v="15"/>
  </r>
  <r>
    <x v="2"/>
    <x v="16"/>
    <x v="20"/>
    <s v="L.Whitfield"/>
    <s v="GWS"/>
    <x v="2"/>
    <n v="95"/>
    <x v="35"/>
  </r>
  <r>
    <x v="2"/>
    <x v="16"/>
    <x v="20"/>
    <s v="J.Cameron"/>
    <s v="GWS"/>
    <x v="0"/>
    <n v="71"/>
    <x v="42"/>
  </r>
  <r>
    <x v="2"/>
    <x v="16"/>
    <x v="20"/>
    <s v="J.Lyons"/>
    <s v="BRL"/>
    <x v="1"/>
    <n v="104"/>
    <x v="68"/>
  </r>
  <r>
    <x v="2"/>
    <x v="16"/>
    <x v="20"/>
    <s v="G.Hewett"/>
    <s v="SYD"/>
    <x v="1"/>
    <n v="112"/>
    <x v="2"/>
  </r>
  <r>
    <x v="2"/>
    <x v="16"/>
    <x v="20"/>
    <s v="D.Rampe"/>
    <s v="SYD"/>
    <x v="2"/>
    <n v="130"/>
    <x v="85"/>
  </r>
  <r>
    <x v="2"/>
    <x v="16"/>
    <x v="20"/>
    <s v="J.O'Meara"/>
    <s v="HAW"/>
    <x v="1"/>
    <n v="79"/>
    <x v="43"/>
  </r>
  <r>
    <x v="2"/>
    <x v="16"/>
    <x v="20"/>
    <s v="J.Impey"/>
    <s v="HAW"/>
    <x v="0"/>
    <n v="88"/>
    <x v="82"/>
  </r>
  <r>
    <x v="2"/>
    <x v="16"/>
    <x v="20"/>
    <s v="J.Worpel"/>
    <s v="HAW"/>
    <x v="0"/>
    <n v="95"/>
    <x v="99"/>
  </r>
  <r>
    <x v="2"/>
    <x v="16"/>
    <x v="20"/>
    <s v="M.Gawn"/>
    <s v="MEL"/>
    <x v="3"/>
    <n v="137"/>
    <x v="65"/>
  </r>
  <r>
    <x v="2"/>
    <x v="16"/>
    <x v="20"/>
    <s v="J.Newnes"/>
    <s v="STK"/>
    <x v="0"/>
    <n v="71"/>
    <x v="30"/>
  </r>
  <r>
    <x v="2"/>
    <x v="16"/>
    <x v="20"/>
    <s v="J.Caddy"/>
    <s v="RIC"/>
    <x v="4"/>
    <n v="73"/>
    <x v="16"/>
  </r>
  <r>
    <x v="2"/>
    <x v="16"/>
    <x v="20"/>
    <s v="J.Finlayson"/>
    <s v="GWS"/>
    <x v="4"/>
    <n v="76"/>
    <x v="16"/>
  </r>
  <r>
    <x v="2"/>
    <x v="16"/>
    <x v="20"/>
    <s v="C.Mills"/>
    <s v="SYD"/>
    <x v="4"/>
    <n v="102"/>
    <x v="43"/>
  </r>
  <r>
    <x v="2"/>
    <x v="16"/>
    <x v="20"/>
    <s v="M.Wallis"/>
    <s v="WBD"/>
    <x v="4"/>
    <n v="80"/>
    <x v="16"/>
  </r>
  <r>
    <x v="2"/>
    <x v="16"/>
    <x v="18"/>
    <s v="R.Sloane"/>
    <s v="ADE"/>
    <x v="1"/>
    <n v="124"/>
    <x v="40"/>
  </r>
  <r>
    <x v="2"/>
    <x v="16"/>
    <x v="18"/>
    <s v="M.Hurley"/>
    <s v="ESS"/>
    <x v="2"/>
    <n v="69"/>
    <x v="112"/>
  </r>
  <r>
    <x v="2"/>
    <x v="16"/>
    <x v="18"/>
    <s v="D.Parish"/>
    <s v="ESS"/>
    <x v="0"/>
    <n v="83"/>
    <x v="54"/>
  </r>
  <r>
    <x v="2"/>
    <x v="16"/>
    <x v="18"/>
    <s v="T.Rockliff"/>
    <s v="PTA"/>
    <x v="1"/>
    <n v="91"/>
    <x v="51"/>
  </r>
  <r>
    <x v="2"/>
    <x v="16"/>
    <x v="18"/>
    <s v="T.Boak"/>
    <s v="PTA"/>
    <x v="0"/>
    <n v="125"/>
    <x v="90"/>
  </r>
  <r>
    <x v="2"/>
    <x v="16"/>
    <x v="18"/>
    <s v="M.Kreuzer"/>
    <s v="CAR"/>
    <x v="3"/>
    <n v="91"/>
    <x v="15"/>
  </r>
  <r>
    <x v="2"/>
    <x v="16"/>
    <x v="18"/>
    <s v="S.Sidebottom"/>
    <s v="COL"/>
    <x v="1"/>
    <n v="98"/>
    <x v="15"/>
  </r>
  <r>
    <x v="2"/>
    <x v="16"/>
    <x v="18"/>
    <s v="T.Taranto"/>
    <s v="GWS"/>
    <x v="1"/>
    <n v="117"/>
    <x v="32"/>
  </r>
  <r>
    <x v="2"/>
    <x v="16"/>
    <x v="18"/>
    <s v="J.Macmillan"/>
    <s v="NTH"/>
    <x v="2"/>
    <n v="76"/>
    <x v="55"/>
  </r>
  <r>
    <x v="2"/>
    <x v="16"/>
    <x v="18"/>
    <s v="A.Aliir"/>
    <s v="SYD"/>
    <x v="2"/>
    <n v="88"/>
    <x v="30"/>
  </r>
  <r>
    <x v="2"/>
    <x v="16"/>
    <x v="18"/>
    <s v="S.Reid"/>
    <s v="SYD"/>
    <x v="0"/>
    <n v="75"/>
    <x v="88"/>
  </r>
  <r>
    <x v="2"/>
    <x v="16"/>
    <x v="18"/>
    <s v="Z.Tuohy"/>
    <s v="GEE"/>
    <x v="2"/>
    <n v="78"/>
    <x v="92"/>
  </r>
  <r>
    <x v="2"/>
    <x v="16"/>
    <x v="18"/>
    <s v="T.Kelly"/>
    <s v="GEE"/>
    <x v="0"/>
    <n v="103"/>
    <x v="63"/>
  </r>
  <r>
    <x v="2"/>
    <x v="16"/>
    <x v="18"/>
    <s v="R.Henderson"/>
    <s v="HAW"/>
    <x v="1"/>
    <n v="101"/>
    <x v="114"/>
  </r>
  <r>
    <x v="2"/>
    <x v="16"/>
    <x v="18"/>
    <s v="C.Oliver"/>
    <s v="MEL"/>
    <x v="1"/>
    <n v="110"/>
    <x v="7"/>
  </r>
  <r>
    <x v="2"/>
    <x v="16"/>
    <x v="18"/>
    <s v="C.Salem"/>
    <s v="MEL"/>
    <x v="2"/>
    <n v="82"/>
    <x v="85"/>
  </r>
  <r>
    <x v="2"/>
    <x v="16"/>
    <x v="18"/>
    <s v="A.Gaff"/>
    <s v="WCE"/>
    <x v="1"/>
    <n v="97"/>
    <x v="102"/>
  </r>
  <r>
    <x v="2"/>
    <x v="16"/>
    <x v="18"/>
    <s v="R.Marshall"/>
    <s v="STK"/>
    <x v="0"/>
    <n v="129"/>
    <x v="48"/>
  </r>
  <r>
    <x v="2"/>
    <x v="16"/>
    <x v="18"/>
    <s v="W.Milera"/>
    <s v="ADE"/>
    <x v="4"/>
    <n v="76"/>
    <x v="60"/>
  </r>
  <r>
    <x v="2"/>
    <x v="16"/>
    <x v="18"/>
    <s v="T.Lynch"/>
    <s v="ADE"/>
    <x v="4"/>
    <n v="94"/>
    <x v="16"/>
  </r>
  <r>
    <x v="2"/>
    <x v="16"/>
    <x v="18"/>
    <s v="H.Hartlett"/>
    <s v="PTA"/>
    <x v="4"/>
    <n v="87"/>
    <x v="33"/>
  </r>
  <r>
    <x v="2"/>
    <x v="16"/>
    <x v="18"/>
    <s v="L.McCarthy"/>
    <s v="BRL"/>
    <x v="4"/>
    <n v="85"/>
    <x v="2"/>
  </r>
  <r>
    <x v="2"/>
    <x v="17"/>
    <x v="16"/>
    <s v="J.Crisp"/>
    <s v="COL"/>
    <x v="2"/>
    <n v="94"/>
    <x v="77"/>
  </r>
  <r>
    <x v="2"/>
    <x v="17"/>
    <x v="16"/>
    <s v="T.Adams"/>
    <s v="COL"/>
    <x v="1"/>
    <n v="87"/>
    <x v="63"/>
  </r>
  <r>
    <x v="2"/>
    <x v="17"/>
    <x v="16"/>
    <s v="J.Sicily"/>
    <s v="HAW"/>
    <x v="2"/>
    <n v="78"/>
    <x v="17"/>
  </r>
  <r>
    <x v="2"/>
    <x v="17"/>
    <x v="16"/>
    <s v="L.Shiels"/>
    <s v="HAW"/>
    <x v="1"/>
    <n v="101"/>
    <x v="75"/>
  </r>
  <r>
    <x v="2"/>
    <x v="17"/>
    <x v="16"/>
    <s v="M.Murphy"/>
    <s v="CAR"/>
    <x v="1"/>
    <n v="105"/>
    <x v="94"/>
  </r>
  <r>
    <x v="2"/>
    <x v="17"/>
    <x v="16"/>
    <s v="J.Simpkin"/>
    <s v="NTH"/>
    <x v="0"/>
    <n v="85"/>
    <x v="21"/>
  </r>
  <r>
    <x v="2"/>
    <x v="17"/>
    <x v="16"/>
    <s v="S.Hurn"/>
    <s v="WCE"/>
    <x v="2"/>
    <n v="102"/>
    <x v="16"/>
  </r>
  <r>
    <x v="2"/>
    <x v="17"/>
    <x v="16"/>
    <s v="C.Petracca"/>
    <s v="MEL"/>
    <x v="0"/>
    <n v="85"/>
    <x v="100"/>
  </r>
  <r>
    <x v="2"/>
    <x v="17"/>
    <x v="16"/>
    <s v="J.Harmes"/>
    <s v="MEL"/>
    <x v="1"/>
    <n v="92"/>
    <x v="12"/>
  </r>
  <r>
    <x v="2"/>
    <x v="17"/>
    <x v="16"/>
    <s v="K.Amon"/>
    <s v="PTA"/>
    <x v="1"/>
    <n v="73"/>
    <x v="57"/>
  </r>
  <r>
    <x v="2"/>
    <x v="17"/>
    <x v="16"/>
    <s v="Z.Williams"/>
    <s v="GWS"/>
    <x v="2"/>
    <n v="113"/>
    <x v="8"/>
  </r>
  <r>
    <x v="2"/>
    <x v="17"/>
    <x v="16"/>
    <s v="T.Greene"/>
    <s v="GWS"/>
    <x v="0"/>
    <n v="101"/>
    <x v="53"/>
  </r>
  <r>
    <x v="2"/>
    <x v="17"/>
    <x v="16"/>
    <s v="E.Langdon"/>
    <s v="FRE"/>
    <x v="1"/>
    <n v="78"/>
    <x v="9"/>
  </r>
  <r>
    <x v="2"/>
    <x v="17"/>
    <x v="16"/>
    <s v="M.Walters"/>
    <s v="FRE"/>
    <x v="0"/>
    <n v="92"/>
    <x v="2"/>
  </r>
  <r>
    <x v="2"/>
    <x v="17"/>
    <x v="16"/>
    <s v="J.Dunkley"/>
    <s v="WBD"/>
    <x v="0"/>
    <n v="124"/>
    <x v="95"/>
  </r>
  <r>
    <x v="2"/>
    <x v="17"/>
    <x v="16"/>
    <s v="R.Stanley"/>
    <s v="GEE"/>
    <x v="3"/>
    <n v="81"/>
    <x v="94"/>
  </r>
  <r>
    <x v="2"/>
    <x v="17"/>
    <x v="16"/>
    <s v="J.Lloyd"/>
    <s v="SYD"/>
    <x v="2"/>
    <n v="112"/>
    <x v="37"/>
  </r>
  <r>
    <x v="2"/>
    <x v="17"/>
    <x v="16"/>
    <s v="D.Heppell"/>
    <s v="ESS"/>
    <x v="1"/>
    <n v="118"/>
    <x v="4"/>
  </r>
  <r>
    <x v="2"/>
    <x v="17"/>
    <x v="16"/>
    <s v="O.Wines"/>
    <s v="PTA"/>
    <x v="4"/>
    <n v="73"/>
    <x v="16"/>
  </r>
  <r>
    <x v="2"/>
    <x v="17"/>
    <x v="16"/>
    <s v="J.Kelly"/>
    <s v="GWS"/>
    <x v="4"/>
    <n v="122"/>
    <x v="16"/>
  </r>
  <r>
    <x v="2"/>
    <x v="17"/>
    <x v="16"/>
    <s v="S.Mumford"/>
    <s v="GWS"/>
    <x v="4"/>
    <n v="76"/>
    <x v="92"/>
  </r>
  <r>
    <x v="2"/>
    <x v="17"/>
    <x v="16"/>
    <s v="B.Parfitt"/>
    <s v="GEE"/>
    <x v="4"/>
    <n v="82"/>
    <x v="16"/>
  </r>
  <r>
    <x v="2"/>
    <x v="17"/>
    <x v="23"/>
    <s v="B.Grundy"/>
    <s v="COL"/>
    <x v="3"/>
    <n v="157"/>
    <x v="163"/>
  </r>
  <r>
    <x v="2"/>
    <x v="17"/>
    <x v="23"/>
    <s v="B.Houli"/>
    <s v="RIC"/>
    <x v="2"/>
    <n v="96"/>
    <x v="32"/>
  </r>
  <r>
    <x v="2"/>
    <x v="17"/>
    <x v="23"/>
    <s v="K.Lambert"/>
    <s v="RIC"/>
    <x v="0"/>
    <n v="80"/>
    <x v="91"/>
  </r>
  <r>
    <x v="2"/>
    <x v="17"/>
    <x v="23"/>
    <s v="A.Keath"/>
    <s v="ADE"/>
    <x v="2"/>
    <n v="84"/>
    <x v="105"/>
  </r>
  <r>
    <x v="2"/>
    <x v="17"/>
    <x v="23"/>
    <s v="R.Laird"/>
    <s v="ADE"/>
    <x v="2"/>
    <n v="95"/>
    <x v="51"/>
  </r>
  <r>
    <x v="2"/>
    <x v="17"/>
    <x v="23"/>
    <s v="S.Walsh"/>
    <s v="CAR"/>
    <x v="1"/>
    <n v="80"/>
    <x v="94"/>
  </r>
  <r>
    <x v="2"/>
    <x v="17"/>
    <x v="23"/>
    <s v="E.Yeo"/>
    <s v="WCE"/>
    <x v="1"/>
    <n v="126"/>
    <x v="60"/>
  </r>
  <r>
    <x v="2"/>
    <x v="17"/>
    <x v="23"/>
    <s v="S.Savage"/>
    <s v="STK"/>
    <x v="2"/>
    <n v="73"/>
    <x v="49"/>
  </r>
  <r>
    <x v="2"/>
    <x v="17"/>
    <x v="23"/>
    <s v="J.Steele"/>
    <s v="STK"/>
    <x v="1"/>
    <n v="88"/>
    <x v="55"/>
  </r>
  <r>
    <x v="2"/>
    <x v="17"/>
    <x v="23"/>
    <s v="S.Ross"/>
    <s v="STK"/>
    <x v="1"/>
    <n v="74"/>
    <x v="39"/>
  </r>
  <r>
    <x v="2"/>
    <x v="17"/>
    <x v="23"/>
    <s v="S.Lycett"/>
    <s v="PTA"/>
    <x v="0"/>
    <n v="102"/>
    <x v="69"/>
  </r>
  <r>
    <x v="2"/>
    <x v="17"/>
    <x v="23"/>
    <s v="D.Mundy"/>
    <s v="FRE"/>
    <x v="0"/>
    <n v="82"/>
    <x v="2"/>
  </r>
  <r>
    <x v="2"/>
    <x v="17"/>
    <x v="23"/>
    <s v="C.Daniel"/>
    <s v="WBD"/>
    <x v="0"/>
    <n v="104"/>
    <x v="91"/>
  </r>
  <r>
    <x v="2"/>
    <x v="17"/>
    <x v="23"/>
    <s v="M.Duncan"/>
    <s v="GEE"/>
    <x v="1"/>
    <n v="106"/>
    <x v="38"/>
  </r>
  <r>
    <x v="2"/>
    <x v="17"/>
    <x v="23"/>
    <s v="T.Stewart"/>
    <s v="GEE"/>
    <x v="2"/>
    <n v="94"/>
    <x v="55"/>
  </r>
  <r>
    <x v="2"/>
    <x v="17"/>
    <x v="23"/>
    <s v="J.Kennedy"/>
    <s v="SYD"/>
    <x v="1"/>
    <n v="105"/>
    <x v="9"/>
  </r>
  <r>
    <x v="2"/>
    <x v="17"/>
    <x v="23"/>
    <s v="D.Shiel"/>
    <s v="ESS"/>
    <x v="1"/>
    <n v="110"/>
    <x v="33"/>
  </r>
  <r>
    <x v="2"/>
    <x v="17"/>
    <x v="23"/>
    <s v="D.MacPherson"/>
    <s v="GCS"/>
    <x v="0"/>
    <n v="81"/>
    <x v="62"/>
  </r>
  <r>
    <x v="2"/>
    <x v="17"/>
    <x v="23"/>
    <s v="B.Hardwick"/>
    <s v="HAW"/>
    <x v="4"/>
    <n v="78"/>
    <x v="44"/>
  </r>
  <r>
    <x v="2"/>
    <x v="17"/>
    <x v="23"/>
    <s v="J.Anderson"/>
    <s v="NTH"/>
    <x v="4"/>
    <n v="90"/>
    <x v="4"/>
  </r>
  <r>
    <x v="2"/>
    <x v="17"/>
    <x v="23"/>
    <s v="A.Brayshaw"/>
    <s v="MEL"/>
    <x v="4"/>
    <n v="73"/>
    <x v="13"/>
  </r>
  <r>
    <x v="2"/>
    <x v="17"/>
    <x v="23"/>
    <s v="R.Lobb"/>
    <s v="FRE"/>
    <x v="4"/>
    <n v="89"/>
    <x v="42"/>
  </r>
  <r>
    <x v="2"/>
    <x v="17"/>
    <x v="22"/>
    <s v="H.McCluggage"/>
    <s v="BRL"/>
    <x v="1"/>
    <n v="106"/>
    <x v="52"/>
  </r>
  <r>
    <x v="2"/>
    <x v="17"/>
    <x v="22"/>
    <s v="M.Robinson"/>
    <s v="BRL"/>
    <x v="0"/>
    <n v="87"/>
    <x v="30"/>
  </r>
  <r>
    <x v="2"/>
    <x v="17"/>
    <x v="22"/>
    <s v="B.McEvoy"/>
    <s v="HAW"/>
    <x v="3"/>
    <n v="101"/>
    <x v="114"/>
  </r>
  <r>
    <x v="2"/>
    <x v="17"/>
    <x v="22"/>
    <s v="C.Wingard"/>
    <s v="HAW"/>
    <x v="0"/>
    <n v="72"/>
    <x v="54"/>
  </r>
  <r>
    <x v="2"/>
    <x v="17"/>
    <x v="22"/>
    <s v="B.Smith"/>
    <s v="ADE"/>
    <x v="2"/>
    <n v="102"/>
    <x v="95"/>
  </r>
  <r>
    <x v="2"/>
    <x v="17"/>
    <x v="22"/>
    <s v="M.Crouch"/>
    <s v="ADE"/>
    <x v="1"/>
    <n v="103"/>
    <x v="83"/>
  </r>
  <r>
    <x v="2"/>
    <x v="17"/>
    <x v="22"/>
    <s v="H.Greenwood"/>
    <s v="ADE"/>
    <x v="1"/>
    <n v="87"/>
    <x v="44"/>
  </r>
  <r>
    <x v="2"/>
    <x v="17"/>
    <x v="22"/>
    <s v="N.Newman"/>
    <s v="CAR"/>
    <x v="2"/>
    <n v="104"/>
    <x v="9"/>
  </r>
  <r>
    <x v="2"/>
    <x v="17"/>
    <x v="22"/>
    <s v="R.Tarrant"/>
    <s v="NTH"/>
    <x v="2"/>
    <n v="94"/>
    <x v="11"/>
  </r>
  <r>
    <x v="2"/>
    <x v="17"/>
    <x v="22"/>
    <s v="S.Higgins"/>
    <s v="NTH"/>
    <x v="1"/>
    <n v="84"/>
    <x v="19"/>
  </r>
  <r>
    <x v="2"/>
    <x v="17"/>
    <x v="22"/>
    <s v="J.Billings"/>
    <s v="STK"/>
    <x v="0"/>
    <n v="102"/>
    <x v="40"/>
  </r>
  <r>
    <x v="2"/>
    <x v="17"/>
    <x v="22"/>
    <s v="B.Hill"/>
    <s v="FRE"/>
    <x v="1"/>
    <n v="83"/>
    <x v="82"/>
  </r>
  <r>
    <x v="2"/>
    <x v="17"/>
    <x v="22"/>
    <s v="J.Macrae"/>
    <s v="WBD"/>
    <x v="1"/>
    <n v="130"/>
    <x v="20"/>
  </r>
  <r>
    <x v="2"/>
    <x v="17"/>
    <x v="22"/>
    <s v="M.Suckling"/>
    <s v="WBD"/>
    <x v="2"/>
    <n v="74"/>
    <x v="77"/>
  </r>
  <r>
    <x v="2"/>
    <x v="17"/>
    <x v="22"/>
    <s v="P.Lipinski"/>
    <s v="WBD"/>
    <x v="0"/>
    <n v="63"/>
    <x v="23"/>
  </r>
  <r>
    <x v="2"/>
    <x v="17"/>
    <x v="22"/>
    <s v="L.Parker"/>
    <s v="SYD"/>
    <x v="1"/>
    <n v="98"/>
    <x v="62"/>
  </r>
  <r>
    <x v="2"/>
    <x v="17"/>
    <x v="22"/>
    <s v="Z.Jones"/>
    <s v="SYD"/>
    <x v="2"/>
    <n v="94"/>
    <x v="83"/>
  </r>
  <r>
    <x v="2"/>
    <x v="17"/>
    <x v="22"/>
    <s v="I.Heeney"/>
    <s v="SYD"/>
    <x v="0"/>
    <n v="93"/>
    <x v="69"/>
  </r>
  <r>
    <x v="2"/>
    <x v="17"/>
    <x v="22"/>
    <s v="J.Pittard"/>
    <s v="NTH"/>
    <x v="4"/>
    <n v="61"/>
    <x v="100"/>
  </r>
  <r>
    <x v="2"/>
    <x v="17"/>
    <x v="22"/>
    <s v="T.Dumont"/>
    <s v="NTH"/>
    <x v="4"/>
    <n v="72"/>
    <x v="17"/>
  </r>
  <r>
    <x v="2"/>
    <x v="17"/>
    <x v="22"/>
    <s v="S.Menegola"/>
    <s v="GEE"/>
    <x v="4"/>
    <n v="74"/>
    <x v="16"/>
  </r>
  <r>
    <x v="2"/>
    <x v="17"/>
    <x v="22"/>
    <s v="A.Miles"/>
    <s v="GCS"/>
    <x v="4"/>
    <n v="98"/>
    <x v="16"/>
  </r>
  <r>
    <x v="2"/>
    <x v="17"/>
    <x v="21"/>
    <s v="T.Phillips"/>
    <s v="COL"/>
    <x v="1"/>
    <n v="97"/>
    <x v="77"/>
  </r>
  <r>
    <x v="2"/>
    <x v="17"/>
    <x v="21"/>
    <s v="N.Vlastuin"/>
    <s v="RIC"/>
    <x v="2"/>
    <n v="84"/>
    <x v="91"/>
  </r>
  <r>
    <x v="2"/>
    <x v="17"/>
    <x v="21"/>
    <s v="J.Riewoldt"/>
    <s v="RIC"/>
    <x v="0"/>
    <n v="66"/>
    <x v="7"/>
  </r>
  <r>
    <x v="2"/>
    <x v="17"/>
    <x v="21"/>
    <s v="H.Andrews"/>
    <s v="BRL"/>
    <x v="2"/>
    <n v="79"/>
    <x v="28"/>
  </r>
  <r>
    <x v="2"/>
    <x v="17"/>
    <x v="21"/>
    <s v="S.Martin"/>
    <s v="BRL"/>
    <x v="3"/>
    <n v="106"/>
    <x v="31"/>
  </r>
  <r>
    <x v="2"/>
    <x v="17"/>
    <x v="21"/>
    <s v="S.Petrevski-Seton"/>
    <s v="CAR"/>
    <x v="0"/>
    <n v="84"/>
    <x v="43"/>
  </r>
  <r>
    <x v="2"/>
    <x v="17"/>
    <x v="21"/>
    <s v="P.Cripps"/>
    <s v="CAR"/>
    <x v="1"/>
    <n v="117"/>
    <x v="51"/>
  </r>
  <r>
    <x v="2"/>
    <x v="17"/>
    <x v="21"/>
    <s v="E.Curnow"/>
    <s v="CAR"/>
    <x v="1"/>
    <n v="90"/>
    <x v="48"/>
  </r>
  <r>
    <x v="2"/>
    <x v="17"/>
    <x v="21"/>
    <s v="J.Ziebell"/>
    <s v="NTH"/>
    <x v="0"/>
    <n v="92"/>
    <x v="82"/>
  </r>
  <r>
    <x v="2"/>
    <x v="17"/>
    <x v="21"/>
    <s v="J.Polec"/>
    <s v="NTH"/>
    <x v="1"/>
    <n v="74"/>
    <x v="74"/>
  </r>
  <r>
    <x v="2"/>
    <x v="17"/>
    <x v="21"/>
    <s v="B.Cunnington"/>
    <s v="NTH"/>
    <x v="1"/>
    <n v="95"/>
    <x v="62"/>
  </r>
  <r>
    <x v="2"/>
    <x v="17"/>
    <x v="21"/>
    <s v="T.Barrass"/>
    <s v="WCE"/>
    <x v="2"/>
    <n v="68"/>
    <x v="92"/>
  </r>
  <r>
    <x v="2"/>
    <x v="17"/>
    <x v="21"/>
    <s v="S.May"/>
    <s v="MEL"/>
    <x v="2"/>
    <n v="74"/>
    <x v="30"/>
  </r>
  <r>
    <x v="2"/>
    <x v="17"/>
    <x v="21"/>
    <s v="N.Haynes"/>
    <s v="GWS"/>
    <x v="2"/>
    <n v="83"/>
    <x v="71"/>
  </r>
  <r>
    <x v="2"/>
    <x v="17"/>
    <x v="21"/>
    <s v="L.Hunter"/>
    <s v="WBD"/>
    <x v="1"/>
    <n v="90"/>
    <x v="120"/>
  </r>
  <r>
    <x v="2"/>
    <x v="17"/>
    <x v="21"/>
    <s v="J.Selwood"/>
    <s v="GEE"/>
    <x v="1"/>
    <n v="90"/>
    <x v="69"/>
  </r>
  <r>
    <x v="2"/>
    <x v="17"/>
    <x v="21"/>
    <s v="T.Hawkins"/>
    <s v="GEE"/>
    <x v="0"/>
    <n v="62"/>
    <x v="1"/>
  </r>
  <r>
    <x v="2"/>
    <x v="17"/>
    <x v="21"/>
    <s v="T.Papley"/>
    <s v="SYD"/>
    <x v="0"/>
    <n v="79"/>
    <x v="0"/>
  </r>
  <r>
    <x v="2"/>
    <x v="17"/>
    <x v="21"/>
    <s v="C.Ellis-Yolmen"/>
    <s v="ADE"/>
    <x v="4"/>
    <n v="103"/>
    <x v="16"/>
  </r>
  <r>
    <x v="2"/>
    <x v="17"/>
    <x v="21"/>
    <s v="N.Fyfe"/>
    <s v="FRE"/>
    <x v="4"/>
    <n v="106"/>
    <x v="16"/>
  </r>
  <r>
    <x v="2"/>
    <x v="17"/>
    <x v="21"/>
    <s v="T.Liberatore"/>
    <s v="WBD"/>
    <x v="4"/>
    <n v="75"/>
    <x v="14"/>
  </r>
  <r>
    <x v="2"/>
    <x v="17"/>
    <x v="21"/>
    <s v="L.Weller"/>
    <s v="GCS"/>
    <x v="4"/>
    <n v="87"/>
    <x v="16"/>
  </r>
  <r>
    <x v="2"/>
    <x v="17"/>
    <x v="19"/>
    <s v="J.De Goey"/>
    <s v="COL"/>
    <x v="0"/>
    <n v="62"/>
    <x v="30"/>
  </r>
  <r>
    <x v="2"/>
    <x v="17"/>
    <x v="19"/>
    <s v="D.Prestia"/>
    <s v="RIC"/>
    <x v="1"/>
    <n v="96"/>
    <x v="63"/>
  </r>
  <r>
    <x v="2"/>
    <x v="17"/>
    <x v="19"/>
    <s v="D.Rich"/>
    <s v="BRL"/>
    <x v="2"/>
    <n v="86"/>
    <x v="85"/>
  </r>
  <r>
    <x v="2"/>
    <x v="17"/>
    <x v="19"/>
    <s v="D.Zorko"/>
    <s v="BRL"/>
    <x v="1"/>
    <n v="122"/>
    <x v="10"/>
  </r>
  <r>
    <x v="2"/>
    <x v="17"/>
    <x v="19"/>
    <s v="R.O'Brien"/>
    <s v="ADE"/>
    <x v="3"/>
    <n v="120"/>
    <x v="59"/>
  </r>
  <r>
    <x v="2"/>
    <x v="17"/>
    <x v="19"/>
    <s v="J.Redden"/>
    <s v="WCE"/>
    <x v="1"/>
    <n v="104"/>
    <x v="47"/>
  </r>
  <r>
    <x v="2"/>
    <x v="17"/>
    <x v="19"/>
    <s v="J.Darling"/>
    <s v="WCE"/>
    <x v="0"/>
    <n v="78"/>
    <x v="41"/>
  </r>
  <r>
    <x v="2"/>
    <x v="17"/>
    <x v="19"/>
    <s v="L.Shuey"/>
    <s v="WCE"/>
    <x v="1"/>
    <n v="113"/>
    <x v="83"/>
  </r>
  <r>
    <x v="2"/>
    <x v="17"/>
    <x v="19"/>
    <s v="J.Viney"/>
    <s v="MEL"/>
    <x v="1"/>
    <n v="102"/>
    <x v="100"/>
  </r>
  <r>
    <x v="2"/>
    <x v="17"/>
    <x v="19"/>
    <s v="J.Gresham"/>
    <s v="STK"/>
    <x v="0"/>
    <n v="86"/>
    <x v="57"/>
  </r>
  <r>
    <x v="2"/>
    <x v="17"/>
    <x v="19"/>
    <s v="R.Gray"/>
    <s v="PTA"/>
    <x v="0"/>
    <n v="95"/>
    <x v="44"/>
  </r>
  <r>
    <x v="2"/>
    <x v="17"/>
    <x v="19"/>
    <s v="J.Hopper"/>
    <s v="GWS"/>
    <x v="1"/>
    <n v="92"/>
    <x v="52"/>
  </r>
  <r>
    <x v="2"/>
    <x v="17"/>
    <x v="19"/>
    <s v="L.Ryan"/>
    <s v="FRE"/>
    <x v="2"/>
    <n v="88"/>
    <x v="65"/>
  </r>
  <r>
    <x v="2"/>
    <x v="17"/>
    <x v="19"/>
    <s v="M.Bontempelli"/>
    <s v="WBD"/>
    <x v="1"/>
    <n v="110"/>
    <x v="39"/>
  </r>
  <r>
    <x v="2"/>
    <x v="17"/>
    <x v="19"/>
    <s v="M.Blicavs"/>
    <s v="GEE"/>
    <x v="2"/>
    <n v="89"/>
    <x v="63"/>
  </r>
  <r>
    <x v="2"/>
    <x v="17"/>
    <x v="19"/>
    <s v="P.Dangerfield"/>
    <s v="GEE"/>
    <x v="0"/>
    <n v="123"/>
    <x v="10"/>
  </r>
  <r>
    <x v="2"/>
    <x v="17"/>
    <x v="19"/>
    <s v="C.Hooker"/>
    <s v="ESS"/>
    <x v="2"/>
    <n v="90"/>
    <x v="94"/>
  </r>
  <r>
    <x v="2"/>
    <x v="17"/>
    <x v="19"/>
    <s v="J.Harbrow"/>
    <s v="GCS"/>
    <x v="2"/>
    <n v="59"/>
    <x v="98"/>
  </r>
  <r>
    <x v="2"/>
    <x v="17"/>
    <x v="19"/>
    <s v="T.Duryea"/>
    <s v="WBD"/>
    <x v="4"/>
    <n v="90"/>
    <x v="91"/>
  </r>
  <r>
    <x v="2"/>
    <x v="17"/>
    <x v="19"/>
    <s v="D.Zaharakis"/>
    <s v="ESS"/>
    <x v="4"/>
    <n v="98"/>
    <x v="82"/>
  </r>
  <r>
    <x v="2"/>
    <x v="17"/>
    <x v="19"/>
    <s v="B.Fiorini"/>
    <s v="GCS"/>
    <x v="4"/>
    <n v="72"/>
    <x v="9"/>
  </r>
  <r>
    <x v="2"/>
    <x v="17"/>
    <x v="19"/>
    <s v="J.Witts"/>
    <s v="GCS"/>
    <x v="4"/>
    <n v="89"/>
    <x v="102"/>
  </r>
  <r>
    <x v="2"/>
    <x v="17"/>
    <x v="20"/>
    <s v="S.Pendlebury"/>
    <s v="COL"/>
    <x v="1"/>
    <n v="103"/>
    <x v="63"/>
  </r>
  <r>
    <x v="2"/>
    <x v="17"/>
    <x v="20"/>
    <s v="B.Ellis"/>
    <s v="RIC"/>
    <x v="2"/>
    <n v="92"/>
    <x v="4"/>
  </r>
  <r>
    <x v="2"/>
    <x v="17"/>
    <x v="20"/>
    <s v="J.Lyons"/>
    <s v="BRL"/>
    <x v="1"/>
    <n v="124"/>
    <x v="139"/>
  </r>
  <r>
    <x v="2"/>
    <x v="17"/>
    <x v="20"/>
    <s v="J.O'Meara"/>
    <s v="HAW"/>
    <x v="1"/>
    <n v="105"/>
    <x v="69"/>
  </r>
  <r>
    <x v="2"/>
    <x v="17"/>
    <x v="20"/>
    <s v="J.Impey"/>
    <s v="HAW"/>
    <x v="0"/>
    <n v="75"/>
    <x v="155"/>
  </r>
  <r>
    <x v="2"/>
    <x v="17"/>
    <x v="20"/>
    <s v="J.Worpel"/>
    <s v="HAW"/>
    <x v="0"/>
    <n v="78"/>
    <x v="62"/>
  </r>
  <r>
    <x v="2"/>
    <x v="17"/>
    <x v="20"/>
    <s v="B.Crouch"/>
    <s v="ADE"/>
    <x v="1"/>
    <n v="124"/>
    <x v="76"/>
  </r>
  <r>
    <x v="2"/>
    <x v="17"/>
    <x v="20"/>
    <s v="L.Casboult"/>
    <s v="CAR"/>
    <x v="0"/>
    <n v="89"/>
    <x v="55"/>
  </r>
  <r>
    <x v="2"/>
    <x v="17"/>
    <x v="20"/>
    <s v="M.Gawn"/>
    <s v="MEL"/>
    <x v="3"/>
    <n v="124"/>
    <x v="27"/>
  </r>
  <r>
    <x v="2"/>
    <x v="17"/>
    <x v="20"/>
    <s v="D.Byrne-Jones"/>
    <s v="PTA"/>
    <x v="2"/>
    <n v="100"/>
    <x v="9"/>
  </r>
  <r>
    <x v="2"/>
    <x v="17"/>
    <x v="20"/>
    <s v="L.Whitfield"/>
    <s v="GWS"/>
    <x v="2"/>
    <n v="116"/>
    <x v="15"/>
  </r>
  <r>
    <x v="2"/>
    <x v="17"/>
    <x v="20"/>
    <s v="J.Cameron"/>
    <s v="GWS"/>
    <x v="0"/>
    <n v="76"/>
    <x v="5"/>
  </r>
  <r>
    <x v="2"/>
    <x v="17"/>
    <x v="20"/>
    <s v="G.Hewett"/>
    <s v="SYD"/>
    <x v="1"/>
    <n v="88"/>
    <x v="33"/>
  </r>
  <r>
    <x v="2"/>
    <x v="17"/>
    <x v="20"/>
    <s v="D.Rampe"/>
    <s v="SYD"/>
    <x v="2"/>
    <n v="104"/>
    <x v="19"/>
  </r>
  <r>
    <x v="2"/>
    <x v="17"/>
    <x v="20"/>
    <s v="Z.Merrett"/>
    <s v="ESS"/>
    <x v="1"/>
    <n v="94"/>
    <x v="20"/>
  </r>
  <r>
    <x v="2"/>
    <x v="17"/>
    <x v="20"/>
    <s v="A.Saad"/>
    <s v="ESS"/>
    <x v="2"/>
    <n v="80"/>
    <x v="82"/>
  </r>
  <r>
    <x v="2"/>
    <x v="17"/>
    <x v="20"/>
    <s v="D.Swallow"/>
    <s v="GCS"/>
    <x v="1"/>
    <n v="79"/>
    <x v="108"/>
  </r>
  <r>
    <x v="2"/>
    <x v="17"/>
    <x v="20"/>
    <s v="S.Day"/>
    <s v="GCS"/>
    <x v="0"/>
    <n v="88"/>
    <x v="82"/>
  </r>
  <r>
    <x v="2"/>
    <x v="17"/>
    <x v="20"/>
    <s v="J.Caddy"/>
    <s v="RIC"/>
    <x v="4"/>
    <n v="78"/>
    <x v="16"/>
  </r>
  <r>
    <x v="2"/>
    <x v="17"/>
    <x v="20"/>
    <s v="D.Hannebery"/>
    <s v="STK"/>
    <x v="4"/>
    <n v="62"/>
    <x v="16"/>
  </r>
  <r>
    <x v="2"/>
    <x v="17"/>
    <x v="20"/>
    <s v="J.Finlayson"/>
    <s v="GWS"/>
    <x v="4"/>
    <n v="60"/>
    <x v="19"/>
  </r>
  <r>
    <x v="2"/>
    <x v="17"/>
    <x v="20"/>
    <s v="C.Mills"/>
    <s v="SYD"/>
    <x v="4"/>
    <n v="98"/>
    <x v="63"/>
  </r>
  <r>
    <x v="2"/>
    <x v="17"/>
    <x v="18"/>
    <s v="S.Sidebottom"/>
    <s v="COL"/>
    <x v="1"/>
    <n v="87"/>
    <x v="2"/>
  </r>
  <r>
    <x v="2"/>
    <x v="17"/>
    <x v="18"/>
    <s v="R.Henderson"/>
    <s v="HAW"/>
    <x v="1"/>
    <n v="80"/>
    <x v="7"/>
  </r>
  <r>
    <x v="2"/>
    <x v="17"/>
    <x v="18"/>
    <s v="W.Milera"/>
    <s v="ADE"/>
    <x v="2"/>
    <n v="63"/>
    <x v="29"/>
  </r>
  <r>
    <x v="2"/>
    <x v="17"/>
    <x v="18"/>
    <s v="T.Lynch"/>
    <s v="ADE"/>
    <x v="0"/>
    <n v="96"/>
    <x v="6"/>
  </r>
  <r>
    <x v="2"/>
    <x v="17"/>
    <x v="18"/>
    <s v="R.Sloane"/>
    <s v="ADE"/>
    <x v="1"/>
    <n v="101"/>
    <x v="51"/>
  </r>
  <r>
    <x v="2"/>
    <x v="17"/>
    <x v="18"/>
    <s v="M.Kreuzer"/>
    <s v="CAR"/>
    <x v="3"/>
    <n v="94"/>
    <x v="92"/>
  </r>
  <r>
    <x v="2"/>
    <x v="17"/>
    <x v="18"/>
    <s v="J.Macmillan"/>
    <s v="NTH"/>
    <x v="2"/>
    <n v="77"/>
    <x v="102"/>
  </r>
  <r>
    <x v="2"/>
    <x v="17"/>
    <x v="18"/>
    <s v="A.Gaff"/>
    <s v="WCE"/>
    <x v="1"/>
    <n v="100"/>
    <x v="60"/>
  </r>
  <r>
    <x v="2"/>
    <x v="17"/>
    <x v="18"/>
    <s v="C.Oliver"/>
    <s v="MEL"/>
    <x v="1"/>
    <n v="120"/>
    <x v="123"/>
  </r>
  <r>
    <x v="2"/>
    <x v="17"/>
    <x v="18"/>
    <s v="C.Salem"/>
    <s v="MEL"/>
    <x v="2"/>
    <n v="97"/>
    <x v="68"/>
  </r>
  <r>
    <x v="2"/>
    <x v="17"/>
    <x v="18"/>
    <s v="R.Marshall"/>
    <s v="STK"/>
    <x v="0"/>
    <n v="113"/>
    <x v="101"/>
  </r>
  <r>
    <x v="2"/>
    <x v="17"/>
    <x v="18"/>
    <s v="T.Rockliff"/>
    <s v="PTA"/>
    <x v="1"/>
    <n v="85"/>
    <x v="85"/>
  </r>
  <r>
    <x v="2"/>
    <x v="17"/>
    <x v="18"/>
    <s v="H.Hartlett"/>
    <s v="PTA"/>
    <x v="2"/>
    <n v="82"/>
    <x v="50"/>
  </r>
  <r>
    <x v="2"/>
    <x v="17"/>
    <x v="18"/>
    <s v="T.Boak"/>
    <s v="PTA"/>
    <x v="0"/>
    <n v="117"/>
    <x v="63"/>
  </r>
  <r>
    <x v="2"/>
    <x v="17"/>
    <x v="18"/>
    <s v="H.Perryman"/>
    <s v="GWS"/>
    <x v="2"/>
    <n v="71"/>
    <x v="61"/>
  </r>
  <r>
    <x v="2"/>
    <x v="17"/>
    <x v="18"/>
    <s v="T.Taranto"/>
    <s v="GWS"/>
    <x v="1"/>
    <n v="102"/>
    <x v="40"/>
  </r>
  <r>
    <x v="2"/>
    <x v="17"/>
    <x v="18"/>
    <s v="T.Kelly"/>
    <s v="GEE"/>
    <x v="0"/>
    <n v="85"/>
    <x v="11"/>
  </r>
  <r>
    <x v="2"/>
    <x v="17"/>
    <x v="18"/>
    <s v="D.Parish"/>
    <s v="ESS"/>
    <x v="0"/>
    <n v="91"/>
    <x v="17"/>
  </r>
  <r>
    <x v="2"/>
    <x v="17"/>
    <x v="18"/>
    <s v="S.Bolton"/>
    <s v="RIC"/>
    <x v="4"/>
    <n v="80"/>
    <x v="55"/>
  </r>
  <r>
    <x v="2"/>
    <x v="17"/>
    <x v="18"/>
    <s v="L.McCarthy"/>
    <s v="BRL"/>
    <x v="4"/>
    <n v="78"/>
    <x v="45"/>
  </r>
  <r>
    <x v="2"/>
    <x v="17"/>
    <x v="18"/>
    <s v="A.Aliir"/>
    <s v="SYD"/>
    <x v="4"/>
    <n v="83"/>
    <x v="96"/>
  </r>
  <r>
    <x v="2"/>
    <x v="17"/>
    <x v="18"/>
    <s v="S.Reid"/>
    <s v="SYD"/>
    <x v="4"/>
    <n v="87"/>
    <x v="102"/>
  </r>
  <r>
    <x v="2"/>
    <x v="17"/>
    <x v="17"/>
    <s v="A.Treloar"/>
    <s v="COL"/>
    <x v="1"/>
    <n v="123"/>
    <x v="48"/>
  </r>
  <r>
    <x v="2"/>
    <x v="17"/>
    <x v="17"/>
    <s v="S.Edwards"/>
    <s v="RIC"/>
    <x v="0"/>
    <n v="68"/>
    <x v="51"/>
  </r>
  <r>
    <x v="2"/>
    <x v="17"/>
    <x v="17"/>
    <s v="T.Cotchin"/>
    <s v="RIC"/>
    <x v="1"/>
    <n v="96"/>
    <x v="52"/>
  </r>
  <r>
    <x v="2"/>
    <x v="17"/>
    <x v="17"/>
    <s v="D.Martin"/>
    <s v="RIC"/>
    <x v="1"/>
    <n v="85"/>
    <x v="2"/>
  </r>
  <r>
    <x v="2"/>
    <x v="17"/>
    <x v="17"/>
    <s v="L.Neale"/>
    <s v="BRL"/>
    <x v="1"/>
    <n v="114"/>
    <x v="19"/>
  </r>
  <r>
    <x v="2"/>
    <x v="17"/>
    <x v="17"/>
    <s v="C.Cameron"/>
    <s v="BRL"/>
    <x v="0"/>
    <n v="87"/>
    <x v="82"/>
  </r>
  <r>
    <x v="2"/>
    <x v="17"/>
    <x v="17"/>
    <s v="T.Goldstein"/>
    <s v="NTH"/>
    <x v="3"/>
    <n v="130"/>
    <x v="22"/>
  </r>
  <r>
    <x v="2"/>
    <x v="17"/>
    <x v="17"/>
    <s v="B.Sheppard"/>
    <s v="WCE"/>
    <x v="2"/>
    <n v="90"/>
    <x v="3"/>
  </r>
  <r>
    <x v="2"/>
    <x v="17"/>
    <x v="17"/>
    <s v="D.Sheed"/>
    <s v="WCE"/>
    <x v="1"/>
    <n v="107"/>
    <x v="26"/>
  </r>
  <r>
    <x v="2"/>
    <x v="17"/>
    <x v="17"/>
    <s v="J.McGovern"/>
    <s v="WCE"/>
    <x v="2"/>
    <n v="95"/>
    <x v="7"/>
  </r>
  <r>
    <x v="2"/>
    <x v="17"/>
    <x v="17"/>
    <s v="L.Dunstan"/>
    <s v="STK"/>
    <x v="1"/>
    <n v="109"/>
    <x v="12"/>
  </r>
  <r>
    <x v="2"/>
    <x v="17"/>
    <x v="17"/>
    <s v="J.Westhoff"/>
    <s v="PTA"/>
    <x v="0"/>
    <n v="75"/>
    <x v="54"/>
  </r>
  <r>
    <x v="2"/>
    <x v="17"/>
    <x v="17"/>
    <s v="H.Shaw"/>
    <s v="GWS"/>
    <x v="2"/>
    <n v="56"/>
    <x v="4"/>
  </r>
  <r>
    <x v="2"/>
    <x v="17"/>
    <x v="17"/>
    <s v="C.Blakely"/>
    <s v="FRE"/>
    <x v="2"/>
    <n v="75"/>
    <x v="11"/>
  </r>
  <r>
    <x v="2"/>
    <x v="17"/>
    <x v="17"/>
    <s v="J.Johannisen"/>
    <s v="WBD"/>
    <x v="2"/>
    <n v="71"/>
    <x v="73"/>
  </r>
  <r>
    <x v="2"/>
    <x v="17"/>
    <x v="17"/>
    <s v="G.Ablett"/>
    <s v="GEE"/>
    <x v="1"/>
    <n v="75"/>
    <x v="83"/>
  </r>
  <r>
    <x v="2"/>
    <x v="17"/>
    <x v="17"/>
    <s v="L.Dahlhaus"/>
    <s v="GEE"/>
    <x v="0"/>
    <n v="70"/>
    <x v="6"/>
  </r>
  <r>
    <x v="2"/>
    <x v="17"/>
    <x v="17"/>
    <s v="K.Langford"/>
    <s v="ESS"/>
    <x v="0"/>
    <n v="68"/>
    <x v="73"/>
  </r>
  <r>
    <x v="2"/>
    <x v="17"/>
    <x v="17"/>
    <s v="A.Witherden"/>
    <s v="BRL"/>
    <x v="4"/>
    <n v="65"/>
    <x v="30"/>
  </r>
  <r>
    <x v="2"/>
    <x v="17"/>
    <x v="17"/>
    <s v="J.Berry"/>
    <s v="BRL"/>
    <x v="4"/>
    <n v="74"/>
    <x v="100"/>
  </r>
  <r>
    <x v="2"/>
    <x v="17"/>
    <x v="17"/>
    <s v="D.Houston"/>
    <s v="PTA"/>
    <x v="4"/>
    <n v="77"/>
    <x v="29"/>
  </r>
  <r>
    <x v="2"/>
    <x v="17"/>
    <x v="17"/>
    <s v="L.Franklin"/>
    <s v="SYD"/>
    <x v="4"/>
    <n v="61"/>
    <x v="16"/>
  </r>
  <r>
    <x v="2"/>
    <x v="18"/>
    <x v="16"/>
    <s v="J.Sicily"/>
    <s v="HAW"/>
    <x v="2"/>
    <n v="113"/>
    <x v="3"/>
  </r>
  <r>
    <x v="2"/>
    <x v="18"/>
    <x v="16"/>
    <s v="L.Shiels"/>
    <s v="HAW"/>
    <x v="1"/>
    <n v="85"/>
    <x v="67"/>
  </r>
  <r>
    <x v="2"/>
    <x v="18"/>
    <x v="16"/>
    <s v="J.Simpkin"/>
    <s v="NTH"/>
    <x v="0"/>
    <n v="71"/>
    <x v="50"/>
  </r>
  <r>
    <x v="2"/>
    <x v="18"/>
    <x v="16"/>
    <s v="D.Heppell"/>
    <s v="ESS"/>
    <x v="1"/>
    <n v="113"/>
    <x v="16"/>
  </r>
  <r>
    <x v="2"/>
    <x v="18"/>
    <x v="16"/>
    <s v="K.Amon"/>
    <s v="PTA"/>
    <x v="1"/>
    <n v="84"/>
    <x v="9"/>
  </r>
  <r>
    <x v="2"/>
    <x v="18"/>
    <x v="16"/>
    <s v="J.Lloyd"/>
    <s v="SYD"/>
    <x v="2"/>
    <n v="100"/>
    <x v="64"/>
  </r>
  <r>
    <x v="2"/>
    <x v="18"/>
    <x v="16"/>
    <s v="Z.Williams"/>
    <s v="GWS"/>
    <x v="2"/>
    <n v="102"/>
    <x v="39"/>
  </r>
  <r>
    <x v="2"/>
    <x v="18"/>
    <x v="16"/>
    <s v="P.Davis"/>
    <s v="GWS"/>
    <x v="2"/>
    <n v="76"/>
    <x v="33"/>
  </r>
  <r>
    <x v="2"/>
    <x v="18"/>
    <x v="16"/>
    <s v="T.Greene"/>
    <s v="GWS"/>
    <x v="0"/>
    <n v="97"/>
    <x v="12"/>
  </r>
  <r>
    <x v="2"/>
    <x v="18"/>
    <x v="16"/>
    <s v="E.Langdon"/>
    <s v="FRE"/>
    <x v="1"/>
    <n v="68"/>
    <x v="28"/>
  </r>
  <r>
    <x v="2"/>
    <x v="18"/>
    <x v="16"/>
    <s v="M.Walters"/>
    <s v="FRE"/>
    <x v="0"/>
    <n v="87"/>
    <x v="40"/>
  </r>
  <r>
    <x v="2"/>
    <x v="18"/>
    <x v="16"/>
    <s v="Z.Smith"/>
    <s v="GEE"/>
    <x v="3"/>
    <n v="73"/>
    <x v="61"/>
  </r>
  <r>
    <x v="2"/>
    <x v="18"/>
    <x v="16"/>
    <s v="C.Petracca"/>
    <s v="MEL"/>
    <x v="0"/>
    <n v="76"/>
    <x v="64"/>
  </r>
  <r>
    <x v="2"/>
    <x v="18"/>
    <x v="16"/>
    <s v="J.Harmes"/>
    <s v="MEL"/>
    <x v="1"/>
    <n v="96"/>
    <x v="12"/>
  </r>
  <r>
    <x v="2"/>
    <x v="18"/>
    <x v="16"/>
    <s v="P.Seedsman"/>
    <s v="ADE"/>
    <x v="1"/>
    <n v="78"/>
    <x v="6"/>
  </r>
  <r>
    <x v="2"/>
    <x v="18"/>
    <x v="16"/>
    <s v="J.Crisp"/>
    <s v="COL"/>
    <x v="2"/>
    <n v="96"/>
    <x v="49"/>
  </r>
  <r>
    <x v="2"/>
    <x v="18"/>
    <x v="16"/>
    <s v="M.Murphy"/>
    <s v="CAR"/>
    <x v="1"/>
    <n v="111"/>
    <x v="10"/>
  </r>
  <r>
    <x v="2"/>
    <x v="18"/>
    <x v="16"/>
    <s v="J.Dunkley"/>
    <s v="WBD"/>
    <x v="0"/>
    <n v="147"/>
    <x v="64"/>
  </r>
  <r>
    <x v="2"/>
    <x v="18"/>
    <x v="16"/>
    <s v="O.Wines"/>
    <s v="PTA"/>
    <x v="4"/>
    <n v="73"/>
    <x v="16"/>
  </r>
  <r>
    <x v="2"/>
    <x v="18"/>
    <x v="16"/>
    <s v="J.Kelly"/>
    <s v="GWS"/>
    <x v="4"/>
    <n v="108"/>
    <x v="16"/>
  </r>
  <r>
    <x v="2"/>
    <x v="18"/>
    <x v="16"/>
    <s v="T.Adams"/>
    <s v="COL"/>
    <x v="4"/>
    <n v="96"/>
    <x v="16"/>
  </r>
  <r>
    <x v="2"/>
    <x v="18"/>
    <x v="16"/>
    <s v="S.Hurn"/>
    <s v="WCE"/>
    <x v="4"/>
    <n v="84"/>
    <x v="16"/>
  </r>
  <r>
    <x v="2"/>
    <x v="18"/>
    <x v="22"/>
    <s v="L.Breust"/>
    <s v="HAW"/>
    <x v="0"/>
    <n v="86"/>
    <x v="146"/>
  </r>
  <r>
    <x v="2"/>
    <x v="18"/>
    <x v="22"/>
    <s v="C.Wingard"/>
    <s v="HAW"/>
    <x v="0"/>
    <n v="79"/>
    <x v="55"/>
  </r>
  <r>
    <x v="2"/>
    <x v="18"/>
    <x v="22"/>
    <s v="B.McEvoy"/>
    <s v="HAW"/>
    <x v="3"/>
    <n v="88"/>
    <x v="131"/>
  </r>
  <r>
    <x v="2"/>
    <x v="18"/>
    <x v="22"/>
    <s v="R.Tarrant"/>
    <s v="NTH"/>
    <x v="2"/>
    <n v="125"/>
    <x v="50"/>
  </r>
  <r>
    <x v="2"/>
    <x v="18"/>
    <x v="22"/>
    <s v="S.Higgins"/>
    <s v="NTH"/>
    <x v="1"/>
    <n v="73"/>
    <x v="91"/>
  </r>
  <r>
    <x v="2"/>
    <x v="18"/>
    <x v="22"/>
    <s v="J.Pittard"/>
    <s v="NTH"/>
    <x v="2"/>
    <n v="70"/>
    <x v="92"/>
  </r>
  <r>
    <x v="2"/>
    <x v="18"/>
    <x v="22"/>
    <s v="Z.Jones"/>
    <s v="SYD"/>
    <x v="2"/>
    <n v="100"/>
    <x v="24"/>
  </r>
  <r>
    <x v="2"/>
    <x v="18"/>
    <x v="22"/>
    <s v="L.Parker"/>
    <s v="SYD"/>
    <x v="1"/>
    <n v="94"/>
    <x v="17"/>
  </r>
  <r>
    <x v="2"/>
    <x v="18"/>
    <x v="22"/>
    <s v="I.Heeney"/>
    <s v="SYD"/>
    <x v="0"/>
    <n v="96"/>
    <x v="62"/>
  </r>
  <r>
    <x v="2"/>
    <x v="18"/>
    <x v="22"/>
    <s v="B.Hill"/>
    <s v="FRE"/>
    <x v="1"/>
    <n v="77"/>
    <x v="77"/>
  </r>
  <r>
    <x v="2"/>
    <x v="18"/>
    <x v="22"/>
    <s v="B.Smith"/>
    <s v="ADE"/>
    <x v="2"/>
    <n v="109"/>
    <x v="3"/>
  </r>
  <r>
    <x v="2"/>
    <x v="18"/>
    <x v="22"/>
    <s v="M.Crouch"/>
    <s v="ADE"/>
    <x v="1"/>
    <n v="105"/>
    <x v="17"/>
  </r>
  <r>
    <x v="2"/>
    <x v="18"/>
    <x v="22"/>
    <s v="J.Billings"/>
    <s v="STK"/>
    <x v="0"/>
    <n v="96"/>
    <x v="82"/>
  </r>
  <r>
    <x v="2"/>
    <x v="18"/>
    <x v="22"/>
    <s v="A.Miles"/>
    <s v="GCS"/>
    <x v="1"/>
    <n v="93"/>
    <x v="57"/>
  </r>
  <r>
    <x v="2"/>
    <x v="18"/>
    <x v="22"/>
    <s v="N.Newman"/>
    <s v="CAR"/>
    <x v="2"/>
    <n v="102"/>
    <x v="102"/>
  </r>
  <r>
    <x v="2"/>
    <x v="18"/>
    <x v="22"/>
    <s v="H.McCluggage"/>
    <s v="BRL"/>
    <x v="1"/>
    <n v="85"/>
    <x v="38"/>
  </r>
  <r>
    <x v="2"/>
    <x v="18"/>
    <x v="22"/>
    <s v="M.Robinson"/>
    <s v="BRL"/>
    <x v="0"/>
    <n v="97"/>
    <x v="35"/>
  </r>
  <r>
    <x v="2"/>
    <x v="18"/>
    <x v="22"/>
    <s v="J.Macrae"/>
    <s v="WBD"/>
    <x v="1"/>
    <n v="149"/>
    <x v="93"/>
  </r>
  <r>
    <x v="2"/>
    <x v="18"/>
    <x v="22"/>
    <s v="T.Dumont"/>
    <s v="NTH"/>
    <x v="4"/>
    <n v="87"/>
    <x v="8"/>
  </r>
  <r>
    <x v="2"/>
    <x v="18"/>
    <x v="22"/>
    <s v="S.Menegola"/>
    <s v="GEE"/>
    <x v="4"/>
    <n v="88"/>
    <x v="16"/>
  </r>
  <r>
    <x v="2"/>
    <x v="18"/>
    <x v="22"/>
    <s v="H.Greenwood"/>
    <s v="ADE"/>
    <x v="4"/>
    <n v="83"/>
    <x v="16"/>
  </r>
  <r>
    <x v="2"/>
    <x v="18"/>
    <x v="22"/>
    <s v="M.Suckling"/>
    <s v="WBD"/>
    <x v="4"/>
    <n v="70"/>
    <x v="16"/>
  </r>
  <r>
    <x v="2"/>
    <x v="18"/>
    <x v="23"/>
    <s v="D.Shiel"/>
    <s v="ESS"/>
    <x v="1"/>
    <n v="103"/>
    <x v="81"/>
  </r>
  <r>
    <x v="2"/>
    <x v="18"/>
    <x v="23"/>
    <s v="S.Lycett"/>
    <s v="PTA"/>
    <x v="0"/>
    <n v="111"/>
    <x v="32"/>
  </r>
  <r>
    <x v="2"/>
    <x v="18"/>
    <x v="23"/>
    <s v="J.Kennedy"/>
    <s v="SYD"/>
    <x v="1"/>
    <n v="107"/>
    <x v="72"/>
  </r>
  <r>
    <x v="2"/>
    <x v="18"/>
    <x v="23"/>
    <s v="D.Mundy"/>
    <s v="FRE"/>
    <x v="0"/>
    <n v="98"/>
    <x v="85"/>
  </r>
  <r>
    <x v="2"/>
    <x v="18"/>
    <x v="23"/>
    <s v="T.Stewart"/>
    <s v="GEE"/>
    <x v="2"/>
    <n v="74"/>
    <x v="11"/>
  </r>
  <r>
    <x v="2"/>
    <x v="18"/>
    <x v="23"/>
    <s v="M.Duncan"/>
    <s v="GEE"/>
    <x v="1"/>
    <n v="99"/>
    <x v="72"/>
  </r>
  <r>
    <x v="2"/>
    <x v="18"/>
    <x v="23"/>
    <s v="B.Houli"/>
    <s v="RIC"/>
    <x v="2"/>
    <n v="96"/>
    <x v="57"/>
  </r>
  <r>
    <x v="2"/>
    <x v="18"/>
    <x v="23"/>
    <s v="K.Lambert"/>
    <s v="RIC"/>
    <x v="0"/>
    <n v="99"/>
    <x v="8"/>
  </r>
  <r>
    <x v="2"/>
    <x v="18"/>
    <x v="23"/>
    <s v="R.Laird"/>
    <s v="ADE"/>
    <x v="2"/>
    <n v="91"/>
    <x v="19"/>
  </r>
  <r>
    <x v="2"/>
    <x v="18"/>
    <x v="23"/>
    <s v="S.Ross"/>
    <s v="STK"/>
    <x v="1"/>
    <n v="89"/>
    <x v="147"/>
  </r>
  <r>
    <x v="2"/>
    <x v="18"/>
    <x v="23"/>
    <s v="J.Steele"/>
    <s v="STK"/>
    <x v="1"/>
    <n v="72"/>
    <x v="37"/>
  </r>
  <r>
    <x v="2"/>
    <x v="18"/>
    <x v="23"/>
    <s v="S.Savage"/>
    <s v="STK"/>
    <x v="2"/>
    <n v="87"/>
    <x v="77"/>
  </r>
  <r>
    <x v="2"/>
    <x v="18"/>
    <x v="23"/>
    <s v="B.Grundy"/>
    <s v="COL"/>
    <x v="3"/>
    <n v="136"/>
    <x v="65"/>
  </r>
  <r>
    <x v="2"/>
    <x v="18"/>
    <x v="23"/>
    <s v="D.MacPherson"/>
    <s v="GCS"/>
    <x v="0"/>
    <n v="90"/>
    <x v="11"/>
  </r>
  <r>
    <x v="2"/>
    <x v="18"/>
    <x v="23"/>
    <s v="S.Walsh"/>
    <s v="CAR"/>
    <x v="1"/>
    <n v="87"/>
    <x v="42"/>
  </r>
  <r>
    <x v="2"/>
    <x v="18"/>
    <x v="23"/>
    <s v="K.Simpson"/>
    <s v="CAR"/>
    <x v="2"/>
    <n v="96"/>
    <x v="41"/>
  </r>
  <r>
    <x v="2"/>
    <x v="18"/>
    <x v="23"/>
    <s v="E.Yeo"/>
    <s v="WCE"/>
    <x v="1"/>
    <n v="107"/>
    <x v="81"/>
  </r>
  <r>
    <x v="2"/>
    <x v="18"/>
    <x v="23"/>
    <s v="C.Daniel"/>
    <s v="WBD"/>
    <x v="0"/>
    <n v="103"/>
    <x v="12"/>
  </r>
  <r>
    <x v="2"/>
    <x v="18"/>
    <x v="23"/>
    <s v="J.Anderson"/>
    <s v="NTH"/>
    <x v="4"/>
    <n v="79"/>
    <x v="74"/>
  </r>
  <r>
    <x v="2"/>
    <x v="18"/>
    <x v="23"/>
    <s v="R.Lobb"/>
    <s v="FRE"/>
    <x v="4"/>
    <n v="76"/>
    <x v="74"/>
  </r>
  <r>
    <x v="2"/>
    <x v="18"/>
    <x v="23"/>
    <s v="C.Guthrie"/>
    <s v="GEE"/>
    <x v="4"/>
    <n v="69"/>
    <x v="74"/>
  </r>
  <r>
    <x v="2"/>
    <x v="18"/>
    <x v="23"/>
    <s v="A.Brayshaw"/>
    <s v="MEL"/>
    <x v="4"/>
    <n v="60"/>
    <x v="61"/>
  </r>
  <r>
    <x v="2"/>
    <x v="18"/>
    <x v="20"/>
    <s v="J.Worpel"/>
    <s v="HAW"/>
    <x v="0"/>
    <n v="95"/>
    <x v="10"/>
  </r>
  <r>
    <x v="2"/>
    <x v="18"/>
    <x v="20"/>
    <s v="J.O'Meara"/>
    <s v="HAW"/>
    <x v="1"/>
    <n v="87"/>
    <x v="99"/>
  </r>
  <r>
    <x v="2"/>
    <x v="18"/>
    <x v="20"/>
    <s v="A.Saad"/>
    <s v="ESS"/>
    <x v="2"/>
    <n v="79"/>
    <x v="83"/>
  </r>
  <r>
    <x v="2"/>
    <x v="18"/>
    <x v="20"/>
    <s v="Z.Merrett"/>
    <s v="ESS"/>
    <x v="1"/>
    <n v="101"/>
    <x v="64"/>
  </r>
  <r>
    <x v="2"/>
    <x v="18"/>
    <x v="20"/>
    <s v="D.Byrne-Jones"/>
    <s v="PTA"/>
    <x v="2"/>
    <n v="87"/>
    <x v="96"/>
  </r>
  <r>
    <x v="2"/>
    <x v="18"/>
    <x v="20"/>
    <s v="D.Rampe"/>
    <s v="SYD"/>
    <x v="2"/>
    <n v="89"/>
    <x v="43"/>
  </r>
  <r>
    <x v="2"/>
    <x v="18"/>
    <x v="20"/>
    <s v="G.Hewett"/>
    <s v="SYD"/>
    <x v="1"/>
    <n v="85"/>
    <x v="85"/>
  </r>
  <r>
    <x v="2"/>
    <x v="18"/>
    <x v="20"/>
    <s v="L.Whitfield"/>
    <s v="GWS"/>
    <x v="2"/>
    <n v="89"/>
    <x v="83"/>
  </r>
  <r>
    <x v="2"/>
    <x v="18"/>
    <x v="20"/>
    <s v="J.Cameron"/>
    <s v="GWS"/>
    <x v="0"/>
    <n v="89"/>
    <x v="91"/>
  </r>
  <r>
    <x v="2"/>
    <x v="18"/>
    <x v="20"/>
    <s v="M.Gawn"/>
    <s v="MEL"/>
    <x v="3"/>
    <n v="130"/>
    <x v="107"/>
  </r>
  <r>
    <x v="2"/>
    <x v="18"/>
    <x v="20"/>
    <s v="B.Ellis"/>
    <s v="RIC"/>
    <x v="2"/>
    <n v="77"/>
    <x v="61"/>
  </r>
  <r>
    <x v="2"/>
    <x v="18"/>
    <x v="20"/>
    <s v="T.Lynch"/>
    <s v="RIC"/>
    <x v="0"/>
    <n v="96"/>
    <x v="27"/>
  </r>
  <r>
    <x v="2"/>
    <x v="18"/>
    <x v="20"/>
    <s v="B.Crouch"/>
    <s v="ADE"/>
    <x v="1"/>
    <n v="97"/>
    <x v="24"/>
  </r>
  <r>
    <x v="2"/>
    <x v="18"/>
    <x v="20"/>
    <s v="S.Pendlebury"/>
    <s v="COL"/>
    <x v="1"/>
    <n v="108"/>
    <x v="85"/>
  </r>
  <r>
    <x v="2"/>
    <x v="18"/>
    <x v="20"/>
    <s v="D.Swallow"/>
    <s v="GCS"/>
    <x v="1"/>
    <n v="90"/>
    <x v="43"/>
  </r>
  <r>
    <x v="2"/>
    <x v="18"/>
    <x v="20"/>
    <s v="S.Day"/>
    <s v="GCS"/>
    <x v="0"/>
    <n v="72"/>
    <x v="21"/>
  </r>
  <r>
    <x v="2"/>
    <x v="18"/>
    <x v="20"/>
    <s v="L.Casboult"/>
    <s v="CAR"/>
    <x v="0"/>
    <n v="84"/>
    <x v="83"/>
  </r>
  <r>
    <x v="2"/>
    <x v="18"/>
    <x v="20"/>
    <s v="J.Lyons"/>
    <s v="BRL"/>
    <x v="1"/>
    <n v="96"/>
    <x v="31"/>
  </r>
  <r>
    <x v="2"/>
    <x v="18"/>
    <x v="20"/>
    <s v="C.Mills"/>
    <s v="SYD"/>
    <x v="4"/>
    <n v="89"/>
    <x v="9"/>
  </r>
  <r>
    <x v="2"/>
    <x v="18"/>
    <x v="20"/>
    <s v="J.Finlayson"/>
    <s v="GWS"/>
    <x v="4"/>
    <n v="62"/>
    <x v="3"/>
  </r>
  <r>
    <x v="2"/>
    <x v="18"/>
    <x v="20"/>
    <s v="J.Caddy"/>
    <s v="RIC"/>
    <x v="4"/>
    <n v="70"/>
    <x v="16"/>
  </r>
  <r>
    <x v="2"/>
    <x v="18"/>
    <x v="20"/>
    <s v="D.Hannebery"/>
    <s v="STK"/>
    <x v="4"/>
    <n v="63"/>
    <x v="16"/>
  </r>
  <r>
    <x v="2"/>
    <x v="18"/>
    <x v="21"/>
    <s v="G.Birchall"/>
    <s v="HAW"/>
    <x v="2"/>
    <n v="66"/>
    <x v="9"/>
  </r>
  <r>
    <x v="2"/>
    <x v="18"/>
    <x v="21"/>
    <s v="J.Ziebell"/>
    <s v="NTH"/>
    <x v="0"/>
    <n v="90"/>
    <x v="39"/>
  </r>
  <r>
    <x v="2"/>
    <x v="18"/>
    <x v="21"/>
    <s v="B.Cunnington"/>
    <s v="NTH"/>
    <x v="1"/>
    <n v="106"/>
    <x v="69"/>
  </r>
  <r>
    <x v="2"/>
    <x v="18"/>
    <x v="21"/>
    <s v="T.Papley"/>
    <s v="SYD"/>
    <x v="0"/>
    <n v="59"/>
    <x v="160"/>
  </r>
  <r>
    <x v="2"/>
    <x v="18"/>
    <x v="21"/>
    <s v="N.Haynes"/>
    <s v="GWS"/>
    <x v="2"/>
    <n v="84"/>
    <x v="69"/>
  </r>
  <r>
    <x v="2"/>
    <x v="18"/>
    <x v="21"/>
    <s v="H.Himmelberg"/>
    <s v="GWS"/>
    <x v="0"/>
    <n v="86"/>
    <x v="94"/>
  </r>
  <r>
    <x v="2"/>
    <x v="18"/>
    <x v="21"/>
    <s v="N.Fyfe"/>
    <s v="FRE"/>
    <x v="1"/>
    <n v="114"/>
    <x v="2"/>
  </r>
  <r>
    <x v="2"/>
    <x v="18"/>
    <x v="21"/>
    <s v="J.Selwood"/>
    <s v="GEE"/>
    <x v="1"/>
    <n v="90"/>
    <x v="113"/>
  </r>
  <r>
    <x v="2"/>
    <x v="18"/>
    <x v="21"/>
    <s v="N.Vlastuin"/>
    <s v="RIC"/>
    <x v="2"/>
    <n v="117"/>
    <x v="15"/>
  </r>
  <r>
    <x v="2"/>
    <x v="18"/>
    <x v="21"/>
    <s v="J.Riewoldt"/>
    <s v="RIC"/>
    <x v="0"/>
    <n v="80"/>
    <x v="105"/>
  </r>
  <r>
    <x v="2"/>
    <x v="18"/>
    <x v="21"/>
    <s v="T.Phillips"/>
    <s v="COL"/>
    <x v="1"/>
    <n v="90"/>
    <x v="0"/>
  </r>
  <r>
    <x v="2"/>
    <x v="18"/>
    <x v="21"/>
    <s v="L.Weller"/>
    <s v="GCS"/>
    <x v="2"/>
    <n v="78"/>
    <x v="54"/>
  </r>
  <r>
    <x v="2"/>
    <x v="18"/>
    <x v="21"/>
    <s v="P.Cripps"/>
    <s v="CAR"/>
    <x v="1"/>
    <n v="130"/>
    <x v="130"/>
  </r>
  <r>
    <x v="2"/>
    <x v="18"/>
    <x v="21"/>
    <s v="E.Curnow"/>
    <s v="CAR"/>
    <x v="1"/>
    <n v="107"/>
    <x v="94"/>
  </r>
  <r>
    <x v="2"/>
    <x v="18"/>
    <x v="21"/>
    <s v="S.Petrevski-Seton"/>
    <s v="CAR"/>
    <x v="0"/>
    <n v="87"/>
    <x v="96"/>
  </r>
  <r>
    <x v="2"/>
    <x v="18"/>
    <x v="21"/>
    <s v="J.McGovern"/>
    <s v="WCE"/>
    <x v="2"/>
    <n v="82"/>
    <x v="30"/>
  </r>
  <r>
    <x v="2"/>
    <x v="18"/>
    <x v="21"/>
    <s v="S.Martin"/>
    <s v="BRL"/>
    <x v="3"/>
    <n v="93"/>
    <x v="91"/>
  </r>
  <r>
    <x v="2"/>
    <x v="18"/>
    <x v="21"/>
    <s v="L.Hunter"/>
    <s v="WBD"/>
    <x v="1"/>
    <n v="105"/>
    <x v="43"/>
  </r>
  <r>
    <x v="2"/>
    <x v="18"/>
    <x v="21"/>
    <s v="D.Grimes"/>
    <s v="RIC"/>
    <x v="4"/>
    <n v="80"/>
    <x v="33"/>
  </r>
  <r>
    <x v="2"/>
    <x v="18"/>
    <x v="21"/>
    <s v="C.Ellis-Yolmen"/>
    <s v="ADE"/>
    <x v="4"/>
    <n v="78"/>
    <x v="16"/>
  </r>
  <r>
    <x v="2"/>
    <x v="18"/>
    <x v="21"/>
    <s v="H.Andrews"/>
    <s v="BRL"/>
    <x v="4"/>
    <n v="69"/>
    <x v="16"/>
  </r>
  <r>
    <x v="2"/>
    <x v="18"/>
    <x v="21"/>
    <s v="T.Liberatore"/>
    <s v="WBD"/>
    <x v="4"/>
    <n v="68"/>
    <x v="77"/>
  </r>
  <r>
    <x v="2"/>
    <x v="18"/>
    <x v="18"/>
    <s v="R.Henderson"/>
    <s v="HAW"/>
    <x v="1"/>
    <n v="80"/>
    <x v="7"/>
  </r>
  <r>
    <x v="2"/>
    <x v="18"/>
    <x v="18"/>
    <s v="J.Macmillan"/>
    <s v="NTH"/>
    <x v="2"/>
    <n v="58"/>
    <x v="14"/>
  </r>
  <r>
    <x v="2"/>
    <x v="18"/>
    <x v="18"/>
    <s v="D.Parish"/>
    <s v="ESS"/>
    <x v="0"/>
    <n v="82"/>
    <x v="94"/>
  </r>
  <r>
    <x v="2"/>
    <x v="18"/>
    <x v="18"/>
    <s v="M.Gleeson"/>
    <s v="ESS"/>
    <x v="2"/>
    <n v="73"/>
    <x v="44"/>
  </r>
  <r>
    <x v="2"/>
    <x v="18"/>
    <x v="18"/>
    <s v="T.Rockliff"/>
    <s v="PTA"/>
    <x v="1"/>
    <n v="81"/>
    <x v="32"/>
  </r>
  <r>
    <x v="2"/>
    <x v="18"/>
    <x v="18"/>
    <s v="T.Boak"/>
    <s v="PTA"/>
    <x v="0"/>
    <n v="105"/>
    <x v="60"/>
  </r>
  <r>
    <x v="2"/>
    <x v="18"/>
    <x v="18"/>
    <s v="A.Aliir"/>
    <s v="SYD"/>
    <x v="2"/>
    <n v="68"/>
    <x v="51"/>
  </r>
  <r>
    <x v="2"/>
    <x v="18"/>
    <x v="18"/>
    <s v="T.Taranto"/>
    <s v="GWS"/>
    <x v="1"/>
    <n v="102"/>
    <x v="53"/>
  </r>
  <r>
    <x v="2"/>
    <x v="18"/>
    <x v="18"/>
    <s v="T.Kelly"/>
    <s v="GEE"/>
    <x v="0"/>
    <n v="114"/>
    <x v="31"/>
  </r>
  <r>
    <x v="2"/>
    <x v="18"/>
    <x v="18"/>
    <s v="C.Salem"/>
    <s v="MEL"/>
    <x v="2"/>
    <n v="103"/>
    <x v="6"/>
  </r>
  <r>
    <x v="2"/>
    <x v="18"/>
    <x v="18"/>
    <s v="C.Oliver"/>
    <s v="MEL"/>
    <x v="1"/>
    <n v="118"/>
    <x v="114"/>
  </r>
  <r>
    <x v="2"/>
    <x v="18"/>
    <x v="18"/>
    <s v="T.Lynch"/>
    <s v="ADE"/>
    <x v="0"/>
    <n v="94"/>
    <x v="13"/>
  </r>
  <r>
    <x v="2"/>
    <x v="18"/>
    <x v="18"/>
    <s v="R.Sloane"/>
    <s v="ADE"/>
    <x v="1"/>
    <n v="97"/>
    <x v="2"/>
  </r>
  <r>
    <x v="2"/>
    <x v="18"/>
    <x v="18"/>
    <s v="W.Milera"/>
    <s v="ADE"/>
    <x v="2"/>
    <n v="76"/>
    <x v="70"/>
  </r>
  <r>
    <x v="2"/>
    <x v="18"/>
    <x v="18"/>
    <s v="R.Marshall"/>
    <s v="STK"/>
    <x v="0"/>
    <n v="144"/>
    <x v="41"/>
  </r>
  <r>
    <x v="2"/>
    <x v="18"/>
    <x v="18"/>
    <s v="S.Sidebottom"/>
    <s v="COL"/>
    <x v="1"/>
    <n v="92"/>
    <x v="102"/>
  </r>
  <r>
    <x v="2"/>
    <x v="18"/>
    <x v="18"/>
    <s v="A.Gaff"/>
    <s v="WCE"/>
    <x v="1"/>
    <n v="113"/>
    <x v="22"/>
  </r>
  <r>
    <x v="2"/>
    <x v="18"/>
    <x v="18"/>
    <s v="T.English"/>
    <s v="WBD"/>
    <x v="3"/>
    <n v="74"/>
    <x v="82"/>
  </r>
  <r>
    <x v="2"/>
    <x v="18"/>
    <x v="18"/>
    <s v="H.Hartlett"/>
    <s v="PTA"/>
    <x v="4"/>
    <n v="74"/>
    <x v="12"/>
  </r>
  <r>
    <x v="2"/>
    <x v="18"/>
    <x v="18"/>
    <s v="S.Bolton"/>
    <s v="RIC"/>
    <x v="4"/>
    <n v="87"/>
    <x v="6"/>
  </r>
  <r>
    <x v="2"/>
    <x v="18"/>
    <x v="18"/>
    <s v="T.Miller"/>
    <s v="GCS"/>
    <x v="4"/>
    <n v="106"/>
    <x v="5"/>
  </r>
  <r>
    <x v="2"/>
    <x v="18"/>
    <x v="18"/>
    <s v="M.Kreuzer"/>
    <s v="CAR"/>
    <x v="4"/>
    <n v="104"/>
    <x v="16"/>
  </r>
  <r>
    <x v="2"/>
    <x v="18"/>
    <x v="17"/>
    <s v="J.Gunston"/>
    <s v="HAW"/>
    <x v="0"/>
    <n v="66"/>
    <x v="83"/>
  </r>
  <r>
    <x v="2"/>
    <x v="18"/>
    <x v="17"/>
    <s v="T.Goldstein"/>
    <s v="NTH"/>
    <x v="3"/>
    <n v="122"/>
    <x v="27"/>
  </r>
  <r>
    <x v="2"/>
    <x v="18"/>
    <x v="17"/>
    <s v="J.Westhoff"/>
    <s v="PTA"/>
    <x v="0"/>
    <n v="101"/>
    <x v="24"/>
  </r>
  <r>
    <x v="2"/>
    <x v="18"/>
    <x v="17"/>
    <s v="H.Shaw"/>
    <s v="GWS"/>
    <x v="2"/>
    <n v="67"/>
    <x v="85"/>
  </r>
  <r>
    <x v="2"/>
    <x v="18"/>
    <x v="17"/>
    <s v="C.Blakely"/>
    <s v="FRE"/>
    <x v="2"/>
    <n v="86"/>
    <x v="11"/>
  </r>
  <r>
    <x v="2"/>
    <x v="18"/>
    <x v="17"/>
    <s v="L.Dahlhaus"/>
    <s v="GEE"/>
    <x v="0"/>
    <n v="75"/>
    <x v="74"/>
  </r>
  <r>
    <x v="2"/>
    <x v="18"/>
    <x v="17"/>
    <s v="T.Hawkins"/>
    <s v="GEE"/>
    <x v="0"/>
    <n v="86"/>
    <x v="130"/>
  </r>
  <r>
    <x v="2"/>
    <x v="18"/>
    <x v="17"/>
    <s v="G.Ablett"/>
    <s v="GEE"/>
    <x v="1"/>
    <n v="75"/>
    <x v="49"/>
  </r>
  <r>
    <x v="2"/>
    <x v="18"/>
    <x v="17"/>
    <s v="S.Edwards"/>
    <s v="RIC"/>
    <x v="0"/>
    <n v="64"/>
    <x v="6"/>
  </r>
  <r>
    <x v="2"/>
    <x v="18"/>
    <x v="17"/>
    <s v="T.Cotchin"/>
    <s v="RIC"/>
    <x v="1"/>
    <n v="83"/>
    <x v="120"/>
  </r>
  <r>
    <x v="2"/>
    <x v="18"/>
    <x v="17"/>
    <s v="D.Martin"/>
    <s v="RIC"/>
    <x v="1"/>
    <n v="81"/>
    <x v="2"/>
  </r>
  <r>
    <x v="2"/>
    <x v="18"/>
    <x v="17"/>
    <s v="L.Dunstan"/>
    <s v="STK"/>
    <x v="1"/>
    <n v="91"/>
    <x v="52"/>
  </r>
  <r>
    <x v="2"/>
    <x v="18"/>
    <x v="17"/>
    <s v="J.Howe"/>
    <s v="COL"/>
    <x v="2"/>
    <n v="77"/>
    <x v="47"/>
  </r>
  <r>
    <x v="2"/>
    <x v="18"/>
    <x v="17"/>
    <s v="A.Treloar"/>
    <s v="COL"/>
    <x v="1"/>
    <n v="131"/>
    <x v="38"/>
  </r>
  <r>
    <x v="2"/>
    <x v="18"/>
    <x v="17"/>
    <s v="D.Sheed"/>
    <s v="WCE"/>
    <x v="1"/>
    <n v="95"/>
    <x v="90"/>
  </r>
  <r>
    <x v="2"/>
    <x v="18"/>
    <x v="17"/>
    <s v="B.Sheppard"/>
    <s v="WCE"/>
    <x v="2"/>
    <n v="84"/>
    <x v="98"/>
  </r>
  <r>
    <x v="2"/>
    <x v="18"/>
    <x v="17"/>
    <s v="L.Neale"/>
    <s v="BRL"/>
    <x v="1"/>
    <n v="120"/>
    <x v="20"/>
  </r>
  <r>
    <x v="2"/>
    <x v="18"/>
    <x v="17"/>
    <s v="J.Johannisen"/>
    <s v="WBD"/>
    <x v="2"/>
    <n v="74"/>
    <x v="8"/>
  </r>
  <r>
    <x v="2"/>
    <x v="18"/>
    <x v="17"/>
    <s v="J.Polec"/>
    <s v="NTH"/>
    <x v="4"/>
    <n v="90"/>
    <x v="65"/>
  </r>
  <r>
    <x v="2"/>
    <x v="18"/>
    <x v="17"/>
    <s v="D.Houston"/>
    <s v="PTA"/>
    <x v="4"/>
    <n v="70"/>
    <x v="69"/>
  </r>
  <r>
    <x v="2"/>
    <x v="18"/>
    <x v="17"/>
    <s v="L.Franklin"/>
    <s v="SYD"/>
    <x v="4"/>
    <n v="70"/>
    <x v="16"/>
  </r>
  <r>
    <x v="2"/>
    <x v="18"/>
    <x v="17"/>
    <s v="J.Berry"/>
    <s v="BRL"/>
    <x v="4"/>
    <n v="83"/>
    <x v="91"/>
  </r>
  <r>
    <x v="2"/>
    <x v="18"/>
    <x v="19"/>
    <s v="C.Hooker"/>
    <s v="ESS"/>
    <x v="2"/>
    <n v="98"/>
    <x v="83"/>
  </r>
  <r>
    <x v="2"/>
    <x v="18"/>
    <x v="19"/>
    <s v="R.Gray"/>
    <s v="PTA"/>
    <x v="0"/>
    <n v="95"/>
    <x v="9"/>
  </r>
  <r>
    <x v="2"/>
    <x v="18"/>
    <x v="19"/>
    <s v="J.Hopper"/>
    <s v="GWS"/>
    <x v="1"/>
    <n v="80"/>
    <x v="3"/>
  </r>
  <r>
    <x v="2"/>
    <x v="18"/>
    <x v="19"/>
    <s v="L.Ryan"/>
    <s v="FRE"/>
    <x v="2"/>
    <n v="69"/>
    <x v="110"/>
  </r>
  <r>
    <x v="2"/>
    <x v="18"/>
    <x v="19"/>
    <s v="M.Blicavs"/>
    <s v="GEE"/>
    <x v="2"/>
    <n v="92"/>
    <x v="2"/>
  </r>
  <r>
    <x v="2"/>
    <x v="18"/>
    <x v="19"/>
    <s v="P.Dangerfield"/>
    <s v="GEE"/>
    <x v="0"/>
    <n v="118"/>
    <x v="25"/>
  </r>
  <r>
    <x v="2"/>
    <x v="18"/>
    <x v="19"/>
    <s v="J.Viney"/>
    <s v="MEL"/>
    <x v="1"/>
    <n v="93"/>
    <x v="6"/>
  </r>
  <r>
    <x v="2"/>
    <x v="18"/>
    <x v="19"/>
    <s v="D.Prestia"/>
    <s v="RIC"/>
    <x v="1"/>
    <n v="113"/>
    <x v="81"/>
  </r>
  <r>
    <x v="2"/>
    <x v="18"/>
    <x v="19"/>
    <s v="R.O'Brien"/>
    <s v="ADE"/>
    <x v="3"/>
    <n v="103"/>
    <x v="72"/>
  </r>
  <r>
    <x v="2"/>
    <x v="18"/>
    <x v="19"/>
    <s v="H.Clark"/>
    <s v="STK"/>
    <x v="2"/>
    <n v="94"/>
    <x v="54"/>
  </r>
  <r>
    <x v="2"/>
    <x v="18"/>
    <x v="19"/>
    <s v="J.Gresham"/>
    <s v="STK"/>
    <x v="0"/>
    <n v="83"/>
    <x v="62"/>
  </r>
  <r>
    <x v="2"/>
    <x v="18"/>
    <x v="19"/>
    <s v="J.De Goey"/>
    <s v="COL"/>
    <x v="0"/>
    <n v="89"/>
    <x v="18"/>
  </r>
  <r>
    <x v="2"/>
    <x v="18"/>
    <x v="19"/>
    <s v="J.Redden"/>
    <s v="WCE"/>
    <x v="1"/>
    <n v="91"/>
    <x v="15"/>
  </r>
  <r>
    <x v="2"/>
    <x v="18"/>
    <x v="19"/>
    <s v="L.Shuey"/>
    <s v="WCE"/>
    <x v="1"/>
    <n v="102"/>
    <x v="33"/>
  </r>
  <r>
    <x v="2"/>
    <x v="18"/>
    <x v="19"/>
    <s v="J.Darling"/>
    <s v="WCE"/>
    <x v="0"/>
    <n v="90"/>
    <x v="38"/>
  </r>
  <r>
    <x v="2"/>
    <x v="18"/>
    <x v="19"/>
    <s v="D.Zorko"/>
    <s v="BRL"/>
    <x v="1"/>
    <n v="113"/>
    <x v="41"/>
  </r>
  <r>
    <x v="2"/>
    <x v="18"/>
    <x v="19"/>
    <s v="D.Rich"/>
    <s v="BRL"/>
    <x v="2"/>
    <n v="103"/>
    <x v="32"/>
  </r>
  <r>
    <x v="2"/>
    <x v="18"/>
    <x v="19"/>
    <s v="M.Bontempelli"/>
    <s v="WBD"/>
    <x v="1"/>
    <n v="121"/>
    <x v="27"/>
  </r>
  <r>
    <x v="2"/>
    <x v="18"/>
    <x v="19"/>
    <s v="D.Zaharakis"/>
    <s v="ESS"/>
    <x v="4"/>
    <n v="74"/>
    <x v="71"/>
  </r>
  <r>
    <x v="2"/>
    <x v="18"/>
    <x v="19"/>
    <s v="J.Harbrow"/>
    <s v="GCS"/>
    <x v="4"/>
    <n v="63"/>
    <x v="13"/>
  </r>
  <r>
    <x v="2"/>
    <x v="18"/>
    <x v="19"/>
    <s v="B.Fiorini"/>
    <s v="GCS"/>
    <x v="4"/>
    <n v="62"/>
    <x v="77"/>
  </r>
  <r>
    <x v="2"/>
    <x v="18"/>
    <x v="19"/>
    <s v="J.Witts"/>
    <s v="GCS"/>
    <x v="4"/>
    <n v="102"/>
    <x v="131"/>
  </r>
  <r>
    <x v="2"/>
    <x v="19"/>
    <x v="16"/>
    <s v="J.Sicily"/>
    <s v="HAW"/>
    <x v="2"/>
    <n v="88"/>
    <x v="96"/>
  </r>
  <r>
    <x v="2"/>
    <x v="19"/>
    <x v="16"/>
    <s v="L.Shiels"/>
    <s v="HAW"/>
    <x v="1"/>
    <n v="85"/>
    <x v="74"/>
  </r>
  <r>
    <x v="2"/>
    <x v="19"/>
    <x v="16"/>
    <s v="T.Greene"/>
    <s v="GWS"/>
    <x v="0"/>
    <n v="106"/>
    <x v="5"/>
  </r>
  <r>
    <x v="2"/>
    <x v="19"/>
    <x v="16"/>
    <s v="Z.Williams"/>
    <s v="GWS"/>
    <x v="2"/>
    <n v="101"/>
    <x v="22"/>
  </r>
  <r>
    <x v="2"/>
    <x v="19"/>
    <x v="16"/>
    <s v="J.Crisp"/>
    <s v="COL"/>
    <x v="2"/>
    <n v="88"/>
    <x v="19"/>
  </r>
  <r>
    <x v="2"/>
    <x v="19"/>
    <x v="16"/>
    <s v="T.Adams"/>
    <s v="COL"/>
    <x v="1"/>
    <n v="82"/>
    <x v="24"/>
  </r>
  <r>
    <x v="2"/>
    <x v="19"/>
    <x v="16"/>
    <s v="T.Phillips"/>
    <s v="COL"/>
    <x v="1"/>
    <n v="89"/>
    <x v="63"/>
  </r>
  <r>
    <x v="2"/>
    <x v="19"/>
    <x v="16"/>
    <s v="C.Petracca"/>
    <s v="MEL"/>
    <x v="0"/>
    <n v="91"/>
    <x v="96"/>
  </r>
  <r>
    <x v="2"/>
    <x v="19"/>
    <x v="16"/>
    <s v="J.Harmes"/>
    <s v="MEL"/>
    <x v="1"/>
    <n v="96"/>
    <x v="64"/>
  </r>
  <r>
    <x v="2"/>
    <x v="19"/>
    <x v="16"/>
    <s v="P.Ryder"/>
    <s v="PTA"/>
    <x v="3"/>
    <n v="77"/>
    <x v="69"/>
  </r>
  <r>
    <x v="2"/>
    <x v="19"/>
    <x v="16"/>
    <s v="K.Amon"/>
    <s v="PTA"/>
    <x v="1"/>
    <n v="69"/>
    <x v="35"/>
  </r>
  <r>
    <x v="2"/>
    <x v="19"/>
    <x v="16"/>
    <s v="J.Lloyd"/>
    <s v="SYD"/>
    <x v="2"/>
    <n v="106"/>
    <x v="69"/>
  </r>
  <r>
    <x v="2"/>
    <x v="19"/>
    <x v="16"/>
    <s v="L.McCarthy"/>
    <s v="BRL"/>
    <x v="0"/>
    <n v="80"/>
    <x v="125"/>
  </r>
  <r>
    <x v="2"/>
    <x v="19"/>
    <x v="16"/>
    <s v="D.Zaharakis"/>
    <s v="ESS"/>
    <x v="1"/>
    <n v="71"/>
    <x v="82"/>
  </r>
  <r>
    <x v="2"/>
    <x v="19"/>
    <x v="16"/>
    <s v="J.Dunkley"/>
    <s v="WBD"/>
    <x v="0"/>
    <n v="123"/>
    <x v="12"/>
  </r>
  <r>
    <x v="2"/>
    <x v="19"/>
    <x v="16"/>
    <s v="M.Walters"/>
    <s v="FRE"/>
    <x v="0"/>
    <n v="102"/>
    <x v="111"/>
  </r>
  <r>
    <x v="2"/>
    <x v="19"/>
    <x v="16"/>
    <s v="M.Murphy"/>
    <s v="CAR"/>
    <x v="1"/>
    <n v="103"/>
    <x v="47"/>
  </r>
  <r>
    <x v="2"/>
    <x v="19"/>
    <x v="16"/>
    <s v="S.Hurn"/>
    <s v="WCE"/>
    <x v="2"/>
    <n v="99"/>
    <x v="83"/>
  </r>
  <r>
    <x v="2"/>
    <x v="19"/>
    <x v="16"/>
    <s v="J.Kelly"/>
    <s v="GWS"/>
    <x v="4"/>
    <n v="124"/>
    <x v="16"/>
  </r>
  <r>
    <x v="2"/>
    <x v="19"/>
    <x v="16"/>
    <s v="O.Wines"/>
    <s v="PTA"/>
    <x v="4"/>
    <n v="92"/>
    <x v="16"/>
  </r>
  <r>
    <x v="2"/>
    <x v="19"/>
    <x v="16"/>
    <s v="D.Heppell"/>
    <s v="ESS"/>
    <x v="4"/>
    <n v="101"/>
    <x v="16"/>
  </r>
  <r>
    <x v="2"/>
    <x v="19"/>
    <x v="16"/>
    <s v="B.Parfitt"/>
    <s v="GEE"/>
    <x v="4"/>
    <n v="78"/>
    <x v="16"/>
  </r>
  <r>
    <x v="2"/>
    <x v="19"/>
    <x v="20"/>
    <s v="J.Worpel"/>
    <s v="HAW"/>
    <x v="0"/>
    <n v="105"/>
    <x v="59"/>
  </r>
  <r>
    <x v="2"/>
    <x v="19"/>
    <x v="20"/>
    <s v="J.O'Meara"/>
    <s v="HAW"/>
    <x v="1"/>
    <n v="90"/>
    <x v="102"/>
  </r>
  <r>
    <x v="2"/>
    <x v="19"/>
    <x v="20"/>
    <s v="L.Whitfield"/>
    <s v="GWS"/>
    <x v="2"/>
    <n v="102"/>
    <x v="99"/>
  </r>
  <r>
    <x v="2"/>
    <x v="19"/>
    <x v="20"/>
    <s v="S.Pendlebury"/>
    <s v="COL"/>
    <x v="1"/>
    <n v="95"/>
    <x v="10"/>
  </r>
  <r>
    <x v="2"/>
    <x v="19"/>
    <x v="20"/>
    <s v="M.Gawn"/>
    <s v="MEL"/>
    <x v="3"/>
    <n v="105"/>
    <x v="5"/>
  </r>
  <r>
    <x v="2"/>
    <x v="19"/>
    <x v="20"/>
    <s v="D.Byrne-Jones"/>
    <s v="PTA"/>
    <x v="2"/>
    <n v="100"/>
    <x v="95"/>
  </r>
  <r>
    <x v="2"/>
    <x v="19"/>
    <x v="20"/>
    <s v="C.Mills"/>
    <s v="SYD"/>
    <x v="2"/>
    <n v="78"/>
    <x v="52"/>
  </r>
  <r>
    <x v="2"/>
    <x v="19"/>
    <x v="20"/>
    <s v="G.Hewett"/>
    <s v="SYD"/>
    <x v="1"/>
    <n v="93"/>
    <x v="74"/>
  </r>
  <r>
    <x v="2"/>
    <x v="19"/>
    <x v="20"/>
    <s v="J.Lyons"/>
    <s v="BRL"/>
    <x v="1"/>
    <n v="118"/>
    <x v="33"/>
  </r>
  <r>
    <x v="2"/>
    <x v="19"/>
    <x v="20"/>
    <s v="S.Day"/>
    <s v="GCS"/>
    <x v="0"/>
    <n v="75"/>
    <x v="50"/>
  </r>
  <r>
    <x v="2"/>
    <x v="19"/>
    <x v="20"/>
    <s v="D.Swallow"/>
    <s v="GCS"/>
    <x v="1"/>
    <n v="91"/>
    <x v="1"/>
  </r>
  <r>
    <x v="2"/>
    <x v="19"/>
    <x v="20"/>
    <s v="Z.Merrett"/>
    <s v="ESS"/>
    <x v="1"/>
    <n v="86"/>
    <x v="40"/>
  </r>
  <r>
    <x v="2"/>
    <x v="19"/>
    <x v="20"/>
    <s v="A.Saad"/>
    <s v="ESS"/>
    <x v="2"/>
    <n v="73"/>
    <x v="110"/>
  </r>
  <r>
    <x v="2"/>
    <x v="19"/>
    <x v="20"/>
    <s v="L.Casboult"/>
    <s v="CAR"/>
    <x v="0"/>
    <n v="84"/>
    <x v="61"/>
  </r>
  <r>
    <x v="2"/>
    <x v="19"/>
    <x v="20"/>
    <s v="B.Ellis"/>
    <s v="RIC"/>
    <x v="2"/>
    <n v="81"/>
    <x v="13"/>
  </r>
  <r>
    <x v="2"/>
    <x v="19"/>
    <x v="20"/>
    <s v="T.Lynch"/>
    <s v="RIC"/>
    <x v="0"/>
    <n v="97"/>
    <x v="94"/>
  </r>
  <r>
    <x v="2"/>
    <x v="19"/>
    <x v="20"/>
    <s v="J.Caddy"/>
    <s v="RIC"/>
    <x v="0"/>
    <n v="74"/>
    <x v="30"/>
  </r>
  <r>
    <x v="2"/>
    <x v="19"/>
    <x v="20"/>
    <s v="B.Crouch"/>
    <s v="ADE"/>
    <x v="1"/>
    <n v="108"/>
    <x v="32"/>
  </r>
  <r>
    <x v="2"/>
    <x v="19"/>
    <x v="20"/>
    <s v="J.Finlayson"/>
    <s v="GWS"/>
    <x v="4"/>
    <n v="71"/>
    <x v="52"/>
  </r>
  <r>
    <x v="2"/>
    <x v="19"/>
    <x v="20"/>
    <s v="J.Cameron"/>
    <s v="GWS"/>
    <x v="4"/>
    <n v="67"/>
    <x v="16"/>
  </r>
  <r>
    <x v="2"/>
    <x v="19"/>
    <x v="20"/>
    <s v="D.Rampe"/>
    <s v="SYD"/>
    <x v="4"/>
    <n v="92"/>
    <x v="16"/>
  </r>
  <r>
    <x v="2"/>
    <x v="19"/>
    <x v="20"/>
    <s v="D.Hannebery"/>
    <s v="STK"/>
    <x v="4"/>
    <n v="68"/>
    <x v="16"/>
  </r>
  <r>
    <x v="2"/>
    <x v="19"/>
    <x v="18"/>
    <s v="S.Mumford"/>
    <s v="GWS"/>
    <x v="3"/>
    <n v="69"/>
    <x v="72"/>
  </r>
  <r>
    <x v="2"/>
    <x v="19"/>
    <x v="18"/>
    <s v="T.Taranto"/>
    <s v="GWS"/>
    <x v="1"/>
    <n v="88"/>
    <x v="6"/>
  </r>
  <r>
    <x v="2"/>
    <x v="19"/>
    <x v="18"/>
    <s v="S.Sidebottom"/>
    <s v="COL"/>
    <x v="1"/>
    <n v="107"/>
    <x v="37"/>
  </r>
  <r>
    <x v="2"/>
    <x v="19"/>
    <x v="18"/>
    <s v="C.Salem"/>
    <s v="MEL"/>
    <x v="2"/>
    <n v="95"/>
    <x v="49"/>
  </r>
  <r>
    <x v="2"/>
    <x v="19"/>
    <x v="18"/>
    <s v="C.Oliver"/>
    <s v="MEL"/>
    <x v="1"/>
    <n v="121"/>
    <x v="32"/>
  </r>
  <r>
    <x v="2"/>
    <x v="19"/>
    <x v="18"/>
    <s v="H.Hartlett"/>
    <s v="PTA"/>
    <x v="2"/>
    <n v="69"/>
    <x v="33"/>
  </r>
  <r>
    <x v="2"/>
    <x v="19"/>
    <x v="18"/>
    <s v="T.Boak"/>
    <s v="PTA"/>
    <x v="0"/>
    <n v="111"/>
    <x v="35"/>
  </r>
  <r>
    <x v="2"/>
    <x v="19"/>
    <x v="18"/>
    <s v="T.Rockliff"/>
    <s v="PTA"/>
    <x v="1"/>
    <n v="88"/>
    <x v="94"/>
  </r>
  <r>
    <x v="2"/>
    <x v="19"/>
    <x v="18"/>
    <s v="A.Aliir"/>
    <s v="SYD"/>
    <x v="2"/>
    <n v="87"/>
    <x v="102"/>
  </r>
  <r>
    <x v="2"/>
    <x v="19"/>
    <x v="18"/>
    <s v="T.Miller"/>
    <s v="GCS"/>
    <x v="1"/>
    <n v="100"/>
    <x v="42"/>
  </r>
  <r>
    <x v="2"/>
    <x v="19"/>
    <x v="18"/>
    <s v="C.McKenna"/>
    <s v="ESS"/>
    <x v="2"/>
    <n v="97"/>
    <x v="96"/>
  </r>
  <r>
    <x v="2"/>
    <x v="19"/>
    <x v="18"/>
    <s v="D.Parish"/>
    <s v="ESS"/>
    <x v="0"/>
    <n v="69"/>
    <x v="165"/>
  </r>
  <r>
    <x v="2"/>
    <x v="19"/>
    <x v="18"/>
    <s v="T.Kelly"/>
    <s v="GEE"/>
    <x v="0"/>
    <n v="93"/>
    <x v="60"/>
  </r>
  <r>
    <x v="2"/>
    <x v="19"/>
    <x v="18"/>
    <s v="R.Marshall"/>
    <s v="STK"/>
    <x v="0"/>
    <n v="111"/>
    <x v="99"/>
  </r>
  <r>
    <x v="2"/>
    <x v="19"/>
    <x v="18"/>
    <s v="R.Sloane"/>
    <s v="ADE"/>
    <x v="1"/>
    <n v="98"/>
    <x v="64"/>
  </r>
  <r>
    <x v="2"/>
    <x v="19"/>
    <x v="18"/>
    <s v="W.Milera"/>
    <s v="ADE"/>
    <x v="2"/>
    <n v="77"/>
    <x v="67"/>
  </r>
  <r>
    <x v="2"/>
    <x v="19"/>
    <x v="18"/>
    <s v="T.Lynch"/>
    <s v="ADE"/>
    <x v="0"/>
    <n v="73"/>
    <x v="40"/>
  </r>
  <r>
    <x v="2"/>
    <x v="19"/>
    <x v="18"/>
    <s v="A.Gaff"/>
    <s v="WCE"/>
    <x v="1"/>
    <n v="107"/>
    <x v="4"/>
  </r>
  <r>
    <x v="2"/>
    <x v="19"/>
    <x v="18"/>
    <s v="R.Henderson"/>
    <s v="HAW"/>
    <x v="4"/>
    <n v="72"/>
    <x v="49"/>
  </r>
  <r>
    <x v="2"/>
    <x v="19"/>
    <x v="18"/>
    <s v="R.Bonner"/>
    <s v="PTA"/>
    <x v="4"/>
    <n v="89"/>
    <x v="51"/>
  </r>
  <r>
    <x v="2"/>
    <x v="19"/>
    <x v="18"/>
    <s v="M.Kreuzer"/>
    <s v="CAR"/>
    <x v="4"/>
    <n v="106"/>
    <x v="16"/>
  </r>
  <r>
    <x v="2"/>
    <x v="19"/>
    <x v="18"/>
    <s v="S.Bolton"/>
    <s v="RIC"/>
    <x v="4"/>
    <n v="77"/>
    <x v="77"/>
  </r>
  <r>
    <x v="2"/>
    <x v="19"/>
    <x v="22"/>
    <s v="B.McEvoy"/>
    <s v="HAW"/>
    <x v="3"/>
    <n v="113"/>
    <x v="1"/>
  </r>
  <r>
    <x v="2"/>
    <x v="19"/>
    <x v="22"/>
    <s v="C.Wingard"/>
    <s v="HAW"/>
    <x v="0"/>
    <n v="68"/>
    <x v="19"/>
  </r>
  <r>
    <x v="2"/>
    <x v="19"/>
    <x v="22"/>
    <s v="Z.Jones"/>
    <s v="SYD"/>
    <x v="2"/>
    <n v="91"/>
    <x v="9"/>
  </r>
  <r>
    <x v="2"/>
    <x v="19"/>
    <x v="22"/>
    <s v="S.Reid"/>
    <s v="SYD"/>
    <x v="0"/>
    <n v="74"/>
    <x v="28"/>
  </r>
  <r>
    <x v="2"/>
    <x v="19"/>
    <x v="22"/>
    <s v="I.Heeney"/>
    <s v="SYD"/>
    <x v="0"/>
    <n v="130"/>
    <x v="15"/>
  </r>
  <r>
    <x v="2"/>
    <x v="19"/>
    <x v="22"/>
    <s v="L.Parker"/>
    <s v="SYD"/>
    <x v="1"/>
    <n v="92"/>
    <x v="52"/>
  </r>
  <r>
    <x v="2"/>
    <x v="19"/>
    <x v="22"/>
    <s v="M.Robinson"/>
    <s v="BRL"/>
    <x v="0"/>
    <n v="104"/>
    <x v="27"/>
  </r>
  <r>
    <x v="2"/>
    <x v="19"/>
    <x v="22"/>
    <s v="H.McCluggage"/>
    <s v="BRL"/>
    <x v="1"/>
    <n v="110"/>
    <x v="6"/>
  </r>
  <r>
    <x v="2"/>
    <x v="19"/>
    <x v="22"/>
    <s v="A.Miles"/>
    <s v="GCS"/>
    <x v="1"/>
    <n v="121"/>
    <x v="55"/>
  </r>
  <r>
    <x v="2"/>
    <x v="19"/>
    <x v="22"/>
    <s v="T.Dumont"/>
    <s v="NTH"/>
    <x v="1"/>
    <n v="79"/>
    <x v="3"/>
  </r>
  <r>
    <x v="2"/>
    <x v="19"/>
    <x v="22"/>
    <s v="R.Tarrant"/>
    <s v="NTH"/>
    <x v="2"/>
    <n v="91"/>
    <x v="6"/>
  </r>
  <r>
    <x v="2"/>
    <x v="19"/>
    <x v="22"/>
    <s v="S.Higgins"/>
    <s v="NTH"/>
    <x v="1"/>
    <n v="93"/>
    <x v="123"/>
  </r>
  <r>
    <x v="2"/>
    <x v="19"/>
    <x v="22"/>
    <s v="J.Macrae"/>
    <s v="WBD"/>
    <x v="1"/>
    <n v="132"/>
    <x v="161"/>
  </r>
  <r>
    <x v="2"/>
    <x v="19"/>
    <x v="22"/>
    <s v="M.Suckling"/>
    <s v="WBD"/>
    <x v="2"/>
    <n v="61"/>
    <x v="71"/>
  </r>
  <r>
    <x v="2"/>
    <x v="19"/>
    <x v="22"/>
    <s v="J.Billings"/>
    <s v="STK"/>
    <x v="0"/>
    <n v="99"/>
    <x v="35"/>
  </r>
  <r>
    <x v="2"/>
    <x v="19"/>
    <x v="22"/>
    <s v="N.Newman"/>
    <s v="CAR"/>
    <x v="2"/>
    <n v="137"/>
    <x v="129"/>
  </r>
  <r>
    <x v="2"/>
    <x v="19"/>
    <x v="22"/>
    <s v="M.Crouch"/>
    <s v="ADE"/>
    <x v="1"/>
    <n v="111"/>
    <x v="18"/>
  </r>
  <r>
    <x v="2"/>
    <x v="19"/>
    <x v="22"/>
    <s v="B.Smith"/>
    <s v="ADE"/>
    <x v="2"/>
    <n v="95"/>
    <x v="4"/>
  </r>
  <r>
    <x v="2"/>
    <x v="19"/>
    <x v="22"/>
    <s v="L.Breust"/>
    <s v="HAW"/>
    <x v="4"/>
    <n v="79"/>
    <x v="14"/>
  </r>
  <r>
    <x v="2"/>
    <x v="19"/>
    <x v="22"/>
    <s v="S.Menegola"/>
    <s v="GEE"/>
    <x v="4"/>
    <n v="65"/>
    <x v="51"/>
  </r>
  <r>
    <x v="2"/>
    <x v="19"/>
    <x v="22"/>
    <s v="J.Pittard"/>
    <s v="NTH"/>
    <x v="4"/>
    <n v="58"/>
    <x v="94"/>
  </r>
  <r>
    <x v="2"/>
    <x v="19"/>
    <x v="22"/>
    <s v="H.Greenwood"/>
    <s v="ADE"/>
    <x v="4"/>
    <n v="96"/>
    <x v="16"/>
  </r>
  <r>
    <x v="2"/>
    <x v="19"/>
    <x v="23"/>
    <s v="B.Grundy"/>
    <s v="COL"/>
    <x v="3"/>
    <n v="127"/>
    <x v="37"/>
  </r>
  <r>
    <x v="2"/>
    <x v="19"/>
    <x v="23"/>
    <s v="J.Kennedy"/>
    <s v="SYD"/>
    <x v="1"/>
    <n v="102"/>
    <x v="6"/>
  </r>
  <r>
    <x v="2"/>
    <x v="19"/>
    <x v="23"/>
    <s v="D.MacPherson"/>
    <s v="GCS"/>
    <x v="0"/>
    <n v="81"/>
    <x v="13"/>
  </r>
  <r>
    <x v="2"/>
    <x v="19"/>
    <x v="23"/>
    <s v="D.Shiel"/>
    <s v="ESS"/>
    <x v="1"/>
    <n v="105"/>
    <x v="19"/>
  </r>
  <r>
    <x v="2"/>
    <x v="19"/>
    <x v="23"/>
    <s v="T.Stewart"/>
    <s v="GEE"/>
    <x v="2"/>
    <n v="92"/>
    <x v="1"/>
  </r>
  <r>
    <x v="2"/>
    <x v="19"/>
    <x v="23"/>
    <s v="M.Duncan"/>
    <s v="GEE"/>
    <x v="1"/>
    <n v="94"/>
    <x v="17"/>
  </r>
  <r>
    <x v="2"/>
    <x v="19"/>
    <x v="23"/>
    <s v="J.Simpkin"/>
    <s v="NTH"/>
    <x v="0"/>
    <n v="77"/>
    <x v="29"/>
  </r>
  <r>
    <x v="2"/>
    <x v="19"/>
    <x v="23"/>
    <s v="C.Daniel"/>
    <s v="WBD"/>
    <x v="0"/>
    <n v="105"/>
    <x v="55"/>
  </r>
  <r>
    <x v="2"/>
    <x v="19"/>
    <x v="23"/>
    <s v="D.Mundy"/>
    <s v="FRE"/>
    <x v="0"/>
    <n v="87"/>
    <x v="110"/>
  </r>
  <r>
    <x v="2"/>
    <x v="19"/>
    <x v="23"/>
    <s v="S.Ross"/>
    <s v="STK"/>
    <x v="1"/>
    <n v="96"/>
    <x v="47"/>
  </r>
  <r>
    <x v="2"/>
    <x v="19"/>
    <x v="23"/>
    <s v="S.Savage"/>
    <s v="STK"/>
    <x v="2"/>
    <n v="81"/>
    <x v="25"/>
  </r>
  <r>
    <x v="2"/>
    <x v="19"/>
    <x v="23"/>
    <s v="J.Steele"/>
    <s v="STK"/>
    <x v="1"/>
    <n v="112"/>
    <x v="37"/>
  </r>
  <r>
    <x v="2"/>
    <x v="19"/>
    <x v="23"/>
    <s v="S.Walsh"/>
    <s v="CAR"/>
    <x v="1"/>
    <n v="87"/>
    <x v="40"/>
  </r>
  <r>
    <x v="2"/>
    <x v="19"/>
    <x v="23"/>
    <s v="K.Simpson"/>
    <s v="CAR"/>
    <x v="2"/>
    <n v="97"/>
    <x v="24"/>
  </r>
  <r>
    <x v="2"/>
    <x v="19"/>
    <x v="23"/>
    <s v="B.Houli"/>
    <s v="RIC"/>
    <x v="2"/>
    <n v="102"/>
    <x v="27"/>
  </r>
  <r>
    <x v="2"/>
    <x v="19"/>
    <x v="23"/>
    <s v="K.Lambert"/>
    <s v="RIC"/>
    <x v="0"/>
    <n v="112"/>
    <x v="42"/>
  </r>
  <r>
    <x v="2"/>
    <x v="19"/>
    <x v="23"/>
    <s v="R.Laird"/>
    <s v="ADE"/>
    <x v="2"/>
    <n v="94"/>
    <x v="22"/>
  </r>
  <r>
    <x v="2"/>
    <x v="19"/>
    <x v="23"/>
    <s v="E.Yeo"/>
    <s v="WCE"/>
    <x v="1"/>
    <n v="102"/>
    <x v="60"/>
  </r>
  <r>
    <x v="2"/>
    <x v="19"/>
    <x v="23"/>
    <s v="A.Brayshaw"/>
    <s v="MEL"/>
    <x v="4"/>
    <n v="59"/>
    <x v="49"/>
  </r>
  <r>
    <x v="2"/>
    <x v="19"/>
    <x v="23"/>
    <s v="S.Lycett"/>
    <s v="PTA"/>
    <x v="4"/>
    <n v="95"/>
    <x v="16"/>
  </r>
  <r>
    <x v="2"/>
    <x v="19"/>
    <x v="23"/>
    <s v="J.Anderson"/>
    <s v="NTH"/>
    <x v="4"/>
    <n v="77"/>
    <x v="16"/>
  </r>
  <r>
    <x v="2"/>
    <x v="19"/>
    <x v="23"/>
    <s v="R.Lobb"/>
    <s v="FRE"/>
    <x v="4"/>
    <n v="72"/>
    <x v="16"/>
  </r>
  <r>
    <x v="2"/>
    <x v="19"/>
    <x v="17"/>
    <s v="J.Gunston"/>
    <s v="HAW"/>
    <x v="0"/>
    <n v="75"/>
    <x v="69"/>
  </r>
  <r>
    <x v="2"/>
    <x v="19"/>
    <x v="17"/>
    <s v="H.Shaw"/>
    <s v="GWS"/>
    <x v="2"/>
    <n v="79"/>
    <x v="24"/>
  </r>
  <r>
    <x v="2"/>
    <x v="19"/>
    <x v="17"/>
    <s v="A.Treloar"/>
    <s v="COL"/>
    <x v="1"/>
    <n v="121"/>
    <x v="143"/>
  </r>
  <r>
    <x v="2"/>
    <x v="19"/>
    <x v="17"/>
    <s v="J.Howe"/>
    <s v="COL"/>
    <x v="2"/>
    <n v="76"/>
    <x v="42"/>
  </r>
  <r>
    <x v="2"/>
    <x v="19"/>
    <x v="17"/>
    <s v="D.Houston"/>
    <s v="PTA"/>
    <x v="2"/>
    <n v="79"/>
    <x v="5"/>
  </r>
  <r>
    <x v="2"/>
    <x v="19"/>
    <x v="17"/>
    <s v="J.Westhoff"/>
    <s v="PTA"/>
    <x v="0"/>
    <n v="85"/>
    <x v="55"/>
  </r>
  <r>
    <x v="2"/>
    <x v="19"/>
    <x v="17"/>
    <s v="L.Neale"/>
    <s v="BRL"/>
    <x v="1"/>
    <n v="119"/>
    <x v="35"/>
  </r>
  <r>
    <x v="2"/>
    <x v="19"/>
    <x v="17"/>
    <s v="J.Martin"/>
    <s v="GCS"/>
    <x v="0"/>
    <n v="69"/>
    <x v="84"/>
  </r>
  <r>
    <x v="2"/>
    <x v="19"/>
    <x v="17"/>
    <s v="T.Hawkins"/>
    <s v="GEE"/>
    <x v="0"/>
    <n v="93"/>
    <x v="9"/>
  </r>
  <r>
    <x v="2"/>
    <x v="19"/>
    <x v="17"/>
    <s v="G.Ablett"/>
    <s v="GEE"/>
    <x v="1"/>
    <n v="94"/>
    <x v="4"/>
  </r>
  <r>
    <x v="2"/>
    <x v="19"/>
    <x v="17"/>
    <s v="J.Polec"/>
    <s v="NTH"/>
    <x v="1"/>
    <n v="90"/>
    <x v="49"/>
  </r>
  <r>
    <x v="2"/>
    <x v="19"/>
    <x v="17"/>
    <s v="T.Goldstein"/>
    <s v="NTH"/>
    <x v="3"/>
    <n v="135"/>
    <x v="18"/>
  </r>
  <r>
    <x v="2"/>
    <x v="19"/>
    <x v="17"/>
    <s v="J.Johannisen"/>
    <s v="WBD"/>
    <x v="2"/>
    <n v="75"/>
    <x v="82"/>
  </r>
  <r>
    <x v="2"/>
    <x v="19"/>
    <x v="17"/>
    <s v="L.Dunstan"/>
    <s v="STK"/>
    <x v="1"/>
    <n v="101"/>
    <x v="52"/>
  </r>
  <r>
    <x v="2"/>
    <x v="19"/>
    <x v="17"/>
    <s v="D.Martin"/>
    <s v="RIC"/>
    <x v="1"/>
    <n v="104"/>
    <x v="26"/>
  </r>
  <r>
    <x v="2"/>
    <x v="19"/>
    <x v="17"/>
    <s v="S.Edwards"/>
    <s v="RIC"/>
    <x v="0"/>
    <n v="74"/>
    <x v="53"/>
  </r>
  <r>
    <x v="2"/>
    <x v="19"/>
    <x v="17"/>
    <s v="D.Sheed"/>
    <s v="WCE"/>
    <x v="1"/>
    <n v="106"/>
    <x v="110"/>
  </r>
  <r>
    <x v="2"/>
    <x v="19"/>
    <x v="17"/>
    <s v="B.Sheppard"/>
    <s v="WCE"/>
    <x v="2"/>
    <n v="90"/>
    <x v="85"/>
  </r>
  <r>
    <x v="2"/>
    <x v="19"/>
    <x v="17"/>
    <s v="L.Franklin"/>
    <s v="SYD"/>
    <x v="4"/>
    <n v="66"/>
    <x v="16"/>
  </r>
  <r>
    <x v="2"/>
    <x v="19"/>
    <x v="17"/>
    <s v="J.Berry"/>
    <s v="BRL"/>
    <x v="4"/>
    <n v="83"/>
    <x v="24"/>
  </r>
  <r>
    <x v="2"/>
    <x v="19"/>
    <x v="17"/>
    <s v="L.Dahlhaus"/>
    <s v="GEE"/>
    <x v="4"/>
    <n v="76"/>
    <x v="16"/>
  </r>
  <r>
    <x v="2"/>
    <x v="19"/>
    <x v="17"/>
    <s v="C.Blakely"/>
    <s v="FRE"/>
    <x v="4"/>
    <n v="82"/>
    <x v="21"/>
  </r>
  <r>
    <x v="2"/>
    <x v="19"/>
    <x v="21"/>
    <s v="G.Birchall"/>
    <s v="HAW"/>
    <x v="2"/>
    <n v="79"/>
    <x v="98"/>
  </r>
  <r>
    <x v="2"/>
    <x v="19"/>
    <x v="21"/>
    <s v="N.Haynes"/>
    <s v="GWS"/>
    <x v="2"/>
    <n v="81"/>
    <x v="99"/>
  </r>
  <r>
    <x v="2"/>
    <x v="19"/>
    <x v="21"/>
    <s v="H.Himmelberg"/>
    <s v="GWS"/>
    <x v="0"/>
    <n v="90"/>
    <x v="39"/>
  </r>
  <r>
    <x v="2"/>
    <x v="19"/>
    <x v="21"/>
    <s v="S.Martin"/>
    <s v="BRL"/>
    <x v="3"/>
    <n v="87"/>
    <x v="96"/>
  </r>
  <r>
    <x v="2"/>
    <x v="19"/>
    <x v="21"/>
    <s v="L.Weller"/>
    <s v="GCS"/>
    <x v="2"/>
    <n v="89"/>
    <x v="77"/>
  </r>
  <r>
    <x v="2"/>
    <x v="19"/>
    <x v="21"/>
    <s v="A.McDonald-Tipungwuti"/>
    <s v="ESS"/>
    <x v="0"/>
    <n v="74"/>
    <x v="125"/>
  </r>
  <r>
    <x v="2"/>
    <x v="19"/>
    <x v="21"/>
    <s v="J.Selwood"/>
    <s v="GEE"/>
    <x v="1"/>
    <n v="90"/>
    <x v="55"/>
  </r>
  <r>
    <x v="2"/>
    <x v="19"/>
    <x v="21"/>
    <s v="J.Ziebell"/>
    <s v="NTH"/>
    <x v="0"/>
    <n v="82"/>
    <x v="20"/>
  </r>
  <r>
    <x v="2"/>
    <x v="19"/>
    <x v="21"/>
    <s v="B.Cunnington"/>
    <s v="NTH"/>
    <x v="1"/>
    <n v="79"/>
    <x v="77"/>
  </r>
  <r>
    <x v="2"/>
    <x v="19"/>
    <x v="21"/>
    <s v="L.Hunter"/>
    <s v="WBD"/>
    <x v="1"/>
    <n v="102"/>
    <x v="23"/>
  </r>
  <r>
    <x v="2"/>
    <x v="19"/>
    <x v="21"/>
    <s v="T.Liberatore"/>
    <s v="WBD"/>
    <x v="1"/>
    <n v="57"/>
    <x v="74"/>
  </r>
  <r>
    <x v="2"/>
    <x v="19"/>
    <x v="21"/>
    <s v="N.Fyfe"/>
    <s v="FRE"/>
    <x v="1"/>
    <n v="111"/>
    <x v="89"/>
  </r>
  <r>
    <x v="2"/>
    <x v="19"/>
    <x v="21"/>
    <s v="E.Curnow"/>
    <s v="CAR"/>
    <x v="1"/>
    <n v="93"/>
    <x v="85"/>
  </r>
  <r>
    <x v="2"/>
    <x v="19"/>
    <x v="21"/>
    <s v="P.Cripps"/>
    <s v="CAR"/>
    <x v="1"/>
    <n v="100"/>
    <x v="21"/>
  </r>
  <r>
    <x v="2"/>
    <x v="19"/>
    <x v="21"/>
    <s v="S.Petrevski-Seton"/>
    <s v="CAR"/>
    <x v="0"/>
    <n v="72"/>
    <x v="31"/>
  </r>
  <r>
    <x v="2"/>
    <x v="19"/>
    <x v="21"/>
    <s v="J.Silvagni"/>
    <s v="CAR"/>
    <x v="0"/>
    <n v="72"/>
    <x v="110"/>
  </r>
  <r>
    <x v="2"/>
    <x v="19"/>
    <x v="21"/>
    <s v="N.Vlastuin"/>
    <s v="RIC"/>
    <x v="2"/>
    <n v="88"/>
    <x v="64"/>
  </r>
  <r>
    <x v="2"/>
    <x v="19"/>
    <x v="21"/>
    <s v="J.McGovern"/>
    <s v="WCE"/>
    <x v="2"/>
    <n v="87"/>
    <x v="48"/>
  </r>
  <r>
    <x v="2"/>
    <x v="19"/>
    <x v="21"/>
    <s v="T.Papley"/>
    <s v="SYD"/>
    <x v="4"/>
    <n v="69"/>
    <x v="43"/>
  </r>
  <r>
    <x v="2"/>
    <x v="19"/>
    <x v="21"/>
    <s v="H.Andrews"/>
    <s v="BRL"/>
    <x v="4"/>
    <n v="75"/>
    <x v="7"/>
  </r>
  <r>
    <x v="2"/>
    <x v="19"/>
    <x v="21"/>
    <s v="D.Grimes"/>
    <s v="RIC"/>
    <x v="4"/>
    <n v="65"/>
    <x v="73"/>
  </r>
  <r>
    <x v="2"/>
    <x v="19"/>
    <x v="21"/>
    <s v="C.Ellis-Yolmen"/>
    <s v="ADE"/>
    <x v="4"/>
    <n v="104"/>
    <x v="16"/>
  </r>
  <r>
    <x v="2"/>
    <x v="19"/>
    <x v="19"/>
    <s v="J.Hopper"/>
    <s v="GWS"/>
    <x v="1"/>
    <n v="86"/>
    <x v="10"/>
  </r>
  <r>
    <x v="2"/>
    <x v="19"/>
    <x v="19"/>
    <s v="B.Maynard"/>
    <s v="COL"/>
    <x v="2"/>
    <n v="80"/>
    <x v="33"/>
  </r>
  <r>
    <x v="2"/>
    <x v="19"/>
    <x v="19"/>
    <s v="J.Viney"/>
    <s v="MEL"/>
    <x v="1"/>
    <n v="78"/>
    <x v="30"/>
  </r>
  <r>
    <x v="2"/>
    <x v="19"/>
    <x v="19"/>
    <s v="R.Gray"/>
    <s v="PTA"/>
    <x v="0"/>
    <n v="78"/>
    <x v="32"/>
  </r>
  <r>
    <x v="2"/>
    <x v="19"/>
    <x v="19"/>
    <s v="D.Zorko"/>
    <s v="BRL"/>
    <x v="1"/>
    <n v="86"/>
    <x v="61"/>
  </r>
  <r>
    <x v="2"/>
    <x v="19"/>
    <x v="19"/>
    <s v="D.Rich"/>
    <s v="BRL"/>
    <x v="2"/>
    <n v="92"/>
    <x v="0"/>
  </r>
  <r>
    <x v="2"/>
    <x v="19"/>
    <x v="19"/>
    <s v="C.Hooker"/>
    <s v="ESS"/>
    <x v="2"/>
    <n v="57"/>
    <x v="125"/>
  </r>
  <r>
    <x v="2"/>
    <x v="19"/>
    <x v="19"/>
    <s v="M.Blicavs"/>
    <s v="GEE"/>
    <x v="2"/>
    <n v="97"/>
    <x v="67"/>
  </r>
  <r>
    <x v="2"/>
    <x v="19"/>
    <x v="19"/>
    <s v="P.Dangerfield"/>
    <s v="GEE"/>
    <x v="0"/>
    <n v="109"/>
    <x v="98"/>
  </r>
  <r>
    <x v="2"/>
    <x v="19"/>
    <x v="19"/>
    <s v="M.Bontempelli"/>
    <s v="WBD"/>
    <x v="1"/>
    <n v="127"/>
    <x v="188"/>
  </r>
  <r>
    <x v="2"/>
    <x v="19"/>
    <x v="19"/>
    <s v="H.Clark"/>
    <s v="STK"/>
    <x v="2"/>
    <n v="79"/>
    <x v="49"/>
  </r>
  <r>
    <x v="2"/>
    <x v="19"/>
    <x v="19"/>
    <s v="J.Gresham"/>
    <s v="STK"/>
    <x v="0"/>
    <n v="91"/>
    <x v="6"/>
  </r>
  <r>
    <x v="2"/>
    <x v="19"/>
    <x v="19"/>
    <s v="D.Prestia"/>
    <s v="RIC"/>
    <x v="1"/>
    <n v="115"/>
    <x v="134"/>
  </r>
  <r>
    <x v="2"/>
    <x v="19"/>
    <x v="19"/>
    <s v="R.O'Brien"/>
    <s v="ADE"/>
    <x v="3"/>
    <n v="95"/>
    <x v="6"/>
  </r>
  <r>
    <x v="2"/>
    <x v="19"/>
    <x v="19"/>
    <s v="L.Shuey"/>
    <s v="WCE"/>
    <x v="1"/>
    <n v="102"/>
    <x v="67"/>
  </r>
  <r>
    <x v="2"/>
    <x v="19"/>
    <x v="19"/>
    <s v="J.Redden"/>
    <s v="WCE"/>
    <x v="1"/>
    <n v="94"/>
    <x v="3"/>
  </r>
  <r>
    <x v="2"/>
    <x v="19"/>
    <x v="19"/>
    <s v="J.Darling"/>
    <s v="WCE"/>
    <x v="0"/>
    <n v="104"/>
    <x v="52"/>
  </r>
  <r>
    <x v="2"/>
    <x v="19"/>
    <x v="19"/>
    <s v="J.Kennedy"/>
    <s v="WCE"/>
    <x v="0"/>
    <n v="50"/>
    <x v="73"/>
  </r>
  <r>
    <x v="2"/>
    <x v="19"/>
    <x v="19"/>
    <s v="J.De Goey"/>
    <s v="COL"/>
    <x v="4"/>
    <n v="88"/>
    <x v="16"/>
  </r>
  <r>
    <x v="2"/>
    <x v="19"/>
    <x v="19"/>
    <s v="B.Fiorini"/>
    <s v="GCS"/>
    <x v="4"/>
    <n v="74"/>
    <x v="29"/>
  </r>
  <r>
    <x v="2"/>
    <x v="19"/>
    <x v="19"/>
    <s v="J.Witts"/>
    <s v="GCS"/>
    <x v="4"/>
    <n v="109"/>
    <x v="82"/>
  </r>
  <r>
    <x v="2"/>
    <x v="19"/>
    <x v="19"/>
    <s v="L.Ryan"/>
    <s v="FRE"/>
    <x v="4"/>
    <n v="88"/>
    <x v="16"/>
  </r>
  <r>
    <x v="2"/>
    <x v="20"/>
    <x v="16"/>
    <s v="C.Petracca"/>
    <s v="MEL"/>
    <x v="0"/>
    <n v="76"/>
    <x v="69"/>
  </r>
  <r>
    <x v="2"/>
    <x v="20"/>
    <x v="16"/>
    <s v="J.Harmes"/>
    <s v="MEL"/>
    <x v="1"/>
    <n v="94"/>
    <x v="43"/>
  </r>
  <r>
    <x v="2"/>
    <x v="20"/>
    <x v="16"/>
    <s v="J.Lloyd"/>
    <s v="SYD"/>
    <x v="2"/>
    <n v="100"/>
    <x v="69"/>
  </r>
  <r>
    <x v="2"/>
    <x v="20"/>
    <x v="16"/>
    <s v="M.Murphy"/>
    <s v="CAR"/>
    <x v="1"/>
    <n v="93"/>
    <x v="17"/>
  </r>
  <r>
    <x v="2"/>
    <x v="20"/>
    <x v="16"/>
    <s v="J.Steven"/>
    <s v="STK"/>
    <x v="1"/>
    <n v="73"/>
    <x v="4"/>
  </r>
  <r>
    <x v="2"/>
    <x v="20"/>
    <x v="16"/>
    <s v="B.Parfitt"/>
    <s v="GEE"/>
    <x v="0"/>
    <n v="77"/>
    <x v="96"/>
  </r>
  <r>
    <x v="2"/>
    <x v="20"/>
    <x v="16"/>
    <s v="T.Adams"/>
    <s v="COL"/>
    <x v="1"/>
    <n v="91"/>
    <x v="35"/>
  </r>
  <r>
    <x v="2"/>
    <x v="20"/>
    <x v="16"/>
    <s v="J.Crisp"/>
    <s v="COL"/>
    <x v="2"/>
    <n v="84"/>
    <x v="29"/>
  </r>
  <r>
    <x v="2"/>
    <x v="20"/>
    <x v="16"/>
    <s v="O.Wines"/>
    <s v="PTA"/>
    <x v="1"/>
    <n v="80"/>
    <x v="43"/>
  </r>
  <r>
    <x v="2"/>
    <x v="20"/>
    <x v="16"/>
    <s v="D.Heppell"/>
    <s v="ESS"/>
    <x v="1"/>
    <n v="85"/>
    <x v="86"/>
  </r>
  <r>
    <x v="2"/>
    <x v="20"/>
    <x v="16"/>
    <s v="M.Walters"/>
    <s v="FRE"/>
    <x v="0"/>
    <n v="107"/>
    <x v="28"/>
  </r>
  <r>
    <x v="2"/>
    <x v="20"/>
    <x v="16"/>
    <s v="T.Nankervis"/>
    <s v="RIC"/>
    <x v="3"/>
    <n v="62"/>
    <x v="30"/>
  </r>
  <r>
    <x v="2"/>
    <x v="20"/>
    <x v="16"/>
    <s v="S.Hurn"/>
    <s v="WCE"/>
    <x v="2"/>
    <n v="83"/>
    <x v="28"/>
  </r>
  <r>
    <x v="2"/>
    <x v="20"/>
    <x v="16"/>
    <s v="J.Dunkley"/>
    <s v="WBD"/>
    <x v="0"/>
    <n v="142"/>
    <x v="93"/>
  </r>
  <r>
    <x v="2"/>
    <x v="20"/>
    <x v="16"/>
    <s v="Z.Williams"/>
    <s v="GWS"/>
    <x v="2"/>
    <n v="112"/>
    <x v="67"/>
  </r>
  <r>
    <x v="2"/>
    <x v="20"/>
    <x v="16"/>
    <s v="T.Greene"/>
    <s v="GWS"/>
    <x v="0"/>
    <n v="132"/>
    <x v="90"/>
  </r>
  <r>
    <x v="2"/>
    <x v="20"/>
    <x v="16"/>
    <s v="J.Sicily"/>
    <s v="HAW"/>
    <x v="2"/>
    <n v="97"/>
    <x v="123"/>
  </r>
  <r>
    <x v="2"/>
    <x v="20"/>
    <x v="16"/>
    <s v="L.Shiels"/>
    <s v="HAW"/>
    <x v="1"/>
    <n v="100"/>
    <x v="22"/>
  </r>
  <r>
    <x v="2"/>
    <x v="20"/>
    <x v="16"/>
    <s v="J.Dawson"/>
    <s v="SYD"/>
    <x v="4"/>
    <n v="97"/>
    <x v="43"/>
  </r>
  <r>
    <x v="2"/>
    <x v="20"/>
    <x v="16"/>
    <s v="T.Phillips"/>
    <s v="COL"/>
    <x v="4"/>
    <n v="88"/>
    <x v="52"/>
  </r>
  <r>
    <x v="2"/>
    <x v="20"/>
    <x v="16"/>
    <s v="K.Amon"/>
    <s v="PTA"/>
    <x v="4"/>
    <n v="93"/>
    <x v="7"/>
  </r>
  <r>
    <x v="2"/>
    <x v="20"/>
    <x v="16"/>
    <s v="J.Kelly"/>
    <s v="GWS"/>
    <x v="4"/>
    <n v="113"/>
    <x v="16"/>
  </r>
  <r>
    <x v="2"/>
    <x v="20"/>
    <x v="18"/>
    <s v="C.Salem"/>
    <s v="MEL"/>
    <x v="2"/>
    <n v="96"/>
    <x v="7"/>
  </r>
  <r>
    <x v="2"/>
    <x v="20"/>
    <x v="18"/>
    <s v="C.Oliver"/>
    <s v="MEL"/>
    <x v="1"/>
    <n v="103"/>
    <x v="67"/>
  </r>
  <r>
    <x v="2"/>
    <x v="20"/>
    <x v="18"/>
    <s v="A.Aliir"/>
    <s v="SYD"/>
    <x v="2"/>
    <n v="76"/>
    <x v="94"/>
  </r>
  <r>
    <x v="2"/>
    <x v="20"/>
    <x v="18"/>
    <s v="M.Kreuzer"/>
    <s v="CAR"/>
    <x v="3"/>
    <n v="96"/>
    <x v="52"/>
  </r>
  <r>
    <x v="2"/>
    <x v="20"/>
    <x v="18"/>
    <s v="R.Marshall"/>
    <s v="STK"/>
    <x v="0"/>
    <n v="117"/>
    <x v="54"/>
  </r>
  <r>
    <x v="2"/>
    <x v="20"/>
    <x v="18"/>
    <s v="L.McCarthy"/>
    <s v="BRL"/>
    <x v="0"/>
    <n v="62"/>
    <x v="98"/>
  </r>
  <r>
    <x v="2"/>
    <x v="20"/>
    <x v="18"/>
    <s v="T.Kelly"/>
    <s v="GEE"/>
    <x v="0"/>
    <n v="84"/>
    <x v="67"/>
  </r>
  <r>
    <x v="2"/>
    <x v="20"/>
    <x v="18"/>
    <s v="W.Milera"/>
    <s v="ADE"/>
    <x v="2"/>
    <n v="73"/>
    <x v="49"/>
  </r>
  <r>
    <x v="2"/>
    <x v="20"/>
    <x v="18"/>
    <s v="T.Lynch"/>
    <s v="ADE"/>
    <x v="0"/>
    <n v="74"/>
    <x v="92"/>
  </r>
  <r>
    <x v="2"/>
    <x v="20"/>
    <x v="18"/>
    <s v="R.Sloane"/>
    <s v="ADE"/>
    <x v="1"/>
    <n v="80"/>
    <x v="94"/>
  </r>
  <r>
    <x v="2"/>
    <x v="20"/>
    <x v="18"/>
    <s v="S.Sidebottom"/>
    <s v="COL"/>
    <x v="1"/>
    <n v="115"/>
    <x v="99"/>
  </r>
  <r>
    <x v="2"/>
    <x v="20"/>
    <x v="18"/>
    <s v="T.Boak"/>
    <s v="PTA"/>
    <x v="0"/>
    <n v="114"/>
    <x v="79"/>
  </r>
  <r>
    <x v="2"/>
    <x v="20"/>
    <x v="18"/>
    <s v="T.Rockliff"/>
    <s v="PTA"/>
    <x v="1"/>
    <n v="75"/>
    <x v="42"/>
  </r>
  <r>
    <x v="2"/>
    <x v="20"/>
    <x v="18"/>
    <s v="H.Hartlett"/>
    <s v="PTA"/>
    <x v="2"/>
    <n v="80"/>
    <x v="74"/>
  </r>
  <r>
    <x v="2"/>
    <x v="20"/>
    <x v="18"/>
    <s v="C.McKenna"/>
    <s v="ESS"/>
    <x v="2"/>
    <n v="92"/>
    <x v="71"/>
  </r>
  <r>
    <x v="2"/>
    <x v="20"/>
    <x v="18"/>
    <s v="A.Gaff"/>
    <s v="WCE"/>
    <x v="1"/>
    <n v="113"/>
    <x v="2"/>
  </r>
  <r>
    <x v="2"/>
    <x v="20"/>
    <x v="18"/>
    <s v="T.Taranto"/>
    <s v="GWS"/>
    <x v="1"/>
    <n v="107"/>
    <x v="39"/>
  </r>
  <r>
    <x v="2"/>
    <x v="20"/>
    <x v="18"/>
    <s v="T.Miller"/>
    <s v="GCS"/>
    <x v="1"/>
    <n v="101"/>
    <x v="21"/>
  </r>
  <r>
    <x v="2"/>
    <x v="20"/>
    <x v="18"/>
    <s v="C.Guthrie"/>
    <s v="GEE"/>
    <x v="4"/>
    <n v="63"/>
    <x v="79"/>
  </r>
  <r>
    <x v="2"/>
    <x v="20"/>
    <x v="18"/>
    <s v="D.Parish"/>
    <s v="ESS"/>
    <x v="4"/>
    <n v="72"/>
    <x v="16"/>
  </r>
  <r>
    <x v="2"/>
    <x v="20"/>
    <x v="18"/>
    <s v="J.Hopper"/>
    <s v="GWS"/>
    <x v="4"/>
    <n v="90"/>
    <x v="16"/>
  </r>
  <r>
    <x v="2"/>
    <x v="20"/>
    <x v="18"/>
    <s v="S.Mumford"/>
    <s v="GWS"/>
    <x v="4"/>
    <n v="65"/>
    <x v="71"/>
  </r>
  <r>
    <x v="2"/>
    <x v="20"/>
    <x v="23"/>
    <s v="J.Kennedy"/>
    <s v="SYD"/>
    <x v="1"/>
    <n v="96"/>
    <x v="24"/>
  </r>
  <r>
    <x v="2"/>
    <x v="20"/>
    <x v="23"/>
    <s v="K.Simpson"/>
    <s v="CAR"/>
    <x v="2"/>
    <n v="104"/>
    <x v="62"/>
  </r>
  <r>
    <x v="2"/>
    <x v="20"/>
    <x v="23"/>
    <s v="S.Walsh"/>
    <s v="CAR"/>
    <x v="1"/>
    <n v="87"/>
    <x v="14"/>
  </r>
  <r>
    <x v="2"/>
    <x v="20"/>
    <x v="23"/>
    <s v="S.Ross"/>
    <s v="STK"/>
    <x v="1"/>
    <n v="108"/>
    <x v="76"/>
  </r>
  <r>
    <x v="2"/>
    <x v="20"/>
    <x v="23"/>
    <s v="S.Savage"/>
    <s v="STK"/>
    <x v="2"/>
    <n v="91"/>
    <x v="20"/>
  </r>
  <r>
    <x v="2"/>
    <x v="20"/>
    <x v="23"/>
    <s v="J.Steele"/>
    <s v="STK"/>
    <x v="1"/>
    <n v="114"/>
    <x v="86"/>
  </r>
  <r>
    <x v="2"/>
    <x v="20"/>
    <x v="23"/>
    <s v="A.Christensen"/>
    <s v="BRL"/>
    <x v="0"/>
    <n v="55"/>
    <x v="39"/>
  </r>
  <r>
    <x v="2"/>
    <x v="20"/>
    <x v="23"/>
    <s v="M.Duncan"/>
    <s v="GEE"/>
    <x v="1"/>
    <n v="120"/>
    <x v="12"/>
  </r>
  <r>
    <x v="2"/>
    <x v="20"/>
    <x v="23"/>
    <s v="T.Stewart"/>
    <s v="GEE"/>
    <x v="2"/>
    <n v="71"/>
    <x v="15"/>
  </r>
  <r>
    <x v="2"/>
    <x v="20"/>
    <x v="23"/>
    <s v="R.Laird"/>
    <s v="ADE"/>
    <x v="2"/>
    <n v="100"/>
    <x v="24"/>
  </r>
  <r>
    <x v="2"/>
    <x v="20"/>
    <x v="23"/>
    <s v="B.Grundy"/>
    <s v="COL"/>
    <x v="3"/>
    <n v="129"/>
    <x v="33"/>
  </r>
  <r>
    <x v="2"/>
    <x v="20"/>
    <x v="23"/>
    <s v="S.Gray"/>
    <s v="PTA"/>
    <x v="0"/>
    <n v="91"/>
    <x v="86"/>
  </r>
  <r>
    <x v="2"/>
    <x v="20"/>
    <x v="23"/>
    <s v="D.Shiel"/>
    <s v="ESS"/>
    <x v="1"/>
    <n v="96"/>
    <x v="1"/>
  </r>
  <r>
    <x v="2"/>
    <x v="20"/>
    <x v="23"/>
    <s v="D.Mundy"/>
    <s v="FRE"/>
    <x v="0"/>
    <n v="86"/>
    <x v="91"/>
  </r>
  <r>
    <x v="2"/>
    <x v="20"/>
    <x v="23"/>
    <s v="B.Houli"/>
    <s v="RIC"/>
    <x v="2"/>
    <n v="108"/>
    <x v="57"/>
  </r>
  <r>
    <x v="2"/>
    <x v="20"/>
    <x v="23"/>
    <s v="K.Lambert"/>
    <s v="RIC"/>
    <x v="0"/>
    <n v="90"/>
    <x v="69"/>
  </r>
  <r>
    <x v="2"/>
    <x v="20"/>
    <x v="23"/>
    <s v="E.Yeo"/>
    <s v="WCE"/>
    <x v="1"/>
    <n v="108"/>
    <x v="19"/>
  </r>
  <r>
    <x v="2"/>
    <x v="20"/>
    <x v="23"/>
    <s v="D.MacPherson"/>
    <s v="GCS"/>
    <x v="0"/>
    <n v="72"/>
    <x v="46"/>
  </r>
  <r>
    <x v="2"/>
    <x v="20"/>
    <x v="23"/>
    <s v="S.Lycett"/>
    <s v="PTA"/>
    <x v="4"/>
    <n v="111"/>
    <x v="16"/>
  </r>
  <r>
    <x v="2"/>
    <x v="20"/>
    <x v="23"/>
    <s v="B.Hill"/>
    <s v="FRE"/>
    <x v="4"/>
    <n v="90"/>
    <x v="9"/>
  </r>
  <r>
    <x v="2"/>
    <x v="20"/>
    <x v="23"/>
    <s v="J.Short"/>
    <s v="RIC"/>
    <x v="4"/>
    <n v="63"/>
    <x v="9"/>
  </r>
  <r>
    <x v="2"/>
    <x v="20"/>
    <x v="23"/>
    <s v="C.Daniel"/>
    <s v="WBD"/>
    <x v="4"/>
    <n v="90"/>
    <x v="16"/>
  </r>
  <r>
    <x v="2"/>
    <x v="20"/>
    <x v="17"/>
    <s v="A.Brayshaw"/>
    <s v="MEL"/>
    <x v="1"/>
    <n v="66"/>
    <x v="21"/>
  </r>
  <r>
    <x v="2"/>
    <x v="20"/>
    <x v="17"/>
    <s v="L.Dunstan"/>
    <s v="STK"/>
    <x v="1"/>
    <n v="100"/>
    <x v="35"/>
  </r>
  <r>
    <x v="2"/>
    <x v="20"/>
    <x v="17"/>
    <s v="C.Cameron"/>
    <s v="BRL"/>
    <x v="0"/>
    <n v="96"/>
    <x v="31"/>
  </r>
  <r>
    <x v="2"/>
    <x v="20"/>
    <x v="17"/>
    <s v="L.Neale"/>
    <s v="BRL"/>
    <x v="1"/>
    <n v="97"/>
    <x v="69"/>
  </r>
  <r>
    <x v="2"/>
    <x v="20"/>
    <x v="17"/>
    <s v="J.Berry"/>
    <s v="BRL"/>
    <x v="1"/>
    <n v="95"/>
    <x v="37"/>
  </r>
  <r>
    <x v="2"/>
    <x v="20"/>
    <x v="17"/>
    <s v="G.Ablett"/>
    <s v="GEE"/>
    <x v="1"/>
    <n v="90"/>
    <x v="19"/>
  </r>
  <r>
    <x v="2"/>
    <x v="20"/>
    <x v="17"/>
    <s v="L.Dahlhaus"/>
    <s v="GEE"/>
    <x v="0"/>
    <n v="69"/>
    <x v="17"/>
  </r>
  <r>
    <x v="2"/>
    <x v="20"/>
    <x v="17"/>
    <s v="T.Hawkins"/>
    <s v="GEE"/>
    <x v="0"/>
    <n v="104"/>
    <x v="2"/>
  </r>
  <r>
    <x v="2"/>
    <x v="20"/>
    <x v="17"/>
    <s v="A.Treloar"/>
    <s v="COL"/>
    <x v="1"/>
    <n v="136"/>
    <x v="95"/>
  </r>
  <r>
    <x v="2"/>
    <x v="20"/>
    <x v="17"/>
    <s v="J.Howe"/>
    <s v="COL"/>
    <x v="2"/>
    <n v="69"/>
    <x v="10"/>
  </r>
  <r>
    <x v="2"/>
    <x v="20"/>
    <x v="17"/>
    <s v="T.Goldstein"/>
    <s v="NTH"/>
    <x v="3"/>
    <n v="116"/>
    <x v="38"/>
  </r>
  <r>
    <x v="2"/>
    <x v="20"/>
    <x v="17"/>
    <s v="D.Houston"/>
    <s v="PTA"/>
    <x v="2"/>
    <n v="90"/>
    <x v="64"/>
  </r>
  <r>
    <x v="2"/>
    <x v="20"/>
    <x v="17"/>
    <s v="J.Westhoff"/>
    <s v="PTA"/>
    <x v="0"/>
    <n v="97"/>
    <x v="71"/>
  </r>
  <r>
    <x v="2"/>
    <x v="20"/>
    <x v="17"/>
    <s v="S.Edwards"/>
    <s v="RIC"/>
    <x v="0"/>
    <n v="83"/>
    <x v="130"/>
  </r>
  <r>
    <x v="2"/>
    <x v="20"/>
    <x v="17"/>
    <s v="D.Sheed"/>
    <s v="WCE"/>
    <x v="1"/>
    <n v="92"/>
    <x v="40"/>
  </r>
  <r>
    <x v="2"/>
    <x v="20"/>
    <x v="17"/>
    <s v="B.Sheppard"/>
    <s v="WCE"/>
    <x v="2"/>
    <n v="69"/>
    <x v="116"/>
  </r>
  <r>
    <x v="2"/>
    <x v="20"/>
    <x v="17"/>
    <s v="J.Johannisen"/>
    <s v="WBD"/>
    <x v="2"/>
    <n v="60"/>
    <x v="33"/>
  </r>
  <r>
    <x v="2"/>
    <x v="20"/>
    <x v="17"/>
    <s v="H.Shaw"/>
    <s v="GWS"/>
    <x v="2"/>
    <n v="95"/>
    <x v="25"/>
  </r>
  <r>
    <x v="2"/>
    <x v="20"/>
    <x v="17"/>
    <s v="L.Franklin"/>
    <s v="SYD"/>
    <x v="4"/>
    <n v="73"/>
    <x v="16"/>
  </r>
  <r>
    <x v="2"/>
    <x v="20"/>
    <x v="17"/>
    <s v="C.Blakely"/>
    <s v="FRE"/>
    <x v="4"/>
    <n v="86"/>
    <x v="102"/>
  </r>
  <r>
    <x v="2"/>
    <x v="20"/>
    <x v="17"/>
    <s v="D.Martin"/>
    <s v="RIC"/>
    <x v="4"/>
    <n v="105"/>
    <x v="16"/>
  </r>
  <r>
    <x v="2"/>
    <x v="20"/>
    <x v="17"/>
    <s v="J.Gunston"/>
    <s v="HAW"/>
    <x v="4"/>
    <n v="74"/>
    <x v="16"/>
  </r>
  <r>
    <x v="2"/>
    <x v="20"/>
    <x v="19"/>
    <s v="H.Clark"/>
    <s v="STK"/>
    <x v="2"/>
    <n v="92"/>
    <x v="32"/>
  </r>
  <r>
    <x v="2"/>
    <x v="20"/>
    <x v="19"/>
    <s v="T.Membrey"/>
    <s v="STK"/>
    <x v="0"/>
    <n v="88"/>
    <x v="51"/>
  </r>
  <r>
    <x v="2"/>
    <x v="20"/>
    <x v="19"/>
    <s v="D.Zorko"/>
    <s v="BRL"/>
    <x v="1"/>
    <n v="119"/>
    <x v="101"/>
  </r>
  <r>
    <x v="2"/>
    <x v="20"/>
    <x v="19"/>
    <s v="D.Rich"/>
    <s v="BRL"/>
    <x v="2"/>
    <n v="94"/>
    <x v="10"/>
  </r>
  <r>
    <x v="2"/>
    <x v="20"/>
    <x v="19"/>
    <s v="M.Blicavs"/>
    <s v="GEE"/>
    <x v="2"/>
    <n v="113"/>
    <x v="57"/>
  </r>
  <r>
    <x v="2"/>
    <x v="20"/>
    <x v="19"/>
    <s v="P.Dangerfield"/>
    <s v="GEE"/>
    <x v="0"/>
    <n v="119"/>
    <x v="111"/>
  </r>
  <r>
    <x v="2"/>
    <x v="20"/>
    <x v="19"/>
    <s v="B.Maynard"/>
    <s v="COL"/>
    <x v="2"/>
    <n v="79"/>
    <x v="69"/>
  </r>
  <r>
    <x v="2"/>
    <x v="20"/>
    <x v="19"/>
    <s v="R.Gray"/>
    <s v="PTA"/>
    <x v="0"/>
    <n v="86"/>
    <x v="0"/>
  </r>
  <r>
    <x v="2"/>
    <x v="20"/>
    <x v="19"/>
    <s v="C.Hooker"/>
    <s v="ESS"/>
    <x v="2"/>
    <n v="63"/>
    <x v="98"/>
  </r>
  <r>
    <x v="2"/>
    <x v="20"/>
    <x v="19"/>
    <s v="E.Langdon"/>
    <s v="FRE"/>
    <x v="1"/>
    <n v="82"/>
    <x v="2"/>
  </r>
  <r>
    <x v="2"/>
    <x v="20"/>
    <x v="19"/>
    <s v="D.Prestia"/>
    <s v="RIC"/>
    <x v="1"/>
    <n v="102"/>
    <x v="12"/>
  </r>
  <r>
    <x v="2"/>
    <x v="20"/>
    <x v="19"/>
    <s v="J.Darling"/>
    <s v="WCE"/>
    <x v="0"/>
    <n v="107"/>
    <x v="80"/>
  </r>
  <r>
    <x v="2"/>
    <x v="20"/>
    <x v="19"/>
    <s v="L.Shuey"/>
    <s v="WCE"/>
    <x v="1"/>
    <n v="92"/>
    <x v="9"/>
  </r>
  <r>
    <x v="2"/>
    <x v="20"/>
    <x v="19"/>
    <s v="J.Redden"/>
    <s v="WCE"/>
    <x v="1"/>
    <n v="94"/>
    <x v="69"/>
  </r>
  <r>
    <x v="2"/>
    <x v="20"/>
    <x v="19"/>
    <s v="J.Cripps"/>
    <s v="WCE"/>
    <x v="0"/>
    <n v="70"/>
    <x v="6"/>
  </r>
  <r>
    <x v="2"/>
    <x v="20"/>
    <x v="19"/>
    <s v="M.Bontempelli"/>
    <s v="WBD"/>
    <x v="1"/>
    <n v="112"/>
    <x v="25"/>
  </r>
  <r>
    <x v="2"/>
    <x v="20"/>
    <x v="19"/>
    <s v="R.Henderson"/>
    <s v="HAW"/>
    <x v="1"/>
    <n v="87"/>
    <x v="1"/>
  </r>
  <r>
    <x v="2"/>
    <x v="20"/>
    <x v="19"/>
    <s v="J.Witts"/>
    <s v="GCS"/>
    <x v="3"/>
    <n v="102"/>
    <x v="65"/>
  </r>
  <r>
    <x v="2"/>
    <x v="20"/>
    <x v="19"/>
    <s v="R.O'Brien"/>
    <s v="ADE"/>
    <x v="4"/>
    <n v="97"/>
    <x v="16"/>
  </r>
  <r>
    <x v="2"/>
    <x v="20"/>
    <x v="19"/>
    <s v="J.De Goey"/>
    <s v="COL"/>
    <x v="4"/>
    <n v="78"/>
    <x v="16"/>
  </r>
  <r>
    <x v="2"/>
    <x v="20"/>
    <x v="19"/>
    <s v="L.Ryan"/>
    <s v="FRE"/>
    <x v="4"/>
    <n v="80"/>
    <x v="16"/>
  </r>
  <r>
    <x v="2"/>
    <x v="20"/>
    <x v="19"/>
    <s v="A.Brayshaw"/>
    <s v="FRE"/>
    <x v="4"/>
    <n v="94"/>
    <x v="4"/>
  </r>
  <r>
    <x v="2"/>
    <x v="20"/>
    <x v="20"/>
    <s v="M.Gawn"/>
    <s v="MEL"/>
    <x v="3"/>
    <n v="113"/>
    <x v="25"/>
  </r>
  <r>
    <x v="2"/>
    <x v="20"/>
    <x v="20"/>
    <s v="D.Rampe"/>
    <s v="SYD"/>
    <x v="2"/>
    <n v="98"/>
    <x v="47"/>
  </r>
  <r>
    <x v="2"/>
    <x v="20"/>
    <x v="20"/>
    <s v="C.Mills"/>
    <s v="SYD"/>
    <x v="2"/>
    <n v="59"/>
    <x v="14"/>
  </r>
  <r>
    <x v="2"/>
    <x v="20"/>
    <x v="20"/>
    <s v="G.Hewett"/>
    <s v="SYD"/>
    <x v="1"/>
    <n v="101"/>
    <x v="51"/>
  </r>
  <r>
    <x v="2"/>
    <x v="20"/>
    <x v="20"/>
    <s v="L.Casboult"/>
    <s v="CAR"/>
    <x v="0"/>
    <n v="85"/>
    <x v="71"/>
  </r>
  <r>
    <x v="2"/>
    <x v="20"/>
    <x v="20"/>
    <s v="J.Lyons"/>
    <s v="BRL"/>
    <x v="1"/>
    <n v="126"/>
    <x v="101"/>
  </r>
  <r>
    <x v="2"/>
    <x v="20"/>
    <x v="20"/>
    <s v="B.Crouch"/>
    <s v="ADE"/>
    <x v="1"/>
    <n v="116"/>
    <x v="8"/>
  </r>
  <r>
    <x v="2"/>
    <x v="20"/>
    <x v="20"/>
    <s v="S.Pendlebury"/>
    <s v="COL"/>
    <x v="1"/>
    <n v="109"/>
    <x v="26"/>
  </r>
  <r>
    <x v="2"/>
    <x v="20"/>
    <x v="20"/>
    <s v="D.Byrne-Jones"/>
    <s v="PTA"/>
    <x v="2"/>
    <n v="104"/>
    <x v="72"/>
  </r>
  <r>
    <x v="2"/>
    <x v="20"/>
    <x v="20"/>
    <s v="Z.Merrett"/>
    <s v="ESS"/>
    <x v="1"/>
    <n v="108"/>
    <x v="48"/>
  </r>
  <r>
    <x v="2"/>
    <x v="20"/>
    <x v="20"/>
    <s v="B.Ellis"/>
    <s v="RIC"/>
    <x v="2"/>
    <n v="91"/>
    <x v="72"/>
  </r>
  <r>
    <x v="2"/>
    <x v="20"/>
    <x v="20"/>
    <s v="T.Lynch"/>
    <s v="RIC"/>
    <x v="0"/>
    <n v="94"/>
    <x v="11"/>
  </r>
  <r>
    <x v="2"/>
    <x v="20"/>
    <x v="20"/>
    <s v="J.Caddy"/>
    <s v="RIC"/>
    <x v="0"/>
    <n v="63"/>
    <x v="42"/>
  </r>
  <r>
    <x v="2"/>
    <x v="20"/>
    <x v="20"/>
    <s v="L.Whitfield"/>
    <s v="GWS"/>
    <x v="2"/>
    <n v="107"/>
    <x v="83"/>
  </r>
  <r>
    <x v="2"/>
    <x v="20"/>
    <x v="20"/>
    <s v="J.Cameron"/>
    <s v="GWS"/>
    <x v="0"/>
    <n v="89"/>
    <x v="23"/>
  </r>
  <r>
    <x v="2"/>
    <x v="20"/>
    <x v="20"/>
    <s v="J.O'Meara"/>
    <s v="HAW"/>
    <x v="1"/>
    <n v="86"/>
    <x v="77"/>
  </r>
  <r>
    <x v="2"/>
    <x v="20"/>
    <x v="20"/>
    <s v="J.Worpel"/>
    <s v="HAW"/>
    <x v="0"/>
    <n v="119"/>
    <x v="95"/>
  </r>
  <r>
    <x v="2"/>
    <x v="20"/>
    <x v="20"/>
    <s v="D.Swallow"/>
    <s v="GCS"/>
    <x v="1"/>
    <n v="90"/>
    <x v="18"/>
  </r>
  <r>
    <x v="2"/>
    <x v="20"/>
    <x v="20"/>
    <s v="D.Hannebery"/>
    <s v="STK"/>
    <x v="4"/>
    <n v="73"/>
    <x v="90"/>
  </r>
  <r>
    <x v="2"/>
    <x v="20"/>
    <x v="20"/>
    <s v="A.Saad"/>
    <s v="ESS"/>
    <x v="4"/>
    <n v="75"/>
    <x v="16"/>
  </r>
  <r>
    <x v="2"/>
    <x v="20"/>
    <x v="20"/>
    <s v="J.Finlayson"/>
    <s v="GWS"/>
    <x v="4"/>
    <n v="80"/>
    <x v="16"/>
  </r>
  <r>
    <x v="2"/>
    <x v="20"/>
    <x v="20"/>
    <s v="S.Day"/>
    <s v="GCS"/>
    <x v="4"/>
    <n v="67"/>
    <x v="10"/>
  </r>
  <r>
    <x v="2"/>
    <x v="20"/>
    <x v="21"/>
    <s v="T.Papley"/>
    <s v="SYD"/>
    <x v="0"/>
    <n v="78"/>
    <x v="77"/>
  </r>
  <r>
    <x v="2"/>
    <x v="20"/>
    <x v="21"/>
    <s v="J.Silvagni"/>
    <s v="CAR"/>
    <x v="0"/>
    <n v="66"/>
    <x v="79"/>
  </r>
  <r>
    <x v="2"/>
    <x v="20"/>
    <x v="21"/>
    <s v="S.Petrevski-Seton"/>
    <s v="CAR"/>
    <x v="0"/>
    <n v="83"/>
    <x v="55"/>
  </r>
  <r>
    <x v="2"/>
    <x v="20"/>
    <x v="21"/>
    <s v="P.Cripps"/>
    <s v="CAR"/>
    <x v="1"/>
    <n v="115"/>
    <x v="5"/>
  </r>
  <r>
    <x v="2"/>
    <x v="20"/>
    <x v="21"/>
    <s v="E.Curnow"/>
    <s v="CAR"/>
    <x v="1"/>
    <n v="104"/>
    <x v="131"/>
  </r>
  <r>
    <x v="2"/>
    <x v="20"/>
    <x v="21"/>
    <s v="H.Andrews"/>
    <s v="BRL"/>
    <x v="2"/>
    <n v="71"/>
    <x v="63"/>
  </r>
  <r>
    <x v="2"/>
    <x v="20"/>
    <x v="21"/>
    <s v="S.Martin"/>
    <s v="BRL"/>
    <x v="3"/>
    <n v="82"/>
    <x v="67"/>
  </r>
  <r>
    <x v="2"/>
    <x v="20"/>
    <x v="21"/>
    <s v="J.Selwood"/>
    <s v="GEE"/>
    <x v="1"/>
    <n v="100"/>
    <x v="74"/>
  </r>
  <r>
    <x v="2"/>
    <x v="20"/>
    <x v="21"/>
    <s v="J.Ziebell"/>
    <s v="NTH"/>
    <x v="0"/>
    <n v="61"/>
    <x v="82"/>
  </r>
  <r>
    <x v="2"/>
    <x v="20"/>
    <x v="21"/>
    <s v="B.Brown"/>
    <s v="NTH"/>
    <x v="0"/>
    <n v="98"/>
    <x v="58"/>
  </r>
  <r>
    <x v="2"/>
    <x v="20"/>
    <x v="21"/>
    <s v="B.Cunnington"/>
    <s v="NTH"/>
    <x v="1"/>
    <n v="80"/>
    <x v="64"/>
  </r>
  <r>
    <x v="2"/>
    <x v="20"/>
    <x v="21"/>
    <s v="N.Fyfe"/>
    <s v="FRE"/>
    <x v="1"/>
    <n v="126"/>
    <x v="113"/>
  </r>
  <r>
    <x v="2"/>
    <x v="20"/>
    <x v="21"/>
    <s v="N.Vlastuin"/>
    <s v="RIC"/>
    <x v="2"/>
    <n v="89"/>
    <x v="8"/>
  </r>
  <r>
    <x v="2"/>
    <x v="20"/>
    <x v="21"/>
    <s v="J.McGovern"/>
    <s v="WCE"/>
    <x v="2"/>
    <n v="78"/>
    <x v="33"/>
  </r>
  <r>
    <x v="2"/>
    <x v="20"/>
    <x v="21"/>
    <s v="L.Hunter"/>
    <s v="WBD"/>
    <x v="1"/>
    <n v="92"/>
    <x v="95"/>
  </r>
  <r>
    <x v="2"/>
    <x v="20"/>
    <x v="21"/>
    <s v="N.Haynes"/>
    <s v="GWS"/>
    <x v="2"/>
    <n v="98"/>
    <x v="62"/>
  </r>
  <r>
    <x v="2"/>
    <x v="20"/>
    <x v="21"/>
    <s v="S.Burgoyne"/>
    <s v="HAW"/>
    <x v="1"/>
    <n v="86"/>
    <x v="39"/>
  </r>
  <r>
    <x v="2"/>
    <x v="20"/>
    <x v="21"/>
    <s v="L.Weller"/>
    <s v="GCS"/>
    <x v="2"/>
    <n v="68"/>
    <x v="71"/>
  </r>
  <r>
    <x v="2"/>
    <x v="20"/>
    <x v="21"/>
    <s v="C.Ellis-Yolmen"/>
    <s v="ADE"/>
    <x v="4"/>
    <n v="98"/>
    <x v="16"/>
  </r>
  <r>
    <x v="2"/>
    <x v="20"/>
    <x v="21"/>
    <s v="C.Rozee"/>
    <s v="PTA"/>
    <x v="4"/>
    <n v="89"/>
    <x v="15"/>
  </r>
  <r>
    <x v="2"/>
    <x v="20"/>
    <x v="21"/>
    <s v="D.Grimes"/>
    <s v="RIC"/>
    <x v="4"/>
    <n v="66"/>
    <x v="28"/>
  </r>
  <r>
    <x v="2"/>
    <x v="20"/>
    <x v="21"/>
    <s v="H.Himmelberg"/>
    <s v="GWS"/>
    <x v="4"/>
    <n v="88"/>
    <x v="16"/>
  </r>
  <r>
    <x v="2"/>
    <x v="20"/>
    <x v="22"/>
    <s v="Z.Jones"/>
    <s v="SYD"/>
    <x v="2"/>
    <n v="93"/>
    <x v="82"/>
  </r>
  <r>
    <x v="2"/>
    <x v="20"/>
    <x v="22"/>
    <s v="I.Heeney"/>
    <s v="SYD"/>
    <x v="0"/>
    <n v="104"/>
    <x v="48"/>
  </r>
  <r>
    <x v="2"/>
    <x v="20"/>
    <x v="22"/>
    <s v="L.Parker"/>
    <s v="SYD"/>
    <x v="1"/>
    <n v="81"/>
    <x v="105"/>
  </r>
  <r>
    <x v="2"/>
    <x v="20"/>
    <x v="22"/>
    <s v="N.Newman"/>
    <s v="CAR"/>
    <x v="2"/>
    <n v="107"/>
    <x v="52"/>
  </r>
  <r>
    <x v="2"/>
    <x v="20"/>
    <x v="22"/>
    <s v="J.Billings"/>
    <s v="STK"/>
    <x v="0"/>
    <n v="101"/>
    <x v="83"/>
  </r>
  <r>
    <x v="2"/>
    <x v="20"/>
    <x v="22"/>
    <s v="M.Robinson"/>
    <s v="BRL"/>
    <x v="0"/>
    <n v="122"/>
    <x v="38"/>
  </r>
  <r>
    <x v="2"/>
    <x v="20"/>
    <x v="22"/>
    <s v="H.McCluggage"/>
    <s v="BRL"/>
    <x v="1"/>
    <n v="92"/>
    <x v="54"/>
  </r>
  <r>
    <x v="2"/>
    <x v="20"/>
    <x v="22"/>
    <s v="S.Menegola"/>
    <s v="GEE"/>
    <x v="0"/>
    <n v="84"/>
    <x v="33"/>
  </r>
  <r>
    <x v="2"/>
    <x v="20"/>
    <x v="22"/>
    <s v="B.Smith"/>
    <s v="ADE"/>
    <x v="2"/>
    <n v="105"/>
    <x v="51"/>
  </r>
  <r>
    <x v="2"/>
    <x v="20"/>
    <x v="22"/>
    <s v="M.Crouch"/>
    <s v="ADE"/>
    <x v="1"/>
    <n v="105"/>
    <x v="129"/>
  </r>
  <r>
    <x v="2"/>
    <x v="20"/>
    <x v="22"/>
    <s v="T.Dumont"/>
    <s v="NTH"/>
    <x v="1"/>
    <n v="71"/>
    <x v="61"/>
  </r>
  <r>
    <x v="2"/>
    <x v="20"/>
    <x v="22"/>
    <s v="S.Higgins"/>
    <s v="NTH"/>
    <x v="1"/>
    <n v="74"/>
    <x v="44"/>
  </r>
  <r>
    <x v="2"/>
    <x v="20"/>
    <x v="22"/>
    <s v="R.Tarrant"/>
    <s v="NTH"/>
    <x v="2"/>
    <n v="83"/>
    <x v="35"/>
  </r>
  <r>
    <x v="2"/>
    <x v="20"/>
    <x v="22"/>
    <s v="P.Ryder"/>
    <s v="PTA"/>
    <x v="3"/>
    <n v="78"/>
    <x v="55"/>
  </r>
  <r>
    <x v="2"/>
    <x v="20"/>
    <x v="22"/>
    <s v="J.Macrae"/>
    <s v="WBD"/>
    <x v="1"/>
    <n v="124"/>
    <x v="111"/>
  </r>
  <r>
    <x v="2"/>
    <x v="20"/>
    <x v="22"/>
    <s v="M.Suckling"/>
    <s v="WBD"/>
    <x v="2"/>
    <n v="79"/>
    <x v="53"/>
  </r>
  <r>
    <x v="2"/>
    <x v="20"/>
    <x v="22"/>
    <s v="C.Wingard"/>
    <s v="HAW"/>
    <x v="0"/>
    <n v="83"/>
    <x v="3"/>
  </r>
  <r>
    <x v="2"/>
    <x v="20"/>
    <x v="22"/>
    <s v="A.Miles"/>
    <s v="GCS"/>
    <x v="1"/>
    <n v="84"/>
    <x v="23"/>
  </r>
  <r>
    <x v="2"/>
    <x v="20"/>
    <x v="22"/>
    <s v="H.Greenwood"/>
    <s v="ADE"/>
    <x v="4"/>
    <n v="87"/>
    <x v="16"/>
  </r>
  <r>
    <x v="2"/>
    <x v="20"/>
    <x v="22"/>
    <s v="J.Pittard"/>
    <s v="NTH"/>
    <x v="4"/>
    <n v="60"/>
    <x v="55"/>
  </r>
  <r>
    <x v="2"/>
    <x v="20"/>
    <x v="22"/>
    <s v="B.McEvoy"/>
    <s v="HAW"/>
    <x v="4"/>
    <n v="103"/>
    <x v="16"/>
  </r>
  <r>
    <x v="2"/>
    <x v="20"/>
    <x v="22"/>
    <s v="L.Breust"/>
    <s v="HAW"/>
    <x v="4"/>
    <n v="69"/>
    <x v="51"/>
  </r>
  <r>
    <x v="2"/>
    <x v="21"/>
    <x v="16"/>
    <s v="J.Crisp"/>
    <s v="COL"/>
    <x v="2"/>
    <n v="75"/>
    <x v="64"/>
  </r>
  <r>
    <x v="2"/>
    <x v="21"/>
    <x v="16"/>
    <s v="T.Adams"/>
    <s v="COL"/>
    <x v="1"/>
    <n v="87"/>
    <x v="10"/>
  </r>
  <r>
    <x v="2"/>
    <x v="21"/>
    <x v="16"/>
    <s v="J.Steven"/>
    <s v="STK"/>
    <x v="1"/>
    <n v="68"/>
    <x v="112"/>
  </r>
  <r>
    <x v="2"/>
    <x v="21"/>
    <x v="16"/>
    <s v="J.Lloyd"/>
    <s v="SYD"/>
    <x v="2"/>
    <n v="89"/>
    <x v="24"/>
  </r>
  <r>
    <x v="2"/>
    <x v="21"/>
    <x v="16"/>
    <s v="C.Petracca"/>
    <s v="MEL"/>
    <x v="0"/>
    <n v="73"/>
    <x v="52"/>
  </r>
  <r>
    <x v="2"/>
    <x v="21"/>
    <x v="16"/>
    <s v="J.Harmes"/>
    <s v="MEL"/>
    <x v="1"/>
    <n v="101"/>
    <x v="52"/>
  </r>
  <r>
    <x v="2"/>
    <x v="21"/>
    <x v="16"/>
    <s v="M.Murphy"/>
    <s v="CAR"/>
    <x v="1"/>
    <n v="73"/>
    <x v="90"/>
  </r>
  <r>
    <x v="2"/>
    <x v="21"/>
    <x v="16"/>
    <s v="B.Parfitt"/>
    <s v="GEE"/>
    <x v="0"/>
    <n v="61"/>
    <x v="13"/>
  </r>
  <r>
    <x v="2"/>
    <x v="21"/>
    <x v="16"/>
    <s v="T.Greene"/>
    <s v="GWS"/>
    <x v="0"/>
    <n v="123"/>
    <x v="56"/>
  </r>
  <r>
    <x v="2"/>
    <x v="21"/>
    <x v="16"/>
    <s v="J.Kelly"/>
    <s v="GWS"/>
    <x v="1"/>
    <n v="101"/>
    <x v="102"/>
  </r>
  <r>
    <x v="2"/>
    <x v="21"/>
    <x v="16"/>
    <s v="Z.Williams"/>
    <s v="GWS"/>
    <x v="2"/>
    <n v="98"/>
    <x v="10"/>
  </r>
  <r>
    <x v="2"/>
    <x v="21"/>
    <x v="16"/>
    <s v="L.Shiels"/>
    <s v="HAW"/>
    <x v="1"/>
    <n v="105"/>
    <x v="54"/>
  </r>
  <r>
    <x v="2"/>
    <x v="21"/>
    <x v="16"/>
    <s v="J.Sicily"/>
    <s v="HAW"/>
    <x v="2"/>
    <n v="85"/>
    <x v="108"/>
  </r>
  <r>
    <x v="2"/>
    <x v="21"/>
    <x v="16"/>
    <s v="S.Hurn"/>
    <s v="WCE"/>
    <x v="2"/>
    <n v="81"/>
    <x v="2"/>
  </r>
  <r>
    <x v="2"/>
    <x v="21"/>
    <x v="16"/>
    <s v="J.Dunkley"/>
    <s v="WBD"/>
    <x v="0"/>
    <n v="108"/>
    <x v="148"/>
  </r>
  <r>
    <x v="2"/>
    <x v="21"/>
    <x v="16"/>
    <s v="A.Sandilands"/>
    <s v="FRE"/>
    <x v="3"/>
    <n v="92"/>
    <x v="10"/>
  </r>
  <r>
    <x v="2"/>
    <x v="21"/>
    <x v="16"/>
    <s v="M.Walters"/>
    <s v="FRE"/>
    <x v="0"/>
    <n v="97"/>
    <x v="22"/>
  </r>
  <r>
    <x v="2"/>
    <x v="21"/>
    <x v="16"/>
    <s v="O.Wines"/>
    <s v="PTA"/>
    <x v="1"/>
    <n v="95"/>
    <x v="61"/>
  </r>
  <r>
    <x v="2"/>
    <x v="21"/>
    <x v="16"/>
    <s v="D.Heppell"/>
    <s v="ESS"/>
    <x v="4"/>
    <n v="87"/>
    <x v="42"/>
  </r>
  <r>
    <x v="2"/>
    <x v="21"/>
    <x v="16"/>
    <s v="J.Dawson"/>
    <s v="SYD"/>
    <x v="4"/>
    <n v="89"/>
    <x v="17"/>
  </r>
  <r>
    <x v="2"/>
    <x v="21"/>
    <x v="16"/>
    <s v="B.Hardwick"/>
    <s v="HAW"/>
    <x v="4"/>
    <n v="76"/>
    <x v="17"/>
  </r>
  <r>
    <x v="2"/>
    <x v="21"/>
    <x v="16"/>
    <s v="I.Smith"/>
    <s v="HAW"/>
    <x v="4"/>
    <n v="100"/>
    <x v="32"/>
  </r>
  <r>
    <x v="2"/>
    <x v="21"/>
    <x v="23"/>
    <s v="B.Grundy"/>
    <s v="COL"/>
    <x v="3"/>
    <n v="116"/>
    <x v="38"/>
  </r>
  <r>
    <x v="2"/>
    <x v="21"/>
    <x v="23"/>
    <s v="D.Shiel"/>
    <s v="ESS"/>
    <x v="1"/>
    <n v="100"/>
    <x v="48"/>
  </r>
  <r>
    <x v="2"/>
    <x v="21"/>
    <x v="23"/>
    <s v="S.Savage"/>
    <s v="STK"/>
    <x v="2"/>
    <n v="86"/>
    <x v="86"/>
  </r>
  <r>
    <x v="2"/>
    <x v="21"/>
    <x v="23"/>
    <s v="J.Steele"/>
    <s v="STK"/>
    <x v="1"/>
    <n v="97"/>
    <x v="35"/>
  </r>
  <r>
    <x v="2"/>
    <x v="21"/>
    <x v="23"/>
    <s v="S.Ross"/>
    <s v="STK"/>
    <x v="1"/>
    <n v="114"/>
    <x v="48"/>
  </r>
  <r>
    <x v="2"/>
    <x v="21"/>
    <x v="23"/>
    <s v="J.Kennedy"/>
    <s v="SYD"/>
    <x v="1"/>
    <n v="87"/>
    <x v="63"/>
  </r>
  <r>
    <x v="2"/>
    <x v="21"/>
    <x v="23"/>
    <s v="K.Simpson"/>
    <s v="CAR"/>
    <x v="2"/>
    <n v="113"/>
    <x v="2"/>
  </r>
  <r>
    <x v="2"/>
    <x v="21"/>
    <x v="23"/>
    <s v="M.Duncan"/>
    <s v="GEE"/>
    <x v="1"/>
    <n v="103"/>
    <x v="96"/>
  </r>
  <r>
    <x v="2"/>
    <x v="21"/>
    <x v="23"/>
    <s v="T.Stewart"/>
    <s v="GEE"/>
    <x v="2"/>
    <n v="103"/>
    <x v="54"/>
  </r>
  <r>
    <x v="2"/>
    <x v="21"/>
    <x v="23"/>
    <s v="D.MacPherson"/>
    <s v="GCS"/>
    <x v="0"/>
    <n v="81"/>
    <x v="96"/>
  </r>
  <r>
    <x v="2"/>
    <x v="21"/>
    <x v="23"/>
    <s v="J.Ceglar"/>
    <s v="HAW"/>
    <x v="0"/>
    <n v="65"/>
    <x v="52"/>
  </r>
  <r>
    <x v="2"/>
    <x v="21"/>
    <x v="23"/>
    <s v="J.Roughead"/>
    <s v="HAW"/>
    <x v="0"/>
    <n v="74"/>
    <x v="8"/>
  </r>
  <r>
    <x v="2"/>
    <x v="21"/>
    <x v="23"/>
    <s v="E.Yeo"/>
    <s v="WCE"/>
    <x v="1"/>
    <n v="103"/>
    <x v="119"/>
  </r>
  <r>
    <x v="2"/>
    <x v="21"/>
    <x v="23"/>
    <s v="R.Laird"/>
    <s v="ADE"/>
    <x v="2"/>
    <n v="96"/>
    <x v="17"/>
  </r>
  <r>
    <x v="2"/>
    <x v="21"/>
    <x v="23"/>
    <s v="B.Houli"/>
    <s v="RIC"/>
    <x v="2"/>
    <n v="124"/>
    <x v="113"/>
  </r>
  <r>
    <x v="2"/>
    <x v="21"/>
    <x v="23"/>
    <s v="K.Lambert"/>
    <s v="RIC"/>
    <x v="0"/>
    <n v="82"/>
    <x v="71"/>
  </r>
  <r>
    <x v="2"/>
    <x v="21"/>
    <x v="23"/>
    <s v="B.Hill"/>
    <s v="FRE"/>
    <x v="1"/>
    <n v="63"/>
    <x v="71"/>
  </r>
  <r>
    <x v="2"/>
    <x v="21"/>
    <x v="23"/>
    <s v="D.Mundy"/>
    <s v="FRE"/>
    <x v="0"/>
    <n v="79"/>
    <x v="3"/>
  </r>
  <r>
    <x v="2"/>
    <x v="21"/>
    <x v="23"/>
    <s v="M.Hurley"/>
    <s v="ESS"/>
    <x v="4"/>
    <n v="69"/>
    <x v="71"/>
  </r>
  <r>
    <x v="2"/>
    <x v="21"/>
    <x v="23"/>
    <s v="S.Walsh"/>
    <s v="CAR"/>
    <x v="4"/>
    <n v="81"/>
    <x v="96"/>
  </r>
  <r>
    <x v="2"/>
    <x v="21"/>
    <x v="23"/>
    <s v="J.Short"/>
    <s v="RIC"/>
    <x v="4"/>
    <n v="69"/>
    <x v="98"/>
  </r>
  <r>
    <x v="2"/>
    <x v="21"/>
    <x v="23"/>
    <s v="S.Lycett"/>
    <s v="PTA"/>
    <x v="4"/>
    <n v="122"/>
    <x v="16"/>
  </r>
  <r>
    <x v="2"/>
    <x v="21"/>
    <x v="17"/>
    <s v="J.Howe"/>
    <s v="COL"/>
    <x v="2"/>
    <n v="99"/>
    <x v="56"/>
  </r>
  <r>
    <x v="2"/>
    <x v="21"/>
    <x v="17"/>
    <s v="A.Treloar"/>
    <s v="COL"/>
    <x v="1"/>
    <n v="134"/>
    <x v="48"/>
  </r>
  <r>
    <x v="2"/>
    <x v="21"/>
    <x v="17"/>
    <s v="L.Dunstan"/>
    <s v="STK"/>
    <x v="1"/>
    <n v="83"/>
    <x v="105"/>
  </r>
  <r>
    <x v="2"/>
    <x v="21"/>
    <x v="17"/>
    <s v="T.Goldstein"/>
    <s v="NTH"/>
    <x v="3"/>
    <n v="157"/>
    <x v="154"/>
  </r>
  <r>
    <x v="2"/>
    <x v="21"/>
    <x v="17"/>
    <s v="A.Brayshaw"/>
    <s v="MEL"/>
    <x v="1"/>
    <n v="78"/>
    <x v="22"/>
  </r>
  <r>
    <x v="2"/>
    <x v="21"/>
    <x v="17"/>
    <s v="T.Hawkins"/>
    <s v="GEE"/>
    <x v="0"/>
    <n v="90"/>
    <x v="70"/>
  </r>
  <r>
    <x v="2"/>
    <x v="21"/>
    <x v="17"/>
    <s v="G.Ablett"/>
    <s v="GEE"/>
    <x v="1"/>
    <n v="85"/>
    <x v="19"/>
  </r>
  <r>
    <x v="2"/>
    <x v="21"/>
    <x v="17"/>
    <s v="H.Shaw"/>
    <s v="GWS"/>
    <x v="2"/>
    <n v="80"/>
    <x v="21"/>
  </r>
  <r>
    <x v="2"/>
    <x v="21"/>
    <x v="17"/>
    <s v="J.Gunston"/>
    <s v="HAW"/>
    <x v="0"/>
    <n v="70"/>
    <x v="21"/>
  </r>
  <r>
    <x v="2"/>
    <x v="21"/>
    <x v="17"/>
    <s v="D.Sheed"/>
    <s v="WCE"/>
    <x v="1"/>
    <n v="96"/>
    <x v="58"/>
  </r>
  <r>
    <x v="2"/>
    <x v="21"/>
    <x v="17"/>
    <s v="J.Johannisen"/>
    <s v="WBD"/>
    <x v="2"/>
    <n v="72"/>
    <x v="25"/>
  </r>
  <r>
    <x v="2"/>
    <x v="21"/>
    <x v="17"/>
    <s v="L.Neale"/>
    <s v="BRL"/>
    <x v="1"/>
    <n v="109"/>
    <x v="8"/>
  </r>
  <r>
    <x v="2"/>
    <x v="21"/>
    <x v="17"/>
    <s v="C.Cameron"/>
    <s v="BRL"/>
    <x v="0"/>
    <n v="76"/>
    <x v="57"/>
  </r>
  <r>
    <x v="2"/>
    <x v="21"/>
    <x v="17"/>
    <s v="D.Martin"/>
    <s v="RIC"/>
    <x v="1"/>
    <n v="124"/>
    <x v="27"/>
  </r>
  <r>
    <x v="2"/>
    <x v="21"/>
    <x v="17"/>
    <s v="S.Edwards"/>
    <s v="RIC"/>
    <x v="0"/>
    <n v="92"/>
    <x v="85"/>
  </r>
  <r>
    <x v="2"/>
    <x v="21"/>
    <x v="17"/>
    <s v="C.Blakely"/>
    <s v="FRE"/>
    <x v="2"/>
    <n v="49"/>
    <x v="120"/>
  </r>
  <r>
    <x v="2"/>
    <x v="21"/>
    <x v="17"/>
    <s v="D.Houston"/>
    <s v="PTA"/>
    <x v="2"/>
    <n v="97"/>
    <x v="62"/>
  </r>
  <r>
    <x v="2"/>
    <x v="21"/>
    <x v="17"/>
    <s v="J.Westhoff"/>
    <s v="PTA"/>
    <x v="0"/>
    <n v="77"/>
    <x v="6"/>
  </r>
  <r>
    <x v="2"/>
    <x v="21"/>
    <x v="17"/>
    <s v="L.Franklin"/>
    <s v="SYD"/>
    <x v="4"/>
    <n v="67"/>
    <x v="16"/>
  </r>
  <r>
    <x v="2"/>
    <x v="21"/>
    <x v="17"/>
    <s v="L.Dahlhaus"/>
    <s v="GEE"/>
    <x v="4"/>
    <n v="75"/>
    <x v="1"/>
  </r>
  <r>
    <x v="2"/>
    <x v="21"/>
    <x v="17"/>
    <s v="B.Sheppard"/>
    <s v="WCE"/>
    <x v="4"/>
    <n v="70"/>
    <x v="94"/>
  </r>
  <r>
    <x v="2"/>
    <x v="21"/>
    <x v="17"/>
    <s v="J.Berry"/>
    <s v="BRL"/>
    <x v="4"/>
    <n v="71"/>
    <x v="30"/>
  </r>
  <r>
    <x v="2"/>
    <x v="21"/>
    <x v="22"/>
    <s v="J.Billings"/>
    <s v="STK"/>
    <x v="0"/>
    <n v="88"/>
    <x v="4"/>
  </r>
  <r>
    <x v="2"/>
    <x v="21"/>
    <x v="22"/>
    <s v="L.Parker"/>
    <s v="SYD"/>
    <x v="1"/>
    <n v="82"/>
    <x v="25"/>
  </r>
  <r>
    <x v="2"/>
    <x v="21"/>
    <x v="22"/>
    <s v="I.Heeney"/>
    <s v="SYD"/>
    <x v="0"/>
    <n v="97"/>
    <x v="21"/>
  </r>
  <r>
    <x v="2"/>
    <x v="21"/>
    <x v="22"/>
    <s v="R.Tarrant"/>
    <s v="NTH"/>
    <x v="2"/>
    <n v="61"/>
    <x v="86"/>
  </r>
  <r>
    <x v="2"/>
    <x v="21"/>
    <x v="22"/>
    <s v="S.Higgins"/>
    <s v="NTH"/>
    <x v="1"/>
    <n v="98"/>
    <x v="37"/>
  </r>
  <r>
    <x v="2"/>
    <x v="21"/>
    <x v="22"/>
    <s v="D.Thomas"/>
    <s v="CAR"/>
    <x v="2"/>
    <n v="95"/>
    <x v="63"/>
  </r>
  <r>
    <x v="2"/>
    <x v="21"/>
    <x v="22"/>
    <s v="N.Newman"/>
    <s v="CAR"/>
    <x v="2"/>
    <n v="107"/>
    <x v="65"/>
  </r>
  <r>
    <x v="2"/>
    <x v="21"/>
    <x v="22"/>
    <s v="B.Fiorini"/>
    <s v="GCS"/>
    <x v="1"/>
    <n v="81"/>
    <x v="57"/>
  </r>
  <r>
    <x v="2"/>
    <x v="21"/>
    <x v="22"/>
    <s v="L.Breust"/>
    <s v="HAW"/>
    <x v="0"/>
    <n v="62"/>
    <x v="100"/>
  </r>
  <r>
    <x v="2"/>
    <x v="21"/>
    <x v="22"/>
    <s v="C.Wingard"/>
    <s v="HAW"/>
    <x v="0"/>
    <n v="99"/>
    <x v="53"/>
  </r>
  <r>
    <x v="2"/>
    <x v="21"/>
    <x v="22"/>
    <s v="B.McEvoy"/>
    <s v="HAW"/>
    <x v="3"/>
    <n v="101"/>
    <x v="55"/>
  </r>
  <r>
    <x v="2"/>
    <x v="21"/>
    <x v="22"/>
    <s v="B.Smith"/>
    <s v="ADE"/>
    <x v="2"/>
    <n v="99"/>
    <x v="31"/>
  </r>
  <r>
    <x v="2"/>
    <x v="21"/>
    <x v="22"/>
    <s v="M.Crouch"/>
    <s v="ADE"/>
    <x v="1"/>
    <n v="94"/>
    <x v="28"/>
  </r>
  <r>
    <x v="2"/>
    <x v="21"/>
    <x v="22"/>
    <s v="J.Macrae"/>
    <s v="WBD"/>
    <x v="1"/>
    <n v="143"/>
    <x v="62"/>
  </r>
  <r>
    <x v="2"/>
    <x v="21"/>
    <x v="22"/>
    <s v="M.Suckling"/>
    <s v="WBD"/>
    <x v="2"/>
    <n v="84"/>
    <x v="3"/>
  </r>
  <r>
    <x v="2"/>
    <x v="21"/>
    <x v="22"/>
    <s v="H.McCluggage"/>
    <s v="BRL"/>
    <x v="1"/>
    <n v="85"/>
    <x v="56"/>
  </r>
  <r>
    <x v="2"/>
    <x v="21"/>
    <x v="22"/>
    <s v="M.Robinson"/>
    <s v="BRL"/>
    <x v="0"/>
    <n v="88"/>
    <x v="25"/>
  </r>
  <r>
    <x v="2"/>
    <x v="21"/>
    <x v="22"/>
    <s v="J.Graham"/>
    <s v="RIC"/>
    <x v="1"/>
    <n v="88"/>
    <x v="160"/>
  </r>
  <r>
    <x v="2"/>
    <x v="21"/>
    <x v="22"/>
    <s v="Z.Jones"/>
    <s v="SYD"/>
    <x v="4"/>
    <n v="71"/>
    <x v="16"/>
  </r>
  <r>
    <x v="2"/>
    <x v="21"/>
    <x v="22"/>
    <s v="S.Menegola"/>
    <s v="GEE"/>
    <x v="4"/>
    <n v="84"/>
    <x v="16"/>
  </r>
  <r>
    <x v="2"/>
    <x v="21"/>
    <x v="22"/>
    <s v="J.Harbrow"/>
    <s v="GCS"/>
    <x v="4"/>
    <n v="66"/>
    <x v="31"/>
  </r>
  <r>
    <x v="2"/>
    <x v="21"/>
    <x v="22"/>
    <s v="J.Bowes"/>
    <s v="GCS"/>
    <x v="4"/>
    <n v="39"/>
    <x v="92"/>
  </r>
  <r>
    <x v="2"/>
    <x v="22"/>
    <x v="16"/>
    <s v="J.Crisp"/>
    <s v="COL"/>
    <x v="2"/>
    <n v="0"/>
    <x v="1"/>
  </r>
  <r>
    <x v="2"/>
    <x v="22"/>
    <x v="16"/>
    <s v="T.Adams"/>
    <s v="COL"/>
    <x v="1"/>
    <n v="0"/>
    <x v="26"/>
  </r>
  <r>
    <x v="2"/>
    <x v="22"/>
    <x v="16"/>
    <s v="T.Bellchambers"/>
    <s v="ESS"/>
    <x v="3"/>
    <n v="0"/>
    <x v="29"/>
  </r>
  <r>
    <x v="2"/>
    <x v="22"/>
    <x v="16"/>
    <s v="J.Lloyd"/>
    <s v="SYD"/>
    <x v="2"/>
    <n v="0"/>
    <x v="40"/>
  </r>
  <r>
    <x v="2"/>
    <x v="22"/>
    <x v="16"/>
    <s v="J.Simpkin"/>
    <s v="NTH"/>
    <x v="0"/>
    <n v="0"/>
    <x v="79"/>
  </r>
  <r>
    <x v="2"/>
    <x v="22"/>
    <x v="16"/>
    <s v="C.Petracca"/>
    <s v="MEL"/>
    <x v="0"/>
    <n v="0"/>
    <x v="63"/>
  </r>
  <r>
    <x v="2"/>
    <x v="22"/>
    <x v="16"/>
    <s v="J.Harmes"/>
    <s v="MEL"/>
    <x v="1"/>
    <n v="0"/>
    <x v="4"/>
  </r>
  <r>
    <x v="2"/>
    <x v="22"/>
    <x v="16"/>
    <s v="M.Murphy"/>
    <s v="CAR"/>
    <x v="1"/>
    <n v="0"/>
    <x v="81"/>
  </r>
  <r>
    <x v="2"/>
    <x v="22"/>
    <x v="16"/>
    <s v="Z.Williams"/>
    <s v="GWS"/>
    <x v="2"/>
    <n v="0"/>
    <x v="47"/>
  </r>
  <r>
    <x v="2"/>
    <x v="22"/>
    <x v="16"/>
    <s v="M.de Boer"/>
    <s v="GWS"/>
    <x v="0"/>
    <n v="0"/>
    <x v="54"/>
  </r>
  <r>
    <x v="2"/>
    <x v="22"/>
    <x v="16"/>
    <s v="J.Kelly"/>
    <s v="GWS"/>
    <x v="1"/>
    <n v="0"/>
    <x v="22"/>
  </r>
  <r>
    <x v="2"/>
    <x v="22"/>
    <x v="16"/>
    <s v="L.Shiels"/>
    <s v="HAW"/>
    <x v="1"/>
    <n v="0"/>
    <x v="67"/>
  </r>
  <r>
    <x v="2"/>
    <x v="22"/>
    <x v="16"/>
    <s v="J.Sicily"/>
    <s v="HAW"/>
    <x v="2"/>
    <n v="0"/>
    <x v="22"/>
  </r>
  <r>
    <x v="2"/>
    <x v="22"/>
    <x v="16"/>
    <s v="S.Hurn"/>
    <s v="WCE"/>
    <x v="2"/>
    <n v="0"/>
    <x v="24"/>
  </r>
  <r>
    <x v="2"/>
    <x v="22"/>
    <x v="16"/>
    <s v="J.Dunkley"/>
    <s v="WBD"/>
    <x v="0"/>
    <n v="0"/>
    <x v="10"/>
  </r>
  <r>
    <x v="2"/>
    <x v="22"/>
    <x v="16"/>
    <s v="T.Cotchin"/>
    <s v="RIC"/>
    <x v="1"/>
    <n v="0"/>
    <x v="86"/>
  </r>
  <r>
    <x v="2"/>
    <x v="22"/>
    <x v="16"/>
    <s v="M.Walters"/>
    <s v="FRE"/>
    <x v="0"/>
    <n v="0"/>
    <x v="11"/>
  </r>
  <r>
    <x v="2"/>
    <x v="22"/>
    <x v="16"/>
    <s v="O.Wines"/>
    <s v="PTA"/>
    <x v="1"/>
    <n v="0"/>
    <x v="26"/>
  </r>
  <r>
    <x v="2"/>
    <x v="22"/>
    <x v="16"/>
    <s v="B.Parfitt"/>
    <s v="GEE"/>
    <x v="4"/>
    <n v="0"/>
    <x v="35"/>
  </r>
  <r>
    <x v="2"/>
    <x v="22"/>
    <x v="16"/>
    <s v="B.Stratton"/>
    <s v="HAW"/>
    <x v="4"/>
    <n v="0"/>
    <x v="137"/>
  </r>
  <r>
    <x v="2"/>
    <x v="22"/>
    <x v="16"/>
    <s v="P.Seedsman"/>
    <s v="ADE"/>
    <x v="4"/>
    <n v="0"/>
    <x v="4"/>
  </r>
  <r>
    <x v="2"/>
    <x v="22"/>
    <x v="16"/>
    <s v="S.Lloyd"/>
    <s v="WBD"/>
    <x v="4"/>
    <n v="0"/>
    <x v="74"/>
  </r>
  <r>
    <x v="2"/>
    <x v="22"/>
    <x v="23"/>
    <s v="B.Grundy"/>
    <s v="COL"/>
    <x v="3"/>
    <n v="0"/>
    <x v="163"/>
  </r>
  <r>
    <x v="2"/>
    <x v="22"/>
    <x v="23"/>
    <s v="A.Saad"/>
    <s v="ESS"/>
    <x v="2"/>
    <n v="0"/>
    <x v="79"/>
  </r>
  <r>
    <x v="2"/>
    <x v="22"/>
    <x v="23"/>
    <s v="D.Shiel"/>
    <s v="ESS"/>
    <x v="1"/>
    <n v="0"/>
    <x v="61"/>
  </r>
  <r>
    <x v="2"/>
    <x v="22"/>
    <x v="23"/>
    <s v="S.Ross"/>
    <s v="STK"/>
    <x v="1"/>
    <n v="0"/>
    <x v="114"/>
  </r>
  <r>
    <x v="2"/>
    <x v="22"/>
    <x v="23"/>
    <s v="J.Steele"/>
    <s v="STK"/>
    <x v="1"/>
    <n v="0"/>
    <x v="19"/>
  </r>
  <r>
    <x v="2"/>
    <x v="22"/>
    <x v="23"/>
    <s v="J.Kennedy"/>
    <s v="SYD"/>
    <x v="1"/>
    <n v="0"/>
    <x v="176"/>
  </r>
  <r>
    <x v="2"/>
    <x v="22"/>
    <x v="23"/>
    <s v="J.Polec"/>
    <s v="NTH"/>
    <x v="1"/>
    <n v="0"/>
    <x v="18"/>
  </r>
  <r>
    <x v="2"/>
    <x v="22"/>
    <x v="23"/>
    <s v="K.Simpson"/>
    <s v="CAR"/>
    <x v="2"/>
    <n v="0"/>
    <x v="82"/>
  </r>
  <r>
    <x v="2"/>
    <x v="22"/>
    <x v="23"/>
    <s v="M.Duncan"/>
    <s v="GEE"/>
    <x v="1"/>
    <n v="0"/>
    <x v="55"/>
  </r>
  <r>
    <x v="2"/>
    <x v="22"/>
    <x v="23"/>
    <s v="T.Stewart"/>
    <s v="GEE"/>
    <x v="2"/>
    <n v="0"/>
    <x v="22"/>
  </r>
  <r>
    <x v="2"/>
    <x v="22"/>
    <x v="23"/>
    <s v="D.MacPherson"/>
    <s v="GCS"/>
    <x v="0"/>
    <n v="0"/>
    <x v="63"/>
  </r>
  <r>
    <x v="2"/>
    <x v="22"/>
    <x v="23"/>
    <s v="E.Yeo"/>
    <s v="WCE"/>
    <x v="1"/>
    <n v="0"/>
    <x v="43"/>
  </r>
  <r>
    <x v="2"/>
    <x v="22"/>
    <x v="23"/>
    <s v="R.Laird"/>
    <s v="ADE"/>
    <x v="2"/>
    <n v="0"/>
    <x v="2"/>
  </r>
  <r>
    <x v="2"/>
    <x v="22"/>
    <x v="23"/>
    <s v="P.Lipinski"/>
    <s v="WBD"/>
    <x v="0"/>
    <n v="0"/>
    <x v="24"/>
  </r>
  <r>
    <x v="2"/>
    <x v="22"/>
    <x v="23"/>
    <s v="B.Houli"/>
    <s v="RIC"/>
    <x v="2"/>
    <n v="0"/>
    <x v="72"/>
  </r>
  <r>
    <x v="2"/>
    <x v="22"/>
    <x v="23"/>
    <s v="K.Lambert"/>
    <s v="RIC"/>
    <x v="0"/>
    <n v="0"/>
    <x v="33"/>
  </r>
  <r>
    <x v="2"/>
    <x v="22"/>
    <x v="23"/>
    <s v="D.Mundy"/>
    <s v="FRE"/>
    <x v="0"/>
    <n v="0"/>
    <x v="39"/>
  </r>
  <r>
    <x v="2"/>
    <x v="22"/>
    <x v="23"/>
    <s v="S.Lycett"/>
    <s v="PTA"/>
    <x v="0"/>
    <n v="0"/>
    <x v="76"/>
  </r>
  <r>
    <x v="2"/>
    <x v="22"/>
    <x v="23"/>
    <s v="S.Savage"/>
    <s v="STK"/>
    <x v="4"/>
    <n v="0"/>
    <x v="83"/>
  </r>
  <r>
    <x v="2"/>
    <x v="22"/>
    <x v="23"/>
    <s v="S.Walsh"/>
    <s v="CAR"/>
    <x v="4"/>
    <n v="0"/>
    <x v="51"/>
  </r>
  <r>
    <x v="2"/>
    <x v="22"/>
    <x v="23"/>
    <s v="A.Cerra"/>
    <s v="FRE"/>
    <x v="4"/>
    <n v="0"/>
    <x v="50"/>
  </r>
  <r>
    <x v="2"/>
    <x v="22"/>
    <x v="23"/>
    <s v="R.Burton"/>
    <s v="PTA"/>
    <x v="4"/>
    <n v="0"/>
    <x v="79"/>
  </r>
  <r>
    <x v="3"/>
    <x v="23"/>
    <x v="24"/>
    <m/>
    <m/>
    <x v="5"/>
    <m/>
    <x v="1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85">
  <r>
    <x v="0"/>
    <x v="0"/>
    <x v="0"/>
    <x v="0"/>
    <x v="0"/>
    <x v="0"/>
    <n v="83"/>
    <x v="0"/>
    <x v="0"/>
  </r>
  <r>
    <x v="0"/>
    <x v="0"/>
    <x v="0"/>
    <x v="1"/>
    <x v="1"/>
    <x v="0"/>
    <n v="90"/>
    <x v="1"/>
    <x v="0"/>
  </r>
  <r>
    <x v="0"/>
    <x v="0"/>
    <x v="0"/>
    <x v="2"/>
    <x v="2"/>
    <x v="1"/>
    <n v="109"/>
    <x v="2"/>
    <x v="0"/>
  </r>
  <r>
    <x v="0"/>
    <x v="0"/>
    <x v="0"/>
    <x v="3"/>
    <x v="3"/>
    <x v="2"/>
    <n v="102"/>
    <x v="3"/>
    <x v="0"/>
  </r>
  <r>
    <x v="0"/>
    <x v="0"/>
    <x v="0"/>
    <x v="4"/>
    <x v="4"/>
    <x v="2"/>
    <n v="57"/>
    <x v="4"/>
    <x v="0"/>
  </r>
  <r>
    <x v="0"/>
    <x v="0"/>
    <x v="0"/>
    <x v="5"/>
    <x v="4"/>
    <x v="1"/>
    <n v="118"/>
    <x v="5"/>
    <x v="0"/>
  </r>
  <r>
    <x v="0"/>
    <x v="0"/>
    <x v="0"/>
    <x v="6"/>
    <x v="5"/>
    <x v="0"/>
    <n v="78"/>
    <x v="6"/>
    <x v="0"/>
  </r>
  <r>
    <x v="0"/>
    <x v="0"/>
    <x v="0"/>
    <x v="7"/>
    <x v="5"/>
    <x v="1"/>
    <n v="98"/>
    <x v="7"/>
    <x v="0"/>
  </r>
  <r>
    <x v="0"/>
    <x v="0"/>
    <x v="0"/>
    <x v="8"/>
    <x v="6"/>
    <x v="0"/>
    <n v="67"/>
    <x v="8"/>
    <x v="0"/>
  </r>
  <r>
    <x v="0"/>
    <x v="0"/>
    <x v="0"/>
    <x v="9"/>
    <x v="6"/>
    <x v="0"/>
    <n v="94"/>
    <x v="9"/>
    <x v="0"/>
  </r>
  <r>
    <x v="0"/>
    <x v="0"/>
    <x v="0"/>
    <x v="10"/>
    <x v="7"/>
    <x v="1"/>
    <n v="106"/>
    <x v="10"/>
    <x v="0"/>
  </r>
  <r>
    <x v="0"/>
    <x v="0"/>
    <x v="0"/>
    <x v="11"/>
    <x v="8"/>
    <x v="2"/>
    <n v="95"/>
    <x v="11"/>
    <x v="0"/>
  </r>
  <r>
    <x v="0"/>
    <x v="0"/>
    <x v="0"/>
    <x v="12"/>
    <x v="9"/>
    <x v="3"/>
    <n v="73"/>
    <x v="12"/>
    <x v="0"/>
  </r>
  <r>
    <x v="0"/>
    <x v="0"/>
    <x v="0"/>
    <x v="13"/>
    <x v="9"/>
    <x v="1"/>
    <n v="91"/>
    <x v="2"/>
    <x v="0"/>
  </r>
  <r>
    <x v="0"/>
    <x v="0"/>
    <x v="0"/>
    <x v="14"/>
    <x v="10"/>
    <x v="2"/>
    <n v="83"/>
    <x v="13"/>
    <x v="0"/>
  </r>
  <r>
    <x v="0"/>
    <x v="0"/>
    <x v="0"/>
    <x v="15"/>
    <x v="11"/>
    <x v="1"/>
    <n v="84"/>
    <x v="11"/>
    <x v="0"/>
  </r>
  <r>
    <x v="0"/>
    <x v="0"/>
    <x v="0"/>
    <x v="16"/>
    <x v="12"/>
    <x v="2"/>
    <n v="50"/>
    <x v="14"/>
    <x v="0"/>
  </r>
  <r>
    <x v="0"/>
    <x v="0"/>
    <x v="0"/>
    <x v="17"/>
    <x v="13"/>
    <x v="1"/>
    <n v="89"/>
    <x v="15"/>
    <x v="0"/>
  </r>
  <r>
    <x v="0"/>
    <x v="0"/>
    <x v="0"/>
    <x v="18"/>
    <x v="0"/>
    <x v="4"/>
    <n v="103"/>
    <x v="16"/>
    <x v="0"/>
  </r>
  <r>
    <x v="0"/>
    <x v="0"/>
    <x v="0"/>
    <x v="19"/>
    <x v="0"/>
    <x v="4"/>
    <n v="66"/>
    <x v="17"/>
    <x v="0"/>
  </r>
  <r>
    <x v="0"/>
    <x v="0"/>
    <x v="0"/>
    <x v="20"/>
    <x v="14"/>
    <x v="4"/>
    <n v="92"/>
    <x v="18"/>
    <x v="0"/>
  </r>
  <r>
    <x v="0"/>
    <x v="0"/>
    <x v="0"/>
    <x v="21"/>
    <x v="6"/>
    <x v="4"/>
    <n v="84"/>
    <x v="16"/>
    <x v="0"/>
  </r>
  <r>
    <x v="0"/>
    <x v="1"/>
    <x v="0"/>
    <x v="18"/>
    <x v="0"/>
    <x v="2"/>
    <n v="101"/>
    <x v="17"/>
    <x v="0"/>
  </r>
  <r>
    <x v="0"/>
    <x v="1"/>
    <x v="0"/>
    <x v="1"/>
    <x v="1"/>
    <x v="0"/>
    <n v="91"/>
    <x v="19"/>
    <x v="0"/>
  </r>
  <r>
    <x v="0"/>
    <x v="1"/>
    <x v="0"/>
    <x v="22"/>
    <x v="15"/>
    <x v="0"/>
    <n v="80"/>
    <x v="20"/>
    <x v="0"/>
  </r>
  <r>
    <x v="0"/>
    <x v="1"/>
    <x v="0"/>
    <x v="2"/>
    <x v="2"/>
    <x v="1"/>
    <n v="104"/>
    <x v="21"/>
    <x v="0"/>
  </r>
  <r>
    <x v="0"/>
    <x v="1"/>
    <x v="0"/>
    <x v="3"/>
    <x v="3"/>
    <x v="2"/>
    <n v="105"/>
    <x v="22"/>
    <x v="0"/>
  </r>
  <r>
    <x v="0"/>
    <x v="1"/>
    <x v="0"/>
    <x v="4"/>
    <x v="4"/>
    <x v="2"/>
    <n v="57"/>
    <x v="23"/>
    <x v="0"/>
  </r>
  <r>
    <x v="0"/>
    <x v="1"/>
    <x v="0"/>
    <x v="5"/>
    <x v="4"/>
    <x v="1"/>
    <n v="113"/>
    <x v="24"/>
    <x v="0"/>
  </r>
  <r>
    <x v="0"/>
    <x v="1"/>
    <x v="0"/>
    <x v="20"/>
    <x v="14"/>
    <x v="1"/>
    <n v="93"/>
    <x v="25"/>
    <x v="0"/>
  </r>
  <r>
    <x v="0"/>
    <x v="1"/>
    <x v="0"/>
    <x v="6"/>
    <x v="5"/>
    <x v="0"/>
    <n v="86"/>
    <x v="26"/>
    <x v="0"/>
  </r>
  <r>
    <x v="0"/>
    <x v="1"/>
    <x v="0"/>
    <x v="7"/>
    <x v="5"/>
    <x v="1"/>
    <n v="105"/>
    <x v="27"/>
    <x v="0"/>
  </r>
  <r>
    <x v="0"/>
    <x v="1"/>
    <x v="0"/>
    <x v="8"/>
    <x v="6"/>
    <x v="0"/>
    <n v="67"/>
    <x v="21"/>
    <x v="0"/>
  </r>
  <r>
    <x v="0"/>
    <x v="1"/>
    <x v="0"/>
    <x v="9"/>
    <x v="6"/>
    <x v="0"/>
    <n v="88"/>
    <x v="7"/>
    <x v="0"/>
  </r>
  <r>
    <x v="0"/>
    <x v="1"/>
    <x v="0"/>
    <x v="10"/>
    <x v="7"/>
    <x v="1"/>
    <n v="104"/>
    <x v="9"/>
    <x v="0"/>
  </r>
  <r>
    <x v="0"/>
    <x v="1"/>
    <x v="0"/>
    <x v="11"/>
    <x v="8"/>
    <x v="2"/>
    <n v="86"/>
    <x v="28"/>
    <x v="0"/>
  </r>
  <r>
    <x v="0"/>
    <x v="1"/>
    <x v="0"/>
    <x v="12"/>
    <x v="9"/>
    <x v="3"/>
    <n v="73"/>
    <x v="0"/>
    <x v="0"/>
  </r>
  <r>
    <x v="0"/>
    <x v="1"/>
    <x v="0"/>
    <x v="13"/>
    <x v="9"/>
    <x v="1"/>
    <n v="91"/>
    <x v="1"/>
    <x v="0"/>
  </r>
  <r>
    <x v="0"/>
    <x v="1"/>
    <x v="0"/>
    <x v="14"/>
    <x v="10"/>
    <x v="2"/>
    <n v="83"/>
    <x v="25"/>
    <x v="0"/>
  </r>
  <r>
    <x v="0"/>
    <x v="1"/>
    <x v="0"/>
    <x v="17"/>
    <x v="13"/>
    <x v="1"/>
    <n v="90"/>
    <x v="1"/>
    <x v="0"/>
  </r>
  <r>
    <x v="0"/>
    <x v="1"/>
    <x v="0"/>
    <x v="19"/>
    <x v="0"/>
    <x v="4"/>
    <n v="64"/>
    <x v="29"/>
    <x v="0"/>
  </r>
  <r>
    <x v="0"/>
    <x v="1"/>
    <x v="0"/>
    <x v="21"/>
    <x v="6"/>
    <x v="4"/>
    <n v="81"/>
    <x v="16"/>
    <x v="0"/>
  </r>
  <r>
    <x v="0"/>
    <x v="1"/>
    <x v="0"/>
    <x v="23"/>
    <x v="10"/>
    <x v="4"/>
    <n v="84"/>
    <x v="30"/>
    <x v="0"/>
  </r>
  <r>
    <x v="0"/>
    <x v="1"/>
    <x v="0"/>
    <x v="15"/>
    <x v="11"/>
    <x v="4"/>
    <n v="91"/>
    <x v="16"/>
    <x v="0"/>
  </r>
  <r>
    <x v="0"/>
    <x v="2"/>
    <x v="0"/>
    <x v="18"/>
    <x v="0"/>
    <x v="2"/>
    <n v="98"/>
    <x v="21"/>
    <x v="0"/>
  </r>
  <r>
    <x v="0"/>
    <x v="2"/>
    <x v="0"/>
    <x v="1"/>
    <x v="1"/>
    <x v="0"/>
    <n v="94"/>
    <x v="31"/>
    <x v="0"/>
  </r>
  <r>
    <x v="0"/>
    <x v="2"/>
    <x v="0"/>
    <x v="22"/>
    <x v="15"/>
    <x v="0"/>
    <n v="85"/>
    <x v="0"/>
    <x v="0"/>
  </r>
  <r>
    <x v="0"/>
    <x v="2"/>
    <x v="0"/>
    <x v="3"/>
    <x v="3"/>
    <x v="2"/>
    <n v="105"/>
    <x v="32"/>
    <x v="0"/>
  </r>
  <r>
    <x v="0"/>
    <x v="2"/>
    <x v="0"/>
    <x v="4"/>
    <x v="4"/>
    <x v="2"/>
    <n v="65"/>
    <x v="8"/>
    <x v="0"/>
  </r>
  <r>
    <x v="0"/>
    <x v="2"/>
    <x v="0"/>
    <x v="5"/>
    <x v="4"/>
    <x v="1"/>
    <n v="112"/>
    <x v="12"/>
    <x v="0"/>
  </r>
  <r>
    <x v="0"/>
    <x v="2"/>
    <x v="0"/>
    <x v="20"/>
    <x v="14"/>
    <x v="1"/>
    <n v="98"/>
    <x v="20"/>
    <x v="0"/>
  </r>
  <r>
    <x v="0"/>
    <x v="2"/>
    <x v="0"/>
    <x v="6"/>
    <x v="5"/>
    <x v="0"/>
    <n v="87"/>
    <x v="1"/>
    <x v="0"/>
  </r>
  <r>
    <x v="0"/>
    <x v="2"/>
    <x v="0"/>
    <x v="7"/>
    <x v="5"/>
    <x v="1"/>
    <n v="103"/>
    <x v="33"/>
    <x v="0"/>
  </r>
  <r>
    <x v="0"/>
    <x v="2"/>
    <x v="0"/>
    <x v="9"/>
    <x v="6"/>
    <x v="0"/>
    <n v="90"/>
    <x v="9"/>
    <x v="0"/>
  </r>
  <r>
    <x v="0"/>
    <x v="2"/>
    <x v="0"/>
    <x v="8"/>
    <x v="6"/>
    <x v="0"/>
    <n v="59"/>
    <x v="34"/>
    <x v="0"/>
  </r>
  <r>
    <x v="0"/>
    <x v="2"/>
    <x v="0"/>
    <x v="10"/>
    <x v="7"/>
    <x v="1"/>
    <n v="105"/>
    <x v="35"/>
    <x v="0"/>
  </r>
  <r>
    <x v="0"/>
    <x v="2"/>
    <x v="0"/>
    <x v="11"/>
    <x v="8"/>
    <x v="2"/>
    <n v="85"/>
    <x v="24"/>
    <x v="0"/>
  </r>
  <r>
    <x v="0"/>
    <x v="2"/>
    <x v="0"/>
    <x v="12"/>
    <x v="9"/>
    <x v="3"/>
    <n v="79"/>
    <x v="8"/>
    <x v="0"/>
  </r>
  <r>
    <x v="0"/>
    <x v="2"/>
    <x v="0"/>
    <x v="13"/>
    <x v="9"/>
    <x v="1"/>
    <n v="101"/>
    <x v="36"/>
    <x v="0"/>
  </r>
  <r>
    <x v="0"/>
    <x v="2"/>
    <x v="0"/>
    <x v="14"/>
    <x v="10"/>
    <x v="2"/>
    <n v="87"/>
    <x v="37"/>
    <x v="0"/>
  </r>
  <r>
    <x v="0"/>
    <x v="2"/>
    <x v="0"/>
    <x v="24"/>
    <x v="11"/>
    <x v="1"/>
    <n v="89"/>
    <x v="25"/>
    <x v="0"/>
  </r>
  <r>
    <x v="0"/>
    <x v="2"/>
    <x v="0"/>
    <x v="17"/>
    <x v="13"/>
    <x v="1"/>
    <n v="96"/>
    <x v="38"/>
    <x v="0"/>
  </r>
  <r>
    <x v="0"/>
    <x v="2"/>
    <x v="0"/>
    <x v="2"/>
    <x v="2"/>
    <x v="4"/>
    <n v="103"/>
    <x v="16"/>
    <x v="0"/>
  </r>
  <r>
    <x v="0"/>
    <x v="2"/>
    <x v="0"/>
    <x v="21"/>
    <x v="6"/>
    <x v="4"/>
    <n v="83"/>
    <x v="16"/>
    <x v="0"/>
  </r>
  <r>
    <x v="0"/>
    <x v="2"/>
    <x v="0"/>
    <x v="25"/>
    <x v="7"/>
    <x v="4"/>
    <n v="73"/>
    <x v="24"/>
    <x v="0"/>
  </r>
  <r>
    <x v="0"/>
    <x v="2"/>
    <x v="0"/>
    <x v="15"/>
    <x v="11"/>
    <x v="4"/>
    <n v="85"/>
    <x v="16"/>
    <x v="0"/>
  </r>
  <r>
    <x v="0"/>
    <x v="3"/>
    <x v="0"/>
    <x v="1"/>
    <x v="1"/>
    <x v="0"/>
    <n v="96"/>
    <x v="12"/>
    <x v="0"/>
  </r>
  <r>
    <x v="0"/>
    <x v="3"/>
    <x v="0"/>
    <x v="22"/>
    <x v="15"/>
    <x v="0"/>
    <n v="90"/>
    <x v="39"/>
    <x v="0"/>
  </r>
  <r>
    <x v="0"/>
    <x v="3"/>
    <x v="0"/>
    <x v="3"/>
    <x v="3"/>
    <x v="2"/>
    <n v="105"/>
    <x v="31"/>
    <x v="0"/>
  </r>
  <r>
    <x v="0"/>
    <x v="3"/>
    <x v="0"/>
    <x v="5"/>
    <x v="4"/>
    <x v="1"/>
    <n v="112"/>
    <x v="40"/>
    <x v="0"/>
  </r>
  <r>
    <x v="0"/>
    <x v="3"/>
    <x v="0"/>
    <x v="4"/>
    <x v="4"/>
    <x v="2"/>
    <n v="68"/>
    <x v="6"/>
    <x v="0"/>
  </r>
  <r>
    <x v="0"/>
    <x v="3"/>
    <x v="0"/>
    <x v="20"/>
    <x v="14"/>
    <x v="1"/>
    <n v="104"/>
    <x v="41"/>
    <x v="0"/>
  </r>
  <r>
    <x v="0"/>
    <x v="3"/>
    <x v="0"/>
    <x v="7"/>
    <x v="5"/>
    <x v="1"/>
    <n v="105"/>
    <x v="32"/>
    <x v="0"/>
  </r>
  <r>
    <x v="0"/>
    <x v="3"/>
    <x v="0"/>
    <x v="6"/>
    <x v="5"/>
    <x v="0"/>
    <n v="86"/>
    <x v="42"/>
    <x v="0"/>
  </r>
  <r>
    <x v="0"/>
    <x v="3"/>
    <x v="0"/>
    <x v="21"/>
    <x v="6"/>
    <x v="2"/>
    <n v="84"/>
    <x v="43"/>
    <x v="0"/>
  </r>
  <r>
    <x v="0"/>
    <x v="3"/>
    <x v="0"/>
    <x v="8"/>
    <x v="6"/>
    <x v="0"/>
    <n v="56"/>
    <x v="44"/>
    <x v="0"/>
  </r>
  <r>
    <x v="0"/>
    <x v="3"/>
    <x v="0"/>
    <x v="26"/>
    <x v="7"/>
    <x v="2"/>
    <n v="88"/>
    <x v="35"/>
    <x v="0"/>
  </r>
  <r>
    <x v="0"/>
    <x v="3"/>
    <x v="0"/>
    <x v="10"/>
    <x v="7"/>
    <x v="1"/>
    <n v="90"/>
    <x v="45"/>
    <x v="0"/>
  </r>
  <r>
    <x v="0"/>
    <x v="3"/>
    <x v="0"/>
    <x v="13"/>
    <x v="9"/>
    <x v="1"/>
    <n v="106"/>
    <x v="37"/>
    <x v="0"/>
  </r>
  <r>
    <x v="0"/>
    <x v="3"/>
    <x v="0"/>
    <x v="12"/>
    <x v="9"/>
    <x v="3"/>
    <n v="83"/>
    <x v="3"/>
    <x v="0"/>
  </r>
  <r>
    <x v="0"/>
    <x v="3"/>
    <x v="0"/>
    <x v="14"/>
    <x v="10"/>
    <x v="2"/>
    <n v="79"/>
    <x v="23"/>
    <x v="0"/>
  </r>
  <r>
    <x v="0"/>
    <x v="3"/>
    <x v="0"/>
    <x v="27"/>
    <x v="10"/>
    <x v="0"/>
    <n v="63"/>
    <x v="46"/>
    <x v="0"/>
  </r>
  <r>
    <x v="0"/>
    <x v="3"/>
    <x v="0"/>
    <x v="24"/>
    <x v="11"/>
    <x v="1"/>
    <n v="91"/>
    <x v="47"/>
    <x v="0"/>
  </r>
  <r>
    <x v="0"/>
    <x v="3"/>
    <x v="0"/>
    <x v="17"/>
    <x v="13"/>
    <x v="1"/>
    <n v="93"/>
    <x v="21"/>
    <x v="0"/>
  </r>
  <r>
    <x v="0"/>
    <x v="3"/>
    <x v="0"/>
    <x v="18"/>
    <x v="0"/>
    <x v="4"/>
    <n v="105"/>
    <x v="48"/>
    <x v="0"/>
  </r>
  <r>
    <x v="0"/>
    <x v="3"/>
    <x v="0"/>
    <x v="2"/>
    <x v="2"/>
    <x v="4"/>
    <n v="103"/>
    <x v="16"/>
    <x v="0"/>
  </r>
  <r>
    <x v="0"/>
    <x v="3"/>
    <x v="0"/>
    <x v="28"/>
    <x v="16"/>
    <x v="4"/>
    <n v="76"/>
    <x v="16"/>
    <x v="0"/>
  </r>
  <r>
    <x v="0"/>
    <x v="3"/>
    <x v="0"/>
    <x v="9"/>
    <x v="6"/>
    <x v="4"/>
    <n v="90"/>
    <x v="16"/>
    <x v="0"/>
  </r>
  <r>
    <x v="0"/>
    <x v="4"/>
    <x v="0"/>
    <x v="18"/>
    <x v="0"/>
    <x v="2"/>
    <n v="100"/>
    <x v="49"/>
    <x v="0"/>
  </r>
  <r>
    <x v="0"/>
    <x v="4"/>
    <x v="0"/>
    <x v="1"/>
    <x v="1"/>
    <x v="0"/>
    <n v="101"/>
    <x v="37"/>
    <x v="0"/>
  </r>
  <r>
    <x v="0"/>
    <x v="4"/>
    <x v="0"/>
    <x v="22"/>
    <x v="15"/>
    <x v="0"/>
    <n v="90"/>
    <x v="50"/>
    <x v="0"/>
  </r>
  <r>
    <x v="0"/>
    <x v="4"/>
    <x v="0"/>
    <x v="28"/>
    <x v="16"/>
    <x v="0"/>
    <n v="75"/>
    <x v="51"/>
    <x v="0"/>
  </r>
  <r>
    <x v="0"/>
    <x v="4"/>
    <x v="0"/>
    <x v="3"/>
    <x v="3"/>
    <x v="2"/>
    <n v="102"/>
    <x v="43"/>
    <x v="0"/>
  </r>
  <r>
    <x v="0"/>
    <x v="4"/>
    <x v="0"/>
    <x v="5"/>
    <x v="4"/>
    <x v="1"/>
    <n v="107"/>
    <x v="3"/>
    <x v="0"/>
  </r>
  <r>
    <x v="0"/>
    <x v="4"/>
    <x v="0"/>
    <x v="20"/>
    <x v="14"/>
    <x v="1"/>
    <n v="107"/>
    <x v="12"/>
    <x v="0"/>
  </r>
  <r>
    <x v="0"/>
    <x v="4"/>
    <x v="0"/>
    <x v="6"/>
    <x v="5"/>
    <x v="0"/>
    <n v="91"/>
    <x v="18"/>
    <x v="0"/>
  </r>
  <r>
    <x v="0"/>
    <x v="4"/>
    <x v="0"/>
    <x v="7"/>
    <x v="5"/>
    <x v="1"/>
    <n v="100"/>
    <x v="7"/>
    <x v="0"/>
  </r>
  <r>
    <x v="0"/>
    <x v="4"/>
    <x v="0"/>
    <x v="9"/>
    <x v="6"/>
    <x v="0"/>
    <n v="90"/>
    <x v="52"/>
    <x v="0"/>
  </r>
  <r>
    <x v="0"/>
    <x v="4"/>
    <x v="0"/>
    <x v="21"/>
    <x v="6"/>
    <x v="2"/>
    <n v="81"/>
    <x v="17"/>
    <x v="0"/>
  </r>
  <r>
    <x v="0"/>
    <x v="4"/>
    <x v="0"/>
    <x v="10"/>
    <x v="7"/>
    <x v="1"/>
    <n v="93"/>
    <x v="53"/>
    <x v="0"/>
  </r>
  <r>
    <x v="0"/>
    <x v="4"/>
    <x v="0"/>
    <x v="26"/>
    <x v="7"/>
    <x v="2"/>
    <n v="86"/>
    <x v="49"/>
    <x v="0"/>
  </r>
  <r>
    <x v="0"/>
    <x v="4"/>
    <x v="0"/>
    <x v="12"/>
    <x v="9"/>
    <x v="3"/>
    <n v="88"/>
    <x v="35"/>
    <x v="0"/>
  </r>
  <r>
    <x v="0"/>
    <x v="4"/>
    <x v="0"/>
    <x v="13"/>
    <x v="9"/>
    <x v="1"/>
    <n v="107"/>
    <x v="19"/>
    <x v="0"/>
  </r>
  <r>
    <x v="0"/>
    <x v="4"/>
    <x v="0"/>
    <x v="14"/>
    <x v="10"/>
    <x v="2"/>
    <n v="76"/>
    <x v="54"/>
    <x v="0"/>
  </r>
  <r>
    <x v="0"/>
    <x v="4"/>
    <x v="0"/>
    <x v="24"/>
    <x v="11"/>
    <x v="1"/>
    <n v="97"/>
    <x v="38"/>
    <x v="0"/>
  </r>
  <r>
    <x v="0"/>
    <x v="4"/>
    <x v="0"/>
    <x v="17"/>
    <x v="13"/>
    <x v="1"/>
    <n v="91"/>
    <x v="55"/>
    <x v="0"/>
  </r>
  <r>
    <x v="0"/>
    <x v="4"/>
    <x v="0"/>
    <x v="2"/>
    <x v="2"/>
    <x v="4"/>
    <n v="103"/>
    <x v="16"/>
    <x v="0"/>
  </r>
  <r>
    <x v="0"/>
    <x v="4"/>
    <x v="0"/>
    <x v="29"/>
    <x v="16"/>
    <x v="4"/>
    <n v="88"/>
    <x v="16"/>
    <x v="0"/>
  </r>
  <r>
    <x v="0"/>
    <x v="4"/>
    <x v="0"/>
    <x v="4"/>
    <x v="4"/>
    <x v="4"/>
    <n v="78"/>
    <x v="56"/>
    <x v="0"/>
  </r>
  <r>
    <x v="0"/>
    <x v="4"/>
    <x v="0"/>
    <x v="30"/>
    <x v="12"/>
    <x v="4"/>
    <n v="58"/>
    <x v="16"/>
    <x v="0"/>
  </r>
  <r>
    <x v="0"/>
    <x v="5"/>
    <x v="0"/>
    <x v="1"/>
    <x v="1"/>
    <x v="0"/>
    <n v="103"/>
    <x v="57"/>
    <x v="0"/>
  </r>
  <r>
    <x v="0"/>
    <x v="5"/>
    <x v="0"/>
    <x v="28"/>
    <x v="16"/>
    <x v="0"/>
    <n v="69"/>
    <x v="58"/>
    <x v="0"/>
  </r>
  <r>
    <x v="0"/>
    <x v="5"/>
    <x v="0"/>
    <x v="3"/>
    <x v="3"/>
    <x v="2"/>
    <n v="113"/>
    <x v="59"/>
    <x v="0"/>
  </r>
  <r>
    <x v="0"/>
    <x v="5"/>
    <x v="0"/>
    <x v="5"/>
    <x v="4"/>
    <x v="1"/>
    <n v="98"/>
    <x v="24"/>
    <x v="0"/>
  </r>
  <r>
    <x v="0"/>
    <x v="5"/>
    <x v="0"/>
    <x v="4"/>
    <x v="4"/>
    <x v="2"/>
    <n v="79"/>
    <x v="43"/>
    <x v="0"/>
  </r>
  <r>
    <x v="0"/>
    <x v="5"/>
    <x v="0"/>
    <x v="20"/>
    <x v="14"/>
    <x v="1"/>
    <n v="106"/>
    <x v="40"/>
    <x v="0"/>
  </r>
  <r>
    <x v="0"/>
    <x v="5"/>
    <x v="0"/>
    <x v="7"/>
    <x v="5"/>
    <x v="1"/>
    <n v="106"/>
    <x v="8"/>
    <x v="0"/>
  </r>
  <r>
    <x v="0"/>
    <x v="5"/>
    <x v="0"/>
    <x v="6"/>
    <x v="5"/>
    <x v="0"/>
    <n v="94"/>
    <x v="1"/>
    <x v="0"/>
  </r>
  <r>
    <x v="0"/>
    <x v="5"/>
    <x v="0"/>
    <x v="21"/>
    <x v="6"/>
    <x v="2"/>
    <n v="77"/>
    <x v="9"/>
    <x v="0"/>
  </r>
  <r>
    <x v="0"/>
    <x v="5"/>
    <x v="0"/>
    <x v="9"/>
    <x v="6"/>
    <x v="0"/>
    <n v="92"/>
    <x v="4"/>
    <x v="0"/>
  </r>
  <r>
    <x v="0"/>
    <x v="5"/>
    <x v="0"/>
    <x v="26"/>
    <x v="7"/>
    <x v="2"/>
    <n v="95"/>
    <x v="60"/>
    <x v="0"/>
  </r>
  <r>
    <x v="0"/>
    <x v="5"/>
    <x v="0"/>
    <x v="10"/>
    <x v="7"/>
    <x v="1"/>
    <n v="87"/>
    <x v="55"/>
    <x v="0"/>
  </r>
  <r>
    <x v="0"/>
    <x v="5"/>
    <x v="0"/>
    <x v="13"/>
    <x v="9"/>
    <x v="1"/>
    <n v="99"/>
    <x v="61"/>
    <x v="0"/>
  </r>
  <r>
    <x v="0"/>
    <x v="5"/>
    <x v="0"/>
    <x v="12"/>
    <x v="9"/>
    <x v="3"/>
    <n v="88"/>
    <x v="62"/>
    <x v="0"/>
  </r>
  <r>
    <x v="0"/>
    <x v="5"/>
    <x v="0"/>
    <x v="14"/>
    <x v="10"/>
    <x v="2"/>
    <n v="85"/>
    <x v="10"/>
    <x v="0"/>
  </r>
  <r>
    <x v="0"/>
    <x v="5"/>
    <x v="0"/>
    <x v="24"/>
    <x v="11"/>
    <x v="1"/>
    <n v="111"/>
    <x v="62"/>
    <x v="0"/>
  </r>
  <r>
    <x v="0"/>
    <x v="5"/>
    <x v="0"/>
    <x v="30"/>
    <x v="12"/>
    <x v="0"/>
    <n v="49"/>
    <x v="23"/>
    <x v="0"/>
  </r>
  <r>
    <x v="0"/>
    <x v="5"/>
    <x v="0"/>
    <x v="17"/>
    <x v="13"/>
    <x v="1"/>
    <n v="87"/>
    <x v="19"/>
    <x v="0"/>
  </r>
  <r>
    <x v="0"/>
    <x v="5"/>
    <x v="0"/>
    <x v="18"/>
    <x v="0"/>
    <x v="4"/>
    <n v="102"/>
    <x v="63"/>
    <x v="0"/>
  </r>
  <r>
    <x v="0"/>
    <x v="5"/>
    <x v="0"/>
    <x v="2"/>
    <x v="2"/>
    <x v="4"/>
    <n v="101"/>
    <x v="64"/>
    <x v="0"/>
  </r>
  <r>
    <x v="0"/>
    <x v="5"/>
    <x v="0"/>
    <x v="29"/>
    <x v="16"/>
    <x v="4"/>
    <n v="88"/>
    <x v="16"/>
    <x v="0"/>
  </r>
  <r>
    <x v="0"/>
    <x v="5"/>
    <x v="0"/>
    <x v="31"/>
    <x v="14"/>
    <x v="4"/>
    <n v="55"/>
    <x v="0"/>
    <x v="0"/>
  </r>
  <r>
    <x v="0"/>
    <x v="6"/>
    <x v="0"/>
    <x v="18"/>
    <x v="0"/>
    <x v="2"/>
    <n v="105"/>
    <x v="1"/>
    <x v="0"/>
  </r>
  <r>
    <x v="0"/>
    <x v="6"/>
    <x v="0"/>
    <x v="1"/>
    <x v="1"/>
    <x v="0"/>
    <n v="107"/>
    <x v="65"/>
    <x v="0"/>
  </r>
  <r>
    <x v="0"/>
    <x v="6"/>
    <x v="0"/>
    <x v="2"/>
    <x v="2"/>
    <x v="1"/>
    <n v="101"/>
    <x v="19"/>
    <x v="0"/>
  </r>
  <r>
    <x v="0"/>
    <x v="6"/>
    <x v="0"/>
    <x v="32"/>
    <x v="16"/>
    <x v="0"/>
    <n v="83"/>
    <x v="7"/>
    <x v="0"/>
  </r>
  <r>
    <x v="0"/>
    <x v="6"/>
    <x v="0"/>
    <x v="29"/>
    <x v="16"/>
    <x v="0"/>
    <n v="117"/>
    <x v="66"/>
    <x v="0"/>
  </r>
  <r>
    <x v="0"/>
    <x v="6"/>
    <x v="0"/>
    <x v="3"/>
    <x v="3"/>
    <x v="2"/>
    <n v="109"/>
    <x v="8"/>
    <x v="0"/>
  </r>
  <r>
    <x v="0"/>
    <x v="6"/>
    <x v="0"/>
    <x v="4"/>
    <x v="4"/>
    <x v="2"/>
    <n v="93"/>
    <x v="36"/>
    <x v="0"/>
  </r>
  <r>
    <x v="0"/>
    <x v="6"/>
    <x v="0"/>
    <x v="5"/>
    <x v="4"/>
    <x v="1"/>
    <n v="96"/>
    <x v="17"/>
    <x v="0"/>
  </r>
  <r>
    <x v="0"/>
    <x v="6"/>
    <x v="0"/>
    <x v="20"/>
    <x v="14"/>
    <x v="1"/>
    <n v="103"/>
    <x v="42"/>
    <x v="0"/>
  </r>
  <r>
    <x v="0"/>
    <x v="6"/>
    <x v="0"/>
    <x v="7"/>
    <x v="5"/>
    <x v="1"/>
    <n v="98"/>
    <x v="67"/>
    <x v="0"/>
  </r>
  <r>
    <x v="0"/>
    <x v="6"/>
    <x v="0"/>
    <x v="21"/>
    <x v="6"/>
    <x v="2"/>
    <n v="77"/>
    <x v="11"/>
    <x v="0"/>
  </r>
  <r>
    <x v="0"/>
    <x v="6"/>
    <x v="0"/>
    <x v="9"/>
    <x v="6"/>
    <x v="0"/>
    <n v="104"/>
    <x v="68"/>
    <x v="0"/>
  </r>
  <r>
    <x v="0"/>
    <x v="6"/>
    <x v="0"/>
    <x v="26"/>
    <x v="7"/>
    <x v="2"/>
    <n v="102"/>
    <x v="47"/>
    <x v="0"/>
  </r>
  <r>
    <x v="0"/>
    <x v="6"/>
    <x v="0"/>
    <x v="13"/>
    <x v="9"/>
    <x v="1"/>
    <n v="96"/>
    <x v="69"/>
    <x v="0"/>
  </r>
  <r>
    <x v="0"/>
    <x v="6"/>
    <x v="0"/>
    <x v="12"/>
    <x v="9"/>
    <x v="3"/>
    <n v="88"/>
    <x v="17"/>
    <x v="0"/>
  </r>
  <r>
    <x v="0"/>
    <x v="6"/>
    <x v="0"/>
    <x v="24"/>
    <x v="11"/>
    <x v="1"/>
    <n v="111"/>
    <x v="32"/>
    <x v="0"/>
  </r>
  <r>
    <x v="0"/>
    <x v="6"/>
    <x v="0"/>
    <x v="33"/>
    <x v="11"/>
    <x v="0"/>
    <n v="93"/>
    <x v="55"/>
    <x v="0"/>
  </r>
  <r>
    <x v="0"/>
    <x v="6"/>
    <x v="0"/>
    <x v="17"/>
    <x v="13"/>
    <x v="1"/>
    <n v="83"/>
    <x v="39"/>
    <x v="0"/>
  </r>
  <r>
    <x v="0"/>
    <x v="6"/>
    <x v="0"/>
    <x v="34"/>
    <x v="15"/>
    <x v="4"/>
    <n v="74"/>
    <x v="70"/>
    <x v="0"/>
  </r>
  <r>
    <x v="0"/>
    <x v="6"/>
    <x v="0"/>
    <x v="6"/>
    <x v="5"/>
    <x v="4"/>
    <n v="94"/>
    <x v="16"/>
    <x v="0"/>
  </r>
  <r>
    <x v="0"/>
    <x v="6"/>
    <x v="0"/>
    <x v="10"/>
    <x v="7"/>
    <x v="4"/>
    <n v="88"/>
    <x v="3"/>
    <x v="0"/>
  </r>
  <r>
    <x v="0"/>
    <x v="6"/>
    <x v="0"/>
    <x v="30"/>
    <x v="12"/>
    <x v="4"/>
    <n v="50"/>
    <x v="71"/>
    <x v="0"/>
  </r>
  <r>
    <x v="0"/>
    <x v="7"/>
    <x v="0"/>
    <x v="18"/>
    <x v="0"/>
    <x v="2"/>
    <n v="113"/>
    <x v="72"/>
    <x v="0"/>
  </r>
  <r>
    <x v="0"/>
    <x v="7"/>
    <x v="0"/>
    <x v="1"/>
    <x v="1"/>
    <x v="0"/>
    <n v="106"/>
    <x v="62"/>
    <x v="0"/>
  </r>
  <r>
    <x v="0"/>
    <x v="7"/>
    <x v="0"/>
    <x v="2"/>
    <x v="2"/>
    <x v="1"/>
    <n v="98"/>
    <x v="69"/>
    <x v="0"/>
  </r>
  <r>
    <x v="0"/>
    <x v="7"/>
    <x v="0"/>
    <x v="28"/>
    <x v="16"/>
    <x v="0"/>
    <n v="59"/>
    <x v="73"/>
    <x v="0"/>
  </r>
  <r>
    <x v="0"/>
    <x v="7"/>
    <x v="0"/>
    <x v="3"/>
    <x v="3"/>
    <x v="2"/>
    <n v="113"/>
    <x v="27"/>
    <x v="0"/>
  </r>
  <r>
    <x v="0"/>
    <x v="7"/>
    <x v="0"/>
    <x v="4"/>
    <x v="4"/>
    <x v="2"/>
    <n v="87"/>
    <x v="74"/>
    <x v="0"/>
  </r>
  <r>
    <x v="0"/>
    <x v="7"/>
    <x v="0"/>
    <x v="5"/>
    <x v="4"/>
    <x v="1"/>
    <n v="101"/>
    <x v="75"/>
    <x v="0"/>
  </r>
  <r>
    <x v="0"/>
    <x v="7"/>
    <x v="0"/>
    <x v="20"/>
    <x v="14"/>
    <x v="1"/>
    <n v="94"/>
    <x v="39"/>
    <x v="0"/>
  </r>
  <r>
    <x v="0"/>
    <x v="7"/>
    <x v="0"/>
    <x v="7"/>
    <x v="5"/>
    <x v="1"/>
    <n v="98"/>
    <x v="52"/>
    <x v="0"/>
  </r>
  <r>
    <x v="0"/>
    <x v="7"/>
    <x v="0"/>
    <x v="21"/>
    <x v="6"/>
    <x v="2"/>
    <n v="85"/>
    <x v="57"/>
    <x v="0"/>
  </r>
  <r>
    <x v="0"/>
    <x v="7"/>
    <x v="0"/>
    <x v="9"/>
    <x v="6"/>
    <x v="0"/>
    <n v="113"/>
    <x v="56"/>
    <x v="0"/>
  </r>
  <r>
    <x v="0"/>
    <x v="7"/>
    <x v="0"/>
    <x v="26"/>
    <x v="7"/>
    <x v="2"/>
    <n v="104"/>
    <x v="62"/>
    <x v="0"/>
  </r>
  <r>
    <x v="0"/>
    <x v="7"/>
    <x v="0"/>
    <x v="13"/>
    <x v="9"/>
    <x v="1"/>
    <n v="89"/>
    <x v="2"/>
    <x v="0"/>
  </r>
  <r>
    <x v="0"/>
    <x v="7"/>
    <x v="0"/>
    <x v="12"/>
    <x v="9"/>
    <x v="3"/>
    <n v="88"/>
    <x v="2"/>
    <x v="0"/>
  </r>
  <r>
    <x v="0"/>
    <x v="7"/>
    <x v="0"/>
    <x v="35"/>
    <x v="10"/>
    <x v="0"/>
    <n v="90"/>
    <x v="54"/>
    <x v="0"/>
  </r>
  <r>
    <x v="0"/>
    <x v="7"/>
    <x v="0"/>
    <x v="24"/>
    <x v="11"/>
    <x v="1"/>
    <n v="118"/>
    <x v="76"/>
    <x v="0"/>
  </r>
  <r>
    <x v="0"/>
    <x v="7"/>
    <x v="0"/>
    <x v="33"/>
    <x v="11"/>
    <x v="0"/>
    <n v="98"/>
    <x v="60"/>
    <x v="0"/>
  </r>
  <r>
    <x v="0"/>
    <x v="7"/>
    <x v="0"/>
    <x v="17"/>
    <x v="13"/>
    <x v="1"/>
    <n v="83"/>
    <x v="37"/>
    <x v="0"/>
  </r>
  <r>
    <x v="0"/>
    <x v="7"/>
    <x v="0"/>
    <x v="29"/>
    <x v="16"/>
    <x v="4"/>
    <n v="117"/>
    <x v="16"/>
    <x v="0"/>
  </r>
  <r>
    <x v="0"/>
    <x v="7"/>
    <x v="0"/>
    <x v="6"/>
    <x v="5"/>
    <x v="4"/>
    <n v="94"/>
    <x v="16"/>
    <x v="0"/>
  </r>
  <r>
    <x v="0"/>
    <x v="7"/>
    <x v="0"/>
    <x v="10"/>
    <x v="7"/>
    <x v="4"/>
    <n v="84"/>
    <x v="52"/>
    <x v="0"/>
  </r>
  <r>
    <x v="0"/>
    <x v="7"/>
    <x v="0"/>
    <x v="36"/>
    <x v="8"/>
    <x v="4"/>
    <n v="79"/>
    <x v="77"/>
    <x v="0"/>
  </r>
  <r>
    <x v="0"/>
    <x v="8"/>
    <x v="0"/>
    <x v="18"/>
    <x v="0"/>
    <x v="2"/>
    <n v="105"/>
    <x v="54"/>
    <x v="0"/>
  </r>
  <r>
    <x v="0"/>
    <x v="8"/>
    <x v="0"/>
    <x v="1"/>
    <x v="1"/>
    <x v="0"/>
    <n v="102"/>
    <x v="42"/>
    <x v="0"/>
  </r>
  <r>
    <x v="0"/>
    <x v="8"/>
    <x v="0"/>
    <x v="2"/>
    <x v="2"/>
    <x v="1"/>
    <n v="97"/>
    <x v="19"/>
    <x v="0"/>
  </r>
  <r>
    <x v="0"/>
    <x v="8"/>
    <x v="0"/>
    <x v="29"/>
    <x v="16"/>
    <x v="0"/>
    <n v="114"/>
    <x v="78"/>
    <x v="0"/>
  </r>
  <r>
    <x v="0"/>
    <x v="8"/>
    <x v="0"/>
    <x v="3"/>
    <x v="3"/>
    <x v="2"/>
    <n v="112"/>
    <x v="35"/>
    <x v="0"/>
  </r>
  <r>
    <x v="0"/>
    <x v="8"/>
    <x v="0"/>
    <x v="4"/>
    <x v="4"/>
    <x v="2"/>
    <n v="84"/>
    <x v="79"/>
    <x v="0"/>
  </r>
  <r>
    <x v="0"/>
    <x v="8"/>
    <x v="0"/>
    <x v="5"/>
    <x v="4"/>
    <x v="1"/>
    <n v="99"/>
    <x v="57"/>
    <x v="0"/>
  </r>
  <r>
    <x v="0"/>
    <x v="8"/>
    <x v="0"/>
    <x v="20"/>
    <x v="14"/>
    <x v="1"/>
    <n v="95"/>
    <x v="80"/>
    <x v="0"/>
  </r>
  <r>
    <x v="0"/>
    <x v="8"/>
    <x v="0"/>
    <x v="6"/>
    <x v="5"/>
    <x v="0"/>
    <n v="82"/>
    <x v="39"/>
    <x v="0"/>
  </r>
  <r>
    <x v="0"/>
    <x v="8"/>
    <x v="0"/>
    <x v="7"/>
    <x v="5"/>
    <x v="1"/>
    <n v="90"/>
    <x v="7"/>
    <x v="0"/>
  </r>
  <r>
    <x v="0"/>
    <x v="8"/>
    <x v="0"/>
    <x v="36"/>
    <x v="8"/>
    <x v="2"/>
    <n v="79"/>
    <x v="13"/>
    <x v="0"/>
  </r>
  <r>
    <x v="0"/>
    <x v="8"/>
    <x v="0"/>
    <x v="13"/>
    <x v="9"/>
    <x v="1"/>
    <n v="90"/>
    <x v="81"/>
    <x v="0"/>
  </r>
  <r>
    <x v="0"/>
    <x v="8"/>
    <x v="0"/>
    <x v="12"/>
    <x v="9"/>
    <x v="3"/>
    <n v="90"/>
    <x v="57"/>
    <x v="0"/>
  </r>
  <r>
    <x v="0"/>
    <x v="8"/>
    <x v="0"/>
    <x v="35"/>
    <x v="10"/>
    <x v="0"/>
    <n v="85"/>
    <x v="77"/>
    <x v="0"/>
  </r>
  <r>
    <x v="0"/>
    <x v="8"/>
    <x v="0"/>
    <x v="24"/>
    <x v="11"/>
    <x v="1"/>
    <n v="120"/>
    <x v="53"/>
    <x v="0"/>
  </r>
  <r>
    <x v="0"/>
    <x v="8"/>
    <x v="0"/>
    <x v="33"/>
    <x v="11"/>
    <x v="0"/>
    <n v="97"/>
    <x v="9"/>
    <x v="0"/>
  </r>
  <r>
    <x v="0"/>
    <x v="8"/>
    <x v="0"/>
    <x v="37"/>
    <x v="12"/>
    <x v="2"/>
    <n v="78"/>
    <x v="82"/>
    <x v="0"/>
  </r>
  <r>
    <x v="0"/>
    <x v="8"/>
    <x v="0"/>
    <x v="17"/>
    <x v="13"/>
    <x v="1"/>
    <n v="85"/>
    <x v="83"/>
    <x v="0"/>
  </r>
  <r>
    <x v="0"/>
    <x v="8"/>
    <x v="0"/>
    <x v="21"/>
    <x v="6"/>
    <x v="4"/>
    <n v="85"/>
    <x v="16"/>
    <x v="0"/>
  </r>
  <r>
    <x v="0"/>
    <x v="8"/>
    <x v="0"/>
    <x v="9"/>
    <x v="6"/>
    <x v="4"/>
    <n v="113"/>
    <x v="16"/>
    <x v="0"/>
  </r>
  <r>
    <x v="0"/>
    <x v="8"/>
    <x v="0"/>
    <x v="26"/>
    <x v="7"/>
    <x v="4"/>
    <n v="104"/>
    <x v="16"/>
    <x v="0"/>
  </r>
  <r>
    <x v="0"/>
    <x v="8"/>
    <x v="0"/>
    <x v="10"/>
    <x v="7"/>
    <x v="4"/>
    <n v="84"/>
    <x v="16"/>
    <x v="0"/>
  </r>
  <r>
    <x v="0"/>
    <x v="9"/>
    <x v="0"/>
    <x v="18"/>
    <x v="0"/>
    <x v="2"/>
    <n v="114"/>
    <x v="12"/>
    <x v="0"/>
  </r>
  <r>
    <x v="0"/>
    <x v="9"/>
    <x v="0"/>
    <x v="1"/>
    <x v="1"/>
    <x v="0"/>
    <n v="95"/>
    <x v="69"/>
    <x v="0"/>
  </r>
  <r>
    <x v="0"/>
    <x v="9"/>
    <x v="0"/>
    <x v="38"/>
    <x v="2"/>
    <x v="0"/>
    <n v="92"/>
    <x v="67"/>
    <x v="0"/>
  </r>
  <r>
    <x v="0"/>
    <x v="9"/>
    <x v="0"/>
    <x v="2"/>
    <x v="2"/>
    <x v="1"/>
    <n v="100"/>
    <x v="1"/>
    <x v="0"/>
  </r>
  <r>
    <x v="0"/>
    <x v="9"/>
    <x v="0"/>
    <x v="29"/>
    <x v="16"/>
    <x v="0"/>
    <n v="115"/>
    <x v="74"/>
    <x v="0"/>
  </r>
  <r>
    <x v="0"/>
    <x v="9"/>
    <x v="0"/>
    <x v="3"/>
    <x v="3"/>
    <x v="2"/>
    <n v="118"/>
    <x v="22"/>
    <x v="0"/>
  </r>
  <r>
    <x v="0"/>
    <x v="9"/>
    <x v="0"/>
    <x v="4"/>
    <x v="4"/>
    <x v="2"/>
    <n v="81"/>
    <x v="8"/>
    <x v="0"/>
  </r>
  <r>
    <x v="0"/>
    <x v="9"/>
    <x v="0"/>
    <x v="5"/>
    <x v="4"/>
    <x v="1"/>
    <n v="105"/>
    <x v="18"/>
    <x v="0"/>
  </r>
  <r>
    <x v="0"/>
    <x v="9"/>
    <x v="0"/>
    <x v="20"/>
    <x v="14"/>
    <x v="1"/>
    <n v="93"/>
    <x v="25"/>
    <x v="0"/>
  </r>
  <r>
    <x v="0"/>
    <x v="9"/>
    <x v="0"/>
    <x v="7"/>
    <x v="5"/>
    <x v="1"/>
    <n v="95"/>
    <x v="19"/>
    <x v="0"/>
  </r>
  <r>
    <x v="0"/>
    <x v="9"/>
    <x v="0"/>
    <x v="6"/>
    <x v="5"/>
    <x v="0"/>
    <n v="85"/>
    <x v="53"/>
    <x v="0"/>
  </r>
  <r>
    <x v="0"/>
    <x v="9"/>
    <x v="0"/>
    <x v="21"/>
    <x v="6"/>
    <x v="2"/>
    <n v="81"/>
    <x v="0"/>
    <x v="0"/>
  </r>
  <r>
    <x v="0"/>
    <x v="9"/>
    <x v="0"/>
    <x v="9"/>
    <x v="6"/>
    <x v="3"/>
    <n v="110"/>
    <x v="30"/>
    <x v="0"/>
  </r>
  <r>
    <x v="0"/>
    <x v="9"/>
    <x v="0"/>
    <x v="26"/>
    <x v="7"/>
    <x v="2"/>
    <n v="100"/>
    <x v="17"/>
    <x v="0"/>
  </r>
  <r>
    <x v="0"/>
    <x v="9"/>
    <x v="0"/>
    <x v="13"/>
    <x v="9"/>
    <x v="1"/>
    <n v="79"/>
    <x v="84"/>
    <x v="0"/>
  </r>
  <r>
    <x v="0"/>
    <x v="9"/>
    <x v="0"/>
    <x v="24"/>
    <x v="11"/>
    <x v="1"/>
    <n v="114"/>
    <x v="85"/>
    <x v="0"/>
  </r>
  <r>
    <x v="0"/>
    <x v="9"/>
    <x v="0"/>
    <x v="33"/>
    <x v="11"/>
    <x v="0"/>
    <n v="98"/>
    <x v="33"/>
    <x v="0"/>
  </r>
  <r>
    <x v="0"/>
    <x v="9"/>
    <x v="0"/>
    <x v="17"/>
    <x v="13"/>
    <x v="1"/>
    <n v="90"/>
    <x v="12"/>
    <x v="0"/>
  </r>
  <r>
    <x v="0"/>
    <x v="9"/>
    <x v="0"/>
    <x v="39"/>
    <x v="2"/>
    <x v="4"/>
    <n v="93"/>
    <x v="83"/>
    <x v="0"/>
  </r>
  <r>
    <x v="0"/>
    <x v="9"/>
    <x v="0"/>
    <x v="10"/>
    <x v="7"/>
    <x v="4"/>
    <n v="94"/>
    <x v="11"/>
    <x v="0"/>
  </r>
  <r>
    <x v="0"/>
    <x v="9"/>
    <x v="0"/>
    <x v="40"/>
    <x v="7"/>
    <x v="4"/>
    <n v="74"/>
    <x v="30"/>
    <x v="0"/>
  </r>
  <r>
    <x v="0"/>
    <x v="9"/>
    <x v="0"/>
    <x v="12"/>
    <x v="9"/>
    <x v="4"/>
    <n v="90"/>
    <x v="16"/>
    <x v="0"/>
  </r>
  <r>
    <x v="0"/>
    <x v="10"/>
    <x v="0"/>
    <x v="18"/>
    <x v="0"/>
    <x v="2"/>
    <n v="113"/>
    <x v="1"/>
    <x v="0"/>
  </r>
  <r>
    <x v="0"/>
    <x v="10"/>
    <x v="0"/>
    <x v="1"/>
    <x v="1"/>
    <x v="0"/>
    <n v="95"/>
    <x v="16"/>
    <x v="0"/>
  </r>
  <r>
    <x v="0"/>
    <x v="10"/>
    <x v="0"/>
    <x v="29"/>
    <x v="16"/>
    <x v="0"/>
    <n v="110"/>
    <x v="86"/>
    <x v="0"/>
  </r>
  <r>
    <x v="0"/>
    <x v="10"/>
    <x v="0"/>
    <x v="3"/>
    <x v="3"/>
    <x v="2"/>
    <n v="118"/>
    <x v="16"/>
    <x v="0"/>
  </r>
  <r>
    <x v="0"/>
    <x v="10"/>
    <x v="0"/>
    <x v="4"/>
    <x v="4"/>
    <x v="2"/>
    <n v="81"/>
    <x v="16"/>
    <x v="0"/>
  </r>
  <r>
    <x v="0"/>
    <x v="10"/>
    <x v="0"/>
    <x v="5"/>
    <x v="4"/>
    <x v="1"/>
    <n v="105"/>
    <x v="16"/>
    <x v="0"/>
  </r>
  <r>
    <x v="0"/>
    <x v="10"/>
    <x v="0"/>
    <x v="20"/>
    <x v="14"/>
    <x v="1"/>
    <n v="89"/>
    <x v="83"/>
    <x v="0"/>
  </r>
  <r>
    <x v="0"/>
    <x v="10"/>
    <x v="0"/>
    <x v="7"/>
    <x v="5"/>
    <x v="1"/>
    <n v="95"/>
    <x v="62"/>
    <x v="0"/>
  </r>
  <r>
    <x v="0"/>
    <x v="10"/>
    <x v="0"/>
    <x v="6"/>
    <x v="5"/>
    <x v="0"/>
    <n v="87"/>
    <x v="4"/>
    <x v="0"/>
  </r>
  <r>
    <x v="0"/>
    <x v="10"/>
    <x v="0"/>
    <x v="21"/>
    <x v="6"/>
    <x v="2"/>
    <n v="78"/>
    <x v="71"/>
    <x v="0"/>
  </r>
  <r>
    <x v="0"/>
    <x v="10"/>
    <x v="0"/>
    <x v="9"/>
    <x v="6"/>
    <x v="0"/>
    <n v="110"/>
    <x v="54"/>
    <x v="0"/>
  </r>
  <r>
    <x v="0"/>
    <x v="10"/>
    <x v="0"/>
    <x v="41"/>
    <x v="6"/>
    <x v="1"/>
    <n v="96"/>
    <x v="85"/>
    <x v="0"/>
  </r>
  <r>
    <x v="0"/>
    <x v="10"/>
    <x v="0"/>
    <x v="10"/>
    <x v="7"/>
    <x v="1"/>
    <n v="85"/>
    <x v="6"/>
    <x v="0"/>
  </r>
  <r>
    <x v="0"/>
    <x v="10"/>
    <x v="0"/>
    <x v="26"/>
    <x v="7"/>
    <x v="2"/>
    <n v="103"/>
    <x v="54"/>
    <x v="0"/>
  </r>
  <r>
    <x v="0"/>
    <x v="10"/>
    <x v="0"/>
    <x v="12"/>
    <x v="9"/>
    <x v="3"/>
    <n v="90"/>
    <x v="16"/>
    <x v="0"/>
  </r>
  <r>
    <x v="0"/>
    <x v="10"/>
    <x v="0"/>
    <x v="13"/>
    <x v="9"/>
    <x v="1"/>
    <n v="83"/>
    <x v="52"/>
    <x v="0"/>
  </r>
  <r>
    <x v="0"/>
    <x v="10"/>
    <x v="0"/>
    <x v="33"/>
    <x v="11"/>
    <x v="0"/>
    <n v="98"/>
    <x v="16"/>
    <x v="0"/>
  </r>
  <r>
    <x v="0"/>
    <x v="10"/>
    <x v="0"/>
    <x v="17"/>
    <x v="13"/>
    <x v="1"/>
    <n v="86"/>
    <x v="7"/>
    <x v="0"/>
  </r>
  <r>
    <x v="0"/>
    <x v="10"/>
    <x v="0"/>
    <x v="39"/>
    <x v="2"/>
    <x v="4"/>
    <n v="93"/>
    <x v="16"/>
    <x v="0"/>
  </r>
  <r>
    <x v="0"/>
    <x v="10"/>
    <x v="0"/>
    <x v="2"/>
    <x v="2"/>
    <x v="4"/>
    <n v="100"/>
    <x v="16"/>
    <x v="0"/>
  </r>
  <r>
    <x v="0"/>
    <x v="10"/>
    <x v="0"/>
    <x v="38"/>
    <x v="2"/>
    <x v="4"/>
    <n v="92"/>
    <x v="16"/>
    <x v="0"/>
  </r>
  <r>
    <x v="0"/>
    <x v="10"/>
    <x v="0"/>
    <x v="24"/>
    <x v="11"/>
    <x v="4"/>
    <n v="114"/>
    <x v="16"/>
    <x v="0"/>
  </r>
  <r>
    <x v="0"/>
    <x v="11"/>
    <x v="0"/>
    <x v="18"/>
    <x v="0"/>
    <x v="2"/>
    <n v="113"/>
    <x v="16"/>
    <x v="0"/>
  </r>
  <r>
    <x v="0"/>
    <x v="11"/>
    <x v="0"/>
    <x v="1"/>
    <x v="1"/>
    <x v="0"/>
    <n v="99"/>
    <x v="38"/>
    <x v="0"/>
  </r>
  <r>
    <x v="0"/>
    <x v="11"/>
    <x v="0"/>
    <x v="2"/>
    <x v="2"/>
    <x v="1"/>
    <n v="82"/>
    <x v="87"/>
    <x v="0"/>
  </r>
  <r>
    <x v="0"/>
    <x v="11"/>
    <x v="0"/>
    <x v="39"/>
    <x v="2"/>
    <x v="2"/>
    <n v="80"/>
    <x v="88"/>
    <x v="0"/>
  </r>
  <r>
    <x v="0"/>
    <x v="11"/>
    <x v="0"/>
    <x v="38"/>
    <x v="2"/>
    <x v="0"/>
    <n v="82"/>
    <x v="54"/>
    <x v="0"/>
  </r>
  <r>
    <x v="0"/>
    <x v="11"/>
    <x v="0"/>
    <x v="3"/>
    <x v="3"/>
    <x v="2"/>
    <n v="117"/>
    <x v="89"/>
    <x v="0"/>
  </r>
  <r>
    <x v="0"/>
    <x v="11"/>
    <x v="0"/>
    <x v="4"/>
    <x v="4"/>
    <x v="2"/>
    <n v="78"/>
    <x v="0"/>
    <x v="0"/>
  </r>
  <r>
    <x v="0"/>
    <x v="11"/>
    <x v="0"/>
    <x v="5"/>
    <x v="4"/>
    <x v="1"/>
    <n v="107"/>
    <x v="35"/>
    <x v="0"/>
  </r>
  <r>
    <x v="0"/>
    <x v="11"/>
    <x v="0"/>
    <x v="7"/>
    <x v="5"/>
    <x v="1"/>
    <n v="101"/>
    <x v="90"/>
    <x v="0"/>
  </r>
  <r>
    <x v="0"/>
    <x v="11"/>
    <x v="0"/>
    <x v="6"/>
    <x v="5"/>
    <x v="0"/>
    <n v="85"/>
    <x v="8"/>
    <x v="0"/>
  </r>
  <r>
    <x v="0"/>
    <x v="11"/>
    <x v="0"/>
    <x v="21"/>
    <x v="6"/>
    <x v="2"/>
    <n v="75"/>
    <x v="91"/>
    <x v="0"/>
  </r>
  <r>
    <x v="0"/>
    <x v="11"/>
    <x v="0"/>
    <x v="41"/>
    <x v="6"/>
    <x v="1"/>
    <n v="95"/>
    <x v="6"/>
    <x v="0"/>
  </r>
  <r>
    <x v="0"/>
    <x v="11"/>
    <x v="0"/>
    <x v="9"/>
    <x v="6"/>
    <x v="0"/>
    <n v="107"/>
    <x v="54"/>
    <x v="0"/>
  </r>
  <r>
    <x v="0"/>
    <x v="11"/>
    <x v="0"/>
    <x v="10"/>
    <x v="7"/>
    <x v="1"/>
    <n v="88"/>
    <x v="83"/>
    <x v="0"/>
  </r>
  <r>
    <x v="0"/>
    <x v="11"/>
    <x v="0"/>
    <x v="42"/>
    <x v="8"/>
    <x v="3"/>
    <n v="78"/>
    <x v="51"/>
    <x v="0"/>
  </r>
  <r>
    <x v="0"/>
    <x v="11"/>
    <x v="0"/>
    <x v="13"/>
    <x v="9"/>
    <x v="1"/>
    <n v="86"/>
    <x v="47"/>
    <x v="0"/>
  </r>
  <r>
    <x v="0"/>
    <x v="11"/>
    <x v="0"/>
    <x v="24"/>
    <x v="11"/>
    <x v="1"/>
    <n v="113"/>
    <x v="35"/>
    <x v="0"/>
  </r>
  <r>
    <x v="0"/>
    <x v="11"/>
    <x v="0"/>
    <x v="33"/>
    <x v="11"/>
    <x v="0"/>
    <n v="85"/>
    <x v="92"/>
    <x v="0"/>
  </r>
  <r>
    <x v="0"/>
    <x v="11"/>
    <x v="0"/>
    <x v="20"/>
    <x v="14"/>
    <x v="4"/>
    <n v="89"/>
    <x v="16"/>
    <x v="0"/>
  </r>
  <r>
    <x v="0"/>
    <x v="11"/>
    <x v="0"/>
    <x v="43"/>
    <x v="14"/>
    <x v="4"/>
    <n v="103"/>
    <x v="16"/>
    <x v="0"/>
  </r>
  <r>
    <x v="0"/>
    <x v="11"/>
    <x v="0"/>
    <x v="26"/>
    <x v="7"/>
    <x v="4"/>
    <n v="103"/>
    <x v="16"/>
    <x v="0"/>
  </r>
  <r>
    <x v="0"/>
    <x v="11"/>
    <x v="0"/>
    <x v="17"/>
    <x v="13"/>
    <x v="4"/>
    <n v="86"/>
    <x v="16"/>
    <x v="0"/>
  </r>
  <r>
    <x v="0"/>
    <x v="12"/>
    <x v="0"/>
    <x v="18"/>
    <x v="0"/>
    <x v="2"/>
    <n v="113"/>
    <x v="16"/>
    <x v="0"/>
  </r>
  <r>
    <x v="0"/>
    <x v="12"/>
    <x v="0"/>
    <x v="1"/>
    <x v="1"/>
    <x v="0"/>
    <n v="90"/>
    <x v="39"/>
    <x v="0"/>
  </r>
  <r>
    <x v="0"/>
    <x v="12"/>
    <x v="0"/>
    <x v="2"/>
    <x v="2"/>
    <x v="1"/>
    <n v="78"/>
    <x v="55"/>
    <x v="0"/>
  </r>
  <r>
    <x v="0"/>
    <x v="12"/>
    <x v="0"/>
    <x v="39"/>
    <x v="2"/>
    <x v="2"/>
    <n v="80"/>
    <x v="6"/>
    <x v="0"/>
  </r>
  <r>
    <x v="0"/>
    <x v="12"/>
    <x v="0"/>
    <x v="38"/>
    <x v="2"/>
    <x v="0"/>
    <n v="75"/>
    <x v="23"/>
    <x v="0"/>
  </r>
  <r>
    <x v="0"/>
    <x v="12"/>
    <x v="0"/>
    <x v="3"/>
    <x v="3"/>
    <x v="2"/>
    <n v="127"/>
    <x v="93"/>
    <x v="0"/>
  </r>
  <r>
    <x v="0"/>
    <x v="12"/>
    <x v="0"/>
    <x v="4"/>
    <x v="4"/>
    <x v="2"/>
    <n v="67"/>
    <x v="94"/>
    <x v="0"/>
  </r>
  <r>
    <x v="0"/>
    <x v="12"/>
    <x v="0"/>
    <x v="5"/>
    <x v="4"/>
    <x v="1"/>
    <n v="112"/>
    <x v="2"/>
    <x v="0"/>
  </r>
  <r>
    <x v="0"/>
    <x v="12"/>
    <x v="0"/>
    <x v="20"/>
    <x v="14"/>
    <x v="1"/>
    <n v="96"/>
    <x v="18"/>
    <x v="0"/>
  </r>
  <r>
    <x v="0"/>
    <x v="12"/>
    <x v="0"/>
    <x v="44"/>
    <x v="14"/>
    <x v="0"/>
    <n v="60"/>
    <x v="6"/>
    <x v="0"/>
  </r>
  <r>
    <x v="0"/>
    <x v="12"/>
    <x v="0"/>
    <x v="43"/>
    <x v="14"/>
    <x v="3"/>
    <n v="110"/>
    <x v="88"/>
    <x v="0"/>
  </r>
  <r>
    <x v="0"/>
    <x v="12"/>
    <x v="0"/>
    <x v="7"/>
    <x v="5"/>
    <x v="1"/>
    <n v="101"/>
    <x v="16"/>
    <x v="0"/>
  </r>
  <r>
    <x v="0"/>
    <x v="12"/>
    <x v="0"/>
    <x v="9"/>
    <x v="6"/>
    <x v="0"/>
    <n v="102"/>
    <x v="15"/>
    <x v="0"/>
  </r>
  <r>
    <x v="0"/>
    <x v="12"/>
    <x v="0"/>
    <x v="41"/>
    <x v="6"/>
    <x v="1"/>
    <n v="91"/>
    <x v="30"/>
    <x v="0"/>
  </r>
  <r>
    <x v="0"/>
    <x v="12"/>
    <x v="0"/>
    <x v="45"/>
    <x v="8"/>
    <x v="2"/>
    <n v="93"/>
    <x v="16"/>
    <x v="0"/>
  </r>
  <r>
    <x v="0"/>
    <x v="12"/>
    <x v="0"/>
    <x v="24"/>
    <x v="11"/>
    <x v="1"/>
    <n v="115"/>
    <x v="20"/>
    <x v="0"/>
  </r>
  <r>
    <x v="0"/>
    <x v="12"/>
    <x v="0"/>
    <x v="33"/>
    <x v="11"/>
    <x v="0"/>
    <n v="85"/>
    <x v="16"/>
    <x v="0"/>
  </r>
  <r>
    <x v="0"/>
    <x v="12"/>
    <x v="0"/>
    <x v="17"/>
    <x v="13"/>
    <x v="1"/>
    <n v="95"/>
    <x v="20"/>
    <x v="0"/>
  </r>
  <r>
    <x v="0"/>
    <x v="12"/>
    <x v="0"/>
    <x v="6"/>
    <x v="5"/>
    <x v="4"/>
    <n v="85"/>
    <x v="16"/>
    <x v="0"/>
  </r>
  <r>
    <x v="0"/>
    <x v="12"/>
    <x v="0"/>
    <x v="21"/>
    <x v="6"/>
    <x v="4"/>
    <n v="75"/>
    <x v="16"/>
    <x v="0"/>
  </r>
  <r>
    <x v="0"/>
    <x v="12"/>
    <x v="0"/>
    <x v="26"/>
    <x v="7"/>
    <x v="4"/>
    <n v="103"/>
    <x v="16"/>
    <x v="0"/>
  </r>
  <r>
    <x v="0"/>
    <x v="12"/>
    <x v="0"/>
    <x v="13"/>
    <x v="9"/>
    <x v="4"/>
    <n v="86"/>
    <x v="16"/>
    <x v="0"/>
  </r>
  <r>
    <x v="0"/>
    <x v="13"/>
    <x v="0"/>
    <x v="18"/>
    <x v="0"/>
    <x v="2"/>
    <n v="106"/>
    <x v="29"/>
    <x v="0"/>
  </r>
  <r>
    <x v="0"/>
    <x v="13"/>
    <x v="0"/>
    <x v="1"/>
    <x v="1"/>
    <x v="0"/>
    <n v="93"/>
    <x v="90"/>
    <x v="0"/>
  </r>
  <r>
    <x v="0"/>
    <x v="13"/>
    <x v="0"/>
    <x v="46"/>
    <x v="16"/>
    <x v="0"/>
    <n v="75"/>
    <x v="39"/>
    <x v="0"/>
  </r>
  <r>
    <x v="0"/>
    <x v="13"/>
    <x v="0"/>
    <x v="3"/>
    <x v="3"/>
    <x v="2"/>
    <n v="125"/>
    <x v="20"/>
    <x v="0"/>
  </r>
  <r>
    <x v="0"/>
    <x v="13"/>
    <x v="0"/>
    <x v="5"/>
    <x v="4"/>
    <x v="1"/>
    <n v="111"/>
    <x v="95"/>
    <x v="0"/>
  </r>
  <r>
    <x v="0"/>
    <x v="13"/>
    <x v="0"/>
    <x v="20"/>
    <x v="14"/>
    <x v="1"/>
    <n v="100"/>
    <x v="4"/>
    <x v="0"/>
  </r>
  <r>
    <x v="0"/>
    <x v="13"/>
    <x v="0"/>
    <x v="7"/>
    <x v="5"/>
    <x v="1"/>
    <n v="113"/>
    <x v="36"/>
    <x v="0"/>
  </r>
  <r>
    <x v="0"/>
    <x v="13"/>
    <x v="0"/>
    <x v="6"/>
    <x v="5"/>
    <x v="0"/>
    <n v="91"/>
    <x v="95"/>
    <x v="0"/>
  </r>
  <r>
    <x v="0"/>
    <x v="13"/>
    <x v="0"/>
    <x v="21"/>
    <x v="6"/>
    <x v="2"/>
    <n v="75"/>
    <x v="96"/>
    <x v="0"/>
  </r>
  <r>
    <x v="0"/>
    <x v="13"/>
    <x v="0"/>
    <x v="9"/>
    <x v="6"/>
    <x v="0"/>
    <n v="96"/>
    <x v="33"/>
    <x v="0"/>
  </r>
  <r>
    <x v="0"/>
    <x v="13"/>
    <x v="0"/>
    <x v="26"/>
    <x v="7"/>
    <x v="2"/>
    <n v="103"/>
    <x v="15"/>
    <x v="0"/>
  </r>
  <r>
    <x v="0"/>
    <x v="13"/>
    <x v="0"/>
    <x v="47"/>
    <x v="8"/>
    <x v="1"/>
    <n v="93"/>
    <x v="82"/>
    <x v="0"/>
  </r>
  <r>
    <x v="0"/>
    <x v="13"/>
    <x v="0"/>
    <x v="42"/>
    <x v="8"/>
    <x v="3"/>
    <n v="91"/>
    <x v="8"/>
    <x v="0"/>
  </r>
  <r>
    <x v="0"/>
    <x v="13"/>
    <x v="0"/>
    <x v="13"/>
    <x v="9"/>
    <x v="1"/>
    <n v="84"/>
    <x v="3"/>
    <x v="0"/>
  </r>
  <r>
    <x v="0"/>
    <x v="13"/>
    <x v="0"/>
    <x v="48"/>
    <x v="10"/>
    <x v="2"/>
    <n v="82"/>
    <x v="39"/>
    <x v="0"/>
  </r>
  <r>
    <x v="0"/>
    <x v="13"/>
    <x v="0"/>
    <x v="24"/>
    <x v="11"/>
    <x v="1"/>
    <n v="107"/>
    <x v="64"/>
    <x v="0"/>
  </r>
  <r>
    <x v="0"/>
    <x v="13"/>
    <x v="0"/>
    <x v="49"/>
    <x v="12"/>
    <x v="0"/>
    <n v="70"/>
    <x v="74"/>
    <x v="0"/>
  </r>
  <r>
    <x v="0"/>
    <x v="13"/>
    <x v="0"/>
    <x v="17"/>
    <x v="13"/>
    <x v="1"/>
    <n v="90"/>
    <x v="4"/>
    <x v="0"/>
  </r>
  <r>
    <x v="0"/>
    <x v="13"/>
    <x v="0"/>
    <x v="2"/>
    <x v="2"/>
    <x v="4"/>
    <n v="77"/>
    <x v="94"/>
    <x v="0"/>
  </r>
  <r>
    <x v="0"/>
    <x v="13"/>
    <x v="0"/>
    <x v="4"/>
    <x v="4"/>
    <x v="4"/>
    <n v="67"/>
    <x v="16"/>
    <x v="0"/>
  </r>
  <r>
    <x v="0"/>
    <x v="13"/>
    <x v="0"/>
    <x v="45"/>
    <x v="8"/>
    <x v="4"/>
    <n v="93"/>
    <x v="16"/>
    <x v="0"/>
  </r>
  <r>
    <x v="0"/>
    <x v="13"/>
    <x v="0"/>
    <x v="33"/>
    <x v="11"/>
    <x v="4"/>
    <n v="85"/>
    <x v="16"/>
    <x v="0"/>
  </r>
  <r>
    <x v="0"/>
    <x v="14"/>
    <x v="0"/>
    <x v="18"/>
    <x v="0"/>
    <x v="2"/>
    <n v="98"/>
    <x v="96"/>
    <x v="0"/>
  </r>
  <r>
    <x v="0"/>
    <x v="14"/>
    <x v="0"/>
    <x v="1"/>
    <x v="1"/>
    <x v="0"/>
    <n v="93"/>
    <x v="54"/>
    <x v="0"/>
  </r>
  <r>
    <x v="0"/>
    <x v="14"/>
    <x v="0"/>
    <x v="50"/>
    <x v="15"/>
    <x v="0"/>
    <n v="73"/>
    <x v="97"/>
    <x v="0"/>
  </r>
  <r>
    <x v="0"/>
    <x v="14"/>
    <x v="0"/>
    <x v="3"/>
    <x v="3"/>
    <x v="2"/>
    <n v="129"/>
    <x v="90"/>
    <x v="0"/>
  </r>
  <r>
    <x v="0"/>
    <x v="14"/>
    <x v="0"/>
    <x v="4"/>
    <x v="4"/>
    <x v="2"/>
    <n v="75"/>
    <x v="60"/>
    <x v="0"/>
  </r>
  <r>
    <x v="0"/>
    <x v="14"/>
    <x v="0"/>
    <x v="5"/>
    <x v="4"/>
    <x v="1"/>
    <n v="111"/>
    <x v="57"/>
    <x v="0"/>
  </r>
  <r>
    <x v="0"/>
    <x v="14"/>
    <x v="0"/>
    <x v="20"/>
    <x v="14"/>
    <x v="1"/>
    <n v="94"/>
    <x v="67"/>
    <x v="0"/>
  </r>
  <r>
    <x v="0"/>
    <x v="14"/>
    <x v="0"/>
    <x v="7"/>
    <x v="5"/>
    <x v="1"/>
    <n v="117"/>
    <x v="83"/>
    <x v="0"/>
  </r>
  <r>
    <x v="0"/>
    <x v="14"/>
    <x v="0"/>
    <x v="21"/>
    <x v="6"/>
    <x v="2"/>
    <n v="68"/>
    <x v="88"/>
    <x v="0"/>
  </r>
  <r>
    <x v="0"/>
    <x v="14"/>
    <x v="0"/>
    <x v="9"/>
    <x v="6"/>
    <x v="0"/>
    <n v="108"/>
    <x v="95"/>
    <x v="0"/>
  </r>
  <r>
    <x v="0"/>
    <x v="14"/>
    <x v="0"/>
    <x v="26"/>
    <x v="7"/>
    <x v="2"/>
    <n v="104"/>
    <x v="57"/>
    <x v="0"/>
  </r>
  <r>
    <x v="0"/>
    <x v="14"/>
    <x v="0"/>
    <x v="47"/>
    <x v="8"/>
    <x v="1"/>
    <n v="97"/>
    <x v="95"/>
    <x v="0"/>
  </r>
  <r>
    <x v="0"/>
    <x v="14"/>
    <x v="0"/>
    <x v="42"/>
    <x v="8"/>
    <x v="3"/>
    <n v="84"/>
    <x v="98"/>
    <x v="0"/>
  </r>
  <r>
    <x v="0"/>
    <x v="14"/>
    <x v="0"/>
    <x v="13"/>
    <x v="9"/>
    <x v="1"/>
    <n v="78"/>
    <x v="4"/>
    <x v="0"/>
  </r>
  <r>
    <x v="0"/>
    <x v="14"/>
    <x v="0"/>
    <x v="27"/>
    <x v="10"/>
    <x v="0"/>
    <n v="101"/>
    <x v="15"/>
    <x v="0"/>
  </r>
  <r>
    <x v="0"/>
    <x v="14"/>
    <x v="0"/>
    <x v="24"/>
    <x v="11"/>
    <x v="1"/>
    <n v="106"/>
    <x v="99"/>
    <x v="0"/>
  </r>
  <r>
    <x v="0"/>
    <x v="14"/>
    <x v="0"/>
    <x v="33"/>
    <x v="11"/>
    <x v="0"/>
    <n v="91"/>
    <x v="10"/>
    <x v="0"/>
  </r>
  <r>
    <x v="0"/>
    <x v="14"/>
    <x v="0"/>
    <x v="17"/>
    <x v="13"/>
    <x v="1"/>
    <n v="98"/>
    <x v="81"/>
    <x v="0"/>
  </r>
  <r>
    <x v="0"/>
    <x v="14"/>
    <x v="0"/>
    <x v="51"/>
    <x v="1"/>
    <x v="4"/>
    <n v="67"/>
    <x v="16"/>
    <x v="0"/>
  </r>
  <r>
    <x v="0"/>
    <x v="14"/>
    <x v="0"/>
    <x v="6"/>
    <x v="5"/>
    <x v="4"/>
    <n v="91"/>
    <x v="16"/>
    <x v="0"/>
  </r>
  <r>
    <x v="0"/>
    <x v="14"/>
    <x v="0"/>
    <x v="45"/>
    <x v="8"/>
    <x v="4"/>
    <n v="93"/>
    <x v="39"/>
    <x v="0"/>
  </r>
  <r>
    <x v="0"/>
    <x v="14"/>
    <x v="0"/>
    <x v="52"/>
    <x v="12"/>
    <x v="4"/>
    <n v="80"/>
    <x v="16"/>
    <x v="0"/>
  </r>
  <r>
    <x v="0"/>
    <x v="15"/>
    <x v="0"/>
    <x v="18"/>
    <x v="0"/>
    <x v="2"/>
    <n v="91"/>
    <x v="100"/>
    <x v="0"/>
  </r>
  <r>
    <x v="0"/>
    <x v="15"/>
    <x v="0"/>
    <x v="53"/>
    <x v="0"/>
    <x v="0"/>
    <n v="103"/>
    <x v="64"/>
    <x v="0"/>
  </r>
  <r>
    <x v="0"/>
    <x v="15"/>
    <x v="0"/>
    <x v="1"/>
    <x v="1"/>
    <x v="0"/>
    <n v="99"/>
    <x v="18"/>
    <x v="0"/>
  </r>
  <r>
    <x v="0"/>
    <x v="15"/>
    <x v="0"/>
    <x v="54"/>
    <x v="17"/>
    <x v="1"/>
    <n v="93"/>
    <x v="51"/>
    <x v="0"/>
  </r>
  <r>
    <x v="0"/>
    <x v="15"/>
    <x v="0"/>
    <x v="3"/>
    <x v="3"/>
    <x v="2"/>
    <n v="132"/>
    <x v="101"/>
    <x v="0"/>
  </r>
  <r>
    <x v="0"/>
    <x v="15"/>
    <x v="0"/>
    <x v="4"/>
    <x v="4"/>
    <x v="2"/>
    <n v="76"/>
    <x v="79"/>
    <x v="0"/>
  </r>
  <r>
    <x v="0"/>
    <x v="15"/>
    <x v="0"/>
    <x v="20"/>
    <x v="14"/>
    <x v="1"/>
    <n v="102"/>
    <x v="89"/>
    <x v="0"/>
  </r>
  <r>
    <x v="0"/>
    <x v="15"/>
    <x v="0"/>
    <x v="7"/>
    <x v="5"/>
    <x v="1"/>
    <n v="118"/>
    <x v="10"/>
    <x v="0"/>
  </r>
  <r>
    <x v="0"/>
    <x v="15"/>
    <x v="0"/>
    <x v="21"/>
    <x v="6"/>
    <x v="2"/>
    <n v="70"/>
    <x v="102"/>
    <x v="0"/>
  </r>
  <r>
    <x v="0"/>
    <x v="15"/>
    <x v="0"/>
    <x v="9"/>
    <x v="6"/>
    <x v="0"/>
    <n v="118"/>
    <x v="76"/>
    <x v="0"/>
  </r>
  <r>
    <x v="0"/>
    <x v="15"/>
    <x v="0"/>
    <x v="26"/>
    <x v="7"/>
    <x v="2"/>
    <n v="94"/>
    <x v="28"/>
    <x v="0"/>
  </r>
  <r>
    <x v="0"/>
    <x v="15"/>
    <x v="0"/>
    <x v="47"/>
    <x v="8"/>
    <x v="1"/>
    <n v="96"/>
    <x v="11"/>
    <x v="0"/>
  </r>
  <r>
    <x v="0"/>
    <x v="15"/>
    <x v="0"/>
    <x v="42"/>
    <x v="8"/>
    <x v="3"/>
    <n v="85"/>
    <x v="4"/>
    <x v="0"/>
  </r>
  <r>
    <x v="0"/>
    <x v="15"/>
    <x v="0"/>
    <x v="13"/>
    <x v="9"/>
    <x v="1"/>
    <n v="78"/>
    <x v="16"/>
    <x v="0"/>
  </r>
  <r>
    <x v="0"/>
    <x v="15"/>
    <x v="0"/>
    <x v="27"/>
    <x v="10"/>
    <x v="0"/>
    <n v="107"/>
    <x v="57"/>
    <x v="0"/>
  </r>
  <r>
    <x v="0"/>
    <x v="15"/>
    <x v="0"/>
    <x v="24"/>
    <x v="11"/>
    <x v="1"/>
    <n v="118"/>
    <x v="103"/>
    <x v="0"/>
  </r>
  <r>
    <x v="0"/>
    <x v="15"/>
    <x v="0"/>
    <x v="33"/>
    <x v="11"/>
    <x v="0"/>
    <n v="83"/>
    <x v="11"/>
    <x v="0"/>
  </r>
  <r>
    <x v="0"/>
    <x v="15"/>
    <x v="0"/>
    <x v="17"/>
    <x v="13"/>
    <x v="1"/>
    <n v="95"/>
    <x v="3"/>
    <x v="0"/>
  </r>
  <r>
    <x v="0"/>
    <x v="15"/>
    <x v="0"/>
    <x v="51"/>
    <x v="1"/>
    <x v="4"/>
    <n v="69"/>
    <x v="39"/>
    <x v="0"/>
  </r>
  <r>
    <x v="0"/>
    <x v="15"/>
    <x v="0"/>
    <x v="50"/>
    <x v="15"/>
    <x v="4"/>
    <n v="72"/>
    <x v="7"/>
    <x v="0"/>
  </r>
  <r>
    <x v="0"/>
    <x v="15"/>
    <x v="0"/>
    <x v="5"/>
    <x v="4"/>
    <x v="4"/>
    <n v="111"/>
    <x v="16"/>
    <x v="0"/>
  </r>
  <r>
    <x v="0"/>
    <x v="15"/>
    <x v="0"/>
    <x v="6"/>
    <x v="5"/>
    <x v="4"/>
    <n v="91"/>
    <x v="16"/>
    <x v="0"/>
  </r>
  <r>
    <x v="0"/>
    <x v="16"/>
    <x v="0"/>
    <x v="18"/>
    <x v="0"/>
    <x v="2"/>
    <n v="88"/>
    <x v="85"/>
    <x v="0"/>
  </r>
  <r>
    <x v="0"/>
    <x v="16"/>
    <x v="0"/>
    <x v="1"/>
    <x v="1"/>
    <x v="0"/>
    <n v="99"/>
    <x v="22"/>
    <x v="0"/>
  </r>
  <r>
    <x v="0"/>
    <x v="16"/>
    <x v="0"/>
    <x v="3"/>
    <x v="3"/>
    <x v="2"/>
    <n v="125"/>
    <x v="10"/>
    <x v="0"/>
  </r>
  <r>
    <x v="0"/>
    <x v="16"/>
    <x v="0"/>
    <x v="4"/>
    <x v="4"/>
    <x v="2"/>
    <n v="73"/>
    <x v="9"/>
    <x v="0"/>
  </r>
  <r>
    <x v="0"/>
    <x v="16"/>
    <x v="0"/>
    <x v="5"/>
    <x v="4"/>
    <x v="1"/>
    <n v="106"/>
    <x v="67"/>
    <x v="0"/>
  </r>
  <r>
    <x v="0"/>
    <x v="16"/>
    <x v="0"/>
    <x v="20"/>
    <x v="14"/>
    <x v="1"/>
    <n v="106"/>
    <x v="31"/>
    <x v="0"/>
  </r>
  <r>
    <x v="0"/>
    <x v="16"/>
    <x v="0"/>
    <x v="7"/>
    <x v="5"/>
    <x v="1"/>
    <n v="115"/>
    <x v="3"/>
    <x v="0"/>
  </r>
  <r>
    <x v="0"/>
    <x v="16"/>
    <x v="0"/>
    <x v="6"/>
    <x v="5"/>
    <x v="0"/>
    <n v="93"/>
    <x v="52"/>
    <x v="0"/>
  </r>
  <r>
    <x v="0"/>
    <x v="16"/>
    <x v="0"/>
    <x v="21"/>
    <x v="6"/>
    <x v="2"/>
    <n v="71"/>
    <x v="44"/>
    <x v="0"/>
  </r>
  <r>
    <x v="0"/>
    <x v="16"/>
    <x v="0"/>
    <x v="9"/>
    <x v="6"/>
    <x v="0"/>
    <n v="123"/>
    <x v="62"/>
    <x v="0"/>
  </r>
  <r>
    <x v="0"/>
    <x v="16"/>
    <x v="0"/>
    <x v="26"/>
    <x v="7"/>
    <x v="2"/>
    <n v="88"/>
    <x v="104"/>
    <x v="0"/>
  </r>
  <r>
    <x v="0"/>
    <x v="16"/>
    <x v="0"/>
    <x v="40"/>
    <x v="7"/>
    <x v="1"/>
    <n v="90"/>
    <x v="83"/>
    <x v="0"/>
  </r>
  <r>
    <x v="0"/>
    <x v="16"/>
    <x v="0"/>
    <x v="42"/>
    <x v="8"/>
    <x v="3"/>
    <n v="87"/>
    <x v="12"/>
    <x v="0"/>
  </r>
  <r>
    <x v="0"/>
    <x v="16"/>
    <x v="0"/>
    <x v="13"/>
    <x v="9"/>
    <x v="1"/>
    <n v="86"/>
    <x v="52"/>
    <x v="0"/>
  </r>
  <r>
    <x v="0"/>
    <x v="16"/>
    <x v="0"/>
    <x v="27"/>
    <x v="10"/>
    <x v="0"/>
    <n v="105"/>
    <x v="52"/>
    <x v="0"/>
  </r>
  <r>
    <x v="0"/>
    <x v="16"/>
    <x v="0"/>
    <x v="24"/>
    <x v="11"/>
    <x v="1"/>
    <n v="110"/>
    <x v="88"/>
    <x v="0"/>
  </r>
  <r>
    <x v="0"/>
    <x v="16"/>
    <x v="0"/>
    <x v="33"/>
    <x v="11"/>
    <x v="0"/>
    <n v="77"/>
    <x v="13"/>
    <x v="0"/>
  </r>
  <r>
    <x v="0"/>
    <x v="16"/>
    <x v="0"/>
    <x v="17"/>
    <x v="13"/>
    <x v="1"/>
    <n v="98"/>
    <x v="43"/>
    <x v="0"/>
  </r>
  <r>
    <x v="0"/>
    <x v="16"/>
    <x v="0"/>
    <x v="53"/>
    <x v="0"/>
    <x v="4"/>
    <n v="103"/>
    <x v="64"/>
    <x v="0"/>
  </r>
  <r>
    <x v="0"/>
    <x v="16"/>
    <x v="0"/>
    <x v="51"/>
    <x v="1"/>
    <x v="4"/>
    <n v="69"/>
    <x v="16"/>
    <x v="0"/>
  </r>
  <r>
    <x v="0"/>
    <x v="16"/>
    <x v="0"/>
    <x v="50"/>
    <x v="15"/>
    <x v="4"/>
    <n v="71"/>
    <x v="55"/>
    <x v="0"/>
  </r>
  <r>
    <x v="0"/>
    <x v="16"/>
    <x v="0"/>
    <x v="47"/>
    <x v="8"/>
    <x v="4"/>
    <n v="96"/>
    <x v="16"/>
    <x v="0"/>
  </r>
  <r>
    <x v="0"/>
    <x v="17"/>
    <x v="0"/>
    <x v="18"/>
    <x v="0"/>
    <x v="2"/>
    <n v="88"/>
    <x v="83"/>
    <x v="0"/>
  </r>
  <r>
    <x v="0"/>
    <x v="17"/>
    <x v="0"/>
    <x v="1"/>
    <x v="1"/>
    <x v="0"/>
    <n v="107"/>
    <x v="31"/>
    <x v="0"/>
  </r>
  <r>
    <x v="0"/>
    <x v="17"/>
    <x v="0"/>
    <x v="55"/>
    <x v="2"/>
    <x v="2"/>
    <n v="67"/>
    <x v="42"/>
    <x v="0"/>
  </r>
  <r>
    <x v="0"/>
    <x v="17"/>
    <x v="0"/>
    <x v="3"/>
    <x v="3"/>
    <x v="2"/>
    <n v="116"/>
    <x v="72"/>
    <x v="0"/>
  </r>
  <r>
    <x v="0"/>
    <x v="17"/>
    <x v="0"/>
    <x v="4"/>
    <x v="4"/>
    <x v="2"/>
    <n v="68"/>
    <x v="73"/>
    <x v="0"/>
  </r>
  <r>
    <x v="0"/>
    <x v="17"/>
    <x v="0"/>
    <x v="5"/>
    <x v="4"/>
    <x v="1"/>
    <n v="103"/>
    <x v="9"/>
    <x v="0"/>
  </r>
  <r>
    <x v="0"/>
    <x v="17"/>
    <x v="0"/>
    <x v="20"/>
    <x v="14"/>
    <x v="1"/>
    <n v="103"/>
    <x v="10"/>
    <x v="0"/>
  </r>
  <r>
    <x v="0"/>
    <x v="17"/>
    <x v="0"/>
    <x v="7"/>
    <x v="5"/>
    <x v="1"/>
    <n v="108"/>
    <x v="24"/>
    <x v="0"/>
  </r>
  <r>
    <x v="0"/>
    <x v="17"/>
    <x v="0"/>
    <x v="6"/>
    <x v="5"/>
    <x v="0"/>
    <n v="88"/>
    <x v="42"/>
    <x v="0"/>
  </r>
  <r>
    <x v="0"/>
    <x v="17"/>
    <x v="0"/>
    <x v="9"/>
    <x v="6"/>
    <x v="0"/>
    <n v="121"/>
    <x v="32"/>
    <x v="0"/>
  </r>
  <r>
    <x v="0"/>
    <x v="17"/>
    <x v="0"/>
    <x v="26"/>
    <x v="7"/>
    <x v="2"/>
    <n v="82"/>
    <x v="100"/>
    <x v="0"/>
  </r>
  <r>
    <x v="0"/>
    <x v="17"/>
    <x v="0"/>
    <x v="40"/>
    <x v="7"/>
    <x v="1"/>
    <n v="88"/>
    <x v="11"/>
    <x v="0"/>
  </r>
  <r>
    <x v="0"/>
    <x v="17"/>
    <x v="0"/>
    <x v="42"/>
    <x v="8"/>
    <x v="3"/>
    <n v="92"/>
    <x v="4"/>
    <x v="0"/>
  </r>
  <r>
    <x v="0"/>
    <x v="17"/>
    <x v="0"/>
    <x v="13"/>
    <x v="9"/>
    <x v="1"/>
    <n v="84"/>
    <x v="0"/>
    <x v="0"/>
  </r>
  <r>
    <x v="0"/>
    <x v="17"/>
    <x v="0"/>
    <x v="27"/>
    <x v="10"/>
    <x v="0"/>
    <n v="102"/>
    <x v="88"/>
    <x v="0"/>
  </r>
  <r>
    <x v="0"/>
    <x v="17"/>
    <x v="0"/>
    <x v="24"/>
    <x v="11"/>
    <x v="1"/>
    <n v="106"/>
    <x v="25"/>
    <x v="0"/>
  </r>
  <r>
    <x v="0"/>
    <x v="17"/>
    <x v="0"/>
    <x v="33"/>
    <x v="11"/>
    <x v="0"/>
    <n v="79"/>
    <x v="63"/>
    <x v="0"/>
  </r>
  <r>
    <x v="0"/>
    <x v="17"/>
    <x v="0"/>
    <x v="17"/>
    <x v="13"/>
    <x v="1"/>
    <n v="84"/>
    <x v="105"/>
    <x v="0"/>
  </r>
  <r>
    <x v="0"/>
    <x v="17"/>
    <x v="0"/>
    <x v="53"/>
    <x v="0"/>
    <x v="4"/>
    <n v="105"/>
    <x v="94"/>
    <x v="0"/>
  </r>
  <r>
    <x v="0"/>
    <x v="17"/>
    <x v="0"/>
    <x v="56"/>
    <x v="16"/>
    <x v="4"/>
    <n v="86"/>
    <x v="83"/>
    <x v="0"/>
  </r>
  <r>
    <x v="0"/>
    <x v="17"/>
    <x v="0"/>
    <x v="21"/>
    <x v="6"/>
    <x v="4"/>
    <n v="71"/>
    <x v="16"/>
    <x v="0"/>
  </r>
  <r>
    <x v="0"/>
    <x v="17"/>
    <x v="0"/>
    <x v="47"/>
    <x v="8"/>
    <x v="4"/>
    <n v="95"/>
    <x v="3"/>
    <x v="0"/>
  </r>
  <r>
    <x v="0"/>
    <x v="18"/>
    <x v="0"/>
    <x v="18"/>
    <x v="0"/>
    <x v="2"/>
    <n v="95"/>
    <x v="1"/>
    <x v="0"/>
  </r>
  <r>
    <x v="0"/>
    <x v="18"/>
    <x v="0"/>
    <x v="53"/>
    <x v="0"/>
    <x v="0"/>
    <n v="124"/>
    <x v="80"/>
    <x v="0"/>
  </r>
  <r>
    <x v="0"/>
    <x v="18"/>
    <x v="0"/>
    <x v="1"/>
    <x v="1"/>
    <x v="0"/>
    <n v="102"/>
    <x v="47"/>
    <x v="0"/>
  </r>
  <r>
    <x v="0"/>
    <x v="18"/>
    <x v="0"/>
    <x v="56"/>
    <x v="16"/>
    <x v="2"/>
    <n v="87"/>
    <x v="0"/>
    <x v="0"/>
  </r>
  <r>
    <x v="0"/>
    <x v="18"/>
    <x v="0"/>
    <x v="3"/>
    <x v="3"/>
    <x v="2"/>
    <n v="113"/>
    <x v="57"/>
    <x v="0"/>
  </r>
  <r>
    <x v="0"/>
    <x v="18"/>
    <x v="0"/>
    <x v="4"/>
    <x v="4"/>
    <x v="2"/>
    <n v="67"/>
    <x v="11"/>
    <x v="0"/>
  </r>
  <r>
    <x v="0"/>
    <x v="18"/>
    <x v="0"/>
    <x v="5"/>
    <x v="4"/>
    <x v="1"/>
    <n v="93"/>
    <x v="14"/>
    <x v="0"/>
  </r>
  <r>
    <x v="0"/>
    <x v="18"/>
    <x v="0"/>
    <x v="20"/>
    <x v="14"/>
    <x v="1"/>
    <n v="108"/>
    <x v="18"/>
    <x v="0"/>
  </r>
  <r>
    <x v="0"/>
    <x v="18"/>
    <x v="0"/>
    <x v="7"/>
    <x v="5"/>
    <x v="1"/>
    <n v="103"/>
    <x v="56"/>
    <x v="0"/>
  </r>
  <r>
    <x v="0"/>
    <x v="18"/>
    <x v="0"/>
    <x v="9"/>
    <x v="6"/>
    <x v="0"/>
    <n v="130"/>
    <x v="80"/>
    <x v="0"/>
  </r>
  <r>
    <x v="0"/>
    <x v="18"/>
    <x v="0"/>
    <x v="42"/>
    <x v="8"/>
    <x v="3"/>
    <n v="83"/>
    <x v="71"/>
    <x v="0"/>
  </r>
  <r>
    <x v="0"/>
    <x v="18"/>
    <x v="0"/>
    <x v="47"/>
    <x v="8"/>
    <x v="1"/>
    <n v="85"/>
    <x v="39"/>
    <x v="0"/>
  </r>
  <r>
    <x v="0"/>
    <x v="18"/>
    <x v="0"/>
    <x v="13"/>
    <x v="9"/>
    <x v="1"/>
    <n v="75"/>
    <x v="92"/>
    <x v="0"/>
  </r>
  <r>
    <x v="0"/>
    <x v="18"/>
    <x v="0"/>
    <x v="57"/>
    <x v="10"/>
    <x v="2"/>
    <n v="77"/>
    <x v="21"/>
    <x v="0"/>
  </r>
  <r>
    <x v="0"/>
    <x v="18"/>
    <x v="0"/>
    <x v="27"/>
    <x v="10"/>
    <x v="0"/>
    <n v="91"/>
    <x v="74"/>
    <x v="0"/>
  </r>
  <r>
    <x v="0"/>
    <x v="18"/>
    <x v="0"/>
    <x v="24"/>
    <x v="11"/>
    <x v="1"/>
    <n v="115"/>
    <x v="27"/>
    <x v="0"/>
  </r>
  <r>
    <x v="0"/>
    <x v="18"/>
    <x v="0"/>
    <x v="33"/>
    <x v="11"/>
    <x v="0"/>
    <n v="85"/>
    <x v="54"/>
    <x v="0"/>
  </r>
  <r>
    <x v="0"/>
    <x v="18"/>
    <x v="0"/>
    <x v="17"/>
    <x v="13"/>
    <x v="1"/>
    <n v="82"/>
    <x v="69"/>
    <x v="0"/>
  </r>
  <r>
    <x v="0"/>
    <x v="18"/>
    <x v="0"/>
    <x v="55"/>
    <x v="2"/>
    <x v="4"/>
    <n v="72"/>
    <x v="6"/>
    <x v="0"/>
  </r>
  <r>
    <x v="0"/>
    <x v="18"/>
    <x v="0"/>
    <x v="6"/>
    <x v="5"/>
    <x v="4"/>
    <n v="88"/>
    <x v="16"/>
    <x v="0"/>
  </r>
  <r>
    <x v="0"/>
    <x v="18"/>
    <x v="0"/>
    <x v="21"/>
    <x v="6"/>
    <x v="4"/>
    <n v="77"/>
    <x v="8"/>
    <x v="0"/>
  </r>
  <r>
    <x v="0"/>
    <x v="18"/>
    <x v="0"/>
    <x v="26"/>
    <x v="7"/>
    <x v="4"/>
    <n v="74"/>
    <x v="55"/>
    <x v="0"/>
  </r>
  <r>
    <x v="0"/>
    <x v="19"/>
    <x v="0"/>
    <x v="53"/>
    <x v="0"/>
    <x v="0"/>
    <n v="121"/>
    <x v="55"/>
    <x v="0"/>
  </r>
  <r>
    <x v="0"/>
    <x v="19"/>
    <x v="0"/>
    <x v="1"/>
    <x v="1"/>
    <x v="0"/>
    <n v="118"/>
    <x v="106"/>
    <x v="0"/>
  </r>
  <r>
    <x v="0"/>
    <x v="19"/>
    <x v="0"/>
    <x v="58"/>
    <x v="17"/>
    <x v="1"/>
    <n v="77"/>
    <x v="107"/>
    <x v="0"/>
  </r>
  <r>
    <x v="0"/>
    <x v="19"/>
    <x v="0"/>
    <x v="56"/>
    <x v="16"/>
    <x v="2"/>
    <n v="90"/>
    <x v="4"/>
    <x v="0"/>
  </r>
  <r>
    <x v="0"/>
    <x v="19"/>
    <x v="0"/>
    <x v="59"/>
    <x v="16"/>
    <x v="1"/>
    <n v="96"/>
    <x v="28"/>
    <x v="0"/>
  </r>
  <r>
    <x v="0"/>
    <x v="19"/>
    <x v="0"/>
    <x v="3"/>
    <x v="3"/>
    <x v="2"/>
    <n v="104"/>
    <x v="7"/>
    <x v="0"/>
  </r>
  <r>
    <x v="0"/>
    <x v="19"/>
    <x v="0"/>
    <x v="4"/>
    <x v="4"/>
    <x v="2"/>
    <n v="55"/>
    <x v="108"/>
    <x v="0"/>
  </r>
  <r>
    <x v="0"/>
    <x v="19"/>
    <x v="0"/>
    <x v="20"/>
    <x v="14"/>
    <x v="1"/>
    <n v="115"/>
    <x v="27"/>
    <x v="0"/>
  </r>
  <r>
    <x v="0"/>
    <x v="19"/>
    <x v="0"/>
    <x v="7"/>
    <x v="5"/>
    <x v="1"/>
    <n v="102"/>
    <x v="69"/>
    <x v="0"/>
  </r>
  <r>
    <x v="0"/>
    <x v="19"/>
    <x v="0"/>
    <x v="21"/>
    <x v="6"/>
    <x v="2"/>
    <n v="75"/>
    <x v="77"/>
    <x v="0"/>
  </r>
  <r>
    <x v="0"/>
    <x v="19"/>
    <x v="0"/>
    <x v="9"/>
    <x v="6"/>
    <x v="0"/>
    <n v="122"/>
    <x v="9"/>
    <x v="0"/>
  </r>
  <r>
    <x v="0"/>
    <x v="19"/>
    <x v="0"/>
    <x v="47"/>
    <x v="8"/>
    <x v="1"/>
    <n v="79"/>
    <x v="109"/>
    <x v="0"/>
  </r>
  <r>
    <x v="0"/>
    <x v="19"/>
    <x v="0"/>
    <x v="42"/>
    <x v="8"/>
    <x v="3"/>
    <n v="81"/>
    <x v="110"/>
    <x v="0"/>
  </r>
  <r>
    <x v="0"/>
    <x v="19"/>
    <x v="0"/>
    <x v="57"/>
    <x v="10"/>
    <x v="2"/>
    <n v="80"/>
    <x v="100"/>
    <x v="0"/>
  </r>
  <r>
    <x v="0"/>
    <x v="19"/>
    <x v="0"/>
    <x v="27"/>
    <x v="10"/>
    <x v="0"/>
    <n v="91"/>
    <x v="18"/>
    <x v="0"/>
  </r>
  <r>
    <x v="0"/>
    <x v="19"/>
    <x v="0"/>
    <x v="24"/>
    <x v="11"/>
    <x v="1"/>
    <n v="110"/>
    <x v="9"/>
    <x v="0"/>
  </r>
  <r>
    <x v="0"/>
    <x v="19"/>
    <x v="0"/>
    <x v="33"/>
    <x v="11"/>
    <x v="0"/>
    <n v="91"/>
    <x v="111"/>
    <x v="0"/>
  </r>
  <r>
    <x v="0"/>
    <x v="19"/>
    <x v="0"/>
    <x v="17"/>
    <x v="13"/>
    <x v="1"/>
    <n v="74"/>
    <x v="69"/>
    <x v="0"/>
  </r>
  <r>
    <x v="0"/>
    <x v="19"/>
    <x v="0"/>
    <x v="18"/>
    <x v="0"/>
    <x v="4"/>
    <n v="95"/>
    <x v="16"/>
    <x v="0"/>
  </r>
  <r>
    <x v="0"/>
    <x v="19"/>
    <x v="0"/>
    <x v="5"/>
    <x v="4"/>
    <x v="4"/>
    <n v="93"/>
    <x v="16"/>
    <x v="0"/>
  </r>
  <r>
    <x v="0"/>
    <x v="19"/>
    <x v="0"/>
    <x v="6"/>
    <x v="5"/>
    <x v="4"/>
    <n v="88"/>
    <x v="16"/>
    <x v="0"/>
  </r>
  <r>
    <x v="0"/>
    <x v="19"/>
    <x v="0"/>
    <x v="26"/>
    <x v="7"/>
    <x v="4"/>
    <n v="63"/>
    <x v="50"/>
    <x v="0"/>
  </r>
  <r>
    <x v="0"/>
    <x v="20"/>
    <x v="0"/>
    <x v="18"/>
    <x v="0"/>
    <x v="2"/>
    <n v="102"/>
    <x v="99"/>
    <x v="0"/>
  </r>
  <r>
    <x v="0"/>
    <x v="20"/>
    <x v="0"/>
    <x v="60"/>
    <x v="0"/>
    <x v="2"/>
    <n v="87"/>
    <x v="11"/>
    <x v="0"/>
  </r>
  <r>
    <x v="0"/>
    <x v="20"/>
    <x v="0"/>
    <x v="53"/>
    <x v="0"/>
    <x v="0"/>
    <n v="126"/>
    <x v="12"/>
    <x v="0"/>
  </r>
  <r>
    <x v="0"/>
    <x v="20"/>
    <x v="0"/>
    <x v="1"/>
    <x v="1"/>
    <x v="0"/>
    <n v="107"/>
    <x v="61"/>
    <x v="0"/>
  </r>
  <r>
    <x v="0"/>
    <x v="20"/>
    <x v="0"/>
    <x v="58"/>
    <x v="17"/>
    <x v="1"/>
    <n v="77"/>
    <x v="42"/>
    <x v="0"/>
  </r>
  <r>
    <x v="0"/>
    <x v="20"/>
    <x v="0"/>
    <x v="56"/>
    <x v="16"/>
    <x v="2"/>
    <n v="84"/>
    <x v="21"/>
    <x v="0"/>
  </r>
  <r>
    <x v="0"/>
    <x v="20"/>
    <x v="0"/>
    <x v="3"/>
    <x v="3"/>
    <x v="2"/>
    <n v="92"/>
    <x v="102"/>
    <x v="0"/>
  </r>
  <r>
    <x v="0"/>
    <x v="20"/>
    <x v="0"/>
    <x v="7"/>
    <x v="5"/>
    <x v="1"/>
    <n v="104"/>
    <x v="48"/>
    <x v="0"/>
  </r>
  <r>
    <x v="0"/>
    <x v="20"/>
    <x v="0"/>
    <x v="6"/>
    <x v="5"/>
    <x v="0"/>
    <n v="86"/>
    <x v="52"/>
    <x v="0"/>
  </r>
  <r>
    <x v="0"/>
    <x v="20"/>
    <x v="0"/>
    <x v="61"/>
    <x v="5"/>
    <x v="3"/>
    <n v="66"/>
    <x v="69"/>
    <x v="0"/>
  </r>
  <r>
    <x v="0"/>
    <x v="20"/>
    <x v="0"/>
    <x v="9"/>
    <x v="6"/>
    <x v="0"/>
    <n v="116"/>
    <x v="57"/>
    <x v="0"/>
  </r>
  <r>
    <x v="0"/>
    <x v="20"/>
    <x v="0"/>
    <x v="40"/>
    <x v="7"/>
    <x v="1"/>
    <n v="95"/>
    <x v="37"/>
    <x v="0"/>
  </r>
  <r>
    <x v="0"/>
    <x v="20"/>
    <x v="0"/>
    <x v="62"/>
    <x v="9"/>
    <x v="2"/>
    <n v="88"/>
    <x v="112"/>
    <x v="0"/>
  </r>
  <r>
    <x v="0"/>
    <x v="20"/>
    <x v="0"/>
    <x v="63"/>
    <x v="9"/>
    <x v="1"/>
    <n v="83"/>
    <x v="4"/>
    <x v="0"/>
  </r>
  <r>
    <x v="0"/>
    <x v="20"/>
    <x v="0"/>
    <x v="24"/>
    <x v="11"/>
    <x v="1"/>
    <n v="92"/>
    <x v="61"/>
    <x v="0"/>
  </r>
  <r>
    <x v="0"/>
    <x v="20"/>
    <x v="0"/>
    <x v="33"/>
    <x v="11"/>
    <x v="0"/>
    <n v="92"/>
    <x v="7"/>
    <x v="0"/>
  </r>
  <r>
    <x v="0"/>
    <x v="20"/>
    <x v="0"/>
    <x v="17"/>
    <x v="13"/>
    <x v="1"/>
    <n v="74"/>
    <x v="24"/>
    <x v="0"/>
  </r>
  <r>
    <x v="0"/>
    <x v="20"/>
    <x v="0"/>
    <x v="64"/>
    <x v="13"/>
    <x v="1"/>
    <n v="92"/>
    <x v="43"/>
    <x v="0"/>
  </r>
  <r>
    <x v="0"/>
    <x v="20"/>
    <x v="0"/>
    <x v="5"/>
    <x v="4"/>
    <x v="4"/>
    <n v="93"/>
    <x v="16"/>
    <x v="0"/>
  </r>
  <r>
    <x v="0"/>
    <x v="20"/>
    <x v="0"/>
    <x v="20"/>
    <x v="14"/>
    <x v="4"/>
    <n v="115"/>
    <x v="16"/>
    <x v="0"/>
  </r>
  <r>
    <x v="0"/>
    <x v="20"/>
    <x v="0"/>
    <x v="21"/>
    <x v="6"/>
    <x v="4"/>
    <n v="84"/>
    <x v="32"/>
    <x v="0"/>
  </r>
  <r>
    <x v="0"/>
    <x v="20"/>
    <x v="0"/>
    <x v="27"/>
    <x v="10"/>
    <x v="4"/>
    <n v="86"/>
    <x v="54"/>
    <x v="0"/>
  </r>
  <r>
    <x v="0"/>
    <x v="21"/>
    <x v="0"/>
    <x v="18"/>
    <x v="0"/>
    <x v="2"/>
    <n v="102"/>
    <x v="100"/>
    <x v="0"/>
  </r>
  <r>
    <x v="0"/>
    <x v="21"/>
    <x v="0"/>
    <x v="53"/>
    <x v="0"/>
    <x v="0"/>
    <n v="121"/>
    <x v="91"/>
    <x v="0"/>
  </r>
  <r>
    <x v="0"/>
    <x v="21"/>
    <x v="0"/>
    <x v="60"/>
    <x v="0"/>
    <x v="2"/>
    <n v="86"/>
    <x v="51"/>
    <x v="0"/>
  </r>
  <r>
    <x v="0"/>
    <x v="21"/>
    <x v="0"/>
    <x v="1"/>
    <x v="1"/>
    <x v="0"/>
    <n v="111"/>
    <x v="113"/>
    <x v="0"/>
  </r>
  <r>
    <x v="0"/>
    <x v="21"/>
    <x v="0"/>
    <x v="58"/>
    <x v="17"/>
    <x v="1"/>
    <n v="78"/>
    <x v="85"/>
    <x v="0"/>
  </r>
  <r>
    <x v="0"/>
    <x v="21"/>
    <x v="0"/>
    <x v="3"/>
    <x v="3"/>
    <x v="2"/>
    <n v="100"/>
    <x v="89"/>
    <x v="0"/>
  </r>
  <r>
    <x v="0"/>
    <x v="21"/>
    <x v="0"/>
    <x v="5"/>
    <x v="4"/>
    <x v="1"/>
    <n v="89"/>
    <x v="72"/>
    <x v="0"/>
  </r>
  <r>
    <x v="0"/>
    <x v="21"/>
    <x v="0"/>
    <x v="20"/>
    <x v="14"/>
    <x v="1"/>
    <n v="108"/>
    <x v="99"/>
    <x v="0"/>
  </r>
  <r>
    <x v="0"/>
    <x v="21"/>
    <x v="0"/>
    <x v="6"/>
    <x v="5"/>
    <x v="0"/>
    <n v="85"/>
    <x v="67"/>
    <x v="0"/>
  </r>
  <r>
    <x v="0"/>
    <x v="21"/>
    <x v="0"/>
    <x v="7"/>
    <x v="5"/>
    <x v="1"/>
    <n v="98"/>
    <x v="77"/>
    <x v="0"/>
  </r>
  <r>
    <x v="0"/>
    <x v="21"/>
    <x v="0"/>
    <x v="9"/>
    <x v="6"/>
    <x v="0"/>
    <n v="122"/>
    <x v="5"/>
    <x v="0"/>
  </r>
  <r>
    <x v="0"/>
    <x v="21"/>
    <x v="0"/>
    <x v="40"/>
    <x v="7"/>
    <x v="1"/>
    <n v="87"/>
    <x v="64"/>
    <x v="0"/>
  </r>
  <r>
    <x v="0"/>
    <x v="21"/>
    <x v="0"/>
    <x v="65"/>
    <x v="7"/>
    <x v="2"/>
    <n v="96"/>
    <x v="30"/>
    <x v="0"/>
  </r>
  <r>
    <x v="0"/>
    <x v="21"/>
    <x v="0"/>
    <x v="42"/>
    <x v="8"/>
    <x v="3"/>
    <n v="87"/>
    <x v="81"/>
    <x v="0"/>
  </r>
  <r>
    <x v="0"/>
    <x v="21"/>
    <x v="0"/>
    <x v="57"/>
    <x v="10"/>
    <x v="2"/>
    <n v="93"/>
    <x v="69"/>
    <x v="0"/>
  </r>
  <r>
    <x v="0"/>
    <x v="21"/>
    <x v="0"/>
    <x v="24"/>
    <x v="11"/>
    <x v="1"/>
    <n v="102"/>
    <x v="60"/>
    <x v="0"/>
  </r>
  <r>
    <x v="0"/>
    <x v="21"/>
    <x v="0"/>
    <x v="33"/>
    <x v="11"/>
    <x v="0"/>
    <n v="102"/>
    <x v="99"/>
    <x v="0"/>
  </r>
  <r>
    <x v="0"/>
    <x v="21"/>
    <x v="0"/>
    <x v="17"/>
    <x v="13"/>
    <x v="1"/>
    <n v="65"/>
    <x v="110"/>
    <x v="0"/>
  </r>
  <r>
    <x v="0"/>
    <x v="21"/>
    <x v="0"/>
    <x v="21"/>
    <x v="6"/>
    <x v="4"/>
    <n v="84"/>
    <x v="16"/>
    <x v="0"/>
  </r>
  <r>
    <x v="0"/>
    <x v="21"/>
    <x v="0"/>
    <x v="63"/>
    <x v="9"/>
    <x v="4"/>
    <n v="82"/>
    <x v="91"/>
    <x v="0"/>
  </r>
  <r>
    <x v="0"/>
    <x v="21"/>
    <x v="0"/>
    <x v="27"/>
    <x v="10"/>
    <x v="4"/>
    <n v="97"/>
    <x v="107"/>
    <x v="0"/>
  </r>
  <r>
    <x v="0"/>
    <x v="21"/>
    <x v="0"/>
    <x v="64"/>
    <x v="13"/>
    <x v="4"/>
    <n v="88"/>
    <x v="67"/>
    <x v="0"/>
  </r>
  <r>
    <x v="0"/>
    <x v="22"/>
    <x v="0"/>
    <x v="18"/>
    <x v="0"/>
    <x v="2"/>
    <n v="0"/>
    <x v="100"/>
    <x v="0"/>
  </r>
  <r>
    <x v="0"/>
    <x v="22"/>
    <x v="0"/>
    <x v="1"/>
    <x v="1"/>
    <x v="0"/>
    <n v="0"/>
    <x v="15"/>
    <x v="0"/>
  </r>
  <r>
    <x v="0"/>
    <x v="22"/>
    <x v="0"/>
    <x v="66"/>
    <x v="15"/>
    <x v="2"/>
    <n v="0"/>
    <x v="86"/>
    <x v="0"/>
  </r>
  <r>
    <x v="0"/>
    <x v="22"/>
    <x v="0"/>
    <x v="58"/>
    <x v="17"/>
    <x v="1"/>
    <n v="0"/>
    <x v="114"/>
    <x v="0"/>
  </r>
  <r>
    <x v="0"/>
    <x v="22"/>
    <x v="0"/>
    <x v="3"/>
    <x v="3"/>
    <x v="2"/>
    <n v="0"/>
    <x v="64"/>
    <x v="0"/>
  </r>
  <r>
    <x v="0"/>
    <x v="22"/>
    <x v="0"/>
    <x v="5"/>
    <x v="4"/>
    <x v="1"/>
    <n v="0"/>
    <x v="65"/>
    <x v="0"/>
  </r>
  <r>
    <x v="0"/>
    <x v="22"/>
    <x v="0"/>
    <x v="20"/>
    <x v="14"/>
    <x v="1"/>
    <n v="0"/>
    <x v="41"/>
    <x v="0"/>
  </r>
  <r>
    <x v="0"/>
    <x v="22"/>
    <x v="0"/>
    <x v="7"/>
    <x v="5"/>
    <x v="1"/>
    <n v="0"/>
    <x v="64"/>
    <x v="0"/>
  </r>
  <r>
    <x v="0"/>
    <x v="22"/>
    <x v="0"/>
    <x v="6"/>
    <x v="5"/>
    <x v="0"/>
    <n v="0"/>
    <x v="64"/>
    <x v="0"/>
  </r>
  <r>
    <x v="0"/>
    <x v="22"/>
    <x v="0"/>
    <x v="21"/>
    <x v="6"/>
    <x v="2"/>
    <n v="0"/>
    <x v="0"/>
    <x v="0"/>
  </r>
  <r>
    <x v="0"/>
    <x v="22"/>
    <x v="0"/>
    <x v="9"/>
    <x v="6"/>
    <x v="0"/>
    <n v="0"/>
    <x v="90"/>
    <x v="0"/>
  </r>
  <r>
    <x v="0"/>
    <x v="22"/>
    <x v="0"/>
    <x v="67"/>
    <x v="7"/>
    <x v="1"/>
    <n v="0"/>
    <x v="6"/>
    <x v="0"/>
  </r>
  <r>
    <x v="0"/>
    <x v="22"/>
    <x v="0"/>
    <x v="42"/>
    <x v="8"/>
    <x v="3"/>
    <n v="0"/>
    <x v="115"/>
    <x v="0"/>
  </r>
  <r>
    <x v="0"/>
    <x v="22"/>
    <x v="0"/>
    <x v="57"/>
    <x v="10"/>
    <x v="2"/>
    <n v="0"/>
    <x v="18"/>
    <x v="0"/>
  </r>
  <r>
    <x v="0"/>
    <x v="22"/>
    <x v="0"/>
    <x v="27"/>
    <x v="10"/>
    <x v="0"/>
    <n v="0"/>
    <x v="51"/>
    <x v="0"/>
  </r>
  <r>
    <x v="0"/>
    <x v="22"/>
    <x v="0"/>
    <x v="24"/>
    <x v="11"/>
    <x v="1"/>
    <n v="0"/>
    <x v="21"/>
    <x v="0"/>
  </r>
  <r>
    <x v="0"/>
    <x v="22"/>
    <x v="0"/>
    <x v="33"/>
    <x v="11"/>
    <x v="0"/>
    <n v="0"/>
    <x v="72"/>
    <x v="0"/>
  </r>
  <r>
    <x v="0"/>
    <x v="22"/>
    <x v="0"/>
    <x v="64"/>
    <x v="13"/>
    <x v="1"/>
    <n v="0"/>
    <x v="43"/>
    <x v="0"/>
  </r>
  <r>
    <x v="0"/>
    <x v="22"/>
    <x v="0"/>
    <x v="40"/>
    <x v="7"/>
    <x v="4"/>
    <n v="0"/>
    <x v="6"/>
    <x v="0"/>
  </r>
  <r>
    <x v="0"/>
    <x v="22"/>
    <x v="0"/>
    <x v="68"/>
    <x v="8"/>
    <x v="4"/>
    <n v="0"/>
    <x v="65"/>
    <x v="0"/>
  </r>
  <r>
    <x v="0"/>
    <x v="22"/>
    <x v="0"/>
    <x v="13"/>
    <x v="9"/>
    <x v="4"/>
    <n v="0"/>
    <x v="57"/>
    <x v="0"/>
  </r>
  <r>
    <x v="0"/>
    <x v="22"/>
    <x v="0"/>
    <x v="17"/>
    <x v="13"/>
    <x v="4"/>
    <n v="0"/>
    <x v="15"/>
    <x v="0"/>
  </r>
  <r>
    <x v="0"/>
    <x v="0"/>
    <x v="1"/>
    <x v="69"/>
    <x v="0"/>
    <x v="2"/>
    <n v="80"/>
    <x v="46"/>
    <x v="1"/>
  </r>
  <r>
    <x v="0"/>
    <x v="0"/>
    <x v="1"/>
    <x v="70"/>
    <x v="0"/>
    <x v="1"/>
    <n v="104"/>
    <x v="48"/>
    <x v="1"/>
  </r>
  <r>
    <x v="0"/>
    <x v="0"/>
    <x v="1"/>
    <x v="71"/>
    <x v="15"/>
    <x v="2"/>
    <n v="62"/>
    <x v="29"/>
    <x v="1"/>
  </r>
  <r>
    <x v="0"/>
    <x v="0"/>
    <x v="1"/>
    <x v="72"/>
    <x v="15"/>
    <x v="1"/>
    <n v="100"/>
    <x v="67"/>
    <x v="1"/>
  </r>
  <r>
    <x v="0"/>
    <x v="0"/>
    <x v="1"/>
    <x v="73"/>
    <x v="15"/>
    <x v="2"/>
    <n v="78"/>
    <x v="62"/>
    <x v="1"/>
  </r>
  <r>
    <x v="0"/>
    <x v="0"/>
    <x v="1"/>
    <x v="74"/>
    <x v="2"/>
    <x v="0"/>
    <n v="82"/>
    <x v="104"/>
    <x v="1"/>
  </r>
  <r>
    <x v="0"/>
    <x v="0"/>
    <x v="1"/>
    <x v="75"/>
    <x v="2"/>
    <x v="2"/>
    <n v="115"/>
    <x v="60"/>
    <x v="1"/>
  </r>
  <r>
    <x v="0"/>
    <x v="0"/>
    <x v="1"/>
    <x v="76"/>
    <x v="2"/>
    <x v="1"/>
    <n v="64"/>
    <x v="99"/>
    <x v="1"/>
  </r>
  <r>
    <x v="0"/>
    <x v="0"/>
    <x v="1"/>
    <x v="77"/>
    <x v="17"/>
    <x v="1"/>
    <n v="121"/>
    <x v="60"/>
    <x v="1"/>
  </r>
  <r>
    <x v="0"/>
    <x v="0"/>
    <x v="1"/>
    <x v="29"/>
    <x v="16"/>
    <x v="0"/>
    <n v="118"/>
    <x v="2"/>
    <x v="1"/>
  </r>
  <r>
    <x v="0"/>
    <x v="0"/>
    <x v="1"/>
    <x v="78"/>
    <x v="3"/>
    <x v="2"/>
    <n v="76"/>
    <x v="63"/>
    <x v="1"/>
  </r>
  <r>
    <x v="0"/>
    <x v="0"/>
    <x v="1"/>
    <x v="79"/>
    <x v="5"/>
    <x v="1"/>
    <n v="88"/>
    <x v="100"/>
    <x v="1"/>
  </r>
  <r>
    <x v="0"/>
    <x v="0"/>
    <x v="1"/>
    <x v="80"/>
    <x v="5"/>
    <x v="3"/>
    <n v="87"/>
    <x v="30"/>
    <x v="1"/>
  </r>
  <r>
    <x v="0"/>
    <x v="0"/>
    <x v="1"/>
    <x v="81"/>
    <x v="7"/>
    <x v="0"/>
    <n v="100"/>
    <x v="65"/>
    <x v="1"/>
  </r>
  <r>
    <x v="0"/>
    <x v="0"/>
    <x v="1"/>
    <x v="47"/>
    <x v="8"/>
    <x v="1"/>
    <n v="92"/>
    <x v="43"/>
    <x v="1"/>
  </r>
  <r>
    <x v="0"/>
    <x v="0"/>
    <x v="1"/>
    <x v="82"/>
    <x v="9"/>
    <x v="1"/>
    <n v="105"/>
    <x v="31"/>
    <x v="1"/>
  </r>
  <r>
    <x v="0"/>
    <x v="0"/>
    <x v="1"/>
    <x v="33"/>
    <x v="11"/>
    <x v="0"/>
    <n v="75"/>
    <x v="40"/>
    <x v="1"/>
  </r>
  <r>
    <x v="0"/>
    <x v="0"/>
    <x v="1"/>
    <x v="30"/>
    <x v="12"/>
    <x v="0"/>
    <n v="88"/>
    <x v="83"/>
    <x v="1"/>
  </r>
  <r>
    <x v="0"/>
    <x v="0"/>
    <x v="1"/>
    <x v="83"/>
    <x v="4"/>
    <x v="4"/>
    <n v="92"/>
    <x v="16"/>
    <x v="1"/>
  </r>
  <r>
    <x v="0"/>
    <x v="0"/>
    <x v="1"/>
    <x v="84"/>
    <x v="14"/>
    <x v="4"/>
    <n v="84"/>
    <x v="16"/>
    <x v="1"/>
  </r>
  <r>
    <x v="0"/>
    <x v="0"/>
    <x v="1"/>
    <x v="85"/>
    <x v="11"/>
    <x v="4"/>
    <n v="79"/>
    <x v="16"/>
    <x v="1"/>
  </r>
  <r>
    <x v="0"/>
    <x v="0"/>
    <x v="1"/>
    <x v="86"/>
    <x v="12"/>
    <x v="4"/>
    <n v="87"/>
    <x v="15"/>
    <x v="1"/>
  </r>
  <r>
    <x v="0"/>
    <x v="1"/>
    <x v="1"/>
    <x v="69"/>
    <x v="0"/>
    <x v="2"/>
    <n v="72"/>
    <x v="116"/>
    <x v="1"/>
  </r>
  <r>
    <x v="0"/>
    <x v="1"/>
    <x v="1"/>
    <x v="70"/>
    <x v="0"/>
    <x v="1"/>
    <n v="107"/>
    <x v="18"/>
    <x v="1"/>
  </r>
  <r>
    <x v="0"/>
    <x v="1"/>
    <x v="1"/>
    <x v="71"/>
    <x v="15"/>
    <x v="2"/>
    <n v="64"/>
    <x v="55"/>
    <x v="1"/>
  </r>
  <r>
    <x v="0"/>
    <x v="1"/>
    <x v="1"/>
    <x v="72"/>
    <x v="15"/>
    <x v="1"/>
    <n v="99"/>
    <x v="31"/>
    <x v="1"/>
  </r>
  <r>
    <x v="0"/>
    <x v="1"/>
    <x v="1"/>
    <x v="73"/>
    <x v="15"/>
    <x v="2"/>
    <n v="77"/>
    <x v="24"/>
    <x v="1"/>
  </r>
  <r>
    <x v="0"/>
    <x v="1"/>
    <x v="1"/>
    <x v="76"/>
    <x v="2"/>
    <x v="1"/>
    <n v="76"/>
    <x v="68"/>
    <x v="1"/>
  </r>
  <r>
    <x v="0"/>
    <x v="1"/>
    <x v="1"/>
    <x v="74"/>
    <x v="2"/>
    <x v="0"/>
    <n v="84"/>
    <x v="85"/>
    <x v="1"/>
  </r>
  <r>
    <x v="0"/>
    <x v="1"/>
    <x v="1"/>
    <x v="77"/>
    <x v="17"/>
    <x v="1"/>
    <n v="122"/>
    <x v="53"/>
    <x v="1"/>
  </r>
  <r>
    <x v="0"/>
    <x v="1"/>
    <x v="1"/>
    <x v="52"/>
    <x v="16"/>
    <x v="2"/>
    <n v="67"/>
    <x v="116"/>
    <x v="1"/>
  </r>
  <r>
    <x v="0"/>
    <x v="1"/>
    <x v="1"/>
    <x v="78"/>
    <x v="3"/>
    <x v="2"/>
    <n v="80"/>
    <x v="102"/>
    <x v="1"/>
  </r>
  <r>
    <x v="0"/>
    <x v="1"/>
    <x v="1"/>
    <x v="80"/>
    <x v="5"/>
    <x v="3"/>
    <n v="87"/>
    <x v="63"/>
    <x v="1"/>
  </r>
  <r>
    <x v="0"/>
    <x v="1"/>
    <x v="1"/>
    <x v="79"/>
    <x v="5"/>
    <x v="1"/>
    <n v="84"/>
    <x v="17"/>
    <x v="1"/>
  </r>
  <r>
    <x v="0"/>
    <x v="1"/>
    <x v="1"/>
    <x v="81"/>
    <x v="7"/>
    <x v="0"/>
    <n v="100"/>
    <x v="94"/>
    <x v="1"/>
  </r>
  <r>
    <x v="0"/>
    <x v="1"/>
    <x v="1"/>
    <x v="47"/>
    <x v="8"/>
    <x v="1"/>
    <n v="96"/>
    <x v="47"/>
    <x v="1"/>
  </r>
  <r>
    <x v="0"/>
    <x v="1"/>
    <x v="1"/>
    <x v="82"/>
    <x v="9"/>
    <x v="1"/>
    <n v="107"/>
    <x v="65"/>
    <x v="1"/>
  </r>
  <r>
    <x v="0"/>
    <x v="1"/>
    <x v="1"/>
    <x v="33"/>
    <x v="11"/>
    <x v="0"/>
    <n v="75"/>
    <x v="82"/>
    <x v="1"/>
  </r>
  <r>
    <x v="0"/>
    <x v="1"/>
    <x v="1"/>
    <x v="30"/>
    <x v="12"/>
    <x v="0"/>
    <n v="71"/>
    <x v="117"/>
    <x v="1"/>
  </r>
  <r>
    <x v="0"/>
    <x v="1"/>
    <x v="1"/>
    <x v="86"/>
    <x v="12"/>
    <x v="0"/>
    <n v="90"/>
    <x v="9"/>
    <x v="1"/>
  </r>
  <r>
    <x v="0"/>
    <x v="1"/>
    <x v="1"/>
    <x v="75"/>
    <x v="2"/>
    <x v="4"/>
    <n v="104"/>
    <x v="16"/>
    <x v="1"/>
  </r>
  <r>
    <x v="0"/>
    <x v="1"/>
    <x v="1"/>
    <x v="83"/>
    <x v="4"/>
    <x v="4"/>
    <n v="91"/>
    <x v="16"/>
    <x v="1"/>
  </r>
  <r>
    <x v="0"/>
    <x v="1"/>
    <x v="1"/>
    <x v="87"/>
    <x v="14"/>
    <x v="4"/>
    <n v="107"/>
    <x v="16"/>
    <x v="1"/>
  </r>
  <r>
    <x v="0"/>
    <x v="1"/>
    <x v="1"/>
    <x v="85"/>
    <x v="11"/>
    <x v="4"/>
    <n v="74"/>
    <x v="16"/>
    <x v="1"/>
  </r>
  <r>
    <x v="0"/>
    <x v="2"/>
    <x v="1"/>
    <x v="70"/>
    <x v="0"/>
    <x v="1"/>
    <n v="107"/>
    <x v="8"/>
    <x v="1"/>
  </r>
  <r>
    <x v="0"/>
    <x v="2"/>
    <x v="1"/>
    <x v="73"/>
    <x v="15"/>
    <x v="2"/>
    <n v="76"/>
    <x v="33"/>
    <x v="1"/>
  </r>
  <r>
    <x v="0"/>
    <x v="2"/>
    <x v="1"/>
    <x v="72"/>
    <x v="15"/>
    <x v="1"/>
    <n v="99"/>
    <x v="31"/>
    <x v="1"/>
  </r>
  <r>
    <x v="0"/>
    <x v="2"/>
    <x v="1"/>
    <x v="71"/>
    <x v="15"/>
    <x v="2"/>
    <n v="61"/>
    <x v="61"/>
    <x v="1"/>
  </r>
  <r>
    <x v="0"/>
    <x v="2"/>
    <x v="1"/>
    <x v="74"/>
    <x v="2"/>
    <x v="0"/>
    <n v="92"/>
    <x v="18"/>
    <x v="1"/>
  </r>
  <r>
    <x v="0"/>
    <x v="2"/>
    <x v="1"/>
    <x v="75"/>
    <x v="2"/>
    <x v="2"/>
    <n v="95"/>
    <x v="92"/>
    <x v="1"/>
  </r>
  <r>
    <x v="0"/>
    <x v="2"/>
    <x v="1"/>
    <x v="76"/>
    <x v="2"/>
    <x v="1"/>
    <n v="81"/>
    <x v="57"/>
    <x v="1"/>
  </r>
  <r>
    <x v="0"/>
    <x v="2"/>
    <x v="1"/>
    <x v="77"/>
    <x v="17"/>
    <x v="1"/>
    <n v="122"/>
    <x v="99"/>
    <x v="1"/>
  </r>
  <r>
    <x v="0"/>
    <x v="2"/>
    <x v="1"/>
    <x v="88"/>
    <x v="16"/>
    <x v="2"/>
    <n v="81"/>
    <x v="96"/>
    <x v="1"/>
  </r>
  <r>
    <x v="0"/>
    <x v="2"/>
    <x v="1"/>
    <x v="78"/>
    <x v="3"/>
    <x v="2"/>
    <n v="79"/>
    <x v="28"/>
    <x v="1"/>
  </r>
  <r>
    <x v="0"/>
    <x v="2"/>
    <x v="1"/>
    <x v="87"/>
    <x v="14"/>
    <x v="1"/>
    <n v="106"/>
    <x v="85"/>
    <x v="1"/>
  </r>
  <r>
    <x v="0"/>
    <x v="2"/>
    <x v="1"/>
    <x v="80"/>
    <x v="5"/>
    <x v="3"/>
    <n v="94"/>
    <x v="111"/>
    <x v="1"/>
  </r>
  <r>
    <x v="0"/>
    <x v="2"/>
    <x v="1"/>
    <x v="89"/>
    <x v="5"/>
    <x v="0"/>
    <n v="71"/>
    <x v="53"/>
    <x v="1"/>
  </r>
  <r>
    <x v="0"/>
    <x v="2"/>
    <x v="1"/>
    <x v="81"/>
    <x v="7"/>
    <x v="0"/>
    <n v="108"/>
    <x v="60"/>
    <x v="1"/>
  </r>
  <r>
    <x v="0"/>
    <x v="2"/>
    <x v="1"/>
    <x v="47"/>
    <x v="8"/>
    <x v="1"/>
    <n v="96"/>
    <x v="63"/>
    <x v="1"/>
  </r>
  <r>
    <x v="0"/>
    <x v="2"/>
    <x v="1"/>
    <x v="82"/>
    <x v="9"/>
    <x v="1"/>
    <n v="109"/>
    <x v="40"/>
    <x v="1"/>
  </r>
  <r>
    <x v="0"/>
    <x v="2"/>
    <x v="1"/>
    <x v="33"/>
    <x v="11"/>
    <x v="0"/>
    <n v="80"/>
    <x v="64"/>
    <x v="1"/>
  </r>
  <r>
    <x v="0"/>
    <x v="2"/>
    <x v="1"/>
    <x v="86"/>
    <x v="12"/>
    <x v="0"/>
    <n v="92"/>
    <x v="54"/>
    <x v="1"/>
  </r>
  <r>
    <x v="0"/>
    <x v="2"/>
    <x v="1"/>
    <x v="69"/>
    <x v="0"/>
    <x v="4"/>
    <n v="70"/>
    <x v="94"/>
    <x v="1"/>
  </r>
  <r>
    <x v="0"/>
    <x v="2"/>
    <x v="1"/>
    <x v="90"/>
    <x v="16"/>
    <x v="4"/>
    <n v="72"/>
    <x v="29"/>
    <x v="1"/>
  </r>
  <r>
    <x v="0"/>
    <x v="2"/>
    <x v="1"/>
    <x v="83"/>
    <x v="4"/>
    <x v="4"/>
    <n v="93"/>
    <x v="16"/>
    <x v="1"/>
  </r>
  <r>
    <x v="0"/>
    <x v="2"/>
    <x v="1"/>
    <x v="85"/>
    <x v="11"/>
    <x v="4"/>
    <n v="70"/>
    <x v="16"/>
    <x v="1"/>
  </r>
  <r>
    <x v="0"/>
    <x v="3"/>
    <x v="1"/>
    <x v="91"/>
    <x v="0"/>
    <x v="2"/>
    <n v="75"/>
    <x v="6"/>
    <x v="1"/>
  </r>
  <r>
    <x v="0"/>
    <x v="3"/>
    <x v="1"/>
    <x v="70"/>
    <x v="0"/>
    <x v="1"/>
    <n v="103"/>
    <x v="69"/>
    <x v="1"/>
  </r>
  <r>
    <x v="0"/>
    <x v="3"/>
    <x v="1"/>
    <x v="72"/>
    <x v="15"/>
    <x v="1"/>
    <n v="92"/>
    <x v="6"/>
    <x v="1"/>
  </r>
  <r>
    <x v="0"/>
    <x v="3"/>
    <x v="1"/>
    <x v="73"/>
    <x v="15"/>
    <x v="2"/>
    <n v="82"/>
    <x v="80"/>
    <x v="1"/>
  </r>
  <r>
    <x v="0"/>
    <x v="3"/>
    <x v="1"/>
    <x v="74"/>
    <x v="2"/>
    <x v="0"/>
    <n v="89"/>
    <x v="39"/>
    <x v="1"/>
  </r>
  <r>
    <x v="0"/>
    <x v="3"/>
    <x v="1"/>
    <x v="75"/>
    <x v="2"/>
    <x v="2"/>
    <n v="93"/>
    <x v="52"/>
    <x v="1"/>
  </r>
  <r>
    <x v="0"/>
    <x v="3"/>
    <x v="1"/>
    <x v="76"/>
    <x v="2"/>
    <x v="1"/>
    <n v="88"/>
    <x v="53"/>
    <x v="1"/>
  </r>
  <r>
    <x v="0"/>
    <x v="3"/>
    <x v="1"/>
    <x v="77"/>
    <x v="17"/>
    <x v="1"/>
    <n v="123"/>
    <x v="18"/>
    <x v="1"/>
  </r>
  <r>
    <x v="0"/>
    <x v="3"/>
    <x v="1"/>
    <x v="88"/>
    <x v="16"/>
    <x v="2"/>
    <n v="83"/>
    <x v="43"/>
    <x v="1"/>
  </r>
  <r>
    <x v="0"/>
    <x v="3"/>
    <x v="1"/>
    <x v="92"/>
    <x v="4"/>
    <x v="2"/>
    <n v="86"/>
    <x v="94"/>
    <x v="1"/>
  </r>
  <r>
    <x v="0"/>
    <x v="3"/>
    <x v="1"/>
    <x v="87"/>
    <x v="14"/>
    <x v="1"/>
    <n v="111"/>
    <x v="114"/>
    <x v="1"/>
  </r>
  <r>
    <x v="0"/>
    <x v="3"/>
    <x v="1"/>
    <x v="80"/>
    <x v="5"/>
    <x v="3"/>
    <n v="101"/>
    <x v="118"/>
    <x v="1"/>
  </r>
  <r>
    <x v="0"/>
    <x v="3"/>
    <x v="1"/>
    <x v="89"/>
    <x v="5"/>
    <x v="0"/>
    <n v="74"/>
    <x v="33"/>
    <x v="1"/>
  </r>
  <r>
    <x v="0"/>
    <x v="3"/>
    <x v="1"/>
    <x v="81"/>
    <x v="7"/>
    <x v="0"/>
    <n v="106"/>
    <x v="0"/>
    <x v="1"/>
  </r>
  <r>
    <x v="0"/>
    <x v="3"/>
    <x v="1"/>
    <x v="47"/>
    <x v="8"/>
    <x v="1"/>
    <n v="83"/>
    <x v="105"/>
    <x v="1"/>
  </r>
  <r>
    <x v="0"/>
    <x v="3"/>
    <x v="1"/>
    <x v="82"/>
    <x v="9"/>
    <x v="1"/>
    <n v="109"/>
    <x v="12"/>
    <x v="1"/>
  </r>
  <r>
    <x v="0"/>
    <x v="3"/>
    <x v="1"/>
    <x v="33"/>
    <x v="11"/>
    <x v="0"/>
    <n v="86"/>
    <x v="43"/>
    <x v="1"/>
  </r>
  <r>
    <x v="0"/>
    <x v="3"/>
    <x v="1"/>
    <x v="86"/>
    <x v="12"/>
    <x v="0"/>
    <n v="94"/>
    <x v="52"/>
    <x v="1"/>
  </r>
  <r>
    <x v="0"/>
    <x v="3"/>
    <x v="1"/>
    <x v="93"/>
    <x v="1"/>
    <x v="4"/>
    <n v="82"/>
    <x v="16"/>
    <x v="1"/>
  </r>
  <r>
    <x v="0"/>
    <x v="3"/>
    <x v="1"/>
    <x v="78"/>
    <x v="3"/>
    <x v="4"/>
    <n v="81"/>
    <x v="11"/>
    <x v="1"/>
  </r>
  <r>
    <x v="0"/>
    <x v="3"/>
    <x v="1"/>
    <x v="83"/>
    <x v="4"/>
    <x v="4"/>
    <n v="92"/>
    <x v="16"/>
    <x v="1"/>
  </r>
  <r>
    <x v="0"/>
    <x v="3"/>
    <x v="1"/>
    <x v="85"/>
    <x v="11"/>
    <x v="4"/>
    <n v="81"/>
    <x v="16"/>
    <x v="1"/>
  </r>
  <r>
    <x v="0"/>
    <x v="4"/>
    <x v="1"/>
    <x v="94"/>
    <x v="0"/>
    <x v="2"/>
    <n v="84"/>
    <x v="24"/>
    <x v="1"/>
  </r>
  <r>
    <x v="0"/>
    <x v="4"/>
    <x v="1"/>
    <x v="70"/>
    <x v="0"/>
    <x v="1"/>
    <n v="108"/>
    <x v="95"/>
    <x v="1"/>
  </r>
  <r>
    <x v="0"/>
    <x v="4"/>
    <x v="1"/>
    <x v="73"/>
    <x v="15"/>
    <x v="2"/>
    <n v="85"/>
    <x v="31"/>
    <x v="1"/>
  </r>
  <r>
    <x v="0"/>
    <x v="4"/>
    <x v="1"/>
    <x v="72"/>
    <x v="15"/>
    <x v="1"/>
    <n v="97"/>
    <x v="119"/>
    <x v="1"/>
  </r>
  <r>
    <x v="0"/>
    <x v="4"/>
    <x v="1"/>
    <x v="75"/>
    <x v="2"/>
    <x v="2"/>
    <n v="88"/>
    <x v="11"/>
    <x v="1"/>
  </r>
  <r>
    <x v="0"/>
    <x v="4"/>
    <x v="1"/>
    <x v="74"/>
    <x v="2"/>
    <x v="0"/>
    <n v="89"/>
    <x v="69"/>
    <x v="1"/>
  </r>
  <r>
    <x v="0"/>
    <x v="4"/>
    <x v="1"/>
    <x v="76"/>
    <x v="2"/>
    <x v="1"/>
    <n v="95"/>
    <x v="56"/>
    <x v="1"/>
  </r>
  <r>
    <x v="0"/>
    <x v="4"/>
    <x v="1"/>
    <x v="77"/>
    <x v="17"/>
    <x v="1"/>
    <n v="126"/>
    <x v="37"/>
    <x v="1"/>
  </r>
  <r>
    <x v="0"/>
    <x v="4"/>
    <x v="1"/>
    <x v="90"/>
    <x v="16"/>
    <x v="1"/>
    <n v="86"/>
    <x v="32"/>
    <x v="1"/>
  </r>
  <r>
    <x v="0"/>
    <x v="4"/>
    <x v="1"/>
    <x v="88"/>
    <x v="16"/>
    <x v="2"/>
    <n v="81"/>
    <x v="7"/>
    <x v="1"/>
  </r>
  <r>
    <x v="0"/>
    <x v="4"/>
    <x v="1"/>
    <x v="78"/>
    <x v="3"/>
    <x v="2"/>
    <n v="84"/>
    <x v="96"/>
    <x v="1"/>
  </r>
  <r>
    <x v="0"/>
    <x v="4"/>
    <x v="1"/>
    <x v="80"/>
    <x v="5"/>
    <x v="3"/>
    <n v="106"/>
    <x v="114"/>
    <x v="1"/>
  </r>
  <r>
    <x v="0"/>
    <x v="4"/>
    <x v="1"/>
    <x v="89"/>
    <x v="5"/>
    <x v="0"/>
    <n v="85"/>
    <x v="68"/>
    <x v="1"/>
  </r>
  <r>
    <x v="0"/>
    <x v="4"/>
    <x v="1"/>
    <x v="81"/>
    <x v="7"/>
    <x v="0"/>
    <n v="99"/>
    <x v="110"/>
    <x v="1"/>
  </r>
  <r>
    <x v="0"/>
    <x v="4"/>
    <x v="1"/>
    <x v="47"/>
    <x v="8"/>
    <x v="1"/>
    <n v="84"/>
    <x v="83"/>
    <x v="1"/>
  </r>
  <r>
    <x v="0"/>
    <x v="4"/>
    <x v="1"/>
    <x v="82"/>
    <x v="9"/>
    <x v="1"/>
    <n v="113"/>
    <x v="114"/>
    <x v="1"/>
  </r>
  <r>
    <x v="0"/>
    <x v="4"/>
    <x v="1"/>
    <x v="33"/>
    <x v="11"/>
    <x v="0"/>
    <n v="90"/>
    <x v="94"/>
    <x v="1"/>
  </r>
  <r>
    <x v="0"/>
    <x v="4"/>
    <x v="1"/>
    <x v="86"/>
    <x v="12"/>
    <x v="0"/>
    <n v="94"/>
    <x v="7"/>
    <x v="1"/>
  </r>
  <r>
    <x v="0"/>
    <x v="4"/>
    <x v="1"/>
    <x v="93"/>
    <x v="1"/>
    <x v="4"/>
    <n v="80"/>
    <x v="16"/>
    <x v="1"/>
  </r>
  <r>
    <x v="0"/>
    <x v="4"/>
    <x v="1"/>
    <x v="83"/>
    <x v="4"/>
    <x v="4"/>
    <n v="88"/>
    <x v="16"/>
    <x v="1"/>
  </r>
  <r>
    <x v="0"/>
    <x v="4"/>
    <x v="1"/>
    <x v="87"/>
    <x v="14"/>
    <x v="4"/>
    <n v="110"/>
    <x v="16"/>
    <x v="1"/>
  </r>
  <r>
    <x v="0"/>
    <x v="4"/>
    <x v="1"/>
    <x v="85"/>
    <x v="11"/>
    <x v="4"/>
    <n v="79"/>
    <x v="16"/>
    <x v="1"/>
  </r>
  <r>
    <x v="0"/>
    <x v="5"/>
    <x v="1"/>
    <x v="94"/>
    <x v="0"/>
    <x v="2"/>
    <n v="83"/>
    <x v="77"/>
    <x v="1"/>
  </r>
  <r>
    <x v="0"/>
    <x v="5"/>
    <x v="1"/>
    <x v="70"/>
    <x v="0"/>
    <x v="1"/>
    <n v="108"/>
    <x v="65"/>
    <x v="1"/>
  </r>
  <r>
    <x v="0"/>
    <x v="5"/>
    <x v="1"/>
    <x v="73"/>
    <x v="15"/>
    <x v="2"/>
    <n v="79"/>
    <x v="39"/>
    <x v="1"/>
  </r>
  <r>
    <x v="0"/>
    <x v="5"/>
    <x v="1"/>
    <x v="72"/>
    <x v="15"/>
    <x v="1"/>
    <n v="92"/>
    <x v="0"/>
    <x v="1"/>
  </r>
  <r>
    <x v="0"/>
    <x v="5"/>
    <x v="1"/>
    <x v="75"/>
    <x v="2"/>
    <x v="2"/>
    <n v="92"/>
    <x v="74"/>
    <x v="1"/>
  </r>
  <r>
    <x v="0"/>
    <x v="5"/>
    <x v="1"/>
    <x v="74"/>
    <x v="2"/>
    <x v="0"/>
    <n v="102"/>
    <x v="62"/>
    <x v="1"/>
  </r>
  <r>
    <x v="0"/>
    <x v="5"/>
    <x v="1"/>
    <x v="76"/>
    <x v="2"/>
    <x v="1"/>
    <n v="95"/>
    <x v="31"/>
    <x v="1"/>
  </r>
  <r>
    <x v="0"/>
    <x v="5"/>
    <x v="1"/>
    <x v="77"/>
    <x v="17"/>
    <x v="1"/>
    <n v="116"/>
    <x v="91"/>
    <x v="1"/>
  </r>
  <r>
    <x v="0"/>
    <x v="5"/>
    <x v="1"/>
    <x v="90"/>
    <x v="16"/>
    <x v="1"/>
    <n v="81"/>
    <x v="87"/>
    <x v="1"/>
  </r>
  <r>
    <x v="0"/>
    <x v="5"/>
    <x v="1"/>
    <x v="88"/>
    <x v="16"/>
    <x v="2"/>
    <n v="89"/>
    <x v="25"/>
    <x v="1"/>
  </r>
  <r>
    <x v="0"/>
    <x v="5"/>
    <x v="1"/>
    <x v="92"/>
    <x v="4"/>
    <x v="2"/>
    <n v="74"/>
    <x v="13"/>
    <x v="1"/>
  </r>
  <r>
    <x v="0"/>
    <x v="5"/>
    <x v="1"/>
    <x v="87"/>
    <x v="14"/>
    <x v="1"/>
    <n v="109"/>
    <x v="64"/>
    <x v="1"/>
  </r>
  <r>
    <x v="0"/>
    <x v="5"/>
    <x v="1"/>
    <x v="80"/>
    <x v="5"/>
    <x v="3"/>
    <n v="112"/>
    <x v="2"/>
    <x v="1"/>
  </r>
  <r>
    <x v="0"/>
    <x v="5"/>
    <x v="1"/>
    <x v="89"/>
    <x v="5"/>
    <x v="0"/>
    <n v="81"/>
    <x v="28"/>
    <x v="1"/>
  </r>
  <r>
    <x v="0"/>
    <x v="5"/>
    <x v="1"/>
    <x v="81"/>
    <x v="7"/>
    <x v="0"/>
    <n v="90"/>
    <x v="21"/>
    <x v="1"/>
  </r>
  <r>
    <x v="0"/>
    <x v="5"/>
    <x v="1"/>
    <x v="82"/>
    <x v="9"/>
    <x v="1"/>
    <n v="104"/>
    <x v="29"/>
    <x v="1"/>
  </r>
  <r>
    <x v="0"/>
    <x v="5"/>
    <x v="1"/>
    <x v="33"/>
    <x v="11"/>
    <x v="0"/>
    <n v="90"/>
    <x v="48"/>
    <x v="1"/>
  </r>
  <r>
    <x v="0"/>
    <x v="5"/>
    <x v="1"/>
    <x v="86"/>
    <x v="12"/>
    <x v="0"/>
    <n v="88"/>
    <x v="83"/>
    <x v="1"/>
  </r>
  <r>
    <x v="0"/>
    <x v="5"/>
    <x v="1"/>
    <x v="93"/>
    <x v="1"/>
    <x v="4"/>
    <n v="80"/>
    <x v="16"/>
    <x v="1"/>
  </r>
  <r>
    <x v="0"/>
    <x v="5"/>
    <x v="1"/>
    <x v="83"/>
    <x v="4"/>
    <x v="4"/>
    <n v="88"/>
    <x v="16"/>
    <x v="1"/>
  </r>
  <r>
    <x v="0"/>
    <x v="5"/>
    <x v="1"/>
    <x v="47"/>
    <x v="8"/>
    <x v="4"/>
    <n v="77"/>
    <x v="86"/>
    <x v="1"/>
  </r>
  <r>
    <x v="0"/>
    <x v="5"/>
    <x v="1"/>
    <x v="85"/>
    <x v="11"/>
    <x v="4"/>
    <n v="85"/>
    <x v="12"/>
    <x v="1"/>
  </r>
  <r>
    <x v="0"/>
    <x v="6"/>
    <x v="1"/>
    <x v="70"/>
    <x v="0"/>
    <x v="1"/>
    <n v="106"/>
    <x v="31"/>
    <x v="1"/>
  </r>
  <r>
    <x v="0"/>
    <x v="6"/>
    <x v="1"/>
    <x v="73"/>
    <x v="15"/>
    <x v="2"/>
    <n v="74"/>
    <x v="44"/>
    <x v="1"/>
  </r>
  <r>
    <x v="0"/>
    <x v="6"/>
    <x v="1"/>
    <x v="72"/>
    <x v="15"/>
    <x v="1"/>
    <n v="86"/>
    <x v="51"/>
    <x v="1"/>
  </r>
  <r>
    <x v="0"/>
    <x v="6"/>
    <x v="1"/>
    <x v="76"/>
    <x v="2"/>
    <x v="1"/>
    <n v="87"/>
    <x v="3"/>
    <x v="1"/>
  </r>
  <r>
    <x v="0"/>
    <x v="6"/>
    <x v="1"/>
    <x v="74"/>
    <x v="2"/>
    <x v="0"/>
    <n v="96"/>
    <x v="77"/>
    <x v="1"/>
  </r>
  <r>
    <x v="0"/>
    <x v="6"/>
    <x v="1"/>
    <x v="75"/>
    <x v="2"/>
    <x v="2"/>
    <n v="89"/>
    <x v="19"/>
    <x v="1"/>
  </r>
  <r>
    <x v="0"/>
    <x v="6"/>
    <x v="1"/>
    <x v="77"/>
    <x v="17"/>
    <x v="1"/>
    <n v="111"/>
    <x v="64"/>
    <x v="1"/>
  </r>
  <r>
    <x v="0"/>
    <x v="6"/>
    <x v="1"/>
    <x v="90"/>
    <x v="16"/>
    <x v="1"/>
    <n v="87"/>
    <x v="76"/>
    <x v="1"/>
  </r>
  <r>
    <x v="0"/>
    <x v="6"/>
    <x v="1"/>
    <x v="88"/>
    <x v="16"/>
    <x v="2"/>
    <n v="77"/>
    <x v="88"/>
    <x v="1"/>
  </r>
  <r>
    <x v="0"/>
    <x v="6"/>
    <x v="1"/>
    <x v="83"/>
    <x v="4"/>
    <x v="2"/>
    <n v="89"/>
    <x v="51"/>
    <x v="1"/>
  </r>
  <r>
    <x v="0"/>
    <x v="6"/>
    <x v="1"/>
    <x v="80"/>
    <x v="5"/>
    <x v="3"/>
    <n v="107"/>
    <x v="49"/>
    <x v="1"/>
  </r>
  <r>
    <x v="0"/>
    <x v="6"/>
    <x v="1"/>
    <x v="89"/>
    <x v="5"/>
    <x v="0"/>
    <n v="78"/>
    <x v="3"/>
    <x v="1"/>
  </r>
  <r>
    <x v="0"/>
    <x v="6"/>
    <x v="1"/>
    <x v="81"/>
    <x v="7"/>
    <x v="0"/>
    <n v="91"/>
    <x v="52"/>
    <x v="1"/>
  </r>
  <r>
    <x v="0"/>
    <x v="6"/>
    <x v="1"/>
    <x v="82"/>
    <x v="9"/>
    <x v="1"/>
    <n v="99"/>
    <x v="25"/>
    <x v="1"/>
  </r>
  <r>
    <x v="0"/>
    <x v="6"/>
    <x v="1"/>
    <x v="14"/>
    <x v="10"/>
    <x v="2"/>
    <n v="83"/>
    <x v="1"/>
    <x v="1"/>
  </r>
  <r>
    <x v="0"/>
    <x v="6"/>
    <x v="1"/>
    <x v="95"/>
    <x v="10"/>
    <x v="1"/>
    <n v="54"/>
    <x v="94"/>
    <x v="1"/>
  </r>
  <r>
    <x v="0"/>
    <x v="6"/>
    <x v="1"/>
    <x v="85"/>
    <x v="11"/>
    <x v="0"/>
    <n v="76"/>
    <x v="63"/>
    <x v="1"/>
  </r>
  <r>
    <x v="0"/>
    <x v="6"/>
    <x v="1"/>
    <x v="86"/>
    <x v="12"/>
    <x v="0"/>
    <n v="80"/>
    <x v="108"/>
    <x v="1"/>
  </r>
  <r>
    <x v="0"/>
    <x v="6"/>
    <x v="1"/>
    <x v="94"/>
    <x v="0"/>
    <x v="4"/>
    <n v="84"/>
    <x v="53"/>
    <x v="1"/>
  </r>
  <r>
    <x v="0"/>
    <x v="6"/>
    <x v="1"/>
    <x v="93"/>
    <x v="1"/>
    <x v="4"/>
    <n v="80"/>
    <x v="16"/>
    <x v="1"/>
  </r>
  <r>
    <x v="0"/>
    <x v="6"/>
    <x v="1"/>
    <x v="87"/>
    <x v="14"/>
    <x v="4"/>
    <n v="103"/>
    <x v="8"/>
    <x v="1"/>
  </r>
  <r>
    <x v="0"/>
    <x v="6"/>
    <x v="1"/>
    <x v="47"/>
    <x v="8"/>
    <x v="4"/>
    <n v="77"/>
    <x v="16"/>
    <x v="1"/>
  </r>
  <r>
    <x v="0"/>
    <x v="7"/>
    <x v="1"/>
    <x v="94"/>
    <x v="0"/>
    <x v="2"/>
    <n v="89"/>
    <x v="62"/>
    <x v="1"/>
  </r>
  <r>
    <x v="0"/>
    <x v="7"/>
    <x v="1"/>
    <x v="70"/>
    <x v="0"/>
    <x v="1"/>
    <n v="112"/>
    <x v="118"/>
    <x v="1"/>
  </r>
  <r>
    <x v="0"/>
    <x v="7"/>
    <x v="1"/>
    <x v="73"/>
    <x v="15"/>
    <x v="2"/>
    <n v="75"/>
    <x v="3"/>
    <x v="1"/>
  </r>
  <r>
    <x v="0"/>
    <x v="7"/>
    <x v="1"/>
    <x v="75"/>
    <x v="2"/>
    <x v="2"/>
    <n v="86"/>
    <x v="120"/>
    <x v="1"/>
  </r>
  <r>
    <x v="0"/>
    <x v="7"/>
    <x v="1"/>
    <x v="74"/>
    <x v="2"/>
    <x v="0"/>
    <n v="81"/>
    <x v="79"/>
    <x v="1"/>
  </r>
  <r>
    <x v="0"/>
    <x v="7"/>
    <x v="1"/>
    <x v="76"/>
    <x v="2"/>
    <x v="1"/>
    <n v="94"/>
    <x v="101"/>
    <x v="1"/>
  </r>
  <r>
    <x v="0"/>
    <x v="7"/>
    <x v="1"/>
    <x v="77"/>
    <x v="17"/>
    <x v="1"/>
    <n v="113"/>
    <x v="15"/>
    <x v="1"/>
  </r>
  <r>
    <x v="0"/>
    <x v="7"/>
    <x v="1"/>
    <x v="88"/>
    <x v="16"/>
    <x v="2"/>
    <n v="75"/>
    <x v="29"/>
    <x v="1"/>
  </r>
  <r>
    <x v="0"/>
    <x v="7"/>
    <x v="1"/>
    <x v="90"/>
    <x v="16"/>
    <x v="1"/>
    <n v="93"/>
    <x v="85"/>
    <x v="1"/>
  </r>
  <r>
    <x v="0"/>
    <x v="7"/>
    <x v="1"/>
    <x v="87"/>
    <x v="14"/>
    <x v="1"/>
    <n v="101"/>
    <x v="4"/>
    <x v="1"/>
  </r>
  <r>
    <x v="0"/>
    <x v="7"/>
    <x v="1"/>
    <x v="80"/>
    <x v="5"/>
    <x v="3"/>
    <n v="97"/>
    <x v="9"/>
    <x v="1"/>
  </r>
  <r>
    <x v="0"/>
    <x v="7"/>
    <x v="1"/>
    <x v="89"/>
    <x v="5"/>
    <x v="0"/>
    <n v="80"/>
    <x v="15"/>
    <x v="1"/>
  </r>
  <r>
    <x v="0"/>
    <x v="7"/>
    <x v="1"/>
    <x v="81"/>
    <x v="7"/>
    <x v="0"/>
    <n v="74"/>
    <x v="49"/>
    <x v="1"/>
  </r>
  <r>
    <x v="0"/>
    <x v="7"/>
    <x v="1"/>
    <x v="47"/>
    <x v="8"/>
    <x v="1"/>
    <n v="75"/>
    <x v="85"/>
    <x v="1"/>
  </r>
  <r>
    <x v="0"/>
    <x v="7"/>
    <x v="1"/>
    <x v="82"/>
    <x v="9"/>
    <x v="1"/>
    <n v="97"/>
    <x v="25"/>
    <x v="1"/>
  </r>
  <r>
    <x v="0"/>
    <x v="7"/>
    <x v="1"/>
    <x v="14"/>
    <x v="10"/>
    <x v="2"/>
    <n v="81"/>
    <x v="10"/>
    <x v="1"/>
  </r>
  <r>
    <x v="0"/>
    <x v="7"/>
    <x v="1"/>
    <x v="95"/>
    <x v="10"/>
    <x v="0"/>
    <n v="63"/>
    <x v="1"/>
    <x v="1"/>
  </r>
  <r>
    <x v="0"/>
    <x v="7"/>
    <x v="1"/>
    <x v="86"/>
    <x v="12"/>
    <x v="0"/>
    <n v="73"/>
    <x v="14"/>
    <x v="1"/>
  </r>
  <r>
    <x v="0"/>
    <x v="7"/>
    <x v="1"/>
    <x v="93"/>
    <x v="1"/>
    <x v="4"/>
    <n v="80"/>
    <x v="16"/>
    <x v="1"/>
  </r>
  <r>
    <x v="0"/>
    <x v="7"/>
    <x v="1"/>
    <x v="72"/>
    <x v="15"/>
    <x v="4"/>
    <n v="86"/>
    <x v="16"/>
    <x v="1"/>
  </r>
  <r>
    <x v="0"/>
    <x v="7"/>
    <x v="1"/>
    <x v="83"/>
    <x v="4"/>
    <x v="4"/>
    <n v="83"/>
    <x v="28"/>
    <x v="1"/>
  </r>
  <r>
    <x v="0"/>
    <x v="7"/>
    <x v="1"/>
    <x v="85"/>
    <x v="11"/>
    <x v="4"/>
    <n v="76"/>
    <x v="16"/>
    <x v="1"/>
  </r>
  <r>
    <x v="0"/>
    <x v="8"/>
    <x v="1"/>
    <x v="94"/>
    <x v="0"/>
    <x v="0"/>
    <n v="89"/>
    <x v="11"/>
    <x v="1"/>
  </r>
  <r>
    <x v="0"/>
    <x v="8"/>
    <x v="1"/>
    <x v="70"/>
    <x v="0"/>
    <x v="1"/>
    <n v="127"/>
    <x v="121"/>
    <x v="1"/>
  </r>
  <r>
    <x v="0"/>
    <x v="8"/>
    <x v="1"/>
    <x v="93"/>
    <x v="1"/>
    <x v="0"/>
    <n v="92"/>
    <x v="27"/>
    <x v="1"/>
  </r>
  <r>
    <x v="0"/>
    <x v="8"/>
    <x v="1"/>
    <x v="73"/>
    <x v="15"/>
    <x v="2"/>
    <n v="71"/>
    <x v="62"/>
    <x v="1"/>
  </r>
  <r>
    <x v="0"/>
    <x v="8"/>
    <x v="1"/>
    <x v="72"/>
    <x v="15"/>
    <x v="1"/>
    <n v="89"/>
    <x v="41"/>
    <x v="1"/>
  </r>
  <r>
    <x v="0"/>
    <x v="8"/>
    <x v="1"/>
    <x v="75"/>
    <x v="2"/>
    <x v="2"/>
    <n v="78"/>
    <x v="100"/>
    <x v="1"/>
  </r>
  <r>
    <x v="0"/>
    <x v="8"/>
    <x v="1"/>
    <x v="76"/>
    <x v="2"/>
    <x v="1"/>
    <n v="90"/>
    <x v="3"/>
    <x v="1"/>
  </r>
  <r>
    <x v="0"/>
    <x v="8"/>
    <x v="1"/>
    <x v="77"/>
    <x v="17"/>
    <x v="1"/>
    <n v="114"/>
    <x v="38"/>
    <x v="1"/>
  </r>
  <r>
    <x v="0"/>
    <x v="8"/>
    <x v="1"/>
    <x v="90"/>
    <x v="16"/>
    <x v="1"/>
    <n v="86"/>
    <x v="42"/>
    <x v="1"/>
  </r>
  <r>
    <x v="0"/>
    <x v="8"/>
    <x v="1"/>
    <x v="88"/>
    <x v="16"/>
    <x v="2"/>
    <n v="76"/>
    <x v="57"/>
    <x v="1"/>
  </r>
  <r>
    <x v="0"/>
    <x v="8"/>
    <x v="1"/>
    <x v="92"/>
    <x v="4"/>
    <x v="2"/>
    <n v="88"/>
    <x v="43"/>
    <x v="1"/>
  </r>
  <r>
    <x v="0"/>
    <x v="8"/>
    <x v="1"/>
    <x v="87"/>
    <x v="14"/>
    <x v="1"/>
    <n v="99"/>
    <x v="102"/>
    <x v="1"/>
  </r>
  <r>
    <x v="0"/>
    <x v="8"/>
    <x v="1"/>
    <x v="80"/>
    <x v="5"/>
    <x v="3"/>
    <n v="97"/>
    <x v="118"/>
    <x v="1"/>
  </r>
  <r>
    <x v="0"/>
    <x v="8"/>
    <x v="1"/>
    <x v="89"/>
    <x v="5"/>
    <x v="0"/>
    <n v="83"/>
    <x v="62"/>
    <x v="1"/>
  </r>
  <r>
    <x v="0"/>
    <x v="8"/>
    <x v="1"/>
    <x v="82"/>
    <x v="9"/>
    <x v="1"/>
    <n v="95"/>
    <x v="19"/>
    <x v="1"/>
  </r>
  <r>
    <x v="0"/>
    <x v="8"/>
    <x v="1"/>
    <x v="14"/>
    <x v="10"/>
    <x v="2"/>
    <n v="90"/>
    <x v="62"/>
    <x v="1"/>
  </r>
  <r>
    <x v="0"/>
    <x v="8"/>
    <x v="1"/>
    <x v="85"/>
    <x v="11"/>
    <x v="0"/>
    <n v="76"/>
    <x v="49"/>
    <x v="1"/>
  </r>
  <r>
    <x v="0"/>
    <x v="8"/>
    <x v="1"/>
    <x v="86"/>
    <x v="12"/>
    <x v="0"/>
    <n v="71"/>
    <x v="7"/>
    <x v="1"/>
  </r>
  <r>
    <x v="0"/>
    <x v="8"/>
    <x v="1"/>
    <x v="83"/>
    <x v="4"/>
    <x v="4"/>
    <n v="83"/>
    <x v="16"/>
    <x v="1"/>
  </r>
  <r>
    <x v="0"/>
    <x v="8"/>
    <x v="1"/>
    <x v="81"/>
    <x v="7"/>
    <x v="4"/>
    <n v="74"/>
    <x v="16"/>
    <x v="1"/>
  </r>
  <r>
    <x v="0"/>
    <x v="8"/>
    <x v="1"/>
    <x v="47"/>
    <x v="8"/>
    <x v="4"/>
    <n v="78"/>
    <x v="72"/>
    <x v="1"/>
  </r>
  <r>
    <x v="0"/>
    <x v="8"/>
    <x v="1"/>
    <x v="95"/>
    <x v="10"/>
    <x v="4"/>
    <n v="63"/>
    <x v="16"/>
    <x v="1"/>
  </r>
  <r>
    <x v="0"/>
    <x v="9"/>
    <x v="1"/>
    <x v="94"/>
    <x v="0"/>
    <x v="2"/>
    <n v="83"/>
    <x v="98"/>
    <x v="1"/>
  </r>
  <r>
    <x v="0"/>
    <x v="9"/>
    <x v="1"/>
    <x v="70"/>
    <x v="0"/>
    <x v="1"/>
    <n v="122"/>
    <x v="62"/>
    <x v="1"/>
  </r>
  <r>
    <x v="0"/>
    <x v="9"/>
    <x v="1"/>
    <x v="93"/>
    <x v="1"/>
    <x v="0"/>
    <n v="91"/>
    <x v="24"/>
    <x v="1"/>
  </r>
  <r>
    <x v="0"/>
    <x v="9"/>
    <x v="1"/>
    <x v="73"/>
    <x v="15"/>
    <x v="2"/>
    <n v="64"/>
    <x v="77"/>
    <x v="1"/>
  </r>
  <r>
    <x v="0"/>
    <x v="9"/>
    <x v="1"/>
    <x v="72"/>
    <x v="15"/>
    <x v="1"/>
    <n v="102"/>
    <x v="119"/>
    <x v="1"/>
  </r>
  <r>
    <x v="0"/>
    <x v="9"/>
    <x v="1"/>
    <x v="76"/>
    <x v="2"/>
    <x v="1"/>
    <n v="90"/>
    <x v="53"/>
    <x v="1"/>
  </r>
  <r>
    <x v="0"/>
    <x v="9"/>
    <x v="1"/>
    <x v="77"/>
    <x v="17"/>
    <x v="1"/>
    <n v="116"/>
    <x v="80"/>
    <x v="1"/>
  </r>
  <r>
    <x v="0"/>
    <x v="9"/>
    <x v="1"/>
    <x v="90"/>
    <x v="16"/>
    <x v="1"/>
    <n v="73"/>
    <x v="105"/>
    <x v="1"/>
  </r>
  <r>
    <x v="0"/>
    <x v="9"/>
    <x v="1"/>
    <x v="88"/>
    <x v="16"/>
    <x v="2"/>
    <n v="75"/>
    <x v="39"/>
    <x v="1"/>
  </r>
  <r>
    <x v="0"/>
    <x v="9"/>
    <x v="1"/>
    <x v="92"/>
    <x v="4"/>
    <x v="2"/>
    <n v="82"/>
    <x v="6"/>
    <x v="1"/>
  </r>
  <r>
    <x v="0"/>
    <x v="9"/>
    <x v="1"/>
    <x v="87"/>
    <x v="14"/>
    <x v="1"/>
    <n v="91"/>
    <x v="24"/>
    <x v="1"/>
  </r>
  <r>
    <x v="0"/>
    <x v="9"/>
    <x v="1"/>
    <x v="80"/>
    <x v="5"/>
    <x v="3"/>
    <n v="95"/>
    <x v="56"/>
    <x v="1"/>
  </r>
  <r>
    <x v="0"/>
    <x v="9"/>
    <x v="1"/>
    <x v="89"/>
    <x v="5"/>
    <x v="0"/>
    <n v="74"/>
    <x v="52"/>
    <x v="1"/>
  </r>
  <r>
    <x v="0"/>
    <x v="9"/>
    <x v="1"/>
    <x v="81"/>
    <x v="7"/>
    <x v="0"/>
    <n v="72"/>
    <x v="71"/>
    <x v="1"/>
  </r>
  <r>
    <x v="0"/>
    <x v="9"/>
    <x v="1"/>
    <x v="82"/>
    <x v="9"/>
    <x v="1"/>
    <n v="86"/>
    <x v="21"/>
    <x v="1"/>
  </r>
  <r>
    <x v="0"/>
    <x v="9"/>
    <x v="1"/>
    <x v="14"/>
    <x v="10"/>
    <x v="2"/>
    <n v="90"/>
    <x v="69"/>
    <x v="1"/>
  </r>
  <r>
    <x v="0"/>
    <x v="9"/>
    <x v="1"/>
    <x v="95"/>
    <x v="10"/>
    <x v="0"/>
    <n v="62"/>
    <x v="71"/>
    <x v="1"/>
  </r>
  <r>
    <x v="0"/>
    <x v="9"/>
    <x v="1"/>
    <x v="85"/>
    <x v="11"/>
    <x v="0"/>
    <n v="85"/>
    <x v="8"/>
    <x v="1"/>
  </r>
  <r>
    <x v="0"/>
    <x v="9"/>
    <x v="1"/>
    <x v="75"/>
    <x v="2"/>
    <x v="4"/>
    <n v="79"/>
    <x v="21"/>
    <x v="1"/>
  </r>
  <r>
    <x v="0"/>
    <x v="9"/>
    <x v="1"/>
    <x v="83"/>
    <x v="4"/>
    <x v="4"/>
    <n v="83"/>
    <x v="16"/>
    <x v="1"/>
  </r>
  <r>
    <x v="0"/>
    <x v="9"/>
    <x v="1"/>
    <x v="47"/>
    <x v="8"/>
    <x v="4"/>
    <n v="85"/>
    <x v="55"/>
    <x v="1"/>
  </r>
  <r>
    <x v="0"/>
    <x v="9"/>
    <x v="1"/>
    <x v="86"/>
    <x v="12"/>
    <x v="4"/>
    <n v="72"/>
    <x v="94"/>
    <x v="1"/>
  </r>
  <r>
    <x v="0"/>
    <x v="10"/>
    <x v="1"/>
    <x v="94"/>
    <x v="0"/>
    <x v="2"/>
    <n v="87"/>
    <x v="24"/>
    <x v="1"/>
  </r>
  <r>
    <x v="0"/>
    <x v="10"/>
    <x v="1"/>
    <x v="70"/>
    <x v="0"/>
    <x v="1"/>
    <n v="120"/>
    <x v="62"/>
    <x v="1"/>
  </r>
  <r>
    <x v="0"/>
    <x v="10"/>
    <x v="1"/>
    <x v="73"/>
    <x v="15"/>
    <x v="2"/>
    <n v="70"/>
    <x v="2"/>
    <x v="1"/>
  </r>
  <r>
    <x v="0"/>
    <x v="10"/>
    <x v="1"/>
    <x v="72"/>
    <x v="15"/>
    <x v="1"/>
    <n v="99"/>
    <x v="81"/>
    <x v="1"/>
  </r>
  <r>
    <x v="0"/>
    <x v="10"/>
    <x v="1"/>
    <x v="77"/>
    <x v="17"/>
    <x v="1"/>
    <n v="116"/>
    <x v="16"/>
    <x v="1"/>
  </r>
  <r>
    <x v="0"/>
    <x v="10"/>
    <x v="1"/>
    <x v="90"/>
    <x v="16"/>
    <x v="1"/>
    <n v="76"/>
    <x v="100"/>
    <x v="1"/>
  </r>
  <r>
    <x v="0"/>
    <x v="10"/>
    <x v="1"/>
    <x v="88"/>
    <x v="16"/>
    <x v="2"/>
    <n v="73"/>
    <x v="42"/>
    <x v="1"/>
  </r>
  <r>
    <x v="0"/>
    <x v="10"/>
    <x v="1"/>
    <x v="92"/>
    <x v="4"/>
    <x v="2"/>
    <n v="82"/>
    <x v="16"/>
    <x v="1"/>
  </r>
  <r>
    <x v="0"/>
    <x v="10"/>
    <x v="1"/>
    <x v="87"/>
    <x v="14"/>
    <x v="1"/>
    <n v="95"/>
    <x v="12"/>
    <x v="1"/>
  </r>
  <r>
    <x v="0"/>
    <x v="10"/>
    <x v="1"/>
    <x v="80"/>
    <x v="5"/>
    <x v="3"/>
    <n v="90"/>
    <x v="21"/>
    <x v="1"/>
  </r>
  <r>
    <x v="0"/>
    <x v="10"/>
    <x v="1"/>
    <x v="89"/>
    <x v="5"/>
    <x v="0"/>
    <n v="79"/>
    <x v="9"/>
    <x v="1"/>
  </r>
  <r>
    <x v="0"/>
    <x v="10"/>
    <x v="1"/>
    <x v="81"/>
    <x v="7"/>
    <x v="0"/>
    <n v="76"/>
    <x v="77"/>
    <x v="1"/>
  </r>
  <r>
    <x v="0"/>
    <x v="10"/>
    <x v="1"/>
    <x v="47"/>
    <x v="8"/>
    <x v="1"/>
    <n v="86"/>
    <x v="43"/>
    <x v="1"/>
  </r>
  <r>
    <x v="0"/>
    <x v="10"/>
    <x v="1"/>
    <x v="82"/>
    <x v="9"/>
    <x v="1"/>
    <n v="94"/>
    <x v="2"/>
    <x v="1"/>
  </r>
  <r>
    <x v="0"/>
    <x v="10"/>
    <x v="1"/>
    <x v="14"/>
    <x v="10"/>
    <x v="2"/>
    <n v="82"/>
    <x v="29"/>
    <x v="1"/>
  </r>
  <r>
    <x v="0"/>
    <x v="10"/>
    <x v="1"/>
    <x v="95"/>
    <x v="10"/>
    <x v="0"/>
    <n v="66"/>
    <x v="67"/>
    <x v="1"/>
  </r>
  <r>
    <x v="0"/>
    <x v="10"/>
    <x v="1"/>
    <x v="86"/>
    <x v="12"/>
    <x v="0"/>
    <n v="64"/>
    <x v="110"/>
    <x v="1"/>
  </r>
  <r>
    <x v="0"/>
    <x v="10"/>
    <x v="1"/>
    <x v="96"/>
    <x v="12"/>
    <x v="0"/>
    <n v="83"/>
    <x v="6"/>
    <x v="1"/>
  </r>
  <r>
    <x v="0"/>
    <x v="10"/>
    <x v="1"/>
    <x v="93"/>
    <x v="1"/>
    <x v="4"/>
    <n v="91"/>
    <x v="16"/>
    <x v="1"/>
  </r>
  <r>
    <x v="0"/>
    <x v="10"/>
    <x v="1"/>
    <x v="76"/>
    <x v="2"/>
    <x v="4"/>
    <n v="90"/>
    <x v="16"/>
    <x v="1"/>
  </r>
  <r>
    <x v="0"/>
    <x v="10"/>
    <x v="1"/>
    <x v="83"/>
    <x v="4"/>
    <x v="4"/>
    <n v="83"/>
    <x v="16"/>
    <x v="1"/>
  </r>
  <r>
    <x v="0"/>
    <x v="10"/>
    <x v="1"/>
    <x v="85"/>
    <x v="11"/>
    <x v="4"/>
    <n v="85"/>
    <x v="16"/>
    <x v="1"/>
  </r>
  <r>
    <x v="0"/>
    <x v="11"/>
    <x v="1"/>
    <x v="94"/>
    <x v="0"/>
    <x v="2"/>
    <n v="78"/>
    <x v="74"/>
    <x v="1"/>
  </r>
  <r>
    <x v="0"/>
    <x v="11"/>
    <x v="1"/>
    <x v="70"/>
    <x v="0"/>
    <x v="1"/>
    <n v="121"/>
    <x v="40"/>
    <x v="1"/>
  </r>
  <r>
    <x v="0"/>
    <x v="11"/>
    <x v="1"/>
    <x v="93"/>
    <x v="1"/>
    <x v="0"/>
    <n v="96"/>
    <x v="102"/>
    <x v="1"/>
  </r>
  <r>
    <x v="0"/>
    <x v="11"/>
    <x v="1"/>
    <x v="73"/>
    <x v="15"/>
    <x v="2"/>
    <n v="92"/>
    <x v="41"/>
    <x v="1"/>
  </r>
  <r>
    <x v="0"/>
    <x v="11"/>
    <x v="1"/>
    <x v="72"/>
    <x v="15"/>
    <x v="1"/>
    <n v="108"/>
    <x v="12"/>
    <x v="1"/>
  </r>
  <r>
    <x v="0"/>
    <x v="11"/>
    <x v="1"/>
    <x v="76"/>
    <x v="2"/>
    <x v="1"/>
    <n v="95"/>
    <x v="12"/>
    <x v="1"/>
  </r>
  <r>
    <x v="0"/>
    <x v="11"/>
    <x v="1"/>
    <x v="55"/>
    <x v="2"/>
    <x v="2"/>
    <n v="67"/>
    <x v="67"/>
    <x v="1"/>
  </r>
  <r>
    <x v="0"/>
    <x v="11"/>
    <x v="1"/>
    <x v="58"/>
    <x v="17"/>
    <x v="1"/>
    <n v="73"/>
    <x v="19"/>
    <x v="1"/>
  </r>
  <r>
    <x v="0"/>
    <x v="11"/>
    <x v="1"/>
    <x v="77"/>
    <x v="17"/>
    <x v="1"/>
    <n v="129"/>
    <x v="76"/>
    <x v="1"/>
  </r>
  <r>
    <x v="0"/>
    <x v="11"/>
    <x v="1"/>
    <x v="92"/>
    <x v="4"/>
    <x v="2"/>
    <n v="84"/>
    <x v="24"/>
    <x v="1"/>
  </r>
  <r>
    <x v="0"/>
    <x v="11"/>
    <x v="1"/>
    <x v="80"/>
    <x v="5"/>
    <x v="3"/>
    <n v="96"/>
    <x v="25"/>
    <x v="1"/>
  </r>
  <r>
    <x v="0"/>
    <x v="11"/>
    <x v="1"/>
    <x v="97"/>
    <x v="7"/>
    <x v="0"/>
    <n v="71"/>
    <x v="82"/>
    <x v="1"/>
  </r>
  <r>
    <x v="0"/>
    <x v="11"/>
    <x v="1"/>
    <x v="47"/>
    <x v="8"/>
    <x v="1"/>
    <n v="99"/>
    <x v="90"/>
    <x v="1"/>
  </r>
  <r>
    <x v="0"/>
    <x v="11"/>
    <x v="1"/>
    <x v="98"/>
    <x v="11"/>
    <x v="1"/>
    <n v="88"/>
    <x v="62"/>
    <x v="1"/>
  </r>
  <r>
    <x v="0"/>
    <x v="11"/>
    <x v="1"/>
    <x v="85"/>
    <x v="11"/>
    <x v="0"/>
    <n v="82"/>
    <x v="23"/>
    <x v="1"/>
  </r>
  <r>
    <x v="0"/>
    <x v="11"/>
    <x v="1"/>
    <x v="99"/>
    <x v="12"/>
    <x v="2"/>
    <n v="106"/>
    <x v="5"/>
    <x v="1"/>
  </r>
  <r>
    <x v="0"/>
    <x v="11"/>
    <x v="1"/>
    <x v="86"/>
    <x v="12"/>
    <x v="0"/>
    <n v="63"/>
    <x v="58"/>
    <x v="1"/>
  </r>
  <r>
    <x v="0"/>
    <x v="11"/>
    <x v="1"/>
    <x v="96"/>
    <x v="12"/>
    <x v="0"/>
    <n v="79"/>
    <x v="91"/>
    <x v="1"/>
  </r>
  <r>
    <x v="0"/>
    <x v="11"/>
    <x v="1"/>
    <x v="88"/>
    <x v="16"/>
    <x v="4"/>
    <n v="73"/>
    <x v="16"/>
    <x v="1"/>
  </r>
  <r>
    <x v="0"/>
    <x v="11"/>
    <x v="1"/>
    <x v="87"/>
    <x v="14"/>
    <x v="4"/>
    <n v="95"/>
    <x v="16"/>
    <x v="1"/>
  </r>
  <r>
    <x v="0"/>
    <x v="11"/>
    <x v="1"/>
    <x v="14"/>
    <x v="10"/>
    <x v="4"/>
    <n v="82"/>
    <x v="16"/>
    <x v="1"/>
  </r>
  <r>
    <x v="0"/>
    <x v="11"/>
    <x v="1"/>
    <x v="5"/>
    <x v="13"/>
    <x v="4"/>
    <n v="85"/>
    <x v="16"/>
    <x v="1"/>
  </r>
  <r>
    <x v="0"/>
    <x v="12"/>
    <x v="1"/>
    <x v="100"/>
    <x v="1"/>
    <x v="2"/>
    <n v="69"/>
    <x v="49"/>
    <x v="1"/>
  </r>
  <r>
    <x v="0"/>
    <x v="12"/>
    <x v="1"/>
    <x v="93"/>
    <x v="1"/>
    <x v="0"/>
    <n v="96"/>
    <x v="60"/>
    <x v="1"/>
  </r>
  <r>
    <x v="0"/>
    <x v="12"/>
    <x v="1"/>
    <x v="55"/>
    <x v="2"/>
    <x v="2"/>
    <n v="72"/>
    <x v="63"/>
    <x v="1"/>
  </r>
  <r>
    <x v="0"/>
    <x v="12"/>
    <x v="1"/>
    <x v="101"/>
    <x v="2"/>
    <x v="2"/>
    <n v="108"/>
    <x v="102"/>
    <x v="1"/>
  </r>
  <r>
    <x v="0"/>
    <x v="12"/>
    <x v="1"/>
    <x v="76"/>
    <x v="2"/>
    <x v="1"/>
    <n v="97"/>
    <x v="57"/>
    <x v="1"/>
  </r>
  <r>
    <x v="0"/>
    <x v="12"/>
    <x v="1"/>
    <x v="102"/>
    <x v="2"/>
    <x v="1"/>
    <n v="87"/>
    <x v="94"/>
    <x v="1"/>
  </r>
  <r>
    <x v="0"/>
    <x v="12"/>
    <x v="1"/>
    <x v="58"/>
    <x v="17"/>
    <x v="1"/>
    <n v="79"/>
    <x v="63"/>
    <x v="1"/>
  </r>
  <r>
    <x v="0"/>
    <x v="12"/>
    <x v="1"/>
    <x v="77"/>
    <x v="17"/>
    <x v="1"/>
    <n v="142"/>
    <x v="36"/>
    <x v="1"/>
  </r>
  <r>
    <x v="0"/>
    <x v="12"/>
    <x v="1"/>
    <x v="103"/>
    <x v="16"/>
    <x v="1"/>
    <n v="89"/>
    <x v="40"/>
    <x v="1"/>
  </r>
  <r>
    <x v="0"/>
    <x v="12"/>
    <x v="1"/>
    <x v="92"/>
    <x v="4"/>
    <x v="2"/>
    <n v="92"/>
    <x v="2"/>
    <x v="1"/>
  </r>
  <r>
    <x v="0"/>
    <x v="12"/>
    <x v="1"/>
    <x v="87"/>
    <x v="14"/>
    <x v="1"/>
    <n v="83"/>
    <x v="46"/>
    <x v="1"/>
  </r>
  <r>
    <x v="0"/>
    <x v="12"/>
    <x v="1"/>
    <x v="104"/>
    <x v="14"/>
    <x v="0"/>
    <n v="72"/>
    <x v="4"/>
    <x v="1"/>
  </r>
  <r>
    <x v="0"/>
    <x v="12"/>
    <x v="1"/>
    <x v="97"/>
    <x v="7"/>
    <x v="0"/>
    <n v="67"/>
    <x v="105"/>
    <x v="1"/>
  </r>
  <r>
    <x v="0"/>
    <x v="12"/>
    <x v="1"/>
    <x v="14"/>
    <x v="10"/>
    <x v="2"/>
    <n v="85"/>
    <x v="99"/>
    <x v="1"/>
  </r>
  <r>
    <x v="0"/>
    <x v="12"/>
    <x v="1"/>
    <x v="105"/>
    <x v="10"/>
    <x v="3"/>
    <n v="86"/>
    <x v="6"/>
    <x v="1"/>
  </r>
  <r>
    <x v="0"/>
    <x v="12"/>
    <x v="1"/>
    <x v="95"/>
    <x v="10"/>
    <x v="0"/>
    <n v="71"/>
    <x v="43"/>
    <x v="1"/>
  </r>
  <r>
    <x v="0"/>
    <x v="12"/>
    <x v="1"/>
    <x v="98"/>
    <x v="11"/>
    <x v="1"/>
    <n v="88"/>
    <x v="69"/>
    <x v="1"/>
  </r>
  <r>
    <x v="0"/>
    <x v="12"/>
    <x v="1"/>
    <x v="85"/>
    <x v="11"/>
    <x v="0"/>
    <n v="73"/>
    <x v="71"/>
    <x v="1"/>
  </r>
  <r>
    <x v="0"/>
    <x v="12"/>
    <x v="1"/>
    <x v="70"/>
    <x v="0"/>
    <x v="4"/>
    <n v="121"/>
    <x v="16"/>
    <x v="1"/>
  </r>
  <r>
    <x v="0"/>
    <x v="12"/>
    <x v="1"/>
    <x v="72"/>
    <x v="15"/>
    <x v="4"/>
    <n v="108"/>
    <x v="16"/>
    <x v="1"/>
  </r>
  <r>
    <x v="0"/>
    <x v="12"/>
    <x v="1"/>
    <x v="80"/>
    <x v="5"/>
    <x v="4"/>
    <n v="96"/>
    <x v="16"/>
    <x v="1"/>
  </r>
  <r>
    <x v="0"/>
    <x v="12"/>
    <x v="1"/>
    <x v="99"/>
    <x v="12"/>
    <x v="4"/>
    <n v="106"/>
    <x v="16"/>
    <x v="1"/>
  </r>
  <r>
    <x v="0"/>
    <x v="13"/>
    <x v="1"/>
    <x v="70"/>
    <x v="0"/>
    <x v="1"/>
    <n v="114"/>
    <x v="35"/>
    <x v="1"/>
  </r>
  <r>
    <x v="0"/>
    <x v="13"/>
    <x v="1"/>
    <x v="93"/>
    <x v="1"/>
    <x v="0"/>
    <n v="102"/>
    <x v="96"/>
    <x v="1"/>
  </r>
  <r>
    <x v="0"/>
    <x v="13"/>
    <x v="1"/>
    <x v="72"/>
    <x v="15"/>
    <x v="1"/>
    <n v="112"/>
    <x v="3"/>
    <x v="1"/>
  </r>
  <r>
    <x v="0"/>
    <x v="13"/>
    <x v="1"/>
    <x v="101"/>
    <x v="2"/>
    <x v="2"/>
    <n v="104"/>
    <x v="3"/>
    <x v="1"/>
  </r>
  <r>
    <x v="0"/>
    <x v="13"/>
    <x v="1"/>
    <x v="76"/>
    <x v="2"/>
    <x v="1"/>
    <n v="92"/>
    <x v="40"/>
    <x v="1"/>
  </r>
  <r>
    <x v="0"/>
    <x v="13"/>
    <x v="1"/>
    <x v="55"/>
    <x v="2"/>
    <x v="2"/>
    <n v="70"/>
    <x v="104"/>
    <x v="1"/>
  </r>
  <r>
    <x v="0"/>
    <x v="13"/>
    <x v="1"/>
    <x v="77"/>
    <x v="17"/>
    <x v="1"/>
    <n v="127"/>
    <x v="50"/>
    <x v="1"/>
  </r>
  <r>
    <x v="0"/>
    <x v="13"/>
    <x v="1"/>
    <x v="58"/>
    <x v="17"/>
    <x v="1"/>
    <n v="73"/>
    <x v="79"/>
    <x v="1"/>
  </r>
  <r>
    <x v="0"/>
    <x v="13"/>
    <x v="1"/>
    <x v="92"/>
    <x v="4"/>
    <x v="2"/>
    <n v="81"/>
    <x v="83"/>
    <x v="1"/>
  </r>
  <r>
    <x v="0"/>
    <x v="13"/>
    <x v="1"/>
    <x v="87"/>
    <x v="14"/>
    <x v="1"/>
    <n v="89"/>
    <x v="38"/>
    <x v="1"/>
  </r>
  <r>
    <x v="0"/>
    <x v="13"/>
    <x v="1"/>
    <x v="104"/>
    <x v="14"/>
    <x v="0"/>
    <n v="68"/>
    <x v="82"/>
    <x v="1"/>
  </r>
  <r>
    <x v="0"/>
    <x v="13"/>
    <x v="1"/>
    <x v="80"/>
    <x v="5"/>
    <x v="3"/>
    <n v="94"/>
    <x v="17"/>
    <x v="1"/>
  </r>
  <r>
    <x v="0"/>
    <x v="13"/>
    <x v="1"/>
    <x v="14"/>
    <x v="10"/>
    <x v="2"/>
    <n v="87"/>
    <x v="56"/>
    <x v="1"/>
  </r>
  <r>
    <x v="0"/>
    <x v="13"/>
    <x v="1"/>
    <x v="105"/>
    <x v="10"/>
    <x v="0"/>
    <n v="80"/>
    <x v="29"/>
    <x v="1"/>
  </r>
  <r>
    <x v="0"/>
    <x v="13"/>
    <x v="1"/>
    <x v="95"/>
    <x v="10"/>
    <x v="0"/>
    <n v="70"/>
    <x v="21"/>
    <x v="1"/>
  </r>
  <r>
    <x v="0"/>
    <x v="13"/>
    <x v="1"/>
    <x v="98"/>
    <x v="11"/>
    <x v="1"/>
    <n v="85"/>
    <x v="3"/>
    <x v="1"/>
  </r>
  <r>
    <x v="0"/>
    <x v="13"/>
    <x v="1"/>
    <x v="85"/>
    <x v="11"/>
    <x v="0"/>
    <n v="73"/>
    <x v="63"/>
    <x v="1"/>
  </r>
  <r>
    <x v="0"/>
    <x v="13"/>
    <x v="1"/>
    <x v="99"/>
    <x v="12"/>
    <x v="2"/>
    <n v="95"/>
    <x v="6"/>
    <x v="1"/>
  </r>
  <r>
    <x v="0"/>
    <x v="13"/>
    <x v="1"/>
    <x v="106"/>
    <x v="17"/>
    <x v="4"/>
    <n v="86"/>
    <x v="55"/>
    <x v="1"/>
  </r>
  <r>
    <x v="0"/>
    <x v="13"/>
    <x v="1"/>
    <x v="103"/>
    <x v="16"/>
    <x v="4"/>
    <n v="83"/>
    <x v="88"/>
    <x v="1"/>
  </r>
  <r>
    <x v="0"/>
    <x v="13"/>
    <x v="1"/>
    <x v="90"/>
    <x v="16"/>
    <x v="4"/>
    <n v="77"/>
    <x v="114"/>
    <x v="1"/>
  </r>
  <r>
    <x v="0"/>
    <x v="13"/>
    <x v="1"/>
    <x v="107"/>
    <x v="9"/>
    <x v="4"/>
    <n v="94"/>
    <x v="16"/>
    <x v="1"/>
  </r>
  <r>
    <x v="0"/>
    <x v="14"/>
    <x v="1"/>
    <x v="70"/>
    <x v="0"/>
    <x v="1"/>
    <n v="108"/>
    <x v="81"/>
    <x v="1"/>
  </r>
  <r>
    <x v="0"/>
    <x v="14"/>
    <x v="1"/>
    <x v="93"/>
    <x v="1"/>
    <x v="0"/>
    <n v="88"/>
    <x v="77"/>
    <x v="1"/>
  </r>
  <r>
    <x v="0"/>
    <x v="14"/>
    <x v="1"/>
    <x v="72"/>
    <x v="15"/>
    <x v="1"/>
    <n v="108"/>
    <x v="8"/>
    <x v="1"/>
  </r>
  <r>
    <x v="0"/>
    <x v="14"/>
    <x v="1"/>
    <x v="101"/>
    <x v="2"/>
    <x v="2"/>
    <n v="104"/>
    <x v="72"/>
    <x v="1"/>
  </r>
  <r>
    <x v="0"/>
    <x v="14"/>
    <x v="1"/>
    <x v="76"/>
    <x v="2"/>
    <x v="1"/>
    <n v="90"/>
    <x v="94"/>
    <x v="1"/>
  </r>
  <r>
    <x v="0"/>
    <x v="14"/>
    <x v="1"/>
    <x v="106"/>
    <x v="17"/>
    <x v="0"/>
    <n v="91"/>
    <x v="10"/>
    <x v="1"/>
  </r>
  <r>
    <x v="0"/>
    <x v="14"/>
    <x v="1"/>
    <x v="77"/>
    <x v="17"/>
    <x v="1"/>
    <n v="126"/>
    <x v="15"/>
    <x v="1"/>
  </r>
  <r>
    <x v="0"/>
    <x v="14"/>
    <x v="1"/>
    <x v="103"/>
    <x v="16"/>
    <x v="1"/>
    <n v="83"/>
    <x v="96"/>
    <x v="1"/>
  </r>
  <r>
    <x v="0"/>
    <x v="14"/>
    <x v="1"/>
    <x v="83"/>
    <x v="4"/>
    <x v="2"/>
    <n v="84"/>
    <x v="47"/>
    <x v="1"/>
  </r>
  <r>
    <x v="0"/>
    <x v="14"/>
    <x v="1"/>
    <x v="92"/>
    <x v="4"/>
    <x v="2"/>
    <n v="80"/>
    <x v="64"/>
    <x v="1"/>
  </r>
  <r>
    <x v="0"/>
    <x v="14"/>
    <x v="1"/>
    <x v="87"/>
    <x v="14"/>
    <x v="1"/>
    <n v="107"/>
    <x v="80"/>
    <x v="1"/>
  </r>
  <r>
    <x v="0"/>
    <x v="14"/>
    <x v="1"/>
    <x v="80"/>
    <x v="5"/>
    <x v="3"/>
    <n v="85"/>
    <x v="33"/>
    <x v="1"/>
  </r>
  <r>
    <x v="0"/>
    <x v="14"/>
    <x v="1"/>
    <x v="14"/>
    <x v="10"/>
    <x v="2"/>
    <n v="89"/>
    <x v="40"/>
    <x v="1"/>
  </r>
  <r>
    <x v="0"/>
    <x v="14"/>
    <x v="1"/>
    <x v="95"/>
    <x v="10"/>
    <x v="0"/>
    <n v="70"/>
    <x v="43"/>
    <x v="1"/>
  </r>
  <r>
    <x v="0"/>
    <x v="14"/>
    <x v="1"/>
    <x v="105"/>
    <x v="10"/>
    <x v="0"/>
    <n v="82"/>
    <x v="31"/>
    <x v="1"/>
  </r>
  <r>
    <x v="0"/>
    <x v="14"/>
    <x v="1"/>
    <x v="98"/>
    <x v="11"/>
    <x v="1"/>
    <n v="106"/>
    <x v="37"/>
    <x v="1"/>
  </r>
  <r>
    <x v="0"/>
    <x v="14"/>
    <x v="1"/>
    <x v="85"/>
    <x v="11"/>
    <x v="0"/>
    <n v="81"/>
    <x v="10"/>
    <x v="1"/>
  </r>
  <r>
    <x v="0"/>
    <x v="14"/>
    <x v="1"/>
    <x v="99"/>
    <x v="12"/>
    <x v="2"/>
    <n v="87"/>
    <x v="6"/>
    <x v="1"/>
  </r>
  <r>
    <x v="0"/>
    <x v="14"/>
    <x v="1"/>
    <x v="58"/>
    <x v="17"/>
    <x v="4"/>
    <n v="68"/>
    <x v="9"/>
    <x v="1"/>
  </r>
  <r>
    <x v="0"/>
    <x v="14"/>
    <x v="1"/>
    <x v="90"/>
    <x v="16"/>
    <x v="4"/>
    <n v="77"/>
    <x v="16"/>
    <x v="1"/>
  </r>
  <r>
    <x v="0"/>
    <x v="14"/>
    <x v="1"/>
    <x v="104"/>
    <x v="14"/>
    <x v="4"/>
    <n v="72"/>
    <x v="7"/>
    <x v="1"/>
  </r>
  <r>
    <x v="0"/>
    <x v="14"/>
    <x v="1"/>
    <x v="107"/>
    <x v="9"/>
    <x v="4"/>
    <n v="94"/>
    <x v="16"/>
    <x v="1"/>
  </r>
  <r>
    <x v="0"/>
    <x v="15"/>
    <x v="1"/>
    <x v="70"/>
    <x v="0"/>
    <x v="1"/>
    <n v="113"/>
    <x v="80"/>
    <x v="1"/>
  </r>
  <r>
    <x v="0"/>
    <x v="15"/>
    <x v="1"/>
    <x v="93"/>
    <x v="1"/>
    <x v="0"/>
    <n v="83"/>
    <x v="82"/>
    <x v="1"/>
  </r>
  <r>
    <x v="0"/>
    <x v="15"/>
    <x v="1"/>
    <x v="72"/>
    <x v="15"/>
    <x v="1"/>
    <n v="93"/>
    <x v="61"/>
    <x v="1"/>
  </r>
  <r>
    <x v="0"/>
    <x v="15"/>
    <x v="1"/>
    <x v="101"/>
    <x v="2"/>
    <x v="2"/>
    <n v="93"/>
    <x v="88"/>
    <x v="1"/>
  </r>
  <r>
    <x v="0"/>
    <x v="15"/>
    <x v="1"/>
    <x v="76"/>
    <x v="2"/>
    <x v="1"/>
    <n v="91"/>
    <x v="48"/>
    <x v="1"/>
  </r>
  <r>
    <x v="0"/>
    <x v="15"/>
    <x v="1"/>
    <x v="106"/>
    <x v="17"/>
    <x v="0"/>
    <n v="92"/>
    <x v="14"/>
    <x v="1"/>
  </r>
  <r>
    <x v="0"/>
    <x v="15"/>
    <x v="1"/>
    <x v="77"/>
    <x v="17"/>
    <x v="1"/>
    <n v="140"/>
    <x v="122"/>
    <x v="1"/>
  </r>
  <r>
    <x v="0"/>
    <x v="15"/>
    <x v="1"/>
    <x v="90"/>
    <x v="16"/>
    <x v="1"/>
    <n v="83"/>
    <x v="60"/>
    <x v="1"/>
  </r>
  <r>
    <x v="0"/>
    <x v="15"/>
    <x v="1"/>
    <x v="92"/>
    <x v="4"/>
    <x v="2"/>
    <n v="82"/>
    <x v="94"/>
    <x v="1"/>
  </r>
  <r>
    <x v="0"/>
    <x v="15"/>
    <x v="1"/>
    <x v="83"/>
    <x v="4"/>
    <x v="2"/>
    <n v="81"/>
    <x v="30"/>
    <x v="1"/>
  </r>
  <r>
    <x v="0"/>
    <x v="15"/>
    <x v="1"/>
    <x v="87"/>
    <x v="14"/>
    <x v="1"/>
    <n v="107"/>
    <x v="64"/>
    <x v="1"/>
  </r>
  <r>
    <x v="0"/>
    <x v="15"/>
    <x v="1"/>
    <x v="80"/>
    <x v="5"/>
    <x v="3"/>
    <n v="75"/>
    <x v="61"/>
    <x v="1"/>
  </r>
  <r>
    <x v="0"/>
    <x v="15"/>
    <x v="1"/>
    <x v="14"/>
    <x v="10"/>
    <x v="2"/>
    <n v="84"/>
    <x v="29"/>
    <x v="1"/>
  </r>
  <r>
    <x v="0"/>
    <x v="15"/>
    <x v="1"/>
    <x v="105"/>
    <x v="10"/>
    <x v="0"/>
    <n v="80"/>
    <x v="54"/>
    <x v="1"/>
  </r>
  <r>
    <x v="0"/>
    <x v="15"/>
    <x v="1"/>
    <x v="95"/>
    <x v="10"/>
    <x v="0"/>
    <n v="71"/>
    <x v="0"/>
    <x v="1"/>
  </r>
  <r>
    <x v="0"/>
    <x v="15"/>
    <x v="1"/>
    <x v="98"/>
    <x v="11"/>
    <x v="1"/>
    <n v="99"/>
    <x v="47"/>
    <x v="1"/>
  </r>
  <r>
    <x v="0"/>
    <x v="15"/>
    <x v="1"/>
    <x v="85"/>
    <x v="11"/>
    <x v="0"/>
    <n v="88"/>
    <x v="72"/>
    <x v="1"/>
  </r>
  <r>
    <x v="0"/>
    <x v="15"/>
    <x v="1"/>
    <x v="99"/>
    <x v="12"/>
    <x v="2"/>
    <n v="94"/>
    <x v="15"/>
    <x v="1"/>
  </r>
  <r>
    <x v="0"/>
    <x v="15"/>
    <x v="1"/>
    <x v="58"/>
    <x v="17"/>
    <x v="4"/>
    <n v="70"/>
    <x v="94"/>
    <x v="1"/>
  </r>
  <r>
    <x v="0"/>
    <x v="15"/>
    <x v="1"/>
    <x v="104"/>
    <x v="14"/>
    <x v="4"/>
    <n v="74"/>
    <x v="21"/>
    <x v="1"/>
  </r>
  <r>
    <x v="0"/>
    <x v="15"/>
    <x v="1"/>
    <x v="108"/>
    <x v="7"/>
    <x v="4"/>
    <n v="102"/>
    <x v="16"/>
    <x v="1"/>
  </r>
  <r>
    <x v="0"/>
    <x v="15"/>
    <x v="1"/>
    <x v="107"/>
    <x v="9"/>
    <x v="4"/>
    <n v="94"/>
    <x v="16"/>
    <x v="1"/>
  </r>
  <r>
    <x v="0"/>
    <x v="16"/>
    <x v="1"/>
    <x v="70"/>
    <x v="0"/>
    <x v="1"/>
    <n v="119"/>
    <x v="75"/>
    <x v="1"/>
  </r>
  <r>
    <x v="0"/>
    <x v="16"/>
    <x v="1"/>
    <x v="93"/>
    <x v="1"/>
    <x v="0"/>
    <n v="89"/>
    <x v="72"/>
    <x v="1"/>
  </r>
  <r>
    <x v="0"/>
    <x v="16"/>
    <x v="1"/>
    <x v="72"/>
    <x v="15"/>
    <x v="1"/>
    <n v="91"/>
    <x v="48"/>
    <x v="1"/>
  </r>
  <r>
    <x v="0"/>
    <x v="16"/>
    <x v="1"/>
    <x v="101"/>
    <x v="2"/>
    <x v="2"/>
    <n v="102"/>
    <x v="22"/>
    <x v="1"/>
  </r>
  <r>
    <x v="0"/>
    <x v="16"/>
    <x v="1"/>
    <x v="76"/>
    <x v="2"/>
    <x v="1"/>
    <n v="89"/>
    <x v="4"/>
    <x v="1"/>
  </r>
  <r>
    <x v="0"/>
    <x v="16"/>
    <x v="1"/>
    <x v="77"/>
    <x v="17"/>
    <x v="1"/>
    <n v="124"/>
    <x v="23"/>
    <x v="1"/>
  </r>
  <r>
    <x v="0"/>
    <x v="16"/>
    <x v="1"/>
    <x v="92"/>
    <x v="4"/>
    <x v="2"/>
    <n v="77"/>
    <x v="88"/>
    <x v="1"/>
  </r>
  <r>
    <x v="0"/>
    <x v="16"/>
    <x v="1"/>
    <x v="83"/>
    <x v="4"/>
    <x v="2"/>
    <n v="78"/>
    <x v="19"/>
    <x v="1"/>
  </r>
  <r>
    <x v="0"/>
    <x v="16"/>
    <x v="1"/>
    <x v="87"/>
    <x v="14"/>
    <x v="1"/>
    <n v="102"/>
    <x v="102"/>
    <x v="1"/>
  </r>
  <r>
    <x v="0"/>
    <x v="16"/>
    <x v="1"/>
    <x v="80"/>
    <x v="5"/>
    <x v="3"/>
    <n v="83"/>
    <x v="20"/>
    <x v="1"/>
  </r>
  <r>
    <x v="0"/>
    <x v="16"/>
    <x v="1"/>
    <x v="108"/>
    <x v="7"/>
    <x v="1"/>
    <n v="96"/>
    <x v="96"/>
    <x v="1"/>
  </r>
  <r>
    <x v="0"/>
    <x v="16"/>
    <x v="1"/>
    <x v="14"/>
    <x v="10"/>
    <x v="2"/>
    <n v="85"/>
    <x v="77"/>
    <x v="1"/>
  </r>
  <r>
    <x v="0"/>
    <x v="16"/>
    <x v="1"/>
    <x v="105"/>
    <x v="10"/>
    <x v="0"/>
    <n v="82"/>
    <x v="85"/>
    <x v="1"/>
  </r>
  <r>
    <x v="0"/>
    <x v="16"/>
    <x v="1"/>
    <x v="95"/>
    <x v="10"/>
    <x v="0"/>
    <n v="69"/>
    <x v="33"/>
    <x v="1"/>
  </r>
  <r>
    <x v="0"/>
    <x v="16"/>
    <x v="1"/>
    <x v="98"/>
    <x v="11"/>
    <x v="1"/>
    <n v="98"/>
    <x v="35"/>
    <x v="1"/>
  </r>
  <r>
    <x v="0"/>
    <x v="16"/>
    <x v="1"/>
    <x v="85"/>
    <x v="11"/>
    <x v="0"/>
    <n v="90"/>
    <x v="61"/>
    <x v="1"/>
  </r>
  <r>
    <x v="0"/>
    <x v="16"/>
    <x v="1"/>
    <x v="99"/>
    <x v="12"/>
    <x v="2"/>
    <n v="106"/>
    <x v="37"/>
    <x v="1"/>
  </r>
  <r>
    <x v="0"/>
    <x v="16"/>
    <x v="1"/>
    <x v="96"/>
    <x v="12"/>
    <x v="0"/>
    <n v="84"/>
    <x v="0"/>
    <x v="1"/>
  </r>
  <r>
    <x v="0"/>
    <x v="16"/>
    <x v="1"/>
    <x v="58"/>
    <x v="17"/>
    <x v="4"/>
    <n v="68"/>
    <x v="9"/>
    <x v="1"/>
  </r>
  <r>
    <x v="0"/>
    <x v="16"/>
    <x v="1"/>
    <x v="106"/>
    <x v="17"/>
    <x v="4"/>
    <n v="80"/>
    <x v="97"/>
    <x v="1"/>
  </r>
  <r>
    <x v="0"/>
    <x v="16"/>
    <x v="1"/>
    <x v="90"/>
    <x v="16"/>
    <x v="4"/>
    <n v="100"/>
    <x v="111"/>
    <x v="1"/>
  </r>
  <r>
    <x v="0"/>
    <x v="16"/>
    <x v="1"/>
    <x v="107"/>
    <x v="9"/>
    <x v="4"/>
    <n v="94"/>
    <x v="16"/>
    <x v="1"/>
  </r>
  <r>
    <x v="0"/>
    <x v="17"/>
    <x v="1"/>
    <x v="70"/>
    <x v="0"/>
    <x v="1"/>
    <n v="122"/>
    <x v="114"/>
    <x v="1"/>
  </r>
  <r>
    <x v="0"/>
    <x v="17"/>
    <x v="1"/>
    <x v="93"/>
    <x v="1"/>
    <x v="0"/>
    <n v="91"/>
    <x v="22"/>
    <x v="1"/>
  </r>
  <r>
    <x v="0"/>
    <x v="17"/>
    <x v="1"/>
    <x v="72"/>
    <x v="15"/>
    <x v="1"/>
    <n v="88"/>
    <x v="4"/>
    <x v="1"/>
  </r>
  <r>
    <x v="0"/>
    <x v="17"/>
    <x v="1"/>
    <x v="101"/>
    <x v="2"/>
    <x v="2"/>
    <n v="114"/>
    <x v="123"/>
    <x v="1"/>
  </r>
  <r>
    <x v="0"/>
    <x v="17"/>
    <x v="1"/>
    <x v="76"/>
    <x v="2"/>
    <x v="1"/>
    <n v="92"/>
    <x v="48"/>
    <x v="1"/>
  </r>
  <r>
    <x v="0"/>
    <x v="17"/>
    <x v="1"/>
    <x v="77"/>
    <x v="17"/>
    <x v="1"/>
    <n v="124"/>
    <x v="101"/>
    <x v="1"/>
  </r>
  <r>
    <x v="0"/>
    <x v="17"/>
    <x v="1"/>
    <x v="90"/>
    <x v="16"/>
    <x v="1"/>
    <n v="100"/>
    <x v="100"/>
    <x v="1"/>
  </r>
  <r>
    <x v="0"/>
    <x v="17"/>
    <x v="1"/>
    <x v="83"/>
    <x v="4"/>
    <x v="2"/>
    <n v="78"/>
    <x v="7"/>
    <x v="1"/>
  </r>
  <r>
    <x v="0"/>
    <x v="17"/>
    <x v="1"/>
    <x v="92"/>
    <x v="4"/>
    <x v="2"/>
    <n v="69"/>
    <x v="98"/>
    <x v="1"/>
  </r>
  <r>
    <x v="0"/>
    <x v="17"/>
    <x v="1"/>
    <x v="87"/>
    <x v="14"/>
    <x v="1"/>
    <n v="109"/>
    <x v="91"/>
    <x v="1"/>
  </r>
  <r>
    <x v="0"/>
    <x v="17"/>
    <x v="1"/>
    <x v="80"/>
    <x v="5"/>
    <x v="3"/>
    <n v="85"/>
    <x v="12"/>
    <x v="1"/>
  </r>
  <r>
    <x v="0"/>
    <x v="17"/>
    <x v="1"/>
    <x v="14"/>
    <x v="10"/>
    <x v="2"/>
    <n v="78"/>
    <x v="0"/>
    <x v="1"/>
  </r>
  <r>
    <x v="0"/>
    <x v="17"/>
    <x v="1"/>
    <x v="105"/>
    <x v="10"/>
    <x v="0"/>
    <n v="79"/>
    <x v="86"/>
    <x v="1"/>
  </r>
  <r>
    <x v="0"/>
    <x v="17"/>
    <x v="1"/>
    <x v="95"/>
    <x v="10"/>
    <x v="0"/>
    <n v="68"/>
    <x v="69"/>
    <x v="1"/>
  </r>
  <r>
    <x v="0"/>
    <x v="17"/>
    <x v="1"/>
    <x v="98"/>
    <x v="11"/>
    <x v="1"/>
    <n v="100"/>
    <x v="43"/>
    <x v="1"/>
  </r>
  <r>
    <x v="0"/>
    <x v="17"/>
    <x v="1"/>
    <x v="85"/>
    <x v="11"/>
    <x v="0"/>
    <n v="93"/>
    <x v="30"/>
    <x v="1"/>
  </r>
  <r>
    <x v="0"/>
    <x v="17"/>
    <x v="1"/>
    <x v="99"/>
    <x v="12"/>
    <x v="2"/>
    <n v="96"/>
    <x v="52"/>
    <x v="1"/>
  </r>
  <r>
    <x v="0"/>
    <x v="17"/>
    <x v="1"/>
    <x v="96"/>
    <x v="12"/>
    <x v="0"/>
    <n v="91"/>
    <x v="8"/>
    <x v="1"/>
  </r>
  <r>
    <x v="0"/>
    <x v="17"/>
    <x v="1"/>
    <x v="58"/>
    <x v="17"/>
    <x v="4"/>
    <n v="66"/>
    <x v="9"/>
    <x v="1"/>
  </r>
  <r>
    <x v="0"/>
    <x v="17"/>
    <x v="1"/>
    <x v="106"/>
    <x v="17"/>
    <x v="4"/>
    <n v="81"/>
    <x v="5"/>
    <x v="1"/>
  </r>
  <r>
    <x v="0"/>
    <x v="17"/>
    <x v="1"/>
    <x v="108"/>
    <x v="7"/>
    <x v="4"/>
    <n v="92"/>
    <x v="24"/>
    <x v="1"/>
  </r>
  <r>
    <x v="0"/>
    <x v="17"/>
    <x v="1"/>
    <x v="107"/>
    <x v="9"/>
    <x v="4"/>
    <n v="94"/>
    <x v="16"/>
    <x v="1"/>
  </r>
  <r>
    <x v="0"/>
    <x v="18"/>
    <x v="1"/>
    <x v="70"/>
    <x v="0"/>
    <x v="1"/>
    <n v="121"/>
    <x v="19"/>
    <x v="1"/>
  </r>
  <r>
    <x v="0"/>
    <x v="18"/>
    <x v="1"/>
    <x v="93"/>
    <x v="1"/>
    <x v="0"/>
    <n v="92"/>
    <x v="52"/>
    <x v="1"/>
  </r>
  <r>
    <x v="0"/>
    <x v="18"/>
    <x v="1"/>
    <x v="72"/>
    <x v="15"/>
    <x v="1"/>
    <n v="88"/>
    <x v="33"/>
    <x v="1"/>
  </r>
  <r>
    <x v="0"/>
    <x v="18"/>
    <x v="1"/>
    <x v="101"/>
    <x v="2"/>
    <x v="2"/>
    <n v="112"/>
    <x v="54"/>
    <x v="1"/>
  </r>
  <r>
    <x v="0"/>
    <x v="18"/>
    <x v="1"/>
    <x v="76"/>
    <x v="2"/>
    <x v="1"/>
    <n v="101"/>
    <x v="124"/>
    <x v="1"/>
  </r>
  <r>
    <x v="0"/>
    <x v="18"/>
    <x v="1"/>
    <x v="106"/>
    <x v="17"/>
    <x v="0"/>
    <n v="83"/>
    <x v="33"/>
    <x v="1"/>
  </r>
  <r>
    <x v="0"/>
    <x v="18"/>
    <x v="1"/>
    <x v="90"/>
    <x v="16"/>
    <x v="1"/>
    <n v="98"/>
    <x v="3"/>
    <x v="1"/>
  </r>
  <r>
    <x v="0"/>
    <x v="18"/>
    <x v="1"/>
    <x v="83"/>
    <x v="4"/>
    <x v="2"/>
    <n v="86"/>
    <x v="67"/>
    <x v="1"/>
  </r>
  <r>
    <x v="0"/>
    <x v="18"/>
    <x v="1"/>
    <x v="92"/>
    <x v="4"/>
    <x v="2"/>
    <n v="70"/>
    <x v="43"/>
    <x v="1"/>
  </r>
  <r>
    <x v="0"/>
    <x v="18"/>
    <x v="1"/>
    <x v="87"/>
    <x v="14"/>
    <x v="1"/>
    <n v="108"/>
    <x v="22"/>
    <x v="1"/>
  </r>
  <r>
    <x v="0"/>
    <x v="18"/>
    <x v="1"/>
    <x v="108"/>
    <x v="7"/>
    <x v="1"/>
    <n v="97"/>
    <x v="5"/>
    <x v="1"/>
  </r>
  <r>
    <x v="0"/>
    <x v="18"/>
    <x v="1"/>
    <x v="45"/>
    <x v="8"/>
    <x v="0"/>
    <n v="79"/>
    <x v="50"/>
    <x v="1"/>
  </r>
  <r>
    <x v="0"/>
    <x v="18"/>
    <x v="1"/>
    <x v="105"/>
    <x v="10"/>
    <x v="3"/>
    <n v="80"/>
    <x v="77"/>
    <x v="1"/>
  </r>
  <r>
    <x v="0"/>
    <x v="18"/>
    <x v="1"/>
    <x v="14"/>
    <x v="10"/>
    <x v="2"/>
    <n v="77"/>
    <x v="72"/>
    <x v="1"/>
  </r>
  <r>
    <x v="0"/>
    <x v="18"/>
    <x v="1"/>
    <x v="95"/>
    <x v="10"/>
    <x v="0"/>
    <n v="65"/>
    <x v="29"/>
    <x v="1"/>
  </r>
  <r>
    <x v="0"/>
    <x v="18"/>
    <x v="1"/>
    <x v="98"/>
    <x v="11"/>
    <x v="1"/>
    <n v="96"/>
    <x v="51"/>
    <x v="1"/>
  </r>
  <r>
    <x v="0"/>
    <x v="18"/>
    <x v="1"/>
    <x v="99"/>
    <x v="12"/>
    <x v="2"/>
    <n v="99"/>
    <x v="69"/>
    <x v="1"/>
  </r>
  <r>
    <x v="0"/>
    <x v="18"/>
    <x v="1"/>
    <x v="96"/>
    <x v="12"/>
    <x v="0"/>
    <n v="87"/>
    <x v="50"/>
    <x v="1"/>
  </r>
  <r>
    <x v="0"/>
    <x v="18"/>
    <x v="1"/>
    <x v="77"/>
    <x v="17"/>
    <x v="4"/>
    <n v="124"/>
    <x v="16"/>
    <x v="1"/>
  </r>
  <r>
    <x v="0"/>
    <x v="18"/>
    <x v="1"/>
    <x v="80"/>
    <x v="5"/>
    <x v="4"/>
    <n v="85"/>
    <x v="16"/>
    <x v="1"/>
  </r>
  <r>
    <x v="0"/>
    <x v="18"/>
    <x v="1"/>
    <x v="107"/>
    <x v="9"/>
    <x v="4"/>
    <n v="94"/>
    <x v="16"/>
    <x v="1"/>
  </r>
  <r>
    <x v="0"/>
    <x v="18"/>
    <x v="1"/>
    <x v="85"/>
    <x v="11"/>
    <x v="4"/>
    <n v="93"/>
    <x v="16"/>
    <x v="1"/>
  </r>
  <r>
    <x v="0"/>
    <x v="19"/>
    <x v="1"/>
    <x v="70"/>
    <x v="0"/>
    <x v="1"/>
    <n v="121"/>
    <x v="81"/>
    <x v="1"/>
  </r>
  <r>
    <x v="0"/>
    <x v="19"/>
    <x v="1"/>
    <x v="93"/>
    <x v="1"/>
    <x v="0"/>
    <n v="94"/>
    <x v="96"/>
    <x v="1"/>
  </r>
  <r>
    <x v="0"/>
    <x v="19"/>
    <x v="1"/>
    <x v="72"/>
    <x v="15"/>
    <x v="1"/>
    <n v="90"/>
    <x v="48"/>
    <x v="1"/>
  </r>
  <r>
    <x v="0"/>
    <x v="19"/>
    <x v="1"/>
    <x v="101"/>
    <x v="2"/>
    <x v="2"/>
    <n v="110"/>
    <x v="8"/>
    <x v="1"/>
  </r>
  <r>
    <x v="0"/>
    <x v="19"/>
    <x v="1"/>
    <x v="76"/>
    <x v="2"/>
    <x v="1"/>
    <n v="106"/>
    <x v="72"/>
    <x v="1"/>
  </r>
  <r>
    <x v="0"/>
    <x v="19"/>
    <x v="1"/>
    <x v="106"/>
    <x v="17"/>
    <x v="0"/>
    <n v="71"/>
    <x v="96"/>
    <x v="1"/>
  </r>
  <r>
    <x v="0"/>
    <x v="19"/>
    <x v="1"/>
    <x v="77"/>
    <x v="17"/>
    <x v="1"/>
    <n v="133"/>
    <x v="33"/>
    <x v="1"/>
  </r>
  <r>
    <x v="0"/>
    <x v="19"/>
    <x v="1"/>
    <x v="83"/>
    <x v="4"/>
    <x v="2"/>
    <n v="88"/>
    <x v="40"/>
    <x v="1"/>
  </r>
  <r>
    <x v="0"/>
    <x v="19"/>
    <x v="1"/>
    <x v="92"/>
    <x v="4"/>
    <x v="2"/>
    <n v="69"/>
    <x v="69"/>
    <x v="1"/>
  </r>
  <r>
    <x v="0"/>
    <x v="19"/>
    <x v="1"/>
    <x v="87"/>
    <x v="14"/>
    <x v="1"/>
    <n v="104"/>
    <x v="40"/>
    <x v="1"/>
  </r>
  <r>
    <x v="0"/>
    <x v="19"/>
    <x v="1"/>
    <x v="80"/>
    <x v="5"/>
    <x v="3"/>
    <n v="94"/>
    <x v="76"/>
    <x v="1"/>
  </r>
  <r>
    <x v="0"/>
    <x v="19"/>
    <x v="1"/>
    <x v="108"/>
    <x v="7"/>
    <x v="1"/>
    <n v="88"/>
    <x v="120"/>
    <x v="1"/>
  </r>
  <r>
    <x v="0"/>
    <x v="19"/>
    <x v="1"/>
    <x v="14"/>
    <x v="10"/>
    <x v="2"/>
    <n v="72"/>
    <x v="33"/>
    <x v="1"/>
  </r>
  <r>
    <x v="0"/>
    <x v="19"/>
    <x v="1"/>
    <x v="95"/>
    <x v="10"/>
    <x v="0"/>
    <n v="72"/>
    <x v="111"/>
    <x v="1"/>
  </r>
  <r>
    <x v="0"/>
    <x v="19"/>
    <x v="1"/>
    <x v="105"/>
    <x v="10"/>
    <x v="0"/>
    <n v="75"/>
    <x v="42"/>
    <x v="1"/>
  </r>
  <r>
    <x v="0"/>
    <x v="19"/>
    <x v="1"/>
    <x v="98"/>
    <x v="11"/>
    <x v="1"/>
    <n v="88"/>
    <x v="54"/>
    <x v="1"/>
  </r>
  <r>
    <x v="0"/>
    <x v="19"/>
    <x v="1"/>
    <x v="85"/>
    <x v="11"/>
    <x v="0"/>
    <n v="91"/>
    <x v="3"/>
    <x v="1"/>
  </r>
  <r>
    <x v="0"/>
    <x v="19"/>
    <x v="1"/>
    <x v="99"/>
    <x v="12"/>
    <x v="2"/>
    <n v="103"/>
    <x v="67"/>
    <x v="1"/>
  </r>
  <r>
    <x v="0"/>
    <x v="19"/>
    <x v="1"/>
    <x v="90"/>
    <x v="16"/>
    <x v="4"/>
    <n v="86"/>
    <x v="49"/>
    <x v="1"/>
  </r>
  <r>
    <x v="0"/>
    <x v="19"/>
    <x v="1"/>
    <x v="45"/>
    <x v="8"/>
    <x v="4"/>
    <n v="87"/>
    <x v="72"/>
    <x v="1"/>
  </r>
  <r>
    <x v="0"/>
    <x v="19"/>
    <x v="1"/>
    <x v="107"/>
    <x v="9"/>
    <x v="4"/>
    <n v="94"/>
    <x v="16"/>
    <x v="1"/>
  </r>
  <r>
    <x v="0"/>
    <x v="19"/>
    <x v="1"/>
    <x v="96"/>
    <x v="12"/>
    <x v="4"/>
    <n v="85"/>
    <x v="60"/>
    <x v="1"/>
  </r>
  <r>
    <x v="0"/>
    <x v="20"/>
    <x v="1"/>
    <x v="70"/>
    <x v="0"/>
    <x v="1"/>
    <n v="117"/>
    <x v="10"/>
    <x v="1"/>
  </r>
  <r>
    <x v="0"/>
    <x v="20"/>
    <x v="1"/>
    <x v="93"/>
    <x v="1"/>
    <x v="0"/>
    <n v="89"/>
    <x v="125"/>
    <x v="1"/>
  </r>
  <r>
    <x v="0"/>
    <x v="20"/>
    <x v="1"/>
    <x v="72"/>
    <x v="15"/>
    <x v="1"/>
    <n v="98"/>
    <x v="62"/>
    <x v="1"/>
  </r>
  <r>
    <x v="0"/>
    <x v="20"/>
    <x v="1"/>
    <x v="101"/>
    <x v="2"/>
    <x v="2"/>
    <n v="119"/>
    <x v="12"/>
    <x v="1"/>
  </r>
  <r>
    <x v="0"/>
    <x v="20"/>
    <x v="1"/>
    <x v="76"/>
    <x v="2"/>
    <x v="1"/>
    <n v="105"/>
    <x v="10"/>
    <x v="1"/>
  </r>
  <r>
    <x v="0"/>
    <x v="20"/>
    <x v="1"/>
    <x v="106"/>
    <x v="17"/>
    <x v="0"/>
    <n v="79"/>
    <x v="43"/>
    <x v="1"/>
  </r>
  <r>
    <x v="0"/>
    <x v="20"/>
    <x v="1"/>
    <x v="77"/>
    <x v="17"/>
    <x v="1"/>
    <n v="124"/>
    <x v="21"/>
    <x v="1"/>
  </r>
  <r>
    <x v="0"/>
    <x v="20"/>
    <x v="1"/>
    <x v="83"/>
    <x v="4"/>
    <x v="2"/>
    <n v="94"/>
    <x v="63"/>
    <x v="1"/>
  </r>
  <r>
    <x v="0"/>
    <x v="20"/>
    <x v="1"/>
    <x v="92"/>
    <x v="4"/>
    <x v="2"/>
    <n v="59"/>
    <x v="126"/>
    <x v="1"/>
  </r>
  <r>
    <x v="0"/>
    <x v="20"/>
    <x v="1"/>
    <x v="87"/>
    <x v="14"/>
    <x v="1"/>
    <n v="105"/>
    <x v="1"/>
    <x v="1"/>
  </r>
  <r>
    <x v="0"/>
    <x v="20"/>
    <x v="1"/>
    <x v="108"/>
    <x v="7"/>
    <x v="1"/>
    <n v="100"/>
    <x v="90"/>
    <x v="1"/>
  </r>
  <r>
    <x v="0"/>
    <x v="20"/>
    <x v="1"/>
    <x v="105"/>
    <x v="10"/>
    <x v="3"/>
    <n v="72"/>
    <x v="61"/>
    <x v="1"/>
  </r>
  <r>
    <x v="0"/>
    <x v="20"/>
    <x v="1"/>
    <x v="14"/>
    <x v="10"/>
    <x v="2"/>
    <n v="77"/>
    <x v="64"/>
    <x v="1"/>
  </r>
  <r>
    <x v="0"/>
    <x v="20"/>
    <x v="1"/>
    <x v="95"/>
    <x v="10"/>
    <x v="0"/>
    <n v="63"/>
    <x v="127"/>
    <x v="1"/>
  </r>
  <r>
    <x v="0"/>
    <x v="20"/>
    <x v="1"/>
    <x v="98"/>
    <x v="11"/>
    <x v="1"/>
    <n v="84"/>
    <x v="55"/>
    <x v="1"/>
  </r>
  <r>
    <x v="0"/>
    <x v="20"/>
    <x v="1"/>
    <x v="85"/>
    <x v="11"/>
    <x v="0"/>
    <n v="74"/>
    <x v="128"/>
    <x v="1"/>
  </r>
  <r>
    <x v="0"/>
    <x v="20"/>
    <x v="1"/>
    <x v="99"/>
    <x v="12"/>
    <x v="2"/>
    <n v="95"/>
    <x v="94"/>
    <x v="1"/>
  </r>
  <r>
    <x v="0"/>
    <x v="20"/>
    <x v="1"/>
    <x v="96"/>
    <x v="12"/>
    <x v="0"/>
    <n v="80"/>
    <x v="13"/>
    <x v="1"/>
  </r>
  <r>
    <x v="0"/>
    <x v="20"/>
    <x v="1"/>
    <x v="90"/>
    <x v="16"/>
    <x v="4"/>
    <n v="80"/>
    <x v="54"/>
    <x v="1"/>
  </r>
  <r>
    <x v="0"/>
    <x v="20"/>
    <x v="1"/>
    <x v="80"/>
    <x v="5"/>
    <x v="4"/>
    <n v="94"/>
    <x v="16"/>
    <x v="1"/>
  </r>
  <r>
    <x v="0"/>
    <x v="20"/>
    <x v="1"/>
    <x v="45"/>
    <x v="8"/>
    <x v="4"/>
    <n v="90"/>
    <x v="91"/>
    <x v="1"/>
  </r>
  <r>
    <x v="0"/>
    <x v="20"/>
    <x v="1"/>
    <x v="107"/>
    <x v="9"/>
    <x v="4"/>
    <n v="94"/>
    <x v="16"/>
    <x v="1"/>
  </r>
  <r>
    <x v="0"/>
    <x v="21"/>
    <x v="1"/>
    <x v="70"/>
    <x v="0"/>
    <x v="1"/>
    <n v="121"/>
    <x v="129"/>
    <x v="1"/>
  </r>
  <r>
    <x v="0"/>
    <x v="21"/>
    <x v="1"/>
    <x v="72"/>
    <x v="15"/>
    <x v="1"/>
    <n v="94"/>
    <x v="1"/>
    <x v="1"/>
  </r>
  <r>
    <x v="0"/>
    <x v="21"/>
    <x v="1"/>
    <x v="101"/>
    <x v="2"/>
    <x v="2"/>
    <n v="119"/>
    <x v="114"/>
    <x v="1"/>
  </r>
  <r>
    <x v="0"/>
    <x v="21"/>
    <x v="1"/>
    <x v="76"/>
    <x v="2"/>
    <x v="1"/>
    <n v="105"/>
    <x v="25"/>
    <x v="1"/>
  </r>
  <r>
    <x v="0"/>
    <x v="21"/>
    <x v="1"/>
    <x v="106"/>
    <x v="17"/>
    <x v="0"/>
    <n v="85"/>
    <x v="74"/>
    <x v="1"/>
  </r>
  <r>
    <x v="0"/>
    <x v="21"/>
    <x v="1"/>
    <x v="77"/>
    <x v="17"/>
    <x v="1"/>
    <n v="106"/>
    <x v="56"/>
    <x v="1"/>
  </r>
  <r>
    <x v="0"/>
    <x v="21"/>
    <x v="1"/>
    <x v="83"/>
    <x v="4"/>
    <x v="2"/>
    <n v="90"/>
    <x v="55"/>
    <x v="1"/>
  </r>
  <r>
    <x v="0"/>
    <x v="21"/>
    <x v="1"/>
    <x v="87"/>
    <x v="14"/>
    <x v="1"/>
    <n v="112"/>
    <x v="18"/>
    <x v="1"/>
  </r>
  <r>
    <x v="0"/>
    <x v="21"/>
    <x v="1"/>
    <x v="80"/>
    <x v="5"/>
    <x v="3"/>
    <n v="91"/>
    <x v="0"/>
    <x v="1"/>
  </r>
  <r>
    <x v="0"/>
    <x v="21"/>
    <x v="1"/>
    <x v="108"/>
    <x v="7"/>
    <x v="1"/>
    <n v="107"/>
    <x v="31"/>
    <x v="1"/>
  </r>
  <r>
    <x v="0"/>
    <x v="21"/>
    <x v="1"/>
    <x v="45"/>
    <x v="8"/>
    <x v="2"/>
    <n v="94"/>
    <x v="33"/>
    <x v="1"/>
  </r>
  <r>
    <x v="0"/>
    <x v="21"/>
    <x v="1"/>
    <x v="107"/>
    <x v="9"/>
    <x v="0"/>
    <n v="79"/>
    <x v="29"/>
    <x v="1"/>
  </r>
  <r>
    <x v="0"/>
    <x v="21"/>
    <x v="1"/>
    <x v="14"/>
    <x v="10"/>
    <x v="2"/>
    <n v="81"/>
    <x v="64"/>
    <x v="1"/>
  </r>
  <r>
    <x v="0"/>
    <x v="21"/>
    <x v="1"/>
    <x v="105"/>
    <x v="10"/>
    <x v="0"/>
    <n v="75"/>
    <x v="53"/>
    <x v="1"/>
  </r>
  <r>
    <x v="0"/>
    <x v="21"/>
    <x v="1"/>
    <x v="98"/>
    <x v="11"/>
    <x v="1"/>
    <n v="80"/>
    <x v="102"/>
    <x v="1"/>
  </r>
  <r>
    <x v="0"/>
    <x v="21"/>
    <x v="1"/>
    <x v="109"/>
    <x v="11"/>
    <x v="0"/>
    <n v="83"/>
    <x v="96"/>
    <x v="1"/>
  </r>
  <r>
    <x v="0"/>
    <x v="21"/>
    <x v="1"/>
    <x v="85"/>
    <x v="11"/>
    <x v="0"/>
    <n v="67"/>
    <x v="96"/>
    <x v="1"/>
  </r>
  <r>
    <x v="0"/>
    <x v="21"/>
    <x v="1"/>
    <x v="99"/>
    <x v="12"/>
    <x v="2"/>
    <n v="96"/>
    <x v="22"/>
    <x v="1"/>
  </r>
  <r>
    <x v="0"/>
    <x v="21"/>
    <x v="1"/>
    <x v="93"/>
    <x v="1"/>
    <x v="4"/>
    <n v="89"/>
    <x v="16"/>
    <x v="1"/>
  </r>
  <r>
    <x v="0"/>
    <x v="21"/>
    <x v="1"/>
    <x v="90"/>
    <x v="16"/>
    <x v="4"/>
    <n v="80"/>
    <x v="75"/>
    <x v="1"/>
  </r>
  <r>
    <x v="0"/>
    <x v="21"/>
    <x v="1"/>
    <x v="92"/>
    <x v="4"/>
    <x v="4"/>
    <n v="59"/>
    <x v="16"/>
    <x v="1"/>
  </r>
  <r>
    <x v="0"/>
    <x v="21"/>
    <x v="1"/>
    <x v="96"/>
    <x v="12"/>
    <x v="4"/>
    <n v="83"/>
    <x v="83"/>
    <x v="1"/>
  </r>
  <r>
    <x v="0"/>
    <x v="22"/>
    <x v="1"/>
    <x v="70"/>
    <x v="0"/>
    <x v="1"/>
    <n v="0"/>
    <x v="32"/>
    <x v="1"/>
  </r>
  <r>
    <x v="0"/>
    <x v="22"/>
    <x v="1"/>
    <x v="72"/>
    <x v="15"/>
    <x v="1"/>
    <n v="0"/>
    <x v="4"/>
    <x v="1"/>
  </r>
  <r>
    <x v="0"/>
    <x v="22"/>
    <x v="1"/>
    <x v="101"/>
    <x v="2"/>
    <x v="2"/>
    <n v="0"/>
    <x v="49"/>
    <x v="1"/>
  </r>
  <r>
    <x v="0"/>
    <x v="22"/>
    <x v="1"/>
    <x v="76"/>
    <x v="2"/>
    <x v="1"/>
    <n v="0"/>
    <x v="65"/>
    <x v="1"/>
  </r>
  <r>
    <x v="0"/>
    <x v="22"/>
    <x v="1"/>
    <x v="110"/>
    <x v="2"/>
    <x v="0"/>
    <n v="0"/>
    <x v="79"/>
    <x v="1"/>
  </r>
  <r>
    <x v="0"/>
    <x v="22"/>
    <x v="1"/>
    <x v="106"/>
    <x v="17"/>
    <x v="0"/>
    <n v="0"/>
    <x v="58"/>
    <x v="1"/>
  </r>
  <r>
    <x v="0"/>
    <x v="22"/>
    <x v="1"/>
    <x v="77"/>
    <x v="17"/>
    <x v="1"/>
    <n v="0"/>
    <x v="72"/>
    <x v="1"/>
  </r>
  <r>
    <x v="0"/>
    <x v="22"/>
    <x v="1"/>
    <x v="90"/>
    <x v="16"/>
    <x v="1"/>
    <n v="0"/>
    <x v="69"/>
    <x v="1"/>
  </r>
  <r>
    <x v="0"/>
    <x v="22"/>
    <x v="1"/>
    <x v="83"/>
    <x v="4"/>
    <x v="2"/>
    <n v="0"/>
    <x v="86"/>
    <x v="1"/>
  </r>
  <r>
    <x v="0"/>
    <x v="22"/>
    <x v="1"/>
    <x v="87"/>
    <x v="14"/>
    <x v="1"/>
    <n v="0"/>
    <x v="36"/>
    <x v="1"/>
  </r>
  <r>
    <x v="0"/>
    <x v="22"/>
    <x v="1"/>
    <x v="80"/>
    <x v="5"/>
    <x v="3"/>
    <n v="0"/>
    <x v="77"/>
    <x v="1"/>
  </r>
  <r>
    <x v="0"/>
    <x v="22"/>
    <x v="1"/>
    <x v="108"/>
    <x v="7"/>
    <x v="1"/>
    <n v="0"/>
    <x v="6"/>
    <x v="1"/>
  </r>
  <r>
    <x v="0"/>
    <x v="22"/>
    <x v="1"/>
    <x v="45"/>
    <x v="8"/>
    <x v="2"/>
    <n v="0"/>
    <x v="16"/>
    <x v="1"/>
  </r>
  <r>
    <x v="0"/>
    <x v="22"/>
    <x v="1"/>
    <x v="14"/>
    <x v="10"/>
    <x v="2"/>
    <n v="0"/>
    <x v="3"/>
    <x v="1"/>
  </r>
  <r>
    <x v="0"/>
    <x v="22"/>
    <x v="1"/>
    <x v="105"/>
    <x v="10"/>
    <x v="0"/>
    <n v="0"/>
    <x v="83"/>
    <x v="1"/>
  </r>
  <r>
    <x v="0"/>
    <x v="22"/>
    <x v="1"/>
    <x v="109"/>
    <x v="11"/>
    <x v="0"/>
    <n v="0"/>
    <x v="29"/>
    <x v="1"/>
  </r>
  <r>
    <x v="0"/>
    <x v="22"/>
    <x v="1"/>
    <x v="85"/>
    <x v="11"/>
    <x v="0"/>
    <n v="0"/>
    <x v="51"/>
    <x v="1"/>
  </r>
  <r>
    <x v="0"/>
    <x v="22"/>
    <x v="1"/>
    <x v="99"/>
    <x v="12"/>
    <x v="2"/>
    <n v="0"/>
    <x v="6"/>
    <x v="1"/>
  </r>
  <r>
    <x v="0"/>
    <x v="22"/>
    <x v="1"/>
    <x v="92"/>
    <x v="4"/>
    <x v="4"/>
    <n v="0"/>
    <x v="54"/>
    <x v="1"/>
  </r>
  <r>
    <x v="0"/>
    <x v="22"/>
    <x v="1"/>
    <x v="107"/>
    <x v="9"/>
    <x v="4"/>
    <n v="0"/>
    <x v="120"/>
    <x v="1"/>
  </r>
  <r>
    <x v="0"/>
    <x v="22"/>
    <x v="1"/>
    <x v="98"/>
    <x v="11"/>
    <x v="4"/>
    <n v="0"/>
    <x v="109"/>
    <x v="1"/>
  </r>
  <r>
    <x v="0"/>
    <x v="22"/>
    <x v="1"/>
    <x v="96"/>
    <x v="12"/>
    <x v="4"/>
    <n v="0"/>
    <x v="16"/>
    <x v="1"/>
  </r>
  <r>
    <x v="0"/>
    <x v="0"/>
    <x v="2"/>
    <x v="53"/>
    <x v="0"/>
    <x v="0"/>
    <n v="95"/>
    <x v="51"/>
    <x v="2"/>
  </r>
  <r>
    <x v="0"/>
    <x v="0"/>
    <x v="2"/>
    <x v="111"/>
    <x v="1"/>
    <x v="2"/>
    <n v="94"/>
    <x v="114"/>
    <x v="2"/>
  </r>
  <r>
    <x v="0"/>
    <x v="0"/>
    <x v="2"/>
    <x v="112"/>
    <x v="1"/>
    <x v="0"/>
    <n v="109"/>
    <x v="69"/>
    <x v="2"/>
  </r>
  <r>
    <x v="0"/>
    <x v="0"/>
    <x v="2"/>
    <x v="113"/>
    <x v="15"/>
    <x v="2"/>
    <n v="102"/>
    <x v="65"/>
    <x v="2"/>
  </r>
  <r>
    <x v="0"/>
    <x v="0"/>
    <x v="2"/>
    <x v="114"/>
    <x v="15"/>
    <x v="3"/>
    <n v="92"/>
    <x v="102"/>
    <x v="2"/>
  </r>
  <r>
    <x v="0"/>
    <x v="0"/>
    <x v="2"/>
    <x v="115"/>
    <x v="17"/>
    <x v="1"/>
    <n v="75"/>
    <x v="3"/>
    <x v="2"/>
  </r>
  <r>
    <x v="0"/>
    <x v="0"/>
    <x v="2"/>
    <x v="116"/>
    <x v="16"/>
    <x v="2"/>
    <n v="82"/>
    <x v="88"/>
    <x v="2"/>
  </r>
  <r>
    <x v="0"/>
    <x v="0"/>
    <x v="2"/>
    <x v="117"/>
    <x v="3"/>
    <x v="0"/>
    <n v="93"/>
    <x v="85"/>
    <x v="2"/>
  </r>
  <r>
    <x v="0"/>
    <x v="0"/>
    <x v="2"/>
    <x v="118"/>
    <x v="4"/>
    <x v="2"/>
    <n v="89"/>
    <x v="24"/>
    <x v="2"/>
  </r>
  <r>
    <x v="0"/>
    <x v="0"/>
    <x v="2"/>
    <x v="119"/>
    <x v="14"/>
    <x v="1"/>
    <n v="131"/>
    <x v="26"/>
    <x v="2"/>
  </r>
  <r>
    <x v="0"/>
    <x v="0"/>
    <x v="2"/>
    <x v="120"/>
    <x v="6"/>
    <x v="0"/>
    <n v="86"/>
    <x v="91"/>
    <x v="2"/>
  </r>
  <r>
    <x v="0"/>
    <x v="0"/>
    <x v="2"/>
    <x v="121"/>
    <x v="6"/>
    <x v="1"/>
    <n v="111"/>
    <x v="41"/>
    <x v="2"/>
  </r>
  <r>
    <x v="0"/>
    <x v="0"/>
    <x v="2"/>
    <x v="122"/>
    <x v="8"/>
    <x v="1"/>
    <n v="157"/>
    <x v="130"/>
    <x v="2"/>
  </r>
  <r>
    <x v="0"/>
    <x v="0"/>
    <x v="2"/>
    <x v="123"/>
    <x v="10"/>
    <x v="1"/>
    <n v="85"/>
    <x v="40"/>
    <x v="2"/>
  </r>
  <r>
    <x v="0"/>
    <x v="0"/>
    <x v="2"/>
    <x v="124"/>
    <x v="10"/>
    <x v="1"/>
    <n v="107"/>
    <x v="56"/>
    <x v="2"/>
  </r>
  <r>
    <x v="0"/>
    <x v="0"/>
    <x v="2"/>
    <x v="24"/>
    <x v="11"/>
    <x v="1"/>
    <n v="85"/>
    <x v="73"/>
    <x v="2"/>
  </r>
  <r>
    <x v="0"/>
    <x v="0"/>
    <x v="2"/>
    <x v="109"/>
    <x v="11"/>
    <x v="0"/>
    <n v="106"/>
    <x v="62"/>
    <x v="2"/>
  </r>
  <r>
    <x v="0"/>
    <x v="0"/>
    <x v="2"/>
    <x v="125"/>
    <x v="13"/>
    <x v="2"/>
    <n v="81"/>
    <x v="8"/>
    <x v="2"/>
  </r>
  <r>
    <x v="0"/>
    <x v="0"/>
    <x v="2"/>
    <x v="126"/>
    <x v="1"/>
    <x v="4"/>
    <n v="81"/>
    <x v="54"/>
    <x v="2"/>
  </r>
  <r>
    <x v="0"/>
    <x v="0"/>
    <x v="2"/>
    <x v="127"/>
    <x v="6"/>
    <x v="4"/>
    <n v="87"/>
    <x v="70"/>
    <x v="2"/>
  </r>
  <r>
    <x v="0"/>
    <x v="0"/>
    <x v="2"/>
    <x v="128"/>
    <x v="7"/>
    <x v="4"/>
    <n v="66"/>
    <x v="71"/>
    <x v="2"/>
  </r>
  <r>
    <x v="0"/>
    <x v="0"/>
    <x v="2"/>
    <x v="129"/>
    <x v="11"/>
    <x v="4"/>
    <n v="76"/>
    <x v="105"/>
    <x v="2"/>
  </r>
  <r>
    <x v="0"/>
    <x v="1"/>
    <x v="2"/>
    <x v="53"/>
    <x v="0"/>
    <x v="0"/>
    <n v="101"/>
    <x v="102"/>
    <x v="2"/>
  </r>
  <r>
    <x v="0"/>
    <x v="1"/>
    <x v="2"/>
    <x v="111"/>
    <x v="1"/>
    <x v="2"/>
    <n v="91"/>
    <x v="52"/>
    <x v="2"/>
  </r>
  <r>
    <x v="0"/>
    <x v="1"/>
    <x v="2"/>
    <x v="112"/>
    <x v="1"/>
    <x v="0"/>
    <n v="110"/>
    <x v="47"/>
    <x v="2"/>
  </r>
  <r>
    <x v="0"/>
    <x v="1"/>
    <x v="2"/>
    <x v="113"/>
    <x v="15"/>
    <x v="2"/>
    <n v="105"/>
    <x v="32"/>
    <x v="2"/>
  </r>
  <r>
    <x v="0"/>
    <x v="1"/>
    <x v="2"/>
    <x v="114"/>
    <x v="15"/>
    <x v="3"/>
    <n v="100"/>
    <x v="118"/>
    <x v="2"/>
  </r>
  <r>
    <x v="0"/>
    <x v="1"/>
    <x v="2"/>
    <x v="115"/>
    <x v="17"/>
    <x v="1"/>
    <n v="82"/>
    <x v="20"/>
    <x v="2"/>
  </r>
  <r>
    <x v="0"/>
    <x v="1"/>
    <x v="2"/>
    <x v="116"/>
    <x v="16"/>
    <x v="2"/>
    <n v="83"/>
    <x v="9"/>
    <x v="2"/>
  </r>
  <r>
    <x v="0"/>
    <x v="1"/>
    <x v="2"/>
    <x v="117"/>
    <x v="3"/>
    <x v="0"/>
    <n v="99"/>
    <x v="53"/>
    <x v="2"/>
  </r>
  <r>
    <x v="0"/>
    <x v="1"/>
    <x v="2"/>
    <x v="118"/>
    <x v="4"/>
    <x v="2"/>
    <n v="95"/>
    <x v="60"/>
    <x v="2"/>
  </r>
  <r>
    <x v="0"/>
    <x v="1"/>
    <x v="2"/>
    <x v="119"/>
    <x v="14"/>
    <x v="1"/>
    <n v="132"/>
    <x v="123"/>
    <x v="2"/>
  </r>
  <r>
    <x v="0"/>
    <x v="1"/>
    <x v="2"/>
    <x v="120"/>
    <x v="6"/>
    <x v="0"/>
    <n v="80"/>
    <x v="44"/>
    <x v="2"/>
  </r>
  <r>
    <x v="0"/>
    <x v="1"/>
    <x v="2"/>
    <x v="121"/>
    <x v="6"/>
    <x v="1"/>
    <n v="122"/>
    <x v="113"/>
    <x v="2"/>
  </r>
  <r>
    <x v="0"/>
    <x v="1"/>
    <x v="2"/>
    <x v="122"/>
    <x v="8"/>
    <x v="1"/>
    <n v="134"/>
    <x v="31"/>
    <x v="2"/>
  </r>
  <r>
    <x v="0"/>
    <x v="1"/>
    <x v="2"/>
    <x v="123"/>
    <x v="10"/>
    <x v="1"/>
    <n v="91"/>
    <x v="118"/>
    <x v="2"/>
  </r>
  <r>
    <x v="0"/>
    <x v="1"/>
    <x v="2"/>
    <x v="124"/>
    <x v="10"/>
    <x v="1"/>
    <n v="103"/>
    <x v="96"/>
    <x v="2"/>
  </r>
  <r>
    <x v="0"/>
    <x v="1"/>
    <x v="2"/>
    <x v="64"/>
    <x v="13"/>
    <x v="1"/>
    <n v="63"/>
    <x v="50"/>
    <x v="2"/>
  </r>
  <r>
    <x v="0"/>
    <x v="1"/>
    <x v="2"/>
    <x v="125"/>
    <x v="13"/>
    <x v="2"/>
    <n v="80"/>
    <x v="21"/>
    <x v="2"/>
  </r>
  <r>
    <x v="0"/>
    <x v="1"/>
    <x v="2"/>
    <x v="130"/>
    <x v="13"/>
    <x v="0"/>
    <n v="76"/>
    <x v="28"/>
    <x v="2"/>
  </r>
  <r>
    <x v="0"/>
    <x v="1"/>
    <x v="2"/>
    <x v="0"/>
    <x v="0"/>
    <x v="4"/>
    <n v="82"/>
    <x v="55"/>
    <x v="2"/>
  </r>
  <r>
    <x v="0"/>
    <x v="1"/>
    <x v="2"/>
    <x v="126"/>
    <x v="1"/>
    <x v="4"/>
    <n v="84"/>
    <x v="83"/>
    <x v="2"/>
  </r>
  <r>
    <x v="0"/>
    <x v="1"/>
    <x v="2"/>
    <x v="102"/>
    <x v="2"/>
    <x v="4"/>
    <n v="87"/>
    <x v="57"/>
    <x v="2"/>
  </r>
  <r>
    <x v="0"/>
    <x v="1"/>
    <x v="2"/>
    <x v="109"/>
    <x v="11"/>
    <x v="4"/>
    <n v="124"/>
    <x v="16"/>
    <x v="2"/>
  </r>
  <r>
    <x v="0"/>
    <x v="2"/>
    <x v="2"/>
    <x v="53"/>
    <x v="0"/>
    <x v="0"/>
    <n v="110"/>
    <x v="25"/>
    <x v="2"/>
  </r>
  <r>
    <x v="0"/>
    <x v="2"/>
    <x v="2"/>
    <x v="111"/>
    <x v="1"/>
    <x v="2"/>
    <n v="91"/>
    <x v="1"/>
    <x v="2"/>
  </r>
  <r>
    <x v="0"/>
    <x v="2"/>
    <x v="2"/>
    <x v="126"/>
    <x v="1"/>
    <x v="2"/>
    <n v="89"/>
    <x v="19"/>
    <x v="2"/>
  </r>
  <r>
    <x v="0"/>
    <x v="2"/>
    <x v="2"/>
    <x v="131"/>
    <x v="1"/>
    <x v="0"/>
    <n v="75"/>
    <x v="9"/>
    <x v="2"/>
  </r>
  <r>
    <x v="0"/>
    <x v="2"/>
    <x v="2"/>
    <x v="112"/>
    <x v="1"/>
    <x v="0"/>
    <n v="117"/>
    <x v="22"/>
    <x v="2"/>
  </r>
  <r>
    <x v="0"/>
    <x v="2"/>
    <x v="2"/>
    <x v="113"/>
    <x v="15"/>
    <x v="2"/>
    <n v="110"/>
    <x v="90"/>
    <x v="2"/>
  </r>
  <r>
    <x v="0"/>
    <x v="2"/>
    <x v="2"/>
    <x v="114"/>
    <x v="15"/>
    <x v="3"/>
    <n v="102"/>
    <x v="62"/>
    <x v="2"/>
  </r>
  <r>
    <x v="0"/>
    <x v="2"/>
    <x v="2"/>
    <x v="102"/>
    <x v="2"/>
    <x v="1"/>
    <n v="77"/>
    <x v="104"/>
    <x v="2"/>
  </r>
  <r>
    <x v="0"/>
    <x v="2"/>
    <x v="2"/>
    <x v="115"/>
    <x v="17"/>
    <x v="1"/>
    <n v="88"/>
    <x v="99"/>
    <x v="2"/>
  </r>
  <r>
    <x v="0"/>
    <x v="2"/>
    <x v="2"/>
    <x v="117"/>
    <x v="3"/>
    <x v="0"/>
    <n v="91"/>
    <x v="79"/>
    <x v="2"/>
  </r>
  <r>
    <x v="0"/>
    <x v="2"/>
    <x v="2"/>
    <x v="118"/>
    <x v="4"/>
    <x v="2"/>
    <n v="98"/>
    <x v="25"/>
    <x v="2"/>
  </r>
  <r>
    <x v="0"/>
    <x v="2"/>
    <x v="2"/>
    <x v="119"/>
    <x v="14"/>
    <x v="1"/>
    <n v="134"/>
    <x v="26"/>
    <x v="2"/>
  </r>
  <r>
    <x v="0"/>
    <x v="2"/>
    <x v="2"/>
    <x v="121"/>
    <x v="6"/>
    <x v="1"/>
    <n v="127"/>
    <x v="90"/>
    <x v="2"/>
  </r>
  <r>
    <x v="0"/>
    <x v="2"/>
    <x v="2"/>
    <x v="122"/>
    <x v="8"/>
    <x v="1"/>
    <n v="122"/>
    <x v="4"/>
    <x v="2"/>
  </r>
  <r>
    <x v="0"/>
    <x v="2"/>
    <x v="2"/>
    <x v="124"/>
    <x v="10"/>
    <x v="1"/>
    <n v="94"/>
    <x v="100"/>
    <x v="2"/>
  </r>
  <r>
    <x v="0"/>
    <x v="2"/>
    <x v="2"/>
    <x v="123"/>
    <x v="10"/>
    <x v="1"/>
    <n v="94"/>
    <x v="20"/>
    <x v="2"/>
  </r>
  <r>
    <x v="0"/>
    <x v="2"/>
    <x v="2"/>
    <x v="109"/>
    <x v="11"/>
    <x v="0"/>
    <n v="136"/>
    <x v="129"/>
    <x v="2"/>
  </r>
  <r>
    <x v="0"/>
    <x v="2"/>
    <x v="2"/>
    <x v="125"/>
    <x v="13"/>
    <x v="2"/>
    <n v="79"/>
    <x v="7"/>
    <x v="2"/>
  </r>
  <r>
    <x v="0"/>
    <x v="2"/>
    <x v="2"/>
    <x v="0"/>
    <x v="0"/>
    <x v="4"/>
    <n v="72"/>
    <x v="73"/>
    <x v="2"/>
  </r>
  <r>
    <x v="0"/>
    <x v="2"/>
    <x v="2"/>
    <x v="116"/>
    <x v="16"/>
    <x v="4"/>
    <n v="82"/>
    <x v="11"/>
    <x v="2"/>
  </r>
  <r>
    <x v="0"/>
    <x v="2"/>
    <x v="2"/>
    <x v="44"/>
    <x v="14"/>
    <x v="4"/>
    <n v="88"/>
    <x v="3"/>
    <x v="2"/>
  </r>
  <r>
    <x v="0"/>
    <x v="2"/>
    <x v="2"/>
    <x v="132"/>
    <x v="12"/>
    <x v="4"/>
    <n v="90"/>
    <x v="16"/>
    <x v="2"/>
  </r>
  <r>
    <x v="0"/>
    <x v="3"/>
    <x v="2"/>
    <x v="53"/>
    <x v="0"/>
    <x v="0"/>
    <n v="100"/>
    <x v="92"/>
    <x v="2"/>
  </r>
  <r>
    <x v="0"/>
    <x v="3"/>
    <x v="2"/>
    <x v="111"/>
    <x v="1"/>
    <x v="2"/>
    <n v="89"/>
    <x v="52"/>
    <x v="2"/>
  </r>
  <r>
    <x v="0"/>
    <x v="3"/>
    <x v="2"/>
    <x v="126"/>
    <x v="1"/>
    <x v="2"/>
    <n v="94"/>
    <x v="25"/>
    <x v="2"/>
  </r>
  <r>
    <x v="0"/>
    <x v="3"/>
    <x v="2"/>
    <x v="131"/>
    <x v="1"/>
    <x v="0"/>
    <n v="75"/>
    <x v="94"/>
    <x v="2"/>
  </r>
  <r>
    <x v="0"/>
    <x v="3"/>
    <x v="2"/>
    <x v="112"/>
    <x v="1"/>
    <x v="0"/>
    <n v="128"/>
    <x v="113"/>
    <x v="2"/>
  </r>
  <r>
    <x v="0"/>
    <x v="3"/>
    <x v="2"/>
    <x v="113"/>
    <x v="15"/>
    <x v="2"/>
    <n v="113"/>
    <x v="40"/>
    <x v="2"/>
  </r>
  <r>
    <x v="0"/>
    <x v="3"/>
    <x v="2"/>
    <x v="114"/>
    <x v="15"/>
    <x v="3"/>
    <n v="106"/>
    <x v="40"/>
    <x v="2"/>
  </r>
  <r>
    <x v="0"/>
    <x v="3"/>
    <x v="2"/>
    <x v="115"/>
    <x v="17"/>
    <x v="1"/>
    <n v="90"/>
    <x v="83"/>
    <x v="2"/>
  </r>
  <r>
    <x v="0"/>
    <x v="3"/>
    <x v="2"/>
    <x v="118"/>
    <x v="4"/>
    <x v="2"/>
    <n v="100"/>
    <x v="19"/>
    <x v="2"/>
  </r>
  <r>
    <x v="0"/>
    <x v="3"/>
    <x v="2"/>
    <x v="44"/>
    <x v="14"/>
    <x v="0"/>
    <n v="86"/>
    <x v="39"/>
    <x v="2"/>
  </r>
  <r>
    <x v="0"/>
    <x v="3"/>
    <x v="2"/>
    <x v="119"/>
    <x v="14"/>
    <x v="1"/>
    <n v="125"/>
    <x v="83"/>
    <x v="2"/>
  </r>
  <r>
    <x v="0"/>
    <x v="3"/>
    <x v="2"/>
    <x v="121"/>
    <x v="6"/>
    <x v="1"/>
    <n v="125"/>
    <x v="1"/>
    <x v="2"/>
  </r>
  <r>
    <x v="0"/>
    <x v="3"/>
    <x v="2"/>
    <x v="122"/>
    <x v="8"/>
    <x v="1"/>
    <n v="109"/>
    <x v="49"/>
    <x v="2"/>
  </r>
  <r>
    <x v="0"/>
    <x v="3"/>
    <x v="2"/>
    <x v="123"/>
    <x v="10"/>
    <x v="1"/>
    <n v="94"/>
    <x v="19"/>
    <x v="2"/>
  </r>
  <r>
    <x v="0"/>
    <x v="3"/>
    <x v="2"/>
    <x v="124"/>
    <x v="10"/>
    <x v="1"/>
    <n v="95"/>
    <x v="25"/>
    <x v="2"/>
  </r>
  <r>
    <x v="0"/>
    <x v="3"/>
    <x v="2"/>
    <x v="15"/>
    <x v="11"/>
    <x v="1"/>
    <n v="81"/>
    <x v="49"/>
    <x v="2"/>
  </r>
  <r>
    <x v="0"/>
    <x v="3"/>
    <x v="2"/>
    <x v="109"/>
    <x v="11"/>
    <x v="0"/>
    <n v="135"/>
    <x v="63"/>
    <x v="2"/>
  </r>
  <r>
    <x v="0"/>
    <x v="3"/>
    <x v="2"/>
    <x v="125"/>
    <x v="13"/>
    <x v="2"/>
    <n v="81"/>
    <x v="85"/>
    <x v="2"/>
  </r>
  <r>
    <x v="0"/>
    <x v="3"/>
    <x v="2"/>
    <x v="116"/>
    <x v="16"/>
    <x v="4"/>
    <n v="79"/>
    <x v="39"/>
    <x v="2"/>
  </r>
  <r>
    <x v="0"/>
    <x v="3"/>
    <x v="2"/>
    <x v="117"/>
    <x v="3"/>
    <x v="4"/>
    <n v="88"/>
    <x v="0"/>
    <x v="2"/>
  </r>
  <r>
    <x v="0"/>
    <x v="3"/>
    <x v="2"/>
    <x v="133"/>
    <x v="11"/>
    <x v="4"/>
    <n v="85"/>
    <x v="94"/>
    <x v="2"/>
  </r>
  <r>
    <x v="0"/>
    <x v="3"/>
    <x v="2"/>
    <x v="132"/>
    <x v="12"/>
    <x v="4"/>
    <n v="102"/>
    <x v="16"/>
    <x v="2"/>
  </r>
  <r>
    <x v="0"/>
    <x v="4"/>
    <x v="2"/>
    <x v="53"/>
    <x v="0"/>
    <x v="0"/>
    <n v="97"/>
    <x v="49"/>
    <x v="2"/>
  </r>
  <r>
    <x v="0"/>
    <x v="4"/>
    <x v="2"/>
    <x v="111"/>
    <x v="1"/>
    <x v="2"/>
    <n v="90"/>
    <x v="19"/>
    <x v="2"/>
  </r>
  <r>
    <x v="0"/>
    <x v="4"/>
    <x v="2"/>
    <x v="126"/>
    <x v="1"/>
    <x v="2"/>
    <n v="91"/>
    <x v="74"/>
    <x v="2"/>
  </r>
  <r>
    <x v="0"/>
    <x v="4"/>
    <x v="2"/>
    <x v="131"/>
    <x v="1"/>
    <x v="0"/>
    <n v="77"/>
    <x v="102"/>
    <x v="2"/>
  </r>
  <r>
    <x v="0"/>
    <x v="4"/>
    <x v="2"/>
    <x v="112"/>
    <x v="1"/>
    <x v="0"/>
    <n v="134"/>
    <x v="20"/>
    <x v="2"/>
  </r>
  <r>
    <x v="0"/>
    <x v="4"/>
    <x v="2"/>
    <x v="113"/>
    <x v="15"/>
    <x v="2"/>
    <n v="109"/>
    <x v="21"/>
    <x v="2"/>
  </r>
  <r>
    <x v="0"/>
    <x v="4"/>
    <x v="2"/>
    <x v="114"/>
    <x v="15"/>
    <x v="3"/>
    <n v="101"/>
    <x v="0"/>
    <x v="2"/>
  </r>
  <r>
    <x v="0"/>
    <x v="4"/>
    <x v="2"/>
    <x v="115"/>
    <x v="17"/>
    <x v="1"/>
    <n v="93"/>
    <x v="47"/>
    <x v="2"/>
  </r>
  <r>
    <x v="0"/>
    <x v="4"/>
    <x v="2"/>
    <x v="118"/>
    <x v="4"/>
    <x v="2"/>
    <n v="100"/>
    <x v="42"/>
    <x v="2"/>
  </r>
  <r>
    <x v="0"/>
    <x v="4"/>
    <x v="2"/>
    <x v="44"/>
    <x v="14"/>
    <x v="0"/>
    <n v="83"/>
    <x v="77"/>
    <x v="2"/>
  </r>
  <r>
    <x v="0"/>
    <x v="4"/>
    <x v="2"/>
    <x v="119"/>
    <x v="14"/>
    <x v="1"/>
    <n v="123"/>
    <x v="20"/>
    <x v="2"/>
  </r>
  <r>
    <x v="0"/>
    <x v="4"/>
    <x v="2"/>
    <x v="121"/>
    <x v="6"/>
    <x v="1"/>
    <n v="130"/>
    <x v="90"/>
    <x v="2"/>
  </r>
  <r>
    <x v="0"/>
    <x v="4"/>
    <x v="2"/>
    <x v="122"/>
    <x v="8"/>
    <x v="1"/>
    <n v="113"/>
    <x v="38"/>
    <x v="2"/>
  </r>
  <r>
    <x v="0"/>
    <x v="4"/>
    <x v="2"/>
    <x v="123"/>
    <x v="10"/>
    <x v="1"/>
    <n v="93"/>
    <x v="43"/>
    <x v="2"/>
  </r>
  <r>
    <x v="0"/>
    <x v="4"/>
    <x v="2"/>
    <x v="124"/>
    <x v="10"/>
    <x v="1"/>
    <n v="92"/>
    <x v="55"/>
    <x v="2"/>
  </r>
  <r>
    <x v="0"/>
    <x v="4"/>
    <x v="2"/>
    <x v="109"/>
    <x v="11"/>
    <x v="0"/>
    <n v="131"/>
    <x v="55"/>
    <x v="2"/>
  </r>
  <r>
    <x v="0"/>
    <x v="4"/>
    <x v="2"/>
    <x v="132"/>
    <x v="12"/>
    <x v="1"/>
    <n v="109"/>
    <x v="18"/>
    <x v="2"/>
  </r>
  <r>
    <x v="0"/>
    <x v="4"/>
    <x v="2"/>
    <x v="125"/>
    <x v="13"/>
    <x v="2"/>
    <n v="75"/>
    <x v="14"/>
    <x v="2"/>
  </r>
  <r>
    <x v="0"/>
    <x v="4"/>
    <x v="2"/>
    <x v="116"/>
    <x v="16"/>
    <x v="4"/>
    <n v="86"/>
    <x v="60"/>
    <x v="2"/>
  </r>
  <r>
    <x v="0"/>
    <x v="4"/>
    <x v="2"/>
    <x v="134"/>
    <x v="3"/>
    <x v="4"/>
    <n v="83"/>
    <x v="3"/>
    <x v="2"/>
  </r>
  <r>
    <x v="0"/>
    <x v="4"/>
    <x v="2"/>
    <x v="117"/>
    <x v="3"/>
    <x v="4"/>
    <n v="79"/>
    <x v="46"/>
    <x v="2"/>
  </r>
  <r>
    <x v="0"/>
    <x v="4"/>
    <x v="2"/>
    <x v="133"/>
    <x v="11"/>
    <x v="4"/>
    <n v="89"/>
    <x v="85"/>
    <x v="2"/>
  </r>
  <r>
    <x v="0"/>
    <x v="5"/>
    <x v="2"/>
    <x v="111"/>
    <x v="1"/>
    <x v="2"/>
    <n v="79"/>
    <x v="91"/>
    <x v="2"/>
  </r>
  <r>
    <x v="0"/>
    <x v="5"/>
    <x v="2"/>
    <x v="112"/>
    <x v="1"/>
    <x v="0"/>
    <n v="135"/>
    <x v="9"/>
    <x v="2"/>
  </r>
  <r>
    <x v="0"/>
    <x v="5"/>
    <x v="2"/>
    <x v="131"/>
    <x v="1"/>
    <x v="0"/>
    <n v="80"/>
    <x v="42"/>
    <x v="2"/>
  </r>
  <r>
    <x v="0"/>
    <x v="5"/>
    <x v="2"/>
    <x v="113"/>
    <x v="15"/>
    <x v="2"/>
    <n v="110"/>
    <x v="20"/>
    <x v="2"/>
  </r>
  <r>
    <x v="0"/>
    <x v="5"/>
    <x v="2"/>
    <x v="114"/>
    <x v="15"/>
    <x v="3"/>
    <n v="101"/>
    <x v="52"/>
    <x v="2"/>
  </r>
  <r>
    <x v="0"/>
    <x v="5"/>
    <x v="2"/>
    <x v="115"/>
    <x v="17"/>
    <x v="1"/>
    <n v="89"/>
    <x v="77"/>
    <x v="2"/>
  </r>
  <r>
    <x v="0"/>
    <x v="5"/>
    <x v="2"/>
    <x v="116"/>
    <x v="16"/>
    <x v="2"/>
    <n v="87"/>
    <x v="30"/>
    <x v="2"/>
  </r>
  <r>
    <x v="0"/>
    <x v="5"/>
    <x v="2"/>
    <x v="134"/>
    <x v="3"/>
    <x v="2"/>
    <n v="91"/>
    <x v="131"/>
    <x v="2"/>
  </r>
  <r>
    <x v="0"/>
    <x v="5"/>
    <x v="2"/>
    <x v="118"/>
    <x v="4"/>
    <x v="2"/>
    <n v="103"/>
    <x v="47"/>
    <x v="2"/>
  </r>
  <r>
    <x v="0"/>
    <x v="5"/>
    <x v="2"/>
    <x v="119"/>
    <x v="14"/>
    <x v="1"/>
    <n v="109"/>
    <x v="82"/>
    <x v="2"/>
  </r>
  <r>
    <x v="0"/>
    <x v="5"/>
    <x v="2"/>
    <x v="121"/>
    <x v="6"/>
    <x v="1"/>
    <n v="116"/>
    <x v="28"/>
    <x v="2"/>
  </r>
  <r>
    <x v="0"/>
    <x v="5"/>
    <x v="2"/>
    <x v="120"/>
    <x v="6"/>
    <x v="0"/>
    <n v="84"/>
    <x v="21"/>
    <x v="2"/>
  </r>
  <r>
    <x v="0"/>
    <x v="5"/>
    <x v="2"/>
    <x v="122"/>
    <x v="8"/>
    <x v="1"/>
    <n v="101"/>
    <x v="19"/>
    <x v="2"/>
  </r>
  <r>
    <x v="0"/>
    <x v="5"/>
    <x v="2"/>
    <x v="123"/>
    <x v="10"/>
    <x v="1"/>
    <n v="92"/>
    <x v="31"/>
    <x v="2"/>
  </r>
  <r>
    <x v="0"/>
    <x v="5"/>
    <x v="2"/>
    <x v="124"/>
    <x v="10"/>
    <x v="1"/>
    <n v="81"/>
    <x v="88"/>
    <x v="2"/>
  </r>
  <r>
    <x v="0"/>
    <x v="5"/>
    <x v="2"/>
    <x v="109"/>
    <x v="11"/>
    <x v="0"/>
    <n v="115"/>
    <x v="40"/>
    <x v="2"/>
  </r>
  <r>
    <x v="0"/>
    <x v="5"/>
    <x v="2"/>
    <x v="133"/>
    <x v="11"/>
    <x v="0"/>
    <n v="91"/>
    <x v="91"/>
    <x v="2"/>
  </r>
  <r>
    <x v="0"/>
    <x v="5"/>
    <x v="2"/>
    <x v="132"/>
    <x v="12"/>
    <x v="1"/>
    <n v="93"/>
    <x v="51"/>
    <x v="2"/>
  </r>
  <r>
    <x v="0"/>
    <x v="5"/>
    <x v="2"/>
    <x v="53"/>
    <x v="0"/>
    <x v="4"/>
    <n v="95"/>
    <x v="88"/>
    <x v="2"/>
  </r>
  <r>
    <x v="0"/>
    <x v="5"/>
    <x v="2"/>
    <x v="126"/>
    <x v="1"/>
    <x v="4"/>
    <n v="92"/>
    <x v="52"/>
    <x v="2"/>
  </r>
  <r>
    <x v="0"/>
    <x v="5"/>
    <x v="2"/>
    <x v="44"/>
    <x v="14"/>
    <x v="4"/>
    <n v="83"/>
    <x v="16"/>
    <x v="2"/>
  </r>
  <r>
    <x v="0"/>
    <x v="5"/>
    <x v="2"/>
    <x v="125"/>
    <x v="13"/>
    <x v="4"/>
    <n v="72"/>
    <x v="9"/>
    <x v="2"/>
  </r>
  <r>
    <x v="0"/>
    <x v="6"/>
    <x v="2"/>
    <x v="111"/>
    <x v="1"/>
    <x v="2"/>
    <n v="83"/>
    <x v="10"/>
    <x v="2"/>
  </r>
  <r>
    <x v="0"/>
    <x v="6"/>
    <x v="2"/>
    <x v="131"/>
    <x v="1"/>
    <x v="0"/>
    <n v="70"/>
    <x v="100"/>
    <x v="2"/>
  </r>
  <r>
    <x v="0"/>
    <x v="6"/>
    <x v="2"/>
    <x v="126"/>
    <x v="1"/>
    <x v="2"/>
    <n v="88"/>
    <x v="6"/>
    <x v="2"/>
  </r>
  <r>
    <x v="0"/>
    <x v="6"/>
    <x v="2"/>
    <x v="112"/>
    <x v="1"/>
    <x v="0"/>
    <n v="135"/>
    <x v="35"/>
    <x v="2"/>
  </r>
  <r>
    <x v="0"/>
    <x v="6"/>
    <x v="2"/>
    <x v="113"/>
    <x v="15"/>
    <x v="2"/>
    <n v="110"/>
    <x v="60"/>
    <x v="2"/>
  </r>
  <r>
    <x v="0"/>
    <x v="6"/>
    <x v="2"/>
    <x v="114"/>
    <x v="15"/>
    <x v="3"/>
    <n v="86"/>
    <x v="71"/>
    <x v="2"/>
  </r>
  <r>
    <x v="0"/>
    <x v="6"/>
    <x v="2"/>
    <x v="134"/>
    <x v="3"/>
    <x v="2"/>
    <n v="100"/>
    <x v="25"/>
    <x v="2"/>
  </r>
  <r>
    <x v="0"/>
    <x v="6"/>
    <x v="2"/>
    <x v="117"/>
    <x v="3"/>
    <x v="0"/>
    <n v="77"/>
    <x v="9"/>
    <x v="2"/>
  </r>
  <r>
    <x v="0"/>
    <x v="6"/>
    <x v="2"/>
    <x v="118"/>
    <x v="4"/>
    <x v="2"/>
    <n v="101"/>
    <x v="10"/>
    <x v="2"/>
  </r>
  <r>
    <x v="0"/>
    <x v="6"/>
    <x v="2"/>
    <x v="119"/>
    <x v="14"/>
    <x v="1"/>
    <n v="103"/>
    <x v="72"/>
    <x v="2"/>
  </r>
  <r>
    <x v="0"/>
    <x v="6"/>
    <x v="2"/>
    <x v="44"/>
    <x v="14"/>
    <x v="0"/>
    <n v="81"/>
    <x v="17"/>
    <x v="2"/>
  </r>
  <r>
    <x v="0"/>
    <x v="6"/>
    <x v="2"/>
    <x v="121"/>
    <x v="6"/>
    <x v="1"/>
    <n v="99"/>
    <x v="39"/>
    <x v="2"/>
  </r>
  <r>
    <x v="0"/>
    <x v="6"/>
    <x v="2"/>
    <x v="67"/>
    <x v="7"/>
    <x v="1"/>
    <n v="77"/>
    <x v="2"/>
    <x v="2"/>
  </r>
  <r>
    <x v="0"/>
    <x v="6"/>
    <x v="2"/>
    <x v="122"/>
    <x v="8"/>
    <x v="1"/>
    <n v="99"/>
    <x v="8"/>
    <x v="2"/>
  </r>
  <r>
    <x v="0"/>
    <x v="6"/>
    <x v="2"/>
    <x v="123"/>
    <x v="10"/>
    <x v="1"/>
    <n v="87"/>
    <x v="31"/>
    <x v="2"/>
  </r>
  <r>
    <x v="0"/>
    <x v="6"/>
    <x v="2"/>
    <x v="135"/>
    <x v="10"/>
    <x v="1"/>
    <n v="66"/>
    <x v="61"/>
    <x v="2"/>
  </r>
  <r>
    <x v="0"/>
    <x v="6"/>
    <x v="2"/>
    <x v="109"/>
    <x v="11"/>
    <x v="0"/>
    <n v="107"/>
    <x v="82"/>
    <x v="2"/>
  </r>
  <r>
    <x v="0"/>
    <x v="6"/>
    <x v="2"/>
    <x v="132"/>
    <x v="12"/>
    <x v="1"/>
    <n v="81"/>
    <x v="86"/>
    <x v="2"/>
  </r>
  <r>
    <x v="0"/>
    <x v="6"/>
    <x v="2"/>
    <x v="115"/>
    <x v="17"/>
    <x v="4"/>
    <n v="89"/>
    <x v="16"/>
    <x v="2"/>
  </r>
  <r>
    <x v="0"/>
    <x v="6"/>
    <x v="2"/>
    <x v="116"/>
    <x v="16"/>
    <x v="4"/>
    <n v="85"/>
    <x v="7"/>
    <x v="2"/>
  </r>
  <r>
    <x v="0"/>
    <x v="6"/>
    <x v="2"/>
    <x v="133"/>
    <x v="11"/>
    <x v="4"/>
    <n v="101"/>
    <x v="10"/>
    <x v="2"/>
  </r>
  <r>
    <x v="0"/>
    <x v="6"/>
    <x v="2"/>
    <x v="125"/>
    <x v="13"/>
    <x v="4"/>
    <n v="73"/>
    <x v="42"/>
    <x v="2"/>
  </r>
  <r>
    <x v="0"/>
    <x v="7"/>
    <x v="2"/>
    <x v="111"/>
    <x v="1"/>
    <x v="2"/>
    <n v="80"/>
    <x v="17"/>
    <x v="2"/>
  </r>
  <r>
    <x v="0"/>
    <x v="7"/>
    <x v="2"/>
    <x v="112"/>
    <x v="1"/>
    <x v="1"/>
    <n v="121"/>
    <x v="82"/>
    <x v="2"/>
  </r>
  <r>
    <x v="0"/>
    <x v="7"/>
    <x v="2"/>
    <x v="126"/>
    <x v="1"/>
    <x v="2"/>
    <n v="83"/>
    <x v="11"/>
    <x v="2"/>
  </r>
  <r>
    <x v="0"/>
    <x v="7"/>
    <x v="2"/>
    <x v="114"/>
    <x v="15"/>
    <x v="3"/>
    <n v="81"/>
    <x v="102"/>
    <x v="2"/>
  </r>
  <r>
    <x v="0"/>
    <x v="7"/>
    <x v="2"/>
    <x v="113"/>
    <x v="15"/>
    <x v="1"/>
    <n v="108"/>
    <x v="40"/>
    <x v="2"/>
  </r>
  <r>
    <x v="0"/>
    <x v="7"/>
    <x v="2"/>
    <x v="134"/>
    <x v="3"/>
    <x v="2"/>
    <n v="102"/>
    <x v="102"/>
    <x v="2"/>
  </r>
  <r>
    <x v="0"/>
    <x v="7"/>
    <x v="2"/>
    <x v="118"/>
    <x v="4"/>
    <x v="2"/>
    <n v="101"/>
    <x v="35"/>
    <x v="2"/>
  </r>
  <r>
    <x v="0"/>
    <x v="7"/>
    <x v="2"/>
    <x v="119"/>
    <x v="14"/>
    <x v="1"/>
    <n v="98"/>
    <x v="53"/>
    <x v="2"/>
  </r>
  <r>
    <x v="0"/>
    <x v="7"/>
    <x v="2"/>
    <x v="44"/>
    <x v="14"/>
    <x v="0"/>
    <n v="73"/>
    <x v="23"/>
    <x v="2"/>
  </r>
  <r>
    <x v="0"/>
    <x v="7"/>
    <x v="2"/>
    <x v="120"/>
    <x v="6"/>
    <x v="0"/>
    <n v="93"/>
    <x v="63"/>
    <x v="2"/>
  </r>
  <r>
    <x v="0"/>
    <x v="7"/>
    <x v="2"/>
    <x v="121"/>
    <x v="6"/>
    <x v="1"/>
    <n v="87"/>
    <x v="33"/>
    <x v="2"/>
  </r>
  <r>
    <x v="0"/>
    <x v="7"/>
    <x v="2"/>
    <x v="67"/>
    <x v="7"/>
    <x v="1"/>
    <n v="81"/>
    <x v="4"/>
    <x v="2"/>
  </r>
  <r>
    <x v="0"/>
    <x v="7"/>
    <x v="2"/>
    <x v="122"/>
    <x v="8"/>
    <x v="1"/>
    <n v="100"/>
    <x v="35"/>
    <x v="2"/>
  </r>
  <r>
    <x v="0"/>
    <x v="7"/>
    <x v="2"/>
    <x v="123"/>
    <x v="10"/>
    <x v="1"/>
    <n v="82"/>
    <x v="24"/>
    <x v="2"/>
  </r>
  <r>
    <x v="0"/>
    <x v="7"/>
    <x v="2"/>
    <x v="109"/>
    <x v="11"/>
    <x v="0"/>
    <n v="89"/>
    <x v="7"/>
    <x v="2"/>
  </r>
  <r>
    <x v="0"/>
    <x v="7"/>
    <x v="2"/>
    <x v="136"/>
    <x v="11"/>
    <x v="0"/>
    <n v="116"/>
    <x v="75"/>
    <x v="2"/>
  </r>
  <r>
    <x v="0"/>
    <x v="7"/>
    <x v="2"/>
    <x v="133"/>
    <x v="11"/>
    <x v="0"/>
    <n v="91"/>
    <x v="13"/>
    <x v="2"/>
  </r>
  <r>
    <x v="0"/>
    <x v="7"/>
    <x v="2"/>
    <x v="125"/>
    <x v="13"/>
    <x v="2"/>
    <n v="81"/>
    <x v="37"/>
    <x v="2"/>
  </r>
  <r>
    <x v="0"/>
    <x v="7"/>
    <x v="2"/>
    <x v="131"/>
    <x v="1"/>
    <x v="4"/>
    <n v="66"/>
    <x v="88"/>
    <x v="2"/>
  </r>
  <r>
    <x v="0"/>
    <x v="7"/>
    <x v="2"/>
    <x v="115"/>
    <x v="17"/>
    <x v="4"/>
    <n v="89"/>
    <x v="16"/>
    <x v="2"/>
  </r>
  <r>
    <x v="0"/>
    <x v="7"/>
    <x v="2"/>
    <x v="117"/>
    <x v="3"/>
    <x v="4"/>
    <n v="82"/>
    <x v="30"/>
    <x v="2"/>
  </r>
  <r>
    <x v="0"/>
    <x v="7"/>
    <x v="2"/>
    <x v="132"/>
    <x v="12"/>
    <x v="4"/>
    <n v="86"/>
    <x v="94"/>
    <x v="2"/>
  </r>
  <r>
    <x v="0"/>
    <x v="8"/>
    <x v="2"/>
    <x v="111"/>
    <x v="1"/>
    <x v="2"/>
    <n v="81"/>
    <x v="33"/>
    <x v="2"/>
  </r>
  <r>
    <x v="0"/>
    <x v="8"/>
    <x v="2"/>
    <x v="112"/>
    <x v="1"/>
    <x v="1"/>
    <n v="108"/>
    <x v="83"/>
    <x v="2"/>
  </r>
  <r>
    <x v="0"/>
    <x v="8"/>
    <x v="2"/>
    <x v="126"/>
    <x v="1"/>
    <x v="2"/>
    <n v="75"/>
    <x v="74"/>
    <x v="2"/>
  </r>
  <r>
    <x v="0"/>
    <x v="8"/>
    <x v="2"/>
    <x v="114"/>
    <x v="15"/>
    <x v="3"/>
    <n v="77"/>
    <x v="1"/>
    <x v="2"/>
  </r>
  <r>
    <x v="0"/>
    <x v="8"/>
    <x v="2"/>
    <x v="113"/>
    <x v="15"/>
    <x v="1"/>
    <n v="108"/>
    <x v="72"/>
    <x v="2"/>
  </r>
  <r>
    <x v="0"/>
    <x v="8"/>
    <x v="2"/>
    <x v="115"/>
    <x v="17"/>
    <x v="1"/>
    <n v="91"/>
    <x v="27"/>
    <x v="2"/>
  </r>
  <r>
    <x v="0"/>
    <x v="8"/>
    <x v="2"/>
    <x v="134"/>
    <x v="3"/>
    <x v="2"/>
    <n v="100"/>
    <x v="17"/>
    <x v="2"/>
  </r>
  <r>
    <x v="0"/>
    <x v="8"/>
    <x v="2"/>
    <x v="117"/>
    <x v="3"/>
    <x v="0"/>
    <n v="78"/>
    <x v="28"/>
    <x v="2"/>
  </r>
  <r>
    <x v="0"/>
    <x v="8"/>
    <x v="2"/>
    <x v="118"/>
    <x v="4"/>
    <x v="2"/>
    <n v="104"/>
    <x v="72"/>
    <x v="2"/>
  </r>
  <r>
    <x v="0"/>
    <x v="8"/>
    <x v="2"/>
    <x v="119"/>
    <x v="14"/>
    <x v="1"/>
    <n v="110"/>
    <x v="103"/>
    <x v="2"/>
  </r>
  <r>
    <x v="0"/>
    <x v="8"/>
    <x v="2"/>
    <x v="122"/>
    <x v="8"/>
    <x v="1"/>
    <n v="105"/>
    <x v="24"/>
    <x v="2"/>
  </r>
  <r>
    <x v="0"/>
    <x v="8"/>
    <x v="2"/>
    <x v="123"/>
    <x v="10"/>
    <x v="1"/>
    <n v="82"/>
    <x v="4"/>
    <x v="2"/>
  </r>
  <r>
    <x v="0"/>
    <x v="8"/>
    <x v="2"/>
    <x v="136"/>
    <x v="11"/>
    <x v="0"/>
    <n v="118"/>
    <x v="2"/>
    <x v="2"/>
  </r>
  <r>
    <x v="0"/>
    <x v="8"/>
    <x v="2"/>
    <x v="109"/>
    <x v="11"/>
    <x v="0"/>
    <n v="85"/>
    <x v="17"/>
    <x v="2"/>
  </r>
  <r>
    <x v="0"/>
    <x v="8"/>
    <x v="2"/>
    <x v="133"/>
    <x v="11"/>
    <x v="0"/>
    <n v="95"/>
    <x v="67"/>
    <x v="2"/>
  </r>
  <r>
    <x v="0"/>
    <x v="8"/>
    <x v="2"/>
    <x v="132"/>
    <x v="12"/>
    <x v="1"/>
    <n v="88"/>
    <x v="24"/>
    <x v="2"/>
  </r>
  <r>
    <x v="0"/>
    <x v="8"/>
    <x v="2"/>
    <x v="49"/>
    <x v="12"/>
    <x v="0"/>
    <n v="78"/>
    <x v="88"/>
    <x v="2"/>
  </r>
  <r>
    <x v="0"/>
    <x v="8"/>
    <x v="2"/>
    <x v="125"/>
    <x v="13"/>
    <x v="2"/>
    <n v="77"/>
    <x v="39"/>
    <x v="2"/>
  </r>
  <r>
    <x v="0"/>
    <x v="8"/>
    <x v="2"/>
    <x v="121"/>
    <x v="6"/>
    <x v="4"/>
    <n v="87"/>
    <x v="16"/>
    <x v="2"/>
  </r>
  <r>
    <x v="0"/>
    <x v="8"/>
    <x v="2"/>
    <x v="120"/>
    <x v="6"/>
    <x v="4"/>
    <n v="93"/>
    <x v="16"/>
    <x v="2"/>
  </r>
  <r>
    <x v="0"/>
    <x v="8"/>
    <x v="2"/>
    <x v="67"/>
    <x v="7"/>
    <x v="4"/>
    <n v="81"/>
    <x v="16"/>
    <x v="2"/>
  </r>
  <r>
    <x v="0"/>
    <x v="8"/>
    <x v="2"/>
    <x v="137"/>
    <x v="13"/>
    <x v="4"/>
    <n v="51"/>
    <x v="16"/>
    <x v="2"/>
  </r>
  <r>
    <x v="0"/>
    <x v="9"/>
    <x v="2"/>
    <x v="111"/>
    <x v="1"/>
    <x v="2"/>
    <n v="79"/>
    <x v="83"/>
    <x v="2"/>
  </r>
  <r>
    <x v="0"/>
    <x v="9"/>
    <x v="2"/>
    <x v="112"/>
    <x v="1"/>
    <x v="0"/>
    <n v="98"/>
    <x v="21"/>
    <x v="2"/>
  </r>
  <r>
    <x v="0"/>
    <x v="9"/>
    <x v="2"/>
    <x v="114"/>
    <x v="15"/>
    <x v="3"/>
    <n v="87"/>
    <x v="20"/>
    <x v="2"/>
  </r>
  <r>
    <x v="0"/>
    <x v="9"/>
    <x v="2"/>
    <x v="113"/>
    <x v="15"/>
    <x v="2"/>
    <n v="114"/>
    <x v="99"/>
    <x v="2"/>
  </r>
  <r>
    <x v="0"/>
    <x v="9"/>
    <x v="2"/>
    <x v="115"/>
    <x v="17"/>
    <x v="1"/>
    <n v="94"/>
    <x v="95"/>
    <x v="2"/>
  </r>
  <r>
    <x v="0"/>
    <x v="9"/>
    <x v="2"/>
    <x v="138"/>
    <x v="16"/>
    <x v="0"/>
    <n v="85"/>
    <x v="58"/>
    <x v="2"/>
  </r>
  <r>
    <x v="0"/>
    <x v="9"/>
    <x v="2"/>
    <x v="134"/>
    <x v="3"/>
    <x v="2"/>
    <n v="103"/>
    <x v="62"/>
    <x v="2"/>
  </r>
  <r>
    <x v="0"/>
    <x v="9"/>
    <x v="2"/>
    <x v="118"/>
    <x v="4"/>
    <x v="2"/>
    <n v="87"/>
    <x v="132"/>
    <x v="2"/>
  </r>
  <r>
    <x v="0"/>
    <x v="9"/>
    <x v="2"/>
    <x v="119"/>
    <x v="14"/>
    <x v="1"/>
    <n v="118"/>
    <x v="133"/>
    <x v="2"/>
  </r>
  <r>
    <x v="0"/>
    <x v="9"/>
    <x v="2"/>
    <x v="84"/>
    <x v="14"/>
    <x v="1"/>
    <n v="97"/>
    <x v="53"/>
    <x v="2"/>
  </r>
  <r>
    <x v="0"/>
    <x v="9"/>
    <x v="2"/>
    <x v="120"/>
    <x v="6"/>
    <x v="0"/>
    <n v="98"/>
    <x v="35"/>
    <x v="2"/>
  </r>
  <r>
    <x v="0"/>
    <x v="9"/>
    <x v="2"/>
    <x v="121"/>
    <x v="6"/>
    <x v="1"/>
    <n v="91"/>
    <x v="72"/>
    <x v="2"/>
  </r>
  <r>
    <x v="0"/>
    <x v="9"/>
    <x v="2"/>
    <x v="67"/>
    <x v="7"/>
    <x v="1"/>
    <n v="75"/>
    <x v="50"/>
    <x v="2"/>
  </r>
  <r>
    <x v="0"/>
    <x v="9"/>
    <x v="2"/>
    <x v="122"/>
    <x v="8"/>
    <x v="1"/>
    <n v="102"/>
    <x v="12"/>
    <x v="2"/>
  </r>
  <r>
    <x v="0"/>
    <x v="9"/>
    <x v="2"/>
    <x v="123"/>
    <x v="10"/>
    <x v="1"/>
    <n v="83"/>
    <x v="57"/>
    <x v="2"/>
  </r>
  <r>
    <x v="0"/>
    <x v="9"/>
    <x v="2"/>
    <x v="136"/>
    <x v="11"/>
    <x v="0"/>
    <n v="121"/>
    <x v="91"/>
    <x v="2"/>
  </r>
  <r>
    <x v="0"/>
    <x v="9"/>
    <x v="2"/>
    <x v="133"/>
    <x v="11"/>
    <x v="0"/>
    <n v="92"/>
    <x v="94"/>
    <x v="2"/>
  </r>
  <r>
    <x v="0"/>
    <x v="9"/>
    <x v="2"/>
    <x v="125"/>
    <x v="13"/>
    <x v="2"/>
    <n v="81"/>
    <x v="30"/>
    <x v="2"/>
  </r>
  <r>
    <x v="0"/>
    <x v="9"/>
    <x v="2"/>
    <x v="126"/>
    <x v="1"/>
    <x v="4"/>
    <n v="76"/>
    <x v="77"/>
    <x v="2"/>
  </r>
  <r>
    <x v="0"/>
    <x v="9"/>
    <x v="2"/>
    <x v="109"/>
    <x v="11"/>
    <x v="4"/>
    <n v="85"/>
    <x v="16"/>
    <x v="2"/>
  </r>
  <r>
    <x v="0"/>
    <x v="9"/>
    <x v="2"/>
    <x v="132"/>
    <x v="12"/>
    <x v="4"/>
    <n v="86"/>
    <x v="72"/>
    <x v="2"/>
  </r>
  <r>
    <x v="0"/>
    <x v="9"/>
    <x v="2"/>
    <x v="137"/>
    <x v="13"/>
    <x v="4"/>
    <n v="51"/>
    <x v="16"/>
    <x v="2"/>
  </r>
  <r>
    <x v="0"/>
    <x v="10"/>
    <x v="2"/>
    <x v="111"/>
    <x v="1"/>
    <x v="2"/>
    <n v="79"/>
    <x v="16"/>
    <x v="2"/>
  </r>
  <r>
    <x v="0"/>
    <x v="10"/>
    <x v="2"/>
    <x v="112"/>
    <x v="1"/>
    <x v="0"/>
    <n v="98"/>
    <x v="16"/>
    <x v="2"/>
  </r>
  <r>
    <x v="0"/>
    <x v="10"/>
    <x v="2"/>
    <x v="114"/>
    <x v="15"/>
    <x v="3"/>
    <n v="90"/>
    <x v="19"/>
    <x v="2"/>
  </r>
  <r>
    <x v="0"/>
    <x v="10"/>
    <x v="2"/>
    <x v="113"/>
    <x v="15"/>
    <x v="2"/>
    <n v="111"/>
    <x v="62"/>
    <x v="2"/>
  </r>
  <r>
    <x v="0"/>
    <x v="10"/>
    <x v="2"/>
    <x v="139"/>
    <x v="16"/>
    <x v="2"/>
    <n v="84"/>
    <x v="0"/>
    <x v="2"/>
  </r>
  <r>
    <x v="0"/>
    <x v="10"/>
    <x v="2"/>
    <x v="134"/>
    <x v="3"/>
    <x v="2"/>
    <n v="103"/>
    <x v="16"/>
    <x v="2"/>
  </r>
  <r>
    <x v="0"/>
    <x v="10"/>
    <x v="2"/>
    <x v="119"/>
    <x v="14"/>
    <x v="1"/>
    <n v="135"/>
    <x v="59"/>
    <x v="2"/>
  </r>
  <r>
    <x v="0"/>
    <x v="10"/>
    <x v="2"/>
    <x v="84"/>
    <x v="14"/>
    <x v="1"/>
    <n v="107"/>
    <x v="35"/>
    <x v="2"/>
  </r>
  <r>
    <x v="0"/>
    <x v="10"/>
    <x v="2"/>
    <x v="120"/>
    <x v="6"/>
    <x v="0"/>
    <n v="98"/>
    <x v="19"/>
    <x v="2"/>
  </r>
  <r>
    <x v="0"/>
    <x v="10"/>
    <x v="2"/>
    <x v="121"/>
    <x v="6"/>
    <x v="1"/>
    <n v="87"/>
    <x v="62"/>
    <x v="2"/>
  </r>
  <r>
    <x v="0"/>
    <x v="10"/>
    <x v="2"/>
    <x v="67"/>
    <x v="7"/>
    <x v="1"/>
    <n v="82"/>
    <x v="40"/>
    <x v="2"/>
  </r>
  <r>
    <x v="0"/>
    <x v="10"/>
    <x v="2"/>
    <x v="122"/>
    <x v="8"/>
    <x v="1"/>
    <n v="99"/>
    <x v="52"/>
    <x v="2"/>
  </r>
  <r>
    <x v="0"/>
    <x v="10"/>
    <x v="2"/>
    <x v="123"/>
    <x v="10"/>
    <x v="1"/>
    <n v="87"/>
    <x v="134"/>
    <x v="2"/>
  </r>
  <r>
    <x v="0"/>
    <x v="10"/>
    <x v="2"/>
    <x v="136"/>
    <x v="11"/>
    <x v="0"/>
    <n v="121"/>
    <x v="16"/>
    <x v="2"/>
  </r>
  <r>
    <x v="0"/>
    <x v="10"/>
    <x v="2"/>
    <x v="109"/>
    <x v="11"/>
    <x v="0"/>
    <n v="85"/>
    <x v="16"/>
    <x v="2"/>
  </r>
  <r>
    <x v="0"/>
    <x v="10"/>
    <x v="2"/>
    <x v="133"/>
    <x v="11"/>
    <x v="0"/>
    <n v="92"/>
    <x v="16"/>
    <x v="2"/>
  </r>
  <r>
    <x v="0"/>
    <x v="10"/>
    <x v="2"/>
    <x v="132"/>
    <x v="12"/>
    <x v="1"/>
    <n v="87"/>
    <x v="17"/>
    <x v="2"/>
  </r>
  <r>
    <x v="0"/>
    <x v="10"/>
    <x v="2"/>
    <x v="125"/>
    <x v="13"/>
    <x v="2"/>
    <n v="79"/>
    <x v="96"/>
    <x v="2"/>
  </r>
  <r>
    <x v="0"/>
    <x v="10"/>
    <x v="2"/>
    <x v="115"/>
    <x v="17"/>
    <x v="4"/>
    <n v="94"/>
    <x v="16"/>
    <x v="2"/>
  </r>
  <r>
    <x v="0"/>
    <x v="10"/>
    <x v="2"/>
    <x v="118"/>
    <x v="4"/>
    <x v="4"/>
    <n v="87"/>
    <x v="16"/>
    <x v="2"/>
  </r>
  <r>
    <x v="0"/>
    <x v="10"/>
    <x v="2"/>
    <x v="140"/>
    <x v="8"/>
    <x v="4"/>
    <n v="73"/>
    <x v="39"/>
    <x v="2"/>
  </r>
  <r>
    <x v="0"/>
    <x v="10"/>
    <x v="2"/>
    <x v="137"/>
    <x v="13"/>
    <x v="4"/>
    <n v="51"/>
    <x v="16"/>
    <x v="2"/>
  </r>
  <r>
    <x v="0"/>
    <x v="11"/>
    <x v="2"/>
    <x v="111"/>
    <x v="1"/>
    <x v="2"/>
    <n v="71"/>
    <x v="135"/>
    <x v="2"/>
  </r>
  <r>
    <x v="0"/>
    <x v="11"/>
    <x v="2"/>
    <x v="51"/>
    <x v="1"/>
    <x v="2"/>
    <n v="67"/>
    <x v="63"/>
    <x v="2"/>
  </r>
  <r>
    <x v="0"/>
    <x v="11"/>
    <x v="2"/>
    <x v="112"/>
    <x v="1"/>
    <x v="0"/>
    <n v="102"/>
    <x v="8"/>
    <x v="2"/>
  </r>
  <r>
    <x v="0"/>
    <x v="11"/>
    <x v="2"/>
    <x v="114"/>
    <x v="15"/>
    <x v="3"/>
    <n v="100"/>
    <x v="48"/>
    <x v="2"/>
  </r>
  <r>
    <x v="0"/>
    <x v="11"/>
    <x v="2"/>
    <x v="113"/>
    <x v="15"/>
    <x v="2"/>
    <n v="95"/>
    <x v="91"/>
    <x v="2"/>
  </r>
  <r>
    <x v="0"/>
    <x v="11"/>
    <x v="2"/>
    <x v="115"/>
    <x v="17"/>
    <x v="1"/>
    <n v="104"/>
    <x v="136"/>
    <x v="2"/>
  </r>
  <r>
    <x v="0"/>
    <x v="11"/>
    <x v="2"/>
    <x v="134"/>
    <x v="3"/>
    <x v="2"/>
    <n v="90"/>
    <x v="102"/>
    <x v="2"/>
  </r>
  <r>
    <x v="0"/>
    <x v="11"/>
    <x v="2"/>
    <x v="118"/>
    <x v="4"/>
    <x v="2"/>
    <n v="86"/>
    <x v="1"/>
    <x v="2"/>
  </r>
  <r>
    <x v="0"/>
    <x v="11"/>
    <x v="2"/>
    <x v="119"/>
    <x v="14"/>
    <x v="1"/>
    <n v="135"/>
    <x v="16"/>
    <x v="2"/>
  </r>
  <r>
    <x v="0"/>
    <x v="11"/>
    <x v="2"/>
    <x v="121"/>
    <x v="6"/>
    <x v="1"/>
    <n v="93"/>
    <x v="54"/>
    <x v="2"/>
  </r>
  <r>
    <x v="0"/>
    <x v="11"/>
    <x v="2"/>
    <x v="120"/>
    <x v="6"/>
    <x v="0"/>
    <n v="109"/>
    <x v="107"/>
    <x v="2"/>
  </r>
  <r>
    <x v="0"/>
    <x v="11"/>
    <x v="2"/>
    <x v="67"/>
    <x v="7"/>
    <x v="1"/>
    <n v="83"/>
    <x v="10"/>
    <x v="2"/>
  </r>
  <r>
    <x v="0"/>
    <x v="11"/>
    <x v="2"/>
    <x v="122"/>
    <x v="8"/>
    <x v="1"/>
    <n v="101"/>
    <x v="60"/>
    <x v="2"/>
  </r>
  <r>
    <x v="0"/>
    <x v="11"/>
    <x v="2"/>
    <x v="140"/>
    <x v="8"/>
    <x v="1"/>
    <n v="80"/>
    <x v="57"/>
    <x v="2"/>
  </r>
  <r>
    <x v="0"/>
    <x v="11"/>
    <x v="2"/>
    <x v="136"/>
    <x v="11"/>
    <x v="0"/>
    <n v="124"/>
    <x v="10"/>
    <x v="2"/>
  </r>
  <r>
    <x v="0"/>
    <x v="11"/>
    <x v="2"/>
    <x v="109"/>
    <x v="11"/>
    <x v="0"/>
    <n v="85"/>
    <x v="16"/>
    <x v="2"/>
  </r>
  <r>
    <x v="0"/>
    <x v="11"/>
    <x v="2"/>
    <x v="133"/>
    <x v="11"/>
    <x v="0"/>
    <n v="86"/>
    <x v="120"/>
    <x v="2"/>
  </r>
  <r>
    <x v="0"/>
    <x v="11"/>
    <x v="2"/>
    <x v="132"/>
    <x v="12"/>
    <x v="1"/>
    <n v="93"/>
    <x v="42"/>
    <x v="2"/>
  </r>
  <r>
    <x v="0"/>
    <x v="11"/>
    <x v="2"/>
    <x v="84"/>
    <x v="14"/>
    <x v="4"/>
    <n v="107"/>
    <x v="16"/>
    <x v="2"/>
  </r>
  <r>
    <x v="0"/>
    <x v="11"/>
    <x v="2"/>
    <x v="123"/>
    <x v="10"/>
    <x v="4"/>
    <n v="87"/>
    <x v="16"/>
    <x v="2"/>
  </r>
  <r>
    <x v="0"/>
    <x v="11"/>
    <x v="2"/>
    <x v="125"/>
    <x v="13"/>
    <x v="4"/>
    <n v="79"/>
    <x v="16"/>
    <x v="2"/>
  </r>
  <r>
    <x v="0"/>
    <x v="11"/>
    <x v="2"/>
    <x v="137"/>
    <x v="13"/>
    <x v="4"/>
    <n v="51"/>
    <x v="16"/>
    <x v="2"/>
  </r>
  <r>
    <x v="0"/>
    <x v="12"/>
    <x v="2"/>
    <x v="111"/>
    <x v="1"/>
    <x v="2"/>
    <n v="62"/>
    <x v="71"/>
    <x v="2"/>
  </r>
  <r>
    <x v="0"/>
    <x v="12"/>
    <x v="2"/>
    <x v="53"/>
    <x v="1"/>
    <x v="3"/>
    <n v="78"/>
    <x v="62"/>
    <x v="2"/>
  </r>
  <r>
    <x v="0"/>
    <x v="12"/>
    <x v="2"/>
    <x v="112"/>
    <x v="1"/>
    <x v="0"/>
    <n v="98"/>
    <x v="42"/>
    <x v="2"/>
  </r>
  <r>
    <x v="0"/>
    <x v="12"/>
    <x v="2"/>
    <x v="113"/>
    <x v="15"/>
    <x v="2"/>
    <n v="95"/>
    <x v="16"/>
    <x v="2"/>
  </r>
  <r>
    <x v="0"/>
    <x v="12"/>
    <x v="2"/>
    <x v="115"/>
    <x v="17"/>
    <x v="1"/>
    <n v="98"/>
    <x v="77"/>
    <x v="2"/>
  </r>
  <r>
    <x v="0"/>
    <x v="12"/>
    <x v="2"/>
    <x v="134"/>
    <x v="3"/>
    <x v="2"/>
    <n v="98"/>
    <x v="101"/>
    <x v="2"/>
  </r>
  <r>
    <x v="0"/>
    <x v="12"/>
    <x v="2"/>
    <x v="118"/>
    <x v="4"/>
    <x v="2"/>
    <n v="84"/>
    <x v="47"/>
    <x v="2"/>
  </r>
  <r>
    <x v="0"/>
    <x v="12"/>
    <x v="2"/>
    <x v="119"/>
    <x v="14"/>
    <x v="1"/>
    <n v="141"/>
    <x v="119"/>
    <x v="2"/>
  </r>
  <r>
    <x v="0"/>
    <x v="12"/>
    <x v="2"/>
    <x v="84"/>
    <x v="14"/>
    <x v="1"/>
    <n v="98"/>
    <x v="105"/>
    <x v="2"/>
  </r>
  <r>
    <x v="0"/>
    <x v="12"/>
    <x v="2"/>
    <x v="141"/>
    <x v="5"/>
    <x v="0"/>
    <n v="78"/>
    <x v="16"/>
    <x v="2"/>
  </r>
  <r>
    <x v="0"/>
    <x v="12"/>
    <x v="2"/>
    <x v="120"/>
    <x v="6"/>
    <x v="0"/>
    <n v="108"/>
    <x v="9"/>
    <x v="2"/>
  </r>
  <r>
    <x v="0"/>
    <x v="12"/>
    <x v="2"/>
    <x v="121"/>
    <x v="6"/>
    <x v="1"/>
    <n v="100"/>
    <x v="99"/>
    <x v="2"/>
  </r>
  <r>
    <x v="0"/>
    <x v="12"/>
    <x v="2"/>
    <x v="67"/>
    <x v="7"/>
    <x v="1"/>
    <n v="85"/>
    <x v="65"/>
    <x v="2"/>
  </r>
  <r>
    <x v="0"/>
    <x v="12"/>
    <x v="2"/>
    <x v="122"/>
    <x v="8"/>
    <x v="1"/>
    <n v="101"/>
    <x v="16"/>
    <x v="2"/>
  </r>
  <r>
    <x v="0"/>
    <x v="12"/>
    <x v="2"/>
    <x v="123"/>
    <x v="10"/>
    <x v="1"/>
    <n v="86"/>
    <x v="62"/>
    <x v="2"/>
  </r>
  <r>
    <x v="0"/>
    <x v="12"/>
    <x v="2"/>
    <x v="136"/>
    <x v="11"/>
    <x v="0"/>
    <n v="123"/>
    <x v="72"/>
    <x v="2"/>
  </r>
  <r>
    <x v="0"/>
    <x v="12"/>
    <x v="2"/>
    <x v="109"/>
    <x v="11"/>
    <x v="0"/>
    <n v="88"/>
    <x v="1"/>
    <x v="2"/>
  </r>
  <r>
    <x v="0"/>
    <x v="12"/>
    <x v="2"/>
    <x v="125"/>
    <x v="13"/>
    <x v="2"/>
    <n v="81"/>
    <x v="67"/>
    <x v="2"/>
  </r>
  <r>
    <x v="0"/>
    <x v="12"/>
    <x v="2"/>
    <x v="114"/>
    <x v="15"/>
    <x v="4"/>
    <n v="100"/>
    <x v="16"/>
    <x v="2"/>
  </r>
  <r>
    <x v="0"/>
    <x v="12"/>
    <x v="2"/>
    <x v="142"/>
    <x v="5"/>
    <x v="4"/>
    <n v="88"/>
    <x v="16"/>
    <x v="2"/>
  </r>
  <r>
    <x v="0"/>
    <x v="12"/>
    <x v="2"/>
    <x v="132"/>
    <x v="12"/>
    <x v="4"/>
    <n v="93"/>
    <x v="16"/>
    <x v="2"/>
  </r>
  <r>
    <x v="0"/>
    <x v="12"/>
    <x v="2"/>
    <x v="137"/>
    <x v="13"/>
    <x v="4"/>
    <n v="51"/>
    <x v="16"/>
    <x v="2"/>
  </r>
  <r>
    <x v="0"/>
    <x v="13"/>
    <x v="2"/>
    <x v="111"/>
    <x v="1"/>
    <x v="2"/>
    <n v="63"/>
    <x v="102"/>
    <x v="2"/>
  </r>
  <r>
    <x v="0"/>
    <x v="13"/>
    <x v="2"/>
    <x v="112"/>
    <x v="1"/>
    <x v="0"/>
    <n v="107"/>
    <x v="8"/>
    <x v="2"/>
  </r>
  <r>
    <x v="0"/>
    <x v="13"/>
    <x v="2"/>
    <x v="114"/>
    <x v="15"/>
    <x v="3"/>
    <n v="103"/>
    <x v="43"/>
    <x v="2"/>
  </r>
  <r>
    <x v="0"/>
    <x v="13"/>
    <x v="2"/>
    <x v="113"/>
    <x v="15"/>
    <x v="2"/>
    <n v="92"/>
    <x v="25"/>
    <x v="2"/>
  </r>
  <r>
    <x v="0"/>
    <x v="13"/>
    <x v="2"/>
    <x v="115"/>
    <x v="17"/>
    <x v="1"/>
    <n v="88"/>
    <x v="137"/>
    <x v="2"/>
  </r>
  <r>
    <x v="0"/>
    <x v="13"/>
    <x v="2"/>
    <x v="134"/>
    <x v="3"/>
    <x v="2"/>
    <n v="98"/>
    <x v="21"/>
    <x v="2"/>
  </r>
  <r>
    <x v="0"/>
    <x v="13"/>
    <x v="2"/>
    <x v="118"/>
    <x v="4"/>
    <x v="2"/>
    <n v="84"/>
    <x v="25"/>
    <x v="2"/>
  </r>
  <r>
    <x v="0"/>
    <x v="13"/>
    <x v="2"/>
    <x v="119"/>
    <x v="14"/>
    <x v="1"/>
    <n v="147"/>
    <x v="113"/>
    <x v="2"/>
  </r>
  <r>
    <x v="0"/>
    <x v="13"/>
    <x v="2"/>
    <x v="121"/>
    <x v="6"/>
    <x v="1"/>
    <n v="103"/>
    <x v="67"/>
    <x v="2"/>
  </r>
  <r>
    <x v="0"/>
    <x v="13"/>
    <x v="2"/>
    <x v="120"/>
    <x v="6"/>
    <x v="0"/>
    <n v="99"/>
    <x v="79"/>
    <x v="2"/>
  </r>
  <r>
    <x v="0"/>
    <x v="13"/>
    <x v="2"/>
    <x v="81"/>
    <x v="7"/>
    <x v="0"/>
    <n v="76"/>
    <x v="54"/>
    <x v="2"/>
  </r>
  <r>
    <x v="0"/>
    <x v="13"/>
    <x v="2"/>
    <x v="67"/>
    <x v="7"/>
    <x v="1"/>
    <n v="84"/>
    <x v="83"/>
    <x v="2"/>
  </r>
  <r>
    <x v="0"/>
    <x v="13"/>
    <x v="2"/>
    <x v="122"/>
    <x v="8"/>
    <x v="1"/>
    <n v="92"/>
    <x v="86"/>
    <x v="2"/>
  </r>
  <r>
    <x v="0"/>
    <x v="13"/>
    <x v="2"/>
    <x v="123"/>
    <x v="10"/>
    <x v="1"/>
    <n v="87"/>
    <x v="83"/>
    <x v="2"/>
  </r>
  <r>
    <x v="0"/>
    <x v="13"/>
    <x v="2"/>
    <x v="136"/>
    <x v="11"/>
    <x v="0"/>
    <n v="122"/>
    <x v="80"/>
    <x v="2"/>
  </r>
  <r>
    <x v="0"/>
    <x v="13"/>
    <x v="2"/>
    <x v="109"/>
    <x v="11"/>
    <x v="0"/>
    <n v="81"/>
    <x v="54"/>
    <x v="2"/>
  </r>
  <r>
    <x v="0"/>
    <x v="13"/>
    <x v="2"/>
    <x v="132"/>
    <x v="12"/>
    <x v="1"/>
    <n v="96"/>
    <x v="85"/>
    <x v="2"/>
  </r>
  <r>
    <x v="0"/>
    <x v="13"/>
    <x v="2"/>
    <x v="125"/>
    <x v="13"/>
    <x v="2"/>
    <n v="63"/>
    <x v="126"/>
    <x v="2"/>
  </r>
  <r>
    <x v="0"/>
    <x v="13"/>
    <x v="2"/>
    <x v="84"/>
    <x v="14"/>
    <x v="4"/>
    <n v="96"/>
    <x v="6"/>
    <x v="2"/>
  </r>
  <r>
    <x v="0"/>
    <x v="13"/>
    <x v="2"/>
    <x v="142"/>
    <x v="5"/>
    <x v="4"/>
    <n v="83"/>
    <x v="138"/>
    <x v="2"/>
  </r>
  <r>
    <x v="0"/>
    <x v="13"/>
    <x v="2"/>
    <x v="141"/>
    <x v="5"/>
    <x v="4"/>
    <n v="78"/>
    <x v="16"/>
    <x v="2"/>
  </r>
  <r>
    <x v="0"/>
    <x v="13"/>
    <x v="2"/>
    <x v="137"/>
    <x v="13"/>
    <x v="4"/>
    <n v="51"/>
    <x v="16"/>
    <x v="2"/>
  </r>
  <r>
    <x v="0"/>
    <x v="14"/>
    <x v="2"/>
    <x v="143"/>
    <x v="0"/>
    <x v="2"/>
    <n v="61"/>
    <x v="28"/>
    <x v="2"/>
  </r>
  <r>
    <x v="0"/>
    <x v="14"/>
    <x v="2"/>
    <x v="111"/>
    <x v="1"/>
    <x v="2"/>
    <n v="58"/>
    <x v="29"/>
    <x v="2"/>
  </r>
  <r>
    <x v="0"/>
    <x v="14"/>
    <x v="2"/>
    <x v="112"/>
    <x v="1"/>
    <x v="0"/>
    <n v="106"/>
    <x v="9"/>
    <x v="2"/>
  </r>
  <r>
    <x v="0"/>
    <x v="14"/>
    <x v="2"/>
    <x v="113"/>
    <x v="15"/>
    <x v="2"/>
    <n v="84"/>
    <x v="88"/>
    <x v="2"/>
  </r>
  <r>
    <x v="0"/>
    <x v="14"/>
    <x v="2"/>
    <x v="114"/>
    <x v="15"/>
    <x v="3"/>
    <n v="105"/>
    <x v="62"/>
    <x v="2"/>
  </r>
  <r>
    <x v="0"/>
    <x v="14"/>
    <x v="2"/>
    <x v="134"/>
    <x v="3"/>
    <x v="2"/>
    <n v="99"/>
    <x v="33"/>
    <x v="2"/>
  </r>
  <r>
    <x v="0"/>
    <x v="14"/>
    <x v="2"/>
    <x v="118"/>
    <x v="4"/>
    <x v="2"/>
    <n v="79"/>
    <x v="64"/>
    <x v="2"/>
  </r>
  <r>
    <x v="0"/>
    <x v="14"/>
    <x v="2"/>
    <x v="119"/>
    <x v="14"/>
    <x v="1"/>
    <n v="156"/>
    <x v="122"/>
    <x v="2"/>
  </r>
  <r>
    <x v="0"/>
    <x v="14"/>
    <x v="2"/>
    <x v="141"/>
    <x v="5"/>
    <x v="0"/>
    <n v="78"/>
    <x v="44"/>
    <x v="2"/>
  </r>
  <r>
    <x v="0"/>
    <x v="14"/>
    <x v="2"/>
    <x v="121"/>
    <x v="6"/>
    <x v="1"/>
    <n v="97"/>
    <x v="94"/>
    <x v="2"/>
  </r>
  <r>
    <x v="0"/>
    <x v="14"/>
    <x v="2"/>
    <x v="120"/>
    <x v="6"/>
    <x v="0"/>
    <n v="101"/>
    <x v="60"/>
    <x v="2"/>
  </r>
  <r>
    <x v="0"/>
    <x v="14"/>
    <x v="2"/>
    <x v="67"/>
    <x v="7"/>
    <x v="1"/>
    <n v="99"/>
    <x v="26"/>
    <x v="2"/>
  </r>
  <r>
    <x v="0"/>
    <x v="14"/>
    <x v="2"/>
    <x v="81"/>
    <x v="7"/>
    <x v="0"/>
    <n v="73"/>
    <x v="49"/>
    <x v="2"/>
  </r>
  <r>
    <x v="0"/>
    <x v="14"/>
    <x v="2"/>
    <x v="122"/>
    <x v="8"/>
    <x v="1"/>
    <n v="92"/>
    <x v="64"/>
    <x v="2"/>
  </r>
  <r>
    <x v="0"/>
    <x v="14"/>
    <x v="2"/>
    <x v="123"/>
    <x v="10"/>
    <x v="1"/>
    <n v="83"/>
    <x v="11"/>
    <x v="2"/>
  </r>
  <r>
    <x v="0"/>
    <x v="14"/>
    <x v="2"/>
    <x v="136"/>
    <x v="11"/>
    <x v="1"/>
    <n v="118"/>
    <x v="64"/>
    <x v="2"/>
  </r>
  <r>
    <x v="0"/>
    <x v="14"/>
    <x v="2"/>
    <x v="109"/>
    <x v="11"/>
    <x v="0"/>
    <n v="77"/>
    <x v="58"/>
    <x v="2"/>
  </r>
  <r>
    <x v="0"/>
    <x v="14"/>
    <x v="2"/>
    <x v="132"/>
    <x v="12"/>
    <x v="1"/>
    <n v="103"/>
    <x v="37"/>
    <x v="2"/>
  </r>
  <r>
    <x v="0"/>
    <x v="14"/>
    <x v="2"/>
    <x v="115"/>
    <x v="17"/>
    <x v="4"/>
    <n v="88"/>
    <x v="16"/>
    <x v="2"/>
  </r>
  <r>
    <x v="0"/>
    <x v="14"/>
    <x v="2"/>
    <x v="84"/>
    <x v="14"/>
    <x v="4"/>
    <n v="96"/>
    <x v="16"/>
    <x v="2"/>
  </r>
  <r>
    <x v="0"/>
    <x v="14"/>
    <x v="2"/>
    <x v="125"/>
    <x v="13"/>
    <x v="4"/>
    <n v="63"/>
    <x v="16"/>
    <x v="2"/>
  </r>
  <r>
    <x v="0"/>
    <x v="14"/>
    <x v="2"/>
    <x v="137"/>
    <x v="13"/>
    <x v="4"/>
    <n v="51"/>
    <x v="16"/>
    <x v="2"/>
  </r>
  <r>
    <x v="0"/>
    <x v="15"/>
    <x v="2"/>
    <x v="111"/>
    <x v="1"/>
    <x v="2"/>
    <n v="55"/>
    <x v="0"/>
    <x v="2"/>
  </r>
  <r>
    <x v="0"/>
    <x v="15"/>
    <x v="2"/>
    <x v="112"/>
    <x v="1"/>
    <x v="0"/>
    <n v="102"/>
    <x v="44"/>
    <x v="2"/>
  </r>
  <r>
    <x v="0"/>
    <x v="15"/>
    <x v="2"/>
    <x v="114"/>
    <x v="15"/>
    <x v="3"/>
    <n v="97"/>
    <x v="94"/>
    <x v="2"/>
  </r>
  <r>
    <x v="0"/>
    <x v="15"/>
    <x v="2"/>
    <x v="113"/>
    <x v="15"/>
    <x v="2"/>
    <n v="79"/>
    <x v="94"/>
    <x v="2"/>
  </r>
  <r>
    <x v="0"/>
    <x v="15"/>
    <x v="2"/>
    <x v="115"/>
    <x v="17"/>
    <x v="1"/>
    <n v="75"/>
    <x v="71"/>
    <x v="2"/>
  </r>
  <r>
    <x v="0"/>
    <x v="15"/>
    <x v="2"/>
    <x v="134"/>
    <x v="3"/>
    <x v="2"/>
    <n v="102"/>
    <x v="18"/>
    <x v="2"/>
  </r>
  <r>
    <x v="0"/>
    <x v="15"/>
    <x v="2"/>
    <x v="118"/>
    <x v="4"/>
    <x v="2"/>
    <n v="95"/>
    <x v="54"/>
    <x v="2"/>
  </r>
  <r>
    <x v="0"/>
    <x v="15"/>
    <x v="2"/>
    <x v="119"/>
    <x v="14"/>
    <x v="1"/>
    <n v="157"/>
    <x v="139"/>
    <x v="2"/>
  </r>
  <r>
    <x v="0"/>
    <x v="15"/>
    <x v="2"/>
    <x v="141"/>
    <x v="5"/>
    <x v="0"/>
    <n v="79"/>
    <x v="63"/>
    <x v="2"/>
  </r>
  <r>
    <x v="0"/>
    <x v="15"/>
    <x v="2"/>
    <x v="120"/>
    <x v="6"/>
    <x v="0"/>
    <n v="108"/>
    <x v="75"/>
    <x v="2"/>
  </r>
  <r>
    <x v="0"/>
    <x v="15"/>
    <x v="2"/>
    <x v="121"/>
    <x v="6"/>
    <x v="1"/>
    <n v="97"/>
    <x v="31"/>
    <x v="2"/>
  </r>
  <r>
    <x v="0"/>
    <x v="15"/>
    <x v="2"/>
    <x v="67"/>
    <x v="7"/>
    <x v="1"/>
    <n v="98"/>
    <x v="12"/>
    <x v="2"/>
  </r>
  <r>
    <x v="0"/>
    <x v="15"/>
    <x v="2"/>
    <x v="122"/>
    <x v="8"/>
    <x v="1"/>
    <n v="90"/>
    <x v="25"/>
    <x v="2"/>
  </r>
  <r>
    <x v="0"/>
    <x v="15"/>
    <x v="2"/>
    <x v="123"/>
    <x v="10"/>
    <x v="1"/>
    <n v="78"/>
    <x v="0"/>
    <x v="2"/>
  </r>
  <r>
    <x v="0"/>
    <x v="15"/>
    <x v="2"/>
    <x v="136"/>
    <x v="11"/>
    <x v="0"/>
    <n v="115"/>
    <x v="98"/>
    <x v="2"/>
  </r>
  <r>
    <x v="0"/>
    <x v="15"/>
    <x v="2"/>
    <x v="109"/>
    <x v="11"/>
    <x v="0"/>
    <n v="86"/>
    <x v="48"/>
    <x v="2"/>
  </r>
  <r>
    <x v="0"/>
    <x v="15"/>
    <x v="2"/>
    <x v="132"/>
    <x v="12"/>
    <x v="1"/>
    <n v="101"/>
    <x v="25"/>
    <x v="2"/>
  </r>
  <r>
    <x v="0"/>
    <x v="15"/>
    <x v="2"/>
    <x v="125"/>
    <x v="13"/>
    <x v="2"/>
    <n v="61"/>
    <x v="74"/>
    <x v="2"/>
  </r>
  <r>
    <x v="0"/>
    <x v="15"/>
    <x v="2"/>
    <x v="84"/>
    <x v="14"/>
    <x v="4"/>
    <n v="96"/>
    <x v="16"/>
    <x v="2"/>
  </r>
  <r>
    <x v="0"/>
    <x v="15"/>
    <x v="2"/>
    <x v="144"/>
    <x v="7"/>
    <x v="4"/>
    <n v="53"/>
    <x v="6"/>
    <x v="2"/>
  </r>
  <r>
    <x v="0"/>
    <x v="15"/>
    <x v="2"/>
    <x v="52"/>
    <x v="12"/>
    <x v="4"/>
    <n v="75"/>
    <x v="58"/>
    <x v="2"/>
  </r>
  <r>
    <x v="0"/>
    <x v="15"/>
    <x v="2"/>
    <x v="137"/>
    <x v="13"/>
    <x v="4"/>
    <n v="49"/>
    <x v="74"/>
    <x v="2"/>
  </r>
  <r>
    <x v="0"/>
    <x v="16"/>
    <x v="2"/>
    <x v="111"/>
    <x v="1"/>
    <x v="2"/>
    <n v="67"/>
    <x v="9"/>
    <x v="2"/>
  </r>
  <r>
    <x v="0"/>
    <x v="16"/>
    <x v="2"/>
    <x v="112"/>
    <x v="1"/>
    <x v="0"/>
    <n v="96"/>
    <x v="96"/>
    <x v="2"/>
  </r>
  <r>
    <x v="0"/>
    <x v="16"/>
    <x v="2"/>
    <x v="114"/>
    <x v="15"/>
    <x v="3"/>
    <n v="93"/>
    <x v="17"/>
    <x v="2"/>
  </r>
  <r>
    <x v="0"/>
    <x v="16"/>
    <x v="2"/>
    <x v="113"/>
    <x v="15"/>
    <x v="2"/>
    <n v="82"/>
    <x v="41"/>
    <x v="2"/>
  </r>
  <r>
    <x v="0"/>
    <x v="16"/>
    <x v="2"/>
    <x v="115"/>
    <x v="17"/>
    <x v="1"/>
    <n v="70"/>
    <x v="47"/>
    <x v="2"/>
  </r>
  <r>
    <x v="0"/>
    <x v="16"/>
    <x v="2"/>
    <x v="134"/>
    <x v="3"/>
    <x v="2"/>
    <n v="103"/>
    <x v="24"/>
    <x v="2"/>
  </r>
  <r>
    <x v="0"/>
    <x v="16"/>
    <x v="2"/>
    <x v="118"/>
    <x v="4"/>
    <x v="2"/>
    <n v="96"/>
    <x v="63"/>
    <x v="2"/>
  </r>
  <r>
    <x v="0"/>
    <x v="16"/>
    <x v="2"/>
    <x v="119"/>
    <x v="14"/>
    <x v="1"/>
    <n v="155"/>
    <x v="119"/>
    <x v="2"/>
  </r>
  <r>
    <x v="0"/>
    <x v="16"/>
    <x v="2"/>
    <x v="141"/>
    <x v="5"/>
    <x v="0"/>
    <n v="73"/>
    <x v="74"/>
    <x v="2"/>
  </r>
  <r>
    <x v="0"/>
    <x v="16"/>
    <x v="2"/>
    <x v="120"/>
    <x v="6"/>
    <x v="0"/>
    <n v="104"/>
    <x v="60"/>
    <x v="2"/>
  </r>
  <r>
    <x v="0"/>
    <x v="16"/>
    <x v="2"/>
    <x v="121"/>
    <x v="6"/>
    <x v="1"/>
    <n v="105"/>
    <x v="18"/>
    <x v="2"/>
  </r>
  <r>
    <x v="0"/>
    <x v="16"/>
    <x v="2"/>
    <x v="67"/>
    <x v="7"/>
    <x v="1"/>
    <n v="87"/>
    <x v="104"/>
    <x v="2"/>
  </r>
  <r>
    <x v="0"/>
    <x v="16"/>
    <x v="2"/>
    <x v="122"/>
    <x v="8"/>
    <x v="1"/>
    <n v="91"/>
    <x v="42"/>
    <x v="2"/>
  </r>
  <r>
    <x v="0"/>
    <x v="16"/>
    <x v="2"/>
    <x v="123"/>
    <x v="10"/>
    <x v="1"/>
    <n v="77"/>
    <x v="38"/>
    <x v="2"/>
  </r>
  <r>
    <x v="0"/>
    <x v="16"/>
    <x v="2"/>
    <x v="136"/>
    <x v="11"/>
    <x v="0"/>
    <n v="106"/>
    <x v="77"/>
    <x v="2"/>
  </r>
  <r>
    <x v="0"/>
    <x v="16"/>
    <x v="2"/>
    <x v="109"/>
    <x v="11"/>
    <x v="0"/>
    <n v="87"/>
    <x v="42"/>
    <x v="2"/>
  </r>
  <r>
    <x v="0"/>
    <x v="16"/>
    <x v="2"/>
    <x v="132"/>
    <x v="12"/>
    <x v="1"/>
    <n v="108"/>
    <x v="31"/>
    <x v="2"/>
  </r>
  <r>
    <x v="0"/>
    <x v="16"/>
    <x v="2"/>
    <x v="125"/>
    <x v="13"/>
    <x v="2"/>
    <n v="79"/>
    <x v="139"/>
    <x v="2"/>
  </r>
  <r>
    <x v="0"/>
    <x v="16"/>
    <x v="2"/>
    <x v="84"/>
    <x v="14"/>
    <x v="4"/>
    <n v="96"/>
    <x v="16"/>
    <x v="2"/>
  </r>
  <r>
    <x v="0"/>
    <x v="16"/>
    <x v="2"/>
    <x v="145"/>
    <x v="5"/>
    <x v="4"/>
    <n v="78"/>
    <x v="16"/>
    <x v="2"/>
  </r>
  <r>
    <x v="0"/>
    <x v="16"/>
    <x v="2"/>
    <x v="146"/>
    <x v="11"/>
    <x v="4"/>
    <n v="87"/>
    <x v="41"/>
    <x v="2"/>
  </r>
  <r>
    <x v="0"/>
    <x v="16"/>
    <x v="2"/>
    <x v="137"/>
    <x v="13"/>
    <x v="4"/>
    <n v="49"/>
    <x v="16"/>
    <x v="2"/>
  </r>
  <r>
    <x v="0"/>
    <x v="17"/>
    <x v="2"/>
    <x v="111"/>
    <x v="1"/>
    <x v="2"/>
    <n v="75"/>
    <x v="2"/>
    <x v="2"/>
  </r>
  <r>
    <x v="0"/>
    <x v="17"/>
    <x v="2"/>
    <x v="112"/>
    <x v="1"/>
    <x v="0"/>
    <n v="103"/>
    <x v="56"/>
    <x v="2"/>
  </r>
  <r>
    <x v="0"/>
    <x v="17"/>
    <x v="2"/>
    <x v="114"/>
    <x v="15"/>
    <x v="3"/>
    <n v="95"/>
    <x v="41"/>
    <x v="2"/>
  </r>
  <r>
    <x v="0"/>
    <x v="17"/>
    <x v="2"/>
    <x v="113"/>
    <x v="15"/>
    <x v="2"/>
    <n v="89"/>
    <x v="8"/>
    <x v="2"/>
  </r>
  <r>
    <x v="0"/>
    <x v="17"/>
    <x v="2"/>
    <x v="115"/>
    <x v="17"/>
    <x v="1"/>
    <n v="67"/>
    <x v="134"/>
    <x v="2"/>
  </r>
  <r>
    <x v="0"/>
    <x v="17"/>
    <x v="2"/>
    <x v="134"/>
    <x v="3"/>
    <x v="2"/>
    <n v="92"/>
    <x v="9"/>
    <x v="2"/>
  </r>
  <r>
    <x v="0"/>
    <x v="17"/>
    <x v="2"/>
    <x v="118"/>
    <x v="4"/>
    <x v="2"/>
    <n v="91"/>
    <x v="6"/>
    <x v="2"/>
  </r>
  <r>
    <x v="0"/>
    <x v="17"/>
    <x v="2"/>
    <x v="119"/>
    <x v="14"/>
    <x v="1"/>
    <n v="155"/>
    <x v="101"/>
    <x v="2"/>
  </r>
  <r>
    <x v="0"/>
    <x v="17"/>
    <x v="2"/>
    <x v="84"/>
    <x v="14"/>
    <x v="1"/>
    <n v="84"/>
    <x v="116"/>
    <x v="2"/>
  </r>
  <r>
    <x v="0"/>
    <x v="17"/>
    <x v="2"/>
    <x v="141"/>
    <x v="5"/>
    <x v="0"/>
    <n v="72"/>
    <x v="43"/>
    <x v="2"/>
  </r>
  <r>
    <x v="0"/>
    <x v="17"/>
    <x v="2"/>
    <x v="120"/>
    <x v="6"/>
    <x v="0"/>
    <n v="101"/>
    <x v="6"/>
    <x v="2"/>
  </r>
  <r>
    <x v="0"/>
    <x v="17"/>
    <x v="2"/>
    <x v="121"/>
    <x v="6"/>
    <x v="1"/>
    <n v="98"/>
    <x v="21"/>
    <x v="2"/>
  </r>
  <r>
    <x v="0"/>
    <x v="17"/>
    <x v="2"/>
    <x v="122"/>
    <x v="8"/>
    <x v="1"/>
    <n v="91"/>
    <x v="56"/>
    <x v="2"/>
  </r>
  <r>
    <x v="0"/>
    <x v="17"/>
    <x v="2"/>
    <x v="123"/>
    <x v="10"/>
    <x v="1"/>
    <n v="77"/>
    <x v="10"/>
    <x v="2"/>
  </r>
  <r>
    <x v="0"/>
    <x v="17"/>
    <x v="2"/>
    <x v="136"/>
    <x v="11"/>
    <x v="0"/>
    <n v="98"/>
    <x v="7"/>
    <x v="2"/>
  </r>
  <r>
    <x v="0"/>
    <x v="17"/>
    <x v="2"/>
    <x v="109"/>
    <x v="11"/>
    <x v="0"/>
    <n v="84"/>
    <x v="96"/>
    <x v="2"/>
  </r>
  <r>
    <x v="0"/>
    <x v="17"/>
    <x v="2"/>
    <x v="132"/>
    <x v="12"/>
    <x v="1"/>
    <n v="110"/>
    <x v="85"/>
    <x v="2"/>
  </r>
  <r>
    <x v="0"/>
    <x v="17"/>
    <x v="2"/>
    <x v="125"/>
    <x v="13"/>
    <x v="2"/>
    <n v="93"/>
    <x v="59"/>
    <x v="2"/>
  </r>
  <r>
    <x v="0"/>
    <x v="17"/>
    <x v="2"/>
    <x v="145"/>
    <x v="5"/>
    <x v="4"/>
    <n v="78"/>
    <x v="16"/>
    <x v="2"/>
  </r>
  <r>
    <x v="0"/>
    <x v="17"/>
    <x v="2"/>
    <x v="147"/>
    <x v="5"/>
    <x v="4"/>
    <n v="87"/>
    <x v="16"/>
    <x v="2"/>
  </r>
  <r>
    <x v="0"/>
    <x v="17"/>
    <x v="2"/>
    <x v="67"/>
    <x v="7"/>
    <x v="4"/>
    <n v="87"/>
    <x v="16"/>
    <x v="2"/>
  </r>
  <r>
    <x v="0"/>
    <x v="17"/>
    <x v="2"/>
    <x v="146"/>
    <x v="11"/>
    <x v="4"/>
    <n v="99"/>
    <x v="12"/>
    <x v="2"/>
  </r>
  <r>
    <x v="0"/>
    <x v="18"/>
    <x v="2"/>
    <x v="111"/>
    <x v="1"/>
    <x v="2"/>
    <n v="80"/>
    <x v="2"/>
    <x v="2"/>
  </r>
  <r>
    <x v="0"/>
    <x v="18"/>
    <x v="2"/>
    <x v="148"/>
    <x v="1"/>
    <x v="1"/>
    <n v="68"/>
    <x v="21"/>
    <x v="2"/>
  </r>
  <r>
    <x v="0"/>
    <x v="18"/>
    <x v="2"/>
    <x v="112"/>
    <x v="1"/>
    <x v="0"/>
    <n v="96"/>
    <x v="6"/>
    <x v="2"/>
  </r>
  <r>
    <x v="0"/>
    <x v="18"/>
    <x v="2"/>
    <x v="114"/>
    <x v="15"/>
    <x v="3"/>
    <n v="97"/>
    <x v="8"/>
    <x v="2"/>
  </r>
  <r>
    <x v="0"/>
    <x v="18"/>
    <x v="2"/>
    <x v="113"/>
    <x v="15"/>
    <x v="2"/>
    <n v="97"/>
    <x v="89"/>
    <x v="2"/>
  </r>
  <r>
    <x v="0"/>
    <x v="18"/>
    <x v="2"/>
    <x v="115"/>
    <x v="17"/>
    <x v="1"/>
    <n v="77"/>
    <x v="37"/>
    <x v="2"/>
  </r>
  <r>
    <x v="0"/>
    <x v="18"/>
    <x v="2"/>
    <x v="134"/>
    <x v="3"/>
    <x v="2"/>
    <n v="89"/>
    <x v="61"/>
    <x v="2"/>
  </r>
  <r>
    <x v="0"/>
    <x v="18"/>
    <x v="2"/>
    <x v="119"/>
    <x v="14"/>
    <x v="1"/>
    <n v="148"/>
    <x v="31"/>
    <x v="2"/>
  </r>
  <r>
    <x v="0"/>
    <x v="18"/>
    <x v="2"/>
    <x v="141"/>
    <x v="5"/>
    <x v="0"/>
    <n v="71"/>
    <x v="3"/>
    <x v="2"/>
  </r>
  <r>
    <x v="0"/>
    <x v="18"/>
    <x v="2"/>
    <x v="145"/>
    <x v="5"/>
    <x v="1"/>
    <n v="74"/>
    <x v="64"/>
    <x v="2"/>
  </r>
  <r>
    <x v="0"/>
    <x v="18"/>
    <x v="2"/>
    <x v="120"/>
    <x v="6"/>
    <x v="0"/>
    <n v="100"/>
    <x v="46"/>
    <x v="2"/>
  </r>
  <r>
    <x v="0"/>
    <x v="18"/>
    <x v="2"/>
    <x v="121"/>
    <x v="6"/>
    <x v="1"/>
    <n v="98"/>
    <x v="43"/>
    <x v="2"/>
  </r>
  <r>
    <x v="0"/>
    <x v="18"/>
    <x v="2"/>
    <x v="122"/>
    <x v="8"/>
    <x v="1"/>
    <n v="101"/>
    <x v="2"/>
    <x v="2"/>
  </r>
  <r>
    <x v="0"/>
    <x v="18"/>
    <x v="2"/>
    <x v="149"/>
    <x v="9"/>
    <x v="0"/>
    <n v="61"/>
    <x v="96"/>
    <x v="2"/>
  </r>
  <r>
    <x v="0"/>
    <x v="18"/>
    <x v="2"/>
    <x v="123"/>
    <x v="10"/>
    <x v="1"/>
    <n v="80"/>
    <x v="99"/>
    <x v="2"/>
  </r>
  <r>
    <x v="0"/>
    <x v="18"/>
    <x v="2"/>
    <x v="146"/>
    <x v="11"/>
    <x v="2"/>
    <n v="108"/>
    <x v="8"/>
    <x v="2"/>
  </r>
  <r>
    <x v="0"/>
    <x v="18"/>
    <x v="2"/>
    <x v="136"/>
    <x v="11"/>
    <x v="0"/>
    <n v="91"/>
    <x v="8"/>
    <x v="2"/>
  </r>
  <r>
    <x v="0"/>
    <x v="18"/>
    <x v="2"/>
    <x v="125"/>
    <x v="13"/>
    <x v="2"/>
    <n v="86"/>
    <x v="61"/>
    <x v="2"/>
  </r>
  <r>
    <x v="0"/>
    <x v="18"/>
    <x v="2"/>
    <x v="118"/>
    <x v="4"/>
    <x v="4"/>
    <n v="91"/>
    <x v="16"/>
    <x v="2"/>
  </r>
  <r>
    <x v="0"/>
    <x v="18"/>
    <x v="2"/>
    <x v="67"/>
    <x v="7"/>
    <x v="4"/>
    <n v="87"/>
    <x v="16"/>
    <x v="2"/>
  </r>
  <r>
    <x v="0"/>
    <x v="18"/>
    <x v="2"/>
    <x v="109"/>
    <x v="11"/>
    <x v="4"/>
    <n v="84"/>
    <x v="16"/>
    <x v="2"/>
  </r>
  <r>
    <x v="0"/>
    <x v="18"/>
    <x v="2"/>
    <x v="132"/>
    <x v="12"/>
    <x v="4"/>
    <n v="110"/>
    <x v="16"/>
    <x v="2"/>
  </r>
  <r>
    <x v="0"/>
    <x v="19"/>
    <x v="2"/>
    <x v="111"/>
    <x v="1"/>
    <x v="2"/>
    <n v="80"/>
    <x v="16"/>
    <x v="2"/>
  </r>
  <r>
    <x v="0"/>
    <x v="19"/>
    <x v="2"/>
    <x v="112"/>
    <x v="1"/>
    <x v="0"/>
    <n v="96"/>
    <x v="64"/>
    <x v="2"/>
  </r>
  <r>
    <x v="0"/>
    <x v="19"/>
    <x v="2"/>
    <x v="113"/>
    <x v="15"/>
    <x v="2"/>
    <n v="109"/>
    <x v="95"/>
    <x v="2"/>
  </r>
  <r>
    <x v="0"/>
    <x v="19"/>
    <x v="2"/>
    <x v="114"/>
    <x v="15"/>
    <x v="3"/>
    <n v="98"/>
    <x v="60"/>
    <x v="2"/>
  </r>
  <r>
    <x v="0"/>
    <x v="19"/>
    <x v="2"/>
    <x v="115"/>
    <x v="17"/>
    <x v="1"/>
    <n v="92"/>
    <x v="85"/>
    <x v="2"/>
  </r>
  <r>
    <x v="0"/>
    <x v="19"/>
    <x v="2"/>
    <x v="134"/>
    <x v="3"/>
    <x v="2"/>
    <n v="90"/>
    <x v="83"/>
    <x v="2"/>
  </r>
  <r>
    <x v="0"/>
    <x v="19"/>
    <x v="2"/>
    <x v="118"/>
    <x v="4"/>
    <x v="2"/>
    <n v="82"/>
    <x v="13"/>
    <x v="2"/>
  </r>
  <r>
    <x v="0"/>
    <x v="19"/>
    <x v="2"/>
    <x v="145"/>
    <x v="5"/>
    <x v="1"/>
    <n v="79"/>
    <x v="20"/>
    <x v="2"/>
  </r>
  <r>
    <x v="0"/>
    <x v="19"/>
    <x v="2"/>
    <x v="141"/>
    <x v="5"/>
    <x v="0"/>
    <n v="74"/>
    <x v="55"/>
    <x v="2"/>
  </r>
  <r>
    <x v="0"/>
    <x v="19"/>
    <x v="2"/>
    <x v="147"/>
    <x v="5"/>
    <x v="0"/>
    <n v="78"/>
    <x v="98"/>
    <x v="2"/>
  </r>
  <r>
    <x v="0"/>
    <x v="19"/>
    <x v="2"/>
    <x v="120"/>
    <x v="6"/>
    <x v="0"/>
    <n v="92"/>
    <x v="96"/>
    <x v="2"/>
  </r>
  <r>
    <x v="0"/>
    <x v="19"/>
    <x v="2"/>
    <x v="121"/>
    <x v="6"/>
    <x v="1"/>
    <n v="97"/>
    <x v="96"/>
    <x v="2"/>
  </r>
  <r>
    <x v="0"/>
    <x v="19"/>
    <x v="2"/>
    <x v="122"/>
    <x v="8"/>
    <x v="1"/>
    <n v="110"/>
    <x v="5"/>
    <x v="2"/>
  </r>
  <r>
    <x v="0"/>
    <x v="19"/>
    <x v="2"/>
    <x v="123"/>
    <x v="10"/>
    <x v="1"/>
    <n v="81"/>
    <x v="54"/>
    <x v="2"/>
  </r>
  <r>
    <x v="0"/>
    <x v="19"/>
    <x v="2"/>
    <x v="136"/>
    <x v="11"/>
    <x v="1"/>
    <n v="101"/>
    <x v="80"/>
    <x v="2"/>
  </r>
  <r>
    <x v="0"/>
    <x v="19"/>
    <x v="2"/>
    <x v="146"/>
    <x v="11"/>
    <x v="2"/>
    <n v="118"/>
    <x v="56"/>
    <x v="2"/>
  </r>
  <r>
    <x v="0"/>
    <x v="19"/>
    <x v="2"/>
    <x v="109"/>
    <x v="11"/>
    <x v="0"/>
    <n v="77"/>
    <x v="79"/>
    <x v="2"/>
  </r>
  <r>
    <x v="0"/>
    <x v="19"/>
    <x v="2"/>
    <x v="132"/>
    <x v="12"/>
    <x v="1"/>
    <n v="121"/>
    <x v="59"/>
    <x v="2"/>
  </r>
  <r>
    <x v="0"/>
    <x v="19"/>
    <x v="2"/>
    <x v="150"/>
    <x v="0"/>
    <x v="4"/>
    <n v="109"/>
    <x v="80"/>
    <x v="2"/>
  </r>
  <r>
    <x v="0"/>
    <x v="19"/>
    <x v="2"/>
    <x v="119"/>
    <x v="14"/>
    <x v="4"/>
    <n v="148"/>
    <x v="16"/>
    <x v="2"/>
  </r>
  <r>
    <x v="0"/>
    <x v="19"/>
    <x v="2"/>
    <x v="67"/>
    <x v="7"/>
    <x v="4"/>
    <n v="87"/>
    <x v="16"/>
    <x v="2"/>
  </r>
  <r>
    <x v="0"/>
    <x v="19"/>
    <x v="2"/>
    <x v="125"/>
    <x v="13"/>
    <x v="4"/>
    <n v="101"/>
    <x v="47"/>
    <x v="2"/>
  </r>
  <r>
    <x v="0"/>
    <x v="20"/>
    <x v="2"/>
    <x v="150"/>
    <x v="0"/>
    <x v="0"/>
    <n v="108"/>
    <x v="12"/>
    <x v="2"/>
  </r>
  <r>
    <x v="0"/>
    <x v="20"/>
    <x v="2"/>
    <x v="112"/>
    <x v="1"/>
    <x v="0"/>
    <n v="97"/>
    <x v="77"/>
    <x v="2"/>
  </r>
  <r>
    <x v="0"/>
    <x v="20"/>
    <x v="2"/>
    <x v="113"/>
    <x v="15"/>
    <x v="2"/>
    <n v="119"/>
    <x v="26"/>
    <x v="2"/>
  </r>
  <r>
    <x v="0"/>
    <x v="20"/>
    <x v="2"/>
    <x v="115"/>
    <x v="17"/>
    <x v="1"/>
    <n v="107"/>
    <x v="26"/>
    <x v="2"/>
  </r>
  <r>
    <x v="0"/>
    <x v="20"/>
    <x v="2"/>
    <x v="134"/>
    <x v="3"/>
    <x v="2"/>
    <n v="83"/>
    <x v="69"/>
    <x v="2"/>
  </r>
  <r>
    <x v="0"/>
    <x v="20"/>
    <x v="2"/>
    <x v="118"/>
    <x v="4"/>
    <x v="2"/>
    <n v="81"/>
    <x v="102"/>
    <x v="2"/>
  </r>
  <r>
    <x v="0"/>
    <x v="20"/>
    <x v="2"/>
    <x v="119"/>
    <x v="14"/>
    <x v="1"/>
    <n v="137"/>
    <x v="119"/>
    <x v="2"/>
  </r>
  <r>
    <x v="0"/>
    <x v="20"/>
    <x v="2"/>
    <x v="147"/>
    <x v="5"/>
    <x v="0"/>
    <n v="70"/>
    <x v="88"/>
    <x v="2"/>
  </r>
  <r>
    <x v="0"/>
    <x v="20"/>
    <x v="2"/>
    <x v="145"/>
    <x v="5"/>
    <x v="1"/>
    <n v="84"/>
    <x v="3"/>
    <x v="2"/>
  </r>
  <r>
    <x v="0"/>
    <x v="20"/>
    <x v="2"/>
    <x v="120"/>
    <x v="6"/>
    <x v="0"/>
    <n v="77"/>
    <x v="74"/>
    <x v="2"/>
  </r>
  <r>
    <x v="0"/>
    <x v="20"/>
    <x v="2"/>
    <x v="121"/>
    <x v="6"/>
    <x v="1"/>
    <n v="95"/>
    <x v="19"/>
    <x v="2"/>
  </r>
  <r>
    <x v="0"/>
    <x v="20"/>
    <x v="2"/>
    <x v="122"/>
    <x v="8"/>
    <x v="1"/>
    <n v="102"/>
    <x v="13"/>
    <x v="2"/>
  </r>
  <r>
    <x v="0"/>
    <x v="20"/>
    <x v="2"/>
    <x v="123"/>
    <x v="10"/>
    <x v="1"/>
    <n v="87"/>
    <x v="62"/>
    <x v="2"/>
  </r>
  <r>
    <x v="0"/>
    <x v="20"/>
    <x v="2"/>
    <x v="151"/>
    <x v="11"/>
    <x v="3"/>
    <n v="106"/>
    <x v="31"/>
    <x v="2"/>
  </r>
  <r>
    <x v="0"/>
    <x v="20"/>
    <x v="2"/>
    <x v="146"/>
    <x v="11"/>
    <x v="2"/>
    <n v="117"/>
    <x v="85"/>
    <x v="2"/>
  </r>
  <r>
    <x v="0"/>
    <x v="20"/>
    <x v="2"/>
    <x v="136"/>
    <x v="11"/>
    <x v="0"/>
    <n v="114"/>
    <x v="53"/>
    <x v="2"/>
  </r>
  <r>
    <x v="0"/>
    <x v="20"/>
    <x v="2"/>
    <x v="132"/>
    <x v="12"/>
    <x v="1"/>
    <n v="112"/>
    <x v="7"/>
    <x v="2"/>
  </r>
  <r>
    <x v="0"/>
    <x v="20"/>
    <x v="2"/>
    <x v="125"/>
    <x v="13"/>
    <x v="2"/>
    <n v="104"/>
    <x v="54"/>
    <x v="2"/>
  </r>
  <r>
    <x v="0"/>
    <x v="20"/>
    <x v="2"/>
    <x v="111"/>
    <x v="1"/>
    <x v="4"/>
    <n v="80"/>
    <x v="16"/>
    <x v="2"/>
  </r>
  <r>
    <x v="0"/>
    <x v="20"/>
    <x v="2"/>
    <x v="114"/>
    <x v="15"/>
    <x v="4"/>
    <n v="98"/>
    <x v="16"/>
    <x v="2"/>
  </r>
  <r>
    <x v="0"/>
    <x v="20"/>
    <x v="2"/>
    <x v="141"/>
    <x v="5"/>
    <x v="4"/>
    <n v="74"/>
    <x v="16"/>
    <x v="2"/>
  </r>
  <r>
    <x v="0"/>
    <x v="20"/>
    <x v="2"/>
    <x v="67"/>
    <x v="7"/>
    <x v="4"/>
    <n v="78"/>
    <x v="77"/>
    <x v="2"/>
  </r>
  <r>
    <x v="0"/>
    <x v="21"/>
    <x v="2"/>
    <x v="150"/>
    <x v="0"/>
    <x v="0"/>
    <n v="104"/>
    <x v="138"/>
    <x v="2"/>
  </r>
  <r>
    <x v="0"/>
    <x v="21"/>
    <x v="2"/>
    <x v="111"/>
    <x v="1"/>
    <x v="2"/>
    <n v="86"/>
    <x v="4"/>
    <x v="2"/>
  </r>
  <r>
    <x v="0"/>
    <x v="21"/>
    <x v="2"/>
    <x v="112"/>
    <x v="1"/>
    <x v="0"/>
    <n v="98"/>
    <x v="55"/>
    <x v="2"/>
  </r>
  <r>
    <x v="0"/>
    <x v="21"/>
    <x v="2"/>
    <x v="113"/>
    <x v="15"/>
    <x v="2"/>
    <n v="116"/>
    <x v="12"/>
    <x v="2"/>
  </r>
  <r>
    <x v="0"/>
    <x v="21"/>
    <x v="2"/>
    <x v="115"/>
    <x v="17"/>
    <x v="1"/>
    <n v="116"/>
    <x v="131"/>
    <x v="2"/>
  </r>
  <r>
    <x v="0"/>
    <x v="21"/>
    <x v="2"/>
    <x v="134"/>
    <x v="3"/>
    <x v="2"/>
    <n v="87"/>
    <x v="72"/>
    <x v="2"/>
  </r>
  <r>
    <x v="0"/>
    <x v="21"/>
    <x v="2"/>
    <x v="118"/>
    <x v="4"/>
    <x v="2"/>
    <n v="81"/>
    <x v="54"/>
    <x v="2"/>
  </r>
  <r>
    <x v="0"/>
    <x v="21"/>
    <x v="2"/>
    <x v="119"/>
    <x v="14"/>
    <x v="1"/>
    <n v="133"/>
    <x v="136"/>
    <x v="2"/>
  </r>
  <r>
    <x v="0"/>
    <x v="21"/>
    <x v="2"/>
    <x v="145"/>
    <x v="5"/>
    <x v="1"/>
    <n v="81"/>
    <x v="54"/>
    <x v="2"/>
  </r>
  <r>
    <x v="0"/>
    <x v="21"/>
    <x v="2"/>
    <x v="141"/>
    <x v="5"/>
    <x v="0"/>
    <n v="68"/>
    <x v="74"/>
    <x v="2"/>
  </r>
  <r>
    <x v="0"/>
    <x v="21"/>
    <x v="2"/>
    <x v="120"/>
    <x v="6"/>
    <x v="0"/>
    <n v="68"/>
    <x v="39"/>
    <x v="2"/>
  </r>
  <r>
    <x v="0"/>
    <x v="21"/>
    <x v="2"/>
    <x v="121"/>
    <x v="6"/>
    <x v="1"/>
    <n v="90"/>
    <x v="4"/>
    <x v="2"/>
  </r>
  <r>
    <x v="0"/>
    <x v="21"/>
    <x v="2"/>
    <x v="122"/>
    <x v="8"/>
    <x v="1"/>
    <n v="107"/>
    <x v="31"/>
    <x v="2"/>
  </r>
  <r>
    <x v="0"/>
    <x v="21"/>
    <x v="2"/>
    <x v="123"/>
    <x v="10"/>
    <x v="1"/>
    <n v="77"/>
    <x v="88"/>
    <x v="2"/>
  </r>
  <r>
    <x v="0"/>
    <x v="21"/>
    <x v="2"/>
    <x v="151"/>
    <x v="11"/>
    <x v="3"/>
    <n v="97"/>
    <x v="96"/>
    <x v="2"/>
  </r>
  <r>
    <x v="0"/>
    <x v="21"/>
    <x v="2"/>
    <x v="146"/>
    <x v="11"/>
    <x v="2"/>
    <n v="106"/>
    <x v="96"/>
    <x v="2"/>
  </r>
  <r>
    <x v="0"/>
    <x v="21"/>
    <x v="2"/>
    <x v="136"/>
    <x v="11"/>
    <x v="0"/>
    <n v="121"/>
    <x v="67"/>
    <x v="2"/>
  </r>
  <r>
    <x v="0"/>
    <x v="21"/>
    <x v="2"/>
    <x v="132"/>
    <x v="12"/>
    <x v="1"/>
    <n v="106"/>
    <x v="51"/>
    <x v="2"/>
  </r>
  <r>
    <x v="0"/>
    <x v="21"/>
    <x v="2"/>
    <x v="114"/>
    <x v="15"/>
    <x v="4"/>
    <n v="98"/>
    <x v="16"/>
    <x v="2"/>
  </r>
  <r>
    <x v="0"/>
    <x v="21"/>
    <x v="2"/>
    <x v="147"/>
    <x v="5"/>
    <x v="4"/>
    <n v="69"/>
    <x v="67"/>
    <x v="2"/>
  </r>
  <r>
    <x v="0"/>
    <x v="21"/>
    <x v="2"/>
    <x v="152"/>
    <x v="11"/>
    <x v="4"/>
    <n v="73"/>
    <x v="64"/>
    <x v="2"/>
  </r>
  <r>
    <x v="0"/>
    <x v="21"/>
    <x v="2"/>
    <x v="125"/>
    <x v="13"/>
    <x v="4"/>
    <n v="92"/>
    <x v="57"/>
    <x v="2"/>
  </r>
  <r>
    <x v="0"/>
    <x v="0"/>
    <x v="3"/>
    <x v="153"/>
    <x v="0"/>
    <x v="0"/>
    <n v="84"/>
    <x v="19"/>
    <x v="3"/>
  </r>
  <r>
    <x v="0"/>
    <x v="0"/>
    <x v="3"/>
    <x v="154"/>
    <x v="15"/>
    <x v="2"/>
    <n v="66"/>
    <x v="105"/>
    <x v="3"/>
  </r>
  <r>
    <x v="0"/>
    <x v="0"/>
    <x v="3"/>
    <x v="155"/>
    <x v="2"/>
    <x v="0"/>
    <n v="82"/>
    <x v="20"/>
    <x v="3"/>
  </r>
  <r>
    <x v="0"/>
    <x v="0"/>
    <x v="3"/>
    <x v="156"/>
    <x v="3"/>
    <x v="1"/>
    <n v="126"/>
    <x v="2"/>
    <x v="3"/>
  </r>
  <r>
    <x v="0"/>
    <x v="0"/>
    <x v="3"/>
    <x v="157"/>
    <x v="4"/>
    <x v="3"/>
    <n v="82"/>
    <x v="54"/>
    <x v="3"/>
  </r>
  <r>
    <x v="0"/>
    <x v="0"/>
    <x v="3"/>
    <x v="158"/>
    <x v="4"/>
    <x v="1"/>
    <n v="86"/>
    <x v="6"/>
    <x v="3"/>
  </r>
  <r>
    <x v="0"/>
    <x v="0"/>
    <x v="3"/>
    <x v="159"/>
    <x v="14"/>
    <x v="2"/>
    <n v="79"/>
    <x v="21"/>
    <x v="3"/>
  </r>
  <r>
    <x v="0"/>
    <x v="0"/>
    <x v="3"/>
    <x v="160"/>
    <x v="14"/>
    <x v="2"/>
    <n v="83"/>
    <x v="57"/>
    <x v="3"/>
  </r>
  <r>
    <x v="0"/>
    <x v="0"/>
    <x v="3"/>
    <x v="161"/>
    <x v="5"/>
    <x v="1"/>
    <n v="94"/>
    <x v="10"/>
    <x v="3"/>
  </r>
  <r>
    <x v="0"/>
    <x v="0"/>
    <x v="3"/>
    <x v="162"/>
    <x v="7"/>
    <x v="0"/>
    <n v="93"/>
    <x v="35"/>
    <x v="3"/>
  </r>
  <r>
    <x v="0"/>
    <x v="0"/>
    <x v="3"/>
    <x v="108"/>
    <x v="7"/>
    <x v="1"/>
    <n v="108"/>
    <x v="18"/>
    <x v="3"/>
  </r>
  <r>
    <x v="0"/>
    <x v="0"/>
    <x v="3"/>
    <x v="163"/>
    <x v="7"/>
    <x v="1"/>
    <n v="114"/>
    <x v="60"/>
    <x v="3"/>
  </r>
  <r>
    <x v="0"/>
    <x v="0"/>
    <x v="3"/>
    <x v="164"/>
    <x v="7"/>
    <x v="2"/>
    <n v="91"/>
    <x v="38"/>
    <x v="3"/>
  </r>
  <r>
    <x v="0"/>
    <x v="0"/>
    <x v="3"/>
    <x v="165"/>
    <x v="8"/>
    <x v="1"/>
    <n v="117"/>
    <x v="114"/>
    <x v="3"/>
  </r>
  <r>
    <x v="0"/>
    <x v="0"/>
    <x v="3"/>
    <x v="166"/>
    <x v="8"/>
    <x v="2"/>
    <n v="67"/>
    <x v="94"/>
    <x v="3"/>
  </r>
  <r>
    <x v="0"/>
    <x v="0"/>
    <x v="3"/>
    <x v="167"/>
    <x v="8"/>
    <x v="0"/>
    <n v="52"/>
    <x v="61"/>
    <x v="3"/>
  </r>
  <r>
    <x v="0"/>
    <x v="0"/>
    <x v="3"/>
    <x v="168"/>
    <x v="12"/>
    <x v="1"/>
    <n v="104"/>
    <x v="17"/>
    <x v="3"/>
  </r>
  <r>
    <x v="0"/>
    <x v="0"/>
    <x v="3"/>
    <x v="169"/>
    <x v="12"/>
    <x v="0"/>
    <n v="84"/>
    <x v="42"/>
    <x v="3"/>
  </r>
  <r>
    <x v="0"/>
    <x v="0"/>
    <x v="3"/>
    <x v="170"/>
    <x v="15"/>
    <x v="4"/>
    <n v="92"/>
    <x v="16"/>
    <x v="3"/>
  </r>
  <r>
    <x v="0"/>
    <x v="0"/>
    <x v="3"/>
    <x v="171"/>
    <x v="14"/>
    <x v="4"/>
    <n v="63"/>
    <x v="110"/>
    <x v="3"/>
  </r>
  <r>
    <x v="0"/>
    <x v="0"/>
    <x v="3"/>
    <x v="147"/>
    <x v="5"/>
    <x v="4"/>
    <n v="82"/>
    <x v="16"/>
    <x v="3"/>
  </r>
  <r>
    <x v="0"/>
    <x v="0"/>
    <x v="3"/>
    <x v="63"/>
    <x v="9"/>
    <x v="4"/>
    <n v="91"/>
    <x v="22"/>
    <x v="3"/>
  </r>
  <r>
    <x v="0"/>
    <x v="1"/>
    <x v="3"/>
    <x v="172"/>
    <x v="0"/>
    <x v="3"/>
    <n v="80"/>
    <x v="61"/>
    <x v="3"/>
  </r>
  <r>
    <x v="0"/>
    <x v="1"/>
    <x v="3"/>
    <x v="153"/>
    <x v="0"/>
    <x v="0"/>
    <n v="80"/>
    <x v="61"/>
    <x v="3"/>
  </r>
  <r>
    <x v="0"/>
    <x v="1"/>
    <x v="3"/>
    <x v="173"/>
    <x v="15"/>
    <x v="0"/>
    <n v="71"/>
    <x v="104"/>
    <x v="3"/>
  </r>
  <r>
    <x v="0"/>
    <x v="1"/>
    <x v="3"/>
    <x v="155"/>
    <x v="2"/>
    <x v="0"/>
    <n v="80"/>
    <x v="49"/>
    <x v="3"/>
  </r>
  <r>
    <x v="0"/>
    <x v="1"/>
    <x v="3"/>
    <x v="156"/>
    <x v="3"/>
    <x v="1"/>
    <n v="114"/>
    <x v="71"/>
    <x v="3"/>
  </r>
  <r>
    <x v="0"/>
    <x v="1"/>
    <x v="3"/>
    <x v="160"/>
    <x v="14"/>
    <x v="2"/>
    <n v="83"/>
    <x v="55"/>
    <x v="3"/>
  </r>
  <r>
    <x v="0"/>
    <x v="1"/>
    <x v="3"/>
    <x v="159"/>
    <x v="14"/>
    <x v="2"/>
    <n v="77"/>
    <x v="82"/>
    <x v="3"/>
  </r>
  <r>
    <x v="0"/>
    <x v="1"/>
    <x v="3"/>
    <x v="161"/>
    <x v="5"/>
    <x v="1"/>
    <n v="86"/>
    <x v="23"/>
    <x v="3"/>
  </r>
  <r>
    <x v="0"/>
    <x v="1"/>
    <x v="3"/>
    <x v="164"/>
    <x v="7"/>
    <x v="2"/>
    <n v="88"/>
    <x v="6"/>
    <x v="3"/>
  </r>
  <r>
    <x v="0"/>
    <x v="1"/>
    <x v="3"/>
    <x v="162"/>
    <x v="7"/>
    <x v="0"/>
    <n v="84"/>
    <x v="104"/>
    <x v="3"/>
  </r>
  <r>
    <x v="0"/>
    <x v="1"/>
    <x v="3"/>
    <x v="163"/>
    <x v="7"/>
    <x v="1"/>
    <n v="106"/>
    <x v="51"/>
    <x v="3"/>
  </r>
  <r>
    <x v="0"/>
    <x v="1"/>
    <x v="3"/>
    <x v="108"/>
    <x v="7"/>
    <x v="1"/>
    <n v="97"/>
    <x v="105"/>
    <x v="3"/>
  </r>
  <r>
    <x v="0"/>
    <x v="1"/>
    <x v="3"/>
    <x v="165"/>
    <x v="8"/>
    <x v="1"/>
    <n v="118"/>
    <x v="53"/>
    <x v="3"/>
  </r>
  <r>
    <x v="0"/>
    <x v="1"/>
    <x v="3"/>
    <x v="166"/>
    <x v="8"/>
    <x v="2"/>
    <n v="73"/>
    <x v="85"/>
    <x v="3"/>
  </r>
  <r>
    <x v="0"/>
    <x v="1"/>
    <x v="3"/>
    <x v="63"/>
    <x v="9"/>
    <x v="1"/>
    <n v="89"/>
    <x v="17"/>
    <x v="3"/>
  </r>
  <r>
    <x v="0"/>
    <x v="1"/>
    <x v="3"/>
    <x v="174"/>
    <x v="11"/>
    <x v="2"/>
    <n v="63"/>
    <x v="105"/>
    <x v="3"/>
  </r>
  <r>
    <x v="0"/>
    <x v="1"/>
    <x v="3"/>
    <x v="168"/>
    <x v="12"/>
    <x v="1"/>
    <n v="111"/>
    <x v="136"/>
    <x v="3"/>
  </r>
  <r>
    <x v="0"/>
    <x v="1"/>
    <x v="3"/>
    <x v="169"/>
    <x v="12"/>
    <x v="0"/>
    <n v="84"/>
    <x v="83"/>
    <x v="3"/>
  </r>
  <r>
    <x v="0"/>
    <x v="1"/>
    <x v="3"/>
    <x v="154"/>
    <x v="15"/>
    <x v="4"/>
    <n v="64"/>
    <x v="39"/>
    <x v="3"/>
  </r>
  <r>
    <x v="0"/>
    <x v="1"/>
    <x v="3"/>
    <x v="170"/>
    <x v="15"/>
    <x v="4"/>
    <n v="98"/>
    <x v="16"/>
    <x v="3"/>
  </r>
  <r>
    <x v="0"/>
    <x v="1"/>
    <x v="3"/>
    <x v="158"/>
    <x v="4"/>
    <x v="4"/>
    <n v="82"/>
    <x v="49"/>
    <x v="3"/>
  </r>
  <r>
    <x v="0"/>
    <x v="1"/>
    <x v="3"/>
    <x v="147"/>
    <x v="5"/>
    <x v="4"/>
    <n v="82"/>
    <x v="16"/>
    <x v="3"/>
  </r>
  <r>
    <x v="0"/>
    <x v="2"/>
    <x v="3"/>
    <x v="172"/>
    <x v="0"/>
    <x v="3"/>
    <n v="80"/>
    <x v="91"/>
    <x v="3"/>
  </r>
  <r>
    <x v="0"/>
    <x v="2"/>
    <x v="3"/>
    <x v="153"/>
    <x v="0"/>
    <x v="0"/>
    <n v="76"/>
    <x v="29"/>
    <x v="3"/>
  </r>
  <r>
    <x v="0"/>
    <x v="2"/>
    <x v="3"/>
    <x v="154"/>
    <x v="15"/>
    <x v="2"/>
    <n v="60"/>
    <x v="28"/>
    <x v="3"/>
  </r>
  <r>
    <x v="0"/>
    <x v="2"/>
    <x v="3"/>
    <x v="156"/>
    <x v="3"/>
    <x v="1"/>
    <n v="118"/>
    <x v="15"/>
    <x v="3"/>
  </r>
  <r>
    <x v="0"/>
    <x v="2"/>
    <x v="3"/>
    <x v="158"/>
    <x v="4"/>
    <x v="1"/>
    <n v="78"/>
    <x v="91"/>
    <x v="3"/>
  </r>
  <r>
    <x v="0"/>
    <x v="2"/>
    <x v="3"/>
    <x v="175"/>
    <x v="4"/>
    <x v="0"/>
    <n v="115"/>
    <x v="100"/>
    <x v="3"/>
  </r>
  <r>
    <x v="0"/>
    <x v="2"/>
    <x v="3"/>
    <x v="160"/>
    <x v="14"/>
    <x v="2"/>
    <n v="80"/>
    <x v="77"/>
    <x v="3"/>
  </r>
  <r>
    <x v="0"/>
    <x v="2"/>
    <x v="3"/>
    <x v="176"/>
    <x v="5"/>
    <x v="0"/>
    <n v="68"/>
    <x v="29"/>
    <x v="3"/>
  </r>
  <r>
    <x v="0"/>
    <x v="2"/>
    <x v="3"/>
    <x v="161"/>
    <x v="5"/>
    <x v="1"/>
    <n v="89"/>
    <x v="32"/>
    <x v="3"/>
  </r>
  <r>
    <x v="0"/>
    <x v="2"/>
    <x v="3"/>
    <x v="164"/>
    <x v="7"/>
    <x v="2"/>
    <n v="87"/>
    <x v="54"/>
    <x v="3"/>
  </r>
  <r>
    <x v="0"/>
    <x v="2"/>
    <x v="3"/>
    <x v="162"/>
    <x v="7"/>
    <x v="0"/>
    <n v="84"/>
    <x v="85"/>
    <x v="3"/>
  </r>
  <r>
    <x v="0"/>
    <x v="2"/>
    <x v="3"/>
    <x v="163"/>
    <x v="7"/>
    <x v="1"/>
    <n v="105"/>
    <x v="53"/>
    <x v="3"/>
  </r>
  <r>
    <x v="0"/>
    <x v="2"/>
    <x v="3"/>
    <x v="165"/>
    <x v="8"/>
    <x v="1"/>
    <n v="115"/>
    <x v="19"/>
    <x v="3"/>
  </r>
  <r>
    <x v="0"/>
    <x v="2"/>
    <x v="3"/>
    <x v="166"/>
    <x v="8"/>
    <x v="2"/>
    <n v="69"/>
    <x v="51"/>
    <x v="3"/>
  </r>
  <r>
    <x v="0"/>
    <x v="2"/>
    <x v="3"/>
    <x v="63"/>
    <x v="9"/>
    <x v="1"/>
    <n v="93"/>
    <x v="72"/>
    <x v="3"/>
  </r>
  <r>
    <x v="0"/>
    <x v="2"/>
    <x v="3"/>
    <x v="174"/>
    <x v="11"/>
    <x v="2"/>
    <n v="61"/>
    <x v="92"/>
    <x v="3"/>
  </r>
  <r>
    <x v="0"/>
    <x v="2"/>
    <x v="3"/>
    <x v="168"/>
    <x v="12"/>
    <x v="1"/>
    <n v="123"/>
    <x v="140"/>
    <x v="3"/>
  </r>
  <r>
    <x v="0"/>
    <x v="2"/>
    <x v="3"/>
    <x v="169"/>
    <x v="12"/>
    <x v="0"/>
    <n v="83"/>
    <x v="42"/>
    <x v="3"/>
  </r>
  <r>
    <x v="0"/>
    <x v="2"/>
    <x v="3"/>
    <x v="170"/>
    <x v="15"/>
    <x v="4"/>
    <n v="92"/>
    <x v="16"/>
    <x v="3"/>
  </r>
  <r>
    <x v="0"/>
    <x v="2"/>
    <x v="3"/>
    <x v="155"/>
    <x v="2"/>
    <x v="4"/>
    <n v="73"/>
    <x v="16"/>
    <x v="3"/>
  </r>
  <r>
    <x v="0"/>
    <x v="2"/>
    <x v="3"/>
    <x v="147"/>
    <x v="5"/>
    <x v="4"/>
    <n v="82"/>
    <x v="16"/>
    <x v="3"/>
  </r>
  <r>
    <x v="0"/>
    <x v="2"/>
    <x v="3"/>
    <x v="108"/>
    <x v="7"/>
    <x v="4"/>
    <n v="97"/>
    <x v="4"/>
    <x v="3"/>
  </r>
  <r>
    <x v="0"/>
    <x v="3"/>
    <x v="3"/>
    <x v="153"/>
    <x v="0"/>
    <x v="0"/>
    <n v="76"/>
    <x v="102"/>
    <x v="3"/>
  </r>
  <r>
    <x v="0"/>
    <x v="3"/>
    <x v="3"/>
    <x v="154"/>
    <x v="15"/>
    <x v="2"/>
    <n v="65"/>
    <x v="31"/>
    <x v="3"/>
  </r>
  <r>
    <x v="0"/>
    <x v="3"/>
    <x v="3"/>
    <x v="156"/>
    <x v="3"/>
    <x v="1"/>
    <n v="117"/>
    <x v="8"/>
    <x v="3"/>
  </r>
  <r>
    <x v="0"/>
    <x v="3"/>
    <x v="3"/>
    <x v="175"/>
    <x v="4"/>
    <x v="0"/>
    <n v="114"/>
    <x v="42"/>
    <x v="3"/>
  </r>
  <r>
    <x v="0"/>
    <x v="3"/>
    <x v="3"/>
    <x v="160"/>
    <x v="14"/>
    <x v="2"/>
    <n v="82"/>
    <x v="67"/>
    <x v="3"/>
  </r>
  <r>
    <x v="0"/>
    <x v="3"/>
    <x v="3"/>
    <x v="161"/>
    <x v="5"/>
    <x v="1"/>
    <n v="92"/>
    <x v="65"/>
    <x v="3"/>
  </r>
  <r>
    <x v="0"/>
    <x v="3"/>
    <x v="3"/>
    <x v="176"/>
    <x v="5"/>
    <x v="0"/>
    <n v="75"/>
    <x v="60"/>
    <x v="3"/>
  </r>
  <r>
    <x v="0"/>
    <x v="3"/>
    <x v="3"/>
    <x v="164"/>
    <x v="7"/>
    <x v="2"/>
    <n v="84"/>
    <x v="51"/>
    <x v="3"/>
  </r>
  <r>
    <x v="0"/>
    <x v="3"/>
    <x v="3"/>
    <x v="162"/>
    <x v="7"/>
    <x v="0"/>
    <n v="97"/>
    <x v="129"/>
    <x v="3"/>
  </r>
  <r>
    <x v="0"/>
    <x v="3"/>
    <x v="3"/>
    <x v="163"/>
    <x v="7"/>
    <x v="1"/>
    <n v="102"/>
    <x v="25"/>
    <x v="3"/>
  </r>
  <r>
    <x v="0"/>
    <x v="3"/>
    <x v="3"/>
    <x v="177"/>
    <x v="7"/>
    <x v="3"/>
    <n v="82"/>
    <x v="55"/>
    <x v="3"/>
  </r>
  <r>
    <x v="0"/>
    <x v="3"/>
    <x v="3"/>
    <x v="166"/>
    <x v="8"/>
    <x v="2"/>
    <n v="69"/>
    <x v="54"/>
    <x v="3"/>
  </r>
  <r>
    <x v="0"/>
    <x v="3"/>
    <x v="3"/>
    <x v="165"/>
    <x v="8"/>
    <x v="1"/>
    <n v="117"/>
    <x v="20"/>
    <x v="3"/>
  </r>
  <r>
    <x v="0"/>
    <x v="3"/>
    <x v="3"/>
    <x v="63"/>
    <x v="9"/>
    <x v="1"/>
    <n v="92"/>
    <x v="52"/>
    <x v="3"/>
  </r>
  <r>
    <x v="0"/>
    <x v="3"/>
    <x v="3"/>
    <x v="23"/>
    <x v="10"/>
    <x v="1"/>
    <n v="91"/>
    <x v="95"/>
    <x v="3"/>
  </r>
  <r>
    <x v="0"/>
    <x v="3"/>
    <x v="3"/>
    <x v="168"/>
    <x v="12"/>
    <x v="1"/>
    <n v="126"/>
    <x v="22"/>
    <x v="3"/>
  </r>
  <r>
    <x v="0"/>
    <x v="3"/>
    <x v="3"/>
    <x v="178"/>
    <x v="12"/>
    <x v="2"/>
    <n v="86"/>
    <x v="19"/>
    <x v="3"/>
  </r>
  <r>
    <x v="0"/>
    <x v="3"/>
    <x v="3"/>
    <x v="169"/>
    <x v="12"/>
    <x v="0"/>
    <n v="95"/>
    <x v="115"/>
    <x v="3"/>
  </r>
  <r>
    <x v="0"/>
    <x v="3"/>
    <x v="3"/>
    <x v="170"/>
    <x v="15"/>
    <x v="4"/>
    <n v="92"/>
    <x v="16"/>
    <x v="3"/>
  </r>
  <r>
    <x v="0"/>
    <x v="3"/>
    <x v="3"/>
    <x v="155"/>
    <x v="2"/>
    <x v="4"/>
    <n v="73"/>
    <x v="16"/>
    <x v="3"/>
  </r>
  <r>
    <x v="0"/>
    <x v="3"/>
    <x v="3"/>
    <x v="147"/>
    <x v="5"/>
    <x v="4"/>
    <n v="85"/>
    <x v="16"/>
    <x v="3"/>
  </r>
  <r>
    <x v="0"/>
    <x v="3"/>
    <x v="3"/>
    <x v="108"/>
    <x v="7"/>
    <x v="4"/>
    <n v="100"/>
    <x v="32"/>
    <x v="3"/>
  </r>
  <r>
    <x v="0"/>
    <x v="4"/>
    <x v="3"/>
    <x v="153"/>
    <x v="0"/>
    <x v="0"/>
    <n v="77"/>
    <x v="42"/>
    <x v="3"/>
  </r>
  <r>
    <x v="0"/>
    <x v="4"/>
    <x v="3"/>
    <x v="154"/>
    <x v="15"/>
    <x v="2"/>
    <n v="62"/>
    <x v="88"/>
    <x v="3"/>
  </r>
  <r>
    <x v="0"/>
    <x v="4"/>
    <x v="3"/>
    <x v="156"/>
    <x v="3"/>
    <x v="1"/>
    <n v="114"/>
    <x v="67"/>
    <x v="3"/>
  </r>
  <r>
    <x v="0"/>
    <x v="4"/>
    <x v="3"/>
    <x v="175"/>
    <x v="4"/>
    <x v="0"/>
    <n v="114"/>
    <x v="24"/>
    <x v="3"/>
  </r>
  <r>
    <x v="0"/>
    <x v="4"/>
    <x v="3"/>
    <x v="160"/>
    <x v="14"/>
    <x v="2"/>
    <n v="89"/>
    <x v="48"/>
    <x v="3"/>
  </r>
  <r>
    <x v="0"/>
    <x v="4"/>
    <x v="3"/>
    <x v="142"/>
    <x v="5"/>
    <x v="2"/>
    <n v="80"/>
    <x v="64"/>
    <x v="3"/>
  </r>
  <r>
    <x v="0"/>
    <x v="4"/>
    <x v="3"/>
    <x v="161"/>
    <x v="5"/>
    <x v="1"/>
    <n v="92"/>
    <x v="85"/>
    <x v="3"/>
  </r>
  <r>
    <x v="0"/>
    <x v="4"/>
    <x v="3"/>
    <x v="176"/>
    <x v="5"/>
    <x v="0"/>
    <n v="73"/>
    <x v="61"/>
    <x v="3"/>
  </r>
  <r>
    <x v="0"/>
    <x v="4"/>
    <x v="3"/>
    <x v="162"/>
    <x v="7"/>
    <x v="0"/>
    <n v="99"/>
    <x v="8"/>
    <x v="3"/>
  </r>
  <r>
    <x v="0"/>
    <x v="4"/>
    <x v="3"/>
    <x v="163"/>
    <x v="7"/>
    <x v="1"/>
    <n v="98"/>
    <x v="3"/>
    <x v="3"/>
  </r>
  <r>
    <x v="0"/>
    <x v="4"/>
    <x v="3"/>
    <x v="177"/>
    <x v="7"/>
    <x v="3"/>
    <n v="90"/>
    <x v="3"/>
    <x v="3"/>
  </r>
  <r>
    <x v="0"/>
    <x v="4"/>
    <x v="3"/>
    <x v="166"/>
    <x v="8"/>
    <x v="2"/>
    <n v="73"/>
    <x v="12"/>
    <x v="3"/>
  </r>
  <r>
    <x v="0"/>
    <x v="4"/>
    <x v="3"/>
    <x v="165"/>
    <x v="8"/>
    <x v="1"/>
    <n v="111"/>
    <x v="52"/>
    <x v="3"/>
  </r>
  <r>
    <x v="0"/>
    <x v="4"/>
    <x v="3"/>
    <x v="63"/>
    <x v="9"/>
    <x v="1"/>
    <n v="93"/>
    <x v="47"/>
    <x v="3"/>
  </r>
  <r>
    <x v="0"/>
    <x v="4"/>
    <x v="3"/>
    <x v="23"/>
    <x v="10"/>
    <x v="1"/>
    <n v="92"/>
    <x v="47"/>
    <x v="3"/>
  </r>
  <r>
    <x v="0"/>
    <x v="4"/>
    <x v="3"/>
    <x v="168"/>
    <x v="12"/>
    <x v="1"/>
    <n v="133"/>
    <x v="68"/>
    <x v="3"/>
  </r>
  <r>
    <x v="0"/>
    <x v="4"/>
    <x v="3"/>
    <x v="178"/>
    <x v="12"/>
    <x v="2"/>
    <n v="89"/>
    <x v="35"/>
    <x v="3"/>
  </r>
  <r>
    <x v="0"/>
    <x v="4"/>
    <x v="3"/>
    <x v="169"/>
    <x v="12"/>
    <x v="0"/>
    <n v="93"/>
    <x v="11"/>
    <x v="3"/>
  </r>
  <r>
    <x v="0"/>
    <x v="4"/>
    <x v="3"/>
    <x v="170"/>
    <x v="15"/>
    <x v="4"/>
    <n v="92"/>
    <x v="8"/>
    <x v="3"/>
  </r>
  <r>
    <x v="0"/>
    <x v="4"/>
    <x v="3"/>
    <x v="155"/>
    <x v="2"/>
    <x v="4"/>
    <n v="71"/>
    <x v="30"/>
    <x v="3"/>
  </r>
  <r>
    <x v="0"/>
    <x v="4"/>
    <x v="3"/>
    <x v="147"/>
    <x v="5"/>
    <x v="4"/>
    <n v="87"/>
    <x v="16"/>
    <x v="3"/>
  </r>
  <r>
    <x v="0"/>
    <x v="4"/>
    <x v="3"/>
    <x v="164"/>
    <x v="7"/>
    <x v="4"/>
    <n v="84"/>
    <x v="16"/>
    <x v="3"/>
  </r>
  <r>
    <x v="0"/>
    <x v="5"/>
    <x v="3"/>
    <x v="153"/>
    <x v="0"/>
    <x v="0"/>
    <n v="70"/>
    <x v="88"/>
    <x v="3"/>
  </r>
  <r>
    <x v="0"/>
    <x v="5"/>
    <x v="3"/>
    <x v="170"/>
    <x v="15"/>
    <x v="1"/>
    <n v="88"/>
    <x v="21"/>
    <x v="3"/>
  </r>
  <r>
    <x v="0"/>
    <x v="5"/>
    <x v="3"/>
    <x v="156"/>
    <x v="3"/>
    <x v="1"/>
    <n v="111"/>
    <x v="3"/>
    <x v="3"/>
  </r>
  <r>
    <x v="0"/>
    <x v="5"/>
    <x v="3"/>
    <x v="175"/>
    <x v="4"/>
    <x v="0"/>
    <n v="109"/>
    <x v="94"/>
    <x v="3"/>
  </r>
  <r>
    <x v="0"/>
    <x v="5"/>
    <x v="3"/>
    <x v="160"/>
    <x v="14"/>
    <x v="2"/>
    <n v="88"/>
    <x v="85"/>
    <x v="3"/>
  </r>
  <r>
    <x v="0"/>
    <x v="5"/>
    <x v="3"/>
    <x v="161"/>
    <x v="5"/>
    <x v="1"/>
    <n v="85"/>
    <x v="6"/>
    <x v="3"/>
  </r>
  <r>
    <x v="0"/>
    <x v="5"/>
    <x v="3"/>
    <x v="142"/>
    <x v="5"/>
    <x v="2"/>
    <n v="88"/>
    <x v="19"/>
    <x v="3"/>
  </r>
  <r>
    <x v="0"/>
    <x v="5"/>
    <x v="3"/>
    <x v="177"/>
    <x v="7"/>
    <x v="3"/>
    <n v="88"/>
    <x v="51"/>
    <x v="3"/>
  </r>
  <r>
    <x v="0"/>
    <x v="5"/>
    <x v="3"/>
    <x v="162"/>
    <x v="7"/>
    <x v="0"/>
    <n v="96"/>
    <x v="9"/>
    <x v="3"/>
  </r>
  <r>
    <x v="0"/>
    <x v="5"/>
    <x v="3"/>
    <x v="163"/>
    <x v="7"/>
    <x v="1"/>
    <n v="117"/>
    <x v="141"/>
    <x v="3"/>
  </r>
  <r>
    <x v="0"/>
    <x v="5"/>
    <x v="3"/>
    <x v="179"/>
    <x v="8"/>
    <x v="0"/>
    <n v="61"/>
    <x v="50"/>
    <x v="3"/>
  </r>
  <r>
    <x v="0"/>
    <x v="5"/>
    <x v="3"/>
    <x v="165"/>
    <x v="8"/>
    <x v="1"/>
    <n v="103"/>
    <x v="24"/>
    <x v="3"/>
  </r>
  <r>
    <x v="0"/>
    <x v="5"/>
    <x v="3"/>
    <x v="166"/>
    <x v="8"/>
    <x v="2"/>
    <n v="78"/>
    <x v="99"/>
    <x v="3"/>
  </r>
  <r>
    <x v="0"/>
    <x v="5"/>
    <x v="3"/>
    <x v="180"/>
    <x v="9"/>
    <x v="2"/>
    <n v="74"/>
    <x v="50"/>
    <x v="3"/>
  </r>
  <r>
    <x v="0"/>
    <x v="5"/>
    <x v="3"/>
    <x v="23"/>
    <x v="10"/>
    <x v="1"/>
    <n v="84"/>
    <x v="30"/>
    <x v="3"/>
  </r>
  <r>
    <x v="0"/>
    <x v="5"/>
    <x v="3"/>
    <x v="168"/>
    <x v="12"/>
    <x v="1"/>
    <n v="145"/>
    <x v="123"/>
    <x v="3"/>
  </r>
  <r>
    <x v="0"/>
    <x v="5"/>
    <x v="3"/>
    <x v="178"/>
    <x v="12"/>
    <x v="2"/>
    <n v="92"/>
    <x v="61"/>
    <x v="3"/>
  </r>
  <r>
    <x v="0"/>
    <x v="5"/>
    <x v="3"/>
    <x v="169"/>
    <x v="12"/>
    <x v="0"/>
    <n v="91"/>
    <x v="7"/>
    <x v="3"/>
  </r>
  <r>
    <x v="0"/>
    <x v="5"/>
    <x v="3"/>
    <x v="155"/>
    <x v="2"/>
    <x v="4"/>
    <n v="71"/>
    <x v="16"/>
    <x v="3"/>
  </r>
  <r>
    <x v="0"/>
    <x v="5"/>
    <x v="3"/>
    <x v="147"/>
    <x v="5"/>
    <x v="4"/>
    <n v="87"/>
    <x v="16"/>
    <x v="3"/>
  </r>
  <r>
    <x v="0"/>
    <x v="5"/>
    <x v="3"/>
    <x v="164"/>
    <x v="7"/>
    <x v="4"/>
    <n v="84"/>
    <x v="16"/>
    <x v="3"/>
  </r>
  <r>
    <x v="0"/>
    <x v="5"/>
    <x v="3"/>
    <x v="63"/>
    <x v="9"/>
    <x v="4"/>
    <n v="93"/>
    <x v="16"/>
    <x v="3"/>
  </r>
  <r>
    <x v="0"/>
    <x v="6"/>
    <x v="3"/>
    <x v="153"/>
    <x v="0"/>
    <x v="1"/>
    <n v="79"/>
    <x v="12"/>
    <x v="3"/>
  </r>
  <r>
    <x v="0"/>
    <x v="6"/>
    <x v="3"/>
    <x v="22"/>
    <x v="15"/>
    <x v="0"/>
    <n v="86"/>
    <x v="82"/>
    <x v="3"/>
  </r>
  <r>
    <x v="0"/>
    <x v="6"/>
    <x v="3"/>
    <x v="181"/>
    <x v="2"/>
    <x v="2"/>
    <n v="109"/>
    <x v="2"/>
    <x v="3"/>
  </r>
  <r>
    <x v="0"/>
    <x v="6"/>
    <x v="3"/>
    <x v="155"/>
    <x v="2"/>
    <x v="0"/>
    <n v="74"/>
    <x v="64"/>
    <x v="3"/>
  </r>
  <r>
    <x v="0"/>
    <x v="6"/>
    <x v="3"/>
    <x v="156"/>
    <x v="3"/>
    <x v="1"/>
    <n v="121"/>
    <x v="25"/>
    <x v="3"/>
  </r>
  <r>
    <x v="0"/>
    <x v="6"/>
    <x v="3"/>
    <x v="175"/>
    <x v="4"/>
    <x v="0"/>
    <n v="91"/>
    <x v="110"/>
    <x v="3"/>
  </r>
  <r>
    <x v="0"/>
    <x v="6"/>
    <x v="3"/>
    <x v="160"/>
    <x v="14"/>
    <x v="2"/>
    <n v="92"/>
    <x v="25"/>
    <x v="3"/>
  </r>
  <r>
    <x v="0"/>
    <x v="6"/>
    <x v="3"/>
    <x v="161"/>
    <x v="5"/>
    <x v="1"/>
    <n v="91"/>
    <x v="102"/>
    <x v="3"/>
  </r>
  <r>
    <x v="0"/>
    <x v="6"/>
    <x v="3"/>
    <x v="177"/>
    <x v="7"/>
    <x v="3"/>
    <n v="91"/>
    <x v="56"/>
    <x v="3"/>
  </r>
  <r>
    <x v="0"/>
    <x v="6"/>
    <x v="3"/>
    <x v="164"/>
    <x v="7"/>
    <x v="2"/>
    <n v="89"/>
    <x v="53"/>
    <x v="3"/>
  </r>
  <r>
    <x v="0"/>
    <x v="6"/>
    <x v="3"/>
    <x v="162"/>
    <x v="7"/>
    <x v="0"/>
    <n v="109"/>
    <x v="10"/>
    <x v="3"/>
  </r>
  <r>
    <x v="0"/>
    <x v="6"/>
    <x v="3"/>
    <x v="163"/>
    <x v="7"/>
    <x v="1"/>
    <n v="119"/>
    <x v="52"/>
    <x v="3"/>
  </r>
  <r>
    <x v="0"/>
    <x v="6"/>
    <x v="3"/>
    <x v="165"/>
    <x v="8"/>
    <x v="1"/>
    <n v="111"/>
    <x v="107"/>
    <x v="3"/>
  </r>
  <r>
    <x v="0"/>
    <x v="6"/>
    <x v="3"/>
    <x v="166"/>
    <x v="8"/>
    <x v="2"/>
    <n v="91"/>
    <x v="56"/>
    <x v="3"/>
  </r>
  <r>
    <x v="0"/>
    <x v="6"/>
    <x v="3"/>
    <x v="23"/>
    <x v="10"/>
    <x v="1"/>
    <n v="90"/>
    <x v="57"/>
    <x v="3"/>
  </r>
  <r>
    <x v="0"/>
    <x v="6"/>
    <x v="3"/>
    <x v="168"/>
    <x v="12"/>
    <x v="1"/>
    <n v="132"/>
    <x v="94"/>
    <x v="3"/>
  </r>
  <r>
    <x v="0"/>
    <x v="6"/>
    <x v="3"/>
    <x v="178"/>
    <x v="12"/>
    <x v="2"/>
    <n v="85"/>
    <x v="30"/>
    <x v="3"/>
  </r>
  <r>
    <x v="0"/>
    <x v="6"/>
    <x v="3"/>
    <x v="169"/>
    <x v="12"/>
    <x v="0"/>
    <n v="87"/>
    <x v="6"/>
    <x v="3"/>
  </r>
  <r>
    <x v="0"/>
    <x v="6"/>
    <x v="3"/>
    <x v="170"/>
    <x v="15"/>
    <x v="4"/>
    <n v="88"/>
    <x v="16"/>
    <x v="3"/>
  </r>
  <r>
    <x v="0"/>
    <x v="6"/>
    <x v="3"/>
    <x v="142"/>
    <x v="5"/>
    <x v="4"/>
    <n v="88"/>
    <x v="16"/>
    <x v="3"/>
  </r>
  <r>
    <x v="0"/>
    <x v="6"/>
    <x v="3"/>
    <x v="147"/>
    <x v="5"/>
    <x v="4"/>
    <n v="87"/>
    <x v="16"/>
    <x v="3"/>
  </r>
  <r>
    <x v="0"/>
    <x v="6"/>
    <x v="3"/>
    <x v="63"/>
    <x v="9"/>
    <x v="4"/>
    <n v="93"/>
    <x v="16"/>
    <x v="3"/>
  </r>
  <r>
    <x v="0"/>
    <x v="7"/>
    <x v="3"/>
    <x v="153"/>
    <x v="0"/>
    <x v="0"/>
    <n v="82"/>
    <x v="11"/>
    <x v="3"/>
  </r>
  <r>
    <x v="0"/>
    <x v="7"/>
    <x v="3"/>
    <x v="170"/>
    <x v="15"/>
    <x v="1"/>
    <n v="88"/>
    <x v="0"/>
    <x v="3"/>
  </r>
  <r>
    <x v="0"/>
    <x v="7"/>
    <x v="3"/>
    <x v="181"/>
    <x v="2"/>
    <x v="2"/>
    <n v="115"/>
    <x v="7"/>
    <x v="3"/>
  </r>
  <r>
    <x v="0"/>
    <x v="7"/>
    <x v="3"/>
    <x v="155"/>
    <x v="2"/>
    <x v="0"/>
    <n v="74"/>
    <x v="16"/>
    <x v="3"/>
  </r>
  <r>
    <x v="0"/>
    <x v="7"/>
    <x v="3"/>
    <x v="156"/>
    <x v="3"/>
    <x v="1"/>
    <n v="120"/>
    <x v="56"/>
    <x v="3"/>
  </r>
  <r>
    <x v="0"/>
    <x v="7"/>
    <x v="3"/>
    <x v="175"/>
    <x v="4"/>
    <x v="0"/>
    <n v="111"/>
    <x v="95"/>
    <x v="3"/>
  </r>
  <r>
    <x v="0"/>
    <x v="7"/>
    <x v="3"/>
    <x v="160"/>
    <x v="14"/>
    <x v="2"/>
    <n v="92"/>
    <x v="77"/>
    <x v="3"/>
  </r>
  <r>
    <x v="0"/>
    <x v="7"/>
    <x v="3"/>
    <x v="161"/>
    <x v="5"/>
    <x v="1"/>
    <n v="87"/>
    <x v="4"/>
    <x v="3"/>
  </r>
  <r>
    <x v="0"/>
    <x v="7"/>
    <x v="3"/>
    <x v="177"/>
    <x v="7"/>
    <x v="3"/>
    <n v="88"/>
    <x v="63"/>
    <x v="3"/>
  </r>
  <r>
    <x v="0"/>
    <x v="7"/>
    <x v="3"/>
    <x v="164"/>
    <x v="7"/>
    <x v="2"/>
    <n v="84"/>
    <x v="3"/>
    <x v="3"/>
  </r>
  <r>
    <x v="0"/>
    <x v="7"/>
    <x v="3"/>
    <x v="162"/>
    <x v="7"/>
    <x v="0"/>
    <n v="87"/>
    <x v="34"/>
    <x v="3"/>
  </r>
  <r>
    <x v="0"/>
    <x v="7"/>
    <x v="3"/>
    <x v="163"/>
    <x v="7"/>
    <x v="1"/>
    <n v="105"/>
    <x v="94"/>
    <x v="3"/>
  </r>
  <r>
    <x v="0"/>
    <x v="7"/>
    <x v="3"/>
    <x v="165"/>
    <x v="8"/>
    <x v="1"/>
    <n v="118"/>
    <x v="111"/>
    <x v="3"/>
  </r>
  <r>
    <x v="0"/>
    <x v="7"/>
    <x v="3"/>
    <x v="166"/>
    <x v="8"/>
    <x v="2"/>
    <n v="100"/>
    <x v="95"/>
    <x v="3"/>
  </r>
  <r>
    <x v="0"/>
    <x v="7"/>
    <x v="3"/>
    <x v="23"/>
    <x v="10"/>
    <x v="1"/>
    <n v="88"/>
    <x v="69"/>
    <x v="3"/>
  </r>
  <r>
    <x v="0"/>
    <x v="7"/>
    <x v="3"/>
    <x v="168"/>
    <x v="12"/>
    <x v="1"/>
    <n v="112"/>
    <x v="39"/>
    <x v="3"/>
  </r>
  <r>
    <x v="0"/>
    <x v="7"/>
    <x v="3"/>
    <x v="178"/>
    <x v="12"/>
    <x v="2"/>
    <n v="76"/>
    <x v="28"/>
    <x v="3"/>
  </r>
  <r>
    <x v="0"/>
    <x v="7"/>
    <x v="3"/>
    <x v="169"/>
    <x v="12"/>
    <x v="0"/>
    <n v="82"/>
    <x v="28"/>
    <x v="3"/>
  </r>
  <r>
    <x v="0"/>
    <x v="7"/>
    <x v="3"/>
    <x v="142"/>
    <x v="5"/>
    <x v="4"/>
    <n v="88"/>
    <x v="16"/>
    <x v="3"/>
  </r>
  <r>
    <x v="0"/>
    <x v="7"/>
    <x v="3"/>
    <x v="182"/>
    <x v="5"/>
    <x v="4"/>
    <n v="102"/>
    <x v="67"/>
    <x v="3"/>
  </r>
  <r>
    <x v="0"/>
    <x v="7"/>
    <x v="3"/>
    <x v="147"/>
    <x v="5"/>
    <x v="4"/>
    <n v="87"/>
    <x v="16"/>
    <x v="3"/>
  </r>
  <r>
    <x v="0"/>
    <x v="7"/>
    <x v="3"/>
    <x v="63"/>
    <x v="9"/>
    <x v="4"/>
    <n v="93"/>
    <x v="16"/>
    <x v="3"/>
  </r>
  <r>
    <x v="0"/>
    <x v="8"/>
    <x v="3"/>
    <x v="153"/>
    <x v="0"/>
    <x v="0"/>
    <n v="86"/>
    <x v="2"/>
    <x v="3"/>
  </r>
  <r>
    <x v="0"/>
    <x v="8"/>
    <x v="3"/>
    <x v="183"/>
    <x v="1"/>
    <x v="0"/>
    <n v="57"/>
    <x v="84"/>
    <x v="3"/>
  </r>
  <r>
    <x v="0"/>
    <x v="8"/>
    <x v="3"/>
    <x v="50"/>
    <x v="15"/>
    <x v="0"/>
    <n v="74"/>
    <x v="24"/>
    <x v="3"/>
  </r>
  <r>
    <x v="0"/>
    <x v="8"/>
    <x v="3"/>
    <x v="181"/>
    <x v="2"/>
    <x v="2"/>
    <n v="111"/>
    <x v="21"/>
    <x v="3"/>
  </r>
  <r>
    <x v="0"/>
    <x v="8"/>
    <x v="3"/>
    <x v="156"/>
    <x v="3"/>
    <x v="1"/>
    <n v="122"/>
    <x v="99"/>
    <x v="3"/>
  </r>
  <r>
    <x v="0"/>
    <x v="8"/>
    <x v="3"/>
    <x v="175"/>
    <x v="4"/>
    <x v="0"/>
    <n v="108"/>
    <x v="7"/>
    <x v="3"/>
  </r>
  <r>
    <x v="0"/>
    <x v="8"/>
    <x v="3"/>
    <x v="160"/>
    <x v="14"/>
    <x v="2"/>
    <n v="95"/>
    <x v="48"/>
    <x v="3"/>
  </r>
  <r>
    <x v="0"/>
    <x v="8"/>
    <x v="3"/>
    <x v="43"/>
    <x v="14"/>
    <x v="3"/>
    <n v="95"/>
    <x v="75"/>
    <x v="3"/>
  </r>
  <r>
    <x v="0"/>
    <x v="8"/>
    <x v="3"/>
    <x v="184"/>
    <x v="5"/>
    <x v="2"/>
    <n v="84"/>
    <x v="95"/>
    <x v="3"/>
  </r>
  <r>
    <x v="0"/>
    <x v="8"/>
    <x v="3"/>
    <x v="161"/>
    <x v="5"/>
    <x v="1"/>
    <n v="86"/>
    <x v="32"/>
    <x v="3"/>
  </r>
  <r>
    <x v="0"/>
    <x v="8"/>
    <x v="3"/>
    <x v="182"/>
    <x v="5"/>
    <x v="1"/>
    <n v="102"/>
    <x v="43"/>
    <x v="3"/>
  </r>
  <r>
    <x v="0"/>
    <x v="8"/>
    <x v="3"/>
    <x v="166"/>
    <x v="8"/>
    <x v="2"/>
    <n v="105"/>
    <x v="31"/>
    <x v="3"/>
  </r>
  <r>
    <x v="0"/>
    <x v="8"/>
    <x v="3"/>
    <x v="165"/>
    <x v="8"/>
    <x v="1"/>
    <n v="116"/>
    <x v="12"/>
    <x v="3"/>
  </r>
  <r>
    <x v="0"/>
    <x v="8"/>
    <x v="3"/>
    <x v="63"/>
    <x v="9"/>
    <x v="1"/>
    <n v="81"/>
    <x v="98"/>
    <x v="3"/>
  </r>
  <r>
    <x v="0"/>
    <x v="8"/>
    <x v="3"/>
    <x v="23"/>
    <x v="10"/>
    <x v="1"/>
    <n v="81"/>
    <x v="9"/>
    <x v="3"/>
  </r>
  <r>
    <x v="0"/>
    <x v="8"/>
    <x v="3"/>
    <x v="168"/>
    <x v="12"/>
    <x v="1"/>
    <n v="111"/>
    <x v="15"/>
    <x v="3"/>
  </r>
  <r>
    <x v="0"/>
    <x v="8"/>
    <x v="3"/>
    <x v="178"/>
    <x v="12"/>
    <x v="2"/>
    <n v="71"/>
    <x v="6"/>
    <x v="3"/>
  </r>
  <r>
    <x v="0"/>
    <x v="8"/>
    <x v="3"/>
    <x v="169"/>
    <x v="12"/>
    <x v="0"/>
    <n v="74"/>
    <x v="31"/>
    <x v="3"/>
  </r>
  <r>
    <x v="0"/>
    <x v="8"/>
    <x v="3"/>
    <x v="170"/>
    <x v="15"/>
    <x v="4"/>
    <n v="78"/>
    <x v="55"/>
    <x v="3"/>
  </r>
  <r>
    <x v="0"/>
    <x v="8"/>
    <x v="3"/>
    <x v="164"/>
    <x v="7"/>
    <x v="4"/>
    <n v="84"/>
    <x v="16"/>
    <x v="3"/>
  </r>
  <r>
    <x v="0"/>
    <x v="8"/>
    <x v="3"/>
    <x v="163"/>
    <x v="7"/>
    <x v="4"/>
    <n v="105"/>
    <x v="16"/>
    <x v="3"/>
  </r>
  <r>
    <x v="0"/>
    <x v="8"/>
    <x v="3"/>
    <x v="162"/>
    <x v="7"/>
    <x v="4"/>
    <n v="87"/>
    <x v="16"/>
    <x v="3"/>
  </r>
  <r>
    <x v="0"/>
    <x v="9"/>
    <x v="3"/>
    <x v="153"/>
    <x v="0"/>
    <x v="0"/>
    <n v="90"/>
    <x v="8"/>
    <x v="3"/>
  </r>
  <r>
    <x v="0"/>
    <x v="9"/>
    <x v="3"/>
    <x v="170"/>
    <x v="15"/>
    <x v="1"/>
    <n v="77"/>
    <x v="55"/>
    <x v="3"/>
  </r>
  <r>
    <x v="0"/>
    <x v="9"/>
    <x v="3"/>
    <x v="50"/>
    <x v="15"/>
    <x v="0"/>
    <n v="78"/>
    <x v="25"/>
    <x v="3"/>
  </r>
  <r>
    <x v="0"/>
    <x v="9"/>
    <x v="3"/>
    <x v="181"/>
    <x v="2"/>
    <x v="2"/>
    <n v="105"/>
    <x v="13"/>
    <x v="3"/>
  </r>
  <r>
    <x v="0"/>
    <x v="9"/>
    <x v="3"/>
    <x v="156"/>
    <x v="3"/>
    <x v="1"/>
    <n v="132"/>
    <x v="123"/>
    <x v="3"/>
  </r>
  <r>
    <x v="0"/>
    <x v="9"/>
    <x v="3"/>
    <x v="175"/>
    <x v="4"/>
    <x v="0"/>
    <n v="89"/>
    <x v="142"/>
    <x v="3"/>
  </r>
  <r>
    <x v="0"/>
    <x v="9"/>
    <x v="3"/>
    <x v="160"/>
    <x v="14"/>
    <x v="2"/>
    <n v="90"/>
    <x v="83"/>
    <x v="3"/>
  </r>
  <r>
    <x v="0"/>
    <x v="9"/>
    <x v="3"/>
    <x v="184"/>
    <x v="5"/>
    <x v="2"/>
    <n v="91"/>
    <x v="83"/>
    <x v="3"/>
  </r>
  <r>
    <x v="0"/>
    <x v="9"/>
    <x v="3"/>
    <x v="161"/>
    <x v="5"/>
    <x v="1"/>
    <n v="86"/>
    <x v="16"/>
    <x v="3"/>
  </r>
  <r>
    <x v="0"/>
    <x v="9"/>
    <x v="3"/>
    <x v="182"/>
    <x v="5"/>
    <x v="1"/>
    <n v="98"/>
    <x v="11"/>
    <x v="3"/>
  </r>
  <r>
    <x v="0"/>
    <x v="9"/>
    <x v="3"/>
    <x v="164"/>
    <x v="7"/>
    <x v="2"/>
    <n v="85"/>
    <x v="17"/>
    <x v="3"/>
  </r>
  <r>
    <x v="0"/>
    <x v="9"/>
    <x v="3"/>
    <x v="162"/>
    <x v="7"/>
    <x v="0"/>
    <n v="74"/>
    <x v="64"/>
    <x v="3"/>
  </r>
  <r>
    <x v="0"/>
    <x v="9"/>
    <x v="3"/>
    <x v="177"/>
    <x v="7"/>
    <x v="3"/>
    <n v="91"/>
    <x v="19"/>
    <x v="3"/>
  </r>
  <r>
    <x v="0"/>
    <x v="9"/>
    <x v="3"/>
    <x v="165"/>
    <x v="8"/>
    <x v="1"/>
    <n v="117"/>
    <x v="9"/>
    <x v="3"/>
  </r>
  <r>
    <x v="0"/>
    <x v="9"/>
    <x v="3"/>
    <x v="166"/>
    <x v="8"/>
    <x v="2"/>
    <n v="101"/>
    <x v="33"/>
    <x v="3"/>
  </r>
  <r>
    <x v="0"/>
    <x v="9"/>
    <x v="3"/>
    <x v="23"/>
    <x v="10"/>
    <x v="1"/>
    <n v="79"/>
    <x v="1"/>
    <x v="3"/>
  </r>
  <r>
    <x v="0"/>
    <x v="9"/>
    <x v="3"/>
    <x v="168"/>
    <x v="12"/>
    <x v="1"/>
    <n v="119"/>
    <x v="143"/>
    <x v="3"/>
  </r>
  <r>
    <x v="0"/>
    <x v="9"/>
    <x v="3"/>
    <x v="169"/>
    <x v="12"/>
    <x v="0"/>
    <n v="75"/>
    <x v="94"/>
    <x v="3"/>
  </r>
  <r>
    <x v="0"/>
    <x v="9"/>
    <x v="3"/>
    <x v="43"/>
    <x v="14"/>
    <x v="4"/>
    <n v="96"/>
    <x v="55"/>
    <x v="3"/>
  </r>
  <r>
    <x v="0"/>
    <x v="9"/>
    <x v="3"/>
    <x v="163"/>
    <x v="7"/>
    <x v="4"/>
    <n v="105"/>
    <x v="16"/>
    <x v="3"/>
  </r>
  <r>
    <x v="0"/>
    <x v="9"/>
    <x v="3"/>
    <x v="63"/>
    <x v="9"/>
    <x v="4"/>
    <n v="77"/>
    <x v="28"/>
    <x v="3"/>
  </r>
  <r>
    <x v="0"/>
    <x v="9"/>
    <x v="3"/>
    <x v="178"/>
    <x v="12"/>
    <x v="4"/>
    <n v="75"/>
    <x v="37"/>
    <x v="3"/>
  </r>
  <r>
    <x v="0"/>
    <x v="10"/>
    <x v="3"/>
    <x v="153"/>
    <x v="0"/>
    <x v="0"/>
    <n v="87"/>
    <x v="100"/>
    <x v="3"/>
  </r>
  <r>
    <x v="0"/>
    <x v="10"/>
    <x v="3"/>
    <x v="170"/>
    <x v="15"/>
    <x v="1"/>
    <n v="60"/>
    <x v="144"/>
    <x v="3"/>
  </r>
  <r>
    <x v="0"/>
    <x v="10"/>
    <x v="3"/>
    <x v="50"/>
    <x v="15"/>
    <x v="0"/>
    <n v="83"/>
    <x v="63"/>
    <x v="3"/>
  </r>
  <r>
    <x v="0"/>
    <x v="10"/>
    <x v="3"/>
    <x v="160"/>
    <x v="14"/>
    <x v="2"/>
    <n v="87"/>
    <x v="96"/>
    <x v="3"/>
  </r>
  <r>
    <x v="0"/>
    <x v="10"/>
    <x v="3"/>
    <x v="31"/>
    <x v="14"/>
    <x v="0"/>
    <n v="68"/>
    <x v="79"/>
    <x v="3"/>
  </r>
  <r>
    <x v="0"/>
    <x v="10"/>
    <x v="3"/>
    <x v="161"/>
    <x v="5"/>
    <x v="1"/>
    <n v="87"/>
    <x v="19"/>
    <x v="3"/>
  </r>
  <r>
    <x v="0"/>
    <x v="10"/>
    <x v="3"/>
    <x v="182"/>
    <x v="5"/>
    <x v="1"/>
    <n v="98"/>
    <x v="53"/>
    <x v="3"/>
  </r>
  <r>
    <x v="0"/>
    <x v="10"/>
    <x v="3"/>
    <x v="184"/>
    <x v="5"/>
    <x v="2"/>
    <n v="95"/>
    <x v="96"/>
    <x v="3"/>
  </r>
  <r>
    <x v="0"/>
    <x v="10"/>
    <x v="3"/>
    <x v="177"/>
    <x v="7"/>
    <x v="3"/>
    <n v="92"/>
    <x v="67"/>
    <x v="3"/>
  </r>
  <r>
    <x v="0"/>
    <x v="10"/>
    <x v="3"/>
    <x v="164"/>
    <x v="7"/>
    <x v="2"/>
    <n v="89"/>
    <x v="47"/>
    <x v="3"/>
  </r>
  <r>
    <x v="0"/>
    <x v="10"/>
    <x v="3"/>
    <x v="162"/>
    <x v="7"/>
    <x v="0"/>
    <n v="72"/>
    <x v="1"/>
    <x v="3"/>
  </r>
  <r>
    <x v="0"/>
    <x v="10"/>
    <x v="3"/>
    <x v="163"/>
    <x v="7"/>
    <x v="1"/>
    <n v="111"/>
    <x v="68"/>
    <x v="3"/>
  </r>
  <r>
    <x v="0"/>
    <x v="10"/>
    <x v="3"/>
    <x v="165"/>
    <x v="8"/>
    <x v="1"/>
    <n v="123"/>
    <x v="18"/>
    <x v="3"/>
  </r>
  <r>
    <x v="0"/>
    <x v="10"/>
    <x v="3"/>
    <x v="166"/>
    <x v="8"/>
    <x v="2"/>
    <n v="96"/>
    <x v="17"/>
    <x v="3"/>
  </r>
  <r>
    <x v="0"/>
    <x v="10"/>
    <x v="3"/>
    <x v="23"/>
    <x v="10"/>
    <x v="1"/>
    <n v="81"/>
    <x v="94"/>
    <x v="3"/>
  </r>
  <r>
    <x v="0"/>
    <x v="10"/>
    <x v="3"/>
    <x v="168"/>
    <x v="12"/>
    <x v="1"/>
    <n v="108"/>
    <x v="24"/>
    <x v="3"/>
  </r>
  <r>
    <x v="0"/>
    <x v="10"/>
    <x v="3"/>
    <x v="178"/>
    <x v="12"/>
    <x v="2"/>
    <n v="70"/>
    <x v="73"/>
    <x v="3"/>
  </r>
  <r>
    <x v="0"/>
    <x v="10"/>
    <x v="3"/>
    <x v="169"/>
    <x v="12"/>
    <x v="0"/>
    <n v="73"/>
    <x v="29"/>
    <x v="3"/>
  </r>
  <r>
    <x v="0"/>
    <x v="10"/>
    <x v="3"/>
    <x v="181"/>
    <x v="2"/>
    <x v="4"/>
    <n v="105"/>
    <x v="16"/>
    <x v="3"/>
  </r>
  <r>
    <x v="0"/>
    <x v="10"/>
    <x v="3"/>
    <x v="156"/>
    <x v="3"/>
    <x v="4"/>
    <n v="132"/>
    <x v="16"/>
    <x v="3"/>
  </r>
  <r>
    <x v="0"/>
    <x v="10"/>
    <x v="3"/>
    <x v="175"/>
    <x v="4"/>
    <x v="4"/>
    <n v="89"/>
    <x v="16"/>
    <x v="3"/>
  </r>
  <r>
    <x v="0"/>
    <x v="10"/>
    <x v="3"/>
    <x v="63"/>
    <x v="9"/>
    <x v="4"/>
    <n v="71"/>
    <x v="102"/>
    <x v="3"/>
  </r>
  <r>
    <x v="0"/>
    <x v="11"/>
    <x v="3"/>
    <x v="153"/>
    <x v="0"/>
    <x v="0"/>
    <n v="82"/>
    <x v="55"/>
    <x v="3"/>
  </r>
  <r>
    <x v="0"/>
    <x v="11"/>
    <x v="3"/>
    <x v="185"/>
    <x v="15"/>
    <x v="2"/>
    <n v="87"/>
    <x v="21"/>
    <x v="3"/>
  </r>
  <r>
    <x v="0"/>
    <x v="11"/>
    <x v="3"/>
    <x v="181"/>
    <x v="2"/>
    <x v="2"/>
    <n v="87"/>
    <x v="100"/>
    <x v="3"/>
  </r>
  <r>
    <x v="0"/>
    <x v="11"/>
    <x v="3"/>
    <x v="156"/>
    <x v="3"/>
    <x v="1"/>
    <n v="132"/>
    <x v="83"/>
    <x v="3"/>
  </r>
  <r>
    <x v="0"/>
    <x v="11"/>
    <x v="3"/>
    <x v="175"/>
    <x v="4"/>
    <x v="0"/>
    <n v="91"/>
    <x v="9"/>
    <x v="3"/>
  </r>
  <r>
    <x v="0"/>
    <x v="11"/>
    <x v="3"/>
    <x v="186"/>
    <x v="4"/>
    <x v="0"/>
    <n v="85"/>
    <x v="37"/>
    <x v="3"/>
  </r>
  <r>
    <x v="0"/>
    <x v="11"/>
    <x v="3"/>
    <x v="184"/>
    <x v="5"/>
    <x v="2"/>
    <n v="91"/>
    <x v="82"/>
    <x v="3"/>
  </r>
  <r>
    <x v="0"/>
    <x v="11"/>
    <x v="3"/>
    <x v="161"/>
    <x v="5"/>
    <x v="1"/>
    <n v="91"/>
    <x v="85"/>
    <x v="3"/>
  </r>
  <r>
    <x v="0"/>
    <x v="11"/>
    <x v="3"/>
    <x v="182"/>
    <x v="5"/>
    <x v="1"/>
    <n v="108"/>
    <x v="65"/>
    <x v="3"/>
  </r>
  <r>
    <x v="0"/>
    <x v="11"/>
    <x v="3"/>
    <x v="164"/>
    <x v="7"/>
    <x v="2"/>
    <n v="94"/>
    <x v="8"/>
    <x v="3"/>
  </r>
  <r>
    <x v="0"/>
    <x v="11"/>
    <x v="3"/>
    <x v="162"/>
    <x v="7"/>
    <x v="0"/>
    <n v="75"/>
    <x v="8"/>
    <x v="3"/>
  </r>
  <r>
    <x v="0"/>
    <x v="11"/>
    <x v="3"/>
    <x v="163"/>
    <x v="7"/>
    <x v="1"/>
    <n v="121"/>
    <x v="136"/>
    <x v="3"/>
  </r>
  <r>
    <x v="0"/>
    <x v="11"/>
    <x v="3"/>
    <x v="177"/>
    <x v="7"/>
    <x v="3"/>
    <n v="99"/>
    <x v="12"/>
    <x v="3"/>
  </r>
  <r>
    <x v="0"/>
    <x v="11"/>
    <x v="3"/>
    <x v="165"/>
    <x v="8"/>
    <x v="1"/>
    <n v="123"/>
    <x v="118"/>
    <x v="3"/>
  </r>
  <r>
    <x v="0"/>
    <x v="11"/>
    <x v="3"/>
    <x v="166"/>
    <x v="8"/>
    <x v="2"/>
    <n v="96"/>
    <x v="18"/>
    <x v="3"/>
  </r>
  <r>
    <x v="0"/>
    <x v="11"/>
    <x v="3"/>
    <x v="63"/>
    <x v="9"/>
    <x v="1"/>
    <n v="67"/>
    <x v="44"/>
    <x v="3"/>
  </r>
  <r>
    <x v="0"/>
    <x v="11"/>
    <x v="3"/>
    <x v="168"/>
    <x v="12"/>
    <x v="1"/>
    <n v="106"/>
    <x v="77"/>
    <x v="3"/>
  </r>
  <r>
    <x v="0"/>
    <x v="11"/>
    <x v="3"/>
    <x v="169"/>
    <x v="12"/>
    <x v="0"/>
    <n v="73"/>
    <x v="7"/>
    <x v="3"/>
  </r>
  <r>
    <x v="0"/>
    <x v="11"/>
    <x v="3"/>
    <x v="160"/>
    <x v="14"/>
    <x v="4"/>
    <n v="87"/>
    <x v="16"/>
    <x v="3"/>
  </r>
  <r>
    <x v="0"/>
    <x v="11"/>
    <x v="3"/>
    <x v="187"/>
    <x v="7"/>
    <x v="4"/>
    <n v="48"/>
    <x v="21"/>
    <x v="3"/>
  </r>
  <r>
    <x v="0"/>
    <x v="11"/>
    <x v="3"/>
    <x v="23"/>
    <x v="10"/>
    <x v="4"/>
    <n v="81"/>
    <x v="16"/>
    <x v="3"/>
  </r>
  <r>
    <x v="0"/>
    <x v="11"/>
    <x v="3"/>
    <x v="178"/>
    <x v="12"/>
    <x v="4"/>
    <n v="69"/>
    <x v="29"/>
    <x v="3"/>
  </r>
  <r>
    <x v="0"/>
    <x v="12"/>
    <x v="3"/>
    <x v="153"/>
    <x v="0"/>
    <x v="0"/>
    <n v="82"/>
    <x v="16"/>
    <x v="3"/>
  </r>
  <r>
    <x v="0"/>
    <x v="12"/>
    <x v="3"/>
    <x v="185"/>
    <x v="15"/>
    <x v="2"/>
    <n v="87"/>
    <x v="16"/>
    <x v="3"/>
  </r>
  <r>
    <x v="0"/>
    <x v="12"/>
    <x v="3"/>
    <x v="181"/>
    <x v="2"/>
    <x v="2"/>
    <n v="77"/>
    <x v="61"/>
    <x v="3"/>
  </r>
  <r>
    <x v="0"/>
    <x v="12"/>
    <x v="3"/>
    <x v="156"/>
    <x v="3"/>
    <x v="1"/>
    <n v="158"/>
    <x v="145"/>
    <x v="3"/>
  </r>
  <r>
    <x v="0"/>
    <x v="12"/>
    <x v="3"/>
    <x v="175"/>
    <x v="4"/>
    <x v="0"/>
    <n v="100"/>
    <x v="33"/>
    <x v="3"/>
  </r>
  <r>
    <x v="0"/>
    <x v="12"/>
    <x v="3"/>
    <x v="186"/>
    <x v="4"/>
    <x v="0"/>
    <n v="92"/>
    <x v="18"/>
    <x v="3"/>
  </r>
  <r>
    <x v="0"/>
    <x v="12"/>
    <x v="3"/>
    <x v="160"/>
    <x v="14"/>
    <x v="2"/>
    <n v="83"/>
    <x v="21"/>
    <x v="3"/>
  </r>
  <r>
    <x v="0"/>
    <x v="12"/>
    <x v="3"/>
    <x v="184"/>
    <x v="5"/>
    <x v="2"/>
    <n v="91"/>
    <x v="16"/>
    <x v="3"/>
  </r>
  <r>
    <x v="0"/>
    <x v="12"/>
    <x v="3"/>
    <x v="161"/>
    <x v="5"/>
    <x v="1"/>
    <n v="91"/>
    <x v="16"/>
    <x v="3"/>
  </r>
  <r>
    <x v="0"/>
    <x v="12"/>
    <x v="3"/>
    <x v="182"/>
    <x v="5"/>
    <x v="1"/>
    <n v="108"/>
    <x v="16"/>
    <x v="3"/>
  </r>
  <r>
    <x v="0"/>
    <x v="12"/>
    <x v="3"/>
    <x v="162"/>
    <x v="7"/>
    <x v="0"/>
    <n v="63"/>
    <x v="125"/>
    <x v="3"/>
  </r>
  <r>
    <x v="0"/>
    <x v="12"/>
    <x v="3"/>
    <x v="187"/>
    <x v="7"/>
    <x v="1"/>
    <n v="47"/>
    <x v="108"/>
    <x v="3"/>
  </r>
  <r>
    <x v="0"/>
    <x v="12"/>
    <x v="3"/>
    <x v="177"/>
    <x v="7"/>
    <x v="3"/>
    <n v="90"/>
    <x v="6"/>
    <x v="3"/>
  </r>
  <r>
    <x v="0"/>
    <x v="12"/>
    <x v="3"/>
    <x v="163"/>
    <x v="7"/>
    <x v="1"/>
    <n v="100"/>
    <x v="63"/>
    <x v="3"/>
  </r>
  <r>
    <x v="0"/>
    <x v="12"/>
    <x v="3"/>
    <x v="164"/>
    <x v="7"/>
    <x v="2"/>
    <n v="90"/>
    <x v="3"/>
    <x v="3"/>
  </r>
  <r>
    <x v="0"/>
    <x v="12"/>
    <x v="3"/>
    <x v="23"/>
    <x v="10"/>
    <x v="1"/>
    <n v="73"/>
    <x v="86"/>
    <x v="3"/>
  </r>
  <r>
    <x v="0"/>
    <x v="12"/>
    <x v="3"/>
    <x v="168"/>
    <x v="12"/>
    <x v="1"/>
    <n v="106"/>
    <x v="16"/>
    <x v="3"/>
  </r>
  <r>
    <x v="0"/>
    <x v="12"/>
    <x v="3"/>
    <x v="169"/>
    <x v="12"/>
    <x v="0"/>
    <n v="73"/>
    <x v="16"/>
    <x v="3"/>
  </r>
  <r>
    <x v="0"/>
    <x v="12"/>
    <x v="3"/>
    <x v="166"/>
    <x v="8"/>
    <x v="4"/>
    <n v="96"/>
    <x v="16"/>
    <x v="3"/>
  </r>
  <r>
    <x v="0"/>
    <x v="12"/>
    <x v="3"/>
    <x v="165"/>
    <x v="8"/>
    <x v="4"/>
    <n v="123"/>
    <x v="16"/>
    <x v="3"/>
  </r>
  <r>
    <x v="0"/>
    <x v="12"/>
    <x v="3"/>
    <x v="178"/>
    <x v="12"/>
    <x v="4"/>
    <n v="69"/>
    <x v="16"/>
    <x v="3"/>
  </r>
  <r>
    <x v="0"/>
    <x v="12"/>
    <x v="3"/>
    <x v="30"/>
    <x v="12"/>
    <x v="4"/>
    <n v="81"/>
    <x v="16"/>
    <x v="3"/>
  </r>
  <r>
    <x v="0"/>
    <x v="13"/>
    <x v="3"/>
    <x v="91"/>
    <x v="0"/>
    <x v="2"/>
    <n v="83"/>
    <x v="40"/>
    <x v="3"/>
  </r>
  <r>
    <x v="0"/>
    <x v="13"/>
    <x v="3"/>
    <x v="153"/>
    <x v="0"/>
    <x v="0"/>
    <n v="81"/>
    <x v="30"/>
    <x v="3"/>
  </r>
  <r>
    <x v="0"/>
    <x v="13"/>
    <x v="3"/>
    <x v="185"/>
    <x v="15"/>
    <x v="2"/>
    <n v="84"/>
    <x v="74"/>
    <x v="3"/>
  </r>
  <r>
    <x v="0"/>
    <x v="13"/>
    <x v="3"/>
    <x v="156"/>
    <x v="3"/>
    <x v="1"/>
    <n v="154"/>
    <x v="35"/>
    <x v="3"/>
  </r>
  <r>
    <x v="0"/>
    <x v="13"/>
    <x v="3"/>
    <x v="186"/>
    <x v="4"/>
    <x v="0"/>
    <n v="90"/>
    <x v="51"/>
    <x v="3"/>
  </r>
  <r>
    <x v="0"/>
    <x v="13"/>
    <x v="3"/>
    <x v="160"/>
    <x v="14"/>
    <x v="2"/>
    <n v="87"/>
    <x v="24"/>
    <x v="3"/>
  </r>
  <r>
    <x v="0"/>
    <x v="13"/>
    <x v="3"/>
    <x v="182"/>
    <x v="5"/>
    <x v="1"/>
    <n v="111"/>
    <x v="32"/>
    <x v="3"/>
  </r>
  <r>
    <x v="0"/>
    <x v="13"/>
    <x v="3"/>
    <x v="161"/>
    <x v="5"/>
    <x v="1"/>
    <n v="87"/>
    <x v="61"/>
    <x v="3"/>
  </r>
  <r>
    <x v="0"/>
    <x v="13"/>
    <x v="3"/>
    <x v="177"/>
    <x v="7"/>
    <x v="3"/>
    <n v="91"/>
    <x v="25"/>
    <x v="3"/>
  </r>
  <r>
    <x v="0"/>
    <x v="13"/>
    <x v="3"/>
    <x v="164"/>
    <x v="7"/>
    <x v="2"/>
    <n v="88"/>
    <x v="94"/>
    <x v="3"/>
  </r>
  <r>
    <x v="0"/>
    <x v="13"/>
    <x v="3"/>
    <x v="162"/>
    <x v="7"/>
    <x v="0"/>
    <n v="65"/>
    <x v="146"/>
    <x v="3"/>
  </r>
  <r>
    <x v="0"/>
    <x v="13"/>
    <x v="3"/>
    <x v="140"/>
    <x v="8"/>
    <x v="1"/>
    <n v="79"/>
    <x v="62"/>
    <x v="3"/>
  </r>
  <r>
    <x v="0"/>
    <x v="13"/>
    <x v="3"/>
    <x v="165"/>
    <x v="8"/>
    <x v="1"/>
    <n v="123"/>
    <x v="119"/>
    <x v="3"/>
  </r>
  <r>
    <x v="0"/>
    <x v="13"/>
    <x v="3"/>
    <x v="166"/>
    <x v="8"/>
    <x v="2"/>
    <n v="93"/>
    <x v="53"/>
    <x v="3"/>
  </r>
  <r>
    <x v="0"/>
    <x v="13"/>
    <x v="3"/>
    <x v="23"/>
    <x v="10"/>
    <x v="1"/>
    <n v="76"/>
    <x v="57"/>
    <x v="3"/>
  </r>
  <r>
    <x v="0"/>
    <x v="13"/>
    <x v="3"/>
    <x v="168"/>
    <x v="12"/>
    <x v="1"/>
    <n v="108"/>
    <x v="94"/>
    <x v="3"/>
  </r>
  <r>
    <x v="0"/>
    <x v="13"/>
    <x v="3"/>
    <x v="30"/>
    <x v="12"/>
    <x v="0"/>
    <n v="86"/>
    <x v="42"/>
    <x v="3"/>
  </r>
  <r>
    <x v="0"/>
    <x v="13"/>
    <x v="3"/>
    <x v="169"/>
    <x v="12"/>
    <x v="0"/>
    <n v="74"/>
    <x v="74"/>
    <x v="3"/>
  </r>
  <r>
    <x v="0"/>
    <x v="13"/>
    <x v="3"/>
    <x v="188"/>
    <x v="2"/>
    <x v="4"/>
    <n v="77"/>
    <x v="84"/>
    <x v="3"/>
  </r>
  <r>
    <x v="0"/>
    <x v="13"/>
    <x v="3"/>
    <x v="175"/>
    <x v="4"/>
    <x v="4"/>
    <n v="84"/>
    <x v="88"/>
    <x v="3"/>
  </r>
  <r>
    <x v="0"/>
    <x v="13"/>
    <x v="3"/>
    <x v="184"/>
    <x v="5"/>
    <x v="4"/>
    <n v="90"/>
    <x v="4"/>
    <x v="3"/>
  </r>
  <r>
    <x v="0"/>
    <x v="13"/>
    <x v="3"/>
    <x v="163"/>
    <x v="7"/>
    <x v="4"/>
    <n v="100"/>
    <x v="16"/>
    <x v="3"/>
  </r>
  <r>
    <x v="0"/>
    <x v="14"/>
    <x v="3"/>
    <x v="91"/>
    <x v="0"/>
    <x v="2"/>
    <n v="82"/>
    <x v="28"/>
    <x v="3"/>
  </r>
  <r>
    <x v="0"/>
    <x v="14"/>
    <x v="3"/>
    <x v="153"/>
    <x v="0"/>
    <x v="0"/>
    <n v="73"/>
    <x v="74"/>
    <x v="3"/>
  </r>
  <r>
    <x v="0"/>
    <x v="14"/>
    <x v="3"/>
    <x v="185"/>
    <x v="15"/>
    <x v="2"/>
    <n v="83"/>
    <x v="11"/>
    <x v="3"/>
  </r>
  <r>
    <x v="0"/>
    <x v="14"/>
    <x v="3"/>
    <x v="156"/>
    <x v="3"/>
    <x v="1"/>
    <n v="162"/>
    <x v="101"/>
    <x v="3"/>
  </r>
  <r>
    <x v="0"/>
    <x v="14"/>
    <x v="3"/>
    <x v="186"/>
    <x v="4"/>
    <x v="0"/>
    <n v="90"/>
    <x v="85"/>
    <x v="3"/>
  </r>
  <r>
    <x v="0"/>
    <x v="14"/>
    <x v="3"/>
    <x v="160"/>
    <x v="14"/>
    <x v="2"/>
    <n v="78"/>
    <x v="7"/>
    <x v="3"/>
  </r>
  <r>
    <x v="0"/>
    <x v="14"/>
    <x v="3"/>
    <x v="182"/>
    <x v="5"/>
    <x v="1"/>
    <n v="119"/>
    <x v="80"/>
    <x v="3"/>
  </r>
  <r>
    <x v="0"/>
    <x v="14"/>
    <x v="3"/>
    <x v="161"/>
    <x v="5"/>
    <x v="1"/>
    <n v="85"/>
    <x v="102"/>
    <x v="3"/>
  </r>
  <r>
    <x v="0"/>
    <x v="14"/>
    <x v="3"/>
    <x v="177"/>
    <x v="7"/>
    <x v="3"/>
    <n v="91"/>
    <x v="47"/>
    <x v="3"/>
  </r>
  <r>
    <x v="0"/>
    <x v="14"/>
    <x v="3"/>
    <x v="164"/>
    <x v="7"/>
    <x v="2"/>
    <n v="92"/>
    <x v="63"/>
    <x v="3"/>
  </r>
  <r>
    <x v="0"/>
    <x v="14"/>
    <x v="3"/>
    <x v="162"/>
    <x v="7"/>
    <x v="0"/>
    <n v="71"/>
    <x v="114"/>
    <x v="3"/>
  </r>
  <r>
    <x v="0"/>
    <x v="14"/>
    <x v="3"/>
    <x v="140"/>
    <x v="8"/>
    <x v="1"/>
    <n v="70"/>
    <x v="23"/>
    <x v="3"/>
  </r>
  <r>
    <x v="0"/>
    <x v="14"/>
    <x v="3"/>
    <x v="165"/>
    <x v="8"/>
    <x v="1"/>
    <n v="120"/>
    <x v="1"/>
    <x v="3"/>
  </r>
  <r>
    <x v="0"/>
    <x v="14"/>
    <x v="3"/>
    <x v="166"/>
    <x v="8"/>
    <x v="2"/>
    <n v="91"/>
    <x v="19"/>
    <x v="3"/>
  </r>
  <r>
    <x v="0"/>
    <x v="14"/>
    <x v="3"/>
    <x v="23"/>
    <x v="10"/>
    <x v="1"/>
    <n v="71"/>
    <x v="44"/>
    <x v="3"/>
  </r>
  <r>
    <x v="0"/>
    <x v="14"/>
    <x v="3"/>
    <x v="168"/>
    <x v="12"/>
    <x v="1"/>
    <n v="102"/>
    <x v="83"/>
    <x v="3"/>
  </r>
  <r>
    <x v="0"/>
    <x v="14"/>
    <x v="3"/>
    <x v="30"/>
    <x v="12"/>
    <x v="0"/>
    <n v="98"/>
    <x v="65"/>
    <x v="3"/>
  </r>
  <r>
    <x v="0"/>
    <x v="14"/>
    <x v="3"/>
    <x v="169"/>
    <x v="12"/>
    <x v="0"/>
    <n v="67"/>
    <x v="39"/>
    <x v="3"/>
  </r>
  <r>
    <x v="0"/>
    <x v="14"/>
    <x v="3"/>
    <x v="155"/>
    <x v="2"/>
    <x v="4"/>
    <n v="74"/>
    <x v="16"/>
    <x v="3"/>
  </r>
  <r>
    <x v="0"/>
    <x v="14"/>
    <x v="3"/>
    <x v="175"/>
    <x v="4"/>
    <x v="4"/>
    <n v="86"/>
    <x v="54"/>
    <x v="3"/>
  </r>
  <r>
    <x v="0"/>
    <x v="14"/>
    <x v="3"/>
    <x v="184"/>
    <x v="5"/>
    <x v="4"/>
    <n v="86"/>
    <x v="2"/>
    <x v="3"/>
  </r>
  <r>
    <x v="0"/>
    <x v="14"/>
    <x v="3"/>
    <x v="163"/>
    <x v="7"/>
    <x v="4"/>
    <n v="106"/>
    <x v="60"/>
    <x v="3"/>
  </r>
  <r>
    <x v="0"/>
    <x v="15"/>
    <x v="3"/>
    <x v="91"/>
    <x v="0"/>
    <x v="2"/>
    <n v="78"/>
    <x v="82"/>
    <x v="3"/>
  </r>
  <r>
    <x v="0"/>
    <x v="15"/>
    <x v="3"/>
    <x v="155"/>
    <x v="2"/>
    <x v="0"/>
    <n v="77"/>
    <x v="86"/>
    <x v="3"/>
  </r>
  <r>
    <x v="0"/>
    <x v="15"/>
    <x v="3"/>
    <x v="156"/>
    <x v="3"/>
    <x v="1"/>
    <n v="152"/>
    <x v="25"/>
    <x v="3"/>
  </r>
  <r>
    <x v="0"/>
    <x v="15"/>
    <x v="3"/>
    <x v="186"/>
    <x v="4"/>
    <x v="0"/>
    <n v="88"/>
    <x v="9"/>
    <x v="3"/>
  </r>
  <r>
    <x v="0"/>
    <x v="15"/>
    <x v="3"/>
    <x v="160"/>
    <x v="14"/>
    <x v="2"/>
    <n v="75"/>
    <x v="51"/>
    <x v="3"/>
  </r>
  <r>
    <x v="0"/>
    <x v="15"/>
    <x v="3"/>
    <x v="184"/>
    <x v="5"/>
    <x v="2"/>
    <n v="77"/>
    <x v="108"/>
    <x v="3"/>
  </r>
  <r>
    <x v="0"/>
    <x v="15"/>
    <x v="3"/>
    <x v="182"/>
    <x v="5"/>
    <x v="1"/>
    <n v="120"/>
    <x v="21"/>
    <x v="3"/>
  </r>
  <r>
    <x v="0"/>
    <x v="15"/>
    <x v="3"/>
    <x v="161"/>
    <x v="5"/>
    <x v="1"/>
    <n v="80"/>
    <x v="42"/>
    <x v="3"/>
  </r>
  <r>
    <x v="0"/>
    <x v="15"/>
    <x v="3"/>
    <x v="164"/>
    <x v="7"/>
    <x v="2"/>
    <n v="85"/>
    <x v="61"/>
    <x v="3"/>
  </r>
  <r>
    <x v="0"/>
    <x v="15"/>
    <x v="3"/>
    <x v="162"/>
    <x v="7"/>
    <x v="0"/>
    <n v="70"/>
    <x v="102"/>
    <x v="3"/>
  </r>
  <r>
    <x v="0"/>
    <x v="15"/>
    <x v="3"/>
    <x v="177"/>
    <x v="7"/>
    <x v="3"/>
    <n v="94"/>
    <x v="31"/>
    <x v="3"/>
  </r>
  <r>
    <x v="0"/>
    <x v="15"/>
    <x v="3"/>
    <x v="166"/>
    <x v="8"/>
    <x v="2"/>
    <n v="96"/>
    <x v="65"/>
    <x v="3"/>
  </r>
  <r>
    <x v="0"/>
    <x v="15"/>
    <x v="3"/>
    <x v="165"/>
    <x v="8"/>
    <x v="1"/>
    <n v="125"/>
    <x v="99"/>
    <x v="3"/>
  </r>
  <r>
    <x v="0"/>
    <x v="15"/>
    <x v="3"/>
    <x v="63"/>
    <x v="9"/>
    <x v="1"/>
    <n v="62"/>
    <x v="102"/>
    <x v="3"/>
  </r>
  <r>
    <x v="0"/>
    <x v="15"/>
    <x v="3"/>
    <x v="23"/>
    <x v="10"/>
    <x v="1"/>
    <n v="72"/>
    <x v="67"/>
    <x v="3"/>
  </r>
  <r>
    <x v="0"/>
    <x v="15"/>
    <x v="3"/>
    <x v="168"/>
    <x v="12"/>
    <x v="1"/>
    <n v="84"/>
    <x v="3"/>
    <x v="3"/>
  </r>
  <r>
    <x v="0"/>
    <x v="15"/>
    <x v="3"/>
    <x v="30"/>
    <x v="12"/>
    <x v="0"/>
    <n v="96"/>
    <x v="53"/>
    <x v="3"/>
  </r>
  <r>
    <x v="0"/>
    <x v="15"/>
    <x v="3"/>
    <x v="169"/>
    <x v="12"/>
    <x v="0"/>
    <n v="65"/>
    <x v="91"/>
    <x v="3"/>
  </r>
  <r>
    <x v="0"/>
    <x v="15"/>
    <x v="3"/>
    <x v="153"/>
    <x v="0"/>
    <x v="4"/>
    <n v="63"/>
    <x v="23"/>
    <x v="3"/>
  </r>
  <r>
    <x v="0"/>
    <x v="15"/>
    <x v="3"/>
    <x v="185"/>
    <x v="15"/>
    <x v="4"/>
    <n v="75"/>
    <x v="23"/>
    <x v="3"/>
  </r>
  <r>
    <x v="0"/>
    <x v="15"/>
    <x v="3"/>
    <x v="175"/>
    <x v="4"/>
    <x v="4"/>
    <n v="100"/>
    <x v="49"/>
    <x v="3"/>
  </r>
  <r>
    <x v="0"/>
    <x v="15"/>
    <x v="3"/>
    <x v="163"/>
    <x v="7"/>
    <x v="4"/>
    <n v="106"/>
    <x v="16"/>
    <x v="3"/>
  </r>
  <r>
    <x v="0"/>
    <x v="16"/>
    <x v="3"/>
    <x v="189"/>
    <x v="1"/>
    <x v="2"/>
    <n v="74"/>
    <x v="104"/>
    <x v="3"/>
  </r>
  <r>
    <x v="0"/>
    <x v="16"/>
    <x v="3"/>
    <x v="190"/>
    <x v="1"/>
    <x v="0"/>
    <n v="100"/>
    <x v="56"/>
    <x v="3"/>
  </r>
  <r>
    <x v="0"/>
    <x v="16"/>
    <x v="3"/>
    <x v="155"/>
    <x v="2"/>
    <x v="0"/>
    <n v="60"/>
    <x v="73"/>
    <x v="3"/>
  </r>
  <r>
    <x v="0"/>
    <x v="16"/>
    <x v="3"/>
    <x v="156"/>
    <x v="3"/>
    <x v="1"/>
    <n v="154"/>
    <x v="67"/>
    <x v="3"/>
  </r>
  <r>
    <x v="0"/>
    <x v="16"/>
    <x v="3"/>
    <x v="186"/>
    <x v="4"/>
    <x v="0"/>
    <n v="84"/>
    <x v="47"/>
    <x v="3"/>
  </r>
  <r>
    <x v="0"/>
    <x v="16"/>
    <x v="3"/>
    <x v="160"/>
    <x v="14"/>
    <x v="2"/>
    <n v="77"/>
    <x v="64"/>
    <x v="3"/>
  </r>
  <r>
    <x v="0"/>
    <x v="16"/>
    <x v="3"/>
    <x v="184"/>
    <x v="5"/>
    <x v="2"/>
    <n v="68"/>
    <x v="34"/>
    <x v="3"/>
  </r>
  <r>
    <x v="0"/>
    <x v="16"/>
    <x v="3"/>
    <x v="182"/>
    <x v="5"/>
    <x v="1"/>
    <n v="117"/>
    <x v="25"/>
    <x v="3"/>
  </r>
  <r>
    <x v="0"/>
    <x v="16"/>
    <x v="3"/>
    <x v="161"/>
    <x v="5"/>
    <x v="1"/>
    <n v="80"/>
    <x v="25"/>
    <x v="3"/>
  </r>
  <r>
    <x v="0"/>
    <x v="16"/>
    <x v="3"/>
    <x v="164"/>
    <x v="7"/>
    <x v="2"/>
    <n v="68"/>
    <x v="144"/>
    <x v="3"/>
  </r>
  <r>
    <x v="0"/>
    <x v="16"/>
    <x v="3"/>
    <x v="162"/>
    <x v="7"/>
    <x v="0"/>
    <n v="62"/>
    <x v="71"/>
    <x v="3"/>
  </r>
  <r>
    <x v="0"/>
    <x v="16"/>
    <x v="3"/>
    <x v="163"/>
    <x v="7"/>
    <x v="1"/>
    <n v="120"/>
    <x v="147"/>
    <x v="3"/>
  </r>
  <r>
    <x v="0"/>
    <x v="16"/>
    <x v="3"/>
    <x v="177"/>
    <x v="7"/>
    <x v="3"/>
    <n v="90"/>
    <x v="33"/>
    <x v="3"/>
  </r>
  <r>
    <x v="0"/>
    <x v="16"/>
    <x v="3"/>
    <x v="165"/>
    <x v="8"/>
    <x v="1"/>
    <n v="125"/>
    <x v="20"/>
    <x v="3"/>
  </r>
  <r>
    <x v="0"/>
    <x v="16"/>
    <x v="3"/>
    <x v="166"/>
    <x v="8"/>
    <x v="2"/>
    <n v="106"/>
    <x v="107"/>
    <x v="3"/>
  </r>
  <r>
    <x v="0"/>
    <x v="16"/>
    <x v="3"/>
    <x v="23"/>
    <x v="10"/>
    <x v="1"/>
    <n v="70"/>
    <x v="6"/>
    <x v="3"/>
  </r>
  <r>
    <x v="0"/>
    <x v="16"/>
    <x v="3"/>
    <x v="168"/>
    <x v="12"/>
    <x v="1"/>
    <n v="76"/>
    <x v="14"/>
    <x v="3"/>
  </r>
  <r>
    <x v="0"/>
    <x v="16"/>
    <x v="3"/>
    <x v="30"/>
    <x v="12"/>
    <x v="0"/>
    <n v="100"/>
    <x v="83"/>
    <x v="3"/>
  </r>
  <r>
    <x v="0"/>
    <x v="16"/>
    <x v="3"/>
    <x v="91"/>
    <x v="0"/>
    <x v="4"/>
    <n v="77"/>
    <x v="11"/>
    <x v="3"/>
  </r>
  <r>
    <x v="0"/>
    <x v="16"/>
    <x v="3"/>
    <x v="153"/>
    <x v="0"/>
    <x v="4"/>
    <n v="70"/>
    <x v="42"/>
    <x v="3"/>
  </r>
  <r>
    <x v="0"/>
    <x v="16"/>
    <x v="3"/>
    <x v="63"/>
    <x v="9"/>
    <x v="4"/>
    <n v="65"/>
    <x v="51"/>
    <x v="3"/>
  </r>
  <r>
    <x v="0"/>
    <x v="16"/>
    <x v="3"/>
    <x v="169"/>
    <x v="12"/>
    <x v="4"/>
    <n v="69"/>
    <x v="54"/>
    <x v="3"/>
  </r>
  <r>
    <x v="0"/>
    <x v="17"/>
    <x v="3"/>
    <x v="91"/>
    <x v="0"/>
    <x v="2"/>
    <n v="76"/>
    <x v="54"/>
    <x v="3"/>
  </r>
  <r>
    <x v="0"/>
    <x v="17"/>
    <x v="3"/>
    <x v="190"/>
    <x v="1"/>
    <x v="0"/>
    <n v="108"/>
    <x v="63"/>
    <x v="3"/>
  </r>
  <r>
    <x v="0"/>
    <x v="17"/>
    <x v="3"/>
    <x v="156"/>
    <x v="3"/>
    <x v="1"/>
    <n v="115"/>
    <x v="58"/>
    <x v="3"/>
  </r>
  <r>
    <x v="0"/>
    <x v="17"/>
    <x v="3"/>
    <x v="191"/>
    <x v="3"/>
    <x v="1"/>
    <n v="77"/>
    <x v="24"/>
    <x v="3"/>
  </r>
  <r>
    <x v="0"/>
    <x v="17"/>
    <x v="3"/>
    <x v="186"/>
    <x v="4"/>
    <x v="0"/>
    <n v="75"/>
    <x v="91"/>
    <x v="3"/>
  </r>
  <r>
    <x v="0"/>
    <x v="17"/>
    <x v="3"/>
    <x v="160"/>
    <x v="14"/>
    <x v="2"/>
    <n v="82"/>
    <x v="35"/>
    <x v="3"/>
  </r>
  <r>
    <x v="0"/>
    <x v="17"/>
    <x v="3"/>
    <x v="159"/>
    <x v="14"/>
    <x v="2"/>
    <n v="90"/>
    <x v="96"/>
    <x v="3"/>
  </r>
  <r>
    <x v="0"/>
    <x v="17"/>
    <x v="3"/>
    <x v="184"/>
    <x v="5"/>
    <x v="2"/>
    <n v="72"/>
    <x v="64"/>
    <x v="3"/>
  </r>
  <r>
    <x v="0"/>
    <x v="17"/>
    <x v="3"/>
    <x v="182"/>
    <x v="5"/>
    <x v="1"/>
    <n v="113"/>
    <x v="25"/>
    <x v="3"/>
  </r>
  <r>
    <x v="0"/>
    <x v="17"/>
    <x v="3"/>
    <x v="161"/>
    <x v="5"/>
    <x v="1"/>
    <n v="76"/>
    <x v="7"/>
    <x v="3"/>
  </r>
  <r>
    <x v="0"/>
    <x v="17"/>
    <x v="3"/>
    <x v="177"/>
    <x v="7"/>
    <x v="3"/>
    <n v="95"/>
    <x v="25"/>
    <x v="3"/>
  </r>
  <r>
    <x v="0"/>
    <x v="17"/>
    <x v="3"/>
    <x v="162"/>
    <x v="7"/>
    <x v="0"/>
    <n v="69"/>
    <x v="17"/>
    <x v="3"/>
  </r>
  <r>
    <x v="0"/>
    <x v="17"/>
    <x v="3"/>
    <x v="165"/>
    <x v="8"/>
    <x v="1"/>
    <n v="118"/>
    <x v="19"/>
    <x v="3"/>
  </r>
  <r>
    <x v="0"/>
    <x v="17"/>
    <x v="3"/>
    <x v="166"/>
    <x v="8"/>
    <x v="2"/>
    <n v="99"/>
    <x v="17"/>
    <x v="3"/>
  </r>
  <r>
    <x v="0"/>
    <x v="17"/>
    <x v="3"/>
    <x v="23"/>
    <x v="10"/>
    <x v="1"/>
    <n v="74"/>
    <x v="7"/>
    <x v="3"/>
  </r>
  <r>
    <x v="0"/>
    <x v="17"/>
    <x v="3"/>
    <x v="168"/>
    <x v="12"/>
    <x v="1"/>
    <n v="97"/>
    <x v="148"/>
    <x v="3"/>
  </r>
  <r>
    <x v="0"/>
    <x v="17"/>
    <x v="3"/>
    <x v="30"/>
    <x v="12"/>
    <x v="0"/>
    <n v="93"/>
    <x v="13"/>
    <x v="3"/>
  </r>
  <r>
    <x v="0"/>
    <x v="17"/>
    <x v="3"/>
    <x v="169"/>
    <x v="12"/>
    <x v="0"/>
    <n v="66"/>
    <x v="44"/>
    <x v="3"/>
  </r>
  <r>
    <x v="0"/>
    <x v="17"/>
    <x v="3"/>
    <x v="153"/>
    <x v="0"/>
    <x v="4"/>
    <n v="70"/>
    <x v="55"/>
    <x v="3"/>
  </r>
  <r>
    <x v="0"/>
    <x v="17"/>
    <x v="3"/>
    <x v="189"/>
    <x v="1"/>
    <x v="4"/>
    <n v="69"/>
    <x v="13"/>
    <x v="3"/>
  </r>
  <r>
    <x v="0"/>
    <x v="17"/>
    <x v="3"/>
    <x v="164"/>
    <x v="7"/>
    <x v="4"/>
    <n v="68"/>
    <x v="16"/>
    <x v="3"/>
  </r>
  <r>
    <x v="0"/>
    <x v="17"/>
    <x v="3"/>
    <x v="163"/>
    <x v="7"/>
    <x v="4"/>
    <n v="120"/>
    <x v="16"/>
    <x v="3"/>
  </r>
  <r>
    <x v="0"/>
    <x v="18"/>
    <x v="3"/>
    <x v="91"/>
    <x v="0"/>
    <x v="2"/>
    <n v="64"/>
    <x v="28"/>
    <x v="3"/>
  </r>
  <r>
    <x v="0"/>
    <x v="18"/>
    <x v="3"/>
    <x v="190"/>
    <x v="1"/>
    <x v="0"/>
    <n v="101"/>
    <x v="61"/>
    <x v="3"/>
  </r>
  <r>
    <x v="0"/>
    <x v="18"/>
    <x v="3"/>
    <x v="22"/>
    <x v="15"/>
    <x v="0"/>
    <n v="89"/>
    <x v="11"/>
    <x v="3"/>
  </r>
  <r>
    <x v="0"/>
    <x v="18"/>
    <x v="3"/>
    <x v="156"/>
    <x v="3"/>
    <x v="1"/>
    <n v="105"/>
    <x v="71"/>
    <x v="3"/>
  </r>
  <r>
    <x v="0"/>
    <x v="18"/>
    <x v="3"/>
    <x v="191"/>
    <x v="3"/>
    <x v="1"/>
    <n v="82"/>
    <x v="69"/>
    <x v="3"/>
  </r>
  <r>
    <x v="0"/>
    <x v="18"/>
    <x v="3"/>
    <x v="186"/>
    <x v="4"/>
    <x v="0"/>
    <n v="81"/>
    <x v="2"/>
    <x v="3"/>
  </r>
  <r>
    <x v="0"/>
    <x v="18"/>
    <x v="3"/>
    <x v="160"/>
    <x v="14"/>
    <x v="2"/>
    <n v="77"/>
    <x v="29"/>
    <x v="3"/>
  </r>
  <r>
    <x v="0"/>
    <x v="18"/>
    <x v="3"/>
    <x v="159"/>
    <x v="14"/>
    <x v="2"/>
    <n v="90"/>
    <x v="91"/>
    <x v="3"/>
  </r>
  <r>
    <x v="0"/>
    <x v="18"/>
    <x v="3"/>
    <x v="184"/>
    <x v="5"/>
    <x v="2"/>
    <n v="71"/>
    <x v="24"/>
    <x v="3"/>
  </r>
  <r>
    <x v="0"/>
    <x v="18"/>
    <x v="3"/>
    <x v="182"/>
    <x v="5"/>
    <x v="1"/>
    <n v="107"/>
    <x v="102"/>
    <x v="3"/>
  </r>
  <r>
    <x v="0"/>
    <x v="18"/>
    <x v="3"/>
    <x v="161"/>
    <x v="5"/>
    <x v="1"/>
    <n v="77"/>
    <x v="77"/>
    <x v="3"/>
  </r>
  <r>
    <x v="0"/>
    <x v="18"/>
    <x v="3"/>
    <x v="162"/>
    <x v="7"/>
    <x v="0"/>
    <n v="82"/>
    <x v="40"/>
    <x v="3"/>
  </r>
  <r>
    <x v="0"/>
    <x v="18"/>
    <x v="3"/>
    <x v="177"/>
    <x v="7"/>
    <x v="3"/>
    <n v="91"/>
    <x v="102"/>
    <x v="3"/>
  </r>
  <r>
    <x v="0"/>
    <x v="18"/>
    <x v="3"/>
    <x v="165"/>
    <x v="8"/>
    <x v="1"/>
    <n v="103"/>
    <x v="49"/>
    <x v="3"/>
  </r>
  <r>
    <x v="0"/>
    <x v="18"/>
    <x v="3"/>
    <x v="166"/>
    <x v="8"/>
    <x v="2"/>
    <n v="100"/>
    <x v="18"/>
    <x v="3"/>
  </r>
  <r>
    <x v="0"/>
    <x v="18"/>
    <x v="3"/>
    <x v="23"/>
    <x v="10"/>
    <x v="1"/>
    <n v="71"/>
    <x v="69"/>
    <x v="3"/>
  </r>
  <r>
    <x v="0"/>
    <x v="18"/>
    <x v="3"/>
    <x v="168"/>
    <x v="12"/>
    <x v="1"/>
    <n v="88"/>
    <x v="73"/>
    <x v="3"/>
  </r>
  <r>
    <x v="0"/>
    <x v="18"/>
    <x v="3"/>
    <x v="30"/>
    <x v="12"/>
    <x v="0"/>
    <n v="89"/>
    <x v="29"/>
    <x v="3"/>
  </r>
  <r>
    <x v="0"/>
    <x v="18"/>
    <x v="3"/>
    <x v="153"/>
    <x v="0"/>
    <x v="4"/>
    <n v="78"/>
    <x v="32"/>
    <x v="3"/>
  </r>
  <r>
    <x v="0"/>
    <x v="18"/>
    <x v="3"/>
    <x v="189"/>
    <x v="1"/>
    <x v="4"/>
    <n v="64"/>
    <x v="7"/>
    <x v="3"/>
  </r>
  <r>
    <x v="0"/>
    <x v="18"/>
    <x v="3"/>
    <x v="164"/>
    <x v="7"/>
    <x v="4"/>
    <n v="68"/>
    <x v="16"/>
    <x v="3"/>
  </r>
  <r>
    <x v="0"/>
    <x v="18"/>
    <x v="3"/>
    <x v="163"/>
    <x v="7"/>
    <x v="4"/>
    <n v="120"/>
    <x v="16"/>
    <x v="3"/>
  </r>
  <r>
    <x v="0"/>
    <x v="19"/>
    <x v="3"/>
    <x v="190"/>
    <x v="1"/>
    <x v="0"/>
    <n v="109"/>
    <x v="76"/>
    <x v="3"/>
  </r>
  <r>
    <x v="0"/>
    <x v="19"/>
    <x v="3"/>
    <x v="22"/>
    <x v="15"/>
    <x v="0"/>
    <n v="92"/>
    <x v="11"/>
    <x v="3"/>
  </r>
  <r>
    <x v="0"/>
    <x v="19"/>
    <x v="3"/>
    <x v="156"/>
    <x v="3"/>
    <x v="1"/>
    <n v="101"/>
    <x v="22"/>
    <x v="3"/>
  </r>
  <r>
    <x v="0"/>
    <x v="19"/>
    <x v="3"/>
    <x v="186"/>
    <x v="4"/>
    <x v="0"/>
    <n v="79"/>
    <x v="52"/>
    <x v="3"/>
  </r>
  <r>
    <x v="0"/>
    <x v="19"/>
    <x v="3"/>
    <x v="160"/>
    <x v="14"/>
    <x v="2"/>
    <n v="83"/>
    <x v="12"/>
    <x v="3"/>
  </r>
  <r>
    <x v="0"/>
    <x v="19"/>
    <x v="3"/>
    <x v="159"/>
    <x v="14"/>
    <x v="2"/>
    <n v="92"/>
    <x v="55"/>
    <x v="3"/>
  </r>
  <r>
    <x v="0"/>
    <x v="19"/>
    <x v="3"/>
    <x v="43"/>
    <x v="14"/>
    <x v="3"/>
    <n v="116"/>
    <x v="15"/>
    <x v="3"/>
  </r>
  <r>
    <x v="0"/>
    <x v="19"/>
    <x v="3"/>
    <x v="184"/>
    <x v="5"/>
    <x v="2"/>
    <n v="65"/>
    <x v="51"/>
    <x v="3"/>
  </r>
  <r>
    <x v="0"/>
    <x v="19"/>
    <x v="3"/>
    <x v="182"/>
    <x v="5"/>
    <x v="1"/>
    <n v="93"/>
    <x v="91"/>
    <x v="3"/>
  </r>
  <r>
    <x v="0"/>
    <x v="19"/>
    <x v="3"/>
    <x v="161"/>
    <x v="5"/>
    <x v="1"/>
    <n v="82"/>
    <x v="31"/>
    <x v="3"/>
  </r>
  <r>
    <x v="0"/>
    <x v="19"/>
    <x v="3"/>
    <x v="164"/>
    <x v="7"/>
    <x v="2"/>
    <n v="66"/>
    <x v="54"/>
    <x v="3"/>
  </r>
  <r>
    <x v="0"/>
    <x v="19"/>
    <x v="3"/>
    <x v="162"/>
    <x v="7"/>
    <x v="0"/>
    <n v="73"/>
    <x v="17"/>
    <x v="3"/>
  </r>
  <r>
    <x v="0"/>
    <x v="19"/>
    <x v="3"/>
    <x v="163"/>
    <x v="7"/>
    <x v="1"/>
    <n v="111"/>
    <x v="83"/>
    <x v="3"/>
  </r>
  <r>
    <x v="0"/>
    <x v="19"/>
    <x v="3"/>
    <x v="165"/>
    <x v="8"/>
    <x v="1"/>
    <n v="104"/>
    <x v="4"/>
    <x v="3"/>
  </r>
  <r>
    <x v="0"/>
    <x v="19"/>
    <x v="3"/>
    <x v="166"/>
    <x v="8"/>
    <x v="2"/>
    <n v="100"/>
    <x v="47"/>
    <x v="3"/>
  </r>
  <r>
    <x v="0"/>
    <x v="19"/>
    <x v="3"/>
    <x v="23"/>
    <x v="10"/>
    <x v="1"/>
    <n v="73"/>
    <x v="0"/>
    <x v="3"/>
  </r>
  <r>
    <x v="0"/>
    <x v="19"/>
    <x v="3"/>
    <x v="168"/>
    <x v="12"/>
    <x v="1"/>
    <n v="101"/>
    <x v="103"/>
    <x v="3"/>
  </r>
  <r>
    <x v="0"/>
    <x v="19"/>
    <x v="3"/>
    <x v="30"/>
    <x v="12"/>
    <x v="0"/>
    <n v="82"/>
    <x v="102"/>
    <x v="3"/>
  </r>
  <r>
    <x v="0"/>
    <x v="19"/>
    <x v="3"/>
    <x v="91"/>
    <x v="0"/>
    <x v="4"/>
    <n v="63"/>
    <x v="50"/>
    <x v="3"/>
  </r>
  <r>
    <x v="0"/>
    <x v="19"/>
    <x v="3"/>
    <x v="153"/>
    <x v="0"/>
    <x v="4"/>
    <n v="82"/>
    <x v="52"/>
    <x v="3"/>
  </r>
  <r>
    <x v="0"/>
    <x v="19"/>
    <x v="3"/>
    <x v="191"/>
    <x v="3"/>
    <x v="4"/>
    <n v="73"/>
    <x v="98"/>
    <x v="3"/>
  </r>
  <r>
    <x v="0"/>
    <x v="19"/>
    <x v="3"/>
    <x v="177"/>
    <x v="7"/>
    <x v="4"/>
    <n v="91"/>
    <x v="16"/>
    <x v="3"/>
  </r>
  <r>
    <x v="0"/>
    <x v="20"/>
    <x v="3"/>
    <x v="153"/>
    <x v="0"/>
    <x v="0"/>
    <n v="94"/>
    <x v="18"/>
    <x v="3"/>
  </r>
  <r>
    <x v="0"/>
    <x v="20"/>
    <x v="3"/>
    <x v="190"/>
    <x v="1"/>
    <x v="0"/>
    <n v="100"/>
    <x v="17"/>
    <x v="3"/>
  </r>
  <r>
    <x v="0"/>
    <x v="20"/>
    <x v="3"/>
    <x v="22"/>
    <x v="15"/>
    <x v="0"/>
    <n v="86"/>
    <x v="100"/>
    <x v="3"/>
  </r>
  <r>
    <x v="0"/>
    <x v="20"/>
    <x v="3"/>
    <x v="156"/>
    <x v="3"/>
    <x v="1"/>
    <n v="100"/>
    <x v="63"/>
    <x v="3"/>
  </r>
  <r>
    <x v="0"/>
    <x v="20"/>
    <x v="3"/>
    <x v="191"/>
    <x v="3"/>
    <x v="1"/>
    <n v="75"/>
    <x v="8"/>
    <x v="3"/>
  </r>
  <r>
    <x v="0"/>
    <x v="20"/>
    <x v="3"/>
    <x v="186"/>
    <x v="4"/>
    <x v="0"/>
    <n v="78"/>
    <x v="54"/>
    <x v="3"/>
  </r>
  <r>
    <x v="0"/>
    <x v="20"/>
    <x v="3"/>
    <x v="160"/>
    <x v="14"/>
    <x v="2"/>
    <n v="89"/>
    <x v="62"/>
    <x v="3"/>
  </r>
  <r>
    <x v="0"/>
    <x v="20"/>
    <x v="3"/>
    <x v="159"/>
    <x v="14"/>
    <x v="2"/>
    <n v="86"/>
    <x v="24"/>
    <x v="3"/>
  </r>
  <r>
    <x v="0"/>
    <x v="20"/>
    <x v="3"/>
    <x v="43"/>
    <x v="14"/>
    <x v="3"/>
    <n v="110"/>
    <x v="94"/>
    <x v="3"/>
  </r>
  <r>
    <x v="0"/>
    <x v="20"/>
    <x v="3"/>
    <x v="184"/>
    <x v="5"/>
    <x v="2"/>
    <n v="72"/>
    <x v="42"/>
    <x v="3"/>
  </r>
  <r>
    <x v="0"/>
    <x v="20"/>
    <x v="3"/>
    <x v="182"/>
    <x v="5"/>
    <x v="1"/>
    <n v="99"/>
    <x v="62"/>
    <x v="3"/>
  </r>
  <r>
    <x v="0"/>
    <x v="20"/>
    <x v="3"/>
    <x v="161"/>
    <x v="5"/>
    <x v="1"/>
    <n v="86"/>
    <x v="8"/>
    <x v="3"/>
  </r>
  <r>
    <x v="0"/>
    <x v="20"/>
    <x v="3"/>
    <x v="164"/>
    <x v="7"/>
    <x v="2"/>
    <n v="64"/>
    <x v="91"/>
    <x v="3"/>
  </r>
  <r>
    <x v="0"/>
    <x v="20"/>
    <x v="3"/>
    <x v="166"/>
    <x v="8"/>
    <x v="2"/>
    <n v="101"/>
    <x v="20"/>
    <x v="3"/>
  </r>
  <r>
    <x v="0"/>
    <x v="20"/>
    <x v="3"/>
    <x v="23"/>
    <x v="10"/>
    <x v="1"/>
    <n v="68"/>
    <x v="0"/>
    <x v="3"/>
  </r>
  <r>
    <x v="0"/>
    <x v="20"/>
    <x v="3"/>
    <x v="192"/>
    <x v="11"/>
    <x v="1"/>
    <n v="94"/>
    <x v="64"/>
    <x v="3"/>
  </r>
  <r>
    <x v="0"/>
    <x v="20"/>
    <x v="3"/>
    <x v="168"/>
    <x v="12"/>
    <x v="1"/>
    <n v="101"/>
    <x v="1"/>
    <x v="3"/>
  </r>
  <r>
    <x v="0"/>
    <x v="20"/>
    <x v="3"/>
    <x v="30"/>
    <x v="12"/>
    <x v="0"/>
    <n v="84"/>
    <x v="37"/>
    <x v="3"/>
  </r>
  <r>
    <x v="0"/>
    <x v="20"/>
    <x v="3"/>
    <x v="91"/>
    <x v="0"/>
    <x v="4"/>
    <n v="69"/>
    <x v="67"/>
    <x v="3"/>
  </r>
  <r>
    <x v="0"/>
    <x v="20"/>
    <x v="3"/>
    <x v="163"/>
    <x v="7"/>
    <x v="4"/>
    <n v="111"/>
    <x v="16"/>
    <x v="3"/>
  </r>
  <r>
    <x v="0"/>
    <x v="20"/>
    <x v="3"/>
    <x v="177"/>
    <x v="7"/>
    <x v="4"/>
    <n v="91"/>
    <x v="16"/>
    <x v="3"/>
  </r>
  <r>
    <x v="0"/>
    <x v="20"/>
    <x v="3"/>
    <x v="165"/>
    <x v="8"/>
    <x v="4"/>
    <n v="104"/>
    <x v="16"/>
    <x v="3"/>
  </r>
  <r>
    <x v="0"/>
    <x v="0"/>
    <x v="4"/>
    <x v="193"/>
    <x v="1"/>
    <x v="0"/>
    <n v="71"/>
    <x v="50"/>
    <x v="4"/>
  </r>
  <r>
    <x v="0"/>
    <x v="0"/>
    <x v="4"/>
    <x v="194"/>
    <x v="1"/>
    <x v="1"/>
    <n v="87"/>
    <x v="85"/>
    <x v="4"/>
  </r>
  <r>
    <x v="0"/>
    <x v="0"/>
    <x v="4"/>
    <x v="195"/>
    <x v="16"/>
    <x v="3"/>
    <n v="104"/>
    <x v="62"/>
    <x v="4"/>
  </r>
  <r>
    <x v="0"/>
    <x v="0"/>
    <x v="4"/>
    <x v="196"/>
    <x v="3"/>
    <x v="1"/>
    <n v="97"/>
    <x v="26"/>
    <x v="4"/>
  </r>
  <r>
    <x v="0"/>
    <x v="0"/>
    <x v="4"/>
    <x v="197"/>
    <x v="4"/>
    <x v="0"/>
    <n v="113"/>
    <x v="41"/>
    <x v="4"/>
  </r>
  <r>
    <x v="0"/>
    <x v="0"/>
    <x v="4"/>
    <x v="198"/>
    <x v="4"/>
    <x v="1"/>
    <n v="87"/>
    <x v="100"/>
    <x v="4"/>
  </r>
  <r>
    <x v="0"/>
    <x v="0"/>
    <x v="4"/>
    <x v="199"/>
    <x v="14"/>
    <x v="1"/>
    <n v="121"/>
    <x v="10"/>
    <x v="4"/>
  </r>
  <r>
    <x v="0"/>
    <x v="0"/>
    <x v="4"/>
    <x v="200"/>
    <x v="5"/>
    <x v="2"/>
    <n v="90"/>
    <x v="1"/>
    <x v="4"/>
  </r>
  <r>
    <x v="0"/>
    <x v="0"/>
    <x v="4"/>
    <x v="141"/>
    <x v="5"/>
    <x v="0"/>
    <n v="70"/>
    <x v="82"/>
    <x v="4"/>
  </r>
  <r>
    <x v="0"/>
    <x v="0"/>
    <x v="4"/>
    <x v="11"/>
    <x v="5"/>
    <x v="1"/>
    <n v="85"/>
    <x v="62"/>
    <x v="4"/>
  </r>
  <r>
    <x v="0"/>
    <x v="0"/>
    <x v="4"/>
    <x v="142"/>
    <x v="5"/>
    <x v="2"/>
    <n v="81"/>
    <x v="44"/>
    <x v="4"/>
  </r>
  <r>
    <x v="0"/>
    <x v="0"/>
    <x v="4"/>
    <x v="201"/>
    <x v="10"/>
    <x v="2"/>
    <n v="83"/>
    <x v="104"/>
    <x v="4"/>
  </r>
  <r>
    <x v="0"/>
    <x v="0"/>
    <x v="4"/>
    <x v="202"/>
    <x v="11"/>
    <x v="1"/>
    <n v="86"/>
    <x v="7"/>
    <x v="4"/>
  </r>
  <r>
    <x v="0"/>
    <x v="0"/>
    <x v="4"/>
    <x v="136"/>
    <x v="11"/>
    <x v="0"/>
    <n v="88"/>
    <x v="7"/>
    <x v="4"/>
  </r>
  <r>
    <x v="0"/>
    <x v="0"/>
    <x v="4"/>
    <x v="203"/>
    <x v="12"/>
    <x v="2"/>
    <n v="73"/>
    <x v="69"/>
    <x v="4"/>
  </r>
  <r>
    <x v="0"/>
    <x v="0"/>
    <x v="4"/>
    <x v="204"/>
    <x v="13"/>
    <x v="1"/>
    <n v="98"/>
    <x v="24"/>
    <x v="4"/>
  </r>
  <r>
    <x v="0"/>
    <x v="0"/>
    <x v="4"/>
    <x v="205"/>
    <x v="13"/>
    <x v="2"/>
    <n v="58"/>
    <x v="102"/>
    <x v="4"/>
  </r>
  <r>
    <x v="0"/>
    <x v="0"/>
    <x v="4"/>
    <x v="206"/>
    <x v="13"/>
    <x v="0"/>
    <n v="109"/>
    <x v="68"/>
    <x v="4"/>
  </r>
  <r>
    <x v="0"/>
    <x v="0"/>
    <x v="4"/>
    <x v="207"/>
    <x v="15"/>
    <x v="4"/>
    <n v="75"/>
    <x v="16"/>
    <x v="4"/>
  </r>
  <r>
    <x v="0"/>
    <x v="0"/>
    <x v="4"/>
    <x v="55"/>
    <x v="2"/>
    <x v="4"/>
    <n v="56"/>
    <x v="74"/>
    <x v="4"/>
  </r>
  <r>
    <x v="0"/>
    <x v="0"/>
    <x v="4"/>
    <x v="208"/>
    <x v="3"/>
    <x v="4"/>
    <n v="95"/>
    <x v="86"/>
    <x v="4"/>
  </r>
  <r>
    <x v="0"/>
    <x v="0"/>
    <x v="4"/>
    <x v="209"/>
    <x v="8"/>
    <x v="4"/>
    <n v="78"/>
    <x v="11"/>
    <x v="4"/>
  </r>
  <r>
    <x v="0"/>
    <x v="1"/>
    <x v="4"/>
    <x v="194"/>
    <x v="1"/>
    <x v="1"/>
    <n v="83"/>
    <x v="11"/>
    <x v="4"/>
  </r>
  <r>
    <x v="0"/>
    <x v="1"/>
    <x v="4"/>
    <x v="210"/>
    <x v="3"/>
    <x v="3"/>
    <n v="88"/>
    <x v="0"/>
    <x v="4"/>
  </r>
  <r>
    <x v="0"/>
    <x v="1"/>
    <x v="4"/>
    <x v="196"/>
    <x v="3"/>
    <x v="1"/>
    <n v="108"/>
    <x v="80"/>
    <x v="4"/>
  </r>
  <r>
    <x v="0"/>
    <x v="1"/>
    <x v="4"/>
    <x v="197"/>
    <x v="4"/>
    <x v="0"/>
    <n v="115"/>
    <x v="8"/>
    <x v="4"/>
  </r>
  <r>
    <x v="0"/>
    <x v="1"/>
    <x v="4"/>
    <x v="198"/>
    <x v="4"/>
    <x v="1"/>
    <n v="80"/>
    <x v="0"/>
    <x v="4"/>
  </r>
  <r>
    <x v="0"/>
    <x v="1"/>
    <x v="4"/>
    <x v="199"/>
    <x v="14"/>
    <x v="1"/>
    <n v="125"/>
    <x v="81"/>
    <x v="4"/>
  </r>
  <r>
    <x v="0"/>
    <x v="1"/>
    <x v="4"/>
    <x v="200"/>
    <x v="5"/>
    <x v="2"/>
    <n v="89"/>
    <x v="42"/>
    <x v="4"/>
  </r>
  <r>
    <x v="0"/>
    <x v="1"/>
    <x v="4"/>
    <x v="141"/>
    <x v="5"/>
    <x v="0"/>
    <n v="73"/>
    <x v="19"/>
    <x v="4"/>
  </r>
  <r>
    <x v="0"/>
    <x v="1"/>
    <x v="4"/>
    <x v="11"/>
    <x v="5"/>
    <x v="1"/>
    <n v="91"/>
    <x v="20"/>
    <x v="4"/>
  </r>
  <r>
    <x v="0"/>
    <x v="1"/>
    <x v="4"/>
    <x v="142"/>
    <x v="5"/>
    <x v="2"/>
    <n v="74"/>
    <x v="50"/>
    <x v="4"/>
  </r>
  <r>
    <x v="0"/>
    <x v="1"/>
    <x v="4"/>
    <x v="211"/>
    <x v="8"/>
    <x v="0"/>
    <n v="68"/>
    <x v="1"/>
    <x v="4"/>
  </r>
  <r>
    <x v="0"/>
    <x v="1"/>
    <x v="4"/>
    <x v="201"/>
    <x v="10"/>
    <x v="2"/>
    <n v="87"/>
    <x v="12"/>
    <x v="4"/>
  </r>
  <r>
    <x v="0"/>
    <x v="1"/>
    <x v="4"/>
    <x v="202"/>
    <x v="11"/>
    <x v="1"/>
    <n v="79"/>
    <x v="74"/>
    <x v="4"/>
  </r>
  <r>
    <x v="0"/>
    <x v="1"/>
    <x v="4"/>
    <x v="136"/>
    <x v="11"/>
    <x v="0"/>
    <n v="86"/>
    <x v="49"/>
    <x v="4"/>
  </r>
  <r>
    <x v="0"/>
    <x v="1"/>
    <x v="4"/>
    <x v="203"/>
    <x v="12"/>
    <x v="2"/>
    <n v="74"/>
    <x v="54"/>
    <x v="4"/>
  </r>
  <r>
    <x v="0"/>
    <x v="1"/>
    <x v="4"/>
    <x v="204"/>
    <x v="13"/>
    <x v="1"/>
    <n v="104"/>
    <x v="119"/>
    <x v="4"/>
  </r>
  <r>
    <x v="0"/>
    <x v="1"/>
    <x v="4"/>
    <x v="205"/>
    <x v="13"/>
    <x v="2"/>
    <n v="58"/>
    <x v="91"/>
    <x v="4"/>
  </r>
  <r>
    <x v="0"/>
    <x v="1"/>
    <x v="4"/>
    <x v="206"/>
    <x v="13"/>
    <x v="0"/>
    <n v="115"/>
    <x v="57"/>
    <x v="4"/>
  </r>
  <r>
    <x v="0"/>
    <x v="1"/>
    <x v="4"/>
    <x v="193"/>
    <x v="1"/>
    <x v="4"/>
    <n v="72"/>
    <x v="54"/>
    <x v="4"/>
  </r>
  <r>
    <x v="0"/>
    <x v="1"/>
    <x v="4"/>
    <x v="207"/>
    <x v="15"/>
    <x v="4"/>
    <n v="79"/>
    <x v="16"/>
    <x v="4"/>
  </r>
  <r>
    <x v="0"/>
    <x v="1"/>
    <x v="4"/>
    <x v="195"/>
    <x v="16"/>
    <x v="4"/>
    <n v="102"/>
    <x v="16"/>
    <x v="4"/>
  </r>
  <r>
    <x v="0"/>
    <x v="1"/>
    <x v="4"/>
    <x v="180"/>
    <x v="9"/>
    <x v="4"/>
    <n v="89"/>
    <x v="24"/>
    <x v="4"/>
  </r>
  <r>
    <x v="0"/>
    <x v="2"/>
    <x v="4"/>
    <x v="193"/>
    <x v="1"/>
    <x v="0"/>
    <n v="74"/>
    <x v="64"/>
    <x v="4"/>
  </r>
  <r>
    <x v="0"/>
    <x v="2"/>
    <x v="4"/>
    <x v="194"/>
    <x v="1"/>
    <x v="1"/>
    <n v="81"/>
    <x v="33"/>
    <x v="4"/>
  </r>
  <r>
    <x v="0"/>
    <x v="2"/>
    <x v="4"/>
    <x v="55"/>
    <x v="2"/>
    <x v="2"/>
    <n v="67"/>
    <x v="96"/>
    <x v="4"/>
  </r>
  <r>
    <x v="0"/>
    <x v="2"/>
    <x v="4"/>
    <x v="195"/>
    <x v="16"/>
    <x v="3"/>
    <n v="91"/>
    <x v="100"/>
    <x v="4"/>
  </r>
  <r>
    <x v="0"/>
    <x v="2"/>
    <x v="4"/>
    <x v="196"/>
    <x v="3"/>
    <x v="1"/>
    <n v="124"/>
    <x v="121"/>
    <x v="4"/>
  </r>
  <r>
    <x v="0"/>
    <x v="2"/>
    <x v="4"/>
    <x v="197"/>
    <x v="4"/>
    <x v="0"/>
    <n v="110"/>
    <x v="11"/>
    <x v="4"/>
  </r>
  <r>
    <x v="0"/>
    <x v="2"/>
    <x v="4"/>
    <x v="198"/>
    <x v="4"/>
    <x v="1"/>
    <n v="80"/>
    <x v="53"/>
    <x v="4"/>
  </r>
  <r>
    <x v="0"/>
    <x v="2"/>
    <x v="4"/>
    <x v="199"/>
    <x v="14"/>
    <x v="1"/>
    <n v="127"/>
    <x v="37"/>
    <x v="4"/>
  </r>
  <r>
    <x v="0"/>
    <x v="2"/>
    <x v="4"/>
    <x v="141"/>
    <x v="5"/>
    <x v="0"/>
    <n v="75"/>
    <x v="1"/>
    <x v="4"/>
  </r>
  <r>
    <x v="0"/>
    <x v="2"/>
    <x v="4"/>
    <x v="11"/>
    <x v="5"/>
    <x v="1"/>
    <n v="95"/>
    <x v="72"/>
    <x v="4"/>
  </r>
  <r>
    <x v="0"/>
    <x v="2"/>
    <x v="4"/>
    <x v="200"/>
    <x v="5"/>
    <x v="2"/>
    <n v="94"/>
    <x v="99"/>
    <x v="4"/>
  </r>
  <r>
    <x v="0"/>
    <x v="2"/>
    <x v="4"/>
    <x v="211"/>
    <x v="8"/>
    <x v="0"/>
    <n v="72"/>
    <x v="16"/>
    <x v="4"/>
  </r>
  <r>
    <x v="0"/>
    <x v="2"/>
    <x v="4"/>
    <x v="180"/>
    <x v="9"/>
    <x v="2"/>
    <n v="83"/>
    <x v="105"/>
    <x v="4"/>
  </r>
  <r>
    <x v="0"/>
    <x v="2"/>
    <x v="4"/>
    <x v="201"/>
    <x v="10"/>
    <x v="2"/>
    <n v="86"/>
    <x v="64"/>
    <x v="4"/>
  </r>
  <r>
    <x v="0"/>
    <x v="2"/>
    <x v="4"/>
    <x v="136"/>
    <x v="11"/>
    <x v="1"/>
    <n v="81"/>
    <x v="92"/>
    <x v="4"/>
  </r>
  <r>
    <x v="0"/>
    <x v="2"/>
    <x v="4"/>
    <x v="203"/>
    <x v="12"/>
    <x v="2"/>
    <n v="74"/>
    <x v="51"/>
    <x v="4"/>
  </r>
  <r>
    <x v="0"/>
    <x v="2"/>
    <x v="4"/>
    <x v="204"/>
    <x v="13"/>
    <x v="1"/>
    <n v="105"/>
    <x v="99"/>
    <x v="4"/>
  </r>
  <r>
    <x v="0"/>
    <x v="2"/>
    <x v="4"/>
    <x v="206"/>
    <x v="13"/>
    <x v="0"/>
    <n v="117"/>
    <x v="52"/>
    <x v="4"/>
  </r>
  <r>
    <x v="0"/>
    <x v="2"/>
    <x v="4"/>
    <x v="210"/>
    <x v="3"/>
    <x v="4"/>
    <n v="97"/>
    <x v="65"/>
    <x v="4"/>
  </r>
  <r>
    <x v="0"/>
    <x v="2"/>
    <x v="4"/>
    <x v="142"/>
    <x v="5"/>
    <x v="4"/>
    <n v="74"/>
    <x v="54"/>
    <x v="4"/>
  </r>
  <r>
    <x v="0"/>
    <x v="2"/>
    <x v="4"/>
    <x v="202"/>
    <x v="11"/>
    <x v="4"/>
    <n v="81"/>
    <x v="16"/>
    <x v="4"/>
  </r>
  <r>
    <x v="0"/>
    <x v="2"/>
    <x v="4"/>
    <x v="205"/>
    <x v="13"/>
    <x v="4"/>
    <n v="63"/>
    <x v="24"/>
    <x v="4"/>
  </r>
  <r>
    <x v="0"/>
    <x v="3"/>
    <x v="4"/>
    <x v="193"/>
    <x v="1"/>
    <x v="0"/>
    <n v="79"/>
    <x v="63"/>
    <x v="4"/>
  </r>
  <r>
    <x v="0"/>
    <x v="3"/>
    <x v="4"/>
    <x v="194"/>
    <x v="1"/>
    <x v="1"/>
    <n v="76"/>
    <x v="49"/>
    <x v="4"/>
  </r>
  <r>
    <x v="0"/>
    <x v="3"/>
    <x v="4"/>
    <x v="55"/>
    <x v="2"/>
    <x v="2"/>
    <n v="71"/>
    <x v="83"/>
    <x v="4"/>
  </r>
  <r>
    <x v="0"/>
    <x v="3"/>
    <x v="4"/>
    <x v="38"/>
    <x v="2"/>
    <x v="1"/>
    <n v="87"/>
    <x v="83"/>
    <x v="4"/>
  </r>
  <r>
    <x v="0"/>
    <x v="3"/>
    <x v="4"/>
    <x v="195"/>
    <x v="16"/>
    <x v="3"/>
    <n v="89"/>
    <x v="67"/>
    <x v="4"/>
  </r>
  <r>
    <x v="0"/>
    <x v="3"/>
    <x v="4"/>
    <x v="196"/>
    <x v="3"/>
    <x v="1"/>
    <n v="134"/>
    <x v="38"/>
    <x v="4"/>
  </r>
  <r>
    <x v="0"/>
    <x v="3"/>
    <x v="4"/>
    <x v="198"/>
    <x v="4"/>
    <x v="1"/>
    <n v="77"/>
    <x v="4"/>
    <x v="4"/>
  </r>
  <r>
    <x v="0"/>
    <x v="3"/>
    <x v="4"/>
    <x v="197"/>
    <x v="4"/>
    <x v="0"/>
    <n v="106"/>
    <x v="17"/>
    <x v="4"/>
  </r>
  <r>
    <x v="0"/>
    <x v="3"/>
    <x v="4"/>
    <x v="199"/>
    <x v="14"/>
    <x v="1"/>
    <n v="126"/>
    <x v="72"/>
    <x v="4"/>
  </r>
  <r>
    <x v="0"/>
    <x v="3"/>
    <x v="4"/>
    <x v="200"/>
    <x v="5"/>
    <x v="2"/>
    <n v="94"/>
    <x v="83"/>
    <x v="4"/>
  </r>
  <r>
    <x v="0"/>
    <x v="3"/>
    <x v="4"/>
    <x v="11"/>
    <x v="5"/>
    <x v="1"/>
    <n v="96"/>
    <x v="1"/>
    <x v="4"/>
  </r>
  <r>
    <x v="0"/>
    <x v="3"/>
    <x v="4"/>
    <x v="141"/>
    <x v="5"/>
    <x v="0"/>
    <n v="69"/>
    <x v="92"/>
    <x v="4"/>
  </r>
  <r>
    <x v="0"/>
    <x v="3"/>
    <x v="4"/>
    <x v="201"/>
    <x v="10"/>
    <x v="2"/>
    <n v="86"/>
    <x v="24"/>
    <x v="4"/>
  </r>
  <r>
    <x v="0"/>
    <x v="3"/>
    <x v="4"/>
    <x v="203"/>
    <x v="12"/>
    <x v="2"/>
    <n v="77"/>
    <x v="4"/>
    <x v="4"/>
  </r>
  <r>
    <x v="0"/>
    <x v="3"/>
    <x v="4"/>
    <x v="49"/>
    <x v="12"/>
    <x v="0"/>
    <n v="73"/>
    <x v="7"/>
    <x v="4"/>
  </r>
  <r>
    <x v="0"/>
    <x v="3"/>
    <x v="4"/>
    <x v="204"/>
    <x v="13"/>
    <x v="1"/>
    <n v="109"/>
    <x v="95"/>
    <x v="4"/>
  </r>
  <r>
    <x v="0"/>
    <x v="3"/>
    <x v="4"/>
    <x v="205"/>
    <x v="13"/>
    <x v="2"/>
    <n v="63"/>
    <x v="88"/>
    <x v="4"/>
  </r>
  <r>
    <x v="0"/>
    <x v="3"/>
    <x v="4"/>
    <x v="206"/>
    <x v="13"/>
    <x v="0"/>
    <n v="133"/>
    <x v="119"/>
    <x v="4"/>
  </r>
  <r>
    <x v="0"/>
    <x v="3"/>
    <x v="4"/>
    <x v="210"/>
    <x v="3"/>
    <x v="4"/>
    <n v="90"/>
    <x v="104"/>
    <x v="4"/>
  </r>
  <r>
    <x v="0"/>
    <x v="3"/>
    <x v="4"/>
    <x v="142"/>
    <x v="5"/>
    <x v="4"/>
    <n v="80"/>
    <x v="40"/>
    <x v="4"/>
  </r>
  <r>
    <x v="0"/>
    <x v="3"/>
    <x v="4"/>
    <x v="180"/>
    <x v="9"/>
    <x v="4"/>
    <n v="82"/>
    <x v="0"/>
    <x v="4"/>
  </r>
  <r>
    <x v="0"/>
    <x v="3"/>
    <x v="4"/>
    <x v="202"/>
    <x v="11"/>
    <x v="4"/>
    <n v="77"/>
    <x v="16"/>
    <x v="4"/>
  </r>
  <r>
    <x v="0"/>
    <x v="4"/>
    <x v="4"/>
    <x v="193"/>
    <x v="1"/>
    <x v="0"/>
    <n v="82"/>
    <x v="83"/>
    <x v="4"/>
  </r>
  <r>
    <x v="0"/>
    <x v="4"/>
    <x v="4"/>
    <x v="194"/>
    <x v="1"/>
    <x v="1"/>
    <n v="67"/>
    <x v="58"/>
    <x v="4"/>
  </r>
  <r>
    <x v="0"/>
    <x v="4"/>
    <x v="4"/>
    <x v="55"/>
    <x v="2"/>
    <x v="2"/>
    <n v="72"/>
    <x v="21"/>
    <x v="4"/>
  </r>
  <r>
    <x v="0"/>
    <x v="4"/>
    <x v="4"/>
    <x v="38"/>
    <x v="2"/>
    <x v="0"/>
    <n v="94"/>
    <x v="69"/>
    <x v="4"/>
  </r>
  <r>
    <x v="0"/>
    <x v="4"/>
    <x v="4"/>
    <x v="195"/>
    <x v="16"/>
    <x v="3"/>
    <n v="85"/>
    <x v="9"/>
    <x v="4"/>
  </r>
  <r>
    <x v="0"/>
    <x v="4"/>
    <x v="4"/>
    <x v="196"/>
    <x v="3"/>
    <x v="1"/>
    <n v="131"/>
    <x v="30"/>
    <x v="4"/>
  </r>
  <r>
    <x v="0"/>
    <x v="4"/>
    <x v="4"/>
    <x v="197"/>
    <x v="4"/>
    <x v="0"/>
    <n v="101"/>
    <x v="39"/>
    <x v="4"/>
  </r>
  <r>
    <x v="0"/>
    <x v="4"/>
    <x v="4"/>
    <x v="198"/>
    <x v="4"/>
    <x v="1"/>
    <n v="76"/>
    <x v="53"/>
    <x v="4"/>
  </r>
  <r>
    <x v="0"/>
    <x v="4"/>
    <x v="4"/>
    <x v="199"/>
    <x v="14"/>
    <x v="1"/>
    <n v="136"/>
    <x v="149"/>
    <x v="4"/>
  </r>
  <r>
    <x v="0"/>
    <x v="4"/>
    <x v="4"/>
    <x v="11"/>
    <x v="5"/>
    <x v="1"/>
    <n v="98"/>
    <x v="67"/>
    <x v="4"/>
  </r>
  <r>
    <x v="0"/>
    <x v="4"/>
    <x v="4"/>
    <x v="200"/>
    <x v="5"/>
    <x v="2"/>
    <n v="96"/>
    <x v="67"/>
    <x v="4"/>
  </r>
  <r>
    <x v="0"/>
    <x v="4"/>
    <x v="4"/>
    <x v="108"/>
    <x v="7"/>
    <x v="1"/>
    <n v="98"/>
    <x v="69"/>
    <x v="4"/>
  </r>
  <r>
    <x v="0"/>
    <x v="4"/>
    <x v="4"/>
    <x v="201"/>
    <x v="10"/>
    <x v="2"/>
    <n v="86"/>
    <x v="9"/>
    <x v="4"/>
  </r>
  <r>
    <x v="0"/>
    <x v="4"/>
    <x v="4"/>
    <x v="203"/>
    <x v="12"/>
    <x v="2"/>
    <n v="77"/>
    <x v="11"/>
    <x v="4"/>
  </r>
  <r>
    <x v="0"/>
    <x v="4"/>
    <x v="4"/>
    <x v="49"/>
    <x v="12"/>
    <x v="0"/>
    <n v="71"/>
    <x v="91"/>
    <x v="4"/>
  </r>
  <r>
    <x v="0"/>
    <x v="4"/>
    <x v="4"/>
    <x v="204"/>
    <x v="13"/>
    <x v="1"/>
    <n v="107"/>
    <x v="4"/>
    <x v="4"/>
  </r>
  <r>
    <x v="0"/>
    <x v="4"/>
    <x v="4"/>
    <x v="205"/>
    <x v="13"/>
    <x v="2"/>
    <n v="63"/>
    <x v="74"/>
    <x v="4"/>
  </r>
  <r>
    <x v="0"/>
    <x v="4"/>
    <x v="4"/>
    <x v="206"/>
    <x v="13"/>
    <x v="0"/>
    <n v="129"/>
    <x v="13"/>
    <x v="4"/>
  </r>
  <r>
    <x v="0"/>
    <x v="4"/>
    <x v="4"/>
    <x v="207"/>
    <x v="15"/>
    <x v="4"/>
    <n v="77"/>
    <x v="16"/>
    <x v="4"/>
  </r>
  <r>
    <x v="0"/>
    <x v="4"/>
    <x v="4"/>
    <x v="210"/>
    <x v="3"/>
    <x v="4"/>
    <n v="91"/>
    <x v="16"/>
    <x v="4"/>
  </r>
  <r>
    <x v="0"/>
    <x v="4"/>
    <x v="4"/>
    <x v="141"/>
    <x v="5"/>
    <x v="4"/>
    <n v="71"/>
    <x v="43"/>
    <x v="4"/>
  </r>
  <r>
    <x v="0"/>
    <x v="4"/>
    <x v="4"/>
    <x v="202"/>
    <x v="11"/>
    <x v="4"/>
    <n v="74"/>
    <x v="64"/>
    <x v="4"/>
  </r>
  <r>
    <x v="0"/>
    <x v="5"/>
    <x v="4"/>
    <x v="193"/>
    <x v="1"/>
    <x v="0"/>
    <n v="85"/>
    <x v="39"/>
    <x v="4"/>
  </r>
  <r>
    <x v="0"/>
    <x v="5"/>
    <x v="4"/>
    <x v="55"/>
    <x v="2"/>
    <x v="2"/>
    <n v="73"/>
    <x v="39"/>
    <x v="4"/>
  </r>
  <r>
    <x v="0"/>
    <x v="5"/>
    <x v="4"/>
    <x v="38"/>
    <x v="2"/>
    <x v="0"/>
    <n v="83"/>
    <x v="120"/>
    <x v="4"/>
  </r>
  <r>
    <x v="0"/>
    <x v="5"/>
    <x v="4"/>
    <x v="195"/>
    <x v="16"/>
    <x v="3"/>
    <n v="81"/>
    <x v="17"/>
    <x v="4"/>
  </r>
  <r>
    <x v="0"/>
    <x v="5"/>
    <x v="4"/>
    <x v="56"/>
    <x v="16"/>
    <x v="2"/>
    <n v="83"/>
    <x v="43"/>
    <x v="4"/>
  </r>
  <r>
    <x v="0"/>
    <x v="5"/>
    <x v="4"/>
    <x v="196"/>
    <x v="3"/>
    <x v="1"/>
    <n v="121"/>
    <x v="64"/>
    <x v="4"/>
  </r>
  <r>
    <x v="0"/>
    <x v="5"/>
    <x v="4"/>
    <x v="197"/>
    <x v="4"/>
    <x v="0"/>
    <n v="91"/>
    <x v="102"/>
    <x v="4"/>
  </r>
  <r>
    <x v="0"/>
    <x v="5"/>
    <x v="4"/>
    <x v="198"/>
    <x v="4"/>
    <x v="1"/>
    <n v="85"/>
    <x v="8"/>
    <x v="4"/>
  </r>
  <r>
    <x v="0"/>
    <x v="5"/>
    <x v="4"/>
    <x v="199"/>
    <x v="14"/>
    <x v="1"/>
    <n v="128"/>
    <x v="51"/>
    <x v="4"/>
  </r>
  <r>
    <x v="0"/>
    <x v="5"/>
    <x v="4"/>
    <x v="200"/>
    <x v="5"/>
    <x v="2"/>
    <n v="101"/>
    <x v="20"/>
    <x v="4"/>
  </r>
  <r>
    <x v="0"/>
    <x v="5"/>
    <x v="4"/>
    <x v="141"/>
    <x v="5"/>
    <x v="0"/>
    <n v="77"/>
    <x v="67"/>
    <x v="4"/>
  </r>
  <r>
    <x v="0"/>
    <x v="5"/>
    <x v="4"/>
    <x v="11"/>
    <x v="5"/>
    <x v="1"/>
    <n v="95"/>
    <x v="43"/>
    <x v="4"/>
  </r>
  <r>
    <x v="0"/>
    <x v="5"/>
    <x v="4"/>
    <x v="108"/>
    <x v="7"/>
    <x v="1"/>
    <n v="87"/>
    <x v="77"/>
    <x v="4"/>
  </r>
  <r>
    <x v="0"/>
    <x v="5"/>
    <x v="4"/>
    <x v="201"/>
    <x v="10"/>
    <x v="2"/>
    <n v="93"/>
    <x v="17"/>
    <x v="4"/>
  </r>
  <r>
    <x v="0"/>
    <x v="5"/>
    <x v="4"/>
    <x v="202"/>
    <x v="11"/>
    <x v="1"/>
    <n v="80"/>
    <x v="12"/>
    <x v="4"/>
  </r>
  <r>
    <x v="0"/>
    <x v="5"/>
    <x v="4"/>
    <x v="203"/>
    <x v="12"/>
    <x v="2"/>
    <n v="75"/>
    <x v="96"/>
    <x v="4"/>
  </r>
  <r>
    <x v="0"/>
    <x v="5"/>
    <x v="4"/>
    <x v="204"/>
    <x v="13"/>
    <x v="1"/>
    <n v="109"/>
    <x v="19"/>
    <x v="4"/>
  </r>
  <r>
    <x v="0"/>
    <x v="5"/>
    <x v="4"/>
    <x v="206"/>
    <x v="13"/>
    <x v="0"/>
    <n v="132"/>
    <x v="115"/>
    <x v="4"/>
  </r>
  <r>
    <x v="0"/>
    <x v="5"/>
    <x v="4"/>
    <x v="194"/>
    <x v="1"/>
    <x v="4"/>
    <n v="63"/>
    <x v="11"/>
    <x v="4"/>
  </r>
  <r>
    <x v="0"/>
    <x v="5"/>
    <x v="4"/>
    <x v="207"/>
    <x v="15"/>
    <x v="4"/>
    <n v="77"/>
    <x v="16"/>
    <x v="4"/>
  </r>
  <r>
    <x v="0"/>
    <x v="5"/>
    <x v="4"/>
    <x v="210"/>
    <x v="3"/>
    <x v="4"/>
    <n v="92"/>
    <x v="55"/>
    <x v="4"/>
  </r>
  <r>
    <x v="0"/>
    <x v="5"/>
    <x v="4"/>
    <x v="16"/>
    <x v="12"/>
    <x v="4"/>
    <n v="69"/>
    <x v="120"/>
    <x v="4"/>
  </r>
  <r>
    <x v="0"/>
    <x v="6"/>
    <x v="4"/>
    <x v="193"/>
    <x v="1"/>
    <x v="0"/>
    <n v="75"/>
    <x v="150"/>
    <x v="4"/>
  </r>
  <r>
    <x v="0"/>
    <x v="6"/>
    <x v="4"/>
    <x v="207"/>
    <x v="15"/>
    <x v="0"/>
    <n v="77"/>
    <x v="6"/>
    <x v="4"/>
  </r>
  <r>
    <x v="0"/>
    <x v="6"/>
    <x v="4"/>
    <x v="55"/>
    <x v="2"/>
    <x v="2"/>
    <n v="60"/>
    <x v="28"/>
    <x v="4"/>
  </r>
  <r>
    <x v="0"/>
    <x v="6"/>
    <x v="4"/>
    <x v="195"/>
    <x v="16"/>
    <x v="3"/>
    <n v="82"/>
    <x v="32"/>
    <x v="4"/>
  </r>
  <r>
    <x v="0"/>
    <x v="6"/>
    <x v="4"/>
    <x v="196"/>
    <x v="3"/>
    <x v="1"/>
    <n v="118"/>
    <x v="18"/>
    <x v="4"/>
  </r>
  <r>
    <x v="0"/>
    <x v="6"/>
    <x v="4"/>
    <x v="197"/>
    <x v="4"/>
    <x v="0"/>
    <n v="104"/>
    <x v="151"/>
    <x v="4"/>
  </r>
  <r>
    <x v="0"/>
    <x v="6"/>
    <x v="4"/>
    <x v="198"/>
    <x v="4"/>
    <x v="1"/>
    <n v="93"/>
    <x v="18"/>
    <x v="4"/>
  </r>
  <r>
    <x v="0"/>
    <x v="6"/>
    <x v="4"/>
    <x v="199"/>
    <x v="14"/>
    <x v="1"/>
    <n v="121"/>
    <x v="4"/>
    <x v="4"/>
  </r>
  <r>
    <x v="0"/>
    <x v="6"/>
    <x v="4"/>
    <x v="141"/>
    <x v="5"/>
    <x v="0"/>
    <n v="77"/>
    <x v="35"/>
    <x v="4"/>
  </r>
  <r>
    <x v="0"/>
    <x v="6"/>
    <x v="4"/>
    <x v="11"/>
    <x v="5"/>
    <x v="1"/>
    <n v="93"/>
    <x v="31"/>
    <x v="4"/>
  </r>
  <r>
    <x v="0"/>
    <x v="6"/>
    <x v="4"/>
    <x v="200"/>
    <x v="5"/>
    <x v="2"/>
    <n v="102"/>
    <x v="83"/>
    <x v="4"/>
  </r>
  <r>
    <x v="0"/>
    <x v="6"/>
    <x v="4"/>
    <x v="108"/>
    <x v="7"/>
    <x v="1"/>
    <n v="103"/>
    <x v="20"/>
    <x v="4"/>
  </r>
  <r>
    <x v="0"/>
    <x v="6"/>
    <x v="4"/>
    <x v="212"/>
    <x v="9"/>
    <x v="2"/>
    <n v="101"/>
    <x v="99"/>
    <x v="4"/>
  </r>
  <r>
    <x v="0"/>
    <x v="6"/>
    <x v="4"/>
    <x v="201"/>
    <x v="10"/>
    <x v="2"/>
    <n v="92"/>
    <x v="8"/>
    <x v="4"/>
  </r>
  <r>
    <x v="0"/>
    <x v="6"/>
    <x v="4"/>
    <x v="202"/>
    <x v="11"/>
    <x v="1"/>
    <n v="80"/>
    <x v="20"/>
    <x v="4"/>
  </r>
  <r>
    <x v="0"/>
    <x v="6"/>
    <x v="4"/>
    <x v="203"/>
    <x v="12"/>
    <x v="2"/>
    <n v="69"/>
    <x v="110"/>
    <x v="4"/>
  </r>
  <r>
    <x v="0"/>
    <x v="6"/>
    <x v="4"/>
    <x v="204"/>
    <x v="13"/>
    <x v="1"/>
    <n v="100"/>
    <x v="63"/>
    <x v="4"/>
  </r>
  <r>
    <x v="0"/>
    <x v="6"/>
    <x v="4"/>
    <x v="206"/>
    <x v="13"/>
    <x v="0"/>
    <n v="138"/>
    <x v="41"/>
    <x v="4"/>
  </r>
  <r>
    <x v="0"/>
    <x v="6"/>
    <x v="4"/>
    <x v="194"/>
    <x v="1"/>
    <x v="4"/>
    <n v="73"/>
    <x v="114"/>
    <x v="4"/>
  </r>
  <r>
    <x v="0"/>
    <x v="6"/>
    <x v="4"/>
    <x v="38"/>
    <x v="2"/>
    <x v="4"/>
    <n v="83"/>
    <x v="16"/>
    <x v="4"/>
  </r>
  <r>
    <x v="0"/>
    <x v="6"/>
    <x v="4"/>
    <x v="56"/>
    <x v="16"/>
    <x v="4"/>
    <n v="83"/>
    <x v="16"/>
    <x v="4"/>
  </r>
  <r>
    <x v="0"/>
    <x v="6"/>
    <x v="4"/>
    <x v="210"/>
    <x v="3"/>
    <x v="4"/>
    <n v="93"/>
    <x v="95"/>
    <x v="4"/>
  </r>
  <r>
    <x v="0"/>
    <x v="7"/>
    <x v="4"/>
    <x v="53"/>
    <x v="0"/>
    <x v="0"/>
    <n v="103"/>
    <x v="25"/>
    <x v="4"/>
  </r>
  <r>
    <x v="0"/>
    <x v="7"/>
    <x v="4"/>
    <x v="56"/>
    <x v="16"/>
    <x v="2"/>
    <n v="83"/>
    <x v="16"/>
    <x v="4"/>
  </r>
  <r>
    <x v="0"/>
    <x v="7"/>
    <x v="4"/>
    <x v="195"/>
    <x v="16"/>
    <x v="3"/>
    <n v="92"/>
    <x v="12"/>
    <x v="4"/>
  </r>
  <r>
    <x v="0"/>
    <x v="7"/>
    <x v="4"/>
    <x v="196"/>
    <x v="3"/>
    <x v="1"/>
    <n v="108"/>
    <x v="31"/>
    <x v="4"/>
  </r>
  <r>
    <x v="0"/>
    <x v="7"/>
    <x v="4"/>
    <x v="197"/>
    <x v="4"/>
    <x v="0"/>
    <n v="106"/>
    <x v="102"/>
    <x v="4"/>
  </r>
  <r>
    <x v="0"/>
    <x v="7"/>
    <x v="4"/>
    <x v="198"/>
    <x v="4"/>
    <x v="1"/>
    <n v="97"/>
    <x v="5"/>
    <x v="4"/>
  </r>
  <r>
    <x v="0"/>
    <x v="7"/>
    <x v="4"/>
    <x v="199"/>
    <x v="14"/>
    <x v="1"/>
    <n v="112"/>
    <x v="21"/>
    <x v="4"/>
  </r>
  <r>
    <x v="0"/>
    <x v="7"/>
    <x v="4"/>
    <x v="141"/>
    <x v="5"/>
    <x v="0"/>
    <n v="78"/>
    <x v="4"/>
    <x v="4"/>
  </r>
  <r>
    <x v="0"/>
    <x v="7"/>
    <x v="4"/>
    <x v="11"/>
    <x v="5"/>
    <x v="1"/>
    <n v="100"/>
    <x v="152"/>
    <x v="4"/>
  </r>
  <r>
    <x v="0"/>
    <x v="7"/>
    <x v="4"/>
    <x v="200"/>
    <x v="5"/>
    <x v="2"/>
    <n v="99"/>
    <x v="1"/>
    <x v="4"/>
  </r>
  <r>
    <x v="0"/>
    <x v="7"/>
    <x v="4"/>
    <x v="108"/>
    <x v="7"/>
    <x v="1"/>
    <n v="106"/>
    <x v="99"/>
    <x v="4"/>
  </r>
  <r>
    <x v="0"/>
    <x v="7"/>
    <x v="4"/>
    <x v="212"/>
    <x v="9"/>
    <x v="2"/>
    <n v="107"/>
    <x v="25"/>
    <x v="4"/>
  </r>
  <r>
    <x v="0"/>
    <x v="7"/>
    <x v="4"/>
    <x v="213"/>
    <x v="9"/>
    <x v="0"/>
    <n v="103"/>
    <x v="31"/>
    <x v="4"/>
  </r>
  <r>
    <x v="0"/>
    <x v="7"/>
    <x v="4"/>
    <x v="201"/>
    <x v="10"/>
    <x v="2"/>
    <n v="87"/>
    <x v="82"/>
    <x v="4"/>
  </r>
  <r>
    <x v="0"/>
    <x v="7"/>
    <x v="4"/>
    <x v="202"/>
    <x v="11"/>
    <x v="1"/>
    <n v="86"/>
    <x v="72"/>
    <x v="4"/>
  </r>
  <r>
    <x v="0"/>
    <x v="7"/>
    <x v="4"/>
    <x v="214"/>
    <x v="11"/>
    <x v="2"/>
    <n v="56"/>
    <x v="153"/>
    <x v="4"/>
  </r>
  <r>
    <x v="0"/>
    <x v="7"/>
    <x v="4"/>
    <x v="204"/>
    <x v="13"/>
    <x v="1"/>
    <n v="97"/>
    <x v="43"/>
    <x v="4"/>
  </r>
  <r>
    <x v="0"/>
    <x v="7"/>
    <x v="4"/>
    <x v="206"/>
    <x v="13"/>
    <x v="0"/>
    <n v="144"/>
    <x v="99"/>
    <x v="4"/>
  </r>
  <r>
    <x v="0"/>
    <x v="7"/>
    <x v="4"/>
    <x v="194"/>
    <x v="1"/>
    <x v="4"/>
    <n v="71"/>
    <x v="96"/>
    <x v="4"/>
  </r>
  <r>
    <x v="0"/>
    <x v="7"/>
    <x v="4"/>
    <x v="207"/>
    <x v="15"/>
    <x v="4"/>
    <n v="78"/>
    <x v="23"/>
    <x v="4"/>
  </r>
  <r>
    <x v="0"/>
    <x v="7"/>
    <x v="4"/>
    <x v="210"/>
    <x v="3"/>
    <x v="4"/>
    <n v="100"/>
    <x v="2"/>
    <x v="4"/>
  </r>
  <r>
    <x v="0"/>
    <x v="7"/>
    <x v="4"/>
    <x v="203"/>
    <x v="12"/>
    <x v="4"/>
    <n v="71"/>
    <x v="42"/>
    <x v="4"/>
  </r>
  <r>
    <x v="0"/>
    <x v="8"/>
    <x v="4"/>
    <x v="53"/>
    <x v="0"/>
    <x v="0"/>
    <n v="110"/>
    <x v="55"/>
    <x v="4"/>
  </r>
  <r>
    <x v="0"/>
    <x v="8"/>
    <x v="4"/>
    <x v="194"/>
    <x v="1"/>
    <x v="1"/>
    <n v="66"/>
    <x v="146"/>
    <x v="4"/>
  </r>
  <r>
    <x v="0"/>
    <x v="8"/>
    <x v="4"/>
    <x v="55"/>
    <x v="2"/>
    <x v="2"/>
    <n v="57"/>
    <x v="116"/>
    <x v="4"/>
  </r>
  <r>
    <x v="0"/>
    <x v="8"/>
    <x v="4"/>
    <x v="56"/>
    <x v="16"/>
    <x v="2"/>
    <n v="85"/>
    <x v="61"/>
    <x v="4"/>
  </r>
  <r>
    <x v="0"/>
    <x v="8"/>
    <x v="4"/>
    <x v="195"/>
    <x v="16"/>
    <x v="3"/>
    <n v="100"/>
    <x v="118"/>
    <x v="4"/>
  </r>
  <r>
    <x v="0"/>
    <x v="8"/>
    <x v="4"/>
    <x v="196"/>
    <x v="3"/>
    <x v="1"/>
    <n v="108"/>
    <x v="38"/>
    <x v="4"/>
  </r>
  <r>
    <x v="0"/>
    <x v="8"/>
    <x v="4"/>
    <x v="197"/>
    <x v="4"/>
    <x v="0"/>
    <n v="105"/>
    <x v="96"/>
    <x v="4"/>
  </r>
  <r>
    <x v="0"/>
    <x v="8"/>
    <x v="4"/>
    <x v="198"/>
    <x v="4"/>
    <x v="1"/>
    <n v="104"/>
    <x v="111"/>
    <x v="4"/>
  </r>
  <r>
    <x v="0"/>
    <x v="8"/>
    <x v="4"/>
    <x v="199"/>
    <x v="14"/>
    <x v="1"/>
    <n v="115"/>
    <x v="114"/>
    <x v="4"/>
  </r>
  <r>
    <x v="0"/>
    <x v="8"/>
    <x v="4"/>
    <x v="11"/>
    <x v="5"/>
    <x v="1"/>
    <n v="102"/>
    <x v="35"/>
    <x v="4"/>
  </r>
  <r>
    <x v="0"/>
    <x v="8"/>
    <x v="4"/>
    <x v="200"/>
    <x v="5"/>
    <x v="2"/>
    <n v="95"/>
    <x v="6"/>
    <x v="4"/>
  </r>
  <r>
    <x v="0"/>
    <x v="8"/>
    <x v="4"/>
    <x v="212"/>
    <x v="9"/>
    <x v="2"/>
    <n v="109"/>
    <x v="4"/>
    <x v="4"/>
  </r>
  <r>
    <x v="0"/>
    <x v="8"/>
    <x v="4"/>
    <x v="215"/>
    <x v="9"/>
    <x v="0"/>
    <n v="103"/>
    <x v="118"/>
    <x v="4"/>
  </r>
  <r>
    <x v="0"/>
    <x v="8"/>
    <x v="4"/>
    <x v="213"/>
    <x v="9"/>
    <x v="0"/>
    <n v="102"/>
    <x v="71"/>
    <x v="4"/>
  </r>
  <r>
    <x v="0"/>
    <x v="8"/>
    <x v="4"/>
    <x v="201"/>
    <x v="10"/>
    <x v="2"/>
    <n v="87"/>
    <x v="64"/>
    <x v="4"/>
  </r>
  <r>
    <x v="0"/>
    <x v="8"/>
    <x v="4"/>
    <x v="202"/>
    <x v="11"/>
    <x v="1"/>
    <n v="92"/>
    <x v="43"/>
    <x v="4"/>
  </r>
  <r>
    <x v="0"/>
    <x v="8"/>
    <x v="4"/>
    <x v="204"/>
    <x v="13"/>
    <x v="1"/>
    <n v="88"/>
    <x v="21"/>
    <x v="4"/>
  </r>
  <r>
    <x v="0"/>
    <x v="8"/>
    <x v="4"/>
    <x v="206"/>
    <x v="13"/>
    <x v="0"/>
    <n v="127"/>
    <x v="0"/>
    <x v="4"/>
  </r>
  <r>
    <x v="0"/>
    <x v="8"/>
    <x v="4"/>
    <x v="210"/>
    <x v="3"/>
    <x v="4"/>
    <n v="101"/>
    <x v="37"/>
    <x v="4"/>
  </r>
  <r>
    <x v="0"/>
    <x v="8"/>
    <x v="4"/>
    <x v="141"/>
    <x v="5"/>
    <x v="4"/>
    <n v="78"/>
    <x v="16"/>
    <x v="4"/>
  </r>
  <r>
    <x v="0"/>
    <x v="8"/>
    <x v="4"/>
    <x v="108"/>
    <x v="7"/>
    <x v="4"/>
    <n v="106"/>
    <x v="16"/>
    <x v="4"/>
  </r>
  <r>
    <x v="0"/>
    <x v="8"/>
    <x v="4"/>
    <x v="203"/>
    <x v="12"/>
    <x v="4"/>
    <n v="60"/>
    <x v="109"/>
    <x v="4"/>
  </r>
  <r>
    <x v="0"/>
    <x v="9"/>
    <x v="4"/>
    <x v="53"/>
    <x v="0"/>
    <x v="0"/>
    <n v="115"/>
    <x v="33"/>
    <x v="4"/>
  </r>
  <r>
    <x v="0"/>
    <x v="9"/>
    <x v="4"/>
    <x v="56"/>
    <x v="16"/>
    <x v="2"/>
    <n v="74"/>
    <x v="29"/>
    <x v="4"/>
  </r>
  <r>
    <x v="0"/>
    <x v="9"/>
    <x v="4"/>
    <x v="195"/>
    <x v="16"/>
    <x v="3"/>
    <n v="100"/>
    <x v="24"/>
    <x v="4"/>
  </r>
  <r>
    <x v="0"/>
    <x v="9"/>
    <x v="4"/>
    <x v="196"/>
    <x v="3"/>
    <x v="1"/>
    <n v="110"/>
    <x v="52"/>
    <x v="4"/>
  </r>
  <r>
    <x v="0"/>
    <x v="9"/>
    <x v="4"/>
    <x v="197"/>
    <x v="4"/>
    <x v="0"/>
    <n v="114"/>
    <x v="99"/>
    <x v="4"/>
  </r>
  <r>
    <x v="0"/>
    <x v="9"/>
    <x v="4"/>
    <x v="198"/>
    <x v="4"/>
    <x v="1"/>
    <n v="105"/>
    <x v="56"/>
    <x v="4"/>
  </r>
  <r>
    <x v="0"/>
    <x v="9"/>
    <x v="4"/>
    <x v="216"/>
    <x v="4"/>
    <x v="2"/>
    <n v="70"/>
    <x v="13"/>
    <x v="4"/>
  </r>
  <r>
    <x v="0"/>
    <x v="9"/>
    <x v="4"/>
    <x v="199"/>
    <x v="14"/>
    <x v="1"/>
    <n v="111"/>
    <x v="5"/>
    <x v="4"/>
  </r>
  <r>
    <x v="0"/>
    <x v="9"/>
    <x v="4"/>
    <x v="200"/>
    <x v="5"/>
    <x v="2"/>
    <n v="98"/>
    <x v="99"/>
    <x v="4"/>
  </r>
  <r>
    <x v="0"/>
    <x v="9"/>
    <x v="4"/>
    <x v="11"/>
    <x v="5"/>
    <x v="1"/>
    <n v="104"/>
    <x v="12"/>
    <x v="4"/>
  </r>
  <r>
    <x v="0"/>
    <x v="9"/>
    <x v="4"/>
    <x v="108"/>
    <x v="7"/>
    <x v="1"/>
    <n v="105"/>
    <x v="2"/>
    <x v="4"/>
  </r>
  <r>
    <x v="0"/>
    <x v="9"/>
    <x v="4"/>
    <x v="212"/>
    <x v="9"/>
    <x v="2"/>
    <n v="101"/>
    <x v="88"/>
    <x v="4"/>
  </r>
  <r>
    <x v="0"/>
    <x v="9"/>
    <x v="4"/>
    <x v="215"/>
    <x v="9"/>
    <x v="0"/>
    <n v="105"/>
    <x v="79"/>
    <x v="4"/>
  </r>
  <r>
    <x v="0"/>
    <x v="9"/>
    <x v="4"/>
    <x v="213"/>
    <x v="9"/>
    <x v="0"/>
    <n v="91"/>
    <x v="84"/>
    <x v="4"/>
  </r>
  <r>
    <x v="0"/>
    <x v="9"/>
    <x v="4"/>
    <x v="201"/>
    <x v="10"/>
    <x v="2"/>
    <n v="95"/>
    <x v="95"/>
    <x v="4"/>
  </r>
  <r>
    <x v="0"/>
    <x v="9"/>
    <x v="4"/>
    <x v="202"/>
    <x v="11"/>
    <x v="1"/>
    <n v="88"/>
    <x v="30"/>
    <x v="4"/>
  </r>
  <r>
    <x v="0"/>
    <x v="9"/>
    <x v="4"/>
    <x v="217"/>
    <x v="13"/>
    <x v="1"/>
    <n v="80"/>
    <x v="61"/>
    <x v="4"/>
  </r>
  <r>
    <x v="0"/>
    <x v="9"/>
    <x v="4"/>
    <x v="206"/>
    <x v="13"/>
    <x v="0"/>
    <n v="138"/>
    <x v="2"/>
    <x v="4"/>
  </r>
  <r>
    <x v="0"/>
    <x v="9"/>
    <x v="4"/>
    <x v="194"/>
    <x v="1"/>
    <x v="4"/>
    <n v="70"/>
    <x v="49"/>
    <x v="4"/>
  </r>
  <r>
    <x v="0"/>
    <x v="9"/>
    <x v="4"/>
    <x v="207"/>
    <x v="15"/>
    <x v="4"/>
    <n v="65"/>
    <x v="0"/>
    <x v="4"/>
  </r>
  <r>
    <x v="0"/>
    <x v="9"/>
    <x v="4"/>
    <x v="210"/>
    <x v="3"/>
    <x v="4"/>
    <n v="123"/>
    <x v="136"/>
    <x v="4"/>
  </r>
  <r>
    <x v="0"/>
    <x v="9"/>
    <x v="4"/>
    <x v="204"/>
    <x v="13"/>
    <x v="4"/>
    <n v="88"/>
    <x v="16"/>
    <x v="4"/>
  </r>
  <r>
    <x v="0"/>
    <x v="10"/>
    <x v="4"/>
    <x v="53"/>
    <x v="0"/>
    <x v="0"/>
    <n v="122"/>
    <x v="24"/>
    <x v="4"/>
  </r>
  <r>
    <x v="0"/>
    <x v="10"/>
    <x v="4"/>
    <x v="19"/>
    <x v="0"/>
    <x v="1"/>
    <n v="74"/>
    <x v="49"/>
    <x v="4"/>
  </r>
  <r>
    <x v="0"/>
    <x v="10"/>
    <x v="4"/>
    <x v="207"/>
    <x v="15"/>
    <x v="0"/>
    <n v="64"/>
    <x v="69"/>
    <x v="4"/>
  </r>
  <r>
    <x v="0"/>
    <x v="10"/>
    <x v="4"/>
    <x v="56"/>
    <x v="16"/>
    <x v="2"/>
    <n v="68"/>
    <x v="28"/>
    <x v="4"/>
  </r>
  <r>
    <x v="0"/>
    <x v="10"/>
    <x v="4"/>
    <x v="195"/>
    <x v="16"/>
    <x v="3"/>
    <n v="105"/>
    <x v="47"/>
    <x v="4"/>
  </r>
  <r>
    <x v="0"/>
    <x v="10"/>
    <x v="4"/>
    <x v="196"/>
    <x v="3"/>
    <x v="1"/>
    <n v="110"/>
    <x v="16"/>
    <x v="4"/>
  </r>
  <r>
    <x v="0"/>
    <x v="10"/>
    <x v="4"/>
    <x v="199"/>
    <x v="14"/>
    <x v="1"/>
    <n v="128"/>
    <x v="103"/>
    <x v="4"/>
  </r>
  <r>
    <x v="0"/>
    <x v="10"/>
    <x v="4"/>
    <x v="200"/>
    <x v="5"/>
    <x v="2"/>
    <n v="103"/>
    <x v="113"/>
    <x v="4"/>
  </r>
  <r>
    <x v="0"/>
    <x v="10"/>
    <x v="4"/>
    <x v="11"/>
    <x v="5"/>
    <x v="1"/>
    <n v="119"/>
    <x v="154"/>
    <x v="4"/>
  </r>
  <r>
    <x v="0"/>
    <x v="10"/>
    <x v="4"/>
    <x v="108"/>
    <x v="7"/>
    <x v="1"/>
    <n v="109"/>
    <x v="99"/>
    <x v="4"/>
  </r>
  <r>
    <x v="0"/>
    <x v="10"/>
    <x v="4"/>
    <x v="212"/>
    <x v="9"/>
    <x v="2"/>
    <n v="97"/>
    <x v="9"/>
    <x v="4"/>
  </r>
  <r>
    <x v="0"/>
    <x v="10"/>
    <x v="4"/>
    <x v="215"/>
    <x v="9"/>
    <x v="0"/>
    <n v="117"/>
    <x v="54"/>
    <x v="4"/>
  </r>
  <r>
    <x v="0"/>
    <x v="10"/>
    <x v="4"/>
    <x v="213"/>
    <x v="9"/>
    <x v="0"/>
    <n v="96"/>
    <x v="17"/>
    <x v="4"/>
  </r>
  <r>
    <x v="0"/>
    <x v="10"/>
    <x v="4"/>
    <x v="201"/>
    <x v="10"/>
    <x v="2"/>
    <n v="108"/>
    <x v="68"/>
    <x v="4"/>
  </r>
  <r>
    <x v="0"/>
    <x v="10"/>
    <x v="4"/>
    <x v="37"/>
    <x v="12"/>
    <x v="2"/>
    <n v="91"/>
    <x v="54"/>
    <x v="4"/>
  </r>
  <r>
    <x v="0"/>
    <x v="10"/>
    <x v="4"/>
    <x v="204"/>
    <x v="13"/>
    <x v="1"/>
    <n v="89"/>
    <x v="25"/>
    <x v="4"/>
  </r>
  <r>
    <x v="0"/>
    <x v="10"/>
    <x v="4"/>
    <x v="218"/>
    <x v="13"/>
    <x v="1"/>
    <n v="89"/>
    <x v="12"/>
    <x v="4"/>
  </r>
  <r>
    <x v="0"/>
    <x v="10"/>
    <x v="4"/>
    <x v="206"/>
    <x v="13"/>
    <x v="0"/>
    <n v="126"/>
    <x v="8"/>
    <x v="4"/>
  </r>
  <r>
    <x v="0"/>
    <x v="10"/>
    <x v="4"/>
    <x v="210"/>
    <x v="3"/>
    <x v="4"/>
    <n v="123"/>
    <x v="16"/>
    <x v="4"/>
  </r>
  <r>
    <x v="0"/>
    <x v="10"/>
    <x v="4"/>
    <x v="198"/>
    <x v="4"/>
    <x v="4"/>
    <n v="105"/>
    <x v="16"/>
    <x v="4"/>
  </r>
  <r>
    <x v="0"/>
    <x v="10"/>
    <x v="4"/>
    <x v="197"/>
    <x v="4"/>
    <x v="4"/>
    <n v="114"/>
    <x v="16"/>
    <x v="4"/>
  </r>
  <r>
    <x v="0"/>
    <x v="10"/>
    <x v="4"/>
    <x v="202"/>
    <x v="11"/>
    <x v="4"/>
    <n v="88"/>
    <x v="16"/>
    <x v="4"/>
  </r>
  <r>
    <x v="0"/>
    <x v="11"/>
    <x v="4"/>
    <x v="53"/>
    <x v="0"/>
    <x v="0"/>
    <n v="111"/>
    <x v="11"/>
    <x v="4"/>
  </r>
  <r>
    <x v="0"/>
    <x v="11"/>
    <x v="4"/>
    <x v="19"/>
    <x v="0"/>
    <x v="1"/>
    <n v="82"/>
    <x v="94"/>
    <x v="4"/>
  </r>
  <r>
    <x v="0"/>
    <x v="11"/>
    <x v="4"/>
    <x v="207"/>
    <x v="15"/>
    <x v="0"/>
    <n v="68"/>
    <x v="54"/>
    <x v="4"/>
  </r>
  <r>
    <x v="0"/>
    <x v="11"/>
    <x v="4"/>
    <x v="210"/>
    <x v="3"/>
    <x v="3"/>
    <n v="134"/>
    <x v="27"/>
    <x v="4"/>
  </r>
  <r>
    <x v="0"/>
    <x v="11"/>
    <x v="4"/>
    <x v="196"/>
    <x v="3"/>
    <x v="1"/>
    <n v="110"/>
    <x v="33"/>
    <x v="4"/>
  </r>
  <r>
    <x v="0"/>
    <x v="11"/>
    <x v="4"/>
    <x v="197"/>
    <x v="4"/>
    <x v="0"/>
    <n v="117"/>
    <x v="4"/>
    <x v="4"/>
  </r>
  <r>
    <x v="0"/>
    <x v="11"/>
    <x v="4"/>
    <x v="198"/>
    <x v="4"/>
    <x v="1"/>
    <n v="105"/>
    <x v="35"/>
    <x v="4"/>
  </r>
  <r>
    <x v="0"/>
    <x v="11"/>
    <x v="4"/>
    <x v="200"/>
    <x v="5"/>
    <x v="2"/>
    <n v="98"/>
    <x v="74"/>
    <x v="4"/>
  </r>
  <r>
    <x v="0"/>
    <x v="11"/>
    <x v="4"/>
    <x v="11"/>
    <x v="5"/>
    <x v="1"/>
    <n v="117"/>
    <x v="19"/>
    <x v="4"/>
  </r>
  <r>
    <x v="0"/>
    <x v="11"/>
    <x v="4"/>
    <x v="108"/>
    <x v="7"/>
    <x v="1"/>
    <n v="114"/>
    <x v="9"/>
    <x v="4"/>
  </r>
  <r>
    <x v="0"/>
    <x v="11"/>
    <x v="4"/>
    <x v="40"/>
    <x v="7"/>
    <x v="1"/>
    <n v="74"/>
    <x v="83"/>
    <x v="4"/>
  </r>
  <r>
    <x v="0"/>
    <x v="11"/>
    <x v="4"/>
    <x v="25"/>
    <x v="7"/>
    <x v="2"/>
    <n v="83"/>
    <x v="0"/>
    <x v="4"/>
  </r>
  <r>
    <x v="0"/>
    <x v="11"/>
    <x v="4"/>
    <x v="212"/>
    <x v="9"/>
    <x v="2"/>
    <n v="90"/>
    <x v="21"/>
    <x v="4"/>
  </r>
  <r>
    <x v="0"/>
    <x v="11"/>
    <x v="4"/>
    <x v="215"/>
    <x v="9"/>
    <x v="0"/>
    <n v="111"/>
    <x v="4"/>
    <x v="4"/>
  </r>
  <r>
    <x v="0"/>
    <x v="11"/>
    <x v="4"/>
    <x v="213"/>
    <x v="9"/>
    <x v="0"/>
    <n v="91"/>
    <x v="47"/>
    <x v="4"/>
  </r>
  <r>
    <x v="0"/>
    <x v="11"/>
    <x v="4"/>
    <x v="201"/>
    <x v="10"/>
    <x v="2"/>
    <n v="108"/>
    <x v="16"/>
    <x v="4"/>
  </r>
  <r>
    <x v="0"/>
    <x v="11"/>
    <x v="4"/>
    <x v="202"/>
    <x v="11"/>
    <x v="1"/>
    <n v="82"/>
    <x v="51"/>
    <x v="4"/>
  </r>
  <r>
    <x v="0"/>
    <x v="11"/>
    <x v="4"/>
    <x v="37"/>
    <x v="12"/>
    <x v="2"/>
    <n v="95"/>
    <x v="25"/>
    <x v="4"/>
  </r>
  <r>
    <x v="0"/>
    <x v="11"/>
    <x v="4"/>
    <x v="195"/>
    <x v="16"/>
    <x v="4"/>
    <n v="105"/>
    <x v="16"/>
    <x v="4"/>
  </r>
  <r>
    <x v="0"/>
    <x v="11"/>
    <x v="4"/>
    <x v="199"/>
    <x v="14"/>
    <x v="4"/>
    <n v="128"/>
    <x v="16"/>
    <x v="4"/>
  </r>
  <r>
    <x v="0"/>
    <x v="11"/>
    <x v="4"/>
    <x v="204"/>
    <x v="13"/>
    <x v="4"/>
    <n v="89"/>
    <x v="16"/>
    <x v="4"/>
  </r>
  <r>
    <x v="0"/>
    <x v="11"/>
    <x v="4"/>
    <x v="206"/>
    <x v="13"/>
    <x v="4"/>
    <n v="126"/>
    <x v="16"/>
    <x v="4"/>
  </r>
  <r>
    <x v="0"/>
    <x v="12"/>
    <x v="4"/>
    <x v="131"/>
    <x v="1"/>
    <x v="0"/>
    <n v="58"/>
    <x v="155"/>
    <x v="4"/>
  </r>
  <r>
    <x v="0"/>
    <x v="12"/>
    <x v="4"/>
    <x v="196"/>
    <x v="3"/>
    <x v="1"/>
    <n v="106"/>
    <x v="63"/>
    <x v="4"/>
  </r>
  <r>
    <x v="0"/>
    <x v="12"/>
    <x v="4"/>
    <x v="219"/>
    <x v="3"/>
    <x v="0"/>
    <n v="65"/>
    <x v="91"/>
    <x v="4"/>
  </r>
  <r>
    <x v="0"/>
    <x v="12"/>
    <x v="4"/>
    <x v="210"/>
    <x v="3"/>
    <x v="3"/>
    <n v="138"/>
    <x v="89"/>
    <x v="4"/>
  </r>
  <r>
    <x v="0"/>
    <x v="12"/>
    <x v="4"/>
    <x v="198"/>
    <x v="4"/>
    <x v="1"/>
    <n v="96"/>
    <x v="77"/>
    <x v="4"/>
  </r>
  <r>
    <x v="0"/>
    <x v="12"/>
    <x v="4"/>
    <x v="197"/>
    <x v="4"/>
    <x v="0"/>
    <n v="92"/>
    <x v="110"/>
    <x v="4"/>
  </r>
  <r>
    <x v="0"/>
    <x v="12"/>
    <x v="4"/>
    <x v="199"/>
    <x v="14"/>
    <x v="1"/>
    <n v="123"/>
    <x v="51"/>
    <x v="4"/>
  </r>
  <r>
    <x v="0"/>
    <x v="12"/>
    <x v="4"/>
    <x v="200"/>
    <x v="5"/>
    <x v="2"/>
    <n v="98"/>
    <x v="16"/>
    <x v="4"/>
  </r>
  <r>
    <x v="0"/>
    <x v="12"/>
    <x v="4"/>
    <x v="108"/>
    <x v="7"/>
    <x v="1"/>
    <n v="102"/>
    <x v="74"/>
    <x v="4"/>
  </r>
  <r>
    <x v="0"/>
    <x v="12"/>
    <x v="4"/>
    <x v="25"/>
    <x v="7"/>
    <x v="2"/>
    <n v="79"/>
    <x v="58"/>
    <x v="4"/>
  </r>
  <r>
    <x v="0"/>
    <x v="12"/>
    <x v="4"/>
    <x v="212"/>
    <x v="9"/>
    <x v="2"/>
    <n v="90"/>
    <x v="16"/>
    <x v="4"/>
  </r>
  <r>
    <x v="0"/>
    <x v="12"/>
    <x v="4"/>
    <x v="215"/>
    <x v="9"/>
    <x v="0"/>
    <n v="111"/>
    <x v="16"/>
    <x v="4"/>
  </r>
  <r>
    <x v="0"/>
    <x v="12"/>
    <x v="4"/>
    <x v="201"/>
    <x v="10"/>
    <x v="2"/>
    <n v="114"/>
    <x v="76"/>
    <x v="4"/>
  </r>
  <r>
    <x v="0"/>
    <x v="12"/>
    <x v="4"/>
    <x v="202"/>
    <x v="11"/>
    <x v="1"/>
    <n v="76"/>
    <x v="42"/>
    <x v="4"/>
  </r>
  <r>
    <x v="0"/>
    <x v="12"/>
    <x v="4"/>
    <x v="214"/>
    <x v="11"/>
    <x v="2"/>
    <n v="58"/>
    <x v="96"/>
    <x v="4"/>
  </r>
  <r>
    <x v="0"/>
    <x v="12"/>
    <x v="4"/>
    <x v="218"/>
    <x v="13"/>
    <x v="1"/>
    <n v="104"/>
    <x v="95"/>
    <x v="4"/>
  </r>
  <r>
    <x v="0"/>
    <x v="12"/>
    <x v="4"/>
    <x v="204"/>
    <x v="13"/>
    <x v="1"/>
    <n v="92"/>
    <x v="60"/>
    <x v="4"/>
  </r>
  <r>
    <x v="0"/>
    <x v="12"/>
    <x v="4"/>
    <x v="206"/>
    <x v="13"/>
    <x v="0"/>
    <n v="124"/>
    <x v="65"/>
    <x v="4"/>
  </r>
  <r>
    <x v="0"/>
    <x v="12"/>
    <x v="4"/>
    <x v="195"/>
    <x v="16"/>
    <x v="4"/>
    <n v="108"/>
    <x v="81"/>
    <x v="4"/>
  </r>
  <r>
    <x v="0"/>
    <x v="12"/>
    <x v="4"/>
    <x v="11"/>
    <x v="5"/>
    <x v="4"/>
    <n v="117"/>
    <x v="16"/>
    <x v="4"/>
  </r>
  <r>
    <x v="0"/>
    <x v="12"/>
    <x v="4"/>
    <x v="213"/>
    <x v="9"/>
    <x v="4"/>
    <n v="91"/>
    <x v="16"/>
    <x v="4"/>
  </r>
  <r>
    <x v="0"/>
    <x v="12"/>
    <x v="4"/>
    <x v="37"/>
    <x v="12"/>
    <x v="4"/>
    <n v="95"/>
    <x v="16"/>
    <x v="4"/>
  </r>
  <r>
    <x v="0"/>
    <x v="13"/>
    <x v="4"/>
    <x v="210"/>
    <x v="3"/>
    <x v="3"/>
    <n v="144"/>
    <x v="118"/>
    <x v="4"/>
  </r>
  <r>
    <x v="0"/>
    <x v="13"/>
    <x v="4"/>
    <x v="196"/>
    <x v="3"/>
    <x v="1"/>
    <n v="99"/>
    <x v="17"/>
    <x v="4"/>
  </r>
  <r>
    <x v="0"/>
    <x v="13"/>
    <x v="4"/>
    <x v="219"/>
    <x v="3"/>
    <x v="0"/>
    <n v="71"/>
    <x v="102"/>
    <x v="4"/>
  </r>
  <r>
    <x v="0"/>
    <x v="13"/>
    <x v="4"/>
    <x v="198"/>
    <x v="4"/>
    <x v="1"/>
    <n v="89"/>
    <x v="63"/>
    <x v="4"/>
  </r>
  <r>
    <x v="0"/>
    <x v="13"/>
    <x v="4"/>
    <x v="197"/>
    <x v="4"/>
    <x v="0"/>
    <n v="92"/>
    <x v="52"/>
    <x v="4"/>
  </r>
  <r>
    <x v="0"/>
    <x v="13"/>
    <x v="4"/>
    <x v="199"/>
    <x v="14"/>
    <x v="1"/>
    <n v="107"/>
    <x v="156"/>
    <x v="4"/>
  </r>
  <r>
    <x v="0"/>
    <x v="13"/>
    <x v="4"/>
    <x v="200"/>
    <x v="5"/>
    <x v="2"/>
    <n v="89"/>
    <x v="79"/>
    <x v="4"/>
  </r>
  <r>
    <x v="0"/>
    <x v="13"/>
    <x v="4"/>
    <x v="40"/>
    <x v="7"/>
    <x v="1"/>
    <n v="72"/>
    <x v="71"/>
    <x v="4"/>
  </r>
  <r>
    <x v="0"/>
    <x v="13"/>
    <x v="4"/>
    <x v="213"/>
    <x v="9"/>
    <x v="0"/>
    <n v="97"/>
    <x v="80"/>
    <x v="4"/>
  </r>
  <r>
    <x v="0"/>
    <x v="13"/>
    <x v="4"/>
    <x v="215"/>
    <x v="9"/>
    <x v="0"/>
    <n v="104"/>
    <x v="62"/>
    <x v="4"/>
  </r>
  <r>
    <x v="0"/>
    <x v="13"/>
    <x v="4"/>
    <x v="212"/>
    <x v="9"/>
    <x v="2"/>
    <n v="86"/>
    <x v="54"/>
    <x v="4"/>
  </r>
  <r>
    <x v="0"/>
    <x v="13"/>
    <x v="4"/>
    <x v="201"/>
    <x v="10"/>
    <x v="2"/>
    <n v="125"/>
    <x v="15"/>
    <x v="4"/>
  </r>
  <r>
    <x v="0"/>
    <x v="13"/>
    <x v="4"/>
    <x v="202"/>
    <x v="11"/>
    <x v="1"/>
    <n v="73"/>
    <x v="85"/>
    <x v="4"/>
  </r>
  <r>
    <x v="0"/>
    <x v="13"/>
    <x v="4"/>
    <x v="203"/>
    <x v="12"/>
    <x v="2"/>
    <n v="65"/>
    <x v="44"/>
    <x v="4"/>
  </r>
  <r>
    <x v="0"/>
    <x v="13"/>
    <x v="4"/>
    <x v="37"/>
    <x v="12"/>
    <x v="2"/>
    <n v="91"/>
    <x v="0"/>
    <x v="4"/>
  </r>
  <r>
    <x v="0"/>
    <x v="13"/>
    <x v="4"/>
    <x v="218"/>
    <x v="13"/>
    <x v="1"/>
    <n v="104"/>
    <x v="47"/>
    <x v="4"/>
  </r>
  <r>
    <x v="0"/>
    <x v="13"/>
    <x v="4"/>
    <x v="204"/>
    <x v="13"/>
    <x v="1"/>
    <n v="90"/>
    <x v="9"/>
    <x v="4"/>
  </r>
  <r>
    <x v="0"/>
    <x v="13"/>
    <x v="4"/>
    <x v="206"/>
    <x v="13"/>
    <x v="0"/>
    <n v="121"/>
    <x v="85"/>
    <x v="4"/>
  </r>
  <r>
    <x v="0"/>
    <x v="13"/>
    <x v="4"/>
    <x v="53"/>
    <x v="0"/>
    <x v="4"/>
    <n v="100"/>
    <x v="98"/>
    <x v="4"/>
  </r>
  <r>
    <x v="0"/>
    <x v="13"/>
    <x v="4"/>
    <x v="195"/>
    <x v="16"/>
    <x v="4"/>
    <n v="105"/>
    <x v="3"/>
    <x v="4"/>
  </r>
  <r>
    <x v="0"/>
    <x v="13"/>
    <x v="4"/>
    <x v="11"/>
    <x v="5"/>
    <x v="4"/>
    <n v="117"/>
    <x v="16"/>
    <x v="4"/>
  </r>
  <r>
    <x v="0"/>
    <x v="13"/>
    <x v="4"/>
    <x v="108"/>
    <x v="7"/>
    <x v="4"/>
    <n v="102"/>
    <x v="16"/>
    <x v="4"/>
  </r>
  <r>
    <x v="0"/>
    <x v="14"/>
    <x v="4"/>
    <x v="19"/>
    <x v="0"/>
    <x v="1"/>
    <n v="78"/>
    <x v="88"/>
    <x v="4"/>
  </r>
  <r>
    <x v="0"/>
    <x v="14"/>
    <x v="4"/>
    <x v="220"/>
    <x v="15"/>
    <x v="2"/>
    <n v="70"/>
    <x v="21"/>
    <x v="4"/>
  </r>
  <r>
    <x v="0"/>
    <x v="14"/>
    <x v="4"/>
    <x v="75"/>
    <x v="2"/>
    <x v="2"/>
    <n v="87"/>
    <x v="11"/>
    <x v="4"/>
  </r>
  <r>
    <x v="0"/>
    <x v="14"/>
    <x v="4"/>
    <x v="219"/>
    <x v="3"/>
    <x v="0"/>
    <n v="74"/>
    <x v="65"/>
    <x v="4"/>
  </r>
  <r>
    <x v="0"/>
    <x v="14"/>
    <x v="4"/>
    <x v="196"/>
    <x v="3"/>
    <x v="1"/>
    <n v="97"/>
    <x v="53"/>
    <x v="4"/>
  </r>
  <r>
    <x v="0"/>
    <x v="14"/>
    <x v="4"/>
    <x v="210"/>
    <x v="3"/>
    <x v="3"/>
    <n v="138"/>
    <x v="83"/>
    <x v="4"/>
  </r>
  <r>
    <x v="0"/>
    <x v="14"/>
    <x v="4"/>
    <x v="198"/>
    <x v="4"/>
    <x v="1"/>
    <n v="79"/>
    <x v="7"/>
    <x v="4"/>
  </r>
  <r>
    <x v="0"/>
    <x v="14"/>
    <x v="4"/>
    <x v="197"/>
    <x v="4"/>
    <x v="0"/>
    <n v="102"/>
    <x v="90"/>
    <x v="4"/>
  </r>
  <r>
    <x v="0"/>
    <x v="14"/>
    <x v="4"/>
    <x v="142"/>
    <x v="5"/>
    <x v="2"/>
    <n v="88"/>
    <x v="31"/>
    <x v="4"/>
  </r>
  <r>
    <x v="0"/>
    <x v="14"/>
    <x v="4"/>
    <x v="11"/>
    <x v="5"/>
    <x v="1"/>
    <n v="110"/>
    <x v="31"/>
    <x v="4"/>
  </r>
  <r>
    <x v="0"/>
    <x v="14"/>
    <x v="4"/>
    <x v="212"/>
    <x v="9"/>
    <x v="2"/>
    <n v="87"/>
    <x v="35"/>
    <x v="4"/>
  </r>
  <r>
    <x v="0"/>
    <x v="14"/>
    <x v="4"/>
    <x v="213"/>
    <x v="9"/>
    <x v="0"/>
    <n v="104"/>
    <x v="64"/>
    <x v="4"/>
  </r>
  <r>
    <x v="0"/>
    <x v="14"/>
    <x v="4"/>
    <x v="215"/>
    <x v="9"/>
    <x v="0"/>
    <n v="110"/>
    <x v="157"/>
    <x v="4"/>
  </r>
  <r>
    <x v="0"/>
    <x v="14"/>
    <x v="4"/>
    <x v="202"/>
    <x v="11"/>
    <x v="1"/>
    <n v="70"/>
    <x v="17"/>
    <x v="4"/>
  </r>
  <r>
    <x v="0"/>
    <x v="14"/>
    <x v="4"/>
    <x v="37"/>
    <x v="12"/>
    <x v="2"/>
    <n v="94"/>
    <x v="94"/>
    <x v="4"/>
  </r>
  <r>
    <x v="0"/>
    <x v="14"/>
    <x v="4"/>
    <x v="218"/>
    <x v="13"/>
    <x v="1"/>
    <n v="104"/>
    <x v="69"/>
    <x v="4"/>
  </r>
  <r>
    <x v="0"/>
    <x v="14"/>
    <x v="4"/>
    <x v="204"/>
    <x v="13"/>
    <x v="1"/>
    <n v="88"/>
    <x v="69"/>
    <x v="4"/>
  </r>
  <r>
    <x v="0"/>
    <x v="14"/>
    <x v="4"/>
    <x v="206"/>
    <x v="13"/>
    <x v="0"/>
    <n v="128"/>
    <x v="25"/>
    <x v="4"/>
  </r>
  <r>
    <x v="0"/>
    <x v="14"/>
    <x v="4"/>
    <x v="195"/>
    <x v="16"/>
    <x v="4"/>
    <n v="98"/>
    <x v="47"/>
    <x v="4"/>
  </r>
  <r>
    <x v="0"/>
    <x v="14"/>
    <x v="4"/>
    <x v="199"/>
    <x v="14"/>
    <x v="4"/>
    <n v="107"/>
    <x v="16"/>
    <x v="4"/>
  </r>
  <r>
    <x v="0"/>
    <x v="14"/>
    <x v="4"/>
    <x v="200"/>
    <x v="5"/>
    <x v="4"/>
    <n v="89"/>
    <x v="16"/>
    <x v="4"/>
  </r>
  <r>
    <x v="0"/>
    <x v="14"/>
    <x v="4"/>
    <x v="201"/>
    <x v="10"/>
    <x v="4"/>
    <n v="125"/>
    <x v="16"/>
    <x v="4"/>
  </r>
  <r>
    <x v="0"/>
    <x v="15"/>
    <x v="4"/>
    <x v="220"/>
    <x v="15"/>
    <x v="2"/>
    <n v="70"/>
    <x v="69"/>
    <x v="4"/>
  </r>
  <r>
    <x v="0"/>
    <x v="15"/>
    <x v="4"/>
    <x v="75"/>
    <x v="2"/>
    <x v="2"/>
    <n v="86"/>
    <x v="17"/>
    <x v="4"/>
  </r>
  <r>
    <x v="0"/>
    <x v="15"/>
    <x v="4"/>
    <x v="221"/>
    <x v="17"/>
    <x v="1"/>
    <n v="66"/>
    <x v="83"/>
    <x v="4"/>
  </r>
  <r>
    <x v="0"/>
    <x v="15"/>
    <x v="4"/>
    <x v="219"/>
    <x v="3"/>
    <x v="0"/>
    <n v="80"/>
    <x v="82"/>
    <x v="4"/>
  </r>
  <r>
    <x v="0"/>
    <x v="15"/>
    <x v="4"/>
    <x v="210"/>
    <x v="3"/>
    <x v="3"/>
    <n v="128"/>
    <x v="8"/>
    <x v="4"/>
  </r>
  <r>
    <x v="0"/>
    <x v="15"/>
    <x v="4"/>
    <x v="196"/>
    <x v="3"/>
    <x v="1"/>
    <n v="109"/>
    <x v="119"/>
    <x v="4"/>
  </r>
  <r>
    <x v="0"/>
    <x v="15"/>
    <x v="4"/>
    <x v="197"/>
    <x v="4"/>
    <x v="0"/>
    <n v="101"/>
    <x v="35"/>
    <x v="4"/>
  </r>
  <r>
    <x v="0"/>
    <x v="15"/>
    <x v="4"/>
    <x v="198"/>
    <x v="4"/>
    <x v="1"/>
    <n v="71"/>
    <x v="51"/>
    <x v="4"/>
  </r>
  <r>
    <x v="0"/>
    <x v="15"/>
    <x v="4"/>
    <x v="199"/>
    <x v="14"/>
    <x v="1"/>
    <n v="105"/>
    <x v="20"/>
    <x v="4"/>
  </r>
  <r>
    <x v="0"/>
    <x v="15"/>
    <x v="4"/>
    <x v="11"/>
    <x v="5"/>
    <x v="1"/>
    <n v="116"/>
    <x v="5"/>
    <x v="4"/>
  </r>
  <r>
    <x v="0"/>
    <x v="15"/>
    <x v="4"/>
    <x v="142"/>
    <x v="5"/>
    <x v="2"/>
    <n v="75"/>
    <x v="108"/>
    <x v="4"/>
  </r>
  <r>
    <x v="0"/>
    <x v="15"/>
    <x v="4"/>
    <x v="212"/>
    <x v="9"/>
    <x v="2"/>
    <n v="90"/>
    <x v="21"/>
    <x v="4"/>
  </r>
  <r>
    <x v="0"/>
    <x v="15"/>
    <x v="4"/>
    <x v="215"/>
    <x v="9"/>
    <x v="0"/>
    <n v="122"/>
    <x v="10"/>
    <x v="4"/>
  </r>
  <r>
    <x v="0"/>
    <x v="15"/>
    <x v="4"/>
    <x v="213"/>
    <x v="9"/>
    <x v="0"/>
    <n v="117"/>
    <x v="1"/>
    <x v="4"/>
  </r>
  <r>
    <x v="0"/>
    <x v="15"/>
    <x v="4"/>
    <x v="37"/>
    <x v="12"/>
    <x v="2"/>
    <n v="92"/>
    <x v="32"/>
    <x v="4"/>
  </r>
  <r>
    <x v="0"/>
    <x v="15"/>
    <x v="4"/>
    <x v="204"/>
    <x v="13"/>
    <x v="1"/>
    <n v="87"/>
    <x v="51"/>
    <x v="4"/>
  </r>
  <r>
    <x v="0"/>
    <x v="15"/>
    <x v="4"/>
    <x v="218"/>
    <x v="13"/>
    <x v="1"/>
    <n v="98"/>
    <x v="98"/>
    <x v="4"/>
  </r>
  <r>
    <x v="0"/>
    <x v="15"/>
    <x v="4"/>
    <x v="206"/>
    <x v="13"/>
    <x v="0"/>
    <n v="123"/>
    <x v="9"/>
    <x v="4"/>
  </r>
  <r>
    <x v="0"/>
    <x v="15"/>
    <x v="4"/>
    <x v="222"/>
    <x v="17"/>
    <x v="4"/>
    <n v="102"/>
    <x v="23"/>
    <x v="4"/>
  </r>
  <r>
    <x v="0"/>
    <x v="15"/>
    <x v="4"/>
    <x v="195"/>
    <x v="16"/>
    <x v="4"/>
    <n v="106"/>
    <x v="76"/>
    <x v="4"/>
  </r>
  <r>
    <x v="0"/>
    <x v="15"/>
    <x v="4"/>
    <x v="158"/>
    <x v="4"/>
    <x v="4"/>
    <n v="85"/>
    <x v="67"/>
    <x v="4"/>
  </r>
  <r>
    <x v="0"/>
    <x v="15"/>
    <x v="4"/>
    <x v="201"/>
    <x v="10"/>
    <x v="4"/>
    <n v="125"/>
    <x v="16"/>
    <x v="4"/>
  </r>
  <r>
    <x v="0"/>
    <x v="16"/>
    <x v="4"/>
    <x v="100"/>
    <x v="1"/>
    <x v="2"/>
    <n v="82"/>
    <x v="64"/>
    <x v="4"/>
  </r>
  <r>
    <x v="0"/>
    <x v="16"/>
    <x v="4"/>
    <x v="220"/>
    <x v="15"/>
    <x v="2"/>
    <n v="70"/>
    <x v="86"/>
    <x v="4"/>
  </r>
  <r>
    <x v="0"/>
    <x v="16"/>
    <x v="4"/>
    <x v="221"/>
    <x v="17"/>
    <x v="1"/>
    <n v="60"/>
    <x v="98"/>
    <x v="4"/>
  </r>
  <r>
    <x v="0"/>
    <x v="16"/>
    <x v="4"/>
    <x v="219"/>
    <x v="3"/>
    <x v="0"/>
    <n v="73"/>
    <x v="29"/>
    <x v="4"/>
  </r>
  <r>
    <x v="0"/>
    <x v="16"/>
    <x v="4"/>
    <x v="210"/>
    <x v="3"/>
    <x v="3"/>
    <n v="126"/>
    <x v="20"/>
    <x v="4"/>
  </r>
  <r>
    <x v="0"/>
    <x v="16"/>
    <x v="4"/>
    <x v="196"/>
    <x v="3"/>
    <x v="1"/>
    <n v="108"/>
    <x v="52"/>
    <x v="4"/>
  </r>
  <r>
    <x v="0"/>
    <x v="16"/>
    <x v="4"/>
    <x v="197"/>
    <x v="4"/>
    <x v="0"/>
    <n v="106"/>
    <x v="18"/>
    <x v="4"/>
  </r>
  <r>
    <x v="0"/>
    <x v="16"/>
    <x v="4"/>
    <x v="198"/>
    <x v="4"/>
    <x v="1"/>
    <n v="72"/>
    <x v="62"/>
    <x v="4"/>
  </r>
  <r>
    <x v="0"/>
    <x v="16"/>
    <x v="4"/>
    <x v="199"/>
    <x v="14"/>
    <x v="1"/>
    <n v="97"/>
    <x v="85"/>
    <x v="4"/>
  </r>
  <r>
    <x v="0"/>
    <x v="16"/>
    <x v="4"/>
    <x v="11"/>
    <x v="5"/>
    <x v="1"/>
    <n v="113"/>
    <x v="64"/>
    <x v="4"/>
  </r>
  <r>
    <x v="0"/>
    <x v="16"/>
    <x v="4"/>
    <x v="142"/>
    <x v="5"/>
    <x v="2"/>
    <n v="76"/>
    <x v="85"/>
    <x v="4"/>
  </r>
  <r>
    <x v="0"/>
    <x v="16"/>
    <x v="4"/>
    <x v="212"/>
    <x v="9"/>
    <x v="2"/>
    <n v="86"/>
    <x v="91"/>
    <x v="4"/>
  </r>
  <r>
    <x v="0"/>
    <x v="16"/>
    <x v="4"/>
    <x v="215"/>
    <x v="9"/>
    <x v="0"/>
    <n v="124"/>
    <x v="64"/>
    <x v="4"/>
  </r>
  <r>
    <x v="0"/>
    <x v="16"/>
    <x v="4"/>
    <x v="213"/>
    <x v="9"/>
    <x v="0"/>
    <n v="119"/>
    <x v="69"/>
    <x v="4"/>
  </r>
  <r>
    <x v="0"/>
    <x v="16"/>
    <x v="4"/>
    <x v="37"/>
    <x v="12"/>
    <x v="2"/>
    <n v="89"/>
    <x v="77"/>
    <x v="4"/>
  </r>
  <r>
    <x v="0"/>
    <x v="16"/>
    <x v="4"/>
    <x v="204"/>
    <x v="13"/>
    <x v="1"/>
    <n v="81"/>
    <x v="88"/>
    <x v="4"/>
  </r>
  <r>
    <x v="0"/>
    <x v="16"/>
    <x v="4"/>
    <x v="218"/>
    <x v="13"/>
    <x v="1"/>
    <n v="94"/>
    <x v="33"/>
    <x v="4"/>
  </r>
  <r>
    <x v="0"/>
    <x v="16"/>
    <x v="4"/>
    <x v="206"/>
    <x v="13"/>
    <x v="0"/>
    <n v="123"/>
    <x v="16"/>
    <x v="4"/>
  </r>
  <r>
    <x v="0"/>
    <x v="16"/>
    <x v="4"/>
    <x v="222"/>
    <x v="17"/>
    <x v="4"/>
    <n v="96"/>
    <x v="42"/>
    <x v="4"/>
  </r>
  <r>
    <x v="0"/>
    <x v="16"/>
    <x v="4"/>
    <x v="195"/>
    <x v="16"/>
    <x v="4"/>
    <n v="99"/>
    <x v="29"/>
    <x v="4"/>
  </r>
  <r>
    <x v="0"/>
    <x v="16"/>
    <x v="4"/>
    <x v="158"/>
    <x v="4"/>
    <x v="4"/>
    <n v="92"/>
    <x v="2"/>
    <x v="4"/>
  </r>
  <r>
    <x v="0"/>
    <x v="16"/>
    <x v="4"/>
    <x v="201"/>
    <x v="10"/>
    <x v="4"/>
    <n v="125"/>
    <x v="16"/>
    <x v="4"/>
  </r>
  <r>
    <x v="0"/>
    <x v="17"/>
    <x v="4"/>
    <x v="100"/>
    <x v="1"/>
    <x v="2"/>
    <n v="90"/>
    <x v="99"/>
    <x v="4"/>
  </r>
  <r>
    <x v="0"/>
    <x v="17"/>
    <x v="4"/>
    <x v="223"/>
    <x v="17"/>
    <x v="2"/>
    <n v="87"/>
    <x v="33"/>
    <x v="4"/>
  </r>
  <r>
    <x v="0"/>
    <x v="17"/>
    <x v="4"/>
    <x v="221"/>
    <x v="17"/>
    <x v="1"/>
    <n v="60"/>
    <x v="98"/>
    <x v="4"/>
  </r>
  <r>
    <x v="0"/>
    <x v="17"/>
    <x v="4"/>
    <x v="219"/>
    <x v="3"/>
    <x v="0"/>
    <n v="70"/>
    <x v="110"/>
    <x v="4"/>
  </r>
  <r>
    <x v="0"/>
    <x v="17"/>
    <x v="4"/>
    <x v="210"/>
    <x v="3"/>
    <x v="3"/>
    <n v="123"/>
    <x v="81"/>
    <x v="4"/>
  </r>
  <r>
    <x v="0"/>
    <x v="17"/>
    <x v="4"/>
    <x v="196"/>
    <x v="3"/>
    <x v="1"/>
    <n v="106"/>
    <x v="64"/>
    <x v="4"/>
  </r>
  <r>
    <x v="0"/>
    <x v="17"/>
    <x v="4"/>
    <x v="197"/>
    <x v="4"/>
    <x v="0"/>
    <n v="114"/>
    <x v="33"/>
    <x v="4"/>
  </r>
  <r>
    <x v="0"/>
    <x v="17"/>
    <x v="4"/>
    <x v="198"/>
    <x v="4"/>
    <x v="1"/>
    <n v="77"/>
    <x v="67"/>
    <x v="4"/>
  </r>
  <r>
    <x v="0"/>
    <x v="17"/>
    <x v="4"/>
    <x v="158"/>
    <x v="4"/>
    <x v="1"/>
    <n v="91"/>
    <x v="30"/>
    <x v="4"/>
  </r>
  <r>
    <x v="0"/>
    <x v="17"/>
    <x v="4"/>
    <x v="199"/>
    <x v="14"/>
    <x v="1"/>
    <n v="91"/>
    <x v="95"/>
    <x v="4"/>
  </r>
  <r>
    <x v="0"/>
    <x v="17"/>
    <x v="4"/>
    <x v="11"/>
    <x v="5"/>
    <x v="1"/>
    <n v="99"/>
    <x v="8"/>
    <x v="4"/>
  </r>
  <r>
    <x v="0"/>
    <x v="17"/>
    <x v="4"/>
    <x v="142"/>
    <x v="5"/>
    <x v="2"/>
    <n v="70"/>
    <x v="39"/>
    <x v="4"/>
  </r>
  <r>
    <x v="0"/>
    <x v="17"/>
    <x v="4"/>
    <x v="11"/>
    <x v="8"/>
    <x v="2"/>
    <n v="76"/>
    <x v="86"/>
    <x v="4"/>
  </r>
  <r>
    <x v="0"/>
    <x v="17"/>
    <x v="4"/>
    <x v="212"/>
    <x v="9"/>
    <x v="2"/>
    <n v="82"/>
    <x v="98"/>
    <x v="4"/>
  </r>
  <r>
    <x v="0"/>
    <x v="17"/>
    <x v="4"/>
    <x v="215"/>
    <x v="9"/>
    <x v="0"/>
    <n v="114"/>
    <x v="108"/>
    <x v="4"/>
  </r>
  <r>
    <x v="0"/>
    <x v="17"/>
    <x v="4"/>
    <x v="213"/>
    <x v="9"/>
    <x v="0"/>
    <n v="111"/>
    <x v="30"/>
    <x v="4"/>
  </r>
  <r>
    <x v="0"/>
    <x v="17"/>
    <x v="4"/>
    <x v="204"/>
    <x v="13"/>
    <x v="1"/>
    <n v="76"/>
    <x v="3"/>
    <x v="4"/>
  </r>
  <r>
    <x v="0"/>
    <x v="17"/>
    <x v="4"/>
    <x v="206"/>
    <x v="13"/>
    <x v="0"/>
    <n v="122"/>
    <x v="19"/>
    <x v="4"/>
  </r>
  <r>
    <x v="0"/>
    <x v="17"/>
    <x v="4"/>
    <x v="195"/>
    <x v="16"/>
    <x v="4"/>
    <n v="99"/>
    <x v="16"/>
    <x v="4"/>
  </r>
  <r>
    <x v="0"/>
    <x v="17"/>
    <x v="4"/>
    <x v="201"/>
    <x v="10"/>
    <x v="4"/>
    <n v="125"/>
    <x v="16"/>
    <x v="4"/>
  </r>
  <r>
    <x v="0"/>
    <x v="17"/>
    <x v="4"/>
    <x v="37"/>
    <x v="12"/>
    <x v="4"/>
    <n v="89"/>
    <x v="16"/>
    <x v="4"/>
  </r>
  <r>
    <x v="0"/>
    <x v="17"/>
    <x v="4"/>
    <x v="218"/>
    <x v="13"/>
    <x v="4"/>
    <n v="89"/>
    <x v="35"/>
    <x v="4"/>
  </r>
  <r>
    <x v="0"/>
    <x v="18"/>
    <x v="4"/>
    <x v="100"/>
    <x v="1"/>
    <x v="2"/>
    <n v="100"/>
    <x v="56"/>
    <x v="4"/>
  </r>
  <r>
    <x v="0"/>
    <x v="18"/>
    <x v="4"/>
    <x v="222"/>
    <x v="17"/>
    <x v="0"/>
    <n v="102"/>
    <x v="85"/>
    <x v="4"/>
  </r>
  <r>
    <x v="0"/>
    <x v="18"/>
    <x v="4"/>
    <x v="221"/>
    <x v="17"/>
    <x v="1"/>
    <n v="57"/>
    <x v="77"/>
    <x v="4"/>
  </r>
  <r>
    <x v="0"/>
    <x v="18"/>
    <x v="4"/>
    <x v="223"/>
    <x v="17"/>
    <x v="2"/>
    <n v="93"/>
    <x v="8"/>
    <x v="4"/>
  </r>
  <r>
    <x v="0"/>
    <x v="18"/>
    <x v="4"/>
    <x v="210"/>
    <x v="3"/>
    <x v="3"/>
    <n v="110"/>
    <x v="11"/>
    <x v="4"/>
  </r>
  <r>
    <x v="0"/>
    <x v="18"/>
    <x v="4"/>
    <x v="219"/>
    <x v="3"/>
    <x v="0"/>
    <n v="69"/>
    <x v="21"/>
    <x v="4"/>
  </r>
  <r>
    <x v="0"/>
    <x v="18"/>
    <x v="4"/>
    <x v="196"/>
    <x v="3"/>
    <x v="1"/>
    <n v="112"/>
    <x v="62"/>
    <x v="4"/>
  </r>
  <r>
    <x v="0"/>
    <x v="18"/>
    <x v="4"/>
    <x v="197"/>
    <x v="4"/>
    <x v="0"/>
    <n v="110"/>
    <x v="82"/>
    <x v="4"/>
  </r>
  <r>
    <x v="0"/>
    <x v="18"/>
    <x v="4"/>
    <x v="198"/>
    <x v="4"/>
    <x v="1"/>
    <n v="73"/>
    <x v="11"/>
    <x v="4"/>
  </r>
  <r>
    <x v="0"/>
    <x v="18"/>
    <x v="4"/>
    <x v="199"/>
    <x v="14"/>
    <x v="1"/>
    <n v="90"/>
    <x v="82"/>
    <x v="4"/>
  </r>
  <r>
    <x v="0"/>
    <x v="18"/>
    <x v="4"/>
    <x v="11"/>
    <x v="5"/>
    <x v="1"/>
    <n v="101"/>
    <x v="10"/>
    <x v="4"/>
  </r>
  <r>
    <x v="0"/>
    <x v="18"/>
    <x v="4"/>
    <x v="142"/>
    <x v="5"/>
    <x v="2"/>
    <n v="86"/>
    <x v="35"/>
    <x v="4"/>
  </r>
  <r>
    <x v="0"/>
    <x v="18"/>
    <x v="4"/>
    <x v="11"/>
    <x v="8"/>
    <x v="2"/>
    <n v="76"/>
    <x v="82"/>
    <x v="4"/>
  </r>
  <r>
    <x v="0"/>
    <x v="18"/>
    <x v="4"/>
    <x v="213"/>
    <x v="9"/>
    <x v="0"/>
    <n v="102"/>
    <x v="1"/>
    <x v="4"/>
  </r>
  <r>
    <x v="0"/>
    <x v="18"/>
    <x v="4"/>
    <x v="201"/>
    <x v="10"/>
    <x v="2"/>
    <n v="125"/>
    <x v="9"/>
    <x v="4"/>
  </r>
  <r>
    <x v="0"/>
    <x v="18"/>
    <x v="4"/>
    <x v="204"/>
    <x v="13"/>
    <x v="1"/>
    <n v="83"/>
    <x v="37"/>
    <x v="4"/>
  </r>
  <r>
    <x v="0"/>
    <x v="18"/>
    <x v="4"/>
    <x v="218"/>
    <x v="13"/>
    <x v="1"/>
    <n v="89"/>
    <x v="47"/>
    <x v="4"/>
  </r>
  <r>
    <x v="0"/>
    <x v="18"/>
    <x v="4"/>
    <x v="206"/>
    <x v="13"/>
    <x v="0"/>
    <n v="113"/>
    <x v="94"/>
    <x v="4"/>
  </r>
  <r>
    <x v="0"/>
    <x v="18"/>
    <x v="4"/>
    <x v="195"/>
    <x v="16"/>
    <x v="4"/>
    <n v="99"/>
    <x v="16"/>
    <x v="4"/>
  </r>
  <r>
    <x v="0"/>
    <x v="18"/>
    <x v="4"/>
    <x v="158"/>
    <x v="4"/>
    <x v="4"/>
    <n v="90"/>
    <x v="86"/>
    <x v="4"/>
  </r>
  <r>
    <x v="0"/>
    <x v="18"/>
    <x v="4"/>
    <x v="212"/>
    <x v="9"/>
    <x v="4"/>
    <n v="84"/>
    <x v="9"/>
    <x v="4"/>
  </r>
  <r>
    <x v="0"/>
    <x v="18"/>
    <x v="4"/>
    <x v="37"/>
    <x v="12"/>
    <x v="4"/>
    <n v="89"/>
    <x v="16"/>
    <x v="4"/>
  </r>
  <r>
    <x v="0"/>
    <x v="19"/>
    <x v="4"/>
    <x v="100"/>
    <x v="1"/>
    <x v="2"/>
    <n v="100"/>
    <x v="52"/>
    <x v="4"/>
  </r>
  <r>
    <x v="0"/>
    <x v="19"/>
    <x v="4"/>
    <x v="170"/>
    <x v="15"/>
    <x v="1"/>
    <n v="57"/>
    <x v="158"/>
    <x v="4"/>
  </r>
  <r>
    <x v="0"/>
    <x v="19"/>
    <x v="4"/>
    <x v="222"/>
    <x v="17"/>
    <x v="0"/>
    <n v="107"/>
    <x v="69"/>
    <x v="4"/>
  </r>
  <r>
    <x v="0"/>
    <x v="19"/>
    <x v="4"/>
    <x v="223"/>
    <x v="17"/>
    <x v="2"/>
    <n v="88"/>
    <x v="30"/>
    <x v="4"/>
  </r>
  <r>
    <x v="0"/>
    <x v="19"/>
    <x v="4"/>
    <x v="210"/>
    <x v="3"/>
    <x v="3"/>
    <n v="118"/>
    <x v="134"/>
    <x v="4"/>
  </r>
  <r>
    <x v="0"/>
    <x v="19"/>
    <x v="4"/>
    <x v="219"/>
    <x v="3"/>
    <x v="0"/>
    <n v="64"/>
    <x v="1"/>
    <x v="4"/>
  </r>
  <r>
    <x v="0"/>
    <x v="19"/>
    <x v="4"/>
    <x v="196"/>
    <x v="3"/>
    <x v="1"/>
    <n v="115"/>
    <x v="41"/>
    <x v="4"/>
  </r>
  <r>
    <x v="0"/>
    <x v="19"/>
    <x v="4"/>
    <x v="197"/>
    <x v="4"/>
    <x v="0"/>
    <n v="92"/>
    <x v="46"/>
    <x v="4"/>
  </r>
  <r>
    <x v="0"/>
    <x v="19"/>
    <x v="4"/>
    <x v="198"/>
    <x v="4"/>
    <x v="1"/>
    <n v="79"/>
    <x v="99"/>
    <x v="4"/>
  </r>
  <r>
    <x v="0"/>
    <x v="19"/>
    <x v="4"/>
    <x v="199"/>
    <x v="14"/>
    <x v="1"/>
    <n v="107"/>
    <x v="102"/>
    <x v="4"/>
  </r>
  <r>
    <x v="0"/>
    <x v="19"/>
    <x v="4"/>
    <x v="11"/>
    <x v="5"/>
    <x v="1"/>
    <n v="104"/>
    <x v="95"/>
    <x v="4"/>
  </r>
  <r>
    <x v="0"/>
    <x v="19"/>
    <x v="4"/>
    <x v="142"/>
    <x v="5"/>
    <x v="2"/>
    <n v="76"/>
    <x v="13"/>
    <x v="4"/>
  </r>
  <r>
    <x v="0"/>
    <x v="19"/>
    <x v="4"/>
    <x v="212"/>
    <x v="9"/>
    <x v="2"/>
    <n v="76"/>
    <x v="88"/>
    <x v="4"/>
  </r>
  <r>
    <x v="0"/>
    <x v="19"/>
    <x v="4"/>
    <x v="213"/>
    <x v="9"/>
    <x v="0"/>
    <n v="103"/>
    <x v="43"/>
    <x v="4"/>
  </r>
  <r>
    <x v="0"/>
    <x v="19"/>
    <x v="4"/>
    <x v="201"/>
    <x v="10"/>
    <x v="2"/>
    <n v="109"/>
    <x v="50"/>
    <x v="4"/>
  </r>
  <r>
    <x v="0"/>
    <x v="19"/>
    <x v="4"/>
    <x v="204"/>
    <x v="13"/>
    <x v="1"/>
    <n v="82"/>
    <x v="55"/>
    <x v="4"/>
  </r>
  <r>
    <x v="0"/>
    <x v="19"/>
    <x v="4"/>
    <x v="218"/>
    <x v="13"/>
    <x v="1"/>
    <n v="87"/>
    <x v="17"/>
    <x v="4"/>
  </r>
  <r>
    <x v="0"/>
    <x v="19"/>
    <x v="4"/>
    <x v="206"/>
    <x v="13"/>
    <x v="0"/>
    <n v="112"/>
    <x v="64"/>
    <x v="4"/>
  </r>
  <r>
    <x v="0"/>
    <x v="19"/>
    <x v="4"/>
    <x v="221"/>
    <x v="17"/>
    <x v="4"/>
    <n v="59"/>
    <x v="25"/>
    <x v="4"/>
  </r>
  <r>
    <x v="0"/>
    <x v="19"/>
    <x v="4"/>
    <x v="195"/>
    <x v="16"/>
    <x v="4"/>
    <n v="94"/>
    <x v="64"/>
    <x v="4"/>
  </r>
  <r>
    <x v="0"/>
    <x v="19"/>
    <x v="4"/>
    <x v="158"/>
    <x v="4"/>
    <x v="4"/>
    <n v="80"/>
    <x v="96"/>
    <x v="4"/>
  </r>
  <r>
    <x v="0"/>
    <x v="19"/>
    <x v="4"/>
    <x v="37"/>
    <x v="12"/>
    <x v="4"/>
    <n v="84"/>
    <x v="17"/>
    <x v="4"/>
  </r>
  <r>
    <x v="0"/>
    <x v="20"/>
    <x v="4"/>
    <x v="100"/>
    <x v="1"/>
    <x v="2"/>
    <n v="95"/>
    <x v="7"/>
    <x v="4"/>
  </r>
  <r>
    <x v="0"/>
    <x v="20"/>
    <x v="4"/>
    <x v="222"/>
    <x v="17"/>
    <x v="0"/>
    <n v="126"/>
    <x v="76"/>
    <x v="4"/>
  </r>
  <r>
    <x v="0"/>
    <x v="20"/>
    <x v="4"/>
    <x v="221"/>
    <x v="17"/>
    <x v="1"/>
    <n v="64"/>
    <x v="41"/>
    <x v="4"/>
  </r>
  <r>
    <x v="0"/>
    <x v="20"/>
    <x v="4"/>
    <x v="210"/>
    <x v="3"/>
    <x v="3"/>
    <n v="125"/>
    <x v="107"/>
    <x v="4"/>
  </r>
  <r>
    <x v="0"/>
    <x v="20"/>
    <x v="4"/>
    <x v="219"/>
    <x v="3"/>
    <x v="0"/>
    <n v="67"/>
    <x v="94"/>
    <x v="4"/>
  </r>
  <r>
    <x v="0"/>
    <x v="20"/>
    <x v="4"/>
    <x v="196"/>
    <x v="3"/>
    <x v="1"/>
    <n v="112"/>
    <x v="81"/>
    <x v="4"/>
  </r>
  <r>
    <x v="0"/>
    <x v="20"/>
    <x v="4"/>
    <x v="197"/>
    <x v="4"/>
    <x v="0"/>
    <n v="107"/>
    <x v="159"/>
    <x v="4"/>
  </r>
  <r>
    <x v="0"/>
    <x v="20"/>
    <x v="4"/>
    <x v="198"/>
    <x v="4"/>
    <x v="1"/>
    <n v="87"/>
    <x v="65"/>
    <x v="4"/>
  </r>
  <r>
    <x v="0"/>
    <x v="20"/>
    <x v="4"/>
    <x v="84"/>
    <x v="14"/>
    <x v="1"/>
    <n v="93"/>
    <x v="85"/>
    <x v="4"/>
  </r>
  <r>
    <x v="0"/>
    <x v="20"/>
    <x v="4"/>
    <x v="11"/>
    <x v="5"/>
    <x v="1"/>
    <n v="104"/>
    <x v="27"/>
    <x v="4"/>
  </r>
  <r>
    <x v="0"/>
    <x v="20"/>
    <x v="4"/>
    <x v="142"/>
    <x v="5"/>
    <x v="2"/>
    <n v="83"/>
    <x v="102"/>
    <x v="4"/>
  </r>
  <r>
    <x v="0"/>
    <x v="20"/>
    <x v="4"/>
    <x v="212"/>
    <x v="9"/>
    <x v="2"/>
    <n v="68"/>
    <x v="46"/>
    <x v="4"/>
  </r>
  <r>
    <x v="0"/>
    <x v="20"/>
    <x v="4"/>
    <x v="213"/>
    <x v="9"/>
    <x v="0"/>
    <n v="89"/>
    <x v="87"/>
    <x v="4"/>
  </r>
  <r>
    <x v="0"/>
    <x v="20"/>
    <x v="4"/>
    <x v="201"/>
    <x v="10"/>
    <x v="2"/>
    <n v="97"/>
    <x v="94"/>
    <x v="4"/>
  </r>
  <r>
    <x v="0"/>
    <x v="20"/>
    <x v="4"/>
    <x v="37"/>
    <x v="12"/>
    <x v="2"/>
    <n v="85"/>
    <x v="7"/>
    <x v="4"/>
  </r>
  <r>
    <x v="0"/>
    <x v="20"/>
    <x v="4"/>
    <x v="204"/>
    <x v="13"/>
    <x v="1"/>
    <n v="87"/>
    <x v="47"/>
    <x v="4"/>
  </r>
  <r>
    <x v="0"/>
    <x v="20"/>
    <x v="4"/>
    <x v="218"/>
    <x v="13"/>
    <x v="1"/>
    <n v="87"/>
    <x v="71"/>
    <x v="4"/>
  </r>
  <r>
    <x v="0"/>
    <x v="20"/>
    <x v="4"/>
    <x v="206"/>
    <x v="13"/>
    <x v="0"/>
    <n v="110"/>
    <x v="85"/>
    <x v="4"/>
  </r>
  <r>
    <x v="0"/>
    <x v="20"/>
    <x v="4"/>
    <x v="170"/>
    <x v="15"/>
    <x v="4"/>
    <n v="57"/>
    <x v="16"/>
    <x v="4"/>
  </r>
  <r>
    <x v="0"/>
    <x v="20"/>
    <x v="4"/>
    <x v="223"/>
    <x v="17"/>
    <x v="4"/>
    <n v="88"/>
    <x v="16"/>
    <x v="4"/>
  </r>
  <r>
    <x v="0"/>
    <x v="20"/>
    <x v="4"/>
    <x v="195"/>
    <x v="16"/>
    <x v="4"/>
    <n v="82"/>
    <x v="112"/>
    <x v="4"/>
  </r>
  <r>
    <x v="0"/>
    <x v="20"/>
    <x v="4"/>
    <x v="4"/>
    <x v="4"/>
    <x v="4"/>
    <n v="60"/>
    <x v="94"/>
    <x v="4"/>
  </r>
  <r>
    <x v="0"/>
    <x v="21"/>
    <x v="4"/>
    <x v="100"/>
    <x v="1"/>
    <x v="2"/>
    <n v="91"/>
    <x v="91"/>
    <x v="4"/>
  </r>
  <r>
    <x v="0"/>
    <x v="21"/>
    <x v="4"/>
    <x v="222"/>
    <x v="17"/>
    <x v="0"/>
    <n v="124"/>
    <x v="11"/>
    <x v="4"/>
  </r>
  <r>
    <x v="0"/>
    <x v="21"/>
    <x v="4"/>
    <x v="221"/>
    <x v="17"/>
    <x v="1"/>
    <n v="67"/>
    <x v="96"/>
    <x v="4"/>
  </r>
  <r>
    <x v="0"/>
    <x v="21"/>
    <x v="4"/>
    <x v="223"/>
    <x v="17"/>
    <x v="2"/>
    <n v="88"/>
    <x v="6"/>
    <x v="4"/>
  </r>
  <r>
    <x v="0"/>
    <x v="21"/>
    <x v="4"/>
    <x v="210"/>
    <x v="3"/>
    <x v="3"/>
    <n v="118"/>
    <x v="24"/>
    <x v="4"/>
  </r>
  <r>
    <x v="0"/>
    <x v="21"/>
    <x v="4"/>
    <x v="196"/>
    <x v="3"/>
    <x v="1"/>
    <n v="115"/>
    <x v="43"/>
    <x v="4"/>
  </r>
  <r>
    <x v="0"/>
    <x v="21"/>
    <x v="4"/>
    <x v="197"/>
    <x v="4"/>
    <x v="0"/>
    <n v="102"/>
    <x v="19"/>
    <x v="4"/>
  </r>
  <r>
    <x v="0"/>
    <x v="21"/>
    <x v="4"/>
    <x v="198"/>
    <x v="4"/>
    <x v="1"/>
    <n v="83"/>
    <x v="102"/>
    <x v="4"/>
  </r>
  <r>
    <x v="0"/>
    <x v="21"/>
    <x v="4"/>
    <x v="84"/>
    <x v="14"/>
    <x v="1"/>
    <n v="98"/>
    <x v="43"/>
    <x v="4"/>
  </r>
  <r>
    <x v="0"/>
    <x v="21"/>
    <x v="4"/>
    <x v="224"/>
    <x v="5"/>
    <x v="0"/>
    <n v="75"/>
    <x v="74"/>
    <x v="4"/>
  </r>
  <r>
    <x v="0"/>
    <x v="21"/>
    <x v="4"/>
    <x v="11"/>
    <x v="5"/>
    <x v="1"/>
    <n v="114"/>
    <x v="89"/>
    <x v="4"/>
  </r>
  <r>
    <x v="0"/>
    <x v="21"/>
    <x v="4"/>
    <x v="142"/>
    <x v="5"/>
    <x v="2"/>
    <n v="82"/>
    <x v="64"/>
    <x v="4"/>
  </r>
  <r>
    <x v="0"/>
    <x v="21"/>
    <x v="4"/>
    <x v="213"/>
    <x v="9"/>
    <x v="0"/>
    <n v="87"/>
    <x v="7"/>
    <x v="4"/>
  </r>
  <r>
    <x v="0"/>
    <x v="21"/>
    <x v="4"/>
    <x v="124"/>
    <x v="10"/>
    <x v="1"/>
    <n v="104"/>
    <x v="57"/>
    <x v="4"/>
  </r>
  <r>
    <x v="0"/>
    <x v="21"/>
    <x v="4"/>
    <x v="201"/>
    <x v="10"/>
    <x v="2"/>
    <n v="97"/>
    <x v="27"/>
    <x v="4"/>
  </r>
  <r>
    <x v="0"/>
    <x v="21"/>
    <x v="4"/>
    <x v="37"/>
    <x v="12"/>
    <x v="2"/>
    <n v="84"/>
    <x v="11"/>
    <x v="4"/>
  </r>
  <r>
    <x v="0"/>
    <x v="21"/>
    <x v="4"/>
    <x v="204"/>
    <x v="13"/>
    <x v="1"/>
    <n v="85"/>
    <x v="92"/>
    <x v="4"/>
  </r>
  <r>
    <x v="0"/>
    <x v="21"/>
    <x v="4"/>
    <x v="206"/>
    <x v="13"/>
    <x v="0"/>
    <n v="119"/>
    <x v="22"/>
    <x v="4"/>
  </r>
  <r>
    <x v="0"/>
    <x v="21"/>
    <x v="4"/>
    <x v="0"/>
    <x v="0"/>
    <x v="4"/>
    <n v="87"/>
    <x v="46"/>
    <x v="4"/>
  </r>
  <r>
    <x v="0"/>
    <x v="21"/>
    <x v="4"/>
    <x v="195"/>
    <x v="16"/>
    <x v="4"/>
    <n v="81"/>
    <x v="1"/>
    <x v="4"/>
  </r>
  <r>
    <x v="0"/>
    <x v="21"/>
    <x v="4"/>
    <x v="4"/>
    <x v="4"/>
    <x v="4"/>
    <n v="61"/>
    <x v="83"/>
    <x v="4"/>
  </r>
  <r>
    <x v="0"/>
    <x v="21"/>
    <x v="4"/>
    <x v="218"/>
    <x v="13"/>
    <x v="4"/>
    <n v="87"/>
    <x v="42"/>
    <x v="4"/>
  </r>
  <r>
    <x v="0"/>
    <x v="0"/>
    <x v="5"/>
    <x v="225"/>
    <x v="15"/>
    <x v="1"/>
    <n v="120"/>
    <x v="136"/>
    <x v="5"/>
  </r>
  <r>
    <x v="0"/>
    <x v="0"/>
    <x v="5"/>
    <x v="226"/>
    <x v="2"/>
    <x v="2"/>
    <n v="82"/>
    <x v="21"/>
    <x v="5"/>
  </r>
  <r>
    <x v="0"/>
    <x v="0"/>
    <x v="5"/>
    <x v="227"/>
    <x v="2"/>
    <x v="1"/>
    <n v="92"/>
    <x v="43"/>
    <x v="5"/>
  </r>
  <r>
    <x v="0"/>
    <x v="0"/>
    <x v="5"/>
    <x v="228"/>
    <x v="17"/>
    <x v="3"/>
    <n v="98"/>
    <x v="19"/>
    <x v="5"/>
  </r>
  <r>
    <x v="0"/>
    <x v="0"/>
    <x v="5"/>
    <x v="229"/>
    <x v="16"/>
    <x v="1"/>
    <n v="105"/>
    <x v="8"/>
    <x v="5"/>
  </r>
  <r>
    <x v="0"/>
    <x v="0"/>
    <x v="5"/>
    <x v="230"/>
    <x v="4"/>
    <x v="2"/>
    <n v="76"/>
    <x v="61"/>
    <x v="5"/>
  </r>
  <r>
    <x v="0"/>
    <x v="0"/>
    <x v="5"/>
    <x v="231"/>
    <x v="14"/>
    <x v="0"/>
    <n v="77"/>
    <x v="9"/>
    <x v="5"/>
  </r>
  <r>
    <x v="0"/>
    <x v="0"/>
    <x v="5"/>
    <x v="232"/>
    <x v="5"/>
    <x v="2"/>
    <n v="113"/>
    <x v="18"/>
    <x v="5"/>
  </r>
  <r>
    <x v="0"/>
    <x v="0"/>
    <x v="5"/>
    <x v="233"/>
    <x v="5"/>
    <x v="1"/>
    <n v="105"/>
    <x v="96"/>
    <x v="5"/>
  </r>
  <r>
    <x v="0"/>
    <x v="0"/>
    <x v="5"/>
    <x v="234"/>
    <x v="5"/>
    <x v="0"/>
    <n v="71"/>
    <x v="28"/>
    <x v="5"/>
  </r>
  <r>
    <x v="0"/>
    <x v="0"/>
    <x v="5"/>
    <x v="235"/>
    <x v="6"/>
    <x v="0"/>
    <n v="89"/>
    <x v="2"/>
    <x v="5"/>
  </r>
  <r>
    <x v="0"/>
    <x v="0"/>
    <x v="5"/>
    <x v="95"/>
    <x v="10"/>
    <x v="0"/>
    <n v="73"/>
    <x v="51"/>
    <x v="5"/>
  </r>
  <r>
    <x v="0"/>
    <x v="0"/>
    <x v="5"/>
    <x v="236"/>
    <x v="10"/>
    <x v="1"/>
    <n v="110"/>
    <x v="147"/>
    <x v="5"/>
  </r>
  <r>
    <x v="0"/>
    <x v="0"/>
    <x v="5"/>
    <x v="98"/>
    <x v="11"/>
    <x v="1"/>
    <n v="83"/>
    <x v="49"/>
    <x v="5"/>
  </r>
  <r>
    <x v="0"/>
    <x v="0"/>
    <x v="5"/>
    <x v="146"/>
    <x v="11"/>
    <x v="2"/>
    <n v="85"/>
    <x v="82"/>
    <x v="5"/>
  </r>
  <r>
    <x v="0"/>
    <x v="0"/>
    <x v="5"/>
    <x v="162"/>
    <x v="12"/>
    <x v="0"/>
    <n v="84"/>
    <x v="11"/>
    <x v="5"/>
  </r>
  <r>
    <x v="0"/>
    <x v="0"/>
    <x v="5"/>
    <x v="237"/>
    <x v="13"/>
    <x v="1"/>
    <n v="108"/>
    <x v="64"/>
    <x v="5"/>
  </r>
  <r>
    <x v="0"/>
    <x v="0"/>
    <x v="5"/>
    <x v="238"/>
    <x v="13"/>
    <x v="2"/>
    <n v="93"/>
    <x v="19"/>
    <x v="5"/>
  </r>
  <r>
    <x v="0"/>
    <x v="0"/>
    <x v="5"/>
    <x v="239"/>
    <x v="16"/>
    <x v="4"/>
    <n v="56"/>
    <x v="0"/>
    <x v="5"/>
  </r>
  <r>
    <x v="0"/>
    <x v="0"/>
    <x v="5"/>
    <x v="240"/>
    <x v="14"/>
    <x v="4"/>
    <n v="93"/>
    <x v="57"/>
    <x v="5"/>
  </r>
  <r>
    <x v="0"/>
    <x v="0"/>
    <x v="5"/>
    <x v="241"/>
    <x v="6"/>
    <x v="4"/>
    <n v="86"/>
    <x v="25"/>
    <x v="5"/>
  </r>
  <r>
    <x v="0"/>
    <x v="0"/>
    <x v="5"/>
    <x v="242"/>
    <x v="11"/>
    <x v="4"/>
    <n v="80"/>
    <x v="39"/>
    <x v="5"/>
  </r>
  <r>
    <x v="0"/>
    <x v="1"/>
    <x v="5"/>
    <x v="243"/>
    <x v="1"/>
    <x v="2"/>
    <n v="81"/>
    <x v="83"/>
    <x v="5"/>
  </r>
  <r>
    <x v="0"/>
    <x v="1"/>
    <x v="5"/>
    <x v="225"/>
    <x v="15"/>
    <x v="1"/>
    <n v="120"/>
    <x v="20"/>
    <x v="5"/>
  </r>
  <r>
    <x v="0"/>
    <x v="1"/>
    <x v="5"/>
    <x v="227"/>
    <x v="2"/>
    <x v="1"/>
    <n v="86"/>
    <x v="88"/>
    <x v="5"/>
  </r>
  <r>
    <x v="0"/>
    <x v="1"/>
    <x v="5"/>
    <x v="226"/>
    <x v="2"/>
    <x v="2"/>
    <n v="82"/>
    <x v="83"/>
    <x v="5"/>
  </r>
  <r>
    <x v="0"/>
    <x v="1"/>
    <x v="5"/>
    <x v="228"/>
    <x v="17"/>
    <x v="3"/>
    <n v="105"/>
    <x v="114"/>
    <x v="5"/>
  </r>
  <r>
    <x v="0"/>
    <x v="1"/>
    <x v="5"/>
    <x v="229"/>
    <x v="16"/>
    <x v="1"/>
    <n v="100"/>
    <x v="6"/>
    <x v="5"/>
  </r>
  <r>
    <x v="0"/>
    <x v="1"/>
    <x v="5"/>
    <x v="231"/>
    <x v="14"/>
    <x v="0"/>
    <n v="77"/>
    <x v="52"/>
    <x v="5"/>
  </r>
  <r>
    <x v="0"/>
    <x v="1"/>
    <x v="5"/>
    <x v="232"/>
    <x v="5"/>
    <x v="2"/>
    <n v="102"/>
    <x v="92"/>
    <x v="5"/>
  </r>
  <r>
    <x v="0"/>
    <x v="1"/>
    <x v="5"/>
    <x v="234"/>
    <x v="5"/>
    <x v="0"/>
    <n v="72"/>
    <x v="3"/>
    <x v="5"/>
  </r>
  <r>
    <x v="0"/>
    <x v="1"/>
    <x v="5"/>
    <x v="233"/>
    <x v="5"/>
    <x v="1"/>
    <n v="105"/>
    <x v="10"/>
    <x v="5"/>
  </r>
  <r>
    <x v="0"/>
    <x v="1"/>
    <x v="5"/>
    <x v="235"/>
    <x v="6"/>
    <x v="0"/>
    <n v="89"/>
    <x v="52"/>
    <x v="5"/>
  </r>
  <r>
    <x v="0"/>
    <x v="1"/>
    <x v="5"/>
    <x v="241"/>
    <x v="6"/>
    <x v="1"/>
    <n v="86"/>
    <x v="4"/>
    <x v="5"/>
  </r>
  <r>
    <x v="0"/>
    <x v="1"/>
    <x v="5"/>
    <x v="236"/>
    <x v="10"/>
    <x v="1"/>
    <n v="112"/>
    <x v="18"/>
    <x v="5"/>
  </r>
  <r>
    <x v="0"/>
    <x v="1"/>
    <x v="5"/>
    <x v="95"/>
    <x v="10"/>
    <x v="0"/>
    <n v="73"/>
    <x v="1"/>
    <x v="5"/>
  </r>
  <r>
    <x v="0"/>
    <x v="1"/>
    <x v="5"/>
    <x v="242"/>
    <x v="11"/>
    <x v="2"/>
    <n v="86"/>
    <x v="62"/>
    <x v="5"/>
  </r>
  <r>
    <x v="0"/>
    <x v="1"/>
    <x v="5"/>
    <x v="162"/>
    <x v="12"/>
    <x v="0"/>
    <n v="86"/>
    <x v="47"/>
    <x v="5"/>
  </r>
  <r>
    <x v="0"/>
    <x v="1"/>
    <x v="5"/>
    <x v="237"/>
    <x v="13"/>
    <x v="1"/>
    <n v="108"/>
    <x v="72"/>
    <x v="5"/>
  </r>
  <r>
    <x v="0"/>
    <x v="1"/>
    <x v="5"/>
    <x v="238"/>
    <x v="13"/>
    <x v="2"/>
    <n v="94"/>
    <x v="43"/>
    <x v="5"/>
  </r>
  <r>
    <x v="0"/>
    <x v="1"/>
    <x v="5"/>
    <x v="230"/>
    <x v="4"/>
    <x v="4"/>
    <n v="76"/>
    <x v="16"/>
    <x v="5"/>
  </r>
  <r>
    <x v="0"/>
    <x v="1"/>
    <x v="5"/>
    <x v="240"/>
    <x v="14"/>
    <x v="4"/>
    <n v="93"/>
    <x v="52"/>
    <x v="5"/>
  </r>
  <r>
    <x v="0"/>
    <x v="1"/>
    <x v="5"/>
    <x v="146"/>
    <x v="11"/>
    <x v="4"/>
    <n v="78"/>
    <x v="100"/>
    <x v="5"/>
  </r>
  <r>
    <x v="0"/>
    <x v="1"/>
    <x v="5"/>
    <x v="98"/>
    <x v="11"/>
    <x v="4"/>
    <n v="78"/>
    <x v="61"/>
    <x v="5"/>
  </r>
  <r>
    <x v="0"/>
    <x v="2"/>
    <x v="5"/>
    <x v="148"/>
    <x v="1"/>
    <x v="1"/>
    <n v="75"/>
    <x v="160"/>
    <x v="5"/>
  </r>
  <r>
    <x v="0"/>
    <x v="2"/>
    <x v="5"/>
    <x v="225"/>
    <x v="15"/>
    <x v="1"/>
    <n v="121"/>
    <x v="41"/>
    <x v="5"/>
  </r>
  <r>
    <x v="0"/>
    <x v="2"/>
    <x v="5"/>
    <x v="226"/>
    <x v="2"/>
    <x v="2"/>
    <n v="79"/>
    <x v="6"/>
    <x v="5"/>
  </r>
  <r>
    <x v="0"/>
    <x v="2"/>
    <x v="5"/>
    <x v="227"/>
    <x v="2"/>
    <x v="1"/>
    <n v="86"/>
    <x v="19"/>
    <x v="5"/>
  </r>
  <r>
    <x v="0"/>
    <x v="2"/>
    <x v="5"/>
    <x v="228"/>
    <x v="17"/>
    <x v="3"/>
    <n v="113"/>
    <x v="41"/>
    <x v="5"/>
  </r>
  <r>
    <x v="0"/>
    <x v="2"/>
    <x v="5"/>
    <x v="229"/>
    <x v="16"/>
    <x v="1"/>
    <n v="107"/>
    <x v="22"/>
    <x v="5"/>
  </r>
  <r>
    <x v="0"/>
    <x v="2"/>
    <x v="5"/>
    <x v="231"/>
    <x v="14"/>
    <x v="0"/>
    <n v="77"/>
    <x v="42"/>
    <x v="5"/>
  </r>
  <r>
    <x v="0"/>
    <x v="2"/>
    <x v="5"/>
    <x v="234"/>
    <x v="5"/>
    <x v="0"/>
    <n v="65"/>
    <x v="104"/>
    <x v="5"/>
  </r>
  <r>
    <x v="0"/>
    <x v="2"/>
    <x v="5"/>
    <x v="233"/>
    <x v="5"/>
    <x v="1"/>
    <n v="102"/>
    <x v="43"/>
    <x v="5"/>
  </r>
  <r>
    <x v="0"/>
    <x v="2"/>
    <x v="5"/>
    <x v="232"/>
    <x v="5"/>
    <x v="2"/>
    <n v="99"/>
    <x v="24"/>
    <x v="5"/>
  </r>
  <r>
    <x v="0"/>
    <x v="2"/>
    <x v="5"/>
    <x v="244"/>
    <x v="6"/>
    <x v="2"/>
    <n v="94"/>
    <x v="43"/>
    <x v="5"/>
  </r>
  <r>
    <x v="0"/>
    <x v="2"/>
    <x v="5"/>
    <x v="235"/>
    <x v="6"/>
    <x v="0"/>
    <n v="88"/>
    <x v="51"/>
    <x v="5"/>
  </r>
  <r>
    <x v="0"/>
    <x v="2"/>
    <x v="5"/>
    <x v="236"/>
    <x v="10"/>
    <x v="1"/>
    <n v="121"/>
    <x v="161"/>
    <x v="5"/>
  </r>
  <r>
    <x v="0"/>
    <x v="2"/>
    <x v="5"/>
    <x v="95"/>
    <x v="10"/>
    <x v="0"/>
    <n v="64"/>
    <x v="109"/>
    <x v="5"/>
  </r>
  <r>
    <x v="0"/>
    <x v="2"/>
    <x v="5"/>
    <x v="242"/>
    <x v="11"/>
    <x v="2"/>
    <n v="90"/>
    <x v="43"/>
    <x v="5"/>
  </r>
  <r>
    <x v="0"/>
    <x v="2"/>
    <x v="5"/>
    <x v="162"/>
    <x v="12"/>
    <x v="0"/>
    <n v="91"/>
    <x v="72"/>
    <x v="5"/>
  </r>
  <r>
    <x v="0"/>
    <x v="2"/>
    <x v="5"/>
    <x v="237"/>
    <x v="13"/>
    <x v="1"/>
    <n v="107"/>
    <x v="62"/>
    <x v="5"/>
  </r>
  <r>
    <x v="0"/>
    <x v="2"/>
    <x v="5"/>
    <x v="238"/>
    <x v="13"/>
    <x v="2"/>
    <n v="86"/>
    <x v="100"/>
    <x v="5"/>
  </r>
  <r>
    <x v="0"/>
    <x v="2"/>
    <x v="5"/>
    <x v="230"/>
    <x v="4"/>
    <x v="4"/>
    <n v="79"/>
    <x v="16"/>
    <x v="5"/>
  </r>
  <r>
    <x v="0"/>
    <x v="2"/>
    <x v="5"/>
    <x v="245"/>
    <x v="4"/>
    <x v="4"/>
    <n v="81"/>
    <x v="16"/>
    <x v="5"/>
  </r>
  <r>
    <x v="0"/>
    <x v="2"/>
    <x v="5"/>
    <x v="240"/>
    <x v="14"/>
    <x v="4"/>
    <n v="99"/>
    <x v="40"/>
    <x v="5"/>
  </r>
  <r>
    <x v="0"/>
    <x v="2"/>
    <x v="5"/>
    <x v="140"/>
    <x v="8"/>
    <x v="4"/>
    <n v="63"/>
    <x v="104"/>
    <x v="5"/>
  </r>
  <r>
    <x v="0"/>
    <x v="3"/>
    <x v="5"/>
    <x v="225"/>
    <x v="15"/>
    <x v="1"/>
    <n v="116"/>
    <x v="85"/>
    <x v="5"/>
  </r>
  <r>
    <x v="0"/>
    <x v="3"/>
    <x v="5"/>
    <x v="226"/>
    <x v="2"/>
    <x v="2"/>
    <n v="76"/>
    <x v="17"/>
    <x v="5"/>
  </r>
  <r>
    <x v="0"/>
    <x v="3"/>
    <x v="5"/>
    <x v="227"/>
    <x v="2"/>
    <x v="1"/>
    <n v="84"/>
    <x v="9"/>
    <x v="5"/>
  </r>
  <r>
    <x v="0"/>
    <x v="3"/>
    <x v="5"/>
    <x v="228"/>
    <x v="17"/>
    <x v="3"/>
    <n v="122"/>
    <x v="134"/>
    <x v="5"/>
  </r>
  <r>
    <x v="0"/>
    <x v="3"/>
    <x v="5"/>
    <x v="229"/>
    <x v="16"/>
    <x v="1"/>
    <n v="105"/>
    <x v="33"/>
    <x v="5"/>
  </r>
  <r>
    <x v="0"/>
    <x v="3"/>
    <x v="5"/>
    <x v="208"/>
    <x v="3"/>
    <x v="1"/>
    <n v="96"/>
    <x v="33"/>
    <x v="5"/>
  </r>
  <r>
    <x v="0"/>
    <x v="3"/>
    <x v="5"/>
    <x v="231"/>
    <x v="14"/>
    <x v="0"/>
    <n v="84"/>
    <x v="38"/>
    <x v="5"/>
  </r>
  <r>
    <x v="0"/>
    <x v="3"/>
    <x v="5"/>
    <x v="240"/>
    <x v="14"/>
    <x v="0"/>
    <n v="104"/>
    <x v="10"/>
    <x v="5"/>
  </r>
  <r>
    <x v="0"/>
    <x v="3"/>
    <x v="5"/>
    <x v="233"/>
    <x v="5"/>
    <x v="1"/>
    <n v="94"/>
    <x v="82"/>
    <x v="5"/>
  </r>
  <r>
    <x v="0"/>
    <x v="3"/>
    <x v="5"/>
    <x v="232"/>
    <x v="5"/>
    <x v="2"/>
    <n v="93"/>
    <x v="55"/>
    <x v="5"/>
  </r>
  <r>
    <x v="0"/>
    <x v="3"/>
    <x v="5"/>
    <x v="244"/>
    <x v="6"/>
    <x v="2"/>
    <n v="92"/>
    <x v="49"/>
    <x v="5"/>
  </r>
  <r>
    <x v="0"/>
    <x v="3"/>
    <x v="5"/>
    <x v="235"/>
    <x v="6"/>
    <x v="0"/>
    <n v="83"/>
    <x v="71"/>
    <x v="5"/>
  </r>
  <r>
    <x v="0"/>
    <x v="3"/>
    <x v="5"/>
    <x v="236"/>
    <x v="10"/>
    <x v="1"/>
    <n v="111"/>
    <x v="86"/>
    <x v="5"/>
  </r>
  <r>
    <x v="0"/>
    <x v="3"/>
    <x v="5"/>
    <x v="95"/>
    <x v="10"/>
    <x v="0"/>
    <n v="60"/>
    <x v="30"/>
    <x v="5"/>
  </r>
  <r>
    <x v="0"/>
    <x v="3"/>
    <x v="5"/>
    <x v="242"/>
    <x v="11"/>
    <x v="2"/>
    <n v="100"/>
    <x v="114"/>
    <x v="5"/>
  </r>
  <r>
    <x v="0"/>
    <x v="3"/>
    <x v="5"/>
    <x v="162"/>
    <x v="12"/>
    <x v="0"/>
    <n v="87"/>
    <x v="49"/>
    <x v="5"/>
  </r>
  <r>
    <x v="0"/>
    <x v="3"/>
    <x v="5"/>
    <x v="237"/>
    <x v="13"/>
    <x v="1"/>
    <n v="106"/>
    <x v="12"/>
    <x v="5"/>
  </r>
  <r>
    <x v="0"/>
    <x v="3"/>
    <x v="5"/>
    <x v="238"/>
    <x v="13"/>
    <x v="2"/>
    <n v="92"/>
    <x v="48"/>
    <x v="5"/>
  </r>
  <r>
    <x v="0"/>
    <x v="3"/>
    <x v="5"/>
    <x v="246"/>
    <x v="2"/>
    <x v="4"/>
    <n v="88"/>
    <x v="77"/>
    <x v="5"/>
  </r>
  <r>
    <x v="0"/>
    <x v="3"/>
    <x v="5"/>
    <x v="230"/>
    <x v="4"/>
    <x v="4"/>
    <n v="75"/>
    <x v="16"/>
    <x v="5"/>
  </r>
  <r>
    <x v="0"/>
    <x v="3"/>
    <x v="5"/>
    <x v="245"/>
    <x v="4"/>
    <x v="4"/>
    <n v="93"/>
    <x v="16"/>
    <x v="5"/>
  </r>
  <r>
    <x v="0"/>
    <x v="3"/>
    <x v="5"/>
    <x v="192"/>
    <x v="11"/>
    <x v="4"/>
    <n v="77"/>
    <x v="23"/>
    <x v="5"/>
  </r>
  <r>
    <x v="0"/>
    <x v="4"/>
    <x v="5"/>
    <x v="100"/>
    <x v="1"/>
    <x v="2"/>
    <n v="69"/>
    <x v="77"/>
    <x v="5"/>
  </r>
  <r>
    <x v="0"/>
    <x v="4"/>
    <x v="5"/>
    <x v="225"/>
    <x v="15"/>
    <x v="1"/>
    <n v="106"/>
    <x v="49"/>
    <x v="5"/>
  </r>
  <r>
    <x v="0"/>
    <x v="4"/>
    <x v="5"/>
    <x v="227"/>
    <x v="2"/>
    <x v="1"/>
    <n v="83"/>
    <x v="24"/>
    <x v="5"/>
  </r>
  <r>
    <x v="0"/>
    <x v="4"/>
    <x v="5"/>
    <x v="226"/>
    <x v="2"/>
    <x v="2"/>
    <n v="80"/>
    <x v="99"/>
    <x v="5"/>
  </r>
  <r>
    <x v="0"/>
    <x v="4"/>
    <x v="5"/>
    <x v="228"/>
    <x v="17"/>
    <x v="3"/>
    <n v="125"/>
    <x v="12"/>
    <x v="5"/>
  </r>
  <r>
    <x v="0"/>
    <x v="4"/>
    <x v="5"/>
    <x v="229"/>
    <x v="16"/>
    <x v="1"/>
    <n v="97"/>
    <x v="71"/>
    <x v="5"/>
  </r>
  <r>
    <x v="0"/>
    <x v="4"/>
    <x v="5"/>
    <x v="208"/>
    <x v="3"/>
    <x v="1"/>
    <n v="85"/>
    <x v="50"/>
    <x v="5"/>
  </r>
  <r>
    <x v="0"/>
    <x v="4"/>
    <x v="5"/>
    <x v="245"/>
    <x v="4"/>
    <x v="0"/>
    <n v="93"/>
    <x v="7"/>
    <x v="5"/>
  </r>
  <r>
    <x v="0"/>
    <x v="4"/>
    <x v="5"/>
    <x v="231"/>
    <x v="14"/>
    <x v="0"/>
    <n v="79"/>
    <x v="13"/>
    <x v="5"/>
  </r>
  <r>
    <x v="0"/>
    <x v="4"/>
    <x v="5"/>
    <x v="240"/>
    <x v="14"/>
    <x v="0"/>
    <n v="94"/>
    <x v="120"/>
    <x v="5"/>
  </r>
  <r>
    <x v="0"/>
    <x v="4"/>
    <x v="5"/>
    <x v="233"/>
    <x v="5"/>
    <x v="1"/>
    <n v="92"/>
    <x v="47"/>
    <x v="5"/>
  </r>
  <r>
    <x v="0"/>
    <x v="4"/>
    <x v="5"/>
    <x v="232"/>
    <x v="5"/>
    <x v="2"/>
    <n v="90"/>
    <x v="1"/>
    <x v="5"/>
  </r>
  <r>
    <x v="0"/>
    <x v="4"/>
    <x v="5"/>
    <x v="235"/>
    <x v="6"/>
    <x v="0"/>
    <n v="87"/>
    <x v="35"/>
    <x v="5"/>
  </r>
  <r>
    <x v="0"/>
    <x v="4"/>
    <x v="5"/>
    <x v="236"/>
    <x v="10"/>
    <x v="1"/>
    <n v="108"/>
    <x v="1"/>
    <x v="5"/>
  </r>
  <r>
    <x v="0"/>
    <x v="4"/>
    <x v="5"/>
    <x v="242"/>
    <x v="11"/>
    <x v="2"/>
    <n v="108"/>
    <x v="48"/>
    <x v="5"/>
  </r>
  <r>
    <x v="0"/>
    <x v="4"/>
    <x v="5"/>
    <x v="162"/>
    <x v="12"/>
    <x v="0"/>
    <n v="87"/>
    <x v="64"/>
    <x v="5"/>
  </r>
  <r>
    <x v="0"/>
    <x v="4"/>
    <x v="5"/>
    <x v="237"/>
    <x v="13"/>
    <x v="1"/>
    <n v="104"/>
    <x v="63"/>
    <x v="5"/>
  </r>
  <r>
    <x v="0"/>
    <x v="4"/>
    <x v="5"/>
    <x v="238"/>
    <x v="13"/>
    <x v="2"/>
    <n v="94"/>
    <x v="4"/>
    <x v="5"/>
  </r>
  <r>
    <x v="0"/>
    <x v="4"/>
    <x v="5"/>
    <x v="58"/>
    <x v="17"/>
    <x v="4"/>
    <n v="74"/>
    <x v="82"/>
    <x v="5"/>
  </r>
  <r>
    <x v="0"/>
    <x v="4"/>
    <x v="5"/>
    <x v="230"/>
    <x v="4"/>
    <x v="4"/>
    <n v="79"/>
    <x v="16"/>
    <x v="5"/>
  </r>
  <r>
    <x v="0"/>
    <x v="4"/>
    <x v="5"/>
    <x v="244"/>
    <x v="6"/>
    <x v="4"/>
    <n v="93"/>
    <x v="16"/>
    <x v="5"/>
  </r>
  <r>
    <x v="0"/>
    <x v="4"/>
    <x v="5"/>
    <x v="95"/>
    <x v="10"/>
    <x v="4"/>
    <n v="57"/>
    <x v="30"/>
    <x v="5"/>
  </r>
  <r>
    <x v="0"/>
    <x v="5"/>
    <x v="5"/>
    <x v="225"/>
    <x v="15"/>
    <x v="1"/>
    <n v="107"/>
    <x v="59"/>
    <x v="5"/>
  </r>
  <r>
    <x v="0"/>
    <x v="5"/>
    <x v="5"/>
    <x v="226"/>
    <x v="2"/>
    <x v="2"/>
    <n v="85"/>
    <x v="2"/>
    <x v="5"/>
  </r>
  <r>
    <x v="0"/>
    <x v="5"/>
    <x v="5"/>
    <x v="227"/>
    <x v="2"/>
    <x v="1"/>
    <n v="84"/>
    <x v="19"/>
    <x v="5"/>
  </r>
  <r>
    <x v="0"/>
    <x v="5"/>
    <x v="5"/>
    <x v="228"/>
    <x v="17"/>
    <x v="3"/>
    <n v="119"/>
    <x v="91"/>
    <x v="5"/>
  </r>
  <r>
    <x v="0"/>
    <x v="5"/>
    <x v="5"/>
    <x v="229"/>
    <x v="16"/>
    <x v="1"/>
    <n v="97"/>
    <x v="8"/>
    <x v="5"/>
  </r>
  <r>
    <x v="0"/>
    <x v="5"/>
    <x v="5"/>
    <x v="245"/>
    <x v="4"/>
    <x v="0"/>
    <n v="85"/>
    <x v="12"/>
    <x v="5"/>
  </r>
  <r>
    <x v="0"/>
    <x v="5"/>
    <x v="5"/>
    <x v="240"/>
    <x v="14"/>
    <x v="0"/>
    <n v="85"/>
    <x v="44"/>
    <x v="5"/>
  </r>
  <r>
    <x v="0"/>
    <x v="5"/>
    <x v="5"/>
    <x v="231"/>
    <x v="14"/>
    <x v="0"/>
    <n v="76"/>
    <x v="30"/>
    <x v="5"/>
  </r>
  <r>
    <x v="0"/>
    <x v="5"/>
    <x v="5"/>
    <x v="233"/>
    <x v="5"/>
    <x v="1"/>
    <n v="96"/>
    <x v="3"/>
    <x v="5"/>
  </r>
  <r>
    <x v="0"/>
    <x v="5"/>
    <x v="5"/>
    <x v="232"/>
    <x v="5"/>
    <x v="2"/>
    <n v="89"/>
    <x v="32"/>
    <x v="5"/>
  </r>
  <r>
    <x v="0"/>
    <x v="5"/>
    <x v="5"/>
    <x v="235"/>
    <x v="6"/>
    <x v="0"/>
    <n v="92"/>
    <x v="95"/>
    <x v="5"/>
  </r>
  <r>
    <x v="0"/>
    <x v="5"/>
    <x v="5"/>
    <x v="41"/>
    <x v="6"/>
    <x v="1"/>
    <n v="67"/>
    <x v="54"/>
    <x v="5"/>
  </r>
  <r>
    <x v="0"/>
    <x v="5"/>
    <x v="5"/>
    <x v="244"/>
    <x v="6"/>
    <x v="2"/>
    <n v="96"/>
    <x v="67"/>
    <x v="5"/>
  </r>
  <r>
    <x v="0"/>
    <x v="5"/>
    <x v="5"/>
    <x v="236"/>
    <x v="10"/>
    <x v="1"/>
    <n v="96"/>
    <x v="43"/>
    <x v="5"/>
  </r>
  <r>
    <x v="0"/>
    <x v="5"/>
    <x v="5"/>
    <x v="242"/>
    <x v="11"/>
    <x v="2"/>
    <n v="125"/>
    <x v="59"/>
    <x v="5"/>
  </r>
  <r>
    <x v="0"/>
    <x v="5"/>
    <x v="5"/>
    <x v="162"/>
    <x v="12"/>
    <x v="0"/>
    <n v="96"/>
    <x v="37"/>
    <x v="5"/>
  </r>
  <r>
    <x v="0"/>
    <x v="5"/>
    <x v="5"/>
    <x v="237"/>
    <x v="13"/>
    <x v="1"/>
    <n v="111"/>
    <x v="20"/>
    <x v="5"/>
  </r>
  <r>
    <x v="0"/>
    <x v="5"/>
    <x v="5"/>
    <x v="238"/>
    <x v="13"/>
    <x v="2"/>
    <n v="99"/>
    <x v="37"/>
    <x v="5"/>
  </r>
  <r>
    <x v="0"/>
    <x v="5"/>
    <x v="5"/>
    <x v="143"/>
    <x v="0"/>
    <x v="4"/>
    <n v="77"/>
    <x v="16"/>
    <x v="5"/>
  </r>
  <r>
    <x v="0"/>
    <x v="5"/>
    <x v="5"/>
    <x v="208"/>
    <x v="3"/>
    <x v="4"/>
    <n v="95"/>
    <x v="8"/>
    <x v="5"/>
  </r>
  <r>
    <x v="0"/>
    <x v="5"/>
    <x v="5"/>
    <x v="230"/>
    <x v="4"/>
    <x v="4"/>
    <n v="79"/>
    <x v="16"/>
    <x v="5"/>
  </r>
  <r>
    <x v="0"/>
    <x v="5"/>
    <x v="5"/>
    <x v="95"/>
    <x v="10"/>
    <x v="4"/>
    <n v="56"/>
    <x v="49"/>
    <x v="5"/>
  </r>
  <r>
    <x v="0"/>
    <x v="6"/>
    <x v="5"/>
    <x v="148"/>
    <x v="1"/>
    <x v="1"/>
    <n v="70"/>
    <x v="30"/>
    <x v="5"/>
  </r>
  <r>
    <x v="0"/>
    <x v="6"/>
    <x v="5"/>
    <x v="225"/>
    <x v="15"/>
    <x v="1"/>
    <n v="101"/>
    <x v="3"/>
    <x v="5"/>
  </r>
  <r>
    <x v="0"/>
    <x v="6"/>
    <x v="5"/>
    <x v="226"/>
    <x v="2"/>
    <x v="2"/>
    <n v="83"/>
    <x v="54"/>
    <x v="5"/>
  </r>
  <r>
    <x v="0"/>
    <x v="6"/>
    <x v="5"/>
    <x v="227"/>
    <x v="2"/>
    <x v="1"/>
    <n v="95"/>
    <x v="38"/>
    <x v="5"/>
  </r>
  <r>
    <x v="0"/>
    <x v="6"/>
    <x v="5"/>
    <x v="228"/>
    <x v="17"/>
    <x v="3"/>
    <n v="112"/>
    <x v="43"/>
    <x v="5"/>
  </r>
  <r>
    <x v="0"/>
    <x v="6"/>
    <x v="5"/>
    <x v="229"/>
    <x v="16"/>
    <x v="1"/>
    <n v="101"/>
    <x v="3"/>
    <x v="5"/>
  </r>
  <r>
    <x v="0"/>
    <x v="6"/>
    <x v="5"/>
    <x v="245"/>
    <x v="4"/>
    <x v="0"/>
    <n v="93"/>
    <x v="48"/>
    <x v="5"/>
  </r>
  <r>
    <x v="0"/>
    <x v="6"/>
    <x v="5"/>
    <x v="240"/>
    <x v="14"/>
    <x v="0"/>
    <n v="83"/>
    <x v="39"/>
    <x v="5"/>
  </r>
  <r>
    <x v="0"/>
    <x v="6"/>
    <x v="5"/>
    <x v="231"/>
    <x v="14"/>
    <x v="0"/>
    <n v="74"/>
    <x v="11"/>
    <x v="5"/>
  </r>
  <r>
    <x v="0"/>
    <x v="6"/>
    <x v="5"/>
    <x v="233"/>
    <x v="5"/>
    <x v="1"/>
    <n v="95"/>
    <x v="8"/>
    <x v="5"/>
  </r>
  <r>
    <x v="0"/>
    <x v="6"/>
    <x v="5"/>
    <x v="232"/>
    <x v="5"/>
    <x v="2"/>
    <n v="97"/>
    <x v="85"/>
    <x v="5"/>
  </r>
  <r>
    <x v="0"/>
    <x v="6"/>
    <x v="5"/>
    <x v="244"/>
    <x v="6"/>
    <x v="2"/>
    <n v="97"/>
    <x v="17"/>
    <x v="5"/>
  </r>
  <r>
    <x v="0"/>
    <x v="6"/>
    <x v="5"/>
    <x v="235"/>
    <x v="6"/>
    <x v="0"/>
    <n v="96"/>
    <x v="35"/>
    <x v="5"/>
  </r>
  <r>
    <x v="0"/>
    <x v="6"/>
    <x v="5"/>
    <x v="236"/>
    <x v="10"/>
    <x v="1"/>
    <n v="90"/>
    <x v="9"/>
    <x v="5"/>
  </r>
  <r>
    <x v="0"/>
    <x v="6"/>
    <x v="5"/>
    <x v="242"/>
    <x v="11"/>
    <x v="2"/>
    <n v="123"/>
    <x v="67"/>
    <x v="5"/>
  </r>
  <r>
    <x v="0"/>
    <x v="6"/>
    <x v="5"/>
    <x v="162"/>
    <x v="12"/>
    <x v="0"/>
    <n v="86"/>
    <x v="14"/>
    <x v="5"/>
  </r>
  <r>
    <x v="0"/>
    <x v="6"/>
    <x v="5"/>
    <x v="237"/>
    <x v="13"/>
    <x v="1"/>
    <n v="108"/>
    <x v="25"/>
    <x v="5"/>
  </r>
  <r>
    <x v="0"/>
    <x v="6"/>
    <x v="5"/>
    <x v="238"/>
    <x v="13"/>
    <x v="2"/>
    <n v="90"/>
    <x v="100"/>
    <x v="5"/>
  </r>
  <r>
    <x v="0"/>
    <x v="6"/>
    <x v="5"/>
    <x v="143"/>
    <x v="0"/>
    <x v="4"/>
    <n v="62"/>
    <x v="162"/>
    <x v="5"/>
  </r>
  <r>
    <x v="0"/>
    <x v="6"/>
    <x v="5"/>
    <x v="110"/>
    <x v="2"/>
    <x v="4"/>
    <n v="78"/>
    <x v="9"/>
    <x v="5"/>
  </r>
  <r>
    <x v="0"/>
    <x v="6"/>
    <x v="5"/>
    <x v="208"/>
    <x v="3"/>
    <x v="4"/>
    <n v="93"/>
    <x v="43"/>
    <x v="5"/>
  </r>
  <r>
    <x v="0"/>
    <x v="6"/>
    <x v="5"/>
    <x v="230"/>
    <x v="4"/>
    <x v="4"/>
    <n v="79"/>
    <x v="16"/>
    <x v="5"/>
  </r>
  <r>
    <x v="0"/>
    <x v="7"/>
    <x v="5"/>
    <x v="225"/>
    <x v="15"/>
    <x v="1"/>
    <n v="92"/>
    <x v="96"/>
    <x v="5"/>
  </r>
  <r>
    <x v="0"/>
    <x v="7"/>
    <x v="5"/>
    <x v="226"/>
    <x v="2"/>
    <x v="2"/>
    <n v="88"/>
    <x v="67"/>
    <x v="5"/>
  </r>
  <r>
    <x v="0"/>
    <x v="7"/>
    <x v="5"/>
    <x v="227"/>
    <x v="2"/>
    <x v="1"/>
    <n v="101"/>
    <x v="80"/>
    <x v="5"/>
  </r>
  <r>
    <x v="0"/>
    <x v="7"/>
    <x v="5"/>
    <x v="228"/>
    <x v="17"/>
    <x v="3"/>
    <n v="112"/>
    <x v="41"/>
    <x v="5"/>
  </r>
  <r>
    <x v="0"/>
    <x v="7"/>
    <x v="5"/>
    <x v="229"/>
    <x v="16"/>
    <x v="1"/>
    <n v="94"/>
    <x v="43"/>
    <x v="5"/>
  </r>
  <r>
    <x v="0"/>
    <x v="7"/>
    <x v="5"/>
    <x v="208"/>
    <x v="3"/>
    <x v="1"/>
    <n v="83"/>
    <x v="91"/>
    <x v="5"/>
  </r>
  <r>
    <x v="0"/>
    <x v="7"/>
    <x v="5"/>
    <x v="245"/>
    <x v="4"/>
    <x v="0"/>
    <n v="106"/>
    <x v="80"/>
    <x v="5"/>
  </r>
  <r>
    <x v="0"/>
    <x v="7"/>
    <x v="5"/>
    <x v="240"/>
    <x v="14"/>
    <x v="0"/>
    <n v="79"/>
    <x v="85"/>
    <x v="5"/>
  </r>
  <r>
    <x v="0"/>
    <x v="7"/>
    <x v="5"/>
    <x v="231"/>
    <x v="14"/>
    <x v="0"/>
    <n v="75"/>
    <x v="24"/>
    <x v="5"/>
  </r>
  <r>
    <x v="0"/>
    <x v="7"/>
    <x v="5"/>
    <x v="233"/>
    <x v="5"/>
    <x v="1"/>
    <n v="93"/>
    <x v="102"/>
    <x v="5"/>
  </r>
  <r>
    <x v="0"/>
    <x v="7"/>
    <x v="5"/>
    <x v="232"/>
    <x v="5"/>
    <x v="2"/>
    <n v="95"/>
    <x v="17"/>
    <x v="5"/>
  </r>
  <r>
    <x v="0"/>
    <x v="7"/>
    <x v="5"/>
    <x v="244"/>
    <x v="6"/>
    <x v="2"/>
    <n v="81"/>
    <x v="50"/>
    <x v="5"/>
  </r>
  <r>
    <x v="0"/>
    <x v="7"/>
    <x v="5"/>
    <x v="235"/>
    <x v="6"/>
    <x v="0"/>
    <n v="91"/>
    <x v="51"/>
    <x v="5"/>
  </r>
  <r>
    <x v="0"/>
    <x v="7"/>
    <x v="5"/>
    <x v="236"/>
    <x v="10"/>
    <x v="1"/>
    <n v="80"/>
    <x v="62"/>
    <x v="5"/>
  </r>
  <r>
    <x v="0"/>
    <x v="7"/>
    <x v="5"/>
    <x v="242"/>
    <x v="11"/>
    <x v="2"/>
    <n v="121"/>
    <x v="42"/>
    <x v="5"/>
  </r>
  <r>
    <x v="0"/>
    <x v="7"/>
    <x v="5"/>
    <x v="162"/>
    <x v="12"/>
    <x v="0"/>
    <n v="73"/>
    <x v="58"/>
    <x v="5"/>
  </r>
  <r>
    <x v="0"/>
    <x v="7"/>
    <x v="5"/>
    <x v="237"/>
    <x v="13"/>
    <x v="1"/>
    <n v="108"/>
    <x v="10"/>
    <x v="5"/>
  </r>
  <r>
    <x v="0"/>
    <x v="7"/>
    <x v="5"/>
    <x v="238"/>
    <x v="13"/>
    <x v="2"/>
    <n v="97"/>
    <x v="9"/>
    <x v="5"/>
  </r>
  <r>
    <x v="0"/>
    <x v="7"/>
    <x v="5"/>
    <x v="148"/>
    <x v="1"/>
    <x v="4"/>
    <n v="76"/>
    <x v="29"/>
    <x v="5"/>
  </r>
  <r>
    <x v="0"/>
    <x v="7"/>
    <x v="5"/>
    <x v="154"/>
    <x v="15"/>
    <x v="4"/>
    <n v="76"/>
    <x v="71"/>
    <x v="5"/>
  </r>
  <r>
    <x v="0"/>
    <x v="7"/>
    <x v="5"/>
    <x v="110"/>
    <x v="2"/>
    <x v="4"/>
    <n v="90"/>
    <x v="31"/>
    <x v="5"/>
  </r>
  <r>
    <x v="0"/>
    <x v="7"/>
    <x v="5"/>
    <x v="230"/>
    <x v="4"/>
    <x v="4"/>
    <n v="79"/>
    <x v="16"/>
    <x v="5"/>
  </r>
  <r>
    <x v="0"/>
    <x v="8"/>
    <x v="5"/>
    <x v="91"/>
    <x v="0"/>
    <x v="2"/>
    <n v="77"/>
    <x v="29"/>
    <x v="5"/>
  </r>
  <r>
    <x v="0"/>
    <x v="8"/>
    <x v="5"/>
    <x v="148"/>
    <x v="1"/>
    <x v="1"/>
    <n v="67"/>
    <x v="88"/>
    <x v="5"/>
  </r>
  <r>
    <x v="0"/>
    <x v="8"/>
    <x v="5"/>
    <x v="225"/>
    <x v="15"/>
    <x v="1"/>
    <n v="101"/>
    <x v="101"/>
    <x v="5"/>
  </r>
  <r>
    <x v="0"/>
    <x v="8"/>
    <x v="5"/>
    <x v="22"/>
    <x v="15"/>
    <x v="0"/>
    <n v="88"/>
    <x v="0"/>
    <x v="5"/>
  </r>
  <r>
    <x v="0"/>
    <x v="8"/>
    <x v="5"/>
    <x v="227"/>
    <x v="2"/>
    <x v="1"/>
    <n v="103"/>
    <x v="4"/>
    <x v="5"/>
  </r>
  <r>
    <x v="0"/>
    <x v="8"/>
    <x v="5"/>
    <x v="226"/>
    <x v="2"/>
    <x v="2"/>
    <n v="94"/>
    <x v="99"/>
    <x v="5"/>
  </r>
  <r>
    <x v="0"/>
    <x v="8"/>
    <x v="5"/>
    <x v="228"/>
    <x v="17"/>
    <x v="3"/>
    <n v="107"/>
    <x v="12"/>
    <x v="5"/>
  </r>
  <r>
    <x v="0"/>
    <x v="8"/>
    <x v="5"/>
    <x v="208"/>
    <x v="3"/>
    <x v="1"/>
    <n v="88"/>
    <x v="72"/>
    <x v="5"/>
  </r>
  <r>
    <x v="0"/>
    <x v="8"/>
    <x v="5"/>
    <x v="245"/>
    <x v="4"/>
    <x v="0"/>
    <n v="98"/>
    <x v="30"/>
    <x v="5"/>
  </r>
  <r>
    <x v="0"/>
    <x v="8"/>
    <x v="5"/>
    <x v="240"/>
    <x v="14"/>
    <x v="0"/>
    <n v="72"/>
    <x v="11"/>
    <x v="5"/>
  </r>
  <r>
    <x v="0"/>
    <x v="8"/>
    <x v="5"/>
    <x v="231"/>
    <x v="14"/>
    <x v="0"/>
    <n v="64"/>
    <x v="74"/>
    <x v="5"/>
  </r>
  <r>
    <x v="0"/>
    <x v="8"/>
    <x v="5"/>
    <x v="233"/>
    <x v="5"/>
    <x v="1"/>
    <n v="92"/>
    <x v="29"/>
    <x v="5"/>
  </r>
  <r>
    <x v="0"/>
    <x v="8"/>
    <x v="5"/>
    <x v="232"/>
    <x v="5"/>
    <x v="2"/>
    <n v="94"/>
    <x v="51"/>
    <x v="5"/>
  </r>
  <r>
    <x v="0"/>
    <x v="8"/>
    <x v="5"/>
    <x v="236"/>
    <x v="10"/>
    <x v="1"/>
    <n v="97"/>
    <x v="89"/>
    <x v="5"/>
  </r>
  <r>
    <x v="0"/>
    <x v="8"/>
    <x v="5"/>
    <x v="242"/>
    <x v="11"/>
    <x v="2"/>
    <n v="120"/>
    <x v="15"/>
    <x v="5"/>
  </r>
  <r>
    <x v="0"/>
    <x v="8"/>
    <x v="5"/>
    <x v="162"/>
    <x v="12"/>
    <x v="0"/>
    <n v="79"/>
    <x v="67"/>
    <x v="5"/>
  </r>
  <r>
    <x v="0"/>
    <x v="8"/>
    <x v="5"/>
    <x v="237"/>
    <x v="13"/>
    <x v="1"/>
    <n v="102"/>
    <x v="51"/>
    <x v="5"/>
  </r>
  <r>
    <x v="0"/>
    <x v="8"/>
    <x v="5"/>
    <x v="238"/>
    <x v="13"/>
    <x v="2"/>
    <n v="83"/>
    <x v="108"/>
    <x v="5"/>
  </r>
  <r>
    <x v="0"/>
    <x v="8"/>
    <x v="5"/>
    <x v="247"/>
    <x v="1"/>
    <x v="4"/>
    <n v="69"/>
    <x v="16"/>
    <x v="5"/>
  </r>
  <r>
    <x v="0"/>
    <x v="8"/>
    <x v="5"/>
    <x v="244"/>
    <x v="6"/>
    <x v="4"/>
    <n v="81"/>
    <x v="16"/>
    <x v="5"/>
  </r>
  <r>
    <x v="0"/>
    <x v="8"/>
    <x v="5"/>
    <x v="248"/>
    <x v="6"/>
    <x v="4"/>
    <n v="89"/>
    <x v="16"/>
    <x v="5"/>
  </r>
  <r>
    <x v="0"/>
    <x v="8"/>
    <x v="5"/>
    <x v="235"/>
    <x v="6"/>
    <x v="4"/>
    <n v="91"/>
    <x v="16"/>
    <x v="5"/>
  </r>
  <r>
    <x v="0"/>
    <x v="9"/>
    <x v="5"/>
    <x v="225"/>
    <x v="15"/>
    <x v="1"/>
    <n v="113"/>
    <x v="80"/>
    <x v="5"/>
  </r>
  <r>
    <x v="0"/>
    <x v="9"/>
    <x v="5"/>
    <x v="22"/>
    <x v="15"/>
    <x v="0"/>
    <n v="90"/>
    <x v="88"/>
    <x v="5"/>
  </r>
  <r>
    <x v="0"/>
    <x v="9"/>
    <x v="5"/>
    <x v="226"/>
    <x v="2"/>
    <x v="2"/>
    <n v="82"/>
    <x v="110"/>
    <x v="5"/>
  </r>
  <r>
    <x v="0"/>
    <x v="9"/>
    <x v="5"/>
    <x v="227"/>
    <x v="2"/>
    <x v="1"/>
    <n v="106"/>
    <x v="12"/>
    <x v="5"/>
  </r>
  <r>
    <x v="0"/>
    <x v="9"/>
    <x v="5"/>
    <x v="228"/>
    <x v="17"/>
    <x v="3"/>
    <n v="97"/>
    <x v="29"/>
    <x v="5"/>
  </r>
  <r>
    <x v="0"/>
    <x v="9"/>
    <x v="5"/>
    <x v="208"/>
    <x v="3"/>
    <x v="1"/>
    <n v="102"/>
    <x v="18"/>
    <x v="5"/>
  </r>
  <r>
    <x v="0"/>
    <x v="9"/>
    <x v="5"/>
    <x v="245"/>
    <x v="4"/>
    <x v="0"/>
    <n v="101"/>
    <x v="24"/>
    <x v="5"/>
  </r>
  <r>
    <x v="0"/>
    <x v="9"/>
    <x v="5"/>
    <x v="240"/>
    <x v="14"/>
    <x v="0"/>
    <n v="78"/>
    <x v="30"/>
    <x v="5"/>
  </r>
  <r>
    <x v="0"/>
    <x v="9"/>
    <x v="5"/>
    <x v="231"/>
    <x v="14"/>
    <x v="0"/>
    <n v="69"/>
    <x v="42"/>
    <x v="5"/>
  </r>
  <r>
    <x v="0"/>
    <x v="9"/>
    <x v="5"/>
    <x v="233"/>
    <x v="5"/>
    <x v="1"/>
    <n v="94"/>
    <x v="12"/>
    <x v="5"/>
  </r>
  <r>
    <x v="0"/>
    <x v="9"/>
    <x v="5"/>
    <x v="232"/>
    <x v="5"/>
    <x v="2"/>
    <n v="90"/>
    <x v="96"/>
    <x v="5"/>
  </r>
  <r>
    <x v="0"/>
    <x v="9"/>
    <x v="5"/>
    <x v="248"/>
    <x v="6"/>
    <x v="1"/>
    <n v="96"/>
    <x v="2"/>
    <x v="5"/>
  </r>
  <r>
    <x v="0"/>
    <x v="9"/>
    <x v="5"/>
    <x v="244"/>
    <x v="6"/>
    <x v="2"/>
    <n v="71"/>
    <x v="46"/>
    <x v="5"/>
  </r>
  <r>
    <x v="0"/>
    <x v="9"/>
    <x v="5"/>
    <x v="236"/>
    <x v="10"/>
    <x v="1"/>
    <n v="103"/>
    <x v="41"/>
    <x v="5"/>
  </r>
  <r>
    <x v="0"/>
    <x v="9"/>
    <x v="5"/>
    <x v="242"/>
    <x v="11"/>
    <x v="2"/>
    <n v="114"/>
    <x v="24"/>
    <x v="5"/>
  </r>
  <r>
    <x v="0"/>
    <x v="9"/>
    <x v="5"/>
    <x v="162"/>
    <x v="12"/>
    <x v="0"/>
    <n v="77"/>
    <x v="96"/>
    <x v="5"/>
  </r>
  <r>
    <x v="0"/>
    <x v="9"/>
    <x v="5"/>
    <x v="237"/>
    <x v="13"/>
    <x v="1"/>
    <n v="98"/>
    <x v="54"/>
    <x v="5"/>
  </r>
  <r>
    <x v="0"/>
    <x v="9"/>
    <x v="5"/>
    <x v="238"/>
    <x v="13"/>
    <x v="2"/>
    <n v="89"/>
    <x v="114"/>
    <x v="5"/>
  </r>
  <r>
    <x v="0"/>
    <x v="9"/>
    <x v="5"/>
    <x v="91"/>
    <x v="0"/>
    <x v="4"/>
    <n v="78"/>
    <x v="33"/>
    <x v="5"/>
  </r>
  <r>
    <x v="0"/>
    <x v="9"/>
    <x v="5"/>
    <x v="247"/>
    <x v="1"/>
    <x v="4"/>
    <n v="69"/>
    <x v="16"/>
    <x v="5"/>
  </r>
  <r>
    <x v="0"/>
    <x v="9"/>
    <x v="5"/>
    <x v="148"/>
    <x v="1"/>
    <x v="4"/>
    <n v="62"/>
    <x v="7"/>
    <x v="5"/>
  </r>
  <r>
    <x v="0"/>
    <x v="9"/>
    <x v="5"/>
    <x v="235"/>
    <x v="6"/>
    <x v="4"/>
    <n v="91"/>
    <x v="16"/>
    <x v="5"/>
  </r>
  <r>
    <x v="0"/>
    <x v="10"/>
    <x v="5"/>
    <x v="91"/>
    <x v="0"/>
    <x v="2"/>
    <n v="75"/>
    <x v="21"/>
    <x v="5"/>
  </r>
  <r>
    <x v="0"/>
    <x v="10"/>
    <x v="5"/>
    <x v="225"/>
    <x v="15"/>
    <x v="1"/>
    <n v="105"/>
    <x v="31"/>
    <x v="5"/>
  </r>
  <r>
    <x v="0"/>
    <x v="10"/>
    <x v="5"/>
    <x v="227"/>
    <x v="2"/>
    <x v="1"/>
    <n v="106"/>
    <x v="16"/>
    <x v="5"/>
  </r>
  <r>
    <x v="0"/>
    <x v="10"/>
    <x v="5"/>
    <x v="228"/>
    <x v="17"/>
    <x v="3"/>
    <n v="97"/>
    <x v="16"/>
    <x v="5"/>
  </r>
  <r>
    <x v="0"/>
    <x v="10"/>
    <x v="5"/>
    <x v="208"/>
    <x v="3"/>
    <x v="1"/>
    <n v="102"/>
    <x v="16"/>
    <x v="5"/>
  </r>
  <r>
    <x v="0"/>
    <x v="10"/>
    <x v="5"/>
    <x v="245"/>
    <x v="4"/>
    <x v="0"/>
    <n v="101"/>
    <x v="16"/>
    <x v="5"/>
  </r>
  <r>
    <x v="0"/>
    <x v="10"/>
    <x v="5"/>
    <x v="240"/>
    <x v="14"/>
    <x v="0"/>
    <n v="81"/>
    <x v="11"/>
    <x v="5"/>
  </r>
  <r>
    <x v="0"/>
    <x v="10"/>
    <x v="5"/>
    <x v="231"/>
    <x v="14"/>
    <x v="0"/>
    <n v="72"/>
    <x v="9"/>
    <x v="5"/>
  </r>
  <r>
    <x v="0"/>
    <x v="10"/>
    <x v="5"/>
    <x v="233"/>
    <x v="5"/>
    <x v="1"/>
    <n v="91"/>
    <x v="55"/>
    <x v="5"/>
  </r>
  <r>
    <x v="0"/>
    <x v="10"/>
    <x v="5"/>
    <x v="232"/>
    <x v="5"/>
    <x v="2"/>
    <n v="88"/>
    <x v="25"/>
    <x v="5"/>
  </r>
  <r>
    <x v="0"/>
    <x v="10"/>
    <x v="5"/>
    <x v="248"/>
    <x v="6"/>
    <x v="1"/>
    <n v="77"/>
    <x v="105"/>
    <x v="5"/>
  </r>
  <r>
    <x v="0"/>
    <x v="10"/>
    <x v="5"/>
    <x v="244"/>
    <x v="6"/>
    <x v="2"/>
    <n v="81"/>
    <x v="48"/>
    <x v="5"/>
  </r>
  <r>
    <x v="0"/>
    <x v="10"/>
    <x v="5"/>
    <x v="236"/>
    <x v="10"/>
    <x v="1"/>
    <n v="117"/>
    <x v="139"/>
    <x v="5"/>
  </r>
  <r>
    <x v="0"/>
    <x v="10"/>
    <x v="5"/>
    <x v="242"/>
    <x v="11"/>
    <x v="2"/>
    <n v="114"/>
    <x v="16"/>
    <x v="5"/>
  </r>
  <r>
    <x v="0"/>
    <x v="10"/>
    <x v="5"/>
    <x v="162"/>
    <x v="12"/>
    <x v="0"/>
    <n v="74"/>
    <x v="62"/>
    <x v="5"/>
  </r>
  <r>
    <x v="0"/>
    <x v="10"/>
    <x v="5"/>
    <x v="49"/>
    <x v="12"/>
    <x v="0"/>
    <n v="76"/>
    <x v="0"/>
    <x v="5"/>
  </r>
  <r>
    <x v="0"/>
    <x v="10"/>
    <x v="5"/>
    <x v="237"/>
    <x v="13"/>
    <x v="1"/>
    <n v="90"/>
    <x v="94"/>
    <x v="5"/>
  </r>
  <r>
    <x v="0"/>
    <x v="10"/>
    <x v="5"/>
    <x v="238"/>
    <x v="13"/>
    <x v="2"/>
    <n v="81"/>
    <x v="102"/>
    <x v="5"/>
  </r>
  <r>
    <x v="0"/>
    <x v="10"/>
    <x v="5"/>
    <x v="247"/>
    <x v="1"/>
    <x v="4"/>
    <n v="69"/>
    <x v="16"/>
    <x v="5"/>
  </r>
  <r>
    <x v="0"/>
    <x v="10"/>
    <x v="5"/>
    <x v="148"/>
    <x v="1"/>
    <x v="4"/>
    <n v="62"/>
    <x v="16"/>
    <x v="5"/>
  </r>
  <r>
    <x v="0"/>
    <x v="10"/>
    <x v="5"/>
    <x v="226"/>
    <x v="2"/>
    <x v="4"/>
    <n v="82"/>
    <x v="16"/>
    <x v="5"/>
  </r>
  <r>
    <x v="0"/>
    <x v="10"/>
    <x v="5"/>
    <x v="235"/>
    <x v="6"/>
    <x v="4"/>
    <n v="91"/>
    <x v="16"/>
    <x v="5"/>
  </r>
  <r>
    <x v="0"/>
    <x v="11"/>
    <x v="5"/>
    <x v="91"/>
    <x v="0"/>
    <x v="2"/>
    <n v="78"/>
    <x v="3"/>
    <x v="5"/>
  </r>
  <r>
    <x v="0"/>
    <x v="11"/>
    <x v="5"/>
    <x v="148"/>
    <x v="1"/>
    <x v="1"/>
    <n v="61"/>
    <x v="23"/>
    <x v="5"/>
  </r>
  <r>
    <x v="0"/>
    <x v="11"/>
    <x v="5"/>
    <x v="225"/>
    <x v="15"/>
    <x v="1"/>
    <n v="106"/>
    <x v="67"/>
    <x v="5"/>
  </r>
  <r>
    <x v="0"/>
    <x v="11"/>
    <x v="5"/>
    <x v="75"/>
    <x v="2"/>
    <x v="1"/>
    <n v="75"/>
    <x v="44"/>
    <x v="5"/>
  </r>
  <r>
    <x v="0"/>
    <x v="11"/>
    <x v="5"/>
    <x v="74"/>
    <x v="2"/>
    <x v="0"/>
    <n v="72"/>
    <x v="52"/>
    <x v="5"/>
  </r>
  <r>
    <x v="0"/>
    <x v="11"/>
    <x v="5"/>
    <x v="226"/>
    <x v="2"/>
    <x v="2"/>
    <n v="73"/>
    <x v="49"/>
    <x v="5"/>
  </r>
  <r>
    <x v="0"/>
    <x v="11"/>
    <x v="5"/>
    <x v="227"/>
    <x v="2"/>
    <x v="1"/>
    <n v="105"/>
    <x v="52"/>
    <x v="5"/>
  </r>
  <r>
    <x v="0"/>
    <x v="11"/>
    <x v="5"/>
    <x v="228"/>
    <x v="17"/>
    <x v="3"/>
    <n v="107"/>
    <x v="53"/>
    <x v="5"/>
  </r>
  <r>
    <x v="0"/>
    <x v="11"/>
    <x v="5"/>
    <x v="208"/>
    <x v="3"/>
    <x v="1"/>
    <n v="95"/>
    <x v="6"/>
    <x v="5"/>
  </r>
  <r>
    <x v="0"/>
    <x v="11"/>
    <x v="5"/>
    <x v="245"/>
    <x v="4"/>
    <x v="0"/>
    <n v="106"/>
    <x v="134"/>
    <x v="5"/>
  </r>
  <r>
    <x v="0"/>
    <x v="11"/>
    <x v="5"/>
    <x v="233"/>
    <x v="5"/>
    <x v="1"/>
    <n v="93"/>
    <x v="53"/>
    <x v="5"/>
  </r>
  <r>
    <x v="0"/>
    <x v="11"/>
    <x v="5"/>
    <x v="232"/>
    <x v="5"/>
    <x v="2"/>
    <n v="88"/>
    <x v="4"/>
    <x v="5"/>
  </r>
  <r>
    <x v="0"/>
    <x v="11"/>
    <x v="5"/>
    <x v="248"/>
    <x v="6"/>
    <x v="1"/>
    <n v="71"/>
    <x v="69"/>
    <x v="5"/>
  </r>
  <r>
    <x v="0"/>
    <x v="11"/>
    <x v="5"/>
    <x v="244"/>
    <x v="6"/>
    <x v="2"/>
    <n v="71"/>
    <x v="79"/>
    <x v="5"/>
  </r>
  <r>
    <x v="0"/>
    <x v="11"/>
    <x v="5"/>
    <x v="235"/>
    <x v="6"/>
    <x v="0"/>
    <n v="95"/>
    <x v="11"/>
    <x v="5"/>
  </r>
  <r>
    <x v="0"/>
    <x v="11"/>
    <x v="5"/>
    <x v="242"/>
    <x v="11"/>
    <x v="2"/>
    <n v="100"/>
    <x v="52"/>
    <x v="5"/>
  </r>
  <r>
    <x v="0"/>
    <x v="11"/>
    <x v="5"/>
    <x v="162"/>
    <x v="12"/>
    <x v="0"/>
    <n v="87"/>
    <x v="48"/>
    <x v="5"/>
  </r>
  <r>
    <x v="0"/>
    <x v="11"/>
    <x v="5"/>
    <x v="49"/>
    <x v="12"/>
    <x v="0"/>
    <n v="77"/>
    <x v="83"/>
    <x v="5"/>
  </r>
  <r>
    <x v="0"/>
    <x v="11"/>
    <x v="5"/>
    <x v="231"/>
    <x v="14"/>
    <x v="4"/>
    <n v="72"/>
    <x v="16"/>
    <x v="5"/>
  </r>
  <r>
    <x v="0"/>
    <x v="11"/>
    <x v="5"/>
    <x v="236"/>
    <x v="10"/>
    <x v="4"/>
    <n v="117"/>
    <x v="16"/>
    <x v="5"/>
  </r>
  <r>
    <x v="0"/>
    <x v="11"/>
    <x v="5"/>
    <x v="238"/>
    <x v="13"/>
    <x v="4"/>
    <n v="81"/>
    <x v="16"/>
    <x v="5"/>
  </r>
  <r>
    <x v="0"/>
    <x v="11"/>
    <x v="5"/>
    <x v="237"/>
    <x v="13"/>
    <x v="4"/>
    <n v="90"/>
    <x v="16"/>
    <x v="5"/>
  </r>
  <r>
    <x v="0"/>
    <x v="12"/>
    <x v="5"/>
    <x v="247"/>
    <x v="1"/>
    <x v="1"/>
    <n v="70"/>
    <x v="4"/>
    <x v="5"/>
  </r>
  <r>
    <x v="0"/>
    <x v="12"/>
    <x v="5"/>
    <x v="226"/>
    <x v="2"/>
    <x v="2"/>
    <n v="77"/>
    <x v="8"/>
    <x v="5"/>
  </r>
  <r>
    <x v="0"/>
    <x v="12"/>
    <x v="5"/>
    <x v="227"/>
    <x v="2"/>
    <x v="1"/>
    <n v="96"/>
    <x v="55"/>
    <x v="5"/>
  </r>
  <r>
    <x v="0"/>
    <x v="12"/>
    <x v="5"/>
    <x v="74"/>
    <x v="2"/>
    <x v="0"/>
    <n v="80"/>
    <x v="8"/>
    <x v="5"/>
  </r>
  <r>
    <x v="0"/>
    <x v="12"/>
    <x v="5"/>
    <x v="228"/>
    <x v="17"/>
    <x v="3"/>
    <n v="102"/>
    <x v="6"/>
    <x v="5"/>
  </r>
  <r>
    <x v="0"/>
    <x v="12"/>
    <x v="5"/>
    <x v="29"/>
    <x v="16"/>
    <x v="0"/>
    <n v="94"/>
    <x v="125"/>
    <x v="5"/>
  </r>
  <r>
    <x v="0"/>
    <x v="12"/>
    <x v="5"/>
    <x v="139"/>
    <x v="16"/>
    <x v="2"/>
    <n v="82"/>
    <x v="43"/>
    <x v="5"/>
  </r>
  <r>
    <x v="0"/>
    <x v="12"/>
    <x v="5"/>
    <x v="208"/>
    <x v="3"/>
    <x v="1"/>
    <n v="94"/>
    <x v="33"/>
    <x v="5"/>
  </r>
  <r>
    <x v="0"/>
    <x v="12"/>
    <x v="5"/>
    <x v="245"/>
    <x v="4"/>
    <x v="0"/>
    <n v="104"/>
    <x v="10"/>
    <x v="5"/>
  </r>
  <r>
    <x v="0"/>
    <x v="12"/>
    <x v="5"/>
    <x v="231"/>
    <x v="14"/>
    <x v="0"/>
    <n v="72"/>
    <x v="6"/>
    <x v="5"/>
  </r>
  <r>
    <x v="0"/>
    <x v="12"/>
    <x v="5"/>
    <x v="235"/>
    <x v="6"/>
    <x v="0"/>
    <n v="97"/>
    <x v="40"/>
    <x v="5"/>
  </r>
  <r>
    <x v="0"/>
    <x v="12"/>
    <x v="5"/>
    <x v="248"/>
    <x v="6"/>
    <x v="1"/>
    <n v="92"/>
    <x v="76"/>
    <x v="5"/>
  </r>
  <r>
    <x v="0"/>
    <x v="12"/>
    <x v="5"/>
    <x v="244"/>
    <x v="6"/>
    <x v="2"/>
    <n v="67"/>
    <x v="98"/>
    <x v="5"/>
  </r>
  <r>
    <x v="0"/>
    <x v="12"/>
    <x v="5"/>
    <x v="40"/>
    <x v="7"/>
    <x v="1"/>
    <n v="80"/>
    <x v="9"/>
    <x v="5"/>
  </r>
  <r>
    <x v="0"/>
    <x v="12"/>
    <x v="5"/>
    <x v="236"/>
    <x v="10"/>
    <x v="1"/>
    <n v="120"/>
    <x v="10"/>
    <x v="5"/>
  </r>
  <r>
    <x v="0"/>
    <x v="12"/>
    <x v="5"/>
    <x v="242"/>
    <x v="11"/>
    <x v="2"/>
    <n v="105"/>
    <x v="15"/>
    <x v="5"/>
  </r>
  <r>
    <x v="0"/>
    <x v="12"/>
    <x v="5"/>
    <x v="237"/>
    <x v="13"/>
    <x v="1"/>
    <n v="89"/>
    <x v="67"/>
    <x v="5"/>
  </r>
  <r>
    <x v="0"/>
    <x v="12"/>
    <x v="5"/>
    <x v="238"/>
    <x v="13"/>
    <x v="2"/>
    <n v="85"/>
    <x v="0"/>
    <x v="5"/>
  </r>
  <r>
    <x v="0"/>
    <x v="12"/>
    <x v="5"/>
    <x v="225"/>
    <x v="15"/>
    <x v="4"/>
    <n v="106"/>
    <x v="16"/>
    <x v="5"/>
  </r>
  <r>
    <x v="0"/>
    <x v="12"/>
    <x v="5"/>
    <x v="232"/>
    <x v="5"/>
    <x v="4"/>
    <n v="88"/>
    <x v="16"/>
    <x v="5"/>
  </r>
  <r>
    <x v="0"/>
    <x v="12"/>
    <x v="5"/>
    <x v="233"/>
    <x v="5"/>
    <x v="4"/>
    <n v="93"/>
    <x v="16"/>
    <x v="5"/>
  </r>
  <r>
    <x v="0"/>
    <x v="12"/>
    <x v="5"/>
    <x v="162"/>
    <x v="12"/>
    <x v="4"/>
    <n v="87"/>
    <x v="16"/>
    <x v="5"/>
  </r>
  <r>
    <x v="0"/>
    <x v="13"/>
    <x v="5"/>
    <x v="247"/>
    <x v="1"/>
    <x v="1"/>
    <n v="63"/>
    <x v="70"/>
    <x v="5"/>
  </r>
  <r>
    <x v="0"/>
    <x v="13"/>
    <x v="5"/>
    <x v="225"/>
    <x v="15"/>
    <x v="1"/>
    <n v="112"/>
    <x v="99"/>
    <x v="5"/>
  </r>
  <r>
    <x v="0"/>
    <x v="13"/>
    <x v="5"/>
    <x v="226"/>
    <x v="2"/>
    <x v="2"/>
    <n v="85"/>
    <x v="68"/>
    <x v="5"/>
  </r>
  <r>
    <x v="0"/>
    <x v="13"/>
    <x v="5"/>
    <x v="227"/>
    <x v="2"/>
    <x v="1"/>
    <n v="95"/>
    <x v="95"/>
    <x v="5"/>
  </r>
  <r>
    <x v="0"/>
    <x v="13"/>
    <x v="5"/>
    <x v="228"/>
    <x v="17"/>
    <x v="3"/>
    <n v="103"/>
    <x v="81"/>
    <x v="5"/>
  </r>
  <r>
    <x v="0"/>
    <x v="13"/>
    <x v="5"/>
    <x v="139"/>
    <x v="16"/>
    <x v="2"/>
    <n v="81"/>
    <x v="71"/>
    <x v="5"/>
  </r>
  <r>
    <x v="0"/>
    <x v="13"/>
    <x v="5"/>
    <x v="245"/>
    <x v="4"/>
    <x v="0"/>
    <n v="99"/>
    <x v="2"/>
    <x v="5"/>
  </r>
  <r>
    <x v="0"/>
    <x v="13"/>
    <x v="5"/>
    <x v="240"/>
    <x v="14"/>
    <x v="0"/>
    <n v="83"/>
    <x v="94"/>
    <x v="5"/>
  </r>
  <r>
    <x v="0"/>
    <x v="13"/>
    <x v="5"/>
    <x v="231"/>
    <x v="14"/>
    <x v="0"/>
    <n v="68"/>
    <x v="6"/>
    <x v="5"/>
  </r>
  <r>
    <x v="0"/>
    <x v="13"/>
    <x v="5"/>
    <x v="232"/>
    <x v="5"/>
    <x v="2"/>
    <n v="84"/>
    <x v="44"/>
    <x v="5"/>
  </r>
  <r>
    <x v="0"/>
    <x v="13"/>
    <x v="5"/>
    <x v="233"/>
    <x v="5"/>
    <x v="1"/>
    <n v="100"/>
    <x v="48"/>
    <x v="5"/>
  </r>
  <r>
    <x v="0"/>
    <x v="13"/>
    <x v="5"/>
    <x v="235"/>
    <x v="6"/>
    <x v="0"/>
    <n v="85"/>
    <x v="88"/>
    <x v="5"/>
  </r>
  <r>
    <x v="0"/>
    <x v="13"/>
    <x v="5"/>
    <x v="248"/>
    <x v="6"/>
    <x v="1"/>
    <n v="106"/>
    <x v="136"/>
    <x v="5"/>
  </r>
  <r>
    <x v="0"/>
    <x v="13"/>
    <x v="5"/>
    <x v="236"/>
    <x v="10"/>
    <x v="1"/>
    <n v="123"/>
    <x v="37"/>
    <x v="5"/>
  </r>
  <r>
    <x v="0"/>
    <x v="13"/>
    <x v="5"/>
    <x v="242"/>
    <x v="11"/>
    <x v="2"/>
    <n v="104"/>
    <x v="54"/>
    <x v="5"/>
  </r>
  <r>
    <x v="0"/>
    <x v="13"/>
    <x v="5"/>
    <x v="162"/>
    <x v="12"/>
    <x v="0"/>
    <n v="93"/>
    <x v="17"/>
    <x v="5"/>
  </r>
  <r>
    <x v="0"/>
    <x v="13"/>
    <x v="5"/>
    <x v="237"/>
    <x v="13"/>
    <x v="1"/>
    <n v="82"/>
    <x v="91"/>
    <x v="5"/>
  </r>
  <r>
    <x v="0"/>
    <x v="13"/>
    <x v="5"/>
    <x v="238"/>
    <x v="13"/>
    <x v="2"/>
    <n v="92"/>
    <x v="15"/>
    <x v="5"/>
  </r>
  <r>
    <x v="0"/>
    <x v="13"/>
    <x v="5"/>
    <x v="74"/>
    <x v="2"/>
    <x v="4"/>
    <n v="80"/>
    <x v="16"/>
    <x v="5"/>
  </r>
  <r>
    <x v="0"/>
    <x v="13"/>
    <x v="5"/>
    <x v="208"/>
    <x v="3"/>
    <x v="4"/>
    <n v="92"/>
    <x v="71"/>
    <x v="5"/>
  </r>
  <r>
    <x v="0"/>
    <x v="13"/>
    <x v="5"/>
    <x v="244"/>
    <x v="6"/>
    <x v="4"/>
    <n v="73"/>
    <x v="94"/>
    <x v="5"/>
  </r>
  <r>
    <x v="0"/>
    <x v="13"/>
    <x v="5"/>
    <x v="12"/>
    <x v="9"/>
    <x v="4"/>
    <n v="90"/>
    <x v="16"/>
    <x v="5"/>
  </r>
  <r>
    <x v="0"/>
    <x v="14"/>
    <x v="5"/>
    <x v="194"/>
    <x v="1"/>
    <x v="1"/>
    <n v="80"/>
    <x v="47"/>
    <x v="5"/>
  </r>
  <r>
    <x v="0"/>
    <x v="14"/>
    <x v="5"/>
    <x v="225"/>
    <x v="15"/>
    <x v="1"/>
    <n v="100"/>
    <x v="21"/>
    <x v="5"/>
  </r>
  <r>
    <x v="0"/>
    <x v="14"/>
    <x v="5"/>
    <x v="207"/>
    <x v="15"/>
    <x v="0"/>
    <n v="82"/>
    <x v="56"/>
    <x v="5"/>
  </r>
  <r>
    <x v="0"/>
    <x v="14"/>
    <x v="5"/>
    <x v="226"/>
    <x v="2"/>
    <x v="2"/>
    <n v="86"/>
    <x v="65"/>
    <x v="5"/>
  </r>
  <r>
    <x v="0"/>
    <x v="14"/>
    <x v="5"/>
    <x v="227"/>
    <x v="2"/>
    <x v="1"/>
    <n v="89"/>
    <x v="44"/>
    <x v="5"/>
  </r>
  <r>
    <x v="0"/>
    <x v="14"/>
    <x v="5"/>
    <x v="102"/>
    <x v="2"/>
    <x v="1"/>
    <n v="92"/>
    <x v="102"/>
    <x v="5"/>
  </r>
  <r>
    <x v="0"/>
    <x v="14"/>
    <x v="5"/>
    <x v="228"/>
    <x v="17"/>
    <x v="3"/>
    <n v="100"/>
    <x v="4"/>
    <x v="5"/>
  </r>
  <r>
    <x v="0"/>
    <x v="14"/>
    <x v="5"/>
    <x v="139"/>
    <x v="16"/>
    <x v="2"/>
    <n v="85"/>
    <x v="63"/>
    <x v="5"/>
  </r>
  <r>
    <x v="0"/>
    <x v="14"/>
    <x v="5"/>
    <x v="245"/>
    <x v="4"/>
    <x v="0"/>
    <n v="103"/>
    <x v="24"/>
    <x v="5"/>
  </r>
  <r>
    <x v="0"/>
    <x v="14"/>
    <x v="5"/>
    <x v="240"/>
    <x v="14"/>
    <x v="0"/>
    <n v="75"/>
    <x v="13"/>
    <x v="5"/>
  </r>
  <r>
    <x v="0"/>
    <x v="14"/>
    <x v="5"/>
    <x v="231"/>
    <x v="14"/>
    <x v="0"/>
    <n v="67"/>
    <x v="92"/>
    <x v="5"/>
  </r>
  <r>
    <x v="0"/>
    <x v="14"/>
    <x v="5"/>
    <x v="233"/>
    <x v="5"/>
    <x v="1"/>
    <n v="115"/>
    <x v="27"/>
    <x v="5"/>
  </r>
  <r>
    <x v="0"/>
    <x v="14"/>
    <x v="5"/>
    <x v="232"/>
    <x v="5"/>
    <x v="2"/>
    <n v="87"/>
    <x v="69"/>
    <x v="5"/>
  </r>
  <r>
    <x v="0"/>
    <x v="14"/>
    <x v="5"/>
    <x v="248"/>
    <x v="6"/>
    <x v="1"/>
    <n v="94"/>
    <x v="58"/>
    <x v="5"/>
  </r>
  <r>
    <x v="0"/>
    <x v="14"/>
    <x v="5"/>
    <x v="235"/>
    <x v="6"/>
    <x v="0"/>
    <n v="86"/>
    <x v="99"/>
    <x v="5"/>
  </r>
  <r>
    <x v="0"/>
    <x v="14"/>
    <x v="5"/>
    <x v="236"/>
    <x v="10"/>
    <x v="1"/>
    <n v="119"/>
    <x v="37"/>
    <x v="5"/>
  </r>
  <r>
    <x v="0"/>
    <x v="14"/>
    <x v="5"/>
    <x v="242"/>
    <x v="11"/>
    <x v="2"/>
    <n v="92"/>
    <x v="44"/>
    <x v="5"/>
  </r>
  <r>
    <x v="0"/>
    <x v="14"/>
    <x v="5"/>
    <x v="238"/>
    <x v="13"/>
    <x v="2"/>
    <n v="106"/>
    <x v="56"/>
    <x v="5"/>
  </r>
  <r>
    <x v="0"/>
    <x v="14"/>
    <x v="5"/>
    <x v="244"/>
    <x v="6"/>
    <x v="4"/>
    <n v="78"/>
    <x v="82"/>
    <x v="5"/>
  </r>
  <r>
    <x v="0"/>
    <x v="14"/>
    <x v="5"/>
    <x v="12"/>
    <x v="9"/>
    <x v="4"/>
    <n v="75"/>
    <x v="137"/>
    <x v="5"/>
  </r>
  <r>
    <x v="0"/>
    <x v="14"/>
    <x v="5"/>
    <x v="162"/>
    <x v="12"/>
    <x v="4"/>
    <n v="93"/>
    <x v="16"/>
    <x v="5"/>
  </r>
  <r>
    <x v="0"/>
    <x v="14"/>
    <x v="5"/>
    <x v="237"/>
    <x v="13"/>
    <x v="4"/>
    <n v="82"/>
    <x v="16"/>
    <x v="5"/>
  </r>
  <r>
    <x v="0"/>
    <x v="15"/>
    <x v="5"/>
    <x v="194"/>
    <x v="1"/>
    <x v="1"/>
    <n v="82"/>
    <x v="55"/>
    <x v="5"/>
  </r>
  <r>
    <x v="0"/>
    <x v="15"/>
    <x v="5"/>
    <x v="225"/>
    <x v="15"/>
    <x v="1"/>
    <n v="93"/>
    <x v="43"/>
    <x v="5"/>
  </r>
  <r>
    <x v="0"/>
    <x v="15"/>
    <x v="5"/>
    <x v="207"/>
    <x v="15"/>
    <x v="0"/>
    <n v="80"/>
    <x v="98"/>
    <x v="5"/>
  </r>
  <r>
    <x v="0"/>
    <x v="15"/>
    <x v="5"/>
    <x v="226"/>
    <x v="2"/>
    <x v="2"/>
    <n v="95"/>
    <x v="47"/>
    <x v="5"/>
  </r>
  <r>
    <x v="0"/>
    <x v="15"/>
    <x v="5"/>
    <x v="228"/>
    <x v="17"/>
    <x v="3"/>
    <n v="99"/>
    <x v="98"/>
    <x v="5"/>
  </r>
  <r>
    <x v="0"/>
    <x v="15"/>
    <x v="5"/>
    <x v="139"/>
    <x v="16"/>
    <x v="2"/>
    <n v="79"/>
    <x v="102"/>
    <x v="5"/>
  </r>
  <r>
    <x v="0"/>
    <x v="15"/>
    <x v="5"/>
    <x v="245"/>
    <x v="4"/>
    <x v="0"/>
    <n v="104"/>
    <x v="85"/>
    <x v="5"/>
  </r>
  <r>
    <x v="0"/>
    <x v="15"/>
    <x v="5"/>
    <x v="231"/>
    <x v="14"/>
    <x v="0"/>
    <n v="68"/>
    <x v="24"/>
    <x v="5"/>
  </r>
  <r>
    <x v="0"/>
    <x v="15"/>
    <x v="5"/>
    <x v="240"/>
    <x v="14"/>
    <x v="0"/>
    <n v="82"/>
    <x v="62"/>
    <x v="5"/>
  </r>
  <r>
    <x v="0"/>
    <x v="15"/>
    <x v="5"/>
    <x v="232"/>
    <x v="5"/>
    <x v="2"/>
    <n v="90"/>
    <x v="1"/>
    <x v="5"/>
  </r>
  <r>
    <x v="0"/>
    <x v="15"/>
    <x v="5"/>
    <x v="233"/>
    <x v="5"/>
    <x v="1"/>
    <n v="121"/>
    <x v="75"/>
    <x v="5"/>
  </r>
  <r>
    <x v="0"/>
    <x v="15"/>
    <x v="5"/>
    <x v="241"/>
    <x v="6"/>
    <x v="1"/>
    <n v="74"/>
    <x v="47"/>
    <x v="5"/>
  </r>
  <r>
    <x v="0"/>
    <x v="15"/>
    <x v="5"/>
    <x v="248"/>
    <x v="6"/>
    <x v="1"/>
    <n v="107"/>
    <x v="72"/>
    <x v="5"/>
  </r>
  <r>
    <x v="0"/>
    <x v="15"/>
    <x v="5"/>
    <x v="235"/>
    <x v="6"/>
    <x v="0"/>
    <n v="91"/>
    <x v="63"/>
    <x v="5"/>
  </r>
  <r>
    <x v="0"/>
    <x v="15"/>
    <x v="5"/>
    <x v="236"/>
    <x v="10"/>
    <x v="1"/>
    <n v="110"/>
    <x v="11"/>
    <x v="5"/>
  </r>
  <r>
    <x v="0"/>
    <x v="15"/>
    <x v="5"/>
    <x v="242"/>
    <x v="11"/>
    <x v="2"/>
    <n v="90"/>
    <x v="55"/>
    <x v="5"/>
  </r>
  <r>
    <x v="0"/>
    <x v="15"/>
    <x v="5"/>
    <x v="237"/>
    <x v="13"/>
    <x v="1"/>
    <n v="82"/>
    <x v="51"/>
    <x v="5"/>
  </r>
  <r>
    <x v="0"/>
    <x v="15"/>
    <x v="5"/>
    <x v="238"/>
    <x v="13"/>
    <x v="2"/>
    <n v="97"/>
    <x v="69"/>
    <x v="5"/>
  </r>
  <r>
    <x v="0"/>
    <x v="15"/>
    <x v="5"/>
    <x v="247"/>
    <x v="1"/>
    <x v="4"/>
    <n v="63"/>
    <x v="30"/>
    <x v="5"/>
  </r>
  <r>
    <x v="0"/>
    <x v="15"/>
    <x v="5"/>
    <x v="227"/>
    <x v="2"/>
    <x v="4"/>
    <n v="89"/>
    <x v="16"/>
    <x v="5"/>
  </r>
  <r>
    <x v="0"/>
    <x v="15"/>
    <x v="5"/>
    <x v="128"/>
    <x v="7"/>
    <x v="4"/>
    <n v="81"/>
    <x v="67"/>
    <x v="5"/>
  </r>
  <r>
    <x v="0"/>
    <x v="15"/>
    <x v="5"/>
    <x v="162"/>
    <x v="12"/>
    <x v="4"/>
    <n v="93"/>
    <x v="16"/>
    <x v="5"/>
  </r>
  <r>
    <x v="0"/>
    <x v="16"/>
    <x v="5"/>
    <x v="194"/>
    <x v="1"/>
    <x v="1"/>
    <n v="80"/>
    <x v="91"/>
    <x v="5"/>
  </r>
  <r>
    <x v="0"/>
    <x v="16"/>
    <x v="5"/>
    <x v="225"/>
    <x v="15"/>
    <x v="1"/>
    <n v="88"/>
    <x v="52"/>
    <x v="5"/>
  </r>
  <r>
    <x v="0"/>
    <x v="16"/>
    <x v="5"/>
    <x v="226"/>
    <x v="2"/>
    <x v="2"/>
    <n v="92"/>
    <x v="110"/>
    <x v="5"/>
  </r>
  <r>
    <x v="0"/>
    <x v="16"/>
    <x v="5"/>
    <x v="228"/>
    <x v="17"/>
    <x v="3"/>
    <n v="94"/>
    <x v="33"/>
    <x v="5"/>
  </r>
  <r>
    <x v="0"/>
    <x v="16"/>
    <x v="5"/>
    <x v="139"/>
    <x v="16"/>
    <x v="2"/>
    <n v="83"/>
    <x v="24"/>
    <x v="5"/>
  </r>
  <r>
    <x v="0"/>
    <x v="16"/>
    <x v="5"/>
    <x v="245"/>
    <x v="4"/>
    <x v="0"/>
    <n v="98"/>
    <x v="47"/>
    <x v="5"/>
  </r>
  <r>
    <x v="0"/>
    <x v="16"/>
    <x v="5"/>
    <x v="231"/>
    <x v="14"/>
    <x v="0"/>
    <n v="60"/>
    <x v="110"/>
    <x v="5"/>
  </r>
  <r>
    <x v="0"/>
    <x v="16"/>
    <x v="5"/>
    <x v="232"/>
    <x v="5"/>
    <x v="2"/>
    <n v="89"/>
    <x v="4"/>
    <x v="5"/>
  </r>
  <r>
    <x v="0"/>
    <x v="16"/>
    <x v="5"/>
    <x v="233"/>
    <x v="5"/>
    <x v="1"/>
    <n v="125"/>
    <x v="63"/>
    <x v="5"/>
  </r>
  <r>
    <x v="0"/>
    <x v="16"/>
    <x v="5"/>
    <x v="235"/>
    <x v="6"/>
    <x v="0"/>
    <n v="106"/>
    <x v="163"/>
    <x v="5"/>
  </r>
  <r>
    <x v="0"/>
    <x v="16"/>
    <x v="5"/>
    <x v="241"/>
    <x v="6"/>
    <x v="1"/>
    <n v="75"/>
    <x v="52"/>
    <x v="5"/>
  </r>
  <r>
    <x v="0"/>
    <x v="16"/>
    <x v="5"/>
    <x v="248"/>
    <x v="6"/>
    <x v="1"/>
    <n v="107"/>
    <x v="54"/>
    <x v="5"/>
  </r>
  <r>
    <x v="0"/>
    <x v="16"/>
    <x v="5"/>
    <x v="128"/>
    <x v="7"/>
    <x v="0"/>
    <n v="83"/>
    <x v="102"/>
    <x v="5"/>
  </r>
  <r>
    <x v="0"/>
    <x v="16"/>
    <x v="5"/>
    <x v="236"/>
    <x v="10"/>
    <x v="1"/>
    <n v="99"/>
    <x v="32"/>
    <x v="5"/>
  </r>
  <r>
    <x v="0"/>
    <x v="16"/>
    <x v="5"/>
    <x v="242"/>
    <x v="11"/>
    <x v="2"/>
    <n v="94"/>
    <x v="35"/>
    <x v="5"/>
  </r>
  <r>
    <x v="0"/>
    <x v="16"/>
    <x v="5"/>
    <x v="152"/>
    <x v="11"/>
    <x v="0"/>
    <n v="80"/>
    <x v="51"/>
    <x v="5"/>
  </r>
  <r>
    <x v="0"/>
    <x v="16"/>
    <x v="5"/>
    <x v="237"/>
    <x v="13"/>
    <x v="1"/>
    <n v="85"/>
    <x v="25"/>
    <x v="5"/>
  </r>
  <r>
    <x v="0"/>
    <x v="16"/>
    <x v="5"/>
    <x v="238"/>
    <x v="13"/>
    <x v="2"/>
    <n v="100"/>
    <x v="43"/>
    <x v="5"/>
  </r>
  <r>
    <x v="0"/>
    <x v="16"/>
    <x v="5"/>
    <x v="247"/>
    <x v="1"/>
    <x v="4"/>
    <n v="65"/>
    <x v="85"/>
    <x v="5"/>
  </r>
  <r>
    <x v="0"/>
    <x v="16"/>
    <x v="5"/>
    <x v="227"/>
    <x v="2"/>
    <x v="4"/>
    <n v="89"/>
    <x v="16"/>
    <x v="5"/>
  </r>
  <r>
    <x v="0"/>
    <x v="16"/>
    <x v="5"/>
    <x v="240"/>
    <x v="14"/>
    <x v="4"/>
    <n v="75"/>
    <x v="73"/>
    <x v="5"/>
  </r>
  <r>
    <x v="0"/>
    <x v="16"/>
    <x v="5"/>
    <x v="162"/>
    <x v="12"/>
    <x v="4"/>
    <n v="95"/>
    <x v="12"/>
    <x v="5"/>
  </r>
  <r>
    <x v="0"/>
    <x v="17"/>
    <x v="5"/>
    <x v="194"/>
    <x v="1"/>
    <x v="1"/>
    <n v="87"/>
    <x v="48"/>
    <x v="5"/>
  </r>
  <r>
    <x v="0"/>
    <x v="17"/>
    <x v="5"/>
    <x v="247"/>
    <x v="1"/>
    <x v="1"/>
    <n v="69"/>
    <x v="23"/>
    <x v="5"/>
  </r>
  <r>
    <x v="0"/>
    <x v="17"/>
    <x v="5"/>
    <x v="226"/>
    <x v="2"/>
    <x v="2"/>
    <n v="88"/>
    <x v="55"/>
    <x v="5"/>
  </r>
  <r>
    <x v="0"/>
    <x v="17"/>
    <x v="5"/>
    <x v="228"/>
    <x v="17"/>
    <x v="3"/>
    <n v="100"/>
    <x v="2"/>
    <x v="5"/>
  </r>
  <r>
    <x v="0"/>
    <x v="17"/>
    <x v="5"/>
    <x v="139"/>
    <x v="16"/>
    <x v="2"/>
    <n v="80"/>
    <x v="55"/>
    <x v="5"/>
  </r>
  <r>
    <x v="0"/>
    <x v="17"/>
    <x v="5"/>
    <x v="245"/>
    <x v="4"/>
    <x v="0"/>
    <n v="94"/>
    <x v="69"/>
    <x v="5"/>
  </r>
  <r>
    <x v="0"/>
    <x v="17"/>
    <x v="5"/>
    <x v="232"/>
    <x v="5"/>
    <x v="2"/>
    <n v="87"/>
    <x v="102"/>
    <x v="5"/>
  </r>
  <r>
    <x v="0"/>
    <x v="17"/>
    <x v="5"/>
    <x v="233"/>
    <x v="5"/>
    <x v="1"/>
    <n v="126"/>
    <x v="15"/>
    <x v="5"/>
  </r>
  <r>
    <x v="0"/>
    <x v="17"/>
    <x v="5"/>
    <x v="235"/>
    <x v="6"/>
    <x v="0"/>
    <n v="96"/>
    <x v="13"/>
    <x v="5"/>
  </r>
  <r>
    <x v="0"/>
    <x v="17"/>
    <x v="5"/>
    <x v="241"/>
    <x v="6"/>
    <x v="1"/>
    <n v="87"/>
    <x v="60"/>
    <x v="5"/>
  </r>
  <r>
    <x v="0"/>
    <x v="17"/>
    <x v="5"/>
    <x v="248"/>
    <x v="6"/>
    <x v="1"/>
    <n v="98"/>
    <x v="83"/>
    <x v="5"/>
  </r>
  <r>
    <x v="0"/>
    <x v="17"/>
    <x v="5"/>
    <x v="128"/>
    <x v="7"/>
    <x v="0"/>
    <n v="88"/>
    <x v="10"/>
    <x v="5"/>
  </r>
  <r>
    <x v="0"/>
    <x v="17"/>
    <x v="5"/>
    <x v="236"/>
    <x v="10"/>
    <x v="1"/>
    <n v="108"/>
    <x v="115"/>
    <x v="5"/>
  </r>
  <r>
    <x v="0"/>
    <x v="17"/>
    <x v="5"/>
    <x v="242"/>
    <x v="11"/>
    <x v="2"/>
    <n v="88"/>
    <x v="3"/>
    <x v="5"/>
  </r>
  <r>
    <x v="0"/>
    <x v="17"/>
    <x v="5"/>
    <x v="152"/>
    <x v="11"/>
    <x v="0"/>
    <n v="70"/>
    <x v="108"/>
    <x v="5"/>
  </r>
  <r>
    <x v="0"/>
    <x v="17"/>
    <x v="5"/>
    <x v="162"/>
    <x v="12"/>
    <x v="0"/>
    <n v="93"/>
    <x v="91"/>
    <x v="5"/>
  </r>
  <r>
    <x v="0"/>
    <x v="17"/>
    <x v="5"/>
    <x v="237"/>
    <x v="13"/>
    <x v="1"/>
    <n v="88"/>
    <x v="3"/>
    <x v="5"/>
  </r>
  <r>
    <x v="0"/>
    <x v="17"/>
    <x v="5"/>
    <x v="238"/>
    <x v="13"/>
    <x v="2"/>
    <n v="107"/>
    <x v="2"/>
    <x v="5"/>
  </r>
  <r>
    <x v="0"/>
    <x v="17"/>
    <x v="5"/>
    <x v="225"/>
    <x v="15"/>
    <x v="4"/>
    <n v="88"/>
    <x v="16"/>
    <x v="5"/>
  </r>
  <r>
    <x v="0"/>
    <x v="17"/>
    <x v="5"/>
    <x v="207"/>
    <x v="15"/>
    <x v="4"/>
    <n v="92"/>
    <x v="80"/>
    <x v="5"/>
  </r>
  <r>
    <x v="0"/>
    <x v="17"/>
    <x v="5"/>
    <x v="227"/>
    <x v="2"/>
    <x v="4"/>
    <n v="84"/>
    <x v="94"/>
    <x v="5"/>
  </r>
  <r>
    <x v="0"/>
    <x v="17"/>
    <x v="5"/>
    <x v="231"/>
    <x v="14"/>
    <x v="4"/>
    <n v="54"/>
    <x v="73"/>
    <x v="5"/>
  </r>
  <r>
    <x v="0"/>
    <x v="18"/>
    <x v="5"/>
    <x v="194"/>
    <x v="1"/>
    <x v="1"/>
    <n v="83"/>
    <x v="64"/>
    <x v="5"/>
  </r>
  <r>
    <x v="0"/>
    <x v="18"/>
    <x v="5"/>
    <x v="207"/>
    <x v="15"/>
    <x v="0"/>
    <n v="88"/>
    <x v="100"/>
    <x v="5"/>
  </r>
  <r>
    <x v="0"/>
    <x v="18"/>
    <x v="5"/>
    <x v="34"/>
    <x v="15"/>
    <x v="1"/>
    <n v="84"/>
    <x v="11"/>
    <x v="5"/>
  </r>
  <r>
    <x v="0"/>
    <x v="18"/>
    <x v="5"/>
    <x v="226"/>
    <x v="2"/>
    <x v="2"/>
    <n v="78"/>
    <x v="9"/>
    <x v="5"/>
  </r>
  <r>
    <x v="0"/>
    <x v="18"/>
    <x v="5"/>
    <x v="227"/>
    <x v="2"/>
    <x v="1"/>
    <n v="83"/>
    <x v="55"/>
    <x v="5"/>
  </r>
  <r>
    <x v="0"/>
    <x v="18"/>
    <x v="5"/>
    <x v="228"/>
    <x v="17"/>
    <x v="3"/>
    <n v="94"/>
    <x v="67"/>
    <x v="5"/>
  </r>
  <r>
    <x v="0"/>
    <x v="18"/>
    <x v="5"/>
    <x v="139"/>
    <x v="16"/>
    <x v="2"/>
    <n v="90"/>
    <x v="99"/>
    <x v="5"/>
  </r>
  <r>
    <x v="0"/>
    <x v="18"/>
    <x v="5"/>
    <x v="245"/>
    <x v="4"/>
    <x v="0"/>
    <n v="89"/>
    <x v="94"/>
    <x v="5"/>
  </r>
  <r>
    <x v="0"/>
    <x v="18"/>
    <x v="5"/>
    <x v="232"/>
    <x v="5"/>
    <x v="2"/>
    <n v="86"/>
    <x v="23"/>
    <x v="5"/>
  </r>
  <r>
    <x v="0"/>
    <x v="18"/>
    <x v="5"/>
    <x v="233"/>
    <x v="5"/>
    <x v="1"/>
    <n v="120"/>
    <x v="69"/>
    <x v="5"/>
  </r>
  <r>
    <x v="0"/>
    <x v="18"/>
    <x v="5"/>
    <x v="248"/>
    <x v="6"/>
    <x v="1"/>
    <n v="91"/>
    <x v="53"/>
    <x v="5"/>
  </r>
  <r>
    <x v="0"/>
    <x v="18"/>
    <x v="5"/>
    <x v="241"/>
    <x v="6"/>
    <x v="1"/>
    <n v="83"/>
    <x v="79"/>
    <x v="5"/>
  </r>
  <r>
    <x v="0"/>
    <x v="18"/>
    <x v="5"/>
    <x v="128"/>
    <x v="7"/>
    <x v="0"/>
    <n v="88"/>
    <x v="19"/>
    <x v="5"/>
  </r>
  <r>
    <x v="0"/>
    <x v="18"/>
    <x v="5"/>
    <x v="236"/>
    <x v="10"/>
    <x v="1"/>
    <n v="112"/>
    <x v="101"/>
    <x v="5"/>
  </r>
  <r>
    <x v="0"/>
    <x v="18"/>
    <x v="5"/>
    <x v="242"/>
    <x v="11"/>
    <x v="2"/>
    <n v="88"/>
    <x v="102"/>
    <x v="5"/>
  </r>
  <r>
    <x v="0"/>
    <x v="18"/>
    <x v="5"/>
    <x v="162"/>
    <x v="12"/>
    <x v="0"/>
    <n v="87"/>
    <x v="51"/>
    <x v="5"/>
  </r>
  <r>
    <x v="0"/>
    <x v="18"/>
    <x v="5"/>
    <x v="49"/>
    <x v="12"/>
    <x v="0"/>
    <n v="84"/>
    <x v="57"/>
    <x v="5"/>
  </r>
  <r>
    <x v="0"/>
    <x v="18"/>
    <x v="5"/>
    <x v="238"/>
    <x v="13"/>
    <x v="2"/>
    <n v="100"/>
    <x v="69"/>
    <x v="5"/>
  </r>
  <r>
    <x v="0"/>
    <x v="18"/>
    <x v="5"/>
    <x v="225"/>
    <x v="15"/>
    <x v="4"/>
    <n v="88"/>
    <x v="16"/>
    <x v="5"/>
  </r>
  <r>
    <x v="0"/>
    <x v="18"/>
    <x v="5"/>
    <x v="29"/>
    <x v="16"/>
    <x v="4"/>
    <n v="95"/>
    <x v="125"/>
    <x v="5"/>
  </r>
  <r>
    <x v="0"/>
    <x v="18"/>
    <x v="5"/>
    <x v="235"/>
    <x v="6"/>
    <x v="4"/>
    <n v="96"/>
    <x v="16"/>
    <x v="5"/>
  </r>
  <r>
    <x v="0"/>
    <x v="18"/>
    <x v="5"/>
    <x v="237"/>
    <x v="13"/>
    <x v="4"/>
    <n v="88"/>
    <x v="16"/>
    <x v="5"/>
  </r>
  <r>
    <x v="0"/>
    <x v="19"/>
    <x v="5"/>
    <x v="194"/>
    <x v="1"/>
    <x v="1"/>
    <n v="85"/>
    <x v="60"/>
    <x v="5"/>
  </r>
  <r>
    <x v="0"/>
    <x v="19"/>
    <x v="5"/>
    <x v="207"/>
    <x v="15"/>
    <x v="0"/>
    <n v="87"/>
    <x v="72"/>
    <x v="5"/>
  </r>
  <r>
    <x v="0"/>
    <x v="19"/>
    <x v="5"/>
    <x v="226"/>
    <x v="2"/>
    <x v="2"/>
    <n v="73"/>
    <x v="24"/>
    <x v="5"/>
  </r>
  <r>
    <x v="0"/>
    <x v="19"/>
    <x v="5"/>
    <x v="2"/>
    <x v="2"/>
    <x v="1"/>
    <n v="100"/>
    <x v="53"/>
    <x v="5"/>
  </r>
  <r>
    <x v="0"/>
    <x v="19"/>
    <x v="5"/>
    <x v="227"/>
    <x v="2"/>
    <x v="1"/>
    <n v="79"/>
    <x v="13"/>
    <x v="5"/>
  </r>
  <r>
    <x v="0"/>
    <x v="19"/>
    <x v="5"/>
    <x v="228"/>
    <x v="17"/>
    <x v="3"/>
    <n v="91"/>
    <x v="64"/>
    <x v="5"/>
  </r>
  <r>
    <x v="0"/>
    <x v="19"/>
    <x v="5"/>
    <x v="139"/>
    <x v="16"/>
    <x v="2"/>
    <n v="92"/>
    <x v="94"/>
    <x v="5"/>
  </r>
  <r>
    <x v="0"/>
    <x v="19"/>
    <x v="5"/>
    <x v="245"/>
    <x v="4"/>
    <x v="0"/>
    <n v="88"/>
    <x v="69"/>
    <x v="5"/>
  </r>
  <r>
    <x v="0"/>
    <x v="19"/>
    <x v="5"/>
    <x v="232"/>
    <x v="5"/>
    <x v="2"/>
    <n v="84"/>
    <x v="55"/>
    <x v="5"/>
  </r>
  <r>
    <x v="0"/>
    <x v="19"/>
    <x v="5"/>
    <x v="233"/>
    <x v="5"/>
    <x v="1"/>
    <n v="113"/>
    <x v="35"/>
    <x v="5"/>
  </r>
  <r>
    <x v="0"/>
    <x v="19"/>
    <x v="5"/>
    <x v="248"/>
    <x v="6"/>
    <x v="1"/>
    <n v="103"/>
    <x v="35"/>
    <x v="5"/>
  </r>
  <r>
    <x v="0"/>
    <x v="19"/>
    <x v="5"/>
    <x v="241"/>
    <x v="6"/>
    <x v="1"/>
    <n v="83"/>
    <x v="33"/>
    <x v="5"/>
  </r>
  <r>
    <x v="0"/>
    <x v="19"/>
    <x v="5"/>
    <x v="128"/>
    <x v="7"/>
    <x v="0"/>
    <n v="80"/>
    <x v="11"/>
    <x v="5"/>
  </r>
  <r>
    <x v="0"/>
    <x v="19"/>
    <x v="5"/>
    <x v="236"/>
    <x v="10"/>
    <x v="1"/>
    <n v="111"/>
    <x v="15"/>
    <x v="5"/>
  </r>
  <r>
    <x v="0"/>
    <x v="19"/>
    <x v="5"/>
    <x v="242"/>
    <x v="11"/>
    <x v="2"/>
    <n v="93"/>
    <x v="69"/>
    <x v="5"/>
  </r>
  <r>
    <x v="0"/>
    <x v="19"/>
    <x v="5"/>
    <x v="49"/>
    <x v="12"/>
    <x v="0"/>
    <n v="85"/>
    <x v="21"/>
    <x v="5"/>
  </r>
  <r>
    <x v="0"/>
    <x v="19"/>
    <x v="5"/>
    <x v="162"/>
    <x v="12"/>
    <x v="0"/>
    <n v="84"/>
    <x v="35"/>
    <x v="5"/>
  </r>
  <r>
    <x v="0"/>
    <x v="19"/>
    <x v="5"/>
    <x v="238"/>
    <x v="13"/>
    <x v="2"/>
    <n v="97"/>
    <x v="57"/>
    <x v="5"/>
  </r>
  <r>
    <x v="0"/>
    <x v="19"/>
    <x v="5"/>
    <x v="225"/>
    <x v="15"/>
    <x v="4"/>
    <n v="88"/>
    <x v="16"/>
    <x v="5"/>
  </r>
  <r>
    <x v="0"/>
    <x v="19"/>
    <x v="5"/>
    <x v="34"/>
    <x v="15"/>
    <x v="4"/>
    <n v="86"/>
    <x v="35"/>
    <x v="5"/>
  </r>
  <r>
    <x v="0"/>
    <x v="19"/>
    <x v="5"/>
    <x v="235"/>
    <x v="6"/>
    <x v="4"/>
    <n v="96"/>
    <x v="16"/>
    <x v="5"/>
  </r>
  <r>
    <x v="0"/>
    <x v="19"/>
    <x v="5"/>
    <x v="237"/>
    <x v="13"/>
    <x v="4"/>
    <n v="88"/>
    <x v="16"/>
    <x v="5"/>
  </r>
  <r>
    <x v="0"/>
    <x v="20"/>
    <x v="5"/>
    <x v="194"/>
    <x v="1"/>
    <x v="1"/>
    <n v="85"/>
    <x v="94"/>
    <x v="5"/>
  </r>
  <r>
    <x v="0"/>
    <x v="20"/>
    <x v="5"/>
    <x v="207"/>
    <x v="15"/>
    <x v="0"/>
    <n v="85"/>
    <x v="116"/>
    <x v="5"/>
  </r>
  <r>
    <x v="0"/>
    <x v="20"/>
    <x v="5"/>
    <x v="226"/>
    <x v="2"/>
    <x v="2"/>
    <n v="71"/>
    <x v="83"/>
    <x v="5"/>
  </r>
  <r>
    <x v="0"/>
    <x v="20"/>
    <x v="5"/>
    <x v="2"/>
    <x v="2"/>
    <x v="1"/>
    <n v="106"/>
    <x v="12"/>
    <x v="5"/>
  </r>
  <r>
    <x v="0"/>
    <x v="20"/>
    <x v="5"/>
    <x v="227"/>
    <x v="2"/>
    <x v="1"/>
    <n v="69"/>
    <x v="96"/>
    <x v="5"/>
  </r>
  <r>
    <x v="0"/>
    <x v="20"/>
    <x v="5"/>
    <x v="228"/>
    <x v="17"/>
    <x v="3"/>
    <n v="106"/>
    <x v="76"/>
    <x v="5"/>
  </r>
  <r>
    <x v="0"/>
    <x v="20"/>
    <x v="5"/>
    <x v="139"/>
    <x v="16"/>
    <x v="2"/>
    <n v="97"/>
    <x v="57"/>
    <x v="5"/>
  </r>
  <r>
    <x v="0"/>
    <x v="20"/>
    <x v="5"/>
    <x v="245"/>
    <x v="4"/>
    <x v="0"/>
    <n v="95"/>
    <x v="80"/>
    <x v="5"/>
  </r>
  <r>
    <x v="0"/>
    <x v="20"/>
    <x v="5"/>
    <x v="232"/>
    <x v="5"/>
    <x v="2"/>
    <n v="81"/>
    <x v="7"/>
    <x v="5"/>
  </r>
  <r>
    <x v="0"/>
    <x v="20"/>
    <x v="5"/>
    <x v="233"/>
    <x v="5"/>
    <x v="1"/>
    <n v="101"/>
    <x v="55"/>
    <x v="5"/>
  </r>
  <r>
    <x v="0"/>
    <x v="20"/>
    <x v="5"/>
    <x v="235"/>
    <x v="6"/>
    <x v="0"/>
    <n v="103"/>
    <x v="63"/>
    <x v="5"/>
  </r>
  <r>
    <x v="0"/>
    <x v="20"/>
    <x v="5"/>
    <x v="248"/>
    <x v="6"/>
    <x v="1"/>
    <n v="99"/>
    <x v="83"/>
    <x v="5"/>
  </r>
  <r>
    <x v="0"/>
    <x v="20"/>
    <x v="5"/>
    <x v="128"/>
    <x v="7"/>
    <x v="0"/>
    <n v="85"/>
    <x v="95"/>
    <x v="5"/>
  </r>
  <r>
    <x v="0"/>
    <x v="20"/>
    <x v="5"/>
    <x v="236"/>
    <x v="10"/>
    <x v="1"/>
    <n v="118"/>
    <x v="31"/>
    <x v="5"/>
  </r>
  <r>
    <x v="0"/>
    <x v="20"/>
    <x v="5"/>
    <x v="242"/>
    <x v="11"/>
    <x v="2"/>
    <n v="98"/>
    <x v="47"/>
    <x v="5"/>
  </r>
  <r>
    <x v="0"/>
    <x v="20"/>
    <x v="5"/>
    <x v="162"/>
    <x v="12"/>
    <x v="0"/>
    <n v="89"/>
    <x v="25"/>
    <x v="5"/>
  </r>
  <r>
    <x v="0"/>
    <x v="20"/>
    <x v="5"/>
    <x v="237"/>
    <x v="13"/>
    <x v="1"/>
    <n v="84"/>
    <x v="94"/>
    <x v="5"/>
  </r>
  <r>
    <x v="0"/>
    <x v="20"/>
    <x v="5"/>
    <x v="238"/>
    <x v="13"/>
    <x v="2"/>
    <n v="99"/>
    <x v="4"/>
    <x v="5"/>
  </r>
  <r>
    <x v="0"/>
    <x v="20"/>
    <x v="5"/>
    <x v="225"/>
    <x v="15"/>
    <x v="4"/>
    <n v="88"/>
    <x v="16"/>
    <x v="5"/>
  </r>
  <r>
    <x v="0"/>
    <x v="20"/>
    <x v="5"/>
    <x v="34"/>
    <x v="15"/>
    <x v="4"/>
    <n v="86"/>
    <x v="64"/>
    <x v="5"/>
  </r>
  <r>
    <x v="0"/>
    <x v="20"/>
    <x v="5"/>
    <x v="241"/>
    <x v="6"/>
    <x v="4"/>
    <n v="81"/>
    <x v="83"/>
    <x v="5"/>
  </r>
  <r>
    <x v="0"/>
    <x v="20"/>
    <x v="5"/>
    <x v="49"/>
    <x v="12"/>
    <x v="4"/>
    <n v="99"/>
    <x v="48"/>
    <x v="5"/>
  </r>
  <r>
    <x v="0"/>
    <x v="0"/>
    <x v="6"/>
    <x v="249"/>
    <x v="0"/>
    <x v="2"/>
    <n v="94"/>
    <x v="13"/>
    <x v="6"/>
  </r>
  <r>
    <x v="0"/>
    <x v="0"/>
    <x v="6"/>
    <x v="250"/>
    <x v="0"/>
    <x v="0"/>
    <n v="81"/>
    <x v="91"/>
    <x v="6"/>
  </r>
  <r>
    <x v="0"/>
    <x v="0"/>
    <x v="6"/>
    <x v="143"/>
    <x v="0"/>
    <x v="2"/>
    <n v="79"/>
    <x v="30"/>
    <x v="6"/>
  </r>
  <r>
    <x v="0"/>
    <x v="0"/>
    <x v="6"/>
    <x v="51"/>
    <x v="1"/>
    <x v="2"/>
    <n v="93"/>
    <x v="9"/>
    <x v="6"/>
  </r>
  <r>
    <x v="0"/>
    <x v="0"/>
    <x v="6"/>
    <x v="251"/>
    <x v="1"/>
    <x v="0"/>
    <n v="83"/>
    <x v="29"/>
    <x v="6"/>
  </r>
  <r>
    <x v="0"/>
    <x v="0"/>
    <x v="6"/>
    <x v="252"/>
    <x v="1"/>
    <x v="1"/>
    <n v="99"/>
    <x v="20"/>
    <x v="6"/>
  </r>
  <r>
    <x v="0"/>
    <x v="0"/>
    <x v="6"/>
    <x v="253"/>
    <x v="2"/>
    <x v="1"/>
    <n v="110"/>
    <x v="27"/>
    <x v="6"/>
  </r>
  <r>
    <x v="0"/>
    <x v="0"/>
    <x v="6"/>
    <x v="254"/>
    <x v="3"/>
    <x v="1"/>
    <n v="102"/>
    <x v="14"/>
    <x v="6"/>
  </r>
  <r>
    <x v="0"/>
    <x v="0"/>
    <x v="6"/>
    <x v="216"/>
    <x v="4"/>
    <x v="2"/>
    <n v="77"/>
    <x v="21"/>
    <x v="6"/>
  </r>
  <r>
    <x v="0"/>
    <x v="0"/>
    <x v="6"/>
    <x v="255"/>
    <x v="4"/>
    <x v="1"/>
    <n v="105"/>
    <x v="62"/>
    <x v="6"/>
  </r>
  <r>
    <x v="0"/>
    <x v="0"/>
    <x v="6"/>
    <x v="256"/>
    <x v="8"/>
    <x v="1"/>
    <n v="93"/>
    <x v="38"/>
    <x v="6"/>
  </r>
  <r>
    <x v="0"/>
    <x v="0"/>
    <x v="6"/>
    <x v="257"/>
    <x v="10"/>
    <x v="0"/>
    <n v="88"/>
    <x v="102"/>
    <x v="6"/>
  </r>
  <r>
    <x v="0"/>
    <x v="0"/>
    <x v="6"/>
    <x v="258"/>
    <x v="12"/>
    <x v="3"/>
    <n v="71"/>
    <x v="13"/>
    <x v="6"/>
  </r>
  <r>
    <x v="0"/>
    <x v="0"/>
    <x v="6"/>
    <x v="259"/>
    <x v="12"/>
    <x v="1"/>
    <n v="112"/>
    <x v="40"/>
    <x v="6"/>
  </r>
  <r>
    <x v="0"/>
    <x v="0"/>
    <x v="6"/>
    <x v="99"/>
    <x v="12"/>
    <x v="2"/>
    <n v="110"/>
    <x v="152"/>
    <x v="6"/>
  </r>
  <r>
    <x v="0"/>
    <x v="0"/>
    <x v="6"/>
    <x v="49"/>
    <x v="12"/>
    <x v="0"/>
    <n v="76"/>
    <x v="85"/>
    <x v="6"/>
  </r>
  <r>
    <x v="0"/>
    <x v="0"/>
    <x v="6"/>
    <x v="260"/>
    <x v="13"/>
    <x v="1"/>
    <n v="104"/>
    <x v="18"/>
    <x v="6"/>
  </r>
  <r>
    <x v="0"/>
    <x v="0"/>
    <x v="6"/>
    <x v="5"/>
    <x v="13"/>
    <x v="0"/>
    <n v="103"/>
    <x v="164"/>
    <x v="6"/>
  </r>
  <r>
    <x v="0"/>
    <x v="0"/>
    <x v="6"/>
    <x v="261"/>
    <x v="2"/>
    <x v="4"/>
    <n v="53"/>
    <x v="21"/>
    <x v="6"/>
  </r>
  <r>
    <x v="0"/>
    <x v="0"/>
    <x v="6"/>
    <x v="145"/>
    <x v="5"/>
    <x v="4"/>
    <n v="87"/>
    <x v="16"/>
    <x v="6"/>
  </r>
  <r>
    <x v="0"/>
    <x v="0"/>
    <x v="6"/>
    <x v="40"/>
    <x v="7"/>
    <x v="4"/>
    <n v="61"/>
    <x v="16"/>
    <x v="6"/>
  </r>
  <r>
    <x v="0"/>
    <x v="0"/>
    <x v="6"/>
    <x v="262"/>
    <x v="11"/>
    <x v="4"/>
    <n v="80"/>
    <x v="86"/>
    <x v="6"/>
  </r>
  <r>
    <x v="0"/>
    <x v="1"/>
    <x v="6"/>
    <x v="249"/>
    <x v="0"/>
    <x v="2"/>
    <n v="89"/>
    <x v="6"/>
    <x v="6"/>
  </r>
  <r>
    <x v="0"/>
    <x v="1"/>
    <x v="6"/>
    <x v="250"/>
    <x v="0"/>
    <x v="0"/>
    <n v="89"/>
    <x v="134"/>
    <x v="6"/>
  </r>
  <r>
    <x v="0"/>
    <x v="1"/>
    <x v="6"/>
    <x v="143"/>
    <x v="0"/>
    <x v="2"/>
    <n v="78"/>
    <x v="102"/>
    <x v="6"/>
  </r>
  <r>
    <x v="0"/>
    <x v="1"/>
    <x v="6"/>
    <x v="51"/>
    <x v="1"/>
    <x v="2"/>
    <n v="85"/>
    <x v="28"/>
    <x v="6"/>
  </r>
  <r>
    <x v="0"/>
    <x v="1"/>
    <x v="6"/>
    <x v="251"/>
    <x v="1"/>
    <x v="0"/>
    <n v="79"/>
    <x v="61"/>
    <x v="6"/>
  </r>
  <r>
    <x v="0"/>
    <x v="1"/>
    <x v="6"/>
    <x v="252"/>
    <x v="1"/>
    <x v="1"/>
    <n v="104"/>
    <x v="123"/>
    <x v="6"/>
  </r>
  <r>
    <x v="0"/>
    <x v="1"/>
    <x v="6"/>
    <x v="253"/>
    <x v="2"/>
    <x v="1"/>
    <n v="111"/>
    <x v="47"/>
    <x v="6"/>
  </r>
  <r>
    <x v="0"/>
    <x v="1"/>
    <x v="6"/>
    <x v="254"/>
    <x v="3"/>
    <x v="1"/>
    <n v="102"/>
    <x v="99"/>
    <x v="6"/>
  </r>
  <r>
    <x v="0"/>
    <x v="1"/>
    <x v="6"/>
    <x v="216"/>
    <x v="4"/>
    <x v="2"/>
    <n v="72"/>
    <x v="86"/>
    <x v="6"/>
  </r>
  <r>
    <x v="0"/>
    <x v="1"/>
    <x v="6"/>
    <x v="255"/>
    <x v="4"/>
    <x v="1"/>
    <n v="99"/>
    <x v="55"/>
    <x v="6"/>
  </r>
  <r>
    <x v="0"/>
    <x v="1"/>
    <x v="6"/>
    <x v="256"/>
    <x v="8"/>
    <x v="1"/>
    <n v="92"/>
    <x v="85"/>
    <x v="6"/>
  </r>
  <r>
    <x v="0"/>
    <x v="1"/>
    <x v="6"/>
    <x v="257"/>
    <x v="10"/>
    <x v="0"/>
    <n v="86"/>
    <x v="51"/>
    <x v="6"/>
  </r>
  <r>
    <x v="0"/>
    <x v="1"/>
    <x v="6"/>
    <x v="258"/>
    <x v="12"/>
    <x v="3"/>
    <n v="75"/>
    <x v="31"/>
    <x v="6"/>
  </r>
  <r>
    <x v="0"/>
    <x v="1"/>
    <x v="6"/>
    <x v="259"/>
    <x v="12"/>
    <x v="1"/>
    <n v="108"/>
    <x v="96"/>
    <x v="6"/>
  </r>
  <r>
    <x v="0"/>
    <x v="1"/>
    <x v="6"/>
    <x v="99"/>
    <x v="12"/>
    <x v="2"/>
    <n v="105"/>
    <x v="96"/>
    <x v="6"/>
  </r>
  <r>
    <x v="0"/>
    <x v="1"/>
    <x v="6"/>
    <x v="49"/>
    <x v="12"/>
    <x v="0"/>
    <n v="70"/>
    <x v="110"/>
    <x v="6"/>
  </r>
  <r>
    <x v="0"/>
    <x v="1"/>
    <x v="6"/>
    <x v="260"/>
    <x v="13"/>
    <x v="1"/>
    <n v="105"/>
    <x v="32"/>
    <x v="6"/>
  </r>
  <r>
    <x v="0"/>
    <x v="1"/>
    <x v="6"/>
    <x v="5"/>
    <x v="13"/>
    <x v="0"/>
    <n v="100"/>
    <x v="102"/>
    <x v="6"/>
  </r>
  <r>
    <x v="0"/>
    <x v="1"/>
    <x v="6"/>
    <x v="261"/>
    <x v="2"/>
    <x v="4"/>
    <n v="54"/>
    <x v="88"/>
    <x v="6"/>
  </r>
  <r>
    <x v="0"/>
    <x v="1"/>
    <x v="6"/>
    <x v="145"/>
    <x v="5"/>
    <x v="4"/>
    <n v="84"/>
    <x v="16"/>
    <x v="6"/>
  </r>
  <r>
    <x v="0"/>
    <x v="1"/>
    <x v="6"/>
    <x v="263"/>
    <x v="6"/>
    <x v="4"/>
    <n v="86"/>
    <x v="37"/>
    <x v="6"/>
  </r>
  <r>
    <x v="0"/>
    <x v="1"/>
    <x v="6"/>
    <x v="40"/>
    <x v="7"/>
    <x v="4"/>
    <n v="73"/>
    <x v="64"/>
    <x v="6"/>
  </r>
  <r>
    <x v="0"/>
    <x v="2"/>
    <x v="6"/>
    <x v="249"/>
    <x v="0"/>
    <x v="2"/>
    <n v="88"/>
    <x v="24"/>
    <x v="6"/>
  </r>
  <r>
    <x v="0"/>
    <x v="2"/>
    <x v="6"/>
    <x v="250"/>
    <x v="0"/>
    <x v="0"/>
    <n v="83"/>
    <x v="44"/>
    <x v="6"/>
  </r>
  <r>
    <x v="0"/>
    <x v="2"/>
    <x v="6"/>
    <x v="264"/>
    <x v="0"/>
    <x v="0"/>
    <n v="71"/>
    <x v="82"/>
    <x v="6"/>
  </r>
  <r>
    <x v="0"/>
    <x v="2"/>
    <x v="6"/>
    <x v="252"/>
    <x v="1"/>
    <x v="1"/>
    <n v="109"/>
    <x v="107"/>
    <x v="6"/>
  </r>
  <r>
    <x v="0"/>
    <x v="2"/>
    <x v="6"/>
    <x v="51"/>
    <x v="1"/>
    <x v="2"/>
    <n v="81"/>
    <x v="33"/>
    <x v="6"/>
  </r>
  <r>
    <x v="0"/>
    <x v="2"/>
    <x v="6"/>
    <x v="253"/>
    <x v="2"/>
    <x v="1"/>
    <n v="116"/>
    <x v="38"/>
    <x v="6"/>
  </r>
  <r>
    <x v="0"/>
    <x v="2"/>
    <x v="6"/>
    <x v="254"/>
    <x v="3"/>
    <x v="1"/>
    <n v="101"/>
    <x v="47"/>
    <x v="6"/>
  </r>
  <r>
    <x v="0"/>
    <x v="2"/>
    <x v="6"/>
    <x v="216"/>
    <x v="4"/>
    <x v="2"/>
    <n v="74"/>
    <x v="52"/>
    <x v="6"/>
  </r>
  <r>
    <x v="0"/>
    <x v="2"/>
    <x v="6"/>
    <x v="255"/>
    <x v="4"/>
    <x v="1"/>
    <n v="95"/>
    <x v="43"/>
    <x v="6"/>
  </r>
  <r>
    <x v="0"/>
    <x v="2"/>
    <x v="6"/>
    <x v="265"/>
    <x v="14"/>
    <x v="2"/>
    <n v="83"/>
    <x v="0"/>
    <x v="6"/>
  </r>
  <r>
    <x v="0"/>
    <x v="2"/>
    <x v="6"/>
    <x v="256"/>
    <x v="8"/>
    <x v="1"/>
    <n v="99"/>
    <x v="107"/>
    <x v="6"/>
  </r>
  <r>
    <x v="0"/>
    <x v="2"/>
    <x v="6"/>
    <x v="257"/>
    <x v="10"/>
    <x v="0"/>
    <n v="83"/>
    <x v="6"/>
    <x v="6"/>
  </r>
  <r>
    <x v="0"/>
    <x v="2"/>
    <x v="6"/>
    <x v="258"/>
    <x v="12"/>
    <x v="3"/>
    <n v="77"/>
    <x v="4"/>
    <x v="6"/>
  </r>
  <r>
    <x v="0"/>
    <x v="2"/>
    <x v="6"/>
    <x v="259"/>
    <x v="12"/>
    <x v="1"/>
    <n v="107"/>
    <x v="64"/>
    <x v="6"/>
  </r>
  <r>
    <x v="0"/>
    <x v="2"/>
    <x v="6"/>
    <x v="99"/>
    <x v="12"/>
    <x v="2"/>
    <n v="103"/>
    <x v="33"/>
    <x v="6"/>
  </r>
  <r>
    <x v="0"/>
    <x v="2"/>
    <x v="6"/>
    <x v="266"/>
    <x v="12"/>
    <x v="0"/>
    <n v="79"/>
    <x v="32"/>
    <x v="6"/>
  </r>
  <r>
    <x v="0"/>
    <x v="2"/>
    <x v="6"/>
    <x v="260"/>
    <x v="13"/>
    <x v="1"/>
    <n v="97"/>
    <x v="82"/>
    <x v="6"/>
  </r>
  <r>
    <x v="0"/>
    <x v="2"/>
    <x v="6"/>
    <x v="5"/>
    <x v="13"/>
    <x v="0"/>
    <n v="94"/>
    <x v="77"/>
    <x v="6"/>
  </r>
  <r>
    <x v="0"/>
    <x v="2"/>
    <x v="6"/>
    <x v="261"/>
    <x v="2"/>
    <x v="4"/>
    <n v="63"/>
    <x v="60"/>
    <x v="6"/>
  </r>
  <r>
    <x v="0"/>
    <x v="2"/>
    <x v="6"/>
    <x v="145"/>
    <x v="5"/>
    <x v="4"/>
    <n v="85"/>
    <x v="16"/>
    <x v="6"/>
  </r>
  <r>
    <x v="0"/>
    <x v="2"/>
    <x v="6"/>
    <x v="263"/>
    <x v="6"/>
    <x v="4"/>
    <n v="90"/>
    <x v="12"/>
    <x v="6"/>
  </r>
  <r>
    <x v="0"/>
    <x v="2"/>
    <x v="6"/>
    <x v="40"/>
    <x v="7"/>
    <x v="4"/>
    <n v="86"/>
    <x v="65"/>
    <x v="6"/>
  </r>
  <r>
    <x v="0"/>
    <x v="3"/>
    <x v="6"/>
    <x v="249"/>
    <x v="0"/>
    <x v="2"/>
    <n v="83"/>
    <x v="39"/>
    <x v="6"/>
  </r>
  <r>
    <x v="0"/>
    <x v="3"/>
    <x v="6"/>
    <x v="250"/>
    <x v="0"/>
    <x v="0"/>
    <n v="80"/>
    <x v="94"/>
    <x v="6"/>
  </r>
  <r>
    <x v="0"/>
    <x v="3"/>
    <x v="6"/>
    <x v="264"/>
    <x v="0"/>
    <x v="0"/>
    <n v="66"/>
    <x v="88"/>
    <x v="6"/>
  </r>
  <r>
    <x v="0"/>
    <x v="3"/>
    <x v="6"/>
    <x v="252"/>
    <x v="1"/>
    <x v="1"/>
    <n v="110"/>
    <x v="56"/>
    <x v="6"/>
  </r>
  <r>
    <x v="0"/>
    <x v="3"/>
    <x v="6"/>
    <x v="51"/>
    <x v="1"/>
    <x v="2"/>
    <n v="74"/>
    <x v="29"/>
    <x v="6"/>
  </r>
  <r>
    <x v="0"/>
    <x v="3"/>
    <x v="6"/>
    <x v="261"/>
    <x v="2"/>
    <x v="2"/>
    <n v="67"/>
    <x v="69"/>
    <x v="6"/>
  </r>
  <r>
    <x v="0"/>
    <x v="3"/>
    <x v="6"/>
    <x v="253"/>
    <x v="2"/>
    <x v="1"/>
    <n v="110"/>
    <x v="49"/>
    <x v="6"/>
  </r>
  <r>
    <x v="0"/>
    <x v="3"/>
    <x v="6"/>
    <x v="254"/>
    <x v="3"/>
    <x v="1"/>
    <n v="94"/>
    <x v="17"/>
    <x v="6"/>
  </r>
  <r>
    <x v="0"/>
    <x v="3"/>
    <x v="6"/>
    <x v="216"/>
    <x v="4"/>
    <x v="2"/>
    <n v="69"/>
    <x v="28"/>
    <x v="6"/>
  </r>
  <r>
    <x v="0"/>
    <x v="3"/>
    <x v="6"/>
    <x v="255"/>
    <x v="4"/>
    <x v="1"/>
    <n v="91"/>
    <x v="1"/>
    <x v="6"/>
  </r>
  <r>
    <x v="0"/>
    <x v="3"/>
    <x v="6"/>
    <x v="256"/>
    <x v="8"/>
    <x v="1"/>
    <n v="102"/>
    <x v="65"/>
    <x v="6"/>
  </r>
  <r>
    <x v="0"/>
    <x v="3"/>
    <x v="6"/>
    <x v="257"/>
    <x v="10"/>
    <x v="0"/>
    <n v="90"/>
    <x v="90"/>
    <x v="6"/>
  </r>
  <r>
    <x v="0"/>
    <x v="3"/>
    <x v="6"/>
    <x v="258"/>
    <x v="12"/>
    <x v="3"/>
    <n v="81"/>
    <x v="72"/>
    <x v="6"/>
  </r>
  <r>
    <x v="0"/>
    <x v="3"/>
    <x v="6"/>
    <x v="259"/>
    <x v="12"/>
    <x v="1"/>
    <n v="103"/>
    <x v="21"/>
    <x v="6"/>
  </r>
  <r>
    <x v="0"/>
    <x v="3"/>
    <x v="6"/>
    <x v="99"/>
    <x v="12"/>
    <x v="2"/>
    <n v="106"/>
    <x v="53"/>
    <x v="6"/>
  </r>
  <r>
    <x v="0"/>
    <x v="3"/>
    <x v="6"/>
    <x v="266"/>
    <x v="12"/>
    <x v="0"/>
    <n v="90"/>
    <x v="101"/>
    <x v="6"/>
  </r>
  <r>
    <x v="0"/>
    <x v="3"/>
    <x v="6"/>
    <x v="260"/>
    <x v="13"/>
    <x v="1"/>
    <n v="92"/>
    <x v="17"/>
    <x v="6"/>
  </r>
  <r>
    <x v="0"/>
    <x v="3"/>
    <x v="6"/>
    <x v="5"/>
    <x v="13"/>
    <x v="0"/>
    <n v="97"/>
    <x v="72"/>
    <x v="6"/>
  </r>
  <r>
    <x v="0"/>
    <x v="3"/>
    <x v="6"/>
    <x v="265"/>
    <x v="14"/>
    <x v="4"/>
    <n v="84"/>
    <x v="17"/>
    <x v="6"/>
  </r>
  <r>
    <x v="0"/>
    <x v="3"/>
    <x v="6"/>
    <x v="145"/>
    <x v="5"/>
    <x v="4"/>
    <n v="83"/>
    <x v="16"/>
    <x v="6"/>
  </r>
  <r>
    <x v="0"/>
    <x v="3"/>
    <x v="6"/>
    <x v="263"/>
    <x v="6"/>
    <x v="4"/>
    <n v="93"/>
    <x v="4"/>
    <x v="6"/>
  </r>
  <r>
    <x v="0"/>
    <x v="3"/>
    <x v="6"/>
    <x v="40"/>
    <x v="7"/>
    <x v="4"/>
    <n v="76"/>
    <x v="116"/>
    <x v="6"/>
  </r>
  <r>
    <x v="0"/>
    <x v="4"/>
    <x v="6"/>
    <x v="249"/>
    <x v="0"/>
    <x v="2"/>
    <n v="85"/>
    <x v="8"/>
    <x v="6"/>
  </r>
  <r>
    <x v="0"/>
    <x v="4"/>
    <x v="6"/>
    <x v="250"/>
    <x v="0"/>
    <x v="0"/>
    <n v="81"/>
    <x v="25"/>
    <x v="6"/>
  </r>
  <r>
    <x v="0"/>
    <x v="4"/>
    <x v="6"/>
    <x v="252"/>
    <x v="1"/>
    <x v="1"/>
    <n v="107"/>
    <x v="64"/>
    <x v="6"/>
  </r>
  <r>
    <x v="0"/>
    <x v="4"/>
    <x v="6"/>
    <x v="51"/>
    <x v="1"/>
    <x v="2"/>
    <n v="67"/>
    <x v="30"/>
    <x v="6"/>
  </r>
  <r>
    <x v="0"/>
    <x v="4"/>
    <x v="6"/>
    <x v="261"/>
    <x v="2"/>
    <x v="2"/>
    <n v="74"/>
    <x v="25"/>
    <x v="6"/>
  </r>
  <r>
    <x v="0"/>
    <x v="4"/>
    <x v="6"/>
    <x v="253"/>
    <x v="2"/>
    <x v="1"/>
    <n v="109"/>
    <x v="3"/>
    <x v="6"/>
  </r>
  <r>
    <x v="0"/>
    <x v="4"/>
    <x v="6"/>
    <x v="254"/>
    <x v="3"/>
    <x v="1"/>
    <n v="94"/>
    <x v="99"/>
    <x v="6"/>
  </r>
  <r>
    <x v="0"/>
    <x v="4"/>
    <x v="6"/>
    <x v="255"/>
    <x v="4"/>
    <x v="1"/>
    <n v="86"/>
    <x v="52"/>
    <x v="6"/>
  </r>
  <r>
    <x v="0"/>
    <x v="4"/>
    <x v="6"/>
    <x v="265"/>
    <x v="14"/>
    <x v="2"/>
    <n v="87"/>
    <x v="52"/>
    <x v="6"/>
  </r>
  <r>
    <x v="0"/>
    <x v="4"/>
    <x v="6"/>
    <x v="267"/>
    <x v="5"/>
    <x v="0"/>
    <n v="75"/>
    <x v="77"/>
    <x v="6"/>
  </r>
  <r>
    <x v="0"/>
    <x v="4"/>
    <x v="6"/>
    <x v="263"/>
    <x v="6"/>
    <x v="1"/>
    <n v="100"/>
    <x v="90"/>
    <x v="6"/>
  </r>
  <r>
    <x v="0"/>
    <x v="4"/>
    <x v="6"/>
    <x v="256"/>
    <x v="8"/>
    <x v="1"/>
    <n v="101"/>
    <x v="24"/>
    <x v="6"/>
  </r>
  <r>
    <x v="0"/>
    <x v="4"/>
    <x v="6"/>
    <x v="257"/>
    <x v="10"/>
    <x v="0"/>
    <n v="97"/>
    <x v="20"/>
    <x v="6"/>
  </r>
  <r>
    <x v="0"/>
    <x v="4"/>
    <x v="6"/>
    <x v="259"/>
    <x v="12"/>
    <x v="1"/>
    <n v="111"/>
    <x v="22"/>
    <x v="6"/>
  </r>
  <r>
    <x v="0"/>
    <x v="4"/>
    <x v="6"/>
    <x v="258"/>
    <x v="12"/>
    <x v="3"/>
    <n v="76"/>
    <x v="61"/>
    <x v="6"/>
  </r>
  <r>
    <x v="0"/>
    <x v="4"/>
    <x v="6"/>
    <x v="99"/>
    <x v="12"/>
    <x v="2"/>
    <n v="111"/>
    <x v="37"/>
    <x v="6"/>
  </r>
  <r>
    <x v="0"/>
    <x v="4"/>
    <x v="6"/>
    <x v="266"/>
    <x v="12"/>
    <x v="0"/>
    <n v="92"/>
    <x v="1"/>
    <x v="6"/>
  </r>
  <r>
    <x v="0"/>
    <x v="4"/>
    <x v="6"/>
    <x v="5"/>
    <x v="13"/>
    <x v="0"/>
    <n v="93"/>
    <x v="96"/>
    <x v="6"/>
  </r>
  <r>
    <x v="0"/>
    <x v="4"/>
    <x v="6"/>
    <x v="216"/>
    <x v="4"/>
    <x v="4"/>
    <n v="73"/>
    <x v="85"/>
    <x v="6"/>
  </r>
  <r>
    <x v="0"/>
    <x v="4"/>
    <x v="6"/>
    <x v="145"/>
    <x v="5"/>
    <x v="4"/>
    <n v="86"/>
    <x v="16"/>
    <x v="6"/>
  </r>
  <r>
    <x v="0"/>
    <x v="4"/>
    <x v="6"/>
    <x v="40"/>
    <x v="7"/>
    <x v="4"/>
    <n v="71"/>
    <x v="23"/>
    <x v="6"/>
  </r>
  <r>
    <x v="0"/>
    <x v="4"/>
    <x v="6"/>
    <x v="260"/>
    <x v="13"/>
    <x v="4"/>
    <n v="89"/>
    <x v="16"/>
    <x v="6"/>
  </r>
  <r>
    <x v="0"/>
    <x v="5"/>
    <x v="6"/>
    <x v="249"/>
    <x v="0"/>
    <x v="2"/>
    <n v="88"/>
    <x v="11"/>
    <x v="6"/>
  </r>
  <r>
    <x v="0"/>
    <x v="5"/>
    <x v="6"/>
    <x v="250"/>
    <x v="0"/>
    <x v="0"/>
    <n v="77"/>
    <x v="104"/>
    <x v="6"/>
  </r>
  <r>
    <x v="0"/>
    <x v="5"/>
    <x v="6"/>
    <x v="252"/>
    <x v="1"/>
    <x v="1"/>
    <n v="111"/>
    <x v="119"/>
    <x v="6"/>
  </r>
  <r>
    <x v="0"/>
    <x v="5"/>
    <x v="6"/>
    <x v="261"/>
    <x v="2"/>
    <x v="2"/>
    <n v="70"/>
    <x v="28"/>
    <x v="6"/>
  </r>
  <r>
    <x v="0"/>
    <x v="5"/>
    <x v="6"/>
    <x v="253"/>
    <x v="2"/>
    <x v="1"/>
    <n v="98"/>
    <x v="52"/>
    <x v="6"/>
  </r>
  <r>
    <x v="0"/>
    <x v="5"/>
    <x v="6"/>
    <x v="254"/>
    <x v="3"/>
    <x v="1"/>
    <n v="106"/>
    <x v="8"/>
    <x v="6"/>
  </r>
  <r>
    <x v="0"/>
    <x v="5"/>
    <x v="6"/>
    <x v="216"/>
    <x v="4"/>
    <x v="2"/>
    <n v="70"/>
    <x v="74"/>
    <x v="6"/>
  </r>
  <r>
    <x v="0"/>
    <x v="5"/>
    <x v="6"/>
    <x v="255"/>
    <x v="4"/>
    <x v="1"/>
    <n v="85"/>
    <x v="19"/>
    <x v="6"/>
  </r>
  <r>
    <x v="0"/>
    <x v="5"/>
    <x v="6"/>
    <x v="265"/>
    <x v="14"/>
    <x v="2"/>
    <n v="80"/>
    <x v="17"/>
    <x v="6"/>
  </r>
  <r>
    <x v="0"/>
    <x v="5"/>
    <x v="6"/>
    <x v="263"/>
    <x v="6"/>
    <x v="1"/>
    <n v="98"/>
    <x v="99"/>
    <x v="6"/>
  </r>
  <r>
    <x v="0"/>
    <x v="5"/>
    <x v="6"/>
    <x v="256"/>
    <x v="8"/>
    <x v="1"/>
    <n v="99"/>
    <x v="48"/>
    <x v="6"/>
  </r>
  <r>
    <x v="0"/>
    <x v="5"/>
    <x v="6"/>
    <x v="268"/>
    <x v="8"/>
    <x v="0"/>
    <n v="76"/>
    <x v="55"/>
    <x v="6"/>
  </r>
  <r>
    <x v="0"/>
    <x v="5"/>
    <x v="6"/>
    <x v="257"/>
    <x v="10"/>
    <x v="0"/>
    <n v="93"/>
    <x v="29"/>
    <x v="6"/>
  </r>
  <r>
    <x v="0"/>
    <x v="5"/>
    <x v="6"/>
    <x v="259"/>
    <x v="12"/>
    <x v="1"/>
    <n v="110"/>
    <x v="32"/>
    <x v="6"/>
  </r>
  <r>
    <x v="0"/>
    <x v="5"/>
    <x v="6"/>
    <x v="258"/>
    <x v="12"/>
    <x v="3"/>
    <n v="86"/>
    <x v="48"/>
    <x v="6"/>
  </r>
  <r>
    <x v="0"/>
    <x v="5"/>
    <x v="6"/>
    <x v="99"/>
    <x v="12"/>
    <x v="2"/>
    <n v="106"/>
    <x v="90"/>
    <x v="6"/>
  </r>
  <r>
    <x v="0"/>
    <x v="5"/>
    <x v="6"/>
    <x v="266"/>
    <x v="12"/>
    <x v="0"/>
    <n v="95"/>
    <x v="69"/>
    <x v="6"/>
  </r>
  <r>
    <x v="0"/>
    <x v="5"/>
    <x v="6"/>
    <x v="5"/>
    <x v="13"/>
    <x v="0"/>
    <n v="87"/>
    <x v="119"/>
    <x v="6"/>
  </r>
  <r>
    <x v="0"/>
    <x v="5"/>
    <x v="6"/>
    <x v="51"/>
    <x v="1"/>
    <x v="4"/>
    <n v="67"/>
    <x v="16"/>
    <x v="6"/>
  </r>
  <r>
    <x v="0"/>
    <x v="5"/>
    <x v="6"/>
    <x v="50"/>
    <x v="15"/>
    <x v="4"/>
    <n v="65"/>
    <x v="30"/>
    <x v="6"/>
  </r>
  <r>
    <x v="0"/>
    <x v="5"/>
    <x v="6"/>
    <x v="145"/>
    <x v="5"/>
    <x v="4"/>
    <n v="86"/>
    <x v="16"/>
    <x v="6"/>
  </r>
  <r>
    <x v="0"/>
    <x v="5"/>
    <x v="6"/>
    <x v="260"/>
    <x v="13"/>
    <x v="4"/>
    <n v="91"/>
    <x v="25"/>
    <x v="6"/>
  </r>
  <r>
    <x v="0"/>
    <x v="6"/>
    <x v="6"/>
    <x v="249"/>
    <x v="0"/>
    <x v="2"/>
    <n v="95"/>
    <x v="10"/>
    <x v="6"/>
  </r>
  <r>
    <x v="0"/>
    <x v="6"/>
    <x v="6"/>
    <x v="250"/>
    <x v="0"/>
    <x v="0"/>
    <n v="68"/>
    <x v="102"/>
    <x v="6"/>
  </r>
  <r>
    <x v="0"/>
    <x v="6"/>
    <x v="6"/>
    <x v="189"/>
    <x v="1"/>
    <x v="2"/>
    <n v="78"/>
    <x v="9"/>
    <x v="6"/>
  </r>
  <r>
    <x v="0"/>
    <x v="6"/>
    <x v="6"/>
    <x v="252"/>
    <x v="1"/>
    <x v="1"/>
    <n v="108"/>
    <x v="81"/>
    <x v="6"/>
  </r>
  <r>
    <x v="0"/>
    <x v="6"/>
    <x v="6"/>
    <x v="51"/>
    <x v="1"/>
    <x v="2"/>
    <n v="62"/>
    <x v="71"/>
    <x v="6"/>
  </r>
  <r>
    <x v="0"/>
    <x v="6"/>
    <x v="6"/>
    <x v="269"/>
    <x v="2"/>
    <x v="0"/>
    <n v="85"/>
    <x v="86"/>
    <x v="6"/>
  </r>
  <r>
    <x v="0"/>
    <x v="6"/>
    <x v="6"/>
    <x v="254"/>
    <x v="3"/>
    <x v="1"/>
    <n v="104"/>
    <x v="35"/>
    <x v="6"/>
  </r>
  <r>
    <x v="0"/>
    <x v="6"/>
    <x v="6"/>
    <x v="255"/>
    <x v="4"/>
    <x v="1"/>
    <n v="85"/>
    <x v="52"/>
    <x v="6"/>
  </r>
  <r>
    <x v="0"/>
    <x v="6"/>
    <x v="6"/>
    <x v="265"/>
    <x v="14"/>
    <x v="2"/>
    <n v="78"/>
    <x v="42"/>
    <x v="6"/>
  </r>
  <r>
    <x v="0"/>
    <x v="6"/>
    <x v="6"/>
    <x v="145"/>
    <x v="5"/>
    <x v="1"/>
    <n v="82"/>
    <x v="35"/>
    <x v="6"/>
  </r>
  <r>
    <x v="0"/>
    <x v="6"/>
    <x v="6"/>
    <x v="263"/>
    <x v="6"/>
    <x v="1"/>
    <n v="96"/>
    <x v="53"/>
    <x v="6"/>
  </r>
  <r>
    <x v="0"/>
    <x v="6"/>
    <x v="6"/>
    <x v="256"/>
    <x v="8"/>
    <x v="1"/>
    <n v="99"/>
    <x v="83"/>
    <x v="6"/>
  </r>
  <r>
    <x v="0"/>
    <x v="6"/>
    <x v="6"/>
    <x v="257"/>
    <x v="10"/>
    <x v="0"/>
    <n v="98"/>
    <x v="19"/>
    <x v="6"/>
  </r>
  <r>
    <x v="0"/>
    <x v="6"/>
    <x v="6"/>
    <x v="259"/>
    <x v="12"/>
    <x v="1"/>
    <n v="115"/>
    <x v="63"/>
    <x v="6"/>
  </r>
  <r>
    <x v="0"/>
    <x v="6"/>
    <x v="6"/>
    <x v="258"/>
    <x v="12"/>
    <x v="3"/>
    <n v="88"/>
    <x v="18"/>
    <x v="6"/>
  </r>
  <r>
    <x v="0"/>
    <x v="6"/>
    <x v="6"/>
    <x v="99"/>
    <x v="12"/>
    <x v="2"/>
    <n v="111"/>
    <x v="47"/>
    <x v="6"/>
  </r>
  <r>
    <x v="0"/>
    <x v="6"/>
    <x v="6"/>
    <x v="266"/>
    <x v="12"/>
    <x v="0"/>
    <n v="83"/>
    <x v="126"/>
    <x v="6"/>
  </r>
  <r>
    <x v="0"/>
    <x v="6"/>
    <x v="6"/>
    <x v="5"/>
    <x v="13"/>
    <x v="0"/>
    <n v="89"/>
    <x v="67"/>
    <x v="6"/>
  </r>
  <r>
    <x v="0"/>
    <x v="6"/>
    <x v="6"/>
    <x v="251"/>
    <x v="1"/>
    <x v="4"/>
    <n v="82"/>
    <x v="94"/>
    <x v="6"/>
  </r>
  <r>
    <x v="0"/>
    <x v="6"/>
    <x v="6"/>
    <x v="261"/>
    <x v="2"/>
    <x v="4"/>
    <n v="72"/>
    <x v="7"/>
    <x v="6"/>
  </r>
  <r>
    <x v="0"/>
    <x v="6"/>
    <x v="6"/>
    <x v="268"/>
    <x v="8"/>
    <x v="4"/>
    <n v="88"/>
    <x v="60"/>
    <x v="6"/>
  </r>
  <r>
    <x v="0"/>
    <x v="6"/>
    <x v="6"/>
    <x v="260"/>
    <x v="13"/>
    <x v="4"/>
    <n v="84"/>
    <x v="42"/>
    <x v="6"/>
  </r>
  <r>
    <x v="0"/>
    <x v="7"/>
    <x v="6"/>
    <x v="249"/>
    <x v="0"/>
    <x v="2"/>
    <n v="97"/>
    <x v="63"/>
    <x v="6"/>
  </r>
  <r>
    <x v="0"/>
    <x v="7"/>
    <x v="6"/>
    <x v="250"/>
    <x v="0"/>
    <x v="0"/>
    <n v="71"/>
    <x v="7"/>
    <x v="6"/>
  </r>
  <r>
    <x v="0"/>
    <x v="7"/>
    <x v="6"/>
    <x v="252"/>
    <x v="1"/>
    <x v="1"/>
    <n v="102"/>
    <x v="25"/>
    <x v="6"/>
  </r>
  <r>
    <x v="0"/>
    <x v="7"/>
    <x v="6"/>
    <x v="261"/>
    <x v="2"/>
    <x v="2"/>
    <n v="62"/>
    <x v="28"/>
    <x v="6"/>
  </r>
  <r>
    <x v="0"/>
    <x v="7"/>
    <x v="6"/>
    <x v="116"/>
    <x v="16"/>
    <x v="2"/>
    <n v="85"/>
    <x v="7"/>
    <x v="6"/>
  </r>
  <r>
    <x v="0"/>
    <x v="7"/>
    <x v="6"/>
    <x v="254"/>
    <x v="3"/>
    <x v="1"/>
    <n v="116"/>
    <x v="163"/>
    <x v="6"/>
  </r>
  <r>
    <x v="0"/>
    <x v="7"/>
    <x v="6"/>
    <x v="255"/>
    <x v="4"/>
    <x v="1"/>
    <n v="91"/>
    <x v="90"/>
    <x v="6"/>
  </r>
  <r>
    <x v="0"/>
    <x v="7"/>
    <x v="6"/>
    <x v="265"/>
    <x v="14"/>
    <x v="2"/>
    <n v="76"/>
    <x v="88"/>
    <x v="6"/>
  </r>
  <r>
    <x v="0"/>
    <x v="7"/>
    <x v="6"/>
    <x v="145"/>
    <x v="5"/>
    <x v="1"/>
    <n v="78"/>
    <x v="0"/>
    <x v="6"/>
  </r>
  <r>
    <x v="0"/>
    <x v="7"/>
    <x v="6"/>
    <x v="263"/>
    <x v="6"/>
    <x v="1"/>
    <n v="93"/>
    <x v="24"/>
    <x v="6"/>
  </r>
  <r>
    <x v="0"/>
    <x v="7"/>
    <x v="6"/>
    <x v="256"/>
    <x v="8"/>
    <x v="1"/>
    <n v="92"/>
    <x v="63"/>
    <x v="6"/>
  </r>
  <r>
    <x v="0"/>
    <x v="7"/>
    <x v="6"/>
    <x v="268"/>
    <x v="8"/>
    <x v="0"/>
    <n v="101"/>
    <x v="10"/>
    <x v="6"/>
  </r>
  <r>
    <x v="0"/>
    <x v="7"/>
    <x v="6"/>
    <x v="257"/>
    <x v="10"/>
    <x v="0"/>
    <n v="102"/>
    <x v="3"/>
    <x v="6"/>
  </r>
  <r>
    <x v="0"/>
    <x v="7"/>
    <x v="6"/>
    <x v="259"/>
    <x v="12"/>
    <x v="1"/>
    <n v="113"/>
    <x v="55"/>
    <x v="6"/>
  </r>
  <r>
    <x v="0"/>
    <x v="7"/>
    <x v="6"/>
    <x v="258"/>
    <x v="12"/>
    <x v="3"/>
    <n v="96"/>
    <x v="119"/>
    <x v="6"/>
  </r>
  <r>
    <x v="0"/>
    <x v="7"/>
    <x v="6"/>
    <x v="99"/>
    <x v="12"/>
    <x v="2"/>
    <n v="119"/>
    <x v="22"/>
    <x v="6"/>
  </r>
  <r>
    <x v="0"/>
    <x v="7"/>
    <x v="6"/>
    <x v="266"/>
    <x v="12"/>
    <x v="0"/>
    <n v="78"/>
    <x v="52"/>
    <x v="6"/>
  </r>
  <r>
    <x v="0"/>
    <x v="7"/>
    <x v="6"/>
    <x v="5"/>
    <x v="13"/>
    <x v="0"/>
    <n v="96"/>
    <x v="57"/>
    <x v="6"/>
  </r>
  <r>
    <x v="0"/>
    <x v="7"/>
    <x v="6"/>
    <x v="189"/>
    <x v="1"/>
    <x v="4"/>
    <n v="78"/>
    <x v="16"/>
    <x v="6"/>
  </r>
  <r>
    <x v="0"/>
    <x v="7"/>
    <x v="6"/>
    <x v="251"/>
    <x v="1"/>
    <x v="4"/>
    <n v="94"/>
    <x v="48"/>
    <x v="6"/>
  </r>
  <r>
    <x v="0"/>
    <x v="7"/>
    <x v="6"/>
    <x v="269"/>
    <x v="2"/>
    <x v="4"/>
    <n v="90"/>
    <x v="37"/>
    <x v="6"/>
  </r>
  <r>
    <x v="0"/>
    <x v="7"/>
    <x v="6"/>
    <x v="260"/>
    <x v="13"/>
    <x v="4"/>
    <n v="83"/>
    <x v="8"/>
    <x v="6"/>
  </r>
  <r>
    <x v="0"/>
    <x v="8"/>
    <x v="6"/>
    <x v="249"/>
    <x v="0"/>
    <x v="2"/>
    <n v="91"/>
    <x v="46"/>
    <x v="6"/>
  </r>
  <r>
    <x v="0"/>
    <x v="8"/>
    <x v="6"/>
    <x v="252"/>
    <x v="1"/>
    <x v="1"/>
    <n v="96"/>
    <x v="54"/>
    <x v="6"/>
  </r>
  <r>
    <x v="0"/>
    <x v="8"/>
    <x v="6"/>
    <x v="189"/>
    <x v="1"/>
    <x v="2"/>
    <n v="83"/>
    <x v="25"/>
    <x v="6"/>
  </r>
  <r>
    <x v="0"/>
    <x v="8"/>
    <x v="6"/>
    <x v="269"/>
    <x v="2"/>
    <x v="0"/>
    <n v="86"/>
    <x v="39"/>
    <x v="6"/>
  </r>
  <r>
    <x v="0"/>
    <x v="8"/>
    <x v="6"/>
    <x v="116"/>
    <x v="16"/>
    <x v="2"/>
    <n v="89"/>
    <x v="9"/>
    <x v="6"/>
  </r>
  <r>
    <x v="0"/>
    <x v="8"/>
    <x v="6"/>
    <x v="103"/>
    <x v="16"/>
    <x v="1"/>
    <n v="85"/>
    <x v="11"/>
    <x v="6"/>
  </r>
  <r>
    <x v="0"/>
    <x v="8"/>
    <x v="6"/>
    <x v="254"/>
    <x v="3"/>
    <x v="1"/>
    <n v="120"/>
    <x v="85"/>
    <x v="6"/>
  </r>
  <r>
    <x v="0"/>
    <x v="8"/>
    <x v="6"/>
    <x v="255"/>
    <x v="4"/>
    <x v="1"/>
    <n v="87"/>
    <x v="11"/>
    <x v="6"/>
  </r>
  <r>
    <x v="0"/>
    <x v="8"/>
    <x v="6"/>
    <x v="265"/>
    <x v="14"/>
    <x v="2"/>
    <n v="72"/>
    <x v="28"/>
    <x v="6"/>
  </r>
  <r>
    <x v="0"/>
    <x v="8"/>
    <x v="6"/>
    <x v="268"/>
    <x v="8"/>
    <x v="0"/>
    <n v="107"/>
    <x v="22"/>
    <x v="6"/>
  </r>
  <r>
    <x v="0"/>
    <x v="8"/>
    <x v="6"/>
    <x v="256"/>
    <x v="8"/>
    <x v="1"/>
    <n v="88"/>
    <x v="85"/>
    <x v="6"/>
  </r>
  <r>
    <x v="0"/>
    <x v="8"/>
    <x v="6"/>
    <x v="257"/>
    <x v="10"/>
    <x v="0"/>
    <n v="92"/>
    <x v="51"/>
    <x v="6"/>
  </r>
  <r>
    <x v="0"/>
    <x v="8"/>
    <x v="6"/>
    <x v="258"/>
    <x v="12"/>
    <x v="3"/>
    <n v="91"/>
    <x v="102"/>
    <x v="6"/>
  </r>
  <r>
    <x v="0"/>
    <x v="8"/>
    <x v="6"/>
    <x v="259"/>
    <x v="12"/>
    <x v="1"/>
    <n v="115"/>
    <x v="64"/>
    <x v="6"/>
  </r>
  <r>
    <x v="0"/>
    <x v="8"/>
    <x v="6"/>
    <x v="99"/>
    <x v="12"/>
    <x v="2"/>
    <n v="118"/>
    <x v="72"/>
    <x v="6"/>
  </r>
  <r>
    <x v="0"/>
    <x v="8"/>
    <x v="6"/>
    <x v="266"/>
    <x v="12"/>
    <x v="0"/>
    <n v="68"/>
    <x v="24"/>
    <x v="6"/>
  </r>
  <r>
    <x v="0"/>
    <x v="8"/>
    <x v="6"/>
    <x v="260"/>
    <x v="13"/>
    <x v="1"/>
    <n v="83"/>
    <x v="91"/>
    <x v="6"/>
  </r>
  <r>
    <x v="0"/>
    <x v="8"/>
    <x v="6"/>
    <x v="5"/>
    <x v="13"/>
    <x v="0"/>
    <n v="89"/>
    <x v="6"/>
    <x v="6"/>
  </r>
  <r>
    <x v="0"/>
    <x v="8"/>
    <x v="6"/>
    <x v="250"/>
    <x v="0"/>
    <x v="4"/>
    <n v="71"/>
    <x v="54"/>
    <x v="6"/>
  </r>
  <r>
    <x v="0"/>
    <x v="8"/>
    <x v="6"/>
    <x v="251"/>
    <x v="1"/>
    <x v="4"/>
    <n v="98"/>
    <x v="94"/>
    <x v="6"/>
  </r>
  <r>
    <x v="0"/>
    <x v="8"/>
    <x v="6"/>
    <x v="261"/>
    <x v="2"/>
    <x v="4"/>
    <n v="57"/>
    <x v="50"/>
    <x v="6"/>
  </r>
  <r>
    <x v="0"/>
    <x v="8"/>
    <x v="6"/>
    <x v="263"/>
    <x v="6"/>
    <x v="4"/>
    <n v="93"/>
    <x v="16"/>
    <x v="6"/>
  </r>
  <r>
    <x v="0"/>
    <x v="9"/>
    <x v="6"/>
    <x v="249"/>
    <x v="0"/>
    <x v="2"/>
    <n v="100"/>
    <x v="89"/>
    <x v="6"/>
  </r>
  <r>
    <x v="0"/>
    <x v="9"/>
    <x v="6"/>
    <x v="252"/>
    <x v="1"/>
    <x v="1"/>
    <n v="96"/>
    <x v="64"/>
    <x v="6"/>
  </r>
  <r>
    <x v="0"/>
    <x v="9"/>
    <x v="6"/>
    <x v="189"/>
    <x v="1"/>
    <x v="2"/>
    <n v="86"/>
    <x v="69"/>
    <x v="6"/>
  </r>
  <r>
    <x v="0"/>
    <x v="9"/>
    <x v="6"/>
    <x v="269"/>
    <x v="2"/>
    <x v="0"/>
    <n v="86"/>
    <x v="74"/>
    <x v="6"/>
  </r>
  <r>
    <x v="0"/>
    <x v="9"/>
    <x v="6"/>
    <x v="116"/>
    <x v="16"/>
    <x v="2"/>
    <n v="79"/>
    <x v="49"/>
    <x v="6"/>
  </r>
  <r>
    <x v="0"/>
    <x v="9"/>
    <x v="6"/>
    <x v="254"/>
    <x v="3"/>
    <x v="1"/>
    <n v="117"/>
    <x v="63"/>
    <x v="6"/>
  </r>
  <r>
    <x v="0"/>
    <x v="9"/>
    <x v="6"/>
    <x v="255"/>
    <x v="4"/>
    <x v="1"/>
    <n v="85"/>
    <x v="6"/>
    <x v="6"/>
  </r>
  <r>
    <x v="0"/>
    <x v="9"/>
    <x v="6"/>
    <x v="265"/>
    <x v="14"/>
    <x v="2"/>
    <n v="71"/>
    <x v="21"/>
    <x v="6"/>
  </r>
  <r>
    <x v="0"/>
    <x v="9"/>
    <x v="6"/>
    <x v="263"/>
    <x v="6"/>
    <x v="1"/>
    <n v="94"/>
    <x v="63"/>
    <x v="6"/>
  </r>
  <r>
    <x v="0"/>
    <x v="9"/>
    <x v="6"/>
    <x v="268"/>
    <x v="8"/>
    <x v="0"/>
    <n v="101"/>
    <x v="6"/>
    <x v="6"/>
  </r>
  <r>
    <x v="0"/>
    <x v="9"/>
    <x v="6"/>
    <x v="256"/>
    <x v="8"/>
    <x v="1"/>
    <n v="92"/>
    <x v="72"/>
    <x v="6"/>
  </r>
  <r>
    <x v="0"/>
    <x v="9"/>
    <x v="6"/>
    <x v="257"/>
    <x v="10"/>
    <x v="0"/>
    <n v="83"/>
    <x v="96"/>
    <x v="6"/>
  </r>
  <r>
    <x v="0"/>
    <x v="9"/>
    <x v="6"/>
    <x v="258"/>
    <x v="12"/>
    <x v="3"/>
    <n v="95"/>
    <x v="42"/>
    <x v="6"/>
  </r>
  <r>
    <x v="0"/>
    <x v="9"/>
    <x v="6"/>
    <x v="259"/>
    <x v="12"/>
    <x v="1"/>
    <n v="115"/>
    <x v="38"/>
    <x v="6"/>
  </r>
  <r>
    <x v="0"/>
    <x v="9"/>
    <x v="6"/>
    <x v="99"/>
    <x v="12"/>
    <x v="2"/>
    <n v="112"/>
    <x v="24"/>
    <x v="6"/>
  </r>
  <r>
    <x v="0"/>
    <x v="9"/>
    <x v="6"/>
    <x v="266"/>
    <x v="12"/>
    <x v="0"/>
    <n v="56"/>
    <x v="165"/>
    <x v="6"/>
  </r>
  <r>
    <x v="0"/>
    <x v="9"/>
    <x v="6"/>
    <x v="260"/>
    <x v="13"/>
    <x v="1"/>
    <n v="89"/>
    <x v="31"/>
    <x v="6"/>
  </r>
  <r>
    <x v="0"/>
    <x v="9"/>
    <x v="6"/>
    <x v="5"/>
    <x v="13"/>
    <x v="0"/>
    <n v="85"/>
    <x v="28"/>
    <x v="6"/>
  </r>
  <r>
    <x v="0"/>
    <x v="9"/>
    <x v="6"/>
    <x v="250"/>
    <x v="0"/>
    <x v="4"/>
    <n v="70"/>
    <x v="67"/>
    <x v="6"/>
  </r>
  <r>
    <x v="0"/>
    <x v="9"/>
    <x v="6"/>
    <x v="270"/>
    <x v="1"/>
    <x v="4"/>
    <n v="81"/>
    <x v="61"/>
    <x v="6"/>
  </r>
  <r>
    <x v="0"/>
    <x v="9"/>
    <x v="6"/>
    <x v="251"/>
    <x v="1"/>
    <x v="4"/>
    <n v="101"/>
    <x v="96"/>
    <x v="6"/>
  </r>
  <r>
    <x v="0"/>
    <x v="9"/>
    <x v="6"/>
    <x v="147"/>
    <x v="5"/>
    <x v="4"/>
    <n v="87"/>
    <x v="16"/>
    <x v="6"/>
  </r>
  <r>
    <x v="0"/>
    <x v="10"/>
    <x v="6"/>
    <x v="249"/>
    <x v="0"/>
    <x v="2"/>
    <n v="99"/>
    <x v="39"/>
    <x v="6"/>
  </r>
  <r>
    <x v="0"/>
    <x v="10"/>
    <x v="6"/>
    <x v="250"/>
    <x v="0"/>
    <x v="0"/>
    <n v="67"/>
    <x v="45"/>
    <x v="6"/>
  </r>
  <r>
    <x v="0"/>
    <x v="10"/>
    <x v="6"/>
    <x v="71"/>
    <x v="15"/>
    <x v="2"/>
    <n v="71"/>
    <x v="12"/>
    <x v="6"/>
  </r>
  <r>
    <x v="0"/>
    <x v="10"/>
    <x v="6"/>
    <x v="22"/>
    <x v="15"/>
    <x v="0"/>
    <n v="83"/>
    <x v="83"/>
    <x v="6"/>
  </r>
  <r>
    <x v="0"/>
    <x v="10"/>
    <x v="6"/>
    <x v="116"/>
    <x v="16"/>
    <x v="2"/>
    <n v="87"/>
    <x v="12"/>
    <x v="6"/>
  </r>
  <r>
    <x v="0"/>
    <x v="10"/>
    <x v="6"/>
    <x v="265"/>
    <x v="14"/>
    <x v="2"/>
    <n v="77"/>
    <x v="12"/>
    <x v="6"/>
  </r>
  <r>
    <x v="0"/>
    <x v="10"/>
    <x v="6"/>
    <x v="271"/>
    <x v="14"/>
    <x v="1"/>
    <n v="80"/>
    <x v="30"/>
    <x v="6"/>
  </r>
  <r>
    <x v="0"/>
    <x v="10"/>
    <x v="6"/>
    <x v="272"/>
    <x v="14"/>
    <x v="1"/>
    <n v="64"/>
    <x v="11"/>
    <x v="6"/>
  </r>
  <r>
    <x v="0"/>
    <x v="10"/>
    <x v="6"/>
    <x v="263"/>
    <x v="6"/>
    <x v="1"/>
    <n v="97"/>
    <x v="119"/>
    <x v="6"/>
  </r>
  <r>
    <x v="0"/>
    <x v="10"/>
    <x v="6"/>
    <x v="256"/>
    <x v="8"/>
    <x v="1"/>
    <n v="85"/>
    <x v="17"/>
    <x v="6"/>
  </r>
  <r>
    <x v="0"/>
    <x v="10"/>
    <x v="6"/>
    <x v="268"/>
    <x v="8"/>
    <x v="0"/>
    <n v="98"/>
    <x v="29"/>
    <x v="6"/>
  </r>
  <r>
    <x v="0"/>
    <x v="10"/>
    <x v="6"/>
    <x v="257"/>
    <x v="10"/>
    <x v="0"/>
    <n v="92"/>
    <x v="62"/>
    <x v="6"/>
  </r>
  <r>
    <x v="0"/>
    <x v="10"/>
    <x v="6"/>
    <x v="273"/>
    <x v="10"/>
    <x v="1"/>
    <n v="87"/>
    <x v="67"/>
    <x v="6"/>
  </r>
  <r>
    <x v="0"/>
    <x v="10"/>
    <x v="6"/>
    <x v="258"/>
    <x v="12"/>
    <x v="3"/>
    <n v="89"/>
    <x v="102"/>
    <x v="6"/>
  </r>
  <r>
    <x v="0"/>
    <x v="10"/>
    <x v="6"/>
    <x v="259"/>
    <x v="12"/>
    <x v="1"/>
    <n v="114"/>
    <x v="62"/>
    <x v="6"/>
  </r>
  <r>
    <x v="0"/>
    <x v="10"/>
    <x v="6"/>
    <x v="99"/>
    <x v="12"/>
    <x v="2"/>
    <n v="99"/>
    <x v="13"/>
    <x v="6"/>
  </r>
  <r>
    <x v="0"/>
    <x v="10"/>
    <x v="6"/>
    <x v="266"/>
    <x v="12"/>
    <x v="0"/>
    <n v="55"/>
    <x v="94"/>
    <x v="6"/>
  </r>
  <r>
    <x v="0"/>
    <x v="10"/>
    <x v="6"/>
    <x v="260"/>
    <x v="13"/>
    <x v="1"/>
    <n v="92"/>
    <x v="32"/>
    <x v="6"/>
  </r>
  <r>
    <x v="0"/>
    <x v="10"/>
    <x v="6"/>
    <x v="252"/>
    <x v="1"/>
    <x v="4"/>
    <n v="96"/>
    <x v="16"/>
    <x v="6"/>
  </r>
  <r>
    <x v="0"/>
    <x v="10"/>
    <x v="6"/>
    <x v="254"/>
    <x v="3"/>
    <x v="4"/>
    <n v="117"/>
    <x v="16"/>
    <x v="6"/>
  </r>
  <r>
    <x v="0"/>
    <x v="10"/>
    <x v="6"/>
    <x v="255"/>
    <x v="4"/>
    <x v="4"/>
    <n v="85"/>
    <x v="16"/>
    <x v="6"/>
  </r>
  <r>
    <x v="0"/>
    <x v="10"/>
    <x v="6"/>
    <x v="5"/>
    <x v="13"/>
    <x v="4"/>
    <n v="85"/>
    <x v="16"/>
    <x v="6"/>
  </r>
  <r>
    <x v="0"/>
    <x v="11"/>
    <x v="6"/>
    <x v="249"/>
    <x v="0"/>
    <x v="2"/>
    <n v="92"/>
    <x v="51"/>
    <x v="6"/>
  </r>
  <r>
    <x v="0"/>
    <x v="11"/>
    <x v="6"/>
    <x v="251"/>
    <x v="1"/>
    <x v="0"/>
    <n v="103"/>
    <x v="56"/>
    <x v="6"/>
  </r>
  <r>
    <x v="0"/>
    <x v="11"/>
    <x v="6"/>
    <x v="252"/>
    <x v="1"/>
    <x v="1"/>
    <n v="87"/>
    <x v="1"/>
    <x v="6"/>
  </r>
  <r>
    <x v="0"/>
    <x v="11"/>
    <x v="6"/>
    <x v="126"/>
    <x v="1"/>
    <x v="2"/>
    <n v="74"/>
    <x v="96"/>
    <x v="6"/>
  </r>
  <r>
    <x v="0"/>
    <x v="11"/>
    <x v="6"/>
    <x v="71"/>
    <x v="15"/>
    <x v="2"/>
    <n v="47"/>
    <x v="166"/>
    <x v="6"/>
  </r>
  <r>
    <x v="0"/>
    <x v="11"/>
    <x v="6"/>
    <x v="22"/>
    <x v="15"/>
    <x v="0"/>
    <n v="78"/>
    <x v="29"/>
    <x v="6"/>
  </r>
  <r>
    <x v="0"/>
    <x v="11"/>
    <x v="6"/>
    <x v="254"/>
    <x v="3"/>
    <x v="1"/>
    <n v="110"/>
    <x v="39"/>
    <x v="6"/>
  </r>
  <r>
    <x v="0"/>
    <x v="11"/>
    <x v="6"/>
    <x v="255"/>
    <x v="4"/>
    <x v="1"/>
    <n v="87"/>
    <x v="31"/>
    <x v="6"/>
  </r>
  <r>
    <x v="0"/>
    <x v="11"/>
    <x v="6"/>
    <x v="89"/>
    <x v="5"/>
    <x v="0"/>
    <n v="72"/>
    <x v="14"/>
    <x v="6"/>
  </r>
  <r>
    <x v="0"/>
    <x v="11"/>
    <x v="6"/>
    <x v="127"/>
    <x v="6"/>
    <x v="2"/>
    <n v="87"/>
    <x v="71"/>
    <x v="6"/>
  </r>
  <r>
    <x v="0"/>
    <x v="11"/>
    <x v="6"/>
    <x v="263"/>
    <x v="6"/>
    <x v="1"/>
    <n v="94"/>
    <x v="3"/>
    <x v="6"/>
  </r>
  <r>
    <x v="0"/>
    <x v="11"/>
    <x v="6"/>
    <x v="268"/>
    <x v="8"/>
    <x v="0"/>
    <n v="91"/>
    <x v="94"/>
    <x v="6"/>
  </r>
  <r>
    <x v="0"/>
    <x v="11"/>
    <x v="6"/>
    <x v="256"/>
    <x v="8"/>
    <x v="1"/>
    <n v="87"/>
    <x v="19"/>
    <x v="6"/>
  </r>
  <r>
    <x v="0"/>
    <x v="11"/>
    <x v="6"/>
    <x v="45"/>
    <x v="8"/>
    <x v="2"/>
    <n v="93"/>
    <x v="123"/>
    <x v="6"/>
  </r>
  <r>
    <x v="0"/>
    <x v="11"/>
    <x v="6"/>
    <x v="82"/>
    <x v="9"/>
    <x v="1"/>
    <n v="91"/>
    <x v="54"/>
    <x v="6"/>
  </r>
  <r>
    <x v="0"/>
    <x v="11"/>
    <x v="6"/>
    <x v="258"/>
    <x v="12"/>
    <x v="3"/>
    <n v="86"/>
    <x v="47"/>
    <x v="6"/>
  </r>
  <r>
    <x v="0"/>
    <x v="11"/>
    <x v="6"/>
    <x v="259"/>
    <x v="12"/>
    <x v="1"/>
    <n v="114"/>
    <x v="47"/>
    <x v="6"/>
  </r>
  <r>
    <x v="0"/>
    <x v="11"/>
    <x v="6"/>
    <x v="266"/>
    <x v="12"/>
    <x v="0"/>
    <n v="68"/>
    <x v="1"/>
    <x v="6"/>
  </r>
  <r>
    <x v="0"/>
    <x v="11"/>
    <x v="6"/>
    <x v="116"/>
    <x v="16"/>
    <x v="4"/>
    <n v="87"/>
    <x v="16"/>
    <x v="6"/>
  </r>
  <r>
    <x v="0"/>
    <x v="11"/>
    <x v="6"/>
    <x v="265"/>
    <x v="14"/>
    <x v="4"/>
    <n v="77"/>
    <x v="16"/>
    <x v="6"/>
  </r>
  <r>
    <x v="0"/>
    <x v="11"/>
    <x v="6"/>
    <x v="257"/>
    <x v="10"/>
    <x v="4"/>
    <n v="92"/>
    <x v="16"/>
    <x v="6"/>
  </r>
  <r>
    <x v="0"/>
    <x v="11"/>
    <x v="6"/>
    <x v="260"/>
    <x v="13"/>
    <x v="4"/>
    <n v="92"/>
    <x v="16"/>
    <x v="6"/>
  </r>
  <r>
    <x v="0"/>
    <x v="12"/>
    <x v="6"/>
    <x v="249"/>
    <x v="0"/>
    <x v="2"/>
    <n v="92"/>
    <x v="16"/>
    <x v="6"/>
  </r>
  <r>
    <x v="0"/>
    <x v="12"/>
    <x v="6"/>
    <x v="251"/>
    <x v="1"/>
    <x v="0"/>
    <n v="105"/>
    <x v="43"/>
    <x v="6"/>
  </r>
  <r>
    <x v="0"/>
    <x v="12"/>
    <x v="6"/>
    <x v="193"/>
    <x v="1"/>
    <x v="0"/>
    <n v="56"/>
    <x v="78"/>
    <x v="6"/>
  </r>
  <r>
    <x v="0"/>
    <x v="12"/>
    <x v="6"/>
    <x v="252"/>
    <x v="1"/>
    <x v="1"/>
    <n v="81"/>
    <x v="83"/>
    <x v="6"/>
  </r>
  <r>
    <x v="0"/>
    <x v="12"/>
    <x v="6"/>
    <x v="194"/>
    <x v="1"/>
    <x v="1"/>
    <n v="62"/>
    <x v="21"/>
    <x v="6"/>
  </r>
  <r>
    <x v="0"/>
    <x v="12"/>
    <x v="6"/>
    <x v="126"/>
    <x v="1"/>
    <x v="2"/>
    <n v="79"/>
    <x v="4"/>
    <x v="6"/>
  </r>
  <r>
    <x v="0"/>
    <x v="12"/>
    <x v="6"/>
    <x v="116"/>
    <x v="16"/>
    <x v="2"/>
    <n v="87"/>
    <x v="16"/>
    <x v="6"/>
  </r>
  <r>
    <x v="0"/>
    <x v="12"/>
    <x v="6"/>
    <x v="254"/>
    <x v="3"/>
    <x v="1"/>
    <n v="113"/>
    <x v="60"/>
    <x v="6"/>
  </r>
  <r>
    <x v="0"/>
    <x v="12"/>
    <x v="6"/>
    <x v="255"/>
    <x v="4"/>
    <x v="1"/>
    <n v="91"/>
    <x v="2"/>
    <x v="6"/>
  </r>
  <r>
    <x v="0"/>
    <x v="12"/>
    <x v="6"/>
    <x v="265"/>
    <x v="14"/>
    <x v="2"/>
    <n v="76"/>
    <x v="17"/>
    <x v="6"/>
  </r>
  <r>
    <x v="0"/>
    <x v="12"/>
    <x v="6"/>
    <x v="263"/>
    <x v="6"/>
    <x v="1"/>
    <n v="93"/>
    <x v="62"/>
    <x v="6"/>
  </r>
  <r>
    <x v="0"/>
    <x v="12"/>
    <x v="6"/>
    <x v="127"/>
    <x v="6"/>
    <x v="2"/>
    <n v="86"/>
    <x v="7"/>
    <x v="6"/>
  </r>
  <r>
    <x v="0"/>
    <x v="12"/>
    <x v="6"/>
    <x v="268"/>
    <x v="8"/>
    <x v="0"/>
    <n v="91"/>
    <x v="16"/>
    <x v="6"/>
  </r>
  <r>
    <x v="0"/>
    <x v="12"/>
    <x v="6"/>
    <x v="124"/>
    <x v="10"/>
    <x v="1"/>
    <n v="84"/>
    <x v="42"/>
    <x v="6"/>
  </r>
  <r>
    <x v="0"/>
    <x v="12"/>
    <x v="6"/>
    <x v="257"/>
    <x v="10"/>
    <x v="0"/>
    <n v="86"/>
    <x v="30"/>
    <x v="6"/>
  </r>
  <r>
    <x v="0"/>
    <x v="12"/>
    <x v="6"/>
    <x v="258"/>
    <x v="12"/>
    <x v="3"/>
    <n v="86"/>
    <x v="16"/>
    <x v="6"/>
  </r>
  <r>
    <x v="0"/>
    <x v="12"/>
    <x v="6"/>
    <x v="266"/>
    <x v="12"/>
    <x v="0"/>
    <n v="68"/>
    <x v="16"/>
    <x v="6"/>
  </r>
  <r>
    <x v="0"/>
    <x v="12"/>
    <x v="6"/>
    <x v="260"/>
    <x v="13"/>
    <x v="1"/>
    <n v="99"/>
    <x v="90"/>
    <x v="6"/>
  </r>
  <r>
    <x v="0"/>
    <x v="12"/>
    <x v="6"/>
    <x v="89"/>
    <x v="5"/>
    <x v="4"/>
    <n v="72"/>
    <x v="16"/>
    <x v="6"/>
  </r>
  <r>
    <x v="0"/>
    <x v="12"/>
    <x v="6"/>
    <x v="256"/>
    <x v="8"/>
    <x v="4"/>
    <n v="87"/>
    <x v="16"/>
    <x v="6"/>
  </r>
  <r>
    <x v="0"/>
    <x v="12"/>
    <x v="6"/>
    <x v="82"/>
    <x v="9"/>
    <x v="4"/>
    <n v="91"/>
    <x v="16"/>
    <x v="6"/>
  </r>
  <r>
    <x v="0"/>
    <x v="12"/>
    <x v="6"/>
    <x v="259"/>
    <x v="12"/>
    <x v="4"/>
    <n v="114"/>
    <x v="16"/>
    <x v="6"/>
  </r>
  <r>
    <x v="0"/>
    <x v="13"/>
    <x v="6"/>
    <x v="249"/>
    <x v="0"/>
    <x v="2"/>
    <n v="97"/>
    <x v="38"/>
    <x v="6"/>
  </r>
  <r>
    <x v="0"/>
    <x v="13"/>
    <x v="6"/>
    <x v="251"/>
    <x v="1"/>
    <x v="0"/>
    <n v="94"/>
    <x v="82"/>
    <x v="6"/>
  </r>
  <r>
    <x v="0"/>
    <x v="13"/>
    <x v="6"/>
    <x v="252"/>
    <x v="1"/>
    <x v="1"/>
    <n v="88"/>
    <x v="68"/>
    <x v="6"/>
  </r>
  <r>
    <x v="0"/>
    <x v="13"/>
    <x v="6"/>
    <x v="126"/>
    <x v="1"/>
    <x v="2"/>
    <n v="78"/>
    <x v="91"/>
    <x v="6"/>
  </r>
  <r>
    <x v="0"/>
    <x v="13"/>
    <x v="6"/>
    <x v="116"/>
    <x v="16"/>
    <x v="2"/>
    <n v="84"/>
    <x v="88"/>
    <x v="6"/>
  </r>
  <r>
    <x v="0"/>
    <x v="13"/>
    <x v="6"/>
    <x v="254"/>
    <x v="3"/>
    <x v="1"/>
    <n v="108"/>
    <x v="5"/>
    <x v="6"/>
  </r>
  <r>
    <x v="0"/>
    <x v="13"/>
    <x v="6"/>
    <x v="230"/>
    <x v="4"/>
    <x v="2"/>
    <n v="65"/>
    <x v="98"/>
    <x v="6"/>
  </r>
  <r>
    <x v="0"/>
    <x v="13"/>
    <x v="6"/>
    <x v="255"/>
    <x v="4"/>
    <x v="1"/>
    <n v="88"/>
    <x v="2"/>
    <x v="6"/>
  </r>
  <r>
    <x v="0"/>
    <x v="13"/>
    <x v="6"/>
    <x v="265"/>
    <x v="14"/>
    <x v="2"/>
    <n v="78"/>
    <x v="11"/>
    <x v="6"/>
  </r>
  <r>
    <x v="0"/>
    <x v="13"/>
    <x v="6"/>
    <x v="89"/>
    <x v="5"/>
    <x v="0"/>
    <n v="74"/>
    <x v="107"/>
    <x v="6"/>
  </r>
  <r>
    <x v="0"/>
    <x v="13"/>
    <x v="6"/>
    <x v="263"/>
    <x v="6"/>
    <x v="1"/>
    <n v="88"/>
    <x v="71"/>
    <x v="6"/>
  </r>
  <r>
    <x v="0"/>
    <x v="13"/>
    <x v="6"/>
    <x v="268"/>
    <x v="8"/>
    <x v="0"/>
    <n v="85"/>
    <x v="17"/>
    <x v="6"/>
  </r>
  <r>
    <x v="0"/>
    <x v="13"/>
    <x v="6"/>
    <x v="256"/>
    <x v="8"/>
    <x v="1"/>
    <n v="83"/>
    <x v="51"/>
    <x v="6"/>
  </r>
  <r>
    <x v="0"/>
    <x v="13"/>
    <x v="6"/>
    <x v="257"/>
    <x v="10"/>
    <x v="0"/>
    <n v="83"/>
    <x v="21"/>
    <x v="6"/>
  </r>
  <r>
    <x v="0"/>
    <x v="13"/>
    <x v="6"/>
    <x v="258"/>
    <x v="12"/>
    <x v="3"/>
    <n v="77"/>
    <x v="83"/>
    <x v="6"/>
  </r>
  <r>
    <x v="0"/>
    <x v="13"/>
    <x v="6"/>
    <x v="259"/>
    <x v="12"/>
    <x v="1"/>
    <n v="126"/>
    <x v="134"/>
    <x v="6"/>
  </r>
  <r>
    <x v="0"/>
    <x v="13"/>
    <x v="6"/>
    <x v="266"/>
    <x v="12"/>
    <x v="0"/>
    <n v="66"/>
    <x v="51"/>
    <x v="6"/>
  </r>
  <r>
    <x v="0"/>
    <x v="13"/>
    <x v="6"/>
    <x v="260"/>
    <x v="13"/>
    <x v="1"/>
    <n v="97"/>
    <x v="1"/>
    <x v="6"/>
  </r>
  <r>
    <x v="0"/>
    <x v="13"/>
    <x v="6"/>
    <x v="250"/>
    <x v="0"/>
    <x v="4"/>
    <n v="72"/>
    <x v="44"/>
    <x v="6"/>
  </r>
  <r>
    <x v="0"/>
    <x v="13"/>
    <x v="6"/>
    <x v="189"/>
    <x v="1"/>
    <x v="4"/>
    <n v="86"/>
    <x v="16"/>
    <x v="6"/>
  </r>
  <r>
    <x v="0"/>
    <x v="13"/>
    <x v="6"/>
    <x v="39"/>
    <x v="2"/>
    <x v="4"/>
    <n v="82"/>
    <x v="63"/>
    <x v="6"/>
  </r>
  <r>
    <x v="0"/>
    <x v="13"/>
    <x v="6"/>
    <x v="82"/>
    <x v="9"/>
    <x v="4"/>
    <n v="91"/>
    <x v="16"/>
    <x v="6"/>
  </r>
  <r>
    <x v="0"/>
    <x v="14"/>
    <x v="6"/>
    <x v="249"/>
    <x v="0"/>
    <x v="2"/>
    <n v="113"/>
    <x v="40"/>
    <x v="6"/>
  </r>
  <r>
    <x v="0"/>
    <x v="14"/>
    <x v="6"/>
    <x v="251"/>
    <x v="1"/>
    <x v="0"/>
    <n v="95"/>
    <x v="52"/>
    <x v="6"/>
  </r>
  <r>
    <x v="0"/>
    <x v="14"/>
    <x v="6"/>
    <x v="252"/>
    <x v="1"/>
    <x v="1"/>
    <n v="89"/>
    <x v="69"/>
    <x v="6"/>
  </r>
  <r>
    <x v="0"/>
    <x v="14"/>
    <x v="6"/>
    <x v="189"/>
    <x v="1"/>
    <x v="2"/>
    <n v="82"/>
    <x v="77"/>
    <x v="6"/>
  </r>
  <r>
    <x v="0"/>
    <x v="14"/>
    <x v="6"/>
    <x v="39"/>
    <x v="2"/>
    <x v="2"/>
    <n v="71"/>
    <x v="125"/>
    <x v="6"/>
  </r>
  <r>
    <x v="0"/>
    <x v="14"/>
    <x v="6"/>
    <x v="116"/>
    <x v="16"/>
    <x v="2"/>
    <n v="79"/>
    <x v="50"/>
    <x v="6"/>
  </r>
  <r>
    <x v="0"/>
    <x v="14"/>
    <x v="6"/>
    <x v="254"/>
    <x v="3"/>
    <x v="1"/>
    <n v="115"/>
    <x v="114"/>
    <x v="6"/>
  </r>
  <r>
    <x v="0"/>
    <x v="14"/>
    <x v="6"/>
    <x v="255"/>
    <x v="4"/>
    <x v="1"/>
    <n v="98"/>
    <x v="76"/>
    <x v="6"/>
  </r>
  <r>
    <x v="0"/>
    <x v="14"/>
    <x v="6"/>
    <x v="265"/>
    <x v="14"/>
    <x v="2"/>
    <n v="77"/>
    <x v="92"/>
    <x v="6"/>
  </r>
  <r>
    <x v="0"/>
    <x v="14"/>
    <x v="6"/>
    <x v="89"/>
    <x v="5"/>
    <x v="0"/>
    <n v="70"/>
    <x v="17"/>
    <x v="6"/>
  </r>
  <r>
    <x v="0"/>
    <x v="14"/>
    <x v="6"/>
    <x v="263"/>
    <x v="6"/>
    <x v="1"/>
    <n v="81"/>
    <x v="71"/>
    <x v="6"/>
  </r>
  <r>
    <x v="0"/>
    <x v="14"/>
    <x v="6"/>
    <x v="268"/>
    <x v="8"/>
    <x v="0"/>
    <n v="74"/>
    <x v="39"/>
    <x v="6"/>
  </r>
  <r>
    <x v="0"/>
    <x v="14"/>
    <x v="6"/>
    <x v="82"/>
    <x v="9"/>
    <x v="1"/>
    <n v="89"/>
    <x v="42"/>
    <x v="6"/>
  </r>
  <r>
    <x v="0"/>
    <x v="14"/>
    <x v="6"/>
    <x v="257"/>
    <x v="10"/>
    <x v="0"/>
    <n v="82"/>
    <x v="49"/>
    <x v="6"/>
  </r>
  <r>
    <x v="0"/>
    <x v="14"/>
    <x v="6"/>
    <x v="258"/>
    <x v="12"/>
    <x v="3"/>
    <n v="79"/>
    <x v="1"/>
    <x v="6"/>
  </r>
  <r>
    <x v="0"/>
    <x v="14"/>
    <x v="6"/>
    <x v="259"/>
    <x v="12"/>
    <x v="1"/>
    <n v="136"/>
    <x v="27"/>
    <x v="6"/>
  </r>
  <r>
    <x v="0"/>
    <x v="14"/>
    <x v="6"/>
    <x v="266"/>
    <x v="12"/>
    <x v="0"/>
    <n v="60"/>
    <x v="98"/>
    <x v="6"/>
  </r>
  <r>
    <x v="0"/>
    <x v="14"/>
    <x v="6"/>
    <x v="260"/>
    <x v="13"/>
    <x v="1"/>
    <n v="100"/>
    <x v="52"/>
    <x v="6"/>
  </r>
  <r>
    <x v="0"/>
    <x v="14"/>
    <x v="6"/>
    <x v="250"/>
    <x v="0"/>
    <x v="4"/>
    <n v="74"/>
    <x v="67"/>
    <x v="6"/>
  </r>
  <r>
    <x v="0"/>
    <x v="14"/>
    <x v="6"/>
    <x v="154"/>
    <x v="15"/>
    <x v="4"/>
    <n v="82"/>
    <x v="16"/>
    <x v="6"/>
  </r>
  <r>
    <x v="0"/>
    <x v="14"/>
    <x v="6"/>
    <x v="230"/>
    <x v="4"/>
    <x v="4"/>
    <n v="72"/>
    <x v="4"/>
    <x v="6"/>
  </r>
  <r>
    <x v="0"/>
    <x v="14"/>
    <x v="6"/>
    <x v="256"/>
    <x v="8"/>
    <x v="4"/>
    <n v="85"/>
    <x v="10"/>
    <x v="6"/>
  </r>
  <r>
    <x v="0"/>
    <x v="15"/>
    <x v="6"/>
    <x v="249"/>
    <x v="0"/>
    <x v="2"/>
    <n v="104"/>
    <x v="8"/>
    <x v="6"/>
  </r>
  <r>
    <x v="0"/>
    <x v="15"/>
    <x v="6"/>
    <x v="250"/>
    <x v="0"/>
    <x v="0"/>
    <n v="69"/>
    <x v="91"/>
    <x v="6"/>
  </r>
  <r>
    <x v="0"/>
    <x v="15"/>
    <x v="6"/>
    <x v="252"/>
    <x v="1"/>
    <x v="1"/>
    <n v="90"/>
    <x v="63"/>
    <x v="6"/>
  </r>
  <r>
    <x v="0"/>
    <x v="15"/>
    <x v="6"/>
    <x v="251"/>
    <x v="1"/>
    <x v="0"/>
    <n v="88"/>
    <x v="58"/>
    <x v="6"/>
  </r>
  <r>
    <x v="0"/>
    <x v="15"/>
    <x v="6"/>
    <x v="254"/>
    <x v="3"/>
    <x v="1"/>
    <n v="99"/>
    <x v="138"/>
    <x v="6"/>
  </r>
  <r>
    <x v="0"/>
    <x v="15"/>
    <x v="6"/>
    <x v="230"/>
    <x v="4"/>
    <x v="2"/>
    <n v="77"/>
    <x v="32"/>
    <x v="6"/>
  </r>
  <r>
    <x v="0"/>
    <x v="15"/>
    <x v="6"/>
    <x v="255"/>
    <x v="4"/>
    <x v="1"/>
    <n v="105"/>
    <x v="99"/>
    <x v="6"/>
  </r>
  <r>
    <x v="0"/>
    <x v="15"/>
    <x v="6"/>
    <x v="274"/>
    <x v="4"/>
    <x v="2"/>
    <n v="83"/>
    <x v="4"/>
    <x v="6"/>
  </r>
  <r>
    <x v="0"/>
    <x v="15"/>
    <x v="6"/>
    <x v="265"/>
    <x v="14"/>
    <x v="2"/>
    <n v="73"/>
    <x v="98"/>
    <x v="6"/>
  </r>
  <r>
    <x v="0"/>
    <x v="15"/>
    <x v="6"/>
    <x v="89"/>
    <x v="5"/>
    <x v="0"/>
    <n v="67"/>
    <x v="30"/>
    <x v="6"/>
  </r>
  <r>
    <x v="0"/>
    <x v="15"/>
    <x v="6"/>
    <x v="268"/>
    <x v="8"/>
    <x v="0"/>
    <n v="79"/>
    <x v="63"/>
    <x v="6"/>
  </r>
  <r>
    <x v="0"/>
    <x v="15"/>
    <x v="6"/>
    <x v="256"/>
    <x v="8"/>
    <x v="1"/>
    <n v="81"/>
    <x v="1"/>
    <x v="6"/>
  </r>
  <r>
    <x v="0"/>
    <x v="15"/>
    <x v="6"/>
    <x v="82"/>
    <x v="9"/>
    <x v="1"/>
    <n v="96"/>
    <x v="68"/>
    <x v="6"/>
  </r>
  <r>
    <x v="0"/>
    <x v="15"/>
    <x v="6"/>
    <x v="257"/>
    <x v="10"/>
    <x v="0"/>
    <n v="75"/>
    <x v="105"/>
    <x v="6"/>
  </r>
  <r>
    <x v="0"/>
    <x v="15"/>
    <x v="6"/>
    <x v="258"/>
    <x v="12"/>
    <x v="3"/>
    <n v="75"/>
    <x v="82"/>
    <x v="6"/>
  </r>
  <r>
    <x v="0"/>
    <x v="15"/>
    <x v="6"/>
    <x v="259"/>
    <x v="12"/>
    <x v="1"/>
    <n v="135"/>
    <x v="48"/>
    <x v="6"/>
  </r>
  <r>
    <x v="0"/>
    <x v="15"/>
    <x v="6"/>
    <x v="203"/>
    <x v="12"/>
    <x v="2"/>
    <n v="82"/>
    <x v="3"/>
    <x v="6"/>
  </r>
  <r>
    <x v="0"/>
    <x v="15"/>
    <x v="6"/>
    <x v="260"/>
    <x v="13"/>
    <x v="1"/>
    <n v="93"/>
    <x v="6"/>
    <x v="6"/>
  </r>
  <r>
    <x v="0"/>
    <x v="15"/>
    <x v="6"/>
    <x v="39"/>
    <x v="2"/>
    <x v="4"/>
    <n v="65"/>
    <x v="44"/>
    <x v="6"/>
  </r>
  <r>
    <x v="0"/>
    <x v="15"/>
    <x v="6"/>
    <x v="263"/>
    <x v="6"/>
    <x v="4"/>
    <n v="76"/>
    <x v="56"/>
    <x v="6"/>
  </r>
  <r>
    <x v="0"/>
    <x v="15"/>
    <x v="6"/>
    <x v="266"/>
    <x v="12"/>
    <x v="4"/>
    <n v="80"/>
    <x v="107"/>
    <x v="6"/>
  </r>
  <r>
    <x v="0"/>
    <x v="15"/>
    <x v="6"/>
    <x v="275"/>
    <x v="13"/>
    <x v="4"/>
    <n v="80"/>
    <x v="92"/>
    <x v="6"/>
  </r>
  <r>
    <x v="0"/>
    <x v="16"/>
    <x v="6"/>
    <x v="249"/>
    <x v="0"/>
    <x v="2"/>
    <n v="109"/>
    <x v="67"/>
    <x v="6"/>
  </r>
  <r>
    <x v="0"/>
    <x v="16"/>
    <x v="6"/>
    <x v="250"/>
    <x v="0"/>
    <x v="0"/>
    <n v="83"/>
    <x v="57"/>
    <x v="6"/>
  </r>
  <r>
    <x v="0"/>
    <x v="16"/>
    <x v="6"/>
    <x v="252"/>
    <x v="1"/>
    <x v="1"/>
    <n v="95"/>
    <x v="20"/>
    <x v="6"/>
  </r>
  <r>
    <x v="0"/>
    <x v="16"/>
    <x v="6"/>
    <x v="251"/>
    <x v="1"/>
    <x v="0"/>
    <n v="81"/>
    <x v="54"/>
    <x v="6"/>
  </r>
  <r>
    <x v="0"/>
    <x v="16"/>
    <x v="6"/>
    <x v="274"/>
    <x v="4"/>
    <x v="2"/>
    <n v="74"/>
    <x v="50"/>
    <x v="6"/>
  </r>
  <r>
    <x v="0"/>
    <x v="16"/>
    <x v="6"/>
    <x v="255"/>
    <x v="4"/>
    <x v="1"/>
    <n v="101"/>
    <x v="42"/>
    <x v="6"/>
  </r>
  <r>
    <x v="0"/>
    <x v="16"/>
    <x v="6"/>
    <x v="230"/>
    <x v="4"/>
    <x v="2"/>
    <n v="79"/>
    <x v="77"/>
    <x v="6"/>
  </r>
  <r>
    <x v="0"/>
    <x v="16"/>
    <x v="6"/>
    <x v="244"/>
    <x v="6"/>
    <x v="2"/>
    <n v="83"/>
    <x v="10"/>
    <x v="6"/>
  </r>
  <r>
    <x v="0"/>
    <x v="16"/>
    <x v="6"/>
    <x v="263"/>
    <x v="6"/>
    <x v="1"/>
    <n v="86"/>
    <x v="131"/>
    <x v="6"/>
  </r>
  <r>
    <x v="0"/>
    <x v="16"/>
    <x v="6"/>
    <x v="268"/>
    <x v="8"/>
    <x v="0"/>
    <n v="87"/>
    <x v="47"/>
    <x v="6"/>
  </r>
  <r>
    <x v="0"/>
    <x v="16"/>
    <x v="6"/>
    <x v="256"/>
    <x v="8"/>
    <x v="1"/>
    <n v="83"/>
    <x v="69"/>
    <x v="6"/>
  </r>
  <r>
    <x v="0"/>
    <x v="16"/>
    <x v="6"/>
    <x v="82"/>
    <x v="9"/>
    <x v="1"/>
    <n v="105"/>
    <x v="114"/>
    <x v="6"/>
  </r>
  <r>
    <x v="0"/>
    <x v="16"/>
    <x v="6"/>
    <x v="257"/>
    <x v="10"/>
    <x v="0"/>
    <n v="78"/>
    <x v="65"/>
    <x v="6"/>
  </r>
  <r>
    <x v="0"/>
    <x v="16"/>
    <x v="6"/>
    <x v="258"/>
    <x v="12"/>
    <x v="3"/>
    <n v="72"/>
    <x v="44"/>
    <x v="6"/>
  </r>
  <r>
    <x v="0"/>
    <x v="16"/>
    <x v="6"/>
    <x v="259"/>
    <x v="12"/>
    <x v="1"/>
    <n v="135"/>
    <x v="2"/>
    <x v="6"/>
  </r>
  <r>
    <x v="0"/>
    <x v="16"/>
    <x v="6"/>
    <x v="203"/>
    <x v="12"/>
    <x v="2"/>
    <n v="85"/>
    <x v="17"/>
    <x v="6"/>
  </r>
  <r>
    <x v="0"/>
    <x v="16"/>
    <x v="6"/>
    <x v="266"/>
    <x v="12"/>
    <x v="0"/>
    <n v="87"/>
    <x v="65"/>
    <x v="6"/>
  </r>
  <r>
    <x v="0"/>
    <x v="16"/>
    <x v="6"/>
    <x v="260"/>
    <x v="13"/>
    <x v="1"/>
    <n v="89"/>
    <x v="43"/>
    <x v="6"/>
  </r>
  <r>
    <x v="0"/>
    <x v="16"/>
    <x v="6"/>
    <x v="150"/>
    <x v="0"/>
    <x v="4"/>
    <n v="88"/>
    <x v="116"/>
    <x v="6"/>
  </r>
  <r>
    <x v="0"/>
    <x v="16"/>
    <x v="6"/>
    <x v="39"/>
    <x v="2"/>
    <x v="4"/>
    <n v="67"/>
    <x v="30"/>
    <x v="6"/>
  </r>
  <r>
    <x v="0"/>
    <x v="16"/>
    <x v="6"/>
    <x v="89"/>
    <x v="5"/>
    <x v="4"/>
    <n v="67"/>
    <x v="16"/>
    <x v="6"/>
  </r>
  <r>
    <x v="0"/>
    <x v="16"/>
    <x v="6"/>
    <x v="140"/>
    <x v="8"/>
    <x v="4"/>
    <n v="76"/>
    <x v="8"/>
    <x v="6"/>
  </r>
  <r>
    <x v="0"/>
    <x v="17"/>
    <x v="6"/>
    <x v="249"/>
    <x v="0"/>
    <x v="2"/>
    <n v="110"/>
    <x v="21"/>
    <x v="6"/>
  </r>
  <r>
    <x v="0"/>
    <x v="17"/>
    <x v="6"/>
    <x v="250"/>
    <x v="0"/>
    <x v="0"/>
    <n v="88"/>
    <x v="136"/>
    <x v="6"/>
  </r>
  <r>
    <x v="0"/>
    <x v="17"/>
    <x v="6"/>
    <x v="252"/>
    <x v="1"/>
    <x v="1"/>
    <n v="93"/>
    <x v="94"/>
    <x v="6"/>
  </r>
  <r>
    <x v="0"/>
    <x v="17"/>
    <x v="6"/>
    <x v="251"/>
    <x v="1"/>
    <x v="0"/>
    <n v="77"/>
    <x v="21"/>
    <x v="6"/>
  </r>
  <r>
    <x v="0"/>
    <x v="17"/>
    <x v="6"/>
    <x v="274"/>
    <x v="4"/>
    <x v="2"/>
    <n v="76"/>
    <x v="28"/>
    <x v="6"/>
  </r>
  <r>
    <x v="0"/>
    <x v="17"/>
    <x v="6"/>
    <x v="255"/>
    <x v="4"/>
    <x v="1"/>
    <n v="100"/>
    <x v="57"/>
    <x v="6"/>
  </r>
  <r>
    <x v="0"/>
    <x v="17"/>
    <x v="6"/>
    <x v="230"/>
    <x v="4"/>
    <x v="2"/>
    <n v="73"/>
    <x v="13"/>
    <x v="6"/>
  </r>
  <r>
    <x v="0"/>
    <x v="17"/>
    <x v="6"/>
    <x v="244"/>
    <x v="6"/>
    <x v="2"/>
    <n v="85"/>
    <x v="88"/>
    <x v="6"/>
  </r>
  <r>
    <x v="0"/>
    <x v="17"/>
    <x v="6"/>
    <x v="263"/>
    <x v="6"/>
    <x v="1"/>
    <n v="86"/>
    <x v="10"/>
    <x v="6"/>
  </r>
  <r>
    <x v="0"/>
    <x v="17"/>
    <x v="6"/>
    <x v="268"/>
    <x v="8"/>
    <x v="0"/>
    <n v="88"/>
    <x v="69"/>
    <x v="6"/>
  </r>
  <r>
    <x v="0"/>
    <x v="17"/>
    <x v="6"/>
    <x v="256"/>
    <x v="8"/>
    <x v="1"/>
    <n v="82"/>
    <x v="43"/>
    <x v="6"/>
  </r>
  <r>
    <x v="0"/>
    <x v="17"/>
    <x v="6"/>
    <x v="140"/>
    <x v="8"/>
    <x v="1"/>
    <n v="73"/>
    <x v="54"/>
    <x v="6"/>
  </r>
  <r>
    <x v="0"/>
    <x v="17"/>
    <x v="6"/>
    <x v="82"/>
    <x v="9"/>
    <x v="1"/>
    <n v="103"/>
    <x v="43"/>
    <x v="6"/>
  </r>
  <r>
    <x v="0"/>
    <x v="17"/>
    <x v="6"/>
    <x v="257"/>
    <x v="10"/>
    <x v="0"/>
    <n v="80"/>
    <x v="55"/>
    <x v="6"/>
  </r>
  <r>
    <x v="0"/>
    <x v="17"/>
    <x v="6"/>
    <x v="259"/>
    <x v="12"/>
    <x v="1"/>
    <n v="142"/>
    <x v="5"/>
    <x v="6"/>
  </r>
  <r>
    <x v="0"/>
    <x v="17"/>
    <x v="6"/>
    <x v="258"/>
    <x v="12"/>
    <x v="3"/>
    <n v="77"/>
    <x v="107"/>
    <x v="6"/>
  </r>
  <r>
    <x v="0"/>
    <x v="17"/>
    <x v="6"/>
    <x v="203"/>
    <x v="12"/>
    <x v="2"/>
    <n v="79"/>
    <x v="94"/>
    <x v="6"/>
  </r>
  <r>
    <x v="0"/>
    <x v="17"/>
    <x v="6"/>
    <x v="266"/>
    <x v="12"/>
    <x v="0"/>
    <n v="83"/>
    <x v="7"/>
    <x v="6"/>
  </r>
  <r>
    <x v="0"/>
    <x v="17"/>
    <x v="6"/>
    <x v="39"/>
    <x v="2"/>
    <x v="4"/>
    <n v="67"/>
    <x v="51"/>
    <x v="6"/>
  </r>
  <r>
    <x v="0"/>
    <x v="17"/>
    <x v="6"/>
    <x v="276"/>
    <x v="17"/>
    <x v="4"/>
    <n v="57"/>
    <x v="100"/>
    <x v="6"/>
  </r>
  <r>
    <x v="0"/>
    <x v="17"/>
    <x v="6"/>
    <x v="89"/>
    <x v="5"/>
    <x v="4"/>
    <n v="67"/>
    <x v="16"/>
    <x v="6"/>
  </r>
  <r>
    <x v="0"/>
    <x v="17"/>
    <x v="6"/>
    <x v="260"/>
    <x v="13"/>
    <x v="4"/>
    <n v="89"/>
    <x v="16"/>
    <x v="6"/>
  </r>
  <r>
    <x v="0"/>
    <x v="18"/>
    <x v="6"/>
    <x v="249"/>
    <x v="0"/>
    <x v="2"/>
    <n v="101"/>
    <x v="94"/>
    <x v="6"/>
  </r>
  <r>
    <x v="0"/>
    <x v="18"/>
    <x v="6"/>
    <x v="250"/>
    <x v="0"/>
    <x v="0"/>
    <n v="89"/>
    <x v="91"/>
    <x v="6"/>
  </r>
  <r>
    <x v="0"/>
    <x v="18"/>
    <x v="6"/>
    <x v="252"/>
    <x v="1"/>
    <x v="1"/>
    <n v="90"/>
    <x v="38"/>
    <x v="6"/>
  </r>
  <r>
    <x v="0"/>
    <x v="18"/>
    <x v="6"/>
    <x v="251"/>
    <x v="1"/>
    <x v="0"/>
    <n v="78"/>
    <x v="49"/>
    <x v="6"/>
  </r>
  <r>
    <x v="0"/>
    <x v="18"/>
    <x v="6"/>
    <x v="220"/>
    <x v="15"/>
    <x v="2"/>
    <n v="77"/>
    <x v="67"/>
    <x v="6"/>
  </r>
  <r>
    <x v="0"/>
    <x v="18"/>
    <x v="6"/>
    <x v="230"/>
    <x v="4"/>
    <x v="2"/>
    <n v="77"/>
    <x v="94"/>
    <x v="6"/>
  </r>
  <r>
    <x v="0"/>
    <x v="18"/>
    <x v="6"/>
    <x v="255"/>
    <x v="4"/>
    <x v="1"/>
    <n v="98"/>
    <x v="83"/>
    <x v="6"/>
  </r>
  <r>
    <x v="0"/>
    <x v="18"/>
    <x v="6"/>
    <x v="89"/>
    <x v="5"/>
    <x v="0"/>
    <n v="64"/>
    <x v="82"/>
    <x v="6"/>
  </r>
  <r>
    <x v="0"/>
    <x v="18"/>
    <x v="6"/>
    <x v="244"/>
    <x v="6"/>
    <x v="2"/>
    <n v="85"/>
    <x v="55"/>
    <x v="6"/>
  </r>
  <r>
    <x v="0"/>
    <x v="18"/>
    <x v="6"/>
    <x v="263"/>
    <x v="6"/>
    <x v="1"/>
    <n v="90"/>
    <x v="7"/>
    <x v="6"/>
  </r>
  <r>
    <x v="0"/>
    <x v="18"/>
    <x v="6"/>
    <x v="268"/>
    <x v="8"/>
    <x v="0"/>
    <n v="95"/>
    <x v="40"/>
    <x v="6"/>
  </r>
  <r>
    <x v="0"/>
    <x v="18"/>
    <x v="6"/>
    <x v="256"/>
    <x v="8"/>
    <x v="1"/>
    <n v="88"/>
    <x v="12"/>
    <x v="6"/>
  </r>
  <r>
    <x v="0"/>
    <x v="18"/>
    <x v="6"/>
    <x v="82"/>
    <x v="9"/>
    <x v="1"/>
    <n v="112"/>
    <x v="27"/>
    <x v="6"/>
  </r>
  <r>
    <x v="0"/>
    <x v="18"/>
    <x v="6"/>
    <x v="258"/>
    <x v="12"/>
    <x v="3"/>
    <n v="79"/>
    <x v="63"/>
    <x v="6"/>
  </r>
  <r>
    <x v="0"/>
    <x v="18"/>
    <x v="6"/>
    <x v="259"/>
    <x v="12"/>
    <x v="1"/>
    <n v="140"/>
    <x v="20"/>
    <x v="6"/>
  </r>
  <r>
    <x v="0"/>
    <x v="18"/>
    <x v="6"/>
    <x v="203"/>
    <x v="12"/>
    <x v="2"/>
    <n v="91"/>
    <x v="95"/>
    <x v="6"/>
  </r>
  <r>
    <x v="0"/>
    <x v="18"/>
    <x v="6"/>
    <x v="266"/>
    <x v="12"/>
    <x v="0"/>
    <n v="82"/>
    <x v="82"/>
    <x v="6"/>
  </r>
  <r>
    <x v="0"/>
    <x v="18"/>
    <x v="6"/>
    <x v="260"/>
    <x v="13"/>
    <x v="1"/>
    <n v="83"/>
    <x v="83"/>
    <x v="6"/>
  </r>
  <r>
    <x v="0"/>
    <x v="18"/>
    <x v="6"/>
    <x v="39"/>
    <x v="2"/>
    <x v="4"/>
    <n v="63"/>
    <x v="94"/>
    <x v="6"/>
  </r>
  <r>
    <x v="0"/>
    <x v="18"/>
    <x v="6"/>
    <x v="155"/>
    <x v="2"/>
    <x v="4"/>
    <n v="62"/>
    <x v="125"/>
    <x v="6"/>
  </r>
  <r>
    <x v="0"/>
    <x v="18"/>
    <x v="6"/>
    <x v="140"/>
    <x v="8"/>
    <x v="4"/>
    <n v="72"/>
    <x v="63"/>
    <x v="6"/>
  </r>
  <r>
    <x v="0"/>
    <x v="18"/>
    <x v="6"/>
    <x v="257"/>
    <x v="10"/>
    <x v="4"/>
    <n v="80"/>
    <x v="16"/>
    <x v="6"/>
  </r>
  <r>
    <x v="0"/>
    <x v="19"/>
    <x v="6"/>
    <x v="249"/>
    <x v="0"/>
    <x v="2"/>
    <n v="92"/>
    <x v="91"/>
    <x v="6"/>
  </r>
  <r>
    <x v="0"/>
    <x v="19"/>
    <x v="6"/>
    <x v="250"/>
    <x v="0"/>
    <x v="0"/>
    <n v="89"/>
    <x v="85"/>
    <x v="6"/>
  </r>
  <r>
    <x v="0"/>
    <x v="19"/>
    <x v="6"/>
    <x v="252"/>
    <x v="1"/>
    <x v="1"/>
    <n v="98"/>
    <x v="95"/>
    <x v="6"/>
  </r>
  <r>
    <x v="0"/>
    <x v="19"/>
    <x v="6"/>
    <x v="251"/>
    <x v="1"/>
    <x v="0"/>
    <n v="80"/>
    <x v="85"/>
    <x v="6"/>
  </r>
  <r>
    <x v="0"/>
    <x v="19"/>
    <x v="6"/>
    <x v="220"/>
    <x v="15"/>
    <x v="2"/>
    <n v="79"/>
    <x v="83"/>
    <x v="6"/>
  </r>
  <r>
    <x v="0"/>
    <x v="19"/>
    <x v="6"/>
    <x v="230"/>
    <x v="4"/>
    <x v="2"/>
    <n v="75"/>
    <x v="9"/>
    <x v="6"/>
  </r>
  <r>
    <x v="0"/>
    <x v="19"/>
    <x v="6"/>
    <x v="255"/>
    <x v="4"/>
    <x v="1"/>
    <n v="99"/>
    <x v="5"/>
    <x v="6"/>
  </r>
  <r>
    <x v="0"/>
    <x v="19"/>
    <x v="6"/>
    <x v="244"/>
    <x v="6"/>
    <x v="2"/>
    <n v="84"/>
    <x v="88"/>
    <x v="6"/>
  </r>
  <r>
    <x v="0"/>
    <x v="19"/>
    <x v="6"/>
    <x v="263"/>
    <x v="6"/>
    <x v="1"/>
    <n v="94"/>
    <x v="69"/>
    <x v="6"/>
  </r>
  <r>
    <x v="0"/>
    <x v="19"/>
    <x v="6"/>
    <x v="268"/>
    <x v="8"/>
    <x v="0"/>
    <n v="95"/>
    <x v="39"/>
    <x v="6"/>
  </r>
  <r>
    <x v="0"/>
    <x v="19"/>
    <x v="6"/>
    <x v="256"/>
    <x v="8"/>
    <x v="1"/>
    <n v="86"/>
    <x v="3"/>
    <x v="6"/>
  </r>
  <r>
    <x v="0"/>
    <x v="19"/>
    <x v="6"/>
    <x v="82"/>
    <x v="9"/>
    <x v="1"/>
    <n v="123"/>
    <x v="123"/>
    <x v="6"/>
  </r>
  <r>
    <x v="0"/>
    <x v="19"/>
    <x v="6"/>
    <x v="258"/>
    <x v="12"/>
    <x v="3"/>
    <n v="87"/>
    <x v="26"/>
    <x v="6"/>
  </r>
  <r>
    <x v="0"/>
    <x v="19"/>
    <x v="6"/>
    <x v="259"/>
    <x v="12"/>
    <x v="1"/>
    <n v="142"/>
    <x v="68"/>
    <x v="6"/>
  </r>
  <r>
    <x v="0"/>
    <x v="19"/>
    <x v="6"/>
    <x v="203"/>
    <x v="12"/>
    <x v="2"/>
    <n v="88"/>
    <x v="3"/>
    <x v="6"/>
  </r>
  <r>
    <x v="0"/>
    <x v="19"/>
    <x v="6"/>
    <x v="266"/>
    <x v="12"/>
    <x v="0"/>
    <n v="97"/>
    <x v="123"/>
    <x v="6"/>
  </r>
  <r>
    <x v="0"/>
    <x v="19"/>
    <x v="6"/>
    <x v="169"/>
    <x v="12"/>
    <x v="0"/>
    <n v="78"/>
    <x v="76"/>
    <x v="6"/>
  </r>
  <r>
    <x v="0"/>
    <x v="19"/>
    <x v="6"/>
    <x v="260"/>
    <x v="13"/>
    <x v="1"/>
    <n v="79"/>
    <x v="6"/>
    <x v="6"/>
  </r>
  <r>
    <x v="0"/>
    <x v="19"/>
    <x v="6"/>
    <x v="39"/>
    <x v="2"/>
    <x v="4"/>
    <n v="65"/>
    <x v="58"/>
    <x v="6"/>
  </r>
  <r>
    <x v="0"/>
    <x v="19"/>
    <x v="6"/>
    <x v="89"/>
    <x v="5"/>
    <x v="4"/>
    <n v="64"/>
    <x v="16"/>
    <x v="6"/>
  </r>
  <r>
    <x v="0"/>
    <x v="19"/>
    <x v="6"/>
    <x v="140"/>
    <x v="8"/>
    <x v="4"/>
    <n v="83"/>
    <x v="76"/>
    <x v="6"/>
  </r>
  <r>
    <x v="0"/>
    <x v="19"/>
    <x v="6"/>
    <x v="257"/>
    <x v="10"/>
    <x v="4"/>
    <n v="80"/>
    <x v="16"/>
    <x v="6"/>
  </r>
  <r>
    <x v="0"/>
    <x v="20"/>
    <x v="6"/>
    <x v="249"/>
    <x v="0"/>
    <x v="2"/>
    <n v="86"/>
    <x v="96"/>
    <x v="6"/>
  </r>
  <r>
    <x v="0"/>
    <x v="20"/>
    <x v="6"/>
    <x v="250"/>
    <x v="0"/>
    <x v="0"/>
    <n v="99"/>
    <x v="22"/>
    <x v="6"/>
  </r>
  <r>
    <x v="0"/>
    <x v="20"/>
    <x v="6"/>
    <x v="252"/>
    <x v="1"/>
    <x v="1"/>
    <n v="100"/>
    <x v="31"/>
    <x v="6"/>
  </r>
  <r>
    <x v="0"/>
    <x v="20"/>
    <x v="6"/>
    <x v="251"/>
    <x v="1"/>
    <x v="0"/>
    <n v="87"/>
    <x v="96"/>
    <x v="6"/>
  </r>
  <r>
    <x v="0"/>
    <x v="20"/>
    <x v="6"/>
    <x v="220"/>
    <x v="15"/>
    <x v="2"/>
    <n v="82"/>
    <x v="8"/>
    <x v="6"/>
  </r>
  <r>
    <x v="0"/>
    <x v="20"/>
    <x v="6"/>
    <x v="230"/>
    <x v="4"/>
    <x v="2"/>
    <n v="78"/>
    <x v="114"/>
    <x v="6"/>
  </r>
  <r>
    <x v="0"/>
    <x v="20"/>
    <x v="6"/>
    <x v="255"/>
    <x v="4"/>
    <x v="1"/>
    <n v="102"/>
    <x v="114"/>
    <x v="6"/>
  </r>
  <r>
    <x v="0"/>
    <x v="20"/>
    <x v="6"/>
    <x v="265"/>
    <x v="14"/>
    <x v="2"/>
    <n v="74"/>
    <x v="24"/>
    <x v="6"/>
  </r>
  <r>
    <x v="0"/>
    <x v="20"/>
    <x v="6"/>
    <x v="263"/>
    <x v="6"/>
    <x v="1"/>
    <n v="90"/>
    <x v="64"/>
    <x v="6"/>
  </r>
  <r>
    <x v="0"/>
    <x v="20"/>
    <x v="6"/>
    <x v="268"/>
    <x v="8"/>
    <x v="0"/>
    <n v="95"/>
    <x v="67"/>
    <x v="6"/>
  </r>
  <r>
    <x v="0"/>
    <x v="20"/>
    <x v="6"/>
    <x v="256"/>
    <x v="8"/>
    <x v="1"/>
    <n v="85"/>
    <x v="33"/>
    <x v="6"/>
  </r>
  <r>
    <x v="0"/>
    <x v="20"/>
    <x v="6"/>
    <x v="140"/>
    <x v="8"/>
    <x v="1"/>
    <n v="80"/>
    <x v="8"/>
    <x v="6"/>
  </r>
  <r>
    <x v="0"/>
    <x v="20"/>
    <x v="6"/>
    <x v="82"/>
    <x v="9"/>
    <x v="1"/>
    <n v="118"/>
    <x v="56"/>
    <x v="6"/>
  </r>
  <r>
    <x v="0"/>
    <x v="20"/>
    <x v="6"/>
    <x v="259"/>
    <x v="12"/>
    <x v="1"/>
    <n v="147"/>
    <x v="68"/>
    <x v="6"/>
  </r>
  <r>
    <x v="0"/>
    <x v="20"/>
    <x v="6"/>
    <x v="258"/>
    <x v="12"/>
    <x v="3"/>
    <n v="86"/>
    <x v="44"/>
    <x v="6"/>
  </r>
  <r>
    <x v="0"/>
    <x v="20"/>
    <x v="6"/>
    <x v="203"/>
    <x v="12"/>
    <x v="2"/>
    <n v="94"/>
    <x v="41"/>
    <x v="6"/>
  </r>
  <r>
    <x v="0"/>
    <x v="20"/>
    <x v="6"/>
    <x v="266"/>
    <x v="12"/>
    <x v="0"/>
    <n v="86"/>
    <x v="39"/>
    <x v="6"/>
  </r>
  <r>
    <x v="0"/>
    <x v="20"/>
    <x v="6"/>
    <x v="169"/>
    <x v="12"/>
    <x v="0"/>
    <n v="71"/>
    <x v="87"/>
    <x v="6"/>
  </r>
  <r>
    <x v="0"/>
    <x v="20"/>
    <x v="6"/>
    <x v="89"/>
    <x v="5"/>
    <x v="4"/>
    <n v="64"/>
    <x v="16"/>
    <x v="6"/>
  </r>
  <r>
    <x v="0"/>
    <x v="20"/>
    <x v="6"/>
    <x v="244"/>
    <x v="6"/>
    <x v="4"/>
    <n v="84"/>
    <x v="54"/>
    <x v="6"/>
  </r>
  <r>
    <x v="0"/>
    <x v="20"/>
    <x v="6"/>
    <x v="257"/>
    <x v="10"/>
    <x v="4"/>
    <n v="78"/>
    <x v="91"/>
    <x v="6"/>
  </r>
  <r>
    <x v="0"/>
    <x v="20"/>
    <x v="6"/>
    <x v="260"/>
    <x v="13"/>
    <x v="4"/>
    <n v="80"/>
    <x v="33"/>
    <x v="6"/>
  </r>
  <r>
    <x v="0"/>
    <x v="0"/>
    <x v="7"/>
    <x v="277"/>
    <x v="0"/>
    <x v="1"/>
    <n v="70"/>
    <x v="0"/>
    <x v="7"/>
  </r>
  <r>
    <x v="0"/>
    <x v="0"/>
    <x v="7"/>
    <x v="264"/>
    <x v="0"/>
    <x v="0"/>
    <n v="79"/>
    <x v="84"/>
    <x v="7"/>
  </r>
  <r>
    <x v="0"/>
    <x v="0"/>
    <x v="7"/>
    <x v="189"/>
    <x v="1"/>
    <x v="2"/>
    <n v="95"/>
    <x v="6"/>
    <x v="7"/>
  </r>
  <r>
    <x v="0"/>
    <x v="0"/>
    <x v="7"/>
    <x v="247"/>
    <x v="1"/>
    <x v="1"/>
    <n v="91"/>
    <x v="57"/>
    <x v="7"/>
  </r>
  <r>
    <x v="0"/>
    <x v="0"/>
    <x v="7"/>
    <x v="278"/>
    <x v="15"/>
    <x v="1"/>
    <n v="94"/>
    <x v="65"/>
    <x v="7"/>
  </r>
  <r>
    <x v="0"/>
    <x v="0"/>
    <x v="7"/>
    <x v="279"/>
    <x v="2"/>
    <x v="3"/>
    <n v="122"/>
    <x v="81"/>
    <x v="7"/>
  </r>
  <r>
    <x v="0"/>
    <x v="0"/>
    <x v="7"/>
    <x v="269"/>
    <x v="2"/>
    <x v="0"/>
    <n v="82"/>
    <x v="4"/>
    <x v="7"/>
  </r>
  <r>
    <x v="0"/>
    <x v="0"/>
    <x v="7"/>
    <x v="221"/>
    <x v="17"/>
    <x v="1"/>
    <n v="98"/>
    <x v="111"/>
    <x v="7"/>
  </r>
  <r>
    <x v="0"/>
    <x v="0"/>
    <x v="7"/>
    <x v="280"/>
    <x v="16"/>
    <x v="0"/>
    <n v="90"/>
    <x v="32"/>
    <x v="7"/>
  </r>
  <r>
    <x v="0"/>
    <x v="0"/>
    <x v="7"/>
    <x v="88"/>
    <x v="16"/>
    <x v="2"/>
    <n v="75"/>
    <x v="13"/>
    <x v="7"/>
  </r>
  <r>
    <x v="0"/>
    <x v="0"/>
    <x v="7"/>
    <x v="134"/>
    <x v="3"/>
    <x v="2"/>
    <n v="107"/>
    <x v="12"/>
    <x v="7"/>
  </r>
  <r>
    <x v="0"/>
    <x v="0"/>
    <x v="7"/>
    <x v="248"/>
    <x v="6"/>
    <x v="1"/>
    <n v="102"/>
    <x v="84"/>
    <x v="7"/>
  </r>
  <r>
    <x v="0"/>
    <x v="0"/>
    <x v="7"/>
    <x v="244"/>
    <x v="6"/>
    <x v="2"/>
    <n v="92"/>
    <x v="55"/>
    <x v="7"/>
  </r>
  <r>
    <x v="0"/>
    <x v="0"/>
    <x v="7"/>
    <x v="187"/>
    <x v="7"/>
    <x v="1"/>
    <n v="58"/>
    <x v="28"/>
    <x v="7"/>
  </r>
  <r>
    <x v="0"/>
    <x v="0"/>
    <x v="7"/>
    <x v="25"/>
    <x v="7"/>
    <x v="2"/>
    <n v="69"/>
    <x v="51"/>
    <x v="7"/>
  </r>
  <r>
    <x v="0"/>
    <x v="0"/>
    <x v="7"/>
    <x v="45"/>
    <x v="8"/>
    <x v="0"/>
    <n v="85"/>
    <x v="102"/>
    <x v="7"/>
  </r>
  <r>
    <x v="0"/>
    <x v="0"/>
    <x v="7"/>
    <x v="281"/>
    <x v="9"/>
    <x v="1"/>
    <n v="116"/>
    <x v="52"/>
    <x v="7"/>
  </r>
  <r>
    <x v="0"/>
    <x v="0"/>
    <x v="7"/>
    <x v="105"/>
    <x v="10"/>
    <x v="0"/>
    <n v="84"/>
    <x v="60"/>
    <x v="7"/>
  </r>
  <r>
    <x v="0"/>
    <x v="0"/>
    <x v="7"/>
    <x v="101"/>
    <x v="2"/>
    <x v="4"/>
    <n v="69"/>
    <x v="16"/>
    <x v="7"/>
  </r>
  <r>
    <x v="0"/>
    <x v="0"/>
    <x v="7"/>
    <x v="245"/>
    <x v="4"/>
    <x v="4"/>
    <n v="84"/>
    <x v="16"/>
    <x v="7"/>
  </r>
  <r>
    <x v="0"/>
    <x v="0"/>
    <x v="7"/>
    <x v="107"/>
    <x v="9"/>
    <x v="4"/>
    <n v="67"/>
    <x v="16"/>
    <x v="7"/>
  </r>
  <r>
    <x v="0"/>
    <x v="0"/>
    <x v="7"/>
    <x v="282"/>
    <x v="11"/>
    <x v="4"/>
    <n v="98"/>
    <x v="16"/>
    <x v="7"/>
  </r>
  <r>
    <x v="0"/>
    <x v="1"/>
    <x v="7"/>
    <x v="277"/>
    <x v="0"/>
    <x v="1"/>
    <n v="78"/>
    <x v="24"/>
    <x v="7"/>
  </r>
  <r>
    <x v="0"/>
    <x v="1"/>
    <x v="7"/>
    <x v="264"/>
    <x v="0"/>
    <x v="0"/>
    <n v="76"/>
    <x v="96"/>
    <x v="7"/>
  </r>
  <r>
    <x v="0"/>
    <x v="1"/>
    <x v="7"/>
    <x v="189"/>
    <x v="1"/>
    <x v="2"/>
    <n v="90"/>
    <x v="54"/>
    <x v="7"/>
  </r>
  <r>
    <x v="0"/>
    <x v="1"/>
    <x v="7"/>
    <x v="247"/>
    <x v="1"/>
    <x v="1"/>
    <n v="91"/>
    <x v="43"/>
    <x v="7"/>
  </r>
  <r>
    <x v="0"/>
    <x v="1"/>
    <x v="7"/>
    <x v="278"/>
    <x v="15"/>
    <x v="1"/>
    <n v="88"/>
    <x v="7"/>
    <x v="7"/>
  </r>
  <r>
    <x v="0"/>
    <x v="1"/>
    <x v="7"/>
    <x v="279"/>
    <x v="2"/>
    <x v="3"/>
    <n v="121"/>
    <x v="32"/>
    <x v="7"/>
  </r>
  <r>
    <x v="0"/>
    <x v="1"/>
    <x v="7"/>
    <x v="269"/>
    <x v="2"/>
    <x v="0"/>
    <n v="83"/>
    <x v="94"/>
    <x v="7"/>
  </r>
  <r>
    <x v="0"/>
    <x v="1"/>
    <x v="7"/>
    <x v="221"/>
    <x v="17"/>
    <x v="1"/>
    <n v="99"/>
    <x v="18"/>
    <x v="7"/>
  </r>
  <r>
    <x v="0"/>
    <x v="1"/>
    <x v="7"/>
    <x v="283"/>
    <x v="17"/>
    <x v="2"/>
    <n v="70"/>
    <x v="52"/>
    <x v="7"/>
  </r>
  <r>
    <x v="0"/>
    <x v="1"/>
    <x v="7"/>
    <x v="280"/>
    <x v="16"/>
    <x v="0"/>
    <n v="100"/>
    <x v="80"/>
    <x v="7"/>
  </r>
  <r>
    <x v="0"/>
    <x v="1"/>
    <x v="7"/>
    <x v="134"/>
    <x v="3"/>
    <x v="2"/>
    <n v="97"/>
    <x v="98"/>
    <x v="7"/>
  </r>
  <r>
    <x v="0"/>
    <x v="1"/>
    <x v="7"/>
    <x v="248"/>
    <x v="6"/>
    <x v="1"/>
    <n v="115"/>
    <x v="159"/>
    <x v="7"/>
  </r>
  <r>
    <x v="0"/>
    <x v="1"/>
    <x v="7"/>
    <x v="244"/>
    <x v="6"/>
    <x v="2"/>
    <n v="91"/>
    <x v="16"/>
    <x v="7"/>
  </r>
  <r>
    <x v="0"/>
    <x v="1"/>
    <x v="7"/>
    <x v="45"/>
    <x v="8"/>
    <x v="0"/>
    <n v="78"/>
    <x v="91"/>
    <x v="7"/>
  </r>
  <r>
    <x v="0"/>
    <x v="1"/>
    <x v="7"/>
    <x v="281"/>
    <x v="9"/>
    <x v="1"/>
    <n v="119"/>
    <x v="76"/>
    <x v="7"/>
  </r>
  <r>
    <x v="0"/>
    <x v="1"/>
    <x v="7"/>
    <x v="105"/>
    <x v="10"/>
    <x v="0"/>
    <n v="94"/>
    <x v="22"/>
    <x v="7"/>
  </r>
  <r>
    <x v="0"/>
    <x v="1"/>
    <x v="7"/>
    <x v="282"/>
    <x v="11"/>
    <x v="2"/>
    <n v="94"/>
    <x v="17"/>
    <x v="7"/>
  </r>
  <r>
    <x v="0"/>
    <x v="1"/>
    <x v="7"/>
    <x v="284"/>
    <x v="12"/>
    <x v="1"/>
    <n v="79"/>
    <x v="91"/>
    <x v="7"/>
  </r>
  <r>
    <x v="0"/>
    <x v="1"/>
    <x v="7"/>
    <x v="101"/>
    <x v="2"/>
    <x v="4"/>
    <n v="82"/>
    <x v="16"/>
    <x v="7"/>
  </r>
  <r>
    <x v="0"/>
    <x v="1"/>
    <x v="7"/>
    <x v="245"/>
    <x v="4"/>
    <x v="4"/>
    <n v="81"/>
    <x v="16"/>
    <x v="7"/>
  </r>
  <r>
    <x v="0"/>
    <x v="1"/>
    <x v="7"/>
    <x v="107"/>
    <x v="9"/>
    <x v="4"/>
    <n v="83"/>
    <x v="16"/>
    <x v="7"/>
  </r>
  <r>
    <x v="0"/>
    <x v="1"/>
    <x v="7"/>
    <x v="285"/>
    <x v="12"/>
    <x v="4"/>
    <n v="70"/>
    <x v="24"/>
    <x v="7"/>
  </r>
  <r>
    <x v="0"/>
    <x v="2"/>
    <x v="7"/>
    <x v="277"/>
    <x v="0"/>
    <x v="1"/>
    <n v="67"/>
    <x v="105"/>
    <x v="7"/>
  </r>
  <r>
    <x v="0"/>
    <x v="2"/>
    <x v="7"/>
    <x v="243"/>
    <x v="1"/>
    <x v="2"/>
    <n v="78"/>
    <x v="39"/>
    <x v="7"/>
  </r>
  <r>
    <x v="0"/>
    <x v="2"/>
    <x v="7"/>
    <x v="247"/>
    <x v="1"/>
    <x v="1"/>
    <n v="99"/>
    <x v="134"/>
    <x v="7"/>
  </r>
  <r>
    <x v="0"/>
    <x v="2"/>
    <x v="7"/>
    <x v="189"/>
    <x v="1"/>
    <x v="2"/>
    <n v="84"/>
    <x v="0"/>
    <x v="7"/>
  </r>
  <r>
    <x v="0"/>
    <x v="2"/>
    <x v="7"/>
    <x v="278"/>
    <x v="15"/>
    <x v="1"/>
    <n v="89"/>
    <x v="53"/>
    <x v="7"/>
  </r>
  <r>
    <x v="0"/>
    <x v="2"/>
    <x v="7"/>
    <x v="279"/>
    <x v="2"/>
    <x v="3"/>
    <n v="102"/>
    <x v="45"/>
    <x v="7"/>
  </r>
  <r>
    <x v="0"/>
    <x v="2"/>
    <x v="7"/>
    <x v="269"/>
    <x v="2"/>
    <x v="0"/>
    <n v="89"/>
    <x v="35"/>
    <x v="7"/>
  </r>
  <r>
    <x v="0"/>
    <x v="2"/>
    <x v="7"/>
    <x v="283"/>
    <x v="17"/>
    <x v="2"/>
    <n v="72"/>
    <x v="102"/>
    <x v="7"/>
  </r>
  <r>
    <x v="0"/>
    <x v="2"/>
    <x v="7"/>
    <x v="221"/>
    <x v="17"/>
    <x v="1"/>
    <n v="98"/>
    <x v="2"/>
    <x v="7"/>
  </r>
  <r>
    <x v="0"/>
    <x v="2"/>
    <x v="7"/>
    <x v="280"/>
    <x v="16"/>
    <x v="0"/>
    <n v="96"/>
    <x v="71"/>
    <x v="7"/>
  </r>
  <r>
    <x v="0"/>
    <x v="2"/>
    <x v="7"/>
    <x v="134"/>
    <x v="3"/>
    <x v="2"/>
    <n v="91"/>
    <x v="51"/>
    <x v="7"/>
  </r>
  <r>
    <x v="0"/>
    <x v="2"/>
    <x v="7"/>
    <x v="248"/>
    <x v="6"/>
    <x v="1"/>
    <n v="111"/>
    <x v="1"/>
    <x v="7"/>
  </r>
  <r>
    <x v="0"/>
    <x v="2"/>
    <x v="7"/>
    <x v="241"/>
    <x v="6"/>
    <x v="1"/>
    <n v="85"/>
    <x v="102"/>
    <x v="7"/>
  </r>
  <r>
    <x v="0"/>
    <x v="2"/>
    <x v="7"/>
    <x v="179"/>
    <x v="8"/>
    <x v="0"/>
    <n v="67"/>
    <x v="160"/>
    <x v="7"/>
  </r>
  <r>
    <x v="0"/>
    <x v="2"/>
    <x v="7"/>
    <x v="281"/>
    <x v="9"/>
    <x v="1"/>
    <n v="113"/>
    <x v="42"/>
    <x v="7"/>
  </r>
  <r>
    <x v="0"/>
    <x v="2"/>
    <x v="7"/>
    <x v="105"/>
    <x v="10"/>
    <x v="0"/>
    <n v="101"/>
    <x v="12"/>
    <x v="7"/>
  </r>
  <r>
    <x v="0"/>
    <x v="2"/>
    <x v="7"/>
    <x v="282"/>
    <x v="11"/>
    <x v="2"/>
    <n v="107"/>
    <x v="159"/>
    <x v="7"/>
  </r>
  <r>
    <x v="0"/>
    <x v="2"/>
    <x v="7"/>
    <x v="285"/>
    <x v="12"/>
    <x v="0"/>
    <n v="68"/>
    <x v="14"/>
    <x v="7"/>
  </r>
  <r>
    <x v="0"/>
    <x v="2"/>
    <x v="7"/>
    <x v="50"/>
    <x v="15"/>
    <x v="4"/>
    <n v="76"/>
    <x v="16"/>
    <x v="7"/>
  </r>
  <r>
    <x v="0"/>
    <x v="2"/>
    <x v="7"/>
    <x v="101"/>
    <x v="2"/>
    <x v="4"/>
    <n v="90"/>
    <x v="16"/>
    <x v="7"/>
  </r>
  <r>
    <x v="0"/>
    <x v="2"/>
    <x v="7"/>
    <x v="286"/>
    <x v="3"/>
    <x v="4"/>
    <n v="79"/>
    <x v="8"/>
    <x v="7"/>
  </r>
  <r>
    <x v="0"/>
    <x v="2"/>
    <x v="7"/>
    <x v="45"/>
    <x v="8"/>
    <x v="4"/>
    <n v="70"/>
    <x v="100"/>
    <x v="7"/>
  </r>
  <r>
    <x v="0"/>
    <x v="3"/>
    <x v="7"/>
    <x v="243"/>
    <x v="1"/>
    <x v="2"/>
    <n v="79"/>
    <x v="102"/>
    <x v="7"/>
  </r>
  <r>
    <x v="0"/>
    <x v="3"/>
    <x v="7"/>
    <x v="247"/>
    <x v="1"/>
    <x v="1"/>
    <n v="98"/>
    <x v="33"/>
    <x v="7"/>
  </r>
  <r>
    <x v="0"/>
    <x v="3"/>
    <x v="7"/>
    <x v="148"/>
    <x v="1"/>
    <x v="1"/>
    <n v="80"/>
    <x v="53"/>
    <x v="7"/>
  </r>
  <r>
    <x v="0"/>
    <x v="3"/>
    <x v="7"/>
    <x v="278"/>
    <x v="15"/>
    <x v="1"/>
    <n v="82"/>
    <x v="88"/>
    <x v="7"/>
  </r>
  <r>
    <x v="0"/>
    <x v="3"/>
    <x v="7"/>
    <x v="50"/>
    <x v="15"/>
    <x v="0"/>
    <n v="64"/>
    <x v="150"/>
    <x v="7"/>
  </r>
  <r>
    <x v="0"/>
    <x v="3"/>
    <x v="7"/>
    <x v="269"/>
    <x v="2"/>
    <x v="0"/>
    <n v="93"/>
    <x v="64"/>
    <x v="7"/>
  </r>
  <r>
    <x v="0"/>
    <x v="3"/>
    <x v="7"/>
    <x v="221"/>
    <x v="17"/>
    <x v="1"/>
    <n v="109"/>
    <x v="154"/>
    <x v="7"/>
  </r>
  <r>
    <x v="0"/>
    <x v="3"/>
    <x v="7"/>
    <x v="283"/>
    <x v="17"/>
    <x v="2"/>
    <n v="77"/>
    <x v="67"/>
    <x v="7"/>
  </r>
  <r>
    <x v="0"/>
    <x v="3"/>
    <x v="7"/>
    <x v="280"/>
    <x v="16"/>
    <x v="0"/>
    <n v="95"/>
    <x v="7"/>
    <x v="7"/>
  </r>
  <r>
    <x v="0"/>
    <x v="3"/>
    <x v="7"/>
    <x v="134"/>
    <x v="3"/>
    <x v="2"/>
    <n v="86"/>
    <x v="42"/>
    <x v="7"/>
  </r>
  <r>
    <x v="0"/>
    <x v="3"/>
    <x v="7"/>
    <x v="286"/>
    <x v="3"/>
    <x v="2"/>
    <n v="74"/>
    <x v="112"/>
    <x v="7"/>
  </r>
  <r>
    <x v="0"/>
    <x v="3"/>
    <x v="7"/>
    <x v="43"/>
    <x v="14"/>
    <x v="3"/>
    <n v="90"/>
    <x v="6"/>
    <x v="7"/>
  </r>
  <r>
    <x v="0"/>
    <x v="3"/>
    <x v="7"/>
    <x v="248"/>
    <x v="6"/>
    <x v="1"/>
    <n v="103"/>
    <x v="30"/>
    <x v="7"/>
  </r>
  <r>
    <x v="0"/>
    <x v="3"/>
    <x v="7"/>
    <x v="241"/>
    <x v="6"/>
    <x v="1"/>
    <n v="84"/>
    <x v="83"/>
    <x v="7"/>
  </r>
  <r>
    <x v="0"/>
    <x v="3"/>
    <x v="7"/>
    <x v="128"/>
    <x v="7"/>
    <x v="0"/>
    <n v="84"/>
    <x v="72"/>
    <x v="7"/>
  </r>
  <r>
    <x v="0"/>
    <x v="3"/>
    <x v="7"/>
    <x v="281"/>
    <x v="9"/>
    <x v="1"/>
    <n v="119"/>
    <x v="123"/>
    <x v="7"/>
  </r>
  <r>
    <x v="0"/>
    <x v="3"/>
    <x v="7"/>
    <x v="105"/>
    <x v="10"/>
    <x v="0"/>
    <n v="104"/>
    <x v="3"/>
    <x v="7"/>
  </r>
  <r>
    <x v="0"/>
    <x v="3"/>
    <x v="7"/>
    <x v="282"/>
    <x v="11"/>
    <x v="2"/>
    <n v="102"/>
    <x v="17"/>
    <x v="7"/>
  </r>
  <r>
    <x v="0"/>
    <x v="3"/>
    <x v="7"/>
    <x v="277"/>
    <x v="0"/>
    <x v="4"/>
    <n v="69"/>
    <x v="16"/>
    <x v="7"/>
  </r>
  <r>
    <x v="0"/>
    <x v="3"/>
    <x v="7"/>
    <x v="189"/>
    <x v="1"/>
    <x v="4"/>
    <n v="78"/>
    <x v="51"/>
    <x v="7"/>
  </r>
  <r>
    <x v="0"/>
    <x v="3"/>
    <x v="7"/>
    <x v="101"/>
    <x v="2"/>
    <x v="4"/>
    <n v="94"/>
    <x v="16"/>
    <x v="7"/>
  </r>
  <r>
    <x v="0"/>
    <x v="3"/>
    <x v="7"/>
    <x v="279"/>
    <x v="2"/>
    <x v="4"/>
    <n v="91"/>
    <x v="16"/>
    <x v="7"/>
  </r>
  <r>
    <x v="0"/>
    <x v="4"/>
    <x v="7"/>
    <x v="243"/>
    <x v="1"/>
    <x v="2"/>
    <n v="87"/>
    <x v="37"/>
    <x v="7"/>
  </r>
  <r>
    <x v="0"/>
    <x v="4"/>
    <x v="7"/>
    <x v="247"/>
    <x v="1"/>
    <x v="1"/>
    <n v="96"/>
    <x v="55"/>
    <x v="7"/>
  </r>
  <r>
    <x v="0"/>
    <x v="4"/>
    <x v="7"/>
    <x v="148"/>
    <x v="1"/>
    <x v="1"/>
    <n v="82"/>
    <x v="63"/>
    <x v="7"/>
  </r>
  <r>
    <x v="0"/>
    <x v="4"/>
    <x v="7"/>
    <x v="278"/>
    <x v="15"/>
    <x v="1"/>
    <n v="78"/>
    <x v="54"/>
    <x v="7"/>
  </r>
  <r>
    <x v="0"/>
    <x v="4"/>
    <x v="7"/>
    <x v="287"/>
    <x v="2"/>
    <x v="0"/>
    <n v="83"/>
    <x v="30"/>
    <x v="7"/>
  </r>
  <r>
    <x v="0"/>
    <x v="4"/>
    <x v="7"/>
    <x v="39"/>
    <x v="2"/>
    <x v="2"/>
    <n v="93"/>
    <x v="85"/>
    <x v="7"/>
  </r>
  <r>
    <x v="0"/>
    <x v="4"/>
    <x v="7"/>
    <x v="269"/>
    <x v="2"/>
    <x v="0"/>
    <n v="91"/>
    <x v="88"/>
    <x v="7"/>
  </r>
  <r>
    <x v="0"/>
    <x v="4"/>
    <x v="7"/>
    <x v="283"/>
    <x v="17"/>
    <x v="2"/>
    <n v="81"/>
    <x v="1"/>
    <x v="7"/>
  </r>
  <r>
    <x v="0"/>
    <x v="4"/>
    <x v="7"/>
    <x v="221"/>
    <x v="17"/>
    <x v="1"/>
    <n v="108"/>
    <x v="2"/>
    <x v="7"/>
  </r>
  <r>
    <x v="0"/>
    <x v="4"/>
    <x v="7"/>
    <x v="280"/>
    <x v="16"/>
    <x v="0"/>
    <n v="91"/>
    <x v="16"/>
    <x v="7"/>
  </r>
  <r>
    <x v="0"/>
    <x v="4"/>
    <x v="7"/>
    <x v="43"/>
    <x v="14"/>
    <x v="3"/>
    <n v="93"/>
    <x v="9"/>
    <x v="7"/>
  </r>
  <r>
    <x v="0"/>
    <x v="4"/>
    <x v="7"/>
    <x v="248"/>
    <x v="6"/>
    <x v="1"/>
    <n v="109"/>
    <x v="68"/>
    <x v="7"/>
  </r>
  <r>
    <x v="0"/>
    <x v="4"/>
    <x v="7"/>
    <x v="241"/>
    <x v="6"/>
    <x v="1"/>
    <n v="81"/>
    <x v="51"/>
    <x v="7"/>
  </r>
  <r>
    <x v="0"/>
    <x v="4"/>
    <x v="7"/>
    <x v="128"/>
    <x v="7"/>
    <x v="2"/>
    <n v="82"/>
    <x v="88"/>
    <x v="7"/>
  </r>
  <r>
    <x v="0"/>
    <x v="4"/>
    <x v="7"/>
    <x v="97"/>
    <x v="7"/>
    <x v="0"/>
    <n v="83"/>
    <x v="116"/>
    <x v="7"/>
  </r>
  <r>
    <x v="0"/>
    <x v="4"/>
    <x v="7"/>
    <x v="281"/>
    <x v="9"/>
    <x v="1"/>
    <n v="120"/>
    <x v="15"/>
    <x v="7"/>
  </r>
  <r>
    <x v="0"/>
    <x v="4"/>
    <x v="7"/>
    <x v="105"/>
    <x v="10"/>
    <x v="0"/>
    <n v="115"/>
    <x v="95"/>
    <x v="7"/>
  </r>
  <r>
    <x v="0"/>
    <x v="4"/>
    <x v="7"/>
    <x v="282"/>
    <x v="11"/>
    <x v="2"/>
    <n v="101"/>
    <x v="85"/>
    <x v="7"/>
  </r>
  <r>
    <x v="0"/>
    <x v="4"/>
    <x v="7"/>
    <x v="277"/>
    <x v="0"/>
    <x v="4"/>
    <n v="74"/>
    <x v="16"/>
    <x v="7"/>
  </r>
  <r>
    <x v="0"/>
    <x v="4"/>
    <x v="7"/>
    <x v="189"/>
    <x v="1"/>
    <x v="4"/>
    <n v="75"/>
    <x v="33"/>
    <x v="7"/>
  </r>
  <r>
    <x v="0"/>
    <x v="4"/>
    <x v="7"/>
    <x v="101"/>
    <x v="2"/>
    <x v="4"/>
    <n v="104"/>
    <x v="22"/>
    <x v="7"/>
  </r>
  <r>
    <x v="0"/>
    <x v="4"/>
    <x v="7"/>
    <x v="279"/>
    <x v="2"/>
    <x v="4"/>
    <n v="89"/>
    <x v="16"/>
    <x v="7"/>
  </r>
  <r>
    <x v="0"/>
    <x v="5"/>
    <x v="7"/>
    <x v="277"/>
    <x v="0"/>
    <x v="1"/>
    <n v="63"/>
    <x v="146"/>
    <x v="7"/>
  </r>
  <r>
    <x v="0"/>
    <x v="5"/>
    <x v="7"/>
    <x v="243"/>
    <x v="1"/>
    <x v="2"/>
    <n v="90"/>
    <x v="61"/>
    <x v="7"/>
  </r>
  <r>
    <x v="0"/>
    <x v="5"/>
    <x v="7"/>
    <x v="247"/>
    <x v="1"/>
    <x v="1"/>
    <n v="88"/>
    <x v="82"/>
    <x v="7"/>
  </r>
  <r>
    <x v="0"/>
    <x v="5"/>
    <x v="7"/>
    <x v="148"/>
    <x v="1"/>
    <x v="1"/>
    <n v="77"/>
    <x v="74"/>
    <x v="7"/>
  </r>
  <r>
    <x v="0"/>
    <x v="5"/>
    <x v="7"/>
    <x v="278"/>
    <x v="15"/>
    <x v="1"/>
    <n v="68"/>
    <x v="88"/>
    <x v="7"/>
  </r>
  <r>
    <x v="0"/>
    <x v="5"/>
    <x v="7"/>
    <x v="101"/>
    <x v="2"/>
    <x v="2"/>
    <n v="103"/>
    <x v="83"/>
    <x v="7"/>
  </r>
  <r>
    <x v="0"/>
    <x v="5"/>
    <x v="7"/>
    <x v="269"/>
    <x v="2"/>
    <x v="0"/>
    <n v="91"/>
    <x v="4"/>
    <x v="7"/>
  </r>
  <r>
    <x v="0"/>
    <x v="5"/>
    <x v="7"/>
    <x v="39"/>
    <x v="2"/>
    <x v="2"/>
    <n v="93"/>
    <x v="16"/>
    <x v="7"/>
  </r>
  <r>
    <x v="0"/>
    <x v="5"/>
    <x v="7"/>
    <x v="221"/>
    <x v="17"/>
    <x v="1"/>
    <n v="94"/>
    <x v="92"/>
    <x v="7"/>
  </r>
  <r>
    <x v="0"/>
    <x v="5"/>
    <x v="7"/>
    <x v="283"/>
    <x v="17"/>
    <x v="2"/>
    <n v="73"/>
    <x v="88"/>
    <x v="7"/>
  </r>
  <r>
    <x v="0"/>
    <x v="5"/>
    <x v="7"/>
    <x v="280"/>
    <x v="16"/>
    <x v="0"/>
    <n v="104"/>
    <x v="37"/>
    <x v="7"/>
  </r>
  <r>
    <x v="0"/>
    <x v="5"/>
    <x v="7"/>
    <x v="43"/>
    <x v="14"/>
    <x v="3"/>
    <n v="90"/>
    <x v="125"/>
    <x v="7"/>
  </r>
  <r>
    <x v="0"/>
    <x v="5"/>
    <x v="7"/>
    <x v="248"/>
    <x v="6"/>
    <x v="1"/>
    <n v="125"/>
    <x v="32"/>
    <x v="7"/>
  </r>
  <r>
    <x v="0"/>
    <x v="5"/>
    <x v="7"/>
    <x v="128"/>
    <x v="7"/>
    <x v="0"/>
    <n v="83"/>
    <x v="74"/>
    <x v="7"/>
  </r>
  <r>
    <x v="0"/>
    <x v="5"/>
    <x v="7"/>
    <x v="97"/>
    <x v="7"/>
    <x v="0"/>
    <n v="88"/>
    <x v="13"/>
    <x v="7"/>
  </r>
  <r>
    <x v="0"/>
    <x v="5"/>
    <x v="7"/>
    <x v="281"/>
    <x v="9"/>
    <x v="1"/>
    <n v="129"/>
    <x v="22"/>
    <x v="7"/>
  </r>
  <r>
    <x v="0"/>
    <x v="5"/>
    <x v="7"/>
    <x v="105"/>
    <x v="10"/>
    <x v="0"/>
    <n v="105"/>
    <x v="91"/>
    <x v="7"/>
  </r>
  <r>
    <x v="0"/>
    <x v="5"/>
    <x v="7"/>
    <x v="282"/>
    <x v="11"/>
    <x v="2"/>
    <n v="103"/>
    <x v="43"/>
    <x v="7"/>
  </r>
  <r>
    <x v="0"/>
    <x v="5"/>
    <x v="7"/>
    <x v="189"/>
    <x v="1"/>
    <x v="4"/>
    <n v="77"/>
    <x v="54"/>
    <x v="7"/>
  </r>
  <r>
    <x v="0"/>
    <x v="5"/>
    <x v="7"/>
    <x v="279"/>
    <x v="2"/>
    <x v="4"/>
    <n v="89"/>
    <x v="16"/>
    <x v="7"/>
  </r>
  <r>
    <x v="0"/>
    <x v="5"/>
    <x v="7"/>
    <x v="287"/>
    <x v="2"/>
    <x v="4"/>
    <n v="84"/>
    <x v="96"/>
    <x v="7"/>
  </r>
  <r>
    <x v="0"/>
    <x v="5"/>
    <x v="7"/>
    <x v="241"/>
    <x v="6"/>
    <x v="4"/>
    <n v="81"/>
    <x v="16"/>
    <x v="7"/>
  </r>
  <r>
    <x v="0"/>
    <x v="6"/>
    <x v="7"/>
    <x v="172"/>
    <x v="0"/>
    <x v="3"/>
    <n v="114"/>
    <x v="32"/>
    <x v="7"/>
  </r>
  <r>
    <x v="0"/>
    <x v="6"/>
    <x v="7"/>
    <x v="243"/>
    <x v="1"/>
    <x v="2"/>
    <n v="86"/>
    <x v="51"/>
    <x v="7"/>
  </r>
  <r>
    <x v="0"/>
    <x v="6"/>
    <x v="7"/>
    <x v="247"/>
    <x v="1"/>
    <x v="1"/>
    <n v="87"/>
    <x v="64"/>
    <x v="7"/>
  </r>
  <r>
    <x v="0"/>
    <x v="6"/>
    <x v="7"/>
    <x v="287"/>
    <x v="2"/>
    <x v="0"/>
    <n v="78"/>
    <x v="21"/>
    <x v="7"/>
  </r>
  <r>
    <x v="0"/>
    <x v="6"/>
    <x v="7"/>
    <x v="253"/>
    <x v="2"/>
    <x v="1"/>
    <n v="99"/>
    <x v="2"/>
    <x v="7"/>
  </r>
  <r>
    <x v="0"/>
    <x v="6"/>
    <x v="7"/>
    <x v="101"/>
    <x v="2"/>
    <x v="2"/>
    <n v="95"/>
    <x v="28"/>
    <x v="7"/>
  </r>
  <r>
    <x v="0"/>
    <x v="6"/>
    <x v="7"/>
    <x v="283"/>
    <x v="17"/>
    <x v="2"/>
    <n v="72"/>
    <x v="11"/>
    <x v="7"/>
  </r>
  <r>
    <x v="0"/>
    <x v="6"/>
    <x v="7"/>
    <x v="221"/>
    <x v="17"/>
    <x v="1"/>
    <n v="99"/>
    <x v="131"/>
    <x v="7"/>
  </r>
  <r>
    <x v="0"/>
    <x v="6"/>
    <x v="7"/>
    <x v="288"/>
    <x v="17"/>
    <x v="1"/>
    <n v="88"/>
    <x v="34"/>
    <x v="7"/>
  </r>
  <r>
    <x v="0"/>
    <x v="6"/>
    <x v="7"/>
    <x v="289"/>
    <x v="16"/>
    <x v="2"/>
    <n v="70"/>
    <x v="14"/>
    <x v="7"/>
  </r>
  <r>
    <x v="0"/>
    <x v="6"/>
    <x v="7"/>
    <x v="138"/>
    <x v="16"/>
    <x v="0"/>
    <n v="89"/>
    <x v="77"/>
    <x v="7"/>
  </r>
  <r>
    <x v="0"/>
    <x v="6"/>
    <x v="7"/>
    <x v="280"/>
    <x v="16"/>
    <x v="0"/>
    <n v="96"/>
    <x v="6"/>
    <x v="7"/>
  </r>
  <r>
    <x v="0"/>
    <x v="6"/>
    <x v="7"/>
    <x v="290"/>
    <x v="6"/>
    <x v="0"/>
    <n v="99"/>
    <x v="118"/>
    <x v="7"/>
  </r>
  <r>
    <x v="0"/>
    <x v="6"/>
    <x v="7"/>
    <x v="248"/>
    <x v="6"/>
    <x v="1"/>
    <n v="96"/>
    <x v="160"/>
    <x v="7"/>
  </r>
  <r>
    <x v="0"/>
    <x v="6"/>
    <x v="7"/>
    <x v="241"/>
    <x v="6"/>
    <x v="1"/>
    <n v="76"/>
    <x v="30"/>
    <x v="7"/>
  </r>
  <r>
    <x v="0"/>
    <x v="6"/>
    <x v="7"/>
    <x v="97"/>
    <x v="7"/>
    <x v="0"/>
    <n v="87"/>
    <x v="82"/>
    <x v="7"/>
  </r>
  <r>
    <x v="0"/>
    <x v="6"/>
    <x v="7"/>
    <x v="281"/>
    <x v="9"/>
    <x v="1"/>
    <n v="135"/>
    <x v="152"/>
    <x v="7"/>
  </r>
  <r>
    <x v="0"/>
    <x v="6"/>
    <x v="7"/>
    <x v="282"/>
    <x v="11"/>
    <x v="2"/>
    <n v="102"/>
    <x v="11"/>
    <x v="7"/>
  </r>
  <r>
    <x v="0"/>
    <x v="6"/>
    <x v="7"/>
    <x v="278"/>
    <x v="15"/>
    <x v="4"/>
    <n v="68"/>
    <x v="6"/>
    <x v="7"/>
  </r>
  <r>
    <x v="0"/>
    <x v="6"/>
    <x v="7"/>
    <x v="279"/>
    <x v="2"/>
    <x v="4"/>
    <n v="89"/>
    <x v="16"/>
    <x v="7"/>
  </r>
  <r>
    <x v="0"/>
    <x v="6"/>
    <x v="7"/>
    <x v="105"/>
    <x v="10"/>
    <x v="4"/>
    <n v="105"/>
    <x v="16"/>
    <x v="7"/>
  </r>
  <r>
    <x v="0"/>
    <x v="6"/>
    <x v="7"/>
    <x v="98"/>
    <x v="11"/>
    <x v="4"/>
    <n v="86"/>
    <x v="42"/>
    <x v="7"/>
  </r>
  <r>
    <x v="0"/>
    <x v="7"/>
    <x v="7"/>
    <x v="172"/>
    <x v="0"/>
    <x v="3"/>
    <n v="123"/>
    <x v="32"/>
    <x v="7"/>
  </r>
  <r>
    <x v="0"/>
    <x v="7"/>
    <x v="7"/>
    <x v="243"/>
    <x v="1"/>
    <x v="2"/>
    <n v="87"/>
    <x v="51"/>
    <x v="7"/>
  </r>
  <r>
    <x v="0"/>
    <x v="7"/>
    <x v="7"/>
    <x v="247"/>
    <x v="1"/>
    <x v="1"/>
    <n v="69"/>
    <x v="87"/>
    <x v="7"/>
  </r>
  <r>
    <x v="0"/>
    <x v="7"/>
    <x v="7"/>
    <x v="278"/>
    <x v="15"/>
    <x v="1"/>
    <n v="64"/>
    <x v="3"/>
    <x v="7"/>
  </r>
  <r>
    <x v="0"/>
    <x v="7"/>
    <x v="7"/>
    <x v="253"/>
    <x v="2"/>
    <x v="1"/>
    <n v="99"/>
    <x v="20"/>
    <x v="7"/>
  </r>
  <r>
    <x v="0"/>
    <x v="7"/>
    <x v="7"/>
    <x v="101"/>
    <x v="2"/>
    <x v="2"/>
    <n v="103"/>
    <x v="40"/>
    <x v="7"/>
  </r>
  <r>
    <x v="0"/>
    <x v="7"/>
    <x v="7"/>
    <x v="283"/>
    <x v="17"/>
    <x v="2"/>
    <n v="65"/>
    <x v="104"/>
    <x v="7"/>
  </r>
  <r>
    <x v="0"/>
    <x v="7"/>
    <x v="7"/>
    <x v="221"/>
    <x v="17"/>
    <x v="1"/>
    <n v="106"/>
    <x v="152"/>
    <x v="7"/>
  </r>
  <r>
    <x v="0"/>
    <x v="7"/>
    <x v="7"/>
    <x v="139"/>
    <x v="16"/>
    <x v="2"/>
    <n v="78"/>
    <x v="61"/>
    <x v="7"/>
  </r>
  <r>
    <x v="0"/>
    <x v="7"/>
    <x v="7"/>
    <x v="280"/>
    <x v="16"/>
    <x v="0"/>
    <n v="88"/>
    <x v="24"/>
    <x v="7"/>
  </r>
  <r>
    <x v="0"/>
    <x v="7"/>
    <x v="7"/>
    <x v="291"/>
    <x v="3"/>
    <x v="0"/>
    <n v="71"/>
    <x v="94"/>
    <x v="7"/>
  </r>
  <r>
    <x v="0"/>
    <x v="7"/>
    <x v="7"/>
    <x v="290"/>
    <x v="6"/>
    <x v="0"/>
    <n v="100"/>
    <x v="83"/>
    <x v="7"/>
  </r>
  <r>
    <x v="0"/>
    <x v="7"/>
    <x v="7"/>
    <x v="248"/>
    <x v="6"/>
    <x v="1"/>
    <n v="89"/>
    <x v="96"/>
    <x v="7"/>
  </r>
  <r>
    <x v="0"/>
    <x v="7"/>
    <x v="7"/>
    <x v="241"/>
    <x v="6"/>
    <x v="1"/>
    <n v="78"/>
    <x v="4"/>
    <x v="7"/>
  </r>
  <r>
    <x v="0"/>
    <x v="7"/>
    <x v="7"/>
    <x v="97"/>
    <x v="7"/>
    <x v="0"/>
    <n v="80"/>
    <x v="6"/>
    <x v="7"/>
  </r>
  <r>
    <x v="0"/>
    <x v="7"/>
    <x v="7"/>
    <x v="281"/>
    <x v="9"/>
    <x v="1"/>
    <n v="144"/>
    <x v="76"/>
    <x v="7"/>
  </r>
  <r>
    <x v="0"/>
    <x v="7"/>
    <x v="7"/>
    <x v="105"/>
    <x v="10"/>
    <x v="0"/>
    <n v="99"/>
    <x v="1"/>
    <x v="7"/>
  </r>
  <r>
    <x v="0"/>
    <x v="7"/>
    <x v="7"/>
    <x v="282"/>
    <x v="11"/>
    <x v="2"/>
    <n v="84"/>
    <x v="7"/>
    <x v="7"/>
  </r>
  <r>
    <x v="0"/>
    <x v="7"/>
    <x v="7"/>
    <x v="279"/>
    <x v="2"/>
    <x v="4"/>
    <n v="89"/>
    <x v="16"/>
    <x v="7"/>
  </r>
  <r>
    <x v="0"/>
    <x v="7"/>
    <x v="7"/>
    <x v="287"/>
    <x v="2"/>
    <x v="4"/>
    <n v="79"/>
    <x v="49"/>
    <x v="7"/>
  </r>
  <r>
    <x v="0"/>
    <x v="7"/>
    <x v="7"/>
    <x v="292"/>
    <x v="4"/>
    <x v="4"/>
    <n v="83"/>
    <x v="70"/>
    <x v="7"/>
  </r>
  <r>
    <x v="0"/>
    <x v="7"/>
    <x v="7"/>
    <x v="98"/>
    <x v="11"/>
    <x v="4"/>
    <n v="93"/>
    <x v="10"/>
    <x v="7"/>
  </r>
  <r>
    <x v="0"/>
    <x v="8"/>
    <x v="7"/>
    <x v="172"/>
    <x v="0"/>
    <x v="3"/>
    <n v="122"/>
    <x v="67"/>
    <x v="7"/>
  </r>
  <r>
    <x v="0"/>
    <x v="8"/>
    <x v="7"/>
    <x v="243"/>
    <x v="1"/>
    <x v="2"/>
    <n v="86"/>
    <x v="21"/>
    <x v="7"/>
  </r>
  <r>
    <x v="0"/>
    <x v="8"/>
    <x v="7"/>
    <x v="278"/>
    <x v="15"/>
    <x v="1"/>
    <n v="71"/>
    <x v="47"/>
    <x v="7"/>
  </r>
  <r>
    <x v="0"/>
    <x v="8"/>
    <x v="7"/>
    <x v="253"/>
    <x v="2"/>
    <x v="1"/>
    <n v="104"/>
    <x v="1"/>
    <x v="7"/>
  </r>
  <r>
    <x v="0"/>
    <x v="8"/>
    <x v="7"/>
    <x v="101"/>
    <x v="2"/>
    <x v="2"/>
    <n v="114"/>
    <x v="72"/>
    <x v="7"/>
  </r>
  <r>
    <x v="0"/>
    <x v="8"/>
    <x v="7"/>
    <x v="110"/>
    <x v="2"/>
    <x v="0"/>
    <n v="103"/>
    <x v="40"/>
    <x v="7"/>
  </r>
  <r>
    <x v="0"/>
    <x v="8"/>
    <x v="7"/>
    <x v="283"/>
    <x v="17"/>
    <x v="2"/>
    <n v="60"/>
    <x v="39"/>
    <x v="7"/>
  </r>
  <r>
    <x v="0"/>
    <x v="8"/>
    <x v="7"/>
    <x v="229"/>
    <x v="16"/>
    <x v="1"/>
    <n v="96"/>
    <x v="4"/>
    <x v="7"/>
  </r>
  <r>
    <x v="0"/>
    <x v="8"/>
    <x v="7"/>
    <x v="280"/>
    <x v="16"/>
    <x v="0"/>
    <n v="93"/>
    <x v="102"/>
    <x v="7"/>
  </r>
  <r>
    <x v="0"/>
    <x v="8"/>
    <x v="7"/>
    <x v="291"/>
    <x v="3"/>
    <x v="0"/>
    <n v="68"/>
    <x v="0"/>
    <x v="7"/>
  </r>
  <r>
    <x v="0"/>
    <x v="8"/>
    <x v="7"/>
    <x v="230"/>
    <x v="4"/>
    <x v="2"/>
    <n v="69"/>
    <x v="23"/>
    <x v="7"/>
  </r>
  <r>
    <x v="0"/>
    <x v="8"/>
    <x v="7"/>
    <x v="292"/>
    <x v="4"/>
    <x v="0"/>
    <n v="83"/>
    <x v="77"/>
    <x v="7"/>
  </r>
  <r>
    <x v="0"/>
    <x v="8"/>
    <x v="7"/>
    <x v="293"/>
    <x v="9"/>
    <x v="1"/>
    <n v="118"/>
    <x v="80"/>
    <x v="7"/>
  </r>
  <r>
    <x v="0"/>
    <x v="8"/>
    <x v="7"/>
    <x v="281"/>
    <x v="9"/>
    <x v="1"/>
    <n v="143"/>
    <x v="5"/>
    <x v="7"/>
  </r>
  <r>
    <x v="0"/>
    <x v="8"/>
    <x v="7"/>
    <x v="105"/>
    <x v="10"/>
    <x v="0"/>
    <n v="97"/>
    <x v="47"/>
    <x v="7"/>
  </r>
  <r>
    <x v="0"/>
    <x v="8"/>
    <x v="7"/>
    <x v="98"/>
    <x v="11"/>
    <x v="1"/>
    <n v="77"/>
    <x v="167"/>
    <x v="7"/>
  </r>
  <r>
    <x v="0"/>
    <x v="8"/>
    <x v="7"/>
    <x v="282"/>
    <x v="11"/>
    <x v="2"/>
    <n v="86"/>
    <x v="69"/>
    <x v="7"/>
  </r>
  <r>
    <x v="0"/>
    <x v="8"/>
    <x v="7"/>
    <x v="284"/>
    <x v="12"/>
    <x v="1"/>
    <n v="81"/>
    <x v="102"/>
    <x v="7"/>
  </r>
  <r>
    <x v="0"/>
    <x v="8"/>
    <x v="7"/>
    <x v="279"/>
    <x v="2"/>
    <x v="4"/>
    <n v="89"/>
    <x v="16"/>
    <x v="7"/>
  </r>
  <r>
    <x v="0"/>
    <x v="8"/>
    <x v="7"/>
    <x v="221"/>
    <x v="17"/>
    <x v="4"/>
    <n v="106"/>
    <x v="16"/>
    <x v="7"/>
  </r>
  <r>
    <x v="0"/>
    <x v="8"/>
    <x v="7"/>
    <x v="241"/>
    <x v="6"/>
    <x v="4"/>
    <n v="78"/>
    <x v="16"/>
    <x v="7"/>
  </r>
  <r>
    <x v="0"/>
    <x v="8"/>
    <x v="7"/>
    <x v="290"/>
    <x v="6"/>
    <x v="4"/>
    <n v="100"/>
    <x v="16"/>
    <x v="7"/>
  </r>
  <r>
    <x v="0"/>
    <x v="9"/>
    <x v="7"/>
    <x v="172"/>
    <x v="0"/>
    <x v="3"/>
    <n v="112"/>
    <x v="51"/>
    <x v="7"/>
  </r>
  <r>
    <x v="0"/>
    <x v="9"/>
    <x v="7"/>
    <x v="243"/>
    <x v="1"/>
    <x v="2"/>
    <n v="77"/>
    <x v="21"/>
    <x v="7"/>
  </r>
  <r>
    <x v="0"/>
    <x v="9"/>
    <x v="7"/>
    <x v="278"/>
    <x v="15"/>
    <x v="1"/>
    <n v="75"/>
    <x v="99"/>
    <x v="7"/>
  </r>
  <r>
    <x v="0"/>
    <x v="9"/>
    <x v="7"/>
    <x v="110"/>
    <x v="2"/>
    <x v="0"/>
    <n v="105"/>
    <x v="7"/>
    <x v="7"/>
  </r>
  <r>
    <x v="0"/>
    <x v="9"/>
    <x v="7"/>
    <x v="253"/>
    <x v="2"/>
    <x v="1"/>
    <n v="112"/>
    <x v="80"/>
    <x v="7"/>
  </r>
  <r>
    <x v="0"/>
    <x v="9"/>
    <x v="7"/>
    <x v="101"/>
    <x v="2"/>
    <x v="2"/>
    <n v="112"/>
    <x v="60"/>
    <x v="7"/>
  </r>
  <r>
    <x v="0"/>
    <x v="9"/>
    <x v="7"/>
    <x v="283"/>
    <x v="17"/>
    <x v="2"/>
    <n v="56"/>
    <x v="77"/>
    <x v="7"/>
  </r>
  <r>
    <x v="0"/>
    <x v="9"/>
    <x v="7"/>
    <x v="229"/>
    <x v="16"/>
    <x v="1"/>
    <n v="109"/>
    <x v="65"/>
    <x v="7"/>
  </r>
  <r>
    <x v="0"/>
    <x v="9"/>
    <x v="7"/>
    <x v="280"/>
    <x v="16"/>
    <x v="0"/>
    <n v="102"/>
    <x v="20"/>
    <x v="7"/>
  </r>
  <r>
    <x v="0"/>
    <x v="9"/>
    <x v="7"/>
    <x v="291"/>
    <x v="3"/>
    <x v="0"/>
    <n v="69"/>
    <x v="7"/>
    <x v="7"/>
  </r>
  <r>
    <x v="0"/>
    <x v="9"/>
    <x v="7"/>
    <x v="230"/>
    <x v="4"/>
    <x v="2"/>
    <n v="73"/>
    <x v="9"/>
    <x v="7"/>
  </r>
  <r>
    <x v="0"/>
    <x v="9"/>
    <x v="7"/>
    <x v="290"/>
    <x v="6"/>
    <x v="0"/>
    <n v="102"/>
    <x v="96"/>
    <x v="7"/>
  </r>
  <r>
    <x v="0"/>
    <x v="9"/>
    <x v="7"/>
    <x v="241"/>
    <x v="6"/>
    <x v="1"/>
    <n v="75"/>
    <x v="61"/>
    <x v="7"/>
  </r>
  <r>
    <x v="0"/>
    <x v="9"/>
    <x v="7"/>
    <x v="281"/>
    <x v="9"/>
    <x v="1"/>
    <n v="130"/>
    <x v="23"/>
    <x v="7"/>
  </r>
  <r>
    <x v="0"/>
    <x v="9"/>
    <x v="7"/>
    <x v="293"/>
    <x v="9"/>
    <x v="1"/>
    <n v="124"/>
    <x v="19"/>
    <x v="7"/>
  </r>
  <r>
    <x v="0"/>
    <x v="9"/>
    <x v="7"/>
    <x v="105"/>
    <x v="10"/>
    <x v="0"/>
    <n v="94"/>
    <x v="7"/>
    <x v="7"/>
  </r>
  <r>
    <x v="0"/>
    <x v="9"/>
    <x v="7"/>
    <x v="282"/>
    <x v="11"/>
    <x v="2"/>
    <n v="86"/>
    <x v="85"/>
    <x v="7"/>
  </r>
  <r>
    <x v="0"/>
    <x v="9"/>
    <x v="7"/>
    <x v="284"/>
    <x v="12"/>
    <x v="1"/>
    <n v="86"/>
    <x v="65"/>
    <x v="7"/>
  </r>
  <r>
    <x v="0"/>
    <x v="9"/>
    <x v="7"/>
    <x v="279"/>
    <x v="2"/>
    <x v="4"/>
    <n v="89"/>
    <x v="16"/>
    <x v="7"/>
  </r>
  <r>
    <x v="0"/>
    <x v="9"/>
    <x v="7"/>
    <x v="221"/>
    <x v="17"/>
    <x v="4"/>
    <n v="106"/>
    <x v="16"/>
    <x v="7"/>
  </r>
  <r>
    <x v="0"/>
    <x v="9"/>
    <x v="7"/>
    <x v="292"/>
    <x v="4"/>
    <x v="4"/>
    <n v="83"/>
    <x v="11"/>
    <x v="7"/>
  </r>
  <r>
    <x v="0"/>
    <x v="9"/>
    <x v="7"/>
    <x v="98"/>
    <x v="11"/>
    <x v="4"/>
    <n v="86"/>
    <x v="26"/>
    <x v="7"/>
  </r>
  <r>
    <x v="0"/>
    <x v="10"/>
    <x v="7"/>
    <x v="172"/>
    <x v="0"/>
    <x v="3"/>
    <n v="99"/>
    <x v="74"/>
    <x v="7"/>
  </r>
  <r>
    <x v="0"/>
    <x v="10"/>
    <x v="7"/>
    <x v="243"/>
    <x v="1"/>
    <x v="2"/>
    <n v="77"/>
    <x v="16"/>
    <x v="7"/>
  </r>
  <r>
    <x v="0"/>
    <x v="10"/>
    <x v="7"/>
    <x v="278"/>
    <x v="15"/>
    <x v="1"/>
    <n v="83"/>
    <x v="99"/>
    <x v="7"/>
  </r>
  <r>
    <x v="0"/>
    <x v="10"/>
    <x v="7"/>
    <x v="34"/>
    <x v="15"/>
    <x v="1"/>
    <n v="74"/>
    <x v="35"/>
    <x v="7"/>
  </r>
  <r>
    <x v="0"/>
    <x v="10"/>
    <x v="7"/>
    <x v="101"/>
    <x v="2"/>
    <x v="2"/>
    <n v="112"/>
    <x v="16"/>
    <x v="7"/>
  </r>
  <r>
    <x v="0"/>
    <x v="10"/>
    <x v="7"/>
    <x v="280"/>
    <x v="16"/>
    <x v="0"/>
    <n v="90"/>
    <x v="29"/>
    <x v="7"/>
  </r>
  <r>
    <x v="0"/>
    <x v="10"/>
    <x v="7"/>
    <x v="229"/>
    <x v="16"/>
    <x v="1"/>
    <n v="104"/>
    <x v="17"/>
    <x v="7"/>
  </r>
  <r>
    <x v="0"/>
    <x v="10"/>
    <x v="7"/>
    <x v="230"/>
    <x v="4"/>
    <x v="2"/>
    <n v="73"/>
    <x v="16"/>
    <x v="7"/>
  </r>
  <r>
    <x v="0"/>
    <x v="10"/>
    <x v="7"/>
    <x v="241"/>
    <x v="6"/>
    <x v="1"/>
    <n v="77"/>
    <x v="35"/>
    <x v="7"/>
  </r>
  <r>
    <x v="0"/>
    <x v="10"/>
    <x v="7"/>
    <x v="290"/>
    <x v="6"/>
    <x v="0"/>
    <n v="120"/>
    <x v="168"/>
    <x v="7"/>
  </r>
  <r>
    <x v="0"/>
    <x v="10"/>
    <x v="7"/>
    <x v="128"/>
    <x v="7"/>
    <x v="2"/>
    <n v="52"/>
    <x v="28"/>
    <x v="7"/>
  </r>
  <r>
    <x v="0"/>
    <x v="10"/>
    <x v="7"/>
    <x v="97"/>
    <x v="7"/>
    <x v="0"/>
    <n v="69"/>
    <x v="21"/>
    <x v="7"/>
  </r>
  <r>
    <x v="0"/>
    <x v="10"/>
    <x v="7"/>
    <x v="149"/>
    <x v="9"/>
    <x v="0"/>
    <n v="78"/>
    <x v="96"/>
    <x v="7"/>
  </r>
  <r>
    <x v="0"/>
    <x v="10"/>
    <x v="7"/>
    <x v="281"/>
    <x v="9"/>
    <x v="1"/>
    <n v="126"/>
    <x v="10"/>
    <x v="7"/>
  </r>
  <r>
    <x v="0"/>
    <x v="10"/>
    <x v="7"/>
    <x v="293"/>
    <x v="9"/>
    <x v="1"/>
    <n v="126"/>
    <x v="60"/>
    <x v="7"/>
  </r>
  <r>
    <x v="0"/>
    <x v="10"/>
    <x v="7"/>
    <x v="105"/>
    <x v="10"/>
    <x v="0"/>
    <n v="85"/>
    <x v="52"/>
    <x v="7"/>
  </r>
  <r>
    <x v="0"/>
    <x v="10"/>
    <x v="7"/>
    <x v="282"/>
    <x v="11"/>
    <x v="2"/>
    <n v="86"/>
    <x v="16"/>
    <x v="7"/>
  </r>
  <r>
    <x v="0"/>
    <x v="10"/>
    <x v="7"/>
    <x v="284"/>
    <x v="12"/>
    <x v="1"/>
    <n v="81"/>
    <x v="13"/>
    <x v="7"/>
  </r>
  <r>
    <x v="0"/>
    <x v="10"/>
    <x v="7"/>
    <x v="253"/>
    <x v="2"/>
    <x v="4"/>
    <n v="112"/>
    <x v="16"/>
    <x v="7"/>
  </r>
  <r>
    <x v="0"/>
    <x v="10"/>
    <x v="7"/>
    <x v="279"/>
    <x v="2"/>
    <x v="4"/>
    <n v="89"/>
    <x v="16"/>
    <x v="7"/>
  </r>
  <r>
    <x v="0"/>
    <x v="10"/>
    <x v="7"/>
    <x v="110"/>
    <x v="2"/>
    <x v="4"/>
    <n v="105"/>
    <x v="16"/>
    <x v="7"/>
  </r>
  <r>
    <x v="0"/>
    <x v="10"/>
    <x v="7"/>
    <x v="221"/>
    <x v="17"/>
    <x v="4"/>
    <n v="106"/>
    <x v="16"/>
    <x v="7"/>
  </r>
  <r>
    <x v="0"/>
    <x v="11"/>
    <x v="7"/>
    <x v="172"/>
    <x v="0"/>
    <x v="3"/>
    <n v="96"/>
    <x v="25"/>
    <x v="7"/>
  </r>
  <r>
    <x v="0"/>
    <x v="11"/>
    <x v="7"/>
    <x v="243"/>
    <x v="1"/>
    <x v="2"/>
    <n v="78"/>
    <x v="82"/>
    <x v="7"/>
  </r>
  <r>
    <x v="0"/>
    <x v="11"/>
    <x v="7"/>
    <x v="131"/>
    <x v="1"/>
    <x v="0"/>
    <n v="64"/>
    <x v="61"/>
    <x v="7"/>
  </r>
  <r>
    <x v="0"/>
    <x v="11"/>
    <x v="7"/>
    <x v="270"/>
    <x v="1"/>
    <x v="2"/>
    <n v="81"/>
    <x v="77"/>
    <x v="7"/>
  </r>
  <r>
    <x v="0"/>
    <x v="11"/>
    <x v="7"/>
    <x v="278"/>
    <x v="15"/>
    <x v="1"/>
    <n v="93"/>
    <x v="8"/>
    <x v="7"/>
  </r>
  <r>
    <x v="0"/>
    <x v="11"/>
    <x v="7"/>
    <x v="34"/>
    <x v="15"/>
    <x v="1"/>
    <n v="77"/>
    <x v="71"/>
    <x v="7"/>
  </r>
  <r>
    <x v="0"/>
    <x v="11"/>
    <x v="7"/>
    <x v="101"/>
    <x v="2"/>
    <x v="2"/>
    <n v="102"/>
    <x v="52"/>
    <x v="7"/>
  </r>
  <r>
    <x v="0"/>
    <x v="11"/>
    <x v="7"/>
    <x v="253"/>
    <x v="2"/>
    <x v="1"/>
    <n v="116"/>
    <x v="72"/>
    <x v="7"/>
  </r>
  <r>
    <x v="0"/>
    <x v="11"/>
    <x v="7"/>
    <x v="269"/>
    <x v="2"/>
    <x v="0"/>
    <n v="88"/>
    <x v="85"/>
    <x v="7"/>
  </r>
  <r>
    <x v="0"/>
    <x v="11"/>
    <x v="7"/>
    <x v="110"/>
    <x v="2"/>
    <x v="0"/>
    <n v="98"/>
    <x v="83"/>
    <x v="7"/>
  </r>
  <r>
    <x v="0"/>
    <x v="11"/>
    <x v="7"/>
    <x v="221"/>
    <x v="17"/>
    <x v="1"/>
    <n v="92"/>
    <x v="1"/>
    <x v="7"/>
  </r>
  <r>
    <x v="0"/>
    <x v="11"/>
    <x v="7"/>
    <x v="230"/>
    <x v="4"/>
    <x v="2"/>
    <n v="65"/>
    <x v="28"/>
    <x v="7"/>
  </r>
  <r>
    <x v="0"/>
    <x v="11"/>
    <x v="7"/>
    <x v="290"/>
    <x v="6"/>
    <x v="0"/>
    <n v="100"/>
    <x v="120"/>
    <x v="7"/>
  </r>
  <r>
    <x v="0"/>
    <x v="11"/>
    <x v="7"/>
    <x v="241"/>
    <x v="6"/>
    <x v="1"/>
    <n v="77"/>
    <x v="7"/>
    <x v="7"/>
  </r>
  <r>
    <x v="0"/>
    <x v="11"/>
    <x v="7"/>
    <x v="293"/>
    <x v="9"/>
    <x v="1"/>
    <n v="119"/>
    <x v="11"/>
    <x v="7"/>
  </r>
  <r>
    <x v="0"/>
    <x v="11"/>
    <x v="7"/>
    <x v="281"/>
    <x v="9"/>
    <x v="1"/>
    <n v="121"/>
    <x v="41"/>
    <x v="7"/>
  </r>
  <r>
    <x v="0"/>
    <x v="11"/>
    <x v="7"/>
    <x v="149"/>
    <x v="9"/>
    <x v="0"/>
    <n v="80"/>
    <x v="29"/>
    <x v="7"/>
  </r>
  <r>
    <x v="0"/>
    <x v="11"/>
    <x v="7"/>
    <x v="282"/>
    <x v="11"/>
    <x v="2"/>
    <n v="82"/>
    <x v="96"/>
    <x v="7"/>
  </r>
  <r>
    <x v="0"/>
    <x v="11"/>
    <x v="7"/>
    <x v="279"/>
    <x v="2"/>
    <x v="4"/>
    <n v="89"/>
    <x v="16"/>
    <x v="7"/>
  </r>
  <r>
    <x v="0"/>
    <x v="11"/>
    <x v="7"/>
    <x v="229"/>
    <x v="16"/>
    <x v="4"/>
    <n v="104"/>
    <x v="16"/>
    <x v="7"/>
  </r>
  <r>
    <x v="0"/>
    <x v="11"/>
    <x v="7"/>
    <x v="280"/>
    <x v="16"/>
    <x v="4"/>
    <n v="90"/>
    <x v="16"/>
    <x v="7"/>
  </r>
  <r>
    <x v="0"/>
    <x v="11"/>
    <x v="7"/>
    <x v="105"/>
    <x v="10"/>
    <x v="4"/>
    <n v="85"/>
    <x v="16"/>
    <x v="7"/>
  </r>
  <r>
    <x v="0"/>
    <x v="12"/>
    <x v="7"/>
    <x v="270"/>
    <x v="1"/>
    <x v="2"/>
    <n v="75"/>
    <x v="79"/>
    <x v="7"/>
  </r>
  <r>
    <x v="0"/>
    <x v="12"/>
    <x v="7"/>
    <x v="73"/>
    <x v="15"/>
    <x v="2"/>
    <n v="92"/>
    <x v="16"/>
    <x v="7"/>
  </r>
  <r>
    <x v="0"/>
    <x v="12"/>
    <x v="7"/>
    <x v="110"/>
    <x v="2"/>
    <x v="0"/>
    <n v="102"/>
    <x v="31"/>
    <x v="7"/>
  </r>
  <r>
    <x v="0"/>
    <x v="12"/>
    <x v="7"/>
    <x v="253"/>
    <x v="2"/>
    <x v="1"/>
    <n v="108"/>
    <x v="44"/>
    <x v="7"/>
  </r>
  <r>
    <x v="0"/>
    <x v="12"/>
    <x v="7"/>
    <x v="269"/>
    <x v="2"/>
    <x v="0"/>
    <n v="94"/>
    <x v="52"/>
    <x v="7"/>
  </r>
  <r>
    <x v="0"/>
    <x v="12"/>
    <x v="7"/>
    <x v="279"/>
    <x v="2"/>
    <x v="3"/>
    <n v="89"/>
    <x v="16"/>
    <x v="7"/>
  </r>
  <r>
    <x v="0"/>
    <x v="12"/>
    <x v="7"/>
    <x v="283"/>
    <x v="17"/>
    <x v="2"/>
    <n v="67"/>
    <x v="19"/>
    <x v="7"/>
  </r>
  <r>
    <x v="0"/>
    <x v="12"/>
    <x v="7"/>
    <x v="221"/>
    <x v="17"/>
    <x v="1"/>
    <n v="84"/>
    <x v="13"/>
    <x v="7"/>
  </r>
  <r>
    <x v="0"/>
    <x v="12"/>
    <x v="7"/>
    <x v="88"/>
    <x v="16"/>
    <x v="2"/>
    <n v="75"/>
    <x v="17"/>
    <x v="7"/>
  </r>
  <r>
    <x v="0"/>
    <x v="12"/>
    <x v="7"/>
    <x v="229"/>
    <x v="16"/>
    <x v="1"/>
    <n v="102"/>
    <x v="33"/>
    <x v="7"/>
  </r>
  <r>
    <x v="0"/>
    <x v="12"/>
    <x v="7"/>
    <x v="90"/>
    <x v="16"/>
    <x v="1"/>
    <n v="71"/>
    <x v="47"/>
    <x v="7"/>
  </r>
  <r>
    <x v="0"/>
    <x v="12"/>
    <x v="7"/>
    <x v="280"/>
    <x v="16"/>
    <x v="0"/>
    <n v="92"/>
    <x v="102"/>
    <x v="7"/>
  </r>
  <r>
    <x v="0"/>
    <x v="12"/>
    <x v="7"/>
    <x v="290"/>
    <x v="6"/>
    <x v="0"/>
    <n v="87"/>
    <x v="88"/>
    <x v="7"/>
  </r>
  <r>
    <x v="0"/>
    <x v="12"/>
    <x v="7"/>
    <x v="241"/>
    <x v="6"/>
    <x v="1"/>
    <n v="74"/>
    <x v="50"/>
    <x v="7"/>
  </r>
  <r>
    <x v="0"/>
    <x v="12"/>
    <x v="7"/>
    <x v="273"/>
    <x v="10"/>
    <x v="1"/>
    <n v="90"/>
    <x v="72"/>
    <x v="7"/>
  </r>
  <r>
    <x v="0"/>
    <x v="12"/>
    <x v="7"/>
    <x v="192"/>
    <x v="11"/>
    <x v="1"/>
    <n v="77"/>
    <x v="1"/>
    <x v="7"/>
  </r>
  <r>
    <x v="0"/>
    <x v="12"/>
    <x v="7"/>
    <x v="282"/>
    <x v="11"/>
    <x v="2"/>
    <n v="88"/>
    <x v="35"/>
    <x v="7"/>
  </r>
  <r>
    <x v="0"/>
    <x v="12"/>
    <x v="7"/>
    <x v="5"/>
    <x v="13"/>
    <x v="0"/>
    <n v="85"/>
    <x v="16"/>
    <x v="7"/>
  </r>
  <r>
    <x v="0"/>
    <x v="12"/>
    <x v="7"/>
    <x v="94"/>
    <x v="0"/>
    <x v="4"/>
    <n v="78"/>
    <x v="16"/>
    <x v="7"/>
  </r>
  <r>
    <x v="0"/>
    <x v="12"/>
    <x v="7"/>
    <x v="278"/>
    <x v="15"/>
    <x v="4"/>
    <n v="93"/>
    <x v="16"/>
    <x v="7"/>
  </r>
  <r>
    <x v="0"/>
    <x v="12"/>
    <x v="7"/>
    <x v="281"/>
    <x v="9"/>
    <x v="4"/>
    <n v="121"/>
    <x v="16"/>
    <x v="7"/>
  </r>
  <r>
    <x v="0"/>
    <x v="12"/>
    <x v="7"/>
    <x v="293"/>
    <x v="9"/>
    <x v="4"/>
    <n v="119"/>
    <x v="16"/>
    <x v="7"/>
  </r>
  <r>
    <x v="0"/>
    <x v="13"/>
    <x v="7"/>
    <x v="94"/>
    <x v="0"/>
    <x v="2"/>
    <n v="75"/>
    <x v="3"/>
    <x v="7"/>
  </r>
  <r>
    <x v="0"/>
    <x v="13"/>
    <x v="7"/>
    <x v="278"/>
    <x v="15"/>
    <x v="1"/>
    <n v="99"/>
    <x v="41"/>
    <x v="7"/>
  </r>
  <r>
    <x v="0"/>
    <x v="13"/>
    <x v="7"/>
    <x v="73"/>
    <x v="15"/>
    <x v="2"/>
    <n v="98"/>
    <x v="41"/>
    <x v="7"/>
  </r>
  <r>
    <x v="0"/>
    <x v="13"/>
    <x v="7"/>
    <x v="22"/>
    <x v="15"/>
    <x v="0"/>
    <n v="81"/>
    <x v="3"/>
    <x v="7"/>
  </r>
  <r>
    <x v="0"/>
    <x v="13"/>
    <x v="7"/>
    <x v="279"/>
    <x v="2"/>
    <x v="3"/>
    <n v="90"/>
    <x v="40"/>
    <x v="7"/>
  </r>
  <r>
    <x v="0"/>
    <x v="13"/>
    <x v="7"/>
    <x v="269"/>
    <x v="2"/>
    <x v="0"/>
    <n v="81"/>
    <x v="71"/>
    <x v="7"/>
  </r>
  <r>
    <x v="0"/>
    <x v="13"/>
    <x v="7"/>
    <x v="110"/>
    <x v="2"/>
    <x v="0"/>
    <n v="99"/>
    <x v="1"/>
    <x v="7"/>
  </r>
  <r>
    <x v="0"/>
    <x v="13"/>
    <x v="7"/>
    <x v="283"/>
    <x v="17"/>
    <x v="2"/>
    <n v="73"/>
    <x v="17"/>
    <x v="7"/>
  </r>
  <r>
    <x v="0"/>
    <x v="13"/>
    <x v="7"/>
    <x v="221"/>
    <x v="17"/>
    <x v="1"/>
    <n v="89"/>
    <x v="52"/>
    <x v="7"/>
  </r>
  <r>
    <x v="0"/>
    <x v="13"/>
    <x v="7"/>
    <x v="88"/>
    <x v="16"/>
    <x v="2"/>
    <n v="73"/>
    <x v="100"/>
    <x v="7"/>
  </r>
  <r>
    <x v="0"/>
    <x v="13"/>
    <x v="7"/>
    <x v="280"/>
    <x v="16"/>
    <x v="0"/>
    <n v="94"/>
    <x v="25"/>
    <x v="7"/>
  </r>
  <r>
    <x v="0"/>
    <x v="13"/>
    <x v="7"/>
    <x v="229"/>
    <x v="16"/>
    <x v="1"/>
    <n v="99"/>
    <x v="17"/>
    <x v="7"/>
  </r>
  <r>
    <x v="0"/>
    <x v="13"/>
    <x v="7"/>
    <x v="290"/>
    <x v="6"/>
    <x v="0"/>
    <n v="84"/>
    <x v="17"/>
    <x v="7"/>
  </r>
  <r>
    <x v="0"/>
    <x v="13"/>
    <x v="7"/>
    <x v="241"/>
    <x v="6"/>
    <x v="1"/>
    <n v="70"/>
    <x v="51"/>
    <x v="7"/>
  </r>
  <r>
    <x v="0"/>
    <x v="13"/>
    <x v="7"/>
    <x v="293"/>
    <x v="9"/>
    <x v="1"/>
    <n v="120"/>
    <x v="56"/>
    <x v="7"/>
  </r>
  <r>
    <x v="0"/>
    <x v="13"/>
    <x v="7"/>
    <x v="281"/>
    <x v="9"/>
    <x v="1"/>
    <n v="113"/>
    <x v="85"/>
    <x v="7"/>
  </r>
  <r>
    <x v="0"/>
    <x v="13"/>
    <x v="7"/>
    <x v="273"/>
    <x v="10"/>
    <x v="1"/>
    <n v="97"/>
    <x v="15"/>
    <x v="7"/>
  </r>
  <r>
    <x v="0"/>
    <x v="13"/>
    <x v="7"/>
    <x v="282"/>
    <x v="11"/>
    <x v="2"/>
    <n v="92"/>
    <x v="19"/>
    <x v="7"/>
  </r>
  <r>
    <x v="0"/>
    <x v="13"/>
    <x v="7"/>
    <x v="172"/>
    <x v="0"/>
    <x v="4"/>
    <n v="87"/>
    <x v="39"/>
    <x v="7"/>
  </r>
  <r>
    <x v="0"/>
    <x v="13"/>
    <x v="7"/>
    <x v="253"/>
    <x v="2"/>
    <x v="4"/>
    <n v="108"/>
    <x v="16"/>
    <x v="7"/>
  </r>
  <r>
    <x v="0"/>
    <x v="13"/>
    <x v="7"/>
    <x v="192"/>
    <x v="11"/>
    <x v="4"/>
    <n v="84"/>
    <x v="3"/>
    <x v="7"/>
  </r>
  <r>
    <x v="0"/>
    <x v="13"/>
    <x v="7"/>
    <x v="5"/>
    <x v="13"/>
    <x v="4"/>
    <n v="85"/>
    <x v="16"/>
    <x v="7"/>
  </r>
  <r>
    <x v="0"/>
    <x v="14"/>
    <x v="7"/>
    <x v="94"/>
    <x v="0"/>
    <x v="2"/>
    <n v="78"/>
    <x v="3"/>
    <x v="7"/>
  </r>
  <r>
    <x v="0"/>
    <x v="14"/>
    <x v="7"/>
    <x v="278"/>
    <x v="15"/>
    <x v="1"/>
    <n v="95"/>
    <x v="55"/>
    <x v="7"/>
  </r>
  <r>
    <x v="0"/>
    <x v="14"/>
    <x v="7"/>
    <x v="73"/>
    <x v="15"/>
    <x v="2"/>
    <n v="91"/>
    <x v="74"/>
    <x v="7"/>
  </r>
  <r>
    <x v="0"/>
    <x v="14"/>
    <x v="7"/>
    <x v="110"/>
    <x v="2"/>
    <x v="0"/>
    <n v="87"/>
    <x v="28"/>
    <x v="7"/>
  </r>
  <r>
    <x v="0"/>
    <x v="14"/>
    <x v="7"/>
    <x v="269"/>
    <x v="2"/>
    <x v="0"/>
    <n v="80"/>
    <x v="82"/>
    <x v="7"/>
  </r>
  <r>
    <x v="0"/>
    <x v="14"/>
    <x v="7"/>
    <x v="279"/>
    <x v="2"/>
    <x v="3"/>
    <n v="96"/>
    <x v="67"/>
    <x v="7"/>
  </r>
  <r>
    <x v="0"/>
    <x v="14"/>
    <x v="7"/>
    <x v="283"/>
    <x v="17"/>
    <x v="2"/>
    <n v="80"/>
    <x v="53"/>
    <x v="7"/>
  </r>
  <r>
    <x v="0"/>
    <x v="14"/>
    <x v="7"/>
    <x v="221"/>
    <x v="17"/>
    <x v="1"/>
    <n v="76"/>
    <x v="91"/>
    <x v="7"/>
  </r>
  <r>
    <x v="0"/>
    <x v="14"/>
    <x v="7"/>
    <x v="88"/>
    <x v="16"/>
    <x v="2"/>
    <n v="68"/>
    <x v="11"/>
    <x v="7"/>
  </r>
  <r>
    <x v="0"/>
    <x v="14"/>
    <x v="7"/>
    <x v="229"/>
    <x v="16"/>
    <x v="1"/>
    <n v="93"/>
    <x v="39"/>
    <x v="7"/>
  </r>
  <r>
    <x v="0"/>
    <x v="14"/>
    <x v="7"/>
    <x v="280"/>
    <x v="16"/>
    <x v="0"/>
    <n v="91"/>
    <x v="91"/>
    <x v="7"/>
  </r>
  <r>
    <x v="0"/>
    <x v="14"/>
    <x v="7"/>
    <x v="290"/>
    <x v="6"/>
    <x v="0"/>
    <n v="85"/>
    <x v="7"/>
    <x v="7"/>
  </r>
  <r>
    <x v="0"/>
    <x v="14"/>
    <x v="7"/>
    <x v="41"/>
    <x v="6"/>
    <x v="1"/>
    <n v="85"/>
    <x v="7"/>
    <x v="7"/>
  </r>
  <r>
    <x v="0"/>
    <x v="14"/>
    <x v="7"/>
    <x v="281"/>
    <x v="9"/>
    <x v="1"/>
    <n v="110"/>
    <x v="65"/>
    <x v="7"/>
  </r>
  <r>
    <x v="0"/>
    <x v="14"/>
    <x v="7"/>
    <x v="273"/>
    <x v="10"/>
    <x v="1"/>
    <n v="100"/>
    <x v="67"/>
    <x v="7"/>
  </r>
  <r>
    <x v="0"/>
    <x v="14"/>
    <x v="7"/>
    <x v="192"/>
    <x v="11"/>
    <x v="1"/>
    <n v="83"/>
    <x v="92"/>
    <x v="7"/>
  </r>
  <r>
    <x v="0"/>
    <x v="14"/>
    <x v="7"/>
    <x v="282"/>
    <x v="11"/>
    <x v="2"/>
    <n v="89"/>
    <x v="0"/>
    <x v="7"/>
  </r>
  <r>
    <x v="0"/>
    <x v="14"/>
    <x v="7"/>
    <x v="96"/>
    <x v="12"/>
    <x v="0"/>
    <n v="85"/>
    <x v="42"/>
    <x v="7"/>
  </r>
  <r>
    <x v="0"/>
    <x v="14"/>
    <x v="7"/>
    <x v="172"/>
    <x v="0"/>
    <x v="4"/>
    <n v="80"/>
    <x v="88"/>
    <x v="7"/>
  </r>
  <r>
    <x v="0"/>
    <x v="14"/>
    <x v="7"/>
    <x v="253"/>
    <x v="2"/>
    <x v="4"/>
    <n v="108"/>
    <x v="16"/>
    <x v="7"/>
  </r>
  <r>
    <x v="0"/>
    <x v="14"/>
    <x v="7"/>
    <x v="293"/>
    <x v="9"/>
    <x v="4"/>
    <n v="120"/>
    <x v="16"/>
    <x v="7"/>
  </r>
  <r>
    <x v="0"/>
    <x v="14"/>
    <x v="7"/>
    <x v="5"/>
    <x v="13"/>
    <x v="4"/>
    <n v="85"/>
    <x v="16"/>
    <x v="7"/>
  </r>
  <r>
    <x v="0"/>
    <x v="15"/>
    <x v="7"/>
    <x v="94"/>
    <x v="0"/>
    <x v="2"/>
    <n v="80"/>
    <x v="88"/>
    <x v="7"/>
  </r>
  <r>
    <x v="0"/>
    <x v="15"/>
    <x v="7"/>
    <x v="278"/>
    <x v="15"/>
    <x v="1"/>
    <n v="94"/>
    <x v="10"/>
    <x v="7"/>
  </r>
  <r>
    <x v="0"/>
    <x v="15"/>
    <x v="7"/>
    <x v="73"/>
    <x v="15"/>
    <x v="2"/>
    <n v="91"/>
    <x v="16"/>
    <x v="7"/>
  </r>
  <r>
    <x v="0"/>
    <x v="15"/>
    <x v="7"/>
    <x v="279"/>
    <x v="2"/>
    <x v="3"/>
    <n v="86"/>
    <x v="55"/>
    <x v="7"/>
  </r>
  <r>
    <x v="0"/>
    <x v="15"/>
    <x v="7"/>
    <x v="269"/>
    <x v="2"/>
    <x v="0"/>
    <n v="84"/>
    <x v="54"/>
    <x v="7"/>
  </r>
  <r>
    <x v="0"/>
    <x v="15"/>
    <x v="7"/>
    <x v="110"/>
    <x v="2"/>
    <x v="0"/>
    <n v="84"/>
    <x v="98"/>
    <x v="7"/>
  </r>
  <r>
    <x v="0"/>
    <x v="15"/>
    <x v="7"/>
    <x v="283"/>
    <x v="17"/>
    <x v="2"/>
    <n v="86"/>
    <x v="25"/>
    <x v="7"/>
  </r>
  <r>
    <x v="0"/>
    <x v="15"/>
    <x v="7"/>
    <x v="88"/>
    <x v="16"/>
    <x v="2"/>
    <n v="67"/>
    <x v="91"/>
    <x v="7"/>
  </r>
  <r>
    <x v="0"/>
    <x v="15"/>
    <x v="7"/>
    <x v="229"/>
    <x v="16"/>
    <x v="1"/>
    <n v="90"/>
    <x v="47"/>
    <x v="7"/>
  </r>
  <r>
    <x v="0"/>
    <x v="15"/>
    <x v="7"/>
    <x v="280"/>
    <x v="16"/>
    <x v="0"/>
    <n v="87"/>
    <x v="57"/>
    <x v="7"/>
  </r>
  <r>
    <x v="0"/>
    <x v="15"/>
    <x v="7"/>
    <x v="272"/>
    <x v="14"/>
    <x v="1"/>
    <n v="106"/>
    <x v="111"/>
    <x v="7"/>
  </r>
  <r>
    <x v="0"/>
    <x v="15"/>
    <x v="7"/>
    <x v="224"/>
    <x v="5"/>
    <x v="0"/>
    <n v="95"/>
    <x v="65"/>
    <x v="7"/>
  </r>
  <r>
    <x v="0"/>
    <x v="15"/>
    <x v="7"/>
    <x v="290"/>
    <x v="6"/>
    <x v="0"/>
    <n v="74"/>
    <x v="56"/>
    <x v="7"/>
  </r>
  <r>
    <x v="0"/>
    <x v="15"/>
    <x v="7"/>
    <x v="281"/>
    <x v="9"/>
    <x v="1"/>
    <n v="118"/>
    <x v="83"/>
    <x v="7"/>
  </r>
  <r>
    <x v="0"/>
    <x v="15"/>
    <x v="7"/>
    <x v="293"/>
    <x v="9"/>
    <x v="1"/>
    <n v="119"/>
    <x v="76"/>
    <x v="7"/>
  </r>
  <r>
    <x v="0"/>
    <x v="15"/>
    <x v="7"/>
    <x v="273"/>
    <x v="10"/>
    <x v="1"/>
    <n v="88"/>
    <x v="21"/>
    <x v="7"/>
  </r>
  <r>
    <x v="0"/>
    <x v="15"/>
    <x v="7"/>
    <x v="202"/>
    <x v="11"/>
    <x v="1"/>
    <n v="78"/>
    <x v="56"/>
    <x v="7"/>
  </r>
  <r>
    <x v="0"/>
    <x v="15"/>
    <x v="7"/>
    <x v="282"/>
    <x v="11"/>
    <x v="2"/>
    <n v="91"/>
    <x v="57"/>
    <x v="7"/>
  </r>
  <r>
    <x v="0"/>
    <x v="15"/>
    <x v="7"/>
    <x v="172"/>
    <x v="0"/>
    <x v="4"/>
    <n v="83"/>
    <x v="33"/>
    <x v="7"/>
  </r>
  <r>
    <x v="0"/>
    <x v="15"/>
    <x v="7"/>
    <x v="253"/>
    <x v="2"/>
    <x v="4"/>
    <n v="108"/>
    <x v="16"/>
    <x v="7"/>
  </r>
  <r>
    <x v="0"/>
    <x v="15"/>
    <x v="7"/>
    <x v="200"/>
    <x v="5"/>
    <x v="4"/>
    <n v="89"/>
    <x v="16"/>
    <x v="7"/>
  </r>
  <r>
    <x v="0"/>
    <x v="15"/>
    <x v="7"/>
    <x v="5"/>
    <x v="13"/>
    <x v="4"/>
    <n v="85"/>
    <x v="16"/>
    <x v="7"/>
  </r>
  <r>
    <x v="0"/>
    <x v="16"/>
    <x v="7"/>
    <x v="94"/>
    <x v="0"/>
    <x v="2"/>
    <n v="73"/>
    <x v="98"/>
    <x v="7"/>
  </r>
  <r>
    <x v="0"/>
    <x v="16"/>
    <x v="7"/>
    <x v="278"/>
    <x v="15"/>
    <x v="1"/>
    <n v="96"/>
    <x v="90"/>
    <x v="7"/>
  </r>
  <r>
    <x v="0"/>
    <x v="16"/>
    <x v="7"/>
    <x v="73"/>
    <x v="15"/>
    <x v="2"/>
    <n v="91"/>
    <x v="82"/>
    <x v="7"/>
  </r>
  <r>
    <x v="0"/>
    <x v="16"/>
    <x v="7"/>
    <x v="279"/>
    <x v="2"/>
    <x v="3"/>
    <n v="75"/>
    <x v="98"/>
    <x v="7"/>
  </r>
  <r>
    <x v="0"/>
    <x v="16"/>
    <x v="7"/>
    <x v="110"/>
    <x v="2"/>
    <x v="0"/>
    <n v="74"/>
    <x v="84"/>
    <x v="7"/>
  </r>
  <r>
    <x v="0"/>
    <x v="16"/>
    <x v="7"/>
    <x v="283"/>
    <x v="17"/>
    <x v="2"/>
    <n v="80"/>
    <x v="6"/>
    <x v="7"/>
  </r>
  <r>
    <x v="0"/>
    <x v="16"/>
    <x v="7"/>
    <x v="229"/>
    <x v="16"/>
    <x v="1"/>
    <n v="89"/>
    <x v="7"/>
    <x v="7"/>
  </r>
  <r>
    <x v="0"/>
    <x v="16"/>
    <x v="7"/>
    <x v="280"/>
    <x v="16"/>
    <x v="0"/>
    <n v="92"/>
    <x v="69"/>
    <x v="7"/>
  </r>
  <r>
    <x v="0"/>
    <x v="16"/>
    <x v="7"/>
    <x v="272"/>
    <x v="14"/>
    <x v="1"/>
    <n v="100"/>
    <x v="0"/>
    <x v="7"/>
  </r>
  <r>
    <x v="0"/>
    <x v="16"/>
    <x v="7"/>
    <x v="200"/>
    <x v="5"/>
    <x v="2"/>
    <n v="91"/>
    <x v="102"/>
    <x v="7"/>
  </r>
  <r>
    <x v="0"/>
    <x v="16"/>
    <x v="7"/>
    <x v="224"/>
    <x v="5"/>
    <x v="0"/>
    <n v="103"/>
    <x v="99"/>
    <x v="7"/>
  </r>
  <r>
    <x v="0"/>
    <x v="16"/>
    <x v="7"/>
    <x v="290"/>
    <x v="6"/>
    <x v="0"/>
    <n v="86"/>
    <x v="8"/>
    <x v="7"/>
  </r>
  <r>
    <x v="0"/>
    <x v="16"/>
    <x v="7"/>
    <x v="293"/>
    <x v="9"/>
    <x v="1"/>
    <n v="123"/>
    <x v="37"/>
    <x v="7"/>
  </r>
  <r>
    <x v="0"/>
    <x v="16"/>
    <x v="7"/>
    <x v="281"/>
    <x v="9"/>
    <x v="1"/>
    <n v="119"/>
    <x v="40"/>
    <x v="7"/>
  </r>
  <r>
    <x v="0"/>
    <x v="16"/>
    <x v="7"/>
    <x v="273"/>
    <x v="10"/>
    <x v="1"/>
    <n v="88"/>
    <x v="19"/>
    <x v="7"/>
  </r>
  <r>
    <x v="0"/>
    <x v="16"/>
    <x v="7"/>
    <x v="202"/>
    <x v="11"/>
    <x v="1"/>
    <n v="83"/>
    <x v="67"/>
    <x v="7"/>
  </r>
  <r>
    <x v="0"/>
    <x v="16"/>
    <x v="7"/>
    <x v="282"/>
    <x v="11"/>
    <x v="2"/>
    <n v="88"/>
    <x v="44"/>
    <x v="7"/>
  </r>
  <r>
    <x v="0"/>
    <x v="16"/>
    <x v="7"/>
    <x v="5"/>
    <x v="13"/>
    <x v="0"/>
    <n v="74"/>
    <x v="55"/>
    <x v="7"/>
  </r>
  <r>
    <x v="0"/>
    <x v="16"/>
    <x v="7"/>
    <x v="172"/>
    <x v="0"/>
    <x v="4"/>
    <n v="92"/>
    <x v="62"/>
    <x v="7"/>
  </r>
  <r>
    <x v="0"/>
    <x v="16"/>
    <x v="7"/>
    <x v="253"/>
    <x v="2"/>
    <x v="4"/>
    <n v="108"/>
    <x v="16"/>
    <x v="7"/>
  </r>
  <r>
    <x v="0"/>
    <x v="16"/>
    <x v="7"/>
    <x v="269"/>
    <x v="2"/>
    <x v="4"/>
    <n v="80"/>
    <x v="6"/>
    <x v="7"/>
  </r>
  <r>
    <x v="0"/>
    <x v="16"/>
    <x v="7"/>
    <x v="88"/>
    <x v="16"/>
    <x v="4"/>
    <n v="66"/>
    <x v="96"/>
    <x v="7"/>
  </r>
  <r>
    <x v="0"/>
    <x v="17"/>
    <x v="7"/>
    <x v="94"/>
    <x v="0"/>
    <x v="2"/>
    <n v="76"/>
    <x v="17"/>
    <x v="7"/>
  </r>
  <r>
    <x v="0"/>
    <x v="17"/>
    <x v="7"/>
    <x v="278"/>
    <x v="15"/>
    <x v="1"/>
    <n v="94"/>
    <x v="3"/>
    <x v="7"/>
  </r>
  <r>
    <x v="0"/>
    <x v="17"/>
    <x v="7"/>
    <x v="73"/>
    <x v="15"/>
    <x v="2"/>
    <n v="93"/>
    <x v="60"/>
    <x v="7"/>
  </r>
  <r>
    <x v="0"/>
    <x v="17"/>
    <x v="7"/>
    <x v="279"/>
    <x v="2"/>
    <x v="3"/>
    <n v="92"/>
    <x v="31"/>
    <x v="7"/>
  </r>
  <r>
    <x v="0"/>
    <x v="17"/>
    <x v="7"/>
    <x v="269"/>
    <x v="2"/>
    <x v="0"/>
    <n v="81"/>
    <x v="64"/>
    <x v="7"/>
  </r>
  <r>
    <x v="0"/>
    <x v="17"/>
    <x v="7"/>
    <x v="283"/>
    <x v="17"/>
    <x v="2"/>
    <n v="79"/>
    <x v="83"/>
    <x v="7"/>
  </r>
  <r>
    <x v="0"/>
    <x v="17"/>
    <x v="7"/>
    <x v="54"/>
    <x v="17"/>
    <x v="1"/>
    <n v="84"/>
    <x v="50"/>
    <x v="7"/>
  </r>
  <r>
    <x v="0"/>
    <x v="17"/>
    <x v="7"/>
    <x v="280"/>
    <x v="16"/>
    <x v="0"/>
    <n v="92"/>
    <x v="102"/>
    <x v="7"/>
  </r>
  <r>
    <x v="0"/>
    <x v="17"/>
    <x v="7"/>
    <x v="272"/>
    <x v="14"/>
    <x v="1"/>
    <n v="106"/>
    <x v="31"/>
    <x v="7"/>
  </r>
  <r>
    <x v="0"/>
    <x v="17"/>
    <x v="7"/>
    <x v="200"/>
    <x v="5"/>
    <x v="2"/>
    <n v="97"/>
    <x v="68"/>
    <x v="7"/>
  </r>
  <r>
    <x v="0"/>
    <x v="17"/>
    <x v="7"/>
    <x v="224"/>
    <x v="5"/>
    <x v="0"/>
    <n v="103"/>
    <x v="61"/>
    <x v="7"/>
  </r>
  <r>
    <x v="0"/>
    <x v="17"/>
    <x v="7"/>
    <x v="290"/>
    <x v="6"/>
    <x v="0"/>
    <n v="84"/>
    <x v="92"/>
    <x v="7"/>
  </r>
  <r>
    <x v="0"/>
    <x v="17"/>
    <x v="7"/>
    <x v="281"/>
    <x v="9"/>
    <x v="1"/>
    <n v="112"/>
    <x v="83"/>
    <x v="7"/>
  </r>
  <r>
    <x v="0"/>
    <x v="17"/>
    <x v="7"/>
    <x v="293"/>
    <x v="9"/>
    <x v="1"/>
    <n v="124"/>
    <x v="15"/>
    <x v="7"/>
  </r>
  <r>
    <x v="0"/>
    <x v="17"/>
    <x v="7"/>
    <x v="273"/>
    <x v="10"/>
    <x v="1"/>
    <n v="85"/>
    <x v="1"/>
    <x v="7"/>
  </r>
  <r>
    <x v="0"/>
    <x v="17"/>
    <x v="7"/>
    <x v="202"/>
    <x v="11"/>
    <x v="1"/>
    <n v="81"/>
    <x v="11"/>
    <x v="7"/>
  </r>
  <r>
    <x v="0"/>
    <x v="17"/>
    <x v="7"/>
    <x v="282"/>
    <x v="11"/>
    <x v="2"/>
    <n v="86"/>
    <x v="3"/>
    <x v="7"/>
  </r>
  <r>
    <x v="0"/>
    <x v="17"/>
    <x v="7"/>
    <x v="5"/>
    <x v="13"/>
    <x v="0"/>
    <n v="74"/>
    <x v="4"/>
    <x v="7"/>
  </r>
  <r>
    <x v="0"/>
    <x v="17"/>
    <x v="7"/>
    <x v="172"/>
    <x v="0"/>
    <x v="4"/>
    <n v="96"/>
    <x v="48"/>
    <x v="7"/>
  </r>
  <r>
    <x v="0"/>
    <x v="17"/>
    <x v="7"/>
    <x v="253"/>
    <x v="2"/>
    <x v="4"/>
    <n v="108"/>
    <x v="16"/>
    <x v="7"/>
  </r>
  <r>
    <x v="0"/>
    <x v="17"/>
    <x v="7"/>
    <x v="88"/>
    <x v="16"/>
    <x v="4"/>
    <n v="66"/>
    <x v="16"/>
    <x v="7"/>
  </r>
  <r>
    <x v="0"/>
    <x v="17"/>
    <x v="7"/>
    <x v="229"/>
    <x v="16"/>
    <x v="4"/>
    <n v="89"/>
    <x v="16"/>
    <x v="7"/>
  </r>
  <r>
    <x v="0"/>
    <x v="18"/>
    <x v="7"/>
    <x v="94"/>
    <x v="0"/>
    <x v="2"/>
    <n v="76"/>
    <x v="43"/>
    <x v="7"/>
  </r>
  <r>
    <x v="0"/>
    <x v="18"/>
    <x v="7"/>
    <x v="278"/>
    <x v="15"/>
    <x v="1"/>
    <n v="90"/>
    <x v="47"/>
    <x v="7"/>
  </r>
  <r>
    <x v="0"/>
    <x v="18"/>
    <x v="7"/>
    <x v="73"/>
    <x v="15"/>
    <x v="2"/>
    <n v="93"/>
    <x v="134"/>
    <x v="7"/>
  </r>
  <r>
    <x v="0"/>
    <x v="18"/>
    <x v="7"/>
    <x v="269"/>
    <x v="2"/>
    <x v="0"/>
    <n v="82"/>
    <x v="88"/>
    <x v="7"/>
  </r>
  <r>
    <x v="0"/>
    <x v="18"/>
    <x v="7"/>
    <x v="102"/>
    <x v="2"/>
    <x v="1"/>
    <n v="90"/>
    <x v="43"/>
    <x v="7"/>
  </r>
  <r>
    <x v="0"/>
    <x v="18"/>
    <x v="7"/>
    <x v="279"/>
    <x v="2"/>
    <x v="3"/>
    <n v="92"/>
    <x v="32"/>
    <x v="7"/>
  </r>
  <r>
    <x v="0"/>
    <x v="18"/>
    <x v="7"/>
    <x v="283"/>
    <x v="17"/>
    <x v="2"/>
    <n v="76"/>
    <x v="71"/>
    <x v="7"/>
  </r>
  <r>
    <x v="0"/>
    <x v="18"/>
    <x v="7"/>
    <x v="88"/>
    <x v="16"/>
    <x v="2"/>
    <n v="61"/>
    <x v="100"/>
    <x v="7"/>
  </r>
  <r>
    <x v="0"/>
    <x v="18"/>
    <x v="7"/>
    <x v="229"/>
    <x v="16"/>
    <x v="1"/>
    <n v="96"/>
    <x v="48"/>
    <x v="7"/>
  </r>
  <r>
    <x v="0"/>
    <x v="18"/>
    <x v="7"/>
    <x v="280"/>
    <x v="16"/>
    <x v="0"/>
    <n v="94"/>
    <x v="99"/>
    <x v="7"/>
  </r>
  <r>
    <x v="0"/>
    <x v="18"/>
    <x v="7"/>
    <x v="200"/>
    <x v="5"/>
    <x v="2"/>
    <n v="84"/>
    <x v="102"/>
    <x v="7"/>
  </r>
  <r>
    <x v="0"/>
    <x v="18"/>
    <x v="7"/>
    <x v="224"/>
    <x v="5"/>
    <x v="0"/>
    <n v="85"/>
    <x v="71"/>
    <x v="7"/>
  </r>
  <r>
    <x v="0"/>
    <x v="18"/>
    <x v="7"/>
    <x v="290"/>
    <x v="6"/>
    <x v="0"/>
    <n v="81"/>
    <x v="71"/>
    <x v="7"/>
  </r>
  <r>
    <x v="0"/>
    <x v="18"/>
    <x v="7"/>
    <x v="293"/>
    <x v="9"/>
    <x v="1"/>
    <n v="111"/>
    <x v="169"/>
    <x v="7"/>
  </r>
  <r>
    <x v="0"/>
    <x v="18"/>
    <x v="7"/>
    <x v="281"/>
    <x v="9"/>
    <x v="1"/>
    <n v="117"/>
    <x v="65"/>
    <x v="7"/>
  </r>
  <r>
    <x v="0"/>
    <x v="18"/>
    <x v="7"/>
    <x v="273"/>
    <x v="10"/>
    <x v="1"/>
    <n v="84"/>
    <x v="72"/>
    <x v="7"/>
  </r>
  <r>
    <x v="0"/>
    <x v="18"/>
    <x v="7"/>
    <x v="202"/>
    <x v="11"/>
    <x v="1"/>
    <n v="80"/>
    <x v="9"/>
    <x v="7"/>
  </r>
  <r>
    <x v="0"/>
    <x v="18"/>
    <x v="7"/>
    <x v="5"/>
    <x v="13"/>
    <x v="0"/>
    <n v="73"/>
    <x v="63"/>
    <x v="7"/>
  </r>
  <r>
    <x v="0"/>
    <x v="18"/>
    <x v="7"/>
    <x v="172"/>
    <x v="0"/>
    <x v="4"/>
    <n v="105"/>
    <x v="40"/>
    <x v="7"/>
  </r>
  <r>
    <x v="0"/>
    <x v="18"/>
    <x v="7"/>
    <x v="253"/>
    <x v="2"/>
    <x v="4"/>
    <n v="108"/>
    <x v="16"/>
    <x v="7"/>
  </r>
  <r>
    <x v="0"/>
    <x v="18"/>
    <x v="7"/>
    <x v="294"/>
    <x v="3"/>
    <x v="4"/>
    <n v="88"/>
    <x v="63"/>
    <x v="7"/>
  </r>
  <r>
    <x v="0"/>
    <x v="18"/>
    <x v="7"/>
    <x v="282"/>
    <x v="11"/>
    <x v="4"/>
    <n v="86"/>
    <x v="16"/>
    <x v="7"/>
  </r>
  <r>
    <x v="0"/>
    <x v="19"/>
    <x v="7"/>
    <x v="94"/>
    <x v="0"/>
    <x v="2"/>
    <n v="77"/>
    <x v="43"/>
    <x v="7"/>
  </r>
  <r>
    <x v="0"/>
    <x v="19"/>
    <x v="7"/>
    <x v="278"/>
    <x v="15"/>
    <x v="1"/>
    <n v="92"/>
    <x v="83"/>
    <x v="7"/>
  </r>
  <r>
    <x v="0"/>
    <x v="19"/>
    <x v="7"/>
    <x v="73"/>
    <x v="15"/>
    <x v="2"/>
    <n v="87"/>
    <x v="3"/>
    <x v="7"/>
  </r>
  <r>
    <x v="0"/>
    <x v="19"/>
    <x v="7"/>
    <x v="261"/>
    <x v="2"/>
    <x v="2"/>
    <n v="69"/>
    <x v="126"/>
    <x v="7"/>
  </r>
  <r>
    <x v="0"/>
    <x v="19"/>
    <x v="7"/>
    <x v="253"/>
    <x v="2"/>
    <x v="1"/>
    <n v="95"/>
    <x v="98"/>
    <x v="7"/>
  </r>
  <r>
    <x v="0"/>
    <x v="19"/>
    <x v="7"/>
    <x v="102"/>
    <x v="2"/>
    <x v="1"/>
    <n v="88"/>
    <x v="6"/>
    <x v="7"/>
  </r>
  <r>
    <x v="0"/>
    <x v="19"/>
    <x v="7"/>
    <x v="279"/>
    <x v="2"/>
    <x v="3"/>
    <n v="105"/>
    <x v="151"/>
    <x v="7"/>
  </r>
  <r>
    <x v="0"/>
    <x v="19"/>
    <x v="7"/>
    <x v="269"/>
    <x v="2"/>
    <x v="0"/>
    <n v="80"/>
    <x v="86"/>
    <x v="7"/>
  </r>
  <r>
    <x v="0"/>
    <x v="19"/>
    <x v="7"/>
    <x v="280"/>
    <x v="16"/>
    <x v="0"/>
    <n v="93"/>
    <x v="39"/>
    <x v="7"/>
  </r>
  <r>
    <x v="0"/>
    <x v="19"/>
    <x v="7"/>
    <x v="88"/>
    <x v="16"/>
    <x v="2"/>
    <n v="61"/>
    <x v="54"/>
    <x v="7"/>
  </r>
  <r>
    <x v="0"/>
    <x v="19"/>
    <x v="7"/>
    <x v="229"/>
    <x v="16"/>
    <x v="1"/>
    <n v="89"/>
    <x v="99"/>
    <x v="7"/>
  </r>
  <r>
    <x v="0"/>
    <x v="19"/>
    <x v="7"/>
    <x v="292"/>
    <x v="4"/>
    <x v="0"/>
    <n v="91"/>
    <x v="11"/>
    <x v="7"/>
  </r>
  <r>
    <x v="0"/>
    <x v="19"/>
    <x v="7"/>
    <x v="200"/>
    <x v="5"/>
    <x v="2"/>
    <n v="90"/>
    <x v="24"/>
    <x v="7"/>
  </r>
  <r>
    <x v="0"/>
    <x v="19"/>
    <x v="7"/>
    <x v="290"/>
    <x v="6"/>
    <x v="0"/>
    <n v="80"/>
    <x v="0"/>
    <x v="7"/>
  </r>
  <r>
    <x v="0"/>
    <x v="19"/>
    <x v="7"/>
    <x v="281"/>
    <x v="9"/>
    <x v="1"/>
    <n v="125"/>
    <x v="170"/>
    <x v="7"/>
  </r>
  <r>
    <x v="0"/>
    <x v="19"/>
    <x v="7"/>
    <x v="273"/>
    <x v="10"/>
    <x v="1"/>
    <n v="78"/>
    <x v="82"/>
    <x v="7"/>
  </r>
  <r>
    <x v="0"/>
    <x v="19"/>
    <x v="7"/>
    <x v="202"/>
    <x v="11"/>
    <x v="1"/>
    <n v="80"/>
    <x v="94"/>
    <x v="7"/>
  </r>
  <r>
    <x v="0"/>
    <x v="19"/>
    <x v="7"/>
    <x v="5"/>
    <x v="13"/>
    <x v="0"/>
    <n v="78"/>
    <x v="35"/>
    <x v="7"/>
  </r>
  <r>
    <x v="0"/>
    <x v="19"/>
    <x v="7"/>
    <x v="172"/>
    <x v="0"/>
    <x v="4"/>
    <n v="107"/>
    <x v="6"/>
    <x v="7"/>
  </r>
  <r>
    <x v="0"/>
    <x v="19"/>
    <x v="7"/>
    <x v="283"/>
    <x v="17"/>
    <x v="4"/>
    <n v="83"/>
    <x v="16"/>
    <x v="7"/>
  </r>
  <r>
    <x v="0"/>
    <x v="19"/>
    <x v="7"/>
    <x v="294"/>
    <x v="3"/>
    <x v="4"/>
    <n v="84"/>
    <x v="88"/>
    <x v="7"/>
  </r>
  <r>
    <x v="0"/>
    <x v="19"/>
    <x v="7"/>
    <x v="282"/>
    <x v="11"/>
    <x v="4"/>
    <n v="86"/>
    <x v="16"/>
    <x v="7"/>
  </r>
  <r>
    <x v="0"/>
    <x v="20"/>
    <x v="7"/>
    <x v="94"/>
    <x v="0"/>
    <x v="2"/>
    <n v="82"/>
    <x v="83"/>
    <x v="7"/>
  </r>
  <r>
    <x v="0"/>
    <x v="20"/>
    <x v="7"/>
    <x v="278"/>
    <x v="15"/>
    <x v="1"/>
    <n v="94"/>
    <x v="90"/>
    <x v="7"/>
  </r>
  <r>
    <x v="0"/>
    <x v="20"/>
    <x v="7"/>
    <x v="73"/>
    <x v="15"/>
    <x v="2"/>
    <n v="93"/>
    <x v="67"/>
    <x v="7"/>
  </r>
  <r>
    <x v="0"/>
    <x v="20"/>
    <x v="7"/>
    <x v="261"/>
    <x v="2"/>
    <x v="2"/>
    <n v="70"/>
    <x v="7"/>
    <x v="7"/>
  </r>
  <r>
    <x v="0"/>
    <x v="20"/>
    <x v="7"/>
    <x v="253"/>
    <x v="2"/>
    <x v="1"/>
    <n v="102"/>
    <x v="81"/>
    <x v="7"/>
  </r>
  <r>
    <x v="0"/>
    <x v="20"/>
    <x v="7"/>
    <x v="102"/>
    <x v="2"/>
    <x v="1"/>
    <n v="84"/>
    <x v="54"/>
    <x v="7"/>
  </r>
  <r>
    <x v="0"/>
    <x v="20"/>
    <x v="7"/>
    <x v="279"/>
    <x v="2"/>
    <x v="3"/>
    <n v="100"/>
    <x v="28"/>
    <x v="7"/>
  </r>
  <r>
    <x v="0"/>
    <x v="20"/>
    <x v="7"/>
    <x v="269"/>
    <x v="2"/>
    <x v="0"/>
    <n v="74"/>
    <x v="50"/>
    <x v="7"/>
  </r>
  <r>
    <x v="0"/>
    <x v="20"/>
    <x v="7"/>
    <x v="283"/>
    <x v="17"/>
    <x v="2"/>
    <n v="76"/>
    <x v="17"/>
    <x v="7"/>
  </r>
  <r>
    <x v="0"/>
    <x v="20"/>
    <x v="7"/>
    <x v="280"/>
    <x v="16"/>
    <x v="0"/>
    <n v="92"/>
    <x v="4"/>
    <x v="7"/>
  </r>
  <r>
    <x v="0"/>
    <x v="20"/>
    <x v="7"/>
    <x v="103"/>
    <x v="16"/>
    <x v="1"/>
    <n v="91"/>
    <x v="7"/>
    <x v="7"/>
  </r>
  <r>
    <x v="0"/>
    <x v="20"/>
    <x v="7"/>
    <x v="292"/>
    <x v="4"/>
    <x v="0"/>
    <n v="97"/>
    <x v="21"/>
    <x v="7"/>
  </r>
  <r>
    <x v="0"/>
    <x v="20"/>
    <x v="7"/>
    <x v="200"/>
    <x v="5"/>
    <x v="2"/>
    <n v="104"/>
    <x v="15"/>
    <x v="7"/>
  </r>
  <r>
    <x v="0"/>
    <x v="20"/>
    <x v="7"/>
    <x v="290"/>
    <x v="6"/>
    <x v="0"/>
    <n v="78"/>
    <x v="57"/>
    <x v="7"/>
  </r>
  <r>
    <x v="0"/>
    <x v="20"/>
    <x v="7"/>
    <x v="281"/>
    <x v="9"/>
    <x v="1"/>
    <n v="115"/>
    <x v="105"/>
    <x v="7"/>
  </r>
  <r>
    <x v="0"/>
    <x v="20"/>
    <x v="7"/>
    <x v="273"/>
    <x v="10"/>
    <x v="1"/>
    <n v="78"/>
    <x v="55"/>
    <x v="7"/>
  </r>
  <r>
    <x v="0"/>
    <x v="20"/>
    <x v="7"/>
    <x v="202"/>
    <x v="11"/>
    <x v="1"/>
    <n v="72"/>
    <x v="30"/>
    <x v="7"/>
  </r>
  <r>
    <x v="0"/>
    <x v="20"/>
    <x v="7"/>
    <x v="5"/>
    <x v="13"/>
    <x v="0"/>
    <n v="90"/>
    <x v="20"/>
    <x v="7"/>
  </r>
  <r>
    <x v="0"/>
    <x v="20"/>
    <x v="7"/>
    <x v="172"/>
    <x v="0"/>
    <x v="4"/>
    <n v="110"/>
    <x v="57"/>
    <x v="7"/>
  </r>
  <r>
    <x v="0"/>
    <x v="20"/>
    <x v="7"/>
    <x v="229"/>
    <x v="16"/>
    <x v="4"/>
    <n v="89"/>
    <x v="16"/>
    <x v="7"/>
  </r>
  <r>
    <x v="0"/>
    <x v="20"/>
    <x v="7"/>
    <x v="294"/>
    <x v="3"/>
    <x v="4"/>
    <n v="85"/>
    <x v="90"/>
    <x v="7"/>
  </r>
  <r>
    <x v="0"/>
    <x v="20"/>
    <x v="7"/>
    <x v="282"/>
    <x v="11"/>
    <x v="4"/>
    <n v="86"/>
    <x v="16"/>
    <x v="7"/>
  </r>
  <r>
    <x v="1"/>
    <x v="0"/>
    <x v="8"/>
    <x v="256"/>
    <x v="8"/>
    <x v="1"/>
    <n v="106"/>
    <x v="57"/>
    <x v="0"/>
  </r>
  <r>
    <x v="1"/>
    <x v="0"/>
    <x v="8"/>
    <x v="295"/>
    <x v="6"/>
    <x v="2"/>
    <n v="68"/>
    <x v="42"/>
    <x v="0"/>
  </r>
  <r>
    <x v="1"/>
    <x v="0"/>
    <x v="8"/>
    <x v="123"/>
    <x v="10"/>
    <x v="1"/>
    <n v="103"/>
    <x v="85"/>
    <x v="0"/>
  </r>
  <r>
    <x v="1"/>
    <x v="0"/>
    <x v="8"/>
    <x v="72"/>
    <x v="15"/>
    <x v="1"/>
    <n v="105"/>
    <x v="9"/>
    <x v="0"/>
  </r>
  <r>
    <x v="1"/>
    <x v="0"/>
    <x v="8"/>
    <x v="258"/>
    <x v="12"/>
    <x v="3"/>
    <n v="103"/>
    <x v="83"/>
    <x v="0"/>
  </r>
  <r>
    <x v="1"/>
    <x v="0"/>
    <x v="8"/>
    <x v="169"/>
    <x v="12"/>
    <x v="0"/>
    <n v="68"/>
    <x v="28"/>
    <x v="0"/>
  </r>
  <r>
    <x v="1"/>
    <x v="0"/>
    <x v="8"/>
    <x v="53"/>
    <x v="0"/>
    <x v="0"/>
    <n v="78"/>
    <x v="108"/>
    <x v="0"/>
  </r>
  <r>
    <x v="1"/>
    <x v="0"/>
    <x v="8"/>
    <x v="296"/>
    <x v="17"/>
    <x v="0"/>
    <n v="62"/>
    <x v="44"/>
    <x v="0"/>
  </r>
  <r>
    <x v="1"/>
    <x v="0"/>
    <x v="8"/>
    <x v="288"/>
    <x v="17"/>
    <x v="0"/>
    <n v="82"/>
    <x v="52"/>
    <x v="0"/>
  </r>
  <r>
    <x v="1"/>
    <x v="0"/>
    <x v="8"/>
    <x v="18"/>
    <x v="17"/>
    <x v="2"/>
    <n v="84"/>
    <x v="43"/>
    <x v="0"/>
  </r>
  <r>
    <x v="1"/>
    <x v="0"/>
    <x v="8"/>
    <x v="206"/>
    <x v="13"/>
    <x v="2"/>
    <n v="121"/>
    <x v="99"/>
    <x v="0"/>
  </r>
  <r>
    <x v="1"/>
    <x v="0"/>
    <x v="8"/>
    <x v="64"/>
    <x v="13"/>
    <x v="1"/>
    <n v="73"/>
    <x v="82"/>
    <x v="0"/>
  </r>
  <r>
    <x v="1"/>
    <x v="0"/>
    <x v="8"/>
    <x v="182"/>
    <x v="5"/>
    <x v="1"/>
    <n v="98"/>
    <x v="60"/>
    <x v="0"/>
  </r>
  <r>
    <x v="1"/>
    <x v="0"/>
    <x v="8"/>
    <x v="232"/>
    <x v="5"/>
    <x v="2"/>
    <n v="85"/>
    <x v="60"/>
    <x v="0"/>
  </r>
  <r>
    <x v="1"/>
    <x v="0"/>
    <x v="8"/>
    <x v="6"/>
    <x v="5"/>
    <x v="0"/>
    <n v="91"/>
    <x v="134"/>
    <x v="0"/>
  </r>
  <r>
    <x v="1"/>
    <x v="0"/>
    <x v="8"/>
    <x v="280"/>
    <x v="16"/>
    <x v="1"/>
    <n v="89"/>
    <x v="67"/>
    <x v="0"/>
  </r>
  <r>
    <x v="1"/>
    <x v="0"/>
    <x v="8"/>
    <x v="289"/>
    <x v="16"/>
    <x v="2"/>
    <n v="75"/>
    <x v="61"/>
    <x v="0"/>
  </r>
  <r>
    <x v="1"/>
    <x v="0"/>
    <x v="8"/>
    <x v="15"/>
    <x v="11"/>
    <x v="1"/>
    <n v="58"/>
    <x v="55"/>
    <x v="0"/>
  </r>
  <r>
    <x v="1"/>
    <x v="0"/>
    <x v="8"/>
    <x v="119"/>
    <x v="14"/>
    <x v="4"/>
    <n v="137"/>
    <x v="16"/>
    <x v="0"/>
  </r>
  <r>
    <x v="1"/>
    <x v="0"/>
    <x v="8"/>
    <x v="187"/>
    <x v="7"/>
    <x v="4"/>
    <n v="86"/>
    <x v="16"/>
    <x v="0"/>
  </r>
  <r>
    <x v="1"/>
    <x v="0"/>
    <x v="8"/>
    <x v="128"/>
    <x v="7"/>
    <x v="4"/>
    <n v="80"/>
    <x v="96"/>
    <x v="0"/>
  </r>
  <r>
    <x v="1"/>
    <x v="0"/>
    <x v="8"/>
    <x v="195"/>
    <x v="16"/>
    <x v="4"/>
    <n v="102"/>
    <x v="62"/>
    <x v="0"/>
  </r>
  <r>
    <x v="1"/>
    <x v="1"/>
    <x v="8"/>
    <x v="256"/>
    <x v="8"/>
    <x v="1"/>
    <n v="100"/>
    <x v="0"/>
    <x v="0"/>
  </r>
  <r>
    <x v="1"/>
    <x v="1"/>
    <x v="8"/>
    <x v="295"/>
    <x v="6"/>
    <x v="2"/>
    <n v="69"/>
    <x v="39"/>
    <x v="0"/>
  </r>
  <r>
    <x v="1"/>
    <x v="1"/>
    <x v="8"/>
    <x v="231"/>
    <x v="6"/>
    <x v="0"/>
    <n v="81"/>
    <x v="39"/>
    <x v="0"/>
  </r>
  <r>
    <x v="1"/>
    <x v="1"/>
    <x v="8"/>
    <x v="119"/>
    <x v="14"/>
    <x v="1"/>
    <n v="135"/>
    <x v="80"/>
    <x v="0"/>
  </r>
  <r>
    <x v="1"/>
    <x v="1"/>
    <x v="8"/>
    <x v="128"/>
    <x v="7"/>
    <x v="0"/>
    <n v="87"/>
    <x v="65"/>
    <x v="0"/>
  </r>
  <r>
    <x v="1"/>
    <x v="1"/>
    <x v="8"/>
    <x v="123"/>
    <x v="10"/>
    <x v="1"/>
    <n v="98"/>
    <x v="7"/>
    <x v="0"/>
  </r>
  <r>
    <x v="1"/>
    <x v="1"/>
    <x v="8"/>
    <x v="131"/>
    <x v="1"/>
    <x v="0"/>
    <n v="52"/>
    <x v="87"/>
    <x v="0"/>
  </r>
  <r>
    <x v="1"/>
    <x v="1"/>
    <x v="8"/>
    <x v="72"/>
    <x v="15"/>
    <x v="1"/>
    <n v="107"/>
    <x v="31"/>
    <x v="0"/>
  </r>
  <r>
    <x v="1"/>
    <x v="1"/>
    <x v="8"/>
    <x v="53"/>
    <x v="0"/>
    <x v="0"/>
    <n v="81"/>
    <x v="63"/>
    <x v="0"/>
  </r>
  <r>
    <x v="1"/>
    <x v="1"/>
    <x v="8"/>
    <x v="297"/>
    <x v="4"/>
    <x v="0"/>
    <n v="66"/>
    <x v="64"/>
    <x v="0"/>
  </r>
  <r>
    <x v="1"/>
    <x v="1"/>
    <x v="8"/>
    <x v="18"/>
    <x v="17"/>
    <x v="2"/>
    <n v="80"/>
    <x v="29"/>
    <x v="0"/>
  </r>
  <r>
    <x v="1"/>
    <x v="1"/>
    <x v="8"/>
    <x v="206"/>
    <x v="13"/>
    <x v="2"/>
    <n v="121"/>
    <x v="62"/>
    <x v="0"/>
  </r>
  <r>
    <x v="1"/>
    <x v="1"/>
    <x v="8"/>
    <x v="261"/>
    <x v="2"/>
    <x v="2"/>
    <n v="55"/>
    <x v="125"/>
    <x v="0"/>
  </r>
  <r>
    <x v="1"/>
    <x v="1"/>
    <x v="8"/>
    <x v="232"/>
    <x v="5"/>
    <x v="2"/>
    <n v="90"/>
    <x v="72"/>
    <x v="0"/>
  </r>
  <r>
    <x v="1"/>
    <x v="1"/>
    <x v="8"/>
    <x v="182"/>
    <x v="5"/>
    <x v="1"/>
    <n v="101"/>
    <x v="56"/>
    <x v="0"/>
  </r>
  <r>
    <x v="1"/>
    <x v="1"/>
    <x v="8"/>
    <x v="280"/>
    <x v="16"/>
    <x v="1"/>
    <n v="97"/>
    <x v="20"/>
    <x v="0"/>
  </r>
  <r>
    <x v="1"/>
    <x v="1"/>
    <x v="8"/>
    <x v="195"/>
    <x v="16"/>
    <x v="3"/>
    <n v="108"/>
    <x v="38"/>
    <x v="0"/>
  </r>
  <r>
    <x v="1"/>
    <x v="1"/>
    <x v="8"/>
    <x v="15"/>
    <x v="11"/>
    <x v="1"/>
    <n v="64"/>
    <x v="96"/>
    <x v="0"/>
  </r>
  <r>
    <x v="1"/>
    <x v="1"/>
    <x v="8"/>
    <x v="187"/>
    <x v="7"/>
    <x v="4"/>
    <n v="88"/>
    <x v="16"/>
    <x v="0"/>
  </r>
  <r>
    <x v="1"/>
    <x v="1"/>
    <x v="8"/>
    <x v="258"/>
    <x v="12"/>
    <x v="4"/>
    <n v="107"/>
    <x v="48"/>
    <x v="0"/>
  </r>
  <r>
    <x v="1"/>
    <x v="1"/>
    <x v="8"/>
    <x v="288"/>
    <x v="17"/>
    <x v="4"/>
    <n v="72"/>
    <x v="16"/>
    <x v="0"/>
  </r>
  <r>
    <x v="1"/>
    <x v="1"/>
    <x v="8"/>
    <x v="6"/>
    <x v="5"/>
    <x v="4"/>
    <n v="89"/>
    <x v="16"/>
    <x v="0"/>
  </r>
  <r>
    <x v="1"/>
    <x v="2"/>
    <x v="8"/>
    <x v="256"/>
    <x v="8"/>
    <x v="1"/>
    <n v="94"/>
    <x v="0"/>
    <x v="0"/>
  </r>
  <r>
    <x v="1"/>
    <x v="2"/>
    <x v="8"/>
    <x v="298"/>
    <x v="14"/>
    <x v="2"/>
    <n v="85"/>
    <x v="63"/>
    <x v="0"/>
  </r>
  <r>
    <x v="1"/>
    <x v="2"/>
    <x v="8"/>
    <x v="119"/>
    <x v="14"/>
    <x v="1"/>
    <n v="128"/>
    <x v="47"/>
    <x v="0"/>
  </r>
  <r>
    <x v="1"/>
    <x v="2"/>
    <x v="8"/>
    <x v="187"/>
    <x v="7"/>
    <x v="2"/>
    <n v="80"/>
    <x v="146"/>
    <x v="0"/>
  </r>
  <r>
    <x v="1"/>
    <x v="2"/>
    <x v="8"/>
    <x v="128"/>
    <x v="7"/>
    <x v="0"/>
    <n v="91"/>
    <x v="25"/>
    <x v="0"/>
  </r>
  <r>
    <x v="1"/>
    <x v="2"/>
    <x v="8"/>
    <x v="123"/>
    <x v="10"/>
    <x v="1"/>
    <n v="102"/>
    <x v="37"/>
    <x v="0"/>
  </r>
  <r>
    <x v="1"/>
    <x v="2"/>
    <x v="8"/>
    <x v="66"/>
    <x v="15"/>
    <x v="2"/>
    <n v="65"/>
    <x v="0"/>
    <x v="0"/>
  </r>
  <r>
    <x v="1"/>
    <x v="2"/>
    <x v="8"/>
    <x v="72"/>
    <x v="15"/>
    <x v="1"/>
    <n v="107"/>
    <x v="62"/>
    <x v="0"/>
  </r>
  <r>
    <x v="1"/>
    <x v="2"/>
    <x v="8"/>
    <x v="258"/>
    <x v="12"/>
    <x v="3"/>
    <n v="105"/>
    <x v="102"/>
    <x v="0"/>
  </r>
  <r>
    <x v="1"/>
    <x v="2"/>
    <x v="8"/>
    <x v="299"/>
    <x v="3"/>
    <x v="0"/>
    <n v="72"/>
    <x v="96"/>
    <x v="0"/>
  </r>
  <r>
    <x v="1"/>
    <x v="2"/>
    <x v="8"/>
    <x v="53"/>
    <x v="0"/>
    <x v="0"/>
    <n v="77"/>
    <x v="49"/>
    <x v="0"/>
  </r>
  <r>
    <x v="1"/>
    <x v="2"/>
    <x v="8"/>
    <x v="297"/>
    <x v="4"/>
    <x v="0"/>
    <n v="58"/>
    <x v="171"/>
    <x v="0"/>
  </r>
  <r>
    <x v="1"/>
    <x v="2"/>
    <x v="8"/>
    <x v="288"/>
    <x v="17"/>
    <x v="0"/>
    <n v="76"/>
    <x v="8"/>
    <x v="0"/>
  </r>
  <r>
    <x v="1"/>
    <x v="2"/>
    <x v="8"/>
    <x v="206"/>
    <x v="13"/>
    <x v="2"/>
    <n v="104"/>
    <x v="45"/>
    <x v="0"/>
  </r>
  <r>
    <x v="1"/>
    <x v="2"/>
    <x v="8"/>
    <x v="232"/>
    <x v="5"/>
    <x v="2"/>
    <n v="87"/>
    <x v="30"/>
    <x v="0"/>
  </r>
  <r>
    <x v="1"/>
    <x v="2"/>
    <x v="8"/>
    <x v="182"/>
    <x v="5"/>
    <x v="1"/>
    <n v="95"/>
    <x v="88"/>
    <x v="0"/>
  </r>
  <r>
    <x v="1"/>
    <x v="2"/>
    <x v="8"/>
    <x v="280"/>
    <x v="16"/>
    <x v="1"/>
    <n v="97"/>
    <x v="64"/>
    <x v="0"/>
  </r>
  <r>
    <x v="1"/>
    <x v="2"/>
    <x v="8"/>
    <x v="15"/>
    <x v="11"/>
    <x v="1"/>
    <n v="61"/>
    <x v="108"/>
    <x v="0"/>
  </r>
  <r>
    <x v="1"/>
    <x v="2"/>
    <x v="8"/>
    <x v="102"/>
    <x v="2"/>
    <x v="4"/>
    <n v="75"/>
    <x v="102"/>
    <x v="0"/>
  </r>
  <r>
    <x v="1"/>
    <x v="2"/>
    <x v="8"/>
    <x v="6"/>
    <x v="5"/>
    <x v="4"/>
    <n v="89"/>
    <x v="16"/>
    <x v="0"/>
  </r>
  <r>
    <x v="1"/>
    <x v="2"/>
    <x v="8"/>
    <x v="195"/>
    <x v="16"/>
    <x v="4"/>
    <n v="102"/>
    <x v="98"/>
    <x v="0"/>
  </r>
  <r>
    <x v="1"/>
    <x v="2"/>
    <x v="8"/>
    <x v="214"/>
    <x v="11"/>
    <x v="4"/>
    <n v="84"/>
    <x v="4"/>
    <x v="0"/>
  </r>
  <r>
    <x v="1"/>
    <x v="3"/>
    <x v="8"/>
    <x v="256"/>
    <x v="8"/>
    <x v="1"/>
    <n v="97"/>
    <x v="72"/>
    <x v="0"/>
  </r>
  <r>
    <x v="1"/>
    <x v="3"/>
    <x v="8"/>
    <x v="298"/>
    <x v="14"/>
    <x v="2"/>
    <n v="86"/>
    <x v="6"/>
    <x v="0"/>
  </r>
  <r>
    <x v="1"/>
    <x v="3"/>
    <x v="8"/>
    <x v="119"/>
    <x v="14"/>
    <x v="1"/>
    <n v="122"/>
    <x v="8"/>
    <x v="0"/>
  </r>
  <r>
    <x v="1"/>
    <x v="3"/>
    <x v="8"/>
    <x v="128"/>
    <x v="7"/>
    <x v="0"/>
    <n v="87"/>
    <x v="29"/>
    <x v="0"/>
  </r>
  <r>
    <x v="1"/>
    <x v="3"/>
    <x v="8"/>
    <x v="123"/>
    <x v="10"/>
    <x v="1"/>
    <n v="107"/>
    <x v="90"/>
    <x v="0"/>
  </r>
  <r>
    <x v="1"/>
    <x v="3"/>
    <x v="8"/>
    <x v="66"/>
    <x v="15"/>
    <x v="2"/>
    <n v="62"/>
    <x v="13"/>
    <x v="0"/>
  </r>
  <r>
    <x v="1"/>
    <x v="3"/>
    <x v="8"/>
    <x v="72"/>
    <x v="15"/>
    <x v="1"/>
    <n v="111"/>
    <x v="20"/>
    <x v="0"/>
  </r>
  <r>
    <x v="1"/>
    <x v="3"/>
    <x v="8"/>
    <x v="49"/>
    <x v="12"/>
    <x v="1"/>
    <n v="79"/>
    <x v="11"/>
    <x v="0"/>
  </r>
  <r>
    <x v="1"/>
    <x v="3"/>
    <x v="8"/>
    <x v="299"/>
    <x v="3"/>
    <x v="0"/>
    <n v="71"/>
    <x v="58"/>
    <x v="0"/>
  </r>
  <r>
    <x v="1"/>
    <x v="3"/>
    <x v="8"/>
    <x v="53"/>
    <x v="0"/>
    <x v="0"/>
    <n v="77"/>
    <x v="33"/>
    <x v="0"/>
  </r>
  <r>
    <x v="1"/>
    <x v="3"/>
    <x v="8"/>
    <x v="288"/>
    <x v="17"/>
    <x v="0"/>
    <n v="78"/>
    <x v="85"/>
    <x v="0"/>
  </r>
  <r>
    <x v="1"/>
    <x v="3"/>
    <x v="8"/>
    <x v="206"/>
    <x v="13"/>
    <x v="2"/>
    <n v="115"/>
    <x v="115"/>
    <x v="0"/>
  </r>
  <r>
    <x v="1"/>
    <x v="3"/>
    <x v="8"/>
    <x v="232"/>
    <x v="5"/>
    <x v="2"/>
    <n v="86"/>
    <x v="7"/>
    <x v="0"/>
  </r>
  <r>
    <x v="1"/>
    <x v="3"/>
    <x v="8"/>
    <x v="182"/>
    <x v="5"/>
    <x v="1"/>
    <n v="93"/>
    <x v="24"/>
    <x v="0"/>
  </r>
  <r>
    <x v="1"/>
    <x v="3"/>
    <x v="8"/>
    <x v="6"/>
    <x v="5"/>
    <x v="0"/>
    <n v="89"/>
    <x v="43"/>
    <x v="0"/>
  </r>
  <r>
    <x v="1"/>
    <x v="3"/>
    <x v="8"/>
    <x v="116"/>
    <x v="16"/>
    <x v="2"/>
    <n v="89"/>
    <x v="24"/>
    <x v="0"/>
  </r>
  <r>
    <x v="1"/>
    <x v="3"/>
    <x v="8"/>
    <x v="280"/>
    <x v="16"/>
    <x v="1"/>
    <n v="102"/>
    <x v="90"/>
    <x v="0"/>
  </r>
  <r>
    <x v="1"/>
    <x v="3"/>
    <x v="8"/>
    <x v="195"/>
    <x v="16"/>
    <x v="3"/>
    <n v="98"/>
    <x v="96"/>
    <x v="0"/>
  </r>
  <r>
    <x v="1"/>
    <x v="3"/>
    <x v="8"/>
    <x v="207"/>
    <x v="15"/>
    <x v="4"/>
    <n v="72"/>
    <x v="39"/>
    <x v="0"/>
  </r>
  <r>
    <x v="1"/>
    <x v="3"/>
    <x v="8"/>
    <x v="258"/>
    <x v="12"/>
    <x v="4"/>
    <n v="98"/>
    <x v="49"/>
    <x v="0"/>
  </r>
  <r>
    <x v="1"/>
    <x v="3"/>
    <x v="8"/>
    <x v="300"/>
    <x v="2"/>
    <x v="4"/>
    <n v="66"/>
    <x v="55"/>
    <x v="0"/>
  </r>
  <r>
    <x v="1"/>
    <x v="3"/>
    <x v="8"/>
    <x v="214"/>
    <x v="11"/>
    <x v="4"/>
    <n v="81"/>
    <x v="16"/>
    <x v="0"/>
  </r>
  <r>
    <x v="1"/>
    <x v="4"/>
    <x v="8"/>
    <x v="256"/>
    <x v="8"/>
    <x v="1"/>
    <n v="103"/>
    <x v="114"/>
    <x v="0"/>
  </r>
  <r>
    <x v="1"/>
    <x v="4"/>
    <x v="8"/>
    <x v="298"/>
    <x v="14"/>
    <x v="2"/>
    <n v="85"/>
    <x v="29"/>
    <x v="0"/>
  </r>
  <r>
    <x v="1"/>
    <x v="4"/>
    <x v="8"/>
    <x v="119"/>
    <x v="14"/>
    <x v="1"/>
    <n v="122"/>
    <x v="118"/>
    <x v="0"/>
  </r>
  <r>
    <x v="1"/>
    <x v="4"/>
    <x v="8"/>
    <x v="128"/>
    <x v="7"/>
    <x v="0"/>
    <n v="90"/>
    <x v="19"/>
    <x v="0"/>
  </r>
  <r>
    <x v="1"/>
    <x v="4"/>
    <x v="8"/>
    <x v="48"/>
    <x v="10"/>
    <x v="2"/>
    <n v="103"/>
    <x v="1"/>
    <x v="0"/>
  </r>
  <r>
    <x v="1"/>
    <x v="4"/>
    <x v="8"/>
    <x v="123"/>
    <x v="10"/>
    <x v="1"/>
    <n v="101"/>
    <x v="11"/>
    <x v="0"/>
  </r>
  <r>
    <x v="1"/>
    <x v="4"/>
    <x v="8"/>
    <x v="93"/>
    <x v="1"/>
    <x v="0"/>
    <n v="82"/>
    <x v="102"/>
    <x v="0"/>
  </r>
  <r>
    <x v="1"/>
    <x v="4"/>
    <x v="8"/>
    <x v="72"/>
    <x v="15"/>
    <x v="1"/>
    <n v="117"/>
    <x v="95"/>
    <x v="0"/>
  </r>
  <r>
    <x v="1"/>
    <x v="4"/>
    <x v="8"/>
    <x v="49"/>
    <x v="12"/>
    <x v="1"/>
    <n v="75"/>
    <x v="74"/>
    <x v="0"/>
  </r>
  <r>
    <x v="1"/>
    <x v="4"/>
    <x v="8"/>
    <x v="53"/>
    <x v="0"/>
    <x v="0"/>
    <n v="72"/>
    <x v="88"/>
    <x v="0"/>
  </r>
  <r>
    <x v="1"/>
    <x v="4"/>
    <x v="8"/>
    <x v="292"/>
    <x v="4"/>
    <x v="3"/>
    <n v="102"/>
    <x v="6"/>
    <x v="0"/>
  </r>
  <r>
    <x v="1"/>
    <x v="4"/>
    <x v="8"/>
    <x v="288"/>
    <x v="17"/>
    <x v="0"/>
    <n v="82"/>
    <x v="57"/>
    <x v="0"/>
  </r>
  <r>
    <x v="1"/>
    <x v="4"/>
    <x v="8"/>
    <x v="206"/>
    <x v="13"/>
    <x v="2"/>
    <n v="118"/>
    <x v="60"/>
    <x v="0"/>
  </r>
  <r>
    <x v="1"/>
    <x v="4"/>
    <x v="8"/>
    <x v="300"/>
    <x v="2"/>
    <x v="2"/>
    <n v="66"/>
    <x v="91"/>
    <x v="0"/>
  </r>
  <r>
    <x v="1"/>
    <x v="4"/>
    <x v="8"/>
    <x v="182"/>
    <x v="5"/>
    <x v="1"/>
    <n v="92"/>
    <x v="83"/>
    <x v="0"/>
  </r>
  <r>
    <x v="1"/>
    <x v="4"/>
    <x v="8"/>
    <x v="6"/>
    <x v="5"/>
    <x v="0"/>
    <n v="81"/>
    <x v="23"/>
    <x v="0"/>
  </r>
  <r>
    <x v="1"/>
    <x v="4"/>
    <x v="8"/>
    <x v="116"/>
    <x v="16"/>
    <x v="2"/>
    <n v="93"/>
    <x v="4"/>
    <x v="0"/>
  </r>
  <r>
    <x v="1"/>
    <x v="4"/>
    <x v="8"/>
    <x v="280"/>
    <x v="16"/>
    <x v="1"/>
    <n v="98"/>
    <x v="29"/>
    <x v="0"/>
  </r>
  <r>
    <x v="1"/>
    <x v="4"/>
    <x v="8"/>
    <x v="95"/>
    <x v="10"/>
    <x v="4"/>
    <n v="95"/>
    <x v="16"/>
    <x v="0"/>
  </r>
  <r>
    <x v="1"/>
    <x v="4"/>
    <x v="8"/>
    <x v="227"/>
    <x v="2"/>
    <x v="4"/>
    <n v="73"/>
    <x v="16"/>
    <x v="0"/>
  </r>
  <r>
    <x v="1"/>
    <x v="4"/>
    <x v="8"/>
    <x v="195"/>
    <x v="16"/>
    <x v="4"/>
    <n v="95"/>
    <x v="17"/>
    <x v="0"/>
  </r>
  <r>
    <x v="1"/>
    <x v="4"/>
    <x v="8"/>
    <x v="214"/>
    <x v="11"/>
    <x v="4"/>
    <n v="79"/>
    <x v="16"/>
    <x v="0"/>
  </r>
  <r>
    <x v="1"/>
    <x v="5"/>
    <x v="8"/>
    <x v="256"/>
    <x v="8"/>
    <x v="1"/>
    <n v="100"/>
    <x v="9"/>
    <x v="0"/>
  </r>
  <r>
    <x v="1"/>
    <x v="5"/>
    <x v="8"/>
    <x v="120"/>
    <x v="6"/>
    <x v="0"/>
    <n v="107"/>
    <x v="152"/>
    <x v="0"/>
  </r>
  <r>
    <x v="1"/>
    <x v="5"/>
    <x v="8"/>
    <x v="298"/>
    <x v="14"/>
    <x v="2"/>
    <n v="84"/>
    <x v="94"/>
    <x v="0"/>
  </r>
  <r>
    <x v="1"/>
    <x v="5"/>
    <x v="8"/>
    <x v="119"/>
    <x v="14"/>
    <x v="1"/>
    <n v="108"/>
    <x v="85"/>
    <x v="0"/>
  </r>
  <r>
    <x v="1"/>
    <x v="5"/>
    <x v="8"/>
    <x v="128"/>
    <x v="7"/>
    <x v="0"/>
    <n v="85"/>
    <x v="79"/>
    <x v="0"/>
  </r>
  <r>
    <x v="1"/>
    <x v="5"/>
    <x v="8"/>
    <x v="48"/>
    <x v="10"/>
    <x v="2"/>
    <n v="86"/>
    <x v="160"/>
    <x v="0"/>
  </r>
  <r>
    <x v="1"/>
    <x v="5"/>
    <x v="8"/>
    <x v="95"/>
    <x v="10"/>
    <x v="0"/>
    <n v="89"/>
    <x v="32"/>
    <x v="0"/>
  </r>
  <r>
    <x v="1"/>
    <x v="5"/>
    <x v="8"/>
    <x v="123"/>
    <x v="10"/>
    <x v="1"/>
    <n v="104"/>
    <x v="72"/>
    <x v="0"/>
  </r>
  <r>
    <x v="1"/>
    <x v="5"/>
    <x v="8"/>
    <x v="72"/>
    <x v="15"/>
    <x v="1"/>
    <n v="130"/>
    <x v="59"/>
    <x v="0"/>
  </r>
  <r>
    <x v="1"/>
    <x v="5"/>
    <x v="8"/>
    <x v="249"/>
    <x v="0"/>
    <x v="1"/>
    <n v="103"/>
    <x v="77"/>
    <x v="0"/>
  </r>
  <r>
    <x v="1"/>
    <x v="5"/>
    <x v="8"/>
    <x v="292"/>
    <x v="4"/>
    <x v="3"/>
    <n v="106"/>
    <x v="81"/>
    <x v="0"/>
  </r>
  <r>
    <x v="1"/>
    <x v="5"/>
    <x v="8"/>
    <x v="288"/>
    <x v="17"/>
    <x v="0"/>
    <n v="102"/>
    <x v="80"/>
    <x v="0"/>
  </r>
  <r>
    <x v="1"/>
    <x v="5"/>
    <x v="8"/>
    <x v="217"/>
    <x v="13"/>
    <x v="1"/>
    <n v="81"/>
    <x v="96"/>
    <x v="0"/>
  </r>
  <r>
    <x v="1"/>
    <x v="5"/>
    <x v="8"/>
    <x v="206"/>
    <x v="13"/>
    <x v="2"/>
    <n v="114"/>
    <x v="85"/>
    <x v="0"/>
  </r>
  <r>
    <x v="1"/>
    <x v="5"/>
    <x v="8"/>
    <x v="182"/>
    <x v="5"/>
    <x v="1"/>
    <n v="94"/>
    <x v="41"/>
    <x v="0"/>
  </r>
  <r>
    <x v="1"/>
    <x v="5"/>
    <x v="8"/>
    <x v="301"/>
    <x v="5"/>
    <x v="0"/>
    <n v="97"/>
    <x v="40"/>
    <x v="0"/>
  </r>
  <r>
    <x v="1"/>
    <x v="5"/>
    <x v="8"/>
    <x v="116"/>
    <x v="16"/>
    <x v="2"/>
    <n v="80"/>
    <x v="73"/>
    <x v="0"/>
  </r>
  <r>
    <x v="1"/>
    <x v="5"/>
    <x v="8"/>
    <x v="214"/>
    <x v="11"/>
    <x v="2"/>
    <n v="89"/>
    <x v="53"/>
    <x v="0"/>
  </r>
  <r>
    <x v="1"/>
    <x v="5"/>
    <x v="8"/>
    <x v="302"/>
    <x v="17"/>
    <x v="4"/>
    <n v="78"/>
    <x v="102"/>
    <x v="0"/>
  </r>
  <r>
    <x v="1"/>
    <x v="5"/>
    <x v="8"/>
    <x v="227"/>
    <x v="2"/>
    <x v="4"/>
    <n v="73"/>
    <x v="16"/>
    <x v="0"/>
  </r>
  <r>
    <x v="1"/>
    <x v="5"/>
    <x v="8"/>
    <x v="6"/>
    <x v="5"/>
    <x v="4"/>
    <n v="81"/>
    <x v="16"/>
    <x v="0"/>
  </r>
  <r>
    <x v="1"/>
    <x v="5"/>
    <x v="8"/>
    <x v="280"/>
    <x v="16"/>
    <x v="4"/>
    <n v="98"/>
    <x v="16"/>
    <x v="0"/>
  </r>
  <r>
    <x v="1"/>
    <x v="6"/>
    <x v="8"/>
    <x v="256"/>
    <x v="8"/>
    <x v="1"/>
    <n v="104"/>
    <x v="24"/>
    <x v="0"/>
  </r>
  <r>
    <x v="1"/>
    <x v="6"/>
    <x v="8"/>
    <x v="120"/>
    <x v="6"/>
    <x v="0"/>
    <n v="102"/>
    <x v="69"/>
    <x v="0"/>
  </r>
  <r>
    <x v="1"/>
    <x v="6"/>
    <x v="8"/>
    <x v="298"/>
    <x v="14"/>
    <x v="2"/>
    <n v="79"/>
    <x v="52"/>
    <x v="0"/>
  </r>
  <r>
    <x v="1"/>
    <x v="6"/>
    <x v="8"/>
    <x v="119"/>
    <x v="14"/>
    <x v="1"/>
    <n v="104"/>
    <x v="31"/>
    <x v="0"/>
  </r>
  <r>
    <x v="1"/>
    <x v="6"/>
    <x v="8"/>
    <x v="128"/>
    <x v="7"/>
    <x v="0"/>
    <n v="80"/>
    <x v="3"/>
    <x v="0"/>
  </r>
  <r>
    <x v="1"/>
    <x v="6"/>
    <x v="8"/>
    <x v="95"/>
    <x v="10"/>
    <x v="0"/>
    <n v="106"/>
    <x v="64"/>
    <x v="0"/>
  </r>
  <r>
    <x v="1"/>
    <x v="6"/>
    <x v="8"/>
    <x v="72"/>
    <x v="15"/>
    <x v="1"/>
    <n v="131"/>
    <x v="72"/>
    <x v="0"/>
  </r>
  <r>
    <x v="1"/>
    <x v="6"/>
    <x v="8"/>
    <x v="303"/>
    <x v="9"/>
    <x v="1"/>
    <n v="80"/>
    <x v="86"/>
    <x v="0"/>
  </r>
  <r>
    <x v="1"/>
    <x v="6"/>
    <x v="8"/>
    <x v="304"/>
    <x v="12"/>
    <x v="2"/>
    <n v="108"/>
    <x v="9"/>
    <x v="0"/>
  </r>
  <r>
    <x v="1"/>
    <x v="6"/>
    <x v="8"/>
    <x v="292"/>
    <x v="4"/>
    <x v="3"/>
    <n v="114"/>
    <x v="56"/>
    <x v="0"/>
  </r>
  <r>
    <x v="1"/>
    <x v="6"/>
    <x v="8"/>
    <x v="302"/>
    <x v="17"/>
    <x v="2"/>
    <n v="78"/>
    <x v="94"/>
    <x v="0"/>
  </r>
  <r>
    <x v="1"/>
    <x v="6"/>
    <x v="8"/>
    <x v="288"/>
    <x v="17"/>
    <x v="0"/>
    <n v="106"/>
    <x v="47"/>
    <x v="0"/>
  </r>
  <r>
    <x v="1"/>
    <x v="6"/>
    <x v="8"/>
    <x v="206"/>
    <x v="13"/>
    <x v="2"/>
    <n v="116"/>
    <x v="32"/>
    <x v="0"/>
  </r>
  <r>
    <x v="1"/>
    <x v="6"/>
    <x v="8"/>
    <x v="182"/>
    <x v="5"/>
    <x v="1"/>
    <n v="88"/>
    <x v="102"/>
    <x v="0"/>
  </r>
  <r>
    <x v="1"/>
    <x v="6"/>
    <x v="8"/>
    <x v="301"/>
    <x v="5"/>
    <x v="0"/>
    <n v="92"/>
    <x v="86"/>
    <x v="0"/>
  </r>
  <r>
    <x v="1"/>
    <x v="6"/>
    <x v="8"/>
    <x v="280"/>
    <x v="16"/>
    <x v="1"/>
    <n v="103"/>
    <x v="38"/>
    <x v="0"/>
  </r>
  <r>
    <x v="1"/>
    <x v="6"/>
    <x v="8"/>
    <x v="116"/>
    <x v="16"/>
    <x v="2"/>
    <n v="81"/>
    <x v="51"/>
    <x v="0"/>
  </r>
  <r>
    <x v="1"/>
    <x v="6"/>
    <x v="8"/>
    <x v="202"/>
    <x v="11"/>
    <x v="1"/>
    <n v="93"/>
    <x v="35"/>
    <x v="0"/>
  </r>
  <r>
    <x v="1"/>
    <x v="6"/>
    <x v="8"/>
    <x v="10"/>
    <x v="7"/>
    <x v="4"/>
    <n v="82"/>
    <x v="16"/>
    <x v="0"/>
  </r>
  <r>
    <x v="1"/>
    <x v="6"/>
    <x v="8"/>
    <x v="123"/>
    <x v="10"/>
    <x v="4"/>
    <n v="104"/>
    <x v="16"/>
    <x v="0"/>
  </r>
  <r>
    <x v="1"/>
    <x v="6"/>
    <x v="8"/>
    <x v="132"/>
    <x v="12"/>
    <x v="4"/>
    <n v="121"/>
    <x v="16"/>
    <x v="0"/>
  </r>
  <r>
    <x v="1"/>
    <x v="6"/>
    <x v="8"/>
    <x v="227"/>
    <x v="2"/>
    <x v="4"/>
    <n v="73"/>
    <x v="16"/>
    <x v="0"/>
  </r>
  <r>
    <x v="1"/>
    <x v="7"/>
    <x v="8"/>
    <x v="256"/>
    <x v="8"/>
    <x v="1"/>
    <n v="97"/>
    <x v="70"/>
    <x v="0"/>
  </r>
  <r>
    <x v="1"/>
    <x v="7"/>
    <x v="8"/>
    <x v="120"/>
    <x v="6"/>
    <x v="0"/>
    <n v="108"/>
    <x v="48"/>
    <x v="0"/>
  </r>
  <r>
    <x v="1"/>
    <x v="7"/>
    <x v="8"/>
    <x v="298"/>
    <x v="14"/>
    <x v="2"/>
    <n v="84"/>
    <x v="38"/>
    <x v="0"/>
  </r>
  <r>
    <x v="1"/>
    <x v="7"/>
    <x v="8"/>
    <x v="119"/>
    <x v="14"/>
    <x v="1"/>
    <n v="111"/>
    <x v="111"/>
    <x v="0"/>
  </r>
  <r>
    <x v="1"/>
    <x v="7"/>
    <x v="8"/>
    <x v="128"/>
    <x v="7"/>
    <x v="0"/>
    <n v="79"/>
    <x v="85"/>
    <x v="0"/>
  </r>
  <r>
    <x v="1"/>
    <x v="7"/>
    <x v="8"/>
    <x v="123"/>
    <x v="10"/>
    <x v="1"/>
    <n v="121"/>
    <x v="161"/>
    <x v="0"/>
  </r>
  <r>
    <x v="1"/>
    <x v="7"/>
    <x v="8"/>
    <x v="48"/>
    <x v="10"/>
    <x v="2"/>
    <n v="87"/>
    <x v="23"/>
    <x v="0"/>
  </r>
  <r>
    <x v="1"/>
    <x v="7"/>
    <x v="8"/>
    <x v="95"/>
    <x v="10"/>
    <x v="0"/>
    <n v="113"/>
    <x v="40"/>
    <x v="0"/>
  </r>
  <r>
    <x v="1"/>
    <x v="7"/>
    <x v="8"/>
    <x v="72"/>
    <x v="15"/>
    <x v="1"/>
    <n v="130"/>
    <x v="2"/>
    <x v="0"/>
  </r>
  <r>
    <x v="1"/>
    <x v="7"/>
    <x v="8"/>
    <x v="304"/>
    <x v="12"/>
    <x v="2"/>
    <n v="99"/>
    <x v="91"/>
    <x v="0"/>
  </r>
  <r>
    <x v="1"/>
    <x v="7"/>
    <x v="8"/>
    <x v="292"/>
    <x v="4"/>
    <x v="3"/>
    <n v="103"/>
    <x v="85"/>
    <x v="0"/>
  </r>
  <r>
    <x v="1"/>
    <x v="7"/>
    <x v="8"/>
    <x v="302"/>
    <x v="17"/>
    <x v="2"/>
    <n v="86"/>
    <x v="12"/>
    <x v="0"/>
  </r>
  <r>
    <x v="1"/>
    <x v="7"/>
    <x v="8"/>
    <x v="288"/>
    <x v="17"/>
    <x v="0"/>
    <n v="100"/>
    <x v="96"/>
    <x v="0"/>
  </r>
  <r>
    <x v="1"/>
    <x v="7"/>
    <x v="8"/>
    <x v="206"/>
    <x v="13"/>
    <x v="2"/>
    <n v="136"/>
    <x v="40"/>
    <x v="0"/>
  </r>
  <r>
    <x v="1"/>
    <x v="7"/>
    <x v="8"/>
    <x v="182"/>
    <x v="5"/>
    <x v="1"/>
    <n v="94"/>
    <x v="4"/>
    <x v="0"/>
  </r>
  <r>
    <x v="1"/>
    <x v="7"/>
    <x v="8"/>
    <x v="301"/>
    <x v="5"/>
    <x v="0"/>
    <n v="79"/>
    <x v="150"/>
    <x v="0"/>
  </r>
  <r>
    <x v="1"/>
    <x v="7"/>
    <x v="8"/>
    <x v="280"/>
    <x v="16"/>
    <x v="1"/>
    <n v="99"/>
    <x v="8"/>
    <x v="0"/>
  </r>
  <r>
    <x v="1"/>
    <x v="7"/>
    <x v="8"/>
    <x v="202"/>
    <x v="11"/>
    <x v="1"/>
    <n v="97"/>
    <x v="64"/>
    <x v="0"/>
  </r>
  <r>
    <x v="1"/>
    <x v="7"/>
    <x v="8"/>
    <x v="305"/>
    <x v="15"/>
    <x v="4"/>
    <n v="78"/>
    <x v="49"/>
    <x v="0"/>
  </r>
  <r>
    <x v="1"/>
    <x v="7"/>
    <x v="8"/>
    <x v="132"/>
    <x v="12"/>
    <x v="4"/>
    <n v="121"/>
    <x v="16"/>
    <x v="0"/>
  </r>
  <r>
    <x v="1"/>
    <x v="7"/>
    <x v="8"/>
    <x v="227"/>
    <x v="2"/>
    <x v="4"/>
    <n v="73"/>
    <x v="16"/>
    <x v="0"/>
  </r>
  <r>
    <x v="1"/>
    <x v="7"/>
    <x v="8"/>
    <x v="28"/>
    <x v="16"/>
    <x v="4"/>
    <n v="62"/>
    <x v="120"/>
    <x v="0"/>
  </r>
  <r>
    <x v="1"/>
    <x v="8"/>
    <x v="8"/>
    <x v="256"/>
    <x v="8"/>
    <x v="1"/>
    <n v="92"/>
    <x v="42"/>
    <x v="0"/>
  </r>
  <r>
    <x v="1"/>
    <x v="8"/>
    <x v="8"/>
    <x v="120"/>
    <x v="6"/>
    <x v="0"/>
    <n v="109"/>
    <x v="24"/>
    <x v="0"/>
  </r>
  <r>
    <x v="1"/>
    <x v="8"/>
    <x v="8"/>
    <x v="298"/>
    <x v="14"/>
    <x v="2"/>
    <n v="81"/>
    <x v="98"/>
    <x v="0"/>
  </r>
  <r>
    <x v="1"/>
    <x v="8"/>
    <x v="8"/>
    <x v="119"/>
    <x v="14"/>
    <x v="1"/>
    <n v="113"/>
    <x v="60"/>
    <x v="0"/>
  </r>
  <r>
    <x v="1"/>
    <x v="8"/>
    <x v="8"/>
    <x v="128"/>
    <x v="7"/>
    <x v="0"/>
    <n v="79"/>
    <x v="16"/>
    <x v="0"/>
  </r>
  <r>
    <x v="1"/>
    <x v="8"/>
    <x v="8"/>
    <x v="95"/>
    <x v="10"/>
    <x v="0"/>
    <n v="116"/>
    <x v="25"/>
    <x v="0"/>
  </r>
  <r>
    <x v="1"/>
    <x v="8"/>
    <x v="8"/>
    <x v="123"/>
    <x v="10"/>
    <x v="1"/>
    <n v="113"/>
    <x v="42"/>
    <x v="0"/>
  </r>
  <r>
    <x v="1"/>
    <x v="8"/>
    <x v="8"/>
    <x v="72"/>
    <x v="15"/>
    <x v="1"/>
    <n v="120"/>
    <x v="51"/>
    <x v="0"/>
  </r>
  <r>
    <x v="1"/>
    <x v="8"/>
    <x v="8"/>
    <x v="303"/>
    <x v="9"/>
    <x v="0"/>
    <n v="92"/>
    <x v="43"/>
    <x v="0"/>
  </r>
  <r>
    <x v="1"/>
    <x v="8"/>
    <x v="8"/>
    <x v="304"/>
    <x v="12"/>
    <x v="2"/>
    <n v="104"/>
    <x v="85"/>
    <x v="0"/>
  </r>
  <r>
    <x v="1"/>
    <x v="8"/>
    <x v="8"/>
    <x v="292"/>
    <x v="4"/>
    <x v="3"/>
    <n v="95"/>
    <x v="0"/>
    <x v="0"/>
  </r>
  <r>
    <x v="1"/>
    <x v="8"/>
    <x v="8"/>
    <x v="288"/>
    <x v="17"/>
    <x v="0"/>
    <n v="96"/>
    <x v="51"/>
    <x v="0"/>
  </r>
  <r>
    <x v="1"/>
    <x v="8"/>
    <x v="8"/>
    <x v="302"/>
    <x v="17"/>
    <x v="2"/>
    <n v="89"/>
    <x v="56"/>
    <x v="0"/>
  </r>
  <r>
    <x v="1"/>
    <x v="8"/>
    <x v="8"/>
    <x v="206"/>
    <x v="13"/>
    <x v="2"/>
    <n v="127"/>
    <x v="40"/>
    <x v="0"/>
  </r>
  <r>
    <x v="1"/>
    <x v="8"/>
    <x v="8"/>
    <x v="101"/>
    <x v="2"/>
    <x v="2"/>
    <n v="80"/>
    <x v="110"/>
    <x v="0"/>
  </r>
  <r>
    <x v="1"/>
    <x v="8"/>
    <x v="8"/>
    <x v="182"/>
    <x v="5"/>
    <x v="1"/>
    <n v="92"/>
    <x v="54"/>
    <x v="0"/>
  </r>
  <r>
    <x v="1"/>
    <x v="8"/>
    <x v="8"/>
    <x v="280"/>
    <x v="16"/>
    <x v="1"/>
    <n v="97"/>
    <x v="96"/>
    <x v="0"/>
  </r>
  <r>
    <x v="1"/>
    <x v="8"/>
    <x v="8"/>
    <x v="202"/>
    <x v="11"/>
    <x v="1"/>
    <n v="102"/>
    <x v="2"/>
    <x v="0"/>
  </r>
  <r>
    <x v="1"/>
    <x v="8"/>
    <x v="8"/>
    <x v="306"/>
    <x v="1"/>
    <x v="4"/>
    <n v="57"/>
    <x v="70"/>
    <x v="0"/>
  </r>
  <r>
    <x v="1"/>
    <x v="8"/>
    <x v="8"/>
    <x v="230"/>
    <x v="4"/>
    <x v="4"/>
    <n v="86"/>
    <x v="48"/>
    <x v="0"/>
  </r>
  <r>
    <x v="1"/>
    <x v="8"/>
    <x v="8"/>
    <x v="307"/>
    <x v="5"/>
    <x v="4"/>
    <n v="68"/>
    <x v="29"/>
    <x v="0"/>
  </r>
  <r>
    <x v="1"/>
    <x v="8"/>
    <x v="8"/>
    <x v="136"/>
    <x v="11"/>
    <x v="4"/>
    <n v="62"/>
    <x v="98"/>
    <x v="0"/>
  </r>
  <r>
    <x v="1"/>
    <x v="9"/>
    <x v="8"/>
    <x v="256"/>
    <x v="8"/>
    <x v="1"/>
    <n v="87"/>
    <x v="57"/>
    <x v="0"/>
  </r>
  <r>
    <x v="1"/>
    <x v="9"/>
    <x v="8"/>
    <x v="45"/>
    <x v="8"/>
    <x v="0"/>
    <n v="104"/>
    <x v="14"/>
    <x v="0"/>
  </r>
  <r>
    <x v="1"/>
    <x v="9"/>
    <x v="8"/>
    <x v="298"/>
    <x v="14"/>
    <x v="2"/>
    <n v="96"/>
    <x v="118"/>
    <x v="0"/>
  </r>
  <r>
    <x v="1"/>
    <x v="9"/>
    <x v="8"/>
    <x v="119"/>
    <x v="14"/>
    <x v="1"/>
    <n v="113"/>
    <x v="107"/>
    <x v="0"/>
  </r>
  <r>
    <x v="1"/>
    <x v="9"/>
    <x v="8"/>
    <x v="95"/>
    <x v="10"/>
    <x v="0"/>
    <n v="130"/>
    <x v="136"/>
    <x v="0"/>
  </r>
  <r>
    <x v="1"/>
    <x v="9"/>
    <x v="8"/>
    <x v="123"/>
    <x v="10"/>
    <x v="1"/>
    <n v="114"/>
    <x v="41"/>
    <x v="0"/>
  </r>
  <r>
    <x v="1"/>
    <x v="9"/>
    <x v="8"/>
    <x v="72"/>
    <x v="15"/>
    <x v="1"/>
    <n v="122"/>
    <x v="107"/>
    <x v="0"/>
  </r>
  <r>
    <x v="1"/>
    <x v="9"/>
    <x v="8"/>
    <x v="303"/>
    <x v="9"/>
    <x v="0"/>
    <n v="96"/>
    <x v="2"/>
    <x v="0"/>
  </r>
  <r>
    <x v="1"/>
    <x v="9"/>
    <x v="8"/>
    <x v="292"/>
    <x v="4"/>
    <x v="3"/>
    <n v="90"/>
    <x v="58"/>
    <x v="0"/>
  </r>
  <r>
    <x v="1"/>
    <x v="9"/>
    <x v="8"/>
    <x v="297"/>
    <x v="4"/>
    <x v="0"/>
    <n v="75"/>
    <x v="72"/>
    <x v="0"/>
  </r>
  <r>
    <x v="1"/>
    <x v="9"/>
    <x v="8"/>
    <x v="230"/>
    <x v="4"/>
    <x v="2"/>
    <n v="80"/>
    <x v="91"/>
    <x v="0"/>
  </r>
  <r>
    <x v="1"/>
    <x v="9"/>
    <x v="8"/>
    <x v="288"/>
    <x v="17"/>
    <x v="0"/>
    <n v="110"/>
    <x v="157"/>
    <x v="0"/>
  </r>
  <r>
    <x v="1"/>
    <x v="9"/>
    <x v="8"/>
    <x v="302"/>
    <x v="17"/>
    <x v="2"/>
    <n v="82"/>
    <x v="3"/>
    <x v="0"/>
  </r>
  <r>
    <x v="1"/>
    <x v="9"/>
    <x v="8"/>
    <x v="206"/>
    <x v="13"/>
    <x v="2"/>
    <n v="124"/>
    <x v="47"/>
    <x v="0"/>
  </r>
  <r>
    <x v="1"/>
    <x v="9"/>
    <x v="8"/>
    <x v="101"/>
    <x v="2"/>
    <x v="2"/>
    <n v="87"/>
    <x v="4"/>
    <x v="0"/>
  </r>
  <r>
    <x v="1"/>
    <x v="9"/>
    <x v="8"/>
    <x v="182"/>
    <x v="5"/>
    <x v="1"/>
    <n v="93"/>
    <x v="67"/>
    <x v="0"/>
  </r>
  <r>
    <x v="1"/>
    <x v="9"/>
    <x v="8"/>
    <x v="280"/>
    <x v="16"/>
    <x v="1"/>
    <n v="91"/>
    <x v="1"/>
    <x v="0"/>
  </r>
  <r>
    <x v="1"/>
    <x v="9"/>
    <x v="8"/>
    <x v="202"/>
    <x v="11"/>
    <x v="1"/>
    <n v="100"/>
    <x v="53"/>
    <x v="0"/>
  </r>
  <r>
    <x v="1"/>
    <x v="9"/>
    <x v="8"/>
    <x v="120"/>
    <x v="6"/>
    <x v="4"/>
    <n v="109"/>
    <x v="16"/>
    <x v="0"/>
  </r>
  <r>
    <x v="1"/>
    <x v="9"/>
    <x v="8"/>
    <x v="128"/>
    <x v="7"/>
    <x v="4"/>
    <n v="79"/>
    <x v="16"/>
    <x v="0"/>
  </r>
  <r>
    <x v="1"/>
    <x v="9"/>
    <x v="8"/>
    <x v="304"/>
    <x v="12"/>
    <x v="4"/>
    <n v="104"/>
    <x v="16"/>
    <x v="0"/>
  </r>
  <r>
    <x v="1"/>
    <x v="9"/>
    <x v="8"/>
    <x v="274"/>
    <x v="4"/>
    <x v="4"/>
    <n v="87"/>
    <x v="30"/>
    <x v="0"/>
  </r>
  <r>
    <x v="1"/>
    <x v="10"/>
    <x v="8"/>
    <x v="256"/>
    <x v="8"/>
    <x v="1"/>
    <n v="83"/>
    <x v="30"/>
    <x v="0"/>
  </r>
  <r>
    <x v="1"/>
    <x v="10"/>
    <x v="8"/>
    <x v="120"/>
    <x v="6"/>
    <x v="0"/>
    <n v="102"/>
    <x v="7"/>
    <x v="0"/>
  </r>
  <r>
    <x v="1"/>
    <x v="10"/>
    <x v="8"/>
    <x v="298"/>
    <x v="14"/>
    <x v="2"/>
    <n v="100"/>
    <x v="67"/>
    <x v="0"/>
  </r>
  <r>
    <x v="1"/>
    <x v="10"/>
    <x v="8"/>
    <x v="119"/>
    <x v="14"/>
    <x v="1"/>
    <n v="113"/>
    <x v="47"/>
    <x v="0"/>
  </r>
  <r>
    <x v="1"/>
    <x v="10"/>
    <x v="8"/>
    <x v="95"/>
    <x v="10"/>
    <x v="0"/>
    <n v="125"/>
    <x v="83"/>
    <x v="0"/>
  </r>
  <r>
    <x v="1"/>
    <x v="10"/>
    <x v="8"/>
    <x v="123"/>
    <x v="10"/>
    <x v="1"/>
    <n v="115"/>
    <x v="21"/>
    <x v="0"/>
  </r>
  <r>
    <x v="1"/>
    <x v="10"/>
    <x v="8"/>
    <x v="72"/>
    <x v="15"/>
    <x v="1"/>
    <n v="110"/>
    <x v="12"/>
    <x v="0"/>
  </r>
  <r>
    <x v="1"/>
    <x v="10"/>
    <x v="8"/>
    <x v="303"/>
    <x v="9"/>
    <x v="0"/>
    <n v="82"/>
    <x v="6"/>
    <x v="0"/>
  </r>
  <r>
    <x v="1"/>
    <x v="10"/>
    <x v="8"/>
    <x v="304"/>
    <x v="12"/>
    <x v="2"/>
    <n v="97"/>
    <x v="54"/>
    <x v="0"/>
  </r>
  <r>
    <x v="1"/>
    <x v="10"/>
    <x v="8"/>
    <x v="292"/>
    <x v="4"/>
    <x v="3"/>
    <n v="91"/>
    <x v="27"/>
    <x v="0"/>
  </r>
  <r>
    <x v="1"/>
    <x v="10"/>
    <x v="8"/>
    <x v="297"/>
    <x v="4"/>
    <x v="0"/>
    <n v="74"/>
    <x v="54"/>
    <x v="0"/>
  </r>
  <r>
    <x v="1"/>
    <x v="10"/>
    <x v="8"/>
    <x v="288"/>
    <x v="17"/>
    <x v="0"/>
    <n v="101"/>
    <x v="69"/>
    <x v="0"/>
  </r>
  <r>
    <x v="1"/>
    <x v="10"/>
    <x v="8"/>
    <x v="302"/>
    <x v="17"/>
    <x v="2"/>
    <n v="85"/>
    <x v="57"/>
    <x v="0"/>
  </r>
  <r>
    <x v="1"/>
    <x v="10"/>
    <x v="8"/>
    <x v="206"/>
    <x v="13"/>
    <x v="2"/>
    <n v="118"/>
    <x v="39"/>
    <x v="0"/>
  </r>
  <r>
    <x v="1"/>
    <x v="10"/>
    <x v="8"/>
    <x v="101"/>
    <x v="2"/>
    <x v="2"/>
    <n v="80"/>
    <x v="74"/>
    <x v="0"/>
  </r>
  <r>
    <x v="1"/>
    <x v="10"/>
    <x v="8"/>
    <x v="182"/>
    <x v="5"/>
    <x v="1"/>
    <n v="89"/>
    <x v="10"/>
    <x v="0"/>
  </r>
  <r>
    <x v="1"/>
    <x v="10"/>
    <x v="8"/>
    <x v="280"/>
    <x v="16"/>
    <x v="1"/>
    <n v="104"/>
    <x v="95"/>
    <x v="0"/>
  </r>
  <r>
    <x v="1"/>
    <x v="10"/>
    <x v="8"/>
    <x v="202"/>
    <x v="11"/>
    <x v="1"/>
    <n v="99"/>
    <x v="43"/>
    <x v="0"/>
  </r>
  <r>
    <x v="1"/>
    <x v="10"/>
    <x v="8"/>
    <x v="128"/>
    <x v="7"/>
    <x v="4"/>
    <n v="74"/>
    <x v="98"/>
    <x v="0"/>
  </r>
  <r>
    <x v="1"/>
    <x v="10"/>
    <x v="8"/>
    <x v="308"/>
    <x v="0"/>
    <x v="4"/>
    <n v="86"/>
    <x v="30"/>
    <x v="0"/>
  </r>
  <r>
    <x v="1"/>
    <x v="10"/>
    <x v="8"/>
    <x v="230"/>
    <x v="4"/>
    <x v="4"/>
    <n v="74"/>
    <x v="92"/>
    <x v="0"/>
  </r>
  <r>
    <x v="1"/>
    <x v="10"/>
    <x v="8"/>
    <x v="176"/>
    <x v="5"/>
    <x v="4"/>
    <n v="93"/>
    <x v="17"/>
    <x v="0"/>
  </r>
  <r>
    <x v="1"/>
    <x v="11"/>
    <x v="8"/>
    <x v="309"/>
    <x v="8"/>
    <x v="2"/>
    <n v="96"/>
    <x v="65"/>
    <x v="0"/>
  </r>
  <r>
    <x v="1"/>
    <x v="11"/>
    <x v="8"/>
    <x v="256"/>
    <x v="8"/>
    <x v="1"/>
    <n v="76"/>
    <x v="44"/>
    <x v="0"/>
  </r>
  <r>
    <x v="1"/>
    <x v="11"/>
    <x v="8"/>
    <x v="120"/>
    <x v="6"/>
    <x v="0"/>
    <n v="91"/>
    <x v="1"/>
    <x v="0"/>
  </r>
  <r>
    <x v="1"/>
    <x v="11"/>
    <x v="8"/>
    <x v="119"/>
    <x v="14"/>
    <x v="1"/>
    <n v="112"/>
    <x v="8"/>
    <x v="0"/>
  </r>
  <r>
    <x v="1"/>
    <x v="11"/>
    <x v="8"/>
    <x v="298"/>
    <x v="14"/>
    <x v="2"/>
    <n v="104"/>
    <x v="47"/>
    <x v="0"/>
  </r>
  <r>
    <x v="1"/>
    <x v="11"/>
    <x v="8"/>
    <x v="95"/>
    <x v="10"/>
    <x v="0"/>
    <n v="115"/>
    <x v="108"/>
    <x v="0"/>
  </r>
  <r>
    <x v="1"/>
    <x v="11"/>
    <x v="8"/>
    <x v="123"/>
    <x v="10"/>
    <x v="1"/>
    <n v="106"/>
    <x v="91"/>
    <x v="0"/>
  </r>
  <r>
    <x v="1"/>
    <x v="11"/>
    <x v="8"/>
    <x v="185"/>
    <x v="15"/>
    <x v="2"/>
    <n v="95"/>
    <x v="79"/>
    <x v="0"/>
  </r>
  <r>
    <x v="1"/>
    <x v="11"/>
    <x v="8"/>
    <x v="72"/>
    <x v="15"/>
    <x v="1"/>
    <n v="109"/>
    <x v="62"/>
    <x v="0"/>
  </r>
  <r>
    <x v="1"/>
    <x v="11"/>
    <x v="8"/>
    <x v="303"/>
    <x v="9"/>
    <x v="0"/>
    <n v="88"/>
    <x v="9"/>
    <x v="0"/>
  </r>
  <r>
    <x v="1"/>
    <x v="11"/>
    <x v="8"/>
    <x v="304"/>
    <x v="12"/>
    <x v="2"/>
    <n v="95"/>
    <x v="42"/>
    <x v="0"/>
  </r>
  <r>
    <x v="1"/>
    <x v="11"/>
    <x v="8"/>
    <x v="297"/>
    <x v="4"/>
    <x v="0"/>
    <n v="69"/>
    <x v="23"/>
    <x v="0"/>
  </r>
  <r>
    <x v="1"/>
    <x v="11"/>
    <x v="8"/>
    <x v="292"/>
    <x v="4"/>
    <x v="3"/>
    <n v="92"/>
    <x v="38"/>
    <x v="0"/>
  </r>
  <r>
    <x v="1"/>
    <x v="11"/>
    <x v="8"/>
    <x v="302"/>
    <x v="17"/>
    <x v="2"/>
    <n v="98"/>
    <x v="130"/>
    <x v="0"/>
  </r>
  <r>
    <x v="1"/>
    <x v="11"/>
    <x v="8"/>
    <x v="182"/>
    <x v="5"/>
    <x v="1"/>
    <n v="96"/>
    <x v="56"/>
    <x v="0"/>
  </r>
  <r>
    <x v="1"/>
    <x v="11"/>
    <x v="8"/>
    <x v="301"/>
    <x v="5"/>
    <x v="0"/>
    <n v="86"/>
    <x v="134"/>
    <x v="0"/>
  </r>
  <r>
    <x v="1"/>
    <x v="11"/>
    <x v="8"/>
    <x v="280"/>
    <x v="16"/>
    <x v="1"/>
    <n v="104"/>
    <x v="38"/>
    <x v="0"/>
  </r>
  <r>
    <x v="1"/>
    <x v="11"/>
    <x v="8"/>
    <x v="202"/>
    <x v="11"/>
    <x v="1"/>
    <n v="88"/>
    <x v="116"/>
    <x v="0"/>
  </r>
  <r>
    <x v="1"/>
    <x v="11"/>
    <x v="8"/>
    <x v="128"/>
    <x v="7"/>
    <x v="4"/>
    <n v="61"/>
    <x v="45"/>
    <x v="0"/>
  </r>
  <r>
    <x v="1"/>
    <x v="11"/>
    <x v="8"/>
    <x v="288"/>
    <x v="17"/>
    <x v="4"/>
    <n v="101"/>
    <x v="16"/>
    <x v="0"/>
  </r>
  <r>
    <x v="1"/>
    <x v="11"/>
    <x v="8"/>
    <x v="206"/>
    <x v="13"/>
    <x v="4"/>
    <n v="118"/>
    <x v="16"/>
    <x v="0"/>
  </r>
  <r>
    <x v="1"/>
    <x v="11"/>
    <x v="8"/>
    <x v="5"/>
    <x v="13"/>
    <x v="4"/>
    <n v="83"/>
    <x v="16"/>
    <x v="0"/>
  </r>
  <r>
    <x v="1"/>
    <x v="12"/>
    <x v="8"/>
    <x v="309"/>
    <x v="8"/>
    <x v="2"/>
    <n v="96"/>
    <x v="16"/>
    <x v="0"/>
  </r>
  <r>
    <x v="1"/>
    <x v="12"/>
    <x v="8"/>
    <x v="256"/>
    <x v="8"/>
    <x v="1"/>
    <n v="76"/>
    <x v="16"/>
    <x v="0"/>
  </r>
  <r>
    <x v="1"/>
    <x v="12"/>
    <x v="8"/>
    <x v="120"/>
    <x v="6"/>
    <x v="0"/>
    <n v="97"/>
    <x v="60"/>
    <x v="0"/>
  </r>
  <r>
    <x v="1"/>
    <x v="12"/>
    <x v="8"/>
    <x v="119"/>
    <x v="14"/>
    <x v="1"/>
    <n v="106"/>
    <x v="57"/>
    <x v="0"/>
  </r>
  <r>
    <x v="1"/>
    <x v="12"/>
    <x v="8"/>
    <x v="298"/>
    <x v="14"/>
    <x v="2"/>
    <n v="96"/>
    <x v="52"/>
    <x v="0"/>
  </r>
  <r>
    <x v="1"/>
    <x v="12"/>
    <x v="8"/>
    <x v="310"/>
    <x v="14"/>
    <x v="0"/>
    <n v="72"/>
    <x v="160"/>
    <x v="0"/>
  </r>
  <r>
    <x v="1"/>
    <x v="12"/>
    <x v="8"/>
    <x v="123"/>
    <x v="10"/>
    <x v="1"/>
    <n v="89"/>
    <x v="0"/>
    <x v="0"/>
  </r>
  <r>
    <x v="1"/>
    <x v="12"/>
    <x v="8"/>
    <x v="95"/>
    <x v="10"/>
    <x v="0"/>
    <n v="105"/>
    <x v="91"/>
    <x v="0"/>
  </r>
  <r>
    <x v="1"/>
    <x v="12"/>
    <x v="8"/>
    <x v="72"/>
    <x v="15"/>
    <x v="1"/>
    <n v="109"/>
    <x v="16"/>
    <x v="0"/>
  </r>
  <r>
    <x v="1"/>
    <x v="12"/>
    <x v="8"/>
    <x v="303"/>
    <x v="9"/>
    <x v="0"/>
    <n v="74"/>
    <x v="61"/>
    <x v="0"/>
  </r>
  <r>
    <x v="1"/>
    <x v="12"/>
    <x v="8"/>
    <x v="304"/>
    <x v="12"/>
    <x v="2"/>
    <n v="87"/>
    <x v="79"/>
    <x v="0"/>
  </r>
  <r>
    <x v="1"/>
    <x v="12"/>
    <x v="8"/>
    <x v="308"/>
    <x v="0"/>
    <x v="2"/>
    <n v="80"/>
    <x v="39"/>
    <x v="0"/>
  </r>
  <r>
    <x v="1"/>
    <x v="12"/>
    <x v="8"/>
    <x v="4"/>
    <x v="4"/>
    <x v="1"/>
    <n v="78"/>
    <x v="33"/>
    <x v="0"/>
  </r>
  <r>
    <x v="1"/>
    <x v="12"/>
    <x v="8"/>
    <x v="292"/>
    <x v="4"/>
    <x v="3"/>
    <n v="91"/>
    <x v="83"/>
    <x v="0"/>
  </r>
  <r>
    <x v="1"/>
    <x v="12"/>
    <x v="8"/>
    <x v="206"/>
    <x v="13"/>
    <x v="2"/>
    <n v="126"/>
    <x v="89"/>
    <x v="0"/>
  </r>
  <r>
    <x v="1"/>
    <x v="12"/>
    <x v="8"/>
    <x v="5"/>
    <x v="13"/>
    <x v="0"/>
    <n v="80"/>
    <x v="110"/>
    <x v="0"/>
  </r>
  <r>
    <x v="1"/>
    <x v="12"/>
    <x v="8"/>
    <x v="280"/>
    <x v="16"/>
    <x v="1"/>
    <n v="104"/>
    <x v="16"/>
    <x v="0"/>
  </r>
  <r>
    <x v="1"/>
    <x v="12"/>
    <x v="8"/>
    <x v="202"/>
    <x v="11"/>
    <x v="1"/>
    <n v="92"/>
    <x v="31"/>
    <x v="0"/>
  </r>
  <r>
    <x v="1"/>
    <x v="12"/>
    <x v="8"/>
    <x v="302"/>
    <x v="17"/>
    <x v="4"/>
    <n v="98"/>
    <x v="16"/>
    <x v="0"/>
  </r>
  <r>
    <x v="1"/>
    <x v="12"/>
    <x v="8"/>
    <x v="288"/>
    <x v="17"/>
    <x v="4"/>
    <n v="101"/>
    <x v="16"/>
    <x v="0"/>
  </r>
  <r>
    <x v="1"/>
    <x v="12"/>
    <x v="8"/>
    <x v="182"/>
    <x v="5"/>
    <x v="4"/>
    <n v="96"/>
    <x v="16"/>
    <x v="0"/>
  </r>
  <r>
    <x v="1"/>
    <x v="12"/>
    <x v="8"/>
    <x v="301"/>
    <x v="5"/>
    <x v="4"/>
    <n v="86"/>
    <x v="16"/>
    <x v="0"/>
  </r>
  <r>
    <x v="1"/>
    <x v="13"/>
    <x v="8"/>
    <x v="309"/>
    <x v="8"/>
    <x v="2"/>
    <n v="100"/>
    <x v="8"/>
    <x v="0"/>
  </r>
  <r>
    <x v="1"/>
    <x v="13"/>
    <x v="8"/>
    <x v="120"/>
    <x v="6"/>
    <x v="0"/>
    <n v="95"/>
    <x v="10"/>
    <x v="0"/>
  </r>
  <r>
    <x v="1"/>
    <x v="13"/>
    <x v="8"/>
    <x v="119"/>
    <x v="14"/>
    <x v="1"/>
    <n v="106"/>
    <x v="16"/>
    <x v="0"/>
  </r>
  <r>
    <x v="1"/>
    <x v="13"/>
    <x v="8"/>
    <x v="40"/>
    <x v="7"/>
    <x v="1"/>
    <n v="87"/>
    <x v="9"/>
    <x v="0"/>
  </r>
  <r>
    <x v="1"/>
    <x v="13"/>
    <x v="8"/>
    <x v="95"/>
    <x v="10"/>
    <x v="0"/>
    <n v="105"/>
    <x v="16"/>
    <x v="0"/>
  </r>
  <r>
    <x v="1"/>
    <x v="13"/>
    <x v="8"/>
    <x v="123"/>
    <x v="10"/>
    <x v="1"/>
    <n v="89"/>
    <x v="16"/>
    <x v="0"/>
  </r>
  <r>
    <x v="1"/>
    <x v="13"/>
    <x v="8"/>
    <x v="306"/>
    <x v="1"/>
    <x v="0"/>
    <n v="61"/>
    <x v="0"/>
    <x v="0"/>
  </r>
  <r>
    <x v="1"/>
    <x v="13"/>
    <x v="8"/>
    <x v="72"/>
    <x v="15"/>
    <x v="1"/>
    <n v="108"/>
    <x v="4"/>
    <x v="0"/>
  </r>
  <r>
    <x v="1"/>
    <x v="13"/>
    <x v="8"/>
    <x v="66"/>
    <x v="15"/>
    <x v="2"/>
    <n v="73"/>
    <x v="8"/>
    <x v="0"/>
  </r>
  <r>
    <x v="1"/>
    <x v="13"/>
    <x v="8"/>
    <x v="308"/>
    <x v="0"/>
    <x v="2"/>
    <n v="81"/>
    <x v="7"/>
    <x v="0"/>
  </r>
  <r>
    <x v="1"/>
    <x v="13"/>
    <x v="8"/>
    <x v="172"/>
    <x v="0"/>
    <x v="3"/>
    <n v="83"/>
    <x v="83"/>
    <x v="0"/>
  </r>
  <r>
    <x v="1"/>
    <x v="13"/>
    <x v="8"/>
    <x v="302"/>
    <x v="17"/>
    <x v="2"/>
    <n v="83"/>
    <x v="172"/>
    <x v="0"/>
  </r>
  <r>
    <x v="1"/>
    <x v="13"/>
    <x v="8"/>
    <x v="288"/>
    <x v="17"/>
    <x v="0"/>
    <n v="101"/>
    <x v="16"/>
    <x v="0"/>
  </r>
  <r>
    <x v="1"/>
    <x v="13"/>
    <x v="8"/>
    <x v="206"/>
    <x v="13"/>
    <x v="2"/>
    <n v="126"/>
    <x v="40"/>
    <x v="0"/>
  </r>
  <r>
    <x v="1"/>
    <x v="13"/>
    <x v="8"/>
    <x v="182"/>
    <x v="5"/>
    <x v="1"/>
    <n v="96"/>
    <x v="63"/>
    <x v="0"/>
  </r>
  <r>
    <x v="1"/>
    <x v="13"/>
    <x v="8"/>
    <x v="267"/>
    <x v="5"/>
    <x v="1"/>
    <n v="90"/>
    <x v="74"/>
    <x v="0"/>
  </r>
  <r>
    <x v="1"/>
    <x v="13"/>
    <x v="8"/>
    <x v="301"/>
    <x v="5"/>
    <x v="0"/>
    <n v="88"/>
    <x v="83"/>
    <x v="0"/>
  </r>
  <r>
    <x v="1"/>
    <x v="13"/>
    <x v="8"/>
    <x v="280"/>
    <x v="16"/>
    <x v="1"/>
    <n v="107"/>
    <x v="38"/>
    <x v="0"/>
  </r>
  <r>
    <x v="1"/>
    <x v="13"/>
    <x v="8"/>
    <x v="298"/>
    <x v="14"/>
    <x v="4"/>
    <n v="96"/>
    <x v="16"/>
    <x v="0"/>
  </r>
  <r>
    <x v="1"/>
    <x v="13"/>
    <x v="8"/>
    <x v="304"/>
    <x v="12"/>
    <x v="4"/>
    <n v="87"/>
    <x v="16"/>
    <x v="0"/>
  </r>
  <r>
    <x v="1"/>
    <x v="13"/>
    <x v="8"/>
    <x v="292"/>
    <x v="4"/>
    <x v="4"/>
    <n v="91"/>
    <x v="16"/>
    <x v="0"/>
  </r>
  <r>
    <x v="1"/>
    <x v="13"/>
    <x v="8"/>
    <x v="202"/>
    <x v="11"/>
    <x v="4"/>
    <n v="92"/>
    <x v="16"/>
    <x v="0"/>
  </r>
  <r>
    <x v="1"/>
    <x v="14"/>
    <x v="8"/>
    <x v="309"/>
    <x v="8"/>
    <x v="2"/>
    <n v="95"/>
    <x v="88"/>
    <x v="0"/>
  </r>
  <r>
    <x v="1"/>
    <x v="14"/>
    <x v="8"/>
    <x v="120"/>
    <x v="6"/>
    <x v="0"/>
    <n v="101"/>
    <x v="20"/>
    <x v="0"/>
  </r>
  <r>
    <x v="1"/>
    <x v="14"/>
    <x v="8"/>
    <x v="119"/>
    <x v="14"/>
    <x v="1"/>
    <n v="106"/>
    <x v="18"/>
    <x v="0"/>
  </r>
  <r>
    <x v="1"/>
    <x v="14"/>
    <x v="8"/>
    <x v="298"/>
    <x v="14"/>
    <x v="2"/>
    <n v="105"/>
    <x v="2"/>
    <x v="0"/>
  </r>
  <r>
    <x v="1"/>
    <x v="14"/>
    <x v="8"/>
    <x v="40"/>
    <x v="7"/>
    <x v="1"/>
    <n v="91"/>
    <x v="60"/>
    <x v="0"/>
  </r>
  <r>
    <x v="1"/>
    <x v="14"/>
    <x v="8"/>
    <x v="123"/>
    <x v="10"/>
    <x v="1"/>
    <n v="94"/>
    <x v="99"/>
    <x v="0"/>
  </r>
  <r>
    <x v="1"/>
    <x v="14"/>
    <x v="8"/>
    <x v="95"/>
    <x v="10"/>
    <x v="0"/>
    <n v="94"/>
    <x v="86"/>
    <x v="0"/>
  </r>
  <r>
    <x v="1"/>
    <x v="14"/>
    <x v="8"/>
    <x v="66"/>
    <x v="15"/>
    <x v="2"/>
    <n v="73"/>
    <x v="1"/>
    <x v="0"/>
  </r>
  <r>
    <x v="1"/>
    <x v="14"/>
    <x v="8"/>
    <x v="304"/>
    <x v="12"/>
    <x v="2"/>
    <n v="90"/>
    <x v="102"/>
    <x v="0"/>
  </r>
  <r>
    <x v="1"/>
    <x v="14"/>
    <x v="8"/>
    <x v="297"/>
    <x v="4"/>
    <x v="0"/>
    <n v="69"/>
    <x v="54"/>
    <x v="0"/>
  </r>
  <r>
    <x v="1"/>
    <x v="14"/>
    <x v="8"/>
    <x v="292"/>
    <x v="4"/>
    <x v="3"/>
    <n v="95"/>
    <x v="3"/>
    <x v="0"/>
  </r>
  <r>
    <x v="1"/>
    <x v="14"/>
    <x v="8"/>
    <x v="288"/>
    <x v="17"/>
    <x v="0"/>
    <n v="98"/>
    <x v="52"/>
    <x v="0"/>
  </r>
  <r>
    <x v="1"/>
    <x v="14"/>
    <x v="8"/>
    <x v="206"/>
    <x v="13"/>
    <x v="2"/>
    <n v="122"/>
    <x v="85"/>
    <x v="0"/>
  </r>
  <r>
    <x v="1"/>
    <x v="14"/>
    <x v="8"/>
    <x v="301"/>
    <x v="5"/>
    <x v="0"/>
    <n v="78"/>
    <x v="88"/>
    <x v="0"/>
  </r>
  <r>
    <x v="1"/>
    <x v="14"/>
    <x v="8"/>
    <x v="182"/>
    <x v="5"/>
    <x v="1"/>
    <n v="97"/>
    <x v="69"/>
    <x v="0"/>
  </r>
  <r>
    <x v="1"/>
    <x v="14"/>
    <x v="8"/>
    <x v="280"/>
    <x v="16"/>
    <x v="1"/>
    <n v="114"/>
    <x v="40"/>
    <x v="0"/>
  </r>
  <r>
    <x v="1"/>
    <x v="14"/>
    <x v="8"/>
    <x v="192"/>
    <x v="11"/>
    <x v="1"/>
    <n v="73"/>
    <x v="82"/>
    <x v="0"/>
  </r>
  <r>
    <x v="1"/>
    <x v="14"/>
    <x v="8"/>
    <x v="202"/>
    <x v="11"/>
    <x v="1"/>
    <n v="91"/>
    <x v="25"/>
    <x v="0"/>
  </r>
  <r>
    <x v="1"/>
    <x v="14"/>
    <x v="8"/>
    <x v="140"/>
    <x v="8"/>
    <x v="4"/>
    <n v="92"/>
    <x v="16"/>
    <x v="0"/>
  </r>
  <r>
    <x v="1"/>
    <x v="14"/>
    <x v="8"/>
    <x v="175"/>
    <x v="4"/>
    <x v="4"/>
    <n v="67"/>
    <x v="16"/>
    <x v="0"/>
  </r>
  <r>
    <x v="1"/>
    <x v="14"/>
    <x v="8"/>
    <x v="302"/>
    <x v="17"/>
    <x v="4"/>
    <n v="83"/>
    <x v="16"/>
    <x v="0"/>
  </r>
  <r>
    <x v="1"/>
    <x v="14"/>
    <x v="8"/>
    <x v="147"/>
    <x v="5"/>
    <x v="4"/>
    <n v="97"/>
    <x v="16"/>
    <x v="0"/>
  </r>
  <r>
    <x v="1"/>
    <x v="15"/>
    <x v="8"/>
    <x v="309"/>
    <x v="8"/>
    <x v="2"/>
    <n v="85"/>
    <x v="86"/>
    <x v="0"/>
  </r>
  <r>
    <x v="1"/>
    <x v="15"/>
    <x v="8"/>
    <x v="120"/>
    <x v="6"/>
    <x v="0"/>
    <n v="106"/>
    <x v="67"/>
    <x v="0"/>
  </r>
  <r>
    <x v="1"/>
    <x v="15"/>
    <x v="8"/>
    <x v="119"/>
    <x v="14"/>
    <x v="1"/>
    <n v="101"/>
    <x v="2"/>
    <x v="0"/>
  </r>
  <r>
    <x v="1"/>
    <x v="15"/>
    <x v="8"/>
    <x v="298"/>
    <x v="14"/>
    <x v="2"/>
    <n v="97"/>
    <x v="4"/>
    <x v="0"/>
  </r>
  <r>
    <x v="1"/>
    <x v="15"/>
    <x v="8"/>
    <x v="40"/>
    <x v="7"/>
    <x v="1"/>
    <n v="88"/>
    <x v="0"/>
    <x v="0"/>
  </r>
  <r>
    <x v="1"/>
    <x v="15"/>
    <x v="8"/>
    <x v="95"/>
    <x v="10"/>
    <x v="0"/>
    <n v="79"/>
    <x v="94"/>
    <x v="0"/>
  </r>
  <r>
    <x v="1"/>
    <x v="15"/>
    <x v="8"/>
    <x v="23"/>
    <x v="10"/>
    <x v="1"/>
    <n v="88"/>
    <x v="35"/>
    <x v="0"/>
  </r>
  <r>
    <x v="1"/>
    <x v="15"/>
    <x v="8"/>
    <x v="123"/>
    <x v="10"/>
    <x v="1"/>
    <n v="88"/>
    <x v="67"/>
    <x v="0"/>
  </r>
  <r>
    <x v="1"/>
    <x v="15"/>
    <x v="8"/>
    <x v="66"/>
    <x v="15"/>
    <x v="2"/>
    <n v="66"/>
    <x v="88"/>
    <x v="0"/>
  </r>
  <r>
    <x v="1"/>
    <x v="15"/>
    <x v="8"/>
    <x v="304"/>
    <x v="12"/>
    <x v="2"/>
    <n v="87"/>
    <x v="54"/>
    <x v="0"/>
  </r>
  <r>
    <x v="1"/>
    <x v="15"/>
    <x v="8"/>
    <x v="297"/>
    <x v="4"/>
    <x v="0"/>
    <n v="60"/>
    <x v="14"/>
    <x v="0"/>
  </r>
  <r>
    <x v="1"/>
    <x v="15"/>
    <x v="8"/>
    <x v="292"/>
    <x v="4"/>
    <x v="3"/>
    <n v="111"/>
    <x v="90"/>
    <x v="0"/>
  </r>
  <r>
    <x v="1"/>
    <x v="15"/>
    <x v="8"/>
    <x v="288"/>
    <x v="17"/>
    <x v="0"/>
    <n v="92"/>
    <x v="108"/>
    <x v="0"/>
  </r>
  <r>
    <x v="1"/>
    <x v="15"/>
    <x v="8"/>
    <x v="206"/>
    <x v="13"/>
    <x v="2"/>
    <n v="131"/>
    <x v="101"/>
    <x v="0"/>
  </r>
  <r>
    <x v="1"/>
    <x v="15"/>
    <x v="8"/>
    <x v="182"/>
    <x v="5"/>
    <x v="1"/>
    <n v="100"/>
    <x v="40"/>
    <x v="0"/>
  </r>
  <r>
    <x v="1"/>
    <x v="15"/>
    <x v="8"/>
    <x v="301"/>
    <x v="5"/>
    <x v="0"/>
    <n v="87"/>
    <x v="47"/>
    <x v="0"/>
  </r>
  <r>
    <x v="1"/>
    <x v="15"/>
    <x v="8"/>
    <x v="280"/>
    <x v="16"/>
    <x v="1"/>
    <n v="118"/>
    <x v="32"/>
    <x v="0"/>
  </r>
  <r>
    <x v="1"/>
    <x v="15"/>
    <x v="8"/>
    <x v="202"/>
    <x v="11"/>
    <x v="1"/>
    <n v="83"/>
    <x v="30"/>
    <x v="0"/>
  </r>
  <r>
    <x v="1"/>
    <x v="15"/>
    <x v="8"/>
    <x v="140"/>
    <x v="8"/>
    <x v="4"/>
    <n v="92"/>
    <x v="16"/>
    <x v="0"/>
  </r>
  <r>
    <x v="1"/>
    <x v="15"/>
    <x v="8"/>
    <x v="311"/>
    <x v="8"/>
    <x v="4"/>
    <n v="87"/>
    <x v="11"/>
    <x v="0"/>
  </r>
  <r>
    <x v="1"/>
    <x v="15"/>
    <x v="8"/>
    <x v="302"/>
    <x v="17"/>
    <x v="4"/>
    <n v="83"/>
    <x v="16"/>
    <x v="0"/>
  </r>
  <r>
    <x v="1"/>
    <x v="15"/>
    <x v="8"/>
    <x v="147"/>
    <x v="5"/>
    <x v="4"/>
    <n v="97"/>
    <x v="16"/>
    <x v="0"/>
  </r>
  <r>
    <x v="1"/>
    <x v="16"/>
    <x v="8"/>
    <x v="45"/>
    <x v="8"/>
    <x v="0"/>
    <n v="103"/>
    <x v="42"/>
    <x v="0"/>
  </r>
  <r>
    <x v="1"/>
    <x v="16"/>
    <x v="8"/>
    <x v="295"/>
    <x v="6"/>
    <x v="2"/>
    <n v="77"/>
    <x v="77"/>
    <x v="0"/>
  </r>
  <r>
    <x v="1"/>
    <x v="16"/>
    <x v="8"/>
    <x v="120"/>
    <x v="6"/>
    <x v="0"/>
    <n v="105"/>
    <x v="64"/>
    <x v="0"/>
  </r>
  <r>
    <x v="1"/>
    <x v="16"/>
    <x v="8"/>
    <x v="119"/>
    <x v="14"/>
    <x v="1"/>
    <n v="112"/>
    <x v="121"/>
    <x v="0"/>
  </r>
  <r>
    <x v="1"/>
    <x v="16"/>
    <x v="8"/>
    <x v="298"/>
    <x v="14"/>
    <x v="2"/>
    <n v="91"/>
    <x v="77"/>
    <x v="0"/>
  </r>
  <r>
    <x v="1"/>
    <x v="16"/>
    <x v="8"/>
    <x v="44"/>
    <x v="14"/>
    <x v="0"/>
    <n v="81"/>
    <x v="45"/>
    <x v="0"/>
  </r>
  <r>
    <x v="1"/>
    <x v="16"/>
    <x v="8"/>
    <x v="40"/>
    <x v="7"/>
    <x v="1"/>
    <n v="90"/>
    <x v="11"/>
    <x v="0"/>
  </r>
  <r>
    <x v="1"/>
    <x v="16"/>
    <x v="8"/>
    <x v="95"/>
    <x v="10"/>
    <x v="0"/>
    <n v="70"/>
    <x v="86"/>
    <x v="0"/>
  </r>
  <r>
    <x v="1"/>
    <x v="16"/>
    <x v="8"/>
    <x v="23"/>
    <x v="10"/>
    <x v="1"/>
    <n v="82"/>
    <x v="88"/>
    <x v="0"/>
  </r>
  <r>
    <x v="1"/>
    <x v="16"/>
    <x v="8"/>
    <x v="123"/>
    <x v="10"/>
    <x v="1"/>
    <n v="84"/>
    <x v="44"/>
    <x v="0"/>
  </r>
  <r>
    <x v="1"/>
    <x v="16"/>
    <x v="8"/>
    <x v="66"/>
    <x v="15"/>
    <x v="2"/>
    <n v="65"/>
    <x v="49"/>
    <x v="0"/>
  </r>
  <r>
    <x v="1"/>
    <x v="16"/>
    <x v="8"/>
    <x v="304"/>
    <x v="12"/>
    <x v="2"/>
    <n v="83"/>
    <x v="61"/>
    <x v="0"/>
  </r>
  <r>
    <x v="1"/>
    <x v="16"/>
    <x v="8"/>
    <x v="292"/>
    <x v="4"/>
    <x v="3"/>
    <n v="101"/>
    <x v="33"/>
    <x v="0"/>
  </r>
  <r>
    <x v="1"/>
    <x v="16"/>
    <x v="8"/>
    <x v="288"/>
    <x v="17"/>
    <x v="0"/>
    <n v="95"/>
    <x v="33"/>
    <x v="0"/>
  </r>
  <r>
    <x v="1"/>
    <x v="16"/>
    <x v="8"/>
    <x v="206"/>
    <x v="13"/>
    <x v="2"/>
    <n v="137"/>
    <x v="85"/>
    <x v="0"/>
  </r>
  <r>
    <x v="1"/>
    <x v="16"/>
    <x v="8"/>
    <x v="182"/>
    <x v="5"/>
    <x v="1"/>
    <n v="100"/>
    <x v="10"/>
    <x v="0"/>
  </r>
  <r>
    <x v="1"/>
    <x v="16"/>
    <x v="8"/>
    <x v="280"/>
    <x v="16"/>
    <x v="1"/>
    <n v="115"/>
    <x v="99"/>
    <x v="0"/>
  </r>
  <r>
    <x v="1"/>
    <x v="16"/>
    <x v="8"/>
    <x v="202"/>
    <x v="11"/>
    <x v="1"/>
    <n v="91"/>
    <x v="75"/>
    <x v="0"/>
  </r>
  <r>
    <x v="1"/>
    <x v="16"/>
    <x v="8"/>
    <x v="140"/>
    <x v="8"/>
    <x v="4"/>
    <n v="92"/>
    <x v="16"/>
    <x v="0"/>
  </r>
  <r>
    <x v="1"/>
    <x v="16"/>
    <x v="8"/>
    <x v="302"/>
    <x v="17"/>
    <x v="4"/>
    <n v="83"/>
    <x v="16"/>
    <x v="0"/>
  </r>
  <r>
    <x v="1"/>
    <x v="16"/>
    <x v="8"/>
    <x v="147"/>
    <x v="5"/>
    <x v="4"/>
    <n v="97"/>
    <x v="16"/>
    <x v="0"/>
  </r>
  <r>
    <x v="1"/>
    <x v="16"/>
    <x v="8"/>
    <x v="301"/>
    <x v="5"/>
    <x v="4"/>
    <n v="87"/>
    <x v="16"/>
    <x v="0"/>
  </r>
  <r>
    <x v="1"/>
    <x v="17"/>
    <x v="8"/>
    <x v="140"/>
    <x v="8"/>
    <x v="1"/>
    <n v="95"/>
    <x v="10"/>
    <x v="0"/>
  </r>
  <r>
    <x v="1"/>
    <x v="17"/>
    <x v="8"/>
    <x v="312"/>
    <x v="8"/>
    <x v="0"/>
    <n v="80"/>
    <x v="6"/>
    <x v="0"/>
  </r>
  <r>
    <x v="1"/>
    <x v="17"/>
    <x v="8"/>
    <x v="120"/>
    <x v="6"/>
    <x v="0"/>
    <n v="98"/>
    <x v="102"/>
    <x v="0"/>
  </r>
  <r>
    <x v="1"/>
    <x v="17"/>
    <x v="8"/>
    <x v="298"/>
    <x v="14"/>
    <x v="2"/>
    <n v="92"/>
    <x v="8"/>
    <x v="0"/>
  </r>
  <r>
    <x v="1"/>
    <x v="17"/>
    <x v="8"/>
    <x v="119"/>
    <x v="14"/>
    <x v="1"/>
    <n v="116"/>
    <x v="114"/>
    <x v="0"/>
  </r>
  <r>
    <x v="1"/>
    <x v="17"/>
    <x v="8"/>
    <x v="123"/>
    <x v="10"/>
    <x v="1"/>
    <n v="90"/>
    <x v="63"/>
    <x v="0"/>
  </r>
  <r>
    <x v="1"/>
    <x v="17"/>
    <x v="8"/>
    <x v="23"/>
    <x v="10"/>
    <x v="1"/>
    <n v="83"/>
    <x v="69"/>
    <x v="0"/>
  </r>
  <r>
    <x v="1"/>
    <x v="17"/>
    <x v="8"/>
    <x v="95"/>
    <x v="10"/>
    <x v="0"/>
    <n v="78"/>
    <x v="55"/>
    <x v="0"/>
  </r>
  <r>
    <x v="1"/>
    <x v="17"/>
    <x v="8"/>
    <x v="66"/>
    <x v="15"/>
    <x v="2"/>
    <n v="70"/>
    <x v="96"/>
    <x v="0"/>
  </r>
  <r>
    <x v="1"/>
    <x v="17"/>
    <x v="8"/>
    <x v="304"/>
    <x v="12"/>
    <x v="2"/>
    <n v="83"/>
    <x v="42"/>
    <x v="0"/>
  </r>
  <r>
    <x v="1"/>
    <x v="17"/>
    <x v="8"/>
    <x v="292"/>
    <x v="4"/>
    <x v="3"/>
    <n v="91"/>
    <x v="91"/>
    <x v="0"/>
  </r>
  <r>
    <x v="1"/>
    <x v="17"/>
    <x v="8"/>
    <x v="313"/>
    <x v="17"/>
    <x v="2"/>
    <n v="104"/>
    <x v="51"/>
    <x v="0"/>
  </r>
  <r>
    <x v="1"/>
    <x v="17"/>
    <x v="8"/>
    <x v="288"/>
    <x v="17"/>
    <x v="0"/>
    <n v="67"/>
    <x v="87"/>
    <x v="0"/>
  </r>
  <r>
    <x v="1"/>
    <x v="17"/>
    <x v="8"/>
    <x v="206"/>
    <x v="13"/>
    <x v="2"/>
    <n v="133"/>
    <x v="81"/>
    <x v="0"/>
  </r>
  <r>
    <x v="1"/>
    <x v="17"/>
    <x v="8"/>
    <x v="182"/>
    <x v="5"/>
    <x v="1"/>
    <n v="98"/>
    <x v="62"/>
    <x v="0"/>
  </r>
  <r>
    <x v="1"/>
    <x v="17"/>
    <x v="8"/>
    <x v="147"/>
    <x v="5"/>
    <x v="0"/>
    <n v="92"/>
    <x v="13"/>
    <x v="0"/>
  </r>
  <r>
    <x v="1"/>
    <x v="17"/>
    <x v="8"/>
    <x v="280"/>
    <x v="16"/>
    <x v="1"/>
    <n v="109"/>
    <x v="1"/>
    <x v="0"/>
  </r>
  <r>
    <x v="1"/>
    <x v="17"/>
    <x v="8"/>
    <x v="202"/>
    <x v="11"/>
    <x v="1"/>
    <n v="93"/>
    <x v="100"/>
    <x v="0"/>
  </r>
  <r>
    <x v="1"/>
    <x v="17"/>
    <x v="8"/>
    <x v="187"/>
    <x v="7"/>
    <x v="4"/>
    <n v="93"/>
    <x v="16"/>
    <x v="0"/>
  </r>
  <r>
    <x v="1"/>
    <x v="17"/>
    <x v="8"/>
    <x v="40"/>
    <x v="7"/>
    <x v="4"/>
    <n v="90"/>
    <x v="16"/>
    <x v="0"/>
  </r>
  <r>
    <x v="1"/>
    <x v="17"/>
    <x v="8"/>
    <x v="107"/>
    <x v="9"/>
    <x v="4"/>
    <n v="76"/>
    <x v="16"/>
    <x v="0"/>
  </r>
  <r>
    <x v="1"/>
    <x v="17"/>
    <x v="8"/>
    <x v="302"/>
    <x v="17"/>
    <x v="4"/>
    <n v="83"/>
    <x v="16"/>
    <x v="0"/>
  </r>
  <r>
    <x v="1"/>
    <x v="18"/>
    <x v="8"/>
    <x v="140"/>
    <x v="8"/>
    <x v="1"/>
    <n v="91"/>
    <x v="83"/>
    <x v="0"/>
  </r>
  <r>
    <x v="1"/>
    <x v="18"/>
    <x v="8"/>
    <x v="312"/>
    <x v="8"/>
    <x v="0"/>
    <n v="81"/>
    <x v="47"/>
    <x v="0"/>
  </r>
  <r>
    <x v="1"/>
    <x v="18"/>
    <x v="8"/>
    <x v="120"/>
    <x v="6"/>
    <x v="0"/>
    <n v="94"/>
    <x v="69"/>
    <x v="0"/>
  </r>
  <r>
    <x v="1"/>
    <x v="18"/>
    <x v="8"/>
    <x v="298"/>
    <x v="14"/>
    <x v="2"/>
    <n v="79"/>
    <x v="166"/>
    <x v="0"/>
  </r>
  <r>
    <x v="1"/>
    <x v="18"/>
    <x v="8"/>
    <x v="119"/>
    <x v="14"/>
    <x v="1"/>
    <n v="119"/>
    <x v="65"/>
    <x v="0"/>
  </r>
  <r>
    <x v="1"/>
    <x v="18"/>
    <x v="8"/>
    <x v="40"/>
    <x v="7"/>
    <x v="1"/>
    <n v="76"/>
    <x v="120"/>
    <x v="0"/>
  </r>
  <r>
    <x v="1"/>
    <x v="18"/>
    <x v="8"/>
    <x v="123"/>
    <x v="10"/>
    <x v="1"/>
    <n v="87"/>
    <x v="23"/>
    <x v="0"/>
  </r>
  <r>
    <x v="1"/>
    <x v="18"/>
    <x v="8"/>
    <x v="95"/>
    <x v="10"/>
    <x v="0"/>
    <n v="76"/>
    <x v="13"/>
    <x v="0"/>
  </r>
  <r>
    <x v="1"/>
    <x v="18"/>
    <x v="8"/>
    <x v="66"/>
    <x v="15"/>
    <x v="2"/>
    <n v="61"/>
    <x v="14"/>
    <x v="0"/>
  </r>
  <r>
    <x v="1"/>
    <x v="18"/>
    <x v="8"/>
    <x v="304"/>
    <x v="12"/>
    <x v="2"/>
    <n v="77"/>
    <x v="155"/>
    <x v="0"/>
  </r>
  <r>
    <x v="1"/>
    <x v="18"/>
    <x v="8"/>
    <x v="292"/>
    <x v="4"/>
    <x v="3"/>
    <n v="93"/>
    <x v="47"/>
    <x v="0"/>
  </r>
  <r>
    <x v="1"/>
    <x v="18"/>
    <x v="8"/>
    <x v="302"/>
    <x v="17"/>
    <x v="2"/>
    <n v="75"/>
    <x v="77"/>
    <x v="0"/>
  </r>
  <r>
    <x v="1"/>
    <x v="18"/>
    <x v="8"/>
    <x v="288"/>
    <x v="17"/>
    <x v="0"/>
    <n v="66"/>
    <x v="55"/>
    <x v="0"/>
  </r>
  <r>
    <x v="1"/>
    <x v="18"/>
    <x v="8"/>
    <x v="206"/>
    <x v="13"/>
    <x v="2"/>
    <n v="137"/>
    <x v="81"/>
    <x v="0"/>
  </r>
  <r>
    <x v="1"/>
    <x v="18"/>
    <x v="8"/>
    <x v="182"/>
    <x v="5"/>
    <x v="1"/>
    <n v="100"/>
    <x v="12"/>
    <x v="0"/>
  </r>
  <r>
    <x v="1"/>
    <x v="18"/>
    <x v="8"/>
    <x v="147"/>
    <x v="5"/>
    <x v="0"/>
    <n v="101"/>
    <x v="31"/>
    <x v="0"/>
  </r>
  <r>
    <x v="1"/>
    <x v="18"/>
    <x v="8"/>
    <x v="280"/>
    <x v="16"/>
    <x v="1"/>
    <n v="103"/>
    <x v="1"/>
    <x v="0"/>
  </r>
  <r>
    <x v="1"/>
    <x v="18"/>
    <x v="8"/>
    <x v="202"/>
    <x v="11"/>
    <x v="1"/>
    <n v="92"/>
    <x v="2"/>
    <x v="0"/>
  </r>
  <r>
    <x v="1"/>
    <x v="18"/>
    <x v="8"/>
    <x v="187"/>
    <x v="7"/>
    <x v="4"/>
    <n v="93"/>
    <x v="16"/>
    <x v="0"/>
  </r>
  <r>
    <x v="1"/>
    <x v="18"/>
    <x v="8"/>
    <x v="23"/>
    <x v="10"/>
    <x v="4"/>
    <n v="75"/>
    <x v="71"/>
    <x v="0"/>
  </r>
  <r>
    <x v="1"/>
    <x v="18"/>
    <x v="8"/>
    <x v="107"/>
    <x v="9"/>
    <x v="4"/>
    <n v="76"/>
    <x v="16"/>
    <x v="0"/>
  </r>
  <r>
    <x v="1"/>
    <x v="18"/>
    <x v="8"/>
    <x v="313"/>
    <x v="17"/>
    <x v="4"/>
    <n v="99"/>
    <x v="21"/>
    <x v="0"/>
  </r>
  <r>
    <x v="1"/>
    <x v="19"/>
    <x v="8"/>
    <x v="312"/>
    <x v="8"/>
    <x v="0"/>
    <n v="83"/>
    <x v="29"/>
    <x v="0"/>
  </r>
  <r>
    <x v="1"/>
    <x v="19"/>
    <x v="8"/>
    <x v="140"/>
    <x v="8"/>
    <x v="1"/>
    <n v="82"/>
    <x v="86"/>
    <x v="0"/>
  </r>
  <r>
    <x v="1"/>
    <x v="19"/>
    <x v="8"/>
    <x v="120"/>
    <x v="6"/>
    <x v="0"/>
    <n v="85"/>
    <x v="51"/>
    <x v="0"/>
  </r>
  <r>
    <x v="1"/>
    <x v="19"/>
    <x v="8"/>
    <x v="119"/>
    <x v="14"/>
    <x v="1"/>
    <n v="122"/>
    <x v="27"/>
    <x v="0"/>
  </r>
  <r>
    <x v="1"/>
    <x v="19"/>
    <x v="8"/>
    <x v="187"/>
    <x v="7"/>
    <x v="2"/>
    <n v="80"/>
    <x v="23"/>
    <x v="0"/>
  </r>
  <r>
    <x v="1"/>
    <x v="19"/>
    <x v="8"/>
    <x v="123"/>
    <x v="10"/>
    <x v="1"/>
    <n v="85"/>
    <x v="57"/>
    <x v="0"/>
  </r>
  <r>
    <x v="1"/>
    <x v="19"/>
    <x v="8"/>
    <x v="23"/>
    <x v="10"/>
    <x v="1"/>
    <n v="70"/>
    <x v="7"/>
    <x v="0"/>
  </r>
  <r>
    <x v="1"/>
    <x v="19"/>
    <x v="8"/>
    <x v="95"/>
    <x v="10"/>
    <x v="0"/>
    <n v="81"/>
    <x v="17"/>
    <x v="0"/>
  </r>
  <r>
    <x v="1"/>
    <x v="19"/>
    <x v="8"/>
    <x v="308"/>
    <x v="0"/>
    <x v="2"/>
    <n v="69"/>
    <x v="100"/>
    <x v="0"/>
  </r>
  <r>
    <x v="1"/>
    <x v="19"/>
    <x v="8"/>
    <x v="292"/>
    <x v="4"/>
    <x v="3"/>
    <n v="88"/>
    <x v="30"/>
    <x v="0"/>
  </r>
  <r>
    <x v="1"/>
    <x v="19"/>
    <x v="8"/>
    <x v="302"/>
    <x v="17"/>
    <x v="2"/>
    <n v="69"/>
    <x v="61"/>
    <x v="0"/>
  </r>
  <r>
    <x v="1"/>
    <x v="19"/>
    <x v="8"/>
    <x v="288"/>
    <x v="17"/>
    <x v="0"/>
    <n v="73"/>
    <x v="20"/>
    <x v="0"/>
  </r>
  <r>
    <x v="1"/>
    <x v="19"/>
    <x v="8"/>
    <x v="206"/>
    <x v="13"/>
    <x v="2"/>
    <n v="144"/>
    <x v="41"/>
    <x v="0"/>
  </r>
  <r>
    <x v="1"/>
    <x v="19"/>
    <x v="8"/>
    <x v="182"/>
    <x v="5"/>
    <x v="1"/>
    <n v="111"/>
    <x v="119"/>
    <x v="0"/>
  </r>
  <r>
    <x v="1"/>
    <x v="19"/>
    <x v="8"/>
    <x v="267"/>
    <x v="5"/>
    <x v="1"/>
    <n v="90"/>
    <x v="134"/>
    <x v="0"/>
  </r>
  <r>
    <x v="1"/>
    <x v="19"/>
    <x v="8"/>
    <x v="314"/>
    <x v="5"/>
    <x v="2"/>
    <n v="80"/>
    <x v="5"/>
    <x v="0"/>
  </r>
  <r>
    <x v="1"/>
    <x v="19"/>
    <x v="8"/>
    <x v="147"/>
    <x v="5"/>
    <x v="0"/>
    <n v="86"/>
    <x v="97"/>
    <x v="0"/>
  </r>
  <r>
    <x v="1"/>
    <x v="19"/>
    <x v="8"/>
    <x v="202"/>
    <x v="11"/>
    <x v="1"/>
    <n v="84"/>
    <x v="61"/>
    <x v="0"/>
  </r>
  <r>
    <x v="1"/>
    <x v="19"/>
    <x v="8"/>
    <x v="298"/>
    <x v="14"/>
    <x v="4"/>
    <n v="79"/>
    <x v="16"/>
    <x v="0"/>
  </r>
  <r>
    <x v="1"/>
    <x v="19"/>
    <x v="8"/>
    <x v="40"/>
    <x v="7"/>
    <x v="4"/>
    <n v="76"/>
    <x v="16"/>
    <x v="0"/>
  </r>
  <r>
    <x v="1"/>
    <x v="19"/>
    <x v="8"/>
    <x v="304"/>
    <x v="12"/>
    <x v="4"/>
    <n v="77"/>
    <x v="16"/>
    <x v="0"/>
  </r>
  <r>
    <x v="1"/>
    <x v="19"/>
    <x v="8"/>
    <x v="280"/>
    <x v="16"/>
    <x v="4"/>
    <n v="103"/>
    <x v="16"/>
    <x v="0"/>
  </r>
  <r>
    <x v="1"/>
    <x v="20"/>
    <x v="8"/>
    <x v="140"/>
    <x v="8"/>
    <x v="1"/>
    <n v="70"/>
    <x v="39"/>
    <x v="0"/>
  </r>
  <r>
    <x v="1"/>
    <x v="20"/>
    <x v="8"/>
    <x v="312"/>
    <x v="8"/>
    <x v="0"/>
    <n v="93"/>
    <x v="67"/>
    <x v="0"/>
  </r>
  <r>
    <x v="1"/>
    <x v="20"/>
    <x v="8"/>
    <x v="120"/>
    <x v="6"/>
    <x v="0"/>
    <n v="83"/>
    <x v="33"/>
    <x v="0"/>
  </r>
  <r>
    <x v="1"/>
    <x v="20"/>
    <x v="8"/>
    <x v="298"/>
    <x v="14"/>
    <x v="2"/>
    <n v="71"/>
    <x v="88"/>
    <x v="0"/>
  </r>
  <r>
    <x v="1"/>
    <x v="20"/>
    <x v="8"/>
    <x v="119"/>
    <x v="14"/>
    <x v="1"/>
    <n v="132"/>
    <x v="151"/>
    <x v="0"/>
  </r>
  <r>
    <x v="1"/>
    <x v="20"/>
    <x v="8"/>
    <x v="95"/>
    <x v="10"/>
    <x v="0"/>
    <n v="90"/>
    <x v="48"/>
    <x v="0"/>
  </r>
  <r>
    <x v="1"/>
    <x v="20"/>
    <x v="8"/>
    <x v="23"/>
    <x v="10"/>
    <x v="1"/>
    <n v="71"/>
    <x v="99"/>
    <x v="0"/>
  </r>
  <r>
    <x v="1"/>
    <x v="20"/>
    <x v="8"/>
    <x v="123"/>
    <x v="10"/>
    <x v="1"/>
    <n v="75"/>
    <x v="110"/>
    <x v="0"/>
  </r>
  <r>
    <x v="1"/>
    <x v="20"/>
    <x v="8"/>
    <x v="308"/>
    <x v="0"/>
    <x v="2"/>
    <n v="81"/>
    <x v="25"/>
    <x v="0"/>
  </r>
  <r>
    <x v="1"/>
    <x v="20"/>
    <x v="8"/>
    <x v="292"/>
    <x v="4"/>
    <x v="3"/>
    <n v="79"/>
    <x v="7"/>
    <x v="0"/>
  </r>
  <r>
    <x v="1"/>
    <x v="20"/>
    <x v="8"/>
    <x v="302"/>
    <x v="17"/>
    <x v="2"/>
    <n v="68"/>
    <x v="3"/>
    <x v="0"/>
  </r>
  <r>
    <x v="1"/>
    <x v="20"/>
    <x v="8"/>
    <x v="288"/>
    <x v="17"/>
    <x v="0"/>
    <n v="82"/>
    <x v="3"/>
    <x v="0"/>
  </r>
  <r>
    <x v="1"/>
    <x v="20"/>
    <x v="8"/>
    <x v="315"/>
    <x v="13"/>
    <x v="0"/>
    <n v="98"/>
    <x v="51"/>
    <x v="0"/>
  </r>
  <r>
    <x v="1"/>
    <x v="20"/>
    <x v="8"/>
    <x v="206"/>
    <x v="13"/>
    <x v="2"/>
    <n v="131"/>
    <x v="64"/>
    <x v="0"/>
  </r>
  <r>
    <x v="1"/>
    <x v="20"/>
    <x v="8"/>
    <x v="314"/>
    <x v="5"/>
    <x v="2"/>
    <n v="88"/>
    <x v="110"/>
    <x v="0"/>
  </r>
  <r>
    <x v="1"/>
    <x v="20"/>
    <x v="8"/>
    <x v="182"/>
    <x v="5"/>
    <x v="1"/>
    <n v="115"/>
    <x v="80"/>
    <x v="0"/>
  </r>
  <r>
    <x v="1"/>
    <x v="20"/>
    <x v="8"/>
    <x v="280"/>
    <x v="16"/>
    <x v="1"/>
    <n v="96"/>
    <x v="55"/>
    <x v="0"/>
  </r>
  <r>
    <x v="1"/>
    <x v="20"/>
    <x v="8"/>
    <x v="202"/>
    <x v="11"/>
    <x v="1"/>
    <n v="85"/>
    <x v="51"/>
    <x v="0"/>
  </r>
  <r>
    <x v="1"/>
    <x v="20"/>
    <x v="8"/>
    <x v="187"/>
    <x v="7"/>
    <x v="4"/>
    <n v="77"/>
    <x v="64"/>
    <x v="0"/>
  </r>
  <r>
    <x v="1"/>
    <x v="20"/>
    <x v="8"/>
    <x v="40"/>
    <x v="7"/>
    <x v="4"/>
    <n v="81"/>
    <x v="99"/>
    <x v="0"/>
  </r>
  <r>
    <x v="1"/>
    <x v="20"/>
    <x v="8"/>
    <x v="72"/>
    <x v="15"/>
    <x v="4"/>
    <n v="108"/>
    <x v="16"/>
    <x v="0"/>
  </r>
  <r>
    <x v="1"/>
    <x v="20"/>
    <x v="8"/>
    <x v="304"/>
    <x v="12"/>
    <x v="4"/>
    <n v="77"/>
    <x v="16"/>
    <x v="0"/>
  </r>
  <r>
    <x v="1"/>
    <x v="0"/>
    <x v="9"/>
    <x v="20"/>
    <x v="14"/>
    <x v="1"/>
    <n v="105"/>
    <x v="85"/>
    <x v="2"/>
  </r>
  <r>
    <x v="1"/>
    <x v="0"/>
    <x v="9"/>
    <x v="199"/>
    <x v="14"/>
    <x v="1"/>
    <n v="119"/>
    <x v="41"/>
    <x v="2"/>
  </r>
  <r>
    <x v="1"/>
    <x v="0"/>
    <x v="9"/>
    <x v="162"/>
    <x v="7"/>
    <x v="0"/>
    <n v="86"/>
    <x v="17"/>
    <x v="2"/>
  </r>
  <r>
    <x v="1"/>
    <x v="0"/>
    <x v="9"/>
    <x v="67"/>
    <x v="7"/>
    <x v="1"/>
    <n v="82"/>
    <x v="77"/>
    <x v="2"/>
  </r>
  <r>
    <x v="1"/>
    <x v="0"/>
    <x v="9"/>
    <x v="190"/>
    <x v="1"/>
    <x v="0"/>
    <n v="83"/>
    <x v="3"/>
    <x v="2"/>
  </r>
  <r>
    <x v="1"/>
    <x v="0"/>
    <x v="9"/>
    <x v="34"/>
    <x v="15"/>
    <x v="2"/>
    <n v="92"/>
    <x v="9"/>
    <x v="2"/>
  </r>
  <r>
    <x v="1"/>
    <x v="0"/>
    <x v="9"/>
    <x v="278"/>
    <x v="15"/>
    <x v="1"/>
    <n v="89"/>
    <x v="3"/>
    <x v="2"/>
  </r>
  <r>
    <x v="1"/>
    <x v="0"/>
    <x v="9"/>
    <x v="114"/>
    <x v="15"/>
    <x v="3"/>
    <n v="100"/>
    <x v="4"/>
    <x v="2"/>
  </r>
  <r>
    <x v="1"/>
    <x v="0"/>
    <x v="9"/>
    <x v="281"/>
    <x v="9"/>
    <x v="1"/>
    <n v="104"/>
    <x v="25"/>
    <x v="2"/>
  </r>
  <r>
    <x v="1"/>
    <x v="0"/>
    <x v="9"/>
    <x v="62"/>
    <x v="9"/>
    <x v="2"/>
    <n v="68"/>
    <x v="1"/>
    <x v="2"/>
  </r>
  <r>
    <x v="1"/>
    <x v="0"/>
    <x v="9"/>
    <x v="259"/>
    <x v="12"/>
    <x v="1"/>
    <n v="107"/>
    <x v="62"/>
    <x v="2"/>
  </r>
  <r>
    <x v="1"/>
    <x v="0"/>
    <x v="9"/>
    <x v="118"/>
    <x v="4"/>
    <x v="2"/>
    <n v="62"/>
    <x v="15"/>
    <x v="2"/>
  </r>
  <r>
    <x v="1"/>
    <x v="0"/>
    <x v="9"/>
    <x v="197"/>
    <x v="4"/>
    <x v="0"/>
    <n v="111"/>
    <x v="173"/>
    <x v="2"/>
  </r>
  <r>
    <x v="1"/>
    <x v="0"/>
    <x v="9"/>
    <x v="158"/>
    <x v="4"/>
    <x v="0"/>
    <n v="78"/>
    <x v="9"/>
    <x v="2"/>
  </r>
  <r>
    <x v="1"/>
    <x v="0"/>
    <x v="9"/>
    <x v="115"/>
    <x v="17"/>
    <x v="1"/>
    <n v="88"/>
    <x v="30"/>
    <x v="2"/>
  </r>
  <r>
    <x v="1"/>
    <x v="0"/>
    <x v="9"/>
    <x v="55"/>
    <x v="2"/>
    <x v="2"/>
    <n v="73"/>
    <x v="92"/>
    <x v="2"/>
  </r>
  <r>
    <x v="1"/>
    <x v="0"/>
    <x v="9"/>
    <x v="142"/>
    <x v="5"/>
    <x v="2"/>
    <n v="73"/>
    <x v="11"/>
    <x v="2"/>
  </r>
  <r>
    <x v="1"/>
    <x v="0"/>
    <x v="9"/>
    <x v="133"/>
    <x v="11"/>
    <x v="0"/>
    <n v="95"/>
    <x v="89"/>
    <x v="2"/>
  </r>
  <r>
    <x v="1"/>
    <x v="0"/>
    <x v="9"/>
    <x v="36"/>
    <x v="8"/>
    <x v="4"/>
    <n v="74"/>
    <x v="57"/>
    <x v="2"/>
  </r>
  <r>
    <x v="1"/>
    <x v="0"/>
    <x v="9"/>
    <x v="316"/>
    <x v="7"/>
    <x v="4"/>
    <n v="73"/>
    <x v="52"/>
    <x v="2"/>
  </r>
  <r>
    <x v="1"/>
    <x v="0"/>
    <x v="9"/>
    <x v="10"/>
    <x v="7"/>
    <x v="4"/>
    <n v="88"/>
    <x v="16"/>
    <x v="2"/>
  </r>
  <r>
    <x v="1"/>
    <x v="0"/>
    <x v="9"/>
    <x v="162"/>
    <x v="12"/>
    <x v="4"/>
    <n v="76"/>
    <x v="16"/>
    <x v="2"/>
  </r>
  <r>
    <x v="1"/>
    <x v="1"/>
    <x v="9"/>
    <x v="36"/>
    <x v="8"/>
    <x v="2"/>
    <n v="72"/>
    <x v="44"/>
    <x v="2"/>
  </r>
  <r>
    <x v="1"/>
    <x v="1"/>
    <x v="9"/>
    <x v="20"/>
    <x v="14"/>
    <x v="1"/>
    <n v="108"/>
    <x v="16"/>
    <x v="2"/>
  </r>
  <r>
    <x v="1"/>
    <x v="1"/>
    <x v="9"/>
    <x v="199"/>
    <x v="14"/>
    <x v="1"/>
    <n v="128"/>
    <x v="123"/>
    <x v="2"/>
  </r>
  <r>
    <x v="1"/>
    <x v="1"/>
    <x v="9"/>
    <x v="162"/>
    <x v="7"/>
    <x v="0"/>
    <n v="105"/>
    <x v="174"/>
    <x v="2"/>
  </r>
  <r>
    <x v="1"/>
    <x v="1"/>
    <x v="9"/>
    <x v="67"/>
    <x v="7"/>
    <x v="1"/>
    <n v="94"/>
    <x v="130"/>
    <x v="2"/>
  </r>
  <r>
    <x v="1"/>
    <x v="1"/>
    <x v="9"/>
    <x v="190"/>
    <x v="1"/>
    <x v="0"/>
    <n v="90"/>
    <x v="41"/>
    <x v="2"/>
  </r>
  <r>
    <x v="1"/>
    <x v="1"/>
    <x v="9"/>
    <x v="34"/>
    <x v="15"/>
    <x v="2"/>
    <n v="89"/>
    <x v="0"/>
    <x v="2"/>
  </r>
  <r>
    <x v="1"/>
    <x v="1"/>
    <x v="9"/>
    <x v="114"/>
    <x v="15"/>
    <x v="3"/>
    <n v="109"/>
    <x v="68"/>
    <x v="2"/>
  </r>
  <r>
    <x v="1"/>
    <x v="1"/>
    <x v="9"/>
    <x v="278"/>
    <x v="15"/>
    <x v="1"/>
    <n v="88"/>
    <x v="3"/>
    <x v="2"/>
  </r>
  <r>
    <x v="1"/>
    <x v="1"/>
    <x v="9"/>
    <x v="281"/>
    <x v="9"/>
    <x v="1"/>
    <n v="101"/>
    <x v="67"/>
    <x v="2"/>
  </r>
  <r>
    <x v="1"/>
    <x v="1"/>
    <x v="9"/>
    <x v="62"/>
    <x v="9"/>
    <x v="2"/>
    <n v="73"/>
    <x v="10"/>
    <x v="2"/>
  </r>
  <r>
    <x v="1"/>
    <x v="1"/>
    <x v="9"/>
    <x v="259"/>
    <x v="12"/>
    <x v="1"/>
    <n v="95"/>
    <x v="50"/>
    <x v="2"/>
  </r>
  <r>
    <x v="1"/>
    <x v="1"/>
    <x v="9"/>
    <x v="118"/>
    <x v="4"/>
    <x v="2"/>
    <n v="60"/>
    <x v="0"/>
    <x v="2"/>
  </r>
  <r>
    <x v="1"/>
    <x v="1"/>
    <x v="9"/>
    <x v="197"/>
    <x v="4"/>
    <x v="0"/>
    <n v="108"/>
    <x v="9"/>
    <x v="2"/>
  </r>
  <r>
    <x v="1"/>
    <x v="1"/>
    <x v="9"/>
    <x v="115"/>
    <x v="17"/>
    <x v="1"/>
    <n v="80"/>
    <x v="13"/>
    <x v="2"/>
  </r>
  <r>
    <x v="1"/>
    <x v="1"/>
    <x v="9"/>
    <x v="142"/>
    <x v="5"/>
    <x v="2"/>
    <n v="71"/>
    <x v="88"/>
    <x v="2"/>
  </r>
  <r>
    <x v="1"/>
    <x v="1"/>
    <x v="9"/>
    <x v="317"/>
    <x v="5"/>
    <x v="0"/>
    <n v="83"/>
    <x v="40"/>
    <x v="2"/>
  </r>
  <r>
    <x v="1"/>
    <x v="1"/>
    <x v="9"/>
    <x v="133"/>
    <x v="11"/>
    <x v="0"/>
    <n v="94"/>
    <x v="83"/>
    <x v="2"/>
  </r>
  <r>
    <x v="1"/>
    <x v="1"/>
    <x v="9"/>
    <x v="316"/>
    <x v="7"/>
    <x v="4"/>
    <n v="71"/>
    <x v="61"/>
    <x v="2"/>
  </r>
  <r>
    <x v="1"/>
    <x v="1"/>
    <x v="9"/>
    <x v="162"/>
    <x v="12"/>
    <x v="4"/>
    <n v="80"/>
    <x v="16"/>
    <x v="2"/>
  </r>
  <r>
    <x v="1"/>
    <x v="1"/>
    <x v="9"/>
    <x v="318"/>
    <x v="3"/>
    <x v="4"/>
    <n v="63"/>
    <x v="110"/>
    <x v="2"/>
  </r>
  <r>
    <x v="1"/>
    <x v="1"/>
    <x v="9"/>
    <x v="55"/>
    <x v="2"/>
    <x v="4"/>
    <n v="66"/>
    <x v="105"/>
    <x v="2"/>
  </r>
  <r>
    <x v="1"/>
    <x v="2"/>
    <x v="9"/>
    <x v="36"/>
    <x v="8"/>
    <x v="2"/>
    <n v="70"/>
    <x v="44"/>
    <x v="2"/>
  </r>
  <r>
    <x v="1"/>
    <x v="2"/>
    <x v="9"/>
    <x v="199"/>
    <x v="14"/>
    <x v="1"/>
    <n v="122"/>
    <x v="21"/>
    <x v="2"/>
  </r>
  <r>
    <x v="1"/>
    <x v="2"/>
    <x v="9"/>
    <x v="162"/>
    <x v="7"/>
    <x v="0"/>
    <n v="102"/>
    <x v="49"/>
    <x v="2"/>
  </r>
  <r>
    <x v="1"/>
    <x v="2"/>
    <x v="9"/>
    <x v="67"/>
    <x v="7"/>
    <x v="1"/>
    <n v="103"/>
    <x v="26"/>
    <x v="2"/>
  </r>
  <r>
    <x v="1"/>
    <x v="2"/>
    <x v="9"/>
    <x v="190"/>
    <x v="1"/>
    <x v="1"/>
    <n v="96"/>
    <x v="56"/>
    <x v="2"/>
  </r>
  <r>
    <x v="1"/>
    <x v="2"/>
    <x v="9"/>
    <x v="278"/>
    <x v="15"/>
    <x v="1"/>
    <n v="95"/>
    <x v="5"/>
    <x v="2"/>
  </r>
  <r>
    <x v="1"/>
    <x v="2"/>
    <x v="9"/>
    <x v="114"/>
    <x v="15"/>
    <x v="3"/>
    <n v="120"/>
    <x v="149"/>
    <x v="2"/>
  </r>
  <r>
    <x v="1"/>
    <x v="2"/>
    <x v="9"/>
    <x v="34"/>
    <x v="15"/>
    <x v="2"/>
    <n v="99"/>
    <x v="81"/>
    <x v="2"/>
  </r>
  <r>
    <x v="1"/>
    <x v="2"/>
    <x v="9"/>
    <x v="281"/>
    <x v="9"/>
    <x v="1"/>
    <n v="95"/>
    <x v="17"/>
    <x v="2"/>
  </r>
  <r>
    <x v="1"/>
    <x v="2"/>
    <x v="9"/>
    <x v="62"/>
    <x v="9"/>
    <x v="2"/>
    <n v="80"/>
    <x v="60"/>
    <x v="2"/>
  </r>
  <r>
    <x v="1"/>
    <x v="2"/>
    <x v="9"/>
    <x v="96"/>
    <x v="12"/>
    <x v="1"/>
    <n v="79"/>
    <x v="39"/>
    <x v="2"/>
  </r>
  <r>
    <x v="1"/>
    <x v="2"/>
    <x v="9"/>
    <x v="319"/>
    <x v="12"/>
    <x v="2"/>
    <n v="95"/>
    <x v="69"/>
    <x v="2"/>
  </r>
  <r>
    <x v="1"/>
    <x v="2"/>
    <x v="9"/>
    <x v="162"/>
    <x v="12"/>
    <x v="0"/>
    <n v="77"/>
    <x v="11"/>
    <x v="2"/>
  </r>
  <r>
    <x v="1"/>
    <x v="2"/>
    <x v="9"/>
    <x v="118"/>
    <x v="4"/>
    <x v="2"/>
    <n v="60"/>
    <x v="69"/>
    <x v="2"/>
  </r>
  <r>
    <x v="1"/>
    <x v="2"/>
    <x v="9"/>
    <x v="197"/>
    <x v="4"/>
    <x v="0"/>
    <n v="110"/>
    <x v="10"/>
    <x v="2"/>
  </r>
  <r>
    <x v="1"/>
    <x v="2"/>
    <x v="9"/>
    <x v="320"/>
    <x v="17"/>
    <x v="1"/>
    <n v="59"/>
    <x v="105"/>
    <x v="2"/>
  </r>
  <r>
    <x v="1"/>
    <x v="2"/>
    <x v="9"/>
    <x v="317"/>
    <x v="5"/>
    <x v="0"/>
    <n v="79"/>
    <x v="79"/>
    <x v="2"/>
  </r>
  <r>
    <x v="1"/>
    <x v="2"/>
    <x v="9"/>
    <x v="133"/>
    <x v="11"/>
    <x v="0"/>
    <n v="99"/>
    <x v="63"/>
    <x v="2"/>
  </r>
  <r>
    <x v="1"/>
    <x v="2"/>
    <x v="9"/>
    <x v="20"/>
    <x v="14"/>
    <x v="4"/>
    <n v="108"/>
    <x v="16"/>
    <x v="2"/>
  </r>
  <r>
    <x v="1"/>
    <x v="2"/>
    <x v="9"/>
    <x v="259"/>
    <x v="12"/>
    <x v="4"/>
    <n v="102"/>
    <x v="16"/>
    <x v="2"/>
  </r>
  <r>
    <x v="1"/>
    <x v="2"/>
    <x v="9"/>
    <x v="115"/>
    <x v="17"/>
    <x v="4"/>
    <n v="76"/>
    <x v="16"/>
    <x v="2"/>
  </r>
  <r>
    <x v="1"/>
    <x v="2"/>
    <x v="9"/>
    <x v="321"/>
    <x v="5"/>
    <x v="4"/>
    <n v="63"/>
    <x v="14"/>
    <x v="2"/>
  </r>
  <r>
    <x v="1"/>
    <x v="3"/>
    <x v="9"/>
    <x v="36"/>
    <x v="8"/>
    <x v="2"/>
    <n v="68"/>
    <x v="49"/>
    <x v="2"/>
  </r>
  <r>
    <x v="1"/>
    <x v="3"/>
    <x v="9"/>
    <x v="20"/>
    <x v="14"/>
    <x v="1"/>
    <n v="107"/>
    <x v="31"/>
    <x v="2"/>
  </r>
  <r>
    <x v="1"/>
    <x v="3"/>
    <x v="9"/>
    <x v="199"/>
    <x v="14"/>
    <x v="1"/>
    <n v="120"/>
    <x v="1"/>
    <x v="2"/>
  </r>
  <r>
    <x v="1"/>
    <x v="3"/>
    <x v="9"/>
    <x v="162"/>
    <x v="7"/>
    <x v="0"/>
    <n v="98"/>
    <x v="49"/>
    <x v="2"/>
  </r>
  <r>
    <x v="1"/>
    <x v="3"/>
    <x v="9"/>
    <x v="67"/>
    <x v="7"/>
    <x v="1"/>
    <n v="102"/>
    <x v="42"/>
    <x v="2"/>
  </r>
  <r>
    <x v="1"/>
    <x v="3"/>
    <x v="9"/>
    <x v="190"/>
    <x v="1"/>
    <x v="0"/>
    <n v="101"/>
    <x v="60"/>
    <x v="2"/>
  </r>
  <r>
    <x v="1"/>
    <x v="3"/>
    <x v="9"/>
    <x v="34"/>
    <x v="15"/>
    <x v="2"/>
    <n v="98"/>
    <x v="21"/>
    <x v="2"/>
  </r>
  <r>
    <x v="1"/>
    <x v="3"/>
    <x v="9"/>
    <x v="114"/>
    <x v="15"/>
    <x v="3"/>
    <n v="129"/>
    <x v="119"/>
    <x v="2"/>
  </r>
  <r>
    <x v="1"/>
    <x v="3"/>
    <x v="9"/>
    <x v="278"/>
    <x v="15"/>
    <x v="1"/>
    <n v="103"/>
    <x v="26"/>
    <x v="2"/>
  </r>
  <r>
    <x v="1"/>
    <x v="3"/>
    <x v="9"/>
    <x v="281"/>
    <x v="9"/>
    <x v="1"/>
    <n v="90"/>
    <x v="69"/>
    <x v="2"/>
  </r>
  <r>
    <x v="1"/>
    <x v="3"/>
    <x v="9"/>
    <x v="62"/>
    <x v="9"/>
    <x v="2"/>
    <n v="75"/>
    <x v="50"/>
    <x v="2"/>
  </r>
  <r>
    <x v="1"/>
    <x v="3"/>
    <x v="9"/>
    <x v="162"/>
    <x v="12"/>
    <x v="0"/>
    <n v="70"/>
    <x v="108"/>
    <x v="2"/>
  </r>
  <r>
    <x v="1"/>
    <x v="3"/>
    <x v="9"/>
    <x v="118"/>
    <x v="4"/>
    <x v="2"/>
    <n v="60"/>
    <x v="24"/>
    <x v="2"/>
  </r>
  <r>
    <x v="1"/>
    <x v="3"/>
    <x v="9"/>
    <x v="197"/>
    <x v="4"/>
    <x v="0"/>
    <n v="110"/>
    <x v="19"/>
    <x v="2"/>
  </r>
  <r>
    <x v="1"/>
    <x v="3"/>
    <x v="9"/>
    <x v="115"/>
    <x v="17"/>
    <x v="1"/>
    <n v="72"/>
    <x v="52"/>
    <x v="2"/>
  </r>
  <r>
    <x v="1"/>
    <x v="3"/>
    <x v="9"/>
    <x v="218"/>
    <x v="13"/>
    <x v="1"/>
    <n v="91"/>
    <x v="55"/>
    <x v="2"/>
  </r>
  <r>
    <x v="1"/>
    <x v="3"/>
    <x v="9"/>
    <x v="55"/>
    <x v="2"/>
    <x v="2"/>
    <n v="72"/>
    <x v="24"/>
    <x v="2"/>
  </r>
  <r>
    <x v="1"/>
    <x v="3"/>
    <x v="9"/>
    <x v="133"/>
    <x v="11"/>
    <x v="0"/>
    <n v="103"/>
    <x v="1"/>
    <x v="2"/>
  </r>
  <r>
    <x v="1"/>
    <x v="3"/>
    <x v="9"/>
    <x v="319"/>
    <x v="12"/>
    <x v="4"/>
    <n v="86"/>
    <x v="98"/>
    <x v="2"/>
  </r>
  <r>
    <x v="1"/>
    <x v="3"/>
    <x v="9"/>
    <x v="259"/>
    <x v="12"/>
    <x v="4"/>
    <n v="98"/>
    <x v="16"/>
    <x v="2"/>
  </r>
  <r>
    <x v="1"/>
    <x v="3"/>
    <x v="9"/>
    <x v="322"/>
    <x v="17"/>
    <x v="4"/>
    <n v="75"/>
    <x v="70"/>
    <x v="2"/>
  </r>
  <r>
    <x v="1"/>
    <x v="3"/>
    <x v="9"/>
    <x v="317"/>
    <x v="5"/>
    <x v="4"/>
    <n v="89"/>
    <x v="48"/>
    <x v="2"/>
  </r>
  <r>
    <x v="1"/>
    <x v="4"/>
    <x v="9"/>
    <x v="20"/>
    <x v="14"/>
    <x v="1"/>
    <n v="101"/>
    <x v="94"/>
    <x v="2"/>
  </r>
  <r>
    <x v="1"/>
    <x v="4"/>
    <x v="9"/>
    <x v="199"/>
    <x v="14"/>
    <x v="1"/>
    <n v="121"/>
    <x v="10"/>
    <x v="2"/>
  </r>
  <r>
    <x v="1"/>
    <x v="4"/>
    <x v="9"/>
    <x v="162"/>
    <x v="7"/>
    <x v="0"/>
    <n v="95"/>
    <x v="0"/>
    <x v="2"/>
  </r>
  <r>
    <x v="1"/>
    <x v="4"/>
    <x v="9"/>
    <x v="67"/>
    <x v="7"/>
    <x v="1"/>
    <n v="99"/>
    <x v="96"/>
    <x v="2"/>
  </r>
  <r>
    <x v="1"/>
    <x v="4"/>
    <x v="9"/>
    <x v="190"/>
    <x v="1"/>
    <x v="0"/>
    <n v="99"/>
    <x v="6"/>
    <x v="2"/>
  </r>
  <r>
    <x v="1"/>
    <x v="4"/>
    <x v="9"/>
    <x v="34"/>
    <x v="15"/>
    <x v="2"/>
    <n v="94"/>
    <x v="82"/>
    <x v="2"/>
  </r>
  <r>
    <x v="1"/>
    <x v="4"/>
    <x v="9"/>
    <x v="278"/>
    <x v="15"/>
    <x v="1"/>
    <n v="102"/>
    <x v="3"/>
    <x v="2"/>
  </r>
  <r>
    <x v="1"/>
    <x v="4"/>
    <x v="9"/>
    <x v="114"/>
    <x v="15"/>
    <x v="3"/>
    <n v="132"/>
    <x v="40"/>
    <x v="2"/>
  </r>
  <r>
    <x v="1"/>
    <x v="4"/>
    <x v="9"/>
    <x v="281"/>
    <x v="9"/>
    <x v="1"/>
    <n v="89"/>
    <x v="47"/>
    <x v="2"/>
  </r>
  <r>
    <x v="1"/>
    <x v="4"/>
    <x v="9"/>
    <x v="62"/>
    <x v="9"/>
    <x v="2"/>
    <n v="78"/>
    <x v="1"/>
    <x v="2"/>
  </r>
  <r>
    <x v="1"/>
    <x v="4"/>
    <x v="9"/>
    <x v="319"/>
    <x v="12"/>
    <x v="2"/>
    <n v="89"/>
    <x v="47"/>
    <x v="2"/>
  </r>
  <r>
    <x v="1"/>
    <x v="4"/>
    <x v="9"/>
    <x v="118"/>
    <x v="4"/>
    <x v="2"/>
    <n v="61"/>
    <x v="85"/>
    <x v="2"/>
  </r>
  <r>
    <x v="1"/>
    <x v="4"/>
    <x v="9"/>
    <x v="197"/>
    <x v="4"/>
    <x v="0"/>
    <n v="100"/>
    <x v="110"/>
    <x v="2"/>
  </r>
  <r>
    <x v="1"/>
    <x v="4"/>
    <x v="9"/>
    <x v="115"/>
    <x v="17"/>
    <x v="1"/>
    <n v="67"/>
    <x v="51"/>
    <x v="2"/>
  </r>
  <r>
    <x v="1"/>
    <x v="4"/>
    <x v="9"/>
    <x v="218"/>
    <x v="13"/>
    <x v="1"/>
    <n v="88"/>
    <x v="30"/>
    <x v="2"/>
  </r>
  <r>
    <x v="1"/>
    <x v="4"/>
    <x v="9"/>
    <x v="55"/>
    <x v="2"/>
    <x v="2"/>
    <n v="71"/>
    <x v="11"/>
    <x v="2"/>
  </r>
  <r>
    <x v="1"/>
    <x v="4"/>
    <x v="9"/>
    <x v="317"/>
    <x v="5"/>
    <x v="0"/>
    <n v="93"/>
    <x v="64"/>
    <x v="2"/>
  </r>
  <r>
    <x v="1"/>
    <x v="4"/>
    <x v="9"/>
    <x v="133"/>
    <x v="11"/>
    <x v="0"/>
    <n v="110"/>
    <x v="12"/>
    <x v="2"/>
  </r>
  <r>
    <x v="1"/>
    <x v="4"/>
    <x v="9"/>
    <x v="36"/>
    <x v="8"/>
    <x v="4"/>
    <n v="62"/>
    <x v="78"/>
    <x v="2"/>
  </r>
  <r>
    <x v="1"/>
    <x v="4"/>
    <x v="9"/>
    <x v="10"/>
    <x v="7"/>
    <x v="4"/>
    <n v="84"/>
    <x v="16"/>
    <x v="2"/>
  </r>
  <r>
    <x v="1"/>
    <x v="4"/>
    <x v="9"/>
    <x v="259"/>
    <x v="12"/>
    <x v="4"/>
    <n v="104"/>
    <x v="16"/>
    <x v="2"/>
  </r>
  <r>
    <x v="1"/>
    <x v="4"/>
    <x v="9"/>
    <x v="162"/>
    <x v="12"/>
    <x v="4"/>
    <n v="71"/>
    <x v="4"/>
    <x v="2"/>
  </r>
  <r>
    <x v="1"/>
    <x v="5"/>
    <x v="9"/>
    <x v="20"/>
    <x v="14"/>
    <x v="1"/>
    <n v="101"/>
    <x v="12"/>
    <x v="2"/>
  </r>
  <r>
    <x v="1"/>
    <x v="5"/>
    <x v="9"/>
    <x v="199"/>
    <x v="14"/>
    <x v="1"/>
    <n v="120"/>
    <x v="90"/>
    <x v="2"/>
  </r>
  <r>
    <x v="1"/>
    <x v="5"/>
    <x v="9"/>
    <x v="162"/>
    <x v="7"/>
    <x v="0"/>
    <n v="90"/>
    <x v="50"/>
    <x v="2"/>
  </r>
  <r>
    <x v="1"/>
    <x v="5"/>
    <x v="9"/>
    <x v="67"/>
    <x v="7"/>
    <x v="1"/>
    <n v="106"/>
    <x v="35"/>
    <x v="2"/>
  </r>
  <r>
    <x v="1"/>
    <x v="5"/>
    <x v="9"/>
    <x v="190"/>
    <x v="1"/>
    <x v="0"/>
    <n v="103"/>
    <x v="32"/>
    <x v="2"/>
  </r>
  <r>
    <x v="1"/>
    <x v="5"/>
    <x v="9"/>
    <x v="34"/>
    <x v="15"/>
    <x v="2"/>
    <n v="95"/>
    <x v="24"/>
    <x v="2"/>
  </r>
  <r>
    <x v="1"/>
    <x v="5"/>
    <x v="9"/>
    <x v="278"/>
    <x v="15"/>
    <x v="1"/>
    <n v="99"/>
    <x v="0"/>
    <x v="2"/>
  </r>
  <r>
    <x v="1"/>
    <x v="5"/>
    <x v="9"/>
    <x v="114"/>
    <x v="15"/>
    <x v="3"/>
    <n v="137"/>
    <x v="56"/>
    <x v="2"/>
  </r>
  <r>
    <x v="1"/>
    <x v="5"/>
    <x v="9"/>
    <x v="281"/>
    <x v="9"/>
    <x v="1"/>
    <n v="99"/>
    <x v="103"/>
    <x v="2"/>
  </r>
  <r>
    <x v="1"/>
    <x v="5"/>
    <x v="9"/>
    <x v="62"/>
    <x v="9"/>
    <x v="2"/>
    <n v="77"/>
    <x v="69"/>
    <x v="2"/>
  </r>
  <r>
    <x v="1"/>
    <x v="5"/>
    <x v="9"/>
    <x v="259"/>
    <x v="12"/>
    <x v="1"/>
    <n v="96"/>
    <x v="47"/>
    <x v="2"/>
  </r>
  <r>
    <x v="1"/>
    <x v="5"/>
    <x v="9"/>
    <x v="319"/>
    <x v="12"/>
    <x v="2"/>
    <n v="88"/>
    <x v="52"/>
    <x v="2"/>
  </r>
  <r>
    <x v="1"/>
    <x v="5"/>
    <x v="9"/>
    <x v="162"/>
    <x v="12"/>
    <x v="0"/>
    <n v="76"/>
    <x v="95"/>
    <x v="2"/>
  </r>
  <r>
    <x v="1"/>
    <x v="5"/>
    <x v="9"/>
    <x v="118"/>
    <x v="4"/>
    <x v="2"/>
    <n v="57"/>
    <x v="83"/>
    <x v="2"/>
  </r>
  <r>
    <x v="1"/>
    <x v="5"/>
    <x v="9"/>
    <x v="115"/>
    <x v="17"/>
    <x v="1"/>
    <n v="76"/>
    <x v="80"/>
    <x v="2"/>
  </r>
  <r>
    <x v="1"/>
    <x v="5"/>
    <x v="9"/>
    <x v="55"/>
    <x v="2"/>
    <x v="2"/>
    <n v="76"/>
    <x v="7"/>
    <x v="2"/>
  </r>
  <r>
    <x v="1"/>
    <x v="5"/>
    <x v="9"/>
    <x v="317"/>
    <x v="5"/>
    <x v="0"/>
    <n v="94"/>
    <x v="57"/>
    <x v="2"/>
  </r>
  <r>
    <x v="1"/>
    <x v="5"/>
    <x v="9"/>
    <x v="133"/>
    <x v="11"/>
    <x v="0"/>
    <n v="96"/>
    <x v="96"/>
    <x v="2"/>
  </r>
  <r>
    <x v="1"/>
    <x v="5"/>
    <x v="9"/>
    <x v="10"/>
    <x v="7"/>
    <x v="4"/>
    <n v="82"/>
    <x v="51"/>
    <x v="2"/>
  </r>
  <r>
    <x v="1"/>
    <x v="5"/>
    <x v="9"/>
    <x v="323"/>
    <x v="10"/>
    <x v="4"/>
    <n v="68"/>
    <x v="109"/>
    <x v="2"/>
  </r>
  <r>
    <x v="1"/>
    <x v="5"/>
    <x v="9"/>
    <x v="299"/>
    <x v="3"/>
    <x v="4"/>
    <n v="84"/>
    <x v="9"/>
    <x v="2"/>
  </r>
  <r>
    <x v="1"/>
    <x v="5"/>
    <x v="9"/>
    <x v="197"/>
    <x v="4"/>
    <x v="4"/>
    <n v="100"/>
    <x v="16"/>
    <x v="2"/>
  </r>
  <r>
    <x v="1"/>
    <x v="6"/>
    <x v="9"/>
    <x v="199"/>
    <x v="14"/>
    <x v="1"/>
    <n v="119"/>
    <x v="118"/>
    <x v="2"/>
  </r>
  <r>
    <x v="1"/>
    <x v="6"/>
    <x v="9"/>
    <x v="20"/>
    <x v="14"/>
    <x v="1"/>
    <n v="103"/>
    <x v="5"/>
    <x v="2"/>
  </r>
  <r>
    <x v="1"/>
    <x v="6"/>
    <x v="9"/>
    <x v="67"/>
    <x v="7"/>
    <x v="1"/>
    <n v="86"/>
    <x v="110"/>
    <x v="2"/>
  </r>
  <r>
    <x v="1"/>
    <x v="6"/>
    <x v="9"/>
    <x v="190"/>
    <x v="1"/>
    <x v="0"/>
    <n v="107"/>
    <x v="136"/>
    <x v="2"/>
  </r>
  <r>
    <x v="1"/>
    <x v="6"/>
    <x v="9"/>
    <x v="34"/>
    <x v="15"/>
    <x v="2"/>
    <n v="98"/>
    <x v="33"/>
    <x v="2"/>
  </r>
  <r>
    <x v="1"/>
    <x v="6"/>
    <x v="9"/>
    <x v="278"/>
    <x v="15"/>
    <x v="1"/>
    <n v="99"/>
    <x v="85"/>
    <x v="2"/>
  </r>
  <r>
    <x v="1"/>
    <x v="6"/>
    <x v="9"/>
    <x v="305"/>
    <x v="15"/>
    <x v="0"/>
    <n v="87"/>
    <x v="40"/>
    <x v="2"/>
  </r>
  <r>
    <x v="1"/>
    <x v="6"/>
    <x v="9"/>
    <x v="114"/>
    <x v="15"/>
    <x v="3"/>
    <n v="131"/>
    <x v="72"/>
    <x v="2"/>
  </r>
  <r>
    <x v="1"/>
    <x v="6"/>
    <x v="9"/>
    <x v="281"/>
    <x v="9"/>
    <x v="1"/>
    <n v="104"/>
    <x v="38"/>
    <x v="2"/>
  </r>
  <r>
    <x v="1"/>
    <x v="6"/>
    <x v="9"/>
    <x v="62"/>
    <x v="9"/>
    <x v="2"/>
    <n v="69"/>
    <x v="61"/>
    <x v="2"/>
  </r>
  <r>
    <x v="1"/>
    <x v="6"/>
    <x v="9"/>
    <x v="259"/>
    <x v="12"/>
    <x v="1"/>
    <n v="107"/>
    <x v="90"/>
    <x v="2"/>
  </r>
  <r>
    <x v="1"/>
    <x v="6"/>
    <x v="9"/>
    <x v="319"/>
    <x v="12"/>
    <x v="2"/>
    <n v="74"/>
    <x v="91"/>
    <x v="2"/>
  </r>
  <r>
    <x v="1"/>
    <x v="6"/>
    <x v="9"/>
    <x v="162"/>
    <x v="12"/>
    <x v="0"/>
    <n v="85"/>
    <x v="102"/>
    <x v="2"/>
  </r>
  <r>
    <x v="1"/>
    <x v="6"/>
    <x v="9"/>
    <x v="30"/>
    <x v="12"/>
    <x v="0"/>
    <n v="89"/>
    <x v="43"/>
    <x v="2"/>
  </r>
  <r>
    <x v="1"/>
    <x v="6"/>
    <x v="9"/>
    <x v="299"/>
    <x v="3"/>
    <x v="0"/>
    <n v="66"/>
    <x v="23"/>
    <x v="2"/>
  </r>
  <r>
    <x v="1"/>
    <x v="6"/>
    <x v="9"/>
    <x v="118"/>
    <x v="4"/>
    <x v="2"/>
    <n v="58"/>
    <x v="94"/>
    <x v="2"/>
  </r>
  <r>
    <x v="1"/>
    <x v="6"/>
    <x v="9"/>
    <x v="115"/>
    <x v="17"/>
    <x v="1"/>
    <n v="84"/>
    <x v="31"/>
    <x v="2"/>
  </r>
  <r>
    <x v="1"/>
    <x v="6"/>
    <x v="9"/>
    <x v="238"/>
    <x v="13"/>
    <x v="2"/>
    <n v="82"/>
    <x v="102"/>
    <x v="2"/>
  </r>
  <r>
    <x v="1"/>
    <x v="6"/>
    <x v="9"/>
    <x v="162"/>
    <x v="7"/>
    <x v="4"/>
    <n v="90"/>
    <x v="16"/>
    <x v="2"/>
  </r>
  <r>
    <x v="1"/>
    <x v="6"/>
    <x v="9"/>
    <x v="324"/>
    <x v="12"/>
    <x v="4"/>
    <n v="82"/>
    <x v="13"/>
    <x v="2"/>
  </r>
  <r>
    <x v="1"/>
    <x v="6"/>
    <x v="9"/>
    <x v="197"/>
    <x v="4"/>
    <x v="4"/>
    <n v="100"/>
    <x v="16"/>
    <x v="2"/>
  </r>
  <r>
    <x v="1"/>
    <x v="6"/>
    <x v="9"/>
    <x v="133"/>
    <x v="11"/>
    <x v="4"/>
    <n v="96"/>
    <x v="16"/>
    <x v="2"/>
  </r>
  <r>
    <x v="1"/>
    <x v="7"/>
    <x v="9"/>
    <x v="295"/>
    <x v="6"/>
    <x v="2"/>
    <n v="73"/>
    <x v="21"/>
    <x v="2"/>
  </r>
  <r>
    <x v="1"/>
    <x v="7"/>
    <x v="9"/>
    <x v="199"/>
    <x v="14"/>
    <x v="1"/>
    <n v="119"/>
    <x v="17"/>
    <x v="2"/>
  </r>
  <r>
    <x v="1"/>
    <x v="7"/>
    <x v="9"/>
    <x v="20"/>
    <x v="14"/>
    <x v="1"/>
    <n v="103"/>
    <x v="19"/>
    <x v="2"/>
  </r>
  <r>
    <x v="1"/>
    <x v="7"/>
    <x v="9"/>
    <x v="67"/>
    <x v="7"/>
    <x v="1"/>
    <n v="72"/>
    <x v="49"/>
    <x v="2"/>
  </r>
  <r>
    <x v="1"/>
    <x v="7"/>
    <x v="9"/>
    <x v="190"/>
    <x v="1"/>
    <x v="0"/>
    <n v="107"/>
    <x v="56"/>
    <x v="2"/>
  </r>
  <r>
    <x v="1"/>
    <x v="7"/>
    <x v="9"/>
    <x v="278"/>
    <x v="15"/>
    <x v="1"/>
    <n v="93"/>
    <x v="47"/>
    <x v="2"/>
  </r>
  <r>
    <x v="1"/>
    <x v="7"/>
    <x v="9"/>
    <x v="114"/>
    <x v="15"/>
    <x v="3"/>
    <n v="127"/>
    <x v="111"/>
    <x v="2"/>
  </r>
  <r>
    <x v="1"/>
    <x v="7"/>
    <x v="9"/>
    <x v="34"/>
    <x v="15"/>
    <x v="2"/>
    <n v="96"/>
    <x v="15"/>
    <x v="2"/>
  </r>
  <r>
    <x v="1"/>
    <x v="7"/>
    <x v="9"/>
    <x v="281"/>
    <x v="9"/>
    <x v="1"/>
    <n v="112"/>
    <x v="18"/>
    <x v="2"/>
  </r>
  <r>
    <x v="1"/>
    <x v="7"/>
    <x v="9"/>
    <x v="62"/>
    <x v="9"/>
    <x v="2"/>
    <n v="71"/>
    <x v="41"/>
    <x v="2"/>
  </r>
  <r>
    <x v="1"/>
    <x v="7"/>
    <x v="9"/>
    <x v="259"/>
    <x v="12"/>
    <x v="1"/>
    <n v="96"/>
    <x v="1"/>
    <x v="2"/>
  </r>
  <r>
    <x v="1"/>
    <x v="7"/>
    <x v="9"/>
    <x v="162"/>
    <x v="12"/>
    <x v="0"/>
    <n v="87"/>
    <x v="33"/>
    <x v="2"/>
  </r>
  <r>
    <x v="1"/>
    <x v="7"/>
    <x v="9"/>
    <x v="31"/>
    <x v="3"/>
    <x v="0"/>
    <n v="58"/>
    <x v="11"/>
    <x v="2"/>
  </r>
  <r>
    <x v="1"/>
    <x v="7"/>
    <x v="9"/>
    <x v="299"/>
    <x v="3"/>
    <x v="0"/>
    <n v="66"/>
    <x v="7"/>
    <x v="2"/>
  </r>
  <r>
    <x v="1"/>
    <x v="7"/>
    <x v="9"/>
    <x v="118"/>
    <x v="4"/>
    <x v="2"/>
    <n v="64"/>
    <x v="80"/>
    <x v="2"/>
  </r>
  <r>
    <x v="1"/>
    <x v="7"/>
    <x v="9"/>
    <x v="115"/>
    <x v="17"/>
    <x v="1"/>
    <n v="84"/>
    <x v="74"/>
    <x v="2"/>
  </r>
  <r>
    <x v="1"/>
    <x v="7"/>
    <x v="9"/>
    <x v="55"/>
    <x v="2"/>
    <x v="2"/>
    <n v="90"/>
    <x v="56"/>
    <x v="2"/>
  </r>
  <r>
    <x v="1"/>
    <x v="7"/>
    <x v="9"/>
    <x v="133"/>
    <x v="11"/>
    <x v="0"/>
    <n v="95"/>
    <x v="42"/>
    <x v="2"/>
  </r>
  <r>
    <x v="1"/>
    <x v="7"/>
    <x v="9"/>
    <x v="162"/>
    <x v="7"/>
    <x v="4"/>
    <n v="90"/>
    <x v="16"/>
    <x v="2"/>
  </r>
  <r>
    <x v="1"/>
    <x v="7"/>
    <x v="9"/>
    <x v="319"/>
    <x v="12"/>
    <x v="4"/>
    <n v="70"/>
    <x v="28"/>
    <x v="2"/>
  </r>
  <r>
    <x v="1"/>
    <x v="7"/>
    <x v="9"/>
    <x v="197"/>
    <x v="4"/>
    <x v="4"/>
    <n v="100"/>
    <x v="16"/>
    <x v="2"/>
  </r>
  <r>
    <x v="1"/>
    <x v="7"/>
    <x v="9"/>
    <x v="238"/>
    <x v="13"/>
    <x v="4"/>
    <n v="82"/>
    <x v="16"/>
    <x v="2"/>
  </r>
  <r>
    <x v="1"/>
    <x v="8"/>
    <x v="9"/>
    <x v="295"/>
    <x v="6"/>
    <x v="2"/>
    <n v="84"/>
    <x v="63"/>
    <x v="2"/>
  </r>
  <r>
    <x v="1"/>
    <x v="8"/>
    <x v="9"/>
    <x v="240"/>
    <x v="14"/>
    <x v="0"/>
    <n v="104"/>
    <x v="4"/>
    <x v="2"/>
  </r>
  <r>
    <x v="1"/>
    <x v="8"/>
    <x v="9"/>
    <x v="20"/>
    <x v="14"/>
    <x v="1"/>
    <n v="102"/>
    <x v="35"/>
    <x v="2"/>
  </r>
  <r>
    <x v="1"/>
    <x v="8"/>
    <x v="9"/>
    <x v="199"/>
    <x v="14"/>
    <x v="1"/>
    <n v="120"/>
    <x v="19"/>
    <x v="2"/>
  </r>
  <r>
    <x v="1"/>
    <x v="8"/>
    <x v="9"/>
    <x v="67"/>
    <x v="7"/>
    <x v="1"/>
    <n v="72"/>
    <x v="102"/>
    <x v="2"/>
  </r>
  <r>
    <x v="1"/>
    <x v="8"/>
    <x v="9"/>
    <x v="190"/>
    <x v="1"/>
    <x v="1"/>
    <n v="104"/>
    <x v="47"/>
    <x v="2"/>
  </r>
  <r>
    <x v="1"/>
    <x v="8"/>
    <x v="9"/>
    <x v="114"/>
    <x v="15"/>
    <x v="3"/>
    <n v="121"/>
    <x v="99"/>
    <x v="2"/>
  </r>
  <r>
    <x v="1"/>
    <x v="8"/>
    <x v="9"/>
    <x v="34"/>
    <x v="15"/>
    <x v="2"/>
    <n v="103"/>
    <x v="53"/>
    <x v="2"/>
  </r>
  <r>
    <x v="1"/>
    <x v="8"/>
    <x v="9"/>
    <x v="278"/>
    <x v="15"/>
    <x v="1"/>
    <n v="85"/>
    <x v="19"/>
    <x v="2"/>
  </r>
  <r>
    <x v="1"/>
    <x v="8"/>
    <x v="9"/>
    <x v="281"/>
    <x v="9"/>
    <x v="1"/>
    <n v="117"/>
    <x v="72"/>
    <x v="2"/>
  </r>
  <r>
    <x v="1"/>
    <x v="8"/>
    <x v="9"/>
    <x v="162"/>
    <x v="12"/>
    <x v="0"/>
    <n v="92"/>
    <x v="6"/>
    <x v="2"/>
  </r>
  <r>
    <x v="1"/>
    <x v="8"/>
    <x v="9"/>
    <x v="31"/>
    <x v="3"/>
    <x v="0"/>
    <n v="54"/>
    <x v="0"/>
    <x v="2"/>
  </r>
  <r>
    <x v="1"/>
    <x v="8"/>
    <x v="9"/>
    <x v="118"/>
    <x v="4"/>
    <x v="2"/>
    <n v="75"/>
    <x v="175"/>
    <x v="2"/>
  </r>
  <r>
    <x v="1"/>
    <x v="8"/>
    <x v="9"/>
    <x v="197"/>
    <x v="4"/>
    <x v="0"/>
    <n v="88"/>
    <x v="53"/>
    <x v="2"/>
  </r>
  <r>
    <x v="1"/>
    <x v="8"/>
    <x v="9"/>
    <x v="115"/>
    <x v="17"/>
    <x v="1"/>
    <n v="89"/>
    <x v="99"/>
    <x v="2"/>
  </r>
  <r>
    <x v="1"/>
    <x v="8"/>
    <x v="9"/>
    <x v="238"/>
    <x v="13"/>
    <x v="2"/>
    <n v="94"/>
    <x v="38"/>
    <x v="2"/>
  </r>
  <r>
    <x v="1"/>
    <x v="8"/>
    <x v="9"/>
    <x v="325"/>
    <x v="13"/>
    <x v="0"/>
    <n v="72"/>
    <x v="98"/>
    <x v="2"/>
  </r>
  <r>
    <x v="1"/>
    <x v="8"/>
    <x v="9"/>
    <x v="55"/>
    <x v="2"/>
    <x v="2"/>
    <n v="82"/>
    <x v="29"/>
    <x v="2"/>
  </r>
  <r>
    <x v="1"/>
    <x v="8"/>
    <x v="9"/>
    <x v="162"/>
    <x v="7"/>
    <x v="4"/>
    <n v="90"/>
    <x v="16"/>
    <x v="2"/>
  </r>
  <r>
    <x v="1"/>
    <x v="8"/>
    <x v="9"/>
    <x v="62"/>
    <x v="9"/>
    <x v="4"/>
    <n v="83"/>
    <x v="37"/>
    <x v="2"/>
  </r>
  <r>
    <x v="1"/>
    <x v="8"/>
    <x v="9"/>
    <x v="259"/>
    <x v="12"/>
    <x v="4"/>
    <n v="96"/>
    <x v="16"/>
    <x v="2"/>
  </r>
  <r>
    <x v="1"/>
    <x v="8"/>
    <x v="9"/>
    <x v="133"/>
    <x v="11"/>
    <x v="4"/>
    <n v="95"/>
    <x v="16"/>
    <x v="2"/>
  </r>
  <r>
    <x v="1"/>
    <x v="9"/>
    <x v="9"/>
    <x v="240"/>
    <x v="14"/>
    <x v="0"/>
    <n v="99"/>
    <x v="42"/>
    <x v="2"/>
  </r>
  <r>
    <x v="1"/>
    <x v="9"/>
    <x v="9"/>
    <x v="20"/>
    <x v="14"/>
    <x v="1"/>
    <n v="111"/>
    <x v="38"/>
    <x v="2"/>
  </r>
  <r>
    <x v="1"/>
    <x v="9"/>
    <x v="9"/>
    <x v="199"/>
    <x v="14"/>
    <x v="1"/>
    <n v="115"/>
    <x v="102"/>
    <x v="2"/>
  </r>
  <r>
    <x v="1"/>
    <x v="9"/>
    <x v="9"/>
    <x v="190"/>
    <x v="1"/>
    <x v="0"/>
    <n v="114"/>
    <x v="90"/>
    <x v="2"/>
  </r>
  <r>
    <x v="1"/>
    <x v="9"/>
    <x v="9"/>
    <x v="34"/>
    <x v="15"/>
    <x v="2"/>
    <n v="110"/>
    <x v="63"/>
    <x v="2"/>
  </r>
  <r>
    <x v="1"/>
    <x v="9"/>
    <x v="9"/>
    <x v="114"/>
    <x v="15"/>
    <x v="3"/>
    <n v="129"/>
    <x v="130"/>
    <x v="2"/>
  </r>
  <r>
    <x v="1"/>
    <x v="9"/>
    <x v="9"/>
    <x v="278"/>
    <x v="15"/>
    <x v="1"/>
    <n v="84"/>
    <x v="52"/>
    <x v="2"/>
  </r>
  <r>
    <x v="1"/>
    <x v="9"/>
    <x v="9"/>
    <x v="281"/>
    <x v="9"/>
    <x v="1"/>
    <n v="112"/>
    <x v="11"/>
    <x v="2"/>
  </r>
  <r>
    <x v="1"/>
    <x v="9"/>
    <x v="9"/>
    <x v="62"/>
    <x v="9"/>
    <x v="2"/>
    <n v="91"/>
    <x v="75"/>
    <x v="2"/>
  </r>
  <r>
    <x v="1"/>
    <x v="9"/>
    <x v="9"/>
    <x v="162"/>
    <x v="12"/>
    <x v="0"/>
    <n v="87"/>
    <x v="30"/>
    <x v="2"/>
  </r>
  <r>
    <x v="1"/>
    <x v="9"/>
    <x v="9"/>
    <x v="259"/>
    <x v="12"/>
    <x v="1"/>
    <n v="95"/>
    <x v="47"/>
    <x v="2"/>
  </r>
  <r>
    <x v="1"/>
    <x v="9"/>
    <x v="9"/>
    <x v="96"/>
    <x v="12"/>
    <x v="1"/>
    <n v="106"/>
    <x v="85"/>
    <x v="2"/>
  </r>
  <r>
    <x v="1"/>
    <x v="9"/>
    <x v="9"/>
    <x v="326"/>
    <x v="3"/>
    <x v="0"/>
    <n v="94"/>
    <x v="51"/>
    <x v="2"/>
  </r>
  <r>
    <x v="1"/>
    <x v="9"/>
    <x v="9"/>
    <x v="118"/>
    <x v="4"/>
    <x v="2"/>
    <n v="78"/>
    <x v="18"/>
    <x v="2"/>
  </r>
  <r>
    <x v="1"/>
    <x v="9"/>
    <x v="9"/>
    <x v="197"/>
    <x v="4"/>
    <x v="0"/>
    <n v="82"/>
    <x v="44"/>
    <x v="2"/>
  </r>
  <r>
    <x v="1"/>
    <x v="9"/>
    <x v="9"/>
    <x v="115"/>
    <x v="17"/>
    <x v="1"/>
    <n v="102"/>
    <x v="123"/>
    <x v="2"/>
  </r>
  <r>
    <x v="1"/>
    <x v="9"/>
    <x v="9"/>
    <x v="238"/>
    <x v="13"/>
    <x v="2"/>
    <n v="87"/>
    <x v="52"/>
    <x v="2"/>
  </r>
  <r>
    <x v="1"/>
    <x v="9"/>
    <x v="9"/>
    <x v="55"/>
    <x v="2"/>
    <x v="2"/>
    <n v="82"/>
    <x v="64"/>
    <x v="2"/>
  </r>
  <r>
    <x v="1"/>
    <x v="9"/>
    <x v="9"/>
    <x v="295"/>
    <x v="6"/>
    <x v="4"/>
    <n v="84"/>
    <x v="16"/>
    <x v="2"/>
  </r>
  <r>
    <x v="1"/>
    <x v="9"/>
    <x v="9"/>
    <x v="67"/>
    <x v="7"/>
    <x v="4"/>
    <n v="72"/>
    <x v="16"/>
    <x v="2"/>
  </r>
  <r>
    <x v="1"/>
    <x v="9"/>
    <x v="9"/>
    <x v="162"/>
    <x v="7"/>
    <x v="4"/>
    <n v="90"/>
    <x v="16"/>
    <x v="2"/>
  </r>
  <r>
    <x v="1"/>
    <x v="9"/>
    <x v="9"/>
    <x v="133"/>
    <x v="11"/>
    <x v="4"/>
    <n v="95"/>
    <x v="16"/>
    <x v="2"/>
  </r>
  <r>
    <x v="1"/>
    <x v="10"/>
    <x v="9"/>
    <x v="295"/>
    <x v="6"/>
    <x v="2"/>
    <n v="84"/>
    <x v="9"/>
    <x v="2"/>
  </r>
  <r>
    <x v="1"/>
    <x v="10"/>
    <x v="9"/>
    <x v="20"/>
    <x v="14"/>
    <x v="1"/>
    <n v="121"/>
    <x v="75"/>
    <x v="2"/>
  </r>
  <r>
    <x v="1"/>
    <x v="10"/>
    <x v="9"/>
    <x v="199"/>
    <x v="14"/>
    <x v="1"/>
    <n v="118"/>
    <x v="107"/>
    <x v="2"/>
  </r>
  <r>
    <x v="1"/>
    <x v="10"/>
    <x v="9"/>
    <x v="240"/>
    <x v="14"/>
    <x v="0"/>
    <n v="113"/>
    <x v="40"/>
    <x v="2"/>
  </r>
  <r>
    <x v="1"/>
    <x v="10"/>
    <x v="9"/>
    <x v="190"/>
    <x v="1"/>
    <x v="0"/>
    <n v="104"/>
    <x v="74"/>
    <x v="2"/>
  </r>
  <r>
    <x v="1"/>
    <x v="10"/>
    <x v="9"/>
    <x v="114"/>
    <x v="15"/>
    <x v="3"/>
    <n v="132"/>
    <x v="5"/>
    <x v="2"/>
  </r>
  <r>
    <x v="1"/>
    <x v="10"/>
    <x v="9"/>
    <x v="278"/>
    <x v="15"/>
    <x v="1"/>
    <n v="94"/>
    <x v="99"/>
    <x v="2"/>
  </r>
  <r>
    <x v="1"/>
    <x v="10"/>
    <x v="9"/>
    <x v="34"/>
    <x v="15"/>
    <x v="2"/>
    <n v="116"/>
    <x v="56"/>
    <x v="2"/>
  </r>
  <r>
    <x v="1"/>
    <x v="10"/>
    <x v="9"/>
    <x v="62"/>
    <x v="9"/>
    <x v="2"/>
    <n v="90"/>
    <x v="43"/>
    <x v="2"/>
  </r>
  <r>
    <x v="1"/>
    <x v="10"/>
    <x v="9"/>
    <x v="281"/>
    <x v="9"/>
    <x v="1"/>
    <n v="103"/>
    <x v="2"/>
    <x v="2"/>
  </r>
  <r>
    <x v="1"/>
    <x v="10"/>
    <x v="9"/>
    <x v="162"/>
    <x v="12"/>
    <x v="0"/>
    <n v="70"/>
    <x v="109"/>
    <x v="2"/>
  </r>
  <r>
    <x v="1"/>
    <x v="10"/>
    <x v="9"/>
    <x v="259"/>
    <x v="12"/>
    <x v="1"/>
    <n v="106"/>
    <x v="10"/>
    <x v="2"/>
  </r>
  <r>
    <x v="1"/>
    <x v="10"/>
    <x v="9"/>
    <x v="96"/>
    <x v="12"/>
    <x v="1"/>
    <n v="112"/>
    <x v="25"/>
    <x v="2"/>
  </r>
  <r>
    <x v="1"/>
    <x v="10"/>
    <x v="9"/>
    <x v="326"/>
    <x v="3"/>
    <x v="0"/>
    <n v="83"/>
    <x v="105"/>
    <x v="2"/>
  </r>
  <r>
    <x v="1"/>
    <x v="10"/>
    <x v="9"/>
    <x v="118"/>
    <x v="4"/>
    <x v="2"/>
    <n v="78"/>
    <x v="83"/>
    <x v="2"/>
  </r>
  <r>
    <x v="1"/>
    <x v="10"/>
    <x v="9"/>
    <x v="197"/>
    <x v="4"/>
    <x v="0"/>
    <n v="82"/>
    <x v="62"/>
    <x v="2"/>
  </r>
  <r>
    <x v="1"/>
    <x v="10"/>
    <x v="9"/>
    <x v="115"/>
    <x v="17"/>
    <x v="1"/>
    <n v="100"/>
    <x v="15"/>
    <x v="2"/>
  </r>
  <r>
    <x v="1"/>
    <x v="10"/>
    <x v="9"/>
    <x v="238"/>
    <x v="13"/>
    <x v="2"/>
    <n v="95"/>
    <x v="53"/>
    <x v="2"/>
  </r>
  <r>
    <x v="1"/>
    <x v="10"/>
    <x v="9"/>
    <x v="67"/>
    <x v="7"/>
    <x v="4"/>
    <n v="72"/>
    <x v="16"/>
    <x v="2"/>
  </r>
  <r>
    <x v="1"/>
    <x v="10"/>
    <x v="9"/>
    <x v="162"/>
    <x v="7"/>
    <x v="4"/>
    <n v="60"/>
    <x v="92"/>
    <x v="2"/>
  </r>
  <r>
    <x v="1"/>
    <x v="10"/>
    <x v="9"/>
    <x v="55"/>
    <x v="2"/>
    <x v="4"/>
    <n v="86"/>
    <x v="4"/>
    <x v="2"/>
  </r>
  <r>
    <x v="1"/>
    <x v="10"/>
    <x v="9"/>
    <x v="133"/>
    <x v="11"/>
    <x v="4"/>
    <n v="95"/>
    <x v="16"/>
    <x v="2"/>
  </r>
  <r>
    <x v="1"/>
    <x v="11"/>
    <x v="9"/>
    <x v="295"/>
    <x v="6"/>
    <x v="2"/>
    <n v="90"/>
    <x v="72"/>
    <x v="2"/>
  </r>
  <r>
    <x v="1"/>
    <x v="11"/>
    <x v="9"/>
    <x v="20"/>
    <x v="14"/>
    <x v="1"/>
    <n v="113"/>
    <x v="63"/>
    <x v="2"/>
  </r>
  <r>
    <x v="1"/>
    <x v="11"/>
    <x v="9"/>
    <x v="199"/>
    <x v="14"/>
    <x v="1"/>
    <n v="106"/>
    <x v="42"/>
    <x v="2"/>
  </r>
  <r>
    <x v="1"/>
    <x v="11"/>
    <x v="9"/>
    <x v="240"/>
    <x v="14"/>
    <x v="0"/>
    <n v="119"/>
    <x v="95"/>
    <x v="2"/>
  </r>
  <r>
    <x v="1"/>
    <x v="11"/>
    <x v="9"/>
    <x v="162"/>
    <x v="7"/>
    <x v="0"/>
    <n v="54"/>
    <x v="109"/>
    <x v="2"/>
  </r>
  <r>
    <x v="1"/>
    <x v="11"/>
    <x v="9"/>
    <x v="327"/>
    <x v="7"/>
    <x v="0"/>
    <n v="96"/>
    <x v="43"/>
    <x v="2"/>
  </r>
  <r>
    <x v="1"/>
    <x v="11"/>
    <x v="9"/>
    <x v="190"/>
    <x v="1"/>
    <x v="0"/>
    <n v="104"/>
    <x v="16"/>
    <x v="2"/>
  </r>
  <r>
    <x v="1"/>
    <x v="11"/>
    <x v="9"/>
    <x v="114"/>
    <x v="15"/>
    <x v="3"/>
    <n v="130"/>
    <x v="19"/>
    <x v="2"/>
  </r>
  <r>
    <x v="1"/>
    <x v="11"/>
    <x v="9"/>
    <x v="278"/>
    <x v="15"/>
    <x v="1"/>
    <n v="100"/>
    <x v="114"/>
    <x v="2"/>
  </r>
  <r>
    <x v="1"/>
    <x v="11"/>
    <x v="9"/>
    <x v="34"/>
    <x v="15"/>
    <x v="2"/>
    <n v="122"/>
    <x v="72"/>
    <x v="2"/>
  </r>
  <r>
    <x v="1"/>
    <x v="11"/>
    <x v="9"/>
    <x v="62"/>
    <x v="9"/>
    <x v="2"/>
    <n v="98"/>
    <x v="10"/>
    <x v="2"/>
  </r>
  <r>
    <x v="1"/>
    <x v="11"/>
    <x v="9"/>
    <x v="281"/>
    <x v="9"/>
    <x v="1"/>
    <n v="101"/>
    <x v="72"/>
    <x v="2"/>
  </r>
  <r>
    <x v="1"/>
    <x v="11"/>
    <x v="9"/>
    <x v="259"/>
    <x v="12"/>
    <x v="1"/>
    <n v="100"/>
    <x v="91"/>
    <x v="2"/>
  </r>
  <r>
    <x v="1"/>
    <x v="11"/>
    <x v="9"/>
    <x v="96"/>
    <x v="12"/>
    <x v="1"/>
    <n v="104"/>
    <x v="21"/>
    <x v="2"/>
  </r>
  <r>
    <x v="1"/>
    <x v="11"/>
    <x v="9"/>
    <x v="118"/>
    <x v="4"/>
    <x v="2"/>
    <n v="82"/>
    <x v="10"/>
    <x v="2"/>
  </r>
  <r>
    <x v="1"/>
    <x v="11"/>
    <x v="9"/>
    <x v="197"/>
    <x v="4"/>
    <x v="0"/>
    <n v="88"/>
    <x v="95"/>
    <x v="2"/>
  </r>
  <r>
    <x v="1"/>
    <x v="11"/>
    <x v="9"/>
    <x v="115"/>
    <x v="17"/>
    <x v="1"/>
    <n v="86"/>
    <x v="125"/>
    <x v="2"/>
  </r>
  <r>
    <x v="1"/>
    <x v="11"/>
    <x v="9"/>
    <x v="55"/>
    <x v="2"/>
    <x v="2"/>
    <n v="86"/>
    <x v="17"/>
    <x v="2"/>
  </r>
  <r>
    <x v="1"/>
    <x v="11"/>
    <x v="9"/>
    <x v="112"/>
    <x v="1"/>
    <x v="4"/>
    <n v="78"/>
    <x v="16"/>
    <x v="2"/>
  </r>
  <r>
    <x v="1"/>
    <x v="11"/>
    <x v="9"/>
    <x v="162"/>
    <x v="12"/>
    <x v="4"/>
    <n v="70"/>
    <x v="16"/>
    <x v="2"/>
  </r>
  <r>
    <x v="1"/>
    <x v="11"/>
    <x v="9"/>
    <x v="238"/>
    <x v="13"/>
    <x v="4"/>
    <n v="95"/>
    <x v="16"/>
    <x v="2"/>
  </r>
  <r>
    <x v="1"/>
    <x v="11"/>
    <x v="9"/>
    <x v="133"/>
    <x v="11"/>
    <x v="4"/>
    <n v="95"/>
    <x v="16"/>
    <x v="2"/>
  </r>
  <r>
    <x v="1"/>
    <x v="12"/>
    <x v="9"/>
    <x v="295"/>
    <x v="6"/>
    <x v="2"/>
    <n v="86"/>
    <x v="61"/>
    <x v="2"/>
  </r>
  <r>
    <x v="1"/>
    <x v="12"/>
    <x v="9"/>
    <x v="240"/>
    <x v="14"/>
    <x v="0"/>
    <n v="112"/>
    <x v="17"/>
    <x v="2"/>
  </r>
  <r>
    <x v="1"/>
    <x v="12"/>
    <x v="9"/>
    <x v="20"/>
    <x v="14"/>
    <x v="1"/>
    <n v="113"/>
    <x v="63"/>
    <x v="2"/>
  </r>
  <r>
    <x v="1"/>
    <x v="12"/>
    <x v="9"/>
    <x v="199"/>
    <x v="14"/>
    <x v="1"/>
    <n v="115"/>
    <x v="65"/>
    <x v="2"/>
  </r>
  <r>
    <x v="1"/>
    <x v="12"/>
    <x v="9"/>
    <x v="327"/>
    <x v="7"/>
    <x v="0"/>
    <n v="89"/>
    <x v="28"/>
    <x v="2"/>
  </r>
  <r>
    <x v="1"/>
    <x v="12"/>
    <x v="9"/>
    <x v="67"/>
    <x v="7"/>
    <x v="1"/>
    <n v="77"/>
    <x v="57"/>
    <x v="2"/>
  </r>
  <r>
    <x v="1"/>
    <x v="12"/>
    <x v="9"/>
    <x v="112"/>
    <x v="1"/>
    <x v="0"/>
    <n v="75"/>
    <x v="33"/>
    <x v="2"/>
  </r>
  <r>
    <x v="1"/>
    <x v="12"/>
    <x v="9"/>
    <x v="190"/>
    <x v="1"/>
    <x v="1"/>
    <n v="86"/>
    <x v="100"/>
    <x v="2"/>
  </r>
  <r>
    <x v="1"/>
    <x v="12"/>
    <x v="9"/>
    <x v="114"/>
    <x v="15"/>
    <x v="3"/>
    <n v="130"/>
    <x v="16"/>
    <x v="2"/>
  </r>
  <r>
    <x v="1"/>
    <x v="12"/>
    <x v="9"/>
    <x v="34"/>
    <x v="15"/>
    <x v="2"/>
    <n v="122"/>
    <x v="16"/>
    <x v="2"/>
  </r>
  <r>
    <x v="1"/>
    <x v="12"/>
    <x v="9"/>
    <x v="281"/>
    <x v="9"/>
    <x v="1"/>
    <n v="108"/>
    <x v="147"/>
    <x v="2"/>
  </r>
  <r>
    <x v="1"/>
    <x v="12"/>
    <x v="9"/>
    <x v="62"/>
    <x v="9"/>
    <x v="2"/>
    <n v="92"/>
    <x v="64"/>
    <x v="2"/>
  </r>
  <r>
    <x v="1"/>
    <x v="12"/>
    <x v="9"/>
    <x v="96"/>
    <x v="12"/>
    <x v="1"/>
    <n v="95"/>
    <x v="100"/>
    <x v="2"/>
  </r>
  <r>
    <x v="1"/>
    <x v="12"/>
    <x v="9"/>
    <x v="259"/>
    <x v="12"/>
    <x v="1"/>
    <n v="94"/>
    <x v="4"/>
    <x v="2"/>
  </r>
  <r>
    <x v="1"/>
    <x v="12"/>
    <x v="9"/>
    <x v="162"/>
    <x v="12"/>
    <x v="0"/>
    <n v="70"/>
    <x v="16"/>
    <x v="2"/>
  </r>
  <r>
    <x v="1"/>
    <x v="12"/>
    <x v="9"/>
    <x v="118"/>
    <x v="4"/>
    <x v="2"/>
    <n v="81"/>
    <x v="90"/>
    <x v="2"/>
  </r>
  <r>
    <x v="1"/>
    <x v="12"/>
    <x v="9"/>
    <x v="197"/>
    <x v="4"/>
    <x v="0"/>
    <n v="97"/>
    <x v="85"/>
    <x v="2"/>
  </r>
  <r>
    <x v="1"/>
    <x v="12"/>
    <x v="9"/>
    <x v="238"/>
    <x v="13"/>
    <x v="2"/>
    <n v="95"/>
    <x v="42"/>
    <x v="2"/>
  </r>
  <r>
    <x v="1"/>
    <x v="12"/>
    <x v="9"/>
    <x v="278"/>
    <x v="15"/>
    <x v="4"/>
    <n v="100"/>
    <x v="16"/>
    <x v="2"/>
  </r>
  <r>
    <x v="1"/>
    <x v="12"/>
    <x v="9"/>
    <x v="115"/>
    <x v="17"/>
    <x v="4"/>
    <n v="86"/>
    <x v="16"/>
    <x v="2"/>
  </r>
  <r>
    <x v="1"/>
    <x v="12"/>
    <x v="9"/>
    <x v="55"/>
    <x v="2"/>
    <x v="4"/>
    <n v="86"/>
    <x v="16"/>
    <x v="2"/>
  </r>
  <r>
    <x v="1"/>
    <x v="12"/>
    <x v="9"/>
    <x v="133"/>
    <x v="11"/>
    <x v="4"/>
    <n v="95"/>
    <x v="16"/>
    <x v="2"/>
  </r>
  <r>
    <x v="1"/>
    <x v="13"/>
    <x v="9"/>
    <x v="295"/>
    <x v="6"/>
    <x v="2"/>
    <n v="79"/>
    <x v="105"/>
    <x v="2"/>
  </r>
  <r>
    <x v="1"/>
    <x v="13"/>
    <x v="9"/>
    <x v="240"/>
    <x v="14"/>
    <x v="0"/>
    <n v="112"/>
    <x v="16"/>
    <x v="2"/>
  </r>
  <r>
    <x v="1"/>
    <x v="13"/>
    <x v="9"/>
    <x v="20"/>
    <x v="14"/>
    <x v="1"/>
    <n v="113"/>
    <x v="16"/>
    <x v="2"/>
  </r>
  <r>
    <x v="1"/>
    <x v="13"/>
    <x v="9"/>
    <x v="199"/>
    <x v="14"/>
    <x v="1"/>
    <n v="115"/>
    <x v="16"/>
    <x v="2"/>
  </r>
  <r>
    <x v="1"/>
    <x v="13"/>
    <x v="9"/>
    <x v="67"/>
    <x v="7"/>
    <x v="1"/>
    <n v="75"/>
    <x v="83"/>
    <x v="2"/>
  </r>
  <r>
    <x v="1"/>
    <x v="13"/>
    <x v="9"/>
    <x v="112"/>
    <x v="1"/>
    <x v="0"/>
    <n v="75"/>
    <x v="74"/>
    <x v="2"/>
  </r>
  <r>
    <x v="1"/>
    <x v="13"/>
    <x v="9"/>
    <x v="190"/>
    <x v="1"/>
    <x v="0"/>
    <n v="81"/>
    <x v="33"/>
    <x v="2"/>
  </r>
  <r>
    <x v="1"/>
    <x v="13"/>
    <x v="9"/>
    <x v="114"/>
    <x v="15"/>
    <x v="3"/>
    <n v="126"/>
    <x v="40"/>
    <x v="2"/>
  </r>
  <r>
    <x v="1"/>
    <x v="13"/>
    <x v="9"/>
    <x v="278"/>
    <x v="15"/>
    <x v="1"/>
    <n v="104"/>
    <x v="41"/>
    <x v="2"/>
  </r>
  <r>
    <x v="1"/>
    <x v="13"/>
    <x v="9"/>
    <x v="34"/>
    <x v="15"/>
    <x v="2"/>
    <n v="121"/>
    <x v="65"/>
    <x v="2"/>
  </r>
  <r>
    <x v="1"/>
    <x v="13"/>
    <x v="9"/>
    <x v="281"/>
    <x v="9"/>
    <x v="1"/>
    <n v="108"/>
    <x v="16"/>
    <x v="2"/>
  </r>
  <r>
    <x v="1"/>
    <x v="13"/>
    <x v="9"/>
    <x v="62"/>
    <x v="9"/>
    <x v="2"/>
    <n v="92"/>
    <x v="16"/>
    <x v="2"/>
  </r>
  <r>
    <x v="1"/>
    <x v="13"/>
    <x v="9"/>
    <x v="259"/>
    <x v="12"/>
    <x v="1"/>
    <n v="94"/>
    <x v="16"/>
    <x v="2"/>
  </r>
  <r>
    <x v="1"/>
    <x v="13"/>
    <x v="9"/>
    <x v="197"/>
    <x v="4"/>
    <x v="0"/>
    <n v="97"/>
    <x v="16"/>
    <x v="2"/>
  </r>
  <r>
    <x v="1"/>
    <x v="13"/>
    <x v="9"/>
    <x v="115"/>
    <x v="17"/>
    <x v="1"/>
    <n v="93"/>
    <x v="47"/>
    <x v="2"/>
  </r>
  <r>
    <x v="1"/>
    <x v="13"/>
    <x v="9"/>
    <x v="238"/>
    <x v="13"/>
    <x v="2"/>
    <n v="95"/>
    <x v="54"/>
    <x v="2"/>
  </r>
  <r>
    <x v="1"/>
    <x v="13"/>
    <x v="9"/>
    <x v="55"/>
    <x v="2"/>
    <x v="2"/>
    <n v="72"/>
    <x v="58"/>
    <x v="2"/>
  </r>
  <r>
    <x v="1"/>
    <x v="13"/>
    <x v="9"/>
    <x v="133"/>
    <x v="11"/>
    <x v="0"/>
    <n v="95"/>
    <x v="16"/>
    <x v="2"/>
  </r>
  <r>
    <x v="1"/>
    <x v="13"/>
    <x v="9"/>
    <x v="96"/>
    <x v="12"/>
    <x v="4"/>
    <n v="95"/>
    <x v="16"/>
    <x v="2"/>
  </r>
  <r>
    <x v="1"/>
    <x v="13"/>
    <x v="9"/>
    <x v="162"/>
    <x v="12"/>
    <x v="4"/>
    <n v="70"/>
    <x v="16"/>
    <x v="2"/>
  </r>
  <r>
    <x v="1"/>
    <x v="13"/>
    <x v="9"/>
    <x v="196"/>
    <x v="3"/>
    <x v="4"/>
    <n v="105"/>
    <x v="16"/>
    <x v="2"/>
  </r>
  <r>
    <x v="1"/>
    <x v="13"/>
    <x v="9"/>
    <x v="118"/>
    <x v="4"/>
    <x v="4"/>
    <n v="81"/>
    <x v="16"/>
    <x v="2"/>
  </r>
  <r>
    <x v="1"/>
    <x v="14"/>
    <x v="9"/>
    <x v="240"/>
    <x v="14"/>
    <x v="0"/>
    <n v="113"/>
    <x v="25"/>
    <x v="2"/>
  </r>
  <r>
    <x v="1"/>
    <x v="14"/>
    <x v="9"/>
    <x v="20"/>
    <x v="14"/>
    <x v="1"/>
    <n v="116"/>
    <x v="48"/>
    <x v="2"/>
  </r>
  <r>
    <x v="1"/>
    <x v="14"/>
    <x v="9"/>
    <x v="199"/>
    <x v="14"/>
    <x v="1"/>
    <n v="120"/>
    <x v="90"/>
    <x v="2"/>
  </r>
  <r>
    <x v="1"/>
    <x v="14"/>
    <x v="9"/>
    <x v="112"/>
    <x v="1"/>
    <x v="0"/>
    <n v="78"/>
    <x v="3"/>
    <x v="2"/>
  </r>
  <r>
    <x v="1"/>
    <x v="14"/>
    <x v="9"/>
    <x v="190"/>
    <x v="1"/>
    <x v="0"/>
    <n v="82"/>
    <x v="2"/>
    <x v="2"/>
  </r>
  <r>
    <x v="1"/>
    <x v="14"/>
    <x v="9"/>
    <x v="34"/>
    <x v="15"/>
    <x v="2"/>
    <n v="116"/>
    <x v="1"/>
    <x v="2"/>
  </r>
  <r>
    <x v="1"/>
    <x v="14"/>
    <x v="9"/>
    <x v="114"/>
    <x v="15"/>
    <x v="3"/>
    <n v="131"/>
    <x v="75"/>
    <x v="2"/>
  </r>
  <r>
    <x v="1"/>
    <x v="14"/>
    <x v="9"/>
    <x v="278"/>
    <x v="15"/>
    <x v="1"/>
    <n v="99"/>
    <x v="6"/>
    <x v="2"/>
  </r>
  <r>
    <x v="1"/>
    <x v="14"/>
    <x v="9"/>
    <x v="281"/>
    <x v="9"/>
    <x v="1"/>
    <n v="109"/>
    <x v="40"/>
    <x v="2"/>
  </r>
  <r>
    <x v="1"/>
    <x v="14"/>
    <x v="9"/>
    <x v="62"/>
    <x v="9"/>
    <x v="2"/>
    <n v="81"/>
    <x v="92"/>
    <x v="2"/>
  </r>
  <r>
    <x v="1"/>
    <x v="14"/>
    <x v="9"/>
    <x v="259"/>
    <x v="12"/>
    <x v="1"/>
    <n v="101"/>
    <x v="114"/>
    <x v="2"/>
  </r>
  <r>
    <x v="1"/>
    <x v="14"/>
    <x v="9"/>
    <x v="196"/>
    <x v="3"/>
    <x v="1"/>
    <n v="109"/>
    <x v="22"/>
    <x v="2"/>
  </r>
  <r>
    <x v="1"/>
    <x v="14"/>
    <x v="9"/>
    <x v="274"/>
    <x v="4"/>
    <x v="2"/>
    <n v="79"/>
    <x v="91"/>
    <x v="2"/>
  </r>
  <r>
    <x v="1"/>
    <x v="14"/>
    <x v="9"/>
    <x v="118"/>
    <x v="4"/>
    <x v="2"/>
    <n v="76"/>
    <x v="75"/>
    <x v="2"/>
  </r>
  <r>
    <x v="1"/>
    <x v="14"/>
    <x v="9"/>
    <x v="197"/>
    <x v="4"/>
    <x v="0"/>
    <n v="89"/>
    <x v="51"/>
    <x v="2"/>
  </r>
  <r>
    <x v="1"/>
    <x v="14"/>
    <x v="9"/>
    <x v="115"/>
    <x v="17"/>
    <x v="1"/>
    <n v="97"/>
    <x v="76"/>
    <x v="2"/>
  </r>
  <r>
    <x v="1"/>
    <x v="14"/>
    <x v="9"/>
    <x v="238"/>
    <x v="13"/>
    <x v="2"/>
    <n v="84"/>
    <x v="91"/>
    <x v="2"/>
  </r>
  <r>
    <x v="1"/>
    <x v="14"/>
    <x v="9"/>
    <x v="176"/>
    <x v="5"/>
    <x v="0"/>
    <n v="77"/>
    <x v="23"/>
    <x v="2"/>
  </r>
  <r>
    <x v="1"/>
    <x v="14"/>
    <x v="9"/>
    <x v="67"/>
    <x v="7"/>
    <x v="4"/>
    <n v="87"/>
    <x v="40"/>
    <x v="2"/>
  </r>
  <r>
    <x v="1"/>
    <x v="14"/>
    <x v="9"/>
    <x v="162"/>
    <x v="12"/>
    <x v="4"/>
    <n v="70"/>
    <x v="16"/>
    <x v="2"/>
  </r>
  <r>
    <x v="1"/>
    <x v="14"/>
    <x v="9"/>
    <x v="174"/>
    <x v="11"/>
    <x v="4"/>
    <n v="88"/>
    <x v="85"/>
    <x v="2"/>
  </r>
  <r>
    <x v="1"/>
    <x v="14"/>
    <x v="9"/>
    <x v="133"/>
    <x v="11"/>
    <x v="4"/>
    <n v="95"/>
    <x v="16"/>
    <x v="2"/>
  </r>
  <r>
    <x v="1"/>
    <x v="15"/>
    <x v="9"/>
    <x v="20"/>
    <x v="14"/>
    <x v="1"/>
    <n v="117"/>
    <x v="41"/>
    <x v="2"/>
  </r>
  <r>
    <x v="1"/>
    <x v="15"/>
    <x v="9"/>
    <x v="199"/>
    <x v="14"/>
    <x v="1"/>
    <n v="130"/>
    <x v="41"/>
    <x v="2"/>
  </r>
  <r>
    <x v="1"/>
    <x v="15"/>
    <x v="9"/>
    <x v="240"/>
    <x v="14"/>
    <x v="0"/>
    <n v="121"/>
    <x v="90"/>
    <x v="2"/>
  </r>
  <r>
    <x v="1"/>
    <x v="15"/>
    <x v="9"/>
    <x v="112"/>
    <x v="1"/>
    <x v="0"/>
    <n v="71"/>
    <x v="92"/>
    <x v="2"/>
  </r>
  <r>
    <x v="1"/>
    <x v="15"/>
    <x v="9"/>
    <x v="190"/>
    <x v="1"/>
    <x v="0"/>
    <n v="74"/>
    <x v="42"/>
    <x v="2"/>
  </r>
  <r>
    <x v="1"/>
    <x v="15"/>
    <x v="9"/>
    <x v="34"/>
    <x v="15"/>
    <x v="2"/>
    <n v="116"/>
    <x v="4"/>
    <x v="2"/>
  </r>
  <r>
    <x v="1"/>
    <x v="15"/>
    <x v="9"/>
    <x v="114"/>
    <x v="15"/>
    <x v="3"/>
    <n v="131"/>
    <x v="161"/>
    <x v="2"/>
  </r>
  <r>
    <x v="1"/>
    <x v="15"/>
    <x v="9"/>
    <x v="278"/>
    <x v="15"/>
    <x v="1"/>
    <n v="106"/>
    <x v="48"/>
    <x v="2"/>
  </r>
  <r>
    <x v="1"/>
    <x v="15"/>
    <x v="9"/>
    <x v="281"/>
    <x v="9"/>
    <x v="1"/>
    <n v="110"/>
    <x v="21"/>
    <x v="2"/>
  </r>
  <r>
    <x v="1"/>
    <x v="15"/>
    <x v="9"/>
    <x v="62"/>
    <x v="9"/>
    <x v="2"/>
    <n v="70"/>
    <x v="91"/>
    <x v="2"/>
  </r>
  <r>
    <x v="1"/>
    <x v="15"/>
    <x v="9"/>
    <x v="162"/>
    <x v="12"/>
    <x v="0"/>
    <n v="68"/>
    <x v="0"/>
    <x v="2"/>
  </r>
  <r>
    <x v="1"/>
    <x v="15"/>
    <x v="9"/>
    <x v="259"/>
    <x v="12"/>
    <x v="1"/>
    <n v="101"/>
    <x v="35"/>
    <x v="2"/>
  </r>
  <r>
    <x v="1"/>
    <x v="15"/>
    <x v="9"/>
    <x v="196"/>
    <x v="3"/>
    <x v="1"/>
    <n v="115"/>
    <x v="33"/>
    <x v="2"/>
  </r>
  <r>
    <x v="1"/>
    <x v="15"/>
    <x v="9"/>
    <x v="118"/>
    <x v="4"/>
    <x v="2"/>
    <n v="79"/>
    <x v="119"/>
    <x v="2"/>
  </r>
  <r>
    <x v="1"/>
    <x v="15"/>
    <x v="9"/>
    <x v="197"/>
    <x v="4"/>
    <x v="0"/>
    <n v="89"/>
    <x v="44"/>
    <x v="2"/>
  </r>
  <r>
    <x v="1"/>
    <x v="15"/>
    <x v="9"/>
    <x v="115"/>
    <x v="17"/>
    <x v="1"/>
    <n v="98"/>
    <x v="131"/>
    <x v="2"/>
  </r>
  <r>
    <x v="1"/>
    <x v="15"/>
    <x v="9"/>
    <x v="238"/>
    <x v="13"/>
    <x v="2"/>
    <n v="81"/>
    <x v="88"/>
    <x v="2"/>
  </r>
  <r>
    <x v="1"/>
    <x v="15"/>
    <x v="9"/>
    <x v="174"/>
    <x v="11"/>
    <x v="2"/>
    <n v="92"/>
    <x v="74"/>
    <x v="2"/>
  </r>
  <r>
    <x v="1"/>
    <x v="15"/>
    <x v="9"/>
    <x v="164"/>
    <x v="7"/>
    <x v="4"/>
    <n v="103"/>
    <x v="30"/>
    <x v="2"/>
  </r>
  <r>
    <x v="1"/>
    <x v="15"/>
    <x v="9"/>
    <x v="67"/>
    <x v="7"/>
    <x v="4"/>
    <n v="94"/>
    <x v="25"/>
    <x v="2"/>
  </r>
  <r>
    <x v="1"/>
    <x v="15"/>
    <x v="9"/>
    <x v="124"/>
    <x v="10"/>
    <x v="4"/>
    <n v="83"/>
    <x v="25"/>
    <x v="2"/>
  </r>
  <r>
    <x v="1"/>
    <x v="15"/>
    <x v="9"/>
    <x v="133"/>
    <x v="11"/>
    <x v="4"/>
    <n v="95"/>
    <x v="16"/>
    <x v="2"/>
  </r>
  <r>
    <x v="1"/>
    <x v="16"/>
    <x v="9"/>
    <x v="20"/>
    <x v="14"/>
    <x v="1"/>
    <n v="107"/>
    <x v="33"/>
    <x v="2"/>
  </r>
  <r>
    <x v="1"/>
    <x v="16"/>
    <x v="9"/>
    <x v="199"/>
    <x v="14"/>
    <x v="1"/>
    <n v="116"/>
    <x v="0"/>
    <x v="2"/>
  </r>
  <r>
    <x v="1"/>
    <x v="16"/>
    <x v="9"/>
    <x v="240"/>
    <x v="14"/>
    <x v="0"/>
    <n v="121"/>
    <x v="53"/>
    <x v="2"/>
  </r>
  <r>
    <x v="1"/>
    <x v="16"/>
    <x v="9"/>
    <x v="112"/>
    <x v="1"/>
    <x v="0"/>
    <n v="77"/>
    <x v="42"/>
    <x v="2"/>
  </r>
  <r>
    <x v="1"/>
    <x v="16"/>
    <x v="9"/>
    <x v="190"/>
    <x v="1"/>
    <x v="0"/>
    <n v="80"/>
    <x v="83"/>
    <x v="2"/>
  </r>
  <r>
    <x v="1"/>
    <x v="16"/>
    <x v="9"/>
    <x v="34"/>
    <x v="15"/>
    <x v="2"/>
    <n v="114"/>
    <x v="10"/>
    <x v="2"/>
  </r>
  <r>
    <x v="1"/>
    <x v="16"/>
    <x v="9"/>
    <x v="114"/>
    <x v="15"/>
    <x v="3"/>
    <n v="124"/>
    <x v="25"/>
    <x v="2"/>
  </r>
  <r>
    <x v="1"/>
    <x v="16"/>
    <x v="9"/>
    <x v="278"/>
    <x v="15"/>
    <x v="1"/>
    <n v="94"/>
    <x v="110"/>
    <x v="2"/>
  </r>
  <r>
    <x v="1"/>
    <x v="16"/>
    <x v="9"/>
    <x v="281"/>
    <x v="9"/>
    <x v="1"/>
    <n v="111"/>
    <x v="31"/>
    <x v="2"/>
  </r>
  <r>
    <x v="1"/>
    <x v="16"/>
    <x v="9"/>
    <x v="62"/>
    <x v="9"/>
    <x v="2"/>
    <n v="77"/>
    <x v="123"/>
    <x v="2"/>
  </r>
  <r>
    <x v="1"/>
    <x v="16"/>
    <x v="9"/>
    <x v="162"/>
    <x v="12"/>
    <x v="0"/>
    <n v="75"/>
    <x v="81"/>
    <x v="2"/>
  </r>
  <r>
    <x v="1"/>
    <x v="16"/>
    <x v="9"/>
    <x v="259"/>
    <x v="12"/>
    <x v="1"/>
    <n v="97"/>
    <x v="69"/>
    <x v="2"/>
  </r>
  <r>
    <x v="1"/>
    <x v="16"/>
    <x v="9"/>
    <x v="196"/>
    <x v="3"/>
    <x v="1"/>
    <n v="116"/>
    <x v="54"/>
    <x v="2"/>
  </r>
  <r>
    <x v="1"/>
    <x v="16"/>
    <x v="9"/>
    <x v="118"/>
    <x v="4"/>
    <x v="2"/>
    <n v="80"/>
    <x v="67"/>
    <x v="2"/>
  </r>
  <r>
    <x v="1"/>
    <x v="16"/>
    <x v="9"/>
    <x v="197"/>
    <x v="4"/>
    <x v="0"/>
    <n v="90"/>
    <x v="99"/>
    <x v="2"/>
  </r>
  <r>
    <x v="1"/>
    <x v="16"/>
    <x v="9"/>
    <x v="115"/>
    <x v="17"/>
    <x v="1"/>
    <n v="97"/>
    <x v="32"/>
    <x v="2"/>
  </r>
  <r>
    <x v="1"/>
    <x v="16"/>
    <x v="9"/>
    <x v="238"/>
    <x v="13"/>
    <x v="2"/>
    <n v="84"/>
    <x v="27"/>
    <x v="2"/>
  </r>
  <r>
    <x v="1"/>
    <x v="16"/>
    <x v="9"/>
    <x v="55"/>
    <x v="2"/>
    <x v="2"/>
    <n v="77"/>
    <x v="4"/>
    <x v="2"/>
  </r>
  <r>
    <x v="1"/>
    <x v="16"/>
    <x v="9"/>
    <x v="67"/>
    <x v="7"/>
    <x v="4"/>
    <n v="97"/>
    <x v="25"/>
    <x v="2"/>
  </r>
  <r>
    <x v="1"/>
    <x v="16"/>
    <x v="9"/>
    <x v="124"/>
    <x v="10"/>
    <x v="4"/>
    <n v="84"/>
    <x v="63"/>
    <x v="2"/>
  </r>
  <r>
    <x v="1"/>
    <x v="16"/>
    <x v="9"/>
    <x v="174"/>
    <x v="11"/>
    <x v="4"/>
    <n v="87"/>
    <x v="74"/>
    <x v="2"/>
  </r>
  <r>
    <x v="1"/>
    <x v="16"/>
    <x v="9"/>
    <x v="133"/>
    <x v="11"/>
    <x v="4"/>
    <n v="95"/>
    <x v="16"/>
    <x v="2"/>
  </r>
  <r>
    <x v="1"/>
    <x v="17"/>
    <x v="9"/>
    <x v="240"/>
    <x v="14"/>
    <x v="0"/>
    <n v="123"/>
    <x v="123"/>
    <x v="2"/>
  </r>
  <r>
    <x v="1"/>
    <x v="17"/>
    <x v="9"/>
    <x v="20"/>
    <x v="14"/>
    <x v="1"/>
    <n v="108"/>
    <x v="57"/>
    <x v="2"/>
  </r>
  <r>
    <x v="1"/>
    <x v="17"/>
    <x v="9"/>
    <x v="199"/>
    <x v="14"/>
    <x v="1"/>
    <n v="116"/>
    <x v="94"/>
    <x v="2"/>
  </r>
  <r>
    <x v="1"/>
    <x v="17"/>
    <x v="9"/>
    <x v="273"/>
    <x v="10"/>
    <x v="2"/>
    <n v="72"/>
    <x v="98"/>
    <x v="2"/>
  </r>
  <r>
    <x v="1"/>
    <x v="17"/>
    <x v="9"/>
    <x v="124"/>
    <x v="10"/>
    <x v="1"/>
    <n v="96"/>
    <x v="41"/>
    <x v="2"/>
  </r>
  <r>
    <x v="1"/>
    <x v="17"/>
    <x v="9"/>
    <x v="112"/>
    <x v="1"/>
    <x v="0"/>
    <n v="70"/>
    <x v="86"/>
    <x v="2"/>
  </r>
  <r>
    <x v="1"/>
    <x v="17"/>
    <x v="9"/>
    <x v="190"/>
    <x v="1"/>
    <x v="0"/>
    <n v="86"/>
    <x v="33"/>
    <x v="2"/>
  </r>
  <r>
    <x v="1"/>
    <x v="17"/>
    <x v="9"/>
    <x v="114"/>
    <x v="15"/>
    <x v="3"/>
    <n v="128"/>
    <x v="40"/>
    <x v="2"/>
  </r>
  <r>
    <x v="1"/>
    <x v="17"/>
    <x v="9"/>
    <x v="278"/>
    <x v="15"/>
    <x v="1"/>
    <n v="91"/>
    <x v="12"/>
    <x v="2"/>
  </r>
  <r>
    <x v="1"/>
    <x v="17"/>
    <x v="9"/>
    <x v="34"/>
    <x v="15"/>
    <x v="2"/>
    <n v="104"/>
    <x v="88"/>
    <x v="2"/>
  </r>
  <r>
    <x v="1"/>
    <x v="17"/>
    <x v="9"/>
    <x v="281"/>
    <x v="9"/>
    <x v="1"/>
    <n v="112"/>
    <x v="15"/>
    <x v="2"/>
  </r>
  <r>
    <x v="1"/>
    <x v="17"/>
    <x v="9"/>
    <x v="62"/>
    <x v="9"/>
    <x v="2"/>
    <n v="72"/>
    <x v="11"/>
    <x v="2"/>
  </r>
  <r>
    <x v="1"/>
    <x v="17"/>
    <x v="9"/>
    <x v="259"/>
    <x v="12"/>
    <x v="1"/>
    <n v="106"/>
    <x v="53"/>
    <x v="2"/>
  </r>
  <r>
    <x v="1"/>
    <x v="17"/>
    <x v="9"/>
    <x v="162"/>
    <x v="12"/>
    <x v="0"/>
    <n v="79"/>
    <x v="83"/>
    <x v="2"/>
  </r>
  <r>
    <x v="1"/>
    <x v="17"/>
    <x v="9"/>
    <x v="118"/>
    <x v="4"/>
    <x v="2"/>
    <n v="79"/>
    <x v="8"/>
    <x v="2"/>
  </r>
  <r>
    <x v="1"/>
    <x v="17"/>
    <x v="9"/>
    <x v="197"/>
    <x v="4"/>
    <x v="0"/>
    <n v="77"/>
    <x v="61"/>
    <x v="2"/>
  </r>
  <r>
    <x v="1"/>
    <x v="17"/>
    <x v="9"/>
    <x v="115"/>
    <x v="17"/>
    <x v="1"/>
    <n v="105"/>
    <x v="94"/>
    <x v="2"/>
  </r>
  <r>
    <x v="1"/>
    <x v="17"/>
    <x v="9"/>
    <x v="238"/>
    <x v="13"/>
    <x v="2"/>
    <n v="89"/>
    <x v="62"/>
    <x v="2"/>
  </r>
  <r>
    <x v="1"/>
    <x v="17"/>
    <x v="9"/>
    <x v="67"/>
    <x v="7"/>
    <x v="4"/>
    <n v="94"/>
    <x v="9"/>
    <x v="2"/>
  </r>
  <r>
    <x v="1"/>
    <x v="17"/>
    <x v="9"/>
    <x v="196"/>
    <x v="3"/>
    <x v="4"/>
    <n v="109"/>
    <x v="1"/>
    <x v="2"/>
  </r>
  <r>
    <x v="1"/>
    <x v="17"/>
    <x v="9"/>
    <x v="55"/>
    <x v="2"/>
    <x v="4"/>
    <n v="75"/>
    <x v="77"/>
    <x v="2"/>
  </r>
  <r>
    <x v="1"/>
    <x v="17"/>
    <x v="9"/>
    <x v="133"/>
    <x v="11"/>
    <x v="4"/>
    <n v="95"/>
    <x v="16"/>
    <x v="2"/>
  </r>
  <r>
    <x v="1"/>
    <x v="18"/>
    <x v="9"/>
    <x v="240"/>
    <x v="14"/>
    <x v="0"/>
    <n v="138"/>
    <x v="103"/>
    <x v="2"/>
  </r>
  <r>
    <x v="1"/>
    <x v="18"/>
    <x v="9"/>
    <x v="20"/>
    <x v="14"/>
    <x v="1"/>
    <n v="111"/>
    <x v="53"/>
    <x v="2"/>
  </r>
  <r>
    <x v="1"/>
    <x v="18"/>
    <x v="9"/>
    <x v="199"/>
    <x v="14"/>
    <x v="1"/>
    <n v="102"/>
    <x v="100"/>
    <x v="2"/>
  </r>
  <r>
    <x v="1"/>
    <x v="18"/>
    <x v="9"/>
    <x v="164"/>
    <x v="7"/>
    <x v="2"/>
    <n v="106"/>
    <x v="48"/>
    <x v="2"/>
  </r>
  <r>
    <x v="1"/>
    <x v="18"/>
    <x v="9"/>
    <x v="124"/>
    <x v="10"/>
    <x v="1"/>
    <n v="103"/>
    <x v="2"/>
    <x v="2"/>
  </r>
  <r>
    <x v="1"/>
    <x v="18"/>
    <x v="9"/>
    <x v="190"/>
    <x v="1"/>
    <x v="0"/>
    <n v="85"/>
    <x v="94"/>
    <x v="2"/>
  </r>
  <r>
    <x v="1"/>
    <x v="18"/>
    <x v="9"/>
    <x v="328"/>
    <x v="1"/>
    <x v="0"/>
    <n v="116"/>
    <x v="52"/>
    <x v="2"/>
  </r>
  <r>
    <x v="1"/>
    <x v="18"/>
    <x v="9"/>
    <x v="114"/>
    <x v="15"/>
    <x v="3"/>
    <n v="136"/>
    <x v="163"/>
    <x v="2"/>
  </r>
  <r>
    <x v="1"/>
    <x v="18"/>
    <x v="9"/>
    <x v="278"/>
    <x v="15"/>
    <x v="1"/>
    <n v="88"/>
    <x v="32"/>
    <x v="2"/>
  </r>
  <r>
    <x v="1"/>
    <x v="18"/>
    <x v="9"/>
    <x v="34"/>
    <x v="15"/>
    <x v="2"/>
    <n v="94"/>
    <x v="0"/>
    <x v="2"/>
  </r>
  <r>
    <x v="1"/>
    <x v="18"/>
    <x v="9"/>
    <x v="281"/>
    <x v="9"/>
    <x v="1"/>
    <n v="103"/>
    <x v="32"/>
    <x v="2"/>
  </r>
  <r>
    <x v="1"/>
    <x v="18"/>
    <x v="9"/>
    <x v="62"/>
    <x v="9"/>
    <x v="2"/>
    <n v="66"/>
    <x v="108"/>
    <x v="2"/>
  </r>
  <r>
    <x v="1"/>
    <x v="18"/>
    <x v="9"/>
    <x v="259"/>
    <x v="12"/>
    <x v="1"/>
    <n v="109"/>
    <x v="53"/>
    <x v="2"/>
  </r>
  <r>
    <x v="1"/>
    <x v="18"/>
    <x v="9"/>
    <x v="162"/>
    <x v="12"/>
    <x v="0"/>
    <n v="77"/>
    <x v="28"/>
    <x v="2"/>
  </r>
  <r>
    <x v="1"/>
    <x v="18"/>
    <x v="9"/>
    <x v="118"/>
    <x v="4"/>
    <x v="2"/>
    <n v="79"/>
    <x v="18"/>
    <x v="2"/>
  </r>
  <r>
    <x v="1"/>
    <x v="18"/>
    <x v="9"/>
    <x v="197"/>
    <x v="4"/>
    <x v="0"/>
    <n v="69"/>
    <x v="100"/>
    <x v="2"/>
  </r>
  <r>
    <x v="1"/>
    <x v="18"/>
    <x v="9"/>
    <x v="115"/>
    <x v="17"/>
    <x v="1"/>
    <n v="113"/>
    <x v="36"/>
    <x v="2"/>
  </r>
  <r>
    <x v="1"/>
    <x v="18"/>
    <x v="9"/>
    <x v="238"/>
    <x v="13"/>
    <x v="2"/>
    <n v="97"/>
    <x v="90"/>
    <x v="2"/>
  </r>
  <r>
    <x v="1"/>
    <x v="18"/>
    <x v="9"/>
    <x v="67"/>
    <x v="7"/>
    <x v="4"/>
    <n v="96"/>
    <x v="47"/>
    <x v="2"/>
  </r>
  <r>
    <x v="1"/>
    <x v="18"/>
    <x v="9"/>
    <x v="196"/>
    <x v="3"/>
    <x v="4"/>
    <n v="122"/>
    <x v="130"/>
    <x v="2"/>
  </r>
  <r>
    <x v="1"/>
    <x v="18"/>
    <x v="9"/>
    <x v="55"/>
    <x v="2"/>
    <x v="4"/>
    <n v="76"/>
    <x v="92"/>
    <x v="2"/>
  </r>
  <r>
    <x v="1"/>
    <x v="18"/>
    <x v="9"/>
    <x v="133"/>
    <x v="11"/>
    <x v="4"/>
    <n v="89"/>
    <x v="88"/>
    <x v="2"/>
  </r>
  <r>
    <x v="1"/>
    <x v="19"/>
    <x v="9"/>
    <x v="20"/>
    <x v="14"/>
    <x v="1"/>
    <n v="109"/>
    <x v="72"/>
    <x v="2"/>
  </r>
  <r>
    <x v="1"/>
    <x v="19"/>
    <x v="9"/>
    <x v="199"/>
    <x v="14"/>
    <x v="1"/>
    <n v="110"/>
    <x v="147"/>
    <x v="2"/>
  </r>
  <r>
    <x v="1"/>
    <x v="19"/>
    <x v="9"/>
    <x v="240"/>
    <x v="14"/>
    <x v="0"/>
    <n v="130"/>
    <x v="13"/>
    <x v="2"/>
  </r>
  <r>
    <x v="1"/>
    <x v="19"/>
    <x v="9"/>
    <x v="190"/>
    <x v="1"/>
    <x v="0"/>
    <n v="80"/>
    <x v="17"/>
    <x v="2"/>
  </r>
  <r>
    <x v="1"/>
    <x v="19"/>
    <x v="9"/>
    <x v="328"/>
    <x v="1"/>
    <x v="0"/>
    <n v="107"/>
    <x v="25"/>
    <x v="2"/>
  </r>
  <r>
    <x v="1"/>
    <x v="19"/>
    <x v="9"/>
    <x v="34"/>
    <x v="15"/>
    <x v="2"/>
    <n v="98"/>
    <x v="12"/>
    <x v="2"/>
  </r>
  <r>
    <x v="1"/>
    <x v="19"/>
    <x v="9"/>
    <x v="114"/>
    <x v="15"/>
    <x v="3"/>
    <n v="142"/>
    <x v="168"/>
    <x v="2"/>
  </r>
  <r>
    <x v="1"/>
    <x v="19"/>
    <x v="9"/>
    <x v="278"/>
    <x v="15"/>
    <x v="1"/>
    <n v="87"/>
    <x v="77"/>
    <x v="2"/>
  </r>
  <r>
    <x v="1"/>
    <x v="19"/>
    <x v="9"/>
    <x v="281"/>
    <x v="9"/>
    <x v="1"/>
    <n v="104"/>
    <x v="20"/>
    <x v="2"/>
  </r>
  <r>
    <x v="1"/>
    <x v="19"/>
    <x v="9"/>
    <x v="62"/>
    <x v="9"/>
    <x v="2"/>
    <n v="69"/>
    <x v="51"/>
    <x v="2"/>
  </r>
  <r>
    <x v="1"/>
    <x v="19"/>
    <x v="9"/>
    <x v="162"/>
    <x v="12"/>
    <x v="0"/>
    <n v="83"/>
    <x v="91"/>
    <x v="2"/>
  </r>
  <r>
    <x v="1"/>
    <x v="19"/>
    <x v="9"/>
    <x v="259"/>
    <x v="12"/>
    <x v="1"/>
    <n v="109"/>
    <x v="95"/>
    <x v="2"/>
  </r>
  <r>
    <x v="1"/>
    <x v="19"/>
    <x v="9"/>
    <x v="196"/>
    <x v="3"/>
    <x v="1"/>
    <n v="117"/>
    <x v="8"/>
    <x v="2"/>
  </r>
  <r>
    <x v="1"/>
    <x v="19"/>
    <x v="9"/>
    <x v="118"/>
    <x v="4"/>
    <x v="2"/>
    <n v="76"/>
    <x v="60"/>
    <x v="2"/>
  </r>
  <r>
    <x v="1"/>
    <x v="19"/>
    <x v="9"/>
    <x v="197"/>
    <x v="4"/>
    <x v="0"/>
    <n v="90"/>
    <x v="176"/>
    <x v="2"/>
  </r>
  <r>
    <x v="1"/>
    <x v="19"/>
    <x v="9"/>
    <x v="115"/>
    <x v="17"/>
    <x v="1"/>
    <n v="105"/>
    <x v="69"/>
    <x v="2"/>
  </r>
  <r>
    <x v="1"/>
    <x v="19"/>
    <x v="9"/>
    <x v="238"/>
    <x v="13"/>
    <x v="2"/>
    <n v="99"/>
    <x v="94"/>
    <x v="2"/>
  </r>
  <r>
    <x v="1"/>
    <x v="19"/>
    <x v="9"/>
    <x v="174"/>
    <x v="11"/>
    <x v="2"/>
    <n v="88"/>
    <x v="9"/>
    <x v="2"/>
  </r>
  <r>
    <x v="1"/>
    <x v="19"/>
    <x v="9"/>
    <x v="164"/>
    <x v="7"/>
    <x v="4"/>
    <n v="106"/>
    <x v="16"/>
    <x v="2"/>
  </r>
  <r>
    <x v="1"/>
    <x v="19"/>
    <x v="9"/>
    <x v="67"/>
    <x v="7"/>
    <x v="4"/>
    <n v="96"/>
    <x v="16"/>
    <x v="2"/>
  </r>
  <r>
    <x v="1"/>
    <x v="19"/>
    <x v="9"/>
    <x v="124"/>
    <x v="10"/>
    <x v="4"/>
    <n v="103"/>
    <x v="16"/>
    <x v="2"/>
  </r>
  <r>
    <x v="1"/>
    <x v="19"/>
    <x v="9"/>
    <x v="133"/>
    <x v="11"/>
    <x v="4"/>
    <n v="86"/>
    <x v="94"/>
    <x v="2"/>
  </r>
  <r>
    <x v="1"/>
    <x v="20"/>
    <x v="9"/>
    <x v="20"/>
    <x v="14"/>
    <x v="1"/>
    <n v="99"/>
    <x v="6"/>
    <x v="2"/>
  </r>
  <r>
    <x v="1"/>
    <x v="20"/>
    <x v="9"/>
    <x v="199"/>
    <x v="14"/>
    <x v="1"/>
    <n v="105"/>
    <x v="8"/>
    <x v="2"/>
  </r>
  <r>
    <x v="1"/>
    <x v="20"/>
    <x v="9"/>
    <x v="240"/>
    <x v="14"/>
    <x v="0"/>
    <n v="122"/>
    <x v="69"/>
    <x v="2"/>
  </r>
  <r>
    <x v="1"/>
    <x v="20"/>
    <x v="9"/>
    <x v="164"/>
    <x v="7"/>
    <x v="2"/>
    <n v="102"/>
    <x v="49"/>
    <x v="2"/>
  </r>
  <r>
    <x v="1"/>
    <x v="20"/>
    <x v="9"/>
    <x v="190"/>
    <x v="1"/>
    <x v="0"/>
    <n v="85"/>
    <x v="53"/>
    <x v="2"/>
  </r>
  <r>
    <x v="1"/>
    <x v="20"/>
    <x v="9"/>
    <x v="328"/>
    <x v="1"/>
    <x v="0"/>
    <n v="109"/>
    <x v="21"/>
    <x v="2"/>
  </r>
  <r>
    <x v="1"/>
    <x v="20"/>
    <x v="9"/>
    <x v="114"/>
    <x v="15"/>
    <x v="3"/>
    <n v="135"/>
    <x v="37"/>
    <x v="2"/>
  </r>
  <r>
    <x v="1"/>
    <x v="20"/>
    <x v="9"/>
    <x v="278"/>
    <x v="15"/>
    <x v="1"/>
    <n v="87"/>
    <x v="48"/>
    <x v="2"/>
  </r>
  <r>
    <x v="1"/>
    <x v="20"/>
    <x v="9"/>
    <x v="34"/>
    <x v="15"/>
    <x v="2"/>
    <n v="101"/>
    <x v="32"/>
    <x v="2"/>
  </r>
  <r>
    <x v="1"/>
    <x v="20"/>
    <x v="9"/>
    <x v="62"/>
    <x v="9"/>
    <x v="2"/>
    <n v="72"/>
    <x v="94"/>
    <x v="2"/>
  </r>
  <r>
    <x v="1"/>
    <x v="20"/>
    <x v="9"/>
    <x v="281"/>
    <x v="9"/>
    <x v="1"/>
    <n v="115"/>
    <x v="5"/>
    <x v="2"/>
  </r>
  <r>
    <x v="1"/>
    <x v="20"/>
    <x v="9"/>
    <x v="259"/>
    <x v="12"/>
    <x v="1"/>
    <n v="110"/>
    <x v="12"/>
    <x v="2"/>
  </r>
  <r>
    <x v="1"/>
    <x v="20"/>
    <x v="9"/>
    <x v="196"/>
    <x v="3"/>
    <x v="1"/>
    <n v="117"/>
    <x v="33"/>
    <x v="2"/>
  </r>
  <r>
    <x v="1"/>
    <x v="20"/>
    <x v="9"/>
    <x v="118"/>
    <x v="4"/>
    <x v="2"/>
    <n v="73"/>
    <x v="65"/>
    <x v="2"/>
  </r>
  <r>
    <x v="1"/>
    <x v="20"/>
    <x v="9"/>
    <x v="197"/>
    <x v="4"/>
    <x v="0"/>
    <n v="97"/>
    <x v="67"/>
    <x v="2"/>
  </r>
  <r>
    <x v="1"/>
    <x v="20"/>
    <x v="9"/>
    <x v="115"/>
    <x v="17"/>
    <x v="1"/>
    <n v="96"/>
    <x v="57"/>
    <x v="2"/>
  </r>
  <r>
    <x v="1"/>
    <x v="20"/>
    <x v="9"/>
    <x v="238"/>
    <x v="13"/>
    <x v="2"/>
    <n v="103"/>
    <x v="42"/>
    <x v="2"/>
  </r>
  <r>
    <x v="1"/>
    <x v="20"/>
    <x v="9"/>
    <x v="133"/>
    <x v="11"/>
    <x v="0"/>
    <n v="80"/>
    <x v="17"/>
    <x v="2"/>
  </r>
  <r>
    <x v="1"/>
    <x v="20"/>
    <x v="9"/>
    <x v="67"/>
    <x v="7"/>
    <x v="4"/>
    <n v="91"/>
    <x v="64"/>
    <x v="2"/>
  </r>
  <r>
    <x v="1"/>
    <x v="20"/>
    <x v="9"/>
    <x v="124"/>
    <x v="10"/>
    <x v="4"/>
    <n v="100"/>
    <x v="11"/>
    <x v="2"/>
  </r>
  <r>
    <x v="1"/>
    <x v="20"/>
    <x v="9"/>
    <x v="162"/>
    <x v="12"/>
    <x v="4"/>
    <n v="90"/>
    <x v="10"/>
    <x v="2"/>
  </r>
  <r>
    <x v="1"/>
    <x v="20"/>
    <x v="9"/>
    <x v="174"/>
    <x v="11"/>
    <x v="4"/>
    <n v="88"/>
    <x v="74"/>
    <x v="2"/>
  </r>
  <r>
    <x v="1"/>
    <x v="21"/>
    <x v="9"/>
    <x v="199"/>
    <x v="14"/>
    <x v="1"/>
    <n v="113"/>
    <x v="99"/>
    <x v="2"/>
  </r>
  <r>
    <x v="1"/>
    <x v="21"/>
    <x v="9"/>
    <x v="20"/>
    <x v="14"/>
    <x v="1"/>
    <n v="104"/>
    <x v="99"/>
    <x v="2"/>
  </r>
  <r>
    <x v="1"/>
    <x v="21"/>
    <x v="9"/>
    <x v="240"/>
    <x v="14"/>
    <x v="0"/>
    <n v="127"/>
    <x v="75"/>
    <x v="2"/>
  </r>
  <r>
    <x v="1"/>
    <x v="21"/>
    <x v="9"/>
    <x v="164"/>
    <x v="7"/>
    <x v="2"/>
    <n v="104"/>
    <x v="17"/>
    <x v="2"/>
  </r>
  <r>
    <x v="1"/>
    <x v="21"/>
    <x v="9"/>
    <x v="190"/>
    <x v="1"/>
    <x v="0"/>
    <n v="82"/>
    <x v="6"/>
    <x v="2"/>
  </r>
  <r>
    <x v="1"/>
    <x v="21"/>
    <x v="9"/>
    <x v="328"/>
    <x v="1"/>
    <x v="0"/>
    <n v="109"/>
    <x v="12"/>
    <x v="2"/>
  </r>
  <r>
    <x v="1"/>
    <x v="21"/>
    <x v="9"/>
    <x v="114"/>
    <x v="15"/>
    <x v="3"/>
    <n v="148"/>
    <x v="106"/>
    <x v="2"/>
  </r>
  <r>
    <x v="1"/>
    <x v="21"/>
    <x v="9"/>
    <x v="278"/>
    <x v="15"/>
    <x v="1"/>
    <n v="101"/>
    <x v="20"/>
    <x v="2"/>
  </r>
  <r>
    <x v="1"/>
    <x v="21"/>
    <x v="9"/>
    <x v="34"/>
    <x v="15"/>
    <x v="2"/>
    <n v="96"/>
    <x v="52"/>
    <x v="2"/>
  </r>
  <r>
    <x v="1"/>
    <x v="21"/>
    <x v="9"/>
    <x v="281"/>
    <x v="9"/>
    <x v="1"/>
    <n v="119"/>
    <x v="27"/>
    <x v="2"/>
  </r>
  <r>
    <x v="1"/>
    <x v="21"/>
    <x v="9"/>
    <x v="162"/>
    <x v="12"/>
    <x v="0"/>
    <n v="82"/>
    <x v="83"/>
    <x v="2"/>
  </r>
  <r>
    <x v="1"/>
    <x v="21"/>
    <x v="9"/>
    <x v="259"/>
    <x v="12"/>
    <x v="1"/>
    <n v="119"/>
    <x v="134"/>
    <x v="2"/>
  </r>
  <r>
    <x v="1"/>
    <x v="21"/>
    <x v="9"/>
    <x v="196"/>
    <x v="3"/>
    <x v="1"/>
    <n v="114"/>
    <x v="30"/>
    <x v="2"/>
  </r>
  <r>
    <x v="1"/>
    <x v="21"/>
    <x v="9"/>
    <x v="118"/>
    <x v="4"/>
    <x v="2"/>
    <n v="76"/>
    <x v="22"/>
    <x v="2"/>
  </r>
  <r>
    <x v="1"/>
    <x v="21"/>
    <x v="9"/>
    <x v="197"/>
    <x v="4"/>
    <x v="0"/>
    <n v="107"/>
    <x v="129"/>
    <x v="2"/>
  </r>
  <r>
    <x v="1"/>
    <x v="21"/>
    <x v="9"/>
    <x v="115"/>
    <x v="17"/>
    <x v="1"/>
    <n v="102"/>
    <x v="89"/>
    <x v="2"/>
  </r>
  <r>
    <x v="1"/>
    <x v="21"/>
    <x v="9"/>
    <x v="322"/>
    <x v="17"/>
    <x v="2"/>
    <n v="103"/>
    <x v="7"/>
    <x v="2"/>
  </r>
  <r>
    <x v="1"/>
    <x v="21"/>
    <x v="9"/>
    <x v="238"/>
    <x v="13"/>
    <x v="2"/>
    <n v="90"/>
    <x v="88"/>
    <x v="2"/>
  </r>
  <r>
    <x v="1"/>
    <x v="21"/>
    <x v="9"/>
    <x v="67"/>
    <x v="7"/>
    <x v="4"/>
    <n v="91"/>
    <x v="25"/>
    <x v="2"/>
  </r>
  <r>
    <x v="1"/>
    <x v="21"/>
    <x v="9"/>
    <x v="62"/>
    <x v="9"/>
    <x v="4"/>
    <n v="72"/>
    <x v="16"/>
    <x v="2"/>
  </r>
  <r>
    <x v="1"/>
    <x v="21"/>
    <x v="9"/>
    <x v="329"/>
    <x v="12"/>
    <x v="4"/>
    <n v="70"/>
    <x v="10"/>
    <x v="2"/>
  </r>
  <r>
    <x v="1"/>
    <x v="21"/>
    <x v="9"/>
    <x v="133"/>
    <x v="11"/>
    <x v="4"/>
    <n v="81"/>
    <x v="102"/>
    <x v="2"/>
  </r>
  <r>
    <x v="1"/>
    <x v="22"/>
    <x v="9"/>
    <x v="199"/>
    <x v="14"/>
    <x v="1"/>
    <n v="0"/>
    <x v="57"/>
    <x v="2"/>
  </r>
  <r>
    <x v="1"/>
    <x v="22"/>
    <x v="9"/>
    <x v="20"/>
    <x v="14"/>
    <x v="1"/>
    <n v="0"/>
    <x v="65"/>
    <x v="2"/>
  </r>
  <r>
    <x v="1"/>
    <x v="22"/>
    <x v="9"/>
    <x v="240"/>
    <x v="14"/>
    <x v="0"/>
    <n v="0"/>
    <x v="89"/>
    <x v="2"/>
  </r>
  <r>
    <x v="1"/>
    <x v="22"/>
    <x v="9"/>
    <x v="164"/>
    <x v="7"/>
    <x v="2"/>
    <n v="0"/>
    <x v="102"/>
    <x v="2"/>
  </r>
  <r>
    <x v="1"/>
    <x v="22"/>
    <x v="9"/>
    <x v="190"/>
    <x v="1"/>
    <x v="0"/>
    <n v="0"/>
    <x v="77"/>
    <x v="2"/>
  </r>
  <r>
    <x v="1"/>
    <x v="22"/>
    <x v="9"/>
    <x v="328"/>
    <x v="1"/>
    <x v="0"/>
    <n v="0"/>
    <x v="35"/>
    <x v="2"/>
  </r>
  <r>
    <x v="1"/>
    <x v="22"/>
    <x v="9"/>
    <x v="114"/>
    <x v="15"/>
    <x v="3"/>
    <n v="0"/>
    <x v="115"/>
    <x v="2"/>
  </r>
  <r>
    <x v="1"/>
    <x v="22"/>
    <x v="9"/>
    <x v="278"/>
    <x v="15"/>
    <x v="1"/>
    <n v="0"/>
    <x v="76"/>
    <x v="2"/>
  </r>
  <r>
    <x v="1"/>
    <x v="22"/>
    <x v="9"/>
    <x v="34"/>
    <x v="15"/>
    <x v="2"/>
    <n v="0"/>
    <x v="2"/>
    <x v="2"/>
  </r>
  <r>
    <x v="1"/>
    <x v="22"/>
    <x v="9"/>
    <x v="281"/>
    <x v="9"/>
    <x v="1"/>
    <n v="0"/>
    <x v="123"/>
    <x v="2"/>
  </r>
  <r>
    <x v="1"/>
    <x v="22"/>
    <x v="9"/>
    <x v="329"/>
    <x v="12"/>
    <x v="0"/>
    <n v="0"/>
    <x v="57"/>
    <x v="2"/>
  </r>
  <r>
    <x v="1"/>
    <x v="22"/>
    <x v="9"/>
    <x v="259"/>
    <x v="12"/>
    <x v="1"/>
    <n v="0"/>
    <x v="64"/>
    <x v="2"/>
  </r>
  <r>
    <x v="1"/>
    <x v="22"/>
    <x v="9"/>
    <x v="162"/>
    <x v="12"/>
    <x v="0"/>
    <n v="0"/>
    <x v="6"/>
    <x v="2"/>
  </r>
  <r>
    <x v="1"/>
    <x v="22"/>
    <x v="9"/>
    <x v="196"/>
    <x v="3"/>
    <x v="1"/>
    <n v="0"/>
    <x v="92"/>
    <x v="2"/>
  </r>
  <r>
    <x v="1"/>
    <x v="22"/>
    <x v="9"/>
    <x v="118"/>
    <x v="4"/>
    <x v="2"/>
    <n v="0"/>
    <x v="59"/>
    <x v="2"/>
  </r>
  <r>
    <x v="1"/>
    <x v="22"/>
    <x v="9"/>
    <x v="115"/>
    <x v="17"/>
    <x v="1"/>
    <n v="0"/>
    <x v="41"/>
    <x v="2"/>
  </r>
  <r>
    <x v="1"/>
    <x v="22"/>
    <x v="9"/>
    <x v="322"/>
    <x v="17"/>
    <x v="2"/>
    <n v="0"/>
    <x v="49"/>
    <x v="2"/>
  </r>
  <r>
    <x v="1"/>
    <x v="22"/>
    <x v="9"/>
    <x v="238"/>
    <x v="13"/>
    <x v="2"/>
    <n v="0"/>
    <x v="21"/>
    <x v="2"/>
  </r>
  <r>
    <x v="1"/>
    <x v="22"/>
    <x v="9"/>
    <x v="67"/>
    <x v="7"/>
    <x v="4"/>
    <n v="0"/>
    <x v="77"/>
    <x v="2"/>
  </r>
  <r>
    <x v="1"/>
    <x v="22"/>
    <x v="9"/>
    <x v="218"/>
    <x v="13"/>
    <x v="4"/>
    <n v="0"/>
    <x v="51"/>
    <x v="2"/>
  </r>
  <r>
    <x v="1"/>
    <x v="22"/>
    <x v="9"/>
    <x v="142"/>
    <x v="5"/>
    <x v="4"/>
    <n v="0"/>
    <x v="51"/>
    <x v="2"/>
  </r>
  <r>
    <x v="1"/>
    <x v="22"/>
    <x v="9"/>
    <x v="133"/>
    <x v="11"/>
    <x v="4"/>
    <n v="0"/>
    <x v="91"/>
    <x v="2"/>
  </r>
  <r>
    <x v="1"/>
    <x v="0"/>
    <x v="10"/>
    <x v="244"/>
    <x v="6"/>
    <x v="2"/>
    <n v="71"/>
    <x v="67"/>
    <x v="6"/>
  </r>
  <r>
    <x v="1"/>
    <x v="0"/>
    <x v="10"/>
    <x v="221"/>
    <x v="6"/>
    <x v="1"/>
    <n v="94"/>
    <x v="23"/>
    <x v="6"/>
  </r>
  <r>
    <x v="1"/>
    <x v="0"/>
    <x v="10"/>
    <x v="87"/>
    <x v="14"/>
    <x v="0"/>
    <n v="96"/>
    <x v="11"/>
    <x v="6"/>
  </r>
  <r>
    <x v="1"/>
    <x v="0"/>
    <x v="10"/>
    <x v="225"/>
    <x v="15"/>
    <x v="1"/>
    <n v="99"/>
    <x v="25"/>
    <x v="6"/>
  </r>
  <r>
    <x v="1"/>
    <x v="0"/>
    <x v="10"/>
    <x v="293"/>
    <x v="9"/>
    <x v="1"/>
    <n v="91"/>
    <x v="49"/>
    <x v="6"/>
  </r>
  <r>
    <x v="1"/>
    <x v="0"/>
    <x v="10"/>
    <x v="330"/>
    <x v="3"/>
    <x v="0"/>
    <n v="67"/>
    <x v="82"/>
    <x v="6"/>
  </r>
  <r>
    <x v="1"/>
    <x v="0"/>
    <x v="10"/>
    <x v="294"/>
    <x v="3"/>
    <x v="0"/>
    <n v="87"/>
    <x v="114"/>
    <x v="6"/>
  </r>
  <r>
    <x v="1"/>
    <x v="0"/>
    <x v="10"/>
    <x v="196"/>
    <x v="3"/>
    <x v="1"/>
    <n v="112"/>
    <x v="61"/>
    <x v="6"/>
  </r>
  <r>
    <x v="1"/>
    <x v="0"/>
    <x v="10"/>
    <x v="134"/>
    <x v="3"/>
    <x v="2"/>
    <n v="104"/>
    <x v="115"/>
    <x v="6"/>
  </r>
  <r>
    <x v="1"/>
    <x v="0"/>
    <x v="10"/>
    <x v="150"/>
    <x v="0"/>
    <x v="0"/>
    <n v="71"/>
    <x v="41"/>
    <x v="6"/>
  </r>
  <r>
    <x v="1"/>
    <x v="0"/>
    <x v="10"/>
    <x v="70"/>
    <x v="0"/>
    <x v="1"/>
    <n v="124"/>
    <x v="168"/>
    <x v="6"/>
  </r>
  <r>
    <x v="1"/>
    <x v="0"/>
    <x v="10"/>
    <x v="230"/>
    <x v="4"/>
    <x v="2"/>
    <n v="73"/>
    <x v="92"/>
    <x v="6"/>
  </r>
  <r>
    <x v="1"/>
    <x v="0"/>
    <x v="10"/>
    <x v="83"/>
    <x v="4"/>
    <x v="2"/>
    <n v="76"/>
    <x v="50"/>
    <x v="6"/>
  </r>
  <r>
    <x v="1"/>
    <x v="0"/>
    <x v="10"/>
    <x v="223"/>
    <x v="17"/>
    <x v="2"/>
    <n v="92"/>
    <x v="24"/>
    <x v="6"/>
  </r>
  <r>
    <x v="1"/>
    <x v="0"/>
    <x v="10"/>
    <x v="279"/>
    <x v="2"/>
    <x v="3"/>
    <n v="96"/>
    <x v="68"/>
    <x v="6"/>
  </r>
  <r>
    <x v="1"/>
    <x v="0"/>
    <x v="10"/>
    <x v="253"/>
    <x v="2"/>
    <x v="1"/>
    <n v="95"/>
    <x v="52"/>
    <x v="6"/>
  </r>
  <r>
    <x v="1"/>
    <x v="0"/>
    <x v="10"/>
    <x v="110"/>
    <x v="2"/>
    <x v="0"/>
    <n v="85"/>
    <x v="1"/>
    <x v="6"/>
  </r>
  <r>
    <x v="1"/>
    <x v="0"/>
    <x v="10"/>
    <x v="24"/>
    <x v="11"/>
    <x v="1"/>
    <n v="110"/>
    <x v="40"/>
    <x v="6"/>
  </r>
  <r>
    <x v="1"/>
    <x v="0"/>
    <x v="10"/>
    <x v="248"/>
    <x v="6"/>
    <x v="4"/>
    <n v="92"/>
    <x v="16"/>
    <x v="6"/>
  </r>
  <r>
    <x v="1"/>
    <x v="0"/>
    <x v="10"/>
    <x v="277"/>
    <x v="0"/>
    <x v="4"/>
    <n v="67"/>
    <x v="102"/>
    <x v="6"/>
  </r>
  <r>
    <x v="1"/>
    <x v="0"/>
    <x v="10"/>
    <x v="5"/>
    <x v="13"/>
    <x v="4"/>
    <n v="87"/>
    <x v="16"/>
    <x v="6"/>
  </r>
  <r>
    <x v="1"/>
    <x v="0"/>
    <x v="10"/>
    <x v="147"/>
    <x v="5"/>
    <x v="4"/>
    <n v="65"/>
    <x v="105"/>
    <x v="6"/>
  </r>
  <r>
    <x v="1"/>
    <x v="1"/>
    <x v="10"/>
    <x v="244"/>
    <x v="6"/>
    <x v="2"/>
    <n v="66"/>
    <x v="58"/>
    <x v="6"/>
  </r>
  <r>
    <x v="1"/>
    <x v="1"/>
    <x v="10"/>
    <x v="248"/>
    <x v="6"/>
    <x v="0"/>
    <n v="96"/>
    <x v="32"/>
    <x v="6"/>
  </r>
  <r>
    <x v="1"/>
    <x v="1"/>
    <x v="10"/>
    <x v="221"/>
    <x v="6"/>
    <x v="1"/>
    <n v="77"/>
    <x v="128"/>
    <x v="6"/>
  </r>
  <r>
    <x v="1"/>
    <x v="1"/>
    <x v="10"/>
    <x v="331"/>
    <x v="6"/>
    <x v="2"/>
    <n v="86"/>
    <x v="96"/>
    <x v="6"/>
  </r>
  <r>
    <x v="1"/>
    <x v="1"/>
    <x v="10"/>
    <x v="87"/>
    <x v="14"/>
    <x v="0"/>
    <n v="87"/>
    <x v="98"/>
    <x v="6"/>
  </r>
  <r>
    <x v="1"/>
    <x v="1"/>
    <x v="10"/>
    <x v="225"/>
    <x v="15"/>
    <x v="1"/>
    <n v="99"/>
    <x v="99"/>
    <x v="6"/>
  </r>
  <r>
    <x v="1"/>
    <x v="1"/>
    <x v="10"/>
    <x v="293"/>
    <x v="9"/>
    <x v="1"/>
    <n v="96"/>
    <x v="56"/>
    <x v="6"/>
  </r>
  <r>
    <x v="1"/>
    <x v="1"/>
    <x v="10"/>
    <x v="134"/>
    <x v="3"/>
    <x v="2"/>
    <n v="109"/>
    <x v="56"/>
    <x v="6"/>
  </r>
  <r>
    <x v="1"/>
    <x v="1"/>
    <x v="10"/>
    <x v="294"/>
    <x v="3"/>
    <x v="0"/>
    <n v="92"/>
    <x v="67"/>
    <x v="6"/>
  </r>
  <r>
    <x v="1"/>
    <x v="1"/>
    <x v="10"/>
    <x v="196"/>
    <x v="3"/>
    <x v="1"/>
    <n v="104"/>
    <x v="51"/>
    <x v="6"/>
  </r>
  <r>
    <x v="1"/>
    <x v="1"/>
    <x v="10"/>
    <x v="150"/>
    <x v="0"/>
    <x v="0"/>
    <n v="69"/>
    <x v="61"/>
    <x v="6"/>
  </r>
  <r>
    <x v="1"/>
    <x v="1"/>
    <x v="10"/>
    <x v="70"/>
    <x v="0"/>
    <x v="1"/>
    <n v="130"/>
    <x v="131"/>
    <x v="6"/>
  </r>
  <r>
    <x v="1"/>
    <x v="1"/>
    <x v="10"/>
    <x v="230"/>
    <x v="4"/>
    <x v="2"/>
    <n v="65"/>
    <x v="70"/>
    <x v="6"/>
  </r>
  <r>
    <x v="1"/>
    <x v="1"/>
    <x v="10"/>
    <x v="223"/>
    <x v="17"/>
    <x v="2"/>
    <n v="90"/>
    <x v="17"/>
    <x v="6"/>
  </r>
  <r>
    <x v="1"/>
    <x v="1"/>
    <x v="10"/>
    <x v="279"/>
    <x v="2"/>
    <x v="3"/>
    <n v="97"/>
    <x v="63"/>
    <x v="6"/>
  </r>
  <r>
    <x v="1"/>
    <x v="1"/>
    <x v="10"/>
    <x v="253"/>
    <x v="2"/>
    <x v="1"/>
    <n v="96"/>
    <x v="10"/>
    <x v="6"/>
  </r>
  <r>
    <x v="1"/>
    <x v="1"/>
    <x v="10"/>
    <x v="110"/>
    <x v="2"/>
    <x v="0"/>
    <n v="74"/>
    <x v="97"/>
    <x v="6"/>
  </r>
  <r>
    <x v="1"/>
    <x v="1"/>
    <x v="10"/>
    <x v="24"/>
    <x v="11"/>
    <x v="1"/>
    <n v="107"/>
    <x v="19"/>
    <x v="6"/>
  </r>
  <r>
    <x v="1"/>
    <x v="1"/>
    <x v="10"/>
    <x v="208"/>
    <x v="3"/>
    <x v="4"/>
    <n v="96"/>
    <x v="131"/>
    <x v="6"/>
  </r>
  <r>
    <x v="1"/>
    <x v="1"/>
    <x v="10"/>
    <x v="277"/>
    <x v="0"/>
    <x v="4"/>
    <n v="67"/>
    <x v="74"/>
    <x v="6"/>
  </r>
  <r>
    <x v="1"/>
    <x v="1"/>
    <x v="10"/>
    <x v="83"/>
    <x v="4"/>
    <x v="4"/>
    <n v="81"/>
    <x v="10"/>
    <x v="6"/>
  </r>
  <r>
    <x v="1"/>
    <x v="1"/>
    <x v="10"/>
    <x v="5"/>
    <x v="13"/>
    <x v="4"/>
    <n v="83"/>
    <x v="16"/>
    <x v="6"/>
  </r>
  <r>
    <x v="1"/>
    <x v="2"/>
    <x v="10"/>
    <x v="331"/>
    <x v="6"/>
    <x v="2"/>
    <n v="84"/>
    <x v="91"/>
    <x v="6"/>
  </r>
  <r>
    <x v="1"/>
    <x v="2"/>
    <x v="10"/>
    <x v="248"/>
    <x v="6"/>
    <x v="0"/>
    <n v="98"/>
    <x v="8"/>
    <x v="6"/>
  </r>
  <r>
    <x v="1"/>
    <x v="2"/>
    <x v="10"/>
    <x v="87"/>
    <x v="14"/>
    <x v="0"/>
    <n v="93"/>
    <x v="81"/>
    <x v="6"/>
  </r>
  <r>
    <x v="1"/>
    <x v="2"/>
    <x v="10"/>
    <x v="225"/>
    <x v="15"/>
    <x v="1"/>
    <n v="100"/>
    <x v="40"/>
    <x v="6"/>
  </r>
  <r>
    <x v="1"/>
    <x v="2"/>
    <x v="10"/>
    <x v="293"/>
    <x v="9"/>
    <x v="1"/>
    <n v="95"/>
    <x v="52"/>
    <x v="6"/>
  </r>
  <r>
    <x v="1"/>
    <x v="2"/>
    <x v="10"/>
    <x v="134"/>
    <x v="3"/>
    <x v="2"/>
    <n v="109"/>
    <x v="63"/>
    <x v="6"/>
  </r>
  <r>
    <x v="1"/>
    <x v="2"/>
    <x v="10"/>
    <x v="294"/>
    <x v="3"/>
    <x v="0"/>
    <n v="94"/>
    <x v="33"/>
    <x v="6"/>
  </r>
  <r>
    <x v="1"/>
    <x v="2"/>
    <x v="10"/>
    <x v="196"/>
    <x v="3"/>
    <x v="1"/>
    <n v="109"/>
    <x v="95"/>
    <x v="6"/>
  </r>
  <r>
    <x v="1"/>
    <x v="2"/>
    <x v="10"/>
    <x v="208"/>
    <x v="3"/>
    <x v="1"/>
    <n v="95"/>
    <x v="33"/>
    <x v="6"/>
  </r>
  <r>
    <x v="1"/>
    <x v="2"/>
    <x v="10"/>
    <x v="70"/>
    <x v="0"/>
    <x v="1"/>
    <n v="136"/>
    <x v="59"/>
    <x v="6"/>
  </r>
  <r>
    <x v="1"/>
    <x v="2"/>
    <x v="10"/>
    <x v="94"/>
    <x v="0"/>
    <x v="2"/>
    <n v="54"/>
    <x v="120"/>
    <x v="6"/>
  </r>
  <r>
    <x v="1"/>
    <x v="2"/>
    <x v="10"/>
    <x v="83"/>
    <x v="4"/>
    <x v="2"/>
    <n v="77"/>
    <x v="77"/>
    <x v="6"/>
  </r>
  <r>
    <x v="1"/>
    <x v="2"/>
    <x v="10"/>
    <x v="223"/>
    <x v="17"/>
    <x v="2"/>
    <n v="91"/>
    <x v="3"/>
    <x v="6"/>
  </r>
  <r>
    <x v="1"/>
    <x v="2"/>
    <x v="10"/>
    <x v="253"/>
    <x v="2"/>
    <x v="1"/>
    <n v="98"/>
    <x v="12"/>
    <x v="6"/>
  </r>
  <r>
    <x v="1"/>
    <x v="2"/>
    <x v="10"/>
    <x v="279"/>
    <x v="2"/>
    <x v="3"/>
    <n v="101"/>
    <x v="65"/>
    <x v="6"/>
  </r>
  <r>
    <x v="1"/>
    <x v="2"/>
    <x v="10"/>
    <x v="147"/>
    <x v="5"/>
    <x v="0"/>
    <n v="64"/>
    <x v="28"/>
    <x v="6"/>
  </r>
  <r>
    <x v="1"/>
    <x v="2"/>
    <x v="10"/>
    <x v="24"/>
    <x v="11"/>
    <x v="1"/>
    <n v="108"/>
    <x v="62"/>
    <x v="6"/>
  </r>
  <r>
    <x v="1"/>
    <x v="2"/>
    <x v="10"/>
    <x v="332"/>
    <x v="11"/>
    <x v="0"/>
    <n v="74"/>
    <x v="104"/>
    <x v="6"/>
  </r>
  <r>
    <x v="1"/>
    <x v="2"/>
    <x v="10"/>
    <x v="221"/>
    <x v="6"/>
    <x v="4"/>
    <n v="72"/>
    <x v="11"/>
    <x v="6"/>
  </r>
  <r>
    <x v="1"/>
    <x v="2"/>
    <x v="10"/>
    <x v="150"/>
    <x v="0"/>
    <x v="4"/>
    <n v="76"/>
    <x v="16"/>
    <x v="6"/>
  </r>
  <r>
    <x v="1"/>
    <x v="2"/>
    <x v="10"/>
    <x v="277"/>
    <x v="0"/>
    <x v="4"/>
    <n v="75"/>
    <x v="2"/>
    <x v="6"/>
  </r>
  <r>
    <x v="1"/>
    <x v="2"/>
    <x v="10"/>
    <x v="5"/>
    <x v="13"/>
    <x v="4"/>
    <n v="88"/>
    <x v="16"/>
    <x v="6"/>
  </r>
  <r>
    <x v="1"/>
    <x v="3"/>
    <x v="10"/>
    <x v="248"/>
    <x v="6"/>
    <x v="0"/>
    <n v="109"/>
    <x v="113"/>
    <x v="6"/>
  </r>
  <r>
    <x v="1"/>
    <x v="3"/>
    <x v="10"/>
    <x v="221"/>
    <x v="6"/>
    <x v="1"/>
    <n v="55"/>
    <x v="34"/>
    <x v="6"/>
  </r>
  <r>
    <x v="1"/>
    <x v="3"/>
    <x v="10"/>
    <x v="87"/>
    <x v="14"/>
    <x v="0"/>
    <n v="98"/>
    <x v="76"/>
    <x v="6"/>
  </r>
  <r>
    <x v="1"/>
    <x v="3"/>
    <x v="10"/>
    <x v="333"/>
    <x v="1"/>
    <x v="2"/>
    <n v="96"/>
    <x v="69"/>
    <x v="6"/>
  </r>
  <r>
    <x v="1"/>
    <x v="3"/>
    <x v="10"/>
    <x v="225"/>
    <x v="15"/>
    <x v="1"/>
    <n v="100"/>
    <x v="10"/>
    <x v="6"/>
  </r>
  <r>
    <x v="1"/>
    <x v="3"/>
    <x v="10"/>
    <x v="134"/>
    <x v="3"/>
    <x v="2"/>
    <n v="106"/>
    <x v="55"/>
    <x v="6"/>
  </r>
  <r>
    <x v="1"/>
    <x v="3"/>
    <x v="10"/>
    <x v="294"/>
    <x v="3"/>
    <x v="0"/>
    <n v="94"/>
    <x v="51"/>
    <x v="6"/>
  </r>
  <r>
    <x v="1"/>
    <x v="3"/>
    <x v="10"/>
    <x v="196"/>
    <x v="3"/>
    <x v="1"/>
    <n v="109"/>
    <x v="16"/>
    <x v="6"/>
  </r>
  <r>
    <x v="1"/>
    <x v="3"/>
    <x v="10"/>
    <x v="208"/>
    <x v="3"/>
    <x v="1"/>
    <n v="103"/>
    <x v="114"/>
    <x v="6"/>
  </r>
  <r>
    <x v="1"/>
    <x v="3"/>
    <x v="10"/>
    <x v="70"/>
    <x v="0"/>
    <x v="1"/>
    <n v="130"/>
    <x v="83"/>
    <x v="6"/>
  </r>
  <r>
    <x v="1"/>
    <x v="3"/>
    <x v="10"/>
    <x v="150"/>
    <x v="0"/>
    <x v="2"/>
    <n v="82"/>
    <x v="72"/>
    <x v="6"/>
  </r>
  <r>
    <x v="1"/>
    <x v="3"/>
    <x v="10"/>
    <x v="83"/>
    <x v="4"/>
    <x v="2"/>
    <n v="79"/>
    <x v="43"/>
    <x v="6"/>
  </r>
  <r>
    <x v="1"/>
    <x v="3"/>
    <x v="10"/>
    <x v="223"/>
    <x v="17"/>
    <x v="2"/>
    <n v="94"/>
    <x v="8"/>
    <x v="6"/>
  </r>
  <r>
    <x v="1"/>
    <x v="3"/>
    <x v="10"/>
    <x v="5"/>
    <x v="13"/>
    <x v="0"/>
    <n v="90"/>
    <x v="62"/>
    <x v="6"/>
  </r>
  <r>
    <x v="1"/>
    <x v="3"/>
    <x v="10"/>
    <x v="253"/>
    <x v="2"/>
    <x v="1"/>
    <n v="91"/>
    <x v="77"/>
    <x v="6"/>
  </r>
  <r>
    <x v="1"/>
    <x v="3"/>
    <x v="10"/>
    <x v="279"/>
    <x v="2"/>
    <x v="3"/>
    <n v="105"/>
    <x v="53"/>
    <x v="6"/>
  </r>
  <r>
    <x v="1"/>
    <x v="3"/>
    <x v="10"/>
    <x v="138"/>
    <x v="16"/>
    <x v="0"/>
    <n v="84"/>
    <x v="168"/>
    <x v="6"/>
  </r>
  <r>
    <x v="1"/>
    <x v="3"/>
    <x v="10"/>
    <x v="24"/>
    <x v="11"/>
    <x v="1"/>
    <n v="100"/>
    <x v="23"/>
    <x v="6"/>
  </r>
  <r>
    <x v="1"/>
    <x v="3"/>
    <x v="10"/>
    <x v="268"/>
    <x v="8"/>
    <x v="4"/>
    <n v="64"/>
    <x v="43"/>
    <x v="6"/>
  </r>
  <r>
    <x v="1"/>
    <x v="3"/>
    <x v="10"/>
    <x v="331"/>
    <x v="6"/>
    <x v="4"/>
    <n v="75"/>
    <x v="44"/>
    <x v="6"/>
  </r>
  <r>
    <x v="1"/>
    <x v="3"/>
    <x v="10"/>
    <x v="293"/>
    <x v="9"/>
    <x v="4"/>
    <n v="90"/>
    <x v="77"/>
    <x v="6"/>
  </r>
  <r>
    <x v="1"/>
    <x v="3"/>
    <x v="10"/>
    <x v="277"/>
    <x v="0"/>
    <x v="4"/>
    <n v="92"/>
    <x v="113"/>
    <x v="6"/>
  </r>
  <r>
    <x v="1"/>
    <x v="4"/>
    <x v="10"/>
    <x v="331"/>
    <x v="6"/>
    <x v="2"/>
    <n v="73"/>
    <x v="88"/>
    <x v="6"/>
  </r>
  <r>
    <x v="1"/>
    <x v="4"/>
    <x v="10"/>
    <x v="248"/>
    <x v="6"/>
    <x v="0"/>
    <n v="119"/>
    <x v="111"/>
    <x v="6"/>
  </r>
  <r>
    <x v="1"/>
    <x v="4"/>
    <x v="10"/>
    <x v="87"/>
    <x v="14"/>
    <x v="1"/>
    <n v="103"/>
    <x v="37"/>
    <x v="6"/>
  </r>
  <r>
    <x v="1"/>
    <x v="4"/>
    <x v="10"/>
    <x v="201"/>
    <x v="10"/>
    <x v="2"/>
    <n v="77"/>
    <x v="83"/>
    <x v="6"/>
  </r>
  <r>
    <x v="1"/>
    <x v="4"/>
    <x v="10"/>
    <x v="112"/>
    <x v="1"/>
    <x v="0"/>
    <n v="86"/>
    <x v="33"/>
    <x v="6"/>
  </r>
  <r>
    <x v="1"/>
    <x v="4"/>
    <x v="10"/>
    <x v="225"/>
    <x v="15"/>
    <x v="1"/>
    <n v="103"/>
    <x v="38"/>
    <x v="6"/>
  </r>
  <r>
    <x v="1"/>
    <x v="4"/>
    <x v="10"/>
    <x v="294"/>
    <x v="3"/>
    <x v="0"/>
    <n v="96"/>
    <x v="33"/>
    <x v="6"/>
  </r>
  <r>
    <x v="1"/>
    <x v="4"/>
    <x v="10"/>
    <x v="208"/>
    <x v="3"/>
    <x v="1"/>
    <n v="111"/>
    <x v="114"/>
    <x v="6"/>
  </r>
  <r>
    <x v="1"/>
    <x v="4"/>
    <x v="10"/>
    <x v="277"/>
    <x v="0"/>
    <x v="1"/>
    <n v="90"/>
    <x v="28"/>
    <x v="6"/>
  </r>
  <r>
    <x v="1"/>
    <x v="4"/>
    <x v="10"/>
    <x v="70"/>
    <x v="0"/>
    <x v="1"/>
    <n v="122"/>
    <x v="7"/>
    <x v="6"/>
  </r>
  <r>
    <x v="1"/>
    <x v="4"/>
    <x v="10"/>
    <x v="150"/>
    <x v="0"/>
    <x v="2"/>
    <n v="91"/>
    <x v="38"/>
    <x v="6"/>
  </r>
  <r>
    <x v="1"/>
    <x v="4"/>
    <x v="10"/>
    <x v="83"/>
    <x v="4"/>
    <x v="2"/>
    <n v="84"/>
    <x v="10"/>
    <x v="6"/>
  </r>
  <r>
    <x v="1"/>
    <x v="4"/>
    <x v="10"/>
    <x v="77"/>
    <x v="17"/>
    <x v="1"/>
    <n v="67"/>
    <x v="125"/>
    <x v="6"/>
  </r>
  <r>
    <x v="1"/>
    <x v="4"/>
    <x v="10"/>
    <x v="223"/>
    <x v="17"/>
    <x v="2"/>
    <n v="102"/>
    <x v="41"/>
    <x v="6"/>
  </r>
  <r>
    <x v="1"/>
    <x v="4"/>
    <x v="10"/>
    <x v="5"/>
    <x v="13"/>
    <x v="0"/>
    <n v="77"/>
    <x v="34"/>
    <x v="6"/>
  </r>
  <r>
    <x v="1"/>
    <x v="4"/>
    <x v="10"/>
    <x v="253"/>
    <x v="2"/>
    <x v="1"/>
    <n v="90"/>
    <x v="67"/>
    <x v="6"/>
  </r>
  <r>
    <x v="1"/>
    <x v="4"/>
    <x v="10"/>
    <x v="279"/>
    <x v="2"/>
    <x v="3"/>
    <n v="116"/>
    <x v="103"/>
    <x v="6"/>
  </r>
  <r>
    <x v="1"/>
    <x v="4"/>
    <x v="10"/>
    <x v="138"/>
    <x v="16"/>
    <x v="0"/>
    <n v="89"/>
    <x v="62"/>
    <x v="6"/>
  </r>
  <r>
    <x v="1"/>
    <x v="4"/>
    <x v="10"/>
    <x v="221"/>
    <x v="6"/>
    <x v="4"/>
    <n v="49"/>
    <x v="16"/>
    <x v="6"/>
  </r>
  <r>
    <x v="1"/>
    <x v="4"/>
    <x v="10"/>
    <x v="333"/>
    <x v="1"/>
    <x v="4"/>
    <n v="94"/>
    <x v="16"/>
    <x v="6"/>
  </r>
  <r>
    <x v="1"/>
    <x v="4"/>
    <x v="10"/>
    <x v="293"/>
    <x v="9"/>
    <x v="4"/>
    <n v="91"/>
    <x v="1"/>
    <x v="6"/>
  </r>
  <r>
    <x v="1"/>
    <x v="4"/>
    <x v="10"/>
    <x v="196"/>
    <x v="3"/>
    <x v="4"/>
    <n v="105"/>
    <x v="16"/>
    <x v="6"/>
  </r>
  <r>
    <x v="1"/>
    <x v="5"/>
    <x v="10"/>
    <x v="248"/>
    <x v="6"/>
    <x v="0"/>
    <n v="121"/>
    <x v="24"/>
    <x v="6"/>
  </r>
  <r>
    <x v="1"/>
    <x v="5"/>
    <x v="10"/>
    <x v="87"/>
    <x v="14"/>
    <x v="1"/>
    <n v="102"/>
    <x v="39"/>
    <x v="6"/>
  </r>
  <r>
    <x v="1"/>
    <x v="5"/>
    <x v="10"/>
    <x v="201"/>
    <x v="10"/>
    <x v="2"/>
    <n v="74"/>
    <x v="30"/>
    <x v="6"/>
  </r>
  <r>
    <x v="1"/>
    <x v="5"/>
    <x v="10"/>
    <x v="333"/>
    <x v="1"/>
    <x v="2"/>
    <n v="99"/>
    <x v="0"/>
    <x v="6"/>
  </r>
  <r>
    <x v="1"/>
    <x v="5"/>
    <x v="10"/>
    <x v="112"/>
    <x v="1"/>
    <x v="0"/>
    <n v="84"/>
    <x v="17"/>
    <x v="6"/>
  </r>
  <r>
    <x v="1"/>
    <x v="5"/>
    <x v="10"/>
    <x v="225"/>
    <x v="15"/>
    <x v="1"/>
    <n v="105"/>
    <x v="31"/>
    <x v="6"/>
  </r>
  <r>
    <x v="1"/>
    <x v="5"/>
    <x v="10"/>
    <x v="294"/>
    <x v="3"/>
    <x v="0"/>
    <n v="87"/>
    <x v="21"/>
    <x v="6"/>
  </r>
  <r>
    <x v="1"/>
    <x v="5"/>
    <x v="10"/>
    <x v="208"/>
    <x v="3"/>
    <x v="1"/>
    <n v="109"/>
    <x v="33"/>
    <x v="6"/>
  </r>
  <r>
    <x v="1"/>
    <x v="5"/>
    <x v="10"/>
    <x v="277"/>
    <x v="0"/>
    <x v="1"/>
    <n v="89"/>
    <x v="55"/>
    <x v="6"/>
  </r>
  <r>
    <x v="1"/>
    <x v="5"/>
    <x v="10"/>
    <x v="70"/>
    <x v="0"/>
    <x v="1"/>
    <n v="114"/>
    <x v="114"/>
    <x v="6"/>
  </r>
  <r>
    <x v="1"/>
    <x v="5"/>
    <x v="10"/>
    <x v="230"/>
    <x v="4"/>
    <x v="2"/>
    <n v="77"/>
    <x v="102"/>
    <x v="6"/>
  </r>
  <r>
    <x v="1"/>
    <x v="5"/>
    <x v="10"/>
    <x v="83"/>
    <x v="4"/>
    <x v="2"/>
    <n v="89"/>
    <x v="55"/>
    <x v="6"/>
  </r>
  <r>
    <x v="1"/>
    <x v="5"/>
    <x v="10"/>
    <x v="77"/>
    <x v="17"/>
    <x v="1"/>
    <n v="70"/>
    <x v="116"/>
    <x v="6"/>
  </r>
  <r>
    <x v="1"/>
    <x v="5"/>
    <x v="10"/>
    <x v="223"/>
    <x v="17"/>
    <x v="2"/>
    <n v="103"/>
    <x v="1"/>
    <x v="6"/>
  </r>
  <r>
    <x v="1"/>
    <x v="5"/>
    <x v="10"/>
    <x v="5"/>
    <x v="13"/>
    <x v="0"/>
    <n v="64"/>
    <x v="71"/>
    <x v="6"/>
  </r>
  <r>
    <x v="1"/>
    <x v="5"/>
    <x v="10"/>
    <x v="253"/>
    <x v="2"/>
    <x v="1"/>
    <n v="87"/>
    <x v="0"/>
    <x v="6"/>
  </r>
  <r>
    <x v="1"/>
    <x v="5"/>
    <x v="10"/>
    <x v="279"/>
    <x v="2"/>
    <x v="3"/>
    <n v="122"/>
    <x v="140"/>
    <x v="6"/>
  </r>
  <r>
    <x v="1"/>
    <x v="5"/>
    <x v="10"/>
    <x v="138"/>
    <x v="16"/>
    <x v="0"/>
    <n v="98"/>
    <x v="82"/>
    <x v="6"/>
  </r>
  <r>
    <x v="1"/>
    <x v="5"/>
    <x v="10"/>
    <x v="221"/>
    <x v="6"/>
    <x v="4"/>
    <n v="49"/>
    <x v="16"/>
    <x v="6"/>
  </r>
  <r>
    <x v="1"/>
    <x v="5"/>
    <x v="10"/>
    <x v="293"/>
    <x v="9"/>
    <x v="4"/>
    <n v="100"/>
    <x v="40"/>
    <x v="6"/>
  </r>
  <r>
    <x v="1"/>
    <x v="5"/>
    <x v="10"/>
    <x v="196"/>
    <x v="3"/>
    <x v="4"/>
    <n v="105"/>
    <x v="16"/>
    <x v="6"/>
  </r>
  <r>
    <x v="1"/>
    <x v="5"/>
    <x v="10"/>
    <x v="150"/>
    <x v="0"/>
    <x v="4"/>
    <n v="91"/>
    <x v="16"/>
    <x v="6"/>
  </r>
  <r>
    <x v="1"/>
    <x v="6"/>
    <x v="10"/>
    <x v="248"/>
    <x v="6"/>
    <x v="0"/>
    <n v="120"/>
    <x v="10"/>
    <x v="6"/>
  </r>
  <r>
    <x v="1"/>
    <x v="6"/>
    <x v="10"/>
    <x v="87"/>
    <x v="14"/>
    <x v="0"/>
    <n v="107"/>
    <x v="69"/>
    <x v="6"/>
  </r>
  <r>
    <x v="1"/>
    <x v="6"/>
    <x v="10"/>
    <x v="201"/>
    <x v="10"/>
    <x v="2"/>
    <n v="79"/>
    <x v="102"/>
    <x v="6"/>
  </r>
  <r>
    <x v="1"/>
    <x v="6"/>
    <x v="10"/>
    <x v="333"/>
    <x v="1"/>
    <x v="2"/>
    <n v="109"/>
    <x v="83"/>
    <x v="6"/>
  </r>
  <r>
    <x v="1"/>
    <x v="6"/>
    <x v="10"/>
    <x v="112"/>
    <x v="1"/>
    <x v="0"/>
    <n v="93"/>
    <x v="19"/>
    <x v="6"/>
  </r>
  <r>
    <x v="1"/>
    <x v="6"/>
    <x v="10"/>
    <x v="225"/>
    <x v="15"/>
    <x v="1"/>
    <n v="96"/>
    <x v="74"/>
    <x v="6"/>
  </r>
  <r>
    <x v="1"/>
    <x v="6"/>
    <x v="10"/>
    <x v="293"/>
    <x v="9"/>
    <x v="1"/>
    <n v="89"/>
    <x v="74"/>
    <x v="6"/>
  </r>
  <r>
    <x v="1"/>
    <x v="6"/>
    <x v="10"/>
    <x v="208"/>
    <x v="3"/>
    <x v="1"/>
    <n v="112"/>
    <x v="75"/>
    <x v="6"/>
  </r>
  <r>
    <x v="1"/>
    <x v="6"/>
    <x v="10"/>
    <x v="277"/>
    <x v="0"/>
    <x v="1"/>
    <n v="98"/>
    <x v="10"/>
    <x v="6"/>
  </r>
  <r>
    <x v="1"/>
    <x v="6"/>
    <x v="10"/>
    <x v="70"/>
    <x v="0"/>
    <x v="1"/>
    <n v="110"/>
    <x v="95"/>
    <x v="6"/>
  </r>
  <r>
    <x v="1"/>
    <x v="6"/>
    <x v="10"/>
    <x v="150"/>
    <x v="0"/>
    <x v="2"/>
    <n v="96"/>
    <x v="113"/>
    <x v="6"/>
  </r>
  <r>
    <x v="1"/>
    <x v="6"/>
    <x v="10"/>
    <x v="83"/>
    <x v="4"/>
    <x v="2"/>
    <n v="86"/>
    <x v="64"/>
    <x v="6"/>
  </r>
  <r>
    <x v="1"/>
    <x v="6"/>
    <x v="10"/>
    <x v="77"/>
    <x v="17"/>
    <x v="1"/>
    <n v="81"/>
    <x v="159"/>
    <x v="6"/>
  </r>
  <r>
    <x v="1"/>
    <x v="6"/>
    <x v="10"/>
    <x v="223"/>
    <x v="17"/>
    <x v="2"/>
    <n v="95"/>
    <x v="104"/>
    <x v="6"/>
  </r>
  <r>
    <x v="1"/>
    <x v="6"/>
    <x v="10"/>
    <x v="5"/>
    <x v="13"/>
    <x v="0"/>
    <n v="63"/>
    <x v="82"/>
    <x v="6"/>
  </r>
  <r>
    <x v="1"/>
    <x v="6"/>
    <x v="10"/>
    <x v="253"/>
    <x v="2"/>
    <x v="1"/>
    <n v="85"/>
    <x v="4"/>
    <x v="6"/>
  </r>
  <r>
    <x v="1"/>
    <x v="6"/>
    <x v="10"/>
    <x v="279"/>
    <x v="2"/>
    <x v="3"/>
    <n v="128"/>
    <x v="95"/>
    <x v="6"/>
  </r>
  <r>
    <x v="1"/>
    <x v="6"/>
    <x v="10"/>
    <x v="138"/>
    <x v="16"/>
    <x v="0"/>
    <n v="94"/>
    <x v="63"/>
    <x v="6"/>
  </r>
  <r>
    <x v="1"/>
    <x v="6"/>
    <x v="10"/>
    <x v="221"/>
    <x v="6"/>
    <x v="4"/>
    <n v="49"/>
    <x v="16"/>
    <x v="6"/>
  </r>
  <r>
    <x v="1"/>
    <x v="6"/>
    <x v="10"/>
    <x v="196"/>
    <x v="3"/>
    <x v="4"/>
    <n v="105"/>
    <x v="16"/>
    <x v="6"/>
  </r>
  <r>
    <x v="1"/>
    <x v="6"/>
    <x v="10"/>
    <x v="294"/>
    <x v="3"/>
    <x v="4"/>
    <n v="87"/>
    <x v="16"/>
    <x v="6"/>
  </r>
  <r>
    <x v="1"/>
    <x v="6"/>
    <x v="10"/>
    <x v="230"/>
    <x v="4"/>
    <x v="4"/>
    <n v="77"/>
    <x v="46"/>
    <x v="6"/>
  </r>
  <r>
    <x v="1"/>
    <x v="7"/>
    <x v="10"/>
    <x v="248"/>
    <x v="6"/>
    <x v="0"/>
    <n v="124"/>
    <x v="90"/>
    <x v="6"/>
  </r>
  <r>
    <x v="1"/>
    <x v="7"/>
    <x v="10"/>
    <x v="87"/>
    <x v="14"/>
    <x v="0"/>
    <n v="108"/>
    <x v="27"/>
    <x v="6"/>
  </r>
  <r>
    <x v="1"/>
    <x v="7"/>
    <x v="10"/>
    <x v="201"/>
    <x v="10"/>
    <x v="2"/>
    <n v="83"/>
    <x v="85"/>
    <x v="6"/>
  </r>
  <r>
    <x v="1"/>
    <x v="7"/>
    <x v="10"/>
    <x v="333"/>
    <x v="1"/>
    <x v="2"/>
    <n v="109"/>
    <x v="102"/>
    <x v="6"/>
  </r>
  <r>
    <x v="1"/>
    <x v="7"/>
    <x v="10"/>
    <x v="112"/>
    <x v="1"/>
    <x v="0"/>
    <n v="83"/>
    <x v="61"/>
    <x v="6"/>
  </r>
  <r>
    <x v="1"/>
    <x v="7"/>
    <x v="10"/>
    <x v="225"/>
    <x v="15"/>
    <x v="1"/>
    <n v="96"/>
    <x v="16"/>
    <x v="6"/>
  </r>
  <r>
    <x v="1"/>
    <x v="7"/>
    <x v="10"/>
    <x v="293"/>
    <x v="9"/>
    <x v="1"/>
    <n v="96"/>
    <x v="60"/>
    <x v="6"/>
  </r>
  <r>
    <x v="1"/>
    <x v="7"/>
    <x v="10"/>
    <x v="294"/>
    <x v="3"/>
    <x v="0"/>
    <n v="83"/>
    <x v="55"/>
    <x v="6"/>
  </r>
  <r>
    <x v="1"/>
    <x v="7"/>
    <x v="10"/>
    <x v="208"/>
    <x v="3"/>
    <x v="1"/>
    <n v="119"/>
    <x v="18"/>
    <x v="6"/>
  </r>
  <r>
    <x v="1"/>
    <x v="7"/>
    <x v="10"/>
    <x v="277"/>
    <x v="0"/>
    <x v="1"/>
    <n v="75"/>
    <x v="58"/>
    <x v="6"/>
  </r>
  <r>
    <x v="1"/>
    <x v="7"/>
    <x v="10"/>
    <x v="70"/>
    <x v="0"/>
    <x v="1"/>
    <n v="95"/>
    <x v="6"/>
    <x v="6"/>
  </r>
  <r>
    <x v="1"/>
    <x v="7"/>
    <x v="10"/>
    <x v="150"/>
    <x v="0"/>
    <x v="2"/>
    <n v="93"/>
    <x v="72"/>
    <x v="6"/>
  </r>
  <r>
    <x v="1"/>
    <x v="7"/>
    <x v="10"/>
    <x v="83"/>
    <x v="4"/>
    <x v="2"/>
    <n v="88"/>
    <x v="17"/>
    <x v="6"/>
  </r>
  <r>
    <x v="1"/>
    <x v="7"/>
    <x v="10"/>
    <x v="77"/>
    <x v="17"/>
    <x v="1"/>
    <n v="87"/>
    <x v="37"/>
    <x v="6"/>
  </r>
  <r>
    <x v="1"/>
    <x v="7"/>
    <x v="10"/>
    <x v="223"/>
    <x v="17"/>
    <x v="2"/>
    <n v="94"/>
    <x v="52"/>
    <x v="6"/>
  </r>
  <r>
    <x v="1"/>
    <x v="7"/>
    <x v="10"/>
    <x v="253"/>
    <x v="2"/>
    <x v="1"/>
    <n v="80"/>
    <x v="94"/>
    <x v="6"/>
  </r>
  <r>
    <x v="1"/>
    <x v="7"/>
    <x v="10"/>
    <x v="279"/>
    <x v="2"/>
    <x v="3"/>
    <n v="133"/>
    <x v="131"/>
    <x v="6"/>
  </r>
  <r>
    <x v="1"/>
    <x v="7"/>
    <x v="10"/>
    <x v="138"/>
    <x v="16"/>
    <x v="0"/>
    <n v="89"/>
    <x v="29"/>
    <x v="6"/>
  </r>
  <r>
    <x v="1"/>
    <x v="7"/>
    <x v="10"/>
    <x v="221"/>
    <x v="6"/>
    <x v="4"/>
    <n v="55"/>
    <x v="19"/>
    <x v="6"/>
  </r>
  <r>
    <x v="1"/>
    <x v="7"/>
    <x v="10"/>
    <x v="196"/>
    <x v="3"/>
    <x v="4"/>
    <n v="105"/>
    <x v="16"/>
    <x v="6"/>
  </r>
  <r>
    <x v="1"/>
    <x v="7"/>
    <x v="10"/>
    <x v="5"/>
    <x v="13"/>
    <x v="4"/>
    <n v="63"/>
    <x v="100"/>
    <x v="6"/>
  </r>
  <r>
    <x v="1"/>
    <x v="7"/>
    <x v="10"/>
    <x v="300"/>
    <x v="2"/>
    <x v="4"/>
    <n v="69"/>
    <x v="30"/>
    <x v="6"/>
  </r>
  <r>
    <x v="1"/>
    <x v="8"/>
    <x v="10"/>
    <x v="165"/>
    <x v="8"/>
    <x v="1"/>
    <n v="96"/>
    <x v="18"/>
    <x v="6"/>
  </r>
  <r>
    <x v="1"/>
    <x v="8"/>
    <x v="10"/>
    <x v="221"/>
    <x v="6"/>
    <x v="1"/>
    <n v="64"/>
    <x v="57"/>
    <x v="6"/>
  </r>
  <r>
    <x v="1"/>
    <x v="8"/>
    <x v="10"/>
    <x v="87"/>
    <x v="14"/>
    <x v="0"/>
    <n v="94"/>
    <x v="13"/>
    <x v="6"/>
  </r>
  <r>
    <x v="1"/>
    <x v="8"/>
    <x v="10"/>
    <x v="14"/>
    <x v="10"/>
    <x v="2"/>
    <n v="103"/>
    <x v="21"/>
    <x v="6"/>
  </r>
  <r>
    <x v="1"/>
    <x v="8"/>
    <x v="10"/>
    <x v="201"/>
    <x v="10"/>
    <x v="2"/>
    <n v="78"/>
    <x v="29"/>
    <x v="6"/>
  </r>
  <r>
    <x v="1"/>
    <x v="8"/>
    <x v="10"/>
    <x v="333"/>
    <x v="1"/>
    <x v="2"/>
    <n v="97"/>
    <x v="9"/>
    <x v="6"/>
  </r>
  <r>
    <x v="1"/>
    <x v="8"/>
    <x v="10"/>
    <x v="112"/>
    <x v="1"/>
    <x v="0"/>
    <n v="82"/>
    <x v="54"/>
    <x v="6"/>
  </r>
  <r>
    <x v="1"/>
    <x v="8"/>
    <x v="10"/>
    <x v="225"/>
    <x v="15"/>
    <x v="1"/>
    <n v="93"/>
    <x v="85"/>
    <x v="6"/>
  </r>
  <r>
    <x v="1"/>
    <x v="8"/>
    <x v="10"/>
    <x v="294"/>
    <x v="3"/>
    <x v="0"/>
    <n v="83"/>
    <x v="16"/>
    <x v="6"/>
  </r>
  <r>
    <x v="1"/>
    <x v="8"/>
    <x v="10"/>
    <x v="196"/>
    <x v="3"/>
    <x v="1"/>
    <n v="105"/>
    <x v="85"/>
    <x v="6"/>
  </r>
  <r>
    <x v="1"/>
    <x v="8"/>
    <x v="10"/>
    <x v="254"/>
    <x v="3"/>
    <x v="1"/>
    <n v="131"/>
    <x v="130"/>
    <x v="6"/>
  </r>
  <r>
    <x v="1"/>
    <x v="8"/>
    <x v="10"/>
    <x v="70"/>
    <x v="0"/>
    <x v="1"/>
    <n v="107"/>
    <x v="161"/>
    <x v="6"/>
  </r>
  <r>
    <x v="1"/>
    <x v="8"/>
    <x v="10"/>
    <x v="150"/>
    <x v="0"/>
    <x v="0"/>
    <n v="96"/>
    <x v="17"/>
    <x v="6"/>
  </r>
  <r>
    <x v="1"/>
    <x v="8"/>
    <x v="10"/>
    <x v="83"/>
    <x v="4"/>
    <x v="2"/>
    <n v="94"/>
    <x v="41"/>
    <x v="6"/>
  </r>
  <r>
    <x v="1"/>
    <x v="8"/>
    <x v="10"/>
    <x v="77"/>
    <x v="17"/>
    <x v="1"/>
    <n v="94"/>
    <x v="37"/>
    <x v="6"/>
  </r>
  <r>
    <x v="1"/>
    <x v="8"/>
    <x v="10"/>
    <x v="223"/>
    <x v="17"/>
    <x v="2"/>
    <n v="86"/>
    <x v="77"/>
    <x v="6"/>
  </r>
  <r>
    <x v="1"/>
    <x v="8"/>
    <x v="10"/>
    <x v="279"/>
    <x v="2"/>
    <x v="3"/>
    <n v="135"/>
    <x v="37"/>
    <x v="6"/>
  </r>
  <r>
    <x v="1"/>
    <x v="8"/>
    <x v="10"/>
    <x v="138"/>
    <x v="16"/>
    <x v="0"/>
    <n v="81"/>
    <x v="81"/>
    <x v="6"/>
  </r>
  <r>
    <x v="1"/>
    <x v="8"/>
    <x v="10"/>
    <x v="293"/>
    <x v="9"/>
    <x v="4"/>
    <n v="100"/>
    <x v="42"/>
    <x v="6"/>
  </r>
  <r>
    <x v="1"/>
    <x v="8"/>
    <x v="10"/>
    <x v="277"/>
    <x v="0"/>
    <x v="4"/>
    <n v="75"/>
    <x v="16"/>
    <x v="6"/>
  </r>
  <r>
    <x v="1"/>
    <x v="8"/>
    <x v="10"/>
    <x v="5"/>
    <x v="13"/>
    <x v="4"/>
    <n v="60"/>
    <x v="64"/>
    <x v="6"/>
  </r>
  <r>
    <x v="1"/>
    <x v="8"/>
    <x v="10"/>
    <x v="253"/>
    <x v="2"/>
    <x v="4"/>
    <n v="90"/>
    <x v="48"/>
    <x v="6"/>
  </r>
  <r>
    <x v="1"/>
    <x v="9"/>
    <x v="10"/>
    <x v="165"/>
    <x v="8"/>
    <x v="1"/>
    <n v="91"/>
    <x v="24"/>
    <x v="6"/>
  </r>
  <r>
    <x v="1"/>
    <x v="9"/>
    <x v="10"/>
    <x v="87"/>
    <x v="14"/>
    <x v="0"/>
    <n v="95"/>
    <x v="41"/>
    <x v="6"/>
  </r>
  <r>
    <x v="1"/>
    <x v="9"/>
    <x v="10"/>
    <x v="14"/>
    <x v="10"/>
    <x v="2"/>
    <n v="98"/>
    <x v="11"/>
    <x v="6"/>
  </r>
  <r>
    <x v="1"/>
    <x v="9"/>
    <x v="10"/>
    <x v="201"/>
    <x v="10"/>
    <x v="2"/>
    <n v="63"/>
    <x v="144"/>
    <x v="6"/>
  </r>
  <r>
    <x v="1"/>
    <x v="9"/>
    <x v="10"/>
    <x v="333"/>
    <x v="1"/>
    <x v="2"/>
    <n v="96"/>
    <x v="21"/>
    <x v="6"/>
  </r>
  <r>
    <x v="1"/>
    <x v="9"/>
    <x v="10"/>
    <x v="112"/>
    <x v="1"/>
    <x v="0"/>
    <n v="82"/>
    <x v="42"/>
    <x v="6"/>
  </r>
  <r>
    <x v="1"/>
    <x v="9"/>
    <x v="10"/>
    <x v="225"/>
    <x v="15"/>
    <x v="1"/>
    <n v="91"/>
    <x v="19"/>
    <x v="6"/>
  </r>
  <r>
    <x v="1"/>
    <x v="9"/>
    <x v="10"/>
    <x v="293"/>
    <x v="9"/>
    <x v="1"/>
    <n v="90"/>
    <x v="110"/>
    <x v="6"/>
  </r>
  <r>
    <x v="1"/>
    <x v="9"/>
    <x v="10"/>
    <x v="294"/>
    <x v="3"/>
    <x v="0"/>
    <n v="77"/>
    <x v="13"/>
    <x v="6"/>
  </r>
  <r>
    <x v="1"/>
    <x v="9"/>
    <x v="10"/>
    <x v="254"/>
    <x v="3"/>
    <x v="1"/>
    <n v="120"/>
    <x v="63"/>
    <x v="6"/>
  </r>
  <r>
    <x v="1"/>
    <x v="9"/>
    <x v="10"/>
    <x v="150"/>
    <x v="0"/>
    <x v="0"/>
    <n v="92"/>
    <x v="69"/>
    <x v="6"/>
  </r>
  <r>
    <x v="1"/>
    <x v="9"/>
    <x v="10"/>
    <x v="70"/>
    <x v="0"/>
    <x v="1"/>
    <n v="115"/>
    <x v="48"/>
    <x v="6"/>
  </r>
  <r>
    <x v="1"/>
    <x v="9"/>
    <x v="10"/>
    <x v="83"/>
    <x v="4"/>
    <x v="2"/>
    <n v="94"/>
    <x v="10"/>
    <x v="6"/>
  </r>
  <r>
    <x v="1"/>
    <x v="9"/>
    <x v="10"/>
    <x v="77"/>
    <x v="17"/>
    <x v="1"/>
    <n v="106"/>
    <x v="25"/>
    <x v="6"/>
  </r>
  <r>
    <x v="1"/>
    <x v="9"/>
    <x v="10"/>
    <x v="223"/>
    <x v="17"/>
    <x v="2"/>
    <n v="68"/>
    <x v="46"/>
    <x v="6"/>
  </r>
  <r>
    <x v="1"/>
    <x v="9"/>
    <x v="10"/>
    <x v="279"/>
    <x v="2"/>
    <x v="3"/>
    <n v="128"/>
    <x v="60"/>
    <x v="6"/>
  </r>
  <r>
    <x v="1"/>
    <x v="9"/>
    <x v="10"/>
    <x v="253"/>
    <x v="2"/>
    <x v="1"/>
    <n v="85"/>
    <x v="39"/>
    <x v="6"/>
  </r>
  <r>
    <x v="1"/>
    <x v="9"/>
    <x v="10"/>
    <x v="138"/>
    <x v="16"/>
    <x v="0"/>
    <n v="78"/>
    <x v="9"/>
    <x v="6"/>
  </r>
  <r>
    <x v="1"/>
    <x v="9"/>
    <x v="10"/>
    <x v="221"/>
    <x v="6"/>
    <x v="4"/>
    <n v="64"/>
    <x v="16"/>
    <x v="6"/>
  </r>
  <r>
    <x v="1"/>
    <x v="9"/>
    <x v="10"/>
    <x v="196"/>
    <x v="3"/>
    <x v="4"/>
    <n v="105"/>
    <x v="16"/>
    <x v="6"/>
  </r>
  <r>
    <x v="1"/>
    <x v="9"/>
    <x v="10"/>
    <x v="277"/>
    <x v="0"/>
    <x v="4"/>
    <n v="68"/>
    <x v="31"/>
    <x v="6"/>
  </r>
  <r>
    <x v="1"/>
    <x v="9"/>
    <x v="10"/>
    <x v="5"/>
    <x v="13"/>
    <x v="4"/>
    <n v="70"/>
    <x v="55"/>
    <x v="6"/>
  </r>
  <r>
    <x v="1"/>
    <x v="10"/>
    <x v="10"/>
    <x v="165"/>
    <x v="8"/>
    <x v="1"/>
    <n v="89"/>
    <x v="57"/>
    <x v="6"/>
  </r>
  <r>
    <x v="1"/>
    <x v="10"/>
    <x v="10"/>
    <x v="221"/>
    <x v="6"/>
    <x v="1"/>
    <n v="69"/>
    <x v="120"/>
    <x v="6"/>
  </r>
  <r>
    <x v="1"/>
    <x v="10"/>
    <x v="10"/>
    <x v="87"/>
    <x v="14"/>
    <x v="0"/>
    <n v="106"/>
    <x v="72"/>
    <x v="6"/>
  </r>
  <r>
    <x v="1"/>
    <x v="10"/>
    <x v="10"/>
    <x v="14"/>
    <x v="10"/>
    <x v="2"/>
    <n v="104"/>
    <x v="62"/>
    <x v="6"/>
  </r>
  <r>
    <x v="1"/>
    <x v="10"/>
    <x v="10"/>
    <x v="112"/>
    <x v="1"/>
    <x v="0"/>
    <n v="78"/>
    <x v="28"/>
    <x v="6"/>
  </r>
  <r>
    <x v="1"/>
    <x v="10"/>
    <x v="10"/>
    <x v="333"/>
    <x v="1"/>
    <x v="2"/>
    <n v="97"/>
    <x v="21"/>
    <x v="6"/>
  </r>
  <r>
    <x v="1"/>
    <x v="10"/>
    <x v="10"/>
    <x v="220"/>
    <x v="15"/>
    <x v="2"/>
    <n v="77"/>
    <x v="54"/>
    <x v="6"/>
  </r>
  <r>
    <x v="1"/>
    <x v="10"/>
    <x v="10"/>
    <x v="225"/>
    <x v="15"/>
    <x v="1"/>
    <n v="85"/>
    <x v="24"/>
    <x v="6"/>
  </r>
  <r>
    <x v="1"/>
    <x v="10"/>
    <x v="10"/>
    <x v="254"/>
    <x v="3"/>
    <x v="1"/>
    <n v="103"/>
    <x v="86"/>
    <x v="6"/>
  </r>
  <r>
    <x v="1"/>
    <x v="10"/>
    <x v="10"/>
    <x v="150"/>
    <x v="0"/>
    <x v="0"/>
    <n v="89"/>
    <x v="99"/>
    <x v="6"/>
  </r>
  <r>
    <x v="1"/>
    <x v="10"/>
    <x v="10"/>
    <x v="70"/>
    <x v="0"/>
    <x v="1"/>
    <n v="117"/>
    <x v="118"/>
    <x v="6"/>
  </r>
  <r>
    <x v="1"/>
    <x v="10"/>
    <x v="10"/>
    <x v="83"/>
    <x v="4"/>
    <x v="2"/>
    <n v="96"/>
    <x v="24"/>
    <x v="6"/>
  </r>
  <r>
    <x v="1"/>
    <x v="10"/>
    <x v="10"/>
    <x v="77"/>
    <x v="17"/>
    <x v="1"/>
    <n v="117"/>
    <x v="8"/>
    <x v="6"/>
  </r>
  <r>
    <x v="1"/>
    <x v="10"/>
    <x v="10"/>
    <x v="223"/>
    <x v="17"/>
    <x v="2"/>
    <n v="66"/>
    <x v="21"/>
    <x v="6"/>
  </r>
  <r>
    <x v="1"/>
    <x v="10"/>
    <x v="10"/>
    <x v="5"/>
    <x v="13"/>
    <x v="0"/>
    <n v="83"/>
    <x v="90"/>
    <x v="6"/>
  </r>
  <r>
    <x v="1"/>
    <x v="10"/>
    <x v="10"/>
    <x v="253"/>
    <x v="2"/>
    <x v="1"/>
    <n v="84"/>
    <x v="39"/>
    <x v="6"/>
  </r>
  <r>
    <x v="1"/>
    <x v="10"/>
    <x v="10"/>
    <x v="279"/>
    <x v="2"/>
    <x v="3"/>
    <n v="123"/>
    <x v="68"/>
    <x v="6"/>
  </r>
  <r>
    <x v="1"/>
    <x v="10"/>
    <x v="10"/>
    <x v="138"/>
    <x v="16"/>
    <x v="0"/>
    <n v="81"/>
    <x v="55"/>
    <x v="6"/>
  </r>
  <r>
    <x v="1"/>
    <x v="10"/>
    <x v="10"/>
    <x v="201"/>
    <x v="10"/>
    <x v="4"/>
    <n v="63"/>
    <x v="16"/>
    <x v="6"/>
  </r>
  <r>
    <x v="1"/>
    <x v="10"/>
    <x v="10"/>
    <x v="196"/>
    <x v="3"/>
    <x v="4"/>
    <n v="105"/>
    <x v="16"/>
    <x v="6"/>
  </r>
  <r>
    <x v="1"/>
    <x v="10"/>
    <x v="10"/>
    <x v="294"/>
    <x v="3"/>
    <x v="4"/>
    <n v="81"/>
    <x v="24"/>
    <x v="6"/>
  </r>
  <r>
    <x v="1"/>
    <x v="10"/>
    <x v="10"/>
    <x v="277"/>
    <x v="0"/>
    <x v="4"/>
    <n v="70"/>
    <x v="82"/>
    <x v="6"/>
  </r>
  <r>
    <x v="1"/>
    <x v="11"/>
    <x v="10"/>
    <x v="45"/>
    <x v="8"/>
    <x v="0"/>
    <n v="101"/>
    <x v="33"/>
    <x v="6"/>
  </r>
  <r>
    <x v="1"/>
    <x v="11"/>
    <x v="10"/>
    <x v="165"/>
    <x v="8"/>
    <x v="1"/>
    <n v="98"/>
    <x v="20"/>
    <x v="6"/>
  </r>
  <r>
    <x v="1"/>
    <x v="11"/>
    <x v="10"/>
    <x v="235"/>
    <x v="6"/>
    <x v="0"/>
    <n v="73"/>
    <x v="48"/>
    <x v="6"/>
  </r>
  <r>
    <x v="1"/>
    <x v="11"/>
    <x v="10"/>
    <x v="221"/>
    <x v="6"/>
    <x v="1"/>
    <n v="74"/>
    <x v="47"/>
    <x v="6"/>
  </r>
  <r>
    <x v="1"/>
    <x v="11"/>
    <x v="10"/>
    <x v="160"/>
    <x v="14"/>
    <x v="2"/>
    <n v="101"/>
    <x v="33"/>
    <x v="6"/>
  </r>
  <r>
    <x v="1"/>
    <x v="11"/>
    <x v="10"/>
    <x v="87"/>
    <x v="14"/>
    <x v="0"/>
    <n v="103"/>
    <x v="82"/>
    <x v="6"/>
  </r>
  <r>
    <x v="1"/>
    <x v="11"/>
    <x v="10"/>
    <x v="23"/>
    <x v="10"/>
    <x v="1"/>
    <n v="72"/>
    <x v="55"/>
    <x v="6"/>
  </r>
  <r>
    <x v="1"/>
    <x v="11"/>
    <x v="10"/>
    <x v="14"/>
    <x v="10"/>
    <x v="2"/>
    <n v="106"/>
    <x v="2"/>
    <x v="6"/>
  </r>
  <r>
    <x v="1"/>
    <x v="11"/>
    <x v="10"/>
    <x v="220"/>
    <x v="15"/>
    <x v="2"/>
    <n v="81"/>
    <x v="0"/>
    <x v="6"/>
  </r>
  <r>
    <x v="1"/>
    <x v="11"/>
    <x v="10"/>
    <x v="225"/>
    <x v="15"/>
    <x v="1"/>
    <n v="80"/>
    <x v="102"/>
    <x v="6"/>
  </r>
  <r>
    <x v="1"/>
    <x v="11"/>
    <x v="10"/>
    <x v="293"/>
    <x v="9"/>
    <x v="1"/>
    <n v="81"/>
    <x v="67"/>
    <x v="6"/>
  </r>
  <r>
    <x v="1"/>
    <x v="11"/>
    <x v="10"/>
    <x v="83"/>
    <x v="4"/>
    <x v="2"/>
    <n v="100"/>
    <x v="10"/>
    <x v="6"/>
  </r>
  <r>
    <x v="1"/>
    <x v="11"/>
    <x v="10"/>
    <x v="77"/>
    <x v="17"/>
    <x v="1"/>
    <n v="107"/>
    <x v="72"/>
    <x v="6"/>
  </r>
  <r>
    <x v="1"/>
    <x v="11"/>
    <x v="10"/>
    <x v="253"/>
    <x v="2"/>
    <x v="1"/>
    <n v="83"/>
    <x v="9"/>
    <x v="6"/>
  </r>
  <r>
    <x v="1"/>
    <x v="11"/>
    <x v="10"/>
    <x v="279"/>
    <x v="2"/>
    <x v="3"/>
    <n v="113"/>
    <x v="96"/>
    <x v="6"/>
  </r>
  <r>
    <x v="1"/>
    <x v="11"/>
    <x v="10"/>
    <x v="101"/>
    <x v="2"/>
    <x v="2"/>
    <n v="70"/>
    <x v="92"/>
    <x v="6"/>
  </r>
  <r>
    <x v="1"/>
    <x v="11"/>
    <x v="10"/>
    <x v="224"/>
    <x v="5"/>
    <x v="0"/>
    <n v="82"/>
    <x v="25"/>
    <x v="6"/>
  </r>
  <r>
    <x v="1"/>
    <x v="11"/>
    <x v="10"/>
    <x v="138"/>
    <x v="16"/>
    <x v="0"/>
    <n v="75"/>
    <x v="61"/>
    <x v="6"/>
  </r>
  <r>
    <x v="1"/>
    <x v="11"/>
    <x v="10"/>
    <x v="254"/>
    <x v="3"/>
    <x v="4"/>
    <n v="103"/>
    <x v="16"/>
    <x v="6"/>
  </r>
  <r>
    <x v="1"/>
    <x v="11"/>
    <x v="10"/>
    <x v="294"/>
    <x v="3"/>
    <x v="4"/>
    <n v="81"/>
    <x v="16"/>
    <x v="6"/>
  </r>
  <r>
    <x v="1"/>
    <x v="11"/>
    <x v="10"/>
    <x v="150"/>
    <x v="0"/>
    <x v="4"/>
    <n v="89"/>
    <x v="16"/>
    <x v="6"/>
  </r>
  <r>
    <x v="1"/>
    <x v="11"/>
    <x v="10"/>
    <x v="70"/>
    <x v="0"/>
    <x v="4"/>
    <n v="117"/>
    <x v="16"/>
    <x v="6"/>
  </r>
  <r>
    <x v="1"/>
    <x v="12"/>
    <x v="10"/>
    <x v="235"/>
    <x v="6"/>
    <x v="0"/>
    <n v="78"/>
    <x v="62"/>
    <x v="6"/>
  </r>
  <r>
    <x v="1"/>
    <x v="12"/>
    <x v="10"/>
    <x v="221"/>
    <x v="6"/>
    <x v="1"/>
    <n v="93"/>
    <x v="95"/>
    <x v="6"/>
  </r>
  <r>
    <x v="1"/>
    <x v="12"/>
    <x v="10"/>
    <x v="160"/>
    <x v="14"/>
    <x v="2"/>
    <n v="100"/>
    <x v="91"/>
    <x v="6"/>
  </r>
  <r>
    <x v="1"/>
    <x v="12"/>
    <x v="10"/>
    <x v="87"/>
    <x v="14"/>
    <x v="0"/>
    <n v="97"/>
    <x v="8"/>
    <x v="6"/>
  </r>
  <r>
    <x v="1"/>
    <x v="12"/>
    <x v="10"/>
    <x v="14"/>
    <x v="10"/>
    <x v="2"/>
    <n v="109"/>
    <x v="10"/>
    <x v="6"/>
  </r>
  <r>
    <x v="1"/>
    <x v="12"/>
    <x v="10"/>
    <x v="294"/>
    <x v="3"/>
    <x v="0"/>
    <n v="74"/>
    <x v="50"/>
    <x v="6"/>
  </r>
  <r>
    <x v="1"/>
    <x v="12"/>
    <x v="10"/>
    <x v="254"/>
    <x v="3"/>
    <x v="1"/>
    <n v="106"/>
    <x v="99"/>
    <x v="6"/>
  </r>
  <r>
    <x v="1"/>
    <x v="12"/>
    <x v="10"/>
    <x v="172"/>
    <x v="0"/>
    <x v="3"/>
    <n v="85"/>
    <x v="18"/>
    <x v="6"/>
  </r>
  <r>
    <x v="1"/>
    <x v="12"/>
    <x v="10"/>
    <x v="277"/>
    <x v="0"/>
    <x v="1"/>
    <n v="76"/>
    <x v="60"/>
    <x v="6"/>
  </r>
  <r>
    <x v="1"/>
    <x v="12"/>
    <x v="10"/>
    <x v="19"/>
    <x v="0"/>
    <x v="1"/>
    <n v="107"/>
    <x v="3"/>
    <x v="6"/>
  </r>
  <r>
    <x v="1"/>
    <x v="12"/>
    <x v="10"/>
    <x v="70"/>
    <x v="0"/>
    <x v="1"/>
    <n v="119"/>
    <x v="75"/>
    <x v="6"/>
  </r>
  <r>
    <x v="1"/>
    <x v="12"/>
    <x v="10"/>
    <x v="150"/>
    <x v="0"/>
    <x v="2"/>
    <n v="84"/>
    <x v="56"/>
    <x v="6"/>
  </r>
  <r>
    <x v="1"/>
    <x v="12"/>
    <x v="10"/>
    <x v="198"/>
    <x v="4"/>
    <x v="1"/>
    <n v="56"/>
    <x v="49"/>
    <x v="6"/>
  </r>
  <r>
    <x v="1"/>
    <x v="12"/>
    <x v="10"/>
    <x v="83"/>
    <x v="4"/>
    <x v="2"/>
    <n v="100"/>
    <x v="16"/>
    <x v="6"/>
  </r>
  <r>
    <x v="1"/>
    <x v="12"/>
    <x v="10"/>
    <x v="77"/>
    <x v="17"/>
    <x v="1"/>
    <n v="107"/>
    <x v="16"/>
    <x v="6"/>
  </r>
  <r>
    <x v="1"/>
    <x v="12"/>
    <x v="10"/>
    <x v="101"/>
    <x v="2"/>
    <x v="2"/>
    <n v="70"/>
    <x v="16"/>
    <x v="6"/>
  </r>
  <r>
    <x v="1"/>
    <x v="12"/>
    <x v="10"/>
    <x v="138"/>
    <x v="16"/>
    <x v="0"/>
    <n v="75"/>
    <x v="16"/>
    <x v="6"/>
  </r>
  <r>
    <x v="1"/>
    <x v="12"/>
    <x v="10"/>
    <x v="136"/>
    <x v="11"/>
    <x v="0"/>
    <n v="70"/>
    <x v="25"/>
    <x v="6"/>
  </r>
  <r>
    <x v="1"/>
    <x v="12"/>
    <x v="10"/>
    <x v="165"/>
    <x v="8"/>
    <x v="4"/>
    <n v="98"/>
    <x v="16"/>
    <x v="6"/>
  </r>
  <r>
    <x v="1"/>
    <x v="12"/>
    <x v="10"/>
    <x v="225"/>
    <x v="15"/>
    <x v="4"/>
    <n v="80"/>
    <x v="16"/>
    <x v="6"/>
  </r>
  <r>
    <x v="1"/>
    <x v="12"/>
    <x v="10"/>
    <x v="253"/>
    <x v="2"/>
    <x v="4"/>
    <n v="83"/>
    <x v="16"/>
    <x v="6"/>
  </r>
  <r>
    <x v="1"/>
    <x v="12"/>
    <x v="10"/>
    <x v="279"/>
    <x v="2"/>
    <x v="4"/>
    <n v="113"/>
    <x v="16"/>
    <x v="6"/>
  </r>
  <r>
    <x v="1"/>
    <x v="13"/>
    <x v="10"/>
    <x v="165"/>
    <x v="8"/>
    <x v="1"/>
    <n v="105"/>
    <x v="53"/>
    <x v="6"/>
  </r>
  <r>
    <x v="1"/>
    <x v="13"/>
    <x v="10"/>
    <x v="235"/>
    <x v="6"/>
    <x v="0"/>
    <n v="80"/>
    <x v="24"/>
    <x v="6"/>
  </r>
  <r>
    <x v="1"/>
    <x v="13"/>
    <x v="10"/>
    <x v="221"/>
    <x v="6"/>
    <x v="1"/>
    <n v="85"/>
    <x v="61"/>
    <x v="6"/>
  </r>
  <r>
    <x v="1"/>
    <x v="13"/>
    <x v="10"/>
    <x v="160"/>
    <x v="14"/>
    <x v="2"/>
    <n v="100"/>
    <x v="16"/>
    <x v="6"/>
  </r>
  <r>
    <x v="1"/>
    <x v="13"/>
    <x v="10"/>
    <x v="87"/>
    <x v="14"/>
    <x v="0"/>
    <n v="97"/>
    <x v="16"/>
    <x v="6"/>
  </r>
  <r>
    <x v="1"/>
    <x v="13"/>
    <x v="10"/>
    <x v="162"/>
    <x v="7"/>
    <x v="0"/>
    <n v="63"/>
    <x v="64"/>
    <x v="6"/>
  </r>
  <r>
    <x v="1"/>
    <x v="13"/>
    <x v="10"/>
    <x v="14"/>
    <x v="10"/>
    <x v="2"/>
    <n v="109"/>
    <x v="16"/>
    <x v="6"/>
  </r>
  <r>
    <x v="1"/>
    <x v="13"/>
    <x v="10"/>
    <x v="305"/>
    <x v="15"/>
    <x v="0"/>
    <n v="72"/>
    <x v="153"/>
    <x v="6"/>
  </r>
  <r>
    <x v="1"/>
    <x v="13"/>
    <x v="10"/>
    <x v="225"/>
    <x v="15"/>
    <x v="1"/>
    <n v="93"/>
    <x v="75"/>
    <x v="6"/>
  </r>
  <r>
    <x v="1"/>
    <x v="13"/>
    <x v="10"/>
    <x v="254"/>
    <x v="3"/>
    <x v="1"/>
    <n v="121"/>
    <x v="177"/>
    <x v="6"/>
  </r>
  <r>
    <x v="1"/>
    <x v="13"/>
    <x v="10"/>
    <x v="70"/>
    <x v="0"/>
    <x v="1"/>
    <n v="125"/>
    <x v="10"/>
    <x v="6"/>
  </r>
  <r>
    <x v="1"/>
    <x v="13"/>
    <x v="10"/>
    <x v="19"/>
    <x v="0"/>
    <x v="1"/>
    <n v="110"/>
    <x v="40"/>
    <x v="6"/>
  </r>
  <r>
    <x v="1"/>
    <x v="13"/>
    <x v="10"/>
    <x v="150"/>
    <x v="0"/>
    <x v="2"/>
    <n v="88"/>
    <x v="118"/>
    <x v="6"/>
  </r>
  <r>
    <x v="1"/>
    <x v="13"/>
    <x v="10"/>
    <x v="83"/>
    <x v="4"/>
    <x v="2"/>
    <n v="100"/>
    <x v="16"/>
    <x v="6"/>
  </r>
  <r>
    <x v="1"/>
    <x v="13"/>
    <x v="10"/>
    <x v="77"/>
    <x v="17"/>
    <x v="1"/>
    <n v="101"/>
    <x v="83"/>
    <x v="6"/>
  </r>
  <r>
    <x v="1"/>
    <x v="13"/>
    <x v="10"/>
    <x v="279"/>
    <x v="2"/>
    <x v="3"/>
    <n v="112"/>
    <x v="123"/>
    <x v="6"/>
  </r>
  <r>
    <x v="1"/>
    <x v="13"/>
    <x v="10"/>
    <x v="101"/>
    <x v="2"/>
    <x v="2"/>
    <n v="70"/>
    <x v="21"/>
    <x v="6"/>
  </r>
  <r>
    <x v="1"/>
    <x v="13"/>
    <x v="10"/>
    <x v="138"/>
    <x v="16"/>
    <x v="0"/>
    <n v="85"/>
    <x v="20"/>
    <x v="6"/>
  </r>
  <r>
    <x v="1"/>
    <x v="13"/>
    <x v="10"/>
    <x v="201"/>
    <x v="10"/>
    <x v="4"/>
    <n v="63"/>
    <x v="16"/>
    <x v="6"/>
  </r>
  <r>
    <x v="1"/>
    <x v="13"/>
    <x v="10"/>
    <x v="35"/>
    <x v="10"/>
    <x v="4"/>
    <n v="97"/>
    <x v="16"/>
    <x v="6"/>
  </r>
  <r>
    <x v="1"/>
    <x v="13"/>
    <x v="10"/>
    <x v="253"/>
    <x v="2"/>
    <x v="4"/>
    <n v="86"/>
    <x v="67"/>
    <x v="6"/>
  </r>
  <r>
    <x v="1"/>
    <x v="13"/>
    <x v="10"/>
    <x v="136"/>
    <x v="11"/>
    <x v="4"/>
    <n v="70"/>
    <x v="16"/>
    <x v="6"/>
  </r>
  <r>
    <x v="1"/>
    <x v="14"/>
    <x v="10"/>
    <x v="165"/>
    <x v="8"/>
    <x v="1"/>
    <n v="105"/>
    <x v="18"/>
    <x v="6"/>
  </r>
  <r>
    <x v="1"/>
    <x v="14"/>
    <x v="10"/>
    <x v="235"/>
    <x v="6"/>
    <x v="0"/>
    <n v="87"/>
    <x v="90"/>
    <x v="6"/>
  </r>
  <r>
    <x v="1"/>
    <x v="14"/>
    <x v="10"/>
    <x v="221"/>
    <x v="6"/>
    <x v="1"/>
    <n v="83"/>
    <x v="1"/>
    <x v="6"/>
  </r>
  <r>
    <x v="1"/>
    <x v="14"/>
    <x v="10"/>
    <x v="160"/>
    <x v="14"/>
    <x v="2"/>
    <n v="92"/>
    <x v="24"/>
    <x v="6"/>
  </r>
  <r>
    <x v="1"/>
    <x v="14"/>
    <x v="10"/>
    <x v="87"/>
    <x v="14"/>
    <x v="0"/>
    <n v="104"/>
    <x v="1"/>
    <x v="6"/>
  </r>
  <r>
    <x v="1"/>
    <x v="14"/>
    <x v="10"/>
    <x v="14"/>
    <x v="10"/>
    <x v="2"/>
    <n v="106"/>
    <x v="74"/>
    <x v="6"/>
  </r>
  <r>
    <x v="1"/>
    <x v="14"/>
    <x v="10"/>
    <x v="35"/>
    <x v="10"/>
    <x v="0"/>
    <n v="100"/>
    <x v="83"/>
    <x v="6"/>
  </r>
  <r>
    <x v="1"/>
    <x v="14"/>
    <x v="10"/>
    <x v="225"/>
    <x v="15"/>
    <x v="1"/>
    <n v="96"/>
    <x v="31"/>
    <x v="6"/>
  </r>
  <r>
    <x v="1"/>
    <x v="14"/>
    <x v="10"/>
    <x v="254"/>
    <x v="3"/>
    <x v="1"/>
    <n v="112"/>
    <x v="31"/>
    <x v="6"/>
  </r>
  <r>
    <x v="1"/>
    <x v="14"/>
    <x v="10"/>
    <x v="70"/>
    <x v="0"/>
    <x v="1"/>
    <n v="130"/>
    <x v="178"/>
    <x v="6"/>
  </r>
  <r>
    <x v="1"/>
    <x v="14"/>
    <x v="10"/>
    <x v="150"/>
    <x v="0"/>
    <x v="2"/>
    <n v="91"/>
    <x v="83"/>
    <x v="6"/>
  </r>
  <r>
    <x v="1"/>
    <x v="14"/>
    <x v="10"/>
    <x v="83"/>
    <x v="4"/>
    <x v="2"/>
    <n v="101"/>
    <x v="52"/>
    <x v="6"/>
  </r>
  <r>
    <x v="1"/>
    <x v="14"/>
    <x v="10"/>
    <x v="77"/>
    <x v="17"/>
    <x v="1"/>
    <n v="96"/>
    <x v="63"/>
    <x v="6"/>
  </r>
  <r>
    <x v="1"/>
    <x v="14"/>
    <x v="10"/>
    <x v="253"/>
    <x v="2"/>
    <x v="1"/>
    <n v="80"/>
    <x v="69"/>
    <x v="6"/>
  </r>
  <r>
    <x v="1"/>
    <x v="14"/>
    <x v="10"/>
    <x v="279"/>
    <x v="2"/>
    <x v="3"/>
    <n v="116"/>
    <x v="113"/>
    <x v="6"/>
  </r>
  <r>
    <x v="1"/>
    <x v="14"/>
    <x v="10"/>
    <x v="101"/>
    <x v="2"/>
    <x v="2"/>
    <n v="79"/>
    <x v="24"/>
    <x v="6"/>
  </r>
  <r>
    <x v="1"/>
    <x v="14"/>
    <x v="10"/>
    <x v="138"/>
    <x v="16"/>
    <x v="0"/>
    <n v="77"/>
    <x v="94"/>
    <x v="6"/>
  </r>
  <r>
    <x v="1"/>
    <x v="14"/>
    <x v="10"/>
    <x v="136"/>
    <x v="11"/>
    <x v="0"/>
    <n v="79"/>
    <x v="67"/>
    <x v="6"/>
  </r>
  <r>
    <x v="1"/>
    <x v="14"/>
    <x v="10"/>
    <x v="45"/>
    <x v="8"/>
    <x v="4"/>
    <n v="90"/>
    <x v="51"/>
    <x v="6"/>
  </r>
  <r>
    <x v="1"/>
    <x v="14"/>
    <x v="10"/>
    <x v="201"/>
    <x v="10"/>
    <x v="4"/>
    <n v="63"/>
    <x v="16"/>
    <x v="6"/>
  </r>
  <r>
    <x v="1"/>
    <x v="14"/>
    <x v="10"/>
    <x v="19"/>
    <x v="0"/>
    <x v="4"/>
    <n v="105"/>
    <x v="82"/>
    <x v="6"/>
  </r>
  <r>
    <x v="1"/>
    <x v="14"/>
    <x v="10"/>
    <x v="172"/>
    <x v="0"/>
    <x v="4"/>
    <n v="77"/>
    <x v="94"/>
    <x v="6"/>
  </r>
  <r>
    <x v="1"/>
    <x v="15"/>
    <x v="10"/>
    <x v="165"/>
    <x v="8"/>
    <x v="1"/>
    <n v="113"/>
    <x v="80"/>
    <x v="6"/>
  </r>
  <r>
    <x v="1"/>
    <x v="15"/>
    <x v="10"/>
    <x v="235"/>
    <x v="6"/>
    <x v="0"/>
    <n v="98"/>
    <x v="12"/>
    <x v="6"/>
  </r>
  <r>
    <x v="1"/>
    <x v="15"/>
    <x v="10"/>
    <x v="221"/>
    <x v="6"/>
    <x v="1"/>
    <n v="99"/>
    <x v="37"/>
    <x v="6"/>
  </r>
  <r>
    <x v="1"/>
    <x v="15"/>
    <x v="10"/>
    <x v="160"/>
    <x v="14"/>
    <x v="2"/>
    <n v="94"/>
    <x v="67"/>
    <x v="6"/>
  </r>
  <r>
    <x v="1"/>
    <x v="15"/>
    <x v="10"/>
    <x v="87"/>
    <x v="14"/>
    <x v="0"/>
    <n v="93"/>
    <x v="0"/>
    <x v="6"/>
  </r>
  <r>
    <x v="1"/>
    <x v="15"/>
    <x v="10"/>
    <x v="14"/>
    <x v="10"/>
    <x v="2"/>
    <n v="103"/>
    <x v="82"/>
    <x v="6"/>
  </r>
  <r>
    <x v="1"/>
    <x v="15"/>
    <x v="10"/>
    <x v="35"/>
    <x v="10"/>
    <x v="0"/>
    <n v="105"/>
    <x v="31"/>
    <x v="6"/>
  </r>
  <r>
    <x v="1"/>
    <x v="15"/>
    <x v="10"/>
    <x v="225"/>
    <x v="15"/>
    <x v="1"/>
    <n v="108"/>
    <x v="133"/>
    <x v="6"/>
  </r>
  <r>
    <x v="1"/>
    <x v="15"/>
    <x v="10"/>
    <x v="254"/>
    <x v="3"/>
    <x v="1"/>
    <n v="111"/>
    <x v="43"/>
    <x v="6"/>
  </r>
  <r>
    <x v="1"/>
    <x v="15"/>
    <x v="10"/>
    <x v="70"/>
    <x v="0"/>
    <x v="1"/>
    <n v="123"/>
    <x v="55"/>
    <x v="6"/>
  </r>
  <r>
    <x v="1"/>
    <x v="15"/>
    <x v="10"/>
    <x v="150"/>
    <x v="0"/>
    <x v="2"/>
    <n v="92"/>
    <x v="1"/>
    <x v="6"/>
  </r>
  <r>
    <x v="1"/>
    <x v="15"/>
    <x v="10"/>
    <x v="83"/>
    <x v="4"/>
    <x v="2"/>
    <n v="91"/>
    <x v="7"/>
    <x v="6"/>
  </r>
  <r>
    <x v="1"/>
    <x v="15"/>
    <x v="10"/>
    <x v="77"/>
    <x v="17"/>
    <x v="1"/>
    <n v="102"/>
    <x v="76"/>
    <x v="6"/>
  </r>
  <r>
    <x v="1"/>
    <x v="15"/>
    <x v="10"/>
    <x v="253"/>
    <x v="2"/>
    <x v="1"/>
    <n v="80"/>
    <x v="0"/>
    <x v="6"/>
  </r>
  <r>
    <x v="1"/>
    <x v="15"/>
    <x v="10"/>
    <x v="279"/>
    <x v="2"/>
    <x v="3"/>
    <n v="123"/>
    <x v="103"/>
    <x v="6"/>
  </r>
  <r>
    <x v="1"/>
    <x v="15"/>
    <x v="10"/>
    <x v="101"/>
    <x v="2"/>
    <x v="2"/>
    <n v="73"/>
    <x v="49"/>
    <x v="6"/>
  </r>
  <r>
    <x v="1"/>
    <x v="15"/>
    <x v="10"/>
    <x v="138"/>
    <x v="16"/>
    <x v="0"/>
    <n v="76"/>
    <x v="102"/>
    <x v="6"/>
  </r>
  <r>
    <x v="1"/>
    <x v="15"/>
    <x v="10"/>
    <x v="136"/>
    <x v="11"/>
    <x v="0"/>
    <n v="83"/>
    <x v="17"/>
    <x v="6"/>
  </r>
  <r>
    <x v="1"/>
    <x v="15"/>
    <x v="10"/>
    <x v="201"/>
    <x v="10"/>
    <x v="4"/>
    <n v="63"/>
    <x v="16"/>
    <x v="6"/>
  </r>
  <r>
    <x v="1"/>
    <x v="15"/>
    <x v="10"/>
    <x v="19"/>
    <x v="0"/>
    <x v="4"/>
    <n v="107"/>
    <x v="1"/>
    <x v="6"/>
  </r>
  <r>
    <x v="1"/>
    <x v="15"/>
    <x v="10"/>
    <x v="172"/>
    <x v="0"/>
    <x v="4"/>
    <n v="87"/>
    <x v="118"/>
    <x v="6"/>
  </r>
  <r>
    <x v="1"/>
    <x v="15"/>
    <x v="10"/>
    <x v="5"/>
    <x v="13"/>
    <x v="4"/>
    <n v="80"/>
    <x v="16"/>
    <x v="6"/>
  </r>
  <r>
    <x v="1"/>
    <x v="16"/>
    <x v="10"/>
    <x v="165"/>
    <x v="8"/>
    <x v="1"/>
    <n v="113"/>
    <x v="57"/>
    <x v="6"/>
  </r>
  <r>
    <x v="1"/>
    <x v="16"/>
    <x v="10"/>
    <x v="235"/>
    <x v="6"/>
    <x v="0"/>
    <n v="96"/>
    <x v="62"/>
    <x v="6"/>
  </r>
  <r>
    <x v="1"/>
    <x v="16"/>
    <x v="10"/>
    <x v="221"/>
    <x v="6"/>
    <x v="1"/>
    <n v="95"/>
    <x v="102"/>
    <x v="6"/>
  </r>
  <r>
    <x v="1"/>
    <x v="16"/>
    <x v="10"/>
    <x v="160"/>
    <x v="14"/>
    <x v="2"/>
    <n v="91"/>
    <x v="54"/>
    <x v="6"/>
  </r>
  <r>
    <x v="1"/>
    <x v="16"/>
    <x v="10"/>
    <x v="87"/>
    <x v="14"/>
    <x v="0"/>
    <n v="87"/>
    <x v="55"/>
    <x v="6"/>
  </r>
  <r>
    <x v="1"/>
    <x v="16"/>
    <x v="10"/>
    <x v="201"/>
    <x v="10"/>
    <x v="2"/>
    <n v="67"/>
    <x v="33"/>
    <x v="6"/>
  </r>
  <r>
    <x v="1"/>
    <x v="16"/>
    <x v="10"/>
    <x v="35"/>
    <x v="10"/>
    <x v="0"/>
    <n v="90"/>
    <x v="91"/>
    <x v="6"/>
  </r>
  <r>
    <x v="1"/>
    <x v="16"/>
    <x v="10"/>
    <x v="14"/>
    <x v="10"/>
    <x v="2"/>
    <n v="99"/>
    <x v="9"/>
    <x v="6"/>
  </r>
  <r>
    <x v="1"/>
    <x v="16"/>
    <x v="10"/>
    <x v="225"/>
    <x v="15"/>
    <x v="1"/>
    <n v="105"/>
    <x v="11"/>
    <x v="6"/>
  </r>
  <r>
    <x v="1"/>
    <x v="16"/>
    <x v="10"/>
    <x v="254"/>
    <x v="3"/>
    <x v="1"/>
    <n v="132"/>
    <x v="170"/>
    <x v="6"/>
  </r>
  <r>
    <x v="1"/>
    <x v="16"/>
    <x v="10"/>
    <x v="70"/>
    <x v="0"/>
    <x v="1"/>
    <n v="128"/>
    <x v="147"/>
    <x v="6"/>
  </r>
  <r>
    <x v="1"/>
    <x v="16"/>
    <x v="10"/>
    <x v="19"/>
    <x v="0"/>
    <x v="1"/>
    <n v="108"/>
    <x v="75"/>
    <x v="6"/>
  </r>
  <r>
    <x v="1"/>
    <x v="16"/>
    <x v="10"/>
    <x v="150"/>
    <x v="0"/>
    <x v="2"/>
    <n v="89"/>
    <x v="85"/>
    <x v="6"/>
  </r>
  <r>
    <x v="1"/>
    <x v="16"/>
    <x v="10"/>
    <x v="77"/>
    <x v="17"/>
    <x v="1"/>
    <n v="101"/>
    <x v="25"/>
    <x v="6"/>
  </r>
  <r>
    <x v="1"/>
    <x v="16"/>
    <x v="10"/>
    <x v="279"/>
    <x v="2"/>
    <x v="3"/>
    <n v="122"/>
    <x v="134"/>
    <x v="6"/>
  </r>
  <r>
    <x v="1"/>
    <x v="16"/>
    <x v="10"/>
    <x v="101"/>
    <x v="2"/>
    <x v="2"/>
    <n v="72"/>
    <x v="28"/>
    <x v="6"/>
  </r>
  <r>
    <x v="1"/>
    <x v="16"/>
    <x v="10"/>
    <x v="138"/>
    <x v="16"/>
    <x v="0"/>
    <n v="83"/>
    <x v="20"/>
    <x v="6"/>
  </r>
  <r>
    <x v="1"/>
    <x v="16"/>
    <x v="10"/>
    <x v="136"/>
    <x v="11"/>
    <x v="0"/>
    <n v="94"/>
    <x v="41"/>
    <x v="6"/>
  </r>
  <r>
    <x v="1"/>
    <x v="16"/>
    <x v="10"/>
    <x v="185"/>
    <x v="15"/>
    <x v="4"/>
    <n v="90"/>
    <x v="77"/>
    <x v="6"/>
  </r>
  <r>
    <x v="1"/>
    <x v="16"/>
    <x v="10"/>
    <x v="83"/>
    <x v="4"/>
    <x v="4"/>
    <n v="91"/>
    <x v="16"/>
    <x v="6"/>
  </r>
  <r>
    <x v="1"/>
    <x v="16"/>
    <x v="10"/>
    <x v="5"/>
    <x v="13"/>
    <x v="4"/>
    <n v="87"/>
    <x v="83"/>
    <x v="6"/>
  </r>
  <r>
    <x v="1"/>
    <x v="16"/>
    <x v="10"/>
    <x v="253"/>
    <x v="2"/>
    <x v="4"/>
    <n v="78"/>
    <x v="61"/>
    <x v="6"/>
  </r>
  <r>
    <x v="1"/>
    <x v="17"/>
    <x v="10"/>
    <x v="36"/>
    <x v="8"/>
    <x v="2"/>
    <n v="71"/>
    <x v="70"/>
    <x v="6"/>
  </r>
  <r>
    <x v="1"/>
    <x v="17"/>
    <x v="10"/>
    <x v="165"/>
    <x v="8"/>
    <x v="1"/>
    <n v="113"/>
    <x v="38"/>
    <x v="6"/>
  </r>
  <r>
    <x v="1"/>
    <x v="17"/>
    <x v="10"/>
    <x v="235"/>
    <x v="6"/>
    <x v="1"/>
    <n v="92"/>
    <x v="52"/>
    <x v="6"/>
  </r>
  <r>
    <x v="1"/>
    <x v="17"/>
    <x v="10"/>
    <x v="21"/>
    <x v="6"/>
    <x v="2"/>
    <n v="64"/>
    <x v="9"/>
    <x v="6"/>
  </r>
  <r>
    <x v="1"/>
    <x v="17"/>
    <x v="10"/>
    <x v="87"/>
    <x v="14"/>
    <x v="0"/>
    <n v="96"/>
    <x v="60"/>
    <x v="6"/>
  </r>
  <r>
    <x v="1"/>
    <x v="17"/>
    <x v="10"/>
    <x v="160"/>
    <x v="14"/>
    <x v="2"/>
    <n v="95"/>
    <x v="57"/>
    <x v="6"/>
  </r>
  <r>
    <x v="1"/>
    <x v="17"/>
    <x v="10"/>
    <x v="159"/>
    <x v="14"/>
    <x v="2"/>
    <n v="81"/>
    <x v="14"/>
    <x v="6"/>
  </r>
  <r>
    <x v="1"/>
    <x v="17"/>
    <x v="10"/>
    <x v="14"/>
    <x v="10"/>
    <x v="2"/>
    <n v="87"/>
    <x v="100"/>
    <x v="6"/>
  </r>
  <r>
    <x v="1"/>
    <x v="17"/>
    <x v="10"/>
    <x v="35"/>
    <x v="10"/>
    <x v="0"/>
    <n v="89"/>
    <x v="0"/>
    <x v="6"/>
  </r>
  <r>
    <x v="1"/>
    <x v="17"/>
    <x v="10"/>
    <x v="225"/>
    <x v="15"/>
    <x v="1"/>
    <n v="112"/>
    <x v="90"/>
    <x v="6"/>
  </r>
  <r>
    <x v="1"/>
    <x v="17"/>
    <x v="10"/>
    <x v="254"/>
    <x v="3"/>
    <x v="1"/>
    <n v="134"/>
    <x v="90"/>
    <x v="6"/>
  </r>
  <r>
    <x v="1"/>
    <x v="17"/>
    <x v="10"/>
    <x v="70"/>
    <x v="0"/>
    <x v="1"/>
    <n v="139"/>
    <x v="179"/>
    <x v="6"/>
  </r>
  <r>
    <x v="1"/>
    <x v="17"/>
    <x v="10"/>
    <x v="19"/>
    <x v="0"/>
    <x v="1"/>
    <n v="103"/>
    <x v="91"/>
    <x v="6"/>
  </r>
  <r>
    <x v="1"/>
    <x v="17"/>
    <x v="10"/>
    <x v="77"/>
    <x v="17"/>
    <x v="1"/>
    <n v="100"/>
    <x v="10"/>
    <x v="6"/>
  </r>
  <r>
    <x v="1"/>
    <x v="17"/>
    <x v="10"/>
    <x v="5"/>
    <x v="13"/>
    <x v="0"/>
    <n v="84"/>
    <x v="39"/>
    <x v="6"/>
  </r>
  <r>
    <x v="1"/>
    <x v="17"/>
    <x v="10"/>
    <x v="279"/>
    <x v="2"/>
    <x v="3"/>
    <n v="125"/>
    <x v="43"/>
    <x v="6"/>
  </r>
  <r>
    <x v="1"/>
    <x v="17"/>
    <x v="10"/>
    <x v="138"/>
    <x v="16"/>
    <x v="0"/>
    <n v="83"/>
    <x v="71"/>
    <x v="6"/>
  </r>
  <r>
    <x v="1"/>
    <x v="17"/>
    <x v="10"/>
    <x v="136"/>
    <x v="11"/>
    <x v="0"/>
    <n v="98"/>
    <x v="17"/>
    <x v="6"/>
  </r>
  <r>
    <x v="1"/>
    <x v="17"/>
    <x v="10"/>
    <x v="311"/>
    <x v="8"/>
    <x v="4"/>
    <n v="94"/>
    <x v="51"/>
    <x v="6"/>
  </r>
  <r>
    <x v="1"/>
    <x v="17"/>
    <x v="10"/>
    <x v="221"/>
    <x v="6"/>
    <x v="4"/>
    <n v="83"/>
    <x v="77"/>
    <x v="6"/>
  </r>
  <r>
    <x v="1"/>
    <x v="17"/>
    <x v="10"/>
    <x v="83"/>
    <x v="4"/>
    <x v="4"/>
    <n v="91"/>
    <x v="16"/>
    <x v="6"/>
  </r>
  <r>
    <x v="1"/>
    <x v="17"/>
    <x v="10"/>
    <x v="253"/>
    <x v="2"/>
    <x v="4"/>
    <n v="77"/>
    <x v="94"/>
    <x v="6"/>
  </r>
  <r>
    <x v="1"/>
    <x v="18"/>
    <x v="10"/>
    <x v="309"/>
    <x v="8"/>
    <x v="2"/>
    <n v="79"/>
    <x v="63"/>
    <x v="6"/>
  </r>
  <r>
    <x v="1"/>
    <x v="18"/>
    <x v="10"/>
    <x v="165"/>
    <x v="8"/>
    <x v="1"/>
    <n v="114"/>
    <x v="60"/>
    <x v="6"/>
  </r>
  <r>
    <x v="1"/>
    <x v="18"/>
    <x v="10"/>
    <x v="235"/>
    <x v="6"/>
    <x v="0"/>
    <n v="96"/>
    <x v="60"/>
    <x v="6"/>
  </r>
  <r>
    <x v="1"/>
    <x v="18"/>
    <x v="10"/>
    <x v="221"/>
    <x v="6"/>
    <x v="1"/>
    <n v="88"/>
    <x v="9"/>
    <x v="6"/>
  </r>
  <r>
    <x v="1"/>
    <x v="18"/>
    <x v="10"/>
    <x v="21"/>
    <x v="6"/>
    <x v="2"/>
    <n v="66"/>
    <x v="69"/>
    <x v="6"/>
  </r>
  <r>
    <x v="1"/>
    <x v="18"/>
    <x v="10"/>
    <x v="160"/>
    <x v="14"/>
    <x v="2"/>
    <n v="100"/>
    <x v="85"/>
    <x v="6"/>
  </r>
  <r>
    <x v="1"/>
    <x v="18"/>
    <x v="10"/>
    <x v="87"/>
    <x v="14"/>
    <x v="0"/>
    <n v="96"/>
    <x v="47"/>
    <x v="6"/>
  </r>
  <r>
    <x v="1"/>
    <x v="18"/>
    <x v="10"/>
    <x v="14"/>
    <x v="10"/>
    <x v="2"/>
    <n v="77"/>
    <x v="29"/>
    <x v="6"/>
  </r>
  <r>
    <x v="1"/>
    <x v="18"/>
    <x v="10"/>
    <x v="35"/>
    <x v="10"/>
    <x v="0"/>
    <n v="94"/>
    <x v="18"/>
    <x v="6"/>
  </r>
  <r>
    <x v="1"/>
    <x v="18"/>
    <x v="10"/>
    <x v="225"/>
    <x v="15"/>
    <x v="1"/>
    <n v="109"/>
    <x v="48"/>
    <x v="6"/>
  </r>
  <r>
    <x v="1"/>
    <x v="18"/>
    <x v="10"/>
    <x v="254"/>
    <x v="3"/>
    <x v="1"/>
    <n v="131"/>
    <x v="175"/>
    <x v="6"/>
  </r>
  <r>
    <x v="1"/>
    <x v="18"/>
    <x v="10"/>
    <x v="70"/>
    <x v="0"/>
    <x v="1"/>
    <n v="147"/>
    <x v="115"/>
    <x v="6"/>
  </r>
  <r>
    <x v="1"/>
    <x v="18"/>
    <x v="10"/>
    <x v="19"/>
    <x v="0"/>
    <x v="1"/>
    <n v="101"/>
    <x v="8"/>
    <x v="6"/>
  </r>
  <r>
    <x v="1"/>
    <x v="18"/>
    <x v="10"/>
    <x v="77"/>
    <x v="17"/>
    <x v="1"/>
    <n v="106"/>
    <x v="18"/>
    <x v="6"/>
  </r>
  <r>
    <x v="1"/>
    <x v="18"/>
    <x v="10"/>
    <x v="279"/>
    <x v="2"/>
    <x v="3"/>
    <n v="123"/>
    <x v="80"/>
    <x v="6"/>
  </r>
  <r>
    <x v="1"/>
    <x v="18"/>
    <x v="10"/>
    <x v="88"/>
    <x v="16"/>
    <x v="2"/>
    <n v="82"/>
    <x v="7"/>
    <x v="6"/>
  </r>
  <r>
    <x v="1"/>
    <x v="18"/>
    <x v="10"/>
    <x v="138"/>
    <x v="16"/>
    <x v="0"/>
    <n v="69"/>
    <x v="58"/>
    <x v="6"/>
  </r>
  <r>
    <x v="1"/>
    <x v="18"/>
    <x v="10"/>
    <x v="136"/>
    <x v="11"/>
    <x v="0"/>
    <n v="93"/>
    <x v="17"/>
    <x v="6"/>
  </r>
  <r>
    <x v="1"/>
    <x v="18"/>
    <x v="10"/>
    <x v="201"/>
    <x v="10"/>
    <x v="4"/>
    <n v="67"/>
    <x v="16"/>
    <x v="6"/>
  </r>
  <r>
    <x v="1"/>
    <x v="18"/>
    <x v="10"/>
    <x v="203"/>
    <x v="12"/>
    <x v="4"/>
    <n v="104"/>
    <x v="16"/>
    <x v="6"/>
  </r>
  <r>
    <x v="1"/>
    <x v="18"/>
    <x v="10"/>
    <x v="83"/>
    <x v="4"/>
    <x v="4"/>
    <n v="91"/>
    <x v="16"/>
    <x v="6"/>
  </r>
  <r>
    <x v="1"/>
    <x v="18"/>
    <x v="10"/>
    <x v="253"/>
    <x v="2"/>
    <x v="4"/>
    <n v="73"/>
    <x v="11"/>
    <x v="6"/>
  </r>
  <r>
    <x v="1"/>
    <x v="19"/>
    <x v="10"/>
    <x v="309"/>
    <x v="8"/>
    <x v="2"/>
    <n v="81"/>
    <x v="11"/>
    <x v="6"/>
  </r>
  <r>
    <x v="1"/>
    <x v="19"/>
    <x v="10"/>
    <x v="165"/>
    <x v="8"/>
    <x v="1"/>
    <n v="113"/>
    <x v="48"/>
    <x v="6"/>
  </r>
  <r>
    <x v="1"/>
    <x v="19"/>
    <x v="10"/>
    <x v="235"/>
    <x v="6"/>
    <x v="0"/>
    <n v="93"/>
    <x v="62"/>
    <x v="6"/>
  </r>
  <r>
    <x v="1"/>
    <x v="19"/>
    <x v="10"/>
    <x v="221"/>
    <x v="6"/>
    <x v="1"/>
    <n v="82"/>
    <x v="98"/>
    <x v="6"/>
  </r>
  <r>
    <x v="1"/>
    <x v="19"/>
    <x v="10"/>
    <x v="21"/>
    <x v="6"/>
    <x v="2"/>
    <n v="65"/>
    <x v="50"/>
    <x v="6"/>
  </r>
  <r>
    <x v="1"/>
    <x v="19"/>
    <x v="10"/>
    <x v="160"/>
    <x v="14"/>
    <x v="2"/>
    <n v="101"/>
    <x v="3"/>
    <x v="6"/>
  </r>
  <r>
    <x v="1"/>
    <x v="19"/>
    <x v="10"/>
    <x v="87"/>
    <x v="14"/>
    <x v="0"/>
    <n v="106"/>
    <x v="89"/>
    <x v="6"/>
  </r>
  <r>
    <x v="1"/>
    <x v="19"/>
    <x v="10"/>
    <x v="14"/>
    <x v="10"/>
    <x v="2"/>
    <n v="76"/>
    <x v="71"/>
    <x v="6"/>
  </r>
  <r>
    <x v="1"/>
    <x v="19"/>
    <x v="10"/>
    <x v="35"/>
    <x v="10"/>
    <x v="0"/>
    <n v="94"/>
    <x v="1"/>
    <x v="6"/>
  </r>
  <r>
    <x v="1"/>
    <x v="19"/>
    <x v="10"/>
    <x v="225"/>
    <x v="15"/>
    <x v="1"/>
    <n v="104"/>
    <x v="102"/>
    <x v="6"/>
  </r>
  <r>
    <x v="1"/>
    <x v="19"/>
    <x v="10"/>
    <x v="254"/>
    <x v="3"/>
    <x v="1"/>
    <n v="134"/>
    <x v="90"/>
    <x v="6"/>
  </r>
  <r>
    <x v="1"/>
    <x v="19"/>
    <x v="10"/>
    <x v="70"/>
    <x v="0"/>
    <x v="1"/>
    <n v="142"/>
    <x v="93"/>
    <x v="6"/>
  </r>
  <r>
    <x v="1"/>
    <x v="19"/>
    <x v="10"/>
    <x v="19"/>
    <x v="0"/>
    <x v="1"/>
    <n v="99"/>
    <x v="23"/>
    <x v="6"/>
  </r>
  <r>
    <x v="1"/>
    <x v="19"/>
    <x v="10"/>
    <x v="83"/>
    <x v="4"/>
    <x v="2"/>
    <n v="90"/>
    <x v="47"/>
    <x v="6"/>
  </r>
  <r>
    <x v="1"/>
    <x v="19"/>
    <x v="10"/>
    <x v="77"/>
    <x v="17"/>
    <x v="1"/>
    <n v="114"/>
    <x v="101"/>
    <x v="6"/>
  </r>
  <r>
    <x v="1"/>
    <x v="19"/>
    <x v="10"/>
    <x v="279"/>
    <x v="2"/>
    <x v="3"/>
    <n v="117"/>
    <x v="53"/>
    <x v="6"/>
  </r>
  <r>
    <x v="1"/>
    <x v="19"/>
    <x v="10"/>
    <x v="138"/>
    <x v="16"/>
    <x v="0"/>
    <n v="66"/>
    <x v="29"/>
    <x v="6"/>
  </r>
  <r>
    <x v="1"/>
    <x v="19"/>
    <x v="10"/>
    <x v="136"/>
    <x v="11"/>
    <x v="0"/>
    <n v="96"/>
    <x v="72"/>
    <x v="6"/>
  </r>
  <r>
    <x v="1"/>
    <x v="19"/>
    <x v="10"/>
    <x v="311"/>
    <x v="8"/>
    <x v="4"/>
    <n v="83"/>
    <x v="88"/>
    <x v="6"/>
  </r>
  <r>
    <x v="1"/>
    <x v="19"/>
    <x v="10"/>
    <x v="201"/>
    <x v="10"/>
    <x v="4"/>
    <n v="67"/>
    <x v="16"/>
    <x v="6"/>
  </r>
  <r>
    <x v="1"/>
    <x v="19"/>
    <x v="10"/>
    <x v="203"/>
    <x v="12"/>
    <x v="4"/>
    <n v="86"/>
    <x v="116"/>
    <x v="6"/>
  </r>
  <r>
    <x v="1"/>
    <x v="19"/>
    <x v="10"/>
    <x v="253"/>
    <x v="2"/>
    <x v="4"/>
    <n v="74"/>
    <x v="1"/>
    <x v="6"/>
  </r>
  <r>
    <x v="1"/>
    <x v="20"/>
    <x v="10"/>
    <x v="309"/>
    <x v="8"/>
    <x v="2"/>
    <n v="72"/>
    <x v="169"/>
    <x v="6"/>
  </r>
  <r>
    <x v="1"/>
    <x v="20"/>
    <x v="10"/>
    <x v="165"/>
    <x v="8"/>
    <x v="1"/>
    <n v="112"/>
    <x v="37"/>
    <x v="6"/>
  </r>
  <r>
    <x v="1"/>
    <x v="20"/>
    <x v="10"/>
    <x v="235"/>
    <x v="6"/>
    <x v="0"/>
    <n v="91"/>
    <x v="63"/>
    <x v="6"/>
  </r>
  <r>
    <x v="1"/>
    <x v="20"/>
    <x v="10"/>
    <x v="221"/>
    <x v="6"/>
    <x v="1"/>
    <n v="73"/>
    <x v="55"/>
    <x v="6"/>
  </r>
  <r>
    <x v="1"/>
    <x v="20"/>
    <x v="10"/>
    <x v="160"/>
    <x v="14"/>
    <x v="2"/>
    <n v="92"/>
    <x v="28"/>
    <x v="6"/>
  </r>
  <r>
    <x v="1"/>
    <x v="20"/>
    <x v="10"/>
    <x v="87"/>
    <x v="14"/>
    <x v="0"/>
    <n v="115"/>
    <x v="15"/>
    <x v="6"/>
  </r>
  <r>
    <x v="1"/>
    <x v="20"/>
    <x v="10"/>
    <x v="14"/>
    <x v="10"/>
    <x v="2"/>
    <n v="78"/>
    <x v="7"/>
    <x v="6"/>
  </r>
  <r>
    <x v="1"/>
    <x v="20"/>
    <x v="10"/>
    <x v="201"/>
    <x v="10"/>
    <x v="2"/>
    <n v="67"/>
    <x v="9"/>
    <x v="6"/>
  </r>
  <r>
    <x v="1"/>
    <x v="20"/>
    <x v="10"/>
    <x v="35"/>
    <x v="10"/>
    <x v="0"/>
    <n v="94"/>
    <x v="12"/>
    <x v="6"/>
  </r>
  <r>
    <x v="1"/>
    <x v="20"/>
    <x v="10"/>
    <x v="225"/>
    <x v="15"/>
    <x v="1"/>
    <n v="91"/>
    <x v="3"/>
    <x v="6"/>
  </r>
  <r>
    <x v="1"/>
    <x v="20"/>
    <x v="10"/>
    <x v="254"/>
    <x v="3"/>
    <x v="1"/>
    <n v="138"/>
    <x v="53"/>
    <x v="6"/>
  </r>
  <r>
    <x v="1"/>
    <x v="20"/>
    <x v="10"/>
    <x v="70"/>
    <x v="0"/>
    <x v="1"/>
    <n v="146"/>
    <x v="57"/>
    <x v="6"/>
  </r>
  <r>
    <x v="1"/>
    <x v="20"/>
    <x v="10"/>
    <x v="19"/>
    <x v="0"/>
    <x v="1"/>
    <n v="99"/>
    <x v="43"/>
    <x v="6"/>
  </r>
  <r>
    <x v="1"/>
    <x v="20"/>
    <x v="10"/>
    <x v="83"/>
    <x v="4"/>
    <x v="2"/>
    <n v="88"/>
    <x v="21"/>
    <x v="6"/>
  </r>
  <r>
    <x v="1"/>
    <x v="20"/>
    <x v="10"/>
    <x v="77"/>
    <x v="17"/>
    <x v="1"/>
    <n v="102"/>
    <x v="77"/>
    <x v="6"/>
  </r>
  <r>
    <x v="1"/>
    <x v="20"/>
    <x v="10"/>
    <x v="279"/>
    <x v="2"/>
    <x v="3"/>
    <n v="104"/>
    <x v="102"/>
    <x v="6"/>
  </r>
  <r>
    <x v="1"/>
    <x v="20"/>
    <x v="10"/>
    <x v="138"/>
    <x v="16"/>
    <x v="0"/>
    <n v="68"/>
    <x v="24"/>
    <x v="6"/>
  </r>
  <r>
    <x v="1"/>
    <x v="20"/>
    <x v="10"/>
    <x v="136"/>
    <x v="11"/>
    <x v="0"/>
    <n v="102"/>
    <x v="12"/>
    <x v="6"/>
  </r>
  <r>
    <x v="1"/>
    <x v="20"/>
    <x v="10"/>
    <x v="21"/>
    <x v="6"/>
    <x v="4"/>
    <n v="71"/>
    <x v="43"/>
    <x v="6"/>
  </r>
  <r>
    <x v="1"/>
    <x v="20"/>
    <x v="10"/>
    <x v="203"/>
    <x v="12"/>
    <x v="4"/>
    <n v="94"/>
    <x v="76"/>
    <x v="6"/>
  </r>
  <r>
    <x v="1"/>
    <x v="20"/>
    <x v="10"/>
    <x v="150"/>
    <x v="0"/>
    <x v="4"/>
    <n v="89"/>
    <x v="16"/>
    <x v="6"/>
  </r>
  <r>
    <x v="1"/>
    <x v="20"/>
    <x v="10"/>
    <x v="253"/>
    <x v="2"/>
    <x v="4"/>
    <n v="74"/>
    <x v="0"/>
    <x v="6"/>
  </r>
  <r>
    <x v="1"/>
    <x v="21"/>
    <x v="10"/>
    <x v="165"/>
    <x v="8"/>
    <x v="1"/>
    <n v="110"/>
    <x v="43"/>
    <x v="6"/>
  </r>
  <r>
    <x v="1"/>
    <x v="21"/>
    <x v="10"/>
    <x v="235"/>
    <x v="6"/>
    <x v="0"/>
    <n v="86"/>
    <x v="94"/>
    <x v="6"/>
  </r>
  <r>
    <x v="1"/>
    <x v="21"/>
    <x v="10"/>
    <x v="221"/>
    <x v="6"/>
    <x v="1"/>
    <n v="69"/>
    <x v="71"/>
    <x v="6"/>
  </r>
  <r>
    <x v="1"/>
    <x v="21"/>
    <x v="10"/>
    <x v="160"/>
    <x v="14"/>
    <x v="2"/>
    <n v="95"/>
    <x v="67"/>
    <x v="6"/>
  </r>
  <r>
    <x v="1"/>
    <x v="21"/>
    <x v="10"/>
    <x v="87"/>
    <x v="14"/>
    <x v="0"/>
    <n v="122"/>
    <x v="53"/>
    <x v="6"/>
  </r>
  <r>
    <x v="1"/>
    <x v="21"/>
    <x v="10"/>
    <x v="14"/>
    <x v="10"/>
    <x v="2"/>
    <n v="76"/>
    <x v="21"/>
    <x v="6"/>
  </r>
  <r>
    <x v="1"/>
    <x v="21"/>
    <x v="10"/>
    <x v="35"/>
    <x v="10"/>
    <x v="0"/>
    <n v="97"/>
    <x v="94"/>
    <x v="6"/>
  </r>
  <r>
    <x v="1"/>
    <x v="21"/>
    <x v="10"/>
    <x v="201"/>
    <x v="10"/>
    <x v="2"/>
    <n v="66"/>
    <x v="64"/>
    <x v="6"/>
  </r>
  <r>
    <x v="1"/>
    <x v="21"/>
    <x v="10"/>
    <x v="225"/>
    <x v="15"/>
    <x v="1"/>
    <n v="95"/>
    <x v="47"/>
    <x v="6"/>
  </r>
  <r>
    <x v="1"/>
    <x v="21"/>
    <x v="10"/>
    <x v="254"/>
    <x v="3"/>
    <x v="1"/>
    <n v="128"/>
    <x v="10"/>
    <x v="6"/>
  </r>
  <r>
    <x v="1"/>
    <x v="21"/>
    <x v="10"/>
    <x v="70"/>
    <x v="0"/>
    <x v="1"/>
    <n v="136"/>
    <x v="31"/>
    <x v="6"/>
  </r>
  <r>
    <x v="1"/>
    <x v="21"/>
    <x v="10"/>
    <x v="19"/>
    <x v="0"/>
    <x v="1"/>
    <n v="90"/>
    <x v="67"/>
    <x v="6"/>
  </r>
  <r>
    <x v="1"/>
    <x v="21"/>
    <x v="10"/>
    <x v="83"/>
    <x v="4"/>
    <x v="2"/>
    <n v="85"/>
    <x v="83"/>
    <x v="6"/>
  </r>
  <r>
    <x v="1"/>
    <x v="21"/>
    <x v="10"/>
    <x v="77"/>
    <x v="17"/>
    <x v="1"/>
    <n v="99"/>
    <x v="94"/>
    <x v="6"/>
  </r>
  <r>
    <x v="1"/>
    <x v="21"/>
    <x v="10"/>
    <x v="279"/>
    <x v="2"/>
    <x v="3"/>
    <n v="108"/>
    <x v="170"/>
    <x v="6"/>
  </r>
  <r>
    <x v="1"/>
    <x v="21"/>
    <x v="10"/>
    <x v="88"/>
    <x v="16"/>
    <x v="2"/>
    <n v="83"/>
    <x v="67"/>
    <x v="6"/>
  </r>
  <r>
    <x v="1"/>
    <x v="21"/>
    <x v="10"/>
    <x v="138"/>
    <x v="16"/>
    <x v="0"/>
    <n v="52"/>
    <x v="160"/>
    <x v="6"/>
  </r>
  <r>
    <x v="1"/>
    <x v="21"/>
    <x v="10"/>
    <x v="136"/>
    <x v="11"/>
    <x v="0"/>
    <n v="96"/>
    <x v="63"/>
    <x v="6"/>
  </r>
  <r>
    <x v="1"/>
    <x v="21"/>
    <x v="10"/>
    <x v="21"/>
    <x v="6"/>
    <x v="4"/>
    <n v="76"/>
    <x v="30"/>
    <x v="6"/>
  </r>
  <r>
    <x v="1"/>
    <x v="21"/>
    <x v="10"/>
    <x v="172"/>
    <x v="0"/>
    <x v="4"/>
    <n v="85"/>
    <x v="57"/>
    <x v="6"/>
  </r>
  <r>
    <x v="1"/>
    <x v="21"/>
    <x v="10"/>
    <x v="253"/>
    <x v="2"/>
    <x v="4"/>
    <n v="81"/>
    <x v="63"/>
    <x v="6"/>
  </r>
  <r>
    <x v="1"/>
    <x v="21"/>
    <x v="10"/>
    <x v="46"/>
    <x v="16"/>
    <x v="4"/>
    <n v="93"/>
    <x v="24"/>
    <x v="6"/>
  </r>
  <r>
    <x v="1"/>
    <x v="0"/>
    <x v="11"/>
    <x v="166"/>
    <x v="8"/>
    <x v="2"/>
    <n v="103"/>
    <x v="47"/>
    <x v="7"/>
  </r>
  <r>
    <x v="1"/>
    <x v="0"/>
    <x v="11"/>
    <x v="122"/>
    <x v="8"/>
    <x v="1"/>
    <n v="110"/>
    <x v="101"/>
    <x v="7"/>
  </r>
  <r>
    <x v="1"/>
    <x v="0"/>
    <x v="11"/>
    <x v="268"/>
    <x v="8"/>
    <x v="0"/>
    <n v="75"/>
    <x v="71"/>
    <x v="7"/>
  </r>
  <r>
    <x v="1"/>
    <x v="0"/>
    <x v="11"/>
    <x v="263"/>
    <x v="6"/>
    <x v="1"/>
    <n v="101"/>
    <x v="85"/>
    <x v="7"/>
  </r>
  <r>
    <x v="1"/>
    <x v="0"/>
    <x v="11"/>
    <x v="241"/>
    <x v="6"/>
    <x v="0"/>
    <n v="87"/>
    <x v="19"/>
    <x v="7"/>
  </r>
  <r>
    <x v="1"/>
    <x v="0"/>
    <x v="11"/>
    <x v="163"/>
    <x v="14"/>
    <x v="1"/>
    <n v="115"/>
    <x v="48"/>
    <x v="7"/>
  </r>
  <r>
    <x v="1"/>
    <x v="0"/>
    <x v="11"/>
    <x v="105"/>
    <x v="10"/>
    <x v="3"/>
    <n v="88"/>
    <x v="4"/>
    <x v="7"/>
  </r>
  <r>
    <x v="1"/>
    <x v="0"/>
    <x v="11"/>
    <x v="35"/>
    <x v="10"/>
    <x v="0"/>
    <n v="79"/>
    <x v="55"/>
    <x v="7"/>
  </r>
  <r>
    <x v="1"/>
    <x v="0"/>
    <x v="11"/>
    <x v="57"/>
    <x v="10"/>
    <x v="2"/>
    <n v="70"/>
    <x v="86"/>
    <x v="7"/>
  </r>
  <r>
    <x v="1"/>
    <x v="0"/>
    <x v="11"/>
    <x v="111"/>
    <x v="1"/>
    <x v="2"/>
    <n v="75"/>
    <x v="49"/>
    <x v="7"/>
  </r>
  <r>
    <x v="1"/>
    <x v="0"/>
    <x v="11"/>
    <x v="112"/>
    <x v="1"/>
    <x v="0"/>
    <n v="92"/>
    <x v="64"/>
    <x v="7"/>
  </r>
  <r>
    <x v="1"/>
    <x v="0"/>
    <x v="11"/>
    <x v="1"/>
    <x v="1"/>
    <x v="1"/>
    <n v="105"/>
    <x v="20"/>
    <x v="7"/>
  </r>
  <r>
    <x v="1"/>
    <x v="0"/>
    <x v="11"/>
    <x v="13"/>
    <x v="9"/>
    <x v="0"/>
    <n v="84"/>
    <x v="52"/>
    <x v="7"/>
  </r>
  <r>
    <x v="1"/>
    <x v="0"/>
    <x v="11"/>
    <x v="184"/>
    <x v="9"/>
    <x v="2"/>
    <n v="74"/>
    <x v="88"/>
    <x v="7"/>
  </r>
  <r>
    <x v="1"/>
    <x v="0"/>
    <x v="11"/>
    <x v="77"/>
    <x v="17"/>
    <x v="1"/>
    <n v="91"/>
    <x v="112"/>
    <x v="7"/>
  </r>
  <r>
    <x v="1"/>
    <x v="0"/>
    <x v="11"/>
    <x v="125"/>
    <x v="13"/>
    <x v="2"/>
    <n v="89"/>
    <x v="53"/>
    <x v="7"/>
  </r>
  <r>
    <x v="1"/>
    <x v="0"/>
    <x v="11"/>
    <x v="76"/>
    <x v="2"/>
    <x v="1"/>
    <n v="116"/>
    <x v="38"/>
    <x v="7"/>
  </r>
  <r>
    <x v="1"/>
    <x v="0"/>
    <x v="11"/>
    <x v="98"/>
    <x v="11"/>
    <x v="1"/>
    <n v="78"/>
    <x v="64"/>
    <x v="7"/>
  </r>
  <r>
    <x v="1"/>
    <x v="0"/>
    <x v="11"/>
    <x v="201"/>
    <x v="10"/>
    <x v="4"/>
    <n v="90"/>
    <x v="16"/>
    <x v="7"/>
  </r>
  <r>
    <x v="1"/>
    <x v="0"/>
    <x v="11"/>
    <x v="306"/>
    <x v="1"/>
    <x v="4"/>
    <n v="54"/>
    <x v="9"/>
    <x v="7"/>
  </r>
  <r>
    <x v="1"/>
    <x v="0"/>
    <x v="11"/>
    <x v="250"/>
    <x v="0"/>
    <x v="4"/>
    <n v="100"/>
    <x v="48"/>
    <x v="7"/>
  </r>
  <r>
    <x v="1"/>
    <x v="0"/>
    <x v="11"/>
    <x v="218"/>
    <x v="13"/>
    <x v="4"/>
    <n v="89"/>
    <x v="54"/>
    <x v="7"/>
  </r>
  <r>
    <x v="1"/>
    <x v="1"/>
    <x v="11"/>
    <x v="166"/>
    <x v="8"/>
    <x v="2"/>
    <n v="103"/>
    <x v="47"/>
    <x v="7"/>
  </r>
  <r>
    <x v="1"/>
    <x v="1"/>
    <x v="11"/>
    <x v="268"/>
    <x v="8"/>
    <x v="0"/>
    <n v="66"/>
    <x v="84"/>
    <x v="7"/>
  </r>
  <r>
    <x v="1"/>
    <x v="1"/>
    <x v="11"/>
    <x v="122"/>
    <x v="8"/>
    <x v="1"/>
    <n v="108"/>
    <x v="24"/>
    <x v="7"/>
  </r>
  <r>
    <x v="1"/>
    <x v="1"/>
    <x v="11"/>
    <x v="263"/>
    <x v="6"/>
    <x v="1"/>
    <n v="97"/>
    <x v="54"/>
    <x v="7"/>
  </r>
  <r>
    <x v="1"/>
    <x v="1"/>
    <x v="11"/>
    <x v="241"/>
    <x v="6"/>
    <x v="0"/>
    <n v="92"/>
    <x v="32"/>
    <x v="7"/>
  </r>
  <r>
    <x v="1"/>
    <x v="1"/>
    <x v="11"/>
    <x v="163"/>
    <x v="14"/>
    <x v="1"/>
    <n v="121"/>
    <x v="89"/>
    <x v="7"/>
  </r>
  <r>
    <x v="1"/>
    <x v="1"/>
    <x v="11"/>
    <x v="201"/>
    <x v="10"/>
    <x v="2"/>
    <n v="83"/>
    <x v="98"/>
    <x v="7"/>
  </r>
  <r>
    <x v="1"/>
    <x v="1"/>
    <x v="11"/>
    <x v="105"/>
    <x v="10"/>
    <x v="3"/>
    <n v="92"/>
    <x v="31"/>
    <x v="7"/>
  </r>
  <r>
    <x v="1"/>
    <x v="1"/>
    <x v="11"/>
    <x v="111"/>
    <x v="1"/>
    <x v="2"/>
    <n v="80"/>
    <x v="72"/>
    <x v="7"/>
  </r>
  <r>
    <x v="1"/>
    <x v="1"/>
    <x v="11"/>
    <x v="1"/>
    <x v="1"/>
    <x v="1"/>
    <n v="112"/>
    <x v="101"/>
    <x v="7"/>
  </r>
  <r>
    <x v="1"/>
    <x v="1"/>
    <x v="11"/>
    <x v="112"/>
    <x v="1"/>
    <x v="0"/>
    <n v="84"/>
    <x v="50"/>
    <x v="7"/>
  </r>
  <r>
    <x v="1"/>
    <x v="1"/>
    <x v="11"/>
    <x v="13"/>
    <x v="9"/>
    <x v="0"/>
    <n v="90"/>
    <x v="38"/>
    <x v="7"/>
  </r>
  <r>
    <x v="1"/>
    <x v="1"/>
    <x v="11"/>
    <x v="304"/>
    <x v="12"/>
    <x v="2"/>
    <n v="94"/>
    <x v="25"/>
    <x v="7"/>
  </r>
  <r>
    <x v="1"/>
    <x v="1"/>
    <x v="11"/>
    <x v="250"/>
    <x v="0"/>
    <x v="0"/>
    <n v="100"/>
    <x v="69"/>
    <x v="7"/>
  </r>
  <r>
    <x v="1"/>
    <x v="1"/>
    <x v="11"/>
    <x v="77"/>
    <x v="17"/>
    <x v="1"/>
    <n v="90"/>
    <x v="62"/>
    <x v="7"/>
  </r>
  <r>
    <x v="1"/>
    <x v="1"/>
    <x v="11"/>
    <x v="125"/>
    <x v="13"/>
    <x v="2"/>
    <n v="98"/>
    <x v="26"/>
    <x v="7"/>
  </r>
  <r>
    <x v="1"/>
    <x v="1"/>
    <x v="11"/>
    <x v="76"/>
    <x v="2"/>
    <x v="1"/>
    <n v="123"/>
    <x v="136"/>
    <x v="7"/>
  </r>
  <r>
    <x v="1"/>
    <x v="1"/>
    <x v="11"/>
    <x v="98"/>
    <x v="11"/>
    <x v="1"/>
    <n v="75"/>
    <x v="30"/>
    <x v="7"/>
  </r>
  <r>
    <x v="1"/>
    <x v="1"/>
    <x v="11"/>
    <x v="177"/>
    <x v="7"/>
    <x v="4"/>
    <n v="108"/>
    <x v="62"/>
    <x v="7"/>
  </r>
  <r>
    <x v="1"/>
    <x v="1"/>
    <x v="11"/>
    <x v="35"/>
    <x v="10"/>
    <x v="4"/>
    <n v="82"/>
    <x v="1"/>
    <x v="7"/>
  </r>
  <r>
    <x v="1"/>
    <x v="1"/>
    <x v="11"/>
    <x v="306"/>
    <x v="1"/>
    <x v="4"/>
    <n v="55"/>
    <x v="49"/>
    <x v="7"/>
  </r>
  <r>
    <x v="1"/>
    <x v="1"/>
    <x v="11"/>
    <x v="218"/>
    <x v="13"/>
    <x v="4"/>
    <n v="86"/>
    <x v="49"/>
    <x v="7"/>
  </r>
  <r>
    <x v="1"/>
    <x v="2"/>
    <x v="11"/>
    <x v="166"/>
    <x v="8"/>
    <x v="2"/>
    <n v="99"/>
    <x v="42"/>
    <x v="7"/>
  </r>
  <r>
    <x v="1"/>
    <x v="2"/>
    <x v="11"/>
    <x v="268"/>
    <x v="8"/>
    <x v="0"/>
    <n v="62"/>
    <x v="82"/>
    <x v="7"/>
  </r>
  <r>
    <x v="1"/>
    <x v="2"/>
    <x v="11"/>
    <x v="122"/>
    <x v="8"/>
    <x v="1"/>
    <n v="103"/>
    <x v="7"/>
    <x v="7"/>
  </r>
  <r>
    <x v="1"/>
    <x v="2"/>
    <x v="11"/>
    <x v="241"/>
    <x v="6"/>
    <x v="0"/>
    <n v="91"/>
    <x v="94"/>
    <x v="7"/>
  </r>
  <r>
    <x v="1"/>
    <x v="2"/>
    <x v="11"/>
    <x v="263"/>
    <x v="6"/>
    <x v="1"/>
    <n v="94"/>
    <x v="42"/>
    <x v="7"/>
  </r>
  <r>
    <x v="1"/>
    <x v="2"/>
    <x v="11"/>
    <x v="41"/>
    <x v="6"/>
    <x v="1"/>
    <n v="118"/>
    <x v="80"/>
    <x v="7"/>
  </r>
  <r>
    <x v="1"/>
    <x v="2"/>
    <x v="11"/>
    <x v="163"/>
    <x v="14"/>
    <x v="1"/>
    <n v="116"/>
    <x v="1"/>
    <x v="7"/>
  </r>
  <r>
    <x v="1"/>
    <x v="2"/>
    <x v="11"/>
    <x v="105"/>
    <x v="10"/>
    <x v="3"/>
    <n v="95"/>
    <x v="35"/>
    <x v="7"/>
  </r>
  <r>
    <x v="1"/>
    <x v="2"/>
    <x v="11"/>
    <x v="35"/>
    <x v="10"/>
    <x v="0"/>
    <n v="88"/>
    <x v="10"/>
    <x v="7"/>
  </r>
  <r>
    <x v="1"/>
    <x v="2"/>
    <x v="11"/>
    <x v="201"/>
    <x v="10"/>
    <x v="2"/>
    <n v="79"/>
    <x v="51"/>
    <x v="7"/>
  </r>
  <r>
    <x v="1"/>
    <x v="2"/>
    <x v="11"/>
    <x v="1"/>
    <x v="1"/>
    <x v="1"/>
    <n v="117"/>
    <x v="134"/>
    <x v="7"/>
  </r>
  <r>
    <x v="1"/>
    <x v="2"/>
    <x v="11"/>
    <x v="111"/>
    <x v="1"/>
    <x v="2"/>
    <n v="80"/>
    <x v="54"/>
    <x v="7"/>
  </r>
  <r>
    <x v="1"/>
    <x v="2"/>
    <x v="11"/>
    <x v="13"/>
    <x v="9"/>
    <x v="0"/>
    <n v="94"/>
    <x v="10"/>
    <x v="7"/>
  </r>
  <r>
    <x v="1"/>
    <x v="2"/>
    <x v="11"/>
    <x v="304"/>
    <x v="12"/>
    <x v="2"/>
    <n v="101"/>
    <x v="72"/>
    <x v="7"/>
  </r>
  <r>
    <x v="1"/>
    <x v="2"/>
    <x v="11"/>
    <x v="250"/>
    <x v="0"/>
    <x v="0"/>
    <n v="98"/>
    <x v="21"/>
    <x v="7"/>
  </r>
  <r>
    <x v="1"/>
    <x v="2"/>
    <x v="11"/>
    <x v="77"/>
    <x v="17"/>
    <x v="1"/>
    <n v="87"/>
    <x v="1"/>
    <x v="7"/>
  </r>
  <r>
    <x v="1"/>
    <x v="2"/>
    <x v="11"/>
    <x v="125"/>
    <x v="13"/>
    <x v="2"/>
    <n v="98"/>
    <x v="69"/>
    <x v="7"/>
  </r>
  <r>
    <x v="1"/>
    <x v="2"/>
    <x v="11"/>
    <x v="76"/>
    <x v="2"/>
    <x v="1"/>
    <n v="115"/>
    <x v="7"/>
    <x v="7"/>
  </r>
  <r>
    <x v="1"/>
    <x v="2"/>
    <x v="11"/>
    <x v="177"/>
    <x v="7"/>
    <x v="4"/>
    <n v="101"/>
    <x v="74"/>
    <x v="7"/>
  </r>
  <r>
    <x v="1"/>
    <x v="2"/>
    <x v="11"/>
    <x v="112"/>
    <x v="1"/>
    <x v="4"/>
    <n v="88"/>
    <x v="40"/>
    <x v="7"/>
  </r>
  <r>
    <x v="1"/>
    <x v="2"/>
    <x v="11"/>
    <x v="306"/>
    <x v="1"/>
    <x v="4"/>
    <n v="61"/>
    <x v="1"/>
    <x v="7"/>
  </r>
  <r>
    <x v="1"/>
    <x v="2"/>
    <x v="11"/>
    <x v="98"/>
    <x v="11"/>
    <x v="4"/>
    <n v="77"/>
    <x v="25"/>
    <x v="7"/>
  </r>
  <r>
    <x v="1"/>
    <x v="3"/>
    <x v="11"/>
    <x v="166"/>
    <x v="8"/>
    <x v="2"/>
    <n v="105"/>
    <x v="65"/>
    <x v="7"/>
  </r>
  <r>
    <x v="1"/>
    <x v="3"/>
    <x v="11"/>
    <x v="122"/>
    <x v="8"/>
    <x v="1"/>
    <n v="104"/>
    <x v="62"/>
    <x v="7"/>
  </r>
  <r>
    <x v="1"/>
    <x v="3"/>
    <x v="11"/>
    <x v="241"/>
    <x v="6"/>
    <x v="0"/>
    <n v="90"/>
    <x v="17"/>
    <x v="7"/>
  </r>
  <r>
    <x v="1"/>
    <x v="3"/>
    <x v="11"/>
    <x v="41"/>
    <x v="6"/>
    <x v="1"/>
    <n v="124"/>
    <x v="12"/>
    <x v="7"/>
  </r>
  <r>
    <x v="1"/>
    <x v="3"/>
    <x v="11"/>
    <x v="263"/>
    <x v="6"/>
    <x v="1"/>
    <n v="88"/>
    <x v="11"/>
    <x v="7"/>
  </r>
  <r>
    <x v="1"/>
    <x v="3"/>
    <x v="11"/>
    <x v="201"/>
    <x v="10"/>
    <x v="2"/>
    <n v="77"/>
    <x v="9"/>
    <x v="7"/>
  </r>
  <r>
    <x v="1"/>
    <x v="3"/>
    <x v="11"/>
    <x v="35"/>
    <x v="10"/>
    <x v="0"/>
    <n v="83"/>
    <x v="14"/>
    <x v="7"/>
  </r>
  <r>
    <x v="1"/>
    <x v="3"/>
    <x v="11"/>
    <x v="105"/>
    <x v="10"/>
    <x v="3"/>
    <n v="93"/>
    <x v="54"/>
    <x v="7"/>
  </r>
  <r>
    <x v="1"/>
    <x v="3"/>
    <x v="11"/>
    <x v="111"/>
    <x v="1"/>
    <x v="2"/>
    <n v="77"/>
    <x v="91"/>
    <x v="7"/>
  </r>
  <r>
    <x v="1"/>
    <x v="3"/>
    <x v="11"/>
    <x v="1"/>
    <x v="1"/>
    <x v="1"/>
    <n v="116"/>
    <x v="8"/>
    <x v="7"/>
  </r>
  <r>
    <x v="1"/>
    <x v="3"/>
    <x v="11"/>
    <x v="112"/>
    <x v="1"/>
    <x v="0"/>
    <n v="87"/>
    <x v="42"/>
    <x v="7"/>
  </r>
  <r>
    <x v="1"/>
    <x v="3"/>
    <x v="11"/>
    <x v="13"/>
    <x v="9"/>
    <x v="0"/>
    <n v="96"/>
    <x v="62"/>
    <x v="7"/>
  </r>
  <r>
    <x v="1"/>
    <x v="3"/>
    <x v="11"/>
    <x v="304"/>
    <x v="12"/>
    <x v="2"/>
    <n v="100"/>
    <x v="0"/>
    <x v="7"/>
  </r>
  <r>
    <x v="1"/>
    <x v="3"/>
    <x v="11"/>
    <x v="250"/>
    <x v="0"/>
    <x v="0"/>
    <n v="101"/>
    <x v="25"/>
    <x v="7"/>
  </r>
  <r>
    <x v="1"/>
    <x v="3"/>
    <x v="11"/>
    <x v="77"/>
    <x v="17"/>
    <x v="1"/>
    <n v="81"/>
    <x v="102"/>
    <x v="7"/>
  </r>
  <r>
    <x v="1"/>
    <x v="3"/>
    <x v="11"/>
    <x v="125"/>
    <x v="13"/>
    <x v="2"/>
    <n v="98"/>
    <x v="3"/>
    <x v="7"/>
  </r>
  <r>
    <x v="1"/>
    <x v="3"/>
    <x v="11"/>
    <x v="76"/>
    <x v="2"/>
    <x v="1"/>
    <n v="119"/>
    <x v="81"/>
    <x v="7"/>
  </r>
  <r>
    <x v="1"/>
    <x v="3"/>
    <x v="11"/>
    <x v="98"/>
    <x v="11"/>
    <x v="1"/>
    <n v="70"/>
    <x v="73"/>
    <x v="7"/>
  </r>
  <r>
    <x v="1"/>
    <x v="3"/>
    <x v="11"/>
    <x v="163"/>
    <x v="14"/>
    <x v="4"/>
    <n v="111"/>
    <x v="16"/>
    <x v="7"/>
  </r>
  <r>
    <x v="1"/>
    <x v="3"/>
    <x v="11"/>
    <x v="84"/>
    <x v="14"/>
    <x v="4"/>
    <n v="81"/>
    <x v="17"/>
    <x v="7"/>
  </r>
  <r>
    <x v="1"/>
    <x v="3"/>
    <x v="11"/>
    <x v="177"/>
    <x v="7"/>
    <x v="4"/>
    <n v="101"/>
    <x v="1"/>
    <x v="7"/>
  </r>
  <r>
    <x v="1"/>
    <x v="3"/>
    <x v="11"/>
    <x v="306"/>
    <x v="1"/>
    <x v="4"/>
    <n v="69"/>
    <x v="12"/>
    <x v="7"/>
  </r>
  <r>
    <x v="1"/>
    <x v="4"/>
    <x v="11"/>
    <x v="166"/>
    <x v="8"/>
    <x v="2"/>
    <n v="108"/>
    <x v="38"/>
    <x v="7"/>
  </r>
  <r>
    <x v="1"/>
    <x v="4"/>
    <x v="11"/>
    <x v="41"/>
    <x v="6"/>
    <x v="1"/>
    <n v="124"/>
    <x v="52"/>
    <x v="7"/>
  </r>
  <r>
    <x v="1"/>
    <x v="4"/>
    <x v="11"/>
    <x v="263"/>
    <x v="6"/>
    <x v="1"/>
    <n v="93"/>
    <x v="22"/>
    <x v="7"/>
  </r>
  <r>
    <x v="1"/>
    <x v="4"/>
    <x v="11"/>
    <x v="241"/>
    <x v="6"/>
    <x v="0"/>
    <n v="93"/>
    <x v="47"/>
    <x v="7"/>
  </r>
  <r>
    <x v="1"/>
    <x v="4"/>
    <x v="11"/>
    <x v="105"/>
    <x v="10"/>
    <x v="3"/>
    <n v="90"/>
    <x v="0"/>
    <x v="7"/>
  </r>
  <r>
    <x v="1"/>
    <x v="4"/>
    <x v="11"/>
    <x v="1"/>
    <x v="1"/>
    <x v="1"/>
    <n v="114"/>
    <x v="19"/>
    <x v="7"/>
  </r>
  <r>
    <x v="1"/>
    <x v="4"/>
    <x v="11"/>
    <x v="126"/>
    <x v="1"/>
    <x v="2"/>
    <n v="88"/>
    <x v="55"/>
    <x v="7"/>
  </r>
  <r>
    <x v="1"/>
    <x v="4"/>
    <x v="11"/>
    <x v="306"/>
    <x v="1"/>
    <x v="0"/>
    <n v="66"/>
    <x v="46"/>
    <x v="7"/>
  </r>
  <r>
    <x v="1"/>
    <x v="4"/>
    <x v="11"/>
    <x v="13"/>
    <x v="9"/>
    <x v="0"/>
    <n v="99"/>
    <x v="2"/>
    <x v="7"/>
  </r>
  <r>
    <x v="1"/>
    <x v="4"/>
    <x v="11"/>
    <x v="304"/>
    <x v="12"/>
    <x v="2"/>
    <n v="108"/>
    <x v="56"/>
    <x v="7"/>
  </r>
  <r>
    <x v="1"/>
    <x v="4"/>
    <x v="11"/>
    <x v="134"/>
    <x v="3"/>
    <x v="2"/>
    <n v="116"/>
    <x v="101"/>
    <x v="7"/>
  </r>
  <r>
    <x v="1"/>
    <x v="4"/>
    <x v="11"/>
    <x v="250"/>
    <x v="0"/>
    <x v="0"/>
    <n v="103"/>
    <x v="67"/>
    <x v="7"/>
  </r>
  <r>
    <x v="1"/>
    <x v="4"/>
    <x v="11"/>
    <x v="0"/>
    <x v="0"/>
    <x v="0"/>
    <n v="87"/>
    <x v="90"/>
    <x v="7"/>
  </r>
  <r>
    <x v="1"/>
    <x v="4"/>
    <x v="11"/>
    <x v="204"/>
    <x v="13"/>
    <x v="1"/>
    <n v="93"/>
    <x v="2"/>
    <x v="7"/>
  </r>
  <r>
    <x v="1"/>
    <x v="4"/>
    <x v="11"/>
    <x v="125"/>
    <x v="13"/>
    <x v="2"/>
    <n v="92"/>
    <x v="71"/>
    <x v="7"/>
  </r>
  <r>
    <x v="1"/>
    <x v="4"/>
    <x v="11"/>
    <x v="76"/>
    <x v="2"/>
    <x v="1"/>
    <n v="117"/>
    <x v="2"/>
    <x v="7"/>
  </r>
  <r>
    <x v="1"/>
    <x v="4"/>
    <x v="11"/>
    <x v="202"/>
    <x v="11"/>
    <x v="1"/>
    <n v="99"/>
    <x v="37"/>
    <x v="7"/>
  </r>
  <r>
    <x v="1"/>
    <x v="4"/>
    <x v="11"/>
    <x v="24"/>
    <x v="11"/>
    <x v="1"/>
    <n v="110"/>
    <x v="151"/>
    <x v="7"/>
  </r>
  <r>
    <x v="1"/>
    <x v="4"/>
    <x v="11"/>
    <x v="268"/>
    <x v="8"/>
    <x v="4"/>
    <n v="60"/>
    <x v="49"/>
    <x v="7"/>
  </r>
  <r>
    <x v="1"/>
    <x v="4"/>
    <x v="11"/>
    <x v="163"/>
    <x v="14"/>
    <x v="4"/>
    <n v="120"/>
    <x v="16"/>
    <x v="7"/>
  </r>
  <r>
    <x v="1"/>
    <x v="4"/>
    <x v="11"/>
    <x v="84"/>
    <x v="14"/>
    <x v="4"/>
    <n v="72"/>
    <x v="87"/>
    <x v="7"/>
  </r>
  <r>
    <x v="1"/>
    <x v="4"/>
    <x v="11"/>
    <x v="177"/>
    <x v="7"/>
    <x v="4"/>
    <n v="105"/>
    <x v="65"/>
    <x v="7"/>
  </r>
  <r>
    <x v="1"/>
    <x v="5"/>
    <x v="11"/>
    <x v="166"/>
    <x v="8"/>
    <x v="2"/>
    <n v="109"/>
    <x v="2"/>
    <x v="7"/>
  </r>
  <r>
    <x v="1"/>
    <x v="5"/>
    <x v="11"/>
    <x v="41"/>
    <x v="6"/>
    <x v="1"/>
    <n v="134"/>
    <x v="90"/>
    <x v="7"/>
  </r>
  <r>
    <x v="1"/>
    <x v="5"/>
    <x v="11"/>
    <x v="263"/>
    <x v="6"/>
    <x v="1"/>
    <n v="102"/>
    <x v="68"/>
    <x v="7"/>
  </r>
  <r>
    <x v="1"/>
    <x v="5"/>
    <x v="11"/>
    <x v="241"/>
    <x v="6"/>
    <x v="0"/>
    <n v="95"/>
    <x v="99"/>
    <x v="7"/>
  </r>
  <r>
    <x v="1"/>
    <x v="5"/>
    <x v="11"/>
    <x v="177"/>
    <x v="7"/>
    <x v="3"/>
    <n v="89"/>
    <x v="92"/>
    <x v="7"/>
  </r>
  <r>
    <x v="1"/>
    <x v="5"/>
    <x v="11"/>
    <x v="1"/>
    <x v="1"/>
    <x v="1"/>
    <n v="118"/>
    <x v="119"/>
    <x v="7"/>
  </r>
  <r>
    <x v="1"/>
    <x v="5"/>
    <x v="11"/>
    <x v="126"/>
    <x v="1"/>
    <x v="2"/>
    <n v="90"/>
    <x v="85"/>
    <x v="7"/>
  </r>
  <r>
    <x v="1"/>
    <x v="5"/>
    <x v="11"/>
    <x v="13"/>
    <x v="9"/>
    <x v="0"/>
    <n v="102"/>
    <x v="19"/>
    <x v="7"/>
  </r>
  <r>
    <x v="1"/>
    <x v="5"/>
    <x v="11"/>
    <x v="304"/>
    <x v="12"/>
    <x v="2"/>
    <n v="112"/>
    <x v="43"/>
    <x v="7"/>
  </r>
  <r>
    <x v="1"/>
    <x v="5"/>
    <x v="11"/>
    <x v="134"/>
    <x v="3"/>
    <x v="2"/>
    <n v="100"/>
    <x v="39"/>
    <x v="7"/>
  </r>
  <r>
    <x v="1"/>
    <x v="5"/>
    <x v="11"/>
    <x v="250"/>
    <x v="0"/>
    <x v="0"/>
    <n v="97"/>
    <x v="24"/>
    <x v="7"/>
  </r>
  <r>
    <x v="1"/>
    <x v="5"/>
    <x v="11"/>
    <x v="0"/>
    <x v="0"/>
    <x v="0"/>
    <n v="89"/>
    <x v="69"/>
    <x v="7"/>
  </r>
  <r>
    <x v="1"/>
    <x v="5"/>
    <x v="11"/>
    <x v="125"/>
    <x v="13"/>
    <x v="2"/>
    <n v="96"/>
    <x v="80"/>
    <x v="7"/>
  </r>
  <r>
    <x v="1"/>
    <x v="5"/>
    <x v="11"/>
    <x v="204"/>
    <x v="13"/>
    <x v="1"/>
    <n v="90"/>
    <x v="4"/>
    <x v="7"/>
  </r>
  <r>
    <x v="1"/>
    <x v="5"/>
    <x v="11"/>
    <x v="76"/>
    <x v="2"/>
    <x v="1"/>
    <n v="110"/>
    <x v="24"/>
    <x v="7"/>
  </r>
  <r>
    <x v="1"/>
    <x v="5"/>
    <x v="11"/>
    <x v="29"/>
    <x v="16"/>
    <x v="0"/>
    <n v="80"/>
    <x v="11"/>
    <x v="7"/>
  </r>
  <r>
    <x v="1"/>
    <x v="5"/>
    <x v="11"/>
    <x v="202"/>
    <x v="11"/>
    <x v="1"/>
    <n v="92"/>
    <x v="47"/>
    <x v="7"/>
  </r>
  <r>
    <x v="1"/>
    <x v="5"/>
    <x v="11"/>
    <x v="24"/>
    <x v="11"/>
    <x v="1"/>
    <n v="105"/>
    <x v="33"/>
    <x v="7"/>
  </r>
  <r>
    <x v="1"/>
    <x v="5"/>
    <x v="11"/>
    <x v="163"/>
    <x v="14"/>
    <x v="4"/>
    <n v="120"/>
    <x v="16"/>
    <x v="7"/>
  </r>
  <r>
    <x v="1"/>
    <x v="5"/>
    <x v="11"/>
    <x v="105"/>
    <x v="10"/>
    <x v="4"/>
    <n v="95"/>
    <x v="41"/>
    <x v="7"/>
  </r>
  <r>
    <x v="1"/>
    <x v="5"/>
    <x v="11"/>
    <x v="306"/>
    <x v="1"/>
    <x v="4"/>
    <n v="61"/>
    <x v="44"/>
    <x v="7"/>
  </r>
  <r>
    <x v="1"/>
    <x v="5"/>
    <x v="11"/>
    <x v="63"/>
    <x v="9"/>
    <x v="4"/>
    <n v="78"/>
    <x v="29"/>
    <x v="7"/>
  </r>
  <r>
    <x v="1"/>
    <x v="6"/>
    <x v="11"/>
    <x v="166"/>
    <x v="8"/>
    <x v="2"/>
    <n v="108"/>
    <x v="63"/>
    <x v="7"/>
  </r>
  <r>
    <x v="1"/>
    <x v="6"/>
    <x v="11"/>
    <x v="263"/>
    <x v="6"/>
    <x v="1"/>
    <n v="106"/>
    <x v="63"/>
    <x v="7"/>
  </r>
  <r>
    <x v="1"/>
    <x v="6"/>
    <x v="11"/>
    <x v="41"/>
    <x v="6"/>
    <x v="1"/>
    <n v="123"/>
    <x v="55"/>
    <x v="7"/>
  </r>
  <r>
    <x v="1"/>
    <x v="6"/>
    <x v="11"/>
    <x v="241"/>
    <x v="6"/>
    <x v="0"/>
    <n v="92"/>
    <x v="4"/>
    <x v="7"/>
  </r>
  <r>
    <x v="1"/>
    <x v="6"/>
    <x v="11"/>
    <x v="105"/>
    <x v="10"/>
    <x v="3"/>
    <n v="90"/>
    <x v="54"/>
    <x v="7"/>
  </r>
  <r>
    <x v="1"/>
    <x v="6"/>
    <x v="11"/>
    <x v="1"/>
    <x v="1"/>
    <x v="1"/>
    <n v="127"/>
    <x v="180"/>
    <x v="7"/>
  </r>
  <r>
    <x v="1"/>
    <x v="6"/>
    <x v="11"/>
    <x v="126"/>
    <x v="1"/>
    <x v="2"/>
    <n v="91"/>
    <x v="7"/>
    <x v="7"/>
  </r>
  <r>
    <x v="1"/>
    <x v="6"/>
    <x v="11"/>
    <x v="334"/>
    <x v="15"/>
    <x v="1"/>
    <n v="115"/>
    <x v="134"/>
    <x v="7"/>
  </r>
  <r>
    <x v="1"/>
    <x v="6"/>
    <x v="11"/>
    <x v="13"/>
    <x v="9"/>
    <x v="0"/>
    <n v="89"/>
    <x v="92"/>
    <x v="7"/>
  </r>
  <r>
    <x v="1"/>
    <x v="6"/>
    <x v="11"/>
    <x v="134"/>
    <x v="3"/>
    <x v="2"/>
    <n v="95"/>
    <x v="63"/>
    <x v="7"/>
  </r>
  <r>
    <x v="1"/>
    <x v="6"/>
    <x v="11"/>
    <x v="326"/>
    <x v="3"/>
    <x v="0"/>
    <n v="90"/>
    <x v="62"/>
    <x v="7"/>
  </r>
  <r>
    <x v="1"/>
    <x v="6"/>
    <x v="11"/>
    <x v="0"/>
    <x v="0"/>
    <x v="0"/>
    <n v="91"/>
    <x v="83"/>
    <x v="7"/>
  </r>
  <r>
    <x v="1"/>
    <x v="6"/>
    <x v="11"/>
    <x v="250"/>
    <x v="0"/>
    <x v="0"/>
    <n v="97"/>
    <x v="33"/>
    <x v="7"/>
  </r>
  <r>
    <x v="1"/>
    <x v="6"/>
    <x v="11"/>
    <x v="125"/>
    <x v="13"/>
    <x v="2"/>
    <n v="89"/>
    <x v="2"/>
    <x v="7"/>
  </r>
  <r>
    <x v="1"/>
    <x v="6"/>
    <x v="11"/>
    <x v="204"/>
    <x v="13"/>
    <x v="1"/>
    <n v="81"/>
    <x v="137"/>
    <x v="7"/>
  </r>
  <r>
    <x v="1"/>
    <x v="6"/>
    <x v="11"/>
    <x v="76"/>
    <x v="2"/>
    <x v="1"/>
    <n v="106"/>
    <x v="22"/>
    <x v="7"/>
  </r>
  <r>
    <x v="1"/>
    <x v="6"/>
    <x v="11"/>
    <x v="24"/>
    <x v="11"/>
    <x v="1"/>
    <n v="107"/>
    <x v="12"/>
    <x v="7"/>
  </r>
  <r>
    <x v="1"/>
    <x v="6"/>
    <x v="11"/>
    <x v="214"/>
    <x v="11"/>
    <x v="2"/>
    <n v="98"/>
    <x v="62"/>
    <x v="7"/>
  </r>
  <r>
    <x v="1"/>
    <x v="6"/>
    <x v="11"/>
    <x v="163"/>
    <x v="14"/>
    <x v="4"/>
    <n v="120"/>
    <x v="16"/>
    <x v="7"/>
  </r>
  <r>
    <x v="1"/>
    <x v="6"/>
    <x v="11"/>
    <x v="177"/>
    <x v="7"/>
    <x v="4"/>
    <n v="91"/>
    <x v="60"/>
    <x v="7"/>
  </r>
  <r>
    <x v="1"/>
    <x v="6"/>
    <x v="11"/>
    <x v="6"/>
    <x v="5"/>
    <x v="4"/>
    <n v="81"/>
    <x v="16"/>
    <x v="7"/>
  </r>
  <r>
    <x v="1"/>
    <x v="6"/>
    <x v="11"/>
    <x v="29"/>
    <x v="16"/>
    <x v="4"/>
    <n v="80"/>
    <x v="16"/>
    <x v="7"/>
  </r>
  <r>
    <x v="1"/>
    <x v="7"/>
    <x v="11"/>
    <x v="166"/>
    <x v="8"/>
    <x v="2"/>
    <n v="106"/>
    <x v="77"/>
    <x v="7"/>
  </r>
  <r>
    <x v="1"/>
    <x v="7"/>
    <x v="11"/>
    <x v="241"/>
    <x v="6"/>
    <x v="0"/>
    <n v="93"/>
    <x v="69"/>
    <x v="7"/>
  </r>
  <r>
    <x v="1"/>
    <x v="7"/>
    <x v="11"/>
    <x v="263"/>
    <x v="6"/>
    <x v="1"/>
    <n v="107"/>
    <x v="3"/>
    <x v="7"/>
  </r>
  <r>
    <x v="1"/>
    <x v="7"/>
    <x v="11"/>
    <x v="41"/>
    <x v="6"/>
    <x v="1"/>
    <n v="110"/>
    <x v="11"/>
    <x v="7"/>
  </r>
  <r>
    <x v="1"/>
    <x v="7"/>
    <x v="11"/>
    <x v="163"/>
    <x v="14"/>
    <x v="1"/>
    <n v="108"/>
    <x v="19"/>
    <x v="7"/>
  </r>
  <r>
    <x v="1"/>
    <x v="7"/>
    <x v="11"/>
    <x v="105"/>
    <x v="10"/>
    <x v="3"/>
    <n v="92"/>
    <x v="32"/>
    <x v="7"/>
  </r>
  <r>
    <x v="1"/>
    <x v="7"/>
    <x v="11"/>
    <x v="1"/>
    <x v="1"/>
    <x v="1"/>
    <n v="132"/>
    <x v="170"/>
    <x v="7"/>
  </r>
  <r>
    <x v="1"/>
    <x v="7"/>
    <x v="11"/>
    <x v="126"/>
    <x v="1"/>
    <x v="2"/>
    <n v="94"/>
    <x v="57"/>
    <x v="7"/>
  </r>
  <r>
    <x v="1"/>
    <x v="7"/>
    <x v="11"/>
    <x v="334"/>
    <x v="15"/>
    <x v="1"/>
    <n v="110"/>
    <x v="61"/>
    <x v="7"/>
  </r>
  <r>
    <x v="1"/>
    <x v="7"/>
    <x v="11"/>
    <x v="13"/>
    <x v="9"/>
    <x v="0"/>
    <n v="89"/>
    <x v="12"/>
    <x v="7"/>
  </r>
  <r>
    <x v="1"/>
    <x v="7"/>
    <x v="11"/>
    <x v="134"/>
    <x v="3"/>
    <x v="2"/>
    <n v="97"/>
    <x v="8"/>
    <x v="7"/>
  </r>
  <r>
    <x v="1"/>
    <x v="7"/>
    <x v="11"/>
    <x v="326"/>
    <x v="3"/>
    <x v="0"/>
    <n v="99"/>
    <x v="48"/>
    <x v="7"/>
  </r>
  <r>
    <x v="1"/>
    <x v="7"/>
    <x v="11"/>
    <x v="0"/>
    <x v="0"/>
    <x v="0"/>
    <n v="95"/>
    <x v="63"/>
    <x v="7"/>
  </r>
  <r>
    <x v="1"/>
    <x v="7"/>
    <x v="11"/>
    <x v="250"/>
    <x v="0"/>
    <x v="0"/>
    <n v="103"/>
    <x v="57"/>
    <x v="7"/>
  </r>
  <r>
    <x v="1"/>
    <x v="7"/>
    <x v="11"/>
    <x v="125"/>
    <x v="13"/>
    <x v="2"/>
    <n v="89"/>
    <x v="52"/>
    <x v="7"/>
  </r>
  <r>
    <x v="1"/>
    <x v="7"/>
    <x v="11"/>
    <x v="76"/>
    <x v="2"/>
    <x v="1"/>
    <n v="120"/>
    <x v="36"/>
    <x v="7"/>
  </r>
  <r>
    <x v="1"/>
    <x v="7"/>
    <x v="11"/>
    <x v="214"/>
    <x v="11"/>
    <x v="2"/>
    <n v="107"/>
    <x v="27"/>
    <x v="7"/>
  </r>
  <r>
    <x v="1"/>
    <x v="7"/>
    <x v="11"/>
    <x v="24"/>
    <x v="11"/>
    <x v="1"/>
    <n v="100"/>
    <x v="91"/>
    <x v="7"/>
  </r>
  <r>
    <x v="1"/>
    <x v="7"/>
    <x v="11"/>
    <x v="177"/>
    <x v="7"/>
    <x v="4"/>
    <n v="92"/>
    <x v="82"/>
    <x v="7"/>
  </r>
  <r>
    <x v="1"/>
    <x v="7"/>
    <x v="11"/>
    <x v="204"/>
    <x v="13"/>
    <x v="4"/>
    <n v="81"/>
    <x v="16"/>
    <x v="7"/>
  </r>
  <r>
    <x v="1"/>
    <x v="7"/>
    <x v="11"/>
    <x v="6"/>
    <x v="5"/>
    <x v="4"/>
    <n v="81"/>
    <x v="16"/>
    <x v="7"/>
  </r>
  <r>
    <x v="1"/>
    <x v="7"/>
    <x v="11"/>
    <x v="29"/>
    <x v="16"/>
    <x v="4"/>
    <n v="71"/>
    <x v="39"/>
    <x v="7"/>
  </r>
  <r>
    <x v="1"/>
    <x v="8"/>
    <x v="11"/>
    <x v="241"/>
    <x v="6"/>
    <x v="0"/>
    <n v="102"/>
    <x v="41"/>
    <x v="7"/>
  </r>
  <r>
    <x v="1"/>
    <x v="8"/>
    <x v="11"/>
    <x v="263"/>
    <x v="6"/>
    <x v="1"/>
    <n v="108"/>
    <x v="94"/>
    <x v="7"/>
  </r>
  <r>
    <x v="1"/>
    <x v="8"/>
    <x v="11"/>
    <x v="41"/>
    <x v="6"/>
    <x v="1"/>
    <n v="102"/>
    <x v="51"/>
    <x v="7"/>
  </r>
  <r>
    <x v="1"/>
    <x v="8"/>
    <x v="11"/>
    <x v="163"/>
    <x v="14"/>
    <x v="1"/>
    <n v="101"/>
    <x v="23"/>
    <x v="7"/>
  </r>
  <r>
    <x v="1"/>
    <x v="8"/>
    <x v="11"/>
    <x v="105"/>
    <x v="10"/>
    <x v="3"/>
    <n v="94"/>
    <x v="43"/>
    <x v="7"/>
  </r>
  <r>
    <x v="1"/>
    <x v="8"/>
    <x v="11"/>
    <x v="126"/>
    <x v="1"/>
    <x v="2"/>
    <n v="86"/>
    <x v="55"/>
    <x v="7"/>
  </r>
  <r>
    <x v="1"/>
    <x v="8"/>
    <x v="11"/>
    <x v="1"/>
    <x v="1"/>
    <x v="1"/>
    <n v="146"/>
    <x v="143"/>
    <x v="7"/>
  </r>
  <r>
    <x v="1"/>
    <x v="8"/>
    <x v="11"/>
    <x v="66"/>
    <x v="15"/>
    <x v="2"/>
    <n v="85"/>
    <x v="3"/>
    <x v="7"/>
  </r>
  <r>
    <x v="1"/>
    <x v="8"/>
    <x v="11"/>
    <x v="334"/>
    <x v="15"/>
    <x v="1"/>
    <n v="114"/>
    <x v="37"/>
    <x v="7"/>
  </r>
  <r>
    <x v="1"/>
    <x v="8"/>
    <x v="11"/>
    <x v="13"/>
    <x v="9"/>
    <x v="0"/>
    <n v="85"/>
    <x v="52"/>
    <x v="7"/>
  </r>
  <r>
    <x v="1"/>
    <x v="8"/>
    <x v="11"/>
    <x v="134"/>
    <x v="3"/>
    <x v="2"/>
    <n v="96"/>
    <x v="6"/>
    <x v="7"/>
  </r>
  <r>
    <x v="1"/>
    <x v="8"/>
    <x v="11"/>
    <x v="326"/>
    <x v="3"/>
    <x v="0"/>
    <n v="99"/>
    <x v="21"/>
    <x v="7"/>
  </r>
  <r>
    <x v="1"/>
    <x v="8"/>
    <x v="11"/>
    <x v="250"/>
    <x v="0"/>
    <x v="0"/>
    <n v="103"/>
    <x v="57"/>
    <x v="7"/>
  </r>
  <r>
    <x v="1"/>
    <x v="8"/>
    <x v="11"/>
    <x v="0"/>
    <x v="0"/>
    <x v="0"/>
    <n v="81"/>
    <x v="61"/>
    <x v="7"/>
  </r>
  <r>
    <x v="1"/>
    <x v="8"/>
    <x v="11"/>
    <x v="125"/>
    <x v="13"/>
    <x v="2"/>
    <n v="89"/>
    <x v="43"/>
    <x v="7"/>
  </r>
  <r>
    <x v="1"/>
    <x v="8"/>
    <x v="11"/>
    <x v="76"/>
    <x v="2"/>
    <x v="1"/>
    <n v="112"/>
    <x v="64"/>
    <x v="7"/>
  </r>
  <r>
    <x v="1"/>
    <x v="8"/>
    <x v="11"/>
    <x v="214"/>
    <x v="11"/>
    <x v="2"/>
    <n v="108"/>
    <x v="12"/>
    <x v="7"/>
  </r>
  <r>
    <x v="1"/>
    <x v="8"/>
    <x v="11"/>
    <x v="24"/>
    <x v="11"/>
    <x v="1"/>
    <n v="105"/>
    <x v="55"/>
    <x v="7"/>
  </r>
  <r>
    <x v="1"/>
    <x v="8"/>
    <x v="11"/>
    <x v="166"/>
    <x v="8"/>
    <x v="4"/>
    <n v="106"/>
    <x v="16"/>
    <x v="7"/>
  </r>
  <r>
    <x v="1"/>
    <x v="8"/>
    <x v="11"/>
    <x v="177"/>
    <x v="7"/>
    <x v="4"/>
    <n v="99"/>
    <x v="76"/>
    <x v="7"/>
  </r>
  <r>
    <x v="1"/>
    <x v="8"/>
    <x v="11"/>
    <x v="204"/>
    <x v="13"/>
    <x v="4"/>
    <n v="81"/>
    <x v="16"/>
    <x v="7"/>
  </r>
  <r>
    <x v="1"/>
    <x v="8"/>
    <x v="11"/>
    <x v="6"/>
    <x v="5"/>
    <x v="4"/>
    <n v="81"/>
    <x v="16"/>
    <x v="7"/>
  </r>
  <r>
    <x v="1"/>
    <x v="9"/>
    <x v="11"/>
    <x v="241"/>
    <x v="6"/>
    <x v="0"/>
    <n v="102"/>
    <x v="16"/>
    <x v="7"/>
  </r>
  <r>
    <x v="1"/>
    <x v="9"/>
    <x v="11"/>
    <x v="41"/>
    <x v="6"/>
    <x v="1"/>
    <n v="102"/>
    <x v="16"/>
    <x v="7"/>
  </r>
  <r>
    <x v="1"/>
    <x v="9"/>
    <x v="11"/>
    <x v="163"/>
    <x v="14"/>
    <x v="1"/>
    <n v="95"/>
    <x v="33"/>
    <x v="7"/>
  </r>
  <r>
    <x v="1"/>
    <x v="9"/>
    <x v="11"/>
    <x v="105"/>
    <x v="10"/>
    <x v="3"/>
    <n v="101"/>
    <x v="8"/>
    <x v="7"/>
  </r>
  <r>
    <x v="1"/>
    <x v="9"/>
    <x v="11"/>
    <x v="126"/>
    <x v="1"/>
    <x v="2"/>
    <n v="93"/>
    <x v="56"/>
    <x v="7"/>
  </r>
  <r>
    <x v="1"/>
    <x v="9"/>
    <x v="11"/>
    <x v="1"/>
    <x v="1"/>
    <x v="1"/>
    <n v="147"/>
    <x v="57"/>
    <x v="7"/>
  </r>
  <r>
    <x v="1"/>
    <x v="9"/>
    <x v="11"/>
    <x v="334"/>
    <x v="15"/>
    <x v="1"/>
    <n v="125"/>
    <x v="90"/>
    <x v="7"/>
  </r>
  <r>
    <x v="1"/>
    <x v="9"/>
    <x v="11"/>
    <x v="66"/>
    <x v="15"/>
    <x v="2"/>
    <n v="88"/>
    <x v="2"/>
    <x v="7"/>
  </r>
  <r>
    <x v="1"/>
    <x v="9"/>
    <x v="11"/>
    <x v="13"/>
    <x v="9"/>
    <x v="0"/>
    <n v="82"/>
    <x v="83"/>
    <x v="7"/>
  </r>
  <r>
    <x v="1"/>
    <x v="9"/>
    <x v="11"/>
    <x v="134"/>
    <x v="3"/>
    <x v="2"/>
    <n v="95"/>
    <x v="123"/>
    <x v="7"/>
  </r>
  <r>
    <x v="1"/>
    <x v="9"/>
    <x v="11"/>
    <x v="0"/>
    <x v="0"/>
    <x v="0"/>
    <n v="68"/>
    <x v="79"/>
    <x v="7"/>
  </r>
  <r>
    <x v="1"/>
    <x v="9"/>
    <x v="11"/>
    <x v="250"/>
    <x v="0"/>
    <x v="0"/>
    <n v="93"/>
    <x v="108"/>
    <x v="7"/>
  </r>
  <r>
    <x v="1"/>
    <x v="9"/>
    <x v="11"/>
    <x v="125"/>
    <x v="13"/>
    <x v="2"/>
    <n v="96"/>
    <x v="85"/>
    <x v="7"/>
  </r>
  <r>
    <x v="1"/>
    <x v="9"/>
    <x v="11"/>
    <x v="76"/>
    <x v="2"/>
    <x v="1"/>
    <n v="110"/>
    <x v="19"/>
    <x v="7"/>
  </r>
  <r>
    <x v="1"/>
    <x v="9"/>
    <x v="11"/>
    <x v="335"/>
    <x v="16"/>
    <x v="1"/>
    <n v="74"/>
    <x v="7"/>
    <x v="7"/>
  </r>
  <r>
    <x v="1"/>
    <x v="9"/>
    <x v="11"/>
    <x v="29"/>
    <x v="16"/>
    <x v="0"/>
    <n v="86"/>
    <x v="35"/>
    <x v="7"/>
  </r>
  <r>
    <x v="1"/>
    <x v="9"/>
    <x v="11"/>
    <x v="24"/>
    <x v="11"/>
    <x v="1"/>
    <n v="92"/>
    <x v="47"/>
    <x v="7"/>
  </r>
  <r>
    <x v="1"/>
    <x v="9"/>
    <x v="11"/>
    <x v="214"/>
    <x v="11"/>
    <x v="2"/>
    <n v="114"/>
    <x v="81"/>
    <x v="7"/>
  </r>
  <r>
    <x v="1"/>
    <x v="9"/>
    <x v="11"/>
    <x v="166"/>
    <x v="8"/>
    <x v="4"/>
    <n v="106"/>
    <x v="16"/>
    <x v="7"/>
  </r>
  <r>
    <x v="1"/>
    <x v="9"/>
    <x v="11"/>
    <x v="263"/>
    <x v="6"/>
    <x v="4"/>
    <n v="108"/>
    <x v="16"/>
    <x v="7"/>
  </r>
  <r>
    <x v="1"/>
    <x v="9"/>
    <x v="11"/>
    <x v="204"/>
    <x v="13"/>
    <x v="4"/>
    <n v="81"/>
    <x v="16"/>
    <x v="7"/>
  </r>
  <r>
    <x v="1"/>
    <x v="9"/>
    <x v="11"/>
    <x v="6"/>
    <x v="5"/>
    <x v="4"/>
    <n v="81"/>
    <x v="16"/>
    <x v="7"/>
  </r>
  <r>
    <x v="1"/>
    <x v="10"/>
    <x v="11"/>
    <x v="166"/>
    <x v="8"/>
    <x v="2"/>
    <n v="98"/>
    <x v="96"/>
    <x v="7"/>
  </r>
  <r>
    <x v="1"/>
    <x v="10"/>
    <x v="11"/>
    <x v="263"/>
    <x v="6"/>
    <x v="1"/>
    <n v="92"/>
    <x v="116"/>
    <x v="7"/>
  </r>
  <r>
    <x v="1"/>
    <x v="10"/>
    <x v="11"/>
    <x v="241"/>
    <x v="6"/>
    <x v="0"/>
    <n v="95"/>
    <x v="61"/>
    <x v="7"/>
  </r>
  <r>
    <x v="1"/>
    <x v="10"/>
    <x v="11"/>
    <x v="163"/>
    <x v="14"/>
    <x v="1"/>
    <n v="93"/>
    <x v="65"/>
    <x v="7"/>
  </r>
  <r>
    <x v="1"/>
    <x v="10"/>
    <x v="11"/>
    <x v="105"/>
    <x v="10"/>
    <x v="3"/>
    <n v="95"/>
    <x v="19"/>
    <x v="7"/>
  </r>
  <r>
    <x v="1"/>
    <x v="10"/>
    <x v="11"/>
    <x v="1"/>
    <x v="1"/>
    <x v="1"/>
    <n v="140"/>
    <x v="62"/>
    <x v="7"/>
  </r>
  <r>
    <x v="1"/>
    <x v="10"/>
    <x v="11"/>
    <x v="126"/>
    <x v="1"/>
    <x v="2"/>
    <n v="94"/>
    <x v="25"/>
    <x v="7"/>
  </r>
  <r>
    <x v="1"/>
    <x v="10"/>
    <x v="11"/>
    <x v="334"/>
    <x v="15"/>
    <x v="1"/>
    <n v="129"/>
    <x v="134"/>
    <x v="7"/>
  </r>
  <r>
    <x v="1"/>
    <x v="10"/>
    <x v="11"/>
    <x v="13"/>
    <x v="9"/>
    <x v="0"/>
    <n v="77"/>
    <x v="21"/>
    <x v="7"/>
  </r>
  <r>
    <x v="1"/>
    <x v="10"/>
    <x v="11"/>
    <x v="134"/>
    <x v="3"/>
    <x v="2"/>
    <n v="97"/>
    <x v="102"/>
    <x v="7"/>
  </r>
  <r>
    <x v="1"/>
    <x v="10"/>
    <x v="11"/>
    <x v="0"/>
    <x v="0"/>
    <x v="0"/>
    <n v="65"/>
    <x v="91"/>
    <x v="7"/>
  </r>
  <r>
    <x v="1"/>
    <x v="10"/>
    <x v="11"/>
    <x v="250"/>
    <x v="0"/>
    <x v="0"/>
    <n v="95"/>
    <x v="25"/>
    <x v="7"/>
  </r>
  <r>
    <x v="1"/>
    <x v="10"/>
    <x v="11"/>
    <x v="204"/>
    <x v="13"/>
    <x v="1"/>
    <n v="81"/>
    <x v="16"/>
    <x v="7"/>
  </r>
  <r>
    <x v="1"/>
    <x v="10"/>
    <x v="11"/>
    <x v="125"/>
    <x v="13"/>
    <x v="2"/>
    <n v="94"/>
    <x v="65"/>
    <x v="7"/>
  </r>
  <r>
    <x v="1"/>
    <x v="10"/>
    <x v="11"/>
    <x v="76"/>
    <x v="2"/>
    <x v="1"/>
    <n v="118"/>
    <x v="41"/>
    <x v="7"/>
  </r>
  <r>
    <x v="1"/>
    <x v="10"/>
    <x v="11"/>
    <x v="29"/>
    <x v="16"/>
    <x v="0"/>
    <n v="86"/>
    <x v="16"/>
    <x v="7"/>
  </r>
  <r>
    <x v="1"/>
    <x v="10"/>
    <x v="11"/>
    <x v="24"/>
    <x v="11"/>
    <x v="1"/>
    <n v="91"/>
    <x v="21"/>
    <x v="7"/>
  </r>
  <r>
    <x v="1"/>
    <x v="10"/>
    <x v="11"/>
    <x v="214"/>
    <x v="11"/>
    <x v="2"/>
    <n v="105"/>
    <x v="29"/>
    <x v="7"/>
  </r>
  <r>
    <x v="1"/>
    <x v="10"/>
    <x v="11"/>
    <x v="41"/>
    <x v="6"/>
    <x v="4"/>
    <n v="104"/>
    <x v="1"/>
    <x v="7"/>
  </r>
  <r>
    <x v="1"/>
    <x v="10"/>
    <x v="11"/>
    <x v="66"/>
    <x v="15"/>
    <x v="4"/>
    <n v="82"/>
    <x v="11"/>
    <x v="7"/>
  </r>
  <r>
    <x v="1"/>
    <x v="10"/>
    <x v="11"/>
    <x v="210"/>
    <x v="3"/>
    <x v="4"/>
    <n v="91"/>
    <x v="48"/>
    <x v="7"/>
  </r>
  <r>
    <x v="1"/>
    <x v="10"/>
    <x v="11"/>
    <x v="6"/>
    <x v="5"/>
    <x v="4"/>
    <n v="81"/>
    <x v="16"/>
    <x v="7"/>
  </r>
  <r>
    <x v="1"/>
    <x v="11"/>
    <x v="11"/>
    <x v="166"/>
    <x v="8"/>
    <x v="2"/>
    <n v="91"/>
    <x v="43"/>
    <x v="7"/>
  </r>
  <r>
    <x v="1"/>
    <x v="11"/>
    <x v="11"/>
    <x v="241"/>
    <x v="6"/>
    <x v="0"/>
    <n v="88"/>
    <x v="11"/>
    <x v="7"/>
  </r>
  <r>
    <x v="1"/>
    <x v="11"/>
    <x v="11"/>
    <x v="41"/>
    <x v="6"/>
    <x v="1"/>
    <n v="98"/>
    <x v="63"/>
    <x v="7"/>
  </r>
  <r>
    <x v="1"/>
    <x v="11"/>
    <x v="11"/>
    <x v="263"/>
    <x v="6"/>
    <x v="1"/>
    <n v="77"/>
    <x v="77"/>
    <x v="7"/>
  </r>
  <r>
    <x v="1"/>
    <x v="11"/>
    <x v="11"/>
    <x v="163"/>
    <x v="14"/>
    <x v="1"/>
    <n v="104"/>
    <x v="103"/>
    <x v="7"/>
  </r>
  <r>
    <x v="1"/>
    <x v="11"/>
    <x v="11"/>
    <x v="105"/>
    <x v="10"/>
    <x v="3"/>
    <n v="90"/>
    <x v="86"/>
    <x v="7"/>
  </r>
  <r>
    <x v="1"/>
    <x v="11"/>
    <x v="11"/>
    <x v="1"/>
    <x v="1"/>
    <x v="1"/>
    <n v="140"/>
    <x v="16"/>
    <x v="7"/>
  </r>
  <r>
    <x v="1"/>
    <x v="11"/>
    <x v="11"/>
    <x v="66"/>
    <x v="15"/>
    <x v="2"/>
    <n v="79"/>
    <x v="79"/>
    <x v="7"/>
  </r>
  <r>
    <x v="1"/>
    <x v="11"/>
    <x v="11"/>
    <x v="334"/>
    <x v="15"/>
    <x v="1"/>
    <n v="112"/>
    <x v="100"/>
    <x v="7"/>
  </r>
  <r>
    <x v="1"/>
    <x v="11"/>
    <x v="11"/>
    <x v="13"/>
    <x v="9"/>
    <x v="0"/>
    <n v="86"/>
    <x v="19"/>
    <x v="7"/>
  </r>
  <r>
    <x v="1"/>
    <x v="11"/>
    <x v="11"/>
    <x v="134"/>
    <x v="3"/>
    <x v="2"/>
    <n v="97"/>
    <x v="16"/>
    <x v="7"/>
  </r>
  <r>
    <x v="1"/>
    <x v="11"/>
    <x v="11"/>
    <x v="250"/>
    <x v="0"/>
    <x v="0"/>
    <n v="95"/>
    <x v="16"/>
    <x v="7"/>
  </r>
  <r>
    <x v="1"/>
    <x v="11"/>
    <x v="11"/>
    <x v="0"/>
    <x v="0"/>
    <x v="0"/>
    <n v="65"/>
    <x v="16"/>
    <x v="7"/>
  </r>
  <r>
    <x v="1"/>
    <x v="11"/>
    <x v="11"/>
    <x v="125"/>
    <x v="13"/>
    <x v="2"/>
    <n v="94"/>
    <x v="16"/>
    <x v="7"/>
  </r>
  <r>
    <x v="1"/>
    <x v="11"/>
    <x v="11"/>
    <x v="76"/>
    <x v="2"/>
    <x v="1"/>
    <n v="118"/>
    <x v="95"/>
    <x v="7"/>
  </r>
  <r>
    <x v="1"/>
    <x v="11"/>
    <x v="11"/>
    <x v="29"/>
    <x v="16"/>
    <x v="0"/>
    <n v="86"/>
    <x v="16"/>
    <x v="7"/>
  </r>
  <r>
    <x v="1"/>
    <x v="11"/>
    <x v="11"/>
    <x v="214"/>
    <x v="11"/>
    <x v="2"/>
    <n v="105"/>
    <x v="72"/>
    <x v="7"/>
  </r>
  <r>
    <x v="1"/>
    <x v="11"/>
    <x v="11"/>
    <x v="24"/>
    <x v="11"/>
    <x v="1"/>
    <n v="87"/>
    <x v="9"/>
    <x v="7"/>
  </r>
  <r>
    <x v="1"/>
    <x v="11"/>
    <x v="11"/>
    <x v="126"/>
    <x v="1"/>
    <x v="4"/>
    <n v="94"/>
    <x v="16"/>
    <x v="7"/>
  </r>
  <r>
    <x v="1"/>
    <x v="11"/>
    <x v="11"/>
    <x v="210"/>
    <x v="3"/>
    <x v="4"/>
    <n v="91"/>
    <x v="16"/>
    <x v="7"/>
  </r>
  <r>
    <x v="1"/>
    <x v="11"/>
    <x v="11"/>
    <x v="204"/>
    <x v="13"/>
    <x v="4"/>
    <n v="81"/>
    <x v="16"/>
    <x v="7"/>
  </r>
  <r>
    <x v="1"/>
    <x v="11"/>
    <x v="11"/>
    <x v="6"/>
    <x v="5"/>
    <x v="4"/>
    <n v="81"/>
    <x v="16"/>
    <x v="7"/>
  </r>
  <r>
    <x v="1"/>
    <x v="12"/>
    <x v="11"/>
    <x v="166"/>
    <x v="8"/>
    <x v="2"/>
    <n v="91"/>
    <x v="16"/>
    <x v="7"/>
  </r>
  <r>
    <x v="1"/>
    <x v="12"/>
    <x v="11"/>
    <x v="41"/>
    <x v="6"/>
    <x v="1"/>
    <n v="98"/>
    <x v="102"/>
    <x v="7"/>
  </r>
  <r>
    <x v="1"/>
    <x v="12"/>
    <x v="11"/>
    <x v="263"/>
    <x v="6"/>
    <x v="1"/>
    <n v="76"/>
    <x v="64"/>
    <x v="7"/>
  </r>
  <r>
    <x v="1"/>
    <x v="12"/>
    <x v="11"/>
    <x v="241"/>
    <x v="6"/>
    <x v="0"/>
    <n v="81"/>
    <x v="88"/>
    <x v="7"/>
  </r>
  <r>
    <x v="1"/>
    <x v="12"/>
    <x v="11"/>
    <x v="163"/>
    <x v="14"/>
    <x v="1"/>
    <n v="101"/>
    <x v="94"/>
    <x v="7"/>
  </r>
  <r>
    <x v="1"/>
    <x v="12"/>
    <x v="11"/>
    <x v="336"/>
    <x v="14"/>
    <x v="0"/>
    <n v="62"/>
    <x v="125"/>
    <x v="7"/>
  </r>
  <r>
    <x v="1"/>
    <x v="12"/>
    <x v="11"/>
    <x v="1"/>
    <x v="1"/>
    <x v="1"/>
    <n v="114"/>
    <x v="50"/>
    <x v="7"/>
  </r>
  <r>
    <x v="1"/>
    <x v="12"/>
    <x v="11"/>
    <x v="126"/>
    <x v="1"/>
    <x v="2"/>
    <n v="94"/>
    <x v="16"/>
    <x v="7"/>
  </r>
  <r>
    <x v="1"/>
    <x v="12"/>
    <x v="11"/>
    <x v="13"/>
    <x v="9"/>
    <x v="0"/>
    <n v="81"/>
    <x v="55"/>
    <x v="7"/>
  </r>
  <r>
    <x v="1"/>
    <x v="12"/>
    <x v="11"/>
    <x v="210"/>
    <x v="3"/>
    <x v="3"/>
    <n v="93"/>
    <x v="21"/>
    <x v="7"/>
  </r>
  <r>
    <x v="1"/>
    <x v="12"/>
    <x v="11"/>
    <x v="134"/>
    <x v="3"/>
    <x v="2"/>
    <n v="102"/>
    <x v="38"/>
    <x v="7"/>
  </r>
  <r>
    <x v="1"/>
    <x v="12"/>
    <x v="11"/>
    <x v="250"/>
    <x v="0"/>
    <x v="0"/>
    <n v="103"/>
    <x v="38"/>
    <x v="7"/>
  </r>
  <r>
    <x v="1"/>
    <x v="12"/>
    <x v="11"/>
    <x v="0"/>
    <x v="0"/>
    <x v="0"/>
    <n v="71"/>
    <x v="22"/>
    <x v="7"/>
  </r>
  <r>
    <x v="1"/>
    <x v="12"/>
    <x v="11"/>
    <x v="125"/>
    <x v="13"/>
    <x v="2"/>
    <n v="85"/>
    <x v="61"/>
    <x v="7"/>
  </r>
  <r>
    <x v="1"/>
    <x v="12"/>
    <x v="11"/>
    <x v="204"/>
    <x v="13"/>
    <x v="1"/>
    <n v="71"/>
    <x v="74"/>
    <x v="7"/>
  </r>
  <r>
    <x v="1"/>
    <x v="12"/>
    <x v="11"/>
    <x v="33"/>
    <x v="11"/>
    <x v="1"/>
    <n v="80"/>
    <x v="67"/>
    <x v="7"/>
  </r>
  <r>
    <x v="1"/>
    <x v="12"/>
    <x v="11"/>
    <x v="24"/>
    <x v="11"/>
    <x v="1"/>
    <n v="101"/>
    <x v="75"/>
    <x v="7"/>
  </r>
  <r>
    <x v="1"/>
    <x v="12"/>
    <x v="11"/>
    <x v="214"/>
    <x v="11"/>
    <x v="2"/>
    <n v="83"/>
    <x v="142"/>
    <x v="7"/>
  </r>
  <r>
    <x v="1"/>
    <x v="12"/>
    <x v="11"/>
    <x v="334"/>
    <x v="15"/>
    <x v="4"/>
    <n v="112"/>
    <x v="16"/>
    <x v="7"/>
  </r>
  <r>
    <x v="1"/>
    <x v="12"/>
    <x v="11"/>
    <x v="76"/>
    <x v="2"/>
    <x v="4"/>
    <n v="118"/>
    <x v="16"/>
    <x v="7"/>
  </r>
  <r>
    <x v="1"/>
    <x v="12"/>
    <x v="11"/>
    <x v="6"/>
    <x v="5"/>
    <x v="4"/>
    <n v="81"/>
    <x v="16"/>
    <x v="7"/>
  </r>
  <r>
    <x v="1"/>
    <x v="12"/>
    <x v="11"/>
    <x v="29"/>
    <x v="16"/>
    <x v="4"/>
    <n v="86"/>
    <x v="16"/>
    <x v="7"/>
  </r>
  <r>
    <x v="1"/>
    <x v="13"/>
    <x v="11"/>
    <x v="166"/>
    <x v="8"/>
    <x v="2"/>
    <n v="88"/>
    <x v="69"/>
    <x v="7"/>
  </r>
  <r>
    <x v="1"/>
    <x v="13"/>
    <x v="11"/>
    <x v="41"/>
    <x v="6"/>
    <x v="1"/>
    <n v="107"/>
    <x v="32"/>
    <x v="7"/>
  </r>
  <r>
    <x v="1"/>
    <x v="13"/>
    <x v="11"/>
    <x v="263"/>
    <x v="6"/>
    <x v="1"/>
    <n v="73"/>
    <x v="94"/>
    <x v="7"/>
  </r>
  <r>
    <x v="1"/>
    <x v="13"/>
    <x v="11"/>
    <x v="241"/>
    <x v="6"/>
    <x v="0"/>
    <n v="82"/>
    <x v="9"/>
    <x v="7"/>
  </r>
  <r>
    <x v="1"/>
    <x v="13"/>
    <x v="11"/>
    <x v="163"/>
    <x v="14"/>
    <x v="1"/>
    <n v="101"/>
    <x v="16"/>
    <x v="7"/>
  </r>
  <r>
    <x v="1"/>
    <x v="13"/>
    <x v="11"/>
    <x v="126"/>
    <x v="1"/>
    <x v="2"/>
    <n v="94"/>
    <x v="16"/>
    <x v="7"/>
  </r>
  <r>
    <x v="1"/>
    <x v="13"/>
    <x v="11"/>
    <x v="334"/>
    <x v="15"/>
    <x v="1"/>
    <n v="118"/>
    <x v="24"/>
    <x v="7"/>
  </r>
  <r>
    <x v="1"/>
    <x v="13"/>
    <x v="11"/>
    <x v="210"/>
    <x v="3"/>
    <x v="3"/>
    <n v="78"/>
    <x v="146"/>
    <x v="7"/>
  </r>
  <r>
    <x v="1"/>
    <x v="13"/>
    <x v="11"/>
    <x v="134"/>
    <x v="3"/>
    <x v="2"/>
    <n v="105"/>
    <x v="18"/>
    <x v="7"/>
  </r>
  <r>
    <x v="1"/>
    <x v="13"/>
    <x v="11"/>
    <x v="0"/>
    <x v="0"/>
    <x v="0"/>
    <n v="77"/>
    <x v="134"/>
    <x v="7"/>
  </r>
  <r>
    <x v="1"/>
    <x v="13"/>
    <x v="11"/>
    <x v="250"/>
    <x v="0"/>
    <x v="0"/>
    <n v="97"/>
    <x v="11"/>
    <x v="7"/>
  </r>
  <r>
    <x v="1"/>
    <x v="13"/>
    <x v="11"/>
    <x v="130"/>
    <x v="13"/>
    <x v="0"/>
    <n v="76"/>
    <x v="50"/>
    <x v="7"/>
  </r>
  <r>
    <x v="1"/>
    <x v="13"/>
    <x v="11"/>
    <x v="204"/>
    <x v="13"/>
    <x v="1"/>
    <n v="63"/>
    <x v="28"/>
    <x v="7"/>
  </r>
  <r>
    <x v="1"/>
    <x v="13"/>
    <x v="11"/>
    <x v="125"/>
    <x v="13"/>
    <x v="2"/>
    <n v="88"/>
    <x v="25"/>
    <x v="7"/>
  </r>
  <r>
    <x v="1"/>
    <x v="13"/>
    <x v="11"/>
    <x v="76"/>
    <x v="2"/>
    <x v="1"/>
    <n v="111"/>
    <x v="31"/>
    <x v="7"/>
  </r>
  <r>
    <x v="1"/>
    <x v="13"/>
    <x v="11"/>
    <x v="269"/>
    <x v="2"/>
    <x v="0"/>
    <n v="72"/>
    <x v="29"/>
    <x v="7"/>
  </r>
  <r>
    <x v="1"/>
    <x v="13"/>
    <x v="11"/>
    <x v="24"/>
    <x v="11"/>
    <x v="1"/>
    <n v="101"/>
    <x v="16"/>
    <x v="7"/>
  </r>
  <r>
    <x v="1"/>
    <x v="13"/>
    <x v="11"/>
    <x v="214"/>
    <x v="11"/>
    <x v="2"/>
    <n v="83"/>
    <x v="16"/>
    <x v="7"/>
  </r>
  <r>
    <x v="1"/>
    <x v="13"/>
    <x v="11"/>
    <x v="1"/>
    <x v="1"/>
    <x v="4"/>
    <n v="114"/>
    <x v="16"/>
    <x v="7"/>
  </r>
  <r>
    <x v="1"/>
    <x v="13"/>
    <x v="11"/>
    <x v="13"/>
    <x v="9"/>
    <x v="4"/>
    <n v="81"/>
    <x v="16"/>
    <x v="7"/>
  </r>
  <r>
    <x v="1"/>
    <x v="13"/>
    <x v="11"/>
    <x v="6"/>
    <x v="5"/>
    <x v="4"/>
    <n v="81"/>
    <x v="16"/>
    <x v="7"/>
  </r>
  <r>
    <x v="1"/>
    <x v="13"/>
    <x v="11"/>
    <x v="29"/>
    <x v="16"/>
    <x v="4"/>
    <n v="86"/>
    <x v="16"/>
    <x v="7"/>
  </r>
  <r>
    <x v="1"/>
    <x v="14"/>
    <x v="11"/>
    <x v="166"/>
    <x v="8"/>
    <x v="2"/>
    <n v="86"/>
    <x v="24"/>
    <x v="7"/>
  </r>
  <r>
    <x v="1"/>
    <x v="14"/>
    <x v="11"/>
    <x v="41"/>
    <x v="6"/>
    <x v="1"/>
    <n v="104"/>
    <x v="44"/>
    <x v="7"/>
  </r>
  <r>
    <x v="1"/>
    <x v="14"/>
    <x v="11"/>
    <x v="263"/>
    <x v="6"/>
    <x v="1"/>
    <n v="74"/>
    <x v="54"/>
    <x v="7"/>
  </r>
  <r>
    <x v="1"/>
    <x v="14"/>
    <x v="11"/>
    <x v="241"/>
    <x v="6"/>
    <x v="0"/>
    <n v="71"/>
    <x v="6"/>
    <x v="7"/>
  </r>
  <r>
    <x v="1"/>
    <x v="14"/>
    <x v="11"/>
    <x v="163"/>
    <x v="14"/>
    <x v="1"/>
    <n v="111"/>
    <x v="35"/>
    <x v="7"/>
  </r>
  <r>
    <x v="1"/>
    <x v="14"/>
    <x v="11"/>
    <x v="104"/>
    <x v="14"/>
    <x v="0"/>
    <n v="87"/>
    <x v="99"/>
    <x v="7"/>
  </r>
  <r>
    <x v="1"/>
    <x v="14"/>
    <x v="11"/>
    <x v="105"/>
    <x v="10"/>
    <x v="3"/>
    <n v="92"/>
    <x v="90"/>
    <x v="7"/>
  </r>
  <r>
    <x v="1"/>
    <x v="14"/>
    <x v="11"/>
    <x v="334"/>
    <x v="15"/>
    <x v="1"/>
    <n v="105"/>
    <x v="29"/>
    <x v="7"/>
  </r>
  <r>
    <x v="1"/>
    <x v="14"/>
    <x v="11"/>
    <x v="13"/>
    <x v="9"/>
    <x v="0"/>
    <n v="79"/>
    <x v="6"/>
    <x v="7"/>
  </r>
  <r>
    <x v="1"/>
    <x v="14"/>
    <x v="11"/>
    <x v="319"/>
    <x v="12"/>
    <x v="2"/>
    <n v="82"/>
    <x v="99"/>
    <x v="7"/>
  </r>
  <r>
    <x v="1"/>
    <x v="14"/>
    <x v="11"/>
    <x v="134"/>
    <x v="3"/>
    <x v="2"/>
    <n v="118"/>
    <x v="68"/>
    <x v="7"/>
  </r>
  <r>
    <x v="1"/>
    <x v="14"/>
    <x v="11"/>
    <x v="0"/>
    <x v="0"/>
    <x v="0"/>
    <n v="85"/>
    <x v="99"/>
    <x v="7"/>
  </r>
  <r>
    <x v="1"/>
    <x v="14"/>
    <x v="11"/>
    <x v="250"/>
    <x v="0"/>
    <x v="0"/>
    <n v="97"/>
    <x v="16"/>
    <x v="7"/>
  </r>
  <r>
    <x v="1"/>
    <x v="14"/>
    <x v="11"/>
    <x v="18"/>
    <x v="17"/>
    <x v="2"/>
    <n v="92"/>
    <x v="9"/>
    <x v="7"/>
  </r>
  <r>
    <x v="1"/>
    <x v="14"/>
    <x v="11"/>
    <x v="125"/>
    <x v="13"/>
    <x v="2"/>
    <n v="93"/>
    <x v="48"/>
    <x v="7"/>
  </r>
  <r>
    <x v="1"/>
    <x v="14"/>
    <x v="11"/>
    <x v="204"/>
    <x v="13"/>
    <x v="1"/>
    <n v="66"/>
    <x v="56"/>
    <x v="7"/>
  </r>
  <r>
    <x v="1"/>
    <x v="14"/>
    <x v="11"/>
    <x v="76"/>
    <x v="2"/>
    <x v="1"/>
    <n v="105"/>
    <x v="13"/>
    <x v="7"/>
  </r>
  <r>
    <x v="1"/>
    <x v="14"/>
    <x v="11"/>
    <x v="24"/>
    <x v="11"/>
    <x v="1"/>
    <n v="97"/>
    <x v="13"/>
    <x v="7"/>
  </r>
  <r>
    <x v="1"/>
    <x v="14"/>
    <x v="11"/>
    <x v="126"/>
    <x v="1"/>
    <x v="4"/>
    <n v="94"/>
    <x v="16"/>
    <x v="7"/>
  </r>
  <r>
    <x v="1"/>
    <x v="14"/>
    <x v="11"/>
    <x v="1"/>
    <x v="1"/>
    <x v="4"/>
    <n v="114"/>
    <x v="16"/>
    <x v="7"/>
  </r>
  <r>
    <x v="1"/>
    <x v="14"/>
    <x v="11"/>
    <x v="6"/>
    <x v="5"/>
    <x v="4"/>
    <n v="81"/>
    <x v="16"/>
    <x v="7"/>
  </r>
  <r>
    <x v="1"/>
    <x v="14"/>
    <x v="11"/>
    <x v="214"/>
    <x v="11"/>
    <x v="4"/>
    <n v="83"/>
    <x v="16"/>
    <x v="7"/>
  </r>
  <r>
    <x v="1"/>
    <x v="15"/>
    <x v="11"/>
    <x v="166"/>
    <x v="8"/>
    <x v="2"/>
    <n v="93"/>
    <x v="47"/>
    <x v="7"/>
  </r>
  <r>
    <x v="1"/>
    <x v="15"/>
    <x v="11"/>
    <x v="41"/>
    <x v="6"/>
    <x v="1"/>
    <n v="103"/>
    <x v="64"/>
    <x v="7"/>
  </r>
  <r>
    <x v="1"/>
    <x v="15"/>
    <x v="11"/>
    <x v="263"/>
    <x v="6"/>
    <x v="1"/>
    <n v="80"/>
    <x v="21"/>
    <x v="7"/>
  </r>
  <r>
    <x v="1"/>
    <x v="15"/>
    <x v="11"/>
    <x v="241"/>
    <x v="6"/>
    <x v="0"/>
    <n v="76"/>
    <x v="9"/>
    <x v="7"/>
  </r>
  <r>
    <x v="1"/>
    <x v="15"/>
    <x v="11"/>
    <x v="163"/>
    <x v="14"/>
    <x v="1"/>
    <n v="108"/>
    <x v="91"/>
    <x v="7"/>
  </r>
  <r>
    <x v="1"/>
    <x v="15"/>
    <x v="11"/>
    <x v="104"/>
    <x v="14"/>
    <x v="0"/>
    <n v="90"/>
    <x v="83"/>
    <x v="7"/>
  </r>
  <r>
    <x v="1"/>
    <x v="15"/>
    <x v="11"/>
    <x v="105"/>
    <x v="10"/>
    <x v="3"/>
    <n v="94"/>
    <x v="40"/>
    <x v="7"/>
  </r>
  <r>
    <x v="1"/>
    <x v="15"/>
    <x v="11"/>
    <x v="334"/>
    <x v="15"/>
    <x v="1"/>
    <n v="95"/>
    <x v="17"/>
    <x v="7"/>
  </r>
  <r>
    <x v="1"/>
    <x v="15"/>
    <x v="11"/>
    <x v="13"/>
    <x v="9"/>
    <x v="0"/>
    <n v="81"/>
    <x v="35"/>
    <x v="7"/>
  </r>
  <r>
    <x v="1"/>
    <x v="15"/>
    <x v="11"/>
    <x v="319"/>
    <x v="12"/>
    <x v="2"/>
    <n v="84"/>
    <x v="20"/>
    <x v="7"/>
  </r>
  <r>
    <x v="1"/>
    <x v="15"/>
    <x v="11"/>
    <x v="134"/>
    <x v="3"/>
    <x v="2"/>
    <n v="118"/>
    <x v="16"/>
    <x v="7"/>
  </r>
  <r>
    <x v="1"/>
    <x v="15"/>
    <x v="11"/>
    <x v="0"/>
    <x v="0"/>
    <x v="0"/>
    <n v="106"/>
    <x v="139"/>
    <x v="7"/>
  </r>
  <r>
    <x v="1"/>
    <x v="15"/>
    <x v="11"/>
    <x v="250"/>
    <x v="0"/>
    <x v="0"/>
    <n v="101"/>
    <x v="38"/>
    <x v="7"/>
  </r>
  <r>
    <x v="1"/>
    <x v="15"/>
    <x v="11"/>
    <x v="125"/>
    <x v="13"/>
    <x v="2"/>
    <n v="94"/>
    <x v="57"/>
    <x v="7"/>
  </r>
  <r>
    <x v="1"/>
    <x v="15"/>
    <x v="11"/>
    <x v="204"/>
    <x v="13"/>
    <x v="1"/>
    <n v="67"/>
    <x v="62"/>
    <x v="7"/>
  </r>
  <r>
    <x v="1"/>
    <x v="15"/>
    <x v="11"/>
    <x v="76"/>
    <x v="2"/>
    <x v="1"/>
    <n v="117"/>
    <x v="149"/>
    <x v="7"/>
  </r>
  <r>
    <x v="1"/>
    <x v="15"/>
    <x v="11"/>
    <x v="24"/>
    <x v="11"/>
    <x v="1"/>
    <n v="92"/>
    <x v="55"/>
    <x v="7"/>
  </r>
  <r>
    <x v="1"/>
    <x v="15"/>
    <x v="11"/>
    <x v="214"/>
    <x v="11"/>
    <x v="2"/>
    <n v="78"/>
    <x v="21"/>
    <x v="7"/>
  </r>
  <r>
    <x v="1"/>
    <x v="15"/>
    <x v="11"/>
    <x v="126"/>
    <x v="1"/>
    <x v="4"/>
    <n v="94"/>
    <x v="16"/>
    <x v="7"/>
  </r>
  <r>
    <x v="1"/>
    <x v="15"/>
    <x v="11"/>
    <x v="1"/>
    <x v="1"/>
    <x v="4"/>
    <n v="114"/>
    <x v="16"/>
    <x v="7"/>
  </r>
  <r>
    <x v="1"/>
    <x v="15"/>
    <x v="11"/>
    <x v="18"/>
    <x v="17"/>
    <x v="4"/>
    <n v="102"/>
    <x v="37"/>
    <x v="7"/>
  </r>
  <r>
    <x v="1"/>
    <x v="15"/>
    <x v="11"/>
    <x v="6"/>
    <x v="5"/>
    <x v="4"/>
    <n v="81"/>
    <x v="16"/>
    <x v="7"/>
  </r>
  <r>
    <x v="1"/>
    <x v="16"/>
    <x v="11"/>
    <x v="166"/>
    <x v="8"/>
    <x v="2"/>
    <n v="102"/>
    <x v="20"/>
    <x v="7"/>
  </r>
  <r>
    <x v="1"/>
    <x v="16"/>
    <x v="11"/>
    <x v="241"/>
    <x v="6"/>
    <x v="0"/>
    <n v="78"/>
    <x v="52"/>
    <x v="7"/>
  </r>
  <r>
    <x v="1"/>
    <x v="16"/>
    <x v="11"/>
    <x v="41"/>
    <x v="6"/>
    <x v="1"/>
    <n v="103"/>
    <x v="4"/>
    <x v="7"/>
  </r>
  <r>
    <x v="1"/>
    <x v="16"/>
    <x v="11"/>
    <x v="263"/>
    <x v="6"/>
    <x v="1"/>
    <n v="80"/>
    <x v="77"/>
    <x v="7"/>
  </r>
  <r>
    <x v="1"/>
    <x v="16"/>
    <x v="11"/>
    <x v="104"/>
    <x v="14"/>
    <x v="0"/>
    <n v="97"/>
    <x v="2"/>
    <x v="7"/>
  </r>
  <r>
    <x v="1"/>
    <x v="16"/>
    <x v="11"/>
    <x v="163"/>
    <x v="14"/>
    <x v="1"/>
    <n v="107"/>
    <x v="40"/>
    <x v="7"/>
  </r>
  <r>
    <x v="1"/>
    <x v="16"/>
    <x v="11"/>
    <x v="105"/>
    <x v="10"/>
    <x v="3"/>
    <n v="93"/>
    <x v="4"/>
    <x v="7"/>
  </r>
  <r>
    <x v="1"/>
    <x v="16"/>
    <x v="11"/>
    <x v="1"/>
    <x v="1"/>
    <x v="1"/>
    <n v="109"/>
    <x v="134"/>
    <x v="7"/>
  </r>
  <r>
    <x v="1"/>
    <x v="16"/>
    <x v="11"/>
    <x v="334"/>
    <x v="15"/>
    <x v="1"/>
    <n v="85"/>
    <x v="64"/>
    <x v="7"/>
  </r>
  <r>
    <x v="1"/>
    <x v="16"/>
    <x v="11"/>
    <x v="13"/>
    <x v="9"/>
    <x v="0"/>
    <n v="90"/>
    <x v="80"/>
    <x v="7"/>
  </r>
  <r>
    <x v="1"/>
    <x v="16"/>
    <x v="11"/>
    <x v="319"/>
    <x v="12"/>
    <x v="2"/>
    <n v="83"/>
    <x v="30"/>
    <x v="7"/>
  </r>
  <r>
    <x v="1"/>
    <x v="16"/>
    <x v="11"/>
    <x v="134"/>
    <x v="3"/>
    <x v="2"/>
    <n v="107"/>
    <x v="54"/>
    <x v="7"/>
  </r>
  <r>
    <x v="1"/>
    <x v="16"/>
    <x v="11"/>
    <x v="0"/>
    <x v="0"/>
    <x v="0"/>
    <n v="102"/>
    <x v="116"/>
    <x v="7"/>
  </r>
  <r>
    <x v="1"/>
    <x v="16"/>
    <x v="11"/>
    <x v="250"/>
    <x v="0"/>
    <x v="0"/>
    <n v="108"/>
    <x v="55"/>
    <x v="7"/>
  </r>
  <r>
    <x v="1"/>
    <x v="16"/>
    <x v="11"/>
    <x v="204"/>
    <x v="13"/>
    <x v="1"/>
    <n v="90"/>
    <x v="76"/>
    <x v="7"/>
  </r>
  <r>
    <x v="1"/>
    <x v="16"/>
    <x v="11"/>
    <x v="125"/>
    <x v="13"/>
    <x v="2"/>
    <n v="93"/>
    <x v="72"/>
    <x v="7"/>
  </r>
  <r>
    <x v="1"/>
    <x v="16"/>
    <x v="11"/>
    <x v="76"/>
    <x v="2"/>
    <x v="1"/>
    <n v="119"/>
    <x v="75"/>
    <x v="7"/>
  </r>
  <r>
    <x v="1"/>
    <x v="16"/>
    <x v="11"/>
    <x v="214"/>
    <x v="11"/>
    <x v="2"/>
    <n v="68"/>
    <x v="55"/>
    <x v="7"/>
  </r>
  <r>
    <x v="1"/>
    <x v="16"/>
    <x v="11"/>
    <x v="126"/>
    <x v="1"/>
    <x v="4"/>
    <n v="94"/>
    <x v="16"/>
    <x v="7"/>
  </r>
  <r>
    <x v="1"/>
    <x v="16"/>
    <x v="11"/>
    <x v="18"/>
    <x v="17"/>
    <x v="4"/>
    <n v="102"/>
    <x v="16"/>
    <x v="7"/>
  </r>
  <r>
    <x v="1"/>
    <x v="16"/>
    <x v="11"/>
    <x v="6"/>
    <x v="5"/>
    <x v="4"/>
    <n v="79"/>
    <x v="94"/>
    <x v="7"/>
  </r>
  <r>
    <x v="1"/>
    <x v="16"/>
    <x v="11"/>
    <x v="24"/>
    <x v="11"/>
    <x v="4"/>
    <n v="92"/>
    <x v="16"/>
    <x v="7"/>
  </r>
  <r>
    <x v="1"/>
    <x v="17"/>
    <x v="11"/>
    <x v="166"/>
    <x v="8"/>
    <x v="2"/>
    <n v="99"/>
    <x v="96"/>
    <x v="7"/>
  </r>
  <r>
    <x v="1"/>
    <x v="17"/>
    <x v="11"/>
    <x v="41"/>
    <x v="6"/>
    <x v="1"/>
    <n v="109"/>
    <x v="72"/>
    <x v="7"/>
  </r>
  <r>
    <x v="1"/>
    <x v="17"/>
    <x v="11"/>
    <x v="104"/>
    <x v="14"/>
    <x v="0"/>
    <n v="100"/>
    <x v="8"/>
    <x v="7"/>
  </r>
  <r>
    <x v="1"/>
    <x v="17"/>
    <x v="11"/>
    <x v="163"/>
    <x v="14"/>
    <x v="1"/>
    <n v="100"/>
    <x v="18"/>
    <x v="7"/>
  </r>
  <r>
    <x v="1"/>
    <x v="17"/>
    <x v="11"/>
    <x v="105"/>
    <x v="10"/>
    <x v="3"/>
    <n v="104"/>
    <x v="32"/>
    <x v="7"/>
  </r>
  <r>
    <x v="1"/>
    <x v="17"/>
    <x v="11"/>
    <x v="1"/>
    <x v="1"/>
    <x v="1"/>
    <n v="89"/>
    <x v="11"/>
    <x v="7"/>
  </r>
  <r>
    <x v="1"/>
    <x v="17"/>
    <x v="11"/>
    <x v="126"/>
    <x v="1"/>
    <x v="2"/>
    <n v="94"/>
    <x v="16"/>
    <x v="7"/>
  </r>
  <r>
    <x v="1"/>
    <x v="17"/>
    <x v="11"/>
    <x v="334"/>
    <x v="15"/>
    <x v="1"/>
    <n v="91"/>
    <x v="96"/>
    <x v="7"/>
  </r>
  <r>
    <x v="1"/>
    <x v="17"/>
    <x v="11"/>
    <x v="13"/>
    <x v="9"/>
    <x v="0"/>
    <n v="87"/>
    <x v="94"/>
    <x v="7"/>
  </r>
  <r>
    <x v="1"/>
    <x v="17"/>
    <x v="11"/>
    <x v="319"/>
    <x v="12"/>
    <x v="2"/>
    <n v="73"/>
    <x v="126"/>
    <x v="7"/>
  </r>
  <r>
    <x v="1"/>
    <x v="17"/>
    <x v="11"/>
    <x v="134"/>
    <x v="3"/>
    <x v="2"/>
    <n v="106"/>
    <x v="94"/>
    <x v="7"/>
  </r>
  <r>
    <x v="1"/>
    <x v="17"/>
    <x v="11"/>
    <x v="250"/>
    <x v="0"/>
    <x v="0"/>
    <n v="104"/>
    <x v="94"/>
    <x v="7"/>
  </r>
  <r>
    <x v="1"/>
    <x v="17"/>
    <x v="11"/>
    <x v="0"/>
    <x v="0"/>
    <x v="0"/>
    <n v="100"/>
    <x v="60"/>
    <x v="7"/>
  </r>
  <r>
    <x v="1"/>
    <x v="17"/>
    <x v="11"/>
    <x v="204"/>
    <x v="13"/>
    <x v="1"/>
    <n v="96"/>
    <x v="63"/>
    <x v="7"/>
  </r>
  <r>
    <x v="1"/>
    <x v="17"/>
    <x v="11"/>
    <x v="125"/>
    <x v="13"/>
    <x v="2"/>
    <n v="95"/>
    <x v="6"/>
    <x v="7"/>
  </r>
  <r>
    <x v="1"/>
    <x v="17"/>
    <x v="11"/>
    <x v="76"/>
    <x v="2"/>
    <x v="1"/>
    <n v="119"/>
    <x v="95"/>
    <x v="7"/>
  </r>
  <r>
    <x v="1"/>
    <x v="17"/>
    <x v="11"/>
    <x v="6"/>
    <x v="5"/>
    <x v="0"/>
    <n v="76"/>
    <x v="7"/>
    <x v="7"/>
  </r>
  <r>
    <x v="1"/>
    <x v="17"/>
    <x v="11"/>
    <x v="24"/>
    <x v="11"/>
    <x v="1"/>
    <n v="103"/>
    <x v="76"/>
    <x v="7"/>
  </r>
  <r>
    <x v="1"/>
    <x v="17"/>
    <x v="11"/>
    <x v="263"/>
    <x v="6"/>
    <x v="4"/>
    <n v="76"/>
    <x v="39"/>
    <x v="7"/>
  </r>
  <r>
    <x v="1"/>
    <x v="17"/>
    <x v="11"/>
    <x v="241"/>
    <x v="6"/>
    <x v="4"/>
    <n v="82"/>
    <x v="69"/>
    <x v="7"/>
  </r>
  <r>
    <x v="1"/>
    <x v="17"/>
    <x v="11"/>
    <x v="18"/>
    <x v="17"/>
    <x v="4"/>
    <n v="102"/>
    <x v="16"/>
    <x v="7"/>
  </r>
  <r>
    <x v="1"/>
    <x v="17"/>
    <x v="11"/>
    <x v="214"/>
    <x v="11"/>
    <x v="4"/>
    <n v="68"/>
    <x v="16"/>
    <x v="7"/>
  </r>
  <r>
    <x v="1"/>
    <x v="18"/>
    <x v="11"/>
    <x v="166"/>
    <x v="8"/>
    <x v="2"/>
    <n v="97"/>
    <x v="17"/>
    <x v="7"/>
  </r>
  <r>
    <x v="1"/>
    <x v="18"/>
    <x v="11"/>
    <x v="41"/>
    <x v="6"/>
    <x v="1"/>
    <n v="109"/>
    <x v="31"/>
    <x v="7"/>
  </r>
  <r>
    <x v="1"/>
    <x v="18"/>
    <x v="11"/>
    <x v="163"/>
    <x v="14"/>
    <x v="1"/>
    <n v="110"/>
    <x v="5"/>
    <x v="7"/>
  </r>
  <r>
    <x v="1"/>
    <x v="18"/>
    <x v="11"/>
    <x v="104"/>
    <x v="14"/>
    <x v="0"/>
    <n v="93"/>
    <x v="32"/>
    <x v="7"/>
  </r>
  <r>
    <x v="1"/>
    <x v="18"/>
    <x v="11"/>
    <x v="105"/>
    <x v="10"/>
    <x v="3"/>
    <n v="103"/>
    <x v="102"/>
    <x v="7"/>
  </r>
  <r>
    <x v="1"/>
    <x v="18"/>
    <x v="11"/>
    <x v="1"/>
    <x v="1"/>
    <x v="1"/>
    <n v="98"/>
    <x v="152"/>
    <x v="7"/>
  </r>
  <r>
    <x v="1"/>
    <x v="18"/>
    <x v="11"/>
    <x v="334"/>
    <x v="15"/>
    <x v="1"/>
    <n v="94"/>
    <x v="57"/>
    <x v="7"/>
  </r>
  <r>
    <x v="1"/>
    <x v="18"/>
    <x v="11"/>
    <x v="13"/>
    <x v="9"/>
    <x v="0"/>
    <n v="91"/>
    <x v="47"/>
    <x v="7"/>
  </r>
  <r>
    <x v="1"/>
    <x v="18"/>
    <x v="11"/>
    <x v="134"/>
    <x v="3"/>
    <x v="2"/>
    <n v="107"/>
    <x v="41"/>
    <x v="7"/>
  </r>
  <r>
    <x v="1"/>
    <x v="18"/>
    <x v="11"/>
    <x v="250"/>
    <x v="0"/>
    <x v="0"/>
    <n v="96"/>
    <x v="69"/>
    <x v="7"/>
  </r>
  <r>
    <x v="1"/>
    <x v="18"/>
    <x v="11"/>
    <x v="0"/>
    <x v="0"/>
    <x v="0"/>
    <n v="97"/>
    <x v="40"/>
    <x v="7"/>
  </r>
  <r>
    <x v="1"/>
    <x v="18"/>
    <x v="11"/>
    <x v="18"/>
    <x v="17"/>
    <x v="2"/>
    <n v="102"/>
    <x v="24"/>
    <x v="7"/>
  </r>
  <r>
    <x v="1"/>
    <x v="18"/>
    <x v="11"/>
    <x v="204"/>
    <x v="13"/>
    <x v="1"/>
    <n v="96"/>
    <x v="16"/>
    <x v="7"/>
  </r>
  <r>
    <x v="1"/>
    <x v="18"/>
    <x v="11"/>
    <x v="125"/>
    <x v="13"/>
    <x v="2"/>
    <n v="94"/>
    <x v="3"/>
    <x v="7"/>
  </r>
  <r>
    <x v="1"/>
    <x v="18"/>
    <x v="11"/>
    <x v="76"/>
    <x v="2"/>
    <x v="1"/>
    <n v="118"/>
    <x v="35"/>
    <x v="7"/>
  </r>
  <r>
    <x v="1"/>
    <x v="18"/>
    <x v="11"/>
    <x v="6"/>
    <x v="5"/>
    <x v="0"/>
    <n v="63"/>
    <x v="28"/>
    <x v="7"/>
  </r>
  <r>
    <x v="1"/>
    <x v="18"/>
    <x v="11"/>
    <x v="24"/>
    <x v="11"/>
    <x v="1"/>
    <n v="101"/>
    <x v="55"/>
    <x v="7"/>
  </r>
  <r>
    <x v="1"/>
    <x v="18"/>
    <x v="11"/>
    <x v="214"/>
    <x v="11"/>
    <x v="2"/>
    <n v="68"/>
    <x v="16"/>
    <x v="7"/>
  </r>
  <r>
    <x v="1"/>
    <x v="18"/>
    <x v="11"/>
    <x v="263"/>
    <x v="6"/>
    <x v="4"/>
    <n v="83"/>
    <x v="60"/>
    <x v="7"/>
  </r>
  <r>
    <x v="1"/>
    <x v="18"/>
    <x v="11"/>
    <x v="241"/>
    <x v="6"/>
    <x v="4"/>
    <n v="81"/>
    <x v="94"/>
    <x v="7"/>
  </r>
  <r>
    <x v="1"/>
    <x v="18"/>
    <x v="11"/>
    <x v="126"/>
    <x v="1"/>
    <x v="4"/>
    <n v="94"/>
    <x v="16"/>
    <x v="7"/>
  </r>
  <r>
    <x v="1"/>
    <x v="18"/>
    <x v="11"/>
    <x v="319"/>
    <x v="12"/>
    <x v="4"/>
    <n v="73"/>
    <x v="16"/>
    <x v="7"/>
  </r>
  <r>
    <x v="1"/>
    <x v="19"/>
    <x v="11"/>
    <x v="166"/>
    <x v="8"/>
    <x v="2"/>
    <n v="97"/>
    <x v="64"/>
    <x v="7"/>
  </r>
  <r>
    <x v="1"/>
    <x v="19"/>
    <x v="11"/>
    <x v="41"/>
    <x v="6"/>
    <x v="1"/>
    <n v="118"/>
    <x v="35"/>
    <x v="7"/>
  </r>
  <r>
    <x v="1"/>
    <x v="19"/>
    <x v="11"/>
    <x v="241"/>
    <x v="6"/>
    <x v="0"/>
    <n v="84"/>
    <x v="9"/>
    <x v="7"/>
  </r>
  <r>
    <x v="1"/>
    <x v="19"/>
    <x v="11"/>
    <x v="104"/>
    <x v="14"/>
    <x v="0"/>
    <n v="93"/>
    <x v="16"/>
    <x v="7"/>
  </r>
  <r>
    <x v="1"/>
    <x v="19"/>
    <x v="11"/>
    <x v="163"/>
    <x v="14"/>
    <x v="1"/>
    <n v="107"/>
    <x v="69"/>
    <x v="7"/>
  </r>
  <r>
    <x v="1"/>
    <x v="19"/>
    <x v="11"/>
    <x v="105"/>
    <x v="10"/>
    <x v="3"/>
    <n v="98"/>
    <x v="67"/>
    <x v="7"/>
  </r>
  <r>
    <x v="1"/>
    <x v="19"/>
    <x v="11"/>
    <x v="1"/>
    <x v="1"/>
    <x v="1"/>
    <n v="101"/>
    <x v="37"/>
    <x v="7"/>
  </r>
  <r>
    <x v="1"/>
    <x v="19"/>
    <x v="11"/>
    <x v="334"/>
    <x v="15"/>
    <x v="1"/>
    <n v="99"/>
    <x v="54"/>
    <x v="7"/>
  </r>
  <r>
    <x v="1"/>
    <x v="19"/>
    <x v="11"/>
    <x v="13"/>
    <x v="9"/>
    <x v="0"/>
    <n v="99"/>
    <x v="48"/>
    <x v="7"/>
  </r>
  <r>
    <x v="1"/>
    <x v="19"/>
    <x v="11"/>
    <x v="134"/>
    <x v="3"/>
    <x v="2"/>
    <n v="100"/>
    <x v="54"/>
    <x v="7"/>
  </r>
  <r>
    <x v="1"/>
    <x v="19"/>
    <x v="11"/>
    <x v="0"/>
    <x v="0"/>
    <x v="0"/>
    <n v="92"/>
    <x v="55"/>
    <x v="7"/>
  </r>
  <r>
    <x v="1"/>
    <x v="19"/>
    <x v="11"/>
    <x v="250"/>
    <x v="0"/>
    <x v="0"/>
    <n v="110"/>
    <x v="26"/>
    <x v="7"/>
  </r>
  <r>
    <x v="1"/>
    <x v="19"/>
    <x v="11"/>
    <x v="18"/>
    <x v="17"/>
    <x v="2"/>
    <n v="108"/>
    <x v="24"/>
    <x v="7"/>
  </r>
  <r>
    <x v="1"/>
    <x v="19"/>
    <x v="11"/>
    <x v="125"/>
    <x v="13"/>
    <x v="2"/>
    <n v="91"/>
    <x v="35"/>
    <x v="7"/>
  </r>
  <r>
    <x v="1"/>
    <x v="19"/>
    <x v="11"/>
    <x v="204"/>
    <x v="13"/>
    <x v="1"/>
    <n v="103"/>
    <x v="3"/>
    <x v="7"/>
  </r>
  <r>
    <x v="1"/>
    <x v="19"/>
    <x v="11"/>
    <x v="76"/>
    <x v="2"/>
    <x v="1"/>
    <n v="135"/>
    <x v="152"/>
    <x v="7"/>
  </r>
  <r>
    <x v="1"/>
    <x v="19"/>
    <x v="11"/>
    <x v="24"/>
    <x v="11"/>
    <x v="1"/>
    <n v="106"/>
    <x v="121"/>
    <x v="7"/>
  </r>
  <r>
    <x v="1"/>
    <x v="19"/>
    <x v="11"/>
    <x v="214"/>
    <x v="11"/>
    <x v="2"/>
    <n v="70"/>
    <x v="39"/>
    <x v="7"/>
  </r>
  <r>
    <x v="1"/>
    <x v="19"/>
    <x v="11"/>
    <x v="263"/>
    <x v="6"/>
    <x v="4"/>
    <n v="84"/>
    <x v="52"/>
    <x v="7"/>
  </r>
  <r>
    <x v="1"/>
    <x v="19"/>
    <x v="11"/>
    <x v="126"/>
    <x v="1"/>
    <x v="4"/>
    <n v="94"/>
    <x v="16"/>
    <x v="7"/>
  </r>
  <r>
    <x v="1"/>
    <x v="19"/>
    <x v="11"/>
    <x v="319"/>
    <x v="12"/>
    <x v="4"/>
    <n v="82"/>
    <x v="53"/>
    <x v="7"/>
  </r>
  <r>
    <x v="1"/>
    <x v="19"/>
    <x v="11"/>
    <x v="6"/>
    <x v="5"/>
    <x v="4"/>
    <n v="50"/>
    <x v="166"/>
    <x v="7"/>
  </r>
  <r>
    <x v="1"/>
    <x v="20"/>
    <x v="11"/>
    <x v="166"/>
    <x v="8"/>
    <x v="2"/>
    <n v="92"/>
    <x v="6"/>
    <x v="7"/>
  </r>
  <r>
    <x v="1"/>
    <x v="20"/>
    <x v="11"/>
    <x v="41"/>
    <x v="6"/>
    <x v="1"/>
    <n v="118"/>
    <x v="9"/>
    <x v="7"/>
  </r>
  <r>
    <x v="1"/>
    <x v="20"/>
    <x v="11"/>
    <x v="241"/>
    <x v="6"/>
    <x v="0"/>
    <n v="81"/>
    <x v="0"/>
    <x v="7"/>
  </r>
  <r>
    <x v="1"/>
    <x v="20"/>
    <x v="11"/>
    <x v="104"/>
    <x v="14"/>
    <x v="0"/>
    <n v="81"/>
    <x v="146"/>
    <x v="7"/>
  </r>
  <r>
    <x v="1"/>
    <x v="20"/>
    <x v="11"/>
    <x v="163"/>
    <x v="14"/>
    <x v="1"/>
    <n v="125"/>
    <x v="121"/>
    <x v="7"/>
  </r>
  <r>
    <x v="1"/>
    <x v="20"/>
    <x v="11"/>
    <x v="177"/>
    <x v="7"/>
    <x v="3"/>
    <n v="88"/>
    <x v="67"/>
    <x v="7"/>
  </r>
  <r>
    <x v="1"/>
    <x v="20"/>
    <x v="11"/>
    <x v="1"/>
    <x v="1"/>
    <x v="1"/>
    <n v="120"/>
    <x v="93"/>
    <x v="7"/>
  </r>
  <r>
    <x v="1"/>
    <x v="20"/>
    <x v="11"/>
    <x v="334"/>
    <x v="15"/>
    <x v="1"/>
    <n v="96"/>
    <x v="82"/>
    <x v="7"/>
  </r>
  <r>
    <x v="1"/>
    <x v="20"/>
    <x v="11"/>
    <x v="13"/>
    <x v="9"/>
    <x v="0"/>
    <n v="102"/>
    <x v="65"/>
    <x v="7"/>
  </r>
  <r>
    <x v="1"/>
    <x v="20"/>
    <x v="11"/>
    <x v="134"/>
    <x v="3"/>
    <x v="2"/>
    <n v="91"/>
    <x v="67"/>
    <x v="7"/>
  </r>
  <r>
    <x v="1"/>
    <x v="20"/>
    <x v="11"/>
    <x v="0"/>
    <x v="0"/>
    <x v="0"/>
    <n v="76"/>
    <x v="7"/>
    <x v="7"/>
  </r>
  <r>
    <x v="1"/>
    <x v="20"/>
    <x v="11"/>
    <x v="250"/>
    <x v="0"/>
    <x v="0"/>
    <n v="102"/>
    <x v="64"/>
    <x v="7"/>
  </r>
  <r>
    <x v="1"/>
    <x v="20"/>
    <x v="11"/>
    <x v="18"/>
    <x v="17"/>
    <x v="2"/>
    <n v="91"/>
    <x v="17"/>
    <x v="7"/>
  </r>
  <r>
    <x v="1"/>
    <x v="20"/>
    <x v="11"/>
    <x v="125"/>
    <x v="13"/>
    <x v="2"/>
    <n v="86"/>
    <x v="55"/>
    <x v="7"/>
  </r>
  <r>
    <x v="1"/>
    <x v="20"/>
    <x v="11"/>
    <x v="204"/>
    <x v="13"/>
    <x v="1"/>
    <n v="99"/>
    <x v="4"/>
    <x v="7"/>
  </r>
  <r>
    <x v="1"/>
    <x v="20"/>
    <x v="11"/>
    <x v="76"/>
    <x v="2"/>
    <x v="1"/>
    <n v="129"/>
    <x v="37"/>
    <x v="7"/>
  </r>
  <r>
    <x v="1"/>
    <x v="20"/>
    <x v="11"/>
    <x v="24"/>
    <x v="11"/>
    <x v="1"/>
    <n v="125"/>
    <x v="130"/>
    <x v="7"/>
  </r>
  <r>
    <x v="1"/>
    <x v="20"/>
    <x v="11"/>
    <x v="214"/>
    <x v="11"/>
    <x v="2"/>
    <n v="59"/>
    <x v="86"/>
    <x v="7"/>
  </r>
  <r>
    <x v="1"/>
    <x v="20"/>
    <x v="11"/>
    <x v="263"/>
    <x v="6"/>
    <x v="4"/>
    <n v="88"/>
    <x v="25"/>
    <x v="7"/>
  </r>
  <r>
    <x v="1"/>
    <x v="20"/>
    <x v="11"/>
    <x v="105"/>
    <x v="10"/>
    <x v="4"/>
    <n v="98"/>
    <x v="16"/>
    <x v="7"/>
  </r>
  <r>
    <x v="1"/>
    <x v="20"/>
    <x v="11"/>
    <x v="126"/>
    <x v="1"/>
    <x v="4"/>
    <n v="94"/>
    <x v="16"/>
    <x v="7"/>
  </r>
  <r>
    <x v="1"/>
    <x v="20"/>
    <x v="11"/>
    <x v="319"/>
    <x v="12"/>
    <x v="4"/>
    <n v="75"/>
    <x v="49"/>
    <x v="7"/>
  </r>
  <r>
    <x v="1"/>
    <x v="21"/>
    <x v="11"/>
    <x v="166"/>
    <x v="8"/>
    <x v="2"/>
    <n v="84"/>
    <x v="52"/>
    <x v="7"/>
  </r>
  <r>
    <x v="1"/>
    <x v="21"/>
    <x v="11"/>
    <x v="41"/>
    <x v="6"/>
    <x v="1"/>
    <n v="112"/>
    <x v="91"/>
    <x v="7"/>
  </r>
  <r>
    <x v="1"/>
    <x v="21"/>
    <x v="11"/>
    <x v="241"/>
    <x v="6"/>
    <x v="0"/>
    <n v="88"/>
    <x v="65"/>
    <x v="7"/>
  </r>
  <r>
    <x v="1"/>
    <x v="21"/>
    <x v="11"/>
    <x v="163"/>
    <x v="14"/>
    <x v="1"/>
    <n v="124"/>
    <x v="53"/>
    <x v="7"/>
  </r>
  <r>
    <x v="1"/>
    <x v="21"/>
    <x v="11"/>
    <x v="105"/>
    <x v="10"/>
    <x v="3"/>
    <n v="94"/>
    <x v="63"/>
    <x v="7"/>
  </r>
  <r>
    <x v="1"/>
    <x v="21"/>
    <x v="11"/>
    <x v="251"/>
    <x v="1"/>
    <x v="0"/>
    <n v="81"/>
    <x v="7"/>
    <x v="7"/>
  </r>
  <r>
    <x v="1"/>
    <x v="21"/>
    <x v="11"/>
    <x v="1"/>
    <x v="1"/>
    <x v="1"/>
    <n v="116"/>
    <x v="72"/>
    <x v="7"/>
  </r>
  <r>
    <x v="1"/>
    <x v="21"/>
    <x v="11"/>
    <x v="334"/>
    <x v="15"/>
    <x v="1"/>
    <n v="95"/>
    <x v="54"/>
    <x v="7"/>
  </r>
  <r>
    <x v="1"/>
    <x v="21"/>
    <x v="11"/>
    <x v="13"/>
    <x v="9"/>
    <x v="0"/>
    <n v="98"/>
    <x v="99"/>
    <x v="7"/>
  </r>
  <r>
    <x v="1"/>
    <x v="21"/>
    <x v="11"/>
    <x v="134"/>
    <x v="3"/>
    <x v="2"/>
    <n v="103"/>
    <x v="89"/>
    <x v="7"/>
  </r>
  <r>
    <x v="1"/>
    <x v="21"/>
    <x v="11"/>
    <x v="250"/>
    <x v="0"/>
    <x v="0"/>
    <n v="115"/>
    <x v="123"/>
    <x v="7"/>
  </r>
  <r>
    <x v="1"/>
    <x v="21"/>
    <x v="11"/>
    <x v="0"/>
    <x v="0"/>
    <x v="0"/>
    <n v="81"/>
    <x v="96"/>
    <x v="7"/>
  </r>
  <r>
    <x v="1"/>
    <x v="21"/>
    <x v="11"/>
    <x v="18"/>
    <x v="17"/>
    <x v="2"/>
    <n v="91"/>
    <x v="24"/>
    <x v="7"/>
  </r>
  <r>
    <x v="1"/>
    <x v="21"/>
    <x v="11"/>
    <x v="125"/>
    <x v="13"/>
    <x v="2"/>
    <n v="80"/>
    <x v="21"/>
    <x v="7"/>
  </r>
  <r>
    <x v="1"/>
    <x v="21"/>
    <x v="11"/>
    <x v="204"/>
    <x v="13"/>
    <x v="1"/>
    <n v="96"/>
    <x v="24"/>
    <x v="7"/>
  </r>
  <r>
    <x v="1"/>
    <x v="21"/>
    <x v="11"/>
    <x v="76"/>
    <x v="2"/>
    <x v="1"/>
    <n v="120"/>
    <x v="43"/>
    <x v="7"/>
  </r>
  <r>
    <x v="1"/>
    <x v="21"/>
    <x v="11"/>
    <x v="24"/>
    <x v="11"/>
    <x v="1"/>
    <n v="130"/>
    <x v="8"/>
    <x v="7"/>
  </r>
  <r>
    <x v="1"/>
    <x v="21"/>
    <x v="11"/>
    <x v="214"/>
    <x v="11"/>
    <x v="2"/>
    <n v="73"/>
    <x v="52"/>
    <x v="7"/>
  </r>
  <r>
    <x v="1"/>
    <x v="21"/>
    <x v="11"/>
    <x v="263"/>
    <x v="6"/>
    <x v="4"/>
    <n v="94"/>
    <x v="4"/>
    <x v="7"/>
  </r>
  <r>
    <x v="1"/>
    <x v="21"/>
    <x v="11"/>
    <x v="10"/>
    <x v="7"/>
    <x v="4"/>
    <n v="84"/>
    <x v="42"/>
    <x v="7"/>
  </r>
  <r>
    <x v="1"/>
    <x v="21"/>
    <x v="11"/>
    <x v="319"/>
    <x v="12"/>
    <x v="4"/>
    <n v="67"/>
    <x v="55"/>
    <x v="7"/>
  </r>
  <r>
    <x v="1"/>
    <x v="21"/>
    <x v="11"/>
    <x v="30"/>
    <x v="12"/>
    <x v="4"/>
    <n v="111"/>
    <x v="4"/>
    <x v="7"/>
  </r>
  <r>
    <x v="1"/>
    <x v="22"/>
    <x v="11"/>
    <x v="166"/>
    <x v="8"/>
    <x v="2"/>
    <n v="0"/>
    <x v="29"/>
    <x v="7"/>
  </r>
  <r>
    <x v="1"/>
    <x v="22"/>
    <x v="11"/>
    <x v="41"/>
    <x v="6"/>
    <x v="1"/>
    <n v="0"/>
    <x v="31"/>
    <x v="7"/>
  </r>
  <r>
    <x v="1"/>
    <x v="22"/>
    <x v="11"/>
    <x v="241"/>
    <x v="6"/>
    <x v="0"/>
    <n v="0"/>
    <x v="24"/>
    <x v="7"/>
  </r>
  <r>
    <x v="1"/>
    <x v="22"/>
    <x v="11"/>
    <x v="163"/>
    <x v="14"/>
    <x v="1"/>
    <n v="0"/>
    <x v="63"/>
    <x v="7"/>
  </r>
  <r>
    <x v="1"/>
    <x v="22"/>
    <x v="11"/>
    <x v="105"/>
    <x v="10"/>
    <x v="3"/>
    <n v="0"/>
    <x v="118"/>
    <x v="7"/>
  </r>
  <r>
    <x v="1"/>
    <x v="22"/>
    <x v="11"/>
    <x v="1"/>
    <x v="1"/>
    <x v="1"/>
    <n v="0"/>
    <x v="133"/>
    <x v="7"/>
  </r>
  <r>
    <x v="1"/>
    <x v="22"/>
    <x v="11"/>
    <x v="334"/>
    <x v="15"/>
    <x v="1"/>
    <n v="0"/>
    <x v="43"/>
    <x v="7"/>
  </r>
  <r>
    <x v="1"/>
    <x v="22"/>
    <x v="11"/>
    <x v="13"/>
    <x v="9"/>
    <x v="0"/>
    <n v="0"/>
    <x v="55"/>
    <x v="7"/>
  </r>
  <r>
    <x v="1"/>
    <x v="22"/>
    <x v="11"/>
    <x v="30"/>
    <x v="12"/>
    <x v="0"/>
    <n v="0"/>
    <x v="76"/>
    <x v="7"/>
  </r>
  <r>
    <x v="1"/>
    <x v="22"/>
    <x v="11"/>
    <x v="134"/>
    <x v="3"/>
    <x v="2"/>
    <n v="0"/>
    <x v="6"/>
    <x v="7"/>
  </r>
  <r>
    <x v="1"/>
    <x v="22"/>
    <x v="11"/>
    <x v="250"/>
    <x v="0"/>
    <x v="0"/>
    <n v="0"/>
    <x v="64"/>
    <x v="7"/>
  </r>
  <r>
    <x v="1"/>
    <x v="22"/>
    <x v="11"/>
    <x v="0"/>
    <x v="0"/>
    <x v="0"/>
    <n v="0"/>
    <x v="15"/>
    <x v="7"/>
  </r>
  <r>
    <x v="1"/>
    <x v="22"/>
    <x v="11"/>
    <x v="18"/>
    <x v="17"/>
    <x v="2"/>
    <n v="0"/>
    <x v="100"/>
    <x v="7"/>
  </r>
  <r>
    <x v="1"/>
    <x v="22"/>
    <x v="11"/>
    <x v="125"/>
    <x v="13"/>
    <x v="2"/>
    <n v="0"/>
    <x v="12"/>
    <x v="7"/>
  </r>
  <r>
    <x v="1"/>
    <x v="22"/>
    <x v="11"/>
    <x v="204"/>
    <x v="13"/>
    <x v="1"/>
    <n v="0"/>
    <x v="32"/>
    <x v="7"/>
  </r>
  <r>
    <x v="1"/>
    <x v="22"/>
    <x v="11"/>
    <x v="76"/>
    <x v="2"/>
    <x v="1"/>
    <n v="0"/>
    <x v="12"/>
    <x v="7"/>
  </r>
  <r>
    <x v="1"/>
    <x v="22"/>
    <x v="11"/>
    <x v="24"/>
    <x v="11"/>
    <x v="1"/>
    <n v="0"/>
    <x v="76"/>
    <x v="7"/>
  </r>
  <r>
    <x v="1"/>
    <x v="22"/>
    <x v="11"/>
    <x v="214"/>
    <x v="11"/>
    <x v="2"/>
    <n v="0"/>
    <x v="88"/>
    <x v="7"/>
  </r>
  <r>
    <x v="1"/>
    <x v="22"/>
    <x v="11"/>
    <x v="10"/>
    <x v="7"/>
    <x v="4"/>
    <n v="0"/>
    <x v="62"/>
    <x v="7"/>
  </r>
  <r>
    <x v="1"/>
    <x v="22"/>
    <x v="11"/>
    <x v="251"/>
    <x v="1"/>
    <x v="4"/>
    <n v="0"/>
    <x v="53"/>
    <x v="7"/>
  </r>
  <r>
    <x v="1"/>
    <x v="22"/>
    <x v="11"/>
    <x v="337"/>
    <x v="5"/>
    <x v="4"/>
    <n v="0"/>
    <x v="39"/>
    <x v="7"/>
  </r>
  <r>
    <x v="1"/>
    <x v="22"/>
    <x v="11"/>
    <x v="335"/>
    <x v="16"/>
    <x v="4"/>
    <n v="0"/>
    <x v="106"/>
    <x v="7"/>
  </r>
  <r>
    <x v="1"/>
    <x v="0"/>
    <x v="12"/>
    <x v="165"/>
    <x v="8"/>
    <x v="1"/>
    <n v="88"/>
    <x v="128"/>
    <x v="1"/>
  </r>
  <r>
    <x v="1"/>
    <x v="0"/>
    <x v="12"/>
    <x v="235"/>
    <x v="6"/>
    <x v="0"/>
    <n v="93"/>
    <x v="72"/>
    <x v="1"/>
  </r>
  <r>
    <x v="1"/>
    <x v="0"/>
    <x v="12"/>
    <x v="240"/>
    <x v="14"/>
    <x v="0"/>
    <n v="91"/>
    <x v="98"/>
    <x v="1"/>
  </r>
  <r>
    <x v="1"/>
    <x v="0"/>
    <x v="12"/>
    <x v="26"/>
    <x v="7"/>
    <x v="2"/>
    <n v="79"/>
    <x v="1"/>
    <x v="1"/>
  </r>
  <r>
    <x v="1"/>
    <x v="0"/>
    <x v="12"/>
    <x v="23"/>
    <x v="10"/>
    <x v="1"/>
    <n v="73"/>
    <x v="58"/>
    <x v="1"/>
  </r>
  <r>
    <x v="1"/>
    <x v="0"/>
    <x v="12"/>
    <x v="14"/>
    <x v="10"/>
    <x v="2"/>
    <n v="103"/>
    <x v="52"/>
    <x v="1"/>
  </r>
  <r>
    <x v="1"/>
    <x v="0"/>
    <x v="12"/>
    <x v="100"/>
    <x v="1"/>
    <x v="2"/>
    <n v="69"/>
    <x v="58"/>
    <x v="1"/>
  </r>
  <r>
    <x v="1"/>
    <x v="0"/>
    <x v="12"/>
    <x v="99"/>
    <x v="12"/>
    <x v="2"/>
    <n v="117"/>
    <x v="111"/>
    <x v="1"/>
  </r>
  <r>
    <x v="1"/>
    <x v="0"/>
    <x v="12"/>
    <x v="219"/>
    <x v="3"/>
    <x v="2"/>
    <n v="83"/>
    <x v="86"/>
    <x v="1"/>
  </r>
  <r>
    <x v="1"/>
    <x v="0"/>
    <x v="12"/>
    <x v="254"/>
    <x v="3"/>
    <x v="1"/>
    <n v="109"/>
    <x v="80"/>
    <x v="1"/>
  </r>
  <r>
    <x v="1"/>
    <x v="0"/>
    <x v="12"/>
    <x v="106"/>
    <x v="17"/>
    <x v="0"/>
    <n v="70"/>
    <x v="64"/>
    <x v="1"/>
  </r>
  <r>
    <x v="1"/>
    <x v="0"/>
    <x v="12"/>
    <x v="228"/>
    <x v="17"/>
    <x v="3"/>
    <n v="124"/>
    <x v="32"/>
    <x v="1"/>
  </r>
  <r>
    <x v="1"/>
    <x v="0"/>
    <x v="12"/>
    <x v="17"/>
    <x v="13"/>
    <x v="1"/>
    <n v="88"/>
    <x v="1"/>
    <x v="1"/>
  </r>
  <r>
    <x v="1"/>
    <x v="0"/>
    <x v="12"/>
    <x v="2"/>
    <x v="2"/>
    <x v="1"/>
    <n v="84"/>
    <x v="83"/>
    <x v="1"/>
  </r>
  <r>
    <x v="1"/>
    <x v="0"/>
    <x v="12"/>
    <x v="145"/>
    <x v="5"/>
    <x v="1"/>
    <n v="121"/>
    <x v="76"/>
    <x v="1"/>
  </r>
  <r>
    <x v="1"/>
    <x v="0"/>
    <x v="12"/>
    <x v="89"/>
    <x v="5"/>
    <x v="0"/>
    <n v="78"/>
    <x v="20"/>
    <x v="1"/>
  </r>
  <r>
    <x v="1"/>
    <x v="0"/>
    <x v="12"/>
    <x v="33"/>
    <x v="11"/>
    <x v="1"/>
    <n v="92"/>
    <x v="11"/>
    <x v="1"/>
  </r>
  <r>
    <x v="1"/>
    <x v="0"/>
    <x v="12"/>
    <x v="136"/>
    <x v="11"/>
    <x v="0"/>
    <n v="104"/>
    <x v="107"/>
    <x v="1"/>
  </r>
  <r>
    <x v="1"/>
    <x v="0"/>
    <x v="12"/>
    <x v="21"/>
    <x v="6"/>
    <x v="4"/>
    <n v="77"/>
    <x v="16"/>
    <x v="1"/>
  </r>
  <r>
    <x v="1"/>
    <x v="0"/>
    <x v="12"/>
    <x v="198"/>
    <x v="4"/>
    <x v="4"/>
    <n v="89"/>
    <x v="16"/>
    <x v="1"/>
  </r>
  <r>
    <x v="1"/>
    <x v="0"/>
    <x v="12"/>
    <x v="226"/>
    <x v="2"/>
    <x v="4"/>
    <n v="80"/>
    <x v="16"/>
    <x v="1"/>
  </r>
  <r>
    <x v="1"/>
    <x v="0"/>
    <x v="12"/>
    <x v="176"/>
    <x v="5"/>
    <x v="4"/>
    <n v="84"/>
    <x v="63"/>
    <x v="1"/>
  </r>
  <r>
    <x v="1"/>
    <x v="1"/>
    <x v="12"/>
    <x v="165"/>
    <x v="8"/>
    <x v="1"/>
    <n v="85"/>
    <x v="4"/>
    <x v="1"/>
  </r>
  <r>
    <x v="1"/>
    <x v="1"/>
    <x v="12"/>
    <x v="235"/>
    <x v="6"/>
    <x v="0"/>
    <n v="84"/>
    <x v="79"/>
    <x v="1"/>
  </r>
  <r>
    <x v="1"/>
    <x v="1"/>
    <x v="12"/>
    <x v="26"/>
    <x v="7"/>
    <x v="2"/>
    <n v="75"/>
    <x v="13"/>
    <x v="1"/>
  </r>
  <r>
    <x v="1"/>
    <x v="1"/>
    <x v="12"/>
    <x v="14"/>
    <x v="10"/>
    <x v="2"/>
    <n v="105"/>
    <x v="25"/>
    <x v="1"/>
  </r>
  <r>
    <x v="1"/>
    <x v="1"/>
    <x v="12"/>
    <x v="99"/>
    <x v="12"/>
    <x v="2"/>
    <n v="121"/>
    <x v="20"/>
    <x v="1"/>
  </r>
  <r>
    <x v="1"/>
    <x v="1"/>
    <x v="12"/>
    <x v="254"/>
    <x v="3"/>
    <x v="1"/>
    <n v="113"/>
    <x v="56"/>
    <x v="1"/>
  </r>
  <r>
    <x v="1"/>
    <x v="1"/>
    <x v="12"/>
    <x v="198"/>
    <x v="4"/>
    <x v="1"/>
    <n v="87"/>
    <x v="9"/>
    <x v="1"/>
  </r>
  <r>
    <x v="1"/>
    <x v="1"/>
    <x v="12"/>
    <x v="228"/>
    <x v="17"/>
    <x v="3"/>
    <n v="116"/>
    <x v="74"/>
    <x v="1"/>
  </r>
  <r>
    <x v="1"/>
    <x v="1"/>
    <x v="12"/>
    <x v="106"/>
    <x v="17"/>
    <x v="0"/>
    <n v="66"/>
    <x v="28"/>
    <x v="1"/>
  </r>
  <r>
    <x v="1"/>
    <x v="1"/>
    <x v="12"/>
    <x v="338"/>
    <x v="13"/>
    <x v="2"/>
    <n v="81"/>
    <x v="53"/>
    <x v="1"/>
  </r>
  <r>
    <x v="1"/>
    <x v="1"/>
    <x v="12"/>
    <x v="17"/>
    <x v="13"/>
    <x v="1"/>
    <n v="90"/>
    <x v="8"/>
    <x v="1"/>
  </r>
  <r>
    <x v="1"/>
    <x v="1"/>
    <x v="12"/>
    <x v="2"/>
    <x v="2"/>
    <x v="1"/>
    <n v="84"/>
    <x v="52"/>
    <x v="1"/>
  </r>
  <r>
    <x v="1"/>
    <x v="1"/>
    <x v="12"/>
    <x v="145"/>
    <x v="5"/>
    <x v="1"/>
    <n v="128"/>
    <x v="20"/>
    <x v="1"/>
  </r>
  <r>
    <x v="1"/>
    <x v="1"/>
    <x v="12"/>
    <x v="89"/>
    <x v="5"/>
    <x v="0"/>
    <n v="71"/>
    <x v="116"/>
    <x v="1"/>
  </r>
  <r>
    <x v="1"/>
    <x v="1"/>
    <x v="12"/>
    <x v="176"/>
    <x v="5"/>
    <x v="0"/>
    <n v="81"/>
    <x v="71"/>
    <x v="1"/>
  </r>
  <r>
    <x v="1"/>
    <x v="1"/>
    <x v="12"/>
    <x v="52"/>
    <x v="16"/>
    <x v="2"/>
    <n v="79"/>
    <x v="54"/>
    <x v="1"/>
  </r>
  <r>
    <x v="1"/>
    <x v="1"/>
    <x v="12"/>
    <x v="33"/>
    <x v="11"/>
    <x v="1"/>
    <n v="87"/>
    <x v="91"/>
    <x v="1"/>
  </r>
  <r>
    <x v="1"/>
    <x v="1"/>
    <x v="12"/>
    <x v="136"/>
    <x v="11"/>
    <x v="0"/>
    <n v="98"/>
    <x v="55"/>
    <x v="1"/>
  </r>
  <r>
    <x v="1"/>
    <x v="1"/>
    <x v="12"/>
    <x v="21"/>
    <x v="6"/>
    <x v="4"/>
    <n v="83"/>
    <x v="16"/>
    <x v="1"/>
  </r>
  <r>
    <x v="1"/>
    <x v="1"/>
    <x v="12"/>
    <x v="81"/>
    <x v="7"/>
    <x v="4"/>
    <n v="74"/>
    <x v="50"/>
    <x v="1"/>
  </r>
  <r>
    <x v="1"/>
    <x v="1"/>
    <x v="12"/>
    <x v="257"/>
    <x v="10"/>
    <x v="4"/>
    <n v="78"/>
    <x v="39"/>
    <x v="1"/>
  </r>
  <r>
    <x v="1"/>
    <x v="1"/>
    <x v="12"/>
    <x v="226"/>
    <x v="2"/>
    <x v="4"/>
    <n v="71"/>
    <x v="16"/>
    <x v="1"/>
  </r>
  <r>
    <x v="1"/>
    <x v="2"/>
    <x v="12"/>
    <x v="165"/>
    <x v="8"/>
    <x v="1"/>
    <n v="74"/>
    <x v="92"/>
    <x v="1"/>
  </r>
  <r>
    <x v="1"/>
    <x v="2"/>
    <x v="12"/>
    <x v="235"/>
    <x v="6"/>
    <x v="0"/>
    <n v="84"/>
    <x v="24"/>
    <x v="1"/>
  </r>
  <r>
    <x v="1"/>
    <x v="2"/>
    <x v="12"/>
    <x v="339"/>
    <x v="14"/>
    <x v="1"/>
    <n v="108"/>
    <x v="83"/>
    <x v="1"/>
  </r>
  <r>
    <x v="1"/>
    <x v="2"/>
    <x v="12"/>
    <x v="14"/>
    <x v="10"/>
    <x v="2"/>
    <n v="111"/>
    <x v="40"/>
    <x v="1"/>
  </r>
  <r>
    <x v="1"/>
    <x v="2"/>
    <x v="12"/>
    <x v="257"/>
    <x v="10"/>
    <x v="0"/>
    <n v="84"/>
    <x v="56"/>
    <x v="1"/>
  </r>
  <r>
    <x v="1"/>
    <x v="2"/>
    <x v="12"/>
    <x v="99"/>
    <x v="12"/>
    <x v="2"/>
    <n v="122"/>
    <x v="62"/>
    <x v="1"/>
  </r>
  <r>
    <x v="1"/>
    <x v="2"/>
    <x v="12"/>
    <x v="254"/>
    <x v="3"/>
    <x v="1"/>
    <n v="112"/>
    <x v="1"/>
    <x v="1"/>
  </r>
  <r>
    <x v="1"/>
    <x v="2"/>
    <x v="12"/>
    <x v="153"/>
    <x v="0"/>
    <x v="1"/>
    <n v="98"/>
    <x v="7"/>
    <x v="1"/>
  </r>
  <r>
    <x v="1"/>
    <x v="2"/>
    <x v="12"/>
    <x v="198"/>
    <x v="4"/>
    <x v="1"/>
    <n v="84"/>
    <x v="54"/>
    <x v="1"/>
  </r>
  <r>
    <x v="1"/>
    <x v="2"/>
    <x v="12"/>
    <x v="228"/>
    <x v="17"/>
    <x v="3"/>
    <n v="129"/>
    <x v="149"/>
    <x v="1"/>
  </r>
  <r>
    <x v="1"/>
    <x v="2"/>
    <x v="12"/>
    <x v="86"/>
    <x v="17"/>
    <x v="0"/>
    <n v="79"/>
    <x v="3"/>
    <x v="1"/>
  </r>
  <r>
    <x v="1"/>
    <x v="2"/>
    <x v="12"/>
    <x v="17"/>
    <x v="13"/>
    <x v="1"/>
    <n v="96"/>
    <x v="38"/>
    <x v="1"/>
  </r>
  <r>
    <x v="1"/>
    <x v="2"/>
    <x v="12"/>
    <x v="338"/>
    <x v="13"/>
    <x v="2"/>
    <n v="74"/>
    <x v="73"/>
    <x v="1"/>
  </r>
  <r>
    <x v="1"/>
    <x v="2"/>
    <x v="12"/>
    <x v="145"/>
    <x v="5"/>
    <x v="1"/>
    <n v="136"/>
    <x v="22"/>
    <x v="1"/>
  </r>
  <r>
    <x v="1"/>
    <x v="2"/>
    <x v="12"/>
    <x v="176"/>
    <x v="5"/>
    <x v="0"/>
    <n v="78"/>
    <x v="13"/>
    <x v="1"/>
  </r>
  <r>
    <x v="1"/>
    <x v="2"/>
    <x v="12"/>
    <x v="52"/>
    <x v="16"/>
    <x v="2"/>
    <n v="80"/>
    <x v="0"/>
    <x v="1"/>
  </r>
  <r>
    <x v="1"/>
    <x v="2"/>
    <x v="12"/>
    <x v="340"/>
    <x v="11"/>
    <x v="2"/>
    <n v="71"/>
    <x v="88"/>
    <x v="1"/>
  </r>
  <r>
    <x v="1"/>
    <x v="2"/>
    <x v="12"/>
    <x v="136"/>
    <x v="11"/>
    <x v="0"/>
    <n v="92"/>
    <x v="86"/>
    <x v="1"/>
  </r>
  <r>
    <x v="1"/>
    <x v="2"/>
    <x v="12"/>
    <x v="21"/>
    <x v="6"/>
    <x v="4"/>
    <n v="80"/>
    <x v="16"/>
    <x v="1"/>
  </r>
  <r>
    <x v="1"/>
    <x v="2"/>
    <x v="12"/>
    <x v="226"/>
    <x v="2"/>
    <x v="4"/>
    <n v="72"/>
    <x v="16"/>
    <x v="1"/>
  </r>
  <r>
    <x v="1"/>
    <x v="2"/>
    <x v="12"/>
    <x v="2"/>
    <x v="2"/>
    <x v="4"/>
    <n v="87"/>
    <x v="8"/>
    <x v="1"/>
  </r>
  <r>
    <x v="1"/>
    <x v="2"/>
    <x v="12"/>
    <x v="89"/>
    <x v="5"/>
    <x v="4"/>
    <n v="70"/>
    <x v="9"/>
    <x v="1"/>
  </r>
  <r>
    <x v="1"/>
    <x v="3"/>
    <x v="12"/>
    <x v="165"/>
    <x v="8"/>
    <x v="1"/>
    <n v="74"/>
    <x v="12"/>
    <x v="1"/>
  </r>
  <r>
    <x v="1"/>
    <x v="3"/>
    <x v="12"/>
    <x v="235"/>
    <x v="6"/>
    <x v="0"/>
    <n v="72"/>
    <x v="100"/>
    <x v="1"/>
  </r>
  <r>
    <x v="1"/>
    <x v="3"/>
    <x v="12"/>
    <x v="339"/>
    <x v="14"/>
    <x v="1"/>
    <n v="104"/>
    <x v="24"/>
    <x v="1"/>
  </r>
  <r>
    <x v="1"/>
    <x v="3"/>
    <x v="12"/>
    <x v="14"/>
    <x v="10"/>
    <x v="2"/>
    <n v="107"/>
    <x v="7"/>
    <x v="1"/>
  </r>
  <r>
    <x v="1"/>
    <x v="3"/>
    <x v="12"/>
    <x v="257"/>
    <x v="10"/>
    <x v="0"/>
    <n v="85"/>
    <x v="64"/>
    <x v="1"/>
  </r>
  <r>
    <x v="1"/>
    <x v="3"/>
    <x v="12"/>
    <x v="99"/>
    <x v="12"/>
    <x v="2"/>
    <n v="128"/>
    <x v="76"/>
    <x v="1"/>
  </r>
  <r>
    <x v="1"/>
    <x v="3"/>
    <x v="12"/>
    <x v="254"/>
    <x v="3"/>
    <x v="1"/>
    <n v="110"/>
    <x v="1"/>
    <x v="1"/>
  </r>
  <r>
    <x v="1"/>
    <x v="3"/>
    <x v="12"/>
    <x v="153"/>
    <x v="0"/>
    <x v="1"/>
    <n v="99"/>
    <x v="83"/>
    <x v="1"/>
  </r>
  <r>
    <x v="1"/>
    <x v="3"/>
    <x v="12"/>
    <x v="198"/>
    <x v="4"/>
    <x v="1"/>
    <n v="78"/>
    <x v="49"/>
    <x v="1"/>
  </r>
  <r>
    <x v="1"/>
    <x v="3"/>
    <x v="12"/>
    <x v="228"/>
    <x v="17"/>
    <x v="3"/>
    <n v="128"/>
    <x v="85"/>
    <x v="1"/>
  </r>
  <r>
    <x v="1"/>
    <x v="3"/>
    <x v="12"/>
    <x v="86"/>
    <x v="17"/>
    <x v="0"/>
    <n v="72"/>
    <x v="165"/>
    <x v="1"/>
  </r>
  <r>
    <x v="1"/>
    <x v="3"/>
    <x v="12"/>
    <x v="17"/>
    <x v="13"/>
    <x v="1"/>
    <n v="98"/>
    <x v="8"/>
    <x v="1"/>
  </r>
  <r>
    <x v="1"/>
    <x v="3"/>
    <x v="12"/>
    <x v="338"/>
    <x v="13"/>
    <x v="2"/>
    <n v="78"/>
    <x v="3"/>
    <x v="1"/>
  </r>
  <r>
    <x v="1"/>
    <x v="3"/>
    <x v="12"/>
    <x v="145"/>
    <x v="5"/>
    <x v="1"/>
    <n v="142"/>
    <x v="48"/>
    <x v="1"/>
  </r>
  <r>
    <x v="1"/>
    <x v="3"/>
    <x v="12"/>
    <x v="89"/>
    <x v="5"/>
    <x v="0"/>
    <n v="69"/>
    <x v="52"/>
    <x v="1"/>
  </r>
  <r>
    <x v="1"/>
    <x v="3"/>
    <x v="12"/>
    <x v="52"/>
    <x v="16"/>
    <x v="2"/>
    <n v="87"/>
    <x v="62"/>
    <x v="1"/>
  </r>
  <r>
    <x v="1"/>
    <x v="3"/>
    <x v="12"/>
    <x v="340"/>
    <x v="11"/>
    <x v="2"/>
    <n v="76"/>
    <x v="67"/>
    <x v="1"/>
  </r>
  <r>
    <x v="1"/>
    <x v="3"/>
    <x v="12"/>
    <x v="136"/>
    <x v="11"/>
    <x v="0"/>
    <n v="87"/>
    <x v="82"/>
    <x v="1"/>
  </r>
  <r>
    <x v="1"/>
    <x v="3"/>
    <x v="12"/>
    <x v="21"/>
    <x v="6"/>
    <x v="4"/>
    <n v="85"/>
    <x v="16"/>
    <x v="1"/>
  </r>
  <r>
    <x v="1"/>
    <x v="3"/>
    <x v="12"/>
    <x v="226"/>
    <x v="2"/>
    <x v="4"/>
    <n v="73"/>
    <x v="16"/>
    <x v="1"/>
  </r>
  <r>
    <x v="1"/>
    <x v="3"/>
    <x v="12"/>
    <x v="2"/>
    <x v="2"/>
    <x v="4"/>
    <n v="78"/>
    <x v="46"/>
    <x v="1"/>
  </r>
  <r>
    <x v="1"/>
    <x v="3"/>
    <x v="12"/>
    <x v="176"/>
    <x v="5"/>
    <x v="4"/>
    <n v="80"/>
    <x v="16"/>
    <x v="1"/>
  </r>
  <r>
    <x v="1"/>
    <x v="4"/>
    <x v="12"/>
    <x v="165"/>
    <x v="8"/>
    <x v="1"/>
    <n v="75"/>
    <x v="60"/>
    <x v="1"/>
  </r>
  <r>
    <x v="1"/>
    <x v="4"/>
    <x v="12"/>
    <x v="44"/>
    <x v="14"/>
    <x v="0"/>
    <n v="99"/>
    <x v="92"/>
    <x v="1"/>
  </r>
  <r>
    <x v="1"/>
    <x v="4"/>
    <x v="12"/>
    <x v="339"/>
    <x v="14"/>
    <x v="1"/>
    <n v="97"/>
    <x v="51"/>
    <x v="1"/>
  </r>
  <r>
    <x v="1"/>
    <x v="4"/>
    <x v="12"/>
    <x v="14"/>
    <x v="10"/>
    <x v="2"/>
    <n v="109"/>
    <x v="63"/>
    <x v="1"/>
  </r>
  <r>
    <x v="1"/>
    <x v="4"/>
    <x v="12"/>
    <x v="257"/>
    <x v="10"/>
    <x v="0"/>
    <n v="81"/>
    <x v="82"/>
    <x v="1"/>
  </r>
  <r>
    <x v="1"/>
    <x v="4"/>
    <x v="12"/>
    <x v="99"/>
    <x v="12"/>
    <x v="2"/>
    <n v="131"/>
    <x v="72"/>
    <x v="1"/>
  </r>
  <r>
    <x v="1"/>
    <x v="4"/>
    <x v="12"/>
    <x v="254"/>
    <x v="3"/>
    <x v="1"/>
    <n v="122"/>
    <x v="103"/>
    <x v="1"/>
  </r>
  <r>
    <x v="1"/>
    <x v="4"/>
    <x v="12"/>
    <x v="153"/>
    <x v="0"/>
    <x v="1"/>
    <n v="97"/>
    <x v="51"/>
    <x v="1"/>
  </r>
  <r>
    <x v="1"/>
    <x v="4"/>
    <x v="12"/>
    <x v="198"/>
    <x v="4"/>
    <x v="1"/>
    <n v="70"/>
    <x v="23"/>
    <x v="1"/>
  </r>
  <r>
    <x v="1"/>
    <x v="4"/>
    <x v="12"/>
    <x v="228"/>
    <x v="17"/>
    <x v="3"/>
    <n v="128"/>
    <x v="63"/>
    <x v="1"/>
  </r>
  <r>
    <x v="1"/>
    <x v="4"/>
    <x v="12"/>
    <x v="17"/>
    <x v="13"/>
    <x v="1"/>
    <n v="104"/>
    <x v="81"/>
    <x v="1"/>
  </r>
  <r>
    <x v="1"/>
    <x v="4"/>
    <x v="12"/>
    <x v="338"/>
    <x v="13"/>
    <x v="2"/>
    <n v="69"/>
    <x v="171"/>
    <x v="1"/>
  </r>
  <r>
    <x v="1"/>
    <x v="4"/>
    <x v="12"/>
    <x v="145"/>
    <x v="5"/>
    <x v="1"/>
    <n v="148"/>
    <x v="48"/>
    <x v="1"/>
  </r>
  <r>
    <x v="1"/>
    <x v="4"/>
    <x v="12"/>
    <x v="89"/>
    <x v="5"/>
    <x v="0"/>
    <n v="69"/>
    <x v="33"/>
    <x v="1"/>
  </r>
  <r>
    <x v="1"/>
    <x v="4"/>
    <x v="12"/>
    <x v="147"/>
    <x v="5"/>
    <x v="0"/>
    <n v="85"/>
    <x v="93"/>
    <x v="1"/>
  </r>
  <r>
    <x v="1"/>
    <x v="4"/>
    <x v="12"/>
    <x v="52"/>
    <x v="16"/>
    <x v="2"/>
    <n v="97"/>
    <x v="41"/>
    <x v="1"/>
  </r>
  <r>
    <x v="1"/>
    <x v="4"/>
    <x v="12"/>
    <x v="340"/>
    <x v="11"/>
    <x v="2"/>
    <n v="75"/>
    <x v="98"/>
    <x v="1"/>
  </r>
  <r>
    <x v="1"/>
    <x v="4"/>
    <x v="12"/>
    <x v="136"/>
    <x v="11"/>
    <x v="0"/>
    <n v="85"/>
    <x v="69"/>
    <x v="1"/>
  </r>
  <r>
    <x v="1"/>
    <x v="4"/>
    <x v="12"/>
    <x v="21"/>
    <x v="6"/>
    <x v="4"/>
    <n v="82"/>
    <x v="16"/>
    <x v="1"/>
  </r>
  <r>
    <x v="1"/>
    <x v="4"/>
    <x v="12"/>
    <x v="235"/>
    <x v="6"/>
    <x v="4"/>
    <n v="64"/>
    <x v="58"/>
    <x v="1"/>
  </r>
  <r>
    <x v="1"/>
    <x v="4"/>
    <x v="12"/>
    <x v="226"/>
    <x v="2"/>
    <x v="4"/>
    <n v="74"/>
    <x v="16"/>
    <x v="1"/>
  </r>
  <r>
    <x v="1"/>
    <x v="4"/>
    <x v="12"/>
    <x v="176"/>
    <x v="5"/>
    <x v="4"/>
    <n v="78"/>
    <x v="16"/>
    <x v="1"/>
  </r>
  <r>
    <x v="1"/>
    <x v="5"/>
    <x v="12"/>
    <x v="165"/>
    <x v="8"/>
    <x v="1"/>
    <n v="93"/>
    <x v="32"/>
    <x v="1"/>
  </r>
  <r>
    <x v="1"/>
    <x v="5"/>
    <x v="12"/>
    <x v="235"/>
    <x v="6"/>
    <x v="0"/>
    <n v="58"/>
    <x v="17"/>
    <x v="1"/>
  </r>
  <r>
    <x v="1"/>
    <x v="5"/>
    <x v="12"/>
    <x v="339"/>
    <x v="14"/>
    <x v="1"/>
    <n v="95"/>
    <x v="10"/>
    <x v="1"/>
  </r>
  <r>
    <x v="1"/>
    <x v="5"/>
    <x v="12"/>
    <x v="14"/>
    <x v="10"/>
    <x v="2"/>
    <n v="108"/>
    <x v="55"/>
    <x v="1"/>
  </r>
  <r>
    <x v="1"/>
    <x v="5"/>
    <x v="12"/>
    <x v="257"/>
    <x v="10"/>
    <x v="0"/>
    <n v="80"/>
    <x v="67"/>
    <x v="1"/>
  </r>
  <r>
    <x v="1"/>
    <x v="5"/>
    <x v="12"/>
    <x v="99"/>
    <x v="12"/>
    <x v="2"/>
    <n v="122"/>
    <x v="25"/>
    <x v="1"/>
  </r>
  <r>
    <x v="1"/>
    <x v="5"/>
    <x v="12"/>
    <x v="254"/>
    <x v="3"/>
    <x v="1"/>
    <n v="124"/>
    <x v="36"/>
    <x v="1"/>
  </r>
  <r>
    <x v="1"/>
    <x v="5"/>
    <x v="12"/>
    <x v="153"/>
    <x v="0"/>
    <x v="1"/>
    <n v="106"/>
    <x v="36"/>
    <x v="1"/>
  </r>
  <r>
    <x v="1"/>
    <x v="5"/>
    <x v="12"/>
    <x v="228"/>
    <x v="17"/>
    <x v="3"/>
    <n v="123"/>
    <x v="1"/>
    <x v="1"/>
  </r>
  <r>
    <x v="1"/>
    <x v="5"/>
    <x v="12"/>
    <x v="17"/>
    <x v="13"/>
    <x v="1"/>
    <n v="106"/>
    <x v="8"/>
    <x v="1"/>
  </r>
  <r>
    <x v="1"/>
    <x v="5"/>
    <x v="12"/>
    <x v="226"/>
    <x v="2"/>
    <x v="2"/>
    <n v="74"/>
    <x v="33"/>
    <x v="1"/>
  </r>
  <r>
    <x v="1"/>
    <x v="5"/>
    <x v="12"/>
    <x v="145"/>
    <x v="5"/>
    <x v="1"/>
    <n v="139"/>
    <x v="43"/>
    <x v="1"/>
  </r>
  <r>
    <x v="1"/>
    <x v="5"/>
    <x v="12"/>
    <x v="147"/>
    <x v="5"/>
    <x v="0"/>
    <n v="97"/>
    <x v="32"/>
    <x v="1"/>
  </r>
  <r>
    <x v="1"/>
    <x v="5"/>
    <x v="12"/>
    <x v="89"/>
    <x v="5"/>
    <x v="0"/>
    <n v="63"/>
    <x v="69"/>
    <x v="1"/>
  </r>
  <r>
    <x v="1"/>
    <x v="5"/>
    <x v="12"/>
    <x v="52"/>
    <x v="16"/>
    <x v="2"/>
    <n v="91"/>
    <x v="94"/>
    <x v="1"/>
  </r>
  <r>
    <x v="1"/>
    <x v="5"/>
    <x v="12"/>
    <x v="33"/>
    <x v="11"/>
    <x v="1"/>
    <n v="86"/>
    <x v="67"/>
    <x v="1"/>
  </r>
  <r>
    <x v="1"/>
    <x v="5"/>
    <x v="12"/>
    <x v="340"/>
    <x v="11"/>
    <x v="2"/>
    <n v="78"/>
    <x v="83"/>
    <x v="1"/>
  </r>
  <r>
    <x v="1"/>
    <x v="5"/>
    <x v="12"/>
    <x v="136"/>
    <x v="11"/>
    <x v="0"/>
    <n v="68"/>
    <x v="108"/>
    <x v="1"/>
  </r>
  <r>
    <x v="1"/>
    <x v="5"/>
    <x v="12"/>
    <x v="21"/>
    <x v="6"/>
    <x v="4"/>
    <n v="82"/>
    <x v="16"/>
    <x v="1"/>
  </r>
  <r>
    <x v="1"/>
    <x v="5"/>
    <x v="12"/>
    <x v="44"/>
    <x v="14"/>
    <x v="4"/>
    <n v="99"/>
    <x v="16"/>
    <x v="1"/>
  </r>
  <r>
    <x v="1"/>
    <x v="5"/>
    <x v="12"/>
    <x v="198"/>
    <x v="4"/>
    <x v="4"/>
    <n v="70"/>
    <x v="16"/>
    <x v="1"/>
  </r>
  <r>
    <x v="1"/>
    <x v="5"/>
    <x v="12"/>
    <x v="176"/>
    <x v="5"/>
    <x v="4"/>
    <n v="78"/>
    <x v="16"/>
    <x v="1"/>
  </r>
  <r>
    <x v="1"/>
    <x v="6"/>
    <x v="12"/>
    <x v="165"/>
    <x v="8"/>
    <x v="1"/>
    <n v="89"/>
    <x v="6"/>
    <x v="1"/>
  </r>
  <r>
    <x v="1"/>
    <x v="6"/>
    <x v="12"/>
    <x v="21"/>
    <x v="6"/>
    <x v="2"/>
    <n v="76"/>
    <x v="78"/>
    <x v="1"/>
  </r>
  <r>
    <x v="1"/>
    <x v="6"/>
    <x v="12"/>
    <x v="341"/>
    <x v="6"/>
    <x v="0"/>
    <n v="83"/>
    <x v="146"/>
    <x v="1"/>
  </r>
  <r>
    <x v="1"/>
    <x v="6"/>
    <x v="12"/>
    <x v="339"/>
    <x v="14"/>
    <x v="1"/>
    <n v="95"/>
    <x v="56"/>
    <x v="1"/>
  </r>
  <r>
    <x v="1"/>
    <x v="6"/>
    <x v="12"/>
    <x v="257"/>
    <x v="10"/>
    <x v="0"/>
    <n v="85"/>
    <x v="43"/>
    <x v="1"/>
  </r>
  <r>
    <x v="1"/>
    <x v="6"/>
    <x v="12"/>
    <x v="14"/>
    <x v="10"/>
    <x v="2"/>
    <n v="108"/>
    <x v="19"/>
    <x v="1"/>
  </r>
  <r>
    <x v="1"/>
    <x v="6"/>
    <x v="12"/>
    <x v="99"/>
    <x v="12"/>
    <x v="2"/>
    <n v="120"/>
    <x v="20"/>
    <x v="1"/>
  </r>
  <r>
    <x v="1"/>
    <x v="6"/>
    <x v="12"/>
    <x v="254"/>
    <x v="3"/>
    <x v="1"/>
    <n v="116"/>
    <x v="85"/>
    <x v="1"/>
  </r>
  <r>
    <x v="1"/>
    <x v="6"/>
    <x v="12"/>
    <x v="153"/>
    <x v="0"/>
    <x v="1"/>
    <n v="101"/>
    <x v="83"/>
    <x v="1"/>
  </r>
  <r>
    <x v="1"/>
    <x v="6"/>
    <x v="12"/>
    <x v="228"/>
    <x v="17"/>
    <x v="3"/>
    <n v="136"/>
    <x v="60"/>
    <x v="1"/>
  </r>
  <r>
    <x v="1"/>
    <x v="6"/>
    <x v="12"/>
    <x v="315"/>
    <x v="13"/>
    <x v="0"/>
    <n v="95"/>
    <x v="52"/>
    <x v="1"/>
  </r>
  <r>
    <x v="1"/>
    <x v="6"/>
    <x v="12"/>
    <x v="17"/>
    <x v="13"/>
    <x v="1"/>
    <n v="107"/>
    <x v="12"/>
    <x v="1"/>
  </r>
  <r>
    <x v="1"/>
    <x v="6"/>
    <x v="12"/>
    <x v="226"/>
    <x v="2"/>
    <x v="0"/>
    <n v="73"/>
    <x v="33"/>
    <x v="1"/>
  </r>
  <r>
    <x v="1"/>
    <x v="6"/>
    <x v="12"/>
    <x v="145"/>
    <x v="5"/>
    <x v="1"/>
    <n v="125"/>
    <x v="88"/>
    <x v="1"/>
  </r>
  <r>
    <x v="1"/>
    <x v="6"/>
    <x v="12"/>
    <x v="52"/>
    <x v="16"/>
    <x v="2"/>
    <n v="91"/>
    <x v="7"/>
    <x v="1"/>
  </r>
  <r>
    <x v="1"/>
    <x v="6"/>
    <x v="12"/>
    <x v="33"/>
    <x v="11"/>
    <x v="1"/>
    <n v="87"/>
    <x v="7"/>
    <x v="1"/>
  </r>
  <r>
    <x v="1"/>
    <x v="6"/>
    <x v="12"/>
    <x v="340"/>
    <x v="11"/>
    <x v="2"/>
    <n v="71"/>
    <x v="88"/>
    <x v="1"/>
  </r>
  <r>
    <x v="1"/>
    <x v="6"/>
    <x v="12"/>
    <x v="136"/>
    <x v="11"/>
    <x v="0"/>
    <n v="64"/>
    <x v="98"/>
    <x v="1"/>
  </r>
  <r>
    <x v="1"/>
    <x v="6"/>
    <x v="12"/>
    <x v="198"/>
    <x v="4"/>
    <x v="4"/>
    <n v="70"/>
    <x v="16"/>
    <x v="1"/>
  </r>
  <r>
    <x v="1"/>
    <x v="6"/>
    <x v="12"/>
    <x v="147"/>
    <x v="5"/>
    <x v="4"/>
    <n v="97"/>
    <x v="16"/>
    <x v="1"/>
  </r>
  <r>
    <x v="1"/>
    <x v="6"/>
    <x v="12"/>
    <x v="89"/>
    <x v="5"/>
    <x v="4"/>
    <n v="63"/>
    <x v="16"/>
    <x v="1"/>
  </r>
  <r>
    <x v="1"/>
    <x v="6"/>
    <x v="12"/>
    <x v="176"/>
    <x v="5"/>
    <x v="4"/>
    <n v="78"/>
    <x v="16"/>
    <x v="1"/>
  </r>
  <r>
    <x v="1"/>
    <x v="7"/>
    <x v="12"/>
    <x v="165"/>
    <x v="8"/>
    <x v="1"/>
    <n v="94"/>
    <x v="55"/>
    <x v="1"/>
  </r>
  <r>
    <x v="1"/>
    <x v="7"/>
    <x v="12"/>
    <x v="341"/>
    <x v="6"/>
    <x v="0"/>
    <n v="76"/>
    <x v="67"/>
    <x v="1"/>
  </r>
  <r>
    <x v="1"/>
    <x v="7"/>
    <x v="12"/>
    <x v="339"/>
    <x v="14"/>
    <x v="1"/>
    <n v="95"/>
    <x v="3"/>
    <x v="1"/>
  </r>
  <r>
    <x v="1"/>
    <x v="7"/>
    <x v="12"/>
    <x v="14"/>
    <x v="10"/>
    <x v="2"/>
    <n v="103"/>
    <x v="3"/>
    <x v="1"/>
  </r>
  <r>
    <x v="1"/>
    <x v="7"/>
    <x v="12"/>
    <x v="257"/>
    <x v="10"/>
    <x v="0"/>
    <n v="79"/>
    <x v="69"/>
    <x v="1"/>
  </r>
  <r>
    <x v="1"/>
    <x v="7"/>
    <x v="12"/>
    <x v="99"/>
    <x v="12"/>
    <x v="2"/>
    <n v="117"/>
    <x v="24"/>
    <x v="1"/>
  </r>
  <r>
    <x v="1"/>
    <x v="7"/>
    <x v="12"/>
    <x v="254"/>
    <x v="3"/>
    <x v="1"/>
    <n v="119"/>
    <x v="32"/>
    <x v="1"/>
  </r>
  <r>
    <x v="1"/>
    <x v="7"/>
    <x v="12"/>
    <x v="153"/>
    <x v="0"/>
    <x v="1"/>
    <n v="95"/>
    <x v="79"/>
    <x v="1"/>
  </r>
  <r>
    <x v="1"/>
    <x v="7"/>
    <x v="12"/>
    <x v="228"/>
    <x v="17"/>
    <x v="3"/>
    <n v="126"/>
    <x v="53"/>
    <x v="1"/>
  </r>
  <r>
    <x v="1"/>
    <x v="7"/>
    <x v="12"/>
    <x v="315"/>
    <x v="13"/>
    <x v="0"/>
    <n v="98"/>
    <x v="21"/>
    <x v="1"/>
  </r>
  <r>
    <x v="1"/>
    <x v="7"/>
    <x v="12"/>
    <x v="17"/>
    <x v="13"/>
    <x v="1"/>
    <n v="103"/>
    <x v="57"/>
    <x v="1"/>
  </r>
  <r>
    <x v="1"/>
    <x v="7"/>
    <x v="12"/>
    <x v="226"/>
    <x v="2"/>
    <x v="2"/>
    <n v="82"/>
    <x v="118"/>
    <x v="1"/>
  </r>
  <r>
    <x v="1"/>
    <x v="7"/>
    <x v="12"/>
    <x v="145"/>
    <x v="5"/>
    <x v="1"/>
    <n v="119"/>
    <x v="47"/>
    <x v="1"/>
  </r>
  <r>
    <x v="1"/>
    <x v="7"/>
    <x v="12"/>
    <x v="89"/>
    <x v="5"/>
    <x v="0"/>
    <n v="67"/>
    <x v="51"/>
    <x v="1"/>
  </r>
  <r>
    <x v="1"/>
    <x v="7"/>
    <x v="12"/>
    <x v="176"/>
    <x v="5"/>
    <x v="0"/>
    <n v="88"/>
    <x v="12"/>
    <x v="1"/>
  </r>
  <r>
    <x v="1"/>
    <x v="7"/>
    <x v="12"/>
    <x v="52"/>
    <x v="16"/>
    <x v="2"/>
    <n v="86"/>
    <x v="58"/>
    <x v="1"/>
  </r>
  <r>
    <x v="1"/>
    <x v="7"/>
    <x v="12"/>
    <x v="33"/>
    <x v="11"/>
    <x v="1"/>
    <n v="88"/>
    <x v="0"/>
    <x v="1"/>
  </r>
  <r>
    <x v="1"/>
    <x v="7"/>
    <x v="12"/>
    <x v="340"/>
    <x v="11"/>
    <x v="2"/>
    <n v="67"/>
    <x v="84"/>
    <x v="1"/>
  </r>
  <r>
    <x v="1"/>
    <x v="7"/>
    <x v="12"/>
    <x v="21"/>
    <x v="6"/>
    <x v="4"/>
    <n v="76"/>
    <x v="16"/>
    <x v="1"/>
  </r>
  <r>
    <x v="1"/>
    <x v="7"/>
    <x v="12"/>
    <x v="198"/>
    <x v="4"/>
    <x v="4"/>
    <n v="70"/>
    <x v="16"/>
    <x v="1"/>
  </r>
  <r>
    <x v="1"/>
    <x v="7"/>
    <x v="12"/>
    <x v="147"/>
    <x v="5"/>
    <x v="4"/>
    <n v="97"/>
    <x v="16"/>
    <x v="1"/>
  </r>
  <r>
    <x v="1"/>
    <x v="7"/>
    <x v="12"/>
    <x v="136"/>
    <x v="11"/>
    <x v="4"/>
    <n v="64"/>
    <x v="86"/>
    <x v="1"/>
  </r>
  <r>
    <x v="1"/>
    <x v="8"/>
    <x v="12"/>
    <x v="342"/>
    <x v="8"/>
    <x v="2"/>
    <n v="99"/>
    <x v="55"/>
    <x v="1"/>
  </r>
  <r>
    <x v="1"/>
    <x v="8"/>
    <x v="12"/>
    <x v="248"/>
    <x v="6"/>
    <x v="0"/>
    <n v="108"/>
    <x v="49"/>
    <x v="1"/>
  </r>
  <r>
    <x v="1"/>
    <x v="8"/>
    <x v="12"/>
    <x v="339"/>
    <x v="14"/>
    <x v="1"/>
    <n v="87"/>
    <x v="110"/>
    <x v="1"/>
  </r>
  <r>
    <x v="1"/>
    <x v="8"/>
    <x v="12"/>
    <x v="81"/>
    <x v="7"/>
    <x v="1"/>
    <n v="97"/>
    <x v="95"/>
    <x v="1"/>
  </r>
  <r>
    <x v="1"/>
    <x v="8"/>
    <x v="12"/>
    <x v="257"/>
    <x v="10"/>
    <x v="0"/>
    <n v="84"/>
    <x v="60"/>
    <x v="1"/>
  </r>
  <r>
    <x v="1"/>
    <x v="8"/>
    <x v="12"/>
    <x v="319"/>
    <x v="12"/>
    <x v="2"/>
    <n v="76"/>
    <x v="3"/>
    <x v="1"/>
  </r>
  <r>
    <x v="1"/>
    <x v="8"/>
    <x v="12"/>
    <x v="99"/>
    <x v="12"/>
    <x v="2"/>
    <n v="112"/>
    <x v="57"/>
    <x v="1"/>
  </r>
  <r>
    <x v="1"/>
    <x v="8"/>
    <x v="12"/>
    <x v="191"/>
    <x v="3"/>
    <x v="1"/>
    <n v="87"/>
    <x v="43"/>
    <x v="1"/>
  </r>
  <r>
    <x v="1"/>
    <x v="8"/>
    <x v="12"/>
    <x v="153"/>
    <x v="0"/>
    <x v="1"/>
    <n v="99"/>
    <x v="12"/>
    <x v="1"/>
  </r>
  <r>
    <x v="1"/>
    <x v="8"/>
    <x v="12"/>
    <x v="343"/>
    <x v="4"/>
    <x v="0"/>
    <n v="96"/>
    <x v="0"/>
    <x v="1"/>
  </r>
  <r>
    <x v="1"/>
    <x v="8"/>
    <x v="12"/>
    <x v="198"/>
    <x v="4"/>
    <x v="1"/>
    <n v="64"/>
    <x v="100"/>
    <x v="1"/>
  </r>
  <r>
    <x v="1"/>
    <x v="8"/>
    <x v="12"/>
    <x v="228"/>
    <x v="17"/>
    <x v="3"/>
    <n v="122"/>
    <x v="55"/>
    <x v="1"/>
  </r>
  <r>
    <x v="1"/>
    <x v="8"/>
    <x v="12"/>
    <x v="17"/>
    <x v="13"/>
    <x v="1"/>
    <n v="105"/>
    <x v="60"/>
    <x v="1"/>
  </r>
  <r>
    <x v="1"/>
    <x v="8"/>
    <x v="12"/>
    <x v="315"/>
    <x v="13"/>
    <x v="0"/>
    <n v="83"/>
    <x v="105"/>
    <x v="1"/>
  </r>
  <r>
    <x v="1"/>
    <x v="8"/>
    <x v="12"/>
    <x v="226"/>
    <x v="2"/>
    <x v="2"/>
    <n v="98"/>
    <x v="18"/>
    <x v="1"/>
  </r>
  <r>
    <x v="1"/>
    <x v="8"/>
    <x v="12"/>
    <x v="145"/>
    <x v="5"/>
    <x v="1"/>
    <n v="113"/>
    <x v="24"/>
    <x v="1"/>
  </r>
  <r>
    <x v="1"/>
    <x v="8"/>
    <x v="12"/>
    <x v="176"/>
    <x v="5"/>
    <x v="0"/>
    <n v="84"/>
    <x v="88"/>
    <x v="1"/>
  </r>
  <r>
    <x v="1"/>
    <x v="8"/>
    <x v="12"/>
    <x v="52"/>
    <x v="16"/>
    <x v="2"/>
    <n v="79"/>
    <x v="30"/>
    <x v="1"/>
  </r>
  <r>
    <x v="1"/>
    <x v="8"/>
    <x v="12"/>
    <x v="21"/>
    <x v="6"/>
    <x v="4"/>
    <n v="76"/>
    <x v="16"/>
    <x v="1"/>
  </r>
  <r>
    <x v="1"/>
    <x v="8"/>
    <x v="12"/>
    <x v="208"/>
    <x v="3"/>
    <x v="4"/>
    <n v="119"/>
    <x v="16"/>
    <x v="1"/>
  </r>
  <r>
    <x v="1"/>
    <x v="8"/>
    <x v="12"/>
    <x v="147"/>
    <x v="5"/>
    <x v="4"/>
    <n v="97"/>
    <x v="16"/>
    <x v="1"/>
  </r>
  <r>
    <x v="1"/>
    <x v="8"/>
    <x v="12"/>
    <x v="89"/>
    <x v="5"/>
    <x v="4"/>
    <n v="65"/>
    <x v="6"/>
    <x v="1"/>
  </r>
  <r>
    <x v="1"/>
    <x v="9"/>
    <x v="12"/>
    <x v="342"/>
    <x v="8"/>
    <x v="2"/>
    <n v="92"/>
    <x v="96"/>
    <x v="1"/>
  </r>
  <r>
    <x v="1"/>
    <x v="9"/>
    <x v="12"/>
    <x v="211"/>
    <x v="8"/>
    <x v="0"/>
    <n v="71"/>
    <x v="110"/>
    <x v="1"/>
  </r>
  <r>
    <x v="1"/>
    <x v="9"/>
    <x v="12"/>
    <x v="339"/>
    <x v="14"/>
    <x v="1"/>
    <n v="83"/>
    <x v="98"/>
    <x v="1"/>
  </r>
  <r>
    <x v="1"/>
    <x v="9"/>
    <x v="12"/>
    <x v="257"/>
    <x v="10"/>
    <x v="0"/>
    <n v="72"/>
    <x v="156"/>
    <x v="1"/>
  </r>
  <r>
    <x v="1"/>
    <x v="9"/>
    <x v="12"/>
    <x v="319"/>
    <x v="12"/>
    <x v="2"/>
    <n v="76"/>
    <x v="2"/>
    <x v="1"/>
  </r>
  <r>
    <x v="1"/>
    <x v="9"/>
    <x v="12"/>
    <x v="99"/>
    <x v="12"/>
    <x v="2"/>
    <n v="109"/>
    <x v="19"/>
    <x v="1"/>
  </r>
  <r>
    <x v="1"/>
    <x v="9"/>
    <x v="12"/>
    <x v="208"/>
    <x v="3"/>
    <x v="1"/>
    <n v="116"/>
    <x v="72"/>
    <x v="1"/>
  </r>
  <r>
    <x v="1"/>
    <x v="9"/>
    <x v="12"/>
    <x v="191"/>
    <x v="3"/>
    <x v="1"/>
    <n v="84"/>
    <x v="23"/>
    <x v="1"/>
  </r>
  <r>
    <x v="1"/>
    <x v="9"/>
    <x v="12"/>
    <x v="153"/>
    <x v="0"/>
    <x v="1"/>
    <n v="103"/>
    <x v="83"/>
    <x v="1"/>
  </r>
  <r>
    <x v="1"/>
    <x v="9"/>
    <x v="12"/>
    <x v="343"/>
    <x v="4"/>
    <x v="0"/>
    <n v="94"/>
    <x v="11"/>
    <x v="1"/>
  </r>
  <r>
    <x v="1"/>
    <x v="9"/>
    <x v="12"/>
    <x v="198"/>
    <x v="4"/>
    <x v="1"/>
    <n v="62"/>
    <x v="96"/>
    <x v="1"/>
  </r>
  <r>
    <x v="1"/>
    <x v="9"/>
    <x v="12"/>
    <x v="228"/>
    <x v="17"/>
    <x v="3"/>
    <n v="131"/>
    <x v="5"/>
    <x v="1"/>
  </r>
  <r>
    <x v="1"/>
    <x v="9"/>
    <x v="12"/>
    <x v="86"/>
    <x v="17"/>
    <x v="0"/>
    <n v="67"/>
    <x v="84"/>
    <x v="1"/>
  </r>
  <r>
    <x v="1"/>
    <x v="9"/>
    <x v="12"/>
    <x v="17"/>
    <x v="13"/>
    <x v="1"/>
    <n v="106"/>
    <x v="118"/>
    <x v="1"/>
  </r>
  <r>
    <x v="1"/>
    <x v="9"/>
    <x v="12"/>
    <x v="226"/>
    <x v="2"/>
    <x v="2"/>
    <n v="107"/>
    <x v="94"/>
    <x v="1"/>
  </r>
  <r>
    <x v="1"/>
    <x v="9"/>
    <x v="12"/>
    <x v="145"/>
    <x v="5"/>
    <x v="1"/>
    <n v="118"/>
    <x v="26"/>
    <x v="1"/>
  </r>
  <r>
    <x v="1"/>
    <x v="9"/>
    <x v="12"/>
    <x v="89"/>
    <x v="5"/>
    <x v="0"/>
    <n v="61"/>
    <x v="61"/>
    <x v="1"/>
  </r>
  <r>
    <x v="1"/>
    <x v="9"/>
    <x v="12"/>
    <x v="52"/>
    <x v="16"/>
    <x v="2"/>
    <n v="71"/>
    <x v="69"/>
    <x v="1"/>
  </r>
  <r>
    <x v="1"/>
    <x v="9"/>
    <x v="12"/>
    <x v="21"/>
    <x v="6"/>
    <x v="4"/>
    <n v="76"/>
    <x v="16"/>
    <x v="1"/>
  </r>
  <r>
    <x v="1"/>
    <x v="9"/>
    <x v="12"/>
    <x v="248"/>
    <x v="6"/>
    <x v="4"/>
    <n v="108"/>
    <x v="16"/>
    <x v="1"/>
  </r>
  <r>
    <x v="1"/>
    <x v="9"/>
    <x v="12"/>
    <x v="81"/>
    <x v="7"/>
    <x v="4"/>
    <n v="97"/>
    <x v="16"/>
    <x v="1"/>
  </r>
  <r>
    <x v="1"/>
    <x v="9"/>
    <x v="12"/>
    <x v="147"/>
    <x v="5"/>
    <x v="4"/>
    <n v="97"/>
    <x v="16"/>
    <x v="1"/>
  </r>
  <r>
    <x v="1"/>
    <x v="10"/>
    <x v="12"/>
    <x v="342"/>
    <x v="8"/>
    <x v="2"/>
    <n v="86"/>
    <x v="79"/>
    <x v="1"/>
  </r>
  <r>
    <x v="1"/>
    <x v="10"/>
    <x v="12"/>
    <x v="211"/>
    <x v="8"/>
    <x v="0"/>
    <n v="68"/>
    <x v="17"/>
    <x v="1"/>
  </r>
  <r>
    <x v="1"/>
    <x v="10"/>
    <x v="12"/>
    <x v="248"/>
    <x v="6"/>
    <x v="0"/>
    <n v="100"/>
    <x v="67"/>
    <x v="1"/>
  </r>
  <r>
    <x v="1"/>
    <x v="10"/>
    <x v="12"/>
    <x v="339"/>
    <x v="14"/>
    <x v="1"/>
    <n v="98"/>
    <x v="80"/>
    <x v="1"/>
  </r>
  <r>
    <x v="1"/>
    <x v="10"/>
    <x v="12"/>
    <x v="81"/>
    <x v="7"/>
    <x v="1"/>
    <n v="103"/>
    <x v="35"/>
    <x v="1"/>
  </r>
  <r>
    <x v="1"/>
    <x v="10"/>
    <x v="12"/>
    <x v="257"/>
    <x v="10"/>
    <x v="0"/>
    <n v="61"/>
    <x v="109"/>
    <x v="1"/>
  </r>
  <r>
    <x v="1"/>
    <x v="10"/>
    <x v="12"/>
    <x v="319"/>
    <x v="12"/>
    <x v="2"/>
    <n v="75"/>
    <x v="21"/>
    <x v="1"/>
  </r>
  <r>
    <x v="1"/>
    <x v="10"/>
    <x v="12"/>
    <x v="99"/>
    <x v="12"/>
    <x v="2"/>
    <n v="112"/>
    <x v="32"/>
    <x v="1"/>
  </r>
  <r>
    <x v="1"/>
    <x v="10"/>
    <x v="12"/>
    <x v="208"/>
    <x v="3"/>
    <x v="1"/>
    <n v="112"/>
    <x v="99"/>
    <x v="1"/>
  </r>
  <r>
    <x v="1"/>
    <x v="10"/>
    <x v="12"/>
    <x v="191"/>
    <x v="3"/>
    <x v="1"/>
    <n v="88"/>
    <x v="5"/>
    <x v="1"/>
  </r>
  <r>
    <x v="1"/>
    <x v="10"/>
    <x v="12"/>
    <x v="153"/>
    <x v="0"/>
    <x v="1"/>
    <n v="85"/>
    <x v="74"/>
    <x v="1"/>
  </r>
  <r>
    <x v="1"/>
    <x v="10"/>
    <x v="12"/>
    <x v="343"/>
    <x v="4"/>
    <x v="0"/>
    <n v="89"/>
    <x v="74"/>
    <x v="1"/>
  </r>
  <r>
    <x v="1"/>
    <x v="10"/>
    <x v="12"/>
    <x v="228"/>
    <x v="17"/>
    <x v="3"/>
    <n v="134"/>
    <x v="10"/>
    <x v="1"/>
  </r>
  <r>
    <x v="1"/>
    <x v="10"/>
    <x v="12"/>
    <x v="17"/>
    <x v="13"/>
    <x v="1"/>
    <n v="103"/>
    <x v="69"/>
    <x v="1"/>
  </r>
  <r>
    <x v="1"/>
    <x v="10"/>
    <x v="12"/>
    <x v="226"/>
    <x v="2"/>
    <x v="2"/>
    <n v="124"/>
    <x v="159"/>
    <x v="1"/>
  </r>
  <r>
    <x v="1"/>
    <x v="10"/>
    <x v="12"/>
    <x v="145"/>
    <x v="5"/>
    <x v="1"/>
    <n v="117"/>
    <x v="24"/>
    <x v="1"/>
  </r>
  <r>
    <x v="1"/>
    <x v="10"/>
    <x v="12"/>
    <x v="89"/>
    <x v="5"/>
    <x v="0"/>
    <n v="59"/>
    <x v="51"/>
    <x v="1"/>
  </r>
  <r>
    <x v="1"/>
    <x v="10"/>
    <x v="12"/>
    <x v="52"/>
    <x v="16"/>
    <x v="2"/>
    <n v="67"/>
    <x v="61"/>
    <x v="1"/>
  </r>
  <r>
    <x v="1"/>
    <x v="10"/>
    <x v="12"/>
    <x v="21"/>
    <x v="6"/>
    <x v="4"/>
    <n v="76"/>
    <x v="16"/>
    <x v="1"/>
  </r>
  <r>
    <x v="1"/>
    <x v="10"/>
    <x v="12"/>
    <x v="198"/>
    <x v="4"/>
    <x v="4"/>
    <n v="56"/>
    <x v="116"/>
    <x v="1"/>
  </r>
  <r>
    <x v="1"/>
    <x v="10"/>
    <x v="12"/>
    <x v="86"/>
    <x v="17"/>
    <x v="4"/>
    <n v="64"/>
    <x v="165"/>
    <x v="1"/>
  </r>
  <r>
    <x v="1"/>
    <x v="10"/>
    <x v="12"/>
    <x v="147"/>
    <x v="5"/>
    <x v="4"/>
    <n v="97"/>
    <x v="16"/>
    <x v="1"/>
  </r>
  <r>
    <x v="1"/>
    <x v="11"/>
    <x v="12"/>
    <x v="211"/>
    <x v="8"/>
    <x v="0"/>
    <n v="72"/>
    <x v="49"/>
    <x v="1"/>
  </r>
  <r>
    <x v="1"/>
    <x v="11"/>
    <x v="12"/>
    <x v="21"/>
    <x v="6"/>
    <x v="2"/>
    <n v="71"/>
    <x v="21"/>
    <x v="1"/>
  </r>
  <r>
    <x v="1"/>
    <x v="11"/>
    <x v="12"/>
    <x v="248"/>
    <x v="6"/>
    <x v="0"/>
    <n v="100"/>
    <x v="3"/>
    <x v="1"/>
  </r>
  <r>
    <x v="1"/>
    <x v="11"/>
    <x v="12"/>
    <x v="339"/>
    <x v="14"/>
    <x v="1"/>
    <n v="92"/>
    <x v="3"/>
    <x v="1"/>
  </r>
  <r>
    <x v="1"/>
    <x v="11"/>
    <x v="12"/>
    <x v="81"/>
    <x v="7"/>
    <x v="1"/>
    <n v="98"/>
    <x v="54"/>
    <x v="1"/>
  </r>
  <r>
    <x v="1"/>
    <x v="11"/>
    <x v="12"/>
    <x v="257"/>
    <x v="10"/>
    <x v="0"/>
    <n v="58"/>
    <x v="17"/>
    <x v="1"/>
  </r>
  <r>
    <x v="1"/>
    <x v="11"/>
    <x v="12"/>
    <x v="319"/>
    <x v="12"/>
    <x v="2"/>
    <n v="78"/>
    <x v="102"/>
    <x v="1"/>
  </r>
  <r>
    <x v="1"/>
    <x v="11"/>
    <x v="12"/>
    <x v="344"/>
    <x v="12"/>
    <x v="1"/>
    <n v="67"/>
    <x v="13"/>
    <x v="1"/>
  </r>
  <r>
    <x v="1"/>
    <x v="11"/>
    <x v="12"/>
    <x v="191"/>
    <x v="3"/>
    <x v="1"/>
    <n v="88"/>
    <x v="16"/>
    <x v="1"/>
  </r>
  <r>
    <x v="1"/>
    <x v="11"/>
    <x v="12"/>
    <x v="208"/>
    <x v="3"/>
    <x v="1"/>
    <n v="112"/>
    <x v="16"/>
    <x v="1"/>
  </r>
  <r>
    <x v="1"/>
    <x v="11"/>
    <x v="12"/>
    <x v="343"/>
    <x v="4"/>
    <x v="0"/>
    <n v="88"/>
    <x v="100"/>
    <x v="1"/>
  </r>
  <r>
    <x v="1"/>
    <x v="11"/>
    <x v="12"/>
    <x v="228"/>
    <x v="17"/>
    <x v="3"/>
    <n v="133"/>
    <x v="72"/>
    <x v="1"/>
  </r>
  <r>
    <x v="1"/>
    <x v="11"/>
    <x v="12"/>
    <x v="2"/>
    <x v="2"/>
    <x v="1"/>
    <n v="87"/>
    <x v="65"/>
    <x v="1"/>
  </r>
  <r>
    <x v="1"/>
    <x v="11"/>
    <x v="12"/>
    <x v="226"/>
    <x v="2"/>
    <x v="2"/>
    <n v="132"/>
    <x v="38"/>
    <x v="1"/>
  </r>
  <r>
    <x v="1"/>
    <x v="11"/>
    <x v="12"/>
    <x v="89"/>
    <x v="5"/>
    <x v="0"/>
    <n v="73"/>
    <x v="140"/>
    <x v="1"/>
  </r>
  <r>
    <x v="1"/>
    <x v="11"/>
    <x v="12"/>
    <x v="345"/>
    <x v="16"/>
    <x v="1"/>
    <n v="71"/>
    <x v="98"/>
    <x v="1"/>
  </r>
  <r>
    <x v="1"/>
    <x v="11"/>
    <x v="12"/>
    <x v="52"/>
    <x v="16"/>
    <x v="2"/>
    <n v="64"/>
    <x v="71"/>
    <x v="1"/>
  </r>
  <r>
    <x v="1"/>
    <x v="11"/>
    <x v="12"/>
    <x v="346"/>
    <x v="11"/>
    <x v="2"/>
    <n v="66"/>
    <x v="51"/>
    <x v="1"/>
  </r>
  <r>
    <x v="1"/>
    <x v="11"/>
    <x v="12"/>
    <x v="99"/>
    <x v="12"/>
    <x v="4"/>
    <n v="112"/>
    <x v="16"/>
    <x v="1"/>
  </r>
  <r>
    <x v="1"/>
    <x v="11"/>
    <x v="12"/>
    <x v="153"/>
    <x v="0"/>
    <x v="4"/>
    <n v="85"/>
    <x v="16"/>
    <x v="1"/>
  </r>
  <r>
    <x v="1"/>
    <x v="11"/>
    <x v="12"/>
    <x v="17"/>
    <x v="13"/>
    <x v="4"/>
    <n v="103"/>
    <x v="16"/>
    <x v="1"/>
  </r>
  <r>
    <x v="1"/>
    <x v="11"/>
    <x v="12"/>
    <x v="145"/>
    <x v="5"/>
    <x v="4"/>
    <n v="117"/>
    <x v="16"/>
    <x v="1"/>
  </r>
  <r>
    <x v="1"/>
    <x v="12"/>
    <x v="12"/>
    <x v="21"/>
    <x v="6"/>
    <x v="2"/>
    <n v="68"/>
    <x v="92"/>
    <x v="1"/>
  </r>
  <r>
    <x v="1"/>
    <x v="12"/>
    <x v="12"/>
    <x v="248"/>
    <x v="6"/>
    <x v="0"/>
    <n v="103"/>
    <x v="37"/>
    <x v="1"/>
  </r>
  <r>
    <x v="1"/>
    <x v="12"/>
    <x v="12"/>
    <x v="339"/>
    <x v="14"/>
    <x v="1"/>
    <n v="89"/>
    <x v="7"/>
    <x v="1"/>
  </r>
  <r>
    <x v="1"/>
    <x v="12"/>
    <x v="12"/>
    <x v="177"/>
    <x v="7"/>
    <x v="3"/>
    <n v="87"/>
    <x v="86"/>
    <x v="1"/>
  </r>
  <r>
    <x v="1"/>
    <x v="12"/>
    <x v="12"/>
    <x v="81"/>
    <x v="7"/>
    <x v="1"/>
    <n v="95"/>
    <x v="0"/>
    <x v="1"/>
  </r>
  <r>
    <x v="1"/>
    <x v="12"/>
    <x v="12"/>
    <x v="257"/>
    <x v="10"/>
    <x v="0"/>
    <n v="57"/>
    <x v="17"/>
    <x v="1"/>
  </r>
  <r>
    <x v="1"/>
    <x v="12"/>
    <x v="12"/>
    <x v="319"/>
    <x v="12"/>
    <x v="2"/>
    <n v="79"/>
    <x v="13"/>
    <x v="1"/>
  </r>
  <r>
    <x v="1"/>
    <x v="12"/>
    <x v="12"/>
    <x v="99"/>
    <x v="12"/>
    <x v="2"/>
    <n v="112"/>
    <x v="16"/>
    <x v="1"/>
  </r>
  <r>
    <x v="1"/>
    <x v="12"/>
    <x v="12"/>
    <x v="326"/>
    <x v="3"/>
    <x v="0"/>
    <n v="79"/>
    <x v="52"/>
    <x v="1"/>
  </r>
  <r>
    <x v="1"/>
    <x v="12"/>
    <x v="12"/>
    <x v="208"/>
    <x v="3"/>
    <x v="1"/>
    <n v="114"/>
    <x v="4"/>
    <x v="1"/>
  </r>
  <r>
    <x v="1"/>
    <x v="12"/>
    <x v="12"/>
    <x v="191"/>
    <x v="3"/>
    <x v="1"/>
    <n v="91"/>
    <x v="102"/>
    <x v="1"/>
  </r>
  <r>
    <x v="1"/>
    <x v="12"/>
    <x v="12"/>
    <x v="153"/>
    <x v="0"/>
    <x v="1"/>
    <n v="84"/>
    <x v="52"/>
    <x v="1"/>
  </r>
  <r>
    <x v="1"/>
    <x v="12"/>
    <x v="12"/>
    <x v="91"/>
    <x v="0"/>
    <x v="1"/>
    <n v="71"/>
    <x v="112"/>
    <x v="1"/>
  </r>
  <r>
    <x v="1"/>
    <x v="12"/>
    <x v="12"/>
    <x v="343"/>
    <x v="4"/>
    <x v="0"/>
    <n v="79"/>
    <x v="42"/>
    <x v="1"/>
  </r>
  <r>
    <x v="1"/>
    <x v="12"/>
    <x v="12"/>
    <x v="17"/>
    <x v="13"/>
    <x v="1"/>
    <n v="97"/>
    <x v="11"/>
    <x v="1"/>
  </r>
  <r>
    <x v="1"/>
    <x v="12"/>
    <x v="12"/>
    <x v="347"/>
    <x v="13"/>
    <x v="2"/>
    <n v="86"/>
    <x v="98"/>
    <x v="1"/>
  </r>
  <r>
    <x v="1"/>
    <x v="12"/>
    <x v="12"/>
    <x v="89"/>
    <x v="5"/>
    <x v="0"/>
    <n v="73"/>
    <x v="16"/>
    <x v="1"/>
  </r>
  <r>
    <x v="1"/>
    <x v="12"/>
    <x v="12"/>
    <x v="346"/>
    <x v="11"/>
    <x v="2"/>
    <n v="65"/>
    <x v="86"/>
    <x v="1"/>
  </r>
  <r>
    <x v="1"/>
    <x v="12"/>
    <x v="12"/>
    <x v="228"/>
    <x v="17"/>
    <x v="4"/>
    <n v="133"/>
    <x v="16"/>
    <x v="1"/>
  </r>
  <r>
    <x v="1"/>
    <x v="12"/>
    <x v="12"/>
    <x v="226"/>
    <x v="2"/>
    <x v="4"/>
    <n v="132"/>
    <x v="16"/>
    <x v="1"/>
  </r>
  <r>
    <x v="1"/>
    <x v="12"/>
    <x v="12"/>
    <x v="145"/>
    <x v="5"/>
    <x v="4"/>
    <n v="117"/>
    <x v="16"/>
    <x v="1"/>
  </r>
  <r>
    <x v="1"/>
    <x v="12"/>
    <x v="12"/>
    <x v="52"/>
    <x v="16"/>
    <x v="4"/>
    <n v="64"/>
    <x v="16"/>
    <x v="1"/>
  </r>
  <r>
    <x v="1"/>
    <x v="13"/>
    <x v="12"/>
    <x v="21"/>
    <x v="6"/>
    <x v="2"/>
    <n v="59"/>
    <x v="74"/>
    <x v="1"/>
  </r>
  <r>
    <x v="1"/>
    <x v="13"/>
    <x v="12"/>
    <x v="341"/>
    <x v="6"/>
    <x v="0"/>
    <n v="69"/>
    <x v="74"/>
    <x v="1"/>
  </r>
  <r>
    <x v="1"/>
    <x v="13"/>
    <x v="12"/>
    <x v="248"/>
    <x v="6"/>
    <x v="0"/>
    <n v="97"/>
    <x v="1"/>
    <x v="1"/>
  </r>
  <r>
    <x v="1"/>
    <x v="13"/>
    <x v="12"/>
    <x v="128"/>
    <x v="7"/>
    <x v="0"/>
    <n v="67"/>
    <x v="96"/>
    <x v="1"/>
  </r>
  <r>
    <x v="1"/>
    <x v="13"/>
    <x v="12"/>
    <x v="81"/>
    <x v="7"/>
    <x v="1"/>
    <n v="92"/>
    <x v="85"/>
    <x v="1"/>
  </r>
  <r>
    <x v="1"/>
    <x v="13"/>
    <x v="12"/>
    <x v="326"/>
    <x v="3"/>
    <x v="0"/>
    <n v="73"/>
    <x v="83"/>
    <x v="1"/>
  </r>
  <r>
    <x v="1"/>
    <x v="13"/>
    <x v="12"/>
    <x v="208"/>
    <x v="3"/>
    <x v="1"/>
    <n v="106"/>
    <x v="1"/>
    <x v="1"/>
  </r>
  <r>
    <x v="1"/>
    <x v="13"/>
    <x v="12"/>
    <x v="153"/>
    <x v="0"/>
    <x v="1"/>
    <n v="87"/>
    <x v="88"/>
    <x v="1"/>
  </r>
  <r>
    <x v="1"/>
    <x v="13"/>
    <x v="12"/>
    <x v="91"/>
    <x v="0"/>
    <x v="1"/>
    <n v="68"/>
    <x v="74"/>
    <x v="1"/>
  </r>
  <r>
    <x v="1"/>
    <x v="13"/>
    <x v="12"/>
    <x v="228"/>
    <x v="17"/>
    <x v="3"/>
    <n v="123"/>
    <x v="91"/>
    <x v="1"/>
  </r>
  <r>
    <x v="1"/>
    <x v="13"/>
    <x v="12"/>
    <x v="17"/>
    <x v="13"/>
    <x v="1"/>
    <n v="101"/>
    <x v="90"/>
    <x v="1"/>
  </r>
  <r>
    <x v="1"/>
    <x v="13"/>
    <x v="12"/>
    <x v="347"/>
    <x v="13"/>
    <x v="2"/>
    <n v="86"/>
    <x v="1"/>
    <x v="1"/>
  </r>
  <r>
    <x v="1"/>
    <x v="13"/>
    <x v="12"/>
    <x v="102"/>
    <x v="2"/>
    <x v="1"/>
    <n v="63"/>
    <x v="77"/>
    <x v="1"/>
  </r>
  <r>
    <x v="1"/>
    <x v="13"/>
    <x v="12"/>
    <x v="226"/>
    <x v="2"/>
    <x v="2"/>
    <n v="122"/>
    <x v="83"/>
    <x v="1"/>
  </r>
  <r>
    <x v="1"/>
    <x v="13"/>
    <x v="12"/>
    <x v="145"/>
    <x v="5"/>
    <x v="1"/>
    <n v="122"/>
    <x v="52"/>
    <x v="1"/>
  </r>
  <r>
    <x v="1"/>
    <x v="13"/>
    <x v="12"/>
    <x v="348"/>
    <x v="5"/>
    <x v="2"/>
    <n v="90"/>
    <x v="88"/>
    <x v="1"/>
  </r>
  <r>
    <x v="1"/>
    <x v="13"/>
    <x v="12"/>
    <x v="89"/>
    <x v="5"/>
    <x v="0"/>
    <n v="72"/>
    <x v="30"/>
    <x v="1"/>
  </r>
  <r>
    <x v="1"/>
    <x v="13"/>
    <x v="12"/>
    <x v="52"/>
    <x v="16"/>
    <x v="2"/>
    <n v="73"/>
    <x v="1"/>
    <x v="1"/>
  </r>
  <r>
    <x v="1"/>
    <x v="13"/>
    <x v="12"/>
    <x v="339"/>
    <x v="14"/>
    <x v="4"/>
    <n v="89"/>
    <x v="16"/>
    <x v="1"/>
  </r>
  <r>
    <x v="1"/>
    <x v="13"/>
    <x v="12"/>
    <x v="257"/>
    <x v="10"/>
    <x v="4"/>
    <n v="57"/>
    <x v="16"/>
    <x v="1"/>
  </r>
  <r>
    <x v="1"/>
    <x v="13"/>
    <x v="12"/>
    <x v="99"/>
    <x v="12"/>
    <x v="4"/>
    <n v="112"/>
    <x v="16"/>
    <x v="1"/>
  </r>
  <r>
    <x v="1"/>
    <x v="13"/>
    <x v="12"/>
    <x v="191"/>
    <x v="3"/>
    <x v="4"/>
    <n v="91"/>
    <x v="16"/>
    <x v="1"/>
  </r>
  <r>
    <x v="1"/>
    <x v="14"/>
    <x v="12"/>
    <x v="21"/>
    <x v="6"/>
    <x v="2"/>
    <n v="53"/>
    <x v="104"/>
    <x v="1"/>
  </r>
  <r>
    <x v="1"/>
    <x v="14"/>
    <x v="12"/>
    <x v="248"/>
    <x v="6"/>
    <x v="0"/>
    <n v="101"/>
    <x v="69"/>
    <x v="1"/>
  </r>
  <r>
    <x v="1"/>
    <x v="14"/>
    <x v="12"/>
    <x v="339"/>
    <x v="14"/>
    <x v="1"/>
    <n v="100"/>
    <x v="4"/>
    <x v="1"/>
  </r>
  <r>
    <x v="1"/>
    <x v="14"/>
    <x v="12"/>
    <x v="128"/>
    <x v="7"/>
    <x v="0"/>
    <n v="67"/>
    <x v="3"/>
    <x v="1"/>
  </r>
  <r>
    <x v="1"/>
    <x v="14"/>
    <x v="12"/>
    <x v="81"/>
    <x v="7"/>
    <x v="1"/>
    <n v="90"/>
    <x v="56"/>
    <x v="1"/>
  </r>
  <r>
    <x v="1"/>
    <x v="14"/>
    <x v="12"/>
    <x v="257"/>
    <x v="10"/>
    <x v="0"/>
    <n v="61"/>
    <x v="118"/>
    <x v="1"/>
  </r>
  <r>
    <x v="1"/>
    <x v="14"/>
    <x v="12"/>
    <x v="99"/>
    <x v="12"/>
    <x v="2"/>
    <n v="110"/>
    <x v="32"/>
    <x v="1"/>
  </r>
  <r>
    <x v="1"/>
    <x v="14"/>
    <x v="12"/>
    <x v="208"/>
    <x v="3"/>
    <x v="1"/>
    <n v="103"/>
    <x v="57"/>
    <x v="1"/>
  </r>
  <r>
    <x v="1"/>
    <x v="14"/>
    <x v="12"/>
    <x v="153"/>
    <x v="0"/>
    <x v="1"/>
    <n v="85"/>
    <x v="19"/>
    <x v="1"/>
  </r>
  <r>
    <x v="1"/>
    <x v="14"/>
    <x v="12"/>
    <x v="228"/>
    <x v="17"/>
    <x v="3"/>
    <n v="138"/>
    <x v="101"/>
    <x v="1"/>
  </r>
  <r>
    <x v="1"/>
    <x v="14"/>
    <x v="12"/>
    <x v="17"/>
    <x v="13"/>
    <x v="1"/>
    <n v="105"/>
    <x v="75"/>
    <x v="1"/>
  </r>
  <r>
    <x v="1"/>
    <x v="14"/>
    <x v="12"/>
    <x v="347"/>
    <x v="13"/>
    <x v="2"/>
    <n v="86"/>
    <x v="47"/>
    <x v="1"/>
  </r>
  <r>
    <x v="1"/>
    <x v="14"/>
    <x v="12"/>
    <x v="226"/>
    <x v="2"/>
    <x v="0"/>
    <n v="105"/>
    <x v="146"/>
    <x v="1"/>
  </r>
  <r>
    <x v="1"/>
    <x v="14"/>
    <x v="12"/>
    <x v="269"/>
    <x v="2"/>
    <x v="0"/>
    <n v="71"/>
    <x v="69"/>
    <x v="1"/>
  </r>
  <r>
    <x v="1"/>
    <x v="14"/>
    <x v="12"/>
    <x v="145"/>
    <x v="5"/>
    <x v="1"/>
    <n v="124"/>
    <x v="32"/>
    <x v="1"/>
  </r>
  <r>
    <x v="1"/>
    <x v="14"/>
    <x v="12"/>
    <x v="348"/>
    <x v="5"/>
    <x v="2"/>
    <n v="89"/>
    <x v="21"/>
    <x v="1"/>
  </r>
  <r>
    <x v="1"/>
    <x v="14"/>
    <x v="12"/>
    <x v="52"/>
    <x v="16"/>
    <x v="2"/>
    <n v="77"/>
    <x v="24"/>
    <x v="1"/>
  </r>
  <r>
    <x v="1"/>
    <x v="14"/>
    <x v="12"/>
    <x v="33"/>
    <x v="11"/>
    <x v="1"/>
    <n v="84"/>
    <x v="2"/>
    <x v="1"/>
  </r>
  <r>
    <x v="1"/>
    <x v="14"/>
    <x v="12"/>
    <x v="191"/>
    <x v="3"/>
    <x v="4"/>
    <n v="91"/>
    <x v="16"/>
    <x v="1"/>
  </r>
  <r>
    <x v="1"/>
    <x v="14"/>
    <x v="12"/>
    <x v="326"/>
    <x v="3"/>
    <x v="4"/>
    <n v="73"/>
    <x v="16"/>
    <x v="1"/>
  </r>
  <r>
    <x v="1"/>
    <x v="14"/>
    <x v="12"/>
    <x v="91"/>
    <x v="0"/>
    <x v="4"/>
    <n v="69"/>
    <x v="29"/>
    <x v="1"/>
  </r>
  <r>
    <x v="1"/>
    <x v="14"/>
    <x v="12"/>
    <x v="89"/>
    <x v="5"/>
    <x v="4"/>
    <n v="72"/>
    <x v="16"/>
    <x v="1"/>
  </r>
  <r>
    <x v="1"/>
    <x v="15"/>
    <x v="12"/>
    <x v="248"/>
    <x v="6"/>
    <x v="0"/>
    <n v="103"/>
    <x v="99"/>
    <x v="1"/>
  </r>
  <r>
    <x v="1"/>
    <x v="15"/>
    <x v="12"/>
    <x v="339"/>
    <x v="14"/>
    <x v="1"/>
    <n v="104"/>
    <x v="96"/>
    <x v="1"/>
  </r>
  <r>
    <x v="1"/>
    <x v="15"/>
    <x v="12"/>
    <x v="128"/>
    <x v="7"/>
    <x v="0"/>
    <n v="72"/>
    <x v="52"/>
    <x v="1"/>
  </r>
  <r>
    <x v="1"/>
    <x v="15"/>
    <x v="12"/>
    <x v="81"/>
    <x v="7"/>
    <x v="1"/>
    <n v="91"/>
    <x v="99"/>
    <x v="1"/>
  </r>
  <r>
    <x v="1"/>
    <x v="15"/>
    <x v="12"/>
    <x v="257"/>
    <x v="10"/>
    <x v="0"/>
    <n v="78"/>
    <x v="19"/>
    <x v="1"/>
  </r>
  <r>
    <x v="1"/>
    <x v="15"/>
    <x v="12"/>
    <x v="99"/>
    <x v="12"/>
    <x v="2"/>
    <n v="109"/>
    <x v="42"/>
    <x v="1"/>
  </r>
  <r>
    <x v="1"/>
    <x v="15"/>
    <x v="12"/>
    <x v="326"/>
    <x v="3"/>
    <x v="0"/>
    <n v="79"/>
    <x v="72"/>
    <x v="1"/>
  </r>
  <r>
    <x v="1"/>
    <x v="15"/>
    <x v="12"/>
    <x v="208"/>
    <x v="3"/>
    <x v="1"/>
    <n v="99"/>
    <x v="83"/>
    <x v="1"/>
  </r>
  <r>
    <x v="1"/>
    <x v="15"/>
    <x v="12"/>
    <x v="153"/>
    <x v="0"/>
    <x v="1"/>
    <n v="89"/>
    <x v="10"/>
    <x v="1"/>
  </r>
  <r>
    <x v="1"/>
    <x v="15"/>
    <x v="12"/>
    <x v="228"/>
    <x v="17"/>
    <x v="3"/>
    <n v="132"/>
    <x v="72"/>
    <x v="1"/>
  </r>
  <r>
    <x v="1"/>
    <x v="15"/>
    <x v="12"/>
    <x v="17"/>
    <x v="13"/>
    <x v="1"/>
    <n v="102"/>
    <x v="38"/>
    <x v="1"/>
  </r>
  <r>
    <x v="1"/>
    <x v="15"/>
    <x v="12"/>
    <x v="347"/>
    <x v="13"/>
    <x v="2"/>
    <n v="77"/>
    <x v="61"/>
    <x v="1"/>
  </r>
  <r>
    <x v="1"/>
    <x v="15"/>
    <x v="12"/>
    <x v="226"/>
    <x v="2"/>
    <x v="2"/>
    <n v="110"/>
    <x v="8"/>
    <x v="1"/>
  </r>
  <r>
    <x v="1"/>
    <x v="15"/>
    <x v="12"/>
    <x v="269"/>
    <x v="2"/>
    <x v="0"/>
    <n v="81"/>
    <x v="26"/>
    <x v="1"/>
  </r>
  <r>
    <x v="1"/>
    <x v="15"/>
    <x v="12"/>
    <x v="145"/>
    <x v="5"/>
    <x v="1"/>
    <n v="129"/>
    <x v="10"/>
    <x v="1"/>
  </r>
  <r>
    <x v="1"/>
    <x v="15"/>
    <x v="12"/>
    <x v="348"/>
    <x v="5"/>
    <x v="2"/>
    <n v="89"/>
    <x v="0"/>
    <x v="1"/>
  </r>
  <r>
    <x v="1"/>
    <x v="15"/>
    <x v="12"/>
    <x v="52"/>
    <x v="16"/>
    <x v="2"/>
    <n v="88"/>
    <x v="68"/>
    <x v="1"/>
  </r>
  <r>
    <x v="1"/>
    <x v="15"/>
    <x v="12"/>
    <x v="33"/>
    <x v="11"/>
    <x v="1"/>
    <n v="84"/>
    <x v="54"/>
    <x v="1"/>
  </r>
  <r>
    <x v="1"/>
    <x v="15"/>
    <x v="12"/>
    <x v="191"/>
    <x v="3"/>
    <x v="4"/>
    <n v="91"/>
    <x v="16"/>
    <x v="1"/>
  </r>
  <r>
    <x v="1"/>
    <x v="15"/>
    <x v="12"/>
    <x v="91"/>
    <x v="0"/>
    <x v="4"/>
    <n v="67"/>
    <x v="94"/>
    <x v="1"/>
  </r>
  <r>
    <x v="1"/>
    <x v="15"/>
    <x v="12"/>
    <x v="89"/>
    <x v="5"/>
    <x v="4"/>
    <n v="72"/>
    <x v="16"/>
    <x v="1"/>
  </r>
  <r>
    <x v="1"/>
    <x v="15"/>
    <x v="12"/>
    <x v="340"/>
    <x v="11"/>
    <x v="4"/>
    <n v="83"/>
    <x v="16"/>
    <x v="1"/>
  </r>
  <r>
    <x v="1"/>
    <x v="16"/>
    <x v="12"/>
    <x v="248"/>
    <x v="6"/>
    <x v="0"/>
    <n v="92"/>
    <x v="125"/>
    <x v="1"/>
  </r>
  <r>
    <x v="1"/>
    <x v="16"/>
    <x v="12"/>
    <x v="339"/>
    <x v="14"/>
    <x v="1"/>
    <n v="99"/>
    <x v="12"/>
    <x v="1"/>
  </r>
  <r>
    <x v="1"/>
    <x v="16"/>
    <x v="12"/>
    <x v="128"/>
    <x v="7"/>
    <x v="0"/>
    <n v="85"/>
    <x v="63"/>
    <x v="1"/>
  </r>
  <r>
    <x v="1"/>
    <x v="16"/>
    <x v="12"/>
    <x v="81"/>
    <x v="7"/>
    <x v="1"/>
    <n v="92"/>
    <x v="24"/>
    <x v="1"/>
  </r>
  <r>
    <x v="1"/>
    <x v="16"/>
    <x v="12"/>
    <x v="257"/>
    <x v="10"/>
    <x v="0"/>
    <n v="87"/>
    <x v="94"/>
    <x v="1"/>
  </r>
  <r>
    <x v="1"/>
    <x v="16"/>
    <x v="12"/>
    <x v="99"/>
    <x v="12"/>
    <x v="2"/>
    <n v="116"/>
    <x v="107"/>
    <x v="1"/>
  </r>
  <r>
    <x v="1"/>
    <x v="16"/>
    <x v="12"/>
    <x v="326"/>
    <x v="3"/>
    <x v="0"/>
    <n v="85"/>
    <x v="2"/>
    <x v="1"/>
  </r>
  <r>
    <x v="1"/>
    <x v="16"/>
    <x v="12"/>
    <x v="208"/>
    <x v="3"/>
    <x v="1"/>
    <n v="95"/>
    <x v="33"/>
    <x v="1"/>
  </r>
  <r>
    <x v="1"/>
    <x v="16"/>
    <x v="12"/>
    <x v="153"/>
    <x v="0"/>
    <x v="1"/>
    <n v="91"/>
    <x v="6"/>
    <x v="1"/>
  </r>
  <r>
    <x v="1"/>
    <x v="16"/>
    <x v="12"/>
    <x v="228"/>
    <x v="17"/>
    <x v="3"/>
    <n v="141"/>
    <x v="101"/>
    <x v="1"/>
  </r>
  <r>
    <x v="1"/>
    <x v="16"/>
    <x v="12"/>
    <x v="17"/>
    <x v="13"/>
    <x v="1"/>
    <n v="106"/>
    <x v="35"/>
    <x v="1"/>
  </r>
  <r>
    <x v="1"/>
    <x v="16"/>
    <x v="12"/>
    <x v="347"/>
    <x v="13"/>
    <x v="2"/>
    <n v="75"/>
    <x v="92"/>
    <x v="1"/>
  </r>
  <r>
    <x v="1"/>
    <x v="16"/>
    <x v="12"/>
    <x v="226"/>
    <x v="2"/>
    <x v="2"/>
    <n v="91"/>
    <x v="11"/>
    <x v="1"/>
  </r>
  <r>
    <x v="1"/>
    <x v="16"/>
    <x v="12"/>
    <x v="269"/>
    <x v="2"/>
    <x v="0"/>
    <n v="74"/>
    <x v="92"/>
    <x v="1"/>
  </r>
  <r>
    <x v="1"/>
    <x v="16"/>
    <x v="12"/>
    <x v="145"/>
    <x v="5"/>
    <x v="1"/>
    <n v="117"/>
    <x v="83"/>
    <x v="1"/>
  </r>
  <r>
    <x v="1"/>
    <x v="16"/>
    <x v="12"/>
    <x v="52"/>
    <x v="16"/>
    <x v="2"/>
    <n v="90"/>
    <x v="0"/>
    <x v="1"/>
  </r>
  <r>
    <x v="1"/>
    <x v="16"/>
    <x v="12"/>
    <x v="33"/>
    <x v="11"/>
    <x v="1"/>
    <n v="97"/>
    <x v="89"/>
    <x v="1"/>
  </r>
  <r>
    <x v="1"/>
    <x v="16"/>
    <x v="12"/>
    <x v="340"/>
    <x v="11"/>
    <x v="2"/>
    <n v="77"/>
    <x v="126"/>
    <x v="1"/>
  </r>
  <r>
    <x v="1"/>
    <x v="16"/>
    <x v="12"/>
    <x v="191"/>
    <x v="3"/>
    <x v="4"/>
    <n v="91"/>
    <x v="16"/>
    <x v="1"/>
  </r>
  <r>
    <x v="1"/>
    <x v="16"/>
    <x v="12"/>
    <x v="91"/>
    <x v="0"/>
    <x v="4"/>
    <n v="59"/>
    <x v="88"/>
    <x v="1"/>
  </r>
  <r>
    <x v="1"/>
    <x v="16"/>
    <x v="12"/>
    <x v="348"/>
    <x v="5"/>
    <x v="4"/>
    <n v="90"/>
    <x v="24"/>
    <x v="1"/>
  </r>
  <r>
    <x v="1"/>
    <x v="16"/>
    <x v="12"/>
    <x v="89"/>
    <x v="5"/>
    <x v="4"/>
    <n v="72"/>
    <x v="16"/>
    <x v="1"/>
  </r>
  <r>
    <x v="1"/>
    <x v="17"/>
    <x v="12"/>
    <x v="248"/>
    <x v="6"/>
    <x v="0"/>
    <n v="91"/>
    <x v="40"/>
    <x v="1"/>
  </r>
  <r>
    <x v="1"/>
    <x v="17"/>
    <x v="12"/>
    <x v="339"/>
    <x v="14"/>
    <x v="1"/>
    <n v="102"/>
    <x v="62"/>
    <x v="1"/>
  </r>
  <r>
    <x v="1"/>
    <x v="17"/>
    <x v="12"/>
    <x v="81"/>
    <x v="7"/>
    <x v="1"/>
    <n v="100"/>
    <x v="40"/>
    <x v="1"/>
  </r>
  <r>
    <x v="1"/>
    <x v="17"/>
    <x v="12"/>
    <x v="257"/>
    <x v="10"/>
    <x v="0"/>
    <n v="93"/>
    <x v="40"/>
    <x v="1"/>
  </r>
  <r>
    <x v="1"/>
    <x v="17"/>
    <x v="12"/>
    <x v="99"/>
    <x v="12"/>
    <x v="2"/>
    <n v="118"/>
    <x v="32"/>
    <x v="1"/>
  </r>
  <r>
    <x v="1"/>
    <x v="17"/>
    <x v="12"/>
    <x v="326"/>
    <x v="3"/>
    <x v="0"/>
    <n v="85"/>
    <x v="16"/>
    <x v="1"/>
  </r>
  <r>
    <x v="1"/>
    <x v="17"/>
    <x v="12"/>
    <x v="208"/>
    <x v="3"/>
    <x v="1"/>
    <n v="94"/>
    <x v="24"/>
    <x v="1"/>
  </r>
  <r>
    <x v="1"/>
    <x v="17"/>
    <x v="12"/>
    <x v="153"/>
    <x v="0"/>
    <x v="1"/>
    <n v="88"/>
    <x v="39"/>
    <x v="1"/>
  </r>
  <r>
    <x v="1"/>
    <x v="17"/>
    <x v="12"/>
    <x v="228"/>
    <x v="17"/>
    <x v="3"/>
    <n v="143"/>
    <x v="65"/>
    <x v="1"/>
  </r>
  <r>
    <x v="1"/>
    <x v="17"/>
    <x v="12"/>
    <x v="17"/>
    <x v="13"/>
    <x v="1"/>
    <n v="109"/>
    <x v="4"/>
    <x v="1"/>
  </r>
  <r>
    <x v="1"/>
    <x v="17"/>
    <x v="12"/>
    <x v="347"/>
    <x v="13"/>
    <x v="2"/>
    <n v="79"/>
    <x v="7"/>
    <x v="1"/>
  </r>
  <r>
    <x v="1"/>
    <x v="17"/>
    <x v="12"/>
    <x v="226"/>
    <x v="2"/>
    <x v="0"/>
    <n v="88"/>
    <x v="12"/>
    <x v="1"/>
  </r>
  <r>
    <x v="1"/>
    <x v="17"/>
    <x v="12"/>
    <x v="269"/>
    <x v="2"/>
    <x v="0"/>
    <n v="80"/>
    <x v="35"/>
    <x v="1"/>
  </r>
  <r>
    <x v="1"/>
    <x v="17"/>
    <x v="12"/>
    <x v="145"/>
    <x v="5"/>
    <x v="1"/>
    <n v="130"/>
    <x v="36"/>
    <x v="1"/>
  </r>
  <r>
    <x v="1"/>
    <x v="17"/>
    <x v="12"/>
    <x v="348"/>
    <x v="5"/>
    <x v="2"/>
    <n v="85"/>
    <x v="96"/>
    <x v="1"/>
  </r>
  <r>
    <x v="1"/>
    <x v="17"/>
    <x v="12"/>
    <x v="52"/>
    <x v="16"/>
    <x v="2"/>
    <n v="88"/>
    <x v="110"/>
    <x v="1"/>
  </r>
  <r>
    <x v="1"/>
    <x v="17"/>
    <x v="12"/>
    <x v="33"/>
    <x v="11"/>
    <x v="1"/>
    <n v="102"/>
    <x v="24"/>
    <x v="1"/>
  </r>
  <r>
    <x v="1"/>
    <x v="17"/>
    <x v="12"/>
    <x v="340"/>
    <x v="11"/>
    <x v="2"/>
    <n v="85"/>
    <x v="55"/>
    <x v="1"/>
  </r>
  <r>
    <x v="1"/>
    <x v="17"/>
    <x v="12"/>
    <x v="128"/>
    <x v="7"/>
    <x v="4"/>
    <n v="85"/>
    <x v="16"/>
    <x v="1"/>
  </r>
  <r>
    <x v="1"/>
    <x v="17"/>
    <x v="12"/>
    <x v="96"/>
    <x v="12"/>
    <x v="4"/>
    <n v="90"/>
    <x v="107"/>
    <x v="1"/>
  </r>
  <r>
    <x v="1"/>
    <x v="17"/>
    <x v="12"/>
    <x v="191"/>
    <x v="3"/>
    <x v="4"/>
    <n v="91"/>
    <x v="16"/>
    <x v="1"/>
  </r>
  <r>
    <x v="1"/>
    <x v="17"/>
    <x v="12"/>
    <x v="89"/>
    <x v="5"/>
    <x v="4"/>
    <n v="72"/>
    <x v="16"/>
    <x v="1"/>
  </r>
  <r>
    <x v="1"/>
    <x v="18"/>
    <x v="12"/>
    <x v="248"/>
    <x v="6"/>
    <x v="0"/>
    <n v="85"/>
    <x v="82"/>
    <x v="1"/>
  </r>
  <r>
    <x v="1"/>
    <x v="18"/>
    <x v="12"/>
    <x v="339"/>
    <x v="14"/>
    <x v="1"/>
    <n v="96"/>
    <x v="105"/>
    <x v="1"/>
  </r>
  <r>
    <x v="1"/>
    <x v="18"/>
    <x v="12"/>
    <x v="81"/>
    <x v="7"/>
    <x v="1"/>
    <n v="102"/>
    <x v="2"/>
    <x v="1"/>
  </r>
  <r>
    <x v="1"/>
    <x v="18"/>
    <x v="12"/>
    <x v="257"/>
    <x v="10"/>
    <x v="0"/>
    <n v="98"/>
    <x v="62"/>
    <x v="1"/>
  </r>
  <r>
    <x v="1"/>
    <x v="18"/>
    <x v="12"/>
    <x v="99"/>
    <x v="12"/>
    <x v="2"/>
    <n v="114"/>
    <x v="3"/>
    <x v="1"/>
  </r>
  <r>
    <x v="1"/>
    <x v="18"/>
    <x v="12"/>
    <x v="326"/>
    <x v="3"/>
    <x v="0"/>
    <n v="93"/>
    <x v="52"/>
    <x v="1"/>
  </r>
  <r>
    <x v="1"/>
    <x v="18"/>
    <x v="12"/>
    <x v="208"/>
    <x v="3"/>
    <x v="1"/>
    <n v="96"/>
    <x v="8"/>
    <x v="1"/>
  </r>
  <r>
    <x v="1"/>
    <x v="18"/>
    <x v="12"/>
    <x v="153"/>
    <x v="0"/>
    <x v="1"/>
    <n v="92"/>
    <x v="102"/>
    <x v="1"/>
  </r>
  <r>
    <x v="1"/>
    <x v="18"/>
    <x v="12"/>
    <x v="349"/>
    <x v="4"/>
    <x v="2"/>
    <n v="85"/>
    <x v="51"/>
    <x v="1"/>
  </r>
  <r>
    <x v="1"/>
    <x v="18"/>
    <x v="12"/>
    <x v="228"/>
    <x v="17"/>
    <x v="3"/>
    <n v="146"/>
    <x v="102"/>
    <x v="1"/>
  </r>
  <r>
    <x v="1"/>
    <x v="18"/>
    <x v="12"/>
    <x v="17"/>
    <x v="13"/>
    <x v="1"/>
    <n v="103"/>
    <x v="9"/>
    <x v="1"/>
  </r>
  <r>
    <x v="1"/>
    <x v="18"/>
    <x v="12"/>
    <x v="226"/>
    <x v="2"/>
    <x v="0"/>
    <n v="88"/>
    <x v="24"/>
    <x v="1"/>
  </r>
  <r>
    <x v="1"/>
    <x v="18"/>
    <x v="12"/>
    <x v="269"/>
    <x v="2"/>
    <x v="0"/>
    <n v="85"/>
    <x v="64"/>
    <x v="1"/>
  </r>
  <r>
    <x v="1"/>
    <x v="18"/>
    <x v="12"/>
    <x v="145"/>
    <x v="5"/>
    <x v="1"/>
    <n v="129"/>
    <x v="55"/>
    <x v="1"/>
  </r>
  <r>
    <x v="1"/>
    <x v="18"/>
    <x v="12"/>
    <x v="348"/>
    <x v="5"/>
    <x v="2"/>
    <n v="88"/>
    <x v="21"/>
    <x v="1"/>
  </r>
  <r>
    <x v="1"/>
    <x v="18"/>
    <x v="12"/>
    <x v="52"/>
    <x v="16"/>
    <x v="2"/>
    <n v="79"/>
    <x v="108"/>
    <x v="1"/>
  </r>
  <r>
    <x v="1"/>
    <x v="18"/>
    <x v="12"/>
    <x v="33"/>
    <x v="11"/>
    <x v="1"/>
    <n v="99"/>
    <x v="54"/>
    <x v="1"/>
  </r>
  <r>
    <x v="1"/>
    <x v="18"/>
    <x v="12"/>
    <x v="340"/>
    <x v="11"/>
    <x v="2"/>
    <n v="79"/>
    <x v="7"/>
    <x v="1"/>
  </r>
  <r>
    <x v="1"/>
    <x v="18"/>
    <x v="12"/>
    <x v="128"/>
    <x v="7"/>
    <x v="4"/>
    <n v="85"/>
    <x v="16"/>
    <x v="1"/>
  </r>
  <r>
    <x v="1"/>
    <x v="18"/>
    <x v="12"/>
    <x v="96"/>
    <x v="12"/>
    <x v="4"/>
    <n v="103"/>
    <x v="60"/>
    <x v="1"/>
  </r>
  <r>
    <x v="1"/>
    <x v="18"/>
    <x v="12"/>
    <x v="191"/>
    <x v="3"/>
    <x v="4"/>
    <n v="91"/>
    <x v="16"/>
    <x v="1"/>
  </r>
  <r>
    <x v="1"/>
    <x v="18"/>
    <x v="12"/>
    <x v="89"/>
    <x v="5"/>
    <x v="4"/>
    <n v="72"/>
    <x v="16"/>
    <x v="1"/>
  </r>
  <r>
    <x v="1"/>
    <x v="19"/>
    <x v="12"/>
    <x v="248"/>
    <x v="6"/>
    <x v="0"/>
    <n v="88"/>
    <x v="25"/>
    <x v="1"/>
  </r>
  <r>
    <x v="1"/>
    <x v="19"/>
    <x v="12"/>
    <x v="339"/>
    <x v="14"/>
    <x v="1"/>
    <n v="99"/>
    <x v="53"/>
    <x v="1"/>
  </r>
  <r>
    <x v="1"/>
    <x v="19"/>
    <x v="12"/>
    <x v="81"/>
    <x v="7"/>
    <x v="1"/>
    <n v="96"/>
    <x v="42"/>
    <x v="1"/>
  </r>
  <r>
    <x v="1"/>
    <x v="19"/>
    <x v="12"/>
    <x v="257"/>
    <x v="10"/>
    <x v="0"/>
    <n v="88"/>
    <x v="54"/>
    <x v="1"/>
  </r>
  <r>
    <x v="1"/>
    <x v="19"/>
    <x v="12"/>
    <x v="99"/>
    <x v="12"/>
    <x v="2"/>
    <n v="107"/>
    <x v="96"/>
    <x v="1"/>
  </r>
  <r>
    <x v="1"/>
    <x v="19"/>
    <x v="12"/>
    <x v="96"/>
    <x v="12"/>
    <x v="1"/>
    <n v="103"/>
    <x v="1"/>
    <x v="1"/>
  </r>
  <r>
    <x v="1"/>
    <x v="19"/>
    <x v="12"/>
    <x v="208"/>
    <x v="3"/>
    <x v="1"/>
    <n v="93"/>
    <x v="64"/>
    <x v="1"/>
  </r>
  <r>
    <x v="1"/>
    <x v="19"/>
    <x v="12"/>
    <x v="326"/>
    <x v="3"/>
    <x v="0"/>
    <n v="87"/>
    <x v="86"/>
    <x v="1"/>
  </r>
  <r>
    <x v="1"/>
    <x v="19"/>
    <x v="12"/>
    <x v="153"/>
    <x v="0"/>
    <x v="1"/>
    <n v="88"/>
    <x v="54"/>
    <x v="1"/>
  </r>
  <r>
    <x v="1"/>
    <x v="19"/>
    <x v="12"/>
    <x v="349"/>
    <x v="4"/>
    <x v="2"/>
    <n v="92"/>
    <x v="35"/>
    <x v="1"/>
  </r>
  <r>
    <x v="1"/>
    <x v="19"/>
    <x v="12"/>
    <x v="228"/>
    <x v="17"/>
    <x v="3"/>
    <n v="129"/>
    <x v="6"/>
    <x v="1"/>
  </r>
  <r>
    <x v="1"/>
    <x v="19"/>
    <x v="12"/>
    <x v="17"/>
    <x v="13"/>
    <x v="1"/>
    <n v="100"/>
    <x v="38"/>
    <x v="1"/>
  </r>
  <r>
    <x v="1"/>
    <x v="19"/>
    <x v="12"/>
    <x v="226"/>
    <x v="2"/>
    <x v="0"/>
    <n v="96"/>
    <x v="94"/>
    <x v="1"/>
  </r>
  <r>
    <x v="1"/>
    <x v="19"/>
    <x v="12"/>
    <x v="145"/>
    <x v="5"/>
    <x v="1"/>
    <n v="140"/>
    <x v="163"/>
    <x v="1"/>
  </r>
  <r>
    <x v="1"/>
    <x v="19"/>
    <x v="12"/>
    <x v="348"/>
    <x v="5"/>
    <x v="2"/>
    <n v="91"/>
    <x v="1"/>
    <x v="1"/>
  </r>
  <r>
    <x v="1"/>
    <x v="19"/>
    <x v="12"/>
    <x v="89"/>
    <x v="5"/>
    <x v="0"/>
    <n v="76"/>
    <x v="19"/>
    <x v="1"/>
  </r>
  <r>
    <x v="1"/>
    <x v="19"/>
    <x v="12"/>
    <x v="52"/>
    <x v="16"/>
    <x v="2"/>
    <n v="71"/>
    <x v="79"/>
    <x v="1"/>
  </r>
  <r>
    <x v="1"/>
    <x v="19"/>
    <x v="12"/>
    <x v="340"/>
    <x v="11"/>
    <x v="2"/>
    <n v="73"/>
    <x v="63"/>
    <x v="1"/>
  </r>
  <r>
    <x v="1"/>
    <x v="19"/>
    <x v="12"/>
    <x v="128"/>
    <x v="7"/>
    <x v="4"/>
    <n v="85"/>
    <x v="16"/>
    <x v="1"/>
  </r>
  <r>
    <x v="1"/>
    <x v="19"/>
    <x v="12"/>
    <x v="191"/>
    <x v="3"/>
    <x v="4"/>
    <n v="91"/>
    <x v="16"/>
    <x v="1"/>
  </r>
  <r>
    <x v="1"/>
    <x v="19"/>
    <x v="12"/>
    <x v="269"/>
    <x v="2"/>
    <x v="4"/>
    <n v="89"/>
    <x v="72"/>
    <x v="1"/>
  </r>
  <r>
    <x v="1"/>
    <x v="19"/>
    <x v="12"/>
    <x v="33"/>
    <x v="11"/>
    <x v="4"/>
    <n v="102"/>
    <x v="18"/>
    <x v="1"/>
  </r>
  <r>
    <x v="1"/>
    <x v="20"/>
    <x v="12"/>
    <x v="248"/>
    <x v="6"/>
    <x v="0"/>
    <n v="86"/>
    <x v="47"/>
    <x v="1"/>
  </r>
  <r>
    <x v="1"/>
    <x v="20"/>
    <x v="12"/>
    <x v="339"/>
    <x v="14"/>
    <x v="1"/>
    <n v="98"/>
    <x v="30"/>
    <x v="1"/>
  </r>
  <r>
    <x v="1"/>
    <x v="20"/>
    <x v="12"/>
    <x v="81"/>
    <x v="7"/>
    <x v="1"/>
    <n v="85"/>
    <x v="79"/>
    <x v="1"/>
  </r>
  <r>
    <x v="1"/>
    <x v="20"/>
    <x v="12"/>
    <x v="257"/>
    <x v="10"/>
    <x v="0"/>
    <n v="111"/>
    <x v="181"/>
    <x v="1"/>
  </r>
  <r>
    <x v="1"/>
    <x v="20"/>
    <x v="12"/>
    <x v="99"/>
    <x v="12"/>
    <x v="2"/>
    <n v="107"/>
    <x v="42"/>
    <x v="1"/>
  </r>
  <r>
    <x v="1"/>
    <x v="20"/>
    <x v="12"/>
    <x v="96"/>
    <x v="12"/>
    <x v="1"/>
    <n v="97"/>
    <x v="50"/>
    <x v="1"/>
  </r>
  <r>
    <x v="1"/>
    <x v="20"/>
    <x v="12"/>
    <x v="208"/>
    <x v="3"/>
    <x v="1"/>
    <n v="93"/>
    <x v="69"/>
    <x v="1"/>
  </r>
  <r>
    <x v="1"/>
    <x v="20"/>
    <x v="12"/>
    <x v="326"/>
    <x v="3"/>
    <x v="0"/>
    <n v="92"/>
    <x v="48"/>
    <x v="1"/>
  </r>
  <r>
    <x v="1"/>
    <x v="20"/>
    <x v="12"/>
    <x v="153"/>
    <x v="0"/>
    <x v="1"/>
    <n v="87"/>
    <x v="47"/>
    <x v="1"/>
  </r>
  <r>
    <x v="1"/>
    <x v="20"/>
    <x v="12"/>
    <x v="349"/>
    <x v="4"/>
    <x v="2"/>
    <n v="88"/>
    <x v="55"/>
    <x v="1"/>
  </r>
  <r>
    <x v="1"/>
    <x v="20"/>
    <x v="12"/>
    <x v="228"/>
    <x v="17"/>
    <x v="3"/>
    <n v="127"/>
    <x v="8"/>
    <x v="1"/>
  </r>
  <r>
    <x v="1"/>
    <x v="20"/>
    <x v="12"/>
    <x v="226"/>
    <x v="2"/>
    <x v="2"/>
    <n v="96"/>
    <x v="8"/>
    <x v="1"/>
  </r>
  <r>
    <x v="1"/>
    <x v="20"/>
    <x v="12"/>
    <x v="269"/>
    <x v="2"/>
    <x v="0"/>
    <n v="78"/>
    <x v="96"/>
    <x v="1"/>
  </r>
  <r>
    <x v="1"/>
    <x v="20"/>
    <x v="12"/>
    <x v="145"/>
    <x v="5"/>
    <x v="1"/>
    <n v="134"/>
    <x v="102"/>
    <x v="1"/>
  </r>
  <r>
    <x v="1"/>
    <x v="20"/>
    <x v="12"/>
    <x v="348"/>
    <x v="5"/>
    <x v="2"/>
    <n v="91"/>
    <x v="30"/>
    <x v="1"/>
  </r>
  <r>
    <x v="1"/>
    <x v="20"/>
    <x v="12"/>
    <x v="89"/>
    <x v="5"/>
    <x v="0"/>
    <n v="79"/>
    <x v="7"/>
    <x v="1"/>
  </r>
  <r>
    <x v="1"/>
    <x v="20"/>
    <x v="12"/>
    <x v="33"/>
    <x v="11"/>
    <x v="1"/>
    <n v="110"/>
    <x v="81"/>
    <x v="1"/>
  </r>
  <r>
    <x v="1"/>
    <x v="20"/>
    <x v="12"/>
    <x v="340"/>
    <x v="11"/>
    <x v="2"/>
    <n v="64"/>
    <x v="74"/>
    <x v="1"/>
  </r>
  <r>
    <x v="1"/>
    <x v="20"/>
    <x v="12"/>
    <x v="128"/>
    <x v="7"/>
    <x v="4"/>
    <n v="85"/>
    <x v="16"/>
    <x v="1"/>
  </r>
  <r>
    <x v="1"/>
    <x v="20"/>
    <x v="12"/>
    <x v="191"/>
    <x v="3"/>
    <x v="4"/>
    <n v="86"/>
    <x v="39"/>
    <x v="1"/>
  </r>
  <r>
    <x v="1"/>
    <x v="20"/>
    <x v="12"/>
    <x v="17"/>
    <x v="13"/>
    <x v="4"/>
    <n v="100"/>
    <x v="16"/>
    <x v="1"/>
  </r>
  <r>
    <x v="1"/>
    <x v="20"/>
    <x v="12"/>
    <x v="52"/>
    <x v="16"/>
    <x v="4"/>
    <n v="59"/>
    <x v="17"/>
    <x v="1"/>
  </r>
  <r>
    <x v="1"/>
    <x v="21"/>
    <x v="12"/>
    <x v="248"/>
    <x v="6"/>
    <x v="0"/>
    <n v="96"/>
    <x v="42"/>
    <x v="1"/>
  </r>
  <r>
    <x v="1"/>
    <x v="21"/>
    <x v="12"/>
    <x v="339"/>
    <x v="14"/>
    <x v="1"/>
    <n v="107"/>
    <x v="161"/>
    <x v="1"/>
  </r>
  <r>
    <x v="1"/>
    <x v="21"/>
    <x v="12"/>
    <x v="81"/>
    <x v="7"/>
    <x v="1"/>
    <n v="79"/>
    <x v="71"/>
    <x v="1"/>
  </r>
  <r>
    <x v="1"/>
    <x v="21"/>
    <x v="12"/>
    <x v="257"/>
    <x v="10"/>
    <x v="0"/>
    <n v="112"/>
    <x v="42"/>
    <x v="1"/>
  </r>
  <r>
    <x v="1"/>
    <x v="21"/>
    <x v="12"/>
    <x v="99"/>
    <x v="12"/>
    <x v="2"/>
    <n v="104"/>
    <x v="65"/>
    <x v="1"/>
  </r>
  <r>
    <x v="1"/>
    <x v="21"/>
    <x v="12"/>
    <x v="96"/>
    <x v="12"/>
    <x v="1"/>
    <n v="104"/>
    <x v="33"/>
    <x v="1"/>
  </r>
  <r>
    <x v="1"/>
    <x v="21"/>
    <x v="12"/>
    <x v="208"/>
    <x v="3"/>
    <x v="1"/>
    <n v="98"/>
    <x v="56"/>
    <x v="1"/>
  </r>
  <r>
    <x v="1"/>
    <x v="21"/>
    <x v="12"/>
    <x v="326"/>
    <x v="3"/>
    <x v="0"/>
    <n v="90"/>
    <x v="47"/>
    <x v="1"/>
  </r>
  <r>
    <x v="1"/>
    <x v="21"/>
    <x v="12"/>
    <x v="153"/>
    <x v="0"/>
    <x v="1"/>
    <n v="82"/>
    <x v="110"/>
    <x v="1"/>
  </r>
  <r>
    <x v="1"/>
    <x v="21"/>
    <x v="12"/>
    <x v="349"/>
    <x v="4"/>
    <x v="2"/>
    <n v="82"/>
    <x v="77"/>
    <x v="1"/>
  </r>
  <r>
    <x v="1"/>
    <x v="21"/>
    <x v="12"/>
    <x v="228"/>
    <x v="17"/>
    <x v="3"/>
    <n v="125"/>
    <x v="107"/>
    <x v="1"/>
  </r>
  <r>
    <x v="1"/>
    <x v="21"/>
    <x v="12"/>
    <x v="226"/>
    <x v="2"/>
    <x v="2"/>
    <n v="98"/>
    <x v="42"/>
    <x v="1"/>
  </r>
  <r>
    <x v="1"/>
    <x v="21"/>
    <x v="12"/>
    <x v="145"/>
    <x v="5"/>
    <x v="1"/>
    <n v="136"/>
    <x v="19"/>
    <x v="1"/>
  </r>
  <r>
    <x v="1"/>
    <x v="21"/>
    <x v="12"/>
    <x v="89"/>
    <x v="5"/>
    <x v="0"/>
    <n v="76"/>
    <x v="13"/>
    <x v="1"/>
  </r>
  <r>
    <x v="1"/>
    <x v="21"/>
    <x v="12"/>
    <x v="176"/>
    <x v="5"/>
    <x v="0"/>
    <n v="92"/>
    <x v="11"/>
    <x v="1"/>
  </r>
  <r>
    <x v="1"/>
    <x v="21"/>
    <x v="12"/>
    <x v="52"/>
    <x v="16"/>
    <x v="2"/>
    <n v="61"/>
    <x v="94"/>
    <x v="1"/>
  </r>
  <r>
    <x v="1"/>
    <x v="21"/>
    <x v="12"/>
    <x v="33"/>
    <x v="11"/>
    <x v="1"/>
    <n v="105"/>
    <x v="37"/>
    <x v="1"/>
  </r>
  <r>
    <x v="1"/>
    <x v="21"/>
    <x v="12"/>
    <x v="346"/>
    <x v="11"/>
    <x v="2"/>
    <n v="73"/>
    <x v="64"/>
    <x v="1"/>
  </r>
  <r>
    <x v="1"/>
    <x v="21"/>
    <x v="12"/>
    <x v="191"/>
    <x v="3"/>
    <x v="4"/>
    <n v="86"/>
    <x v="16"/>
    <x v="1"/>
  </r>
  <r>
    <x v="1"/>
    <x v="21"/>
    <x v="12"/>
    <x v="39"/>
    <x v="2"/>
    <x v="4"/>
    <n v="84"/>
    <x v="18"/>
    <x v="1"/>
  </r>
  <r>
    <x v="1"/>
    <x v="21"/>
    <x v="12"/>
    <x v="269"/>
    <x v="2"/>
    <x v="4"/>
    <n v="78"/>
    <x v="86"/>
    <x v="1"/>
  </r>
  <r>
    <x v="1"/>
    <x v="21"/>
    <x v="12"/>
    <x v="348"/>
    <x v="5"/>
    <x v="4"/>
    <n v="83"/>
    <x v="23"/>
    <x v="1"/>
  </r>
  <r>
    <x v="1"/>
    <x v="0"/>
    <x v="13"/>
    <x v="141"/>
    <x v="8"/>
    <x v="0"/>
    <n v="79"/>
    <x v="1"/>
    <x v="4"/>
  </r>
  <r>
    <x v="1"/>
    <x v="0"/>
    <x v="13"/>
    <x v="350"/>
    <x v="6"/>
    <x v="1"/>
    <n v="63"/>
    <x v="29"/>
    <x v="4"/>
  </r>
  <r>
    <x v="1"/>
    <x v="0"/>
    <x v="13"/>
    <x v="247"/>
    <x v="1"/>
    <x v="1"/>
    <n v="59"/>
    <x v="142"/>
    <x v="4"/>
  </r>
  <r>
    <x v="1"/>
    <x v="0"/>
    <x v="13"/>
    <x v="220"/>
    <x v="15"/>
    <x v="2"/>
    <n v="75"/>
    <x v="28"/>
    <x v="4"/>
  </r>
  <r>
    <x v="1"/>
    <x v="0"/>
    <x v="13"/>
    <x v="113"/>
    <x v="15"/>
    <x v="1"/>
    <n v="105"/>
    <x v="30"/>
    <x v="4"/>
  </r>
  <r>
    <x v="1"/>
    <x v="0"/>
    <x v="13"/>
    <x v="215"/>
    <x v="9"/>
    <x v="0"/>
    <n v="91"/>
    <x v="52"/>
    <x v="4"/>
  </r>
  <r>
    <x v="1"/>
    <x v="0"/>
    <x v="13"/>
    <x v="82"/>
    <x v="9"/>
    <x v="1"/>
    <n v="104"/>
    <x v="7"/>
    <x v="4"/>
  </r>
  <r>
    <x v="1"/>
    <x v="0"/>
    <x v="13"/>
    <x v="168"/>
    <x v="12"/>
    <x v="1"/>
    <n v="101"/>
    <x v="24"/>
    <x v="4"/>
  </r>
  <r>
    <x v="1"/>
    <x v="0"/>
    <x v="13"/>
    <x v="172"/>
    <x v="0"/>
    <x v="3"/>
    <n v="77"/>
    <x v="43"/>
    <x v="4"/>
  </r>
  <r>
    <x v="1"/>
    <x v="0"/>
    <x v="13"/>
    <x v="216"/>
    <x v="4"/>
    <x v="2"/>
    <n v="74"/>
    <x v="83"/>
    <x v="4"/>
  </r>
  <r>
    <x v="1"/>
    <x v="0"/>
    <x v="13"/>
    <x v="255"/>
    <x v="4"/>
    <x v="1"/>
    <n v="99"/>
    <x v="59"/>
    <x v="4"/>
  </r>
  <r>
    <x v="1"/>
    <x v="0"/>
    <x v="13"/>
    <x v="245"/>
    <x v="4"/>
    <x v="0"/>
    <n v="97"/>
    <x v="62"/>
    <x v="4"/>
  </r>
  <r>
    <x v="1"/>
    <x v="0"/>
    <x v="13"/>
    <x v="58"/>
    <x v="17"/>
    <x v="2"/>
    <n v="72"/>
    <x v="135"/>
    <x v="4"/>
  </r>
  <r>
    <x v="1"/>
    <x v="0"/>
    <x v="13"/>
    <x v="222"/>
    <x v="17"/>
    <x v="0"/>
    <n v="93"/>
    <x v="85"/>
    <x v="4"/>
  </r>
  <r>
    <x v="1"/>
    <x v="0"/>
    <x v="13"/>
    <x v="238"/>
    <x v="13"/>
    <x v="2"/>
    <n v="88"/>
    <x v="102"/>
    <x v="4"/>
  </r>
  <r>
    <x v="1"/>
    <x v="0"/>
    <x v="13"/>
    <x v="37"/>
    <x v="2"/>
    <x v="2"/>
    <n v="76"/>
    <x v="91"/>
    <x v="4"/>
  </r>
  <r>
    <x v="1"/>
    <x v="0"/>
    <x v="13"/>
    <x v="269"/>
    <x v="2"/>
    <x v="0"/>
    <n v="75"/>
    <x v="4"/>
    <x v="4"/>
  </r>
  <r>
    <x v="1"/>
    <x v="0"/>
    <x v="13"/>
    <x v="7"/>
    <x v="5"/>
    <x v="1"/>
    <n v="105"/>
    <x v="76"/>
    <x v="4"/>
  </r>
  <r>
    <x v="1"/>
    <x v="0"/>
    <x v="13"/>
    <x v="124"/>
    <x v="10"/>
    <x v="4"/>
    <n v="84"/>
    <x v="16"/>
    <x v="4"/>
  </r>
  <r>
    <x v="1"/>
    <x v="0"/>
    <x v="13"/>
    <x v="12"/>
    <x v="9"/>
    <x v="4"/>
    <n v="97"/>
    <x v="2"/>
    <x v="4"/>
  </r>
  <r>
    <x v="1"/>
    <x v="0"/>
    <x v="13"/>
    <x v="351"/>
    <x v="0"/>
    <x v="4"/>
    <n v="67"/>
    <x v="74"/>
    <x v="4"/>
  </r>
  <r>
    <x v="1"/>
    <x v="0"/>
    <x v="13"/>
    <x v="192"/>
    <x v="11"/>
    <x v="4"/>
    <n v="95"/>
    <x v="16"/>
    <x v="4"/>
  </r>
  <r>
    <x v="1"/>
    <x v="1"/>
    <x v="13"/>
    <x v="141"/>
    <x v="8"/>
    <x v="0"/>
    <n v="85"/>
    <x v="32"/>
    <x v="4"/>
  </r>
  <r>
    <x v="1"/>
    <x v="1"/>
    <x v="13"/>
    <x v="194"/>
    <x v="1"/>
    <x v="1"/>
    <n v="102"/>
    <x v="60"/>
    <x v="4"/>
  </r>
  <r>
    <x v="1"/>
    <x v="1"/>
    <x v="13"/>
    <x v="113"/>
    <x v="15"/>
    <x v="1"/>
    <n v="99"/>
    <x v="17"/>
    <x v="4"/>
  </r>
  <r>
    <x v="1"/>
    <x v="1"/>
    <x v="13"/>
    <x v="12"/>
    <x v="9"/>
    <x v="3"/>
    <n v="87"/>
    <x v="46"/>
    <x v="4"/>
  </r>
  <r>
    <x v="1"/>
    <x v="1"/>
    <x v="13"/>
    <x v="215"/>
    <x v="9"/>
    <x v="0"/>
    <n v="97"/>
    <x v="48"/>
    <x v="4"/>
  </r>
  <r>
    <x v="1"/>
    <x v="1"/>
    <x v="13"/>
    <x v="82"/>
    <x v="9"/>
    <x v="1"/>
    <n v="106"/>
    <x v="20"/>
    <x v="4"/>
  </r>
  <r>
    <x v="1"/>
    <x v="1"/>
    <x v="13"/>
    <x v="168"/>
    <x v="12"/>
    <x v="1"/>
    <n v="107"/>
    <x v="119"/>
    <x v="4"/>
  </r>
  <r>
    <x v="1"/>
    <x v="1"/>
    <x v="13"/>
    <x v="249"/>
    <x v="0"/>
    <x v="1"/>
    <n v="105"/>
    <x v="155"/>
    <x v="4"/>
  </r>
  <r>
    <x v="1"/>
    <x v="1"/>
    <x v="13"/>
    <x v="245"/>
    <x v="4"/>
    <x v="0"/>
    <n v="99"/>
    <x v="72"/>
    <x v="4"/>
  </r>
  <r>
    <x v="1"/>
    <x v="1"/>
    <x v="13"/>
    <x v="216"/>
    <x v="4"/>
    <x v="2"/>
    <n v="67"/>
    <x v="70"/>
    <x v="4"/>
  </r>
  <r>
    <x v="1"/>
    <x v="1"/>
    <x v="13"/>
    <x v="255"/>
    <x v="4"/>
    <x v="1"/>
    <n v="100"/>
    <x v="62"/>
    <x v="4"/>
  </r>
  <r>
    <x v="1"/>
    <x v="1"/>
    <x v="13"/>
    <x v="352"/>
    <x v="17"/>
    <x v="2"/>
    <n v="80"/>
    <x v="61"/>
    <x v="4"/>
  </r>
  <r>
    <x v="1"/>
    <x v="1"/>
    <x v="13"/>
    <x v="222"/>
    <x v="17"/>
    <x v="0"/>
    <n v="94"/>
    <x v="69"/>
    <x v="4"/>
  </r>
  <r>
    <x v="1"/>
    <x v="1"/>
    <x v="13"/>
    <x v="238"/>
    <x v="13"/>
    <x v="2"/>
    <n v="88"/>
    <x v="3"/>
    <x v="4"/>
  </r>
  <r>
    <x v="1"/>
    <x v="1"/>
    <x v="13"/>
    <x v="37"/>
    <x v="2"/>
    <x v="2"/>
    <n v="72"/>
    <x v="13"/>
    <x v="4"/>
  </r>
  <r>
    <x v="1"/>
    <x v="1"/>
    <x v="13"/>
    <x v="269"/>
    <x v="2"/>
    <x v="0"/>
    <n v="76"/>
    <x v="69"/>
    <x v="4"/>
  </r>
  <r>
    <x v="1"/>
    <x v="1"/>
    <x v="13"/>
    <x v="7"/>
    <x v="5"/>
    <x v="1"/>
    <n v="102"/>
    <x v="102"/>
    <x v="4"/>
  </r>
  <r>
    <x v="1"/>
    <x v="1"/>
    <x v="13"/>
    <x v="116"/>
    <x v="16"/>
    <x v="2"/>
    <n v="87"/>
    <x v="30"/>
    <x v="4"/>
  </r>
  <r>
    <x v="1"/>
    <x v="1"/>
    <x v="13"/>
    <x v="124"/>
    <x v="10"/>
    <x v="4"/>
    <n v="88"/>
    <x v="16"/>
    <x v="4"/>
  </r>
  <r>
    <x v="1"/>
    <x v="1"/>
    <x v="13"/>
    <x v="220"/>
    <x v="15"/>
    <x v="4"/>
    <n v="74"/>
    <x v="7"/>
    <x v="4"/>
  </r>
  <r>
    <x v="1"/>
    <x v="1"/>
    <x v="13"/>
    <x v="172"/>
    <x v="0"/>
    <x v="4"/>
    <n v="84"/>
    <x v="26"/>
    <x v="4"/>
  </r>
  <r>
    <x v="1"/>
    <x v="1"/>
    <x v="13"/>
    <x v="192"/>
    <x v="11"/>
    <x v="4"/>
    <n v="102"/>
    <x v="16"/>
    <x v="4"/>
  </r>
  <r>
    <x v="1"/>
    <x v="2"/>
    <x v="13"/>
    <x v="141"/>
    <x v="8"/>
    <x v="0"/>
    <n v="86"/>
    <x v="33"/>
    <x v="4"/>
  </r>
  <r>
    <x v="1"/>
    <x v="2"/>
    <x v="13"/>
    <x v="194"/>
    <x v="1"/>
    <x v="1"/>
    <n v="116"/>
    <x v="101"/>
    <x v="4"/>
  </r>
  <r>
    <x v="1"/>
    <x v="2"/>
    <x v="13"/>
    <x v="220"/>
    <x v="15"/>
    <x v="2"/>
    <n v="73"/>
    <x v="96"/>
    <x v="4"/>
  </r>
  <r>
    <x v="1"/>
    <x v="2"/>
    <x v="13"/>
    <x v="113"/>
    <x v="15"/>
    <x v="1"/>
    <n v="94"/>
    <x v="52"/>
    <x v="4"/>
  </r>
  <r>
    <x v="1"/>
    <x v="2"/>
    <x v="13"/>
    <x v="215"/>
    <x v="9"/>
    <x v="0"/>
    <n v="107"/>
    <x v="27"/>
    <x v="4"/>
  </r>
  <r>
    <x v="1"/>
    <x v="2"/>
    <x v="13"/>
    <x v="82"/>
    <x v="9"/>
    <x v="1"/>
    <n v="117"/>
    <x v="151"/>
    <x v="4"/>
  </r>
  <r>
    <x v="1"/>
    <x v="2"/>
    <x v="13"/>
    <x v="168"/>
    <x v="12"/>
    <x v="1"/>
    <n v="101"/>
    <x v="21"/>
    <x v="4"/>
  </r>
  <r>
    <x v="1"/>
    <x v="2"/>
    <x v="13"/>
    <x v="172"/>
    <x v="0"/>
    <x v="3"/>
    <n v="83"/>
    <x v="43"/>
    <x v="4"/>
  </r>
  <r>
    <x v="1"/>
    <x v="2"/>
    <x v="13"/>
    <x v="245"/>
    <x v="4"/>
    <x v="0"/>
    <n v="100"/>
    <x v="2"/>
    <x v="4"/>
  </r>
  <r>
    <x v="1"/>
    <x v="2"/>
    <x v="13"/>
    <x v="255"/>
    <x v="4"/>
    <x v="1"/>
    <n v="97"/>
    <x v="52"/>
    <x v="4"/>
  </r>
  <r>
    <x v="1"/>
    <x v="2"/>
    <x v="13"/>
    <x v="222"/>
    <x v="17"/>
    <x v="0"/>
    <n v="89"/>
    <x v="13"/>
    <x v="4"/>
  </r>
  <r>
    <x v="1"/>
    <x v="2"/>
    <x v="13"/>
    <x v="238"/>
    <x v="13"/>
    <x v="2"/>
    <n v="82"/>
    <x v="61"/>
    <x v="4"/>
  </r>
  <r>
    <x v="1"/>
    <x v="2"/>
    <x v="13"/>
    <x v="37"/>
    <x v="2"/>
    <x v="2"/>
    <n v="68"/>
    <x v="13"/>
    <x v="4"/>
  </r>
  <r>
    <x v="1"/>
    <x v="2"/>
    <x v="13"/>
    <x v="269"/>
    <x v="2"/>
    <x v="0"/>
    <n v="81"/>
    <x v="10"/>
    <x v="4"/>
  </r>
  <r>
    <x v="1"/>
    <x v="2"/>
    <x v="13"/>
    <x v="7"/>
    <x v="5"/>
    <x v="1"/>
    <n v="93"/>
    <x v="86"/>
    <x v="4"/>
  </r>
  <r>
    <x v="1"/>
    <x v="2"/>
    <x v="13"/>
    <x v="307"/>
    <x v="5"/>
    <x v="2"/>
    <n v="62"/>
    <x v="17"/>
    <x v="4"/>
  </r>
  <r>
    <x v="1"/>
    <x v="2"/>
    <x v="13"/>
    <x v="116"/>
    <x v="16"/>
    <x v="2"/>
    <n v="87"/>
    <x v="6"/>
    <x v="4"/>
  </r>
  <r>
    <x v="1"/>
    <x v="2"/>
    <x v="13"/>
    <x v="192"/>
    <x v="11"/>
    <x v="1"/>
    <n v="104"/>
    <x v="35"/>
    <x v="4"/>
  </r>
  <r>
    <x v="1"/>
    <x v="2"/>
    <x v="13"/>
    <x v="124"/>
    <x v="10"/>
    <x v="4"/>
    <n v="97"/>
    <x v="16"/>
    <x v="4"/>
  </r>
  <r>
    <x v="1"/>
    <x v="2"/>
    <x v="13"/>
    <x v="216"/>
    <x v="4"/>
    <x v="4"/>
    <n v="74"/>
    <x v="62"/>
    <x v="4"/>
  </r>
  <r>
    <x v="1"/>
    <x v="2"/>
    <x v="13"/>
    <x v="58"/>
    <x v="17"/>
    <x v="4"/>
    <n v="79"/>
    <x v="16"/>
    <x v="4"/>
  </r>
  <r>
    <x v="1"/>
    <x v="2"/>
    <x v="13"/>
    <x v="142"/>
    <x v="5"/>
    <x v="4"/>
    <n v="74"/>
    <x v="83"/>
    <x v="4"/>
  </r>
  <r>
    <x v="1"/>
    <x v="3"/>
    <x v="13"/>
    <x v="141"/>
    <x v="8"/>
    <x v="0"/>
    <n v="87"/>
    <x v="102"/>
    <x v="4"/>
  </r>
  <r>
    <x v="1"/>
    <x v="3"/>
    <x v="13"/>
    <x v="244"/>
    <x v="6"/>
    <x v="2"/>
    <n v="70"/>
    <x v="77"/>
    <x v="4"/>
  </r>
  <r>
    <x v="1"/>
    <x v="3"/>
    <x v="13"/>
    <x v="124"/>
    <x v="10"/>
    <x v="1"/>
    <n v="97"/>
    <x v="33"/>
    <x v="4"/>
  </r>
  <r>
    <x v="1"/>
    <x v="3"/>
    <x v="13"/>
    <x v="57"/>
    <x v="10"/>
    <x v="2"/>
    <n v="83"/>
    <x v="52"/>
    <x v="4"/>
  </r>
  <r>
    <x v="1"/>
    <x v="3"/>
    <x v="13"/>
    <x v="194"/>
    <x v="1"/>
    <x v="1"/>
    <n v="113"/>
    <x v="30"/>
    <x v="4"/>
  </r>
  <r>
    <x v="1"/>
    <x v="3"/>
    <x v="13"/>
    <x v="12"/>
    <x v="9"/>
    <x v="3"/>
    <n v="99"/>
    <x v="68"/>
    <x v="4"/>
  </r>
  <r>
    <x v="1"/>
    <x v="3"/>
    <x v="13"/>
    <x v="215"/>
    <x v="9"/>
    <x v="0"/>
    <n v="103"/>
    <x v="6"/>
    <x v="4"/>
  </r>
  <r>
    <x v="1"/>
    <x v="3"/>
    <x v="13"/>
    <x v="82"/>
    <x v="9"/>
    <x v="1"/>
    <n v="115"/>
    <x v="35"/>
    <x v="4"/>
  </r>
  <r>
    <x v="1"/>
    <x v="3"/>
    <x v="13"/>
    <x v="168"/>
    <x v="12"/>
    <x v="1"/>
    <n v="91"/>
    <x v="13"/>
    <x v="4"/>
  </r>
  <r>
    <x v="1"/>
    <x v="3"/>
    <x v="13"/>
    <x v="245"/>
    <x v="4"/>
    <x v="0"/>
    <n v="105"/>
    <x v="20"/>
    <x v="4"/>
  </r>
  <r>
    <x v="1"/>
    <x v="3"/>
    <x v="13"/>
    <x v="255"/>
    <x v="4"/>
    <x v="1"/>
    <n v="96"/>
    <x v="85"/>
    <x v="4"/>
  </r>
  <r>
    <x v="1"/>
    <x v="3"/>
    <x v="13"/>
    <x v="216"/>
    <x v="4"/>
    <x v="2"/>
    <n v="76"/>
    <x v="42"/>
    <x v="4"/>
  </r>
  <r>
    <x v="1"/>
    <x v="3"/>
    <x v="13"/>
    <x v="222"/>
    <x v="17"/>
    <x v="0"/>
    <n v="88"/>
    <x v="6"/>
    <x v="4"/>
  </r>
  <r>
    <x v="1"/>
    <x v="3"/>
    <x v="13"/>
    <x v="238"/>
    <x v="13"/>
    <x v="2"/>
    <n v="88"/>
    <x v="37"/>
    <x v="4"/>
  </r>
  <r>
    <x v="1"/>
    <x v="3"/>
    <x v="13"/>
    <x v="269"/>
    <x v="2"/>
    <x v="0"/>
    <n v="79"/>
    <x v="30"/>
    <x v="4"/>
  </r>
  <r>
    <x v="1"/>
    <x v="3"/>
    <x v="13"/>
    <x v="7"/>
    <x v="5"/>
    <x v="1"/>
    <n v="92"/>
    <x v="67"/>
    <x v="4"/>
  </r>
  <r>
    <x v="1"/>
    <x v="3"/>
    <x v="13"/>
    <x v="142"/>
    <x v="5"/>
    <x v="2"/>
    <n v="80"/>
    <x v="12"/>
    <x v="4"/>
  </r>
  <r>
    <x v="1"/>
    <x v="3"/>
    <x v="13"/>
    <x v="192"/>
    <x v="11"/>
    <x v="1"/>
    <n v="111"/>
    <x v="20"/>
    <x v="4"/>
  </r>
  <r>
    <x v="1"/>
    <x v="3"/>
    <x v="13"/>
    <x v="113"/>
    <x v="15"/>
    <x v="4"/>
    <n v="92"/>
    <x v="16"/>
    <x v="4"/>
  </r>
  <r>
    <x v="1"/>
    <x v="3"/>
    <x v="13"/>
    <x v="172"/>
    <x v="0"/>
    <x v="4"/>
    <n v="76"/>
    <x v="79"/>
    <x v="4"/>
  </r>
  <r>
    <x v="1"/>
    <x v="3"/>
    <x v="13"/>
    <x v="58"/>
    <x v="17"/>
    <x v="4"/>
    <n v="78"/>
    <x v="16"/>
    <x v="4"/>
  </r>
  <r>
    <x v="1"/>
    <x v="3"/>
    <x v="13"/>
    <x v="307"/>
    <x v="5"/>
    <x v="4"/>
    <n v="78"/>
    <x v="35"/>
    <x v="4"/>
  </r>
  <r>
    <x v="1"/>
    <x v="4"/>
    <x v="13"/>
    <x v="141"/>
    <x v="8"/>
    <x v="0"/>
    <n v="87"/>
    <x v="54"/>
    <x v="4"/>
  </r>
  <r>
    <x v="1"/>
    <x v="4"/>
    <x v="13"/>
    <x v="244"/>
    <x v="6"/>
    <x v="2"/>
    <n v="72"/>
    <x v="9"/>
    <x v="4"/>
  </r>
  <r>
    <x v="1"/>
    <x v="4"/>
    <x v="13"/>
    <x v="124"/>
    <x v="10"/>
    <x v="1"/>
    <n v="99"/>
    <x v="83"/>
    <x v="4"/>
  </r>
  <r>
    <x v="1"/>
    <x v="4"/>
    <x v="13"/>
    <x v="334"/>
    <x v="15"/>
    <x v="1"/>
    <n v="97"/>
    <x v="7"/>
    <x v="4"/>
  </r>
  <r>
    <x v="1"/>
    <x v="4"/>
    <x v="13"/>
    <x v="353"/>
    <x v="15"/>
    <x v="2"/>
    <n v="79"/>
    <x v="21"/>
    <x v="4"/>
  </r>
  <r>
    <x v="1"/>
    <x v="4"/>
    <x v="13"/>
    <x v="82"/>
    <x v="9"/>
    <x v="1"/>
    <n v="124"/>
    <x v="103"/>
    <x v="4"/>
  </r>
  <r>
    <x v="1"/>
    <x v="4"/>
    <x v="13"/>
    <x v="215"/>
    <x v="9"/>
    <x v="0"/>
    <n v="106"/>
    <x v="19"/>
    <x v="4"/>
  </r>
  <r>
    <x v="1"/>
    <x v="4"/>
    <x v="13"/>
    <x v="12"/>
    <x v="9"/>
    <x v="3"/>
    <n v="95"/>
    <x v="82"/>
    <x v="4"/>
  </r>
  <r>
    <x v="1"/>
    <x v="4"/>
    <x v="13"/>
    <x v="216"/>
    <x v="4"/>
    <x v="2"/>
    <n v="75"/>
    <x v="91"/>
    <x v="4"/>
  </r>
  <r>
    <x v="1"/>
    <x v="4"/>
    <x v="13"/>
    <x v="255"/>
    <x v="4"/>
    <x v="1"/>
    <n v="92"/>
    <x v="7"/>
    <x v="4"/>
  </r>
  <r>
    <x v="1"/>
    <x v="4"/>
    <x v="13"/>
    <x v="245"/>
    <x v="4"/>
    <x v="0"/>
    <n v="110"/>
    <x v="38"/>
    <x v="4"/>
  </r>
  <r>
    <x v="1"/>
    <x v="4"/>
    <x v="13"/>
    <x v="222"/>
    <x v="17"/>
    <x v="0"/>
    <n v="84"/>
    <x v="61"/>
    <x v="4"/>
  </r>
  <r>
    <x v="1"/>
    <x v="4"/>
    <x v="13"/>
    <x v="238"/>
    <x v="13"/>
    <x v="2"/>
    <n v="83"/>
    <x v="91"/>
    <x v="4"/>
  </r>
  <r>
    <x v="1"/>
    <x v="4"/>
    <x v="13"/>
    <x v="269"/>
    <x v="2"/>
    <x v="0"/>
    <n v="78"/>
    <x v="51"/>
    <x v="4"/>
  </r>
  <r>
    <x v="1"/>
    <x v="4"/>
    <x v="13"/>
    <x v="307"/>
    <x v="5"/>
    <x v="1"/>
    <n v="92"/>
    <x v="24"/>
    <x v="4"/>
  </r>
  <r>
    <x v="1"/>
    <x v="4"/>
    <x v="13"/>
    <x v="142"/>
    <x v="5"/>
    <x v="2"/>
    <n v="70"/>
    <x v="45"/>
    <x v="4"/>
  </r>
  <r>
    <x v="1"/>
    <x v="4"/>
    <x v="13"/>
    <x v="7"/>
    <x v="5"/>
    <x v="1"/>
    <n v="89"/>
    <x v="21"/>
    <x v="4"/>
  </r>
  <r>
    <x v="1"/>
    <x v="4"/>
    <x v="13"/>
    <x v="192"/>
    <x v="11"/>
    <x v="1"/>
    <n v="109"/>
    <x v="54"/>
    <x v="4"/>
  </r>
  <r>
    <x v="1"/>
    <x v="4"/>
    <x v="13"/>
    <x v="194"/>
    <x v="1"/>
    <x v="4"/>
    <n v="107"/>
    <x v="16"/>
    <x v="4"/>
  </r>
  <r>
    <x v="1"/>
    <x v="4"/>
    <x v="13"/>
    <x v="113"/>
    <x v="15"/>
    <x v="4"/>
    <n v="92"/>
    <x v="16"/>
    <x v="4"/>
  </r>
  <r>
    <x v="1"/>
    <x v="4"/>
    <x v="13"/>
    <x v="168"/>
    <x v="12"/>
    <x v="4"/>
    <n v="95"/>
    <x v="16"/>
    <x v="4"/>
  </r>
  <r>
    <x v="1"/>
    <x v="4"/>
    <x v="13"/>
    <x v="58"/>
    <x v="17"/>
    <x v="4"/>
    <n v="85"/>
    <x v="16"/>
    <x v="4"/>
  </r>
  <r>
    <x v="1"/>
    <x v="5"/>
    <x v="13"/>
    <x v="141"/>
    <x v="8"/>
    <x v="0"/>
    <n v="90"/>
    <x v="99"/>
    <x v="4"/>
  </r>
  <r>
    <x v="1"/>
    <x v="5"/>
    <x v="13"/>
    <x v="57"/>
    <x v="10"/>
    <x v="2"/>
    <n v="80"/>
    <x v="71"/>
    <x v="4"/>
  </r>
  <r>
    <x v="1"/>
    <x v="5"/>
    <x v="13"/>
    <x v="124"/>
    <x v="10"/>
    <x v="1"/>
    <n v="87"/>
    <x v="77"/>
    <x v="4"/>
  </r>
  <r>
    <x v="1"/>
    <x v="5"/>
    <x v="13"/>
    <x v="251"/>
    <x v="1"/>
    <x v="0"/>
    <n v="76"/>
    <x v="9"/>
    <x v="4"/>
  </r>
  <r>
    <x v="1"/>
    <x v="5"/>
    <x v="13"/>
    <x v="194"/>
    <x v="1"/>
    <x v="1"/>
    <n v="116"/>
    <x v="19"/>
    <x v="4"/>
  </r>
  <r>
    <x v="1"/>
    <x v="5"/>
    <x v="13"/>
    <x v="215"/>
    <x v="9"/>
    <x v="0"/>
    <n v="92"/>
    <x v="128"/>
    <x v="4"/>
  </r>
  <r>
    <x v="1"/>
    <x v="5"/>
    <x v="13"/>
    <x v="82"/>
    <x v="9"/>
    <x v="1"/>
    <n v="132"/>
    <x v="60"/>
    <x v="4"/>
  </r>
  <r>
    <x v="1"/>
    <x v="5"/>
    <x v="13"/>
    <x v="284"/>
    <x v="12"/>
    <x v="1"/>
    <n v="78"/>
    <x v="21"/>
    <x v="4"/>
  </r>
  <r>
    <x v="1"/>
    <x v="5"/>
    <x v="13"/>
    <x v="172"/>
    <x v="0"/>
    <x v="3"/>
    <n v="78"/>
    <x v="76"/>
    <x v="4"/>
  </r>
  <r>
    <x v="1"/>
    <x v="5"/>
    <x v="13"/>
    <x v="245"/>
    <x v="4"/>
    <x v="0"/>
    <n v="108"/>
    <x v="85"/>
    <x v="4"/>
  </r>
  <r>
    <x v="1"/>
    <x v="5"/>
    <x v="13"/>
    <x v="255"/>
    <x v="4"/>
    <x v="1"/>
    <n v="79"/>
    <x v="55"/>
    <x v="4"/>
  </r>
  <r>
    <x v="1"/>
    <x v="5"/>
    <x v="13"/>
    <x v="216"/>
    <x v="4"/>
    <x v="2"/>
    <n v="76"/>
    <x v="4"/>
    <x v="4"/>
  </r>
  <r>
    <x v="1"/>
    <x v="5"/>
    <x v="13"/>
    <x v="222"/>
    <x v="17"/>
    <x v="0"/>
    <n v="77"/>
    <x v="88"/>
    <x v="4"/>
  </r>
  <r>
    <x v="1"/>
    <x v="5"/>
    <x v="13"/>
    <x v="238"/>
    <x v="13"/>
    <x v="2"/>
    <n v="84"/>
    <x v="42"/>
    <x v="4"/>
  </r>
  <r>
    <x v="1"/>
    <x v="5"/>
    <x v="13"/>
    <x v="7"/>
    <x v="5"/>
    <x v="1"/>
    <n v="85"/>
    <x v="53"/>
    <x v="4"/>
  </r>
  <r>
    <x v="1"/>
    <x v="5"/>
    <x v="13"/>
    <x v="307"/>
    <x v="5"/>
    <x v="2"/>
    <n v="88"/>
    <x v="82"/>
    <x v="4"/>
  </r>
  <r>
    <x v="1"/>
    <x v="5"/>
    <x v="13"/>
    <x v="142"/>
    <x v="5"/>
    <x v="2"/>
    <n v="65"/>
    <x v="116"/>
    <x v="4"/>
  </r>
  <r>
    <x v="1"/>
    <x v="5"/>
    <x v="13"/>
    <x v="192"/>
    <x v="11"/>
    <x v="1"/>
    <n v="94"/>
    <x v="116"/>
    <x v="4"/>
  </r>
  <r>
    <x v="1"/>
    <x v="5"/>
    <x v="13"/>
    <x v="113"/>
    <x v="15"/>
    <x v="4"/>
    <n v="92"/>
    <x v="16"/>
    <x v="4"/>
  </r>
  <r>
    <x v="1"/>
    <x v="5"/>
    <x v="13"/>
    <x v="168"/>
    <x v="12"/>
    <x v="4"/>
    <n v="95"/>
    <x v="16"/>
    <x v="4"/>
  </r>
  <r>
    <x v="1"/>
    <x v="5"/>
    <x v="13"/>
    <x v="58"/>
    <x v="17"/>
    <x v="4"/>
    <n v="79"/>
    <x v="25"/>
    <x v="4"/>
  </r>
  <r>
    <x v="1"/>
    <x v="5"/>
    <x v="13"/>
    <x v="269"/>
    <x v="2"/>
    <x v="4"/>
    <n v="78"/>
    <x v="16"/>
    <x v="4"/>
  </r>
  <r>
    <x v="1"/>
    <x v="6"/>
    <x v="13"/>
    <x v="141"/>
    <x v="8"/>
    <x v="0"/>
    <n v="86"/>
    <x v="83"/>
    <x v="4"/>
  </r>
  <r>
    <x v="1"/>
    <x v="6"/>
    <x v="13"/>
    <x v="57"/>
    <x v="10"/>
    <x v="2"/>
    <n v="68"/>
    <x v="13"/>
    <x v="4"/>
  </r>
  <r>
    <x v="1"/>
    <x v="6"/>
    <x v="13"/>
    <x v="124"/>
    <x v="10"/>
    <x v="1"/>
    <n v="80"/>
    <x v="49"/>
    <x v="4"/>
  </r>
  <r>
    <x v="1"/>
    <x v="6"/>
    <x v="13"/>
    <x v="194"/>
    <x v="1"/>
    <x v="1"/>
    <n v="119"/>
    <x v="60"/>
    <x v="4"/>
  </r>
  <r>
    <x v="1"/>
    <x v="6"/>
    <x v="13"/>
    <x v="113"/>
    <x v="15"/>
    <x v="1"/>
    <n v="79"/>
    <x v="58"/>
    <x v="4"/>
  </r>
  <r>
    <x v="1"/>
    <x v="6"/>
    <x v="13"/>
    <x v="82"/>
    <x v="9"/>
    <x v="1"/>
    <n v="136"/>
    <x v="101"/>
    <x v="4"/>
  </r>
  <r>
    <x v="1"/>
    <x v="6"/>
    <x v="13"/>
    <x v="329"/>
    <x v="12"/>
    <x v="0"/>
    <n v="49"/>
    <x v="150"/>
    <x v="4"/>
  </r>
  <r>
    <x v="1"/>
    <x v="6"/>
    <x v="13"/>
    <x v="172"/>
    <x v="0"/>
    <x v="3"/>
    <n v="71"/>
    <x v="67"/>
    <x v="4"/>
  </r>
  <r>
    <x v="1"/>
    <x v="6"/>
    <x v="13"/>
    <x v="245"/>
    <x v="4"/>
    <x v="0"/>
    <n v="103"/>
    <x v="64"/>
    <x v="4"/>
  </r>
  <r>
    <x v="1"/>
    <x v="6"/>
    <x v="13"/>
    <x v="255"/>
    <x v="4"/>
    <x v="1"/>
    <n v="76"/>
    <x v="64"/>
    <x v="4"/>
  </r>
  <r>
    <x v="1"/>
    <x v="6"/>
    <x v="13"/>
    <x v="216"/>
    <x v="4"/>
    <x v="2"/>
    <n v="82"/>
    <x v="11"/>
    <x v="4"/>
  </r>
  <r>
    <x v="1"/>
    <x v="6"/>
    <x v="13"/>
    <x v="58"/>
    <x v="17"/>
    <x v="2"/>
    <n v="80"/>
    <x v="24"/>
    <x v="4"/>
  </r>
  <r>
    <x v="1"/>
    <x v="6"/>
    <x v="13"/>
    <x v="269"/>
    <x v="2"/>
    <x v="0"/>
    <n v="68"/>
    <x v="70"/>
    <x v="4"/>
  </r>
  <r>
    <x v="1"/>
    <x v="6"/>
    <x v="13"/>
    <x v="7"/>
    <x v="5"/>
    <x v="1"/>
    <n v="85"/>
    <x v="52"/>
    <x v="4"/>
  </r>
  <r>
    <x v="1"/>
    <x v="6"/>
    <x v="13"/>
    <x v="142"/>
    <x v="5"/>
    <x v="2"/>
    <n v="72"/>
    <x v="19"/>
    <x v="4"/>
  </r>
  <r>
    <x v="1"/>
    <x v="6"/>
    <x v="13"/>
    <x v="307"/>
    <x v="5"/>
    <x v="2"/>
    <n v="79"/>
    <x v="29"/>
    <x v="4"/>
  </r>
  <r>
    <x v="1"/>
    <x v="6"/>
    <x v="13"/>
    <x v="317"/>
    <x v="5"/>
    <x v="0"/>
    <n v="87"/>
    <x v="55"/>
    <x v="4"/>
  </r>
  <r>
    <x v="1"/>
    <x v="6"/>
    <x v="13"/>
    <x v="192"/>
    <x v="11"/>
    <x v="1"/>
    <n v="96"/>
    <x v="60"/>
    <x v="4"/>
  </r>
  <r>
    <x v="1"/>
    <x v="6"/>
    <x v="13"/>
    <x v="108"/>
    <x v="7"/>
    <x v="4"/>
    <n v="69"/>
    <x v="16"/>
    <x v="4"/>
  </r>
  <r>
    <x v="1"/>
    <x v="6"/>
    <x v="13"/>
    <x v="251"/>
    <x v="1"/>
    <x v="4"/>
    <n v="86"/>
    <x v="9"/>
    <x v="4"/>
  </r>
  <r>
    <x v="1"/>
    <x v="6"/>
    <x v="13"/>
    <x v="215"/>
    <x v="9"/>
    <x v="4"/>
    <n v="92"/>
    <x v="16"/>
    <x v="4"/>
  </r>
  <r>
    <x v="1"/>
    <x v="6"/>
    <x v="13"/>
    <x v="168"/>
    <x v="12"/>
    <x v="4"/>
    <n v="95"/>
    <x v="16"/>
    <x v="4"/>
  </r>
  <r>
    <x v="1"/>
    <x v="7"/>
    <x v="13"/>
    <x v="141"/>
    <x v="8"/>
    <x v="0"/>
    <n v="89"/>
    <x v="35"/>
    <x v="4"/>
  </r>
  <r>
    <x v="1"/>
    <x v="7"/>
    <x v="13"/>
    <x v="108"/>
    <x v="7"/>
    <x v="1"/>
    <n v="69"/>
    <x v="72"/>
    <x v="4"/>
  </r>
  <r>
    <x v="1"/>
    <x v="7"/>
    <x v="13"/>
    <x v="194"/>
    <x v="1"/>
    <x v="1"/>
    <n v="116"/>
    <x v="57"/>
    <x v="4"/>
  </r>
  <r>
    <x v="1"/>
    <x v="7"/>
    <x v="13"/>
    <x v="207"/>
    <x v="15"/>
    <x v="0"/>
    <n v="84"/>
    <x v="1"/>
    <x v="4"/>
  </r>
  <r>
    <x v="1"/>
    <x v="7"/>
    <x v="13"/>
    <x v="12"/>
    <x v="9"/>
    <x v="3"/>
    <n v="124"/>
    <x v="115"/>
    <x v="4"/>
  </r>
  <r>
    <x v="1"/>
    <x v="7"/>
    <x v="13"/>
    <x v="82"/>
    <x v="9"/>
    <x v="1"/>
    <n v="129"/>
    <x v="114"/>
    <x v="4"/>
  </r>
  <r>
    <x v="1"/>
    <x v="7"/>
    <x v="13"/>
    <x v="216"/>
    <x v="4"/>
    <x v="2"/>
    <n v="74"/>
    <x v="74"/>
    <x v="4"/>
  </r>
  <r>
    <x v="1"/>
    <x v="7"/>
    <x v="13"/>
    <x v="245"/>
    <x v="4"/>
    <x v="0"/>
    <n v="98"/>
    <x v="21"/>
    <x v="4"/>
  </r>
  <r>
    <x v="1"/>
    <x v="7"/>
    <x v="13"/>
    <x v="255"/>
    <x v="4"/>
    <x v="1"/>
    <n v="84"/>
    <x v="22"/>
    <x v="4"/>
  </r>
  <r>
    <x v="1"/>
    <x v="7"/>
    <x v="13"/>
    <x v="58"/>
    <x v="17"/>
    <x v="2"/>
    <n v="73"/>
    <x v="28"/>
    <x v="4"/>
  </r>
  <r>
    <x v="1"/>
    <x v="7"/>
    <x v="13"/>
    <x v="64"/>
    <x v="13"/>
    <x v="1"/>
    <n v="89"/>
    <x v="8"/>
    <x v="4"/>
  </r>
  <r>
    <x v="1"/>
    <x v="7"/>
    <x v="13"/>
    <x v="75"/>
    <x v="2"/>
    <x v="2"/>
    <n v="70"/>
    <x v="73"/>
    <x v="4"/>
  </r>
  <r>
    <x v="1"/>
    <x v="7"/>
    <x v="13"/>
    <x v="269"/>
    <x v="2"/>
    <x v="0"/>
    <n v="62"/>
    <x v="79"/>
    <x v="4"/>
  </r>
  <r>
    <x v="1"/>
    <x v="7"/>
    <x v="13"/>
    <x v="7"/>
    <x v="5"/>
    <x v="1"/>
    <n v="88"/>
    <x v="91"/>
    <x v="4"/>
  </r>
  <r>
    <x v="1"/>
    <x v="7"/>
    <x v="13"/>
    <x v="307"/>
    <x v="5"/>
    <x v="2"/>
    <n v="76"/>
    <x v="61"/>
    <x v="4"/>
  </r>
  <r>
    <x v="1"/>
    <x v="7"/>
    <x v="13"/>
    <x v="142"/>
    <x v="5"/>
    <x v="2"/>
    <n v="64"/>
    <x v="50"/>
    <x v="4"/>
  </r>
  <r>
    <x v="1"/>
    <x v="7"/>
    <x v="13"/>
    <x v="317"/>
    <x v="5"/>
    <x v="0"/>
    <n v="96"/>
    <x v="4"/>
    <x v="4"/>
  </r>
  <r>
    <x v="1"/>
    <x v="7"/>
    <x v="13"/>
    <x v="192"/>
    <x v="11"/>
    <x v="1"/>
    <n v="95"/>
    <x v="25"/>
    <x v="4"/>
  </r>
  <r>
    <x v="1"/>
    <x v="7"/>
    <x v="13"/>
    <x v="113"/>
    <x v="15"/>
    <x v="4"/>
    <n v="83"/>
    <x v="20"/>
    <x v="4"/>
  </r>
  <r>
    <x v="1"/>
    <x v="7"/>
    <x v="13"/>
    <x v="184"/>
    <x v="9"/>
    <x v="4"/>
    <n v="80"/>
    <x v="16"/>
    <x v="4"/>
  </r>
  <r>
    <x v="1"/>
    <x v="7"/>
    <x v="13"/>
    <x v="215"/>
    <x v="9"/>
    <x v="4"/>
    <n v="92"/>
    <x v="16"/>
    <x v="4"/>
  </r>
  <r>
    <x v="1"/>
    <x v="7"/>
    <x v="13"/>
    <x v="172"/>
    <x v="0"/>
    <x v="4"/>
    <n v="72"/>
    <x v="25"/>
    <x v="4"/>
  </r>
  <r>
    <x v="1"/>
    <x v="8"/>
    <x v="13"/>
    <x v="141"/>
    <x v="8"/>
    <x v="0"/>
    <n v="88"/>
    <x v="17"/>
    <x v="4"/>
  </r>
  <r>
    <x v="1"/>
    <x v="8"/>
    <x v="13"/>
    <x v="354"/>
    <x v="6"/>
    <x v="2"/>
    <n v="79"/>
    <x v="61"/>
    <x v="4"/>
  </r>
  <r>
    <x v="1"/>
    <x v="8"/>
    <x v="13"/>
    <x v="108"/>
    <x v="7"/>
    <x v="1"/>
    <n v="81"/>
    <x v="111"/>
    <x v="4"/>
  </r>
  <r>
    <x v="1"/>
    <x v="8"/>
    <x v="13"/>
    <x v="57"/>
    <x v="10"/>
    <x v="2"/>
    <n v="75"/>
    <x v="77"/>
    <x v="4"/>
  </r>
  <r>
    <x v="1"/>
    <x v="8"/>
    <x v="13"/>
    <x v="194"/>
    <x v="1"/>
    <x v="1"/>
    <n v="101"/>
    <x v="11"/>
    <x v="4"/>
  </r>
  <r>
    <x v="1"/>
    <x v="8"/>
    <x v="13"/>
    <x v="113"/>
    <x v="15"/>
    <x v="1"/>
    <n v="84"/>
    <x v="0"/>
    <x v="4"/>
  </r>
  <r>
    <x v="1"/>
    <x v="8"/>
    <x v="13"/>
    <x v="207"/>
    <x v="15"/>
    <x v="0"/>
    <n v="92"/>
    <x v="32"/>
    <x v="4"/>
  </r>
  <r>
    <x v="1"/>
    <x v="8"/>
    <x v="13"/>
    <x v="12"/>
    <x v="9"/>
    <x v="3"/>
    <n v="112"/>
    <x v="42"/>
    <x v="4"/>
  </r>
  <r>
    <x v="1"/>
    <x v="8"/>
    <x v="13"/>
    <x v="184"/>
    <x v="9"/>
    <x v="2"/>
    <n v="77"/>
    <x v="55"/>
    <x v="4"/>
  </r>
  <r>
    <x v="1"/>
    <x v="8"/>
    <x v="13"/>
    <x v="215"/>
    <x v="9"/>
    <x v="0"/>
    <n v="85"/>
    <x v="102"/>
    <x v="4"/>
  </r>
  <r>
    <x v="1"/>
    <x v="8"/>
    <x v="13"/>
    <x v="82"/>
    <x v="9"/>
    <x v="1"/>
    <n v="129"/>
    <x v="35"/>
    <x v="4"/>
  </r>
  <r>
    <x v="1"/>
    <x v="8"/>
    <x v="13"/>
    <x v="245"/>
    <x v="4"/>
    <x v="0"/>
    <n v="95"/>
    <x v="62"/>
    <x v="4"/>
  </r>
  <r>
    <x v="1"/>
    <x v="8"/>
    <x v="13"/>
    <x v="255"/>
    <x v="4"/>
    <x v="1"/>
    <n v="86"/>
    <x v="99"/>
    <x v="4"/>
  </r>
  <r>
    <x v="1"/>
    <x v="8"/>
    <x v="13"/>
    <x v="58"/>
    <x v="17"/>
    <x v="2"/>
    <n v="59"/>
    <x v="50"/>
    <x v="4"/>
  </r>
  <r>
    <x v="1"/>
    <x v="8"/>
    <x v="13"/>
    <x v="64"/>
    <x v="13"/>
    <x v="1"/>
    <n v="103"/>
    <x v="31"/>
    <x v="4"/>
  </r>
  <r>
    <x v="1"/>
    <x v="8"/>
    <x v="13"/>
    <x v="317"/>
    <x v="5"/>
    <x v="0"/>
    <n v="90"/>
    <x v="69"/>
    <x v="4"/>
  </r>
  <r>
    <x v="1"/>
    <x v="8"/>
    <x v="13"/>
    <x v="116"/>
    <x v="16"/>
    <x v="2"/>
    <n v="86"/>
    <x v="86"/>
    <x v="4"/>
  </r>
  <r>
    <x v="1"/>
    <x v="8"/>
    <x v="13"/>
    <x v="192"/>
    <x v="11"/>
    <x v="1"/>
    <n v="92"/>
    <x v="57"/>
    <x v="4"/>
  </r>
  <r>
    <x v="1"/>
    <x v="8"/>
    <x v="13"/>
    <x v="172"/>
    <x v="0"/>
    <x v="4"/>
    <n v="83"/>
    <x v="48"/>
    <x v="4"/>
  </r>
  <r>
    <x v="1"/>
    <x v="8"/>
    <x v="13"/>
    <x v="269"/>
    <x v="2"/>
    <x v="4"/>
    <n v="58"/>
    <x v="24"/>
    <x v="4"/>
  </r>
  <r>
    <x v="1"/>
    <x v="8"/>
    <x v="13"/>
    <x v="142"/>
    <x v="5"/>
    <x v="4"/>
    <n v="63"/>
    <x v="47"/>
    <x v="4"/>
  </r>
  <r>
    <x v="1"/>
    <x v="8"/>
    <x v="13"/>
    <x v="7"/>
    <x v="5"/>
    <x v="4"/>
    <n v="90"/>
    <x v="12"/>
    <x v="4"/>
  </r>
  <r>
    <x v="1"/>
    <x v="9"/>
    <x v="13"/>
    <x v="141"/>
    <x v="8"/>
    <x v="0"/>
    <n v="96"/>
    <x v="20"/>
    <x v="4"/>
  </r>
  <r>
    <x v="1"/>
    <x v="9"/>
    <x v="13"/>
    <x v="57"/>
    <x v="10"/>
    <x v="2"/>
    <n v="75"/>
    <x v="54"/>
    <x v="4"/>
  </r>
  <r>
    <x v="1"/>
    <x v="9"/>
    <x v="13"/>
    <x v="194"/>
    <x v="1"/>
    <x v="1"/>
    <n v="100"/>
    <x v="74"/>
    <x v="4"/>
  </r>
  <r>
    <x v="1"/>
    <x v="9"/>
    <x v="13"/>
    <x v="113"/>
    <x v="15"/>
    <x v="1"/>
    <n v="85"/>
    <x v="42"/>
    <x v="4"/>
  </r>
  <r>
    <x v="1"/>
    <x v="9"/>
    <x v="13"/>
    <x v="207"/>
    <x v="15"/>
    <x v="0"/>
    <n v="89"/>
    <x v="82"/>
    <x v="4"/>
  </r>
  <r>
    <x v="1"/>
    <x v="9"/>
    <x v="13"/>
    <x v="82"/>
    <x v="9"/>
    <x v="1"/>
    <n v="132"/>
    <x v="133"/>
    <x v="4"/>
  </r>
  <r>
    <x v="1"/>
    <x v="9"/>
    <x v="13"/>
    <x v="184"/>
    <x v="9"/>
    <x v="2"/>
    <n v="80"/>
    <x v="11"/>
    <x v="4"/>
  </r>
  <r>
    <x v="1"/>
    <x v="9"/>
    <x v="13"/>
    <x v="215"/>
    <x v="9"/>
    <x v="0"/>
    <n v="88"/>
    <x v="136"/>
    <x v="4"/>
  </r>
  <r>
    <x v="1"/>
    <x v="9"/>
    <x v="13"/>
    <x v="12"/>
    <x v="9"/>
    <x v="3"/>
    <n v="113"/>
    <x v="39"/>
    <x v="4"/>
  </r>
  <r>
    <x v="1"/>
    <x v="9"/>
    <x v="13"/>
    <x v="245"/>
    <x v="4"/>
    <x v="0"/>
    <n v="96"/>
    <x v="81"/>
    <x v="4"/>
  </r>
  <r>
    <x v="1"/>
    <x v="9"/>
    <x v="13"/>
    <x v="255"/>
    <x v="4"/>
    <x v="1"/>
    <n v="88"/>
    <x v="42"/>
    <x v="4"/>
  </r>
  <r>
    <x v="1"/>
    <x v="9"/>
    <x v="13"/>
    <x v="322"/>
    <x v="17"/>
    <x v="2"/>
    <n v="99"/>
    <x v="33"/>
    <x v="4"/>
  </r>
  <r>
    <x v="1"/>
    <x v="9"/>
    <x v="13"/>
    <x v="58"/>
    <x v="17"/>
    <x v="2"/>
    <n v="71"/>
    <x v="69"/>
    <x v="4"/>
  </r>
  <r>
    <x v="1"/>
    <x v="9"/>
    <x v="13"/>
    <x v="64"/>
    <x v="13"/>
    <x v="1"/>
    <n v="108"/>
    <x v="47"/>
    <x v="4"/>
  </r>
  <r>
    <x v="1"/>
    <x v="9"/>
    <x v="13"/>
    <x v="7"/>
    <x v="5"/>
    <x v="1"/>
    <n v="84"/>
    <x v="108"/>
    <x v="4"/>
  </r>
  <r>
    <x v="1"/>
    <x v="9"/>
    <x v="13"/>
    <x v="142"/>
    <x v="5"/>
    <x v="2"/>
    <n v="72"/>
    <x v="17"/>
    <x v="4"/>
  </r>
  <r>
    <x v="1"/>
    <x v="9"/>
    <x v="13"/>
    <x v="317"/>
    <x v="5"/>
    <x v="0"/>
    <n v="83"/>
    <x v="92"/>
    <x v="4"/>
  </r>
  <r>
    <x v="1"/>
    <x v="9"/>
    <x v="13"/>
    <x v="192"/>
    <x v="11"/>
    <x v="1"/>
    <n v="80"/>
    <x v="138"/>
    <x v="4"/>
  </r>
  <r>
    <x v="1"/>
    <x v="9"/>
    <x v="13"/>
    <x v="108"/>
    <x v="7"/>
    <x v="4"/>
    <n v="81"/>
    <x v="16"/>
    <x v="4"/>
  </r>
  <r>
    <x v="1"/>
    <x v="9"/>
    <x v="13"/>
    <x v="329"/>
    <x v="12"/>
    <x v="4"/>
    <n v="56"/>
    <x v="54"/>
    <x v="4"/>
  </r>
  <r>
    <x v="1"/>
    <x v="9"/>
    <x v="13"/>
    <x v="172"/>
    <x v="0"/>
    <x v="4"/>
    <n v="83"/>
    <x v="11"/>
    <x v="4"/>
  </r>
  <r>
    <x v="1"/>
    <x v="9"/>
    <x v="13"/>
    <x v="269"/>
    <x v="2"/>
    <x v="4"/>
    <n v="61"/>
    <x v="54"/>
    <x v="4"/>
  </r>
  <r>
    <x v="1"/>
    <x v="10"/>
    <x v="13"/>
    <x v="141"/>
    <x v="8"/>
    <x v="0"/>
    <n v="90"/>
    <x v="17"/>
    <x v="4"/>
  </r>
  <r>
    <x v="1"/>
    <x v="10"/>
    <x v="13"/>
    <x v="177"/>
    <x v="7"/>
    <x v="3"/>
    <n v="89"/>
    <x v="102"/>
    <x v="4"/>
  </r>
  <r>
    <x v="1"/>
    <x v="10"/>
    <x v="13"/>
    <x v="108"/>
    <x v="7"/>
    <x v="1"/>
    <n v="73"/>
    <x v="14"/>
    <x v="4"/>
  </r>
  <r>
    <x v="1"/>
    <x v="10"/>
    <x v="13"/>
    <x v="57"/>
    <x v="10"/>
    <x v="2"/>
    <n v="81"/>
    <x v="43"/>
    <x v="4"/>
  </r>
  <r>
    <x v="1"/>
    <x v="10"/>
    <x v="13"/>
    <x v="194"/>
    <x v="1"/>
    <x v="1"/>
    <n v="104"/>
    <x v="65"/>
    <x v="4"/>
  </r>
  <r>
    <x v="1"/>
    <x v="10"/>
    <x v="13"/>
    <x v="207"/>
    <x v="15"/>
    <x v="0"/>
    <n v="89"/>
    <x v="74"/>
    <x v="4"/>
  </r>
  <r>
    <x v="1"/>
    <x v="10"/>
    <x v="13"/>
    <x v="113"/>
    <x v="15"/>
    <x v="1"/>
    <n v="97"/>
    <x v="65"/>
    <x v="4"/>
  </r>
  <r>
    <x v="1"/>
    <x v="10"/>
    <x v="13"/>
    <x v="215"/>
    <x v="9"/>
    <x v="0"/>
    <n v="91"/>
    <x v="1"/>
    <x v="4"/>
  </r>
  <r>
    <x v="1"/>
    <x v="10"/>
    <x v="13"/>
    <x v="82"/>
    <x v="9"/>
    <x v="1"/>
    <n v="116"/>
    <x v="21"/>
    <x v="4"/>
  </r>
  <r>
    <x v="1"/>
    <x v="10"/>
    <x v="13"/>
    <x v="184"/>
    <x v="9"/>
    <x v="2"/>
    <n v="72"/>
    <x v="51"/>
    <x v="4"/>
  </r>
  <r>
    <x v="1"/>
    <x v="10"/>
    <x v="13"/>
    <x v="329"/>
    <x v="12"/>
    <x v="0"/>
    <n v="55"/>
    <x v="29"/>
    <x v="4"/>
  </r>
  <r>
    <x v="1"/>
    <x v="10"/>
    <x v="13"/>
    <x v="255"/>
    <x v="4"/>
    <x v="1"/>
    <n v="96"/>
    <x v="41"/>
    <x v="4"/>
  </r>
  <r>
    <x v="1"/>
    <x v="10"/>
    <x v="13"/>
    <x v="245"/>
    <x v="4"/>
    <x v="0"/>
    <n v="98"/>
    <x v="62"/>
    <x v="4"/>
  </r>
  <r>
    <x v="1"/>
    <x v="10"/>
    <x v="13"/>
    <x v="58"/>
    <x v="17"/>
    <x v="2"/>
    <n v="68"/>
    <x v="52"/>
    <x v="4"/>
  </r>
  <r>
    <x v="1"/>
    <x v="10"/>
    <x v="13"/>
    <x v="322"/>
    <x v="17"/>
    <x v="2"/>
    <n v="97"/>
    <x v="0"/>
    <x v="4"/>
  </r>
  <r>
    <x v="1"/>
    <x v="10"/>
    <x v="13"/>
    <x v="64"/>
    <x v="13"/>
    <x v="1"/>
    <n v="97"/>
    <x v="91"/>
    <x v="4"/>
  </r>
  <r>
    <x v="1"/>
    <x v="10"/>
    <x v="13"/>
    <x v="7"/>
    <x v="5"/>
    <x v="1"/>
    <n v="82"/>
    <x v="57"/>
    <x v="4"/>
  </r>
  <r>
    <x v="1"/>
    <x v="10"/>
    <x v="13"/>
    <x v="142"/>
    <x v="5"/>
    <x v="2"/>
    <n v="78"/>
    <x v="17"/>
    <x v="4"/>
  </r>
  <r>
    <x v="1"/>
    <x v="10"/>
    <x v="13"/>
    <x v="12"/>
    <x v="9"/>
    <x v="4"/>
    <n v="113"/>
    <x v="16"/>
    <x v="4"/>
  </r>
  <r>
    <x v="1"/>
    <x v="10"/>
    <x v="13"/>
    <x v="269"/>
    <x v="2"/>
    <x v="4"/>
    <n v="65"/>
    <x v="4"/>
    <x v="4"/>
  </r>
  <r>
    <x v="1"/>
    <x v="10"/>
    <x v="13"/>
    <x v="317"/>
    <x v="5"/>
    <x v="4"/>
    <n v="81"/>
    <x v="3"/>
    <x v="4"/>
  </r>
  <r>
    <x v="1"/>
    <x v="10"/>
    <x v="13"/>
    <x v="192"/>
    <x v="11"/>
    <x v="4"/>
    <n v="80"/>
    <x v="16"/>
    <x v="4"/>
  </r>
  <r>
    <x v="1"/>
    <x v="11"/>
    <x v="13"/>
    <x v="141"/>
    <x v="8"/>
    <x v="0"/>
    <n v="92"/>
    <x v="2"/>
    <x v="4"/>
  </r>
  <r>
    <x v="1"/>
    <x v="11"/>
    <x v="13"/>
    <x v="57"/>
    <x v="10"/>
    <x v="2"/>
    <n v="87"/>
    <x v="83"/>
    <x v="4"/>
  </r>
  <r>
    <x v="1"/>
    <x v="11"/>
    <x v="13"/>
    <x v="135"/>
    <x v="10"/>
    <x v="1"/>
    <n v="74"/>
    <x v="83"/>
    <x v="4"/>
  </r>
  <r>
    <x v="1"/>
    <x v="11"/>
    <x v="13"/>
    <x v="113"/>
    <x v="15"/>
    <x v="1"/>
    <n v="110"/>
    <x v="31"/>
    <x v="4"/>
  </r>
  <r>
    <x v="1"/>
    <x v="11"/>
    <x v="13"/>
    <x v="207"/>
    <x v="15"/>
    <x v="1"/>
    <n v="91"/>
    <x v="68"/>
    <x v="4"/>
  </r>
  <r>
    <x v="1"/>
    <x v="11"/>
    <x v="13"/>
    <x v="184"/>
    <x v="9"/>
    <x v="2"/>
    <n v="81"/>
    <x v="56"/>
    <x v="4"/>
  </r>
  <r>
    <x v="1"/>
    <x v="11"/>
    <x v="13"/>
    <x v="215"/>
    <x v="9"/>
    <x v="0"/>
    <n v="84"/>
    <x v="88"/>
    <x v="4"/>
  </r>
  <r>
    <x v="1"/>
    <x v="11"/>
    <x v="13"/>
    <x v="329"/>
    <x v="12"/>
    <x v="0"/>
    <n v="54"/>
    <x v="51"/>
    <x v="4"/>
  </r>
  <r>
    <x v="1"/>
    <x v="11"/>
    <x v="13"/>
    <x v="245"/>
    <x v="4"/>
    <x v="0"/>
    <n v="107"/>
    <x v="5"/>
    <x v="4"/>
  </r>
  <r>
    <x v="1"/>
    <x v="11"/>
    <x v="13"/>
    <x v="255"/>
    <x v="4"/>
    <x v="1"/>
    <n v="101"/>
    <x v="40"/>
    <x v="4"/>
  </r>
  <r>
    <x v="1"/>
    <x v="11"/>
    <x v="13"/>
    <x v="58"/>
    <x v="17"/>
    <x v="2"/>
    <n v="72"/>
    <x v="72"/>
    <x v="4"/>
  </r>
  <r>
    <x v="1"/>
    <x v="11"/>
    <x v="13"/>
    <x v="322"/>
    <x v="17"/>
    <x v="2"/>
    <n v="101"/>
    <x v="29"/>
    <x v="4"/>
  </r>
  <r>
    <x v="1"/>
    <x v="11"/>
    <x v="13"/>
    <x v="269"/>
    <x v="2"/>
    <x v="1"/>
    <n v="69"/>
    <x v="77"/>
    <x v="4"/>
  </r>
  <r>
    <x v="1"/>
    <x v="11"/>
    <x v="13"/>
    <x v="7"/>
    <x v="5"/>
    <x v="1"/>
    <n v="88"/>
    <x v="40"/>
    <x v="4"/>
  </r>
  <r>
    <x v="1"/>
    <x v="11"/>
    <x v="13"/>
    <x v="142"/>
    <x v="5"/>
    <x v="2"/>
    <n v="74"/>
    <x v="7"/>
    <x v="4"/>
  </r>
  <r>
    <x v="1"/>
    <x v="11"/>
    <x v="13"/>
    <x v="317"/>
    <x v="5"/>
    <x v="0"/>
    <n v="79"/>
    <x v="51"/>
    <x v="4"/>
  </r>
  <r>
    <x v="1"/>
    <x v="11"/>
    <x v="13"/>
    <x v="195"/>
    <x v="16"/>
    <x v="3"/>
    <n v="111"/>
    <x v="53"/>
    <x v="4"/>
  </r>
  <r>
    <x v="1"/>
    <x v="11"/>
    <x v="13"/>
    <x v="192"/>
    <x v="11"/>
    <x v="1"/>
    <n v="89"/>
    <x v="24"/>
    <x v="4"/>
  </r>
  <r>
    <x v="1"/>
    <x v="11"/>
    <x v="13"/>
    <x v="194"/>
    <x v="1"/>
    <x v="4"/>
    <n v="104"/>
    <x v="16"/>
    <x v="4"/>
  </r>
  <r>
    <x v="1"/>
    <x v="11"/>
    <x v="13"/>
    <x v="82"/>
    <x v="9"/>
    <x v="4"/>
    <n v="116"/>
    <x v="16"/>
    <x v="4"/>
  </r>
  <r>
    <x v="1"/>
    <x v="11"/>
    <x v="13"/>
    <x v="12"/>
    <x v="9"/>
    <x v="4"/>
    <n v="113"/>
    <x v="16"/>
    <x v="4"/>
  </r>
  <r>
    <x v="1"/>
    <x v="11"/>
    <x v="13"/>
    <x v="64"/>
    <x v="13"/>
    <x v="4"/>
    <n v="97"/>
    <x v="16"/>
    <x v="4"/>
  </r>
  <r>
    <x v="1"/>
    <x v="12"/>
    <x v="13"/>
    <x v="141"/>
    <x v="8"/>
    <x v="0"/>
    <n v="92"/>
    <x v="16"/>
    <x v="4"/>
  </r>
  <r>
    <x v="1"/>
    <x v="12"/>
    <x v="13"/>
    <x v="162"/>
    <x v="7"/>
    <x v="0"/>
    <n v="60"/>
    <x v="4"/>
    <x v="4"/>
  </r>
  <r>
    <x v="1"/>
    <x v="12"/>
    <x v="13"/>
    <x v="57"/>
    <x v="10"/>
    <x v="2"/>
    <n v="80"/>
    <x v="64"/>
    <x v="4"/>
  </r>
  <r>
    <x v="1"/>
    <x v="12"/>
    <x v="13"/>
    <x v="323"/>
    <x v="10"/>
    <x v="2"/>
    <n v="78"/>
    <x v="9"/>
    <x v="4"/>
  </r>
  <r>
    <x v="1"/>
    <x v="12"/>
    <x v="13"/>
    <x v="333"/>
    <x v="1"/>
    <x v="2"/>
    <n v="97"/>
    <x v="24"/>
    <x v="4"/>
  </r>
  <r>
    <x v="1"/>
    <x v="12"/>
    <x v="13"/>
    <x v="194"/>
    <x v="1"/>
    <x v="1"/>
    <n v="94"/>
    <x v="49"/>
    <x v="4"/>
  </r>
  <r>
    <x v="1"/>
    <x v="12"/>
    <x v="13"/>
    <x v="184"/>
    <x v="9"/>
    <x v="2"/>
    <n v="84"/>
    <x v="102"/>
    <x v="4"/>
  </r>
  <r>
    <x v="1"/>
    <x v="12"/>
    <x v="13"/>
    <x v="82"/>
    <x v="9"/>
    <x v="1"/>
    <n v="117"/>
    <x v="149"/>
    <x v="4"/>
  </r>
  <r>
    <x v="1"/>
    <x v="12"/>
    <x v="13"/>
    <x v="293"/>
    <x v="9"/>
    <x v="1"/>
    <n v="78"/>
    <x v="8"/>
    <x v="4"/>
  </r>
  <r>
    <x v="1"/>
    <x v="12"/>
    <x v="13"/>
    <x v="12"/>
    <x v="9"/>
    <x v="3"/>
    <n v="117"/>
    <x v="19"/>
    <x v="4"/>
  </r>
  <r>
    <x v="1"/>
    <x v="12"/>
    <x v="13"/>
    <x v="329"/>
    <x v="12"/>
    <x v="0"/>
    <n v="49"/>
    <x v="21"/>
    <x v="4"/>
  </r>
  <r>
    <x v="1"/>
    <x v="12"/>
    <x v="13"/>
    <x v="249"/>
    <x v="0"/>
    <x v="1"/>
    <n v="123"/>
    <x v="33"/>
    <x v="4"/>
  </r>
  <r>
    <x v="1"/>
    <x v="12"/>
    <x v="13"/>
    <x v="245"/>
    <x v="4"/>
    <x v="0"/>
    <n v="111"/>
    <x v="63"/>
    <x v="4"/>
  </r>
  <r>
    <x v="1"/>
    <x v="12"/>
    <x v="13"/>
    <x v="255"/>
    <x v="4"/>
    <x v="1"/>
    <n v="93"/>
    <x v="55"/>
    <x v="4"/>
  </r>
  <r>
    <x v="1"/>
    <x v="12"/>
    <x v="13"/>
    <x v="58"/>
    <x v="17"/>
    <x v="2"/>
    <n v="72"/>
    <x v="16"/>
    <x v="4"/>
  </r>
  <r>
    <x v="1"/>
    <x v="12"/>
    <x v="13"/>
    <x v="64"/>
    <x v="13"/>
    <x v="1"/>
    <n v="88"/>
    <x v="42"/>
    <x v="4"/>
  </r>
  <r>
    <x v="1"/>
    <x v="12"/>
    <x v="13"/>
    <x v="317"/>
    <x v="5"/>
    <x v="0"/>
    <n v="79"/>
    <x v="16"/>
    <x v="4"/>
  </r>
  <r>
    <x v="1"/>
    <x v="12"/>
    <x v="13"/>
    <x v="192"/>
    <x v="11"/>
    <x v="1"/>
    <n v="80"/>
    <x v="0"/>
    <x v="4"/>
  </r>
  <r>
    <x v="1"/>
    <x v="12"/>
    <x v="13"/>
    <x v="113"/>
    <x v="15"/>
    <x v="4"/>
    <n v="110"/>
    <x v="16"/>
    <x v="4"/>
  </r>
  <r>
    <x v="1"/>
    <x v="12"/>
    <x v="13"/>
    <x v="207"/>
    <x v="15"/>
    <x v="4"/>
    <n v="91"/>
    <x v="16"/>
    <x v="4"/>
  </r>
  <r>
    <x v="1"/>
    <x v="12"/>
    <x v="13"/>
    <x v="215"/>
    <x v="9"/>
    <x v="4"/>
    <n v="84"/>
    <x v="16"/>
    <x v="4"/>
  </r>
  <r>
    <x v="1"/>
    <x v="12"/>
    <x v="13"/>
    <x v="7"/>
    <x v="5"/>
    <x v="4"/>
    <n v="88"/>
    <x v="16"/>
    <x v="4"/>
  </r>
  <r>
    <x v="1"/>
    <x v="13"/>
    <x v="13"/>
    <x v="141"/>
    <x v="8"/>
    <x v="0"/>
    <n v="95"/>
    <x v="56"/>
    <x v="4"/>
  </r>
  <r>
    <x v="1"/>
    <x v="13"/>
    <x v="13"/>
    <x v="57"/>
    <x v="10"/>
    <x v="2"/>
    <n v="80"/>
    <x v="16"/>
    <x v="4"/>
  </r>
  <r>
    <x v="1"/>
    <x v="13"/>
    <x v="13"/>
    <x v="333"/>
    <x v="1"/>
    <x v="2"/>
    <n v="96"/>
    <x v="55"/>
    <x v="4"/>
  </r>
  <r>
    <x v="1"/>
    <x v="13"/>
    <x v="13"/>
    <x v="194"/>
    <x v="1"/>
    <x v="1"/>
    <n v="90"/>
    <x v="9"/>
    <x v="4"/>
  </r>
  <r>
    <x v="1"/>
    <x v="13"/>
    <x v="13"/>
    <x v="207"/>
    <x v="15"/>
    <x v="0"/>
    <n v="90"/>
    <x v="64"/>
    <x v="4"/>
  </r>
  <r>
    <x v="1"/>
    <x v="13"/>
    <x v="13"/>
    <x v="113"/>
    <x v="15"/>
    <x v="1"/>
    <n v="103"/>
    <x v="33"/>
    <x v="4"/>
  </r>
  <r>
    <x v="1"/>
    <x v="13"/>
    <x v="13"/>
    <x v="184"/>
    <x v="9"/>
    <x v="2"/>
    <n v="84"/>
    <x v="16"/>
    <x v="4"/>
  </r>
  <r>
    <x v="1"/>
    <x v="13"/>
    <x v="13"/>
    <x v="60"/>
    <x v="0"/>
    <x v="1"/>
    <n v="73"/>
    <x v="54"/>
    <x v="4"/>
  </r>
  <r>
    <x v="1"/>
    <x v="13"/>
    <x v="13"/>
    <x v="249"/>
    <x v="0"/>
    <x v="1"/>
    <n v="118"/>
    <x v="19"/>
    <x v="4"/>
  </r>
  <r>
    <x v="1"/>
    <x v="13"/>
    <x v="13"/>
    <x v="277"/>
    <x v="0"/>
    <x v="1"/>
    <n v="77"/>
    <x v="65"/>
    <x v="4"/>
  </r>
  <r>
    <x v="1"/>
    <x v="13"/>
    <x v="13"/>
    <x v="58"/>
    <x v="17"/>
    <x v="2"/>
    <n v="82"/>
    <x v="32"/>
    <x v="4"/>
  </r>
  <r>
    <x v="1"/>
    <x v="13"/>
    <x v="13"/>
    <x v="64"/>
    <x v="13"/>
    <x v="1"/>
    <n v="89"/>
    <x v="99"/>
    <x v="4"/>
  </r>
  <r>
    <x v="1"/>
    <x v="13"/>
    <x v="13"/>
    <x v="355"/>
    <x v="2"/>
    <x v="0"/>
    <n v="89"/>
    <x v="96"/>
    <x v="4"/>
  </r>
  <r>
    <x v="1"/>
    <x v="13"/>
    <x v="13"/>
    <x v="7"/>
    <x v="5"/>
    <x v="1"/>
    <n v="91"/>
    <x v="102"/>
    <x v="4"/>
  </r>
  <r>
    <x v="1"/>
    <x v="13"/>
    <x v="13"/>
    <x v="142"/>
    <x v="5"/>
    <x v="2"/>
    <n v="77"/>
    <x v="91"/>
    <x v="4"/>
  </r>
  <r>
    <x v="1"/>
    <x v="13"/>
    <x v="13"/>
    <x v="224"/>
    <x v="5"/>
    <x v="0"/>
    <n v="82"/>
    <x v="42"/>
    <x v="4"/>
  </r>
  <r>
    <x v="1"/>
    <x v="13"/>
    <x v="13"/>
    <x v="317"/>
    <x v="5"/>
    <x v="0"/>
    <n v="77"/>
    <x v="102"/>
    <x v="4"/>
  </r>
  <r>
    <x v="1"/>
    <x v="13"/>
    <x v="13"/>
    <x v="195"/>
    <x v="16"/>
    <x v="3"/>
    <n v="124"/>
    <x v="27"/>
    <x v="4"/>
  </r>
  <r>
    <x v="1"/>
    <x v="13"/>
    <x v="13"/>
    <x v="82"/>
    <x v="9"/>
    <x v="4"/>
    <n v="117"/>
    <x v="16"/>
    <x v="4"/>
  </r>
  <r>
    <x v="1"/>
    <x v="13"/>
    <x v="13"/>
    <x v="215"/>
    <x v="9"/>
    <x v="4"/>
    <n v="84"/>
    <x v="16"/>
    <x v="4"/>
  </r>
  <r>
    <x v="1"/>
    <x v="13"/>
    <x v="13"/>
    <x v="255"/>
    <x v="4"/>
    <x v="4"/>
    <n v="93"/>
    <x v="16"/>
    <x v="4"/>
  </r>
  <r>
    <x v="1"/>
    <x v="13"/>
    <x v="13"/>
    <x v="245"/>
    <x v="4"/>
    <x v="4"/>
    <n v="111"/>
    <x v="16"/>
    <x v="4"/>
  </r>
  <r>
    <x v="1"/>
    <x v="14"/>
    <x v="13"/>
    <x v="141"/>
    <x v="8"/>
    <x v="0"/>
    <n v="90"/>
    <x v="100"/>
    <x v="4"/>
  </r>
  <r>
    <x v="1"/>
    <x v="14"/>
    <x v="13"/>
    <x v="57"/>
    <x v="10"/>
    <x v="2"/>
    <n v="91"/>
    <x v="41"/>
    <x v="4"/>
  </r>
  <r>
    <x v="1"/>
    <x v="14"/>
    <x v="13"/>
    <x v="323"/>
    <x v="10"/>
    <x v="2"/>
    <n v="65"/>
    <x v="182"/>
    <x v="4"/>
  </r>
  <r>
    <x v="1"/>
    <x v="14"/>
    <x v="13"/>
    <x v="333"/>
    <x v="1"/>
    <x v="2"/>
    <n v="92"/>
    <x v="91"/>
    <x v="4"/>
  </r>
  <r>
    <x v="1"/>
    <x v="14"/>
    <x v="13"/>
    <x v="194"/>
    <x v="1"/>
    <x v="1"/>
    <n v="95"/>
    <x v="67"/>
    <x v="4"/>
  </r>
  <r>
    <x v="1"/>
    <x v="14"/>
    <x v="13"/>
    <x v="113"/>
    <x v="15"/>
    <x v="1"/>
    <n v="112"/>
    <x v="60"/>
    <x v="4"/>
  </r>
  <r>
    <x v="1"/>
    <x v="14"/>
    <x v="13"/>
    <x v="207"/>
    <x v="15"/>
    <x v="0"/>
    <n v="81"/>
    <x v="88"/>
    <x v="4"/>
  </r>
  <r>
    <x v="1"/>
    <x v="14"/>
    <x v="13"/>
    <x v="184"/>
    <x v="9"/>
    <x v="2"/>
    <n v="84"/>
    <x v="52"/>
    <x v="4"/>
  </r>
  <r>
    <x v="1"/>
    <x v="14"/>
    <x v="13"/>
    <x v="82"/>
    <x v="9"/>
    <x v="1"/>
    <n v="102"/>
    <x v="104"/>
    <x v="4"/>
  </r>
  <r>
    <x v="1"/>
    <x v="14"/>
    <x v="13"/>
    <x v="215"/>
    <x v="9"/>
    <x v="0"/>
    <n v="99"/>
    <x v="3"/>
    <x v="4"/>
  </r>
  <r>
    <x v="1"/>
    <x v="14"/>
    <x v="13"/>
    <x v="277"/>
    <x v="0"/>
    <x v="1"/>
    <n v="85"/>
    <x v="64"/>
    <x v="4"/>
  </r>
  <r>
    <x v="1"/>
    <x v="14"/>
    <x v="13"/>
    <x v="245"/>
    <x v="4"/>
    <x v="0"/>
    <n v="94"/>
    <x v="166"/>
    <x v="4"/>
  </r>
  <r>
    <x v="1"/>
    <x v="14"/>
    <x v="13"/>
    <x v="255"/>
    <x v="4"/>
    <x v="1"/>
    <n v="95"/>
    <x v="38"/>
    <x v="4"/>
  </r>
  <r>
    <x v="1"/>
    <x v="14"/>
    <x v="13"/>
    <x v="58"/>
    <x v="17"/>
    <x v="2"/>
    <n v="83"/>
    <x v="98"/>
    <x v="4"/>
  </r>
  <r>
    <x v="1"/>
    <x v="14"/>
    <x v="13"/>
    <x v="64"/>
    <x v="13"/>
    <x v="1"/>
    <n v="81"/>
    <x v="77"/>
    <x v="4"/>
  </r>
  <r>
    <x v="1"/>
    <x v="14"/>
    <x v="13"/>
    <x v="355"/>
    <x v="2"/>
    <x v="0"/>
    <n v="88"/>
    <x v="102"/>
    <x v="4"/>
  </r>
  <r>
    <x v="1"/>
    <x v="14"/>
    <x v="13"/>
    <x v="7"/>
    <x v="5"/>
    <x v="1"/>
    <n v="88"/>
    <x v="1"/>
    <x v="4"/>
  </r>
  <r>
    <x v="1"/>
    <x v="14"/>
    <x v="13"/>
    <x v="195"/>
    <x v="16"/>
    <x v="3"/>
    <n v="124"/>
    <x v="32"/>
    <x v="4"/>
  </r>
  <r>
    <x v="1"/>
    <x v="14"/>
    <x v="13"/>
    <x v="60"/>
    <x v="0"/>
    <x v="4"/>
    <n v="82"/>
    <x v="88"/>
    <x v="4"/>
  </r>
  <r>
    <x v="1"/>
    <x v="14"/>
    <x v="13"/>
    <x v="322"/>
    <x v="17"/>
    <x v="4"/>
    <n v="101"/>
    <x v="57"/>
    <x v="4"/>
  </r>
  <r>
    <x v="1"/>
    <x v="14"/>
    <x v="13"/>
    <x v="142"/>
    <x v="5"/>
    <x v="4"/>
    <n v="79"/>
    <x v="99"/>
    <x v="4"/>
  </r>
  <r>
    <x v="1"/>
    <x v="14"/>
    <x v="13"/>
    <x v="317"/>
    <x v="5"/>
    <x v="4"/>
    <n v="72"/>
    <x v="61"/>
    <x v="4"/>
  </r>
  <r>
    <x v="1"/>
    <x v="15"/>
    <x v="13"/>
    <x v="141"/>
    <x v="8"/>
    <x v="0"/>
    <n v="91"/>
    <x v="22"/>
    <x v="4"/>
  </r>
  <r>
    <x v="1"/>
    <x v="15"/>
    <x v="13"/>
    <x v="354"/>
    <x v="6"/>
    <x v="2"/>
    <n v="79"/>
    <x v="17"/>
    <x v="4"/>
  </r>
  <r>
    <x v="1"/>
    <x v="15"/>
    <x v="13"/>
    <x v="194"/>
    <x v="1"/>
    <x v="1"/>
    <n v="105"/>
    <x v="12"/>
    <x v="4"/>
  </r>
  <r>
    <x v="1"/>
    <x v="15"/>
    <x v="13"/>
    <x v="113"/>
    <x v="15"/>
    <x v="1"/>
    <n v="111"/>
    <x v="54"/>
    <x v="4"/>
  </r>
  <r>
    <x v="1"/>
    <x v="15"/>
    <x v="13"/>
    <x v="207"/>
    <x v="15"/>
    <x v="0"/>
    <n v="91"/>
    <x v="65"/>
    <x v="4"/>
  </r>
  <r>
    <x v="1"/>
    <x v="15"/>
    <x v="13"/>
    <x v="215"/>
    <x v="9"/>
    <x v="0"/>
    <n v="104"/>
    <x v="2"/>
    <x v="4"/>
  </r>
  <r>
    <x v="1"/>
    <x v="15"/>
    <x v="13"/>
    <x v="184"/>
    <x v="9"/>
    <x v="2"/>
    <n v="83"/>
    <x v="91"/>
    <x v="4"/>
  </r>
  <r>
    <x v="1"/>
    <x v="15"/>
    <x v="13"/>
    <x v="277"/>
    <x v="0"/>
    <x v="1"/>
    <n v="83"/>
    <x v="35"/>
    <x v="4"/>
  </r>
  <r>
    <x v="1"/>
    <x v="15"/>
    <x v="13"/>
    <x v="255"/>
    <x v="4"/>
    <x v="1"/>
    <n v="94"/>
    <x v="7"/>
    <x v="4"/>
  </r>
  <r>
    <x v="1"/>
    <x v="15"/>
    <x v="13"/>
    <x v="58"/>
    <x v="17"/>
    <x v="2"/>
    <n v="90"/>
    <x v="15"/>
    <x v="4"/>
  </r>
  <r>
    <x v="1"/>
    <x v="15"/>
    <x v="13"/>
    <x v="322"/>
    <x v="17"/>
    <x v="2"/>
    <n v="107"/>
    <x v="32"/>
    <x v="4"/>
  </r>
  <r>
    <x v="1"/>
    <x v="15"/>
    <x v="13"/>
    <x v="64"/>
    <x v="13"/>
    <x v="1"/>
    <n v="91"/>
    <x v="149"/>
    <x v="4"/>
  </r>
  <r>
    <x v="1"/>
    <x v="15"/>
    <x v="13"/>
    <x v="355"/>
    <x v="2"/>
    <x v="0"/>
    <n v="91"/>
    <x v="57"/>
    <x v="4"/>
  </r>
  <r>
    <x v="1"/>
    <x v="15"/>
    <x v="13"/>
    <x v="7"/>
    <x v="5"/>
    <x v="1"/>
    <n v="93"/>
    <x v="11"/>
    <x v="4"/>
  </r>
  <r>
    <x v="1"/>
    <x v="15"/>
    <x v="13"/>
    <x v="142"/>
    <x v="5"/>
    <x v="2"/>
    <n v="72"/>
    <x v="120"/>
    <x v="4"/>
  </r>
  <r>
    <x v="1"/>
    <x v="15"/>
    <x v="13"/>
    <x v="317"/>
    <x v="5"/>
    <x v="0"/>
    <n v="82"/>
    <x v="62"/>
    <x v="4"/>
  </r>
  <r>
    <x v="1"/>
    <x v="15"/>
    <x v="13"/>
    <x v="195"/>
    <x v="16"/>
    <x v="3"/>
    <n v="130"/>
    <x v="107"/>
    <x v="4"/>
  </r>
  <r>
    <x v="1"/>
    <x v="15"/>
    <x v="13"/>
    <x v="15"/>
    <x v="11"/>
    <x v="1"/>
    <n v="65"/>
    <x v="56"/>
    <x v="4"/>
  </r>
  <r>
    <x v="1"/>
    <x v="15"/>
    <x v="13"/>
    <x v="57"/>
    <x v="10"/>
    <x v="4"/>
    <n v="91"/>
    <x v="16"/>
    <x v="4"/>
  </r>
  <r>
    <x v="1"/>
    <x v="15"/>
    <x v="13"/>
    <x v="306"/>
    <x v="1"/>
    <x v="4"/>
    <n v="68"/>
    <x v="33"/>
    <x v="4"/>
  </r>
  <r>
    <x v="1"/>
    <x v="15"/>
    <x v="13"/>
    <x v="82"/>
    <x v="9"/>
    <x v="4"/>
    <n v="102"/>
    <x v="16"/>
    <x v="4"/>
  </r>
  <r>
    <x v="1"/>
    <x v="15"/>
    <x v="13"/>
    <x v="245"/>
    <x v="4"/>
    <x v="4"/>
    <n v="94"/>
    <x v="16"/>
    <x v="4"/>
  </r>
  <r>
    <x v="1"/>
    <x v="16"/>
    <x v="13"/>
    <x v="141"/>
    <x v="8"/>
    <x v="0"/>
    <n v="96"/>
    <x v="2"/>
    <x v="4"/>
  </r>
  <r>
    <x v="1"/>
    <x v="16"/>
    <x v="13"/>
    <x v="354"/>
    <x v="6"/>
    <x v="2"/>
    <n v="83"/>
    <x v="64"/>
    <x v="4"/>
  </r>
  <r>
    <x v="1"/>
    <x v="16"/>
    <x v="13"/>
    <x v="57"/>
    <x v="10"/>
    <x v="2"/>
    <n v="93"/>
    <x v="64"/>
    <x v="4"/>
  </r>
  <r>
    <x v="1"/>
    <x v="16"/>
    <x v="13"/>
    <x v="194"/>
    <x v="1"/>
    <x v="1"/>
    <n v="99"/>
    <x v="3"/>
    <x v="4"/>
  </r>
  <r>
    <x v="1"/>
    <x v="16"/>
    <x v="13"/>
    <x v="113"/>
    <x v="15"/>
    <x v="1"/>
    <n v="109"/>
    <x v="12"/>
    <x v="4"/>
  </r>
  <r>
    <x v="1"/>
    <x v="16"/>
    <x v="13"/>
    <x v="207"/>
    <x v="15"/>
    <x v="0"/>
    <n v="93"/>
    <x v="51"/>
    <x v="4"/>
  </r>
  <r>
    <x v="1"/>
    <x v="16"/>
    <x v="13"/>
    <x v="184"/>
    <x v="9"/>
    <x v="2"/>
    <n v="84"/>
    <x v="17"/>
    <x v="4"/>
  </r>
  <r>
    <x v="1"/>
    <x v="16"/>
    <x v="13"/>
    <x v="215"/>
    <x v="9"/>
    <x v="0"/>
    <n v="87"/>
    <x v="88"/>
    <x v="4"/>
  </r>
  <r>
    <x v="1"/>
    <x v="16"/>
    <x v="13"/>
    <x v="277"/>
    <x v="0"/>
    <x v="1"/>
    <n v="93"/>
    <x v="22"/>
    <x v="4"/>
  </r>
  <r>
    <x v="1"/>
    <x v="16"/>
    <x v="13"/>
    <x v="60"/>
    <x v="0"/>
    <x v="1"/>
    <n v="86"/>
    <x v="98"/>
    <x v="4"/>
  </r>
  <r>
    <x v="1"/>
    <x v="16"/>
    <x v="13"/>
    <x v="245"/>
    <x v="4"/>
    <x v="0"/>
    <n v="91"/>
    <x v="40"/>
    <x v="4"/>
  </r>
  <r>
    <x v="1"/>
    <x v="16"/>
    <x v="13"/>
    <x v="255"/>
    <x v="4"/>
    <x v="1"/>
    <n v="90"/>
    <x v="62"/>
    <x v="4"/>
  </r>
  <r>
    <x v="1"/>
    <x v="16"/>
    <x v="13"/>
    <x v="322"/>
    <x v="17"/>
    <x v="2"/>
    <n v="101"/>
    <x v="58"/>
    <x v="4"/>
  </r>
  <r>
    <x v="1"/>
    <x v="16"/>
    <x v="13"/>
    <x v="58"/>
    <x v="17"/>
    <x v="2"/>
    <n v="91"/>
    <x v="1"/>
    <x v="4"/>
  </r>
  <r>
    <x v="1"/>
    <x v="16"/>
    <x v="13"/>
    <x v="64"/>
    <x v="13"/>
    <x v="1"/>
    <n v="108"/>
    <x v="149"/>
    <x v="4"/>
  </r>
  <r>
    <x v="1"/>
    <x v="16"/>
    <x v="13"/>
    <x v="355"/>
    <x v="2"/>
    <x v="0"/>
    <n v="83"/>
    <x v="6"/>
    <x v="4"/>
  </r>
  <r>
    <x v="1"/>
    <x v="16"/>
    <x v="13"/>
    <x v="195"/>
    <x v="16"/>
    <x v="3"/>
    <n v="130"/>
    <x v="38"/>
    <x v="4"/>
  </r>
  <r>
    <x v="1"/>
    <x v="16"/>
    <x v="13"/>
    <x v="15"/>
    <x v="11"/>
    <x v="1"/>
    <n v="78"/>
    <x v="31"/>
    <x v="4"/>
  </r>
  <r>
    <x v="1"/>
    <x v="16"/>
    <x v="13"/>
    <x v="306"/>
    <x v="1"/>
    <x v="4"/>
    <n v="65"/>
    <x v="64"/>
    <x v="4"/>
  </r>
  <r>
    <x v="1"/>
    <x v="16"/>
    <x v="13"/>
    <x v="82"/>
    <x v="9"/>
    <x v="4"/>
    <n v="102"/>
    <x v="16"/>
    <x v="4"/>
  </r>
  <r>
    <x v="1"/>
    <x v="16"/>
    <x v="13"/>
    <x v="7"/>
    <x v="5"/>
    <x v="4"/>
    <n v="94"/>
    <x v="8"/>
    <x v="4"/>
  </r>
  <r>
    <x v="1"/>
    <x v="16"/>
    <x v="13"/>
    <x v="317"/>
    <x v="5"/>
    <x v="4"/>
    <n v="87"/>
    <x v="53"/>
    <x v="4"/>
  </r>
  <r>
    <x v="1"/>
    <x v="17"/>
    <x v="13"/>
    <x v="141"/>
    <x v="8"/>
    <x v="0"/>
    <n v="100"/>
    <x v="90"/>
    <x v="4"/>
  </r>
  <r>
    <x v="1"/>
    <x v="17"/>
    <x v="13"/>
    <x v="354"/>
    <x v="6"/>
    <x v="2"/>
    <n v="86"/>
    <x v="47"/>
    <x v="4"/>
  </r>
  <r>
    <x v="1"/>
    <x v="17"/>
    <x v="13"/>
    <x v="57"/>
    <x v="10"/>
    <x v="2"/>
    <n v="87"/>
    <x v="29"/>
    <x v="4"/>
  </r>
  <r>
    <x v="1"/>
    <x v="17"/>
    <x v="13"/>
    <x v="194"/>
    <x v="1"/>
    <x v="1"/>
    <n v="103"/>
    <x v="33"/>
    <x v="4"/>
  </r>
  <r>
    <x v="1"/>
    <x v="17"/>
    <x v="13"/>
    <x v="306"/>
    <x v="1"/>
    <x v="0"/>
    <n v="76"/>
    <x v="62"/>
    <x v="4"/>
  </r>
  <r>
    <x v="1"/>
    <x v="17"/>
    <x v="13"/>
    <x v="207"/>
    <x v="15"/>
    <x v="0"/>
    <n v="94"/>
    <x v="152"/>
    <x v="4"/>
  </r>
  <r>
    <x v="1"/>
    <x v="17"/>
    <x v="13"/>
    <x v="113"/>
    <x v="15"/>
    <x v="1"/>
    <n v="112"/>
    <x v="41"/>
    <x v="4"/>
  </r>
  <r>
    <x v="1"/>
    <x v="17"/>
    <x v="13"/>
    <x v="184"/>
    <x v="9"/>
    <x v="2"/>
    <n v="80"/>
    <x v="67"/>
    <x v="4"/>
  </r>
  <r>
    <x v="1"/>
    <x v="17"/>
    <x v="13"/>
    <x v="215"/>
    <x v="9"/>
    <x v="0"/>
    <n v="87"/>
    <x v="85"/>
    <x v="4"/>
  </r>
  <r>
    <x v="1"/>
    <x v="17"/>
    <x v="13"/>
    <x v="245"/>
    <x v="4"/>
    <x v="0"/>
    <n v="86"/>
    <x v="21"/>
    <x v="4"/>
  </r>
  <r>
    <x v="1"/>
    <x v="17"/>
    <x v="13"/>
    <x v="255"/>
    <x v="4"/>
    <x v="1"/>
    <n v="92"/>
    <x v="41"/>
    <x v="4"/>
  </r>
  <r>
    <x v="1"/>
    <x v="17"/>
    <x v="13"/>
    <x v="230"/>
    <x v="4"/>
    <x v="2"/>
    <n v="90"/>
    <x v="43"/>
    <x v="4"/>
  </r>
  <r>
    <x v="1"/>
    <x v="17"/>
    <x v="13"/>
    <x v="58"/>
    <x v="17"/>
    <x v="2"/>
    <n v="82"/>
    <x v="44"/>
    <x v="4"/>
  </r>
  <r>
    <x v="1"/>
    <x v="17"/>
    <x v="13"/>
    <x v="64"/>
    <x v="13"/>
    <x v="1"/>
    <n v="110"/>
    <x v="67"/>
    <x v="4"/>
  </r>
  <r>
    <x v="1"/>
    <x v="17"/>
    <x v="13"/>
    <x v="7"/>
    <x v="5"/>
    <x v="1"/>
    <n v="86"/>
    <x v="96"/>
    <x v="4"/>
  </r>
  <r>
    <x v="1"/>
    <x v="17"/>
    <x v="13"/>
    <x v="317"/>
    <x v="5"/>
    <x v="1"/>
    <n v="92"/>
    <x v="19"/>
    <x v="4"/>
  </r>
  <r>
    <x v="1"/>
    <x v="17"/>
    <x v="13"/>
    <x v="195"/>
    <x v="16"/>
    <x v="3"/>
    <n v="128"/>
    <x v="57"/>
    <x v="4"/>
  </r>
  <r>
    <x v="1"/>
    <x v="17"/>
    <x v="13"/>
    <x v="15"/>
    <x v="11"/>
    <x v="1"/>
    <n v="92"/>
    <x v="35"/>
    <x v="4"/>
  </r>
  <r>
    <x v="1"/>
    <x v="17"/>
    <x v="13"/>
    <x v="82"/>
    <x v="9"/>
    <x v="4"/>
    <n v="102"/>
    <x v="16"/>
    <x v="4"/>
  </r>
  <r>
    <x v="1"/>
    <x v="17"/>
    <x v="13"/>
    <x v="277"/>
    <x v="0"/>
    <x v="4"/>
    <n v="93"/>
    <x v="16"/>
    <x v="4"/>
  </r>
  <r>
    <x v="1"/>
    <x v="17"/>
    <x v="13"/>
    <x v="322"/>
    <x v="17"/>
    <x v="4"/>
    <n v="112"/>
    <x v="62"/>
    <x v="4"/>
  </r>
  <r>
    <x v="1"/>
    <x v="17"/>
    <x v="13"/>
    <x v="355"/>
    <x v="2"/>
    <x v="4"/>
    <n v="81"/>
    <x v="11"/>
    <x v="4"/>
  </r>
  <r>
    <x v="1"/>
    <x v="18"/>
    <x v="13"/>
    <x v="141"/>
    <x v="8"/>
    <x v="0"/>
    <n v="96"/>
    <x v="63"/>
    <x v="4"/>
  </r>
  <r>
    <x v="1"/>
    <x v="18"/>
    <x v="13"/>
    <x v="354"/>
    <x v="6"/>
    <x v="2"/>
    <n v="84"/>
    <x v="96"/>
    <x v="4"/>
  </r>
  <r>
    <x v="1"/>
    <x v="18"/>
    <x v="13"/>
    <x v="57"/>
    <x v="10"/>
    <x v="2"/>
    <n v="84"/>
    <x v="21"/>
    <x v="4"/>
  </r>
  <r>
    <x v="1"/>
    <x v="18"/>
    <x v="13"/>
    <x v="194"/>
    <x v="1"/>
    <x v="1"/>
    <n v="103"/>
    <x v="42"/>
    <x v="4"/>
  </r>
  <r>
    <x v="1"/>
    <x v="18"/>
    <x v="13"/>
    <x v="306"/>
    <x v="1"/>
    <x v="0"/>
    <n v="88"/>
    <x v="152"/>
    <x v="4"/>
  </r>
  <r>
    <x v="1"/>
    <x v="18"/>
    <x v="13"/>
    <x v="113"/>
    <x v="15"/>
    <x v="1"/>
    <n v="116"/>
    <x v="99"/>
    <x v="4"/>
  </r>
  <r>
    <x v="1"/>
    <x v="18"/>
    <x v="13"/>
    <x v="184"/>
    <x v="9"/>
    <x v="2"/>
    <n v="77"/>
    <x v="74"/>
    <x v="4"/>
  </r>
  <r>
    <x v="1"/>
    <x v="18"/>
    <x v="13"/>
    <x v="215"/>
    <x v="9"/>
    <x v="0"/>
    <n v="87"/>
    <x v="61"/>
    <x v="4"/>
  </r>
  <r>
    <x v="1"/>
    <x v="18"/>
    <x v="13"/>
    <x v="277"/>
    <x v="0"/>
    <x v="1"/>
    <n v="88"/>
    <x v="69"/>
    <x v="4"/>
  </r>
  <r>
    <x v="1"/>
    <x v="18"/>
    <x v="13"/>
    <x v="249"/>
    <x v="0"/>
    <x v="1"/>
    <n v="132"/>
    <x v="65"/>
    <x v="4"/>
  </r>
  <r>
    <x v="1"/>
    <x v="18"/>
    <x v="13"/>
    <x v="245"/>
    <x v="4"/>
    <x v="0"/>
    <n v="77"/>
    <x v="3"/>
    <x v="4"/>
  </r>
  <r>
    <x v="1"/>
    <x v="18"/>
    <x v="13"/>
    <x v="255"/>
    <x v="4"/>
    <x v="1"/>
    <n v="97"/>
    <x v="2"/>
    <x v="4"/>
  </r>
  <r>
    <x v="1"/>
    <x v="18"/>
    <x v="13"/>
    <x v="230"/>
    <x v="4"/>
    <x v="2"/>
    <n v="89"/>
    <x v="91"/>
    <x v="4"/>
  </r>
  <r>
    <x v="1"/>
    <x v="18"/>
    <x v="13"/>
    <x v="58"/>
    <x v="17"/>
    <x v="2"/>
    <n v="73"/>
    <x v="82"/>
    <x v="4"/>
  </r>
  <r>
    <x v="1"/>
    <x v="18"/>
    <x v="13"/>
    <x v="64"/>
    <x v="13"/>
    <x v="1"/>
    <n v="105"/>
    <x v="102"/>
    <x v="4"/>
  </r>
  <r>
    <x v="1"/>
    <x v="18"/>
    <x v="13"/>
    <x v="7"/>
    <x v="5"/>
    <x v="1"/>
    <n v="82"/>
    <x v="74"/>
    <x v="4"/>
  </r>
  <r>
    <x v="1"/>
    <x v="18"/>
    <x v="13"/>
    <x v="317"/>
    <x v="5"/>
    <x v="0"/>
    <n v="94"/>
    <x v="4"/>
    <x v="4"/>
  </r>
  <r>
    <x v="1"/>
    <x v="18"/>
    <x v="13"/>
    <x v="195"/>
    <x v="16"/>
    <x v="3"/>
    <n v="122"/>
    <x v="62"/>
    <x v="4"/>
  </r>
  <r>
    <x v="1"/>
    <x v="18"/>
    <x v="13"/>
    <x v="207"/>
    <x v="15"/>
    <x v="4"/>
    <n v="94"/>
    <x v="16"/>
    <x v="4"/>
  </r>
  <r>
    <x v="1"/>
    <x v="18"/>
    <x v="13"/>
    <x v="82"/>
    <x v="9"/>
    <x v="4"/>
    <n v="102"/>
    <x v="16"/>
    <x v="4"/>
  </r>
  <r>
    <x v="1"/>
    <x v="18"/>
    <x v="13"/>
    <x v="322"/>
    <x v="17"/>
    <x v="4"/>
    <n v="112"/>
    <x v="16"/>
    <x v="4"/>
  </r>
  <r>
    <x v="1"/>
    <x v="18"/>
    <x v="13"/>
    <x v="15"/>
    <x v="11"/>
    <x v="4"/>
    <n v="92"/>
    <x v="16"/>
    <x v="4"/>
  </r>
  <r>
    <x v="1"/>
    <x v="19"/>
    <x v="13"/>
    <x v="141"/>
    <x v="8"/>
    <x v="0"/>
    <n v="103"/>
    <x v="9"/>
    <x v="4"/>
  </r>
  <r>
    <x v="1"/>
    <x v="19"/>
    <x v="13"/>
    <x v="354"/>
    <x v="6"/>
    <x v="2"/>
    <n v="83"/>
    <x v="25"/>
    <x v="4"/>
  </r>
  <r>
    <x v="1"/>
    <x v="19"/>
    <x v="13"/>
    <x v="57"/>
    <x v="10"/>
    <x v="2"/>
    <n v="77"/>
    <x v="100"/>
    <x v="4"/>
  </r>
  <r>
    <x v="1"/>
    <x v="19"/>
    <x v="13"/>
    <x v="194"/>
    <x v="1"/>
    <x v="1"/>
    <n v="105"/>
    <x v="31"/>
    <x v="4"/>
  </r>
  <r>
    <x v="1"/>
    <x v="19"/>
    <x v="13"/>
    <x v="306"/>
    <x v="1"/>
    <x v="0"/>
    <n v="93"/>
    <x v="27"/>
    <x v="4"/>
  </r>
  <r>
    <x v="1"/>
    <x v="19"/>
    <x v="13"/>
    <x v="113"/>
    <x v="15"/>
    <x v="1"/>
    <n v="115"/>
    <x v="12"/>
    <x v="4"/>
  </r>
  <r>
    <x v="1"/>
    <x v="19"/>
    <x v="13"/>
    <x v="184"/>
    <x v="9"/>
    <x v="2"/>
    <n v="73"/>
    <x v="77"/>
    <x v="4"/>
  </r>
  <r>
    <x v="1"/>
    <x v="19"/>
    <x v="13"/>
    <x v="215"/>
    <x v="9"/>
    <x v="0"/>
    <n v="88"/>
    <x v="25"/>
    <x v="4"/>
  </r>
  <r>
    <x v="1"/>
    <x v="19"/>
    <x v="13"/>
    <x v="277"/>
    <x v="0"/>
    <x v="1"/>
    <n v="85"/>
    <x v="25"/>
    <x v="4"/>
  </r>
  <r>
    <x v="1"/>
    <x v="19"/>
    <x v="13"/>
    <x v="249"/>
    <x v="0"/>
    <x v="1"/>
    <n v="138"/>
    <x v="24"/>
    <x v="4"/>
  </r>
  <r>
    <x v="1"/>
    <x v="19"/>
    <x v="13"/>
    <x v="245"/>
    <x v="4"/>
    <x v="0"/>
    <n v="72"/>
    <x v="39"/>
    <x v="4"/>
  </r>
  <r>
    <x v="1"/>
    <x v="19"/>
    <x v="13"/>
    <x v="255"/>
    <x v="4"/>
    <x v="1"/>
    <n v="91"/>
    <x v="3"/>
    <x v="4"/>
  </r>
  <r>
    <x v="1"/>
    <x v="19"/>
    <x v="13"/>
    <x v="230"/>
    <x v="4"/>
    <x v="2"/>
    <n v="94"/>
    <x v="12"/>
    <x v="4"/>
  </r>
  <r>
    <x v="1"/>
    <x v="19"/>
    <x v="13"/>
    <x v="58"/>
    <x v="17"/>
    <x v="2"/>
    <n v="71"/>
    <x v="58"/>
    <x v="4"/>
  </r>
  <r>
    <x v="1"/>
    <x v="19"/>
    <x v="13"/>
    <x v="64"/>
    <x v="13"/>
    <x v="1"/>
    <n v="118"/>
    <x v="111"/>
    <x v="4"/>
  </r>
  <r>
    <x v="1"/>
    <x v="19"/>
    <x v="13"/>
    <x v="195"/>
    <x v="16"/>
    <x v="3"/>
    <n v="112"/>
    <x v="61"/>
    <x v="4"/>
  </r>
  <r>
    <x v="1"/>
    <x v="19"/>
    <x v="13"/>
    <x v="29"/>
    <x v="16"/>
    <x v="0"/>
    <n v="75"/>
    <x v="58"/>
    <x v="4"/>
  </r>
  <r>
    <x v="1"/>
    <x v="19"/>
    <x v="13"/>
    <x v="15"/>
    <x v="11"/>
    <x v="1"/>
    <n v="92"/>
    <x v="42"/>
    <x v="4"/>
  </r>
  <r>
    <x v="1"/>
    <x v="19"/>
    <x v="13"/>
    <x v="207"/>
    <x v="15"/>
    <x v="4"/>
    <n v="94"/>
    <x v="16"/>
    <x v="4"/>
  </r>
  <r>
    <x v="1"/>
    <x v="19"/>
    <x v="13"/>
    <x v="82"/>
    <x v="9"/>
    <x v="4"/>
    <n v="102"/>
    <x v="16"/>
    <x v="4"/>
  </r>
  <r>
    <x v="1"/>
    <x v="19"/>
    <x v="13"/>
    <x v="7"/>
    <x v="5"/>
    <x v="4"/>
    <n v="82"/>
    <x v="16"/>
    <x v="4"/>
  </r>
  <r>
    <x v="1"/>
    <x v="19"/>
    <x v="13"/>
    <x v="317"/>
    <x v="5"/>
    <x v="4"/>
    <n v="94"/>
    <x v="16"/>
    <x v="4"/>
  </r>
  <r>
    <x v="1"/>
    <x v="20"/>
    <x v="13"/>
    <x v="141"/>
    <x v="8"/>
    <x v="0"/>
    <n v="99"/>
    <x v="2"/>
    <x v="4"/>
  </r>
  <r>
    <x v="1"/>
    <x v="20"/>
    <x v="13"/>
    <x v="354"/>
    <x v="6"/>
    <x v="2"/>
    <n v="79"/>
    <x v="92"/>
    <x v="4"/>
  </r>
  <r>
    <x v="1"/>
    <x v="20"/>
    <x v="13"/>
    <x v="57"/>
    <x v="10"/>
    <x v="2"/>
    <n v="75"/>
    <x v="53"/>
    <x v="4"/>
  </r>
  <r>
    <x v="1"/>
    <x v="20"/>
    <x v="13"/>
    <x v="194"/>
    <x v="1"/>
    <x v="1"/>
    <n v="116"/>
    <x v="161"/>
    <x v="4"/>
  </r>
  <r>
    <x v="1"/>
    <x v="20"/>
    <x v="13"/>
    <x v="306"/>
    <x v="1"/>
    <x v="0"/>
    <n v="96"/>
    <x v="10"/>
    <x v="4"/>
  </r>
  <r>
    <x v="1"/>
    <x v="20"/>
    <x v="13"/>
    <x v="207"/>
    <x v="15"/>
    <x v="0"/>
    <n v="93"/>
    <x v="102"/>
    <x v="4"/>
  </r>
  <r>
    <x v="1"/>
    <x v="20"/>
    <x v="13"/>
    <x v="113"/>
    <x v="15"/>
    <x v="1"/>
    <n v="119"/>
    <x v="8"/>
    <x v="4"/>
  </r>
  <r>
    <x v="1"/>
    <x v="20"/>
    <x v="13"/>
    <x v="184"/>
    <x v="9"/>
    <x v="2"/>
    <n v="81"/>
    <x v="72"/>
    <x v="4"/>
  </r>
  <r>
    <x v="1"/>
    <x v="20"/>
    <x v="13"/>
    <x v="277"/>
    <x v="0"/>
    <x v="1"/>
    <n v="86"/>
    <x v="85"/>
    <x v="4"/>
  </r>
  <r>
    <x v="1"/>
    <x v="20"/>
    <x v="13"/>
    <x v="249"/>
    <x v="0"/>
    <x v="1"/>
    <n v="135"/>
    <x v="62"/>
    <x v="4"/>
  </r>
  <r>
    <x v="1"/>
    <x v="20"/>
    <x v="13"/>
    <x v="245"/>
    <x v="4"/>
    <x v="0"/>
    <n v="92"/>
    <x v="20"/>
    <x v="4"/>
  </r>
  <r>
    <x v="1"/>
    <x v="20"/>
    <x v="13"/>
    <x v="255"/>
    <x v="4"/>
    <x v="1"/>
    <n v="93"/>
    <x v="42"/>
    <x v="4"/>
  </r>
  <r>
    <x v="1"/>
    <x v="20"/>
    <x v="13"/>
    <x v="230"/>
    <x v="4"/>
    <x v="2"/>
    <n v="88"/>
    <x v="23"/>
    <x v="4"/>
  </r>
  <r>
    <x v="1"/>
    <x v="20"/>
    <x v="13"/>
    <x v="58"/>
    <x v="17"/>
    <x v="2"/>
    <n v="63"/>
    <x v="96"/>
    <x v="4"/>
  </r>
  <r>
    <x v="1"/>
    <x v="20"/>
    <x v="13"/>
    <x v="64"/>
    <x v="13"/>
    <x v="1"/>
    <n v="108"/>
    <x v="57"/>
    <x v="4"/>
  </r>
  <r>
    <x v="1"/>
    <x v="20"/>
    <x v="13"/>
    <x v="7"/>
    <x v="5"/>
    <x v="1"/>
    <n v="89"/>
    <x v="38"/>
    <x v="4"/>
  </r>
  <r>
    <x v="1"/>
    <x v="20"/>
    <x v="13"/>
    <x v="317"/>
    <x v="5"/>
    <x v="0"/>
    <n v="100"/>
    <x v="1"/>
    <x v="4"/>
  </r>
  <r>
    <x v="1"/>
    <x v="20"/>
    <x v="13"/>
    <x v="195"/>
    <x v="16"/>
    <x v="3"/>
    <n v="107"/>
    <x v="40"/>
    <x v="4"/>
  </r>
  <r>
    <x v="1"/>
    <x v="20"/>
    <x v="13"/>
    <x v="82"/>
    <x v="9"/>
    <x v="4"/>
    <n v="102"/>
    <x v="16"/>
    <x v="4"/>
  </r>
  <r>
    <x v="1"/>
    <x v="20"/>
    <x v="13"/>
    <x v="215"/>
    <x v="9"/>
    <x v="4"/>
    <n v="87"/>
    <x v="67"/>
    <x v="4"/>
  </r>
  <r>
    <x v="1"/>
    <x v="20"/>
    <x v="13"/>
    <x v="29"/>
    <x v="16"/>
    <x v="4"/>
    <n v="76"/>
    <x v="94"/>
    <x v="4"/>
  </r>
  <r>
    <x v="1"/>
    <x v="20"/>
    <x v="13"/>
    <x v="15"/>
    <x v="11"/>
    <x v="4"/>
    <n v="88"/>
    <x v="57"/>
    <x v="4"/>
  </r>
  <r>
    <x v="1"/>
    <x v="0"/>
    <x v="14"/>
    <x v="74"/>
    <x v="6"/>
    <x v="0"/>
    <n v="80"/>
    <x v="63"/>
    <x v="3"/>
  </r>
  <r>
    <x v="1"/>
    <x v="0"/>
    <x v="14"/>
    <x v="120"/>
    <x v="6"/>
    <x v="0"/>
    <n v="98"/>
    <x v="123"/>
    <x v="3"/>
  </r>
  <r>
    <x v="1"/>
    <x v="0"/>
    <x v="14"/>
    <x v="160"/>
    <x v="14"/>
    <x v="2"/>
    <n v="96"/>
    <x v="69"/>
    <x v="3"/>
  </r>
  <r>
    <x v="1"/>
    <x v="0"/>
    <x v="14"/>
    <x v="40"/>
    <x v="7"/>
    <x v="1"/>
    <n v="88"/>
    <x v="72"/>
    <x v="3"/>
  </r>
  <r>
    <x v="1"/>
    <x v="0"/>
    <x v="14"/>
    <x v="95"/>
    <x v="10"/>
    <x v="0"/>
    <n v="91"/>
    <x v="42"/>
    <x v="3"/>
  </r>
  <r>
    <x v="1"/>
    <x v="0"/>
    <x v="14"/>
    <x v="156"/>
    <x v="12"/>
    <x v="1"/>
    <n v="105"/>
    <x v="48"/>
    <x v="3"/>
  </r>
  <r>
    <x v="1"/>
    <x v="0"/>
    <x v="14"/>
    <x v="210"/>
    <x v="3"/>
    <x v="3"/>
    <n v="94"/>
    <x v="11"/>
    <x v="3"/>
  </r>
  <r>
    <x v="1"/>
    <x v="0"/>
    <x v="14"/>
    <x v="78"/>
    <x v="3"/>
    <x v="2"/>
    <n v="73"/>
    <x v="62"/>
    <x v="3"/>
  </r>
  <r>
    <x v="1"/>
    <x v="0"/>
    <x v="14"/>
    <x v="186"/>
    <x v="4"/>
    <x v="0"/>
    <n v="88"/>
    <x v="51"/>
    <x v="3"/>
  </r>
  <r>
    <x v="1"/>
    <x v="0"/>
    <x v="14"/>
    <x v="204"/>
    <x v="13"/>
    <x v="1"/>
    <n v="95"/>
    <x v="72"/>
    <x v="3"/>
  </r>
  <r>
    <x v="1"/>
    <x v="0"/>
    <x v="14"/>
    <x v="356"/>
    <x v="13"/>
    <x v="1"/>
    <n v="58"/>
    <x v="138"/>
    <x v="3"/>
  </r>
  <r>
    <x v="1"/>
    <x v="0"/>
    <x v="14"/>
    <x v="38"/>
    <x v="2"/>
    <x v="0"/>
    <n v="50"/>
    <x v="79"/>
    <x v="3"/>
  </r>
  <r>
    <x v="1"/>
    <x v="0"/>
    <x v="14"/>
    <x v="101"/>
    <x v="2"/>
    <x v="2"/>
    <n v="98"/>
    <x v="11"/>
    <x v="3"/>
  </r>
  <r>
    <x v="1"/>
    <x v="0"/>
    <x v="14"/>
    <x v="11"/>
    <x v="5"/>
    <x v="1"/>
    <n v="114"/>
    <x v="48"/>
    <x v="3"/>
  </r>
  <r>
    <x v="1"/>
    <x v="0"/>
    <x v="14"/>
    <x v="229"/>
    <x v="16"/>
    <x v="1"/>
    <n v="78"/>
    <x v="67"/>
    <x v="3"/>
  </r>
  <r>
    <x v="1"/>
    <x v="0"/>
    <x v="14"/>
    <x v="88"/>
    <x v="16"/>
    <x v="2"/>
    <n v="75"/>
    <x v="71"/>
    <x v="3"/>
  </r>
  <r>
    <x v="1"/>
    <x v="0"/>
    <x v="14"/>
    <x v="202"/>
    <x v="11"/>
    <x v="1"/>
    <n v="99"/>
    <x v="118"/>
    <x v="3"/>
  </r>
  <r>
    <x v="1"/>
    <x v="0"/>
    <x v="14"/>
    <x v="242"/>
    <x v="11"/>
    <x v="2"/>
    <n v="97"/>
    <x v="83"/>
    <x v="3"/>
  </r>
  <r>
    <x v="1"/>
    <x v="0"/>
    <x v="14"/>
    <x v="108"/>
    <x v="7"/>
    <x v="4"/>
    <n v="84"/>
    <x v="16"/>
    <x v="3"/>
  </r>
  <r>
    <x v="1"/>
    <x v="0"/>
    <x v="14"/>
    <x v="266"/>
    <x v="12"/>
    <x v="4"/>
    <n v="75"/>
    <x v="16"/>
    <x v="3"/>
  </r>
  <r>
    <x v="1"/>
    <x v="0"/>
    <x v="14"/>
    <x v="94"/>
    <x v="0"/>
    <x v="4"/>
    <n v="66"/>
    <x v="45"/>
    <x v="3"/>
  </r>
  <r>
    <x v="1"/>
    <x v="0"/>
    <x v="14"/>
    <x v="161"/>
    <x v="5"/>
    <x v="4"/>
    <n v="81"/>
    <x v="16"/>
    <x v="3"/>
  </r>
  <r>
    <x v="1"/>
    <x v="1"/>
    <x v="14"/>
    <x v="42"/>
    <x v="8"/>
    <x v="3"/>
    <n v="84"/>
    <x v="52"/>
    <x v="3"/>
  </r>
  <r>
    <x v="1"/>
    <x v="1"/>
    <x v="14"/>
    <x v="120"/>
    <x v="6"/>
    <x v="0"/>
    <n v="102"/>
    <x v="32"/>
    <x v="3"/>
  </r>
  <r>
    <x v="1"/>
    <x v="1"/>
    <x v="14"/>
    <x v="160"/>
    <x v="14"/>
    <x v="2"/>
    <n v="98"/>
    <x v="25"/>
    <x v="3"/>
  </r>
  <r>
    <x v="1"/>
    <x v="1"/>
    <x v="14"/>
    <x v="8"/>
    <x v="7"/>
    <x v="0"/>
    <n v="51"/>
    <x v="104"/>
    <x v="3"/>
  </r>
  <r>
    <x v="1"/>
    <x v="1"/>
    <x v="14"/>
    <x v="108"/>
    <x v="7"/>
    <x v="1"/>
    <n v="81"/>
    <x v="96"/>
    <x v="3"/>
  </r>
  <r>
    <x v="1"/>
    <x v="1"/>
    <x v="14"/>
    <x v="40"/>
    <x v="7"/>
    <x v="1"/>
    <n v="95"/>
    <x v="37"/>
    <x v="3"/>
  </r>
  <r>
    <x v="1"/>
    <x v="1"/>
    <x v="14"/>
    <x v="95"/>
    <x v="10"/>
    <x v="0"/>
    <n v="92"/>
    <x v="42"/>
    <x v="3"/>
  </r>
  <r>
    <x v="1"/>
    <x v="1"/>
    <x v="14"/>
    <x v="266"/>
    <x v="12"/>
    <x v="0"/>
    <n v="72"/>
    <x v="39"/>
    <x v="3"/>
  </r>
  <r>
    <x v="1"/>
    <x v="1"/>
    <x v="14"/>
    <x v="156"/>
    <x v="12"/>
    <x v="1"/>
    <n v="110"/>
    <x v="95"/>
    <x v="3"/>
  </r>
  <r>
    <x v="1"/>
    <x v="1"/>
    <x v="14"/>
    <x v="78"/>
    <x v="3"/>
    <x v="2"/>
    <n v="75"/>
    <x v="54"/>
    <x v="3"/>
  </r>
  <r>
    <x v="1"/>
    <x v="1"/>
    <x v="14"/>
    <x v="186"/>
    <x v="4"/>
    <x v="0"/>
    <n v="84"/>
    <x v="88"/>
    <x v="3"/>
  </r>
  <r>
    <x v="1"/>
    <x v="1"/>
    <x v="14"/>
    <x v="204"/>
    <x v="13"/>
    <x v="1"/>
    <n v="89"/>
    <x v="74"/>
    <x v="3"/>
  </r>
  <r>
    <x v="1"/>
    <x v="1"/>
    <x v="14"/>
    <x v="101"/>
    <x v="2"/>
    <x v="2"/>
    <n v="93"/>
    <x v="6"/>
    <x v="3"/>
  </r>
  <r>
    <x v="1"/>
    <x v="1"/>
    <x v="14"/>
    <x v="161"/>
    <x v="5"/>
    <x v="1"/>
    <n v="67"/>
    <x v="155"/>
    <x v="3"/>
  </r>
  <r>
    <x v="1"/>
    <x v="1"/>
    <x v="14"/>
    <x v="11"/>
    <x v="5"/>
    <x v="1"/>
    <n v="113"/>
    <x v="31"/>
    <x v="3"/>
  </r>
  <r>
    <x v="1"/>
    <x v="1"/>
    <x v="14"/>
    <x v="202"/>
    <x v="11"/>
    <x v="1"/>
    <n v="99"/>
    <x v="19"/>
    <x v="3"/>
  </r>
  <r>
    <x v="1"/>
    <x v="1"/>
    <x v="14"/>
    <x v="174"/>
    <x v="11"/>
    <x v="2"/>
    <n v="90"/>
    <x v="81"/>
    <x v="3"/>
  </r>
  <r>
    <x v="1"/>
    <x v="1"/>
    <x v="14"/>
    <x v="242"/>
    <x v="11"/>
    <x v="2"/>
    <n v="89"/>
    <x v="39"/>
    <x v="3"/>
  </r>
  <r>
    <x v="1"/>
    <x v="1"/>
    <x v="14"/>
    <x v="74"/>
    <x v="6"/>
    <x v="4"/>
    <n v="74"/>
    <x v="105"/>
    <x v="3"/>
  </r>
  <r>
    <x v="1"/>
    <x v="1"/>
    <x v="14"/>
    <x v="210"/>
    <x v="3"/>
    <x v="4"/>
    <n v="92"/>
    <x v="16"/>
    <x v="3"/>
  </r>
  <r>
    <x v="1"/>
    <x v="1"/>
    <x v="14"/>
    <x v="88"/>
    <x v="16"/>
    <x v="4"/>
    <n v="78"/>
    <x v="33"/>
    <x v="3"/>
  </r>
  <r>
    <x v="1"/>
    <x v="1"/>
    <x v="14"/>
    <x v="229"/>
    <x v="16"/>
    <x v="4"/>
    <n v="78"/>
    <x v="17"/>
    <x v="3"/>
  </r>
  <r>
    <x v="1"/>
    <x v="2"/>
    <x v="14"/>
    <x v="42"/>
    <x v="8"/>
    <x v="3"/>
    <n v="82"/>
    <x v="94"/>
    <x v="3"/>
  </r>
  <r>
    <x v="1"/>
    <x v="2"/>
    <x v="14"/>
    <x v="74"/>
    <x v="6"/>
    <x v="0"/>
    <n v="72"/>
    <x v="49"/>
    <x v="3"/>
  </r>
  <r>
    <x v="1"/>
    <x v="2"/>
    <x v="14"/>
    <x v="120"/>
    <x v="6"/>
    <x v="0"/>
    <n v="101"/>
    <x v="102"/>
    <x v="3"/>
  </r>
  <r>
    <x v="1"/>
    <x v="2"/>
    <x v="14"/>
    <x v="160"/>
    <x v="14"/>
    <x v="2"/>
    <n v="101"/>
    <x v="35"/>
    <x v="3"/>
  </r>
  <r>
    <x v="1"/>
    <x v="2"/>
    <x v="14"/>
    <x v="44"/>
    <x v="14"/>
    <x v="0"/>
    <n v="95"/>
    <x v="110"/>
    <x v="3"/>
  </r>
  <r>
    <x v="1"/>
    <x v="2"/>
    <x v="14"/>
    <x v="108"/>
    <x v="7"/>
    <x v="1"/>
    <n v="67"/>
    <x v="135"/>
    <x v="3"/>
  </r>
  <r>
    <x v="1"/>
    <x v="2"/>
    <x v="14"/>
    <x v="40"/>
    <x v="7"/>
    <x v="1"/>
    <n v="95"/>
    <x v="54"/>
    <x v="3"/>
  </r>
  <r>
    <x v="1"/>
    <x v="2"/>
    <x v="14"/>
    <x v="266"/>
    <x v="12"/>
    <x v="0"/>
    <n v="70"/>
    <x v="55"/>
    <x v="3"/>
  </r>
  <r>
    <x v="1"/>
    <x v="2"/>
    <x v="14"/>
    <x v="156"/>
    <x v="12"/>
    <x v="1"/>
    <n v="114"/>
    <x v="20"/>
    <x v="3"/>
  </r>
  <r>
    <x v="1"/>
    <x v="2"/>
    <x v="14"/>
    <x v="78"/>
    <x v="3"/>
    <x v="2"/>
    <n v="69"/>
    <x v="70"/>
    <x v="3"/>
  </r>
  <r>
    <x v="1"/>
    <x v="2"/>
    <x v="14"/>
    <x v="186"/>
    <x v="4"/>
    <x v="0"/>
    <n v="83"/>
    <x v="55"/>
    <x v="3"/>
  </r>
  <r>
    <x v="1"/>
    <x v="2"/>
    <x v="14"/>
    <x v="204"/>
    <x v="13"/>
    <x v="1"/>
    <n v="92"/>
    <x v="32"/>
    <x v="3"/>
  </r>
  <r>
    <x v="1"/>
    <x v="2"/>
    <x v="14"/>
    <x v="101"/>
    <x v="2"/>
    <x v="2"/>
    <n v="91"/>
    <x v="1"/>
    <x v="3"/>
  </r>
  <r>
    <x v="1"/>
    <x v="2"/>
    <x v="14"/>
    <x v="11"/>
    <x v="5"/>
    <x v="1"/>
    <n v="108"/>
    <x v="3"/>
    <x v="3"/>
  </r>
  <r>
    <x v="1"/>
    <x v="2"/>
    <x v="14"/>
    <x v="229"/>
    <x v="16"/>
    <x v="1"/>
    <n v="76"/>
    <x v="94"/>
    <x v="3"/>
  </r>
  <r>
    <x v="1"/>
    <x v="2"/>
    <x v="14"/>
    <x v="202"/>
    <x v="11"/>
    <x v="1"/>
    <n v="96"/>
    <x v="0"/>
    <x v="3"/>
  </r>
  <r>
    <x v="1"/>
    <x v="2"/>
    <x v="14"/>
    <x v="174"/>
    <x v="11"/>
    <x v="2"/>
    <n v="89"/>
    <x v="79"/>
    <x v="3"/>
  </r>
  <r>
    <x v="1"/>
    <x v="2"/>
    <x v="14"/>
    <x v="242"/>
    <x v="11"/>
    <x v="2"/>
    <n v="87"/>
    <x v="55"/>
    <x v="3"/>
  </r>
  <r>
    <x v="1"/>
    <x v="2"/>
    <x v="14"/>
    <x v="95"/>
    <x v="10"/>
    <x v="4"/>
    <n v="78"/>
    <x v="16"/>
    <x v="3"/>
  </r>
  <r>
    <x v="1"/>
    <x v="2"/>
    <x v="14"/>
    <x v="210"/>
    <x v="3"/>
    <x v="4"/>
    <n v="87"/>
    <x v="33"/>
    <x v="3"/>
  </r>
  <r>
    <x v="1"/>
    <x v="2"/>
    <x v="14"/>
    <x v="161"/>
    <x v="5"/>
    <x v="4"/>
    <n v="66"/>
    <x v="16"/>
    <x v="3"/>
  </r>
  <r>
    <x v="1"/>
    <x v="2"/>
    <x v="14"/>
    <x v="88"/>
    <x v="16"/>
    <x v="4"/>
    <n v="81"/>
    <x v="16"/>
    <x v="3"/>
  </r>
  <r>
    <x v="1"/>
    <x v="3"/>
    <x v="14"/>
    <x v="42"/>
    <x v="8"/>
    <x v="3"/>
    <n v="81"/>
    <x v="69"/>
    <x v="3"/>
  </r>
  <r>
    <x v="1"/>
    <x v="3"/>
    <x v="14"/>
    <x v="357"/>
    <x v="6"/>
    <x v="2"/>
    <n v="95"/>
    <x v="57"/>
    <x v="3"/>
  </r>
  <r>
    <x v="1"/>
    <x v="3"/>
    <x v="14"/>
    <x v="120"/>
    <x v="6"/>
    <x v="0"/>
    <n v="102"/>
    <x v="64"/>
    <x v="3"/>
  </r>
  <r>
    <x v="1"/>
    <x v="3"/>
    <x v="14"/>
    <x v="358"/>
    <x v="14"/>
    <x v="1"/>
    <n v="96"/>
    <x v="140"/>
    <x v="3"/>
  </r>
  <r>
    <x v="1"/>
    <x v="3"/>
    <x v="14"/>
    <x v="160"/>
    <x v="14"/>
    <x v="2"/>
    <n v="102"/>
    <x v="3"/>
    <x v="3"/>
  </r>
  <r>
    <x v="1"/>
    <x v="3"/>
    <x v="14"/>
    <x v="40"/>
    <x v="7"/>
    <x v="1"/>
    <n v="103"/>
    <x v="76"/>
    <x v="3"/>
  </r>
  <r>
    <x v="1"/>
    <x v="3"/>
    <x v="14"/>
    <x v="108"/>
    <x v="7"/>
    <x v="1"/>
    <n v="66"/>
    <x v="42"/>
    <x v="3"/>
  </r>
  <r>
    <x v="1"/>
    <x v="3"/>
    <x v="14"/>
    <x v="95"/>
    <x v="10"/>
    <x v="0"/>
    <n v="81"/>
    <x v="24"/>
    <x v="3"/>
  </r>
  <r>
    <x v="1"/>
    <x v="3"/>
    <x v="14"/>
    <x v="266"/>
    <x v="12"/>
    <x v="0"/>
    <n v="66"/>
    <x v="44"/>
    <x v="3"/>
  </r>
  <r>
    <x v="1"/>
    <x v="3"/>
    <x v="14"/>
    <x v="156"/>
    <x v="12"/>
    <x v="1"/>
    <n v="114"/>
    <x v="2"/>
    <x v="3"/>
  </r>
  <r>
    <x v="1"/>
    <x v="3"/>
    <x v="14"/>
    <x v="186"/>
    <x v="4"/>
    <x v="0"/>
    <n v="82"/>
    <x v="17"/>
    <x v="3"/>
  </r>
  <r>
    <x v="1"/>
    <x v="3"/>
    <x v="14"/>
    <x v="204"/>
    <x v="13"/>
    <x v="1"/>
    <n v="92"/>
    <x v="63"/>
    <x v="3"/>
  </r>
  <r>
    <x v="1"/>
    <x v="3"/>
    <x v="14"/>
    <x v="359"/>
    <x v="13"/>
    <x v="0"/>
    <n v="92"/>
    <x v="20"/>
    <x v="3"/>
  </r>
  <r>
    <x v="1"/>
    <x v="3"/>
    <x v="14"/>
    <x v="101"/>
    <x v="2"/>
    <x v="2"/>
    <n v="86"/>
    <x v="51"/>
    <x v="3"/>
  </r>
  <r>
    <x v="1"/>
    <x v="3"/>
    <x v="14"/>
    <x v="229"/>
    <x v="16"/>
    <x v="1"/>
    <n v="82"/>
    <x v="27"/>
    <x v="3"/>
  </r>
  <r>
    <x v="1"/>
    <x v="3"/>
    <x v="14"/>
    <x v="202"/>
    <x v="11"/>
    <x v="1"/>
    <n v="94"/>
    <x v="96"/>
    <x v="3"/>
  </r>
  <r>
    <x v="1"/>
    <x v="3"/>
    <x v="14"/>
    <x v="174"/>
    <x v="11"/>
    <x v="2"/>
    <n v="99"/>
    <x v="48"/>
    <x v="3"/>
  </r>
  <r>
    <x v="1"/>
    <x v="3"/>
    <x v="14"/>
    <x v="242"/>
    <x v="11"/>
    <x v="2"/>
    <n v="76"/>
    <x v="109"/>
    <x v="3"/>
  </r>
  <r>
    <x v="1"/>
    <x v="3"/>
    <x v="14"/>
    <x v="78"/>
    <x v="3"/>
    <x v="4"/>
    <n v="65"/>
    <x v="16"/>
    <x v="3"/>
  </r>
  <r>
    <x v="1"/>
    <x v="3"/>
    <x v="14"/>
    <x v="210"/>
    <x v="3"/>
    <x v="4"/>
    <n v="78"/>
    <x v="44"/>
    <x v="3"/>
  </r>
  <r>
    <x v="1"/>
    <x v="3"/>
    <x v="14"/>
    <x v="11"/>
    <x v="5"/>
    <x v="4"/>
    <n v="107"/>
    <x v="16"/>
    <x v="3"/>
  </r>
  <r>
    <x v="1"/>
    <x v="3"/>
    <x v="14"/>
    <x v="161"/>
    <x v="5"/>
    <x v="4"/>
    <n v="69"/>
    <x v="16"/>
    <x v="3"/>
  </r>
  <r>
    <x v="1"/>
    <x v="4"/>
    <x v="14"/>
    <x v="42"/>
    <x v="8"/>
    <x v="3"/>
    <n v="80"/>
    <x v="83"/>
    <x v="3"/>
  </r>
  <r>
    <x v="1"/>
    <x v="4"/>
    <x v="14"/>
    <x v="122"/>
    <x v="8"/>
    <x v="1"/>
    <n v="105"/>
    <x v="10"/>
    <x v="3"/>
  </r>
  <r>
    <x v="1"/>
    <x v="4"/>
    <x v="14"/>
    <x v="357"/>
    <x v="6"/>
    <x v="2"/>
    <n v="103"/>
    <x v="62"/>
    <x v="3"/>
  </r>
  <r>
    <x v="1"/>
    <x v="4"/>
    <x v="14"/>
    <x v="120"/>
    <x v="6"/>
    <x v="0"/>
    <n v="105"/>
    <x v="10"/>
    <x v="3"/>
  </r>
  <r>
    <x v="1"/>
    <x v="4"/>
    <x v="14"/>
    <x v="358"/>
    <x v="14"/>
    <x v="1"/>
    <n v="104"/>
    <x v="85"/>
    <x v="3"/>
  </r>
  <r>
    <x v="1"/>
    <x v="4"/>
    <x v="14"/>
    <x v="160"/>
    <x v="14"/>
    <x v="2"/>
    <n v="94"/>
    <x v="50"/>
    <x v="3"/>
  </r>
  <r>
    <x v="1"/>
    <x v="4"/>
    <x v="14"/>
    <x v="40"/>
    <x v="7"/>
    <x v="1"/>
    <n v="102"/>
    <x v="55"/>
    <x v="3"/>
  </r>
  <r>
    <x v="1"/>
    <x v="4"/>
    <x v="14"/>
    <x v="360"/>
    <x v="10"/>
    <x v="0"/>
    <n v="98"/>
    <x v="85"/>
    <x v="3"/>
  </r>
  <r>
    <x v="1"/>
    <x v="4"/>
    <x v="14"/>
    <x v="111"/>
    <x v="1"/>
    <x v="2"/>
    <n v="80"/>
    <x v="19"/>
    <x v="3"/>
  </r>
  <r>
    <x v="1"/>
    <x v="4"/>
    <x v="14"/>
    <x v="156"/>
    <x v="12"/>
    <x v="1"/>
    <n v="105"/>
    <x v="13"/>
    <x v="3"/>
  </r>
  <r>
    <x v="1"/>
    <x v="4"/>
    <x v="14"/>
    <x v="91"/>
    <x v="0"/>
    <x v="1"/>
    <n v="91"/>
    <x v="63"/>
    <x v="3"/>
  </r>
  <r>
    <x v="1"/>
    <x v="4"/>
    <x v="14"/>
    <x v="19"/>
    <x v="0"/>
    <x v="1"/>
    <n v="87"/>
    <x v="88"/>
    <x v="3"/>
  </r>
  <r>
    <x v="1"/>
    <x v="4"/>
    <x v="14"/>
    <x v="186"/>
    <x v="4"/>
    <x v="0"/>
    <n v="76"/>
    <x v="28"/>
    <x v="3"/>
  </r>
  <r>
    <x v="1"/>
    <x v="4"/>
    <x v="14"/>
    <x v="359"/>
    <x v="13"/>
    <x v="0"/>
    <n v="86"/>
    <x v="46"/>
    <x v="3"/>
  </r>
  <r>
    <x v="1"/>
    <x v="4"/>
    <x v="14"/>
    <x v="101"/>
    <x v="2"/>
    <x v="2"/>
    <n v="78"/>
    <x v="74"/>
    <x v="3"/>
  </r>
  <r>
    <x v="1"/>
    <x v="4"/>
    <x v="14"/>
    <x v="246"/>
    <x v="2"/>
    <x v="0"/>
    <n v="67"/>
    <x v="150"/>
    <x v="3"/>
  </r>
  <r>
    <x v="1"/>
    <x v="4"/>
    <x v="14"/>
    <x v="229"/>
    <x v="16"/>
    <x v="1"/>
    <n v="85"/>
    <x v="12"/>
    <x v="3"/>
  </r>
  <r>
    <x v="1"/>
    <x v="4"/>
    <x v="14"/>
    <x v="174"/>
    <x v="11"/>
    <x v="2"/>
    <n v="99"/>
    <x v="98"/>
    <x v="3"/>
  </r>
  <r>
    <x v="1"/>
    <x v="4"/>
    <x v="14"/>
    <x v="108"/>
    <x v="7"/>
    <x v="4"/>
    <n v="69"/>
    <x v="16"/>
    <x v="3"/>
  </r>
  <r>
    <x v="1"/>
    <x v="4"/>
    <x v="14"/>
    <x v="78"/>
    <x v="3"/>
    <x v="4"/>
    <n v="60"/>
    <x v="16"/>
    <x v="3"/>
  </r>
  <r>
    <x v="1"/>
    <x v="4"/>
    <x v="14"/>
    <x v="210"/>
    <x v="3"/>
    <x v="4"/>
    <n v="74"/>
    <x v="16"/>
    <x v="3"/>
  </r>
  <r>
    <x v="1"/>
    <x v="4"/>
    <x v="14"/>
    <x v="11"/>
    <x v="5"/>
    <x v="4"/>
    <n v="113"/>
    <x v="16"/>
    <x v="3"/>
  </r>
  <r>
    <x v="1"/>
    <x v="5"/>
    <x v="14"/>
    <x v="122"/>
    <x v="8"/>
    <x v="1"/>
    <n v="95"/>
    <x v="24"/>
    <x v="3"/>
  </r>
  <r>
    <x v="1"/>
    <x v="5"/>
    <x v="14"/>
    <x v="357"/>
    <x v="6"/>
    <x v="2"/>
    <n v="106"/>
    <x v="47"/>
    <x v="3"/>
  </r>
  <r>
    <x v="1"/>
    <x v="5"/>
    <x v="14"/>
    <x v="160"/>
    <x v="14"/>
    <x v="2"/>
    <n v="81"/>
    <x v="138"/>
    <x v="3"/>
  </r>
  <r>
    <x v="1"/>
    <x v="5"/>
    <x v="14"/>
    <x v="40"/>
    <x v="7"/>
    <x v="1"/>
    <n v="101"/>
    <x v="2"/>
    <x v="3"/>
  </r>
  <r>
    <x v="1"/>
    <x v="5"/>
    <x v="14"/>
    <x v="35"/>
    <x v="10"/>
    <x v="1"/>
    <n v="87"/>
    <x v="21"/>
    <x v="3"/>
  </r>
  <r>
    <x v="1"/>
    <x v="5"/>
    <x v="14"/>
    <x v="360"/>
    <x v="10"/>
    <x v="0"/>
    <n v="87"/>
    <x v="79"/>
    <x v="3"/>
  </r>
  <r>
    <x v="1"/>
    <x v="5"/>
    <x v="14"/>
    <x v="111"/>
    <x v="1"/>
    <x v="2"/>
    <n v="85"/>
    <x v="85"/>
    <x v="3"/>
  </r>
  <r>
    <x v="1"/>
    <x v="5"/>
    <x v="14"/>
    <x v="93"/>
    <x v="1"/>
    <x v="0"/>
    <n v="86"/>
    <x v="67"/>
    <x v="3"/>
  </r>
  <r>
    <x v="1"/>
    <x v="5"/>
    <x v="14"/>
    <x v="258"/>
    <x v="12"/>
    <x v="3"/>
    <n v="90"/>
    <x v="96"/>
    <x v="3"/>
  </r>
  <r>
    <x v="1"/>
    <x v="5"/>
    <x v="14"/>
    <x v="266"/>
    <x v="12"/>
    <x v="0"/>
    <n v="67"/>
    <x v="51"/>
    <x v="3"/>
  </r>
  <r>
    <x v="1"/>
    <x v="5"/>
    <x v="14"/>
    <x v="156"/>
    <x v="12"/>
    <x v="1"/>
    <n v="98"/>
    <x v="94"/>
    <x v="3"/>
  </r>
  <r>
    <x v="1"/>
    <x v="5"/>
    <x v="14"/>
    <x v="91"/>
    <x v="0"/>
    <x v="1"/>
    <n v="90"/>
    <x v="52"/>
    <x v="3"/>
  </r>
  <r>
    <x v="1"/>
    <x v="5"/>
    <x v="14"/>
    <x v="186"/>
    <x v="4"/>
    <x v="0"/>
    <n v="79"/>
    <x v="69"/>
    <x v="3"/>
  </r>
  <r>
    <x v="1"/>
    <x v="5"/>
    <x v="14"/>
    <x v="359"/>
    <x v="13"/>
    <x v="0"/>
    <n v="91"/>
    <x v="53"/>
    <x v="3"/>
  </r>
  <r>
    <x v="1"/>
    <x v="5"/>
    <x v="14"/>
    <x v="102"/>
    <x v="2"/>
    <x v="1"/>
    <n v="70"/>
    <x v="71"/>
    <x v="3"/>
  </r>
  <r>
    <x v="1"/>
    <x v="5"/>
    <x v="14"/>
    <x v="101"/>
    <x v="2"/>
    <x v="2"/>
    <n v="83"/>
    <x v="67"/>
    <x v="3"/>
  </r>
  <r>
    <x v="1"/>
    <x v="5"/>
    <x v="14"/>
    <x v="229"/>
    <x v="16"/>
    <x v="1"/>
    <n v="76"/>
    <x v="146"/>
    <x v="3"/>
  </r>
  <r>
    <x v="1"/>
    <x v="5"/>
    <x v="14"/>
    <x v="174"/>
    <x v="11"/>
    <x v="2"/>
    <n v="97"/>
    <x v="3"/>
    <x v="3"/>
  </r>
  <r>
    <x v="1"/>
    <x v="5"/>
    <x v="14"/>
    <x v="42"/>
    <x v="8"/>
    <x v="4"/>
    <n v="80"/>
    <x v="16"/>
    <x v="3"/>
  </r>
  <r>
    <x v="1"/>
    <x v="5"/>
    <x v="14"/>
    <x v="358"/>
    <x v="14"/>
    <x v="4"/>
    <n v="104"/>
    <x v="16"/>
    <x v="3"/>
  </r>
  <r>
    <x v="1"/>
    <x v="5"/>
    <x v="14"/>
    <x v="78"/>
    <x v="3"/>
    <x v="4"/>
    <n v="60"/>
    <x v="104"/>
    <x v="3"/>
  </r>
  <r>
    <x v="1"/>
    <x v="5"/>
    <x v="14"/>
    <x v="11"/>
    <x v="5"/>
    <x v="4"/>
    <n v="113"/>
    <x v="16"/>
    <x v="3"/>
  </r>
  <r>
    <x v="1"/>
    <x v="6"/>
    <x v="14"/>
    <x v="42"/>
    <x v="8"/>
    <x v="3"/>
    <n v="84"/>
    <x v="53"/>
    <x v="3"/>
  </r>
  <r>
    <x v="1"/>
    <x v="6"/>
    <x v="14"/>
    <x v="122"/>
    <x v="8"/>
    <x v="1"/>
    <n v="97"/>
    <x v="57"/>
    <x v="3"/>
  </r>
  <r>
    <x v="1"/>
    <x v="6"/>
    <x v="14"/>
    <x v="357"/>
    <x v="6"/>
    <x v="2"/>
    <n v="108"/>
    <x v="85"/>
    <x v="3"/>
  </r>
  <r>
    <x v="1"/>
    <x v="6"/>
    <x v="14"/>
    <x v="160"/>
    <x v="14"/>
    <x v="2"/>
    <n v="78"/>
    <x v="64"/>
    <x v="3"/>
  </r>
  <r>
    <x v="1"/>
    <x v="6"/>
    <x v="14"/>
    <x v="40"/>
    <x v="7"/>
    <x v="1"/>
    <n v="92"/>
    <x v="96"/>
    <x v="3"/>
  </r>
  <r>
    <x v="1"/>
    <x v="6"/>
    <x v="14"/>
    <x v="35"/>
    <x v="10"/>
    <x v="1"/>
    <n v="90"/>
    <x v="8"/>
    <x v="3"/>
  </r>
  <r>
    <x v="1"/>
    <x v="6"/>
    <x v="14"/>
    <x v="360"/>
    <x v="10"/>
    <x v="0"/>
    <n v="100"/>
    <x v="102"/>
    <x v="3"/>
  </r>
  <r>
    <x v="1"/>
    <x v="6"/>
    <x v="14"/>
    <x v="111"/>
    <x v="1"/>
    <x v="2"/>
    <n v="81"/>
    <x v="83"/>
    <x v="3"/>
  </r>
  <r>
    <x v="1"/>
    <x v="6"/>
    <x v="14"/>
    <x v="93"/>
    <x v="1"/>
    <x v="0"/>
    <n v="95"/>
    <x v="102"/>
    <x v="3"/>
  </r>
  <r>
    <x v="1"/>
    <x v="6"/>
    <x v="14"/>
    <x v="169"/>
    <x v="12"/>
    <x v="0"/>
    <n v="64"/>
    <x v="33"/>
    <x v="3"/>
  </r>
  <r>
    <x v="1"/>
    <x v="6"/>
    <x v="14"/>
    <x v="156"/>
    <x v="12"/>
    <x v="1"/>
    <n v="90"/>
    <x v="4"/>
    <x v="3"/>
  </r>
  <r>
    <x v="1"/>
    <x v="6"/>
    <x v="14"/>
    <x v="91"/>
    <x v="0"/>
    <x v="1"/>
    <n v="90"/>
    <x v="16"/>
    <x v="3"/>
  </r>
  <r>
    <x v="1"/>
    <x v="6"/>
    <x v="14"/>
    <x v="186"/>
    <x v="4"/>
    <x v="0"/>
    <n v="76"/>
    <x v="79"/>
    <x v="3"/>
  </r>
  <r>
    <x v="1"/>
    <x v="6"/>
    <x v="14"/>
    <x v="359"/>
    <x v="13"/>
    <x v="0"/>
    <n v="95"/>
    <x v="27"/>
    <x v="3"/>
  </r>
  <r>
    <x v="1"/>
    <x v="6"/>
    <x v="14"/>
    <x v="102"/>
    <x v="2"/>
    <x v="1"/>
    <n v="71"/>
    <x v="17"/>
    <x v="3"/>
  </r>
  <r>
    <x v="1"/>
    <x v="6"/>
    <x v="14"/>
    <x v="101"/>
    <x v="2"/>
    <x v="2"/>
    <n v="88"/>
    <x v="25"/>
    <x v="3"/>
  </r>
  <r>
    <x v="1"/>
    <x v="6"/>
    <x v="14"/>
    <x v="229"/>
    <x v="16"/>
    <x v="1"/>
    <n v="74"/>
    <x v="82"/>
    <x v="3"/>
  </r>
  <r>
    <x v="1"/>
    <x v="6"/>
    <x v="14"/>
    <x v="174"/>
    <x v="11"/>
    <x v="2"/>
    <n v="83"/>
    <x v="74"/>
    <x v="3"/>
  </r>
  <r>
    <x v="1"/>
    <x v="6"/>
    <x v="14"/>
    <x v="358"/>
    <x v="14"/>
    <x v="4"/>
    <n v="104"/>
    <x v="16"/>
    <x v="3"/>
  </r>
  <r>
    <x v="1"/>
    <x v="6"/>
    <x v="14"/>
    <x v="78"/>
    <x v="3"/>
    <x v="4"/>
    <n v="60"/>
    <x v="16"/>
    <x v="3"/>
  </r>
  <r>
    <x v="1"/>
    <x v="6"/>
    <x v="14"/>
    <x v="53"/>
    <x v="0"/>
    <x v="4"/>
    <n v="78"/>
    <x v="53"/>
    <x v="3"/>
  </r>
  <r>
    <x v="1"/>
    <x v="6"/>
    <x v="14"/>
    <x v="11"/>
    <x v="5"/>
    <x v="4"/>
    <n v="113"/>
    <x v="16"/>
    <x v="3"/>
  </r>
  <r>
    <x v="1"/>
    <x v="7"/>
    <x v="14"/>
    <x v="42"/>
    <x v="8"/>
    <x v="3"/>
    <n v="86"/>
    <x v="63"/>
    <x v="3"/>
  </r>
  <r>
    <x v="1"/>
    <x v="7"/>
    <x v="14"/>
    <x v="122"/>
    <x v="8"/>
    <x v="1"/>
    <n v="103"/>
    <x v="8"/>
    <x v="3"/>
  </r>
  <r>
    <x v="1"/>
    <x v="7"/>
    <x v="14"/>
    <x v="357"/>
    <x v="6"/>
    <x v="2"/>
    <n v="112"/>
    <x v="2"/>
    <x v="3"/>
  </r>
  <r>
    <x v="1"/>
    <x v="7"/>
    <x v="14"/>
    <x v="160"/>
    <x v="14"/>
    <x v="2"/>
    <n v="72"/>
    <x v="7"/>
    <x v="3"/>
  </r>
  <r>
    <x v="1"/>
    <x v="7"/>
    <x v="14"/>
    <x v="40"/>
    <x v="7"/>
    <x v="1"/>
    <n v="87"/>
    <x v="92"/>
    <x v="3"/>
  </r>
  <r>
    <x v="1"/>
    <x v="7"/>
    <x v="14"/>
    <x v="35"/>
    <x v="10"/>
    <x v="1"/>
    <n v="74"/>
    <x v="112"/>
    <x v="3"/>
  </r>
  <r>
    <x v="1"/>
    <x v="7"/>
    <x v="14"/>
    <x v="360"/>
    <x v="10"/>
    <x v="0"/>
    <n v="86"/>
    <x v="84"/>
    <x v="3"/>
  </r>
  <r>
    <x v="1"/>
    <x v="7"/>
    <x v="14"/>
    <x v="111"/>
    <x v="1"/>
    <x v="2"/>
    <n v="82"/>
    <x v="33"/>
    <x v="3"/>
  </r>
  <r>
    <x v="1"/>
    <x v="7"/>
    <x v="14"/>
    <x v="93"/>
    <x v="1"/>
    <x v="0"/>
    <n v="91"/>
    <x v="42"/>
    <x v="3"/>
  </r>
  <r>
    <x v="1"/>
    <x v="7"/>
    <x v="14"/>
    <x v="169"/>
    <x v="12"/>
    <x v="0"/>
    <n v="66"/>
    <x v="82"/>
    <x v="3"/>
  </r>
  <r>
    <x v="1"/>
    <x v="7"/>
    <x v="14"/>
    <x v="156"/>
    <x v="12"/>
    <x v="1"/>
    <n v="81"/>
    <x v="0"/>
    <x v="3"/>
  </r>
  <r>
    <x v="1"/>
    <x v="7"/>
    <x v="14"/>
    <x v="53"/>
    <x v="0"/>
    <x v="0"/>
    <n v="83"/>
    <x v="24"/>
    <x v="3"/>
  </r>
  <r>
    <x v="1"/>
    <x v="7"/>
    <x v="14"/>
    <x v="91"/>
    <x v="0"/>
    <x v="1"/>
    <n v="85"/>
    <x v="94"/>
    <x v="3"/>
  </r>
  <r>
    <x v="1"/>
    <x v="7"/>
    <x v="14"/>
    <x v="4"/>
    <x v="4"/>
    <x v="1"/>
    <n v="71"/>
    <x v="77"/>
    <x v="3"/>
  </r>
  <r>
    <x v="1"/>
    <x v="7"/>
    <x v="14"/>
    <x v="359"/>
    <x v="13"/>
    <x v="0"/>
    <n v="101"/>
    <x v="41"/>
    <x v="3"/>
  </r>
  <r>
    <x v="1"/>
    <x v="7"/>
    <x v="14"/>
    <x v="101"/>
    <x v="2"/>
    <x v="2"/>
    <n v="85"/>
    <x v="21"/>
    <x v="3"/>
  </r>
  <r>
    <x v="1"/>
    <x v="7"/>
    <x v="14"/>
    <x v="229"/>
    <x v="16"/>
    <x v="1"/>
    <n v="75"/>
    <x v="42"/>
    <x v="3"/>
  </r>
  <r>
    <x v="1"/>
    <x v="7"/>
    <x v="14"/>
    <x v="174"/>
    <x v="11"/>
    <x v="2"/>
    <n v="83"/>
    <x v="58"/>
    <x v="3"/>
  </r>
  <r>
    <x v="1"/>
    <x v="7"/>
    <x v="14"/>
    <x v="358"/>
    <x v="14"/>
    <x v="4"/>
    <n v="104"/>
    <x v="16"/>
    <x v="3"/>
  </r>
  <r>
    <x v="1"/>
    <x v="7"/>
    <x v="14"/>
    <x v="78"/>
    <x v="3"/>
    <x v="4"/>
    <n v="60"/>
    <x v="16"/>
    <x v="3"/>
  </r>
  <r>
    <x v="1"/>
    <x v="7"/>
    <x v="14"/>
    <x v="186"/>
    <x v="4"/>
    <x v="4"/>
    <n v="71"/>
    <x v="98"/>
    <x v="3"/>
  </r>
  <r>
    <x v="1"/>
    <x v="7"/>
    <x v="14"/>
    <x v="11"/>
    <x v="5"/>
    <x v="4"/>
    <n v="113"/>
    <x v="16"/>
    <x v="3"/>
  </r>
  <r>
    <x v="1"/>
    <x v="8"/>
    <x v="14"/>
    <x v="42"/>
    <x v="8"/>
    <x v="3"/>
    <n v="82"/>
    <x v="79"/>
    <x v="3"/>
  </r>
  <r>
    <x v="1"/>
    <x v="8"/>
    <x v="14"/>
    <x v="122"/>
    <x v="8"/>
    <x v="1"/>
    <n v="105"/>
    <x v="40"/>
    <x v="3"/>
  </r>
  <r>
    <x v="1"/>
    <x v="8"/>
    <x v="14"/>
    <x v="357"/>
    <x v="6"/>
    <x v="2"/>
    <n v="108"/>
    <x v="42"/>
    <x v="3"/>
  </r>
  <r>
    <x v="1"/>
    <x v="8"/>
    <x v="14"/>
    <x v="160"/>
    <x v="14"/>
    <x v="2"/>
    <n v="79"/>
    <x v="90"/>
    <x v="3"/>
  </r>
  <r>
    <x v="1"/>
    <x v="8"/>
    <x v="14"/>
    <x v="164"/>
    <x v="7"/>
    <x v="2"/>
    <n v="90"/>
    <x v="96"/>
    <x v="3"/>
  </r>
  <r>
    <x v="1"/>
    <x v="8"/>
    <x v="14"/>
    <x v="40"/>
    <x v="7"/>
    <x v="1"/>
    <n v="79"/>
    <x v="1"/>
    <x v="3"/>
  </r>
  <r>
    <x v="1"/>
    <x v="8"/>
    <x v="14"/>
    <x v="35"/>
    <x v="10"/>
    <x v="0"/>
    <n v="79"/>
    <x v="7"/>
    <x v="3"/>
  </r>
  <r>
    <x v="1"/>
    <x v="8"/>
    <x v="14"/>
    <x v="111"/>
    <x v="1"/>
    <x v="2"/>
    <n v="83"/>
    <x v="51"/>
    <x v="3"/>
  </r>
  <r>
    <x v="1"/>
    <x v="8"/>
    <x v="14"/>
    <x v="93"/>
    <x v="1"/>
    <x v="0"/>
    <n v="90"/>
    <x v="3"/>
    <x v="3"/>
  </r>
  <r>
    <x v="1"/>
    <x v="8"/>
    <x v="14"/>
    <x v="344"/>
    <x v="12"/>
    <x v="1"/>
    <n v="90"/>
    <x v="25"/>
    <x v="3"/>
  </r>
  <r>
    <x v="1"/>
    <x v="8"/>
    <x v="14"/>
    <x v="156"/>
    <x v="12"/>
    <x v="1"/>
    <n v="79"/>
    <x v="1"/>
    <x v="3"/>
  </r>
  <r>
    <x v="1"/>
    <x v="8"/>
    <x v="14"/>
    <x v="53"/>
    <x v="0"/>
    <x v="0"/>
    <n v="81"/>
    <x v="17"/>
    <x v="3"/>
  </r>
  <r>
    <x v="1"/>
    <x v="8"/>
    <x v="14"/>
    <x v="91"/>
    <x v="0"/>
    <x v="1"/>
    <n v="82"/>
    <x v="23"/>
    <x v="3"/>
  </r>
  <r>
    <x v="1"/>
    <x v="8"/>
    <x v="14"/>
    <x v="359"/>
    <x v="13"/>
    <x v="0"/>
    <n v="113"/>
    <x v="178"/>
    <x v="3"/>
  </r>
  <r>
    <x v="1"/>
    <x v="8"/>
    <x v="14"/>
    <x v="227"/>
    <x v="2"/>
    <x v="1"/>
    <n v="74"/>
    <x v="91"/>
    <x v="3"/>
  </r>
  <r>
    <x v="1"/>
    <x v="8"/>
    <x v="14"/>
    <x v="39"/>
    <x v="2"/>
    <x v="0"/>
    <n v="82"/>
    <x v="30"/>
    <x v="3"/>
  </r>
  <r>
    <x v="1"/>
    <x v="8"/>
    <x v="14"/>
    <x v="229"/>
    <x v="16"/>
    <x v="1"/>
    <n v="69"/>
    <x v="25"/>
    <x v="3"/>
  </r>
  <r>
    <x v="1"/>
    <x v="8"/>
    <x v="14"/>
    <x v="174"/>
    <x v="11"/>
    <x v="2"/>
    <n v="76"/>
    <x v="9"/>
    <x v="3"/>
  </r>
  <r>
    <x v="1"/>
    <x v="8"/>
    <x v="14"/>
    <x v="358"/>
    <x v="14"/>
    <x v="4"/>
    <n v="104"/>
    <x v="16"/>
    <x v="3"/>
  </r>
  <r>
    <x v="1"/>
    <x v="8"/>
    <x v="14"/>
    <x v="324"/>
    <x v="12"/>
    <x v="4"/>
    <n v="76"/>
    <x v="16"/>
    <x v="3"/>
  </r>
  <r>
    <x v="1"/>
    <x v="8"/>
    <x v="14"/>
    <x v="78"/>
    <x v="3"/>
    <x v="4"/>
    <n v="60"/>
    <x v="16"/>
    <x v="3"/>
  </r>
  <r>
    <x v="1"/>
    <x v="8"/>
    <x v="14"/>
    <x v="11"/>
    <x v="5"/>
    <x v="4"/>
    <n v="113"/>
    <x v="16"/>
    <x v="3"/>
  </r>
  <r>
    <x v="1"/>
    <x v="9"/>
    <x v="14"/>
    <x v="42"/>
    <x v="8"/>
    <x v="3"/>
    <n v="85"/>
    <x v="62"/>
    <x v="3"/>
  </r>
  <r>
    <x v="1"/>
    <x v="9"/>
    <x v="14"/>
    <x v="122"/>
    <x v="8"/>
    <x v="1"/>
    <n v="105"/>
    <x v="32"/>
    <x v="3"/>
  </r>
  <r>
    <x v="1"/>
    <x v="9"/>
    <x v="14"/>
    <x v="160"/>
    <x v="14"/>
    <x v="2"/>
    <n v="88"/>
    <x v="24"/>
    <x v="3"/>
  </r>
  <r>
    <x v="1"/>
    <x v="9"/>
    <x v="14"/>
    <x v="358"/>
    <x v="14"/>
    <x v="0"/>
    <n v="95"/>
    <x v="98"/>
    <x v="3"/>
  </r>
  <r>
    <x v="1"/>
    <x v="9"/>
    <x v="14"/>
    <x v="35"/>
    <x v="10"/>
    <x v="0"/>
    <n v="76"/>
    <x v="54"/>
    <x v="3"/>
  </r>
  <r>
    <x v="1"/>
    <x v="9"/>
    <x v="14"/>
    <x v="111"/>
    <x v="1"/>
    <x v="2"/>
    <n v="73"/>
    <x v="46"/>
    <x v="3"/>
  </r>
  <r>
    <x v="1"/>
    <x v="9"/>
    <x v="14"/>
    <x v="324"/>
    <x v="12"/>
    <x v="2"/>
    <n v="66"/>
    <x v="137"/>
    <x v="3"/>
  </r>
  <r>
    <x v="1"/>
    <x v="9"/>
    <x v="14"/>
    <x v="156"/>
    <x v="12"/>
    <x v="1"/>
    <n v="85"/>
    <x v="33"/>
    <x v="3"/>
  </r>
  <r>
    <x v="1"/>
    <x v="9"/>
    <x v="14"/>
    <x v="344"/>
    <x v="12"/>
    <x v="1"/>
    <n v="82"/>
    <x v="146"/>
    <x v="3"/>
  </r>
  <r>
    <x v="1"/>
    <x v="9"/>
    <x v="14"/>
    <x v="53"/>
    <x v="0"/>
    <x v="0"/>
    <n v="87"/>
    <x v="4"/>
    <x v="3"/>
  </r>
  <r>
    <x v="1"/>
    <x v="9"/>
    <x v="14"/>
    <x v="91"/>
    <x v="0"/>
    <x v="1"/>
    <n v="80"/>
    <x v="85"/>
    <x v="3"/>
  </r>
  <r>
    <x v="1"/>
    <x v="9"/>
    <x v="14"/>
    <x v="359"/>
    <x v="13"/>
    <x v="0"/>
    <n v="120"/>
    <x v="54"/>
    <x v="3"/>
  </r>
  <r>
    <x v="1"/>
    <x v="9"/>
    <x v="14"/>
    <x v="227"/>
    <x v="2"/>
    <x v="1"/>
    <n v="80"/>
    <x v="10"/>
    <x v="3"/>
  </r>
  <r>
    <x v="1"/>
    <x v="9"/>
    <x v="14"/>
    <x v="39"/>
    <x v="2"/>
    <x v="0"/>
    <n v="81"/>
    <x v="98"/>
    <x v="3"/>
  </r>
  <r>
    <x v="1"/>
    <x v="9"/>
    <x v="14"/>
    <x v="11"/>
    <x v="5"/>
    <x v="1"/>
    <n v="104"/>
    <x v="25"/>
    <x v="3"/>
  </r>
  <r>
    <x v="1"/>
    <x v="9"/>
    <x v="14"/>
    <x v="229"/>
    <x v="16"/>
    <x v="1"/>
    <n v="58"/>
    <x v="70"/>
    <x v="3"/>
  </r>
  <r>
    <x v="1"/>
    <x v="9"/>
    <x v="14"/>
    <x v="116"/>
    <x v="16"/>
    <x v="2"/>
    <n v="89"/>
    <x v="31"/>
    <x v="3"/>
  </r>
  <r>
    <x v="1"/>
    <x v="9"/>
    <x v="14"/>
    <x v="174"/>
    <x v="11"/>
    <x v="2"/>
    <n v="90"/>
    <x v="37"/>
    <x v="3"/>
  </r>
  <r>
    <x v="1"/>
    <x v="9"/>
    <x v="14"/>
    <x v="357"/>
    <x v="6"/>
    <x v="4"/>
    <n v="108"/>
    <x v="16"/>
    <x v="3"/>
  </r>
  <r>
    <x v="1"/>
    <x v="9"/>
    <x v="14"/>
    <x v="40"/>
    <x v="7"/>
    <x v="4"/>
    <n v="79"/>
    <x v="16"/>
    <x v="3"/>
  </r>
  <r>
    <x v="1"/>
    <x v="9"/>
    <x v="14"/>
    <x v="93"/>
    <x v="1"/>
    <x v="4"/>
    <n v="90"/>
    <x v="16"/>
    <x v="3"/>
  </r>
  <r>
    <x v="1"/>
    <x v="9"/>
    <x v="14"/>
    <x v="78"/>
    <x v="3"/>
    <x v="4"/>
    <n v="60"/>
    <x v="16"/>
    <x v="3"/>
  </r>
  <r>
    <x v="1"/>
    <x v="10"/>
    <x v="14"/>
    <x v="122"/>
    <x v="8"/>
    <x v="1"/>
    <n v="105"/>
    <x v="52"/>
    <x v="3"/>
  </r>
  <r>
    <x v="1"/>
    <x v="10"/>
    <x v="14"/>
    <x v="42"/>
    <x v="8"/>
    <x v="3"/>
    <n v="95"/>
    <x v="149"/>
    <x v="3"/>
  </r>
  <r>
    <x v="1"/>
    <x v="10"/>
    <x v="14"/>
    <x v="357"/>
    <x v="6"/>
    <x v="2"/>
    <n v="101"/>
    <x v="11"/>
    <x v="3"/>
  </r>
  <r>
    <x v="1"/>
    <x v="10"/>
    <x v="14"/>
    <x v="358"/>
    <x v="14"/>
    <x v="0"/>
    <n v="84"/>
    <x v="30"/>
    <x v="3"/>
  </r>
  <r>
    <x v="1"/>
    <x v="10"/>
    <x v="14"/>
    <x v="160"/>
    <x v="14"/>
    <x v="2"/>
    <n v="101"/>
    <x v="1"/>
    <x v="3"/>
  </r>
  <r>
    <x v="1"/>
    <x v="10"/>
    <x v="14"/>
    <x v="40"/>
    <x v="7"/>
    <x v="1"/>
    <n v="81"/>
    <x v="64"/>
    <x v="3"/>
  </r>
  <r>
    <x v="1"/>
    <x v="10"/>
    <x v="14"/>
    <x v="35"/>
    <x v="10"/>
    <x v="0"/>
    <n v="89"/>
    <x v="101"/>
    <x v="3"/>
  </r>
  <r>
    <x v="1"/>
    <x v="10"/>
    <x v="14"/>
    <x v="111"/>
    <x v="1"/>
    <x v="2"/>
    <n v="67"/>
    <x v="74"/>
    <x v="3"/>
  </r>
  <r>
    <x v="1"/>
    <x v="10"/>
    <x v="14"/>
    <x v="324"/>
    <x v="12"/>
    <x v="2"/>
    <n v="62"/>
    <x v="0"/>
    <x v="3"/>
  </r>
  <r>
    <x v="1"/>
    <x v="10"/>
    <x v="14"/>
    <x v="156"/>
    <x v="12"/>
    <x v="1"/>
    <n v="92"/>
    <x v="48"/>
    <x v="3"/>
  </r>
  <r>
    <x v="1"/>
    <x v="10"/>
    <x v="14"/>
    <x v="91"/>
    <x v="0"/>
    <x v="1"/>
    <n v="81"/>
    <x v="2"/>
    <x v="3"/>
  </r>
  <r>
    <x v="1"/>
    <x v="10"/>
    <x v="14"/>
    <x v="53"/>
    <x v="0"/>
    <x v="0"/>
    <n v="96"/>
    <x v="31"/>
    <x v="3"/>
  </r>
  <r>
    <x v="1"/>
    <x v="10"/>
    <x v="14"/>
    <x v="359"/>
    <x v="13"/>
    <x v="0"/>
    <n v="102"/>
    <x v="127"/>
    <x v="3"/>
  </r>
  <r>
    <x v="1"/>
    <x v="10"/>
    <x v="14"/>
    <x v="227"/>
    <x v="2"/>
    <x v="1"/>
    <n v="75"/>
    <x v="98"/>
    <x v="3"/>
  </r>
  <r>
    <x v="1"/>
    <x v="10"/>
    <x v="14"/>
    <x v="38"/>
    <x v="2"/>
    <x v="0"/>
    <n v="65"/>
    <x v="43"/>
    <x v="3"/>
  </r>
  <r>
    <x v="1"/>
    <x v="10"/>
    <x v="14"/>
    <x v="11"/>
    <x v="5"/>
    <x v="1"/>
    <n v="102"/>
    <x v="63"/>
    <x v="3"/>
  </r>
  <r>
    <x v="1"/>
    <x v="10"/>
    <x v="14"/>
    <x v="229"/>
    <x v="16"/>
    <x v="1"/>
    <n v="71"/>
    <x v="18"/>
    <x v="3"/>
  </r>
  <r>
    <x v="1"/>
    <x v="10"/>
    <x v="14"/>
    <x v="174"/>
    <x v="11"/>
    <x v="2"/>
    <n v="81"/>
    <x v="14"/>
    <x v="3"/>
  </r>
  <r>
    <x v="1"/>
    <x v="10"/>
    <x v="14"/>
    <x v="93"/>
    <x v="1"/>
    <x v="4"/>
    <n v="90"/>
    <x v="16"/>
    <x v="3"/>
  </r>
  <r>
    <x v="1"/>
    <x v="10"/>
    <x v="14"/>
    <x v="37"/>
    <x v="2"/>
    <x v="4"/>
    <n v="71"/>
    <x v="144"/>
    <x v="3"/>
  </r>
  <r>
    <x v="1"/>
    <x v="10"/>
    <x v="14"/>
    <x v="39"/>
    <x v="2"/>
    <x v="4"/>
    <n v="79"/>
    <x v="1"/>
    <x v="3"/>
  </r>
  <r>
    <x v="1"/>
    <x v="10"/>
    <x v="14"/>
    <x v="116"/>
    <x v="16"/>
    <x v="4"/>
    <n v="97"/>
    <x v="0"/>
    <x v="3"/>
  </r>
  <r>
    <x v="1"/>
    <x v="11"/>
    <x v="14"/>
    <x v="122"/>
    <x v="8"/>
    <x v="1"/>
    <n v="95"/>
    <x v="92"/>
    <x v="3"/>
  </r>
  <r>
    <x v="1"/>
    <x v="11"/>
    <x v="14"/>
    <x v="42"/>
    <x v="8"/>
    <x v="3"/>
    <n v="88"/>
    <x v="39"/>
    <x v="3"/>
  </r>
  <r>
    <x v="1"/>
    <x v="11"/>
    <x v="14"/>
    <x v="357"/>
    <x v="6"/>
    <x v="2"/>
    <n v="96"/>
    <x v="7"/>
    <x v="3"/>
  </r>
  <r>
    <x v="1"/>
    <x v="11"/>
    <x v="14"/>
    <x v="358"/>
    <x v="14"/>
    <x v="0"/>
    <n v="89"/>
    <x v="9"/>
    <x v="3"/>
  </r>
  <r>
    <x v="1"/>
    <x v="11"/>
    <x v="14"/>
    <x v="40"/>
    <x v="7"/>
    <x v="1"/>
    <n v="74"/>
    <x v="91"/>
    <x v="3"/>
  </r>
  <r>
    <x v="1"/>
    <x v="11"/>
    <x v="14"/>
    <x v="361"/>
    <x v="10"/>
    <x v="2"/>
    <n v="108"/>
    <x v="32"/>
    <x v="3"/>
  </r>
  <r>
    <x v="1"/>
    <x v="11"/>
    <x v="14"/>
    <x v="35"/>
    <x v="10"/>
    <x v="0"/>
    <n v="84"/>
    <x v="96"/>
    <x v="3"/>
  </r>
  <r>
    <x v="1"/>
    <x v="11"/>
    <x v="14"/>
    <x v="324"/>
    <x v="12"/>
    <x v="2"/>
    <n v="51"/>
    <x v="61"/>
    <x v="3"/>
  </r>
  <r>
    <x v="1"/>
    <x v="11"/>
    <x v="14"/>
    <x v="156"/>
    <x v="12"/>
    <x v="1"/>
    <n v="92"/>
    <x v="19"/>
    <x v="3"/>
  </r>
  <r>
    <x v="1"/>
    <x v="11"/>
    <x v="14"/>
    <x v="223"/>
    <x v="17"/>
    <x v="2"/>
    <n v="81"/>
    <x v="65"/>
    <x v="3"/>
  </r>
  <r>
    <x v="1"/>
    <x v="11"/>
    <x v="14"/>
    <x v="39"/>
    <x v="2"/>
    <x v="0"/>
    <n v="75"/>
    <x v="71"/>
    <x v="3"/>
  </r>
  <r>
    <x v="1"/>
    <x v="11"/>
    <x v="14"/>
    <x v="227"/>
    <x v="2"/>
    <x v="1"/>
    <n v="82"/>
    <x v="1"/>
    <x v="3"/>
  </r>
  <r>
    <x v="1"/>
    <x v="11"/>
    <x v="14"/>
    <x v="38"/>
    <x v="2"/>
    <x v="0"/>
    <n v="70"/>
    <x v="9"/>
    <x v="3"/>
  </r>
  <r>
    <x v="1"/>
    <x v="11"/>
    <x v="14"/>
    <x v="11"/>
    <x v="5"/>
    <x v="1"/>
    <n v="108"/>
    <x v="136"/>
    <x v="3"/>
  </r>
  <r>
    <x v="1"/>
    <x v="11"/>
    <x v="14"/>
    <x v="267"/>
    <x v="5"/>
    <x v="1"/>
    <n v="95"/>
    <x v="85"/>
    <x v="3"/>
  </r>
  <r>
    <x v="1"/>
    <x v="11"/>
    <x v="14"/>
    <x v="229"/>
    <x v="16"/>
    <x v="1"/>
    <n v="71"/>
    <x v="82"/>
    <x v="3"/>
  </r>
  <r>
    <x v="1"/>
    <x v="11"/>
    <x v="14"/>
    <x v="116"/>
    <x v="16"/>
    <x v="2"/>
    <n v="99"/>
    <x v="102"/>
    <x v="3"/>
  </r>
  <r>
    <x v="1"/>
    <x v="11"/>
    <x v="14"/>
    <x v="362"/>
    <x v="16"/>
    <x v="0"/>
    <n v="82"/>
    <x v="39"/>
    <x v="3"/>
  </r>
  <r>
    <x v="1"/>
    <x v="11"/>
    <x v="14"/>
    <x v="111"/>
    <x v="1"/>
    <x v="4"/>
    <n v="67"/>
    <x v="16"/>
    <x v="3"/>
  </r>
  <r>
    <x v="1"/>
    <x v="11"/>
    <x v="14"/>
    <x v="93"/>
    <x v="1"/>
    <x v="4"/>
    <n v="90"/>
    <x v="16"/>
    <x v="3"/>
  </r>
  <r>
    <x v="1"/>
    <x v="11"/>
    <x v="14"/>
    <x v="53"/>
    <x v="0"/>
    <x v="4"/>
    <n v="96"/>
    <x v="16"/>
    <x v="3"/>
  </r>
  <r>
    <x v="1"/>
    <x v="11"/>
    <x v="14"/>
    <x v="359"/>
    <x v="13"/>
    <x v="4"/>
    <n v="102"/>
    <x v="16"/>
    <x v="3"/>
  </r>
  <r>
    <x v="1"/>
    <x v="12"/>
    <x v="14"/>
    <x v="122"/>
    <x v="8"/>
    <x v="1"/>
    <n v="95"/>
    <x v="16"/>
    <x v="3"/>
  </r>
  <r>
    <x v="1"/>
    <x v="12"/>
    <x v="14"/>
    <x v="42"/>
    <x v="8"/>
    <x v="3"/>
    <n v="88"/>
    <x v="16"/>
    <x v="3"/>
  </r>
  <r>
    <x v="1"/>
    <x v="12"/>
    <x v="14"/>
    <x v="357"/>
    <x v="6"/>
    <x v="2"/>
    <n v="96"/>
    <x v="16"/>
    <x v="3"/>
  </r>
  <r>
    <x v="1"/>
    <x v="12"/>
    <x v="14"/>
    <x v="358"/>
    <x v="14"/>
    <x v="0"/>
    <n v="69"/>
    <x v="61"/>
    <x v="3"/>
  </r>
  <r>
    <x v="1"/>
    <x v="12"/>
    <x v="14"/>
    <x v="40"/>
    <x v="7"/>
    <x v="1"/>
    <n v="81"/>
    <x v="32"/>
    <x v="3"/>
  </r>
  <r>
    <x v="1"/>
    <x v="12"/>
    <x v="14"/>
    <x v="361"/>
    <x v="10"/>
    <x v="2"/>
    <n v="111"/>
    <x v="63"/>
    <x v="3"/>
  </r>
  <r>
    <x v="1"/>
    <x v="12"/>
    <x v="14"/>
    <x v="111"/>
    <x v="1"/>
    <x v="2"/>
    <n v="61"/>
    <x v="61"/>
    <x v="3"/>
  </r>
  <r>
    <x v="1"/>
    <x v="12"/>
    <x v="14"/>
    <x v="93"/>
    <x v="1"/>
    <x v="0"/>
    <n v="93"/>
    <x v="67"/>
    <x v="3"/>
  </r>
  <r>
    <x v="1"/>
    <x v="12"/>
    <x v="14"/>
    <x v="220"/>
    <x v="15"/>
    <x v="2"/>
    <n v="81"/>
    <x v="16"/>
    <x v="3"/>
  </r>
  <r>
    <x v="1"/>
    <x v="12"/>
    <x v="14"/>
    <x v="156"/>
    <x v="12"/>
    <x v="1"/>
    <n v="95"/>
    <x v="9"/>
    <x v="3"/>
  </r>
  <r>
    <x v="1"/>
    <x v="12"/>
    <x v="14"/>
    <x v="53"/>
    <x v="0"/>
    <x v="0"/>
    <n v="89"/>
    <x v="21"/>
    <x v="3"/>
  </r>
  <r>
    <x v="1"/>
    <x v="12"/>
    <x v="14"/>
    <x v="38"/>
    <x v="2"/>
    <x v="0"/>
    <n v="70"/>
    <x v="16"/>
    <x v="3"/>
  </r>
  <r>
    <x v="1"/>
    <x v="12"/>
    <x v="14"/>
    <x v="227"/>
    <x v="2"/>
    <x v="1"/>
    <n v="82"/>
    <x v="16"/>
    <x v="3"/>
  </r>
  <r>
    <x v="1"/>
    <x v="12"/>
    <x v="14"/>
    <x v="11"/>
    <x v="5"/>
    <x v="1"/>
    <n v="108"/>
    <x v="16"/>
    <x v="3"/>
  </r>
  <r>
    <x v="1"/>
    <x v="12"/>
    <x v="14"/>
    <x v="267"/>
    <x v="5"/>
    <x v="1"/>
    <n v="95"/>
    <x v="16"/>
    <x v="3"/>
  </r>
  <r>
    <x v="1"/>
    <x v="12"/>
    <x v="14"/>
    <x v="229"/>
    <x v="16"/>
    <x v="1"/>
    <n v="71"/>
    <x v="16"/>
    <x v="3"/>
  </r>
  <r>
    <x v="1"/>
    <x v="12"/>
    <x v="14"/>
    <x v="116"/>
    <x v="16"/>
    <x v="2"/>
    <n v="99"/>
    <x v="16"/>
    <x v="3"/>
  </r>
  <r>
    <x v="1"/>
    <x v="12"/>
    <x v="14"/>
    <x v="363"/>
    <x v="16"/>
    <x v="0"/>
    <n v="75"/>
    <x v="16"/>
    <x v="3"/>
  </r>
  <r>
    <x v="1"/>
    <x v="12"/>
    <x v="14"/>
    <x v="223"/>
    <x v="17"/>
    <x v="4"/>
    <n v="81"/>
    <x v="16"/>
    <x v="3"/>
  </r>
  <r>
    <x v="1"/>
    <x v="12"/>
    <x v="14"/>
    <x v="359"/>
    <x v="13"/>
    <x v="4"/>
    <n v="102"/>
    <x v="16"/>
    <x v="3"/>
  </r>
  <r>
    <x v="1"/>
    <x v="12"/>
    <x v="14"/>
    <x v="2"/>
    <x v="2"/>
    <x v="4"/>
    <n v="87"/>
    <x v="16"/>
    <x v="3"/>
  </r>
  <r>
    <x v="1"/>
    <x v="12"/>
    <x v="14"/>
    <x v="362"/>
    <x v="16"/>
    <x v="4"/>
    <n v="82"/>
    <x v="16"/>
    <x v="3"/>
  </r>
  <r>
    <x v="1"/>
    <x v="13"/>
    <x v="14"/>
    <x v="42"/>
    <x v="8"/>
    <x v="3"/>
    <n v="91"/>
    <x v="37"/>
    <x v="3"/>
  </r>
  <r>
    <x v="1"/>
    <x v="13"/>
    <x v="14"/>
    <x v="122"/>
    <x v="8"/>
    <x v="1"/>
    <n v="95"/>
    <x v="47"/>
    <x v="3"/>
  </r>
  <r>
    <x v="1"/>
    <x v="13"/>
    <x v="14"/>
    <x v="256"/>
    <x v="8"/>
    <x v="1"/>
    <n v="92"/>
    <x v="53"/>
    <x v="3"/>
  </r>
  <r>
    <x v="1"/>
    <x v="13"/>
    <x v="14"/>
    <x v="357"/>
    <x v="6"/>
    <x v="2"/>
    <n v="103"/>
    <x v="22"/>
    <x v="3"/>
  </r>
  <r>
    <x v="1"/>
    <x v="13"/>
    <x v="14"/>
    <x v="111"/>
    <x v="1"/>
    <x v="2"/>
    <n v="61"/>
    <x v="42"/>
    <x v="3"/>
  </r>
  <r>
    <x v="1"/>
    <x v="13"/>
    <x v="14"/>
    <x v="93"/>
    <x v="1"/>
    <x v="0"/>
    <n v="95"/>
    <x v="10"/>
    <x v="3"/>
  </r>
  <r>
    <x v="1"/>
    <x v="13"/>
    <x v="14"/>
    <x v="220"/>
    <x v="15"/>
    <x v="2"/>
    <n v="82"/>
    <x v="55"/>
    <x v="3"/>
  </r>
  <r>
    <x v="1"/>
    <x v="13"/>
    <x v="14"/>
    <x v="156"/>
    <x v="12"/>
    <x v="1"/>
    <n v="95"/>
    <x v="16"/>
    <x v="3"/>
  </r>
  <r>
    <x v="1"/>
    <x v="13"/>
    <x v="14"/>
    <x v="53"/>
    <x v="0"/>
    <x v="0"/>
    <n v="84"/>
    <x v="74"/>
    <x v="3"/>
  </r>
  <r>
    <x v="1"/>
    <x v="13"/>
    <x v="14"/>
    <x v="223"/>
    <x v="17"/>
    <x v="2"/>
    <n v="77"/>
    <x v="88"/>
    <x v="3"/>
  </r>
  <r>
    <x v="1"/>
    <x v="13"/>
    <x v="14"/>
    <x v="359"/>
    <x v="13"/>
    <x v="0"/>
    <n v="102"/>
    <x v="16"/>
    <x v="3"/>
  </r>
  <r>
    <x v="1"/>
    <x v="13"/>
    <x v="14"/>
    <x v="38"/>
    <x v="2"/>
    <x v="0"/>
    <n v="63"/>
    <x v="108"/>
    <x v="3"/>
  </r>
  <r>
    <x v="1"/>
    <x v="13"/>
    <x v="14"/>
    <x v="2"/>
    <x v="2"/>
    <x v="1"/>
    <n v="86"/>
    <x v="63"/>
    <x v="3"/>
  </r>
  <r>
    <x v="1"/>
    <x v="13"/>
    <x v="14"/>
    <x v="227"/>
    <x v="2"/>
    <x v="1"/>
    <n v="90"/>
    <x v="48"/>
    <x v="3"/>
  </r>
  <r>
    <x v="1"/>
    <x v="13"/>
    <x v="14"/>
    <x v="11"/>
    <x v="5"/>
    <x v="1"/>
    <n v="116"/>
    <x v="59"/>
    <x v="3"/>
  </r>
  <r>
    <x v="1"/>
    <x v="13"/>
    <x v="14"/>
    <x v="229"/>
    <x v="16"/>
    <x v="1"/>
    <n v="71"/>
    <x v="55"/>
    <x v="3"/>
  </r>
  <r>
    <x v="1"/>
    <x v="13"/>
    <x v="14"/>
    <x v="116"/>
    <x v="16"/>
    <x v="2"/>
    <n v="87"/>
    <x v="102"/>
    <x v="3"/>
  </r>
  <r>
    <x v="1"/>
    <x v="13"/>
    <x v="14"/>
    <x v="363"/>
    <x v="16"/>
    <x v="0"/>
    <n v="72"/>
    <x v="30"/>
    <x v="3"/>
  </r>
  <r>
    <x v="1"/>
    <x v="13"/>
    <x v="14"/>
    <x v="358"/>
    <x v="14"/>
    <x v="4"/>
    <n v="69"/>
    <x v="16"/>
    <x v="3"/>
  </r>
  <r>
    <x v="1"/>
    <x v="13"/>
    <x v="14"/>
    <x v="361"/>
    <x v="10"/>
    <x v="4"/>
    <n v="111"/>
    <x v="16"/>
    <x v="3"/>
  </r>
  <r>
    <x v="1"/>
    <x v="13"/>
    <x v="14"/>
    <x v="303"/>
    <x v="9"/>
    <x v="4"/>
    <n v="74"/>
    <x v="16"/>
    <x v="3"/>
  </r>
  <r>
    <x v="1"/>
    <x v="13"/>
    <x v="14"/>
    <x v="4"/>
    <x v="4"/>
    <x v="4"/>
    <n v="78"/>
    <x v="16"/>
    <x v="3"/>
  </r>
  <r>
    <x v="1"/>
    <x v="14"/>
    <x v="14"/>
    <x v="122"/>
    <x v="8"/>
    <x v="1"/>
    <n v="95"/>
    <x v="18"/>
    <x v="3"/>
  </r>
  <r>
    <x v="1"/>
    <x v="14"/>
    <x v="14"/>
    <x v="256"/>
    <x v="8"/>
    <x v="1"/>
    <n v="91"/>
    <x v="54"/>
    <x v="3"/>
  </r>
  <r>
    <x v="1"/>
    <x v="14"/>
    <x v="14"/>
    <x v="42"/>
    <x v="8"/>
    <x v="3"/>
    <n v="97"/>
    <x v="96"/>
    <x v="3"/>
  </r>
  <r>
    <x v="1"/>
    <x v="14"/>
    <x v="14"/>
    <x v="358"/>
    <x v="14"/>
    <x v="0"/>
    <n v="60"/>
    <x v="46"/>
    <x v="3"/>
  </r>
  <r>
    <x v="1"/>
    <x v="14"/>
    <x v="14"/>
    <x v="361"/>
    <x v="10"/>
    <x v="2"/>
    <n v="118"/>
    <x v="62"/>
    <x v="3"/>
  </r>
  <r>
    <x v="1"/>
    <x v="14"/>
    <x v="14"/>
    <x v="111"/>
    <x v="1"/>
    <x v="2"/>
    <n v="65"/>
    <x v="4"/>
    <x v="3"/>
  </r>
  <r>
    <x v="1"/>
    <x v="14"/>
    <x v="14"/>
    <x v="243"/>
    <x v="1"/>
    <x v="2"/>
    <n v="74"/>
    <x v="91"/>
    <x v="3"/>
  </r>
  <r>
    <x v="1"/>
    <x v="14"/>
    <x v="14"/>
    <x v="93"/>
    <x v="1"/>
    <x v="0"/>
    <n v="95"/>
    <x v="69"/>
    <x v="3"/>
  </r>
  <r>
    <x v="1"/>
    <x v="14"/>
    <x v="14"/>
    <x v="303"/>
    <x v="9"/>
    <x v="0"/>
    <n v="75"/>
    <x v="67"/>
    <x v="3"/>
  </r>
  <r>
    <x v="1"/>
    <x v="14"/>
    <x v="14"/>
    <x v="156"/>
    <x v="12"/>
    <x v="1"/>
    <n v="99"/>
    <x v="53"/>
    <x v="3"/>
  </r>
  <r>
    <x v="1"/>
    <x v="14"/>
    <x v="14"/>
    <x v="53"/>
    <x v="0"/>
    <x v="0"/>
    <n v="83"/>
    <x v="51"/>
    <x v="3"/>
  </r>
  <r>
    <x v="1"/>
    <x v="14"/>
    <x v="14"/>
    <x v="4"/>
    <x v="4"/>
    <x v="1"/>
    <n v="79"/>
    <x v="49"/>
    <x v="3"/>
  </r>
  <r>
    <x v="1"/>
    <x v="14"/>
    <x v="14"/>
    <x v="223"/>
    <x v="17"/>
    <x v="2"/>
    <n v="81"/>
    <x v="33"/>
    <x v="3"/>
  </r>
  <r>
    <x v="1"/>
    <x v="14"/>
    <x v="14"/>
    <x v="227"/>
    <x v="2"/>
    <x v="1"/>
    <n v="97"/>
    <x v="35"/>
    <x v="3"/>
  </r>
  <r>
    <x v="1"/>
    <x v="14"/>
    <x v="14"/>
    <x v="11"/>
    <x v="5"/>
    <x v="1"/>
    <n v="117"/>
    <x v="67"/>
    <x v="3"/>
  </r>
  <r>
    <x v="1"/>
    <x v="14"/>
    <x v="14"/>
    <x v="229"/>
    <x v="16"/>
    <x v="1"/>
    <n v="66"/>
    <x v="0"/>
    <x v="3"/>
  </r>
  <r>
    <x v="1"/>
    <x v="14"/>
    <x v="14"/>
    <x v="116"/>
    <x v="16"/>
    <x v="2"/>
    <n v="99"/>
    <x v="12"/>
    <x v="3"/>
  </r>
  <r>
    <x v="1"/>
    <x v="14"/>
    <x v="14"/>
    <x v="363"/>
    <x v="16"/>
    <x v="0"/>
    <n v="65"/>
    <x v="51"/>
    <x v="3"/>
  </r>
  <r>
    <x v="1"/>
    <x v="14"/>
    <x v="14"/>
    <x v="357"/>
    <x v="6"/>
    <x v="4"/>
    <n v="103"/>
    <x v="16"/>
    <x v="3"/>
  </r>
  <r>
    <x v="1"/>
    <x v="14"/>
    <x v="14"/>
    <x v="220"/>
    <x v="15"/>
    <x v="4"/>
    <n v="78"/>
    <x v="39"/>
    <x v="3"/>
  </r>
  <r>
    <x v="1"/>
    <x v="14"/>
    <x v="14"/>
    <x v="359"/>
    <x v="13"/>
    <x v="4"/>
    <n v="102"/>
    <x v="16"/>
    <x v="3"/>
  </r>
  <r>
    <x v="1"/>
    <x v="14"/>
    <x v="14"/>
    <x v="2"/>
    <x v="2"/>
    <x v="4"/>
    <n v="89"/>
    <x v="52"/>
    <x v="3"/>
  </r>
  <r>
    <x v="1"/>
    <x v="15"/>
    <x v="14"/>
    <x v="42"/>
    <x v="8"/>
    <x v="3"/>
    <n v="96"/>
    <x v="35"/>
    <x v="3"/>
  </r>
  <r>
    <x v="1"/>
    <x v="15"/>
    <x v="14"/>
    <x v="122"/>
    <x v="8"/>
    <x v="1"/>
    <n v="91"/>
    <x v="83"/>
    <x v="3"/>
  </r>
  <r>
    <x v="1"/>
    <x v="15"/>
    <x v="14"/>
    <x v="256"/>
    <x v="8"/>
    <x v="1"/>
    <n v="84"/>
    <x v="91"/>
    <x v="3"/>
  </r>
  <r>
    <x v="1"/>
    <x v="15"/>
    <x v="14"/>
    <x v="357"/>
    <x v="6"/>
    <x v="2"/>
    <n v="93"/>
    <x v="44"/>
    <x v="3"/>
  </r>
  <r>
    <x v="1"/>
    <x v="15"/>
    <x v="14"/>
    <x v="358"/>
    <x v="14"/>
    <x v="0"/>
    <n v="68"/>
    <x v="57"/>
    <x v="3"/>
  </r>
  <r>
    <x v="1"/>
    <x v="15"/>
    <x v="14"/>
    <x v="361"/>
    <x v="10"/>
    <x v="2"/>
    <n v="117"/>
    <x v="33"/>
    <x v="3"/>
  </r>
  <r>
    <x v="1"/>
    <x v="15"/>
    <x v="14"/>
    <x v="111"/>
    <x v="1"/>
    <x v="2"/>
    <n v="84"/>
    <x v="68"/>
    <x v="3"/>
  </r>
  <r>
    <x v="1"/>
    <x v="15"/>
    <x v="14"/>
    <x v="93"/>
    <x v="1"/>
    <x v="0"/>
    <n v="94"/>
    <x v="55"/>
    <x v="3"/>
  </r>
  <r>
    <x v="1"/>
    <x v="15"/>
    <x v="14"/>
    <x v="303"/>
    <x v="9"/>
    <x v="0"/>
    <n v="66"/>
    <x v="14"/>
    <x v="3"/>
  </r>
  <r>
    <x v="1"/>
    <x v="15"/>
    <x v="14"/>
    <x v="156"/>
    <x v="12"/>
    <x v="1"/>
    <n v="95"/>
    <x v="61"/>
    <x v="3"/>
  </r>
  <r>
    <x v="1"/>
    <x v="15"/>
    <x v="14"/>
    <x v="53"/>
    <x v="0"/>
    <x v="0"/>
    <n v="88"/>
    <x v="65"/>
    <x v="3"/>
  </r>
  <r>
    <x v="1"/>
    <x v="15"/>
    <x v="14"/>
    <x v="223"/>
    <x v="17"/>
    <x v="2"/>
    <n v="95"/>
    <x v="62"/>
    <x v="3"/>
  </r>
  <r>
    <x v="1"/>
    <x v="15"/>
    <x v="14"/>
    <x v="2"/>
    <x v="2"/>
    <x v="1"/>
    <n v="83"/>
    <x v="23"/>
    <x v="3"/>
  </r>
  <r>
    <x v="1"/>
    <x v="15"/>
    <x v="14"/>
    <x v="227"/>
    <x v="2"/>
    <x v="1"/>
    <n v="96"/>
    <x v="2"/>
    <x v="3"/>
  </r>
  <r>
    <x v="1"/>
    <x v="15"/>
    <x v="14"/>
    <x v="11"/>
    <x v="5"/>
    <x v="1"/>
    <n v="116"/>
    <x v="85"/>
    <x v="3"/>
  </r>
  <r>
    <x v="1"/>
    <x v="15"/>
    <x v="14"/>
    <x v="229"/>
    <x v="16"/>
    <x v="1"/>
    <n v="73"/>
    <x v="54"/>
    <x v="3"/>
  </r>
  <r>
    <x v="1"/>
    <x v="15"/>
    <x v="14"/>
    <x v="116"/>
    <x v="16"/>
    <x v="2"/>
    <n v="89"/>
    <x v="61"/>
    <x v="3"/>
  </r>
  <r>
    <x v="1"/>
    <x v="15"/>
    <x v="14"/>
    <x v="363"/>
    <x v="16"/>
    <x v="0"/>
    <n v="61"/>
    <x v="83"/>
    <x v="3"/>
  </r>
  <r>
    <x v="1"/>
    <x v="15"/>
    <x v="14"/>
    <x v="243"/>
    <x v="1"/>
    <x v="4"/>
    <n v="76"/>
    <x v="24"/>
    <x v="3"/>
  </r>
  <r>
    <x v="1"/>
    <x v="15"/>
    <x v="14"/>
    <x v="220"/>
    <x v="15"/>
    <x v="4"/>
    <n v="78"/>
    <x v="24"/>
    <x v="3"/>
  </r>
  <r>
    <x v="1"/>
    <x v="15"/>
    <x v="14"/>
    <x v="4"/>
    <x v="4"/>
    <x v="4"/>
    <n v="76"/>
    <x v="52"/>
    <x v="3"/>
  </r>
  <r>
    <x v="1"/>
    <x v="15"/>
    <x v="14"/>
    <x v="359"/>
    <x v="13"/>
    <x v="4"/>
    <n v="102"/>
    <x v="16"/>
    <x v="3"/>
  </r>
  <r>
    <x v="1"/>
    <x v="16"/>
    <x v="14"/>
    <x v="42"/>
    <x v="8"/>
    <x v="3"/>
    <n v="84"/>
    <x v="1"/>
    <x v="3"/>
  </r>
  <r>
    <x v="1"/>
    <x v="16"/>
    <x v="14"/>
    <x v="122"/>
    <x v="8"/>
    <x v="1"/>
    <n v="100"/>
    <x v="76"/>
    <x v="3"/>
  </r>
  <r>
    <x v="1"/>
    <x v="16"/>
    <x v="14"/>
    <x v="256"/>
    <x v="8"/>
    <x v="1"/>
    <n v="79"/>
    <x v="108"/>
    <x v="3"/>
  </r>
  <r>
    <x v="1"/>
    <x v="16"/>
    <x v="14"/>
    <x v="358"/>
    <x v="14"/>
    <x v="0"/>
    <n v="61"/>
    <x v="165"/>
    <x v="3"/>
  </r>
  <r>
    <x v="1"/>
    <x v="16"/>
    <x v="14"/>
    <x v="361"/>
    <x v="10"/>
    <x v="2"/>
    <n v="116"/>
    <x v="4"/>
    <x v="3"/>
  </r>
  <r>
    <x v="1"/>
    <x v="16"/>
    <x v="14"/>
    <x v="243"/>
    <x v="1"/>
    <x v="2"/>
    <n v="77"/>
    <x v="54"/>
    <x v="3"/>
  </r>
  <r>
    <x v="1"/>
    <x v="16"/>
    <x v="14"/>
    <x v="111"/>
    <x v="1"/>
    <x v="2"/>
    <n v="88"/>
    <x v="64"/>
    <x v="3"/>
  </r>
  <r>
    <x v="1"/>
    <x v="16"/>
    <x v="14"/>
    <x v="93"/>
    <x v="1"/>
    <x v="0"/>
    <n v="100"/>
    <x v="48"/>
    <x v="3"/>
  </r>
  <r>
    <x v="1"/>
    <x v="16"/>
    <x v="14"/>
    <x v="303"/>
    <x v="9"/>
    <x v="0"/>
    <n v="70"/>
    <x v="25"/>
    <x v="3"/>
  </r>
  <r>
    <x v="1"/>
    <x v="16"/>
    <x v="14"/>
    <x v="156"/>
    <x v="12"/>
    <x v="1"/>
    <n v="88"/>
    <x v="94"/>
    <x v="3"/>
  </r>
  <r>
    <x v="1"/>
    <x v="16"/>
    <x v="14"/>
    <x v="53"/>
    <x v="0"/>
    <x v="0"/>
    <n v="82"/>
    <x v="21"/>
    <x v="3"/>
  </r>
  <r>
    <x v="1"/>
    <x v="16"/>
    <x v="14"/>
    <x v="223"/>
    <x v="17"/>
    <x v="2"/>
    <n v="98"/>
    <x v="85"/>
    <x v="3"/>
  </r>
  <r>
    <x v="1"/>
    <x v="16"/>
    <x v="14"/>
    <x v="359"/>
    <x v="13"/>
    <x v="0"/>
    <n v="90"/>
    <x v="91"/>
    <x v="3"/>
  </r>
  <r>
    <x v="1"/>
    <x v="16"/>
    <x v="14"/>
    <x v="227"/>
    <x v="2"/>
    <x v="1"/>
    <n v="96"/>
    <x v="16"/>
    <x v="3"/>
  </r>
  <r>
    <x v="1"/>
    <x v="16"/>
    <x v="14"/>
    <x v="2"/>
    <x v="2"/>
    <x v="1"/>
    <n v="86"/>
    <x v="4"/>
    <x v="3"/>
  </r>
  <r>
    <x v="1"/>
    <x v="16"/>
    <x v="14"/>
    <x v="11"/>
    <x v="5"/>
    <x v="1"/>
    <n v="113"/>
    <x v="102"/>
    <x v="3"/>
  </r>
  <r>
    <x v="1"/>
    <x v="16"/>
    <x v="14"/>
    <x v="229"/>
    <x v="16"/>
    <x v="1"/>
    <n v="74"/>
    <x v="22"/>
    <x v="3"/>
  </r>
  <r>
    <x v="1"/>
    <x v="16"/>
    <x v="14"/>
    <x v="116"/>
    <x v="16"/>
    <x v="2"/>
    <n v="93"/>
    <x v="43"/>
    <x v="3"/>
  </r>
  <r>
    <x v="1"/>
    <x v="16"/>
    <x v="14"/>
    <x v="357"/>
    <x v="6"/>
    <x v="4"/>
    <n v="93"/>
    <x v="16"/>
    <x v="3"/>
  </r>
  <r>
    <x v="1"/>
    <x v="16"/>
    <x v="14"/>
    <x v="220"/>
    <x v="15"/>
    <x v="4"/>
    <n v="75"/>
    <x v="29"/>
    <x v="3"/>
  </r>
  <r>
    <x v="1"/>
    <x v="16"/>
    <x v="14"/>
    <x v="4"/>
    <x v="4"/>
    <x v="4"/>
    <n v="72"/>
    <x v="74"/>
    <x v="3"/>
  </r>
  <r>
    <x v="1"/>
    <x v="16"/>
    <x v="14"/>
    <x v="363"/>
    <x v="16"/>
    <x v="4"/>
    <n v="60"/>
    <x v="24"/>
    <x v="3"/>
  </r>
  <r>
    <x v="1"/>
    <x v="17"/>
    <x v="14"/>
    <x v="122"/>
    <x v="8"/>
    <x v="1"/>
    <n v="110"/>
    <x v="25"/>
    <x v="3"/>
  </r>
  <r>
    <x v="1"/>
    <x v="17"/>
    <x v="14"/>
    <x v="256"/>
    <x v="8"/>
    <x v="1"/>
    <n v="85"/>
    <x v="33"/>
    <x v="3"/>
  </r>
  <r>
    <x v="1"/>
    <x v="17"/>
    <x v="14"/>
    <x v="42"/>
    <x v="8"/>
    <x v="3"/>
    <n v="89"/>
    <x v="63"/>
    <x v="3"/>
  </r>
  <r>
    <x v="1"/>
    <x v="17"/>
    <x v="14"/>
    <x v="361"/>
    <x v="10"/>
    <x v="2"/>
    <n v="116"/>
    <x v="60"/>
    <x v="3"/>
  </r>
  <r>
    <x v="1"/>
    <x v="17"/>
    <x v="14"/>
    <x v="93"/>
    <x v="1"/>
    <x v="0"/>
    <n v="101"/>
    <x v="8"/>
    <x v="3"/>
  </r>
  <r>
    <x v="1"/>
    <x v="17"/>
    <x v="14"/>
    <x v="243"/>
    <x v="1"/>
    <x v="2"/>
    <n v="73"/>
    <x v="105"/>
    <x v="3"/>
  </r>
  <r>
    <x v="1"/>
    <x v="17"/>
    <x v="14"/>
    <x v="111"/>
    <x v="1"/>
    <x v="2"/>
    <n v="98"/>
    <x v="40"/>
    <x v="3"/>
  </r>
  <r>
    <x v="1"/>
    <x v="17"/>
    <x v="14"/>
    <x v="303"/>
    <x v="9"/>
    <x v="0"/>
    <n v="59"/>
    <x v="158"/>
    <x v="3"/>
  </r>
  <r>
    <x v="1"/>
    <x v="17"/>
    <x v="14"/>
    <x v="156"/>
    <x v="12"/>
    <x v="1"/>
    <n v="88"/>
    <x v="35"/>
    <x v="3"/>
  </r>
  <r>
    <x v="1"/>
    <x v="17"/>
    <x v="14"/>
    <x v="53"/>
    <x v="0"/>
    <x v="0"/>
    <n v="83"/>
    <x v="9"/>
    <x v="3"/>
  </r>
  <r>
    <x v="1"/>
    <x v="17"/>
    <x v="14"/>
    <x v="4"/>
    <x v="4"/>
    <x v="1"/>
    <n v="65"/>
    <x v="88"/>
    <x v="3"/>
  </r>
  <r>
    <x v="1"/>
    <x v="17"/>
    <x v="14"/>
    <x v="223"/>
    <x v="17"/>
    <x v="2"/>
    <n v="101"/>
    <x v="134"/>
    <x v="3"/>
  </r>
  <r>
    <x v="1"/>
    <x v="17"/>
    <x v="14"/>
    <x v="359"/>
    <x v="13"/>
    <x v="0"/>
    <n v="83"/>
    <x v="43"/>
    <x v="3"/>
  </r>
  <r>
    <x v="1"/>
    <x v="17"/>
    <x v="14"/>
    <x v="2"/>
    <x v="2"/>
    <x v="1"/>
    <n v="80"/>
    <x v="9"/>
    <x v="3"/>
  </r>
  <r>
    <x v="1"/>
    <x v="17"/>
    <x v="14"/>
    <x v="11"/>
    <x v="5"/>
    <x v="1"/>
    <n v="110"/>
    <x v="80"/>
    <x v="3"/>
  </r>
  <r>
    <x v="1"/>
    <x v="17"/>
    <x v="14"/>
    <x v="229"/>
    <x v="16"/>
    <x v="1"/>
    <n v="72"/>
    <x v="86"/>
    <x v="3"/>
  </r>
  <r>
    <x v="1"/>
    <x v="17"/>
    <x v="14"/>
    <x v="116"/>
    <x v="16"/>
    <x v="2"/>
    <n v="92"/>
    <x v="7"/>
    <x v="3"/>
  </r>
  <r>
    <x v="1"/>
    <x v="17"/>
    <x v="14"/>
    <x v="363"/>
    <x v="16"/>
    <x v="0"/>
    <n v="75"/>
    <x v="33"/>
    <x v="3"/>
  </r>
  <r>
    <x v="1"/>
    <x v="17"/>
    <x v="14"/>
    <x v="357"/>
    <x v="6"/>
    <x v="4"/>
    <n v="93"/>
    <x v="16"/>
    <x v="3"/>
  </r>
  <r>
    <x v="1"/>
    <x v="17"/>
    <x v="14"/>
    <x v="358"/>
    <x v="14"/>
    <x v="4"/>
    <n v="55"/>
    <x v="23"/>
    <x v="3"/>
  </r>
  <r>
    <x v="1"/>
    <x v="17"/>
    <x v="14"/>
    <x v="220"/>
    <x v="15"/>
    <x v="4"/>
    <n v="74"/>
    <x v="82"/>
    <x v="3"/>
  </r>
  <r>
    <x v="1"/>
    <x v="17"/>
    <x v="14"/>
    <x v="227"/>
    <x v="2"/>
    <x v="4"/>
    <n v="96"/>
    <x v="16"/>
    <x v="3"/>
  </r>
  <r>
    <x v="1"/>
    <x v="18"/>
    <x v="14"/>
    <x v="122"/>
    <x v="8"/>
    <x v="1"/>
    <n v="113"/>
    <x v="18"/>
    <x v="3"/>
  </r>
  <r>
    <x v="1"/>
    <x v="18"/>
    <x v="14"/>
    <x v="256"/>
    <x v="8"/>
    <x v="1"/>
    <n v="81"/>
    <x v="1"/>
    <x v="3"/>
  </r>
  <r>
    <x v="1"/>
    <x v="18"/>
    <x v="14"/>
    <x v="42"/>
    <x v="8"/>
    <x v="3"/>
    <n v="85"/>
    <x v="19"/>
    <x v="3"/>
  </r>
  <r>
    <x v="1"/>
    <x v="18"/>
    <x v="14"/>
    <x v="357"/>
    <x v="6"/>
    <x v="2"/>
    <n v="89"/>
    <x v="77"/>
    <x v="3"/>
  </r>
  <r>
    <x v="1"/>
    <x v="18"/>
    <x v="14"/>
    <x v="316"/>
    <x v="7"/>
    <x v="1"/>
    <n v="75"/>
    <x v="49"/>
    <x v="3"/>
  </r>
  <r>
    <x v="1"/>
    <x v="18"/>
    <x v="14"/>
    <x v="361"/>
    <x v="10"/>
    <x v="2"/>
    <n v="108"/>
    <x v="74"/>
    <x v="3"/>
  </r>
  <r>
    <x v="1"/>
    <x v="18"/>
    <x v="14"/>
    <x v="93"/>
    <x v="1"/>
    <x v="0"/>
    <n v="98"/>
    <x v="85"/>
    <x v="3"/>
  </r>
  <r>
    <x v="1"/>
    <x v="18"/>
    <x v="14"/>
    <x v="111"/>
    <x v="1"/>
    <x v="2"/>
    <n v="88"/>
    <x v="112"/>
    <x v="3"/>
  </r>
  <r>
    <x v="1"/>
    <x v="18"/>
    <x v="14"/>
    <x v="303"/>
    <x v="9"/>
    <x v="0"/>
    <n v="65"/>
    <x v="63"/>
    <x v="3"/>
  </r>
  <r>
    <x v="1"/>
    <x v="18"/>
    <x v="14"/>
    <x v="156"/>
    <x v="12"/>
    <x v="1"/>
    <n v="94"/>
    <x v="18"/>
    <x v="3"/>
  </r>
  <r>
    <x v="1"/>
    <x v="18"/>
    <x v="14"/>
    <x v="53"/>
    <x v="0"/>
    <x v="0"/>
    <n v="89"/>
    <x v="83"/>
    <x v="3"/>
  </r>
  <r>
    <x v="1"/>
    <x v="18"/>
    <x v="14"/>
    <x v="223"/>
    <x v="17"/>
    <x v="2"/>
    <n v="103"/>
    <x v="51"/>
    <x v="3"/>
  </r>
  <r>
    <x v="1"/>
    <x v="18"/>
    <x v="14"/>
    <x v="359"/>
    <x v="13"/>
    <x v="0"/>
    <n v="61"/>
    <x v="29"/>
    <x v="3"/>
  </r>
  <r>
    <x v="1"/>
    <x v="18"/>
    <x v="14"/>
    <x v="2"/>
    <x v="2"/>
    <x v="1"/>
    <n v="79"/>
    <x v="3"/>
    <x v="3"/>
  </r>
  <r>
    <x v="1"/>
    <x v="18"/>
    <x v="14"/>
    <x v="11"/>
    <x v="5"/>
    <x v="1"/>
    <n v="106"/>
    <x v="80"/>
    <x v="3"/>
  </r>
  <r>
    <x v="1"/>
    <x v="18"/>
    <x v="14"/>
    <x v="229"/>
    <x v="16"/>
    <x v="1"/>
    <n v="73"/>
    <x v="69"/>
    <x v="3"/>
  </r>
  <r>
    <x v="1"/>
    <x v="18"/>
    <x v="14"/>
    <x v="116"/>
    <x v="16"/>
    <x v="2"/>
    <n v="94"/>
    <x v="3"/>
    <x v="3"/>
  </r>
  <r>
    <x v="1"/>
    <x v="18"/>
    <x v="14"/>
    <x v="363"/>
    <x v="16"/>
    <x v="0"/>
    <n v="75"/>
    <x v="39"/>
    <x v="3"/>
  </r>
  <r>
    <x v="1"/>
    <x v="18"/>
    <x v="14"/>
    <x v="358"/>
    <x v="14"/>
    <x v="4"/>
    <n v="66"/>
    <x v="15"/>
    <x v="3"/>
  </r>
  <r>
    <x v="1"/>
    <x v="18"/>
    <x v="14"/>
    <x v="243"/>
    <x v="1"/>
    <x v="4"/>
    <n v="64"/>
    <x v="58"/>
    <x v="3"/>
  </r>
  <r>
    <x v="1"/>
    <x v="18"/>
    <x v="14"/>
    <x v="4"/>
    <x v="4"/>
    <x v="4"/>
    <n v="61"/>
    <x v="88"/>
    <x v="3"/>
  </r>
  <r>
    <x v="1"/>
    <x v="18"/>
    <x v="14"/>
    <x v="227"/>
    <x v="2"/>
    <x v="4"/>
    <n v="96"/>
    <x v="16"/>
    <x v="3"/>
  </r>
  <r>
    <x v="1"/>
    <x v="19"/>
    <x v="14"/>
    <x v="42"/>
    <x v="8"/>
    <x v="3"/>
    <n v="88"/>
    <x v="83"/>
    <x v="3"/>
  </r>
  <r>
    <x v="1"/>
    <x v="19"/>
    <x v="14"/>
    <x v="122"/>
    <x v="8"/>
    <x v="1"/>
    <n v="105"/>
    <x v="17"/>
    <x v="3"/>
  </r>
  <r>
    <x v="1"/>
    <x v="19"/>
    <x v="14"/>
    <x v="256"/>
    <x v="8"/>
    <x v="1"/>
    <n v="75"/>
    <x v="98"/>
    <x v="3"/>
  </r>
  <r>
    <x v="1"/>
    <x v="19"/>
    <x v="14"/>
    <x v="357"/>
    <x v="6"/>
    <x v="2"/>
    <n v="84"/>
    <x v="86"/>
    <x v="3"/>
  </r>
  <r>
    <x v="1"/>
    <x v="19"/>
    <x v="14"/>
    <x v="358"/>
    <x v="14"/>
    <x v="0"/>
    <n v="70"/>
    <x v="74"/>
    <x v="3"/>
  </r>
  <r>
    <x v="1"/>
    <x v="19"/>
    <x v="14"/>
    <x v="361"/>
    <x v="10"/>
    <x v="2"/>
    <n v="100"/>
    <x v="91"/>
    <x v="3"/>
  </r>
  <r>
    <x v="1"/>
    <x v="19"/>
    <x v="14"/>
    <x v="111"/>
    <x v="1"/>
    <x v="2"/>
    <n v="100"/>
    <x v="170"/>
    <x v="3"/>
  </r>
  <r>
    <x v="1"/>
    <x v="19"/>
    <x v="14"/>
    <x v="93"/>
    <x v="1"/>
    <x v="0"/>
    <n v="97"/>
    <x v="17"/>
    <x v="3"/>
  </r>
  <r>
    <x v="1"/>
    <x v="19"/>
    <x v="14"/>
    <x v="303"/>
    <x v="9"/>
    <x v="0"/>
    <n v="58"/>
    <x v="28"/>
    <x v="3"/>
  </r>
  <r>
    <x v="1"/>
    <x v="19"/>
    <x v="14"/>
    <x v="156"/>
    <x v="12"/>
    <x v="1"/>
    <n v="95"/>
    <x v="18"/>
    <x v="3"/>
  </r>
  <r>
    <x v="1"/>
    <x v="19"/>
    <x v="14"/>
    <x v="53"/>
    <x v="0"/>
    <x v="0"/>
    <n v="91"/>
    <x v="52"/>
    <x v="3"/>
  </r>
  <r>
    <x v="1"/>
    <x v="19"/>
    <x v="14"/>
    <x v="223"/>
    <x v="17"/>
    <x v="2"/>
    <n v="101"/>
    <x v="21"/>
    <x v="3"/>
  </r>
  <r>
    <x v="1"/>
    <x v="19"/>
    <x v="14"/>
    <x v="359"/>
    <x v="13"/>
    <x v="0"/>
    <n v="63"/>
    <x v="4"/>
    <x v="3"/>
  </r>
  <r>
    <x v="1"/>
    <x v="19"/>
    <x v="14"/>
    <x v="2"/>
    <x v="2"/>
    <x v="1"/>
    <n v="78"/>
    <x v="94"/>
    <x v="3"/>
  </r>
  <r>
    <x v="1"/>
    <x v="19"/>
    <x v="14"/>
    <x v="11"/>
    <x v="5"/>
    <x v="1"/>
    <n v="128"/>
    <x v="183"/>
    <x v="3"/>
  </r>
  <r>
    <x v="1"/>
    <x v="19"/>
    <x v="14"/>
    <x v="345"/>
    <x v="16"/>
    <x v="1"/>
    <n v="78"/>
    <x v="70"/>
    <x v="3"/>
  </r>
  <r>
    <x v="1"/>
    <x v="19"/>
    <x v="14"/>
    <x v="229"/>
    <x v="16"/>
    <x v="1"/>
    <n v="80"/>
    <x v="99"/>
    <x v="3"/>
  </r>
  <r>
    <x v="1"/>
    <x v="19"/>
    <x v="14"/>
    <x v="116"/>
    <x v="16"/>
    <x v="2"/>
    <n v="86"/>
    <x v="0"/>
    <x v="3"/>
  </r>
  <r>
    <x v="1"/>
    <x v="19"/>
    <x v="14"/>
    <x v="316"/>
    <x v="7"/>
    <x v="4"/>
    <n v="84"/>
    <x v="42"/>
    <x v="3"/>
  </r>
  <r>
    <x v="1"/>
    <x v="19"/>
    <x v="14"/>
    <x v="243"/>
    <x v="1"/>
    <x v="4"/>
    <n v="64"/>
    <x v="16"/>
    <x v="3"/>
  </r>
  <r>
    <x v="1"/>
    <x v="19"/>
    <x v="14"/>
    <x v="227"/>
    <x v="2"/>
    <x v="4"/>
    <n v="96"/>
    <x v="16"/>
    <x v="3"/>
  </r>
  <r>
    <x v="1"/>
    <x v="19"/>
    <x v="14"/>
    <x v="363"/>
    <x v="16"/>
    <x v="4"/>
    <n v="78"/>
    <x v="24"/>
    <x v="3"/>
  </r>
  <r>
    <x v="1"/>
    <x v="20"/>
    <x v="14"/>
    <x v="122"/>
    <x v="8"/>
    <x v="1"/>
    <n v="114"/>
    <x v="111"/>
    <x v="3"/>
  </r>
  <r>
    <x v="1"/>
    <x v="20"/>
    <x v="14"/>
    <x v="256"/>
    <x v="8"/>
    <x v="1"/>
    <n v="63"/>
    <x v="184"/>
    <x v="3"/>
  </r>
  <r>
    <x v="1"/>
    <x v="20"/>
    <x v="14"/>
    <x v="42"/>
    <x v="8"/>
    <x v="3"/>
    <n v="81"/>
    <x v="29"/>
    <x v="3"/>
  </r>
  <r>
    <x v="1"/>
    <x v="20"/>
    <x v="14"/>
    <x v="357"/>
    <x v="6"/>
    <x v="2"/>
    <n v="94"/>
    <x v="18"/>
    <x v="3"/>
  </r>
  <r>
    <x v="1"/>
    <x v="20"/>
    <x v="14"/>
    <x v="316"/>
    <x v="7"/>
    <x v="1"/>
    <n v="91"/>
    <x v="18"/>
    <x v="3"/>
  </r>
  <r>
    <x v="1"/>
    <x v="20"/>
    <x v="14"/>
    <x v="361"/>
    <x v="10"/>
    <x v="2"/>
    <n v="103"/>
    <x v="35"/>
    <x v="3"/>
  </r>
  <r>
    <x v="1"/>
    <x v="20"/>
    <x v="14"/>
    <x v="93"/>
    <x v="1"/>
    <x v="0"/>
    <n v="95"/>
    <x v="30"/>
    <x v="3"/>
  </r>
  <r>
    <x v="1"/>
    <x v="20"/>
    <x v="14"/>
    <x v="111"/>
    <x v="1"/>
    <x v="2"/>
    <n v="91"/>
    <x v="1"/>
    <x v="3"/>
  </r>
  <r>
    <x v="1"/>
    <x v="20"/>
    <x v="14"/>
    <x v="303"/>
    <x v="9"/>
    <x v="0"/>
    <n v="70"/>
    <x v="40"/>
    <x v="3"/>
  </r>
  <r>
    <x v="1"/>
    <x v="20"/>
    <x v="14"/>
    <x v="156"/>
    <x v="12"/>
    <x v="1"/>
    <n v="102"/>
    <x v="19"/>
    <x v="3"/>
  </r>
  <r>
    <x v="1"/>
    <x v="20"/>
    <x v="14"/>
    <x v="53"/>
    <x v="0"/>
    <x v="0"/>
    <n v="91"/>
    <x v="16"/>
    <x v="3"/>
  </r>
  <r>
    <x v="1"/>
    <x v="20"/>
    <x v="14"/>
    <x v="223"/>
    <x v="17"/>
    <x v="2"/>
    <n v="102"/>
    <x v="72"/>
    <x v="3"/>
  </r>
  <r>
    <x v="1"/>
    <x v="20"/>
    <x v="14"/>
    <x v="359"/>
    <x v="13"/>
    <x v="0"/>
    <n v="68"/>
    <x v="146"/>
    <x v="3"/>
  </r>
  <r>
    <x v="1"/>
    <x v="20"/>
    <x v="14"/>
    <x v="2"/>
    <x v="2"/>
    <x v="1"/>
    <n v="83"/>
    <x v="55"/>
    <x v="3"/>
  </r>
  <r>
    <x v="1"/>
    <x v="20"/>
    <x v="14"/>
    <x v="11"/>
    <x v="5"/>
    <x v="1"/>
    <n v="125"/>
    <x v="102"/>
    <x v="3"/>
  </r>
  <r>
    <x v="1"/>
    <x v="20"/>
    <x v="14"/>
    <x v="229"/>
    <x v="16"/>
    <x v="1"/>
    <n v="80"/>
    <x v="42"/>
    <x v="3"/>
  </r>
  <r>
    <x v="1"/>
    <x v="20"/>
    <x v="14"/>
    <x v="116"/>
    <x v="16"/>
    <x v="2"/>
    <n v="88"/>
    <x v="0"/>
    <x v="3"/>
  </r>
  <r>
    <x v="1"/>
    <x v="20"/>
    <x v="14"/>
    <x v="363"/>
    <x v="16"/>
    <x v="0"/>
    <n v="78"/>
    <x v="43"/>
    <x v="3"/>
  </r>
  <r>
    <x v="1"/>
    <x v="20"/>
    <x v="14"/>
    <x v="358"/>
    <x v="14"/>
    <x v="4"/>
    <n v="60"/>
    <x v="58"/>
    <x v="3"/>
  </r>
  <r>
    <x v="1"/>
    <x v="20"/>
    <x v="14"/>
    <x v="243"/>
    <x v="1"/>
    <x v="4"/>
    <n v="64"/>
    <x v="16"/>
    <x v="3"/>
  </r>
  <r>
    <x v="1"/>
    <x v="20"/>
    <x v="14"/>
    <x v="227"/>
    <x v="2"/>
    <x v="4"/>
    <n v="96"/>
    <x v="16"/>
    <x v="3"/>
  </r>
  <r>
    <x v="1"/>
    <x v="20"/>
    <x v="14"/>
    <x v="345"/>
    <x v="16"/>
    <x v="4"/>
    <n v="69"/>
    <x v="109"/>
    <x v="3"/>
  </r>
  <r>
    <x v="1"/>
    <x v="0"/>
    <x v="15"/>
    <x v="140"/>
    <x v="8"/>
    <x v="1"/>
    <n v="104"/>
    <x v="134"/>
    <x v="5"/>
  </r>
  <r>
    <x v="1"/>
    <x v="0"/>
    <x v="15"/>
    <x v="312"/>
    <x v="8"/>
    <x v="0"/>
    <n v="80"/>
    <x v="17"/>
    <x v="5"/>
  </r>
  <r>
    <x v="1"/>
    <x v="0"/>
    <x v="15"/>
    <x v="9"/>
    <x v="6"/>
    <x v="3"/>
    <n v="96"/>
    <x v="91"/>
    <x v="5"/>
  </r>
  <r>
    <x v="1"/>
    <x v="0"/>
    <x v="15"/>
    <x v="290"/>
    <x v="6"/>
    <x v="0"/>
    <n v="109"/>
    <x v="53"/>
    <x v="5"/>
  </r>
  <r>
    <x v="1"/>
    <x v="0"/>
    <x v="15"/>
    <x v="121"/>
    <x v="6"/>
    <x v="1"/>
    <n v="96"/>
    <x v="43"/>
    <x v="5"/>
  </r>
  <r>
    <x v="1"/>
    <x v="0"/>
    <x v="15"/>
    <x v="164"/>
    <x v="7"/>
    <x v="2"/>
    <n v="94"/>
    <x v="51"/>
    <x v="5"/>
  </r>
  <r>
    <x v="1"/>
    <x v="0"/>
    <x v="15"/>
    <x v="27"/>
    <x v="10"/>
    <x v="0"/>
    <n v="72"/>
    <x v="0"/>
    <x v="5"/>
  </r>
  <r>
    <x v="1"/>
    <x v="0"/>
    <x v="15"/>
    <x v="236"/>
    <x v="10"/>
    <x v="1"/>
    <n v="134"/>
    <x v="68"/>
    <x v="5"/>
  </r>
  <r>
    <x v="1"/>
    <x v="0"/>
    <x v="15"/>
    <x v="273"/>
    <x v="10"/>
    <x v="2"/>
    <n v="81"/>
    <x v="50"/>
    <x v="5"/>
  </r>
  <r>
    <x v="1"/>
    <x v="0"/>
    <x v="15"/>
    <x v="252"/>
    <x v="1"/>
    <x v="1"/>
    <n v="107"/>
    <x v="74"/>
    <x v="5"/>
  </r>
  <r>
    <x v="1"/>
    <x v="0"/>
    <x v="15"/>
    <x v="73"/>
    <x v="15"/>
    <x v="2"/>
    <n v="96"/>
    <x v="21"/>
    <x v="5"/>
  </r>
  <r>
    <x v="1"/>
    <x v="0"/>
    <x v="15"/>
    <x v="5"/>
    <x v="4"/>
    <x v="1"/>
    <n v="111"/>
    <x v="43"/>
    <x v="5"/>
  </r>
  <r>
    <x v="1"/>
    <x v="0"/>
    <x v="15"/>
    <x v="155"/>
    <x v="2"/>
    <x v="0"/>
    <n v="78"/>
    <x v="55"/>
    <x v="5"/>
  </r>
  <r>
    <x v="1"/>
    <x v="0"/>
    <x v="15"/>
    <x v="233"/>
    <x v="5"/>
    <x v="1"/>
    <n v="106"/>
    <x v="42"/>
    <x v="5"/>
  </r>
  <r>
    <x v="1"/>
    <x v="0"/>
    <x v="15"/>
    <x v="224"/>
    <x v="5"/>
    <x v="0"/>
    <n v="81"/>
    <x v="52"/>
    <x v="5"/>
  </r>
  <r>
    <x v="1"/>
    <x v="0"/>
    <x v="15"/>
    <x v="90"/>
    <x v="16"/>
    <x v="1"/>
    <n v="104"/>
    <x v="63"/>
    <x v="5"/>
  </r>
  <r>
    <x v="1"/>
    <x v="0"/>
    <x v="15"/>
    <x v="139"/>
    <x v="16"/>
    <x v="2"/>
    <n v="86"/>
    <x v="91"/>
    <x v="5"/>
  </r>
  <r>
    <x v="1"/>
    <x v="0"/>
    <x v="15"/>
    <x v="146"/>
    <x v="11"/>
    <x v="2"/>
    <n v="85"/>
    <x v="1"/>
    <x v="5"/>
  </r>
  <r>
    <x v="1"/>
    <x v="0"/>
    <x v="15"/>
    <x v="283"/>
    <x v="17"/>
    <x v="4"/>
    <n v="87"/>
    <x v="11"/>
    <x v="5"/>
  </r>
  <r>
    <x v="1"/>
    <x v="0"/>
    <x v="15"/>
    <x v="364"/>
    <x v="17"/>
    <x v="4"/>
    <n v="62"/>
    <x v="77"/>
    <x v="5"/>
  </r>
  <r>
    <x v="1"/>
    <x v="0"/>
    <x v="15"/>
    <x v="365"/>
    <x v="13"/>
    <x v="4"/>
    <n v="107"/>
    <x v="40"/>
    <x v="5"/>
  </r>
  <r>
    <x v="1"/>
    <x v="0"/>
    <x v="15"/>
    <x v="227"/>
    <x v="2"/>
    <x v="4"/>
    <n v="90"/>
    <x v="16"/>
    <x v="5"/>
  </r>
  <r>
    <x v="1"/>
    <x v="1"/>
    <x v="15"/>
    <x v="312"/>
    <x v="8"/>
    <x v="0"/>
    <n v="81"/>
    <x v="54"/>
    <x v="5"/>
  </r>
  <r>
    <x v="1"/>
    <x v="1"/>
    <x v="15"/>
    <x v="140"/>
    <x v="8"/>
    <x v="1"/>
    <n v="104"/>
    <x v="85"/>
    <x v="5"/>
  </r>
  <r>
    <x v="1"/>
    <x v="1"/>
    <x v="15"/>
    <x v="290"/>
    <x v="6"/>
    <x v="0"/>
    <n v="111"/>
    <x v="57"/>
    <x v="5"/>
  </r>
  <r>
    <x v="1"/>
    <x v="1"/>
    <x v="15"/>
    <x v="121"/>
    <x v="6"/>
    <x v="1"/>
    <n v="106"/>
    <x v="152"/>
    <x v="5"/>
  </r>
  <r>
    <x v="1"/>
    <x v="1"/>
    <x v="15"/>
    <x v="164"/>
    <x v="7"/>
    <x v="2"/>
    <n v="91"/>
    <x v="91"/>
    <x v="5"/>
  </r>
  <r>
    <x v="1"/>
    <x v="1"/>
    <x v="15"/>
    <x v="27"/>
    <x v="10"/>
    <x v="0"/>
    <n v="66"/>
    <x v="79"/>
    <x v="5"/>
  </r>
  <r>
    <x v="1"/>
    <x v="1"/>
    <x v="15"/>
    <x v="236"/>
    <x v="10"/>
    <x v="1"/>
    <n v="143"/>
    <x v="151"/>
    <x v="5"/>
  </r>
  <r>
    <x v="1"/>
    <x v="1"/>
    <x v="15"/>
    <x v="273"/>
    <x v="10"/>
    <x v="2"/>
    <n v="73"/>
    <x v="100"/>
    <x v="5"/>
  </r>
  <r>
    <x v="1"/>
    <x v="1"/>
    <x v="15"/>
    <x v="252"/>
    <x v="1"/>
    <x v="1"/>
    <n v="106"/>
    <x v="57"/>
    <x v="5"/>
  </r>
  <r>
    <x v="1"/>
    <x v="1"/>
    <x v="15"/>
    <x v="73"/>
    <x v="15"/>
    <x v="2"/>
    <n v="101"/>
    <x v="37"/>
    <x v="5"/>
  </r>
  <r>
    <x v="1"/>
    <x v="1"/>
    <x v="15"/>
    <x v="5"/>
    <x v="4"/>
    <x v="1"/>
    <n v="111"/>
    <x v="47"/>
    <x v="5"/>
  </r>
  <r>
    <x v="1"/>
    <x v="1"/>
    <x v="15"/>
    <x v="365"/>
    <x v="13"/>
    <x v="3"/>
    <n v="94"/>
    <x v="69"/>
    <x v="5"/>
  </r>
  <r>
    <x v="1"/>
    <x v="1"/>
    <x v="15"/>
    <x v="155"/>
    <x v="2"/>
    <x v="0"/>
    <n v="95"/>
    <x v="113"/>
    <x v="5"/>
  </r>
  <r>
    <x v="1"/>
    <x v="1"/>
    <x v="15"/>
    <x v="233"/>
    <x v="5"/>
    <x v="1"/>
    <n v="108"/>
    <x v="31"/>
    <x v="5"/>
  </r>
  <r>
    <x v="1"/>
    <x v="1"/>
    <x v="15"/>
    <x v="224"/>
    <x v="5"/>
    <x v="0"/>
    <n v="75"/>
    <x v="50"/>
    <x v="5"/>
  </r>
  <r>
    <x v="1"/>
    <x v="1"/>
    <x v="15"/>
    <x v="90"/>
    <x v="16"/>
    <x v="1"/>
    <n v="95"/>
    <x v="91"/>
    <x v="5"/>
  </r>
  <r>
    <x v="1"/>
    <x v="1"/>
    <x v="15"/>
    <x v="139"/>
    <x v="16"/>
    <x v="2"/>
    <n v="85"/>
    <x v="94"/>
    <x v="5"/>
  </r>
  <r>
    <x v="1"/>
    <x v="1"/>
    <x v="15"/>
    <x v="146"/>
    <x v="11"/>
    <x v="2"/>
    <n v="88"/>
    <x v="63"/>
    <x v="5"/>
  </r>
  <r>
    <x v="1"/>
    <x v="1"/>
    <x v="15"/>
    <x v="9"/>
    <x v="6"/>
    <x v="4"/>
    <n v="100"/>
    <x v="16"/>
    <x v="5"/>
  </r>
  <r>
    <x v="1"/>
    <x v="1"/>
    <x v="15"/>
    <x v="93"/>
    <x v="1"/>
    <x v="4"/>
    <n v="78"/>
    <x v="16"/>
    <x v="5"/>
  </r>
  <r>
    <x v="1"/>
    <x v="1"/>
    <x v="15"/>
    <x v="364"/>
    <x v="17"/>
    <x v="4"/>
    <n v="78"/>
    <x v="35"/>
    <x v="5"/>
  </r>
  <r>
    <x v="1"/>
    <x v="1"/>
    <x v="15"/>
    <x v="300"/>
    <x v="2"/>
    <x v="4"/>
    <n v="62"/>
    <x v="16"/>
    <x v="5"/>
  </r>
  <r>
    <x v="1"/>
    <x v="2"/>
    <x v="15"/>
    <x v="312"/>
    <x v="8"/>
    <x v="0"/>
    <n v="77"/>
    <x v="13"/>
    <x v="5"/>
  </r>
  <r>
    <x v="1"/>
    <x v="2"/>
    <x v="15"/>
    <x v="140"/>
    <x v="8"/>
    <x v="1"/>
    <n v="100"/>
    <x v="6"/>
    <x v="5"/>
  </r>
  <r>
    <x v="1"/>
    <x v="2"/>
    <x v="15"/>
    <x v="290"/>
    <x v="6"/>
    <x v="0"/>
    <n v="104"/>
    <x v="98"/>
    <x v="5"/>
  </r>
  <r>
    <x v="1"/>
    <x v="2"/>
    <x v="15"/>
    <x v="121"/>
    <x v="6"/>
    <x v="1"/>
    <n v="106"/>
    <x v="19"/>
    <x v="5"/>
  </r>
  <r>
    <x v="1"/>
    <x v="2"/>
    <x v="15"/>
    <x v="164"/>
    <x v="7"/>
    <x v="2"/>
    <n v="87"/>
    <x v="77"/>
    <x v="5"/>
  </r>
  <r>
    <x v="1"/>
    <x v="2"/>
    <x v="15"/>
    <x v="27"/>
    <x v="10"/>
    <x v="0"/>
    <n v="63"/>
    <x v="6"/>
    <x v="5"/>
  </r>
  <r>
    <x v="1"/>
    <x v="2"/>
    <x v="15"/>
    <x v="236"/>
    <x v="10"/>
    <x v="1"/>
    <n v="137"/>
    <x v="43"/>
    <x v="5"/>
  </r>
  <r>
    <x v="1"/>
    <x v="2"/>
    <x v="15"/>
    <x v="252"/>
    <x v="1"/>
    <x v="1"/>
    <n v="108"/>
    <x v="48"/>
    <x v="5"/>
  </r>
  <r>
    <x v="1"/>
    <x v="2"/>
    <x v="15"/>
    <x v="73"/>
    <x v="15"/>
    <x v="2"/>
    <n v="101"/>
    <x v="1"/>
    <x v="5"/>
  </r>
  <r>
    <x v="1"/>
    <x v="2"/>
    <x v="15"/>
    <x v="184"/>
    <x v="9"/>
    <x v="2"/>
    <n v="83"/>
    <x v="83"/>
    <x v="5"/>
  </r>
  <r>
    <x v="1"/>
    <x v="2"/>
    <x v="15"/>
    <x v="5"/>
    <x v="4"/>
    <x v="1"/>
    <n v="108"/>
    <x v="1"/>
    <x v="5"/>
  </r>
  <r>
    <x v="1"/>
    <x v="2"/>
    <x v="15"/>
    <x v="365"/>
    <x v="13"/>
    <x v="3"/>
    <n v="97"/>
    <x v="72"/>
    <x v="5"/>
  </r>
  <r>
    <x v="1"/>
    <x v="2"/>
    <x v="15"/>
    <x v="155"/>
    <x v="2"/>
    <x v="0"/>
    <n v="107"/>
    <x v="41"/>
    <x v="5"/>
  </r>
  <r>
    <x v="1"/>
    <x v="2"/>
    <x v="15"/>
    <x v="233"/>
    <x v="5"/>
    <x v="1"/>
    <n v="112"/>
    <x v="20"/>
    <x v="5"/>
  </r>
  <r>
    <x v="1"/>
    <x v="2"/>
    <x v="15"/>
    <x v="224"/>
    <x v="5"/>
    <x v="0"/>
    <n v="91"/>
    <x v="147"/>
    <x v="5"/>
  </r>
  <r>
    <x v="1"/>
    <x v="2"/>
    <x v="15"/>
    <x v="90"/>
    <x v="16"/>
    <x v="1"/>
    <n v="93"/>
    <x v="42"/>
    <x v="5"/>
  </r>
  <r>
    <x v="1"/>
    <x v="2"/>
    <x v="15"/>
    <x v="139"/>
    <x v="16"/>
    <x v="2"/>
    <n v="85"/>
    <x v="9"/>
    <x v="5"/>
  </r>
  <r>
    <x v="1"/>
    <x v="2"/>
    <x v="15"/>
    <x v="146"/>
    <x v="11"/>
    <x v="2"/>
    <n v="93"/>
    <x v="37"/>
    <x v="5"/>
  </r>
  <r>
    <x v="1"/>
    <x v="2"/>
    <x v="15"/>
    <x v="9"/>
    <x v="6"/>
    <x v="4"/>
    <n v="106"/>
    <x v="16"/>
    <x v="5"/>
  </r>
  <r>
    <x v="1"/>
    <x v="2"/>
    <x v="15"/>
    <x v="273"/>
    <x v="10"/>
    <x v="4"/>
    <n v="70"/>
    <x v="11"/>
    <x v="5"/>
  </r>
  <r>
    <x v="1"/>
    <x v="2"/>
    <x v="15"/>
    <x v="93"/>
    <x v="1"/>
    <x v="4"/>
    <n v="82"/>
    <x v="12"/>
    <x v="5"/>
  </r>
  <r>
    <x v="1"/>
    <x v="2"/>
    <x v="15"/>
    <x v="364"/>
    <x v="17"/>
    <x v="4"/>
    <n v="75"/>
    <x v="11"/>
    <x v="5"/>
  </r>
  <r>
    <x v="1"/>
    <x v="3"/>
    <x v="15"/>
    <x v="140"/>
    <x v="8"/>
    <x v="1"/>
    <n v="101"/>
    <x v="43"/>
    <x v="5"/>
  </r>
  <r>
    <x v="1"/>
    <x v="3"/>
    <x v="15"/>
    <x v="290"/>
    <x v="6"/>
    <x v="0"/>
    <n v="97"/>
    <x v="44"/>
    <x v="5"/>
  </r>
  <r>
    <x v="1"/>
    <x v="3"/>
    <x v="15"/>
    <x v="121"/>
    <x v="6"/>
    <x v="1"/>
    <n v="102"/>
    <x v="55"/>
    <x v="5"/>
  </r>
  <r>
    <x v="1"/>
    <x v="3"/>
    <x v="15"/>
    <x v="273"/>
    <x v="10"/>
    <x v="2"/>
    <n v="63"/>
    <x v="28"/>
    <x v="5"/>
  </r>
  <r>
    <x v="1"/>
    <x v="3"/>
    <x v="15"/>
    <x v="27"/>
    <x v="10"/>
    <x v="0"/>
    <n v="69"/>
    <x v="15"/>
    <x v="5"/>
  </r>
  <r>
    <x v="1"/>
    <x v="3"/>
    <x v="15"/>
    <x v="236"/>
    <x v="10"/>
    <x v="1"/>
    <n v="142"/>
    <x v="119"/>
    <x v="5"/>
  </r>
  <r>
    <x v="1"/>
    <x v="3"/>
    <x v="15"/>
    <x v="93"/>
    <x v="1"/>
    <x v="0"/>
    <n v="83"/>
    <x v="4"/>
    <x v="5"/>
  </r>
  <r>
    <x v="1"/>
    <x v="3"/>
    <x v="15"/>
    <x v="252"/>
    <x v="1"/>
    <x v="1"/>
    <n v="108"/>
    <x v="62"/>
    <x v="5"/>
  </r>
  <r>
    <x v="1"/>
    <x v="3"/>
    <x v="15"/>
    <x v="73"/>
    <x v="15"/>
    <x v="2"/>
    <n v="91"/>
    <x v="110"/>
    <x v="5"/>
  </r>
  <r>
    <x v="1"/>
    <x v="3"/>
    <x v="15"/>
    <x v="184"/>
    <x v="9"/>
    <x v="2"/>
    <n v="80"/>
    <x v="44"/>
    <x v="5"/>
  </r>
  <r>
    <x v="1"/>
    <x v="3"/>
    <x v="15"/>
    <x v="5"/>
    <x v="4"/>
    <x v="1"/>
    <n v="96"/>
    <x v="116"/>
    <x v="5"/>
  </r>
  <r>
    <x v="1"/>
    <x v="3"/>
    <x v="15"/>
    <x v="365"/>
    <x v="13"/>
    <x v="3"/>
    <n v="94"/>
    <x v="1"/>
    <x v="5"/>
  </r>
  <r>
    <x v="1"/>
    <x v="3"/>
    <x v="15"/>
    <x v="155"/>
    <x v="2"/>
    <x v="0"/>
    <n v="112"/>
    <x v="85"/>
    <x v="5"/>
  </r>
  <r>
    <x v="1"/>
    <x v="3"/>
    <x v="15"/>
    <x v="233"/>
    <x v="5"/>
    <x v="1"/>
    <n v="113"/>
    <x v="57"/>
    <x v="5"/>
  </r>
  <r>
    <x v="1"/>
    <x v="3"/>
    <x v="15"/>
    <x v="224"/>
    <x v="5"/>
    <x v="0"/>
    <n v="84"/>
    <x v="58"/>
    <x v="5"/>
  </r>
  <r>
    <x v="1"/>
    <x v="3"/>
    <x v="15"/>
    <x v="90"/>
    <x v="16"/>
    <x v="1"/>
    <n v="97"/>
    <x v="53"/>
    <x v="5"/>
  </r>
  <r>
    <x v="1"/>
    <x v="3"/>
    <x v="15"/>
    <x v="139"/>
    <x v="16"/>
    <x v="2"/>
    <n v="85"/>
    <x v="69"/>
    <x v="5"/>
  </r>
  <r>
    <x v="1"/>
    <x v="3"/>
    <x v="15"/>
    <x v="146"/>
    <x v="11"/>
    <x v="2"/>
    <n v="96"/>
    <x v="47"/>
    <x v="5"/>
  </r>
  <r>
    <x v="1"/>
    <x v="3"/>
    <x v="15"/>
    <x v="312"/>
    <x v="8"/>
    <x v="4"/>
    <n v="75"/>
    <x v="30"/>
    <x v="5"/>
  </r>
  <r>
    <x v="1"/>
    <x v="3"/>
    <x v="15"/>
    <x v="9"/>
    <x v="6"/>
    <x v="4"/>
    <n v="106"/>
    <x v="16"/>
    <x v="5"/>
  </r>
  <r>
    <x v="1"/>
    <x v="3"/>
    <x v="15"/>
    <x v="164"/>
    <x v="7"/>
    <x v="4"/>
    <n v="77"/>
    <x v="46"/>
    <x v="5"/>
  </r>
  <r>
    <x v="1"/>
    <x v="3"/>
    <x v="15"/>
    <x v="364"/>
    <x v="17"/>
    <x v="4"/>
    <n v="79"/>
    <x v="19"/>
    <x v="5"/>
  </r>
  <r>
    <x v="1"/>
    <x v="4"/>
    <x v="15"/>
    <x v="140"/>
    <x v="8"/>
    <x v="1"/>
    <n v="103"/>
    <x v="57"/>
    <x v="5"/>
  </r>
  <r>
    <x v="1"/>
    <x v="4"/>
    <x v="15"/>
    <x v="290"/>
    <x v="6"/>
    <x v="0"/>
    <n v="90"/>
    <x v="61"/>
    <x v="5"/>
  </r>
  <r>
    <x v="1"/>
    <x v="4"/>
    <x v="15"/>
    <x v="121"/>
    <x v="6"/>
    <x v="1"/>
    <n v="105"/>
    <x v="48"/>
    <x v="5"/>
  </r>
  <r>
    <x v="1"/>
    <x v="4"/>
    <x v="15"/>
    <x v="27"/>
    <x v="10"/>
    <x v="0"/>
    <n v="75"/>
    <x v="15"/>
    <x v="5"/>
  </r>
  <r>
    <x v="1"/>
    <x v="4"/>
    <x v="15"/>
    <x v="236"/>
    <x v="10"/>
    <x v="1"/>
    <n v="136"/>
    <x v="3"/>
    <x v="5"/>
  </r>
  <r>
    <x v="1"/>
    <x v="4"/>
    <x v="15"/>
    <x v="252"/>
    <x v="1"/>
    <x v="1"/>
    <n v="103"/>
    <x v="55"/>
    <x v="5"/>
  </r>
  <r>
    <x v="1"/>
    <x v="4"/>
    <x v="15"/>
    <x v="73"/>
    <x v="15"/>
    <x v="2"/>
    <n v="88"/>
    <x v="94"/>
    <x v="5"/>
  </r>
  <r>
    <x v="1"/>
    <x v="4"/>
    <x v="15"/>
    <x v="184"/>
    <x v="9"/>
    <x v="2"/>
    <n v="86"/>
    <x v="12"/>
    <x v="5"/>
  </r>
  <r>
    <x v="1"/>
    <x v="4"/>
    <x v="15"/>
    <x v="96"/>
    <x v="12"/>
    <x v="1"/>
    <n v="79"/>
    <x v="33"/>
    <x v="5"/>
  </r>
  <r>
    <x v="1"/>
    <x v="4"/>
    <x v="15"/>
    <x v="5"/>
    <x v="4"/>
    <x v="1"/>
    <n v="86"/>
    <x v="13"/>
    <x v="5"/>
  </r>
  <r>
    <x v="1"/>
    <x v="4"/>
    <x v="15"/>
    <x v="364"/>
    <x v="17"/>
    <x v="0"/>
    <n v="74"/>
    <x v="86"/>
    <x v="5"/>
  </r>
  <r>
    <x v="1"/>
    <x v="4"/>
    <x v="15"/>
    <x v="365"/>
    <x v="13"/>
    <x v="3"/>
    <n v="95"/>
    <x v="8"/>
    <x v="5"/>
  </r>
  <r>
    <x v="1"/>
    <x v="4"/>
    <x v="15"/>
    <x v="155"/>
    <x v="2"/>
    <x v="0"/>
    <n v="115"/>
    <x v="54"/>
    <x v="5"/>
  </r>
  <r>
    <x v="1"/>
    <x v="4"/>
    <x v="15"/>
    <x v="233"/>
    <x v="5"/>
    <x v="1"/>
    <n v="113"/>
    <x v="8"/>
    <x v="5"/>
  </r>
  <r>
    <x v="1"/>
    <x v="4"/>
    <x v="15"/>
    <x v="232"/>
    <x v="5"/>
    <x v="2"/>
    <n v="85"/>
    <x v="54"/>
    <x v="5"/>
  </r>
  <r>
    <x v="1"/>
    <x v="4"/>
    <x v="15"/>
    <x v="224"/>
    <x v="5"/>
    <x v="0"/>
    <n v="76"/>
    <x v="120"/>
    <x v="5"/>
  </r>
  <r>
    <x v="1"/>
    <x v="4"/>
    <x v="15"/>
    <x v="139"/>
    <x v="16"/>
    <x v="2"/>
    <n v="81"/>
    <x v="74"/>
    <x v="5"/>
  </r>
  <r>
    <x v="1"/>
    <x v="4"/>
    <x v="15"/>
    <x v="146"/>
    <x v="11"/>
    <x v="2"/>
    <n v="91"/>
    <x v="71"/>
    <x v="5"/>
  </r>
  <r>
    <x v="1"/>
    <x v="4"/>
    <x v="15"/>
    <x v="9"/>
    <x v="6"/>
    <x v="4"/>
    <n v="103"/>
    <x v="16"/>
    <x v="5"/>
  </r>
  <r>
    <x v="1"/>
    <x v="4"/>
    <x v="15"/>
    <x v="273"/>
    <x v="10"/>
    <x v="4"/>
    <n v="55"/>
    <x v="79"/>
    <x v="5"/>
  </r>
  <r>
    <x v="1"/>
    <x v="4"/>
    <x v="15"/>
    <x v="207"/>
    <x v="15"/>
    <x v="4"/>
    <n v="73"/>
    <x v="42"/>
    <x v="5"/>
  </r>
  <r>
    <x v="1"/>
    <x v="4"/>
    <x v="15"/>
    <x v="90"/>
    <x v="16"/>
    <x v="4"/>
    <n v="105"/>
    <x v="118"/>
    <x v="5"/>
  </r>
  <r>
    <x v="1"/>
    <x v="5"/>
    <x v="15"/>
    <x v="140"/>
    <x v="8"/>
    <x v="1"/>
    <n v="100"/>
    <x v="20"/>
    <x v="5"/>
  </r>
  <r>
    <x v="1"/>
    <x v="5"/>
    <x v="15"/>
    <x v="290"/>
    <x v="6"/>
    <x v="0"/>
    <n v="86"/>
    <x v="85"/>
    <x v="5"/>
  </r>
  <r>
    <x v="1"/>
    <x v="5"/>
    <x v="15"/>
    <x v="121"/>
    <x v="6"/>
    <x v="1"/>
    <n v="98"/>
    <x v="98"/>
    <x v="5"/>
  </r>
  <r>
    <x v="1"/>
    <x v="5"/>
    <x v="15"/>
    <x v="27"/>
    <x v="10"/>
    <x v="0"/>
    <n v="76"/>
    <x v="17"/>
    <x v="5"/>
  </r>
  <r>
    <x v="1"/>
    <x v="5"/>
    <x v="15"/>
    <x v="236"/>
    <x v="10"/>
    <x v="1"/>
    <n v="125"/>
    <x v="64"/>
    <x v="5"/>
  </r>
  <r>
    <x v="1"/>
    <x v="5"/>
    <x v="15"/>
    <x v="252"/>
    <x v="1"/>
    <x v="1"/>
    <n v="121"/>
    <x v="113"/>
    <x v="5"/>
  </r>
  <r>
    <x v="1"/>
    <x v="5"/>
    <x v="15"/>
    <x v="73"/>
    <x v="15"/>
    <x v="2"/>
    <n v="103"/>
    <x v="59"/>
    <x v="5"/>
  </r>
  <r>
    <x v="1"/>
    <x v="5"/>
    <x v="15"/>
    <x v="207"/>
    <x v="15"/>
    <x v="0"/>
    <n v="72"/>
    <x v="108"/>
    <x v="5"/>
  </r>
  <r>
    <x v="1"/>
    <x v="5"/>
    <x v="15"/>
    <x v="184"/>
    <x v="9"/>
    <x v="2"/>
    <n v="87"/>
    <x v="91"/>
    <x v="5"/>
  </r>
  <r>
    <x v="1"/>
    <x v="5"/>
    <x v="15"/>
    <x v="5"/>
    <x v="4"/>
    <x v="1"/>
    <n v="93"/>
    <x v="41"/>
    <x v="5"/>
  </r>
  <r>
    <x v="1"/>
    <x v="5"/>
    <x v="15"/>
    <x v="365"/>
    <x v="13"/>
    <x v="3"/>
    <n v="87"/>
    <x v="39"/>
    <x v="5"/>
  </r>
  <r>
    <x v="1"/>
    <x v="5"/>
    <x v="15"/>
    <x v="155"/>
    <x v="2"/>
    <x v="0"/>
    <n v="105"/>
    <x v="73"/>
    <x v="5"/>
  </r>
  <r>
    <x v="1"/>
    <x v="5"/>
    <x v="15"/>
    <x v="233"/>
    <x v="5"/>
    <x v="1"/>
    <n v="108"/>
    <x v="29"/>
    <x v="5"/>
  </r>
  <r>
    <x v="1"/>
    <x v="5"/>
    <x v="15"/>
    <x v="232"/>
    <x v="5"/>
    <x v="2"/>
    <n v="82"/>
    <x v="19"/>
    <x v="5"/>
  </r>
  <r>
    <x v="1"/>
    <x v="5"/>
    <x v="15"/>
    <x v="224"/>
    <x v="5"/>
    <x v="0"/>
    <n v="76"/>
    <x v="42"/>
    <x v="5"/>
  </r>
  <r>
    <x v="1"/>
    <x v="5"/>
    <x v="15"/>
    <x v="90"/>
    <x v="16"/>
    <x v="1"/>
    <n v="105"/>
    <x v="67"/>
    <x v="5"/>
  </r>
  <r>
    <x v="1"/>
    <x v="5"/>
    <x v="15"/>
    <x v="88"/>
    <x v="16"/>
    <x v="2"/>
    <n v="79"/>
    <x v="50"/>
    <x v="5"/>
  </r>
  <r>
    <x v="1"/>
    <x v="5"/>
    <x v="15"/>
    <x v="146"/>
    <x v="11"/>
    <x v="2"/>
    <n v="94"/>
    <x v="12"/>
    <x v="5"/>
  </r>
  <r>
    <x v="1"/>
    <x v="5"/>
    <x v="15"/>
    <x v="9"/>
    <x v="6"/>
    <x v="4"/>
    <n v="103"/>
    <x v="16"/>
    <x v="5"/>
  </r>
  <r>
    <x v="1"/>
    <x v="5"/>
    <x v="15"/>
    <x v="273"/>
    <x v="10"/>
    <x v="4"/>
    <n v="55"/>
    <x v="16"/>
    <x v="5"/>
  </r>
  <r>
    <x v="1"/>
    <x v="5"/>
    <x v="15"/>
    <x v="364"/>
    <x v="17"/>
    <x v="4"/>
    <n v="75"/>
    <x v="11"/>
    <x v="5"/>
  </r>
  <r>
    <x v="1"/>
    <x v="5"/>
    <x v="15"/>
    <x v="139"/>
    <x v="16"/>
    <x v="4"/>
    <n v="84"/>
    <x v="52"/>
    <x v="5"/>
  </r>
  <r>
    <x v="1"/>
    <x v="6"/>
    <x v="15"/>
    <x v="312"/>
    <x v="8"/>
    <x v="0"/>
    <n v="77"/>
    <x v="23"/>
    <x v="5"/>
  </r>
  <r>
    <x v="1"/>
    <x v="6"/>
    <x v="15"/>
    <x v="140"/>
    <x v="8"/>
    <x v="1"/>
    <n v="100"/>
    <x v="3"/>
    <x v="5"/>
  </r>
  <r>
    <x v="1"/>
    <x v="6"/>
    <x v="15"/>
    <x v="290"/>
    <x v="6"/>
    <x v="0"/>
    <n v="76"/>
    <x v="13"/>
    <x v="5"/>
  </r>
  <r>
    <x v="1"/>
    <x v="6"/>
    <x v="15"/>
    <x v="121"/>
    <x v="6"/>
    <x v="1"/>
    <n v="84"/>
    <x v="96"/>
    <x v="5"/>
  </r>
  <r>
    <x v="1"/>
    <x v="6"/>
    <x v="15"/>
    <x v="27"/>
    <x v="10"/>
    <x v="0"/>
    <n v="88"/>
    <x v="20"/>
    <x v="5"/>
  </r>
  <r>
    <x v="1"/>
    <x v="6"/>
    <x v="15"/>
    <x v="236"/>
    <x v="10"/>
    <x v="1"/>
    <n v="109"/>
    <x v="9"/>
    <x v="5"/>
  </r>
  <r>
    <x v="1"/>
    <x v="6"/>
    <x v="15"/>
    <x v="73"/>
    <x v="15"/>
    <x v="2"/>
    <n v="97"/>
    <x v="1"/>
    <x v="5"/>
  </r>
  <r>
    <x v="1"/>
    <x v="6"/>
    <x v="15"/>
    <x v="184"/>
    <x v="9"/>
    <x v="2"/>
    <n v="80"/>
    <x v="91"/>
    <x v="5"/>
  </r>
  <r>
    <x v="1"/>
    <x v="6"/>
    <x v="15"/>
    <x v="49"/>
    <x v="12"/>
    <x v="1"/>
    <n v="108"/>
    <x v="27"/>
    <x v="5"/>
  </r>
  <r>
    <x v="1"/>
    <x v="6"/>
    <x v="15"/>
    <x v="5"/>
    <x v="4"/>
    <x v="1"/>
    <n v="105"/>
    <x v="103"/>
    <x v="5"/>
  </r>
  <r>
    <x v="1"/>
    <x v="6"/>
    <x v="15"/>
    <x v="365"/>
    <x v="13"/>
    <x v="3"/>
    <n v="88"/>
    <x v="43"/>
    <x v="5"/>
  </r>
  <r>
    <x v="1"/>
    <x v="6"/>
    <x v="15"/>
    <x v="155"/>
    <x v="2"/>
    <x v="0"/>
    <n v="102"/>
    <x v="80"/>
    <x v="5"/>
  </r>
  <r>
    <x v="1"/>
    <x v="6"/>
    <x v="15"/>
    <x v="233"/>
    <x v="5"/>
    <x v="1"/>
    <n v="103"/>
    <x v="42"/>
    <x v="5"/>
  </r>
  <r>
    <x v="1"/>
    <x v="6"/>
    <x v="15"/>
    <x v="232"/>
    <x v="5"/>
    <x v="2"/>
    <n v="78"/>
    <x v="64"/>
    <x v="5"/>
  </r>
  <r>
    <x v="1"/>
    <x v="6"/>
    <x v="15"/>
    <x v="224"/>
    <x v="5"/>
    <x v="0"/>
    <n v="78"/>
    <x v="61"/>
    <x v="5"/>
  </r>
  <r>
    <x v="1"/>
    <x v="6"/>
    <x v="15"/>
    <x v="90"/>
    <x v="16"/>
    <x v="1"/>
    <n v="106"/>
    <x v="6"/>
    <x v="5"/>
  </r>
  <r>
    <x v="1"/>
    <x v="6"/>
    <x v="15"/>
    <x v="139"/>
    <x v="16"/>
    <x v="2"/>
    <n v="80"/>
    <x v="29"/>
    <x v="5"/>
  </r>
  <r>
    <x v="1"/>
    <x v="6"/>
    <x v="15"/>
    <x v="146"/>
    <x v="11"/>
    <x v="2"/>
    <n v="90"/>
    <x v="6"/>
    <x v="5"/>
  </r>
  <r>
    <x v="1"/>
    <x v="6"/>
    <x v="15"/>
    <x v="9"/>
    <x v="6"/>
    <x v="4"/>
    <n v="99"/>
    <x v="77"/>
    <x v="5"/>
  </r>
  <r>
    <x v="1"/>
    <x v="6"/>
    <x v="15"/>
    <x v="273"/>
    <x v="10"/>
    <x v="4"/>
    <n v="55"/>
    <x v="16"/>
    <x v="5"/>
  </r>
  <r>
    <x v="1"/>
    <x v="6"/>
    <x v="15"/>
    <x v="252"/>
    <x v="1"/>
    <x v="4"/>
    <n v="121"/>
    <x v="16"/>
    <x v="5"/>
  </r>
  <r>
    <x v="1"/>
    <x v="6"/>
    <x v="15"/>
    <x v="207"/>
    <x v="15"/>
    <x v="4"/>
    <n v="75"/>
    <x v="38"/>
    <x v="5"/>
  </r>
  <r>
    <x v="1"/>
    <x v="7"/>
    <x v="15"/>
    <x v="140"/>
    <x v="8"/>
    <x v="1"/>
    <n v="107"/>
    <x v="31"/>
    <x v="5"/>
  </r>
  <r>
    <x v="1"/>
    <x v="7"/>
    <x v="15"/>
    <x v="9"/>
    <x v="6"/>
    <x v="3"/>
    <n v="100"/>
    <x v="31"/>
    <x v="5"/>
  </r>
  <r>
    <x v="1"/>
    <x v="7"/>
    <x v="15"/>
    <x v="235"/>
    <x v="6"/>
    <x v="0"/>
    <n v="63"/>
    <x v="96"/>
    <x v="5"/>
  </r>
  <r>
    <x v="1"/>
    <x v="7"/>
    <x v="15"/>
    <x v="121"/>
    <x v="6"/>
    <x v="1"/>
    <n v="84"/>
    <x v="19"/>
    <x v="5"/>
  </r>
  <r>
    <x v="1"/>
    <x v="7"/>
    <x v="15"/>
    <x v="290"/>
    <x v="6"/>
    <x v="0"/>
    <n v="76"/>
    <x v="13"/>
    <x v="5"/>
  </r>
  <r>
    <x v="1"/>
    <x v="7"/>
    <x v="15"/>
    <x v="27"/>
    <x v="10"/>
    <x v="0"/>
    <n v="95"/>
    <x v="40"/>
    <x v="5"/>
  </r>
  <r>
    <x v="1"/>
    <x v="7"/>
    <x v="15"/>
    <x v="236"/>
    <x v="10"/>
    <x v="1"/>
    <n v="102"/>
    <x v="88"/>
    <x v="5"/>
  </r>
  <r>
    <x v="1"/>
    <x v="7"/>
    <x v="15"/>
    <x v="251"/>
    <x v="1"/>
    <x v="0"/>
    <n v="84"/>
    <x v="85"/>
    <x v="5"/>
  </r>
  <r>
    <x v="1"/>
    <x v="7"/>
    <x v="15"/>
    <x v="252"/>
    <x v="1"/>
    <x v="1"/>
    <n v="127"/>
    <x v="27"/>
    <x v="5"/>
  </r>
  <r>
    <x v="1"/>
    <x v="7"/>
    <x v="15"/>
    <x v="73"/>
    <x v="15"/>
    <x v="2"/>
    <n v="104"/>
    <x v="38"/>
    <x v="5"/>
  </r>
  <r>
    <x v="1"/>
    <x v="7"/>
    <x v="15"/>
    <x v="5"/>
    <x v="4"/>
    <x v="1"/>
    <n v="100"/>
    <x v="51"/>
    <x v="5"/>
  </r>
  <r>
    <x v="1"/>
    <x v="7"/>
    <x v="15"/>
    <x v="155"/>
    <x v="2"/>
    <x v="0"/>
    <n v="95"/>
    <x v="3"/>
    <x v="5"/>
  </r>
  <r>
    <x v="1"/>
    <x v="7"/>
    <x v="15"/>
    <x v="233"/>
    <x v="5"/>
    <x v="1"/>
    <n v="101"/>
    <x v="72"/>
    <x v="5"/>
  </r>
  <r>
    <x v="1"/>
    <x v="7"/>
    <x v="15"/>
    <x v="232"/>
    <x v="5"/>
    <x v="2"/>
    <n v="83"/>
    <x v="85"/>
    <x v="5"/>
  </r>
  <r>
    <x v="1"/>
    <x v="7"/>
    <x v="15"/>
    <x v="90"/>
    <x v="16"/>
    <x v="1"/>
    <n v="118"/>
    <x v="36"/>
    <x v="5"/>
  </r>
  <r>
    <x v="1"/>
    <x v="7"/>
    <x v="15"/>
    <x v="88"/>
    <x v="16"/>
    <x v="2"/>
    <n v="75"/>
    <x v="105"/>
    <x v="5"/>
  </r>
  <r>
    <x v="1"/>
    <x v="7"/>
    <x v="15"/>
    <x v="139"/>
    <x v="16"/>
    <x v="2"/>
    <n v="80"/>
    <x v="69"/>
    <x v="5"/>
  </r>
  <r>
    <x v="1"/>
    <x v="7"/>
    <x v="15"/>
    <x v="146"/>
    <x v="11"/>
    <x v="2"/>
    <n v="81"/>
    <x v="7"/>
    <x v="5"/>
  </r>
  <r>
    <x v="1"/>
    <x v="7"/>
    <x v="15"/>
    <x v="170"/>
    <x v="15"/>
    <x v="4"/>
    <n v="55"/>
    <x v="30"/>
    <x v="5"/>
  </r>
  <r>
    <x v="1"/>
    <x v="7"/>
    <x v="15"/>
    <x v="168"/>
    <x v="12"/>
    <x v="4"/>
    <n v="95"/>
    <x v="16"/>
    <x v="5"/>
  </r>
  <r>
    <x v="1"/>
    <x v="7"/>
    <x v="15"/>
    <x v="49"/>
    <x v="12"/>
    <x v="4"/>
    <n v="98"/>
    <x v="88"/>
    <x v="5"/>
  </r>
  <r>
    <x v="1"/>
    <x v="7"/>
    <x v="15"/>
    <x v="365"/>
    <x v="13"/>
    <x v="4"/>
    <n v="88"/>
    <x v="16"/>
    <x v="5"/>
  </r>
  <r>
    <x v="1"/>
    <x v="8"/>
    <x v="15"/>
    <x v="140"/>
    <x v="8"/>
    <x v="1"/>
    <n v="108"/>
    <x v="19"/>
    <x v="5"/>
  </r>
  <r>
    <x v="1"/>
    <x v="8"/>
    <x v="15"/>
    <x v="235"/>
    <x v="6"/>
    <x v="0"/>
    <n v="62"/>
    <x v="52"/>
    <x v="5"/>
  </r>
  <r>
    <x v="1"/>
    <x v="8"/>
    <x v="15"/>
    <x v="121"/>
    <x v="6"/>
    <x v="1"/>
    <n v="89"/>
    <x v="62"/>
    <x v="5"/>
  </r>
  <r>
    <x v="1"/>
    <x v="8"/>
    <x v="15"/>
    <x v="27"/>
    <x v="10"/>
    <x v="0"/>
    <n v="86"/>
    <x v="88"/>
    <x v="5"/>
  </r>
  <r>
    <x v="1"/>
    <x v="8"/>
    <x v="15"/>
    <x v="236"/>
    <x v="10"/>
    <x v="1"/>
    <n v="94"/>
    <x v="8"/>
    <x v="5"/>
  </r>
  <r>
    <x v="1"/>
    <x v="8"/>
    <x v="15"/>
    <x v="252"/>
    <x v="1"/>
    <x v="1"/>
    <n v="128"/>
    <x v="20"/>
    <x v="5"/>
  </r>
  <r>
    <x v="1"/>
    <x v="8"/>
    <x v="15"/>
    <x v="251"/>
    <x v="1"/>
    <x v="0"/>
    <n v="86"/>
    <x v="7"/>
    <x v="5"/>
  </r>
  <r>
    <x v="1"/>
    <x v="8"/>
    <x v="15"/>
    <x v="73"/>
    <x v="15"/>
    <x v="2"/>
    <n v="119"/>
    <x v="37"/>
    <x v="5"/>
  </r>
  <r>
    <x v="1"/>
    <x v="8"/>
    <x v="15"/>
    <x v="5"/>
    <x v="4"/>
    <x v="1"/>
    <n v="114"/>
    <x v="31"/>
    <x v="5"/>
  </r>
  <r>
    <x v="1"/>
    <x v="8"/>
    <x v="15"/>
    <x v="365"/>
    <x v="13"/>
    <x v="3"/>
    <n v="90"/>
    <x v="18"/>
    <x v="5"/>
  </r>
  <r>
    <x v="1"/>
    <x v="8"/>
    <x v="15"/>
    <x v="300"/>
    <x v="2"/>
    <x v="2"/>
    <n v="73"/>
    <x v="62"/>
    <x v="5"/>
  </r>
  <r>
    <x v="1"/>
    <x v="8"/>
    <x v="15"/>
    <x v="155"/>
    <x v="2"/>
    <x v="0"/>
    <n v="88"/>
    <x v="74"/>
    <x v="5"/>
  </r>
  <r>
    <x v="1"/>
    <x v="8"/>
    <x v="15"/>
    <x v="233"/>
    <x v="5"/>
    <x v="1"/>
    <n v="93"/>
    <x v="88"/>
    <x v="5"/>
  </r>
  <r>
    <x v="1"/>
    <x v="8"/>
    <x v="15"/>
    <x v="232"/>
    <x v="5"/>
    <x v="2"/>
    <n v="79"/>
    <x v="86"/>
    <x v="5"/>
  </r>
  <r>
    <x v="1"/>
    <x v="8"/>
    <x v="15"/>
    <x v="90"/>
    <x v="16"/>
    <x v="1"/>
    <n v="112"/>
    <x v="52"/>
    <x v="5"/>
  </r>
  <r>
    <x v="1"/>
    <x v="8"/>
    <x v="15"/>
    <x v="139"/>
    <x v="16"/>
    <x v="2"/>
    <n v="78"/>
    <x v="21"/>
    <x v="5"/>
  </r>
  <r>
    <x v="1"/>
    <x v="8"/>
    <x v="15"/>
    <x v="363"/>
    <x v="16"/>
    <x v="0"/>
    <n v="85"/>
    <x v="40"/>
    <x v="5"/>
  </r>
  <r>
    <x v="1"/>
    <x v="8"/>
    <x v="15"/>
    <x v="146"/>
    <x v="11"/>
    <x v="2"/>
    <n v="79"/>
    <x v="3"/>
    <x v="5"/>
  </r>
  <r>
    <x v="1"/>
    <x v="8"/>
    <x v="15"/>
    <x v="9"/>
    <x v="6"/>
    <x v="4"/>
    <n v="92"/>
    <x v="67"/>
    <x v="5"/>
  </r>
  <r>
    <x v="1"/>
    <x v="8"/>
    <x v="15"/>
    <x v="290"/>
    <x v="6"/>
    <x v="4"/>
    <n v="84"/>
    <x v="85"/>
    <x v="5"/>
  </r>
  <r>
    <x v="1"/>
    <x v="8"/>
    <x v="15"/>
    <x v="168"/>
    <x v="12"/>
    <x v="4"/>
    <n v="95"/>
    <x v="16"/>
    <x v="5"/>
  </r>
  <r>
    <x v="1"/>
    <x v="8"/>
    <x v="15"/>
    <x v="49"/>
    <x v="12"/>
    <x v="4"/>
    <n v="100"/>
    <x v="94"/>
    <x v="5"/>
  </r>
  <r>
    <x v="1"/>
    <x v="9"/>
    <x v="15"/>
    <x v="140"/>
    <x v="8"/>
    <x v="1"/>
    <n v="113"/>
    <x v="114"/>
    <x v="5"/>
  </r>
  <r>
    <x v="1"/>
    <x v="9"/>
    <x v="15"/>
    <x v="27"/>
    <x v="10"/>
    <x v="0"/>
    <n v="78"/>
    <x v="6"/>
    <x v="5"/>
  </r>
  <r>
    <x v="1"/>
    <x v="9"/>
    <x v="15"/>
    <x v="236"/>
    <x v="10"/>
    <x v="1"/>
    <n v="97"/>
    <x v="62"/>
    <x v="5"/>
  </r>
  <r>
    <x v="1"/>
    <x v="9"/>
    <x v="15"/>
    <x v="251"/>
    <x v="1"/>
    <x v="0"/>
    <n v="80"/>
    <x v="96"/>
    <x v="5"/>
  </r>
  <r>
    <x v="1"/>
    <x v="9"/>
    <x v="15"/>
    <x v="252"/>
    <x v="1"/>
    <x v="1"/>
    <n v="115"/>
    <x v="108"/>
    <x v="5"/>
  </r>
  <r>
    <x v="1"/>
    <x v="9"/>
    <x v="15"/>
    <x v="73"/>
    <x v="15"/>
    <x v="2"/>
    <n v="115"/>
    <x v="13"/>
    <x v="5"/>
  </r>
  <r>
    <x v="1"/>
    <x v="9"/>
    <x v="15"/>
    <x v="305"/>
    <x v="15"/>
    <x v="0"/>
    <n v="80"/>
    <x v="69"/>
    <x v="5"/>
  </r>
  <r>
    <x v="1"/>
    <x v="9"/>
    <x v="15"/>
    <x v="49"/>
    <x v="12"/>
    <x v="1"/>
    <n v="99"/>
    <x v="28"/>
    <x v="5"/>
  </r>
  <r>
    <x v="1"/>
    <x v="9"/>
    <x v="15"/>
    <x v="5"/>
    <x v="4"/>
    <x v="1"/>
    <n v="125"/>
    <x v="99"/>
    <x v="5"/>
  </r>
  <r>
    <x v="1"/>
    <x v="9"/>
    <x v="15"/>
    <x v="365"/>
    <x v="13"/>
    <x v="3"/>
    <n v="93"/>
    <x v="12"/>
    <x v="5"/>
  </r>
  <r>
    <x v="1"/>
    <x v="9"/>
    <x v="15"/>
    <x v="300"/>
    <x v="2"/>
    <x v="2"/>
    <n v="84"/>
    <x v="80"/>
    <x v="5"/>
  </r>
  <r>
    <x v="1"/>
    <x v="9"/>
    <x v="15"/>
    <x v="155"/>
    <x v="2"/>
    <x v="0"/>
    <n v="97"/>
    <x v="38"/>
    <x v="5"/>
  </r>
  <r>
    <x v="1"/>
    <x v="9"/>
    <x v="15"/>
    <x v="233"/>
    <x v="5"/>
    <x v="1"/>
    <n v="96"/>
    <x v="18"/>
    <x v="5"/>
  </r>
  <r>
    <x v="1"/>
    <x v="9"/>
    <x v="15"/>
    <x v="232"/>
    <x v="5"/>
    <x v="2"/>
    <n v="92"/>
    <x v="59"/>
    <x v="5"/>
  </r>
  <r>
    <x v="1"/>
    <x v="9"/>
    <x v="15"/>
    <x v="90"/>
    <x v="16"/>
    <x v="1"/>
    <n v="98"/>
    <x v="49"/>
    <x v="5"/>
  </r>
  <r>
    <x v="1"/>
    <x v="9"/>
    <x v="15"/>
    <x v="139"/>
    <x v="16"/>
    <x v="2"/>
    <n v="73"/>
    <x v="109"/>
    <x v="5"/>
  </r>
  <r>
    <x v="1"/>
    <x v="9"/>
    <x v="15"/>
    <x v="363"/>
    <x v="16"/>
    <x v="0"/>
    <n v="90"/>
    <x v="3"/>
    <x v="5"/>
  </r>
  <r>
    <x v="1"/>
    <x v="9"/>
    <x v="15"/>
    <x v="146"/>
    <x v="11"/>
    <x v="2"/>
    <n v="88"/>
    <x v="2"/>
    <x v="5"/>
  </r>
  <r>
    <x v="1"/>
    <x v="9"/>
    <x v="15"/>
    <x v="121"/>
    <x v="6"/>
    <x v="4"/>
    <n v="89"/>
    <x v="16"/>
    <x v="5"/>
  </r>
  <r>
    <x v="1"/>
    <x v="9"/>
    <x v="15"/>
    <x v="9"/>
    <x v="6"/>
    <x v="4"/>
    <n v="92"/>
    <x v="16"/>
    <x v="5"/>
  </r>
  <r>
    <x v="1"/>
    <x v="9"/>
    <x v="15"/>
    <x v="290"/>
    <x v="6"/>
    <x v="4"/>
    <n v="84"/>
    <x v="16"/>
    <x v="5"/>
  </r>
  <r>
    <x v="1"/>
    <x v="9"/>
    <x v="15"/>
    <x v="168"/>
    <x v="12"/>
    <x v="4"/>
    <n v="95"/>
    <x v="16"/>
    <x v="5"/>
  </r>
  <r>
    <x v="1"/>
    <x v="10"/>
    <x v="15"/>
    <x v="140"/>
    <x v="8"/>
    <x v="1"/>
    <n v="92"/>
    <x v="144"/>
    <x v="5"/>
  </r>
  <r>
    <x v="1"/>
    <x v="10"/>
    <x v="15"/>
    <x v="121"/>
    <x v="6"/>
    <x v="1"/>
    <n v="79"/>
    <x v="77"/>
    <x v="5"/>
  </r>
  <r>
    <x v="1"/>
    <x v="10"/>
    <x v="15"/>
    <x v="164"/>
    <x v="7"/>
    <x v="2"/>
    <n v="103"/>
    <x v="19"/>
    <x v="5"/>
  </r>
  <r>
    <x v="1"/>
    <x v="10"/>
    <x v="15"/>
    <x v="27"/>
    <x v="10"/>
    <x v="0"/>
    <n v="72"/>
    <x v="116"/>
    <x v="5"/>
  </r>
  <r>
    <x v="1"/>
    <x v="10"/>
    <x v="15"/>
    <x v="236"/>
    <x v="10"/>
    <x v="1"/>
    <n v="97"/>
    <x v="69"/>
    <x v="5"/>
  </r>
  <r>
    <x v="1"/>
    <x v="10"/>
    <x v="15"/>
    <x v="252"/>
    <x v="1"/>
    <x v="1"/>
    <n v="126"/>
    <x v="81"/>
    <x v="5"/>
  </r>
  <r>
    <x v="1"/>
    <x v="10"/>
    <x v="15"/>
    <x v="251"/>
    <x v="1"/>
    <x v="0"/>
    <n v="71"/>
    <x v="105"/>
    <x v="5"/>
  </r>
  <r>
    <x v="1"/>
    <x v="10"/>
    <x v="15"/>
    <x v="305"/>
    <x v="15"/>
    <x v="0"/>
    <n v="90"/>
    <x v="4"/>
    <x v="5"/>
  </r>
  <r>
    <x v="1"/>
    <x v="10"/>
    <x v="15"/>
    <x v="5"/>
    <x v="4"/>
    <x v="1"/>
    <n v="120"/>
    <x v="57"/>
    <x v="5"/>
  </r>
  <r>
    <x v="1"/>
    <x v="10"/>
    <x v="15"/>
    <x v="365"/>
    <x v="13"/>
    <x v="3"/>
    <n v="98"/>
    <x v="76"/>
    <x v="5"/>
  </r>
  <r>
    <x v="1"/>
    <x v="10"/>
    <x v="15"/>
    <x v="300"/>
    <x v="2"/>
    <x v="2"/>
    <n v="86"/>
    <x v="24"/>
    <x v="5"/>
  </r>
  <r>
    <x v="1"/>
    <x v="10"/>
    <x v="15"/>
    <x v="155"/>
    <x v="2"/>
    <x v="0"/>
    <n v="117"/>
    <x v="95"/>
    <x v="5"/>
  </r>
  <r>
    <x v="1"/>
    <x v="10"/>
    <x v="15"/>
    <x v="233"/>
    <x v="5"/>
    <x v="1"/>
    <n v="107"/>
    <x v="32"/>
    <x v="5"/>
  </r>
  <r>
    <x v="1"/>
    <x v="10"/>
    <x v="15"/>
    <x v="232"/>
    <x v="5"/>
    <x v="2"/>
    <n v="90"/>
    <x v="33"/>
    <x v="5"/>
  </r>
  <r>
    <x v="1"/>
    <x v="10"/>
    <x v="15"/>
    <x v="90"/>
    <x v="16"/>
    <x v="1"/>
    <n v="98"/>
    <x v="4"/>
    <x v="5"/>
  </r>
  <r>
    <x v="1"/>
    <x v="10"/>
    <x v="15"/>
    <x v="139"/>
    <x v="16"/>
    <x v="2"/>
    <n v="82"/>
    <x v="27"/>
    <x v="5"/>
  </r>
  <r>
    <x v="1"/>
    <x v="10"/>
    <x v="15"/>
    <x v="363"/>
    <x v="16"/>
    <x v="0"/>
    <n v="75"/>
    <x v="162"/>
    <x v="5"/>
  </r>
  <r>
    <x v="1"/>
    <x v="10"/>
    <x v="15"/>
    <x v="146"/>
    <x v="11"/>
    <x v="2"/>
    <n v="86"/>
    <x v="4"/>
    <x v="5"/>
  </r>
  <r>
    <x v="1"/>
    <x v="10"/>
    <x v="15"/>
    <x v="9"/>
    <x v="6"/>
    <x v="4"/>
    <n v="85"/>
    <x v="69"/>
    <x v="5"/>
  </r>
  <r>
    <x v="1"/>
    <x v="10"/>
    <x v="15"/>
    <x v="290"/>
    <x v="6"/>
    <x v="4"/>
    <n v="84"/>
    <x v="61"/>
    <x v="5"/>
  </r>
  <r>
    <x v="1"/>
    <x v="10"/>
    <x v="15"/>
    <x v="73"/>
    <x v="15"/>
    <x v="4"/>
    <n v="115"/>
    <x v="16"/>
    <x v="5"/>
  </r>
  <r>
    <x v="1"/>
    <x v="10"/>
    <x v="15"/>
    <x v="168"/>
    <x v="12"/>
    <x v="4"/>
    <n v="95"/>
    <x v="16"/>
    <x v="5"/>
  </r>
  <r>
    <x v="1"/>
    <x v="11"/>
    <x v="15"/>
    <x v="9"/>
    <x v="6"/>
    <x v="3"/>
    <n v="91"/>
    <x v="25"/>
    <x v="5"/>
  </r>
  <r>
    <x v="1"/>
    <x v="11"/>
    <x v="15"/>
    <x v="121"/>
    <x v="6"/>
    <x v="1"/>
    <n v="96"/>
    <x v="101"/>
    <x v="5"/>
  </r>
  <r>
    <x v="1"/>
    <x v="11"/>
    <x v="15"/>
    <x v="290"/>
    <x v="6"/>
    <x v="0"/>
    <n v="77"/>
    <x v="29"/>
    <x v="5"/>
  </r>
  <r>
    <x v="1"/>
    <x v="11"/>
    <x v="15"/>
    <x v="273"/>
    <x v="10"/>
    <x v="2"/>
    <n v="68"/>
    <x v="17"/>
    <x v="5"/>
  </r>
  <r>
    <x v="1"/>
    <x v="11"/>
    <x v="15"/>
    <x v="27"/>
    <x v="10"/>
    <x v="0"/>
    <n v="65"/>
    <x v="94"/>
    <x v="5"/>
  </r>
  <r>
    <x v="1"/>
    <x v="11"/>
    <x v="15"/>
    <x v="305"/>
    <x v="15"/>
    <x v="0"/>
    <n v="82"/>
    <x v="30"/>
    <x v="5"/>
  </r>
  <r>
    <x v="1"/>
    <x v="11"/>
    <x v="15"/>
    <x v="73"/>
    <x v="15"/>
    <x v="2"/>
    <n v="99"/>
    <x v="17"/>
    <x v="5"/>
  </r>
  <r>
    <x v="1"/>
    <x v="11"/>
    <x v="15"/>
    <x v="5"/>
    <x v="4"/>
    <x v="1"/>
    <n v="113"/>
    <x v="18"/>
    <x v="5"/>
  </r>
  <r>
    <x v="1"/>
    <x v="11"/>
    <x v="15"/>
    <x v="155"/>
    <x v="2"/>
    <x v="0"/>
    <n v="101"/>
    <x v="13"/>
    <x v="5"/>
  </r>
  <r>
    <x v="1"/>
    <x v="11"/>
    <x v="15"/>
    <x v="300"/>
    <x v="2"/>
    <x v="1"/>
    <n v="79"/>
    <x v="44"/>
    <x v="5"/>
  </r>
  <r>
    <x v="1"/>
    <x v="11"/>
    <x v="15"/>
    <x v="232"/>
    <x v="5"/>
    <x v="2"/>
    <n v="88"/>
    <x v="94"/>
    <x v="5"/>
  </r>
  <r>
    <x v="1"/>
    <x v="11"/>
    <x v="15"/>
    <x v="233"/>
    <x v="5"/>
    <x v="1"/>
    <n v="122"/>
    <x v="170"/>
    <x v="5"/>
  </r>
  <r>
    <x v="1"/>
    <x v="11"/>
    <x v="15"/>
    <x v="90"/>
    <x v="16"/>
    <x v="1"/>
    <n v="103"/>
    <x v="43"/>
    <x v="5"/>
  </r>
  <r>
    <x v="1"/>
    <x v="11"/>
    <x v="15"/>
    <x v="366"/>
    <x v="16"/>
    <x v="1"/>
    <n v="102"/>
    <x v="49"/>
    <x v="5"/>
  </r>
  <r>
    <x v="1"/>
    <x v="11"/>
    <x v="15"/>
    <x v="139"/>
    <x v="16"/>
    <x v="2"/>
    <n v="81"/>
    <x v="23"/>
    <x v="5"/>
  </r>
  <r>
    <x v="1"/>
    <x v="11"/>
    <x v="15"/>
    <x v="363"/>
    <x v="16"/>
    <x v="0"/>
    <n v="75"/>
    <x v="16"/>
    <x v="5"/>
  </r>
  <r>
    <x v="1"/>
    <x v="11"/>
    <x v="15"/>
    <x v="152"/>
    <x v="11"/>
    <x v="1"/>
    <n v="88"/>
    <x v="94"/>
    <x v="5"/>
  </r>
  <r>
    <x v="1"/>
    <x v="11"/>
    <x v="15"/>
    <x v="146"/>
    <x v="11"/>
    <x v="2"/>
    <n v="87"/>
    <x v="17"/>
    <x v="5"/>
  </r>
  <r>
    <x v="1"/>
    <x v="11"/>
    <x v="15"/>
    <x v="236"/>
    <x v="10"/>
    <x v="4"/>
    <n v="97"/>
    <x v="16"/>
    <x v="5"/>
  </r>
  <r>
    <x v="1"/>
    <x v="11"/>
    <x v="15"/>
    <x v="252"/>
    <x v="1"/>
    <x v="4"/>
    <n v="126"/>
    <x v="16"/>
    <x v="5"/>
  </r>
  <r>
    <x v="1"/>
    <x v="11"/>
    <x v="15"/>
    <x v="168"/>
    <x v="12"/>
    <x v="4"/>
    <n v="95"/>
    <x v="16"/>
    <x v="5"/>
  </r>
  <r>
    <x v="1"/>
    <x v="11"/>
    <x v="15"/>
    <x v="365"/>
    <x v="13"/>
    <x v="4"/>
    <n v="98"/>
    <x v="16"/>
    <x v="5"/>
  </r>
  <r>
    <x v="1"/>
    <x v="12"/>
    <x v="15"/>
    <x v="9"/>
    <x v="6"/>
    <x v="3"/>
    <n v="103"/>
    <x v="41"/>
    <x v="5"/>
  </r>
  <r>
    <x v="1"/>
    <x v="12"/>
    <x v="15"/>
    <x v="121"/>
    <x v="6"/>
    <x v="1"/>
    <n v="112"/>
    <x v="163"/>
    <x v="5"/>
  </r>
  <r>
    <x v="1"/>
    <x v="12"/>
    <x v="15"/>
    <x v="350"/>
    <x v="6"/>
    <x v="1"/>
    <n v="91"/>
    <x v="67"/>
    <x v="5"/>
  </r>
  <r>
    <x v="1"/>
    <x v="12"/>
    <x v="15"/>
    <x v="290"/>
    <x v="6"/>
    <x v="0"/>
    <n v="85"/>
    <x v="85"/>
    <x v="5"/>
  </r>
  <r>
    <x v="1"/>
    <x v="12"/>
    <x v="15"/>
    <x v="26"/>
    <x v="7"/>
    <x v="2"/>
    <n v="83"/>
    <x v="1"/>
    <x v="5"/>
  </r>
  <r>
    <x v="1"/>
    <x v="12"/>
    <x v="15"/>
    <x v="27"/>
    <x v="10"/>
    <x v="0"/>
    <n v="62"/>
    <x v="4"/>
    <x v="5"/>
  </r>
  <r>
    <x v="1"/>
    <x v="12"/>
    <x v="15"/>
    <x v="236"/>
    <x v="10"/>
    <x v="1"/>
    <n v="97"/>
    <x v="64"/>
    <x v="5"/>
  </r>
  <r>
    <x v="1"/>
    <x v="12"/>
    <x v="15"/>
    <x v="273"/>
    <x v="10"/>
    <x v="2"/>
    <n v="73"/>
    <x v="42"/>
    <x v="5"/>
  </r>
  <r>
    <x v="1"/>
    <x v="12"/>
    <x v="15"/>
    <x v="35"/>
    <x v="10"/>
    <x v="0"/>
    <n v="97"/>
    <x v="4"/>
    <x v="5"/>
  </r>
  <r>
    <x v="1"/>
    <x v="12"/>
    <x v="15"/>
    <x v="252"/>
    <x v="1"/>
    <x v="1"/>
    <n v="123"/>
    <x v="76"/>
    <x v="5"/>
  </r>
  <r>
    <x v="1"/>
    <x v="12"/>
    <x v="15"/>
    <x v="73"/>
    <x v="15"/>
    <x v="2"/>
    <n v="99"/>
    <x v="16"/>
    <x v="5"/>
  </r>
  <r>
    <x v="1"/>
    <x v="12"/>
    <x v="15"/>
    <x v="186"/>
    <x v="4"/>
    <x v="0"/>
    <n v="80"/>
    <x v="74"/>
    <x v="5"/>
  </r>
  <r>
    <x v="1"/>
    <x v="12"/>
    <x v="15"/>
    <x v="5"/>
    <x v="4"/>
    <x v="1"/>
    <n v="121"/>
    <x v="53"/>
    <x v="5"/>
  </r>
  <r>
    <x v="1"/>
    <x v="12"/>
    <x v="15"/>
    <x v="155"/>
    <x v="2"/>
    <x v="0"/>
    <n v="101"/>
    <x v="16"/>
    <x v="5"/>
  </r>
  <r>
    <x v="1"/>
    <x v="12"/>
    <x v="15"/>
    <x v="233"/>
    <x v="5"/>
    <x v="1"/>
    <n v="122"/>
    <x v="16"/>
    <x v="5"/>
  </r>
  <r>
    <x v="1"/>
    <x v="12"/>
    <x v="15"/>
    <x v="232"/>
    <x v="5"/>
    <x v="2"/>
    <n v="88"/>
    <x v="16"/>
    <x v="5"/>
  </r>
  <r>
    <x v="1"/>
    <x v="12"/>
    <x v="15"/>
    <x v="152"/>
    <x v="11"/>
    <x v="1"/>
    <n v="92"/>
    <x v="54"/>
    <x v="5"/>
  </r>
  <r>
    <x v="1"/>
    <x v="12"/>
    <x v="15"/>
    <x v="146"/>
    <x v="11"/>
    <x v="2"/>
    <n v="89"/>
    <x v="64"/>
    <x v="5"/>
  </r>
  <r>
    <x v="1"/>
    <x v="12"/>
    <x v="15"/>
    <x v="168"/>
    <x v="12"/>
    <x v="4"/>
    <n v="95"/>
    <x v="16"/>
    <x v="5"/>
  </r>
  <r>
    <x v="1"/>
    <x v="12"/>
    <x v="15"/>
    <x v="365"/>
    <x v="13"/>
    <x v="4"/>
    <n v="101"/>
    <x v="9"/>
    <x v="5"/>
  </r>
  <r>
    <x v="1"/>
    <x v="12"/>
    <x v="15"/>
    <x v="300"/>
    <x v="2"/>
    <x v="4"/>
    <n v="79"/>
    <x v="16"/>
    <x v="5"/>
  </r>
  <r>
    <x v="1"/>
    <x v="12"/>
    <x v="15"/>
    <x v="90"/>
    <x v="16"/>
    <x v="4"/>
    <n v="103"/>
    <x v="16"/>
    <x v="5"/>
  </r>
  <r>
    <x v="1"/>
    <x v="13"/>
    <x v="15"/>
    <x v="290"/>
    <x v="6"/>
    <x v="0"/>
    <n v="90"/>
    <x v="52"/>
    <x v="5"/>
  </r>
  <r>
    <x v="1"/>
    <x v="13"/>
    <x v="15"/>
    <x v="121"/>
    <x v="6"/>
    <x v="1"/>
    <n v="110"/>
    <x v="9"/>
    <x v="5"/>
  </r>
  <r>
    <x v="1"/>
    <x v="13"/>
    <x v="15"/>
    <x v="350"/>
    <x v="6"/>
    <x v="1"/>
    <n v="94"/>
    <x v="67"/>
    <x v="5"/>
  </r>
  <r>
    <x v="1"/>
    <x v="13"/>
    <x v="15"/>
    <x v="26"/>
    <x v="7"/>
    <x v="2"/>
    <n v="95"/>
    <x v="56"/>
    <x v="5"/>
  </r>
  <r>
    <x v="1"/>
    <x v="13"/>
    <x v="15"/>
    <x v="27"/>
    <x v="10"/>
    <x v="0"/>
    <n v="62"/>
    <x v="16"/>
    <x v="5"/>
  </r>
  <r>
    <x v="1"/>
    <x v="13"/>
    <x v="15"/>
    <x v="252"/>
    <x v="1"/>
    <x v="1"/>
    <n v="113"/>
    <x v="9"/>
    <x v="5"/>
  </r>
  <r>
    <x v="1"/>
    <x v="13"/>
    <x v="15"/>
    <x v="73"/>
    <x v="15"/>
    <x v="2"/>
    <n v="105"/>
    <x v="18"/>
    <x v="5"/>
  </r>
  <r>
    <x v="1"/>
    <x v="13"/>
    <x v="15"/>
    <x v="22"/>
    <x v="15"/>
    <x v="1"/>
    <n v="103"/>
    <x v="32"/>
    <x v="5"/>
  </r>
  <r>
    <x v="1"/>
    <x v="13"/>
    <x v="15"/>
    <x v="294"/>
    <x v="3"/>
    <x v="0"/>
    <n v="80"/>
    <x v="72"/>
    <x v="5"/>
  </r>
  <r>
    <x v="1"/>
    <x v="13"/>
    <x v="15"/>
    <x v="217"/>
    <x v="13"/>
    <x v="1"/>
    <n v="66"/>
    <x v="7"/>
    <x v="5"/>
  </r>
  <r>
    <x v="1"/>
    <x v="13"/>
    <x v="15"/>
    <x v="365"/>
    <x v="13"/>
    <x v="3"/>
    <n v="102"/>
    <x v="25"/>
    <x v="5"/>
  </r>
  <r>
    <x v="1"/>
    <x v="13"/>
    <x v="15"/>
    <x v="300"/>
    <x v="2"/>
    <x v="2"/>
    <n v="83"/>
    <x v="3"/>
    <x v="5"/>
  </r>
  <r>
    <x v="1"/>
    <x v="13"/>
    <x v="15"/>
    <x v="155"/>
    <x v="2"/>
    <x v="0"/>
    <n v="92"/>
    <x v="108"/>
    <x v="5"/>
  </r>
  <r>
    <x v="1"/>
    <x v="13"/>
    <x v="15"/>
    <x v="233"/>
    <x v="5"/>
    <x v="1"/>
    <n v="115"/>
    <x v="7"/>
    <x v="5"/>
  </r>
  <r>
    <x v="1"/>
    <x v="13"/>
    <x v="15"/>
    <x v="232"/>
    <x v="5"/>
    <x v="2"/>
    <n v="92"/>
    <x v="40"/>
    <x v="5"/>
  </r>
  <r>
    <x v="1"/>
    <x v="13"/>
    <x v="15"/>
    <x v="139"/>
    <x v="16"/>
    <x v="2"/>
    <n v="77"/>
    <x v="29"/>
    <x v="5"/>
  </r>
  <r>
    <x v="1"/>
    <x v="13"/>
    <x v="15"/>
    <x v="90"/>
    <x v="16"/>
    <x v="1"/>
    <n v="95"/>
    <x v="10"/>
    <x v="5"/>
  </r>
  <r>
    <x v="1"/>
    <x v="13"/>
    <x v="15"/>
    <x v="9"/>
    <x v="6"/>
    <x v="4"/>
    <n v="101"/>
    <x v="25"/>
    <x v="5"/>
  </r>
  <r>
    <x v="1"/>
    <x v="13"/>
    <x v="15"/>
    <x v="236"/>
    <x v="10"/>
    <x v="4"/>
    <n v="97"/>
    <x v="16"/>
    <x v="5"/>
  </r>
  <r>
    <x v="1"/>
    <x v="13"/>
    <x v="15"/>
    <x v="168"/>
    <x v="12"/>
    <x v="4"/>
    <n v="95"/>
    <x v="16"/>
    <x v="5"/>
  </r>
  <r>
    <x v="1"/>
    <x v="13"/>
    <x v="15"/>
    <x v="5"/>
    <x v="4"/>
    <x v="4"/>
    <n v="121"/>
    <x v="16"/>
    <x v="5"/>
  </r>
  <r>
    <x v="1"/>
    <x v="13"/>
    <x v="15"/>
    <x v="146"/>
    <x v="11"/>
    <x v="4"/>
    <n v="89"/>
    <x v="16"/>
    <x v="5"/>
  </r>
  <r>
    <x v="1"/>
    <x v="14"/>
    <x v="15"/>
    <x v="9"/>
    <x v="6"/>
    <x v="3"/>
    <n v="102"/>
    <x v="35"/>
    <x v="5"/>
  </r>
  <r>
    <x v="1"/>
    <x v="14"/>
    <x v="15"/>
    <x v="121"/>
    <x v="6"/>
    <x v="1"/>
    <n v="106"/>
    <x v="64"/>
    <x v="5"/>
  </r>
  <r>
    <x v="1"/>
    <x v="14"/>
    <x v="15"/>
    <x v="290"/>
    <x v="6"/>
    <x v="0"/>
    <n v="88"/>
    <x v="52"/>
    <x v="5"/>
  </r>
  <r>
    <x v="1"/>
    <x v="14"/>
    <x v="15"/>
    <x v="26"/>
    <x v="7"/>
    <x v="2"/>
    <n v="89"/>
    <x v="1"/>
    <x v="5"/>
  </r>
  <r>
    <x v="1"/>
    <x v="14"/>
    <x v="15"/>
    <x v="27"/>
    <x v="10"/>
    <x v="0"/>
    <n v="73"/>
    <x v="114"/>
    <x v="5"/>
  </r>
  <r>
    <x v="1"/>
    <x v="14"/>
    <x v="15"/>
    <x v="236"/>
    <x v="10"/>
    <x v="1"/>
    <n v="96"/>
    <x v="29"/>
    <x v="5"/>
  </r>
  <r>
    <x v="1"/>
    <x v="14"/>
    <x v="15"/>
    <x v="328"/>
    <x v="1"/>
    <x v="0"/>
    <n v="101"/>
    <x v="30"/>
    <x v="5"/>
  </r>
  <r>
    <x v="1"/>
    <x v="14"/>
    <x v="15"/>
    <x v="252"/>
    <x v="1"/>
    <x v="1"/>
    <n v="107"/>
    <x v="85"/>
    <x v="5"/>
  </r>
  <r>
    <x v="1"/>
    <x v="14"/>
    <x v="15"/>
    <x v="73"/>
    <x v="15"/>
    <x v="2"/>
    <n v="98"/>
    <x v="83"/>
    <x v="5"/>
  </r>
  <r>
    <x v="1"/>
    <x v="14"/>
    <x v="15"/>
    <x v="168"/>
    <x v="12"/>
    <x v="1"/>
    <n v="87"/>
    <x v="24"/>
    <x v="5"/>
  </r>
  <r>
    <x v="1"/>
    <x v="14"/>
    <x v="15"/>
    <x v="294"/>
    <x v="3"/>
    <x v="0"/>
    <n v="86"/>
    <x v="31"/>
    <x v="5"/>
  </r>
  <r>
    <x v="1"/>
    <x v="14"/>
    <x v="15"/>
    <x v="5"/>
    <x v="4"/>
    <x v="1"/>
    <n v="129"/>
    <x v="123"/>
    <x v="5"/>
  </r>
  <r>
    <x v="1"/>
    <x v="14"/>
    <x v="15"/>
    <x v="300"/>
    <x v="2"/>
    <x v="2"/>
    <n v="82"/>
    <x v="2"/>
    <x v="5"/>
  </r>
  <r>
    <x v="1"/>
    <x v="14"/>
    <x v="15"/>
    <x v="155"/>
    <x v="2"/>
    <x v="0"/>
    <n v="103"/>
    <x v="60"/>
    <x v="5"/>
  </r>
  <r>
    <x v="1"/>
    <x v="14"/>
    <x v="15"/>
    <x v="233"/>
    <x v="5"/>
    <x v="1"/>
    <n v="129"/>
    <x v="134"/>
    <x v="5"/>
  </r>
  <r>
    <x v="1"/>
    <x v="14"/>
    <x v="15"/>
    <x v="232"/>
    <x v="5"/>
    <x v="2"/>
    <n v="89"/>
    <x v="70"/>
    <x v="5"/>
  </r>
  <r>
    <x v="1"/>
    <x v="14"/>
    <x v="15"/>
    <x v="90"/>
    <x v="16"/>
    <x v="1"/>
    <n v="98"/>
    <x v="63"/>
    <x v="5"/>
  </r>
  <r>
    <x v="1"/>
    <x v="14"/>
    <x v="15"/>
    <x v="146"/>
    <x v="11"/>
    <x v="2"/>
    <n v="91"/>
    <x v="8"/>
    <x v="5"/>
  </r>
  <r>
    <x v="1"/>
    <x v="14"/>
    <x v="15"/>
    <x v="350"/>
    <x v="6"/>
    <x v="4"/>
    <n v="90"/>
    <x v="62"/>
    <x v="5"/>
  </r>
  <r>
    <x v="1"/>
    <x v="14"/>
    <x v="15"/>
    <x v="273"/>
    <x v="10"/>
    <x v="4"/>
    <n v="74"/>
    <x v="86"/>
    <x v="5"/>
  </r>
  <r>
    <x v="1"/>
    <x v="14"/>
    <x v="15"/>
    <x v="22"/>
    <x v="15"/>
    <x v="4"/>
    <n v="97"/>
    <x v="71"/>
    <x v="5"/>
  </r>
  <r>
    <x v="1"/>
    <x v="14"/>
    <x v="15"/>
    <x v="365"/>
    <x v="13"/>
    <x v="4"/>
    <n v="96"/>
    <x v="33"/>
    <x v="5"/>
  </r>
  <r>
    <x v="1"/>
    <x v="15"/>
    <x v="15"/>
    <x v="9"/>
    <x v="6"/>
    <x v="3"/>
    <n v="103"/>
    <x v="1"/>
    <x v="5"/>
  </r>
  <r>
    <x v="1"/>
    <x v="15"/>
    <x v="15"/>
    <x v="290"/>
    <x v="6"/>
    <x v="0"/>
    <n v="100"/>
    <x v="56"/>
    <x v="5"/>
  </r>
  <r>
    <x v="1"/>
    <x v="15"/>
    <x v="15"/>
    <x v="121"/>
    <x v="6"/>
    <x v="1"/>
    <n v="106"/>
    <x v="29"/>
    <x v="5"/>
  </r>
  <r>
    <x v="1"/>
    <x v="15"/>
    <x v="15"/>
    <x v="26"/>
    <x v="7"/>
    <x v="2"/>
    <n v="94"/>
    <x v="4"/>
    <x v="5"/>
  </r>
  <r>
    <x v="1"/>
    <x v="15"/>
    <x v="15"/>
    <x v="27"/>
    <x v="10"/>
    <x v="0"/>
    <n v="75"/>
    <x v="52"/>
    <x v="5"/>
  </r>
  <r>
    <x v="1"/>
    <x v="15"/>
    <x v="15"/>
    <x v="236"/>
    <x v="10"/>
    <x v="1"/>
    <n v="95"/>
    <x v="25"/>
    <x v="5"/>
  </r>
  <r>
    <x v="1"/>
    <x v="15"/>
    <x v="15"/>
    <x v="252"/>
    <x v="1"/>
    <x v="1"/>
    <n v="111"/>
    <x v="49"/>
    <x v="5"/>
  </r>
  <r>
    <x v="1"/>
    <x v="15"/>
    <x v="15"/>
    <x v="73"/>
    <x v="15"/>
    <x v="2"/>
    <n v="90"/>
    <x v="102"/>
    <x v="5"/>
  </r>
  <r>
    <x v="1"/>
    <x v="15"/>
    <x v="15"/>
    <x v="168"/>
    <x v="12"/>
    <x v="1"/>
    <n v="88"/>
    <x v="67"/>
    <x v="5"/>
  </r>
  <r>
    <x v="1"/>
    <x v="15"/>
    <x v="15"/>
    <x v="294"/>
    <x v="3"/>
    <x v="0"/>
    <n v="82"/>
    <x v="84"/>
    <x v="5"/>
  </r>
  <r>
    <x v="1"/>
    <x v="15"/>
    <x v="15"/>
    <x v="5"/>
    <x v="4"/>
    <x v="1"/>
    <n v="127"/>
    <x v="8"/>
    <x v="5"/>
  </r>
  <r>
    <x v="1"/>
    <x v="15"/>
    <x v="15"/>
    <x v="300"/>
    <x v="2"/>
    <x v="2"/>
    <n v="82"/>
    <x v="114"/>
    <x v="5"/>
  </r>
  <r>
    <x v="1"/>
    <x v="15"/>
    <x v="15"/>
    <x v="155"/>
    <x v="2"/>
    <x v="0"/>
    <n v="95"/>
    <x v="33"/>
    <x v="5"/>
  </r>
  <r>
    <x v="1"/>
    <x v="15"/>
    <x v="15"/>
    <x v="233"/>
    <x v="5"/>
    <x v="1"/>
    <n v="126"/>
    <x v="8"/>
    <x v="5"/>
  </r>
  <r>
    <x v="1"/>
    <x v="15"/>
    <x v="15"/>
    <x v="232"/>
    <x v="5"/>
    <x v="2"/>
    <n v="74"/>
    <x v="0"/>
    <x v="5"/>
  </r>
  <r>
    <x v="1"/>
    <x v="15"/>
    <x v="15"/>
    <x v="90"/>
    <x v="16"/>
    <x v="1"/>
    <n v="104"/>
    <x v="19"/>
    <x v="5"/>
  </r>
  <r>
    <x v="1"/>
    <x v="15"/>
    <x v="15"/>
    <x v="146"/>
    <x v="11"/>
    <x v="2"/>
    <n v="86"/>
    <x v="96"/>
    <x v="5"/>
  </r>
  <r>
    <x v="1"/>
    <x v="15"/>
    <x v="15"/>
    <x v="332"/>
    <x v="11"/>
    <x v="0"/>
    <n v="96"/>
    <x v="63"/>
    <x v="5"/>
  </r>
  <r>
    <x v="1"/>
    <x v="15"/>
    <x v="15"/>
    <x v="350"/>
    <x v="6"/>
    <x v="4"/>
    <n v="94"/>
    <x v="67"/>
    <x v="5"/>
  </r>
  <r>
    <x v="1"/>
    <x v="15"/>
    <x v="15"/>
    <x v="328"/>
    <x v="1"/>
    <x v="4"/>
    <n v="116"/>
    <x v="31"/>
    <x v="5"/>
  </r>
  <r>
    <x v="1"/>
    <x v="15"/>
    <x v="15"/>
    <x v="367"/>
    <x v="9"/>
    <x v="4"/>
    <n v="64"/>
    <x v="100"/>
    <x v="5"/>
  </r>
  <r>
    <x v="1"/>
    <x v="15"/>
    <x v="15"/>
    <x v="365"/>
    <x v="13"/>
    <x v="4"/>
    <n v="97"/>
    <x v="56"/>
    <x v="5"/>
  </r>
  <r>
    <x v="1"/>
    <x v="16"/>
    <x v="15"/>
    <x v="9"/>
    <x v="6"/>
    <x v="3"/>
    <n v="93"/>
    <x v="79"/>
    <x v="5"/>
  </r>
  <r>
    <x v="1"/>
    <x v="16"/>
    <x v="15"/>
    <x v="290"/>
    <x v="6"/>
    <x v="0"/>
    <n v="103"/>
    <x v="96"/>
    <x v="5"/>
  </r>
  <r>
    <x v="1"/>
    <x v="16"/>
    <x v="15"/>
    <x v="121"/>
    <x v="6"/>
    <x v="1"/>
    <n v="101"/>
    <x v="20"/>
    <x v="5"/>
  </r>
  <r>
    <x v="1"/>
    <x v="16"/>
    <x v="15"/>
    <x v="350"/>
    <x v="6"/>
    <x v="1"/>
    <n v="97"/>
    <x v="57"/>
    <x v="5"/>
  </r>
  <r>
    <x v="1"/>
    <x v="16"/>
    <x v="15"/>
    <x v="26"/>
    <x v="7"/>
    <x v="2"/>
    <n v="88"/>
    <x v="94"/>
    <x v="5"/>
  </r>
  <r>
    <x v="1"/>
    <x v="16"/>
    <x v="15"/>
    <x v="27"/>
    <x v="10"/>
    <x v="0"/>
    <n v="82"/>
    <x v="9"/>
    <x v="5"/>
  </r>
  <r>
    <x v="1"/>
    <x v="16"/>
    <x v="15"/>
    <x v="236"/>
    <x v="10"/>
    <x v="1"/>
    <n v="97"/>
    <x v="72"/>
    <x v="5"/>
  </r>
  <r>
    <x v="1"/>
    <x v="16"/>
    <x v="15"/>
    <x v="73"/>
    <x v="15"/>
    <x v="2"/>
    <n v="102"/>
    <x v="18"/>
    <x v="5"/>
  </r>
  <r>
    <x v="1"/>
    <x v="16"/>
    <x v="15"/>
    <x v="168"/>
    <x v="12"/>
    <x v="1"/>
    <n v="86"/>
    <x v="95"/>
    <x v="5"/>
  </r>
  <r>
    <x v="1"/>
    <x v="16"/>
    <x v="15"/>
    <x v="294"/>
    <x v="3"/>
    <x v="0"/>
    <n v="87"/>
    <x v="60"/>
    <x v="5"/>
  </r>
  <r>
    <x v="1"/>
    <x v="16"/>
    <x v="15"/>
    <x v="5"/>
    <x v="4"/>
    <x v="1"/>
    <n v="111"/>
    <x v="45"/>
    <x v="5"/>
  </r>
  <r>
    <x v="1"/>
    <x v="16"/>
    <x v="15"/>
    <x v="300"/>
    <x v="2"/>
    <x v="2"/>
    <n v="86"/>
    <x v="48"/>
    <x v="5"/>
  </r>
  <r>
    <x v="1"/>
    <x v="16"/>
    <x v="15"/>
    <x v="155"/>
    <x v="2"/>
    <x v="0"/>
    <n v="94"/>
    <x v="38"/>
    <x v="5"/>
  </r>
  <r>
    <x v="1"/>
    <x v="16"/>
    <x v="15"/>
    <x v="233"/>
    <x v="5"/>
    <x v="1"/>
    <n v="127"/>
    <x v="65"/>
    <x v="5"/>
  </r>
  <r>
    <x v="1"/>
    <x v="16"/>
    <x v="15"/>
    <x v="232"/>
    <x v="5"/>
    <x v="2"/>
    <n v="79"/>
    <x v="40"/>
    <x v="5"/>
  </r>
  <r>
    <x v="1"/>
    <x v="16"/>
    <x v="15"/>
    <x v="90"/>
    <x v="16"/>
    <x v="1"/>
    <n v="100"/>
    <x v="11"/>
    <x v="5"/>
  </r>
  <r>
    <x v="1"/>
    <x v="16"/>
    <x v="15"/>
    <x v="146"/>
    <x v="11"/>
    <x v="2"/>
    <n v="86"/>
    <x v="63"/>
    <x v="5"/>
  </r>
  <r>
    <x v="1"/>
    <x v="16"/>
    <x v="15"/>
    <x v="332"/>
    <x v="11"/>
    <x v="0"/>
    <n v="99"/>
    <x v="77"/>
    <x v="5"/>
  </r>
  <r>
    <x v="1"/>
    <x v="16"/>
    <x v="15"/>
    <x v="231"/>
    <x v="6"/>
    <x v="4"/>
    <n v="86"/>
    <x v="110"/>
    <x v="5"/>
  </r>
  <r>
    <x v="1"/>
    <x v="16"/>
    <x v="15"/>
    <x v="252"/>
    <x v="1"/>
    <x v="4"/>
    <n v="111"/>
    <x v="16"/>
    <x v="5"/>
  </r>
  <r>
    <x v="1"/>
    <x v="16"/>
    <x v="15"/>
    <x v="365"/>
    <x v="13"/>
    <x v="4"/>
    <n v="81"/>
    <x v="46"/>
    <x v="5"/>
  </r>
  <r>
    <x v="1"/>
    <x v="16"/>
    <x v="15"/>
    <x v="39"/>
    <x v="2"/>
    <x v="4"/>
    <n v="69"/>
    <x v="79"/>
    <x v="5"/>
  </r>
  <r>
    <x v="1"/>
    <x v="17"/>
    <x v="15"/>
    <x v="290"/>
    <x v="6"/>
    <x v="0"/>
    <n v="96"/>
    <x v="61"/>
    <x v="5"/>
  </r>
  <r>
    <x v="1"/>
    <x v="17"/>
    <x v="15"/>
    <x v="121"/>
    <x v="6"/>
    <x v="1"/>
    <n v="85"/>
    <x v="7"/>
    <x v="5"/>
  </r>
  <r>
    <x v="1"/>
    <x v="17"/>
    <x v="15"/>
    <x v="350"/>
    <x v="6"/>
    <x v="1"/>
    <n v="85"/>
    <x v="73"/>
    <x v="5"/>
  </r>
  <r>
    <x v="1"/>
    <x v="17"/>
    <x v="15"/>
    <x v="26"/>
    <x v="7"/>
    <x v="2"/>
    <n v="79"/>
    <x v="104"/>
    <x v="5"/>
  </r>
  <r>
    <x v="1"/>
    <x v="17"/>
    <x v="15"/>
    <x v="27"/>
    <x v="10"/>
    <x v="0"/>
    <n v="87"/>
    <x v="12"/>
    <x v="5"/>
  </r>
  <r>
    <x v="1"/>
    <x v="17"/>
    <x v="15"/>
    <x v="236"/>
    <x v="10"/>
    <x v="1"/>
    <n v="108"/>
    <x v="68"/>
    <x v="5"/>
  </r>
  <r>
    <x v="1"/>
    <x v="17"/>
    <x v="15"/>
    <x v="73"/>
    <x v="15"/>
    <x v="2"/>
    <n v="105"/>
    <x v="1"/>
    <x v="5"/>
  </r>
  <r>
    <x v="1"/>
    <x v="17"/>
    <x v="15"/>
    <x v="258"/>
    <x v="12"/>
    <x v="3"/>
    <n v="104"/>
    <x v="91"/>
    <x v="5"/>
  </r>
  <r>
    <x v="1"/>
    <x v="17"/>
    <x v="15"/>
    <x v="168"/>
    <x v="12"/>
    <x v="1"/>
    <n v="87"/>
    <x v="42"/>
    <x v="5"/>
  </r>
  <r>
    <x v="1"/>
    <x v="17"/>
    <x v="15"/>
    <x v="294"/>
    <x v="3"/>
    <x v="0"/>
    <n v="84"/>
    <x v="73"/>
    <x v="5"/>
  </r>
  <r>
    <x v="1"/>
    <x v="17"/>
    <x v="15"/>
    <x v="5"/>
    <x v="4"/>
    <x v="1"/>
    <n v="109"/>
    <x v="32"/>
    <x v="5"/>
  </r>
  <r>
    <x v="1"/>
    <x v="17"/>
    <x v="15"/>
    <x v="300"/>
    <x v="2"/>
    <x v="2"/>
    <n v="91"/>
    <x v="9"/>
    <x v="5"/>
  </r>
  <r>
    <x v="1"/>
    <x v="17"/>
    <x v="15"/>
    <x v="155"/>
    <x v="2"/>
    <x v="0"/>
    <n v="97"/>
    <x v="6"/>
    <x v="5"/>
  </r>
  <r>
    <x v="1"/>
    <x v="17"/>
    <x v="15"/>
    <x v="233"/>
    <x v="5"/>
    <x v="1"/>
    <n v="115"/>
    <x v="63"/>
    <x v="5"/>
  </r>
  <r>
    <x v="1"/>
    <x v="17"/>
    <x v="15"/>
    <x v="232"/>
    <x v="5"/>
    <x v="2"/>
    <n v="82"/>
    <x v="85"/>
    <x v="5"/>
  </r>
  <r>
    <x v="1"/>
    <x v="17"/>
    <x v="15"/>
    <x v="90"/>
    <x v="16"/>
    <x v="1"/>
    <n v="104"/>
    <x v="40"/>
    <x v="5"/>
  </r>
  <r>
    <x v="1"/>
    <x v="17"/>
    <x v="15"/>
    <x v="146"/>
    <x v="11"/>
    <x v="2"/>
    <n v="85"/>
    <x v="30"/>
    <x v="5"/>
  </r>
  <r>
    <x v="1"/>
    <x v="17"/>
    <x v="15"/>
    <x v="332"/>
    <x v="11"/>
    <x v="0"/>
    <n v="108"/>
    <x v="72"/>
    <x v="5"/>
  </r>
  <r>
    <x v="1"/>
    <x v="17"/>
    <x v="15"/>
    <x v="9"/>
    <x v="6"/>
    <x v="4"/>
    <n v="93"/>
    <x v="16"/>
    <x v="5"/>
  </r>
  <r>
    <x v="1"/>
    <x v="17"/>
    <x v="15"/>
    <x v="231"/>
    <x v="6"/>
    <x v="4"/>
    <n v="86"/>
    <x v="16"/>
    <x v="5"/>
  </r>
  <r>
    <x v="1"/>
    <x v="17"/>
    <x v="15"/>
    <x v="252"/>
    <x v="1"/>
    <x v="4"/>
    <n v="111"/>
    <x v="16"/>
    <x v="5"/>
  </r>
  <r>
    <x v="1"/>
    <x v="17"/>
    <x v="15"/>
    <x v="284"/>
    <x v="12"/>
    <x v="4"/>
    <n v="61"/>
    <x v="49"/>
    <x v="5"/>
  </r>
  <r>
    <x v="1"/>
    <x v="18"/>
    <x v="15"/>
    <x v="179"/>
    <x v="8"/>
    <x v="0"/>
    <n v="100"/>
    <x v="9"/>
    <x v="5"/>
  </r>
  <r>
    <x v="1"/>
    <x v="18"/>
    <x v="15"/>
    <x v="121"/>
    <x v="6"/>
    <x v="1"/>
    <n v="90"/>
    <x v="40"/>
    <x v="5"/>
  </r>
  <r>
    <x v="1"/>
    <x v="18"/>
    <x v="15"/>
    <x v="26"/>
    <x v="7"/>
    <x v="2"/>
    <n v="74"/>
    <x v="24"/>
    <x v="5"/>
  </r>
  <r>
    <x v="1"/>
    <x v="18"/>
    <x v="15"/>
    <x v="27"/>
    <x v="10"/>
    <x v="0"/>
    <n v="82"/>
    <x v="30"/>
    <x v="5"/>
  </r>
  <r>
    <x v="1"/>
    <x v="18"/>
    <x v="15"/>
    <x v="236"/>
    <x v="10"/>
    <x v="1"/>
    <n v="107"/>
    <x v="52"/>
    <x v="5"/>
  </r>
  <r>
    <x v="1"/>
    <x v="18"/>
    <x v="15"/>
    <x v="252"/>
    <x v="1"/>
    <x v="1"/>
    <n v="105"/>
    <x v="19"/>
    <x v="5"/>
  </r>
  <r>
    <x v="1"/>
    <x v="18"/>
    <x v="15"/>
    <x v="73"/>
    <x v="15"/>
    <x v="2"/>
    <n v="84"/>
    <x v="128"/>
    <x v="5"/>
  </r>
  <r>
    <x v="1"/>
    <x v="18"/>
    <x v="15"/>
    <x v="168"/>
    <x v="12"/>
    <x v="1"/>
    <n v="88"/>
    <x v="77"/>
    <x v="5"/>
  </r>
  <r>
    <x v="1"/>
    <x v="18"/>
    <x v="15"/>
    <x v="294"/>
    <x v="3"/>
    <x v="0"/>
    <n v="83"/>
    <x v="12"/>
    <x v="5"/>
  </r>
  <r>
    <x v="1"/>
    <x v="18"/>
    <x v="15"/>
    <x v="5"/>
    <x v="4"/>
    <x v="1"/>
    <n v="101"/>
    <x v="11"/>
    <x v="5"/>
  </r>
  <r>
    <x v="1"/>
    <x v="18"/>
    <x v="15"/>
    <x v="300"/>
    <x v="2"/>
    <x v="2"/>
    <n v="89"/>
    <x v="94"/>
    <x v="5"/>
  </r>
  <r>
    <x v="1"/>
    <x v="18"/>
    <x v="15"/>
    <x v="155"/>
    <x v="2"/>
    <x v="0"/>
    <n v="100"/>
    <x v="44"/>
    <x v="5"/>
  </r>
  <r>
    <x v="1"/>
    <x v="18"/>
    <x v="15"/>
    <x v="233"/>
    <x v="5"/>
    <x v="1"/>
    <n v="112"/>
    <x v="74"/>
    <x v="5"/>
  </r>
  <r>
    <x v="1"/>
    <x v="18"/>
    <x v="15"/>
    <x v="61"/>
    <x v="5"/>
    <x v="3"/>
    <n v="88"/>
    <x v="104"/>
    <x v="5"/>
  </r>
  <r>
    <x v="1"/>
    <x v="18"/>
    <x v="15"/>
    <x v="232"/>
    <x v="5"/>
    <x v="2"/>
    <n v="81"/>
    <x v="12"/>
    <x v="5"/>
  </r>
  <r>
    <x v="1"/>
    <x v="18"/>
    <x v="15"/>
    <x v="90"/>
    <x v="16"/>
    <x v="1"/>
    <n v="111"/>
    <x v="101"/>
    <x v="5"/>
  </r>
  <r>
    <x v="1"/>
    <x v="18"/>
    <x v="15"/>
    <x v="146"/>
    <x v="11"/>
    <x v="2"/>
    <n v="82"/>
    <x v="11"/>
    <x v="5"/>
  </r>
  <r>
    <x v="1"/>
    <x v="18"/>
    <x v="15"/>
    <x v="332"/>
    <x v="11"/>
    <x v="0"/>
    <n v="104"/>
    <x v="40"/>
    <x v="5"/>
  </r>
  <r>
    <x v="1"/>
    <x v="18"/>
    <x v="15"/>
    <x v="350"/>
    <x v="6"/>
    <x v="4"/>
    <n v="78"/>
    <x v="13"/>
    <x v="5"/>
  </r>
  <r>
    <x v="1"/>
    <x v="18"/>
    <x v="15"/>
    <x v="9"/>
    <x v="6"/>
    <x v="4"/>
    <n v="85"/>
    <x v="52"/>
    <x v="5"/>
  </r>
  <r>
    <x v="1"/>
    <x v="18"/>
    <x v="15"/>
    <x v="290"/>
    <x v="6"/>
    <x v="4"/>
    <n v="105"/>
    <x v="41"/>
    <x v="5"/>
  </r>
  <r>
    <x v="1"/>
    <x v="18"/>
    <x v="15"/>
    <x v="284"/>
    <x v="12"/>
    <x v="4"/>
    <n v="67"/>
    <x v="64"/>
    <x v="5"/>
  </r>
  <r>
    <x v="1"/>
    <x v="19"/>
    <x v="15"/>
    <x v="179"/>
    <x v="8"/>
    <x v="0"/>
    <n v="103"/>
    <x v="0"/>
    <x v="5"/>
  </r>
  <r>
    <x v="1"/>
    <x v="19"/>
    <x v="15"/>
    <x v="9"/>
    <x v="6"/>
    <x v="3"/>
    <n v="80"/>
    <x v="11"/>
    <x v="5"/>
  </r>
  <r>
    <x v="1"/>
    <x v="19"/>
    <x v="15"/>
    <x v="121"/>
    <x v="6"/>
    <x v="1"/>
    <n v="85"/>
    <x v="74"/>
    <x v="5"/>
  </r>
  <r>
    <x v="1"/>
    <x v="19"/>
    <x v="15"/>
    <x v="26"/>
    <x v="7"/>
    <x v="2"/>
    <n v="71"/>
    <x v="51"/>
    <x v="5"/>
  </r>
  <r>
    <x v="1"/>
    <x v="19"/>
    <x v="15"/>
    <x v="27"/>
    <x v="10"/>
    <x v="0"/>
    <n v="80"/>
    <x v="40"/>
    <x v="5"/>
  </r>
  <r>
    <x v="1"/>
    <x v="19"/>
    <x v="15"/>
    <x v="236"/>
    <x v="10"/>
    <x v="1"/>
    <n v="118"/>
    <x v="32"/>
    <x v="5"/>
  </r>
  <r>
    <x v="1"/>
    <x v="19"/>
    <x v="15"/>
    <x v="252"/>
    <x v="1"/>
    <x v="1"/>
    <n v="98"/>
    <x v="47"/>
    <x v="5"/>
  </r>
  <r>
    <x v="1"/>
    <x v="19"/>
    <x v="15"/>
    <x v="220"/>
    <x v="15"/>
    <x v="2"/>
    <n v="86"/>
    <x v="15"/>
    <x v="5"/>
  </r>
  <r>
    <x v="1"/>
    <x v="19"/>
    <x v="15"/>
    <x v="73"/>
    <x v="15"/>
    <x v="2"/>
    <n v="84"/>
    <x v="16"/>
    <x v="5"/>
  </r>
  <r>
    <x v="1"/>
    <x v="19"/>
    <x v="15"/>
    <x v="168"/>
    <x v="12"/>
    <x v="1"/>
    <n v="92"/>
    <x v="32"/>
    <x v="5"/>
  </r>
  <r>
    <x v="1"/>
    <x v="19"/>
    <x v="15"/>
    <x v="294"/>
    <x v="3"/>
    <x v="0"/>
    <n v="72"/>
    <x v="28"/>
    <x v="5"/>
  </r>
  <r>
    <x v="1"/>
    <x v="19"/>
    <x v="15"/>
    <x v="5"/>
    <x v="4"/>
    <x v="1"/>
    <n v="86"/>
    <x v="7"/>
    <x v="5"/>
  </r>
  <r>
    <x v="1"/>
    <x v="19"/>
    <x v="15"/>
    <x v="300"/>
    <x v="2"/>
    <x v="2"/>
    <n v="91"/>
    <x v="56"/>
    <x v="5"/>
  </r>
  <r>
    <x v="1"/>
    <x v="19"/>
    <x v="15"/>
    <x v="155"/>
    <x v="2"/>
    <x v="0"/>
    <n v="102"/>
    <x v="22"/>
    <x v="5"/>
  </r>
  <r>
    <x v="1"/>
    <x v="19"/>
    <x v="15"/>
    <x v="233"/>
    <x v="5"/>
    <x v="1"/>
    <n v="116"/>
    <x v="103"/>
    <x v="5"/>
  </r>
  <r>
    <x v="1"/>
    <x v="19"/>
    <x v="15"/>
    <x v="232"/>
    <x v="5"/>
    <x v="2"/>
    <n v="88"/>
    <x v="96"/>
    <x v="5"/>
  </r>
  <r>
    <x v="1"/>
    <x v="19"/>
    <x v="15"/>
    <x v="90"/>
    <x v="16"/>
    <x v="1"/>
    <n v="111"/>
    <x v="4"/>
    <x v="5"/>
  </r>
  <r>
    <x v="1"/>
    <x v="19"/>
    <x v="15"/>
    <x v="332"/>
    <x v="11"/>
    <x v="0"/>
    <n v="97"/>
    <x v="54"/>
    <x v="5"/>
  </r>
  <r>
    <x v="1"/>
    <x v="19"/>
    <x v="15"/>
    <x v="350"/>
    <x v="6"/>
    <x v="4"/>
    <n v="68"/>
    <x v="23"/>
    <x v="5"/>
  </r>
  <r>
    <x v="1"/>
    <x v="19"/>
    <x v="15"/>
    <x v="290"/>
    <x v="6"/>
    <x v="4"/>
    <n v="98"/>
    <x v="100"/>
    <x v="5"/>
  </r>
  <r>
    <x v="1"/>
    <x v="19"/>
    <x v="15"/>
    <x v="61"/>
    <x v="5"/>
    <x v="4"/>
    <n v="86"/>
    <x v="94"/>
    <x v="5"/>
  </r>
  <r>
    <x v="1"/>
    <x v="19"/>
    <x v="15"/>
    <x v="368"/>
    <x v="16"/>
    <x v="4"/>
    <n v="67"/>
    <x v="61"/>
    <x v="5"/>
  </r>
  <r>
    <x v="1"/>
    <x v="20"/>
    <x v="15"/>
    <x v="179"/>
    <x v="8"/>
    <x v="0"/>
    <n v="106"/>
    <x v="42"/>
    <x v="5"/>
  </r>
  <r>
    <x v="1"/>
    <x v="20"/>
    <x v="15"/>
    <x v="9"/>
    <x v="6"/>
    <x v="3"/>
    <n v="69"/>
    <x v="108"/>
    <x v="5"/>
  </r>
  <r>
    <x v="1"/>
    <x v="20"/>
    <x v="15"/>
    <x v="121"/>
    <x v="6"/>
    <x v="1"/>
    <n v="97"/>
    <x v="90"/>
    <x v="5"/>
  </r>
  <r>
    <x v="1"/>
    <x v="20"/>
    <x v="15"/>
    <x v="26"/>
    <x v="7"/>
    <x v="2"/>
    <n v="67"/>
    <x v="51"/>
    <x v="5"/>
  </r>
  <r>
    <x v="1"/>
    <x v="20"/>
    <x v="15"/>
    <x v="27"/>
    <x v="10"/>
    <x v="0"/>
    <n v="82"/>
    <x v="43"/>
    <x v="5"/>
  </r>
  <r>
    <x v="1"/>
    <x v="20"/>
    <x v="15"/>
    <x v="236"/>
    <x v="10"/>
    <x v="1"/>
    <n v="116"/>
    <x v="3"/>
    <x v="5"/>
  </r>
  <r>
    <x v="1"/>
    <x v="20"/>
    <x v="15"/>
    <x v="252"/>
    <x v="1"/>
    <x v="1"/>
    <n v="109"/>
    <x v="5"/>
    <x v="5"/>
  </r>
  <r>
    <x v="1"/>
    <x v="20"/>
    <x v="15"/>
    <x v="220"/>
    <x v="15"/>
    <x v="2"/>
    <n v="85"/>
    <x v="42"/>
    <x v="5"/>
  </r>
  <r>
    <x v="1"/>
    <x v="20"/>
    <x v="15"/>
    <x v="168"/>
    <x v="12"/>
    <x v="1"/>
    <n v="95"/>
    <x v="99"/>
    <x v="5"/>
  </r>
  <r>
    <x v="1"/>
    <x v="20"/>
    <x v="15"/>
    <x v="294"/>
    <x v="3"/>
    <x v="0"/>
    <n v="81"/>
    <x v="54"/>
    <x v="5"/>
  </r>
  <r>
    <x v="1"/>
    <x v="20"/>
    <x v="15"/>
    <x v="5"/>
    <x v="4"/>
    <x v="1"/>
    <n v="87"/>
    <x v="12"/>
    <x v="5"/>
  </r>
  <r>
    <x v="1"/>
    <x v="20"/>
    <x v="15"/>
    <x v="55"/>
    <x v="2"/>
    <x v="2"/>
    <n v="92"/>
    <x v="62"/>
    <x v="5"/>
  </r>
  <r>
    <x v="1"/>
    <x v="20"/>
    <x v="15"/>
    <x v="300"/>
    <x v="2"/>
    <x v="2"/>
    <n v="89"/>
    <x v="48"/>
    <x v="5"/>
  </r>
  <r>
    <x v="1"/>
    <x v="20"/>
    <x v="15"/>
    <x v="155"/>
    <x v="2"/>
    <x v="0"/>
    <n v="95"/>
    <x v="98"/>
    <x v="5"/>
  </r>
  <r>
    <x v="1"/>
    <x v="20"/>
    <x v="15"/>
    <x v="233"/>
    <x v="5"/>
    <x v="1"/>
    <n v="118"/>
    <x v="72"/>
    <x v="5"/>
  </r>
  <r>
    <x v="1"/>
    <x v="20"/>
    <x v="15"/>
    <x v="232"/>
    <x v="5"/>
    <x v="2"/>
    <n v="94"/>
    <x v="57"/>
    <x v="5"/>
  </r>
  <r>
    <x v="1"/>
    <x v="20"/>
    <x v="15"/>
    <x v="90"/>
    <x v="16"/>
    <x v="1"/>
    <n v="110"/>
    <x v="1"/>
    <x v="5"/>
  </r>
  <r>
    <x v="1"/>
    <x v="20"/>
    <x v="15"/>
    <x v="332"/>
    <x v="11"/>
    <x v="0"/>
    <n v="89"/>
    <x v="13"/>
    <x v="5"/>
  </r>
  <r>
    <x v="1"/>
    <x v="20"/>
    <x v="15"/>
    <x v="350"/>
    <x v="6"/>
    <x v="4"/>
    <n v="68"/>
    <x v="16"/>
    <x v="5"/>
  </r>
  <r>
    <x v="1"/>
    <x v="20"/>
    <x v="15"/>
    <x v="290"/>
    <x v="6"/>
    <x v="4"/>
    <n v="85"/>
    <x v="98"/>
    <x v="5"/>
  </r>
  <r>
    <x v="1"/>
    <x v="20"/>
    <x v="15"/>
    <x v="73"/>
    <x v="15"/>
    <x v="4"/>
    <n v="84"/>
    <x v="16"/>
    <x v="5"/>
  </r>
  <r>
    <x v="1"/>
    <x v="20"/>
    <x v="15"/>
    <x v="137"/>
    <x v="13"/>
    <x v="4"/>
    <n v="95"/>
    <x v="41"/>
    <x v="5"/>
  </r>
  <r>
    <x v="2"/>
    <x v="0"/>
    <x v="16"/>
    <x v="269"/>
    <x v="2"/>
    <x v="0"/>
    <n v="78"/>
    <x v="29"/>
    <x v="0"/>
  </r>
  <r>
    <x v="2"/>
    <x v="0"/>
    <x v="16"/>
    <x v="118"/>
    <x v="4"/>
    <x v="2"/>
    <n v="108"/>
    <x v="134"/>
    <x v="0"/>
  </r>
  <r>
    <x v="2"/>
    <x v="0"/>
    <x v="16"/>
    <x v="255"/>
    <x v="4"/>
    <x v="1"/>
    <n v="98"/>
    <x v="33"/>
    <x v="0"/>
  </r>
  <r>
    <x v="2"/>
    <x v="0"/>
    <x v="16"/>
    <x v="34"/>
    <x v="15"/>
    <x v="2"/>
    <n v="86"/>
    <x v="52"/>
    <x v="0"/>
  </r>
  <r>
    <x v="2"/>
    <x v="0"/>
    <x v="16"/>
    <x v="207"/>
    <x v="15"/>
    <x v="0"/>
    <n v="75"/>
    <x v="13"/>
    <x v="0"/>
  </r>
  <r>
    <x v="2"/>
    <x v="0"/>
    <x v="16"/>
    <x v="306"/>
    <x v="1"/>
    <x v="0"/>
    <n v="103"/>
    <x v="19"/>
    <x v="0"/>
  </r>
  <r>
    <x v="2"/>
    <x v="0"/>
    <x v="16"/>
    <x v="6"/>
    <x v="5"/>
    <x v="0"/>
    <n v="72"/>
    <x v="21"/>
    <x v="0"/>
  </r>
  <r>
    <x v="2"/>
    <x v="0"/>
    <x v="16"/>
    <x v="267"/>
    <x v="5"/>
    <x v="1"/>
    <n v="88"/>
    <x v="76"/>
    <x v="0"/>
  </r>
  <r>
    <x v="2"/>
    <x v="0"/>
    <x v="16"/>
    <x v="122"/>
    <x v="8"/>
    <x v="1"/>
    <n v="90"/>
    <x v="1"/>
    <x v="0"/>
  </r>
  <r>
    <x v="2"/>
    <x v="0"/>
    <x v="16"/>
    <x v="295"/>
    <x v="6"/>
    <x v="2"/>
    <n v="80"/>
    <x v="96"/>
    <x v="0"/>
  </r>
  <r>
    <x v="2"/>
    <x v="0"/>
    <x v="16"/>
    <x v="108"/>
    <x v="16"/>
    <x v="1"/>
    <n v="74"/>
    <x v="13"/>
    <x v="0"/>
  </r>
  <r>
    <x v="2"/>
    <x v="0"/>
    <x v="16"/>
    <x v="215"/>
    <x v="9"/>
    <x v="0"/>
    <n v="75"/>
    <x v="99"/>
    <x v="0"/>
  </r>
  <r>
    <x v="2"/>
    <x v="0"/>
    <x v="16"/>
    <x v="125"/>
    <x v="13"/>
    <x v="2"/>
    <n v="110"/>
    <x v="31"/>
    <x v="0"/>
  </r>
  <r>
    <x v="2"/>
    <x v="0"/>
    <x v="16"/>
    <x v="208"/>
    <x v="3"/>
    <x v="1"/>
    <n v="102"/>
    <x v="19"/>
    <x v="0"/>
  </r>
  <r>
    <x v="2"/>
    <x v="0"/>
    <x v="16"/>
    <x v="177"/>
    <x v="7"/>
    <x v="3"/>
    <n v="80"/>
    <x v="9"/>
    <x v="0"/>
  </r>
  <r>
    <x v="2"/>
    <x v="0"/>
    <x v="16"/>
    <x v="316"/>
    <x v="7"/>
    <x v="1"/>
    <n v="84"/>
    <x v="18"/>
    <x v="0"/>
  </r>
  <r>
    <x v="2"/>
    <x v="0"/>
    <x v="16"/>
    <x v="19"/>
    <x v="0"/>
    <x v="1"/>
    <n v="77"/>
    <x v="86"/>
    <x v="0"/>
  </r>
  <r>
    <x v="2"/>
    <x v="0"/>
    <x v="16"/>
    <x v="150"/>
    <x v="0"/>
    <x v="2"/>
    <n v="84"/>
    <x v="47"/>
    <x v="0"/>
  </r>
  <r>
    <x v="2"/>
    <x v="0"/>
    <x v="16"/>
    <x v="113"/>
    <x v="15"/>
    <x v="4"/>
    <n v="89"/>
    <x v="16"/>
    <x v="0"/>
  </r>
  <r>
    <x v="2"/>
    <x v="0"/>
    <x v="16"/>
    <x v="121"/>
    <x v="6"/>
    <x v="4"/>
    <n v="100"/>
    <x v="16"/>
    <x v="0"/>
  </r>
  <r>
    <x v="2"/>
    <x v="0"/>
    <x v="16"/>
    <x v="258"/>
    <x v="12"/>
    <x v="4"/>
    <n v="87"/>
    <x v="33"/>
    <x v="0"/>
  </r>
  <r>
    <x v="2"/>
    <x v="0"/>
    <x v="16"/>
    <x v="161"/>
    <x v="0"/>
    <x v="4"/>
    <n v="20"/>
    <x v="16"/>
    <x v="0"/>
  </r>
  <r>
    <x v="2"/>
    <x v="0"/>
    <x v="17"/>
    <x v="226"/>
    <x v="2"/>
    <x v="0"/>
    <n v="88"/>
    <x v="13"/>
    <x v="6"/>
  </r>
  <r>
    <x v="2"/>
    <x v="0"/>
    <x v="17"/>
    <x v="83"/>
    <x v="4"/>
    <x v="2"/>
    <n v="100"/>
    <x v="69"/>
    <x v="6"/>
  </r>
  <r>
    <x v="2"/>
    <x v="0"/>
    <x v="17"/>
    <x v="197"/>
    <x v="4"/>
    <x v="0"/>
    <n v="92"/>
    <x v="23"/>
    <x v="6"/>
  </r>
  <r>
    <x v="2"/>
    <x v="0"/>
    <x v="17"/>
    <x v="220"/>
    <x v="15"/>
    <x v="2"/>
    <n v="80"/>
    <x v="102"/>
    <x v="6"/>
  </r>
  <r>
    <x v="2"/>
    <x v="0"/>
    <x v="17"/>
    <x v="333"/>
    <x v="1"/>
    <x v="2"/>
    <n v="72"/>
    <x v="70"/>
    <x v="6"/>
  </r>
  <r>
    <x v="2"/>
    <x v="0"/>
    <x v="17"/>
    <x v="190"/>
    <x v="1"/>
    <x v="0"/>
    <n v="79"/>
    <x v="4"/>
    <x v="6"/>
  </r>
  <r>
    <x v="2"/>
    <x v="0"/>
    <x v="17"/>
    <x v="339"/>
    <x v="14"/>
    <x v="0"/>
    <n v="102"/>
    <x v="10"/>
    <x v="6"/>
  </r>
  <r>
    <x v="2"/>
    <x v="0"/>
    <x v="17"/>
    <x v="112"/>
    <x v="14"/>
    <x v="0"/>
    <n v="79"/>
    <x v="57"/>
    <x v="6"/>
  </r>
  <r>
    <x v="2"/>
    <x v="0"/>
    <x v="17"/>
    <x v="163"/>
    <x v="14"/>
    <x v="1"/>
    <n v="88"/>
    <x v="42"/>
    <x v="6"/>
  </r>
  <r>
    <x v="2"/>
    <x v="0"/>
    <x v="17"/>
    <x v="281"/>
    <x v="17"/>
    <x v="1"/>
    <n v="119"/>
    <x v="95"/>
    <x v="6"/>
  </r>
  <r>
    <x v="2"/>
    <x v="0"/>
    <x v="17"/>
    <x v="354"/>
    <x v="6"/>
    <x v="2"/>
    <n v="80"/>
    <x v="3"/>
    <x v="6"/>
  </r>
  <r>
    <x v="2"/>
    <x v="0"/>
    <x v="17"/>
    <x v="236"/>
    <x v="10"/>
    <x v="1"/>
    <n v="99"/>
    <x v="99"/>
    <x v="6"/>
  </r>
  <r>
    <x v="2"/>
    <x v="0"/>
    <x v="17"/>
    <x v="195"/>
    <x v="16"/>
    <x v="3"/>
    <n v="104"/>
    <x v="57"/>
    <x v="6"/>
  </r>
  <r>
    <x v="2"/>
    <x v="0"/>
    <x v="17"/>
    <x v="218"/>
    <x v="13"/>
    <x v="1"/>
    <n v="84"/>
    <x v="89"/>
    <x v="6"/>
  </r>
  <r>
    <x v="2"/>
    <x v="0"/>
    <x v="17"/>
    <x v="196"/>
    <x v="3"/>
    <x v="1"/>
    <n v="98"/>
    <x v="3"/>
    <x v="6"/>
  </r>
  <r>
    <x v="2"/>
    <x v="0"/>
    <x v="17"/>
    <x v="134"/>
    <x v="3"/>
    <x v="2"/>
    <n v="110"/>
    <x v="52"/>
    <x v="6"/>
  </r>
  <r>
    <x v="2"/>
    <x v="0"/>
    <x v="17"/>
    <x v="254"/>
    <x v="3"/>
    <x v="1"/>
    <n v="129"/>
    <x v="114"/>
    <x v="6"/>
  </r>
  <r>
    <x v="2"/>
    <x v="0"/>
    <x v="17"/>
    <x v="40"/>
    <x v="7"/>
    <x v="1"/>
    <n v="76"/>
    <x v="33"/>
    <x v="6"/>
  </r>
  <r>
    <x v="2"/>
    <x v="0"/>
    <x v="17"/>
    <x v="111"/>
    <x v="1"/>
    <x v="4"/>
    <n v="95"/>
    <x v="16"/>
    <x v="6"/>
  </r>
  <r>
    <x v="2"/>
    <x v="0"/>
    <x v="17"/>
    <x v="233"/>
    <x v="5"/>
    <x v="4"/>
    <n v="101"/>
    <x v="16"/>
    <x v="6"/>
  </r>
  <r>
    <x v="2"/>
    <x v="0"/>
    <x v="17"/>
    <x v="311"/>
    <x v="8"/>
    <x v="4"/>
    <n v="86"/>
    <x v="94"/>
    <x v="6"/>
  </r>
  <r>
    <x v="2"/>
    <x v="0"/>
    <x v="17"/>
    <x v="9"/>
    <x v="6"/>
    <x v="4"/>
    <n v="94"/>
    <x v="91"/>
    <x v="6"/>
  </r>
  <r>
    <x v="2"/>
    <x v="0"/>
    <x v="18"/>
    <x v="55"/>
    <x v="2"/>
    <x v="2"/>
    <n v="101"/>
    <x v="68"/>
    <x v="4"/>
  </r>
  <r>
    <x v="2"/>
    <x v="0"/>
    <x v="18"/>
    <x v="76"/>
    <x v="2"/>
    <x v="1"/>
    <n v="94"/>
    <x v="0"/>
    <x v="4"/>
  </r>
  <r>
    <x v="2"/>
    <x v="0"/>
    <x v="18"/>
    <x v="369"/>
    <x v="15"/>
    <x v="0"/>
    <n v="46"/>
    <x v="17"/>
    <x v="4"/>
  </r>
  <r>
    <x v="2"/>
    <x v="0"/>
    <x v="18"/>
    <x v="278"/>
    <x v="15"/>
    <x v="1"/>
    <n v="101"/>
    <x v="9"/>
    <x v="4"/>
  </r>
  <r>
    <x v="2"/>
    <x v="0"/>
    <x v="18"/>
    <x v="145"/>
    <x v="5"/>
    <x v="1"/>
    <n v="104"/>
    <x v="149"/>
    <x v="4"/>
  </r>
  <r>
    <x v="2"/>
    <x v="0"/>
    <x v="18"/>
    <x v="317"/>
    <x v="5"/>
    <x v="1"/>
    <n v="91"/>
    <x v="53"/>
    <x v="4"/>
  </r>
  <r>
    <x v="2"/>
    <x v="0"/>
    <x v="18"/>
    <x v="228"/>
    <x v="17"/>
    <x v="3"/>
    <n v="116"/>
    <x v="102"/>
    <x v="4"/>
  </r>
  <r>
    <x v="2"/>
    <x v="0"/>
    <x v="18"/>
    <x v="141"/>
    <x v="8"/>
    <x v="0"/>
    <n v="98"/>
    <x v="17"/>
    <x v="4"/>
  </r>
  <r>
    <x v="2"/>
    <x v="0"/>
    <x v="18"/>
    <x v="241"/>
    <x v="6"/>
    <x v="0"/>
    <n v="101"/>
    <x v="15"/>
    <x v="4"/>
  </r>
  <r>
    <x v="2"/>
    <x v="0"/>
    <x v="18"/>
    <x v="221"/>
    <x v="6"/>
    <x v="1"/>
    <n v="96"/>
    <x v="26"/>
    <x v="4"/>
  </r>
  <r>
    <x v="2"/>
    <x v="0"/>
    <x v="18"/>
    <x v="168"/>
    <x v="12"/>
    <x v="1"/>
    <n v="110"/>
    <x v="161"/>
    <x v="4"/>
  </r>
  <r>
    <x v="2"/>
    <x v="0"/>
    <x v="18"/>
    <x v="319"/>
    <x v="12"/>
    <x v="2"/>
    <n v="76"/>
    <x v="28"/>
    <x v="4"/>
  </r>
  <r>
    <x v="2"/>
    <x v="0"/>
    <x v="18"/>
    <x v="329"/>
    <x v="12"/>
    <x v="2"/>
    <n v="83"/>
    <x v="102"/>
    <x v="4"/>
  </r>
  <r>
    <x v="2"/>
    <x v="0"/>
    <x v="18"/>
    <x v="162"/>
    <x v="12"/>
    <x v="0"/>
    <n v="73"/>
    <x v="55"/>
    <x v="4"/>
  </r>
  <r>
    <x v="2"/>
    <x v="0"/>
    <x v="18"/>
    <x v="26"/>
    <x v="7"/>
    <x v="2"/>
    <n v="85"/>
    <x v="55"/>
    <x v="4"/>
  </r>
  <r>
    <x v="2"/>
    <x v="0"/>
    <x v="18"/>
    <x v="202"/>
    <x v="11"/>
    <x v="1"/>
    <n v="95"/>
    <x v="1"/>
    <x v="4"/>
  </r>
  <r>
    <x v="2"/>
    <x v="0"/>
    <x v="18"/>
    <x v="146"/>
    <x v="11"/>
    <x v="2"/>
    <n v="93"/>
    <x v="50"/>
    <x v="4"/>
  </r>
  <r>
    <x v="2"/>
    <x v="0"/>
    <x v="18"/>
    <x v="98"/>
    <x v="11"/>
    <x v="0"/>
    <n v="77"/>
    <x v="1"/>
    <x v="4"/>
  </r>
  <r>
    <x v="2"/>
    <x v="0"/>
    <x v="18"/>
    <x v="101"/>
    <x v="2"/>
    <x v="4"/>
    <n v="74"/>
    <x v="49"/>
    <x v="4"/>
  </r>
  <r>
    <x v="2"/>
    <x v="0"/>
    <x v="18"/>
    <x v="160"/>
    <x v="14"/>
    <x v="4"/>
    <n v="87"/>
    <x v="16"/>
    <x v="4"/>
  </r>
  <r>
    <x v="2"/>
    <x v="0"/>
    <x v="18"/>
    <x v="116"/>
    <x v="16"/>
    <x v="4"/>
    <n v="86"/>
    <x v="22"/>
    <x v="4"/>
  </r>
  <r>
    <x v="2"/>
    <x v="0"/>
    <x v="18"/>
    <x v="370"/>
    <x v="9"/>
    <x v="4"/>
    <n v="46"/>
    <x v="86"/>
    <x v="4"/>
  </r>
  <r>
    <x v="2"/>
    <x v="0"/>
    <x v="19"/>
    <x v="253"/>
    <x v="2"/>
    <x v="1"/>
    <n v="79"/>
    <x v="0"/>
    <x v="5"/>
  </r>
  <r>
    <x v="2"/>
    <x v="0"/>
    <x v="19"/>
    <x v="252"/>
    <x v="1"/>
    <x v="1"/>
    <n v="111"/>
    <x v="121"/>
    <x v="5"/>
  </r>
  <r>
    <x v="2"/>
    <x v="0"/>
    <x v="19"/>
    <x v="119"/>
    <x v="14"/>
    <x v="0"/>
    <n v="113"/>
    <x v="63"/>
    <x v="5"/>
  </r>
  <r>
    <x v="2"/>
    <x v="0"/>
    <x v="19"/>
    <x v="223"/>
    <x v="17"/>
    <x v="2"/>
    <n v="97"/>
    <x v="63"/>
    <x v="5"/>
  </r>
  <r>
    <x v="2"/>
    <x v="0"/>
    <x v="19"/>
    <x v="77"/>
    <x v="17"/>
    <x v="1"/>
    <n v="103"/>
    <x v="53"/>
    <x v="5"/>
  </r>
  <r>
    <x v="2"/>
    <x v="0"/>
    <x v="19"/>
    <x v="58"/>
    <x v="17"/>
    <x v="2"/>
    <n v="86"/>
    <x v="63"/>
    <x v="5"/>
  </r>
  <r>
    <x v="2"/>
    <x v="0"/>
    <x v="19"/>
    <x v="166"/>
    <x v="8"/>
    <x v="2"/>
    <n v="83"/>
    <x v="29"/>
    <x v="5"/>
  </r>
  <r>
    <x v="2"/>
    <x v="0"/>
    <x v="19"/>
    <x v="140"/>
    <x v="8"/>
    <x v="1"/>
    <n v="81"/>
    <x v="83"/>
    <x v="5"/>
  </r>
  <r>
    <x v="2"/>
    <x v="0"/>
    <x v="19"/>
    <x v="248"/>
    <x v="6"/>
    <x v="0"/>
    <n v="86"/>
    <x v="3"/>
    <x v="5"/>
  </r>
  <r>
    <x v="2"/>
    <x v="0"/>
    <x v="19"/>
    <x v="105"/>
    <x v="10"/>
    <x v="3"/>
    <n v="97"/>
    <x v="95"/>
    <x v="5"/>
  </r>
  <r>
    <x v="2"/>
    <x v="0"/>
    <x v="19"/>
    <x v="162"/>
    <x v="10"/>
    <x v="0"/>
    <n v="59"/>
    <x v="71"/>
    <x v="5"/>
  </r>
  <r>
    <x v="2"/>
    <x v="0"/>
    <x v="19"/>
    <x v="124"/>
    <x v="10"/>
    <x v="1"/>
    <n v="82"/>
    <x v="102"/>
    <x v="5"/>
  </r>
  <r>
    <x v="2"/>
    <x v="0"/>
    <x v="19"/>
    <x v="14"/>
    <x v="10"/>
    <x v="2"/>
    <n v="82"/>
    <x v="73"/>
    <x v="5"/>
  </r>
  <r>
    <x v="2"/>
    <x v="0"/>
    <x v="19"/>
    <x v="30"/>
    <x v="12"/>
    <x v="0"/>
    <n v="75"/>
    <x v="86"/>
    <x v="5"/>
  </r>
  <r>
    <x v="2"/>
    <x v="0"/>
    <x v="19"/>
    <x v="62"/>
    <x v="9"/>
    <x v="2"/>
    <n v="84"/>
    <x v="3"/>
    <x v="5"/>
  </r>
  <r>
    <x v="2"/>
    <x v="0"/>
    <x v="19"/>
    <x v="204"/>
    <x v="13"/>
    <x v="1"/>
    <n v="94"/>
    <x v="35"/>
    <x v="5"/>
  </r>
  <r>
    <x v="2"/>
    <x v="0"/>
    <x v="19"/>
    <x v="64"/>
    <x v="13"/>
    <x v="1"/>
    <n v="113"/>
    <x v="69"/>
    <x v="5"/>
  </r>
  <r>
    <x v="2"/>
    <x v="0"/>
    <x v="19"/>
    <x v="332"/>
    <x v="11"/>
    <x v="0"/>
    <n v="71"/>
    <x v="33"/>
    <x v="5"/>
  </r>
  <r>
    <x v="2"/>
    <x v="0"/>
    <x v="19"/>
    <x v="11"/>
    <x v="5"/>
    <x v="4"/>
    <n v="102"/>
    <x v="16"/>
    <x v="5"/>
  </r>
  <r>
    <x v="2"/>
    <x v="0"/>
    <x v="19"/>
    <x v="155"/>
    <x v="9"/>
    <x v="4"/>
    <n v="79"/>
    <x v="16"/>
    <x v="5"/>
  </r>
  <r>
    <x v="2"/>
    <x v="0"/>
    <x v="19"/>
    <x v="235"/>
    <x v="0"/>
    <x v="4"/>
    <n v="112"/>
    <x v="16"/>
    <x v="5"/>
  </r>
  <r>
    <x v="2"/>
    <x v="0"/>
    <x v="19"/>
    <x v="133"/>
    <x v="11"/>
    <x v="4"/>
    <n v="76"/>
    <x v="16"/>
    <x v="5"/>
  </r>
  <r>
    <x v="2"/>
    <x v="0"/>
    <x v="20"/>
    <x v="279"/>
    <x v="2"/>
    <x v="3"/>
    <n v="119"/>
    <x v="9"/>
    <x v="3"/>
  </r>
  <r>
    <x v="2"/>
    <x v="0"/>
    <x v="20"/>
    <x v="227"/>
    <x v="2"/>
    <x v="1"/>
    <n v="76"/>
    <x v="120"/>
    <x v="3"/>
  </r>
  <r>
    <x v="2"/>
    <x v="0"/>
    <x v="20"/>
    <x v="216"/>
    <x v="4"/>
    <x v="2"/>
    <n v="82"/>
    <x v="55"/>
    <x v="3"/>
  </r>
  <r>
    <x v="2"/>
    <x v="0"/>
    <x v="20"/>
    <x v="225"/>
    <x v="15"/>
    <x v="1"/>
    <n v="112"/>
    <x v="67"/>
    <x v="3"/>
  </r>
  <r>
    <x v="2"/>
    <x v="0"/>
    <x v="20"/>
    <x v="115"/>
    <x v="15"/>
    <x v="1"/>
    <n v="93"/>
    <x v="19"/>
    <x v="3"/>
  </r>
  <r>
    <x v="2"/>
    <x v="0"/>
    <x v="20"/>
    <x v="93"/>
    <x v="1"/>
    <x v="0"/>
    <n v="87"/>
    <x v="67"/>
    <x v="3"/>
  </r>
  <r>
    <x v="2"/>
    <x v="0"/>
    <x v="20"/>
    <x v="182"/>
    <x v="5"/>
    <x v="2"/>
    <n v="96"/>
    <x v="62"/>
    <x v="3"/>
  </r>
  <r>
    <x v="2"/>
    <x v="0"/>
    <x v="20"/>
    <x v="18"/>
    <x v="17"/>
    <x v="2"/>
    <n v="75"/>
    <x v="51"/>
    <x v="3"/>
  </r>
  <r>
    <x v="2"/>
    <x v="0"/>
    <x v="20"/>
    <x v="67"/>
    <x v="17"/>
    <x v="1"/>
    <n v="94"/>
    <x v="1"/>
    <x v="3"/>
  </r>
  <r>
    <x v="2"/>
    <x v="0"/>
    <x v="20"/>
    <x v="165"/>
    <x v="8"/>
    <x v="1"/>
    <n v="97"/>
    <x v="49"/>
    <x v="3"/>
  </r>
  <r>
    <x v="2"/>
    <x v="0"/>
    <x v="20"/>
    <x v="371"/>
    <x v="8"/>
    <x v="2"/>
    <n v="57"/>
    <x v="0"/>
    <x v="3"/>
  </r>
  <r>
    <x v="2"/>
    <x v="0"/>
    <x v="20"/>
    <x v="361"/>
    <x v="10"/>
    <x v="2"/>
    <n v="94"/>
    <x v="49"/>
    <x v="3"/>
  </r>
  <r>
    <x v="2"/>
    <x v="0"/>
    <x v="20"/>
    <x v="35"/>
    <x v="10"/>
    <x v="0"/>
    <n v="81"/>
    <x v="1"/>
    <x v="3"/>
  </r>
  <r>
    <x v="2"/>
    <x v="0"/>
    <x v="20"/>
    <x v="132"/>
    <x v="12"/>
    <x v="1"/>
    <n v="80"/>
    <x v="3"/>
    <x v="3"/>
  </r>
  <r>
    <x v="2"/>
    <x v="0"/>
    <x v="20"/>
    <x v="138"/>
    <x v="16"/>
    <x v="0"/>
    <n v="68"/>
    <x v="86"/>
    <x v="3"/>
  </r>
  <r>
    <x v="2"/>
    <x v="0"/>
    <x v="20"/>
    <x v="359"/>
    <x v="13"/>
    <x v="0"/>
    <n v="93"/>
    <x v="7"/>
    <x v="3"/>
  </r>
  <r>
    <x v="2"/>
    <x v="0"/>
    <x v="20"/>
    <x v="277"/>
    <x v="0"/>
    <x v="1"/>
    <n v="86"/>
    <x v="62"/>
    <x v="3"/>
  </r>
  <r>
    <x v="2"/>
    <x v="0"/>
    <x v="20"/>
    <x v="372"/>
    <x v="0"/>
    <x v="0"/>
    <n v="77"/>
    <x v="72"/>
    <x v="3"/>
  </r>
  <r>
    <x v="2"/>
    <x v="0"/>
    <x v="20"/>
    <x v="89"/>
    <x v="5"/>
    <x v="4"/>
    <n v="69"/>
    <x v="47"/>
    <x v="3"/>
  </r>
  <r>
    <x v="2"/>
    <x v="0"/>
    <x v="20"/>
    <x v="320"/>
    <x v="17"/>
    <x v="4"/>
    <n v="74"/>
    <x v="4"/>
    <x v="3"/>
  </r>
  <r>
    <x v="2"/>
    <x v="0"/>
    <x v="20"/>
    <x v="273"/>
    <x v="10"/>
    <x v="4"/>
    <n v="75"/>
    <x v="16"/>
    <x v="3"/>
  </r>
  <r>
    <x v="2"/>
    <x v="0"/>
    <x v="20"/>
    <x v="229"/>
    <x v="16"/>
    <x v="4"/>
    <n v="76"/>
    <x v="98"/>
    <x v="3"/>
  </r>
  <r>
    <x v="2"/>
    <x v="0"/>
    <x v="21"/>
    <x v="292"/>
    <x v="4"/>
    <x v="3"/>
    <n v="95"/>
    <x v="25"/>
    <x v="7"/>
  </r>
  <r>
    <x v="2"/>
    <x v="0"/>
    <x v="21"/>
    <x v="72"/>
    <x v="15"/>
    <x v="1"/>
    <n v="104"/>
    <x v="57"/>
    <x v="7"/>
  </r>
  <r>
    <x v="2"/>
    <x v="0"/>
    <x v="21"/>
    <x v="194"/>
    <x v="1"/>
    <x v="1"/>
    <n v="109"/>
    <x v="2"/>
    <x v="7"/>
  </r>
  <r>
    <x v="2"/>
    <x v="0"/>
    <x v="21"/>
    <x v="247"/>
    <x v="1"/>
    <x v="1"/>
    <n v="27"/>
    <x v="7"/>
    <x v="7"/>
  </r>
  <r>
    <x v="2"/>
    <x v="0"/>
    <x v="21"/>
    <x v="240"/>
    <x v="14"/>
    <x v="0"/>
    <n v="101"/>
    <x v="24"/>
    <x v="7"/>
  </r>
  <r>
    <x v="2"/>
    <x v="0"/>
    <x v="21"/>
    <x v="199"/>
    <x v="14"/>
    <x v="1"/>
    <n v="112"/>
    <x v="19"/>
    <x v="7"/>
  </r>
  <r>
    <x v="2"/>
    <x v="0"/>
    <x v="21"/>
    <x v="302"/>
    <x v="17"/>
    <x v="2"/>
    <n v="105"/>
    <x v="65"/>
    <x v="7"/>
  </r>
  <r>
    <x v="2"/>
    <x v="0"/>
    <x v="21"/>
    <x v="36"/>
    <x v="8"/>
    <x v="2"/>
    <n v="71"/>
    <x v="0"/>
    <x v="7"/>
  </r>
  <r>
    <x v="2"/>
    <x v="0"/>
    <x v="21"/>
    <x v="120"/>
    <x v="6"/>
    <x v="0"/>
    <n v="118"/>
    <x v="59"/>
    <x v="7"/>
  </r>
  <r>
    <x v="2"/>
    <x v="0"/>
    <x v="21"/>
    <x v="350"/>
    <x v="6"/>
    <x v="1"/>
    <n v="78"/>
    <x v="100"/>
    <x v="7"/>
  </r>
  <r>
    <x v="2"/>
    <x v="0"/>
    <x v="21"/>
    <x v="357"/>
    <x v="6"/>
    <x v="2"/>
    <n v="87"/>
    <x v="88"/>
    <x v="7"/>
  </r>
  <r>
    <x v="2"/>
    <x v="0"/>
    <x v="21"/>
    <x v="257"/>
    <x v="10"/>
    <x v="0"/>
    <n v="81"/>
    <x v="14"/>
    <x v="7"/>
  </r>
  <r>
    <x v="2"/>
    <x v="0"/>
    <x v="21"/>
    <x v="90"/>
    <x v="16"/>
    <x v="1"/>
    <n v="100"/>
    <x v="3"/>
    <x v="7"/>
  </r>
  <r>
    <x v="2"/>
    <x v="0"/>
    <x v="21"/>
    <x v="82"/>
    <x v="9"/>
    <x v="1"/>
    <n v="121"/>
    <x v="152"/>
    <x v="7"/>
  </r>
  <r>
    <x v="2"/>
    <x v="0"/>
    <x v="21"/>
    <x v="238"/>
    <x v="13"/>
    <x v="2"/>
    <n v="85"/>
    <x v="9"/>
    <x v="7"/>
  </r>
  <r>
    <x v="2"/>
    <x v="0"/>
    <x v="21"/>
    <x v="250"/>
    <x v="0"/>
    <x v="0"/>
    <n v="95"/>
    <x v="8"/>
    <x v="7"/>
  </r>
  <r>
    <x v="2"/>
    <x v="0"/>
    <x v="21"/>
    <x v="0"/>
    <x v="0"/>
    <x v="0"/>
    <n v="79"/>
    <x v="6"/>
    <x v="7"/>
  </r>
  <r>
    <x v="2"/>
    <x v="0"/>
    <x v="21"/>
    <x v="214"/>
    <x v="11"/>
    <x v="2"/>
    <n v="92"/>
    <x v="39"/>
    <x v="7"/>
  </r>
  <r>
    <x v="2"/>
    <x v="0"/>
    <x v="21"/>
    <x v="312"/>
    <x v="8"/>
    <x v="4"/>
    <n v="89"/>
    <x v="16"/>
    <x v="7"/>
  </r>
  <r>
    <x v="2"/>
    <x v="0"/>
    <x v="21"/>
    <x v="17"/>
    <x v="13"/>
    <x v="4"/>
    <n v="114"/>
    <x v="16"/>
    <x v="7"/>
  </r>
  <r>
    <x v="2"/>
    <x v="0"/>
    <x v="21"/>
    <x v="373"/>
    <x v="13"/>
    <x v="4"/>
    <n v="64"/>
    <x v="16"/>
    <x v="7"/>
  </r>
  <r>
    <x v="2"/>
    <x v="0"/>
    <x v="21"/>
    <x v="149"/>
    <x v="7"/>
    <x v="4"/>
    <n v="75"/>
    <x v="23"/>
    <x v="7"/>
  </r>
  <r>
    <x v="2"/>
    <x v="0"/>
    <x v="22"/>
    <x v="245"/>
    <x v="4"/>
    <x v="0"/>
    <n v="89"/>
    <x v="69"/>
    <x v="1"/>
  </r>
  <r>
    <x v="2"/>
    <x v="0"/>
    <x v="22"/>
    <x v="73"/>
    <x v="15"/>
    <x v="2"/>
    <n v="103"/>
    <x v="24"/>
    <x v="1"/>
  </r>
  <r>
    <x v="2"/>
    <x v="0"/>
    <x v="22"/>
    <x v="1"/>
    <x v="1"/>
    <x v="1"/>
    <n v="127"/>
    <x v="27"/>
    <x v="1"/>
  </r>
  <r>
    <x v="2"/>
    <x v="0"/>
    <x v="22"/>
    <x v="126"/>
    <x v="1"/>
    <x v="2"/>
    <n v="98"/>
    <x v="69"/>
    <x v="1"/>
  </r>
  <r>
    <x v="2"/>
    <x v="0"/>
    <x v="22"/>
    <x v="87"/>
    <x v="14"/>
    <x v="0"/>
    <n v="96"/>
    <x v="35"/>
    <x v="1"/>
  </r>
  <r>
    <x v="2"/>
    <x v="0"/>
    <x v="22"/>
    <x v="200"/>
    <x v="5"/>
    <x v="2"/>
    <n v="82"/>
    <x v="102"/>
    <x v="1"/>
  </r>
  <r>
    <x v="2"/>
    <x v="0"/>
    <x v="22"/>
    <x v="288"/>
    <x v="17"/>
    <x v="0"/>
    <n v="81"/>
    <x v="39"/>
    <x v="1"/>
  </r>
  <r>
    <x v="2"/>
    <x v="0"/>
    <x v="22"/>
    <x v="123"/>
    <x v="10"/>
    <x v="1"/>
    <n v="77"/>
    <x v="19"/>
    <x v="1"/>
  </r>
  <r>
    <x v="2"/>
    <x v="0"/>
    <x v="22"/>
    <x v="203"/>
    <x v="12"/>
    <x v="2"/>
    <n v="78"/>
    <x v="54"/>
    <x v="1"/>
  </r>
  <r>
    <x v="2"/>
    <x v="0"/>
    <x v="22"/>
    <x v="259"/>
    <x v="12"/>
    <x v="1"/>
    <n v="120"/>
    <x v="26"/>
    <x v="1"/>
  </r>
  <r>
    <x v="2"/>
    <x v="0"/>
    <x v="22"/>
    <x v="156"/>
    <x v="12"/>
    <x v="1"/>
    <n v="97"/>
    <x v="30"/>
    <x v="1"/>
  </r>
  <r>
    <x v="2"/>
    <x v="0"/>
    <x v="22"/>
    <x v="280"/>
    <x v="16"/>
    <x v="1"/>
    <n v="96"/>
    <x v="42"/>
    <x v="1"/>
  </r>
  <r>
    <x v="2"/>
    <x v="0"/>
    <x v="22"/>
    <x v="41"/>
    <x v="16"/>
    <x v="1"/>
    <n v="91"/>
    <x v="47"/>
    <x v="1"/>
  </r>
  <r>
    <x v="2"/>
    <x v="0"/>
    <x v="22"/>
    <x v="92"/>
    <x v="3"/>
    <x v="2"/>
    <n v="87"/>
    <x v="5"/>
    <x v="1"/>
  </r>
  <r>
    <x v="2"/>
    <x v="0"/>
    <x v="22"/>
    <x v="81"/>
    <x v="7"/>
    <x v="1"/>
    <n v="96"/>
    <x v="35"/>
    <x v="1"/>
  </r>
  <r>
    <x v="2"/>
    <x v="0"/>
    <x v="22"/>
    <x v="128"/>
    <x v="7"/>
    <x v="0"/>
    <n v="83"/>
    <x v="55"/>
    <x v="1"/>
  </r>
  <r>
    <x v="2"/>
    <x v="0"/>
    <x v="22"/>
    <x v="172"/>
    <x v="0"/>
    <x v="3"/>
    <n v="113"/>
    <x v="57"/>
    <x v="1"/>
  </r>
  <r>
    <x v="2"/>
    <x v="0"/>
    <x v="22"/>
    <x v="136"/>
    <x v="11"/>
    <x v="0"/>
    <n v="84"/>
    <x v="64"/>
    <x v="1"/>
  </r>
  <r>
    <x v="2"/>
    <x v="0"/>
    <x v="22"/>
    <x v="358"/>
    <x v="14"/>
    <x v="4"/>
    <n v="78"/>
    <x v="67"/>
    <x v="1"/>
  </r>
  <r>
    <x v="2"/>
    <x v="0"/>
    <x v="22"/>
    <x v="314"/>
    <x v="5"/>
    <x v="4"/>
    <n v="85"/>
    <x v="21"/>
    <x v="1"/>
  </r>
  <r>
    <x v="2"/>
    <x v="0"/>
    <x v="22"/>
    <x v="374"/>
    <x v="3"/>
    <x v="4"/>
    <n v="68"/>
    <x v="91"/>
    <x v="1"/>
  </r>
  <r>
    <x v="2"/>
    <x v="0"/>
    <x v="22"/>
    <x v="187"/>
    <x v="7"/>
    <x v="4"/>
    <n v="51"/>
    <x v="116"/>
    <x v="1"/>
  </r>
  <r>
    <x v="2"/>
    <x v="0"/>
    <x v="23"/>
    <x v="300"/>
    <x v="2"/>
    <x v="1"/>
    <n v="101"/>
    <x v="24"/>
    <x v="2"/>
  </r>
  <r>
    <x v="2"/>
    <x v="0"/>
    <x v="23"/>
    <x v="349"/>
    <x v="4"/>
    <x v="2"/>
    <n v="76"/>
    <x v="52"/>
    <x v="2"/>
  </r>
  <r>
    <x v="2"/>
    <x v="0"/>
    <x v="23"/>
    <x v="5"/>
    <x v="4"/>
    <x v="1"/>
    <n v="94"/>
    <x v="85"/>
    <x v="2"/>
  </r>
  <r>
    <x v="2"/>
    <x v="0"/>
    <x v="23"/>
    <x v="114"/>
    <x v="15"/>
    <x v="3"/>
    <n v="104"/>
    <x v="54"/>
    <x v="2"/>
  </r>
  <r>
    <x v="2"/>
    <x v="0"/>
    <x v="23"/>
    <x v="251"/>
    <x v="1"/>
    <x v="0"/>
    <n v="79"/>
    <x v="2"/>
    <x v="2"/>
  </r>
  <r>
    <x v="2"/>
    <x v="0"/>
    <x v="23"/>
    <x v="20"/>
    <x v="14"/>
    <x v="1"/>
    <n v="113"/>
    <x v="47"/>
    <x v="2"/>
  </r>
  <r>
    <x v="2"/>
    <x v="0"/>
    <x v="23"/>
    <x v="298"/>
    <x v="14"/>
    <x v="2"/>
    <n v="87"/>
    <x v="4"/>
    <x v="2"/>
  </r>
  <r>
    <x v="2"/>
    <x v="0"/>
    <x v="23"/>
    <x v="232"/>
    <x v="5"/>
    <x v="2"/>
    <n v="89"/>
    <x v="42"/>
    <x v="2"/>
  </r>
  <r>
    <x v="2"/>
    <x v="0"/>
    <x v="23"/>
    <x v="7"/>
    <x v="8"/>
    <x v="1"/>
    <n v="99"/>
    <x v="35"/>
    <x v="2"/>
  </r>
  <r>
    <x v="2"/>
    <x v="0"/>
    <x v="23"/>
    <x v="137"/>
    <x v="6"/>
    <x v="0"/>
    <n v="82"/>
    <x v="30"/>
    <x v="2"/>
  </r>
  <r>
    <x v="2"/>
    <x v="0"/>
    <x v="23"/>
    <x v="201"/>
    <x v="10"/>
    <x v="2"/>
    <n v="86"/>
    <x v="53"/>
    <x v="2"/>
  </r>
  <r>
    <x v="2"/>
    <x v="0"/>
    <x v="23"/>
    <x v="375"/>
    <x v="10"/>
    <x v="0"/>
    <n v="74"/>
    <x v="85"/>
    <x v="2"/>
  </r>
  <r>
    <x v="2"/>
    <x v="0"/>
    <x v="23"/>
    <x v="27"/>
    <x v="10"/>
    <x v="0"/>
    <n v="91"/>
    <x v="4"/>
    <x v="2"/>
  </r>
  <r>
    <x v="2"/>
    <x v="0"/>
    <x v="23"/>
    <x v="99"/>
    <x v="12"/>
    <x v="2"/>
    <n v="106"/>
    <x v="57"/>
    <x v="2"/>
  </r>
  <r>
    <x v="2"/>
    <x v="0"/>
    <x v="23"/>
    <x v="13"/>
    <x v="9"/>
    <x v="0"/>
    <n v="97"/>
    <x v="51"/>
    <x v="2"/>
  </r>
  <r>
    <x v="2"/>
    <x v="0"/>
    <x v="23"/>
    <x v="206"/>
    <x v="13"/>
    <x v="1"/>
    <n v="104"/>
    <x v="52"/>
    <x v="2"/>
  </r>
  <r>
    <x v="2"/>
    <x v="0"/>
    <x v="23"/>
    <x v="33"/>
    <x v="11"/>
    <x v="1"/>
    <n v="110"/>
    <x v="56"/>
    <x v="2"/>
  </r>
  <r>
    <x v="2"/>
    <x v="0"/>
    <x v="23"/>
    <x v="24"/>
    <x v="11"/>
    <x v="1"/>
    <n v="97"/>
    <x v="33"/>
    <x v="2"/>
  </r>
  <r>
    <x v="2"/>
    <x v="0"/>
    <x v="23"/>
    <x v="39"/>
    <x v="2"/>
    <x v="4"/>
    <n v="82"/>
    <x v="8"/>
    <x v="2"/>
  </r>
  <r>
    <x v="2"/>
    <x v="0"/>
    <x v="23"/>
    <x v="368"/>
    <x v="4"/>
    <x v="4"/>
    <n v="67"/>
    <x v="74"/>
    <x v="2"/>
  </r>
  <r>
    <x v="2"/>
    <x v="0"/>
    <x v="23"/>
    <x v="334"/>
    <x v="15"/>
    <x v="4"/>
    <n v="90"/>
    <x v="55"/>
    <x v="2"/>
  </r>
  <r>
    <x v="2"/>
    <x v="0"/>
    <x v="23"/>
    <x v="376"/>
    <x v="8"/>
    <x v="4"/>
    <n v="84"/>
    <x v="100"/>
    <x v="2"/>
  </r>
  <r>
    <x v="2"/>
    <x v="1"/>
    <x v="16"/>
    <x v="269"/>
    <x v="2"/>
    <x v="0"/>
    <n v="78"/>
    <x v="52"/>
    <x v="0"/>
  </r>
  <r>
    <x v="2"/>
    <x v="1"/>
    <x v="16"/>
    <x v="118"/>
    <x v="4"/>
    <x v="2"/>
    <n v="110"/>
    <x v="22"/>
    <x v="0"/>
  </r>
  <r>
    <x v="2"/>
    <x v="1"/>
    <x v="16"/>
    <x v="255"/>
    <x v="4"/>
    <x v="1"/>
    <n v="99"/>
    <x v="99"/>
    <x v="0"/>
  </r>
  <r>
    <x v="2"/>
    <x v="1"/>
    <x v="16"/>
    <x v="34"/>
    <x v="15"/>
    <x v="2"/>
    <n v="91"/>
    <x v="38"/>
    <x v="0"/>
  </r>
  <r>
    <x v="2"/>
    <x v="1"/>
    <x v="16"/>
    <x v="207"/>
    <x v="15"/>
    <x v="0"/>
    <n v="74"/>
    <x v="102"/>
    <x v="0"/>
  </r>
  <r>
    <x v="2"/>
    <x v="1"/>
    <x v="16"/>
    <x v="306"/>
    <x v="1"/>
    <x v="0"/>
    <n v="99"/>
    <x v="96"/>
    <x v="0"/>
  </r>
  <r>
    <x v="2"/>
    <x v="1"/>
    <x v="16"/>
    <x v="267"/>
    <x v="5"/>
    <x v="1"/>
    <n v="89"/>
    <x v="42"/>
    <x v="0"/>
  </r>
  <r>
    <x v="2"/>
    <x v="1"/>
    <x v="16"/>
    <x v="122"/>
    <x v="8"/>
    <x v="1"/>
    <n v="88"/>
    <x v="64"/>
    <x v="0"/>
  </r>
  <r>
    <x v="2"/>
    <x v="1"/>
    <x v="16"/>
    <x v="215"/>
    <x v="9"/>
    <x v="0"/>
    <n v="69"/>
    <x v="14"/>
    <x v="0"/>
  </r>
  <r>
    <x v="2"/>
    <x v="1"/>
    <x v="16"/>
    <x v="213"/>
    <x v="9"/>
    <x v="1"/>
    <n v="104"/>
    <x v="107"/>
    <x v="0"/>
  </r>
  <r>
    <x v="2"/>
    <x v="1"/>
    <x v="16"/>
    <x v="125"/>
    <x v="13"/>
    <x v="2"/>
    <n v="108"/>
    <x v="24"/>
    <x v="0"/>
  </r>
  <r>
    <x v="2"/>
    <x v="1"/>
    <x v="16"/>
    <x v="208"/>
    <x v="3"/>
    <x v="1"/>
    <n v="90"/>
    <x v="146"/>
    <x v="0"/>
  </r>
  <r>
    <x v="2"/>
    <x v="1"/>
    <x v="16"/>
    <x v="326"/>
    <x v="3"/>
    <x v="2"/>
    <n v="88"/>
    <x v="7"/>
    <x v="0"/>
  </r>
  <r>
    <x v="2"/>
    <x v="1"/>
    <x v="16"/>
    <x v="299"/>
    <x v="3"/>
    <x v="0"/>
    <n v="78"/>
    <x v="91"/>
    <x v="0"/>
  </r>
  <r>
    <x v="2"/>
    <x v="1"/>
    <x v="16"/>
    <x v="177"/>
    <x v="7"/>
    <x v="3"/>
    <n v="80"/>
    <x v="64"/>
    <x v="0"/>
  </r>
  <r>
    <x v="2"/>
    <x v="1"/>
    <x v="16"/>
    <x v="316"/>
    <x v="7"/>
    <x v="1"/>
    <n v="85"/>
    <x v="33"/>
    <x v="0"/>
  </r>
  <r>
    <x v="2"/>
    <x v="1"/>
    <x v="16"/>
    <x v="161"/>
    <x v="0"/>
    <x v="1"/>
    <n v="26"/>
    <x v="110"/>
    <x v="0"/>
  </r>
  <r>
    <x v="2"/>
    <x v="1"/>
    <x v="16"/>
    <x v="150"/>
    <x v="0"/>
    <x v="2"/>
    <n v="80"/>
    <x v="54"/>
    <x v="0"/>
  </r>
  <r>
    <x v="2"/>
    <x v="1"/>
    <x v="16"/>
    <x v="113"/>
    <x v="15"/>
    <x v="4"/>
    <n v="95"/>
    <x v="16"/>
    <x v="0"/>
  </r>
  <r>
    <x v="2"/>
    <x v="1"/>
    <x v="16"/>
    <x v="6"/>
    <x v="5"/>
    <x v="4"/>
    <n v="61"/>
    <x v="16"/>
    <x v="0"/>
  </r>
  <r>
    <x v="2"/>
    <x v="1"/>
    <x v="16"/>
    <x v="121"/>
    <x v="6"/>
    <x v="4"/>
    <n v="100"/>
    <x v="16"/>
    <x v="0"/>
  </r>
  <r>
    <x v="2"/>
    <x v="1"/>
    <x v="16"/>
    <x v="5"/>
    <x v="13"/>
    <x v="4"/>
    <n v="64"/>
    <x v="100"/>
    <x v="0"/>
  </r>
  <r>
    <x v="2"/>
    <x v="1"/>
    <x v="19"/>
    <x v="164"/>
    <x v="2"/>
    <x v="2"/>
    <n v="74"/>
    <x v="171"/>
    <x v="5"/>
  </r>
  <r>
    <x v="2"/>
    <x v="1"/>
    <x v="19"/>
    <x v="252"/>
    <x v="1"/>
    <x v="1"/>
    <n v="109"/>
    <x v="63"/>
    <x v="5"/>
  </r>
  <r>
    <x v="2"/>
    <x v="1"/>
    <x v="19"/>
    <x v="119"/>
    <x v="14"/>
    <x v="0"/>
    <n v="119"/>
    <x v="149"/>
    <x v="5"/>
  </r>
  <r>
    <x v="2"/>
    <x v="1"/>
    <x v="19"/>
    <x v="58"/>
    <x v="17"/>
    <x v="2"/>
    <n v="96"/>
    <x v="95"/>
    <x v="5"/>
  </r>
  <r>
    <x v="2"/>
    <x v="1"/>
    <x v="19"/>
    <x v="77"/>
    <x v="17"/>
    <x v="1"/>
    <n v="99"/>
    <x v="96"/>
    <x v="5"/>
  </r>
  <r>
    <x v="2"/>
    <x v="1"/>
    <x v="19"/>
    <x v="223"/>
    <x v="17"/>
    <x v="2"/>
    <n v="95"/>
    <x v="17"/>
    <x v="5"/>
  </r>
  <r>
    <x v="2"/>
    <x v="1"/>
    <x v="19"/>
    <x v="166"/>
    <x v="8"/>
    <x v="2"/>
    <n v="85"/>
    <x v="35"/>
    <x v="5"/>
  </r>
  <r>
    <x v="2"/>
    <x v="1"/>
    <x v="19"/>
    <x v="140"/>
    <x v="8"/>
    <x v="1"/>
    <n v="75"/>
    <x v="44"/>
    <x v="5"/>
  </r>
  <r>
    <x v="2"/>
    <x v="1"/>
    <x v="19"/>
    <x v="248"/>
    <x v="6"/>
    <x v="0"/>
    <n v="88"/>
    <x v="10"/>
    <x v="5"/>
  </r>
  <r>
    <x v="2"/>
    <x v="1"/>
    <x v="19"/>
    <x v="124"/>
    <x v="10"/>
    <x v="1"/>
    <n v="77"/>
    <x v="74"/>
    <x v="5"/>
  </r>
  <r>
    <x v="2"/>
    <x v="1"/>
    <x v="19"/>
    <x v="162"/>
    <x v="10"/>
    <x v="0"/>
    <n v="58"/>
    <x v="39"/>
    <x v="5"/>
  </r>
  <r>
    <x v="2"/>
    <x v="1"/>
    <x v="19"/>
    <x v="105"/>
    <x v="10"/>
    <x v="3"/>
    <n v="93"/>
    <x v="21"/>
    <x v="5"/>
  </r>
  <r>
    <x v="2"/>
    <x v="1"/>
    <x v="19"/>
    <x v="377"/>
    <x v="9"/>
    <x v="0"/>
    <n v="69"/>
    <x v="79"/>
    <x v="5"/>
  </r>
  <r>
    <x v="2"/>
    <x v="1"/>
    <x v="19"/>
    <x v="303"/>
    <x v="9"/>
    <x v="1"/>
    <n v="88"/>
    <x v="69"/>
    <x v="5"/>
  </r>
  <r>
    <x v="2"/>
    <x v="1"/>
    <x v="19"/>
    <x v="62"/>
    <x v="9"/>
    <x v="2"/>
    <n v="82"/>
    <x v="21"/>
    <x v="5"/>
  </r>
  <r>
    <x v="2"/>
    <x v="1"/>
    <x v="19"/>
    <x v="204"/>
    <x v="13"/>
    <x v="1"/>
    <n v="97"/>
    <x v="62"/>
    <x v="5"/>
  </r>
  <r>
    <x v="2"/>
    <x v="1"/>
    <x v="19"/>
    <x v="64"/>
    <x v="13"/>
    <x v="1"/>
    <n v="109"/>
    <x v="17"/>
    <x v="5"/>
  </r>
  <r>
    <x v="2"/>
    <x v="1"/>
    <x v="19"/>
    <x v="332"/>
    <x v="11"/>
    <x v="0"/>
    <n v="78"/>
    <x v="37"/>
    <x v="5"/>
  </r>
  <r>
    <x v="2"/>
    <x v="1"/>
    <x v="19"/>
    <x v="11"/>
    <x v="5"/>
    <x v="4"/>
    <n v="96"/>
    <x v="16"/>
    <x v="5"/>
  </r>
  <r>
    <x v="2"/>
    <x v="1"/>
    <x v="19"/>
    <x v="155"/>
    <x v="9"/>
    <x v="4"/>
    <n v="80"/>
    <x v="67"/>
    <x v="5"/>
  </r>
  <r>
    <x v="2"/>
    <x v="1"/>
    <x v="19"/>
    <x v="235"/>
    <x v="0"/>
    <x v="4"/>
    <n v="110"/>
    <x v="16"/>
    <x v="5"/>
  </r>
  <r>
    <x v="2"/>
    <x v="1"/>
    <x v="19"/>
    <x v="133"/>
    <x v="11"/>
    <x v="4"/>
    <n v="70"/>
    <x v="28"/>
    <x v="5"/>
  </r>
  <r>
    <x v="2"/>
    <x v="1"/>
    <x v="17"/>
    <x v="226"/>
    <x v="2"/>
    <x v="0"/>
    <n v="79"/>
    <x v="50"/>
    <x v="6"/>
  </r>
  <r>
    <x v="2"/>
    <x v="1"/>
    <x v="17"/>
    <x v="83"/>
    <x v="4"/>
    <x v="2"/>
    <n v="101"/>
    <x v="4"/>
    <x v="6"/>
  </r>
  <r>
    <x v="2"/>
    <x v="1"/>
    <x v="17"/>
    <x v="197"/>
    <x v="4"/>
    <x v="0"/>
    <n v="88"/>
    <x v="17"/>
    <x v="6"/>
  </r>
  <r>
    <x v="2"/>
    <x v="1"/>
    <x v="17"/>
    <x v="220"/>
    <x v="15"/>
    <x v="2"/>
    <n v="82"/>
    <x v="64"/>
    <x v="6"/>
  </r>
  <r>
    <x v="2"/>
    <x v="1"/>
    <x v="17"/>
    <x v="190"/>
    <x v="1"/>
    <x v="0"/>
    <n v="78"/>
    <x v="1"/>
    <x v="6"/>
  </r>
  <r>
    <x v="2"/>
    <x v="1"/>
    <x v="17"/>
    <x v="339"/>
    <x v="14"/>
    <x v="0"/>
    <n v="106"/>
    <x v="32"/>
    <x v="6"/>
  </r>
  <r>
    <x v="2"/>
    <x v="1"/>
    <x v="17"/>
    <x v="112"/>
    <x v="14"/>
    <x v="0"/>
    <n v="84"/>
    <x v="62"/>
    <x v="6"/>
  </r>
  <r>
    <x v="2"/>
    <x v="1"/>
    <x v="17"/>
    <x v="163"/>
    <x v="14"/>
    <x v="1"/>
    <n v="81"/>
    <x v="74"/>
    <x v="6"/>
  </r>
  <r>
    <x v="2"/>
    <x v="1"/>
    <x v="17"/>
    <x v="378"/>
    <x v="17"/>
    <x v="1"/>
    <n v="89"/>
    <x v="3"/>
    <x v="6"/>
  </r>
  <r>
    <x v="2"/>
    <x v="1"/>
    <x v="17"/>
    <x v="281"/>
    <x v="17"/>
    <x v="1"/>
    <n v="125"/>
    <x v="123"/>
    <x v="6"/>
  </r>
  <r>
    <x v="2"/>
    <x v="1"/>
    <x v="17"/>
    <x v="354"/>
    <x v="6"/>
    <x v="2"/>
    <n v="81"/>
    <x v="54"/>
    <x v="6"/>
  </r>
  <r>
    <x v="2"/>
    <x v="1"/>
    <x v="17"/>
    <x v="236"/>
    <x v="10"/>
    <x v="1"/>
    <n v="92"/>
    <x v="77"/>
    <x v="6"/>
  </r>
  <r>
    <x v="2"/>
    <x v="1"/>
    <x v="17"/>
    <x v="195"/>
    <x v="16"/>
    <x v="3"/>
    <n v="97"/>
    <x v="77"/>
    <x v="6"/>
  </r>
  <r>
    <x v="2"/>
    <x v="1"/>
    <x v="17"/>
    <x v="218"/>
    <x v="13"/>
    <x v="1"/>
    <n v="89"/>
    <x v="47"/>
    <x v="6"/>
  </r>
  <r>
    <x v="2"/>
    <x v="1"/>
    <x v="17"/>
    <x v="254"/>
    <x v="3"/>
    <x v="1"/>
    <n v="129"/>
    <x v="48"/>
    <x v="6"/>
  </r>
  <r>
    <x v="2"/>
    <x v="1"/>
    <x v="17"/>
    <x v="196"/>
    <x v="3"/>
    <x v="1"/>
    <n v="89"/>
    <x v="50"/>
    <x v="6"/>
  </r>
  <r>
    <x v="2"/>
    <x v="1"/>
    <x v="17"/>
    <x v="134"/>
    <x v="3"/>
    <x v="2"/>
    <n v="103"/>
    <x v="6"/>
    <x v="6"/>
  </r>
  <r>
    <x v="2"/>
    <x v="1"/>
    <x v="17"/>
    <x v="308"/>
    <x v="0"/>
    <x v="2"/>
    <n v="82"/>
    <x v="17"/>
    <x v="6"/>
  </r>
  <r>
    <x v="2"/>
    <x v="1"/>
    <x v="17"/>
    <x v="111"/>
    <x v="1"/>
    <x v="4"/>
    <n v="95"/>
    <x v="16"/>
    <x v="6"/>
  </r>
  <r>
    <x v="2"/>
    <x v="1"/>
    <x v="17"/>
    <x v="233"/>
    <x v="5"/>
    <x v="4"/>
    <n v="103"/>
    <x v="16"/>
    <x v="6"/>
  </r>
  <r>
    <x v="2"/>
    <x v="1"/>
    <x v="17"/>
    <x v="311"/>
    <x v="8"/>
    <x v="4"/>
    <n v="79"/>
    <x v="58"/>
    <x v="6"/>
  </r>
  <r>
    <x v="2"/>
    <x v="1"/>
    <x v="17"/>
    <x v="293"/>
    <x v="9"/>
    <x v="4"/>
    <n v="99"/>
    <x v="16"/>
    <x v="6"/>
  </r>
  <r>
    <x v="2"/>
    <x v="1"/>
    <x v="21"/>
    <x v="292"/>
    <x v="4"/>
    <x v="3"/>
    <n v="87"/>
    <x v="28"/>
    <x v="7"/>
  </r>
  <r>
    <x v="2"/>
    <x v="1"/>
    <x v="21"/>
    <x v="72"/>
    <x v="15"/>
    <x v="1"/>
    <n v="109"/>
    <x v="118"/>
    <x v="7"/>
  </r>
  <r>
    <x v="2"/>
    <x v="1"/>
    <x v="21"/>
    <x v="194"/>
    <x v="1"/>
    <x v="1"/>
    <n v="107"/>
    <x v="4"/>
    <x v="7"/>
  </r>
  <r>
    <x v="2"/>
    <x v="1"/>
    <x v="21"/>
    <x v="247"/>
    <x v="1"/>
    <x v="1"/>
    <n v="52"/>
    <x v="81"/>
    <x v="7"/>
  </r>
  <r>
    <x v="2"/>
    <x v="1"/>
    <x v="21"/>
    <x v="240"/>
    <x v="14"/>
    <x v="0"/>
    <n v="103"/>
    <x v="53"/>
    <x v="7"/>
  </r>
  <r>
    <x v="2"/>
    <x v="1"/>
    <x v="21"/>
    <x v="199"/>
    <x v="14"/>
    <x v="1"/>
    <n v="112"/>
    <x v="31"/>
    <x v="7"/>
  </r>
  <r>
    <x v="2"/>
    <x v="1"/>
    <x v="21"/>
    <x v="302"/>
    <x v="17"/>
    <x v="2"/>
    <n v="105"/>
    <x v="64"/>
    <x v="7"/>
  </r>
  <r>
    <x v="2"/>
    <x v="1"/>
    <x v="21"/>
    <x v="36"/>
    <x v="8"/>
    <x v="2"/>
    <n v="71"/>
    <x v="11"/>
    <x v="7"/>
  </r>
  <r>
    <x v="2"/>
    <x v="1"/>
    <x v="21"/>
    <x v="120"/>
    <x v="6"/>
    <x v="0"/>
    <n v="106"/>
    <x v="108"/>
    <x v="7"/>
  </r>
  <r>
    <x v="2"/>
    <x v="1"/>
    <x v="21"/>
    <x v="263"/>
    <x v="6"/>
    <x v="1"/>
    <n v="81"/>
    <x v="10"/>
    <x v="7"/>
  </r>
  <r>
    <x v="2"/>
    <x v="1"/>
    <x v="21"/>
    <x v="357"/>
    <x v="6"/>
    <x v="2"/>
    <n v="86"/>
    <x v="102"/>
    <x v="7"/>
  </r>
  <r>
    <x v="2"/>
    <x v="1"/>
    <x v="21"/>
    <x v="257"/>
    <x v="10"/>
    <x v="0"/>
    <n v="69"/>
    <x v="97"/>
    <x v="7"/>
  </r>
  <r>
    <x v="2"/>
    <x v="1"/>
    <x v="21"/>
    <x v="90"/>
    <x v="16"/>
    <x v="1"/>
    <n v="114"/>
    <x v="147"/>
    <x v="7"/>
  </r>
  <r>
    <x v="2"/>
    <x v="1"/>
    <x v="21"/>
    <x v="82"/>
    <x v="9"/>
    <x v="1"/>
    <n v="123"/>
    <x v="22"/>
    <x v="7"/>
  </r>
  <r>
    <x v="2"/>
    <x v="1"/>
    <x v="21"/>
    <x v="238"/>
    <x v="13"/>
    <x v="2"/>
    <n v="93"/>
    <x v="5"/>
    <x v="7"/>
  </r>
  <r>
    <x v="2"/>
    <x v="1"/>
    <x v="21"/>
    <x v="250"/>
    <x v="0"/>
    <x v="0"/>
    <n v="97"/>
    <x v="72"/>
    <x v="7"/>
  </r>
  <r>
    <x v="2"/>
    <x v="1"/>
    <x v="21"/>
    <x v="0"/>
    <x v="0"/>
    <x v="0"/>
    <n v="76"/>
    <x v="102"/>
    <x v="7"/>
  </r>
  <r>
    <x v="2"/>
    <x v="1"/>
    <x v="21"/>
    <x v="214"/>
    <x v="11"/>
    <x v="2"/>
    <n v="89"/>
    <x v="6"/>
    <x v="7"/>
  </r>
  <r>
    <x v="2"/>
    <x v="1"/>
    <x v="21"/>
    <x v="86"/>
    <x v="17"/>
    <x v="4"/>
    <n v="86"/>
    <x v="9"/>
    <x v="7"/>
  </r>
  <r>
    <x v="2"/>
    <x v="1"/>
    <x v="21"/>
    <x v="309"/>
    <x v="8"/>
    <x v="4"/>
    <n v="95"/>
    <x v="2"/>
    <x v="7"/>
  </r>
  <r>
    <x v="2"/>
    <x v="1"/>
    <x v="21"/>
    <x v="312"/>
    <x v="8"/>
    <x v="4"/>
    <n v="88"/>
    <x v="11"/>
    <x v="7"/>
  </r>
  <r>
    <x v="2"/>
    <x v="1"/>
    <x v="21"/>
    <x v="17"/>
    <x v="13"/>
    <x v="4"/>
    <n v="110"/>
    <x v="16"/>
    <x v="7"/>
  </r>
  <r>
    <x v="2"/>
    <x v="1"/>
    <x v="23"/>
    <x v="300"/>
    <x v="2"/>
    <x v="1"/>
    <n v="106"/>
    <x v="22"/>
    <x v="2"/>
  </r>
  <r>
    <x v="2"/>
    <x v="1"/>
    <x v="23"/>
    <x v="5"/>
    <x v="4"/>
    <x v="1"/>
    <n v="102"/>
    <x v="75"/>
    <x v="2"/>
  </r>
  <r>
    <x v="2"/>
    <x v="1"/>
    <x v="23"/>
    <x v="114"/>
    <x v="15"/>
    <x v="3"/>
    <n v="105"/>
    <x v="111"/>
    <x v="2"/>
  </r>
  <r>
    <x v="2"/>
    <x v="1"/>
    <x v="23"/>
    <x v="251"/>
    <x v="1"/>
    <x v="0"/>
    <n v="87"/>
    <x v="20"/>
    <x v="2"/>
  </r>
  <r>
    <x v="2"/>
    <x v="1"/>
    <x v="23"/>
    <x v="298"/>
    <x v="14"/>
    <x v="2"/>
    <n v="93"/>
    <x v="20"/>
    <x v="2"/>
  </r>
  <r>
    <x v="2"/>
    <x v="1"/>
    <x v="23"/>
    <x v="20"/>
    <x v="14"/>
    <x v="1"/>
    <n v="112"/>
    <x v="8"/>
    <x v="2"/>
  </r>
  <r>
    <x v="2"/>
    <x v="1"/>
    <x v="23"/>
    <x v="232"/>
    <x v="5"/>
    <x v="2"/>
    <n v="83"/>
    <x v="61"/>
    <x v="2"/>
  </r>
  <r>
    <x v="2"/>
    <x v="1"/>
    <x v="23"/>
    <x v="7"/>
    <x v="8"/>
    <x v="1"/>
    <n v="105"/>
    <x v="48"/>
    <x v="2"/>
  </r>
  <r>
    <x v="2"/>
    <x v="1"/>
    <x v="23"/>
    <x v="137"/>
    <x v="6"/>
    <x v="0"/>
    <n v="100"/>
    <x v="168"/>
    <x v="2"/>
  </r>
  <r>
    <x v="2"/>
    <x v="1"/>
    <x v="23"/>
    <x v="94"/>
    <x v="6"/>
    <x v="2"/>
    <n v="66"/>
    <x v="21"/>
    <x v="2"/>
  </r>
  <r>
    <x v="2"/>
    <x v="1"/>
    <x v="23"/>
    <x v="375"/>
    <x v="10"/>
    <x v="0"/>
    <n v="69"/>
    <x v="116"/>
    <x v="2"/>
  </r>
  <r>
    <x v="2"/>
    <x v="1"/>
    <x v="23"/>
    <x v="27"/>
    <x v="10"/>
    <x v="0"/>
    <n v="80"/>
    <x v="87"/>
    <x v="2"/>
  </r>
  <r>
    <x v="2"/>
    <x v="1"/>
    <x v="23"/>
    <x v="99"/>
    <x v="12"/>
    <x v="2"/>
    <n v="102"/>
    <x v="24"/>
    <x v="2"/>
  </r>
  <r>
    <x v="2"/>
    <x v="1"/>
    <x v="23"/>
    <x v="21"/>
    <x v="16"/>
    <x v="2"/>
    <n v="62"/>
    <x v="86"/>
    <x v="2"/>
  </r>
  <r>
    <x v="2"/>
    <x v="1"/>
    <x v="23"/>
    <x v="13"/>
    <x v="9"/>
    <x v="0"/>
    <n v="84"/>
    <x v="109"/>
    <x v="2"/>
  </r>
  <r>
    <x v="2"/>
    <x v="1"/>
    <x v="23"/>
    <x v="206"/>
    <x v="13"/>
    <x v="1"/>
    <n v="97"/>
    <x v="6"/>
    <x v="2"/>
  </r>
  <r>
    <x v="2"/>
    <x v="1"/>
    <x v="23"/>
    <x v="33"/>
    <x v="11"/>
    <x v="1"/>
    <n v="111"/>
    <x v="47"/>
    <x v="2"/>
  </r>
  <r>
    <x v="2"/>
    <x v="1"/>
    <x v="23"/>
    <x v="24"/>
    <x v="11"/>
    <x v="1"/>
    <n v="92"/>
    <x v="94"/>
    <x v="2"/>
  </r>
  <r>
    <x v="2"/>
    <x v="1"/>
    <x v="23"/>
    <x v="39"/>
    <x v="2"/>
    <x v="4"/>
    <n v="84"/>
    <x v="1"/>
    <x v="2"/>
  </r>
  <r>
    <x v="2"/>
    <x v="1"/>
    <x v="23"/>
    <x v="186"/>
    <x v="4"/>
    <x v="4"/>
    <n v="83"/>
    <x v="74"/>
    <x v="2"/>
  </r>
  <r>
    <x v="2"/>
    <x v="1"/>
    <x v="23"/>
    <x v="334"/>
    <x v="15"/>
    <x v="4"/>
    <n v="94"/>
    <x v="99"/>
    <x v="2"/>
  </r>
  <r>
    <x v="2"/>
    <x v="1"/>
    <x v="23"/>
    <x v="201"/>
    <x v="10"/>
    <x v="4"/>
    <n v="84"/>
    <x v="16"/>
    <x v="2"/>
  </r>
  <r>
    <x v="2"/>
    <x v="1"/>
    <x v="18"/>
    <x v="55"/>
    <x v="2"/>
    <x v="2"/>
    <n v="99"/>
    <x v="7"/>
    <x v="4"/>
  </r>
  <r>
    <x v="2"/>
    <x v="1"/>
    <x v="18"/>
    <x v="76"/>
    <x v="2"/>
    <x v="1"/>
    <n v="98"/>
    <x v="119"/>
    <x v="4"/>
  </r>
  <r>
    <x v="2"/>
    <x v="1"/>
    <x v="18"/>
    <x v="369"/>
    <x v="15"/>
    <x v="0"/>
    <n v="54"/>
    <x v="43"/>
    <x v="4"/>
  </r>
  <r>
    <x v="2"/>
    <x v="1"/>
    <x v="18"/>
    <x v="278"/>
    <x v="15"/>
    <x v="1"/>
    <n v="94"/>
    <x v="77"/>
    <x v="4"/>
  </r>
  <r>
    <x v="2"/>
    <x v="1"/>
    <x v="18"/>
    <x v="145"/>
    <x v="5"/>
    <x v="1"/>
    <n v="94"/>
    <x v="100"/>
    <x v="4"/>
  </r>
  <r>
    <x v="2"/>
    <x v="1"/>
    <x v="18"/>
    <x v="317"/>
    <x v="5"/>
    <x v="1"/>
    <n v="88"/>
    <x v="21"/>
    <x v="4"/>
  </r>
  <r>
    <x v="2"/>
    <x v="1"/>
    <x v="18"/>
    <x v="228"/>
    <x v="17"/>
    <x v="3"/>
    <n v="117"/>
    <x v="31"/>
    <x v="4"/>
  </r>
  <r>
    <x v="2"/>
    <x v="1"/>
    <x v="18"/>
    <x v="141"/>
    <x v="8"/>
    <x v="0"/>
    <n v="94"/>
    <x v="21"/>
    <x v="4"/>
  </r>
  <r>
    <x v="2"/>
    <x v="1"/>
    <x v="18"/>
    <x v="241"/>
    <x v="6"/>
    <x v="0"/>
    <n v="109"/>
    <x v="38"/>
    <x v="4"/>
  </r>
  <r>
    <x v="2"/>
    <x v="1"/>
    <x v="18"/>
    <x v="221"/>
    <x v="6"/>
    <x v="1"/>
    <n v="105"/>
    <x v="48"/>
    <x v="4"/>
  </r>
  <r>
    <x v="2"/>
    <x v="1"/>
    <x v="18"/>
    <x v="168"/>
    <x v="12"/>
    <x v="1"/>
    <n v="111"/>
    <x v="62"/>
    <x v="4"/>
  </r>
  <r>
    <x v="2"/>
    <x v="1"/>
    <x v="18"/>
    <x v="329"/>
    <x v="12"/>
    <x v="2"/>
    <n v="88"/>
    <x v="62"/>
    <x v="4"/>
  </r>
  <r>
    <x v="2"/>
    <x v="1"/>
    <x v="18"/>
    <x v="162"/>
    <x v="12"/>
    <x v="0"/>
    <n v="73"/>
    <x v="42"/>
    <x v="4"/>
  </r>
  <r>
    <x v="2"/>
    <x v="1"/>
    <x v="18"/>
    <x v="116"/>
    <x v="16"/>
    <x v="2"/>
    <n v="85"/>
    <x v="55"/>
    <x v="4"/>
  </r>
  <r>
    <x v="2"/>
    <x v="1"/>
    <x v="18"/>
    <x v="26"/>
    <x v="7"/>
    <x v="2"/>
    <n v="91"/>
    <x v="56"/>
    <x v="4"/>
  </r>
  <r>
    <x v="2"/>
    <x v="1"/>
    <x v="18"/>
    <x v="202"/>
    <x v="11"/>
    <x v="1"/>
    <n v="89"/>
    <x v="49"/>
    <x v="4"/>
  </r>
  <r>
    <x v="2"/>
    <x v="1"/>
    <x v="18"/>
    <x v="146"/>
    <x v="11"/>
    <x v="2"/>
    <n v="95"/>
    <x v="85"/>
    <x v="4"/>
  </r>
  <r>
    <x v="2"/>
    <x v="1"/>
    <x v="18"/>
    <x v="98"/>
    <x v="11"/>
    <x v="0"/>
    <n v="81"/>
    <x v="52"/>
    <x v="4"/>
  </r>
  <r>
    <x v="2"/>
    <x v="1"/>
    <x v="18"/>
    <x v="160"/>
    <x v="14"/>
    <x v="4"/>
    <n v="89"/>
    <x v="16"/>
    <x v="4"/>
  </r>
  <r>
    <x v="2"/>
    <x v="1"/>
    <x v="18"/>
    <x v="74"/>
    <x v="6"/>
    <x v="4"/>
    <n v="66"/>
    <x v="6"/>
    <x v="4"/>
  </r>
  <r>
    <x v="2"/>
    <x v="1"/>
    <x v="18"/>
    <x v="379"/>
    <x v="9"/>
    <x v="4"/>
    <n v="77"/>
    <x v="29"/>
    <x v="4"/>
  </r>
  <r>
    <x v="2"/>
    <x v="1"/>
    <x v="18"/>
    <x v="135"/>
    <x v="7"/>
    <x v="4"/>
    <n v="87"/>
    <x v="7"/>
    <x v="4"/>
  </r>
  <r>
    <x v="2"/>
    <x v="1"/>
    <x v="22"/>
    <x v="4"/>
    <x v="4"/>
    <x v="2"/>
    <n v="101"/>
    <x v="1"/>
    <x v="1"/>
  </r>
  <r>
    <x v="2"/>
    <x v="1"/>
    <x v="22"/>
    <x v="245"/>
    <x v="4"/>
    <x v="0"/>
    <n v="83"/>
    <x v="49"/>
    <x v="1"/>
  </r>
  <r>
    <x v="2"/>
    <x v="1"/>
    <x v="22"/>
    <x v="73"/>
    <x v="15"/>
    <x v="2"/>
    <n v="105"/>
    <x v="25"/>
    <x v="1"/>
  </r>
  <r>
    <x v="2"/>
    <x v="1"/>
    <x v="22"/>
    <x v="126"/>
    <x v="1"/>
    <x v="2"/>
    <n v="100"/>
    <x v="8"/>
    <x v="1"/>
  </r>
  <r>
    <x v="2"/>
    <x v="1"/>
    <x v="22"/>
    <x v="1"/>
    <x v="1"/>
    <x v="1"/>
    <n v="127"/>
    <x v="95"/>
    <x v="1"/>
  </r>
  <r>
    <x v="2"/>
    <x v="1"/>
    <x v="22"/>
    <x v="358"/>
    <x v="14"/>
    <x v="0"/>
    <n v="79"/>
    <x v="69"/>
    <x v="1"/>
  </r>
  <r>
    <x v="2"/>
    <x v="1"/>
    <x v="22"/>
    <x v="87"/>
    <x v="14"/>
    <x v="0"/>
    <n v="90"/>
    <x v="39"/>
    <x v="1"/>
  </r>
  <r>
    <x v="2"/>
    <x v="1"/>
    <x v="22"/>
    <x v="200"/>
    <x v="5"/>
    <x v="2"/>
    <n v="88"/>
    <x v="4"/>
    <x v="1"/>
  </r>
  <r>
    <x v="2"/>
    <x v="1"/>
    <x v="22"/>
    <x v="380"/>
    <x v="17"/>
    <x v="1"/>
    <n v="84"/>
    <x v="8"/>
    <x v="1"/>
  </r>
  <r>
    <x v="2"/>
    <x v="1"/>
    <x v="22"/>
    <x v="381"/>
    <x v="6"/>
    <x v="0"/>
    <n v="97"/>
    <x v="83"/>
    <x v="1"/>
  </r>
  <r>
    <x v="2"/>
    <x v="1"/>
    <x v="22"/>
    <x v="123"/>
    <x v="10"/>
    <x v="1"/>
    <n v="75"/>
    <x v="96"/>
    <x v="1"/>
  </r>
  <r>
    <x v="2"/>
    <x v="1"/>
    <x v="22"/>
    <x v="259"/>
    <x v="12"/>
    <x v="1"/>
    <n v="119"/>
    <x v="67"/>
    <x v="1"/>
  </r>
  <r>
    <x v="2"/>
    <x v="1"/>
    <x v="22"/>
    <x v="280"/>
    <x v="16"/>
    <x v="1"/>
    <n v="93"/>
    <x v="33"/>
    <x v="1"/>
  </r>
  <r>
    <x v="2"/>
    <x v="1"/>
    <x v="22"/>
    <x v="41"/>
    <x v="16"/>
    <x v="1"/>
    <n v="94"/>
    <x v="72"/>
    <x v="1"/>
  </r>
  <r>
    <x v="2"/>
    <x v="1"/>
    <x v="22"/>
    <x v="92"/>
    <x v="3"/>
    <x v="2"/>
    <n v="88"/>
    <x v="102"/>
    <x v="1"/>
  </r>
  <r>
    <x v="2"/>
    <x v="1"/>
    <x v="22"/>
    <x v="81"/>
    <x v="7"/>
    <x v="1"/>
    <n v="96"/>
    <x v="83"/>
    <x v="1"/>
  </r>
  <r>
    <x v="2"/>
    <x v="1"/>
    <x v="22"/>
    <x v="172"/>
    <x v="0"/>
    <x v="3"/>
    <n v="114"/>
    <x v="2"/>
    <x v="1"/>
  </r>
  <r>
    <x v="2"/>
    <x v="1"/>
    <x v="22"/>
    <x v="136"/>
    <x v="11"/>
    <x v="0"/>
    <n v="84"/>
    <x v="42"/>
    <x v="1"/>
  </r>
  <r>
    <x v="2"/>
    <x v="1"/>
    <x v="22"/>
    <x v="288"/>
    <x v="17"/>
    <x v="4"/>
    <n v="79"/>
    <x v="94"/>
    <x v="1"/>
  </r>
  <r>
    <x v="2"/>
    <x v="1"/>
    <x v="22"/>
    <x v="203"/>
    <x v="12"/>
    <x v="4"/>
    <n v="79"/>
    <x v="63"/>
    <x v="1"/>
  </r>
  <r>
    <x v="2"/>
    <x v="1"/>
    <x v="22"/>
    <x v="156"/>
    <x v="12"/>
    <x v="4"/>
    <n v="96"/>
    <x v="43"/>
    <x v="1"/>
  </r>
  <r>
    <x v="2"/>
    <x v="1"/>
    <x v="22"/>
    <x v="128"/>
    <x v="7"/>
    <x v="4"/>
    <n v="91"/>
    <x v="18"/>
    <x v="1"/>
  </r>
  <r>
    <x v="2"/>
    <x v="1"/>
    <x v="20"/>
    <x v="279"/>
    <x v="2"/>
    <x v="3"/>
    <n v="116"/>
    <x v="48"/>
    <x v="3"/>
  </r>
  <r>
    <x v="2"/>
    <x v="1"/>
    <x v="20"/>
    <x v="216"/>
    <x v="4"/>
    <x v="2"/>
    <n v="76"/>
    <x v="79"/>
    <x v="3"/>
  </r>
  <r>
    <x v="2"/>
    <x v="1"/>
    <x v="20"/>
    <x v="225"/>
    <x v="15"/>
    <x v="1"/>
    <n v="119"/>
    <x v="107"/>
    <x v="3"/>
  </r>
  <r>
    <x v="2"/>
    <x v="1"/>
    <x v="20"/>
    <x v="115"/>
    <x v="15"/>
    <x v="1"/>
    <n v="93"/>
    <x v="2"/>
    <x v="3"/>
  </r>
  <r>
    <x v="2"/>
    <x v="1"/>
    <x v="20"/>
    <x v="93"/>
    <x v="1"/>
    <x v="0"/>
    <n v="86"/>
    <x v="24"/>
    <x v="3"/>
  </r>
  <r>
    <x v="2"/>
    <x v="1"/>
    <x v="20"/>
    <x v="321"/>
    <x v="5"/>
    <x v="1"/>
    <n v="71"/>
    <x v="17"/>
    <x v="3"/>
  </r>
  <r>
    <x v="2"/>
    <x v="1"/>
    <x v="20"/>
    <x v="182"/>
    <x v="5"/>
    <x v="2"/>
    <n v="100"/>
    <x v="38"/>
    <x v="3"/>
  </r>
  <r>
    <x v="2"/>
    <x v="1"/>
    <x v="20"/>
    <x v="18"/>
    <x v="17"/>
    <x v="2"/>
    <n v="76"/>
    <x v="69"/>
    <x v="3"/>
  </r>
  <r>
    <x v="2"/>
    <x v="1"/>
    <x v="20"/>
    <x v="320"/>
    <x v="17"/>
    <x v="0"/>
    <n v="75"/>
    <x v="0"/>
    <x v="3"/>
  </r>
  <r>
    <x v="2"/>
    <x v="1"/>
    <x v="20"/>
    <x v="67"/>
    <x v="17"/>
    <x v="1"/>
    <n v="91"/>
    <x v="21"/>
    <x v="3"/>
  </r>
  <r>
    <x v="2"/>
    <x v="1"/>
    <x v="20"/>
    <x v="165"/>
    <x v="8"/>
    <x v="1"/>
    <n v="99"/>
    <x v="31"/>
    <x v="3"/>
  </r>
  <r>
    <x v="2"/>
    <x v="1"/>
    <x v="20"/>
    <x v="273"/>
    <x v="10"/>
    <x v="2"/>
    <n v="78"/>
    <x v="24"/>
    <x v="3"/>
  </r>
  <r>
    <x v="2"/>
    <x v="1"/>
    <x v="20"/>
    <x v="361"/>
    <x v="10"/>
    <x v="2"/>
    <n v="95"/>
    <x v="3"/>
    <x v="3"/>
  </r>
  <r>
    <x v="2"/>
    <x v="1"/>
    <x v="20"/>
    <x v="35"/>
    <x v="10"/>
    <x v="0"/>
    <n v="80"/>
    <x v="54"/>
    <x v="3"/>
  </r>
  <r>
    <x v="2"/>
    <x v="1"/>
    <x v="20"/>
    <x v="132"/>
    <x v="12"/>
    <x v="1"/>
    <n v="86"/>
    <x v="2"/>
    <x v="3"/>
  </r>
  <r>
    <x v="2"/>
    <x v="1"/>
    <x v="20"/>
    <x v="359"/>
    <x v="13"/>
    <x v="0"/>
    <n v="94"/>
    <x v="83"/>
    <x v="3"/>
  </r>
  <r>
    <x v="2"/>
    <x v="1"/>
    <x v="20"/>
    <x v="277"/>
    <x v="0"/>
    <x v="1"/>
    <n v="88"/>
    <x v="2"/>
    <x v="3"/>
  </r>
  <r>
    <x v="2"/>
    <x v="1"/>
    <x v="20"/>
    <x v="372"/>
    <x v="0"/>
    <x v="0"/>
    <n v="80"/>
    <x v="1"/>
    <x v="3"/>
  </r>
  <r>
    <x v="2"/>
    <x v="1"/>
    <x v="20"/>
    <x v="227"/>
    <x v="2"/>
    <x v="4"/>
    <n v="79"/>
    <x v="99"/>
    <x v="3"/>
  </r>
  <r>
    <x v="2"/>
    <x v="1"/>
    <x v="20"/>
    <x v="382"/>
    <x v="2"/>
    <x v="4"/>
    <n v="73"/>
    <x v="91"/>
    <x v="3"/>
  </r>
  <r>
    <x v="2"/>
    <x v="1"/>
    <x v="20"/>
    <x v="89"/>
    <x v="5"/>
    <x v="4"/>
    <n v="67"/>
    <x v="91"/>
    <x v="3"/>
  </r>
  <r>
    <x v="2"/>
    <x v="1"/>
    <x v="20"/>
    <x v="138"/>
    <x v="16"/>
    <x v="4"/>
    <n v="66"/>
    <x v="6"/>
    <x v="3"/>
  </r>
  <r>
    <x v="2"/>
    <x v="2"/>
    <x v="16"/>
    <x v="269"/>
    <x v="2"/>
    <x v="0"/>
    <n v="0"/>
    <x v="96"/>
    <x v="0"/>
  </r>
  <r>
    <x v="2"/>
    <x v="2"/>
    <x v="16"/>
    <x v="118"/>
    <x v="4"/>
    <x v="2"/>
    <n v="0"/>
    <x v="80"/>
    <x v="0"/>
  </r>
  <r>
    <x v="2"/>
    <x v="2"/>
    <x v="16"/>
    <x v="255"/>
    <x v="4"/>
    <x v="1"/>
    <n v="0"/>
    <x v="83"/>
    <x v="0"/>
  </r>
  <r>
    <x v="2"/>
    <x v="2"/>
    <x v="16"/>
    <x v="207"/>
    <x v="15"/>
    <x v="0"/>
    <n v="0"/>
    <x v="40"/>
    <x v="0"/>
  </r>
  <r>
    <x v="2"/>
    <x v="2"/>
    <x v="16"/>
    <x v="113"/>
    <x v="15"/>
    <x v="1"/>
    <n v="0"/>
    <x v="63"/>
    <x v="0"/>
  </r>
  <r>
    <x v="2"/>
    <x v="2"/>
    <x v="16"/>
    <x v="34"/>
    <x v="15"/>
    <x v="2"/>
    <n v="0"/>
    <x v="28"/>
    <x v="0"/>
  </r>
  <r>
    <x v="2"/>
    <x v="2"/>
    <x v="16"/>
    <x v="306"/>
    <x v="1"/>
    <x v="0"/>
    <n v="0"/>
    <x v="94"/>
    <x v="0"/>
  </r>
  <r>
    <x v="2"/>
    <x v="2"/>
    <x v="16"/>
    <x v="314"/>
    <x v="5"/>
    <x v="2"/>
    <n v="0"/>
    <x v="77"/>
    <x v="0"/>
  </r>
  <r>
    <x v="2"/>
    <x v="2"/>
    <x v="16"/>
    <x v="267"/>
    <x v="5"/>
    <x v="1"/>
    <n v="0"/>
    <x v="60"/>
    <x v="0"/>
  </r>
  <r>
    <x v="2"/>
    <x v="2"/>
    <x v="16"/>
    <x v="122"/>
    <x v="8"/>
    <x v="1"/>
    <n v="0"/>
    <x v="41"/>
    <x v="0"/>
  </r>
  <r>
    <x v="2"/>
    <x v="2"/>
    <x v="16"/>
    <x v="121"/>
    <x v="6"/>
    <x v="1"/>
    <n v="0"/>
    <x v="91"/>
    <x v="0"/>
  </r>
  <r>
    <x v="2"/>
    <x v="2"/>
    <x v="16"/>
    <x v="213"/>
    <x v="9"/>
    <x v="1"/>
    <n v="0"/>
    <x v="54"/>
    <x v="0"/>
  </r>
  <r>
    <x v="2"/>
    <x v="2"/>
    <x v="16"/>
    <x v="215"/>
    <x v="9"/>
    <x v="0"/>
    <n v="0"/>
    <x v="20"/>
    <x v="0"/>
  </r>
  <r>
    <x v="2"/>
    <x v="2"/>
    <x v="16"/>
    <x v="125"/>
    <x v="13"/>
    <x v="2"/>
    <n v="111"/>
    <x v="99"/>
    <x v="0"/>
  </r>
  <r>
    <x v="2"/>
    <x v="2"/>
    <x v="16"/>
    <x v="299"/>
    <x v="3"/>
    <x v="0"/>
    <n v="0"/>
    <x v="69"/>
    <x v="0"/>
  </r>
  <r>
    <x v="2"/>
    <x v="2"/>
    <x v="16"/>
    <x v="316"/>
    <x v="7"/>
    <x v="1"/>
    <n v="0"/>
    <x v="65"/>
    <x v="0"/>
  </r>
  <r>
    <x v="2"/>
    <x v="2"/>
    <x v="16"/>
    <x v="177"/>
    <x v="7"/>
    <x v="3"/>
    <n v="0"/>
    <x v="39"/>
    <x v="0"/>
  </r>
  <r>
    <x v="2"/>
    <x v="2"/>
    <x v="16"/>
    <x v="150"/>
    <x v="0"/>
    <x v="2"/>
    <n v="0"/>
    <x v="4"/>
    <x v="0"/>
  </r>
  <r>
    <x v="2"/>
    <x v="2"/>
    <x v="16"/>
    <x v="6"/>
    <x v="5"/>
    <x v="4"/>
    <n v="0"/>
    <x v="16"/>
    <x v="0"/>
  </r>
  <r>
    <x v="2"/>
    <x v="2"/>
    <x v="16"/>
    <x v="95"/>
    <x v="10"/>
    <x v="4"/>
    <n v="0"/>
    <x v="16"/>
    <x v="0"/>
  </r>
  <r>
    <x v="2"/>
    <x v="2"/>
    <x v="16"/>
    <x v="383"/>
    <x v="7"/>
    <x v="4"/>
    <n v="0"/>
    <x v="65"/>
    <x v="0"/>
  </r>
  <r>
    <x v="2"/>
    <x v="2"/>
    <x v="16"/>
    <x v="161"/>
    <x v="0"/>
    <x v="4"/>
    <n v="0"/>
    <x v="50"/>
    <x v="0"/>
  </r>
  <r>
    <x v="2"/>
    <x v="2"/>
    <x v="21"/>
    <x v="292"/>
    <x v="4"/>
    <x v="3"/>
    <n v="0"/>
    <x v="99"/>
    <x v="7"/>
  </r>
  <r>
    <x v="2"/>
    <x v="2"/>
    <x v="21"/>
    <x v="72"/>
    <x v="15"/>
    <x v="1"/>
    <n v="105"/>
    <x v="33"/>
    <x v="7"/>
  </r>
  <r>
    <x v="2"/>
    <x v="2"/>
    <x v="21"/>
    <x v="194"/>
    <x v="1"/>
    <x v="1"/>
    <n v="0"/>
    <x v="62"/>
    <x v="7"/>
  </r>
  <r>
    <x v="2"/>
    <x v="2"/>
    <x v="21"/>
    <x v="247"/>
    <x v="1"/>
    <x v="1"/>
    <n v="0"/>
    <x v="115"/>
    <x v="7"/>
  </r>
  <r>
    <x v="2"/>
    <x v="2"/>
    <x v="21"/>
    <x v="199"/>
    <x v="14"/>
    <x v="1"/>
    <n v="0"/>
    <x v="116"/>
    <x v="7"/>
  </r>
  <r>
    <x v="2"/>
    <x v="2"/>
    <x v="21"/>
    <x v="240"/>
    <x v="14"/>
    <x v="0"/>
    <n v="0"/>
    <x v="30"/>
    <x v="7"/>
  </r>
  <r>
    <x v="2"/>
    <x v="2"/>
    <x v="21"/>
    <x v="302"/>
    <x v="17"/>
    <x v="2"/>
    <n v="0"/>
    <x v="70"/>
    <x v="7"/>
  </r>
  <r>
    <x v="2"/>
    <x v="2"/>
    <x v="21"/>
    <x v="86"/>
    <x v="17"/>
    <x v="0"/>
    <n v="0"/>
    <x v="14"/>
    <x v="7"/>
  </r>
  <r>
    <x v="2"/>
    <x v="2"/>
    <x v="21"/>
    <x v="309"/>
    <x v="8"/>
    <x v="2"/>
    <n v="0"/>
    <x v="100"/>
    <x v="7"/>
  </r>
  <r>
    <x v="2"/>
    <x v="2"/>
    <x v="21"/>
    <x v="357"/>
    <x v="6"/>
    <x v="2"/>
    <n v="0"/>
    <x v="52"/>
    <x v="7"/>
  </r>
  <r>
    <x v="2"/>
    <x v="2"/>
    <x v="21"/>
    <x v="120"/>
    <x v="6"/>
    <x v="0"/>
    <n v="93"/>
    <x v="146"/>
    <x v="7"/>
  </r>
  <r>
    <x v="2"/>
    <x v="2"/>
    <x v="21"/>
    <x v="90"/>
    <x v="16"/>
    <x v="1"/>
    <n v="0"/>
    <x v="18"/>
    <x v="7"/>
  </r>
  <r>
    <x v="2"/>
    <x v="2"/>
    <x v="21"/>
    <x v="82"/>
    <x v="9"/>
    <x v="1"/>
    <n v="0"/>
    <x v="74"/>
    <x v="7"/>
  </r>
  <r>
    <x v="2"/>
    <x v="2"/>
    <x v="21"/>
    <x v="17"/>
    <x v="13"/>
    <x v="1"/>
    <n v="0"/>
    <x v="8"/>
    <x v="7"/>
  </r>
  <r>
    <x v="2"/>
    <x v="2"/>
    <x v="21"/>
    <x v="238"/>
    <x v="13"/>
    <x v="2"/>
    <n v="0"/>
    <x v="77"/>
    <x v="7"/>
  </r>
  <r>
    <x v="2"/>
    <x v="2"/>
    <x v="21"/>
    <x v="250"/>
    <x v="0"/>
    <x v="0"/>
    <n v="0"/>
    <x v="88"/>
    <x v="7"/>
  </r>
  <r>
    <x v="2"/>
    <x v="2"/>
    <x v="21"/>
    <x v="0"/>
    <x v="0"/>
    <x v="0"/>
    <n v="0"/>
    <x v="12"/>
    <x v="7"/>
  </r>
  <r>
    <x v="2"/>
    <x v="2"/>
    <x v="21"/>
    <x v="214"/>
    <x v="11"/>
    <x v="2"/>
    <n v="0"/>
    <x v="98"/>
    <x v="7"/>
  </r>
  <r>
    <x v="2"/>
    <x v="2"/>
    <x v="21"/>
    <x v="36"/>
    <x v="8"/>
    <x v="4"/>
    <n v="0"/>
    <x v="64"/>
    <x v="7"/>
  </r>
  <r>
    <x v="2"/>
    <x v="2"/>
    <x v="21"/>
    <x v="263"/>
    <x v="6"/>
    <x v="4"/>
    <n v="0"/>
    <x v="39"/>
    <x v="7"/>
  </r>
  <r>
    <x v="2"/>
    <x v="2"/>
    <x v="21"/>
    <x v="257"/>
    <x v="10"/>
    <x v="4"/>
    <n v="0"/>
    <x v="16"/>
    <x v="7"/>
  </r>
  <r>
    <x v="2"/>
    <x v="2"/>
    <x v="21"/>
    <x v="384"/>
    <x v="7"/>
    <x v="4"/>
    <n v="0"/>
    <x v="42"/>
    <x v="7"/>
  </r>
  <r>
    <x v="2"/>
    <x v="2"/>
    <x v="19"/>
    <x v="252"/>
    <x v="1"/>
    <x v="1"/>
    <n v="0"/>
    <x v="22"/>
    <x v="5"/>
  </r>
  <r>
    <x v="2"/>
    <x v="2"/>
    <x v="19"/>
    <x v="119"/>
    <x v="14"/>
    <x v="0"/>
    <n v="121"/>
    <x v="81"/>
    <x v="5"/>
  </r>
  <r>
    <x v="2"/>
    <x v="2"/>
    <x v="19"/>
    <x v="142"/>
    <x v="5"/>
    <x v="2"/>
    <n v="0"/>
    <x v="49"/>
    <x v="5"/>
  </r>
  <r>
    <x v="2"/>
    <x v="2"/>
    <x v="19"/>
    <x v="11"/>
    <x v="5"/>
    <x v="1"/>
    <n v="0"/>
    <x v="4"/>
    <x v="5"/>
  </r>
  <r>
    <x v="2"/>
    <x v="2"/>
    <x v="19"/>
    <x v="223"/>
    <x v="17"/>
    <x v="2"/>
    <n v="0"/>
    <x v="1"/>
    <x v="5"/>
  </r>
  <r>
    <x v="2"/>
    <x v="2"/>
    <x v="19"/>
    <x v="77"/>
    <x v="17"/>
    <x v="1"/>
    <n v="0"/>
    <x v="62"/>
    <x v="5"/>
  </r>
  <r>
    <x v="2"/>
    <x v="2"/>
    <x v="19"/>
    <x v="58"/>
    <x v="17"/>
    <x v="2"/>
    <n v="0"/>
    <x v="35"/>
    <x v="5"/>
  </r>
  <r>
    <x v="2"/>
    <x v="2"/>
    <x v="19"/>
    <x v="166"/>
    <x v="8"/>
    <x v="2"/>
    <n v="79"/>
    <x v="13"/>
    <x v="5"/>
  </r>
  <r>
    <x v="2"/>
    <x v="2"/>
    <x v="19"/>
    <x v="140"/>
    <x v="8"/>
    <x v="1"/>
    <n v="83"/>
    <x v="118"/>
    <x v="5"/>
  </r>
  <r>
    <x v="2"/>
    <x v="2"/>
    <x v="19"/>
    <x v="248"/>
    <x v="6"/>
    <x v="0"/>
    <n v="0"/>
    <x v="3"/>
    <x v="5"/>
  </r>
  <r>
    <x v="2"/>
    <x v="2"/>
    <x v="19"/>
    <x v="162"/>
    <x v="10"/>
    <x v="0"/>
    <n v="0"/>
    <x v="91"/>
    <x v="5"/>
  </r>
  <r>
    <x v="2"/>
    <x v="2"/>
    <x v="19"/>
    <x v="124"/>
    <x v="10"/>
    <x v="1"/>
    <n v="0"/>
    <x v="1"/>
    <x v="5"/>
  </r>
  <r>
    <x v="2"/>
    <x v="2"/>
    <x v="19"/>
    <x v="105"/>
    <x v="10"/>
    <x v="3"/>
    <n v="0"/>
    <x v="64"/>
    <x v="5"/>
  </r>
  <r>
    <x v="2"/>
    <x v="2"/>
    <x v="19"/>
    <x v="62"/>
    <x v="9"/>
    <x v="2"/>
    <n v="0"/>
    <x v="170"/>
    <x v="5"/>
  </r>
  <r>
    <x v="2"/>
    <x v="2"/>
    <x v="19"/>
    <x v="155"/>
    <x v="9"/>
    <x v="0"/>
    <n v="0"/>
    <x v="13"/>
    <x v="5"/>
  </r>
  <r>
    <x v="2"/>
    <x v="2"/>
    <x v="19"/>
    <x v="64"/>
    <x v="13"/>
    <x v="1"/>
    <n v="0"/>
    <x v="39"/>
    <x v="5"/>
  </r>
  <r>
    <x v="2"/>
    <x v="2"/>
    <x v="19"/>
    <x v="204"/>
    <x v="13"/>
    <x v="1"/>
    <n v="0"/>
    <x v="67"/>
    <x v="5"/>
  </r>
  <r>
    <x v="2"/>
    <x v="2"/>
    <x v="19"/>
    <x v="332"/>
    <x v="11"/>
    <x v="0"/>
    <n v="0"/>
    <x v="4"/>
    <x v="5"/>
  </r>
  <r>
    <x v="2"/>
    <x v="2"/>
    <x v="19"/>
    <x v="303"/>
    <x v="9"/>
    <x v="4"/>
    <n v="0"/>
    <x v="96"/>
    <x v="5"/>
  </r>
  <r>
    <x v="2"/>
    <x v="2"/>
    <x v="19"/>
    <x v="347"/>
    <x v="13"/>
    <x v="4"/>
    <n v="0"/>
    <x v="33"/>
    <x v="5"/>
  </r>
  <r>
    <x v="2"/>
    <x v="2"/>
    <x v="19"/>
    <x v="235"/>
    <x v="0"/>
    <x v="4"/>
    <n v="0"/>
    <x v="102"/>
    <x v="5"/>
  </r>
  <r>
    <x v="2"/>
    <x v="2"/>
    <x v="19"/>
    <x v="133"/>
    <x v="11"/>
    <x v="4"/>
    <n v="0"/>
    <x v="50"/>
    <x v="5"/>
  </r>
  <r>
    <x v="2"/>
    <x v="2"/>
    <x v="23"/>
    <x v="300"/>
    <x v="2"/>
    <x v="1"/>
    <n v="0"/>
    <x v="31"/>
    <x v="2"/>
  </r>
  <r>
    <x v="2"/>
    <x v="2"/>
    <x v="23"/>
    <x v="5"/>
    <x v="4"/>
    <x v="1"/>
    <n v="105"/>
    <x v="40"/>
    <x v="2"/>
  </r>
  <r>
    <x v="2"/>
    <x v="2"/>
    <x v="23"/>
    <x v="186"/>
    <x v="4"/>
    <x v="0"/>
    <n v="0"/>
    <x v="62"/>
    <x v="2"/>
  </r>
  <r>
    <x v="2"/>
    <x v="2"/>
    <x v="23"/>
    <x v="114"/>
    <x v="15"/>
    <x v="3"/>
    <n v="0"/>
    <x v="27"/>
    <x v="2"/>
  </r>
  <r>
    <x v="2"/>
    <x v="2"/>
    <x v="23"/>
    <x v="251"/>
    <x v="1"/>
    <x v="0"/>
    <n v="0"/>
    <x v="67"/>
    <x v="2"/>
  </r>
  <r>
    <x v="2"/>
    <x v="2"/>
    <x v="23"/>
    <x v="298"/>
    <x v="14"/>
    <x v="2"/>
    <n v="0"/>
    <x v="31"/>
    <x v="2"/>
  </r>
  <r>
    <x v="2"/>
    <x v="2"/>
    <x v="23"/>
    <x v="20"/>
    <x v="14"/>
    <x v="1"/>
    <n v="0"/>
    <x v="18"/>
    <x v="2"/>
  </r>
  <r>
    <x v="2"/>
    <x v="2"/>
    <x v="23"/>
    <x v="232"/>
    <x v="5"/>
    <x v="2"/>
    <n v="0"/>
    <x v="9"/>
    <x v="2"/>
  </r>
  <r>
    <x v="2"/>
    <x v="2"/>
    <x v="23"/>
    <x v="7"/>
    <x v="8"/>
    <x v="1"/>
    <n v="0"/>
    <x v="1"/>
    <x v="2"/>
  </r>
  <r>
    <x v="2"/>
    <x v="2"/>
    <x v="23"/>
    <x v="295"/>
    <x v="6"/>
    <x v="2"/>
    <n v="0"/>
    <x v="55"/>
    <x v="2"/>
  </r>
  <r>
    <x v="2"/>
    <x v="2"/>
    <x v="23"/>
    <x v="94"/>
    <x v="6"/>
    <x v="2"/>
    <n v="0"/>
    <x v="9"/>
    <x v="2"/>
  </r>
  <r>
    <x v="2"/>
    <x v="2"/>
    <x v="23"/>
    <x v="137"/>
    <x v="6"/>
    <x v="0"/>
    <n v="0"/>
    <x v="79"/>
    <x v="2"/>
  </r>
  <r>
    <x v="2"/>
    <x v="2"/>
    <x v="23"/>
    <x v="27"/>
    <x v="10"/>
    <x v="0"/>
    <n v="0"/>
    <x v="123"/>
    <x v="2"/>
  </r>
  <r>
    <x v="2"/>
    <x v="2"/>
    <x v="23"/>
    <x v="99"/>
    <x v="12"/>
    <x v="2"/>
    <n v="0"/>
    <x v="42"/>
    <x v="2"/>
  </r>
  <r>
    <x v="2"/>
    <x v="2"/>
    <x v="23"/>
    <x v="13"/>
    <x v="9"/>
    <x v="0"/>
    <n v="0"/>
    <x v="2"/>
    <x v="2"/>
  </r>
  <r>
    <x v="2"/>
    <x v="2"/>
    <x v="23"/>
    <x v="206"/>
    <x v="13"/>
    <x v="1"/>
    <n v="0"/>
    <x v="69"/>
    <x v="2"/>
  </r>
  <r>
    <x v="2"/>
    <x v="2"/>
    <x v="23"/>
    <x v="33"/>
    <x v="11"/>
    <x v="1"/>
    <n v="0"/>
    <x v="69"/>
    <x v="2"/>
  </r>
  <r>
    <x v="2"/>
    <x v="2"/>
    <x v="23"/>
    <x v="24"/>
    <x v="11"/>
    <x v="1"/>
    <n v="0"/>
    <x v="21"/>
    <x v="2"/>
  </r>
  <r>
    <x v="2"/>
    <x v="2"/>
    <x v="23"/>
    <x v="39"/>
    <x v="2"/>
    <x v="4"/>
    <n v="0"/>
    <x v="69"/>
    <x v="2"/>
  </r>
  <r>
    <x v="2"/>
    <x v="2"/>
    <x v="23"/>
    <x v="334"/>
    <x v="15"/>
    <x v="4"/>
    <n v="0"/>
    <x v="108"/>
    <x v="2"/>
  </r>
  <r>
    <x v="2"/>
    <x v="2"/>
    <x v="23"/>
    <x v="53"/>
    <x v="15"/>
    <x v="4"/>
    <n v="0"/>
    <x v="91"/>
    <x v="2"/>
  </r>
  <r>
    <x v="2"/>
    <x v="2"/>
    <x v="23"/>
    <x v="201"/>
    <x v="10"/>
    <x v="4"/>
    <n v="0"/>
    <x v="16"/>
    <x v="2"/>
  </r>
  <r>
    <x v="2"/>
    <x v="2"/>
    <x v="17"/>
    <x v="226"/>
    <x v="2"/>
    <x v="0"/>
    <n v="0"/>
    <x v="165"/>
    <x v="6"/>
  </r>
  <r>
    <x v="2"/>
    <x v="2"/>
    <x v="17"/>
    <x v="83"/>
    <x v="4"/>
    <x v="2"/>
    <n v="0"/>
    <x v="1"/>
    <x v="6"/>
  </r>
  <r>
    <x v="2"/>
    <x v="2"/>
    <x v="17"/>
    <x v="197"/>
    <x v="4"/>
    <x v="0"/>
    <n v="0"/>
    <x v="61"/>
    <x v="6"/>
  </r>
  <r>
    <x v="2"/>
    <x v="2"/>
    <x v="17"/>
    <x v="220"/>
    <x v="15"/>
    <x v="2"/>
    <n v="0"/>
    <x v="7"/>
    <x v="6"/>
  </r>
  <r>
    <x v="2"/>
    <x v="2"/>
    <x v="17"/>
    <x v="190"/>
    <x v="1"/>
    <x v="0"/>
    <n v="0"/>
    <x v="79"/>
    <x v="6"/>
  </r>
  <r>
    <x v="2"/>
    <x v="2"/>
    <x v="17"/>
    <x v="339"/>
    <x v="14"/>
    <x v="0"/>
    <n v="0"/>
    <x v="12"/>
    <x v="6"/>
  </r>
  <r>
    <x v="2"/>
    <x v="2"/>
    <x v="17"/>
    <x v="112"/>
    <x v="14"/>
    <x v="0"/>
    <n v="0"/>
    <x v="62"/>
    <x v="6"/>
  </r>
  <r>
    <x v="2"/>
    <x v="2"/>
    <x v="17"/>
    <x v="163"/>
    <x v="14"/>
    <x v="1"/>
    <n v="0"/>
    <x v="94"/>
    <x v="6"/>
  </r>
  <r>
    <x v="2"/>
    <x v="2"/>
    <x v="17"/>
    <x v="378"/>
    <x v="17"/>
    <x v="1"/>
    <n v="0"/>
    <x v="7"/>
    <x v="6"/>
  </r>
  <r>
    <x v="2"/>
    <x v="2"/>
    <x v="17"/>
    <x v="281"/>
    <x v="17"/>
    <x v="1"/>
    <n v="0"/>
    <x v="143"/>
    <x v="6"/>
  </r>
  <r>
    <x v="2"/>
    <x v="2"/>
    <x v="17"/>
    <x v="354"/>
    <x v="6"/>
    <x v="2"/>
    <n v="0"/>
    <x v="6"/>
    <x v="6"/>
  </r>
  <r>
    <x v="2"/>
    <x v="2"/>
    <x v="17"/>
    <x v="236"/>
    <x v="10"/>
    <x v="1"/>
    <n v="0"/>
    <x v="44"/>
    <x v="6"/>
  </r>
  <r>
    <x v="2"/>
    <x v="2"/>
    <x v="17"/>
    <x v="195"/>
    <x v="16"/>
    <x v="3"/>
    <n v="0"/>
    <x v="60"/>
    <x v="6"/>
  </r>
  <r>
    <x v="2"/>
    <x v="2"/>
    <x v="17"/>
    <x v="108"/>
    <x v="16"/>
    <x v="1"/>
    <n v="0"/>
    <x v="64"/>
    <x v="6"/>
  </r>
  <r>
    <x v="2"/>
    <x v="2"/>
    <x v="17"/>
    <x v="218"/>
    <x v="13"/>
    <x v="1"/>
    <n v="0"/>
    <x v="32"/>
    <x v="6"/>
  </r>
  <r>
    <x v="2"/>
    <x v="2"/>
    <x v="17"/>
    <x v="254"/>
    <x v="3"/>
    <x v="1"/>
    <n v="0"/>
    <x v="163"/>
    <x v="6"/>
  </r>
  <r>
    <x v="2"/>
    <x v="2"/>
    <x v="17"/>
    <x v="134"/>
    <x v="3"/>
    <x v="2"/>
    <n v="0"/>
    <x v="29"/>
    <x v="6"/>
  </r>
  <r>
    <x v="2"/>
    <x v="2"/>
    <x v="17"/>
    <x v="308"/>
    <x v="0"/>
    <x v="2"/>
    <n v="0"/>
    <x v="64"/>
    <x v="6"/>
  </r>
  <r>
    <x v="2"/>
    <x v="2"/>
    <x v="17"/>
    <x v="111"/>
    <x v="1"/>
    <x v="4"/>
    <n v="0"/>
    <x v="16"/>
    <x v="6"/>
  </r>
  <r>
    <x v="2"/>
    <x v="2"/>
    <x v="17"/>
    <x v="233"/>
    <x v="5"/>
    <x v="4"/>
    <n v="0"/>
    <x v="16"/>
    <x v="6"/>
  </r>
  <r>
    <x v="2"/>
    <x v="2"/>
    <x v="17"/>
    <x v="293"/>
    <x v="9"/>
    <x v="4"/>
    <n v="0"/>
    <x v="16"/>
    <x v="6"/>
  </r>
  <r>
    <x v="2"/>
    <x v="2"/>
    <x v="17"/>
    <x v="196"/>
    <x v="3"/>
    <x v="4"/>
    <n v="0"/>
    <x v="25"/>
    <x v="6"/>
  </r>
  <r>
    <x v="2"/>
    <x v="2"/>
    <x v="22"/>
    <x v="4"/>
    <x v="4"/>
    <x v="2"/>
    <n v="0"/>
    <x v="48"/>
    <x v="1"/>
  </r>
  <r>
    <x v="2"/>
    <x v="2"/>
    <x v="22"/>
    <x v="245"/>
    <x v="4"/>
    <x v="0"/>
    <n v="0"/>
    <x v="111"/>
    <x v="1"/>
  </r>
  <r>
    <x v="2"/>
    <x v="2"/>
    <x v="22"/>
    <x v="73"/>
    <x v="15"/>
    <x v="2"/>
    <n v="0"/>
    <x v="8"/>
    <x v="1"/>
  </r>
  <r>
    <x v="2"/>
    <x v="2"/>
    <x v="22"/>
    <x v="126"/>
    <x v="1"/>
    <x v="2"/>
    <n v="0"/>
    <x v="35"/>
    <x v="1"/>
  </r>
  <r>
    <x v="2"/>
    <x v="2"/>
    <x v="22"/>
    <x v="1"/>
    <x v="1"/>
    <x v="1"/>
    <n v="0"/>
    <x v="68"/>
    <x v="1"/>
  </r>
  <r>
    <x v="2"/>
    <x v="2"/>
    <x v="22"/>
    <x v="358"/>
    <x v="14"/>
    <x v="0"/>
    <n v="0"/>
    <x v="74"/>
    <x v="1"/>
  </r>
  <r>
    <x v="2"/>
    <x v="2"/>
    <x v="22"/>
    <x v="87"/>
    <x v="14"/>
    <x v="0"/>
    <n v="0"/>
    <x v="56"/>
    <x v="1"/>
  </r>
  <r>
    <x v="2"/>
    <x v="2"/>
    <x v="22"/>
    <x v="200"/>
    <x v="5"/>
    <x v="2"/>
    <n v="0"/>
    <x v="35"/>
    <x v="1"/>
  </r>
  <r>
    <x v="2"/>
    <x v="2"/>
    <x v="22"/>
    <x v="380"/>
    <x v="17"/>
    <x v="1"/>
    <n v="0"/>
    <x v="91"/>
    <x v="1"/>
  </r>
  <r>
    <x v="2"/>
    <x v="2"/>
    <x v="22"/>
    <x v="381"/>
    <x v="6"/>
    <x v="0"/>
    <n v="0"/>
    <x v="73"/>
    <x v="1"/>
  </r>
  <r>
    <x v="2"/>
    <x v="2"/>
    <x v="22"/>
    <x v="123"/>
    <x v="10"/>
    <x v="1"/>
    <n v="0"/>
    <x v="98"/>
    <x v="1"/>
  </r>
  <r>
    <x v="2"/>
    <x v="2"/>
    <x v="22"/>
    <x v="259"/>
    <x v="12"/>
    <x v="1"/>
    <n v="0"/>
    <x v="15"/>
    <x v="1"/>
  </r>
  <r>
    <x v="2"/>
    <x v="2"/>
    <x v="22"/>
    <x v="41"/>
    <x v="16"/>
    <x v="1"/>
    <n v="0"/>
    <x v="52"/>
    <x v="1"/>
  </r>
  <r>
    <x v="2"/>
    <x v="2"/>
    <x v="22"/>
    <x v="92"/>
    <x v="3"/>
    <x v="2"/>
    <n v="0"/>
    <x v="91"/>
    <x v="1"/>
  </r>
  <r>
    <x v="2"/>
    <x v="2"/>
    <x v="22"/>
    <x v="128"/>
    <x v="7"/>
    <x v="1"/>
    <n v="0"/>
    <x v="47"/>
    <x v="1"/>
  </r>
  <r>
    <x v="2"/>
    <x v="2"/>
    <x v="22"/>
    <x v="81"/>
    <x v="7"/>
    <x v="1"/>
    <n v="0"/>
    <x v="94"/>
    <x v="1"/>
  </r>
  <r>
    <x v="2"/>
    <x v="2"/>
    <x v="22"/>
    <x v="172"/>
    <x v="0"/>
    <x v="3"/>
    <n v="106"/>
    <x v="90"/>
    <x v="1"/>
  </r>
  <r>
    <x v="2"/>
    <x v="2"/>
    <x v="22"/>
    <x v="136"/>
    <x v="11"/>
    <x v="0"/>
    <n v="0"/>
    <x v="31"/>
    <x v="1"/>
  </r>
  <r>
    <x v="2"/>
    <x v="2"/>
    <x v="22"/>
    <x v="288"/>
    <x v="17"/>
    <x v="4"/>
    <n v="0"/>
    <x v="134"/>
    <x v="1"/>
  </r>
  <r>
    <x v="2"/>
    <x v="2"/>
    <x v="22"/>
    <x v="203"/>
    <x v="12"/>
    <x v="4"/>
    <n v="0"/>
    <x v="91"/>
    <x v="1"/>
  </r>
  <r>
    <x v="2"/>
    <x v="2"/>
    <x v="22"/>
    <x v="156"/>
    <x v="12"/>
    <x v="4"/>
    <n v="0"/>
    <x v="49"/>
    <x v="1"/>
  </r>
  <r>
    <x v="2"/>
    <x v="2"/>
    <x v="22"/>
    <x v="280"/>
    <x v="16"/>
    <x v="4"/>
    <n v="0"/>
    <x v="107"/>
    <x v="1"/>
  </r>
  <r>
    <x v="2"/>
    <x v="2"/>
    <x v="18"/>
    <x v="55"/>
    <x v="2"/>
    <x v="2"/>
    <n v="0"/>
    <x v="102"/>
    <x v="4"/>
  </r>
  <r>
    <x v="2"/>
    <x v="2"/>
    <x v="18"/>
    <x v="76"/>
    <x v="2"/>
    <x v="1"/>
    <n v="0"/>
    <x v="4"/>
    <x v="4"/>
  </r>
  <r>
    <x v="2"/>
    <x v="2"/>
    <x v="18"/>
    <x v="369"/>
    <x v="15"/>
    <x v="0"/>
    <n v="0"/>
    <x v="55"/>
    <x v="4"/>
  </r>
  <r>
    <x v="2"/>
    <x v="2"/>
    <x v="18"/>
    <x v="278"/>
    <x v="15"/>
    <x v="1"/>
    <n v="0"/>
    <x v="27"/>
    <x v="4"/>
  </r>
  <r>
    <x v="2"/>
    <x v="2"/>
    <x v="18"/>
    <x v="145"/>
    <x v="5"/>
    <x v="1"/>
    <n v="0"/>
    <x v="57"/>
    <x v="4"/>
  </r>
  <r>
    <x v="2"/>
    <x v="2"/>
    <x v="18"/>
    <x v="317"/>
    <x v="5"/>
    <x v="1"/>
    <n v="0"/>
    <x v="53"/>
    <x v="4"/>
  </r>
  <r>
    <x v="2"/>
    <x v="2"/>
    <x v="18"/>
    <x v="228"/>
    <x v="17"/>
    <x v="3"/>
    <n v="0"/>
    <x v="33"/>
    <x v="4"/>
  </r>
  <r>
    <x v="2"/>
    <x v="2"/>
    <x v="18"/>
    <x v="141"/>
    <x v="8"/>
    <x v="0"/>
    <n v="0"/>
    <x v="57"/>
    <x v="4"/>
  </r>
  <r>
    <x v="2"/>
    <x v="2"/>
    <x v="18"/>
    <x v="241"/>
    <x v="6"/>
    <x v="0"/>
    <n v="0"/>
    <x v="75"/>
    <x v="4"/>
  </r>
  <r>
    <x v="2"/>
    <x v="2"/>
    <x v="18"/>
    <x v="221"/>
    <x v="6"/>
    <x v="1"/>
    <n v="96"/>
    <x v="73"/>
    <x v="4"/>
  </r>
  <r>
    <x v="2"/>
    <x v="2"/>
    <x v="18"/>
    <x v="168"/>
    <x v="12"/>
    <x v="1"/>
    <n v="0"/>
    <x v="12"/>
    <x v="4"/>
  </r>
  <r>
    <x v="2"/>
    <x v="2"/>
    <x v="18"/>
    <x v="329"/>
    <x v="12"/>
    <x v="2"/>
    <n v="0"/>
    <x v="99"/>
    <x v="4"/>
  </r>
  <r>
    <x v="2"/>
    <x v="2"/>
    <x v="18"/>
    <x v="162"/>
    <x v="12"/>
    <x v="0"/>
    <n v="0"/>
    <x v="37"/>
    <x v="4"/>
  </r>
  <r>
    <x v="2"/>
    <x v="2"/>
    <x v="18"/>
    <x v="116"/>
    <x v="16"/>
    <x v="2"/>
    <n v="0"/>
    <x v="64"/>
    <x v="4"/>
  </r>
  <r>
    <x v="2"/>
    <x v="2"/>
    <x v="18"/>
    <x v="26"/>
    <x v="7"/>
    <x v="2"/>
    <n v="0"/>
    <x v="102"/>
    <x v="4"/>
  </r>
  <r>
    <x v="2"/>
    <x v="2"/>
    <x v="18"/>
    <x v="91"/>
    <x v="0"/>
    <x v="1"/>
    <n v="0"/>
    <x v="41"/>
    <x v="4"/>
  </r>
  <r>
    <x v="2"/>
    <x v="2"/>
    <x v="18"/>
    <x v="146"/>
    <x v="11"/>
    <x v="2"/>
    <n v="0"/>
    <x v="96"/>
    <x v="4"/>
  </r>
  <r>
    <x v="2"/>
    <x v="2"/>
    <x v="18"/>
    <x v="98"/>
    <x v="11"/>
    <x v="0"/>
    <n v="0"/>
    <x v="54"/>
    <x v="4"/>
  </r>
  <r>
    <x v="2"/>
    <x v="2"/>
    <x v="18"/>
    <x v="349"/>
    <x v="4"/>
    <x v="4"/>
    <n v="0"/>
    <x v="96"/>
    <x v="4"/>
  </r>
  <r>
    <x v="2"/>
    <x v="2"/>
    <x v="18"/>
    <x v="160"/>
    <x v="14"/>
    <x v="4"/>
    <n v="0"/>
    <x v="16"/>
    <x v="4"/>
  </r>
  <r>
    <x v="2"/>
    <x v="2"/>
    <x v="18"/>
    <x v="202"/>
    <x v="11"/>
    <x v="4"/>
    <n v="0"/>
    <x v="16"/>
    <x v="4"/>
  </r>
  <r>
    <x v="2"/>
    <x v="2"/>
    <x v="18"/>
    <x v="385"/>
    <x v="11"/>
    <x v="4"/>
    <n v="0"/>
    <x v="32"/>
    <x v="4"/>
  </r>
  <r>
    <x v="2"/>
    <x v="2"/>
    <x v="20"/>
    <x v="279"/>
    <x v="2"/>
    <x v="3"/>
    <n v="0"/>
    <x v="114"/>
    <x v="3"/>
  </r>
  <r>
    <x v="2"/>
    <x v="2"/>
    <x v="20"/>
    <x v="216"/>
    <x v="4"/>
    <x v="2"/>
    <n v="0"/>
    <x v="31"/>
    <x v="3"/>
  </r>
  <r>
    <x v="2"/>
    <x v="2"/>
    <x v="20"/>
    <x v="225"/>
    <x v="15"/>
    <x v="1"/>
    <n v="112"/>
    <x v="6"/>
    <x v="3"/>
  </r>
  <r>
    <x v="2"/>
    <x v="2"/>
    <x v="20"/>
    <x v="115"/>
    <x v="15"/>
    <x v="1"/>
    <n v="91"/>
    <x v="24"/>
    <x v="3"/>
  </r>
  <r>
    <x v="2"/>
    <x v="2"/>
    <x v="20"/>
    <x v="93"/>
    <x v="1"/>
    <x v="0"/>
    <n v="0"/>
    <x v="85"/>
    <x v="3"/>
  </r>
  <r>
    <x v="2"/>
    <x v="2"/>
    <x v="20"/>
    <x v="182"/>
    <x v="5"/>
    <x v="2"/>
    <n v="0"/>
    <x v="130"/>
    <x v="3"/>
  </r>
  <r>
    <x v="2"/>
    <x v="2"/>
    <x v="20"/>
    <x v="18"/>
    <x v="17"/>
    <x v="2"/>
    <n v="0"/>
    <x v="17"/>
    <x v="3"/>
  </r>
  <r>
    <x v="2"/>
    <x v="2"/>
    <x v="20"/>
    <x v="67"/>
    <x v="17"/>
    <x v="1"/>
    <n v="0"/>
    <x v="91"/>
    <x v="3"/>
  </r>
  <r>
    <x v="2"/>
    <x v="2"/>
    <x v="20"/>
    <x v="320"/>
    <x v="17"/>
    <x v="0"/>
    <n v="0"/>
    <x v="116"/>
    <x v="3"/>
  </r>
  <r>
    <x v="2"/>
    <x v="2"/>
    <x v="20"/>
    <x v="165"/>
    <x v="8"/>
    <x v="1"/>
    <n v="103"/>
    <x v="20"/>
    <x v="3"/>
  </r>
  <r>
    <x v="2"/>
    <x v="2"/>
    <x v="20"/>
    <x v="361"/>
    <x v="10"/>
    <x v="2"/>
    <n v="0"/>
    <x v="169"/>
    <x v="3"/>
  </r>
  <r>
    <x v="2"/>
    <x v="2"/>
    <x v="20"/>
    <x v="273"/>
    <x v="10"/>
    <x v="2"/>
    <n v="0"/>
    <x v="6"/>
    <x v="3"/>
  </r>
  <r>
    <x v="2"/>
    <x v="2"/>
    <x v="20"/>
    <x v="35"/>
    <x v="10"/>
    <x v="0"/>
    <n v="0"/>
    <x v="51"/>
    <x v="3"/>
  </r>
  <r>
    <x v="2"/>
    <x v="2"/>
    <x v="20"/>
    <x v="132"/>
    <x v="12"/>
    <x v="1"/>
    <n v="0"/>
    <x v="60"/>
    <x v="3"/>
  </r>
  <r>
    <x v="2"/>
    <x v="2"/>
    <x v="20"/>
    <x v="359"/>
    <x v="13"/>
    <x v="0"/>
    <n v="0"/>
    <x v="14"/>
    <x v="3"/>
  </r>
  <r>
    <x v="2"/>
    <x v="2"/>
    <x v="20"/>
    <x v="40"/>
    <x v="7"/>
    <x v="1"/>
    <n v="0"/>
    <x v="71"/>
    <x v="3"/>
  </r>
  <r>
    <x v="2"/>
    <x v="2"/>
    <x v="20"/>
    <x v="277"/>
    <x v="0"/>
    <x v="1"/>
    <n v="0"/>
    <x v="33"/>
    <x v="3"/>
  </r>
  <r>
    <x v="2"/>
    <x v="2"/>
    <x v="20"/>
    <x v="372"/>
    <x v="0"/>
    <x v="0"/>
    <n v="0"/>
    <x v="9"/>
    <x v="3"/>
  </r>
  <r>
    <x v="2"/>
    <x v="2"/>
    <x v="20"/>
    <x v="227"/>
    <x v="2"/>
    <x v="4"/>
    <n v="0"/>
    <x v="102"/>
    <x v="3"/>
  </r>
  <r>
    <x v="2"/>
    <x v="2"/>
    <x v="20"/>
    <x v="321"/>
    <x v="5"/>
    <x v="4"/>
    <n v="0"/>
    <x v="97"/>
    <x v="3"/>
  </r>
  <r>
    <x v="2"/>
    <x v="2"/>
    <x v="20"/>
    <x v="89"/>
    <x v="5"/>
    <x v="4"/>
    <n v="0"/>
    <x v="133"/>
    <x v="3"/>
  </r>
  <r>
    <x v="2"/>
    <x v="2"/>
    <x v="20"/>
    <x v="138"/>
    <x v="16"/>
    <x v="4"/>
    <n v="0"/>
    <x v="112"/>
    <x v="3"/>
  </r>
  <r>
    <x v="2"/>
    <x v="3"/>
    <x v="16"/>
    <x v="34"/>
    <x v="15"/>
    <x v="2"/>
    <n v="0"/>
    <x v="0"/>
    <x v="0"/>
  </r>
  <r>
    <x v="2"/>
    <x v="3"/>
    <x v="16"/>
    <x v="207"/>
    <x v="15"/>
    <x v="0"/>
    <n v="0"/>
    <x v="69"/>
    <x v="0"/>
  </r>
  <r>
    <x v="2"/>
    <x v="3"/>
    <x v="16"/>
    <x v="113"/>
    <x v="15"/>
    <x v="1"/>
    <n v="0"/>
    <x v="83"/>
    <x v="0"/>
  </r>
  <r>
    <x v="2"/>
    <x v="3"/>
    <x v="16"/>
    <x v="312"/>
    <x v="8"/>
    <x v="0"/>
    <n v="0"/>
    <x v="77"/>
    <x v="0"/>
  </r>
  <r>
    <x v="2"/>
    <x v="3"/>
    <x v="16"/>
    <x v="122"/>
    <x v="8"/>
    <x v="1"/>
    <n v="0"/>
    <x v="96"/>
    <x v="0"/>
  </r>
  <r>
    <x v="2"/>
    <x v="3"/>
    <x v="16"/>
    <x v="125"/>
    <x v="13"/>
    <x v="2"/>
    <n v="111"/>
    <x v="68"/>
    <x v="0"/>
  </r>
  <r>
    <x v="2"/>
    <x v="3"/>
    <x v="16"/>
    <x v="215"/>
    <x v="9"/>
    <x v="0"/>
    <n v="0"/>
    <x v="8"/>
    <x v="0"/>
  </r>
  <r>
    <x v="2"/>
    <x v="3"/>
    <x v="16"/>
    <x v="213"/>
    <x v="9"/>
    <x v="1"/>
    <n v="0"/>
    <x v="39"/>
    <x v="0"/>
  </r>
  <r>
    <x v="2"/>
    <x v="3"/>
    <x v="16"/>
    <x v="314"/>
    <x v="5"/>
    <x v="2"/>
    <n v="0"/>
    <x v="29"/>
    <x v="0"/>
  </r>
  <r>
    <x v="2"/>
    <x v="3"/>
    <x v="16"/>
    <x v="267"/>
    <x v="5"/>
    <x v="1"/>
    <n v="0"/>
    <x v="10"/>
    <x v="0"/>
  </r>
  <r>
    <x v="2"/>
    <x v="3"/>
    <x v="16"/>
    <x v="255"/>
    <x v="4"/>
    <x v="1"/>
    <n v="0"/>
    <x v="47"/>
    <x v="0"/>
  </r>
  <r>
    <x v="2"/>
    <x v="3"/>
    <x v="16"/>
    <x v="118"/>
    <x v="4"/>
    <x v="2"/>
    <n v="0"/>
    <x v="99"/>
    <x v="0"/>
  </r>
  <r>
    <x v="2"/>
    <x v="3"/>
    <x v="16"/>
    <x v="299"/>
    <x v="3"/>
    <x v="0"/>
    <n v="0"/>
    <x v="94"/>
    <x v="0"/>
  </r>
  <r>
    <x v="2"/>
    <x v="3"/>
    <x v="16"/>
    <x v="306"/>
    <x v="1"/>
    <x v="0"/>
    <n v="0"/>
    <x v="51"/>
    <x v="0"/>
  </r>
  <r>
    <x v="2"/>
    <x v="3"/>
    <x v="16"/>
    <x v="383"/>
    <x v="7"/>
    <x v="1"/>
    <n v="0"/>
    <x v="19"/>
    <x v="0"/>
  </r>
  <r>
    <x v="2"/>
    <x v="3"/>
    <x v="16"/>
    <x v="177"/>
    <x v="7"/>
    <x v="3"/>
    <n v="0"/>
    <x v="12"/>
    <x v="0"/>
  </r>
  <r>
    <x v="2"/>
    <x v="3"/>
    <x v="16"/>
    <x v="316"/>
    <x v="7"/>
    <x v="1"/>
    <n v="0"/>
    <x v="43"/>
    <x v="0"/>
  </r>
  <r>
    <x v="2"/>
    <x v="3"/>
    <x v="16"/>
    <x v="150"/>
    <x v="0"/>
    <x v="2"/>
    <n v="0"/>
    <x v="15"/>
    <x v="0"/>
  </r>
  <r>
    <x v="2"/>
    <x v="3"/>
    <x v="16"/>
    <x v="121"/>
    <x v="6"/>
    <x v="4"/>
    <n v="0"/>
    <x v="4"/>
    <x v="0"/>
  </r>
  <r>
    <x v="2"/>
    <x v="3"/>
    <x v="16"/>
    <x v="6"/>
    <x v="5"/>
    <x v="4"/>
    <n v="0"/>
    <x v="16"/>
    <x v="0"/>
  </r>
  <r>
    <x v="2"/>
    <x v="3"/>
    <x v="16"/>
    <x v="269"/>
    <x v="2"/>
    <x v="4"/>
    <n v="0"/>
    <x v="19"/>
    <x v="0"/>
  </r>
  <r>
    <x v="2"/>
    <x v="3"/>
    <x v="16"/>
    <x v="95"/>
    <x v="10"/>
    <x v="4"/>
    <n v="0"/>
    <x v="6"/>
    <x v="0"/>
  </r>
  <r>
    <x v="2"/>
    <x v="3"/>
    <x v="23"/>
    <x v="114"/>
    <x v="15"/>
    <x v="3"/>
    <n v="0"/>
    <x v="151"/>
    <x v="2"/>
  </r>
  <r>
    <x v="2"/>
    <x v="3"/>
    <x v="23"/>
    <x v="7"/>
    <x v="8"/>
    <x v="1"/>
    <n v="0"/>
    <x v="56"/>
    <x v="2"/>
  </r>
  <r>
    <x v="2"/>
    <x v="3"/>
    <x v="23"/>
    <x v="94"/>
    <x v="6"/>
    <x v="2"/>
    <n v="0"/>
    <x v="10"/>
    <x v="2"/>
  </r>
  <r>
    <x v="2"/>
    <x v="3"/>
    <x v="23"/>
    <x v="295"/>
    <x v="6"/>
    <x v="2"/>
    <n v="0"/>
    <x v="61"/>
    <x v="2"/>
  </r>
  <r>
    <x v="2"/>
    <x v="3"/>
    <x v="23"/>
    <x v="137"/>
    <x v="6"/>
    <x v="0"/>
    <n v="0"/>
    <x v="52"/>
    <x v="2"/>
  </r>
  <r>
    <x v="2"/>
    <x v="3"/>
    <x v="23"/>
    <x v="206"/>
    <x v="13"/>
    <x v="1"/>
    <n v="0"/>
    <x v="60"/>
    <x v="2"/>
  </r>
  <r>
    <x v="2"/>
    <x v="3"/>
    <x v="23"/>
    <x v="13"/>
    <x v="9"/>
    <x v="0"/>
    <n v="0"/>
    <x v="103"/>
    <x v="2"/>
  </r>
  <r>
    <x v="2"/>
    <x v="3"/>
    <x v="23"/>
    <x v="232"/>
    <x v="5"/>
    <x v="2"/>
    <n v="0"/>
    <x v="44"/>
    <x v="2"/>
  </r>
  <r>
    <x v="2"/>
    <x v="3"/>
    <x v="23"/>
    <x v="300"/>
    <x v="2"/>
    <x v="1"/>
    <n v="0"/>
    <x v="24"/>
    <x v="2"/>
  </r>
  <r>
    <x v="2"/>
    <x v="3"/>
    <x v="23"/>
    <x v="33"/>
    <x v="11"/>
    <x v="1"/>
    <n v="0"/>
    <x v="62"/>
    <x v="2"/>
  </r>
  <r>
    <x v="2"/>
    <x v="3"/>
    <x v="23"/>
    <x v="24"/>
    <x v="11"/>
    <x v="1"/>
    <n v="0"/>
    <x v="107"/>
    <x v="2"/>
  </r>
  <r>
    <x v="2"/>
    <x v="3"/>
    <x v="23"/>
    <x v="27"/>
    <x v="10"/>
    <x v="0"/>
    <n v="0"/>
    <x v="6"/>
    <x v="2"/>
  </r>
  <r>
    <x v="2"/>
    <x v="3"/>
    <x v="23"/>
    <x v="5"/>
    <x v="4"/>
    <x v="1"/>
    <n v="120"/>
    <x v="4"/>
    <x v="2"/>
  </r>
  <r>
    <x v="2"/>
    <x v="3"/>
    <x v="23"/>
    <x v="186"/>
    <x v="4"/>
    <x v="0"/>
    <n v="0"/>
    <x v="39"/>
    <x v="2"/>
  </r>
  <r>
    <x v="2"/>
    <x v="3"/>
    <x v="23"/>
    <x v="251"/>
    <x v="1"/>
    <x v="0"/>
    <n v="0"/>
    <x v="43"/>
    <x v="2"/>
  </r>
  <r>
    <x v="2"/>
    <x v="3"/>
    <x v="23"/>
    <x v="99"/>
    <x v="12"/>
    <x v="2"/>
    <n v="0"/>
    <x v="10"/>
    <x v="2"/>
  </r>
  <r>
    <x v="2"/>
    <x v="3"/>
    <x v="23"/>
    <x v="20"/>
    <x v="14"/>
    <x v="1"/>
    <n v="0"/>
    <x v="9"/>
    <x v="2"/>
  </r>
  <r>
    <x v="2"/>
    <x v="3"/>
    <x v="23"/>
    <x v="298"/>
    <x v="14"/>
    <x v="2"/>
    <n v="0"/>
    <x v="22"/>
    <x v="2"/>
  </r>
  <r>
    <x v="2"/>
    <x v="3"/>
    <x v="23"/>
    <x v="364"/>
    <x v="17"/>
    <x v="4"/>
    <n v="0"/>
    <x v="88"/>
    <x v="2"/>
  </r>
  <r>
    <x v="2"/>
    <x v="3"/>
    <x v="23"/>
    <x v="334"/>
    <x v="15"/>
    <x v="4"/>
    <n v="0"/>
    <x v="48"/>
    <x v="2"/>
  </r>
  <r>
    <x v="2"/>
    <x v="3"/>
    <x v="23"/>
    <x v="39"/>
    <x v="2"/>
    <x v="4"/>
    <n v="0"/>
    <x v="52"/>
    <x v="2"/>
  </r>
  <r>
    <x v="2"/>
    <x v="3"/>
    <x v="23"/>
    <x v="201"/>
    <x v="10"/>
    <x v="4"/>
    <n v="0"/>
    <x v="16"/>
    <x v="2"/>
  </r>
  <r>
    <x v="2"/>
    <x v="3"/>
    <x v="21"/>
    <x v="302"/>
    <x v="17"/>
    <x v="2"/>
    <n v="0"/>
    <x v="47"/>
    <x v="7"/>
  </r>
  <r>
    <x v="2"/>
    <x v="3"/>
    <x v="21"/>
    <x v="313"/>
    <x v="17"/>
    <x v="2"/>
    <n v="0"/>
    <x v="0"/>
    <x v="7"/>
  </r>
  <r>
    <x v="2"/>
    <x v="3"/>
    <x v="21"/>
    <x v="72"/>
    <x v="15"/>
    <x v="1"/>
    <n v="118"/>
    <x v="52"/>
    <x v="7"/>
  </r>
  <r>
    <x v="2"/>
    <x v="3"/>
    <x v="21"/>
    <x v="386"/>
    <x v="15"/>
    <x v="1"/>
    <n v="0"/>
    <x v="169"/>
    <x v="7"/>
  </r>
  <r>
    <x v="2"/>
    <x v="3"/>
    <x v="21"/>
    <x v="309"/>
    <x v="8"/>
    <x v="2"/>
    <n v="0"/>
    <x v="92"/>
    <x v="7"/>
  </r>
  <r>
    <x v="2"/>
    <x v="3"/>
    <x v="21"/>
    <x v="36"/>
    <x v="8"/>
    <x v="2"/>
    <n v="0"/>
    <x v="82"/>
    <x v="7"/>
  </r>
  <r>
    <x v="2"/>
    <x v="3"/>
    <x v="21"/>
    <x v="90"/>
    <x v="16"/>
    <x v="1"/>
    <n v="0"/>
    <x v="1"/>
    <x v="7"/>
  </r>
  <r>
    <x v="2"/>
    <x v="3"/>
    <x v="21"/>
    <x v="238"/>
    <x v="13"/>
    <x v="2"/>
    <n v="0"/>
    <x v="82"/>
    <x v="7"/>
  </r>
  <r>
    <x v="2"/>
    <x v="3"/>
    <x v="21"/>
    <x v="17"/>
    <x v="13"/>
    <x v="1"/>
    <n v="0"/>
    <x v="2"/>
    <x v="7"/>
  </r>
  <r>
    <x v="2"/>
    <x v="3"/>
    <x v="21"/>
    <x v="292"/>
    <x v="4"/>
    <x v="3"/>
    <n v="0"/>
    <x v="109"/>
    <x v="7"/>
  </r>
  <r>
    <x v="2"/>
    <x v="3"/>
    <x v="21"/>
    <x v="330"/>
    <x v="3"/>
    <x v="0"/>
    <n v="0"/>
    <x v="17"/>
    <x v="7"/>
  </r>
  <r>
    <x v="2"/>
    <x v="3"/>
    <x v="21"/>
    <x v="194"/>
    <x v="1"/>
    <x v="1"/>
    <n v="0"/>
    <x v="63"/>
    <x v="7"/>
  </r>
  <r>
    <x v="2"/>
    <x v="3"/>
    <x v="21"/>
    <x v="247"/>
    <x v="1"/>
    <x v="1"/>
    <n v="0"/>
    <x v="10"/>
    <x v="7"/>
  </r>
  <r>
    <x v="2"/>
    <x v="3"/>
    <x v="21"/>
    <x v="384"/>
    <x v="7"/>
    <x v="0"/>
    <n v="0"/>
    <x v="61"/>
    <x v="7"/>
  </r>
  <r>
    <x v="2"/>
    <x v="3"/>
    <x v="21"/>
    <x v="199"/>
    <x v="14"/>
    <x v="1"/>
    <n v="0"/>
    <x v="96"/>
    <x v="7"/>
  </r>
  <r>
    <x v="2"/>
    <x v="3"/>
    <x v="21"/>
    <x v="240"/>
    <x v="14"/>
    <x v="0"/>
    <n v="0"/>
    <x v="32"/>
    <x v="7"/>
  </r>
  <r>
    <x v="2"/>
    <x v="3"/>
    <x v="21"/>
    <x v="0"/>
    <x v="0"/>
    <x v="0"/>
    <n v="0"/>
    <x v="55"/>
    <x v="7"/>
  </r>
  <r>
    <x v="2"/>
    <x v="3"/>
    <x v="21"/>
    <x v="250"/>
    <x v="0"/>
    <x v="0"/>
    <n v="0"/>
    <x v="71"/>
    <x v="7"/>
  </r>
  <r>
    <x v="2"/>
    <x v="3"/>
    <x v="21"/>
    <x v="120"/>
    <x v="6"/>
    <x v="4"/>
    <n v="74"/>
    <x v="79"/>
    <x v="7"/>
  </r>
  <r>
    <x v="2"/>
    <x v="3"/>
    <x v="21"/>
    <x v="82"/>
    <x v="9"/>
    <x v="4"/>
    <n v="0"/>
    <x v="16"/>
    <x v="7"/>
  </r>
  <r>
    <x v="2"/>
    <x v="3"/>
    <x v="21"/>
    <x v="257"/>
    <x v="10"/>
    <x v="4"/>
    <n v="0"/>
    <x v="16"/>
    <x v="7"/>
  </r>
  <r>
    <x v="2"/>
    <x v="3"/>
    <x v="21"/>
    <x v="149"/>
    <x v="7"/>
    <x v="4"/>
    <n v="0"/>
    <x v="16"/>
    <x v="7"/>
  </r>
  <r>
    <x v="2"/>
    <x v="3"/>
    <x v="22"/>
    <x v="288"/>
    <x v="17"/>
    <x v="0"/>
    <n v="0"/>
    <x v="30"/>
    <x v="1"/>
  </r>
  <r>
    <x v="2"/>
    <x v="3"/>
    <x v="22"/>
    <x v="380"/>
    <x v="17"/>
    <x v="1"/>
    <n v="0"/>
    <x v="69"/>
    <x v="1"/>
  </r>
  <r>
    <x v="2"/>
    <x v="3"/>
    <x v="22"/>
    <x v="73"/>
    <x v="15"/>
    <x v="2"/>
    <n v="0"/>
    <x v="11"/>
    <x v="1"/>
  </r>
  <r>
    <x v="2"/>
    <x v="3"/>
    <x v="22"/>
    <x v="280"/>
    <x v="16"/>
    <x v="1"/>
    <n v="0"/>
    <x v="43"/>
    <x v="1"/>
  </r>
  <r>
    <x v="2"/>
    <x v="3"/>
    <x v="22"/>
    <x v="41"/>
    <x v="16"/>
    <x v="1"/>
    <n v="0"/>
    <x v="85"/>
    <x v="1"/>
  </r>
  <r>
    <x v="2"/>
    <x v="3"/>
    <x v="22"/>
    <x v="350"/>
    <x v="6"/>
    <x v="1"/>
    <n v="0"/>
    <x v="82"/>
    <x v="1"/>
  </r>
  <r>
    <x v="2"/>
    <x v="3"/>
    <x v="22"/>
    <x v="200"/>
    <x v="5"/>
    <x v="2"/>
    <n v="0"/>
    <x v="44"/>
    <x v="1"/>
  </r>
  <r>
    <x v="2"/>
    <x v="3"/>
    <x v="22"/>
    <x v="136"/>
    <x v="11"/>
    <x v="0"/>
    <n v="0"/>
    <x v="114"/>
    <x v="1"/>
  </r>
  <r>
    <x v="2"/>
    <x v="3"/>
    <x v="22"/>
    <x v="4"/>
    <x v="4"/>
    <x v="2"/>
    <n v="0"/>
    <x v="94"/>
    <x v="1"/>
  </r>
  <r>
    <x v="2"/>
    <x v="3"/>
    <x v="22"/>
    <x v="245"/>
    <x v="4"/>
    <x v="0"/>
    <n v="0"/>
    <x v="80"/>
    <x v="1"/>
  </r>
  <r>
    <x v="2"/>
    <x v="3"/>
    <x v="22"/>
    <x v="92"/>
    <x v="3"/>
    <x v="2"/>
    <n v="0"/>
    <x v="85"/>
    <x v="1"/>
  </r>
  <r>
    <x v="2"/>
    <x v="3"/>
    <x v="22"/>
    <x v="1"/>
    <x v="1"/>
    <x v="1"/>
    <n v="0"/>
    <x v="72"/>
    <x v="1"/>
  </r>
  <r>
    <x v="2"/>
    <x v="3"/>
    <x v="22"/>
    <x v="126"/>
    <x v="1"/>
    <x v="2"/>
    <n v="0"/>
    <x v="12"/>
    <x v="1"/>
  </r>
  <r>
    <x v="2"/>
    <x v="3"/>
    <x v="22"/>
    <x v="259"/>
    <x v="12"/>
    <x v="1"/>
    <n v="0"/>
    <x v="83"/>
    <x v="1"/>
  </r>
  <r>
    <x v="2"/>
    <x v="3"/>
    <x v="22"/>
    <x v="81"/>
    <x v="7"/>
    <x v="1"/>
    <n v="0"/>
    <x v="72"/>
    <x v="1"/>
  </r>
  <r>
    <x v="2"/>
    <x v="3"/>
    <x v="22"/>
    <x v="128"/>
    <x v="7"/>
    <x v="0"/>
    <n v="0"/>
    <x v="91"/>
    <x v="1"/>
  </r>
  <r>
    <x v="2"/>
    <x v="3"/>
    <x v="22"/>
    <x v="87"/>
    <x v="14"/>
    <x v="0"/>
    <n v="0"/>
    <x v="50"/>
    <x v="1"/>
  </r>
  <r>
    <x v="2"/>
    <x v="3"/>
    <x v="22"/>
    <x v="172"/>
    <x v="0"/>
    <x v="3"/>
    <n v="108"/>
    <x v="94"/>
    <x v="1"/>
  </r>
  <r>
    <x v="2"/>
    <x v="3"/>
    <x v="22"/>
    <x v="123"/>
    <x v="10"/>
    <x v="4"/>
    <n v="0"/>
    <x v="16"/>
    <x v="1"/>
  </r>
  <r>
    <x v="2"/>
    <x v="3"/>
    <x v="22"/>
    <x v="203"/>
    <x v="12"/>
    <x v="4"/>
    <n v="0"/>
    <x v="2"/>
    <x v="1"/>
  </r>
  <r>
    <x v="2"/>
    <x v="3"/>
    <x v="22"/>
    <x v="156"/>
    <x v="12"/>
    <x v="4"/>
    <n v="0"/>
    <x v="16"/>
    <x v="1"/>
  </r>
  <r>
    <x v="2"/>
    <x v="3"/>
    <x v="22"/>
    <x v="358"/>
    <x v="14"/>
    <x v="4"/>
    <n v="0"/>
    <x v="19"/>
    <x v="1"/>
  </r>
  <r>
    <x v="2"/>
    <x v="3"/>
    <x v="20"/>
    <x v="18"/>
    <x v="17"/>
    <x v="2"/>
    <n v="0"/>
    <x v="21"/>
    <x v="3"/>
  </r>
  <r>
    <x v="2"/>
    <x v="3"/>
    <x v="20"/>
    <x v="115"/>
    <x v="15"/>
    <x v="1"/>
    <n v="104"/>
    <x v="16"/>
    <x v="3"/>
  </r>
  <r>
    <x v="2"/>
    <x v="3"/>
    <x v="20"/>
    <x v="225"/>
    <x v="15"/>
    <x v="1"/>
    <n v="94"/>
    <x v="11"/>
    <x v="3"/>
  </r>
  <r>
    <x v="2"/>
    <x v="3"/>
    <x v="20"/>
    <x v="165"/>
    <x v="8"/>
    <x v="1"/>
    <n v="115"/>
    <x v="161"/>
    <x v="3"/>
  </r>
  <r>
    <x v="2"/>
    <x v="3"/>
    <x v="20"/>
    <x v="359"/>
    <x v="13"/>
    <x v="0"/>
    <n v="0"/>
    <x v="83"/>
    <x v="3"/>
  </r>
  <r>
    <x v="2"/>
    <x v="3"/>
    <x v="20"/>
    <x v="379"/>
    <x v="9"/>
    <x v="1"/>
    <n v="0"/>
    <x v="46"/>
    <x v="3"/>
  </r>
  <r>
    <x v="2"/>
    <x v="3"/>
    <x v="20"/>
    <x v="182"/>
    <x v="5"/>
    <x v="2"/>
    <n v="0"/>
    <x v="111"/>
    <x v="3"/>
  </r>
  <r>
    <x v="2"/>
    <x v="3"/>
    <x v="20"/>
    <x v="89"/>
    <x v="5"/>
    <x v="0"/>
    <n v="0"/>
    <x v="1"/>
    <x v="3"/>
  </r>
  <r>
    <x v="2"/>
    <x v="3"/>
    <x v="20"/>
    <x v="279"/>
    <x v="2"/>
    <x v="3"/>
    <n v="0"/>
    <x v="40"/>
    <x v="3"/>
  </r>
  <r>
    <x v="2"/>
    <x v="3"/>
    <x v="20"/>
    <x v="227"/>
    <x v="2"/>
    <x v="1"/>
    <n v="0"/>
    <x v="30"/>
    <x v="3"/>
  </r>
  <r>
    <x v="2"/>
    <x v="3"/>
    <x v="20"/>
    <x v="273"/>
    <x v="10"/>
    <x v="2"/>
    <n v="0"/>
    <x v="95"/>
    <x v="3"/>
  </r>
  <r>
    <x v="2"/>
    <x v="3"/>
    <x v="20"/>
    <x v="35"/>
    <x v="10"/>
    <x v="0"/>
    <n v="0"/>
    <x v="33"/>
    <x v="3"/>
  </r>
  <r>
    <x v="2"/>
    <x v="3"/>
    <x v="20"/>
    <x v="216"/>
    <x v="4"/>
    <x v="2"/>
    <n v="0"/>
    <x v="77"/>
    <x v="3"/>
  </r>
  <r>
    <x v="2"/>
    <x v="3"/>
    <x v="20"/>
    <x v="230"/>
    <x v="4"/>
    <x v="2"/>
    <n v="0"/>
    <x v="19"/>
    <x v="3"/>
  </r>
  <r>
    <x v="2"/>
    <x v="3"/>
    <x v="20"/>
    <x v="93"/>
    <x v="1"/>
    <x v="0"/>
    <n v="0"/>
    <x v="91"/>
    <x v="3"/>
  </r>
  <r>
    <x v="2"/>
    <x v="3"/>
    <x v="20"/>
    <x v="132"/>
    <x v="12"/>
    <x v="1"/>
    <n v="0"/>
    <x v="17"/>
    <x v="3"/>
  </r>
  <r>
    <x v="2"/>
    <x v="3"/>
    <x v="20"/>
    <x v="40"/>
    <x v="7"/>
    <x v="1"/>
    <n v="0"/>
    <x v="72"/>
    <x v="3"/>
  </r>
  <r>
    <x v="2"/>
    <x v="3"/>
    <x v="20"/>
    <x v="372"/>
    <x v="0"/>
    <x v="0"/>
    <n v="0"/>
    <x v="69"/>
    <x v="3"/>
  </r>
  <r>
    <x v="2"/>
    <x v="3"/>
    <x v="20"/>
    <x v="67"/>
    <x v="17"/>
    <x v="4"/>
    <n v="0"/>
    <x v="71"/>
    <x v="3"/>
  </r>
  <r>
    <x v="2"/>
    <x v="3"/>
    <x v="20"/>
    <x v="185"/>
    <x v="15"/>
    <x v="4"/>
    <n v="0"/>
    <x v="23"/>
    <x v="3"/>
  </r>
  <r>
    <x v="2"/>
    <x v="3"/>
    <x v="20"/>
    <x v="361"/>
    <x v="10"/>
    <x v="4"/>
    <n v="0"/>
    <x v="16"/>
    <x v="3"/>
  </r>
  <r>
    <x v="2"/>
    <x v="3"/>
    <x v="20"/>
    <x v="277"/>
    <x v="0"/>
    <x v="4"/>
    <n v="0"/>
    <x v="16"/>
    <x v="3"/>
  </r>
  <r>
    <x v="2"/>
    <x v="3"/>
    <x v="19"/>
    <x v="58"/>
    <x v="17"/>
    <x v="2"/>
    <n v="0"/>
    <x v="96"/>
    <x v="5"/>
  </r>
  <r>
    <x v="2"/>
    <x v="3"/>
    <x v="19"/>
    <x v="77"/>
    <x v="17"/>
    <x v="1"/>
    <n v="0"/>
    <x v="74"/>
    <x v="5"/>
  </r>
  <r>
    <x v="2"/>
    <x v="3"/>
    <x v="19"/>
    <x v="223"/>
    <x v="17"/>
    <x v="2"/>
    <n v="0"/>
    <x v="1"/>
    <x v="5"/>
  </r>
  <r>
    <x v="2"/>
    <x v="3"/>
    <x v="19"/>
    <x v="166"/>
    <x v="8"/>
    <x v="2"/>
    <n v="75"/>
    <x v="85"/>
    <x v="5"/>
  </r>
  <r>
    <x v="2"/>
    <x v="3"/>
    <x v="19"/>
    <x v="140"/>
    <x v="8"/>
    <x v="1"/>
    <n v="84"/>
    <x v="15"/>
    <x v="5"/>
  </r>
  <r>
    <x v="2"/>
    <x v="3"/>
    <x v="19"/>
    <x v="248"/>
    <x v="6"/>
    <x v="0"/>
    <n v="0"/>
    <x v="6"/>
    <x v="5"/>
  </r>
  <r>
    <x v="2"/>
    <x v="3"/>
    <x v="19"/>
    <x v="347"/>
    <x v="13"/>
    <x v="2"/>
    <n v="0"/>
    <x v="99"/>
    <x v="5"/>
  </r>
  <r>
    <x v="2"/>
    <x v="3"/>
    <x v="19"/>
    <x v="204"/>
    <x v="13"/>
    <x v="1"/>
    <n v="0"/>
    <x v="85"/>
    <x v="5"/>
  </r>
  <r>
    <x v="2"/>
    <x v="3"/>
    <x v="19"/>
    <x v="64"/>
    <x v="13"/>
    <x v="1"/>
    <n v="0"/>
    <x v="113"/>
    <x v="5"/>
  </r>
  <r>
    <x v="2"/>
    <x v="3"/>
    <x v="19"/>
    <x v="315"/>
    <x v="13"/>
    <x v="0"/>
    <n v="0"/>
    <x v="7"/>
    <x v="5"/>
  </r>
  <r>
    <x v="2"/>
    <x v="3"/>
    <x v="19"/>
    <x v="62"/>
    <x v="9"/>
    <x v="2"/>
    <n v="0"/>
    <x v="43"/>
    <x v="5"/>
  </r>
  <r>
    <x v="2"/>
    <x v="3"/>
    <x v="19"/>
    <x v="11"/>
    <x v="5"/>
    <x v="1"/>
    <n v="0"/>
    <x v="60"/>
    <x v="5"/>
  </r>
  <r>
    <x v="2"/>
    <x v="3"/>
    <x v="19"/>
    <x v="332"/>
    <x v="11"/>
    <x v="0"/>
    <n v="0"/>
    <x v="69"/>
    <x v="5"/>
  </r>
  <r>
    <x v="2"/>
    <x v="3"/>
    <x v="19"/>
    <x v="105"/>
    <x v="10"/>
    <x v="3"/>
    <n v="0"/>
    <x v="69"/>
    <x v="5"/>
  </r>
  <r>
    <x v="2"/>
    <x v="3"/>
    <x v="19"/>
    <x v="124"/>
    <x v="10"/>
    <x v="1"/>
    <n v="0"/>
    <x v="77"/>
    <x v="5"/>
  </r>
  <r>
    <x v="2"/>
    <x v="3"/>
    <x v="19"/>
    <x v="252"/>
    <x v="1"/>
    <x v="1"/>
    <n v="0"/>
    <x v="95"/>
    <x v="5"/>
  </r>
  <r>
    <x v="2"/>
    <x v="3"/>
    <x v="19"/>
    <x v="119"/>
    <x v="14"/>
    <x v="0"/>
    <n v="117"/>
    <x v="77"/>
    <x v="5"/>
  </r>
  <r>
    <x v="2"/>
    <x v="3"/>
    <x v="19"/>
    <x v="235"/>
    <x v="0"/>
    <x v="0"/>
    <n v="0"/>
    <x v="86"/>
    <x v="5"/>
  </r>
  <r>
    <x v="2"/>
    <x v="3"/>
    <x v="19"/>
    <x v="155"/>
    <x v="9"/>
    <x v="4"/>
    <n v="0"/>
    <x v="14"/>
    <x v="5"/>
  </r>
  <r>
    <x v="2"/>
    <x v="3"/>
    <x v="19"/>
    <x v="214"/>
    <x v="11"/>
    <x v="4"/>
    <n v="0"/>
    <x v="77"/>
    <x v="5"/>
  </r>
  <r>
    <x v="2"/>
    <x v="3"/>
    <x v="19"/>
    <x v="133"/>
    <x v="11"/>
    <x v="4"/>
    <n v="0"/>
    <x v="62"/>
    <x v="5"/>
  </r>
  <r>
    <x v="2"/>
    <x v="3"/>
    <x v="19"/>
    <x v="162"/>
    <x v="10"/>
    <x v="4"/>
    <n v="0"/>
    <x v="8"/>
    <x v="5"/>
  </r>
  <r>
    <x v="2"/>
    <x v="3"/>
    <x v="17"/>
    <x v="281"/>
    <x v="17"/>
    <x v="1"/>
    <n v="0"/>
    <x v="123"/>
    <x v="6"/>
  </r>
  <r>
    <x v="2"/>
    <x v="3"/>
    <x v="17"/>
    <x v="378"/>
    <x v="17"/>
    <x v="1"/>
    <n v="0"/>
    <x v="67"/>
    <x v="6"/>
  </r>
  <r>
    <x v="2"/>
    <x v="3"/>
    <x v="17"/>
    <x v="220"/>
    <x v="15"/>
    <x v="2"/>
    <n v="0"/>
    <x v="94"/>
    <x v="6"/>
  </r>
  <r>
    <x v="2"/>
    <x v="3"/>
    <x v="17"/>
    <x v="229"/>
    <x v="16"/>
    <x v="0"/>
    <n v="0"/>
    <x v="3"/>
    <x v="6"/>
  </r>
  <r>
    <x v="2"/>
    <x v="3"/>
    <x v="17"/>
    <x v="195"/>
    <x v="16"/>
    <x v="3"/>
    <n v="0"/>
    <x v="40"/>
    <x v="6"/>
  </r>
  <r>
    <x v="2"/>
    <x v="3"/>
    <x v="17"/>
    <x v="354"/>
    <x v="6"/>
    <x v="2"/>
    <n v="0"/>
    <x v="25"/>
    <x v="6"/>
  </r>
  <r>
    <x v="2"/>
    <x v="3"/>
    <x v="17"/>
    <x v="218"/>
    <x v="13"/>
    <x v="1"/>
    <n v="0"/>
    <x v="82"/>
    <x v="6"/>
  </r>
  <r>
    <x v="2"/>
    <x v="3"/>
    <x v="17"/>
    <x v="233"/>
    <x v="5"/>
    <x v="1"/>
    <n v="0"/>
    <x v="132"/>
    <x v="6"/>
  </r>
  <r>
    <x v="2"/>
    <x v="3"/>
    <x v="17"/>
    <x v="197"/>
    <x v="4"/>
    <x v="0"/>
    <n v="0"/>
    <x v="94"/>
    <x v="6"/>
  </r>
  <r>
    <x v="2"/>
    <x v="3"/>
    <x v="17"/>
    <x v="254"/>
    <x v="3"/>
    <x v="1"/>
    <n v="0"/>
    <x v="148"/>
    <x v="6"/>
  </r>
  <r>
    <x v="2"/>
    <x v="3"/>
    <x v="17"/>
    <x v="208"/>
    <x v="3"/>
    <x v="1"/>
    <n v="0"/>
    <x v="88"/>
    <x v="6"/>
  </r>
  <r>
    <x v="2"/>
    <x v="3"/>
    <x v="17"/>
    <x v="134"/>
    <x v="3"/>
    <x v="2"/>
    <n v="0"/>
    <x v="12"/>
    <x v="6"/>
  </r>
  <r>
    <x v="2"/>
    <x v="3"/>
    <x v="17"/>
    <x v="111"/>
    <x v="1"/>
    <x v="2"/>
    <n v="0"/>
    <x v="42"/>
    <x v="6"/>
  </r>
  <r>
    <x v="2"/>
    <x v="3"/>
    <x v="17"/>
    <x v="190"/>
    <x v="1"/>
    <x v="0"/>
    <n v="0"/>
    <x v="0"/>
    <x v="6"/>
  </r>
  <r>
    <x v="2"/>
    <x v="3"/>
    <x v="17"/>
    <x v="163"/>
    <x v="14"/>
    <x v="1"/>
    <n v="0"/>
    <x v="10"/>
    <x v="6"/>
  </r>
  <r>
    <x v="2"/>
    <x v="3"/>
    <x v="17"/>
    <x v="339"/>
    <x v="14"/>
    <x v="0"/>
    <n v="0"/>
    <x v="146"/>
    <x v="6"/>
  </r>
  <r>
    <x v="2"/>
    <x v="3"/>
    <x v="17"/>
    <x v="112"/>
    <x v="14"/>
    <x v="0"/>
    <n v="0"/>
    <x v="79"/>
    <x v="6"/>
  </r>
  <r>
    <x v="2"/>
    <x v="3"/>
    <x v="17"/>
    <x v="308"/>
    <x v="0"/>
    <x v="2"/>
    <n v="0"/>
    <x v="77"/>
    <x v="6"/>
  </r>
  <r>
    <x v="2"/>
    <x v="3"/>
    <x v="17"/>
    <x v="293"/>
    <x v="9"/>
    <x v="4"/>
    <n v="0"/>
    <x v="16"/>
    <x v="6"/>
  </r>
  <r>
    <x v="2"/>
    <x v="3"/>
    <x v="17"/>
    <x v="226"/>
    <x v="2"/>
    <x v="4"/>
    <n v="0"/>
    <x v="94"/>
    <x v="6"/>
  </r>
  <r>
    <x v="2"/>
    <x v="3"/>
    <x v="17"/>
    <x v="236"/>
    <x v="10"/>
    <x v="4"/>
    <n v="0"/>
    <x v="16"/>
    <x v="6"/>
  </r>
  <r>
    <x v="2"/>
    <x v="3"/>
    <x v="17"/>
    <x v="196"/>
    <x v="3"/>
    <x v="4"/>
    <n v="0"/>
    <x v="60"/>
    <x v="6"/>
  </r>
  <r>
    <x v="2"/>
    <x v="3"/>
    <x v="18"/>
    <x v="228"/>
    <x v="17"/>
    <x v="3"/>
    <n v="0"/>
    <x v="62"/>
    <x v="4"/>
  </r>
  <r>
    <x v="2"/>
    <x v="3"/>
    <x v="18"/>
    <x v="369"/>
    <x v="15"/>
    <x v="0"/>
    <n v="0"/>
    <x v="82"/>
    <x v="4"/>
  </r>
  <r>
    <x v="2"/>
    <x v="3"/>
    <x v="18"/>
    <x v="278"/>
    <x v="15"/>
    <x v="1"/>
    <n v="0"/>
    <x v="31"/>
    <x v="4"/>
  </r>
  <r>
    <x v="2"/>
    <x v="3"/>
    <x v="18"/>
    <x v="141"/>
    <x v="8"/>
    <x v="0"/>
    <n v="0"/>
    <x v="71"/>
    <x v="4"/>
  </r>
  <r>
    <x v="2"/>
    <x v="3"/>
    <x v="18"/>
    <x v="116"/>
    <x v="16"/>
    <x v="2"/>
    <n v="0"/>
    <x v="88"/>
    <x v="4"/>
  </r>
  <r>
    <x v="2"/>
    <x v="3"/>
    <x v="18"/>
    <x v="241"/>
    <x v="6"/>
    <x v="0"/>
    <n v="0"/>
    <x v="5"/>
    <x v="4"/>
  </r>
  <r>
    <x v="2"/>
    <x v="3"/>
    <x v="18"/>
    <x v="221"/>
    <x v="6"/>
    <x v="1"/>
    <n v="97"/>
    <x v="123"/>
    <x v="4"/>
  </r>
  <r>
    <x v="2"/>
    <x v="3"/>
    <x v="18"/>
    <x v="145"/>
    <x v="5"/>
    <x v="1"/>
    <n v="0"/>
    <x v="2"/>
    <x v="4"/>
  </r>
  <r>
    <x v="2"/>
    <x v="3"/>
    <x v="18"/>
    <x v="317"/>
    <x v="5"/>
    <x v="1"/>
    <n v="0"/>
    <x v="40"/>
    <x v="4"/>
  </r>
  <r>
    <x v="2"/>
    <x v="3"/>
    <x v="18"/>
    <x v="76"/>
    <x v="2"/>
    <x v="1"/>
    <n v="0"/>
    <x v="9"/>
    <x v="4"/>
  </r>
  <r>
    <x v="2"/>
    <x v="3"/>
    <x v="18"/>
    <x v="55"/>
    <x v="2"/>
    <x v="2"/>
    <n v="0"/>
    <x v="19"/>
    <x v="4"/>
  </r>
  <r>
    <x v="2"/>
    <x v="3"/>
    <x v="18"/>
    <x v="98"/>
    <x v="11"/>
    <x v="0"/>
    <n v="0"/>
    <x v="60"/>
    <x v="4"/>
  </r>
  <r>
    <x v="2"/>
    <x v="3"/>
    <x v="18"/>
    <x v="349"/>
    <x v="4"/>
    <x v="2"/>
    <n v="0"/>
    <x v="24"/>
    <x v="4"/>
  </r>
  <r>
    <x v="2"/>
    <x v="3"/>
    <x v="18"/>
    <x v="168"/>
    <x v="12"/>
    <x v="1"/>
    <n v="0"/>
    <x v="64"/>
    <x v="4"/>
  </r>
  <r>
    <x v="2"/>
    <x v="3"/>
    <x v="18"/>
    <x v="329"/>
    <x v="12"/>
    <x v="2"/>
    <n v="0"/>
    <x v="33"/>
    <x v="4"/>
  </r>
  <r>
    <x v="2"/>
    <x v="3"/>
    <x v="18"/>
    <x v="162"/>
    <x v="12"/>
    <x v="0"/>
    <n v="0"/>
    <x v="29"/>
    <x v="4"/>
  </r>
  <r>
    <x v="2"/>
    <x v="3"/>
    <x v="18"/>
    <x v="26"/>
    <x v="7"/>
    <x v="2"/>
    <n v="0"/>
    <x v="24"/>
    <x v="4"/>
  </r>
  <r>
    <x v="2"/>
    <x v="3"/>
    <x v="18"/>
    <x v="91"/>
    <x v="0"/>
    <x v="1"/>
    <n v="0"/>
    <x v="57"/>
    <x v="4"/>
  </r>
  <r>
    <x v="2"/>
    <x v="3"/>
    <x v="18"/>
    <x v="146"/>
    <x v="11"/>
    <x v="4"/>
    <n v="0"/>
    <x v="85"/>
    <x v="4"/>
  </r>
  <r>
    <x v="2"/>
    <x v="3"/>
    <x v="18"/>
    <x v="202"/>
    <x v="11"/>
    <x v="4"/>
    <n v="0"/>
    <x v="16"/>
    <x v="4"/>
  </r>
  <r>
    <x v="2"/>
    <x v="3"/>
    <x v="18"/>
    <x v="385"/>
    <x v="11"/>
    <x v="4"/>
    <n v="0"/>
    <x v="15"/>
    <x v="4"/>
  </r>
  <r>
    <x v="2"/>
    <x v="3"/>
    <x v="18"/>
    <x v="160"/>
    <x v="14"/>
    <x v="4"/>
    <n v="0"/>
    <x v="16"/>
    <x v="4"/>
  </r>
  <r>
    <x v="2"/>
    <x v="4"/>
    <x v="16"/>
    <x v="269"/>
    <x v="2"/>
    <x v="0"/>
    <n v="74"/>
    <x v="54"/>
    <x v="0"/>
  </r>
  <r>
    <x v="2"/>
    <x v="4"/>
    <x v="16"/>
    <x v="34"/>
    <x v="15"/>
    <x v="2"/>
    <n v="90"/>
    <x v="48"/>
    <x v="0"/>
  </r>
  <r>
    <x v="2"/>
    <x v="4"/>
    <x v="16"/>
    <x v="207"/>
    <x v="15"/>
    <x v="0"/>
    <n v="91"/>
    <x v="43"/>
    <x v="0"/>
  </r>
  <r>
    <x v="2"/>
    <x v="4"/>
    <x v="16"/>
    <x v="113"/>
    <x v="15"/>
    <x v="1"/>
    <n v="93"/>
    <x v="69"/>
    <x v="0"/>
  </r>
  <r>
    <x v="2"/>
    <x v="4"/>
    <x v="16"/>
    <x v="45"/>
    <x v="8"/>
    <x v="2"/>
    <n v="76"/>
    <x v="67"/>
    <x v="0"/>
  </r>
  <r>
    <x v="2"/>
    <x v="4"/>
    <x v="16"/>
    <x v="122"/>
    <x v="8"/>
    <x v="1"/>
    <n v="102"/>
    <x v="18"/>
    <x v="0"/>
  </r>
  <r>
    <x v="2"/>
    <x v="4"/>
    <x v="16"/>
    <x v="121"/>
    <x v="6"/>
    <x v="1"/>
    <n v="95"/>
    <x v="72"/>
    <x v="0"/>
  </r>
  <r>
    <x v="2"/>
    <x v="4"/>
    <x v="16"/>
    <x v="177"/>
    <x v="7"/>
    <x v="3"/>
    <n v="85"/>
    <x v="4"/>
    <x v="0"/>
  </r>
  <r>
    <x v="2"/>
    <x v="4"/>
    <x v="16"/>
    <x v="316"/>
    <x v="7"/>
    <x v="1"/>
    <n v="106"/>
    <x v="9"/>
    <x v="0"/>
  </r>
  <r>
    <x v="2"/>
    <x v="4"/>
    <x v="16"/>
    <x v="255"/>
    <x v="4"/>
    <x v="1"/>
    <n v="94"/>
    <x v="57"/>
    <x v="0"/>
  </r>
  <r>
    <x v="2"/>
    <x v="4"/>
    <x v="16"/>
    <x v="118"/>
    <x v="4"/>
    <x v="2"/>
    <n v="115"/>
    <x v="32"/>
    <x v="0"/>
  </r>
  <r>
    <x v="2"/>
    <x v="4"/>
    <x v="16"/>
    <x v="267"/>
    <x v="5"/>
    <x v="1"/>
    <n v="101"/>
    <x v="91"/>
    <x v="0"/>
  </r>
  <r>
    <x v="2"/>
    <x v="4"/>
    <x v="16"/>
    <x v="213"/>
    <x v="9"/>
    <x v="1"/>
    <n v="91"/>
    <x v="29"/>
    <x v="0"/>
  </r>
  <r>
    <x v="2"/>
    <x v="4"/>
    <x v="16"/>
    <x v="215"/>
    <x v="9"/>
    <x v="0"/>
    <n v="108"/>
    <x v="68"/>
    <x v="0"/>
  </r>
  <r>
    <x v="2"/>
    <x v="4"/>
    <x v="16"/>
    <x v="306"/>
    <x v="1"/>
    <x v="0"/>
    <n v="71"/>
    <x v="4"/>
    <x v="0"/>
  </r>
  <r>
    <x v="2"/>
    <x v="4"/>
    <x v="16"/>
    <x v="299"/>
    <x v="3"/>
    <x v="0"/>
    <n v="95"/>
    <x v="72"/>
    <x v="0"/>
  </r>
  <r>
    <x v="2"/>
    <x v="4"/>
    <x v="16"/>
    <x v="150"/>
    <x v="0"/>
    <x v="2"/>
    <n v="86"/>
    <x v="65"/>
    <x v="0"/>
  </r>
  <r>
    <x v="2"/>
    <x v="4"/>
    <x v="16"/>
    <x v="125"/>
    <x v="13"/>
    <x v="2"/>
    <n v="110"/>
    <x v="37"/>
    <x v="0"/>
  </r>
  <r>
    <x v="2"/>
    <x v="4"/>
    <x v="16"/>
    <x v="312"/>
    <x v="8"/>
    <x v="4"/>
    <n v="83"/>
    <x v="71"/>
    <x v="0"/>
  </r>
  <r>
    <x v="2"/>
    <x v="4"/>
    <x v="16"/>
    <x v="383"/>
    <x v="7"/>
    <x v="4"/>
    <n v="124"/>
    <x v="7"/>
    <x v="0"/>
  </r>
  <r>
    <x v="2"/>
    <x v="4"/>
    <x v="16"/>
    <x v="6"/>
    <x v="5"/>
    <x v="4"/>
    <n v="58"/>
    <x v="16"/>
    <x v="0"/>
  </r>
  <r>
    <x v="2"/>
    <x v="4"/>
    <x v="16"/>
    <x v="210"/>
    <x v="3"/>
    <x v="4"/>
    <n v="68"/>
    <x v="10"/>
    <x v="0"/>
  </r>
  <r>
    <x v="2"/>
    <x v="4"/>
    <x v="22"/>
    <x v="73"/>
    <x v="15"/>
    <x v="2"/>
    <n v="81"/>
    <x v="108"/>
    <x v="1"/>
  </r>
  <r>
    <x v="2"/>
    <x v="4"/>
    <x v="22"/>
    <x v="280"/>
    <x v="16"/>
    <x v="1"/>
    <n v="93"/>
    <x v="17"/>
    <x v="1"/>
  </r>
  <r>
    <x v="2"/>
    <x v="4"/>
    <x v="22"/>
    <x v="41"/>
    <x v="16"/>
    <x v="1"/>
    <n v="91"/>
    <x v="39"/>
    <x v="1"/>
  </r>
  <r>
    <x v="2"/>
    <x v="4"/>
    <x v="22"/>
    <x v="350"/>
    <x v="6"/>
    <x v="1"/>
    <n v="92"/>
    <x v="33"/>
    <x v="1"/>
  </r>
  <r>
    <x v="2"/>
    <x v="4"/>
    <x v="22"/>
    <x v="288"/>
    <x v="17"/>
    <x v="0"/>
    <n v="81"/>
    <x v="49"/>
    <x v="1"/>
  </r>
  <r>
    <x v="2"/>
    <x v="4"/>
    <x v="22"/>
    <x v="380"/>
    <x v="17"/>
    <x v="1"/>
    <n v="101"/>
    <x v="62"/>
    <x v="1"/>
  </r>
  <r>
    <x v="2"/>
    <x v="4"/>
    <x v="22"/>
    <x v="128"/>
    <x v="7"/>
    <x v="0"/>
    <n v="94"/>
    <x v="6"/>
    <x v="1"/>
  </r>
  <r>
    <x v="2"/>
    <x v="4"/>
    <x v="22"/>
    <x v="81"/>
    <x v="7"/>
    <x v="1"/>
    <n v="112"/>
    <x v="67"/>
    <x v="1"/>
  </r>
  <r>
    <x v="2"/>
    <x v="4"/>
    <x v="22"/>
    <x v="203"/>
    <x v="12"/>
    <x v="2"/>
    <n v="105"/>
    <x v="72"/>
    <x v="1"/>
  </r>
  <r>
    <x v="2"/>
    <x v="4"/>
    <x v="22"/>
    <x v="259"/>
    <x v="12"/>
    <x v="1"/>
    <n v="120"/>
    <x v="31"/>
    <x v="1"/>
  </r>
  <r>
    <x v="2"/>
    <x v="4"/>
    <x v="22"/>
    <x v="136"/>
    <x v="11"/>
    <x v="0"/>
    <n v="91"/>
    <x v="43"/>
    <x v="1"/>
  </r>
  <r>
    <x v="2"/>
    <x v="4"/>
    <x v="22"/>
    <x v="4"/>
    <x v="4"/>
    <x v="2"/>
    <n v="89"/>
    <x v="63"/>
    <x v="1"/>
  </r>
  <r>
    <x v="2"/>
    <x v="4"/>
    <x v="22"/>
    <x v="245"/>
    <x v="4"/>
    <x v="0"/>
    <n v="96"/>
    <x v="19"/>
    <x v="1"/>
  </r>
  <r>
    <x v="2"/>
    <x v="4"/>
    <x v="22"/>
    <x v="200"/>
    <x v="5"/>
    <x v="2"/>
    <n v="83"/>
    <x v="3"/>
    <x v="1"/>
  </r>
  <r>
    <x v="2"/>
    <x v="4"/>
    <x v="22"/>
    <x v="1"/>
    <x v="1"/>
    <x v="1"/>
    <n v="113"/>
    <x v="63"/>
    <x v="1"/>
  </r>
  <r>
    <x v="2"/>
    <x v="4"/>
    <x v="22"/>
    <x v="92"/>
    <x v="3"/>
    <x v="2"/>
    <n v="92"/>
    <x v="42"/>
    <x v="1"/>
  </r>
  <r>
    <x v="2"/>
    <x v="4"/>
    <x v="22"/>
    <x v="172"/>
    <x v="0"/>
    <x v="3"/>
    <n v="112"/>
    <x v="48"/>
    <x v="1"/>
  </r>
  <r>
    <x v="2"/>
    <x v="4"/>
    <x v="22"/>
    <x v="87"/>
    <x v="14"/>
    <x v="0"/>
    <n v="71"/>
    <x v="14"/>
    <x v="1"/>
  </r>
  <r>
    <x v="2"/>
    <x v="4"/>
    <x v="22"/>
    <x v="123"/>
    <x v="10"/>
    <x v="4"/>
    <n v="65"/>
    <x v="16"/>
    <x v="1"/>
  </r>
  <r>
    <x v="2"/>
    <x v="4"/>
    <x v="22"/>
    <x v="156"/>
    <x v="12"/>
    <x v="4"/>
    <n v="80"/>
    <x v="0"/>
    <x v="1"/>
  </r>
  <r>
    <x v="2"/>
    <x v="4"/>
    <x v="22"/>
    <x v="126"/>
    <x v="1"/>
    <x v="4"/>
    <n v="95"/>
    <x v="16"/>
    <x v="1"/>
  </r>
  <r>
    <x v="2"/>
    <x v="4"/>
    <x v="22"/>
    <x v="358"/>
    <x v="14"/>
    <x v="4"/>
    <n v="71"/>
    <x v="109"/>
    <x v="1"/>
  </r>
  <r>
    <x v="2"/>
    <x v="4"/>
    <x v="23"/>
    <x v="300"/>
    <x v="2"/>
    <x v="1"/>
    <n v="88"/>
    <x v="102"/>
    <x v="2"/>
  </r>
  <r>
    <x v="2"/>
    <x v="4"/>
    <x v="23"/>
    <x v="201"/>
    <x v="10"/>
    <x v="2"/>
    <n v="82"/>
    <x v="6"/>
    <x v="2"/>
  </r>
  <r>
    <x v="2"/>
    <x v="4"/>
    <x v="23"/>
    <x v="27"/>
    <x v="10"/>
    <x v="0"/>
    <n v="83"/>
    <x v="0"/>
    <x v="2"/>
  </r>
  <r>
    <x v="2"/>
    <x v="4"/>
    <x v="23"/>
    <x v="114"/>
    <x v="15"/>
    <x v="3"/>
    <n v="111"/>
    <x v="47"/>
    <x v="2"/>
  </r>
  <r>
    <x v="2"/>
    <x v="4"/>
    <x v="23"/>
    <x v="7"/>
    <x v="8"/>
    <x v="1"/>
    <n v="106"/>
    <x v="20"/>
    <x v="2"/>
  </r>
  <r>
    <x v="2"/>
    <x v="4"/>
    <x v="23"/>
    <x v="116"/>
    <x v="16"/>
    <x v="2"/>
    <n v="73"/>
    <x v="57"/>
    <x v="2"/>
  </r>
  <r>
    <x v="2"/>
    <x v="4"/>
    <x v="23"/>
    <x v="94"/>
    <x v="6"/>
    <x v="2"/>
    <n v="76"/>
    <x v="49"/>
    <x v="2"/>
  </r>
  <r>
    <x v="2"/>
    <x v="4"/>
    <x v="23"/>
    <x v="137"/>
    <x v="6"/>
    <x v="0"/>
    <n v="93"/>
    <x v="7"/>
    <x v="2"/>
  </r>
  <r>
    <x v="2"/>
    <x v="4"/>
    <x v="23"/>
    <x v="99"/>
    <x v="12"/>
    <x v="2"/>
    <n v="94"/>
    <x v="43"/>
    <x v="2"/>
  </r>
  <r>
    <x v="2"/>
    <x v="4"/>
    <x v="23"/>
    <x v="33"/>
    <x v="11"/>
    <x v="1"/>
    <n v="75"/>
    <x v="8"/>
    <x v="2"/>
  </r>
  <r>
    <x v="2"/>
    <x v="4"/>
    <x v="23"/>
    <x v="24"/>
    <x v="11"/>
    <x v="1"/>
    <n v="89"/>
    <x v="77"/>
    <x v="2"/>
  </r>
  <r>
    <x v="2"/>
    <x v="4"/>
    <x v="23"/>
    <x v="186"/>
    <x v="4"/>
    <x v="0"/>
    <n v="74"/>
    <x v="2"/>
    <x v="2"/>
  </r>
  <r>
    <x v="2"/>
    <x v="4"/>
    <x v="23"/>
    <x v="5"/>
    <x v="4"/>
    <x v="1"/>
    <n v="108"/>
    <x v="72"/>
    <x v="2"/>
  </r>
  <r>
    <x v="2"/>
    <x v="4"/>
    <x v="23"/>
    <x v="13"/>
    <x v="9"/>
    <x v="0"/>
    <n v="91"/>
    <x v="52"/>
    <x v="2"/>
  </r>
  <r>
    <x v="2"/>
    <x v="4"/>
    <x v="23"/>
    <x v="251"/>
    <x v="1"/>
    <x v="0"/>
    <n v="114"/>
    <x v="47"/>
    <x v="2"/>
  </r>
  <r>
    <x v="2"/>
    <x v="4"/>
    <x v="23"/>
    <x v="20"/>
    <x v="14"/>
    <x v="1"/>
    <n v="101"/>
    <x v="102"/>
    <x v="2"/>
  </r>
  <r>
    <x v="2"/>
    <x v="4"/>
    <x v="23"/>
    <x v="298"/>
    <x v="14"/>
    <x v="2"/>
    <n v="112"/>
    <x v="21"/>
    <x v="2"/>
  </r>
  <r>
    <x v="2"/>
    <x v="4"/>
    <x v="23"/>
    <x v="206"/>
    <x v="13"/>
    <x v="1"/>
    <n v="70"/>
    <x v="33"/>
    <x v="2"/>
  </r>
  <r>
    <x v="2"/>
    <x v="4"/>
    <x v="23"/>
    <x v="39"/>
    <x v="2"/>
    <x v="4"/>
    <n v="89"/>
    <x v="3"/>
    <x v="2"/>
  </r>
  <r>
    <x v="2"/>
    <x v="4"/>
    <x v="23"/>
    <x v="334"/>
    <x v="15"/>
    <x v="4"/>
    <n v="79"/>
    <x v="85"/>
    <x v="2"/>
  </r>
  <r>
    <x v="2"/>
    <x v="4"/>
    <x v="23"/>
    <x v="263"/>
    <x v="6"/>
    <x v="4"/>
    <n v="113"/>
    <x v="63"/>
    <x v="2"/>
  </r>
  <r>
    <x v="2"/>
    <x v="4"/>
    <x v="23"/>
    <x v="232"/>
    <x v="5"/>
    <x v="4"/>
    <n v="71"/>
    <x v="44"/>
    <x v="2"/>
  </r>
  <r>
    <x v="2"/>
    <x v="4"/>
    <x v="20"/>
    <x v="279"/>
    <x v="2"/>
    <x v="3"/>
    <n v="130"/>
    <x v="114"/>
    <x v="3"/>
  </r>
  <r>
    <x v="2"/>
    <x v="4"/>
    <x v="20"/>
    <x v="227"/>
    <x v="2"/>
    <x v="1"/>
    <n v="87"/>
    <x v="102"/>
    <x v="3"/>
  </r>
  <r>
    <x v="2"/>
    <x v="4"/>
    <x v="20"/>
    <x v="273"/>
    <x v="10"/>
    <x v="2"/>
    <n v="71"/>
    <x v="7"/>
    <x v="3"/>
  </r>
  <r>
    <x v="2"/>
    <x v="4"/>
    <x v="20"/>
    <x v="35"/>
    <x v="10"/>
    <x v="0"/>
    <n v="89"/>
    <x v="42"/>
    <x v="3"/>
  </r>
  <r>
    <x v="2"/>
    <x v="4"/>
    <x v="20"/>
    <x v="225"/>
    <x v="15"/>
    <x v="1"/>
    <n v="99"/>
    <x v="8"/>
    <x v="3"/>
  </r>
  <r>
    <x v="2"/>
    <x v="4"/>
    <x v="20"/>
    <x v="115"/>
    <x v="15"/>
    <x v="1"/>
    <n v="90"/>
    <x v="35"/>
    <x v="3"/>
  </r>
  <r>
    <x v="2"/>
    <x v="4"/>
    <x v="20"/>
    <x v="165"/>
    <x v="8"/>
    <x v="1"/>
    <n v="113"/>
    <x v="111"/>
    <x v="3"/>
  </r>
  <r>
    <x v="2"/>
    <x v="4"/>
    <x v="20"/>
    <x v="40"/>
    <x v="7"/>
    <x v="1"/>
    <n v="97"/>
    <x v="7"/>
    <x v="3"/>
  </r>
  <r>
    <x v="2"/>
    <x v="4"/>
    <x v="20"/>
    <x v="132"/>
    <x v="12"/>
    <x v="1"/>
    <n v="94"/>
    <x v="47"/>
    <x v="3"/>
  </r>
  <r>
    <x v="2"/>
    <x v="4"/>
    <x v="20"/>
    <x v="230"/>
    <x v="4"/>
    <x v="2"/>
    <n v="85"/>
    <x v="19"/>
    <x v="3"/>
  </r>
  <r>
    <x v="2"/>
    <x v="4"/>
    <x v="20"/>
    <x v="216"/>
    <x v="4"/>
    <x v="2"/>
    <n v="77"/>
    <x v="29"/>
    <x v="3"/>
  </r>
  <r>
    <x v="2"/>
    <x v="4"/>
    <x v="20"/>
    <x v="307"/>
    <x v="5"/>
    <x v="2"/>
    <n v="89"/>
    <x v="42"/>
    <x v="3"/>
  </r>
  <r>
    <x v="2"/>
    <x v="4"/>
    <x v="20"/>
    <x v="182"/>
    <x v="5"/>
    <x v="2"/>
    <n v="118"/>
    <x v="33"/>
    <x v="3"/>
  </r>
  <r>
    <x v="2"/>
    <x v="4"/>
    <x v="20"/>
    <x v="89"/>
    <x v="5"/>
    <x v="0"/>
    <n v="119"/>
    <x v="69"/>
    <x v="3"/>
  </r>
  <r>
    <x v="2"/>
    <x v="4"/>
    <x v="20"/>
    <x v="93"/>
    <x v="1"/>
    <x v="0"/>
    <n v="78"/>
    <x v="98"/>
    <x v="3"/>
  </r>
  <r>
    <x v="2"/>
    <x v="4"/>
    <x v="20"/>
    <x v="277"/>
    <x v="0"/>
    <x v="1"/>
    <n v="85"/>
    <x v="96"/>
    <x v="3"/>
  </r>
  <r>
    <x v="2"/>
    <x v="4"/>
    <x v="20"/>
    <x v="372"/>
    <x v="0"/>
    <x v="0"/>
    <n v="108"/>
    <x v="35"/>
    <x v="3"/>
  </r>
  <r>
    <x v="2"/>
    <x v="4"/>
    <x v="20"/>
    <x v="359"/>
    <x v="13"/>
    <x v="0"/>
    <n v="69"/>
    <x v="184"/>
    <x v="3"/>
  </r>
  <r>
    <x v="2"/>
    <x v="4"/>
    <x v="20"/>
    <x v="361"/>
    <x v="10"/>
    <x v="4"/>
    <n v="64"/>
    <x v="16"/>
    <x v="3"/>
  </r>
  <r>
    <x v="2"/>
    <x v="4"/>
    <x v="20"/>
    <x v="18"/>
    <x v="17"/>
    <x v="4"/>
    <n v="80"/>
    <x v="69"/>
    <x v="3"/>
  </r>
  <r>
    <x v="2"/>
    <x v="4"/>
    <x v="20"/>
    <x v="67"/>
    <x v="17"/>
    <x v="4"/>
    <n v="69"/>
    <x v="58"/>
    <x v="3"/>
  </r>
  <r>
    <x v="2"/>
    <x v="4"/>
    <x v="20"/>
    <x v="379"/>
    <x v="9"/>
    <x v="4"/>
    <n v="88"/>
    <x v="52"/>
    <x v="3"/>
  </r>
  <r>
    <x v="2"/>
    <x v="4"/>
    <x v="18"/>
    <x v="55"/>
    <x v="2"/>
    <x v="2"/>
    <n v="98"/>
    <x v="83"/>
    <x v="4"/>
  </r>
  <r>
    <x v="2"/>
    <x v="4"/>
    <x v="18"/>
    <x v="76"/>
    <x v="2"/>
    <x v="1"/>
    <n v="99"/>
    <x v="31"/>
    <x v="4"/>
  </r>
  <r>
    <x v="2"/>
    <x v="4"/>
    <x v="18"/>
    <x v="369"/>
    <x v="15"/>
    <x v="0"/>
    <n v="81"/>
    <x v="55"/>
    <x v="4"/>
  </r>
  <r>
    <x v="2"/>
    <x v="4"/>
    <x v="18"/>
    <x v="278"/>
    <x v="15"/>
    <x v="1"/>
    <n v="98"/>
    <x v="49"/>
    <x v="4"/>
  </r>
  <r>
    <x v="2"/>
    <x v="4"/>
    <x v="18"/>
    <x v="21"/>
    <x v="16"/>
    <x v="2"/>
    <n v="87"/>
    <x v="55"/>
    <x v="4"/>
  </r>
  <r>
    <x v="2"/>
    <x v="4"/>
    <x v="18"/>
    <x v="221"/>
    <x v="6"/>
    <x v="1"/>
    <n v="79"/>
    <x v="83"/>
    <x v="4"/>
  </r>
  <r>
    <x v="2"/>
    <x v="4"/>
    <x v="18"/>
    <x v="241"/>
    <x v="6"/>
    <x v="0"/>
    <n v="121"/>
    <x v="4"/>
    <x v="4"/>
  </r>
  <r>
    <x v="2"/>
    <x v="4"/>
    <x v="18"/>
    <x v="228"/>
    <x v="17"/>
    <x v="3"/>
    <n v="93"/>
    <x v="74"/>
    <x v="4"/>
  </r>
  <r>
    <x v="2"/>
    <x v="4"/>
    <x v="18"/>
    <x v="26"/>
    <x v="7"/>
    <x v="2"/>
    <n v="89"/>
    <x v="105"/>
    <x v="4"/>
  </r>
  <r>
    <x v="2"/>
    <x v="4"/>
    <x v="18"/>
    <x v="329"/>
    <x v="12"/>
    <x v="2"/>
    <n v="70"/>
    <x v="120"/>
    <x v="4"/>
  </r>
  <r>
    <x v="2"/>
    <x v="4"/>
    <x v="18"/>
    <x v="168"/>
    <x v="12"/>
    <x v="1"/>
    <n v="106"/>
    <x v="2"/>
    <x v="4"/>
  </r>
  <r>
    <x v="2"/>
    <x v="4"/>
    <x v="18"/>
    <x v="162"/>
    <x v="12"/>
    <x v="0"/>
    <n v="81"/>
    <x v="91"/>
    <x v="4"/>
  </r>
  <r>
    <x v="2"/>
    <x v="4"/>
    <x v="18"/>
    <x v="385"/>
    <x v="11"/>
    <x v="0"/>
    <n v="104"/>
    <x v="14"/>
    <x v="4"/>
  </r>
  <r>
    <x v="2"/>
    <x v="4"/>
    <x v="18"/>
    <x v="98"/>
    <x v="11"/>
    <x v="0"/>
    <n v="105"/>
    <x v="83"/>
    <x v="4"/>
  </r>
  <r>
    <x v="2"/>
    <x v="4"/>
    <x v="18"/>
    <x v="349"/>
    <x v="4"/>
    <x v="2"/>
    <n v="73"/>
    <x v="97"/>
    <x v="4"/>
  </r>
  <r>
    <x v="2"/>
    <x v="4"/>
    <x v="18"/>
    <x v="317"/>
    <x v="5"/>
    <x v="1"/>
    <n v="85"/>
    <x v="49"/>
    <x v="4"/>
  </r>
  <r>
    <x v="2"/>
    <x v="4"/>
    <x v="18"/>
    <x v="145"/>
    <x v="5"/>
    <x v="1"/>
    <n v="105"/>
    <x v="2"/>
    <x v="4"/>
  </r>
  <r>
    <x v="2"/>
    <x v="4"/>
    <x v="18"/>
    <x v="91"/>
    <x v="0"/>
    <x v="1"/>
    <n v="125"/>
    <x v="107"/>
    <x v="4"/>
  </r>
  <r>
    <x v="2"/>
    <x v="4"/>
    <x v="18"/>
    <x v="141"/>
    <x v="8"/>
    <x v="4"/>
    <n v="84"/>
    <x v="16"/>
    <x v="4"/>
  </r>
  <r>
    <x v="2"/>
    <x v="4"/>
    <x v="18"/>
    <x v="146"/>
    <x v="11"/>
    <x v="4"/>
    <n v="92"/>
    <x v="35"/>
    <x v="4"/>
  </r>
  <r>
    <x v="2"/>
    <x v="4"/>
    <x v="18"/>
    <x v="202"/>
    <x v="11"/>
    <x v="4"/>
    <n v="87"/>
    <x v="11"/>
    <x v="4"/>
  </r>
  <r>
    <x v="2"/>
    <x v="4"/>
    <x v="18"/>
    <x v="160"/>
    <x v="14"/>
    <x v="4"/>
    <n v="86"/>
    <x v="16"/>
    <x v="4"/>
  </r>
  <r>
    <x v="2"/>
    <x v="4"/>
    <x v="21"/>
    <x v="72"/>
    <x v="15"/>
    <x v="1"/>
    <n v="114"/>
    <x v="115"/>
    <x v="7"/>
  </r>
  <r>
    <x v="2"/>
    <x v="4"/>
    <x v="21"/>
    <x v="36"/>
    <x v="8"/>
    <x v="2"/>
    <n v="76"/>
    <x v="3"/>
    <x v="7"/>
  </r>
  <r>
    <x v="2"/>
    <x v="4"/>
    <x v="21"/>
    <x v="90"/>
    <x v="16"/>
    <x v="1"/>
    <n v="128"/>
    <x v="35"/>
    <x v="7"/>
  </r>
  <r>
    <x v="2"/>
    <x v="4"/>
    <x v="21"/>
    <x v="313"/>
    <x v="17"/>
    <x v="2"/>
    <n v="93"/>
    <x v="85"/>
    <x v="7"/>
  </r>
  <r>
    <x v="2"/>
    <x v="4"/>
    <x v="21"/>
    <x v="302"/>
    <x v="17"/>
    <x v="2"/>
    <n v="88"/>
    <x v="44"/>
    <x v="7"/>
  </r>
  <r>
    <x v="2"/>
    <x v="4"/>
    <x v="21"/>
    <x v="384"/>
    <x v="7"/>
    <x v="0"/>
    <n v="90"/>
    <x v="58"/>
    <x v="7"/>
  </r>
  <r>
    <x v="2"/>
    <x v="4"/>
    <x v="21"/>
    <x v="142"/>
    <x v="5"/>
    <x v="2"/>
    <n v="85"/>
    <x v="74"/>
    <x v="7"/>
  </r>
  <r>
    <x v="2"/>
    <x v="4"/>
    <x v="21"/>
    <x v="80"/>
    <x v="5"/>
    <x v="3"/>
    <n v="96"/>
    <x v="33"/>
    <x v="7"/>
  </r>
  <r>
    <x v="2"/>
    <x v="4"/>
    <x v="21"/>
    <x v="82"/>
    <x v="9"/>
    <x v="1"/>
    <n v="111"/>
    <x v="72"/>
    <x v="7"/>
  </r>
  <r>
    <x v="2"/>
    <x v="4"/>
    <x v="21"/>
    <x v="247"/>
    <x v="1"/>
    <x v="1"/>
    <n v="140"/>
    <x v="19"/>
    <x v="7"/>
  </r>
  <r>
    <x v="2"/>
    <x v="4"/>
    <x v="21"/>
    <x v="194"/>
    <x v="1"/>
    <x v="1"/>
    <n v="86"/>
    <x v="6"/>
    <x v="7"/>
  </r>
  <r>
    <x v="2"/>
    <x v="4"/>
    <x v="21"/>
    <x v="330"/>
    <x v="3"/>
    <x v="0"/>
    <n v="80"/>
    <x v="75"/>
    <x v="7"/>
  </r>
  <r>
    <x v="2"/>
    <x v="4"/>
    <x v="21"/>
    <x v="0"/>
    <x v="0"/>
    <x v="0"/>
    <n v="75"/>
    <x v="108"/>
    <x v="7"/>
  </r>
  <r>
    <x v="2"/>
    <x v="4"/>
    <x v="21"/>
    <x v="250"/>
    <x v="0"/>
    <x v="0"/>
    <n v="80"/>
    <x v="39"/>
    <x v="7"/>
  </r>
  <r>
    <x v="2"/>
    <x v="4"/>
    <x v="21"/>
    <x v="199"/>
    <x v="14"/>
    <x v="1"/>
    <n v="79"/>
    <x v="63"/>
    <x v="7"/>
  </r>
  <r>
    <x v="2"/>
    <x v="4"/>
    <x v="21"/>
    <x v="240"/>
    <x v="14"/>
    <x v="0"/>
    <n v="88"/>
    <x v="51"/>
    <x v="7"/>
  </r>
  <r>
    <x v="2"/>
    <x v="4"/>
    <x v="21"/>
    <x v="17"/>
    <x v="13"/>
    <x v="1"/>
    <n v="111"/>
    <x v="63"/>
    <x v="7"/>
  </r>
  <r>
    <x v="2"/>
    <x v="4"/>
    <x v="21"/>
    <x v="238"/>
    <x v="13"/>
    <x v="2"/>
    <n v="77"/>
    <x v="82"/>
    <x v="7"/>
  </r>
  <r>
    <x v="2"/>
    <x v="4"/>
    <x v="21"/>
    <x v="257"/>
    <x v="10"/>
    <x v="4"/>
    <n v="110"/>
    <x v="16"/>
    <x v="7"/>
  </r>
  <r>
    <x v="2"/>
    <x v="4"/>
    <x v="21"/>
    <x v="120"/>
    <x v="6"/>
    <x v="4"/>
    <n v="76"/>
    <x v="49"/>
    <x v="7"/>
  </r>
  <r>
    <x v="2"/>
    <x v="4"/>
    <x v="21"/>
    <x v="149"/>
    <x v="7"/>
    <x v="4"/>
    <n v="95"/>
    <x v="16"/>
    <x v="7"/>
  </r>
  <r>
    <x v="2"/>
    <x v="4"/>
    <x v="21"/>
    <x v="161"/>
    <x v="0"/>
    <x v="4"/>
    <n v="55"/>
    <x v="104"/>
    <x v="7"/>
  </r>
  <r>
    <x v="2"/>
    <x v="4"/>
    <x v="19"/>
    <x v="105"/>
    <x v="10"/>
    <x v="3"/>
    <n v="90"/>
    <x v="100"/>
    <x v="5"/>
  </r>
  <r>
    <x v="2"/>
    <x v="4"/>
    <x v="19"/>
    <x v="124"/>
    <x v="10"/>
    <x v="1"/>
    <n v="84"/>
    <x v="37"/>
    <x v="5"/>
  </r>
  <r>
    <x v="2"/>
    <x v="4"/>
    <x v="19"/>
    <x v="166"/>
    <x v="8"/>
    <x v="2"/>
    <n v="91"/>
    <x v="57"/>
    <x v="5"/>
  </r>
  <r>
    <x v="2"/>
    <x v="4"/>
    <x v="19"/>
    <x v="248"/>
    <x v="6"/>
    <x v="0"/>
    <n v="78"/>
    <x v="58"/>
    <x v="5"/>
  </r>
  <r>
    <x v="2"/>
    <x v="4"/>
    <x v="19"/>
    <x v="223"/>
    <x v="17"/>
    <x v="2"/>
    <n v="69"/>
    <x v="1"/>
    <x v="5"/>
  </r>
  <r>
    <x v="2"/>
    <x v="4"/>
    <x v="19"/>
    <x v="77"/>
    <x v="17"/>
    <x v="1"/>
    <n v="85"/>
    <x v="43"/>
    <x v="5"/>
  </r>
  <r>
    <x v="2"/>
    <x v="4"/>
    <x v="19"/>
    <x v="58"/>
    <x v="17"/>
    <x v="2"/>
    <n v="93"/>
    <x v="25"/>
    <x v="5"/>
  </r>
  <r>
    <x v="2"/>
    <x v="4"/>
    <x v="19"/>
    <x v="133"/>
    <x v="11"/>
    <x v="0"/>
    <n v="79"/>
    <x v="8"/>
    <x v="5"/>
  </r>
  <r>
    <x v="2"/>
    <x v="4"/>
    <x v="19"/>
    <x v="332"/>
    <x v="11"/>
    <x v="0"/>
    <n v="80"/>
    <x v="30"/>
    <x v="5"/>
  </r>
  <r>
    <x v="2"/>
    <x v="4"/>
    <x v="19"/>
    <x v="387"/>
    <x v="4"/>
    <x v="1"/>
    <n v="88"/>
    <x v="1"/>
    <x v="5"/>
  </r>
  <r>
    <x v="2"/>
    <x v="4"/>
    <x v="19"/>
    <x v="11"/>
    <x v="5"/>
    <x v="1"/>
    <n v="86"/>
    <x v="63"/>
    <x v="5"/>
  </r>
  <r>
    <x v="2"/>
    <x v="4"/>
    <x v="19"/>
    <x v="62"/>
    <x v="9"/>
    <x v="2"/>
    <n v="104"/>
    <x v="47"/>
    <x v="5"/>
  </r>
  <r>
    <x v="2"/>
    <x v="4"/>
    <x v="19"/>
    <x v="252"/>
    <x v="1"/>
    <x v="1"/>
    <n v="114"/>
    <x v="2"/>
    <x v="5"/>
  </r>
  <r>
    <x v="2"/>
    <x v="4"/>
    <x v="19"/>
    <x v="119"/>
    <x v="14"/>
    <x v="0"/>
    <n v="111"/>
    <x v="95"/>
    <x v="5"/>
  </r>
  <r>
    <x v="2"/>
    <x v="4"/>
    <x v="19"/>
    <x v="64"/>
    <x v="13"/>
    <x v="1"/>
    <n v="75"/>
    <x v="116"/>
    <x v="5"/>
  </r>
  <r>
    <x v="2"/>
    <x v="4"/>
    <x v="19"/>
    <x v="204"/>
    <x v="13"/>
    <x v="1"/>
    <n v="97"/>
    <x v="1"/>
    <x v="5"/>
  </r>
  <r>
    <x v="2"/>
    <x v="4"/>
    <x v="19"/>
    <x v="347"/>
    <x v="13"/>
    <x v="2"/>
    <n v="117"/>
    <x v="22"/>
    <x v="5"/>
  </r>
  <r>
    <x v="2"/>
    <x v="4"/>
    <x v="19"/>
    <x v="315"/>
    <x v="13"/>
    <x v="0"/>
    <n v="68"/>
    <x v="172"/>
    <x v="5"/>
  </r>
  <r>
    <x v="2"/>
    <x v="4"/>
    <x v="19"/>
    <x v="162"/>
    <x v="10"/>
    <x v="4"/>
    <n v="68"/>
    <x v="105"/>
    <x v="5"/>
  </r>
  <r>
    <x v="2"/>
    <x v="4"/>
    <x v="19"/>
    <x v="140"/>
    <x v="8"/>
    <x v="4"/>
    <n v="102"/>
    <x v="16"/>
    <x v="5"/>
  </r>
  <r>
    <x v="2"/>
    <x v="4"/>
    <x v="19"/>
    <x v="326"/>
    <x v="3"/>
    <x v="4"/>
    <n v="76"/>
    <x v="46"/>
    <x v="5"/>
  </r>
  <r>
    <x v="2"/>
    <x v="4"/>
    <x v="19"/>
    <x v="235"/>
    <x v="0"/>
    <x v="4"/>
    <n v="80"/>
    <x v="13"/>
    <x v="5"/>
  </r>
  <r>
    <x v="2"/>
    <x v="4"/>
    <x v="17"/>
    <x v="236"/>
    <x v="10"/>
    <x v="1"/>
    <n v="80"/>
    <x v="56"/>
    <x v="6"/>
  </r>
  <r>
    <x v="2"/>
    <x v="4"/>
    <x v="17"/>
    <x v="220"/>
    <x v="15"/>
    <x v="2"/>
    <n v="85"/>
    <x v="3"/>
    <x v="6"/>
  </r>
  <r>
    <x v="2"/>
    <x v="4"/>
    <x v="17"/>
    <x v="388"/>
    <x v="8"/>
    <x v="0"/>
    <n v="75"/>
    <x v="102"/>
    <x v="6"/>
  </r>
  <r>
    <x v="2"/>
    <x v="4"/>
    <x v="17"/>
    <x v="195"/>
    <x v="16"/>
    <x v="3"/>
    <n v="89"/>
    <x v="25"/>
    <x v="6"/>
  </r>
  <r>
    <x v="2"/>
    <x v="4"/>
    <x v="17"/>
    <x v="229"/>
    <x v="16"/>
    <x v="0"/>
    <n v="68"/>
    <x v="104"/>
    <x v="6"/>
  </r>
  <r>
    <x v="2"/>
    <x v="4"/>
    <x v="17"/>
    <x v="354"/>
    <x v="6"/>
    <x v="2"/>
    <n v="79"/>
    <x v="52"/>
    <x v="6"/>
  </r>
  <r>
    <x v="2"/>
    <x v="4"/>
    <x v="17"/>
    <x v="281"/>
    <x v="17"/>
    <x v="1"/>
    <n v="134"/>
    <x v="3"/>
    <x v="6"/>
  </r>
  <r>
    <x v="2"/>
    <x v="4"/>
    <x v="17"/>
    <x v="378"/>
    <x v="17"/>
    <x v="1"/>
    <n v="94"/>
    <x v="47"/>
    <x v="6"/>
  </r>
  <r>
    <x v="2"/>
    <x v="4"/>
    <x v="17"/>
    <x v="197"/>
    <x v="4"/>
    <x v="0"/>
    <n v="69"/>
    <x v="17"/>
    <x v="6"/>
  </r>
  <r>
    <x v="2"/>
    <x v="4"/>
    <x v="17"/>
    <x v="111"/>
    <x v="1"/>
    <x v="2"/>
    <n v="89"/>
    <x v="63"/>
    <x v="6"/>
  </r>
  <r>
    <x v="2"/>
    <x v="4"/>
    <x v="17"/>
    <x v="374"/>
    <x v="3"/>
    <x v="1"/>
    <n v="100"/>
    <x v="53"/>
    <x v="6"/>
  </r>
  <r>
    <x v="2"/>
    <x v="4"/>
    <x v="17"/>
    <x v="254"/>
    <x v="3"/>
    <x v="1"/>
    <n v="140"/>
    <x v="72"/>
    <x v="6"/>
  </r>
  <r>
    <x v="2"/>
    <x v="4"/>
    <x v="17"/>
    <x v="134"/>
    <x v="3"/>
    <x v="2"/>
    <n v="80"/>
    <x v="1"/>
    <x v="6"/>
  </r>
  <r>
    <x v="2"/>
    <x v="4"/>
    <x v="17"/>
    <x v="308"/>
    <x v="0"/>
    <x v="2"/>
    <n v="85"/>
    <x v="51"/>
    <x v="6"/>
  </r>
  <r>
    <x v="2"/>
    <x v="4"/>
    <x v="17"/>
    <x v="163"/>
    <x v="14"/>
    <x v="1"/>
    <n v="92"/>
    <x v="8"/>
    <x v="6"/>
  </r>
  <r>
    <x v="2"/>
    <x v="4"/>
    <x v="17"/>
    <x v="339"/>
    <x v="14"/>
    <x v="0"/>
    <n v="97"/>
    <x v="76"/>
    <x v="6"/>
  </r>
  <r>
    <x v="2"/>
    <x v="4"/>
    <x v="17"/>
    <x v="112"/>
    <x v="14"/>
    <x v="0"/>
    <n v="77"/>
    <x v="33"/>
    <x v="6"/>
  </r>
  <r>
    <x v="2"/>
    <x v="4"/>
    <x v="17"/>
    <x v="218"/>
    <x v="13"/>
    <x v="1"/>
    <n v="127"/>
    <x v="77"/>
    <x v="6"/>
  </r>
  <r>
    <x v="2"/>
    <x v="4"/>
    <x v="17"/>
    <x v="226"/>
    <x v="2"/>
    <x v="4"/>
    <n v="53"/>
    <x v="97"/>
    <x v="6"/>
  </r>
  <r>
    <x v="2"/>
    <x v="4"/>
    <x v="17"/>
    <x v="293"/>
    <x v="9"/>
    <x v="4"/>
    <n v="80"/>
    <x v="16"/>
    <x v="6"/>
  </r>
  <r>
    <x v="2"/>
    <x v="4"/>
    <x v="17"/>
    <x v="190"/>
    <x v="1"/>
    <x v="4"/>
    <n v="70"/>
    <x v="49"/>
    <x v="6"/>
  </r>
  <r>
    <x v="2"/>
    <x v="4"/>
    <x v="17"/>
    <x v="196"/>
    <x v="3"/>
    <x v="4"/>
    <n v="89"/>
    <x v="10"/>
    <x v="6"/>
  </r>
  <r>
    <x v="2"/>
    <x v="5"/>
    <x v="16"/>
    <x v="34"/>
    <x v="15"/>
    <x v="2"/>
    <n v="90"/>
    <x v="55"/>
    <x v="0"/>
  </r>
  <r>
    <x v="2"/>
    <x v="5"/>
    <x v="16"/>
    <x v="207"/>
    <x v="15"/>
    <x v="0"/>
    <n v="86"/>
    <x v="8"/>
    <x v="0"/>
  </r>
  <r>
    <x v="2"/>
    <x v="5"/>
    <x v="16"/>
    <x v="113"/>
    <x v="15"/>
    <x v="1"/>
    <n v="104"/>
    <x v="2"/>
    <x v="0"/>
  </r>
  <r>
    <x v="2"/>
    <x v="5"/>
    <x v="16"/>
    <x v="121"/>
    <x v="6"/>
    <x v="1"/>
    <n v="87"/>
    <x v="64"/>
    <x v="0"/>
  </r>
  <r>
    <x v="2"/>
    <x v="5"/>
    <x v="16"/>
    <x v="150"/>
    <x v="0"/>
    <x v="2"/>
    <n v="95"/>
    <x v="95"/>
    <x v="0"/>
  </r>
  <r>
    <x v="2"/>
    <x v="5"/>
    <x v="16"/>
    <x v="269"/>
    <x v="2"/>
    <x v="0"/>
    <n v="74"/>
    <x v="86"/>
    <x v="0"/>
  </r>
  <r>
    <x v="2"/>
    <x v="5"/>
    <x v="16"/>
    <x v="267"/>
    <x v="5"/>
    <x v="1"/>
    <n v="90"/>
    <x v="40"/>
    <x v="0"/>
  </r>
  <r>
    <x v="2"/>
    <x v="5"/>
    <x v="16"/>
    <x v="118"/>
    <x v="4"/>
    <x v="2"/>
    <n v="113"/>
    <x v="12"/>
    <x v="0"/>
  </r>
  <r>
    <x v="2"/>
    <x v="5"/>
    <x v="16"/>
    <x v="255"/>
    <x v="4"/>
    <x v="1"/>
    <n v="106"/>
    <x v="62"/>
    <x v="0"/>
  </r>
  <r>
    <x v="2"/>
    <x v="5"/>
    <x v="16"/>
    <x v="306"/>
    <x v="1"/>
    <x v="0"/>
    <n v="69"/>
    <x v="43"/>
    <x v="0"/>
  </r>
  <r>
    <x v="2"/>
    <x v="5"/>
    <x v="16"/>
    <x v="125"/>
    <x v="13"/>
    <x v="2"/>
    <n v="114"/>
    <x v="15"/>
    <x v="0"/>
  </r>
  <r>
    <x v="2"/>
    <x v="5"/>
    <x v="16"/>
    <x v="316"/>
    <x v="7"/>
    <x v="1"/>
    <n v="101"/>
    <x v="56"/>
    <x v="0"/>
  </r>
  <r>
    <x v="2"/>
    <x v="5"/>
    <x v="16"/>
    <x v="177"/>
    <x v="7"/>
    <x v="3"/>
    <n v="91"/>
    <x v="24"/>
    <x v="0"/>
  </r>
  <r>
    <x v="2"/>
    <x v="5"/>
    <x v="16"/>
    <x v="299"/>
    <x v="3"/>
    <x v="0"/>
    <n v="80"/>
    <x v="24"/>
    <x v="0"/>
  </r>
  <r>
    <x v="2"/>
    <x v="5"/>
    <x v="16"/>
    <x v="122"/>
    <x v="8"/>
    <x v="1"/>
    <n v="103"/>
    <x v="1"/>
    <x v="0"/>
  </r>
  <r>
    <x v="2"/>
    <x v="5"/>
    <x v="16"/>
    <x v="45"/>
    <x v="8"/>
    <x v="2"/>
    <n v="97"/>
    <x v="21"/>
    <x v="0"/>
  </r>
  <r>
    <x v="2"/>
    <x v="5"/>
    <x v="16"/>
    <x v="213"/>
    <x v="9"/>
    <x v="1"/>
    <n v="78"/>
    <x v="99"/>
    <x v="0"/>
  </r>
  <r>
    <x v="2"/>
    <x v="5"/>
    <x v="16"/>
    <x v="215"/>
    <x v="9"/>
    <x v="0"/>
    <n v="100"/>
    <x v="102"/>
    <x v="0"/>
  </r>
  <r>
    <x v="2"/>
    <x v="5"/>
    <x v="16"/>
    <x v="6"/>
    <x v="5"/>
    <x v="4"/>
    <n v="61"/>
    <x v="55"/>
    <x v="0"/>
  </r>
  <r>
    <x v="2"/>
    <x v="5"/>
    <x v="16"/>
    <x v="383"/>
    <x v="7"/>
    <x v="4"/>
    <n v="81"/>
    <x v="116"/>
    <x v="0"/>
  </r>
  <r>
    <x v="2"/>
    <x v="5"/>
    <x v="16"/>
    <x v="210"/>
    <x v="3"/>
    <x v="4"/>
    <n v="75"/>
    <x v="42"/>
    <x v="0"/>
  </r>
  <r>
    <x v="2"/>
    <x v="5"/>
    <x v="16"/>
    <x v="358"/>
    <x v="14"/>
    <x v="4"/>
    <n v="75"/>
    <x v="16"/>
    <x v="0"/>
  </r>
  <r>
    <x v="2"/>
    <x v="5"/>
    <x v="20"/>
    <x v="225"/>
    <x v="15"/>
    <x v="1"/>
    <n v="105"/>
    <x v="26"/>
    <x v="3"/>
  </r>
  <r>
    <x v="2"/>
    <x v="5"/>
    <x v="20"/>
    <x v="115"/>
    <x v="15"/>
    <x v="1"/>
    <n v="83"/>
    <x v="49"/>
    <x v="3"/>
  </r>
  <r>
    <x v="2"/>
    <x v="5"/>
    <x v="20"/>
    <x v="277"/>
    <x v="0"/>
    <x v="1"/>
    <n v="116"/>
    <x v="107"/>
    <x v="3"/>
  </r>
  <r>
    <x v="2"/>
    <x v="5"/>
    <x v="20"/>
    <x v="372"/>
    <x v="0"/>
    <x v="0"/>
    <n v="89"/>
    <x v="102"/>
    <x v="3"/>
  </r>
  <r>
    <x v="2"/>
    <x v="5"/>
    <x v="20"/>
    <x v="227"/>
    <x v="2"/>
    <x v="1"/>
    <n v="100"/>
    <x v="51"/>
    <x v="3"/>
  </r>
  <r>
    <x v="2"/>
    <x v="5"/>
    <x v="20"/>
    <x v="279"/>
    <x v="2"/>
    <x v="3"/>
    <n v="131"/>
    <x v="113"/>
    <x v="3"/>
  </r>
  <r>
    <x v="2"/>
    <x v="5"/>
    <x v="20"/>
    <x v="182"/>
    <x v="5"/>
    <x v="2"/>
    <n v="97"/>
    <x v="58"/>
    <x v="3"/>
  </r>
  <r>
    <x v="2"/>
    <x v="5"/>
    <x v="20"/>
    <x v="89"/>
    <x v="5"/>
    <x v="0"/>
    <n v="111"/>
    <x v="60"/>
    <x v="3"/>
  </r>
  <r>
    <x v="2"/>
    <x v="5"/>
    <x v="20"/>
    <x v="307"/>
    <x v="5"/>
    <x v="2"/>
    <n v="95"/>
    <x v="51"/>
    <x v="3"/>
  </r>
  <r>
    <x v="2"/>
    <x v="5"/>
    <x v="20"/>
    <x v="18"/>
    <x v="17"/>
    <x v="2"/>
    <n v="72"/>
    <x v="100"/>
    <x v="3"/>
  </r>
  <r>
    <x v="2"/>
    <x v="5"/>
    <x v="20"/>
    <x v="230"/>
    <x v="4"/>
    <x v="2"/>
    <n v="89"/>
    <x v="74"/>
    <x v="3"/>
  </r>
  <r>
    <x v="2"/>
    <x v="5"/>
    <x v="20"/>
    <x v="273"/>
    <x v="10"/>
    <x v="2"/>
    <n v="92"/>
    <x v="62"/>
    <x v="3"/>
  </r>
  <r>
    <x v="2"/>
    <x v="5"/>
    <x v="20"/>
    <x v="35"/>
    <x v="10"/>
    <x v="0"/>
    <n v="79"/>
    <x v="13"/>
    <x v="3"/>
  </r>
  <r>
    <x v="2"/>
    <x v="5"/>
    <x v="20"/>
    <x v="93"/>
    <x v="1"/>
    <x v="0"/>
    <n v="72"/>
    <x v="9"/>
    <x v="3"/>
  </r>
  <r>
    <x v="2"/>
    <x v="5"/>
    <x v="20"/>
    <x v="359"/>
    <x v="13"/>
    <x v="0"/>
    <n v="58"/>
    <x v="172"/>
    <x v="3"/>
  </r>
  <r>
    <x v="2"/>
    <x v="5"/>
    <x v="20"/>
    <x v="40"/>
    <x v="7"/>
    <x v="1"/>
    <n v="102"/>
    <x v="51"/>
    <x v="3"/>
  </r>
  <r>
    <x v="2"/>
    <x v="5"/>
    <x v="20"/>
    <x v="165"/>
    <x v="8"/>
    <x v="1"/>
    <n v="133"/>
    <x v="9"/>
    <x v="3"/>
  </r>
  <r>
    <x v="2"/>
    <x v="5"/>
    <x v="20"/>
    <x v="132"/>
    <x v="12"/>
    <x v="1"/>
    <n v="100"/>
    <x v="69"/>
    <x v="3"/>
  </r>
  <r>
    <x v="2"/>
    <x v="5"/>
    <x v="20"/>
    <x v="321"/>
    <x v="5"/>
    <x v="4"/>
    <n v="74"/>
    <x v="83"/>
    <x v="3"/>
  </r>
  <r>
    <x v="2"/>
    <x v="5"/>
    <x v="20"/>
    <x v="216"/>
    <x v="4"/>
    <x v="4"/>
    <n v="69"/>
    <x v="0"/>
    <x v="3"/>
  </r>
  <r>
    <x v="2"/>
    <x v="5"/>
    <x v="20"/>
    <x v="361"/>
    <x v="10"/>
    <x v="4"/>
    <n v="79"/>
    <x v="16"/>
    <x v="3"/>
  </r>
  <r>
    <x v="2"/>
    <x v="5"/>
    <x v="20"/>
    <x v="389"/>
    <x v="10"/>
    <x v="4"/>
    <n v="66"/>
    <x v="42"/>
    <x v="3"/>
  </r>
  <r>
    <x v="2"/>
    <x v="5"/>
    <x v="18"/>
    <x v="369"/>
    <x v="15"/>
    <x v="2"/>
    <n v="76"/>
    <x v="17"/>
    <x v="4"/>
  </r>
  <r>
    <x v="2"/>
    <x v="5"/>
    <x v="18"/>
    <x v="278"/>
    <x v="15"/>
    <x v="1"/>
    <n v="101"/>
    <x v="24"/>
    <x v="4"/>
  </r>
  <r>
    <x v="2"/>
    <x v="5"/>
    <x v="18"/>
    <x v="241"/>
    <x v="6"/>
    <x v="0"/>
    <n v="126"/>
    <x v="76"/>
    <x v="4"/>
  </r>
  <r>
    <x v="2"/>
    <x v="5"/>
    <x v="18"/>
    <x v="221"/>
    <x v="6"/>
    <x v="1"/>
    <n v="90"/>
    <x v="47"/>
    <x v="4"/>
  </r>
  <r>
    <x v="2"/>
    <x v="5"/>
    <x v="18"/>
    <x v="91"/>
    <x v="0"/>
    <x v="1"/>
    <n v="119"/>
    <x v="29"/>
    <x v="4"/>
  </r>
  <r>
    <x v="2"/>
    <x v="5"/>
    <x v="18"/>
    <x v="55"/>
    <x v="2"/>
    <x v="2"/>
    <n v="79"/>
    <x v="17"/>
    <x v="4"/>
  </r>
  <r>
    <x v="2"/>
    <x v="5"/>
    <x v="18"/>
    <x v="76"/>
    <x v="2"/>
    <x v="1"/>
    <n v="112"/>
    <x v="62"/>
    <x v="4"/>
  </r>
  <r>
    <x v="2"/>
    <x v="5"/>
    <x v="18"/>
    <x v="146"/>
    <x v="11"/>
    <x v="2"/>
    <n v="92"/>
    <x v="37"/>
    <x v="4"/>
  </r>
  <r>
    <x v="2"/>
    <x v="5"/>
    <x v="18"/>
    <x v="98"/>
    <x v="11"/>
    <x v="0"/>
    <n v="80"/>
    <x v="4"/>
    <x v="4"/>
  </r>
  <r>
    <x v="2"/>
    <x v="5"/>
    <x v="18"/>
    <x v="145"/>
    <x v="5"/>
    <x v="1"/>
    <n v="94"/>
    <x v="8"/>
    <x v="4"/>
  </r>
  <r>
    <x v="2"/>
    <x v="5"/>
    <x v="18"/>
    <x v="317"/>
    <x v="5"/>
    <x v="1"/>
    <n v="102"/>
    <x v="75"/>
    <x v="4"/>
  </r>
  <r>
    <x v="2"/>
    <x v="5"/>
    <x v="18"/>
    <x v="228"/>
    <x v="17"/>
    <x v="3"/>
    <n v="95"/>
    <x v="43"/>
    <x v="4"/>
  </r>
  <r>
    <x v="2"/>
    <x v="5"/>
    <x v="18"/>
    <x v="26"/>
    <x v="7"/>
    <x v="2"/>
    <n v="87"/>
    <x v="33"/>
    <x v="4"/>
  </r>
  <r>
    <x v="2"/>
    <x v="5"/>
    <x v="18"/>
    <x v="21"/>
    <x v="16"/>
    <x v="2"/>
    <n v="79"/>
    <x v="94"/>
    <x v="4"/>
  </r>
  <r>
    <x v="2"/>
    <x v="5"/>
    <x v="18"/>
    <x v="141"/>
    <x v="8"/>
    <x v="0"/>
    <n v="66"/>
    <x v="109"/>
    <x v="4"/>
  </r>
  <r>
    <x v="2"/>
    <x v="5"/>
    <x v="18"/>
    <x v="168"/>
    <x v="12"/>
    <x v="1"/>
    <n v="112"/>
    <x v="21"/>
    <x v="4"/>
  </r>
  <r>
    <x v="2"/>
    <x v="5"/>
    <x v="18"/>
    <x v="162"/>
    <x v="12"/>
    <x v="0"/>
    <n v="85"/>
    <x v="4"/>
    <x v="4"/>
  </r>
  <r>
    <x v="2"/>
    <x v="5"/>
    <x v="18"/>
    <x v="176"/>
    <x v="9"/>
    <x v="0"/>
    <n v="83"/>
    <x v="7"/>
    <x v="4"/>
  </r>
  <r>
    <x v="2"/>
    <x v="5"/>
    <x v="18"/>
    <x v="202"/>
    <x v="11"/>
    <x v="4"/>
    <n v="104"/>
    <x v="1"/>
    <x v="4"/>
  </r>
  <r>
    <x v="2"/>
    <x v="5"/>
    <x v="18"/>
    <x v="385"/>
    <x v="11"/>
    <x v="4"/>
    <n v="92"/>
    <x v="16"/>
    <x v="4"/>
  </r>
  <r>
    <x v="2"/>
    <x v="5"/>
    <x v="18"/>
    <x v="160"/>
    <x v="14"/>
    <x v="4"/>
    <n v="90"/>
    <x v="94"/>
    <x v="4"/>
  </r>
  <r>
    <x v="2"/>
    <x v="5"/>
    <x v="18"/>
    <x v="329"/>
    <x v="12"/>
    <x v="4"/>
    <n v="98"/>
    <x v="16"/>
    <x v="4"/>
  </r>
  <r>
    <x v="2"/>
    <x v="5"/>
    <x v="22"/>
    <x v="73"/>
    <x v="15"/>
    <x v="2"/>
    <n v="90"/>
    <x v="1"/>
    <x v="1"/>
  </r>
  <r>
    <x v="2"/>
    <x v="5"/>
    <x v="22"/>
    <x v="350"/>
    <x v="6"/>
    <x v="1"/>
    <n v="98"/>
    <x v="94"/>
    <x v="1"/>
  </r>
  <r>
    <x v="2"/>
    <x v="5"/>
    <x v="22"/>
    <x v="172"/>
    <x v="0"/>
    <x v="3"/>
    <n v="93"/>
    <x v="65"/>
    <x v="1"/>
  </r>
  <r>
    <x v="2"/>
    <x v="5"/>
    <x v="22"/>
    <x v="136"/>
    <x v="11"/>
    <x v="0"/>
    <n v="94"/>
    <x v="54"/>
    <x v="1"/>
  </r>
  <r>
    <x v="2"/>
    <x v="5"/>
    <x v="22"/>
    <x v="200"/>
    <x v="5"/>
    <x v="2"/>
    <n v="92"/>
    <x v="37"/>
    <x v="1"/>
  </r>
  <r>
    <x v="2"/>
    <x v="5"/>
    <x v="22"/>
    <x v="380"/>
    <x v="17"/>
    <x v="1"/>
    <n v="90"/>
    <x v="94"/>
    <x v="1"/>
  </r>
  <r>
    <x v="2"/>
    <x v="5"/>
    <x v="22"/>
    <x v="288"/>
    <x v="17"/>
    <x v="0"/>
    <n v="132"/>
    <x v="41"/>
    <x v="1"/>
  </r>
  <r>
    <x v="2"/>
    <x v="5"/>
    <x v="22"/>
    <x v="4"/>
    <x v="4"/>
    <x v="2"/>
    <n v="97"/>
    <x v="67"/>
    <x v="1"/>
  </r>
  <r>
    <x v="2"/>
    <x v="5"/>
    <x v="22"/>
    <x v="245"/>
    <x v="4"/>
    <x v="0"/>
    <n v="104"/>
    <x v="11"/>
    <x v="1"/>
  </r>
  <r>
    <x v="2"/>
    <x v="5"/>
    <x v="22"/>
    <x v="1"/>
    <x v="1"/>
    <x v="1"/>
    <n v="125"/>
    <x v="69"/>
    <x v="1"/>
  </r>
  <r>
    <x v="2"/>
    <x v="5"/>
    <x v="22"/>
    <x v="128"/>
    <x v="7"/>
    <x v="0"/>
    <n v="79"/>
    <x v="82"/>
    <x v="1"/>
  </r>
  <r>
    <x v="2"/>
    <x v="5"/>
    <x v="22"/>
    <x v="81"/>
    <x v="7"/>
    <x v="1"/>
    <n v="84"/>
    <x v="85"/>
    <x v="1"/>
  </r>
  <r>
    <x v="2"/>
    <x v="5"/>
    <x v="22"/>
    <x v="92"/>
    <x v="3"/>
    <x v="2"/>
    <n v="90"/>
    <x v="98"/>
    <x v="1"/>
  </r>
  <r>
    <x v="2"/>
    <x v="5"/>
    <x v="22"/>
    <x v="41"/>
    <x v="16"/>
    <x v="1"/>
    <n v="77"/>
    <x v="29"/>
    <x v="1"/>
  </r>
  <r>
    <x v="2"/>
    <x v="5"/>
    <x v="22"/>
    <x v="87"/>
    <x v="14"/>
    <x v="0"/>
    <n v="65"/>
    <x v="69"/>
    <x v="1"/>
  </r>
  <r>
    <x v="2"/>
    <x v="5"/>
    <x v="22"/>
    <x v="259"/>
    <x v="12"/>
    <x v="1"/>
    <n v="99"/>
    <x v="2"/>
    <x v="1"/>
  </r>
  <r>
    <x v="2"/>
    <x v="5"/>
    <x v="22"/>
    <x v="203"/>
    <x v="12"/>
    <x v="2"/>
    <n v="96"/>
    <x v="8"/>
    <x v="1"/>
  </r>
  <r>
    <x v="2"/>
    <x v="5"/>
    <x v="22"/>
    <x v="303"/>
    <x v="9"/>
    <x v="1"/>
    <n v="99"/>
    <x v="42"/>
    <x v="1"/>
  </r>
  <r>
    <x v="2"/>
    <x v="5"/>
    <x v="22"/>
    <x v="123"/>
    <x v="10"/>
    <x v="4"/>
    <n v="68"/>
    <x v="16"/>
    <x v="1"/>
  </r>
  <r>
    <x v="2"/>
    <x v="5"/>
    <x v="22"/>
    <x v="126"/>
    <x v="1"/>
    <x v="4"/>
    <n v="99"/>
    <x v="16"/>
    <x v="1"/>
  </r>
  <r>
    <x v="2"/>
    <x v="5"/>
    <x v="22"/>
    <x v="280"/>
    <x v="16"/>
    <x v="4"/>
    <n v="103"/>
    <x v="16"/>
    <x v="1"/>
  </r>
  <r>
    <x v="2"/>
    <x v="5"/>
    <x v="22"/>
    <x v="156"/>
    <x v="12"/>
    <x v="4"/>
    <n v="81"/>
    <x v="16"/>
    <x v="1"/>
  </r>
  <r>
    <x v="2"/>
    <x v="5"/>
    <x v="17"/>
    <x v="220"/>
    <x v="15"/>
    <x v="2"/>
    <n v="89"/>
    <x v="54"/>
    <x v="6"/>
  </r>
  <r>
    <x v="2"/>
    <x v="5"/>
    <x v="17"/>
    <x v="354"/>
    <x v="6"/>
    <x v="2"/>
    <n v="78"/>
    <x v="49"/>
    <x v="6"/>
  </r>
  <r>
    <x v="2"/>
    <x v="5"/>
    <x v="17"/>
    <x v="281"/>
    <x v="17"/>
    <x v="1"/>
    <n v="122"/>
    <x v="101"/>
    <x v="6"/>
  </r>
  <r>
    <x v="2"/>
    <x v="5"/>
    <x v="17"/>
    <x v="378"/>
    <x v="17"/>
    <x v="1"/>
    <n v="98"/>
    <x v="15"/>
    <x v="6"/>
  </r>
  <r>
    <x v="2"/>
    <x v="5"/>
    <x v="17"/>
    <x v="236"/>
    <x v="10"/>
    <x v="1"/>
    <n v="82"/>
    <x v="24"/>
    <x v="6"/>
  </r>
  <r>
    <x v="2"/>
    <x v="5"/>
    <x v="17"/>
    <x v="111"/>
    <x v="1"/>
    <x v="2"/>
    <n v="81"/>
    <x v="0"/>
    <x v="6"/>
  </r>
  <r>
    <x v="2"/>
    <x v="5"/>
    <x v="17"/>
    <x v="190"/>
    <x v="1"/>
    <x v="0"/>
    <n v="70"/>
    <x v="64"/>
    <x v="6"/>
  </r>
  <r>
    <x v="2"/>
    <x v="5"/>
    <x v="17"/>
    <x v="218"/>
    <x v="13"/>
    <x v="1"/>
    <n v="85"/>
    <x v="6"/>
    <x v="6"/>
  </r>
  <r>
    <x v="2"/>
    <x v="5"/>
    <x v="17"/>
    <x v="374"/>
    <x v="3"/>
    <x v="1"/>
    <n v="102"/>
    <x v="55"/>
    <x v="6"/>
  </r>
  <r>
    <x v="2"/>
    <x v="5"/>
    <x v="17"/>
    <x v="254"/>
    <x v="3"/>
    <x v="1"/>
    <n v="125"/>
    <x v="43"/>
    <x v="6"/>
  </r>
  <r>
    <x v="2"/>
    <x v="5"/>
    <x v="17"/>
    <x v="134"/>
    <x v="3"/>
    <x v="2"/>
    <n v="75"/>
    <x v="109"/>
    <x v="6"/>
  </r>
  <r>
    <x v="2"/>
    <x v="5"/>
    <x v="17"/>
    <x v="195"/>
    <x v="16"/>
    <x v="3"/>
    <n v="112"/>
    <x v="67"/>
    <x v="6"/>
  </r>
  <r>
    <x v="2"/>
    <x v="5"/>
    <x v="17"/>
    <x v="388"/>
    <x v="8"/>
    <x v="0"/>
    <n v="108"/>
    <x v="96"/>
    <x v="6"/>
  </r>
  <r>
    <x v="2"/>
    <x v="5"/>
    <x v="17"/>
    <x v="271"/>
    <x v="14"/>
    <x v="2"/>
    <n v="76"/>
    <x v="11"/>
    <x v="6"/>
  </r>
  <r>
    <x v="2"/>
    <x v="5"/>
    <x v="17"/>
    <x v="163"/>
    <x v="14"/>
    <x v="1"/>
    <n v="87"/>
    <x v="131"/>
    <x v="6"/>
  </r>
  <r>
    <x v="2"/>
    <x v="5"/>
    <x v="17"/>
    <x v="339"/>
    <x v="14"/>
    <x v="0"/>
    <n v="82"/>
    <x v="33"/>
    <x v="6"/>
  </r>
  <r>
    <x v="2"/>
    <x v="5"/>
    <x v="17"/>
    <x v="112"/>
    <x v="14"/>
    <x v="0"/>
    <n v="84"/>
    <x v="11"/>
    <x v="6"/>
  </r>
  <r>
    <x v="2"/>
    <x v="5"/>
    <x v="17"/>
    <x v="155"/>
    <x v="9"/>
    <x v="0"/>
    <n v="66"/>
    <x v="6"/>
    <x v="6"/>
  </r>
  <r>
    <x v="2"/>
    <x v="5"/>
    <x v="17"/>
    <x v="308"/>
    <x v="0"/>
    <x v="4"/>
    <n v="66"/>
    <x v="51"/>
    <x v="6"/>
  </r>
  <r>
    <x v="2"/>
    <x v="5"/>
    <x v="17"/>
    <x v="197"/>
    <x v="4"/>
    <x v="4"/>
    <n v="65"/>
    <x v="16"/>
    <x v="6"/>
  </r>
  <r>
    <x v="2"/>
    <x v="5"/>
    <x v="17"/>
    <x v="196"/>
    <x v="3"/>
    <x v="4"/>
    <n v="80"/>
    <x v="146"/>
    <x v="6"/>
  </r>
  <r>
    <x v="2"/>
    <x v="5"/>
    <x v="17"/>
    <x v="293"/>
    <x v="9"/>
    <x v="4"/>
    <n v="72"/>
    <x v="16"/>
    <x v="6"/>
  </r>
  <r>
    <x v="2"/>
    <x v="5"/>
    <x v="23"/>
    <x v="114"/>
    <x v="15"/>
    <x v="3"/>
    <n v="133"/>
    <x v="5"/>
    <x v="2"/>
  </r>
  <r>
    <x v="2"/>
    <x v="5"/>
    <x v="23"/>
    <x v="94"/>
    <x v="6"/>
    <x v="2"/>
    <n v="78"/>
    <x v="88"/>
    <x v="2"/>
  </r>
  <r>
    <x v="2"/>
    <x v="5"/>
    <x v="23"/>
    <x v="263"/>
    <x v="6"/>
    <x v="1"/>
    <n v="94"/>
    <x v="19"/>
    <x v="2"/>
  </r>
  <r>
    <x v="2"/>
    <x v="5"/>
    <x v="23"/>
    <x v="300"/>
    <x v="2"/>
    <x v="1"/>
    <n v="88"/>
    <x v="67"/>
    <x v="2"/>
  </r>
  <r>
    <x v="2"/>
    <x v="5"/>
    <x v="23"/>
    <x v="24"/>
    <x v="11"/>
    <x v="1"/>
    <n v="100"/>
    <x v="18"/>
    <x v="2"/>
  </r>
  <r>
    <x v="2"/>
    <x v="5"/>
    <x v="23"/>
    <x v="33"/>
    <x v="11"/>
    <x v="1"/>
    <n v="93"/>
    <x v="24"/>
    <x v="2"/>
  </r>
  <r>
    <x v="2"/>
    <x v="5"/>
    <x v="23"/>
    <x v="186"/>
    <x v="4"/>
    <x v="0"/>
    <n v="85"/>
    <x v="71"/>
    <x v="2"/>
  </r>
  <r>
    <x v="2"/>
    <x v="5"/>
    <x v="23"/>
    <x v="5"/>
    <x v="4"/>
    <x v="1"/>
    <n v="114"/>
    <x v="56"/>
    <x v="2"/>
  </r>
  <r>
    <x v="2"/>
    <x v="5"/>
    <x v="23"/>
    <x v="201"/>
    <x v="10"/>
    <x v="2"/>
    <n v="99"/>
    <x v="101"/>
    <x v="2"/>
  </r>
  <r>
    <x v="2"/>
    <x v="5"/>
    <x v="23"/>
    <x v="27"/>
    <x v="10"/>
    <x v="0"/>
    <n v="85"/>
    <x v="114"/>
    <x v="2"/>
  </r>
  <r>
    <x v="2"/>
    <x v="5"/>
    <x v="23"/>
    <x v="251"/>
    <x v="1"/>
    <x v="0"/>
    <n v="97"/>
    <x v="57"/>
    <x v="2"/>
  </r>
  <r>
    <x v="2"/>
    <x v="5"/>
    <x v="23"/>
    <x v="116"/>
    <x v="16"/>
    <x v="2"/>
    <n v="70"/>
    <x v="23"/>
    <x v="2"/>
  </r>
  <r>
    <x v="2"/>
    <x v="5"/>
    <x v="23"/>
    <x v="7"/>
    <x v="8"/>
    <x v="1"/>
    <n v="106"/>
    <x v="43"/>
    <x v="2"/>
  </r>
  <r>
    <x v="2"/>
    <x v="5"/>
    <x v="23"/>
    <x v="20"/>
    <x v="14"/>
    <x v="1"/>
    <n v="90"/>
    <x v="48"/>
    <x v="2"/>
  </r>
  <r>
    <x v="2"/>
    <x v="5"/>
    <x v="23"/>
    <x v="298"/>
    <x v="14"/>
    <x v="2"/>
    <n v="87"/>
    <x v="19"/>
    <x v="2"/>
  </r>
  <r>
    <x v="2"/>
    <x v="5"/>
    <x v="23"/>
    <x v="99"/>
    <x v="12"/>
    <x v="2"/>
    <n v="96"/>
    <x v="22"/>
    <x v="2"/>
  </r>
  <r>
    <x v="2"/>
    <x v="5"/>
    <x v="23"/>
    <x v="13"/>
    <x v="9"/>
    <x v="0"/>
    <n v="80"/>
    <x v="90"/>
    <x v="2"/>
  </r>
  <r>
    <x v="2"/>
    <x v="5"/>
    <x v="23"/>
    <x v="390"/>
    <x v="9"/>
    <x v="0"/>
    <n v="78"/>
    <x v="71"/>
    <x v="2"/>
  </r>
  <r>
    <x v="2"/>
    <x v="5"/>
    <x v="23"/>
    <x v="334"/>
    <x v="15"/>
    <x v="4"/>
    <n v="89"/>
    <x v="55"/>
    <x v="2"/>
  </r>
  <r>
    <x v="2"/>
    <x v="5"/>
    <x v="23"/>
    <x v="137"/>
    <x v="6"/>
    <x v="4"/>
    <n v="94"/>
    <x v="54"/>
    <x v="2"/>
  </r>
  <r>
    <x v="2"/>
    <x v="5"/>
    <x v="23"/>
    <x v="39"/>
    <x v="2"/>
    <x v="4"/>
    <n v="62"/>
    <x v="110"/>
    <x v="2"/>
  </r>
  <r>
    <x v="2"/>
    <x v="5"/>
    <x v="23"/>
    <x v="206"/>
    <x v="13"/>
    <x v="4"/>
    <n v="105"/>
    <x v="48"/>
    <x v="2"/>
  </r>
  <r>
    <x v="2"/>
    <x v="5"/>
    <x v="21"/>
    <x v="72"/>
    <x v="15"/>
    <x v="1"/>
    <n v="108"/>
    <x v="40"/>
    <x v="7"/>
  </r>
  <r>
    <x v="2"/>
    <x v="5"/>
    <x v="21"/>
    <x v="0"/>
    <x v="0"/>
    <x v="0"/>
    <n v="88"/>
    <x v="10"/>
    <x v="7"/>
  </r>
  <r>
    <x v="2"/>
    <x v="5"/>
    <x v="21"/>
    <x v="250"/>
    <x v="0"/>
    <x v="0"/>
    <n v="73"/>
    <x v="71"/>
    <x v="7"/>
  </r>
  <r>
    <x v="2"/>
    <x v="5"/>
    <x v="21"/>
    <x v="142"/>
    <x v="5"/>
    <x v="2"/>
    <n v="66"/>
    <x v="63"/>
    <x v="7"/>
  </r>
  <r>
    <x v="2"/>
    <x v="5"/>
    <x v="21"/>
    <x v="80"/>
    <x v="5"/>
    <x v="3"/>
    <n v="84"/>
    <x v="32"/>
    <x v="7"/>
  </r>
  <r>
    <x v="2"/>
    <x v="5"/>
    <x v="21"/>
    <x v="313"/>
    <x v="17"/>
    <x v="2"/>
    <n v="80"/>
    <x v="92"/>
    <x v="7"/>
  </r>
  <r>
    <x v="2"/>
    <x v="5"/>
    <x v="21"/>
    <x v="57"/>
    <x v="10"/>
    <x v="2"/>
    <n v="90"/>
    <x v="161"/>
    <x v="7"/>
  </r>
  <r>
    <x v="2"/>
    <x v="5"/>
    <x v="21"/>
    <x v="257"/>
    <x v="10"/>
    <x v="0"/>
    <n v="74"/>
    <x v="10"/>
    <x v="7"/>
  </r>
  <r>
    <x v="2"/>
    <x v="5"/>
    <x v="21"/>
    <x v="194"/>
    <x v="1"/>
    <x v="1"/>
    <n v="111"/>
    <x v="27"/>
    <x v="7"/>
  </r>
  <r>
    <x v="2"/>
    <x v="5"/>
    <x v="21"/>
    <x v="247"/>
    <x v="1"/>
    <x v="1"/>
    <n v="99"/>
    <x v="0"/>
    <x v="7"/>
  </r>
  <r>
    <x v="2"/>
    <x v="5"/>
    <x v="21"/>
    <x v="238"/>
    <x v="13"/>
    <x v="2"/>
    <n v="97"/>
    <x v="32"/>
    <x v="7"/>
  </r>
  <r>
    <x v="2"/>
    <x v="5"/>
    <x v="21"/>
    <x v="17"/>
    <x v="13"/>
    <x v="1"/>
    <n v="99"/>
    <x v="96"/>
    <x v="7"/>
  </r>
  <r>
    <x v="2"/>
    <x v="5"/>
    <x v="21"/>
    <x v="330"/>
    <x v="3"/>
    <x v="0"/>
    <n v="80"/>
    <x v="11"/>
    <x v="7"/>
  </r>
  <r>
    <x v="2"/>
    <x v="5"/>
    <x v="21"/>
    <x v="90"/>
    <x v="16"/>
    <x v="1"/>
    <n v="99"/>
    <x v="15"/>
    <x v="7"/>
  </r>
  <r>
    <x v="2"/>
    <x v="5"/>
    <x v="21"/>
    <x v="36"/>
    <x v="8"/>
    <x v="2"/>
    <n v="74"/>
    <x v="13"/>
    <x v="7"/>
  </r>
  <r>
    <x v="2"/>
    <x v="5"/>
    <x v="21"/>
    <x v="199"/>
    <x v="14"/>
    <x v="1"/>
    <n v="79"/>
    <x v="25"/>
    <x v="7"/>
  </r>
  <r>
    <x v="2"/>
    <x v="5"/>
    <x v="21"/>
    <x v="240"/>
    <x v="14"/>
    <x v="0"/>
    <n v="93"/>
    <x v="15"/>
    <x v="7"/>
  </r>
  <r>
    <x v="2"/>
    <x v="5"/>
    <x v="21"/>
    <x v="82"/>
    <x v="9"/>
    <x v="1"/>
    <n v="105"/>
    <x v="81"/>
    <x v="7"/>
  </r>
  <r>
    <x v="2"/>
    <x v="5"/>
    <x v="21"/>
    <x v="244"/>
    <x v="6"/>
    <x v="4"/>
    <n v="80"/>
    <x v="16"/>
    <x v="7"/>
  </r>
  <r>
    <x v="2"/>
    <x v="5"/>
    <x v="21"/>
    <x v="120"/>
    <x v="6"/>
    <x v="4"/>
    <n v="56"/>
    <x v="1"/>
    <x v="7"/>
  </r>
  <r>
    <x v="2"/>
    <x v="5"/>
    <x v="21"/>
    <x v="302"/>
    <x v="17"/>
    <x v="4"/>
    <n v="81"/>
    <x v="16"/>
    <x v="7"/>
  </r>
  <r>
    <x v="2"/>
    <x v="5"/>
    <x v="21"/>
    <x v="149"/>
    <x v="7"/>
    <x v="4"/>
    <n v="91"/>
    <x v="16"/>
    <x v="7"/>
  </r>
  <r>
    <x v="2"/>
    <x v="5"/>
    <x v="19"/>
    <x v="248"/>
    <x v="6"/>
    <x v="0"/>
    <n v="76"/>
    <x v="86"/>
    <x v="5"/>
  </r>
  <r>
    <x v="2"/>
    <x v="5"/>
    <x v="19"/>
    <x v="332"/>
    <x v="11"/>
    <x v="0"/>
    <n v="87"/>
    <x v="82"/>
    <x v="5"/>
  </r>
  <r>
    <x v="2"/>
    <x v="5"/>
    <x v="19"/>
    <x v="133"/>
    <x v="11"/>
    <x v="0"/>
    <n v="78"/>
    <x v="100"/>
    <x v="5"/>
  </r>
  <r>
    <x v="2"/>
    <x v="5"/>
    <x v="19"/>
    <x v="11"/>
    <x v="5"/>
    <x v="1"/>
    <n v="100"/>
    <x v="48"/>
    <x v="5"/>
  </r>
  <r>
    <x v="2"/>
    <x v="5"/>
    <x v="19"/>
    <x v="58"/>
    <x v="17"/>
    <x v="2"/>
    <n v="112"/>
    <x v="48"/>
    <x v="5"/>
  </r>
  <r>
    <x v="2"/>
    <x v="5"/>
    <x v="19"/>
    <x v="77"/>
    <x v="17"/>
    <x v="1"/>
    <n v="84"/>
    <x v="96"/>
    <x v="5"/>
  </r>
  <r>
    <x v="2"/>
    <x v="5"/>
    <x v="19"/>
    <x v="223"/>
    <x v="17"/>
    <x v="2"/>
    <n v="72"/>
    <x v="29"/>
    <x v="5"/>
  </r>
  <r>
    <x v="2"/>
    <x v="5"/>
    <x v="19"/>
    <x v="387"/>
    <x v="4"/>
    <x v="1"/>
    <n v="92"/>
    <x v="17"/>
    <x v="5"/>
  </r>
  <r>
    <x v="2"/>
    <x v="5"/>
    <x v="19"/>
    <x v="105"/>
    <x v="10"/>
    <x v="3"/>
    <n v="79"/>
    <x v="13"/>
    <x v="5"/>
  </r>
  <r>
    <x v="2"/>
    <x v="5"/>
    <x v="19"/>
    <x v="162"/>
    <x v="10"/>
    <x v="0"/>
    <n v="72"/>
    <x v="98"/>
    <x v="5"/>
  </r>
  <r>
    <x v="2"/>
    <x v="5"/>
    <x v="19"/>
    <x v="124"/>
    <x v="10"/>
    <x v="1"/>
    <n v="89"/>
    <x v="15"/>
    <x v="5"/>
  </r>
  <r>
    <x v="2"/>
    <x v="5"/>
    <x v="19"/>
    <x v="252"/>
    <x v="1"/>
    <x v="1"/>
    <n v="125"/>
    <x v="4"/>
    <x v="5"/>
  </r>
  <r>
    <x v="2"/>
    <x v="5"/>
    <x v="19"/>
    <x v="204"/>
    <x v="13"/>
    <x v="1"/>
    <n v="90"/>
    <x v="23"/>
    <x v="5"/>
  </r>
  <r>
    <x v="2"/>
    <x v="5"/>
    <x v="19"/>
    <x v="347"/>
    <x v="13"/>
    <x v="2"/>
    <n v="90"/>
    <x v="44"/>
    <x v="5"/>
  </r>
  <r>
    <x v="2"/>
    <x v="5"/>
    <x v="19"/>
    <x v="140"/>
    <x v="8"/>
    <x v="1"/>
    <n v="111"/>
    <x v="42"/>
    <x v="5"/>
  </r>
  <r>
    <x v="2"/>
    <x v="5"/>
    <x v="19"/>
    <x v="166"/>
    <x v="8"/>
    <x v="2"/>
    <n v="93"/>
    <x v="54"/>
    <x v="5"/>
  </r>
  <r>
    <x v="2"/>
    <x v="5"/>
    <x v="19"/>
    <x v="119"/>
    <x v="14"/>
    <x v="0"/>
    <n v="104"/>
    <x v="85"/>
    <x v="5"/>
  </r>
  <r>
    <x v="2"/>
    <x v="5"/>
    <x v="19"/>
    <x v="62"/>
    <x v="9"/>
    <x v="2"/>
    <n v="109"/>
    <x v="4"/>
    <x v="5"/>
  </r>
  <r>
    <x v="2"/>
    <x v="5"/>
    <x v="19"/>
    <x v="235"/>
    <x v="0"/>
    <x v="4"/>
    <n v="69"/>
    <x v="54"/>
    <x v="5"/>
  </r>
  <r>
    <x v="2"/>
    <x v="5"/>
    <x v="19"/>
    <x v="64"/>
    <x v="13"/>
    <x v="4"/>
    <n v="70"/>
    <x v="16"/>
    <x v="5"/>
  </r>
  <r>
    <x v="2"/>
    <x v="5"/>
    <x v="19"/>
    <x v="286"/>
    <x v="3"/>
    <x v="4"/>
    <n v="81"/>
    <x v="42"/>
    <x v="5"/>
  </r>
  <r>
    <x v="2"/>
    <x v="5"/>
    <x v="19"/>
    <x v="309"/>
    <x v="8"/>
    <x v="4"/>
    <n v="77"/>
    <x v="54"/>
    <x v="5"/>
  </r>
  <r>
    <x v="2"/>
    <x v="6"/>
    <x v="16"/>
    <x v="45"/>
    <x v="8"/>
    <x v="2"/>
    <n v="90"/>
    <x v="21"/>
    <x v="0"/>
  </r>
  <r>
    <x v="2"/>
    <x v="6"/>
    <x v="16"/>
    <x v="122"/>
    <x v="8"/>
    <x v="1"/>
    <n v="85"/>
    <x v="7"/>
    <x v="0"/>
  </r>
  <r>
    <x v="2"/>
    <x v="6"/>
    <x v="16"/>
    <x v="255"/>
    <x v="4"/>
    <x v="1"/>
    <n v="95"/>
    <x v="19"/>
    <x v="0"/>
  </r>
  <r>
    <x v="2"/>
    <x v="6"/>
    <x v="16"/>
    <x v="118"/>
    <x v="4"/>
    <x v="2"/>
    <n v="113"/>
    <x v="35"/>
    <x v="0"/>
  </r>
  <r>
    <x v="2"/>
    <x v="6"/>
    <x v="16"/>
    <x v="299"/>
    <x v="3"/>
    <x v="0"/>
    <n v="85"/>
    <x v="52"/>
    <x v="0"/>
  </r>
  <r>
    <x v="2"/>
    <x v="6"/>
    <x v="16"/>
    <x v="34"/>
    <x v="15"/>
    <x v="2"/>
    <n v="79"/>
    <x v="43"/>
    <x v="0"/>
  </r>
  <r>
    <x v="2"/>
    <x v="6"/>
    <x v="16"/>
    <x v="113"/>
    <x v="15"/>
    <x v="1"/>
    <n v="84"/>
    <x v="44"/>
    <x v="0"/>
  </r>
  <r>
    <x v="2"/>
    <x v="6"/>
    <x v="16"/>
    <x v="207"/>
    <x v="15"/>
    <x v="0"/>
    <n v="90"/>
    <x v="24"/>
    <x v="0"/>
  </r>
  <r>
    <x v="2"/>
    <x v="6"/>
    <x v="16"/>
    <x v="306"/>
    <x v="1"/>
    <x v="0"/>
    <n v="113"/>
    <x v="5"/>
    <x v="0"/>
  </r>
  <r>
    <x v="2"/>
    <x v="6"/>
    <x v="16"/>
    <x v="177"/>
    <x v="7"/>
    <x v="3"/>
    <n v="89"/>
    <x v="12"/>
    <x v="0"/>
  </r>
  <r>
    <x v="2"/>
    <x v="6"/>
    <x v="16"/>
    <x v="316"/>
    <x v="7"/>
    <x v="1"/>
    <n v="90"/>
    <x v="82"/>
    <x v="0"/>
  </r>
  <r>
    <x v="2"/>
    <x v="6"/>
    <x v="16"/>
    <x v="125"/>
    <x v="13"/>
    <x v="2"/>
    <n v="122"/>
    <x v="25"/>
    <x v="0"/>
  </r>
  <r>
    <x v="2"/>
    <x v="6"/>
    <x v="16"/>
    <x v="121"/>
    <x v="6"/>
    <x v="1"/>
    <n v="87"/>
    <x v="11"/>
    <x v="0"/>
  </r>
  <r>
    <x v="2"/>
    <x v="6"/>
    <x v="16"/>
    <x v="150"/>
    <x v="0"/>
    <x v="2"/>
    <n v="103"/>
    <x v="94"/>
    <x v="0"/>
  </r>
  <r>
    <x v="2"/>
    <x v="6"/>
    <x v="16"/>
    <x v="267"/>
    <x v="5"/>
    <x v="1"/>
    <n v="99"/>
    <x v="4"/>
    <x v="0"/>
  </r>
  <r>
    <x v="2"/>
    <x v="6"/>
    <x v="16"/>
    <x v="6"/>
    <x v="5"/>
    <x v="0"/>
    <n v="65"/>
    <x v="6"/>
    <x v="0"/>
  </r>
  <r>
    <x v="2"/>
    <x v="6"/>
    <x v="16"/>
    <x v="213"/>
    <x v="9"/>
    <x v="1"/>
    <n v="88"/>
    <x v="13"/>
    <x v="0"/>
  </r>
  <r>
    <x v="2"/>
    <x v="6"/>
    <x v="16"/>
    <x v="215"/>
    <x v="9"/>
    <x v="0"/>
    <n v="111"/>
    <x v="0"/>
    <x v="0"/>
  </r>
  <r>
    <x v="2"/>
    <x v="6"/>
    <x v="16"/>
    <x v="42"/>
    <x v="8"/>
    <x v="4"/>
    <n v="82"/>
    <x v="4"/>
    <x v="0"/>
  </r>
  <r>
    <x v="2"/>
    <x v="6"/>
    <x v="16"/>
    <x v="67"/>
    <x v="17"/>
    <x v="4"/>
    <n v="61"/>
    <x v="30"/>
    <x v="0"/>
  </r>
  <r>
    <x v="2"/>
    <x v="6"/>
    <x v="16"/>
    <x v="269"/>
    <x v="2"/>
    <x v="4"/>
    <n v="75"/>
    <x v="79"/>
    <x v="0"/>
  </r>
  <r>
    <x v="2"/>
    <x v="6"/>
    <x v="16"/>
    <x v="358"/>
    <x v="14"/>
    <x v="4"/>
    <n v="64"/>
    <x v="30"/>
    <x v="0"/>
  </r>
  <r>
    <x v="2"/>
    <x v="6"/>
    <x v="18"/>
    <x v="228"/>
    <x v="17"/>
    <x v="3"/>
    <n v="90"/>
    <x v="65"/>
    <x v="4"/>
  </r>
  <r>
    <x v="2"/>
    <x v="6"/>
    <x v="18"/>
    <x v="278"/>
    <x v="15"/>
    <x v="1"/>
    <n v="101"/>
    <x v="47"/>
    <x v="4"/>
  </r>
  <r>
    <x v="2"/>
    <x v="6"/>
    <x v="18"/>
    <x v="55"/>
    <x v="2"/>
    <x v="2"/>
    <n v="117"/>
    <x v="1"/>
    <x v="4"/>
  </r>
  <r>
    <x v="2"/>
    <x v="6"/>
    <x v="18"/>
    <x v="76"/>
    <x v="2"/>
    <x v="1"/>
    <n v="103"/>
    <x v="67"/>
    <x v="4"/>
  </r>
  <r>
    <x v="2"/>
    <x v="6"/>
    <x v="18"/>
    <x v="26"/>
    <x v="7"/>
    <x v="2"/>
    <n v="80"/>
    <x v="48"/>
    <x v="4"/>
  </r>
  <r>
    <x v="2"/>
    <x v="6"/>
    <x v="18"/>
    <x v="146"/>
    <x v="11"/>
    <x v="2"/>
    <n v="101"/>
    <x v="11"/>
    <x v="4"/>
  </r>
  <r>
    <x v="2"/>
    <x v="6"/>
    <x v="18"/>
    <x v="385"/>
    <x v="11"/>
    <x v="0"/>
    <n v="102"/>
    <x v="31"/>
    <x v="4"/>
  </r>
  <r>
    <x v="2"/>
    <x v="6"/>
    <x v="18"/>
    <x v="17"/>
    <x v="13"/>
    <x v="1"/>
    <n v="104"/>
    <x v="149"/>
    <x v="4"/>
  </r>
  <r>
    <x v="2"/>
    <x v="6"/>
    <x v="18"/>
    <x v="329"/>
    <x v="12"/>
    <x v="2"/>
    <n v="91"/>
    <x v="16"/>
    <x v="4"/>
  </r>
  <r>
    <x v="2"/>
    <x v="6"/>
    <x v="18"/>
    <x v="168"/>
    <x v="12"/>
    <x v="1"/>
    <n v="105"/>
    <x v="32"/>
    <x v="4"/>
  </r>
  <r>
    <x v="2"/>
    <x v="6"/>
    <x v="18"/>
    <x v="162"/>
    <x v="12"/>
    <x v="0"/>
    <n v="93"/>
    <x v="25"/>
    <x v="4"/>
  </r>
  <r>
    <x v="2"/>
    <x v="6"/>
    <x v="18"/>
    <x v="241"/>
    <x v="6"/>
    <x v="0"/>
    <n v="119"/>
    <x v="57"/>
    <x v="4"/>
  </r>
  <r>
    <x v="2"/>
    <x v="6"/>
    <x v="18"/>
    <x v="221"/>
    <x v="6"/>
    <x v="1"/>
    <n v="87"/>
    <x v="71"/>
    <x v="4"/>
  </r>
  <r>
    <x v="2"/>
    <x v="6"/>
    <x v="18"/>
    <x v="339"/>
    <x v="14"/>
    <x v="0"/>
    <n v="96"/>
    <x v="20"/>
    <x v="4"/>
  </r>
  <r>
    <x v="2"/>
    <x v="6"/>
    <x v="18"/>
    <x v="21"/>
    <x v="16"/>
    <x v="2"/>
    <n v="95"/>
    <x v="8"/>
    <x v="4"/>
  </r>
  <r>
    <x v="2"/>
    <x v="6"/>
    <x v="18"/>
    <x v="239"/>
    <x v="16"/>
    <x v="0"/>
    <n v="94"/>
    <x v="28"/>
    <x v="4"/>
  </r>
  <r>
    <x v="2"/>
    <x v="6"/>
    <x v="18"/>
    <x v="91"/>
    <x v="0"/>
    <x v="1"/>
    <n v="85"/>
    <x v="44"/>
    <x v="4"/>
  </r>
  <r>
    <x v="2"/>
    <x v="6"/>
    <x v="18"/>
    <x v="317"/>
    <x v="5"/>
    <x v="1"/>
    <n v="96"/>
    <x v="67"/>
    <x v="4"/>
  </r>
  <r>
    <x v="2"/>
    <x v="6"/>
    <x v="18"/>
    <x v="166"/>
    <x v="8"/>
    <x v="4"/>
    <n v="84"/>
    <x v="6"/>
    <x v="4"/>
  </r>
  <r>
    <x v="2"/>
    <x v="6"/>
    <x v="18"/>
    <x v="129"/>
    <x v="13"/>
    <x v="4"/>
    <n v="98"/>
    <x v="16"/>
    <x v="4"/>
  </r>
  <r>
    <x v="2"/>
    <x v="6"/>
    <x v="18"/>
    <x v="160"/>
    <x v="14"/>
    <x v="4"/>
    <n v="70"/>
    <x v="16"/>
    <x v="4"/>
  </r>
  <r>
    <x v="2"/>
    <x v="6"/>
    <x v="18"/>
    <x v="19"/>
    <x v="0"/>
    <x v="4"/>
    <n v="73"/>
    <x v="67"/>
    <x v="4"/>
  </r>
  <r>
    <x v="2"/>
    <x v="6"/>
    <x v="17"/>
    <x v="281"/>
    <x v="17"/>
    <x v="1"/>
    <n v="126"/>
    <x v="31"/>
    <x v="6"/>
  </r>
  <r>
    <x v="2"/>
    <x v="6"/>
    <x v="17"/>
    <x v="378"/>
    <x v="17"/>
    <x v="1"/>
    <n v="87"/>
    <x v="96"/>
    <x v="6"/>
  </r>
  <r>
    <x v="2"/>
    <x v="6"/>
    <x v="17"/>
    <x v="220"/>
    <x v="15"/>
    <x v="2"/>
    <n v="85"/>
    <x v="85"/>
    <x v="6"/>
  </r>
  <r>
    <x v="2"/>
    <x v="6"/>
    <x v="17"/>
    <x v="72"/>
    <x v="15"/>
    <x v="1"/>
    <n v="98"/>
    <x v="8"/>
    <x v="6"/>
  </r>
  <r>
    <x v="2"/>
    <x v="6"/>
    <x v="17"/>
    <x v="190"/>
    <x v="1"/>
    <x v="0"/>
    <n v="89"/>
    <x v="2"/>
    <x v="6"/>
  </r>
  <r>
    <x v="2"/>
    <x v="6"/>
    <x v="17"/>
    <x v="111"/>
    <x v="1"/>
    <x v="2"/>
    <n v="90"/>
    <x v="62"/>
    <x v="6"/>
  </r>
  <r>
    <x v="2"/>
    <x v="6"/>
    <x v="17"/>
    <x v="238"/>
    <x v="13"/>
    <x v="2"/>
    <n v="84"/>
    <x v="35"/>
    <x v="6"/>
  </r>
  <r>
    <x v="2"/>
    <x v="6"/>
    <x v="17"/>
    <x v="218"/>
    <x v="13"/>
    <x v="1"/>
    <n v="81"/>
    <x v="19"/>
    <x v="6"/>
  </r>
  <r>
    <x v="2"/>
    <x v="6"/>
    <x v="17"/>
    <x v="5"/>
    <x v="13"/>
    <x v="0"/>
    <n v="62"/>
    <x v="88"/>
    <x v="6"/>
  </r>
  <r>
    <x v="2"/>
    <x v="6"/>
    <x v="17"/>
    <x v="354"/>
    <x v="6"/>
    <x v="2"/>
    <n v="87"/>
    <x v="1"/>
    <x v="6"/>
  </r>
  <r>
    <x v="2"/>
    <x v="6"/>
    <x v="17"/>
    <x v="120"/>
    <x v="6"/>
    <x v="0"/>
    <n v="69"/>
    <x v="31"/>
    <x v="6"/>
  </r>
  <r>
    <x v="2"/>
    <x v="6"/>
    <x v="17"/>
    <x v="112"/>
    <x v="14"/>
    <x v="0"/>
    <n v="90"/>
    <x v="31"/>
    <x v="6"/>
  </r>
  <r>
    <x v="2"/>
    <x v="6"/>
    <x v="17"/>
    <x v="163"/>
    <x v="14"/>
    <x v="1"/>
    <n v="135"/>
    <x v="53"/>
    <x v="6"/>
  </r>
  <r>
    <x v="2"/>
    <x v="6"/>
    <x v="17"/>
    <x v="271"/>
    <x v="14"/>
    <x v="2"/>
    <n v="76"/>
    <x v="12"/>
    <x v="6"/>
  </r>
  <r>
    <x v="2"/>
    <x v="6"/>
    <x v="17"/>
    <x v="195"/>
    <x v="16"/>
    <x v="3"/>
    <n v="100"/>
    <x v="60"/>
    <x v="6"/>
  </r>
  <r>
    <x v="2"/>
    <x v="6"/>
    <x v="17"/>
    <x v="145"/>
    <x v="5"/>
    <x v="1"/>
    <n v="104"/>
    <x v="9"/>
    <x v="6"/>
  </r>
  <r>
    <x v="2"/>
    <x v="6"/>
    <x v="17"/>
    <x v="176"/>
    <x v="9"/>
    <x v="0"/>
    <n v="70"/>
    <x v="52"/>
    <x v="6"/>
  </r>
  <r>
    <x v="2"/>
    <x v="6"/>
    <x v="17"/>
    <x v="236"/>
    <x v="10"/>
    <x v="1"/>
    <n v="86"/>
    <x v="19"/>
    <x v="6"/>
  </r>
  <r>
    <x v="2"/>
    <x v="6"/>
    <x v="17"/>
    <x v="197"/>
    <x v="4"/>
    <x v="4"/>
    <n v="71"/>
    <x v="16"/>
    <x v="6"/>
  </r>
  <r>
    <x v="2"/>
    <x v="6"/>
    <x v="17"/>
    <x v="134"/>
    <x v="3"/>
    <x v="4"/>
    <n v="77"/>
    <x v="16"/>
    <x v="6"/>
  </r>
  <r>
    <x v="2"/>
    <x v="6"/>
    <x v="17"/>
    <x v="374"/>
    <x v="3"/>
    <x v="4"/>
    <n v="103"/>
    <x v="24"/>
    <x v="6"/>
  </r>
  <r>
    <x v="2"/>
    <x v="6"/>
    <x v="17"/>
    <x v="293"/>
    <x v="9"/>
    <x v="4"/>
    <n v="87"/>
    <x v="16"/>
    <x v="6"/>
  </r>
  <r>
    <x v="2"/>
    <x v="6"/>
    <x v="20"/>
    <x v="309"/>
    <x v="8"/>
    <x v="2"/>
    <n v="72"/>
    <x v="33"/>
    <x v="3"/>
  </r>
  <r>
    <x v="2"/>
    <x v="6"/>
    <x v="20"/>
    <x v="165"/>
    <x v="8"/>
    <x v="1"/>
    <n v="127"/>
    <x v="85"/>
    <x v="3"/>
  </r>
  <r>
    <x v="2"/>
    <x v="6"/>
    <x v="20"/>
    <x v="230"/>
    <x v="4"/>
    <x v="2"/>
    <n v="75"/>
    <x v="71"/>
    <x v="3"/>
  </r>
  <r>
    <x v="2"/>
    <x v="6"/>
    <x v="20"/>
    <x v="18"/>
    <x v="17"/>
    <x v="2"/>
    <n v="52"/>
    <x v="28"/>
    <x v="3"/>
  </r>
  <r>
    <x v="2"/>
    <x v="6"/>
    <x v="20"/>
    <x v="225"/>
    <x v="15"/>
    <x v="1"/>
    <n v="112"/>
    <x v="95"/>
    <x v="3"/>
  </r>
  <r>
    <x v="2"/>
    <x v="6"/>
    <x v="20"/>
    <x v="115"/>
    <x v="15"/>
    <x v="1"/>
    <n v="101"/>
    <x v="44"/>
    <x v="3"/>
  </r>
  <r>
    <x v="2"/>
    <x v="6"/>
    <x v="20"/>
    <x v="93"/>
    <x v="1"/>
    <x v="0"/>
    <n v="83"/>
    <x v="69"/>
    <x v="3"/>
  </r>
  <r>
    <x v="2"/>
    <x v="6"/>
    <x v="20"/>
    <x v="279"/>
    <x v="2"/>
    <x v="3"/>
    <n v="144"/>
    <x v="95"/>
    <x v="3"/>
  </r>
  <r>
    <x v="2"/>
    <x v="6"/>
    <x v="20"/>
    <x v="40"/>
    <x v="7"/>
    <x v="1"/>
    <n v="62"/>
    <x v="71"/>
    <x v="3"/>
  </r>
  <r>
    <x v="2"/>
    <x v="6"/>
    <x v="20"/>
    <x v="132"/>
    <x v="12"/>
    <x v="1"/>
    <n v="93"/>
    <x v="55"/>
    <x v="3"/>
  </r>
  <r>
    <x v="2"/>
    <x v="6"/>
    <x v="20"/>
    <x v="277"/>
    <x v="0"/>
    <x v="1"/>
    <n v="93"/>
    <x v="7"/>
    <x v="3"/>
  </r>
  <r>
    <x v="2"/>
    <x v="6"/>
    <x v="20"/>
    <x v="372"/>
    <x v="0"/>
    <x v="0"/>
    <n v="85"/>
    <x v="39"/>
    <x v="3"/>
  </r>
  <r>
    <x v="2"/>
    <x v="6"/>
    <x v="20"/>
    <x v="321"/>
    <x v="5"/>
    <x v="1"/>
    <n v="92"/>
    <x v="67"/>
    <x v="3"/>
  </r>
  <r>
    <x v="2"/>
    <x v="6"/>
    <x v="20"/>
    <x v="307"/>
    <x v="5"/>
    <x v="2"/>
    <n v="78"/>
    <x v="6"/>
    <x v="3"/>
  </r>
  <r>
    <x v="2"/>
    <x v="6"/>
    <x v="20"/>
    <x v="89"/>
    <x v="5"/>
    <x v="0"/>
    <n v="102"/>
    <x v="5"/>
    <x v="3"/>
  </r>
  <r>
    <x v="2"/>
    <x v="6"/>
    <x v="20"/>
    <x v="97"/>
    <x v="9"/>
    <x v="0"/>
    <n v="71"/>
    <x v="120"/>
    <x v="3"/>
  </r>
  <r>
    <x v="2"/>
    <x v="6"/>
    <x v="20"/>
    <x v="273"/>
    <x v="10"/>
    <x v="2"/>
    <n v="87"/>
    <x v="14"/>
    <x v="3"/>
  </r>
  <r>
    <x v="2"/>
    <x v="6"/>
    <x v="20"/>
    <x v="389"/>
    <x v="10"/>
    <x v="0"/>
    <n v="76"/>
    <x v="69"/>
    <x v="3"/>
  </r>
  <r>
    <x v="2"/>
    <x v="6"/>
    <x v="20"/>
    <x v="216"/>
    <x v="4"/>
    <x v="4"/>
    <n v="73"/>
    <x v="6"/>
    <x v="3"/>
  </r>
  <r>
    <x v="2"/>
    <x v="6"/>
    <x v="20"/>
    <x v="182"/>
    <x v="5"/>
    <x v="4"/>
    <n v="115"/>
    <x v="16"/>
    <x v="3"/>
  </r>
  <r>
    <x v="2"/>
    <x v="6"/>
    <x v="20"/>
    <x v="361"/>
    <x v="10"/>
    <x v="4"/>
    <n v="52"/>
    <x v="16"/>
    <x v="3"/>
  </r>
  <r>
    <x v="2"/>
    <x v="6"/>
    <x v="20"/>
    <x v="35"/>
    <x v="10"/>
    <x v="4"/>
    <n v="75"/>
    <x v="14"/>
    <x v="3"/>
  </r>
  <r>
    <x v="2"/>
    <x v="6"/>
    <x v="22"/>
    <x v="4"/>
    <x v="4"/>
    <x v="2"/>
    <n v="94"/>
    <x v="29"/>
    <x v="1"/>
  </r>
  <r>
    <x v="2"/>
    <x v="6"/>
    <x v="22"/>
    <x v="245"/>
    <x v="4"/>
    <x v="0"/>
    <n v="124"/>
    <x v="91"/>
    <x v="1"/>
  </r>
  <r>
    <x v="2"/>
    <x v="6"/>
    <x v="22"/>
    <x v="288"/>
    <x v="17"/>
    <x v="0"/>
    <n v="103"/>
    <x v="2"/>
    <x v="1"/>
  </r>
  <r>
    <x v="2"/>
    <x v="6"/>
    <x v="22"/>
    <x v="380"/>
    <x v="17"/>
    <x v="1"/>
    <n v="82"/>
    <x v="114"/>
    <x v="1"/>
  </r>
  <r>
    <x v="2"/>
    <x v="6"/>
    <x v="22"/>
    <x v="73"/>
    <x v="15"/>
    <x v="2"/>
    <n v="71"/>
    <x v="125"/>
    <x v="1"/>
  </r>
  <r>
    <x v="2"/>
    <x v="6"/>
    <x v="22"/>
    <x v="1"/>
    <x v="1"/>
    <x v="1"/>
    <n v="121"/>
    <x v="12"/>
    <x v="1"/>
  </r>
  <r>
    <x v="2"/>
    <x v="6"/>
    <x v="22"/>
    <x v="391"/>
    <x v="2"/>
    <x v="2"/>
    <n v="83"/>
    <x v="64"/>
    <x v="1"/>
  </r>
  <r>
    <x v="2"/>
    <x v="6"/>
    <x v="22"/>
    <x v="81"/>
    <x v="7"/>
    <x v="1"/>
    <n v="84"/>
    <x v="100"/>
    <x v="1"/>
  </r>
  <r>
    <x v="2"/>
    <x v="6"/>
    <x v="22"/>
    <x v="136"/>
    <x v="11"/>
    <x v="0"/>
    <n v="108"/>
    <x v="96"/>
    <x v="1"/>
  </r>
  <r>
    <x v="2"/>
    <x v="6"/>
    <x v="22"/>
    <x v="156"/>
    <x v="12"/>
    <x v="1"/>
    <n v="67"/>
    <x v="105"/>
    <x v="1"/>
  </r>
  <r>
    <x v="2"/>
    <x v="6"/>
    <x v="22"/>
    <x v="259"/>
    <x v="12"/>
    <x v="1"/>
    <n v="110"/>
    <x v="63"/>
    <x v="1"/>
  </r>
  <r>
    <x v="2"/>
    <x v="6"/>
    <x v="22"/>
    <x v="203"/>
    <x v="12"/>
    <x v="2"/>
    <n v="88"/>
    <x v="85"/>
    <x v="1"/>
  </r>
  <r>
    <x v="2"/>
    <x v="6"/>
    <x v="22"/>
    <x v="341"/>
    <x v="6"/>
    <x v="0"/>
    <n v="78"/>
    <x v="23"/>
    <x v="1"/>
  </r>
  <r>
    <x v="2"/>
    <x v="6"/>
    <x v="22"/>
    <x v="87"/>
    <x v="14"/>
    <x v="0"/>
    <n v="73"/>
    <x v="35"/>
    <x v="1"/>
  </r>
  <r>
    <x v="2"/>
    <x v="6"/>
    <x v="22"/>
    <x v="280"/>
    <x v="16"/>
    <x v="1"/>
    <n v="108"/>
    <x v="4"/>
    <x v="1"/>
  </r>
  <r>
    <x v="2"/>
    <x v="6"/>
    <x v="22"/>
    <x v="172"/>
    <x v="0"/>
    <x v="3"/>
    <n v="106"/>
    <x v="42"/>
    <x v="1"/>
  </r>
  <r>
    <x v="2"/>
    <x v="6"/>
    <x v="22"/>
    <x v="200"/>
    <x v="5"/>
    <x v="2"/>
    <n v="108"/>
    <x v="123"/>
    <x v="1"/>
  </r>
  <r>
    <x v="2"/>
    <x v="6"/>
    <x v="22"/>
    <x v="303"/>
    <x v="9"/>
    <x v="1"/>
    <n v="93"/>
    <x v="25"/>
    <x v="1"/>
  </r>
  <r>
    <x v="2"/>
    <x v="6"/>
    <x v="22"/>
    <x v="92"/>
    <x v="3"/>
    <x v="4"/>
    <n v="89"/>
    <x v="16"/>
    <x v="1"/>
  </r>
  <r>
    <x v="2"/>
    <x v="6"/>
    <x v="22"/>
    <x v="126"/>
    <x v="1"/>
    <x v="4"/>
    <n v="85"/>
    <x v="16"/>
    <x v="1"/>
  </r>
  <r>
    <x v="2"/>
    <x v="6"/>
    <x v="22"/>
    <x v="128"/>
    <x v="7"/>
    <x v="4"/>
    <n v="67"/>
    <x v="62"/>
    <x v="1"/>
  </r>
  <r>
    <x v="2"/>
    <x v="6"/>
    <x v="22"/>
    <x v="123"/>
    <x v="10"/>
    <x v="4"/>
    <n v="66"/>
    <x v="16"/>
    <x v="1"/>
  </r>
  <r>
    <x v="2"/>
    <x v="6"/>
    <x v="19"/>
    <x v="140"/>
    <x v="8"/>
    <x v="1"/>
    <n v="109"/>
    <x v="30"/>
    <x v="5"/>
  </r>
  <r>
    <x v="2"/>
    <x v="6"/>
    <x v="19"/>
    <x v="58"/>
    <x v="17"/>
    <x v="2"/>
    <n v="93"/>
    <x v="24"/>
    <x v="5"/>
  </r>
  <r>
    <x v="2"/>
    <x v="6"/>
    <x v="19"/>
    <x v="77"/>
    <x v="17"/>
    <x v="1"/>
    <n v="94"/>
    <x v="81"/>
    <x v="5"/>
  </r>
  <r>
    <x v="2"/>
    <x v="6"/>
    <x v="19"/>
    <x v="223"/>
    <x v="17"/>
    <x v="2"/>
    <n v="77"/>
    <x v="0"/>
    <x v="5"/>
  </r>
  <r>
    <x v="2"/>
    <x v="6"/>
    <x v="19"/>
    <x v="326"/>
    <x v="3"/>
    <x v="2"/>
    <n v="86"/>
    <x v="67"/>
    <x v="5"/>
  </r>
  <r>
    <x v="2"/>
    <x v="6"/>
    <x v="19"/>
    <x v="369"/>
    <x v="15"/>
    <x v="0"/>
    <n v="79"/>
    <x v="63"/>
    <x v="5"/>
  </r>
  <r>
    <x v="2"/>
    <x v="6"/>
    <x v="19"/>
    <x v="252"/>
    <x v="1"/>
    <x v="1"/>
    <n v="122"/>
    <x v="136"/>
    <x v="5"/>
  </r>
  <r>
    <x v="2"/>
    <x v="6"/>
    <x v="19"/>
    <x v="382"/>
    <x v="2"/>
    <x v="0"/>
    <n v="88"/>
    <x v="82"/>
    <x v="5"/>
  </r>
  <r>
    <x v="2"/>
    <x v="6"/>
    <x v="19"/>
    <x v="332"/>
    <x v="11"/>
    <x v="0"/>
    <n v="78"/>
    <x v="14"/>
    <x v="5"/>
  </r>
  <r>
    <x v="2"/>
    <x v="6"/>
    <x v="19"/>
    <x v="133"/>
    <x v="11"/>
    <x v="0"/>
    <n v="87"/>
    <x v="77"/>
    <x v="5"/>
  </r>
  <r>
    <x v="2"/>
    <x v="6"/>
    <x v="19"/>
    <x v="204"/>
    <x v="13"/>
    <x v="1"/>
    <n v="89"/>
    <x v="107"/>
    <x v="5"/>
  </r>
  <r>
    <x v="2"/>
    <x v="6"/>
    <x v="19"/>
    <x v="64"/>
    <x v="13"/>
    <x v="1"/>
    <n v="90"/>
    <x v="47"/>
    <x v="5"/>
  </r>
  <r>
    <x v="2"/>
    <x v="6"/>
    <x v="19"/>
    <x v="347"/>
    <x v="13"/>
    <x v="2"/>
    <n v="82"/>
    <x v="99"/>
    <x v="5"/>
  </r>
  <r>
    <x v="2"/>
    <x v="6"/>
    <x v="19"/>
    <x v="104"/>
    <x v="14"/>
    <x v="3"/>
    <n v="76"/>
    <x v="51"/>
    <x v="5"/>
  </r>
  <r>
    <x v="2"/>
    <x v="6"/>
    <x v="19"/>
    <x v="119"/>
    <x v="14"/>
    <x v="0"/>
    <n v="107"/>
    <x v="165"/>
    <x v="5"/>
  </r>
  <r>
    <x v="2"/>
    <x v="6"/>
    <x v="19"/>
    <x v="11"/>
    <x v="5"/>
    <x v="1"/>
    <n v="104"/>
    <x v="16"/>
    <x v="5"/>
  </r>
  <r>
    <x v="2"/>
    <x v="6"/>
    <x v="19"/>
    <x v="62"/>
    <x v="9"/>
    <x v="2"/>
    <n v="100"/>
    <x v="113"/>
    <x v="5"/>
  </r>
  <r>
    <x v="2"/>
    <x v="6"/>
    <x v="19"/>
    <x v="124"/>
    <x v="10"/>
    <x v="1"/>
    <n v="98"/>
    <x v="3"/>
    <x v="5"/>
  </r>
  <r>
    <x v="2"/>
    <x v="6"/>
    <x v="19"/>
    <x v="141"/>
    <x v="8"/>
    <x v="4"/>
    <n v="67"/>
    <x v="44"/>
    <x v="5"/>
  </r>
  <r>
    <x v="2"/>
    <x v="6"/>
    <x v="19"/>
    <x v="286"/>
    <x v="3"/>
    <x v="4"/>
    <n v="70"/>
    <x v="71"/>
    <x v="5"/>
  </r>
  <r>
    <x v="2"/>
    <x v="6"/>
    <x v="19"/>
    <x v="248"/>
    <x v="6"/>
    <x v="4"/>
    <n v="79"/>
    <x v="16"/>
    <x v="5"/>
  </r>
  <r>
    <x v="2"/>
    <x v="6"/>
    <x v="19"/>
    <x v="105"/>
    <x v="10"/>
    <x v="4"/>
    <n v="71"/>
    <x v="94"/>
    <x v="5"/>
  </r>
  <r>
    <x v="2"/>
    <x v="6"/>
    <x v="23"/>
    <x v="7"/>
    <x v="8"/>
    <x v="1"/>
    <n v="91"/>
    <x v="43"/>
    <x v="2"/>
  </r>
  <r>
    <x v="2"/>
    <x v="6"/>
    <x v="23"/>
    <x v="5"/>
    <x v="4"/>
    <x v="1"/>
    <n v="121"/>
    <x v="18"/>
    <x v="2"/>
  </r>
  <r>
    <x v="2"/>
    <x v="6"/>
    <x v="23"/>
    <x v="114"/>
    <x v="15"/>
    <x v="3"/>
    <n v="121"/>
    <x v="31"/>
    <x v="2"/>
  </r>
  <r>
    <x v="2"/>
    <x v="6"/>
    <x v="23"/>
    <x v="251"/>
    <x v="1"/>
    <x v="0"/>
    <n v="112"/>
    <x v="40"/>
    <x v="2"/>
  </r>
  <r>
    <x v="2"/>
    <x v="6"/>
    <x v="23"/>
    <x v="300"/>
    <x v="2"/>
    <x v="1"/>
    <n v="91"/>
    <x v="91"/>
    <x v="2"/>
  </r>
  <r>
    <x v="2"/>
    <x v="6"/>
    <x v="23"/>
    <x v="33"/>
    <x v="11"/>
    <x v="1"/>
    <n v="109"/>
    <x v="19"/>
    <x v="2"/>
  </r>
  <r>
    <x v="2"/>
    <x v="6"/>
    <x v="23"/>
    <x v="24"/>
    <x v="11"/>
    <x v="1"/>
    <n v="95"/>
    <x v="19"/>
    <x v="2"/>
  </r>
  <r>
    <x v="2"/>
    <x v="6"/>
    <x v="23"/>
    <x v="206"/>
    <x v="13"/>
    <x v="1"/>
    <n v="103"/>
    <x v="27"/>
    <x v="2"/>
  </r>
  <r>
    <x v="2"/>
    <x v="6"/>
    <x v="23"/>
    <x v="99"/>
    <x v="12"/>
    <x v="2"/>
    <n v="91"/>
    <x v="4"/>
    <x v="2"/>
  </r>
  <r>
    <x v="2"/>
    <x v="6"/>
    <x v="23"/>
    <x v="137"/>
    <x v="6"/>
    <x v="0"/>
    <n v="57"/>
    <x v="14"/>
    <x v="2"/>
  </r>
  <r>
    <x v="2"/>
    <x v="6"/>
    <x v="23"/>
    <x v="298"/>
    <x v="14"/>
    <x v="2"/>
    <n v="99"/>
    <x v="57"/>
    <x v="2"/>
  </r>
  <r>
    <x v="2"/>
    <x v="6"/>
    <x v="23"/>
    <x v="20"/>
    <x v="14"/>
    <x v="1"/>
    <n v="111"/>
    <x v="114"/>
    <x v="2"/>
  </r>
  <r>
    <x v="2"/>
    <x v="6"/>
    <x v="23"/>
    <x v="116"/>
    <x v="16"/>
    <x v="2"/>
    <n v="86"/>
    <x v="43"/>
    <x v="2"/>
  </r>
  <r>
    <x v="2"/>
    <x v="6"/>
    <x v="23"/>
    <x v="235"/>
    <x v="0"/>
    <x v="0"/>
    <n v="57"/>
    <x v="79"/>
    <x v="2"/>
  </r>
  <r>
    <x v="2"/>
    <x v="6"/>
    <x v="23"/>
    <x v="232"/>
    <x v="5"/>
    <x v="2"/>
    <n v="79"/>
    <x v="85"/>
    <x v="2"/>
  </r>
  <r>
    <x v="2"/>
    <x v="6"/>
    <x v="23"/>
    <x v="13"/>
    <x v="9"/>
    <x v="0"/>
    <n v="115"/>
    <x v="111"/>
    <x v="2"/>
  </r>
  <r>
    <x v="2"/>
    <x v="6"/>
    <x v="23"/>
    <x v="201"/>
    <x v="10"/>
    <x v="2"/>
    <n v="96"/>
    <x v="0"/>
    <x v="2"/>
  </r>
  <r>
    <x v="2"/>
    <x v="6"/>
    <x v="23"/>
    <x v="27"/>
    <x v="10"/>
    <x v="0"/>
    <n v="106"/>
    <x v="7"/>
    <x v="2"/>
  </r>
  <r>
    <x v="2"/>
    <x v="6"/>
    <x v="23"/>
    <x v="186"/>
    <x v="4"/>
    <x v="4"/>
    <n v="95"/>
    <x v="12"/>
    <x v="2"/>
  </r>
  <r>
    <x v="2"/>
    <x v="6"/>
    <x v="23"/>
    <x v="334"/>
    <x v="15"/>
    <x v="4"/>
    <n v="74"/>
    <x v="85"/>
    <x v="2"/>
  </r>
  <r>
    <x v="2"/>
    <x v="6"/>
    <x v="23"/>
    <x v="94"/>
    <x v="6"/>
    <x v="4"/>
    <n v="86"/>
    <x v="63"/>
    <x v="2"/>
  </r>
  <r>
    <x v="2"/>
    <x v="6"/>
    <x v="23"/>
    <x v="263"/>
    <x v="6"/>
    <x v="4"/>
    <n v="86"/>
    <x v="125"/>
    <x v="2"/>
  </r>
  <r>
    <x v="2"/>
    <x v="6"/>
    <x v="21"/>
    <x v="387"/>
    <x v="4"/>
    <x v="1"/>
    <n v="85"/>
    <x v="100"/>
    <x v="7"/>
  </r>
  <r>
    <x v="2"/>
    <x v="6"/>
    <x v="21"/>
    <x v="313"/>
    <x v="17"/>
    <x v="2"/>
    <n v="83"/>
    <x v="50"/>
    <x v="7"/>
  </r>
  <r>
    <x v="2"/>
    <x v="6"/>
    <x v="21"/>
    <x v="254"/>
    <x v="3"/>
    <x v="1"/>
    <n v="135"/>
    <x v="38"/>
    <x v="7"/>
  </r>
  <r>
    <x v="2"/>
    <x v="6"/>
    <x v="21"/>
    <x v="330"/>
    <x v="3"/>
    <x v="0"/>
    <n v="96"/>
    <x v="29"/>
    <x v="7"/>
  </r>
  <r>
    <x v="2"/>
    <x v="6"/>
    <x v="21"/>
    <x v="196"/>
    <x v="3"/>
    <x v="1"/>
    <n v="95"/>
    <x v="39"/>
    <x v="7"/>
  </r>
  <r>
    <x v="2"/>
    <x v="6"/>
    <x v="21"/>
    <x v="194"/>
    <x v="1"/>
    <x v="1"/>
    <n v="98"/>
    <x v="69"/>
    <x v="7"/>
  </r>
  <r>
    <x v="2"/>
    <x v="6"/>
    <x v="21"/>
    <x v="247"/>
    <x v="1"/>
    <x v="1"/>
    <n v="98"/>
    <x v="71"/>
    <x v="7"/>
  </r>
  <r>
    <x v="2"/>
    <x v="6"/>
    <x v="21"/>
    <x v="98"/>
    <x v="11"/>
    <x v="0"/>
    <n v="94"/>
    <x v="85"/>
    <x v="7"/>
  </r>
  <r>
    <x v="2"/>
    <x v="6"/>
    <x v="21"/>
    <x v="392"/>
    <x v="6"/>
    <x v="2"/>
    <n v="89"/>
    <x v="82"/>
    <x v="7"/>
  </r>
  <r>
    <x v="2"/>
    <x v="6"/>
    <x v="21"/>
    <x v="393"/>
    <x v="6"/>
    <x v="2"/>
    <n v="81"/>
    <x v="49"/>
    <x v="7"/>
  </r>
  <r>
    <x v="2"/>
    <x v="6"/>
    <x v="21"/>
    <x v="240"/>
    <x v="14"/>
    <x v="0"/>
    <n v="94"/>
    <x v="2"/>
    <x v="7"/>
  </r>
  <r>
    <x v="2"/>
    <x v="6"/>
    <x v="21"/>
    <x v="90"/>
    <x v="16"/>
    <x v="1"/>
    <n v="97"/>
    <x v="56"/>
    <x v="7"/>
  </r>
  <r>
    <x v="2"/>
    <x v="6"/>
    <x v="21"/>
    <x v="229"/>
    <x v="16"/>
    <x v="0"/>
    <n v="82"/>
    <x v="53"/>
    <x v="7"/>
  </r>
  <r>
    <x v="2"/>
    <x v="6"/>
    <x v="21"/>
    <x v="0"/>
    <x v="0"/>
    <x v="0"/>
    <n v="82"/>
    <x v="49"/>
    <x v="7"/>
  </r>
  <r>
    <x v="2"/>
    <x v="6"/>
    <x v="21"/>
    <x v="142"/>
    <x v="5"/>
    <x v="2"/>
    <n v="93"/>
    <x v="27"/>
    <x v="7"/>
  </r>
  <r>
    <x v="2"/>
    <x v="6"/>
    <x v="21"/>
    <x v="80"/>
    <x v="5"/>
    <x v="3"/>
    <n v="86"/>
    <x v="24"/>
    <x v="7"/>
  </r>
  <r>
    <x v="2"/>
    <x v="6"/>
    <x v="21"/>
    <x v="82"/>
    <x v="9"/>
    <x v="1"/>
    <n v="119"/>
    <x v="22"/>
    <x v="7"/>
  </r>
  <r>
    <x v="2"/>
    <x v="6"/>
    <x v="21"/>
    <x v="57"/>
    <x v="10"/>
    <x v="2"/>
    <n v="98"/>
    <x v="17"/>
    <x v="7"/>
  </r>
  <r>
    <x v="2"/>
    <x v="6"/>
    <x v="21"/>
    <x v="302"/>
    <x v="17"/>
    <x v="4"/>
    <n v="87"/>
    <x v="16"/>
    <x v="7"/>
  </r>
  <r>
    <x v="2"/>
    <x v="6"/>
    <x v="21"/>
    <x v="149"/>
    <x v="7"/>
    <x v="4"/>
    <n v="82"/>
    <x v="16"/>
    <x v="7"/>
  </r>
  <r>
    <x v="2"/>
    <x v="6"/>
    <x v="21"/>
    <x v="199"/>
    <x v="14"/>
    <x v="4"/>
    <n v="97"/>
    <x v="16"/>
    <x v="7"/>
  </r>
  <r>
    <x v="2"/>
    <x v="6"/>
    <x v="21"/>
    <x v="250"/>
    <x v="0"/>
    <x v="4"/>
    <n v="69"/>
    <x v="25"/>
    <x v="7"/>
  </r>
  <r>
    <x v="2"/>
    <x v="7"/>
    <x v="16"/>
    <x v="39"/>
    <x v="2"/>
    <x v="1"/>
    <n v="0"/>
    <x v="15"/>
    <x v="0"/>
  </r>
  <r>
    <x v="2"/>
    <x v="7"/>
    <x v="16"/>
    <x v="125"/>
    <x v="13"/>
    <x v="2"/>
    <n v="111"/>
    <x v="12"/>
    <x v="0"/>
  </r>
  <r>
    <x v="2"/>
    <x v="7"/>
    <x v="16"/>
    <x v="207"/>
    <x v="15"/>
    <x v="0"/>
    <n v="0"/>
    <x v="60"/>
    <x v="0"/>
  </r>
  <r>
    <x v="2"/>
    <x v="7"/>
    <x v="16"/>
    <x v="34"/>
    <x v="15"/>
    <x v="2"/>
    <n v="0"/>
    <x v="64"/>
    <x v="0"/>
  </r>
  <r>
    <x v="2"/>
    <x v="7"/>
    <x v="16"/>
    <x v="96"/>
    <x v="12"/>
    <x v="1"/>
    <n v="0"/>
    <x v="67"/>
    <x v="0"/>
  </r>
  <r>
    <x v="2"/>
    <x v="7"/>
    <x v="16"/>
    <x v="306"/>
    <x v="1"/>
    <x v="0"/>
    <n v="0"/>
    <x v="75"/>
    <x v="0"/>
  </r>
  <r>
    <x v="2"/>
    <x v="7"/>
    <x v="16"/>
    <x v="45"/>
    <x v="8"/>
    <x v="2"/>
    <n v="0"/>
    <x v="42"/>
    <x v="0"/>
  </r>
  <r>
    <x v="2"/>
    <x v="7"/>
    <x v="16"/>
    <x v="122"/>
    <x v="8"/>
    <x v="1"/>
    <n v="0"/>
    <x v="56"/>
    <x v="0"/>
  </r>
  <r>
    <x v="2"/>
    <x v="7"/>
    <x v="16"/>
    <x v="215"/>
    <x v="9"/>
    <x v="0"/>
    <n v="0"/>
    <x v="4"/>
    <x v="0"/>
  </r>
  <r>
    <x v="2"/>
    <x v="7"/>
    <x v="16"/>
    <x v="118"/>
    <x v="4"/>
    <x v="2"/>
    <n v="0"/>
    <x v="52"/>
    <x v="0"/>
  </r>
  <r>
    <x v="2"/>
    <x v="7"/>
    <x v="16"/>
    <x v="255"/>
    <x v="4"/>
    <x v="1"/>
    <n v="0"/>
    <x v="60"/>
    <x v="0"/>
  </r>
  <r>
    <x v="2"/>
    <x v="7"/>
    <x v="16"/>
    <x v="350"/>
    <x v="6"/>
    <x v="1"/>
    <n v="0"/>
    <x v="19"/>
    <x v="0"/>
  </r>
  <r>
    <x v="2"/>
    <x v="7"/>
    <x v="16"/>
    <x v="177"/>
    <x v="7"/>
    <x v="3"/>
    <n v="0"/>
    <x v="49"/>
    <x v="0"/>
  </r>
  <r>
    <x v="2"/>
    <x v="7"/>
    <x v="16"/>
    <x v="150"/>
    <x v="0"/>
    <x v="2"/>
    <n v="0"/>
    <x v="62"/>
    <x v="0"/>
  </r>
  <r>
    <x v="2"/>
    <x v="7"/>
    <x v="16"/>
    <x v="196"/>
    <x v="3"/>
    <x v="1"/>
    <n v="0"/>
    <x v="102"/>
    <x v="0"/>
  </r>
  <r>
    <x v="2"/>
    <x v="7"/>
    <x v="16"/>
    <x v="299"/>
    <x v="3"/>
    <x v="0"/>
    <n v="0"/>
    <x v="23"/>
    <x v="0"/>
  </r>
  <r>
    <x v="2"/>
    <x v="7"/>
    <x v="16"/>
    <x v="267"/>
    <x v="5"/>
    <x v="1"/>
    <n v="0"/>
    <x v="102"/>
    <x v="0"/>
  </r>
  <r>
    <x v="2"/>
    <x v="7"/>
    <x v="16"/>
    <x v="6"/>
    <x v="5"/>
    <x v="0"/>
    <n v="0"/>
    <x v="108"/>
    <x v="0"/>
  </r>
  <r>
    <x v="2"/>
    <x v="7"/>
    <x v="16"/>
    <x v="113"/>
    <x v="15"/>
    <x v="4"/>
    <n v="0"/>
    <x v="16"/>
    <x v="0"/>
  </r>
  <r>
    <x v="2"/>
    <x v="7"/>
    <x v="16"/>
    <x v="358"/>
    <x v="14"/>
    <x v="4"/>
    <n v="0"/>
    <x v="43"/>
    <x v="0"/>
  </r>
  <r>
    <x v="2"/>
    <x v="7"/>
    <x v="16"/>
    <x v="121"/>
    <x v="6"/>
    <x v="4"/>
    <n v="0"/>
    <x v="16"/>
    <x v="0"/>
  </r>
  <r>
    <x v="2"/>
    <x v="7"/>
    <x v="16"/>
    <x v="316"/>
    <x v="7"/>
    <x v="4"/>
    <n v="0"/>
    <x v="16"/>
    <x v="0"/>
  </r>
  <r>
    <x v="2"/>
    <x v="7"/>
    <x v="17"/>
    <x v="238"/>
    <x v="13"/>
    <x v="2"/>
    <n v="0"/>
    <x v="0"/>
    <x v="6"/>
  </r>
  <r>
    <x v="2"/>
    <x v="7"/>
    <x v="17"/>
    <x v="218"/>
    <x v="13"/>
    <x v="1"/>
    <n v="0"/>
    <x v="24"/>
    <x v="6"/>
  </r>
  <r>
    <x v="2"/>
    <x v="7"/>
    <x v="17"/>
    <x v="220"/>
    <x v="15"/>
    <x v="2"/>
    <n v="0"/>
    <x v="146"/>
    <x v="6"/>
  </r>
  <r>
    <x v="2"/>
    <x v="7"/>
    <x v="17"/>
    <x v="72"/>
    <x v="15"/>
    <x v="1"/>
    <n v="0"/>
    <x v="99"/>
    <x v="6"/>
  </r>
  <r>
    <x v="2"/>
    <x v="7"/>
    <x v="17"/>
    <x v="133"/>
    <x v="11"/>
    <x v="0"/>
    <n v="0"/>
    <x v="33"/>
    <x v="6"/>
  </r>
  <r>
    <x v="2"/>
    <x v="7"/>
    <x v="17"/>
    <x v="378"/>
    <x v="17"/>
    <x v="1"/>
    <n v="0"/>
    <x v="39"/>
    <x v="6"/>
  </r>
  <r>
    <x v="2"/>
    <x v="7"/>
    <x v="17"/>
    <x v="281"/>
    <x v="17"/>
    <x v="1"/>
    <n v="109"/>
    <x v="60"/>
    <x v="6"/>
  </r>
  <r>
    <x v="2"/>
    <x v="7"/>
    <x v="17"/>
    <x v="112"/>
    <x v="14"/>
    <x v="0"/>
    <n v="0"/>
    <x v="42"/>
    <x v="6"/>
  </r>
  <r>
    <x v="2"/>
    <x v="7"/>
    <x v="17"/>
    <x v="163"/>
    <x v="14"/>
    <x v="1"/>
    <n v="0"/>
    <x v="33"/>
    <x v="6"/>
  </r>
  <r>
    <x v="2"/>
    <x v="7"/>
    <x v="17"/>
    <x v="271"/>
    <x v="14"/>
    <x v="2"/>
    <n v="0"/>
    <x v="9"/>
    <x v="6"/>
  </r>
  <r>
    <x v="2"/>
    <x v="7"/>
    <x v="17"/>
    <x v="111"/>
    <x v="1"/>
    <x v="2"/>
    <n v="0"/>
    <x v="43"/>
    <x v="6"/>
  </r>
  <r>
    <x v="2"/>
    <x v="7"/>
    <x v="17"/>
    <x v="190"/>
    <x v="1"/>
    <x v="0"/>
    <n v="0"/>
    <x v="97"/>
    <x v="6"/>
  </r>
  <r>
    <x v="2"/>
    <x v="7"/>
    <x v="17"/>
    <x v="176"/>
    <x v="9"/>
    <x v="0"/>
    <n v="0"/>
    <x v="81"/>
    <x v="6"/>
  </r>
  <r>
    <x v="2"/>
    <x v="7"/>
    <x v="17"/>
    <x v="195"/>
    <x v="16"/>
    <x v="3"/>
    <n v="0"/>
    <x v="55"/>
    <x v="6"/>
  </r>
  <r>
    <x v="2"/>
    <x v="7"/>
    <x v="17"/>
    <x v="354"/>
    <x v="6"/>
    <x v="2"/>
    <n v="0"/>
    <x v="41"/>
    <x v="6"/>
  </r>
  <r>
    <x v="2"/>
    <x v="7"/>
    <x v="17"/>
    <x v="120"/>
    <x v="6"/>
    <x v="0"/>
    <n v="0"/>
    <x v="120"/>
    <x v="6"/>
  </r>
  <r>
    <x v="2"/>
    <x v="7"/>
    <x v="17"/>
    <x v="236"/>
    <x v="10"/>
    <x v="1"/>
    <n v="92"/>
    <x v="25"/>
    <x v="6"/>
  </r>
  <r>
    <x v="2"/>
    <x v="7"/>
    <x v="17"/>
    <x v="145"/>
    <x v="5"/>
    <x v="1"/>
    <n v="0"/>
    <x v="7"/>
    <x v="6"/>
  </r>
  <r>
    <x v="2"/>
    <x v="7"/>
    <x v="17"/>
    <x v="293"/>
    <x v="9"/>
    <x v="4"/>
    <n v="0"/>
    <x v="16"/>
    <x v="6"/>
  </r>
  <r>
    <x v="2"/>
    <x v="7"/>
    <x v="17"/>
    <x v="197"/>
    <x v="4"/>
    <x v="4"/>
    <n v="0"/>
    <x v="16"/>
    <x v="6"/>
  </r>
  <r>
    <x v="2"/>
    <x v="7"/>
    <x v="17"/>
    <x v="134"/>
    <x v="3"/>
    <x v="4"/>
    <n v="0"/>
    <x v="16"/>
    <x v="6"/>
  </r>
  <r>
    <x v="2"/>
    <x v="7"/>
    <x v="17"/>
    <x v="374"/>
    <x v="3"/>
    <x v="4"/>
    <n v="0"/>
    <x v="39"/>
    <x v="6"/>
  </r>
  <r>
    <x v="2"/>
    <x v="7"/>
    <x v="18"/>
    <x v="55"/>
    <x v="2"/>
    <x v="2"/>
    <n v="0"/>
    <x v="90"/>
    <x v="4"/>
  </r>
  <r>
    <x v="2"/>
    <x v="7"/>
    <x v="18"/>
    <x v="76"/>
    <x v="2"/>
    <x v="1"/>
    <n v="0"/>
    <x v="173"/>
    <x v="4"/>
  </r>
  <r>
    <x v="2"/>
    <x v="7"/>
    <x v="18"/>
    <x v="17"/>
    <x v="13"/>
    <x v="1"/>
    <n v="0"/>
    <x v="99"/>
    <x v="4"/>
  </r>
  <r>
    <x v="2"/>
    <x v="7"/>
    <x v="18"/>
    <x v="278"/>
    <x v="15"/>
    <x v="1"/>
    <n v="0"/>
    <x v="47"/>
    <x v="4"/>
  </r>
  <r>
    <x v="2"/>
    <x v="7"/>
    <x v="18"/>
    <x v="385"/>
    <x v="11"/>
    <x v="0"/>
    <n v="0"/>
    <x v="1"/>
    <x v="4"/>
  </r>
  <r>
    <x v="2"/>
    <x v="7"/>
    <x v="18"/>
    <x v="146"/>
    <x v="11"/>
    <x v="2"/>
    <n v="0"/>
    <x v="2"/>
    <x v="4"/>
  </r>
  <r>
    <x v="2"/>
    <x v="7"/>
    <x v="18"/>
    <x v="168"/>
    <x v="12"/>
    <x v="1"/>
    <n v="0"/>
    <x v="26"/>
    <x v="4"/>
  </r>
  <r>
    <x v="2"/>
    <x v="7"/>
    <x v="18"/>
    <x v="162"/>
    <x v="12"/>
    <x v="0"/>
    <n v="0"/>
    <x v="32"/>
    <x v="4"/>
  </r>
  <r>
    <x v="2"/>
    <x v="7"/>
    <x v="18"/>
    <x v="228"/>
    <x v="17"/>
    <x v="3"/>
    <n v="0"/>
    <x v="77"/>
    <x v="4"/>
  </r>
  <r>
    <x v="2"/>
    <x v="7"/>
    <x v="18"/>
    <x v="339"/>
    <x v="14"/>
    <x v="0"/>
    <n v="0"/>
    <x v="106"/>
    <x v="4"/>
  </r>
  <r>
    <x v="2"/>
    <x v="7"/>
    <x v="18"/>
    <x v="166"/>
    <x v="8"/>
    <x v="2"/>
    <n v="0"/>
    <x v="62"/>
    <x v="4"/>
  </r>
  <r>
    <x v="2"/>
    <x v="7"/>
    <x v="18"/>
    <x v="312"/>
    <x v="8"/>
    <x v="0"/>
    <n v="0"/>
    <x v="39"/>
    <x v="4"/>
  </r>
  <r>
    <x v="2"/>
    <x v="7"/>
    <x v="18"/>
    <x v="21"/>
    <x v="16"/>
    <x v="2"/>
    <n v="0"/>
    <x v="96"/>
    <x v="4"/>
  </r>
  <r>
    <x v="2"/>
    <x v="7"/>
    <x v="18"/>
    <x v="221"/>
    <x v="6"/>
    <x v="1"/>
    <n v="0"/>
    <x v="90"/>
    <x v="4"/>
  </r>
  <r>
    <x v="2"/>
    <x v="7"/>
    <x v="18"/>
    <x v="241"/>
    <x v="6"/>
    <x v="0"/>
    <n v="107"/>
    <x v="55"/>
    <x v="4"/>
  </r>
  <r>
    <x v="2"/>
    <x v="7"/>
    <x v="18"/>
    <x v="26"/>
    <x v="7"/>
    <x v="2"/>
    <n v="0"/>
    <x v="79"/>
    <x v="4"/>
  </r>
  <r>
    <x v="2"/>
    <x v="7"/>
    <x v="18"/>
    <x v="19"/>
    <x v="0"/>
    <x v="1"/>
    <n v="0"/>
    <x v="47"/>
    <x v="4"/>
  </r>
  <r>
    <x v="2"/>
    <x v="7"/>
    <x v="18"/>
    <x v="317"/>
    <x v="5"/>
    <x v="1"/>
    <n v="94"/>
    <x v="2"/>
    <x v="4"/>
  </r>
  <r>
    <x v="2"/>
    <x v="7"/>
    <x v="18"/>
    <x v="329"/>
    <x v="12"/>
    <x v="4"/>
    <n v="0"/>
    <x v="16"/>
    <x v="4"/>
  </r>
  <r>
    <x v="2"/>
    <x v="7"/>
    <x v="18"/>
    <x v="160"/>
    <x v="14"/>
    <x v="4"/>
    <n v="0"/>
    <x v="13"/>
    <x v="4"/>
  </r>
  <r>
    <x v="2"/>
    <x v="7"/>
    <x v="18"/>
    <x v="381"/>
    <x v="6"/>
    <x v="4"/>
    <n v="0"/>
    <x v="13"/>
    <x v="4"/>
  </r>
  <r>
    <x v="2"/>
    <x v="7"/>
    <x v="18"/>
    <x v="91"/>
    <x v="0"/>
    <x v="4"/>
    <n v="0"/>
    <x v="20"/>
    <x v="4"/>
  </r>
  <r>
    <x v="2"/>
    <x v="7"/>
    <x v="19"/>
    <x v="347"/>
    <x v="13"/>
    <x v="2"/>
    <n v="0"/>
    <x v="96"/>
    <x v="5"/>
  </r>
  <r>
    <x v="2"/>
    <x v="7"/>
    <x v="19"/>
    <x v="204"/>
    <x v="13"/>
    <x v="1"/>
    <n v="0"/>
    <x v="40"/>
    <x v="5"/>
  </r>
  <r>
    <x v="2"/>
    <x v="7"/>
    <x v="19"/>
    <x v="64"/>
    <x v="13"/>
    <x v="1"/>
    <n v="0"/>
    <x v="52"/>
    <x v="5"/>
  </r>
  <r>
    <x v="2"/>
    <x v="7"/>
    <x v="19"/>
    <x v="369"/>
    <x v="15"/>
    <x v="0"/>
    <n v="0"/>
    <x v="77"/>
    <x v="5"/>
  </r>
  <r>
    <x v="2"/>
    <x v="7"/>
    <x v="19"/>
    <x v="332"/>
    <x v="11"/>
    <x v="0"/>
    <n v="0"/>
    <x v="58"/>
    <x v="5"/>
  </r>
  <r>
    <x v="2"/>
    <x v="7"/>
    <x v="19"/>
    <x v="223"/>
    <x v="17"/>
    <x v="2"/>
    <n v="0"/>
    <x v="55"/>
    <x v="5"/>
  </r>
  <r>
    <x v="2"/>
    <x v="7"/>
    <x v="19"/>
    <x v="86"/>
    <x v="17"/>
    <x v="0"/>
    <n v="0"/>
    <x v="84"/>
    <x v="5"/>
  </r>
  <r>
    <x v="2"/>
    <x v="7"/>
    <x v="19"/>
    <x v="77"/>
    <x v="17"/>
    <x v="1"/>
    <n v="0"/>
    <x v="60"/>
    <x v="5"/>
  </r>
  <r>
    <x v="2"/>
    <x v="7"/>
    <x v="19"/>
    <x v="58"/>
    <x v="17"/>
    <x v="2"/>
    <n v="0"/>
    <x v="35"/>
    <x v="5"/>
  </r>
  <r>
    <x v="2"/>
    <x v="7"/>
    <x v="19"/>
    <x v="104"/>
    <x v="14"/>
    <x v="3"/>
    <n v="0"/>
    <x v="44"/>
    <x v="5"/>
  </r>
  <r>
    <x v="2"/>
    <x v="7"/>
    <x v="19"/>
    <x v="119"/>
    <x v="14"/>
    <x v="0"/>
    <n v="0"/>
    <x v="25"/>
    <x v="5"/>
  </r>
  <r>
    <x v="2"/>
    <x v="7"/>
    <x v="19"/>
    <x v="252"/>
    <x v="1"/>
    <x v="1"/>
    <n v="0"/>
    <x v="25"/>
    <x v="5"/>
  </r>
  <r>
    <x v="2"/>
    <x v="7"/>
    <x v="19"/>
    <x v="140"/>
    <x v="8"/>
    <x v="1"/>
    <n v="0"/>
    <x v="54"/>
    <x v="5"/>
  </r>
  <r>
    <x v="2"/>
    <x v="7"/>
    <x v="19"/>
    <x v="141"/>
    <x v="8"/>
    <x v="0"/>
    <n v="0"/>
    <x v="0"/>
    <x v="5"/>
  </r>
  <r>
    <x v="2"/>
    <x v="7"/>
    <x v="19"/>
    <x v="62"/>
    <x v="9"/>
    <x v="2"/>
    <n v="109"/>
    <x v="69"/>
    <x v="5"/>
  </r>
  <r>
    <x v="2"/>
    <x v="7"/>
    <x v="19"/>
    <x v="124"/>
    <x v="10"/>
    <x v="1"/>
    <n v="0"/>
    <x v="0"/>
    <x v="5"/>
  </r>
  <r>
    <x v="2"/>
    <x v="7"/>
    <x v="19"/>
    <x v="326"/>
    <x v="3"/>
    <x v="2"/>
    <n v="0"/>
    <x v="11"/>
    <x v="5"/>
  </r>
  <r>
    <x v="2"/>
    <x v="7"/>
    <x v="19"/>
    <x v="11"/>
    <x v="5"/>
    <x v="1"/>
    <n v="0"/>
    <x v="149"/>
    <x v="5"/>
  </r>
  <r>
    <x v="2"/>
    <x v="7"/>
    <x v="19"/>
    <x v="394"/>
    <x v="14"/>
    <x v="4"/>
    <n v="0"/>
    <x v="100"/>
    <x v="5"/>
  </r>
  <r>
    <x v="2"/>
    <x v="7"/>
    <x v="19"/>
    <x v="328"/>
    <x v="1"/>
    <x v="4"/>
    <n v="0"/>
    <x v="49"/>
    <x v="5"/>
  </r>
  <r>
    <x v="2"/>
    <x v="7"/>
    <x v="19"/>
    <x v="248"/>
    <x v="6"/>
    <x v="4"/>
    <n v="0"/>
    <x v="16"/>
    <x v="5"/>
  </r>
  <r>
    <x v="2"/>
    <x v="7"/>
    <x v="19"/>
    <x v="105"/>
    <x v="10"/>
    <x v="4"/>
    <n v="0"/>
    <x v="112"/>
    <x v="5"/>
  </r>
  <r>
    <x v="2"/>
    <x v="7"/>
    <x v="20"/>
    <x v="279"/>
    <x v="2"/>
    <x v="3"/>
    <n v="0"/>
    <x v="99"/>
    <x v="3"/>
  </r>
  <r>
    <x v="2"/>
    <x v="7"/>
    <x v="20"/>
    <x v="225"/>
    <x v="15"/>
    <x v="1"/>
    <n v="101"/>
    <x v="69"/>
    <x v="3"/>
  </r>
  <r>
    <x v="2"/>
    <x v="7"/>
    <x v="20"/>
    <x v="132"/>
    <x v="12"/>
    <x v="1"/>
    <n v="0"/>
    <x v="25"/>
    <x v="3"/>
  </r>
  <r>
    <x v="2"/>
    <x v="7"/>
    <x v="20"/>
    <x v="93"/>
    <x v="1"/>
    <x v="0"/>
    <n v="0"/>
    <x v="21"/>
    <x v="3"/>
  </r>
  <r>
    <x v="2"/>
    <x v="7"/>
    <x v="20"/>
    <x v="309"/>
    <x v="8"/>
    <x v="2"/>
    <n v="0"/>
    <x v="42"/>
    <x v="3"/>
  </r>
  <r>
    <x v="2"/>
    <x v="7"/>
    <x v="20"/>
    <x v="165"/>
    <x v="8"/>
    <x v="1"/>
    <n v="0"/>
    <x v="76"/>
    <x v="3"/>
  </r>
  <r>
    <x v="2"/>
    <x v="7"/>
    <x v="20"/>
    <x v="97"/>
    <x v="9"/>
    <x v="0"/>
    <n v="0"/>
    <x v="88"/>
    <x v="3"/>
  </r>
  <r>
    <x v="2"/>
    <x v="7"/>
    <x v="20"/>
    <x v="216"/>
    <x v="4"/>
    <x v="2"/>
    <n v="0"/>
    <x v="67"/>
    <x v="3"/>
  </r>
  <r>
    <x v="2"/>
    <x v="7"/>
    <x v="20"/>
    <x v="297"/>
    <x v="4"/>
    <x v="1"/>
    <n v="0"/>
    <x v="21"/>
    <x v="3"/>
  </r>
  <r>
    <x v="2"/>
    <x v="7"/>
    <x v="20"/>
    <x v="230"/>
    <x v="4"/>
    <x v="2"/>
    <n v="0"/>
    <x v="3"/>
    <x v="3"/>
  </r>
  <r>
    <x v="2"/>
    <x v="7"/>
    <x v="20"/>
    <x v="40"/>
    <x v="7"/>
    <x v="1"/>
    <n v="0"/>
    <x v="48"/>
    <x v="3"/>
  </r>
  <r>
    <x v="2"/>
    <x v="7"/>
    <x v="20"/>
    <x v="277"/>
    <x v="0"/>
    <x v="1"/>
    <n v="96"/>
    <x v="43"/>
    <x v="3"/>
  </r>
  <r>
    <x v="2"/>
    <x v="7"/>
    <x v="20"/>
    <x v="372"/>
    <x v="0"/>
    <x v="0"/>
    <n v="0"/>
    <x v="69"/>
    <x v="3"/>
  </r>
  <r>
    <x v="2"/>
    <x v="7"/>
    <x v="20"/>
    <x v="273"/>
    <x v="10"/>
    <x v="2"/>
    <n v="0"/>
    <x v="53"/>
    <x v="3"/>
  </r>
  <r>
    <x v="2"/>
    <x v="7"/>
    <x v="20"/>
    <x v="389"/>
    <x v="10"/>
    <x v="0"/>
    <n v="0"/>
    <x v="6"/>
    <x v="3"/>
  </r>
  <r>
    <x v="2"/>
    <x v="7"/>
    <x v="20"/>
    <x v="321"/>
    <x v="5"/>
    <x v="1"/>
    <n v="0"/>
    <x v="0"/>
    <x v="3"/>
  </r>
  <r>
    <x v="2"/>
    <x v="7"/>
    <x v="20"/>
    <x v="307"/>
    <x v="5"/>
    <x v="2"/>
    <n v="0"/>
    <x v="1"/>
    <x v="3"/>
  </r>
  <r>
    <x v="2"/>
    <x v="7"/>
    <x v="20"/>
    <x v="89"/>
    <x v="5"/>
    <x v="0"/>
    <n v="89"/>
    <x v="34"/>
    <x v="3"/>
  </r>
  <r>
    <x v="2"/>
    <x v="7"/>
    <x v="20"/>
    <x v="115"/>
    <x v="15"/>
    <x v="4"/>
    <n v="0"/>
    <x v="16"/>
    <x v="3"/>
  </r>
  <r>
    <x v="2"/>
    <x v="7"/>
    <x v="20"/>
    <x v="18"/>
    <x v="17"/>
    <x v="4"/>
    <n v="0"/>
    <x v="79"/>
    <x v="3"/>
  </r>
  <r>
    <x v="2"/>
    <x v="7"/>
    <x v="20"/>
    <x v="361"/>
    <x v="10"/>
    <x v="4"/>
    <n v="0"/>
    <x v="16"/>
    <x v="3"/>
  </r>
  <r>
    <x v="2"/>
    <x v="7"/>
    <x v="20"/>
    <x v="182"/>
    <x v="5"/>
    <x v="4"/>
    <n v="0"/>
    <x v="16"/>
    <x v="3"/>
  </r>
  <r>
    <x v="2"/>
    <x v="7"/>
    <x v="21"/>
    <x v="98"/>
    <x v="11"/>
    <x v="0"/>
    <n v="0"/>
    <x v="23"/>
    <x v="7"/>
  </r>
  <r>
    <x v="2"/>
    <x v="7"/>
    <x v="21"/>
    <x v="344"/>
    <x v="12"/>
    <x v="1"/>
    <n v="0"/>
    <x v="12"/>
    <x v="7"/>
  </r>
  <r>
    <x v="2"/>
    <x v="7"/>
    <x v="21"/>
    <x v="302"/>
    <x v="17"/>
    <x v="2"/>
    <n v="0"/>
    <x v="52"/>
    <x v="7"/>
  </r>
  <r>
    <x v="2"/>
    <x v="7"/>
    <x v="21"/>
    <x v="272"/>
    <x v="14"/>
    <x v="2"/>
    <n v="0"/>
    <x v="11"/>
    <x v="7"/>
  </r>
  <r>
    <x v="2"/>
    <x v="7"/>
    <x v="21"/>
    <x v="240"/>
    <x v="14"/>
    <x v="0"/>
    <n v="0"/>
    <x v="47"/>
    <x v="7"/>
  </r>
  <r>
    <x v="2"/>
    <x v="7"/>
    <x v="21"/>
    <x v="199"/>
    <x v="14"/>
    <x v="1"/>
    <n v="0"/>
    <x v="16"/>
    <x v="7"/>
  </r>
  <r>
    <x v="2"/>
    <x v="7"/>
    <x v="21"/>
    <x v="194"/>
    <x v="1"/>
    <x v="1"/>
    <n v="0"/>
    <x v="40"/>
    <x v="7"/>
  </r>
  <r>
    <x v="2"/>
    <x v="7"/>
    <x v="21"/>
    <x v="247"/>
    <x v="1"/>
    <x v="1"/>
    <n v="0"/>
    <x v="6"/>
    <x v="7"/>
  </r>
  <r>
    <x v="2"/>
    <x v="7"/>
    <x v="21"/>
    <x v="42"/>
    <x v="8"/>
    <x v="3"/>
    <n v="108"/>
    <x v="12"/>
    <x v="7"/>
  </r>
  <r>
    <x v="2"/>
    <x v="7"/>
    <x v="21"/>
    <x v="82"/>
    <x v="9"/>
    <x v="1"/>
    <n v="0"/>
    <x v="107"/>
    <x v="7"/>
  </r>
  <r>
    <x v="2"/>
    <x v="7"/>
    <x v="21"/>
    <x v="90"/>
    <x v="16"/>
    <x v="1"/>
    <n v="109"/>
    <x v="1"/>
    <x v="7"/>
  </r>
  <r>
    <x v="2"/>
    <x v="7"/>
    <x v="21"/>
    <x v="229"/>
    <x v="16"/>
    <x v="0"/>
    <n v="0"/>
    <x v="91"/>
    <x v="7"/>
  </r>
  <r>
    <x v="2"/>
    <x v="7"/>
    <x v="21"/>
    <x v="149"/>
    <x v="7"/>
    <x v="2"/>
    <n v="0"/>
    <x v="10"/>
    <x v="7"/>
  </r>
  <r>
    <x v="2"/>
    <x v="7"/>
    <x v="21"/>
    <x v="308"/>
    <x v="0"/>
    <x v="2"/>
    <n v="0"/>
    <x v="69"/>
    <x v="7"/>
  </r>
  <r>
    <x v="2"/>
    <x v="7"/>
    <x v="21"/>
    <x v="250"/>
    <x v="0"/>
    <x v="0"/>
    <n v="0"/>
    <x v="43"/>
    <x v="7"/>
  </r>
  <r>
    <x v="2"/>
    <x v="7"/>
    <x v="21"/>
    <x v="254"/>
    <x v="3"/>
    <x v="1"/>
    <n v="0"/>
    <x v="20"/>
    <x v="7"/>
  </r>
  <r>
    <x v="2"/>
    <x v="7"/>
    <x v="21"/>
    <x v="330"/>
    <x v="3"/>
    <x v="0"/>
    <n v="0"/>
    <x v="61"/>
    <x v="7"/>
  </r>
  <r>
    <x v="2"/>
    <x v="7"/>
    <x v="21"/>
    <x v="142"/>
    <x v="5"/>
    <x v="2"/>
    <n v="0"/>
    <x v="86"/>
    <x v="7"/>
  </r>
  <r>
    <x v="2"/>
    <x v="7"/>
    <x v="21"/>
    <x v="363"/>
    <x v="16"/>
    <x v="4"/>
    <n v="0"/>
    <x v="44"/>
    <x v="7"/>
  </r>
  <r>
    <x v="2"/>
    <x v="7"/>
    <x v="21"/>
    <x v="0"/>
    <x v="0"/>
    <x v="4"/>
    <n v="0"/>
    <x v="42"/>
    <x v="7"/>
  </r>
  <r>
    <x v="2"/>
    <x v="7"/>
    <x v="21"/>
    <x v="57"/>
    <x v="10"/>
    <x v="4"/>
    <n v="0"/>
    <x v="16"/>
    <x v="7"/>
  </r>
  <r>
    <x v="2"/>
    <x v="7"/>
    <x v="21"/>
    <x v="80"/>
    <x v="5"/>
    <x v="4"/>
    <n v="0"/>
    <x v="16"/>
    <x v="7"/>
  </r>
  <r>
    <x v="2"/>
    <x v="7"/>
    <x v="22"/>
    <x v="391"/>
    <x v="2"/>
    <x v="2"/>
    <n v="0"/>
    <x v="24"/>
    <x v="1"/>
  </r>
  <r>
    <x v="2"/>
    <x v="7"/>
    <x v="22"/>
    <x v="136"/>
    <x v="11"/>
    <x v="0"/>
    <n v="0"/>
    <x v="85"/>
    <x v="1"/>
  </r>
  <r>
    <x v="2"/>
    <x v="7"/>
    <x v="22"/>
    <x v="259"/>
    <x v="12"/>
    <x v="1"/>
    <n v="0"/>
    <x v="86"/>
    <x v="1"/>
  </r>
  <r>
    <x v="2"/>
    <x v="7"/>
    <x v="22"/>
    <x v="203"/>
    <x v="12"/>
    <x v="2"/>
    <n v="0"/>
    <x v="0"/>
    <x v="1"/>
  </r>
  <r>
    <x v="2"/>
    <x v="7"/>
    <x v="22"/>
    <x v="288"/>
    <x v="17"/>
    <x v="0"/>
    <n v="0"/>
    <x v="15"/>
    <x v="1"/>
  </r>
  <r>
    <x v="2"/>
    <x v="7"/>
    <x v="22"/>
    <x v="380"/>
    <x v="17"/>
    <x v="1"/>
    <n v="0"/>
    <x v="85"/>
    <x v="1"/>
  </r>
  <r>
    <x v="2"/>
    <x v="7"/>
    <x v="22"/>
    <x v="126"/>
    <x v="1"/>
    <x v="2"/>
    <n v="0"/>
    <x v="47"/>
    <x v="1"/>
  </r>
  <r>
    <x v="2"/>
    <x v="7"/>
    <x v="22"/>
    <x v="1"/>
    <x v="1"/>
    <x v="1"/>
    <n v="0"/>
    <x v="118"/>
    <x v="1"/>
  </r>
  <r>
    <x v="2"/>
    <x v="7"/>
    <x v="22"/>
    <x v="303"/>
    <x v="9"/>
    <x v="1"/>
    <n v="0"/>
    <x v="14"/>
    <x v="1"/>
  </r>
  <r>
    <x v="2"/>
    <x v="7"/>
    <x v="22"/>
    <x v="239"/>
    <x v="16"/>
    <x v="0"/>
    <n v="0"/>
    <x v="9"/>
    <x v="1"/>
  </r>
  <r>
    <x v="2"/>
    <x v="7"/>
    <x v="22"/>
    <x v="280"/>
    <x v="16"/>
    <x v="1"/>
    <n v="0"/>
    <x v="60"/>
    <x v="1"/>
  </r>
  <r>
    <x v="2"/>
    <x v="7"/>
    <x v="22"/>
    <x v="335"/>
    <x v="16"/>
    <x v="1"/>
    <n v="0"/>
    <x v="24"/>
    <x v="1"/>
  </r>
  <r>
    <x v="2"/>
    <x v="7"/>
    <x v="22"/>
    <x v="4"/>
    <x v="4"/>
    <x v="2"/>
    <n v="0"/>
    <x v="96"/>
    <x v="1"/>
  </r>
  <r>
    <x v="2"/>
    <x v="7"/>
    <x v="22"/>
    <x v="245"/>
    <x v="4"/>
    <x v="0"/>
    <n v="0"/>
    <x v="88"/>
    <x v="1"/>
  </r>
  <r>
    <x v="2"/>
    <x v="7"/>
    <x v="22"/>
    <x v="81"/>
    <x v="7"/>
    <x v="1"/>
    <n v="0"/>
    <x v="82"/>
    <x v="1"/>
  </r>
  <r>
    <x v="2"/>
    <x v="7"/>
    <x v="22"/>
    <x v="128"/>
    <x v="7"/>
    <x v="0"/>
    <n v="0"/>
    <x v="88"/>
    <x v="1"/>
  </r>
  <r>
    <x v="2"/>
    <x v="7"/>
    <x v="22"/>
    <x v="172"/>
    <x v="0"/>
    <x v="3"/>
    <n v="0"/>
    <x v="57"/>
    <x v="1"/>
  </r>
  <r>
    <x v="2"/>
    <x v="7"/>
    <x v="22"/>
    <x v="200"/>
    <x v="5"/>
    <x v="2"/>
    <n v="0"/>
    <x v="102"/>
    <x v="1"/>
  </r>
  <r>
    <x v="2"/>
    <x v="7"/>
    <x v="22"/>
    <x v="73"/>
    <x v="15"/>
    <x v="4"/>
    <n v="0"/>
    <x v="102"/>
    <x v="1"/>
  </r>
  <r>
    <x v="2"/>
    <x v="7"/>
    <x v="22"/>
    <x v="87"/>
    <x v="14"/>
    <x v="4"/>
    <n v="0"/>
    <x v="16"/>
    <x v="1"/>
  </r>
  <r>
    <x v="2"/>
    <x v="7"/>
    <x v="22"/>
    <x v="341"/>
    <x v="6"/>
    <x v="4"/>
    <n v="0"/>
    <x v="30"/>
    <x v="1"/>
  </r>
  <r>
    <x v="2"/>
    <x v="7"/>
    <x v="22"/>
    <x v="92"/>
    <x v="3"/>
    <x v="4"/>
    <n v="0"/>
    <x v="16"/>
    <x v="1"/>
  </r>
  <r>
    <x v="2"/>
    <x v="7"/>
    <x v="23"/>
    <x v="300"/>
    <x v="2"/>
    <x v="1"/>
    <n v="0"/>
    <x v="74"/>
    <x v="2"/>
  </r>
  <r>
    <x v="2"/>
    <x v="7"/>
    <x v="23"/>
    <x v="206"/>
    <x v="13"/>
    <x v="1"/>
    <n v="0"/>
    <x v="56"/>
    <x v="2"/>
  </r>
  <r>
    <x v="2"/>
    <x v="7"/>
    <x v="23"/>
    <x v="395"/>
    <x v="15"/>
    <x v="0"/>
    <n v="0"/>
    <x v="9"/>
    <x v="2"/>
  </r>
  <r>
    <x v="2"/>
    <x v="7"/>
    <x v="23"/>
    <x v="114"/>
    <x v="15"/>
    <x v="3"/>
    <n v="0"/>
    <x v="119"/>
    <x v="2"/>
  </r>
  <r>
    <x v="2"/>
    <x v="7"/>
    <x v="23"/>
    <x v="33"/>
    <x v="11"/>
    <x v="1"/>
    <n v="0"/>
    <x v="21"/>
    <x v="2"/>
  </r>
  <r>
    <x v="2"/>
    <x v="7"/>
    <x v="23"/>
    <x v="24"/>
    <x v="11"/>
    <x v="1"/>
    <n v="0"/>
    <x v="10"/>
    <x v="2"/>
  </r>
  <r>
    <x v="2"/>
    <x v="7"/>
    <x v="23"/>
    <x v="99"/>
    <x v="12"/>
    <x v="2"/>
    <n v="0"/>
    <x v="47"/>
    <x v="2"/>
  </r>
  <r>
    <x v="2"/>
    <x v="7"/>
    <x v="23"/>
    <x v="298"/>
    <x v="14"/>
    <x v="2"/>
    <n v="0"/>
    <x v="85"/>
    <x v="2"/>
  </r>
  <r>
    <x v="2"/>
    <x v="7"/>
    <x v="23"/>
    <x v="20"/>
    <x v="14"/>
    <x v="1"/>
    <n v="0"/>
    <x v="22"/>
    <x v="2"/>
  </r>
  <r>
    <x v="2"/>
    <x v="7"/>
    <x v="23"/>
    <x v="251"/>
    <x v="1"/>
    <x v="0"/>
    <n v="96"/>
    <x v="55"/>
    <x v="2"/>
  </r>
  <r>
    <x v="2"/>
    <x v="7"/>
    <x v="23"/>
    <x v="7"/>
    <x v="8"/>
    <x v="1"/>
    <n v="0"/>
    <x v="102"/>
    <x v="2"/>
  </r>
  <r>
    <x v="2"/>
    <x v="7"/>
    <x v="23"/>
    <x v="13"/>
    <x v="9"/>
    <x v="0"/>
    <n v="0"/>
    <x v="53"/>
    <x v="2"/>
  </r>
  <r>
    <x v="2"/>
    <x v="7"/>
    <x v="23"/>
    <x v="5"/>
    <x v="4"/>
    <x v="1"/>
    <n v="0"/>
    <x v="48"/>
    <x v="2"/>
  </r>
  <r>
    <x v="2"/>
    <x v="7"/>
    <x v="23"/>
    <x v="186"/>
    <x v="4"/>
    <x v="0"/>
    <n v="0"/>
    <x v="100"/>
    <x v="2"/>
  </r>
  <r>
    <x v="2"/>
    <x v="7"/>
    <x v="23"/>
    <x v="94"/>
    <x v="6"/>
    <x v="2"/>
    <n v="0"/>
    <x v="162"/>
    <x v="2"/>
  </r>
  <r>
    <x v="2"/>
    <x v="7"/>
    <x v="23"/>
    <x v="201"/>
    <x v="10"/>
    <x v="2"/>
    <n v="0"/>
    <x v="10"/>
    <x v="2"/>
  </r>
  <r>
    <x v="2"/>
    <x v="7"/>
    <x v="23"/>
    <x v="27"/>
    <x v="10"/>
    <x v="0"/>
    <n v="0"/>
    <x v="53"/>
    <x v="2"/>
  </r>
  <r>
    <x v="2"/>
    <x v="7"/>
    <x v="23"/>
    <x v="232"/>
    <x v="5"/>
    <x v="2"/>
    <n v="0"/>
    <x v="89"/>
    <x v="2"/>
  </r>
  <r>
    <x v="2"/>
    <x v="7"/>
    <x v="23"/>
    <x v="334"/>
    <x v="15"/>
    <x v="4"/>
    <n v="0"/>
    <x v="54"/>
    <x v="2"/>
  </r>
  <r>
    <x v="2"/>
    <x v="7"/>
    <x v="23"/>
    <x v="116"/>
    <x v="16"/>
    <x v="4"/>
    <n v="0"/>
    <x v="83"/>
    <x v="2"/>
  </r>
  <r>
    <x v="2"/>
    <x v="7"/>
    <x v="23"/>
    <x v="263"/>
    <x v="6"/>
    <x v="4"/>
    <n v="0"/>
    <x v="16"/>
    <x v="2"/>
  </r>
  <r>
    <x v="2"/>
    <x v="7"/>
    <x v="23"/>
    <x v="137"/>
    <x v="6"/>
    <x v="4"/>
    <n v="0"/>
    <x v="2"/>
    <x v="2"/>
  </r>
  <r>
    <x v="2"/>
    <x v="8"/>
    <x v="16"/>
    <x v="34"/>
    <x v="15"/>
    <x v="2"/>
    <n v="83"/>
    <x v="43"/>
    <x v="0"/>
  </r>
  <r>
    <x v="2"/>
    <x v="8"/>
    <x v="16"/>
    <x v="255"/>
    <x v="4"/>
    <x v="1"/>
    <n v="109"/>
    <x v="113"/>
    <x v="0"/>
  </r>
  <r>
    <x v="2"/>
    <x v="8"/>
    <x v="16"/>
    <x v="118"/>
    <x v="4"/>
    <x v="2"/>
    <n v="115"/>
    <x v="119"/>
    <x v="0"/>
  </r>
  <r>
    <x v="2"/>
    <x v="8"/>
    <x v="16"/>
    <x v="150"/>
    <x v="0"/>
    <x v="2"/>
    <n v="111"/>
    <x v="7"/>
    <x v="0"/>
  </r>
  <r>
    <x v="2"/>
    <x v="8"/>
    <x v="16"/>
    <x v="350"/>
    <x v="6"/>
    <x v="1"/>
    <n v="75"/>
    <x v="94"/>
    <x v="0"/>
  </r>
  <r>
    <x v="2"/>
    <x v="8"/>
    <x v="16"/>
    <x v="306"/>
    <x v="1"/>
    <x v="0"/>
    <n v="102"/>
    <x v="64"/>
    <x v="0"/>
  </r>
  <r>
    <x v="2"/>
    <x v="8"/>
    <x v="16"/>
    <x v="125"/>
    <x v="13"/>
    <x v="2"/>
    <n v="128"/>
    <x v="129"/>
    <x v="0"/>
  </r>
  <r>
    <x v="2"/>
    <x v="8"/>
    <x v="16"/>
    <x v="45"/>
    <x v="8"/>
    <x v="2"/>
    <n v="77"/>
    <x v="52"/>
    <x v="0"/>
  </r>
  <r>
    <x v="2"/>
    <x v="8"/>
    <x v="16"/>
    <x v="122"/>
    <x v="8"/>
    <x v="1"/>
    <n v="94"/>
    <x v="17"/>
    <x v="0"/>
  </r>
  <r>
    <x v="2"/>
    <x v="8"/>
    <x v="16"/>
    <x v="358"/>
    <x v="14"/>
    <x v="0"/>
    <n v="69"/>
    <x v="42"/>
    <x v="0"/>
  </r>
  <r>
    <x v="2"/>
    <x v="8"/>
    <x v="16"/>
    <x v="177"/>
    <x v="7"/>
    <x v="3"/>
    <n v="97"/>
    <x v="52"/>
    <x v="0"/>
  </r>
  <r>
    <x v="2"/>
    <x v="8"/>
    <x v="16"/>
    <x v="316"/>
    <x v="7"/>
    <x v="1"/>
    <n v="93"/>
    <x v="76"/>
    <x v="0"/>
  </r>
  <r>
    <x v="2"/>
    <x v="8"/>
    <x v="16"/>
    <x v="39"/>
    <x v="2"/>
    <x v="1"/>
    <n v="92"/>
    <x v="48"/>
    <x v="0"/>
  </r>
  <r>
    <x v="2"/>
    <x v="8"/>
    <x v="16"/>
    <x v="267"/>
    <x v="5"/>
    <x v="1"/>
    <n v="82"/>
    <x v="43"/>
    <x v="0"/>
  </r>
  <r>
    <x v="2"/>
    <x v="8"/>
    <x v="16"/>
    <x v="6"/>
    <x v="5"/>
    <x v="0"/>
    <n v="52"/>
    <x v="10"/>
    <x v="0"/>
  </r>
  <r>
    <x v="2"/>
    <x v="8"/>
    <x v="16"/>
    <x v="196"/>
    <x v="3"/>
    <x v="1"/>
    <n v="79"/>
    <x v="166"/>
    <x v="0"/>
  </r>
  <r>
    <x v="2"/>
    <x v="8"/>
    <x v="16"/>
    <x v="299"/>
    <x v="3"/>
    <x v="0"/>
    <n v="86"/>
    <x v="13"/>
    <x v="0"/>
  </r>
  <r>
    <x v="2"/>
    <x v="8"/>
    <x v="16"/>
    <x v="215"/>
    <x v="9"/>
    <x v="0"/>
    <n v="99"/>
    <x v="33"/>
    <x v="0"/>
  </r>
  <r>
    <x v="2"/>
    <x v="8"/>
    <x v="16"/>
    <x v="113"/>
    <x v="15"/>
    <x v="4"/>
    <n v="90"/>
    <x v="16"/>
    <x v="0"/>
  </r>
  <r>
    <x v="2"/>
    <x v="8"/>
    <x v="16"/>
    <x v="207"/>
    <x v="15"/>
    <x v="4"/>
    <n v="99"/>
    <x v="16"/>
    <x v="0"/>
  </r>
  <r>
    <x v="2"/>
    <x v="8"/>
    <x v="16"/>
    <x v="121"/>
    <x v="6"/>
    <x v="4"/>
    <n v="79"/>
    <x v="16"/>
    <x v="0"/>
  </r>
  <r>
    <x v="2"/>
    <x v="8"/>
    <x v="16"/>
    <x v="123"/>
    <x v="10"/>
    <x v="4"/>
    <n v="67"/>
    <x v="16"/>
    <x v="0"/>
  </r>
  <r>
    <x v="2"/>
    <x v="8"/>
    <x v="19"/>
    <x v="292"/>
    <x v="4"/>
    <x v="3"/>
    <n v="53"/>
    <x v="11"/>
    <x v="5"/>
  </r>
  <r>
    <x v="2"/>
    <x v="8"/>
    <x v="19"/>
    <x v="138"/>
    <x v="16"/>
    <x v="0"/>
    <n v="92"/>
    <x v="105"/>
    <x v="5"/>
  </r>
  <r>
    <x v="2"/>
    <x v="8"/>
    <x v="19"/>
    <x v="252"/>
    <x v="1"/>
    <x v="1"/>
    <n v="124"/>
    <x v="67"/>
    <x v="5"/>
  </r>
  <r>
    <x v="2"/>
    <x v="8"/>
    <x v="19"/>
    <x v="347"/>
    <x v="13"/>
    <x v="2"/>
    <n v="106"/>
    <x v="29"/>
    <x v="5"/>
  </r>
  <r>
    <x v="2"/>
    <x v="8"/>
    <x v="19"/>
    <x v="315"/>
    <x v="13"/>
    <x v="0"/>
    <n v="69"/>
    <x v="43"/>
    <x v="5"/>
  </r>
  <r>
    <x v="2"/>
    <x v="8"/>
    <x v="19"/>
    <x v="204"/>
    <x v="13"/>
    <x v="1"/>
    <n v="107"/>
    <x v="15"/>
    <x v="5"/>
  </r>
  <r>
    <x v="2"/>
    <x v="8"/>
    <x v="19"/>
    <x v="64"/>
    <x v="13"/>
    <x v="1"/>
    <n v="81"/>
    <x v="91"/>
    <x v="5"/>
  </r>
  <r>
    <x v="2"/>
    <x v="8"/>
    <x v="19"/>
    <x v="140"/>
    <x v="8"/>
    <x v="1"/>
    <n v="93"/>
    <x v="60"/>
    <x v="5"/>
  </r>
  <r>
    <x v="2"/>
    <x v="8"/>
    <x v="19"/>
    <x v="119"/>
    <x v="14"/>
    <x v="0"/>
    <n v="74"/>
    <x v="56"/>
    <x v="5"/>
  </r>
  <r>
    <x v="2"/>
    <x v="8"/>
    <x v="19"/>
    <x v="35"/>
    <x v="10"/>
    <x v="0"/>
    <n v="80"/>
    <x v="31"/>
    <x v="5"/>
  </r>
  <r>
    <x v="2"/>
    <x v="8"/>
    <x v="19"/>
    <x v="124"/>
    <x v="10"/>
    <x v="1"/>
    <n v="85"/>
    <x v="43"/>
    <x v="5"/>
  </r>
  <r>
    <x v="2"/>
    <x v="8"/>
    <x v="19"/>
    <x v="11"/>
    <x v="5"/>
    <x v="1"/>
    <n v="106"/>
    <x v="134"/>
    <x v="5"/>
  </r>
  <r>
    <x v="2"/>
    <x v="8"/>
    <x v="19"/>
    <x v="326"/>
    <x v="3"/>
    <x v="2"/>
    <n v="91"/>
    <x v="100"/>
    <x v="5"/>
  </r>
  <r>
    <x v="2"/>
    <x v="8"/>
    <x v="19"/>
    <x v="332"/>
    <x v="11"/>
    <x v="0"/>
    <n v="57"/>
    <x v="21"/>
    <x v="5"/>
  </r>
  <r>
    <x v="2"/>
    <x v="8"/>
    <x v="19"/>
    <x v="77"/>
    <x v="17"/>
    <x v="1"/>
    <n v="95"/>
    <x v="37"/>
    <x v="5"/>
  </r>
  <r>
    <x v="2"/>
    <x v="8"/>
    <x v="19"/>
    <x v="223"/>
    <x v="17"/>
    <x v="2"/>
    <n v="80"/>
    <x v="1"/>
    <x v="5"/>
  </r>
  <r>
    <x v="2"/>
    <x v="8"/>
    <x v="19"/>
    <x v="58"/>
    <x v="17"/>
    <x v="2"/>
    <n v="89"/>
    <x v="1"/>
    <x v="5"/>
  </r>
  <r>
    <x v="2"/>
    <x v="8"/>
    <x v="19"/>
    <x v="62"/>
    <x v="9"/>
    <x v="2"/>
    <n v="92"/>
    <x v="94"/>
    <x v="5"/>
  </r>
  <r>
    <x v="2"/>
    <x v="8"/>
    <x v="19"/>
    <x v="369"/>
    <x v="15"/>
    <x v="4"/>
    <n v="62"/>
    <x v="16"/>
    <x v="5"/>
  </r>
  <r>
    <x v="2"/>
    <x v="8"/>
    <x v="19"/>
    <x v="248"/>
    <x v="6"/>
    <x v="4"/>
    <n v="73"/>
    <x v="16"/>
    <x v="5"/>
  </r>
  <r>
    <x v="2"/>
    <x v="8"/>
    <x v="19"/>
    <x v="328"/>
    <x v="1"/>
    <x v="4"/>
    <n v="92"/>
    <x v="71"/>
    <x v="5"/>
  </r>
  <r>
    <x v="2"/>
    <x v="8"/>
    <x v="19"/>
    <x v="104"/>
    <x v="14"/>
    <x v="4"/>
    <n v="82"/>
    <x v="16"/>
    <x v="5"/>
  </r>
  <r>
    <x v="2"/>
    <x v="8"/>
    <x v="17"/>
    <x v="72"/>
    <x v="15"/>
    <x v="1"/>
    <n v="117"/>
    <x v="40"/>
    <x v="6"/>
  </r>
  <r>
    <x v="2"/>
    <x v="8"/>
    <x v="17"/>
    <x v="354"/>
    <x v="6"/>
    <x v="2"/>
    <n v="79"/>
    <x v="102"/>
    <x v="6"/>
  </r>
  <r>
    <x v="2"/>
    <x v="8"/>
    <x v="17"/>
    <x v="120"/>
    <x v="6"/>
    <x v="0"/>
    <n v="66"/>
    <x v="29"/>
    <x v="6"/>
  </r>
  <r>
    <x v="2"/>
    <x v="8"/>
    <x v="17"/>
    <x v="195"/>
    <x v="16"/>
    <x v="3"/>
    <n v="107"/>
    <x v="99"/>
    <x v="6"/>
  </r>
  <r>
    <x v="2"/>
    <x v="8"/>
    <x v="17"/>
    <x v="111"/>
    <x v="1"/>
    <x v="2"/>
    <n v="92"/>
    <x v="42"/>
    <x v="6"/>
  </r>
  <r>
    <x v="2"/>
    <x v="8"/>
    <x v="17"/>
    <x v="190"/>
    <x v="1"/>
    <x v="0"/>
    <n v="74"/>
    <x v="21"/>
    <x v="6"/>
  </r>
  <r>
    <x v="2"/>
    <x v="8"/>
    <x v="17"/>
    <x v="238"/>
    <x v="13"/>
    <x v="2"/>
    <n v="76"/>
    <x v="72"/>
    <x v="6"/>
  </r>
  <r>
    <x v="2"/>
    <x v="8"/>
    <x v="17"/>
    <x v="218"/>
    <x v="13"/>
    <x v="1"/>
    <n v="88"/>
    <x v="72"/>
    <x v="6"/>
  </r>
  <r>
    <x v="2"/>
    <x v="8"/>
    <x v="17"/>
    <x v="271"/>
    <x v="14"/>
    <x v="2"/>
    <n v="81"/>
    <x v="49"/>
    <x v="6"/>
  </r>
  <r>
    <x v="2"/>
    <x v="8"/>
    <x v="17"/>
    <x v="112"/>
    <x v="14"/>
    <x v="0"/>
    <n v="92"/>
    <x v="21"/>
    <x v="6"/>
  </r>
  <r>
    <x v="2"/>
    <x v="8"/>
    <x v="17"/>
    <x v="163"/>
    <x v="14"/>
    <x v="1"/>
    <n v="114"/>
    <x v="61"/>
    <x v="6"/>
  </r>
  <r>
    <x v="2"/>
    <x v="8"/>
    <x v="17"/>
    <x v="236"/>
    <x v="10"/>
    <x v="1"/>
    <n v="99"/>
    <x v="81"/>
    <x v="6"/>
  </r>
  <r>
    <x v="2"/>
    <x v="8"/>
    <x v="17"/>
    <x v="374"/>
    <x v="3"/>
    <x v="1"/>
    <n v="95"/>
    <x v="94"/>
    <x v="6"/>
  </r>
  <r>
    <x v="2"/>
    <x v="8"/>
    <x v="17"/>
    <x v="133"/>
    <x v="11"/>
    <x v="0"/>
    <n v="77"/>
    <x v="98"/>
    <x v="6"/>
  </r>
  <r>
    <x v="2"/>
    <x v="8"/>
    <x v="17"/>
    <x v="378"/>
    <x v="17"/>
    <x v="1"/>
    <n v="103"/>
    <x v="17"/>
    <x v="6"/>
  </r>
  <r>
    <x v="2"/>
    <x v="8"/>
    <x v="17"/>
    <x v="281"/>
    <x v="17"/>
    <x v="1"/>
    <n v="119"/>
    <x v="131"/>
    <x v="6"/>
  </r>
  <r>
    <x v="2"/>
    <x v="8"/>
    <x v="17"/>
    <x v="293"/>
    <x v="9"/>
    <x v="2"/>
    <n v="73"/>
    <x v="64"/>
    <x v="6"/>
  </r>
  <r>
    <x v="2"/>
    <x v="8"/>
    <x v="17"/>
    <x v="176"/>
    <x v="9"/>
    <x v="0"/>
    <n v="99"/>
    <x v="51"/>
    <x v="6"/>
  </r>
  <r>
    <x v="2"/>
    <x v="8"/>
    <x v="17"/>
    <x v="220"/>
    <x v="15"/>
    <x v="4"/>
    <n v="87"/>
    <x v="46"/>
    <x v="6"/>
  </r>
  <r>
    <x v="2"/>
    <x v="8"/>
    <x v="17"/>
    <x v="197"/>
    <x v="4"/>
    <x v="4"/>
    <n v="76"/>
    <x v="16"/>
    <x v="6"/>
  </r>
  <r>
    <x v="2"/>
    <x v="8"/>
    <x v="17"/>
    <x v="145"/>
    <x v="5"/>
    <x v="4"/>
    <n v="105"/>
    <x v="16"/>
    <x v="6"/>
  </r>
  <r>
    <x v="2"/>
    <x v="8"/>
    <x v="17"/>
    <x v="134"/>
    <x v="3"/>
    <x v="4"/>
    <n v="69"/>
    <x v="16"/>
    <x v="6"/>
  </r>
  <r>
    <x v="2"/>
    <x v="8"/>
    <x v="21"/>
    <x v="308"/>
    <x v="0"/>
    <x v="2"/>
    <n v="79"/>
    <x v="0"/>
    <x v="7"/>
  </r>
  <r>
    <x v="2"/>
    <x v="8"/>
    <x v="21"/>
    <x v="250"/>
    <x v="0"/>
    <x v="0"/>
    <n v="76"/>
    <x v="44"/>
    <x v="7"/>
  </r>
  <r>
    <x v="2"/>
    <x v="8"/>
    <x v="21"/>
    <x v="229"/>
    <x v="16"/>
    <x v="0"/>
    <n v="79"/>
    <x v="123"/>
    <x v="7"/>
  </r>
  <r>
    <x v="2"/>
    <x v="8"/>
    <x v="21"/>
    <x v="90"/>
    <x v="16"/>
    <x v="1"/>
    <n v="115"/>
    <x v="95"/>
    <x v="7"/>
  </r>
  <r>
    <x v="2"/>
    <x v="8"/>
    <x v="21"/>
    <x v="194"/>
    <x v="1"/>
    <x v="1"/>
    <n v="106"/>
    <x v="33"/>
    <x v="7"/>
  </r>
  <r>
    <x v="2"/>
    <x v="8"/>
    <x v="21"/>
    <x v="247"/>
    <x v="1"/>
    <x v="1"/>
    <n v="72"/>
    <x v="96"/>
    <x v="7"/>
  </r>
  <r>
    <x v="2"/>
    <x v="8"/>
    <x v="21"/>
    <x v="344"/>
    <x v="12"/>
    <x v="1"/>
    <n v="90"/>
    <x v="82"/>
    <x v="7"/>
  </r>
  <r>
    <x v="2"/>
    <x v="8"/>
    <x v="21"/>
    <x v="240"/>
    <x v="14"/>
    <x v="0"/>
    <n v="99"/>
    <x v="33"/>
    <x v="7"/>
  </r>
  <r>
    <x v="2"/>
    <x v="8"/>
    <x v="21"/>
    <x v="199"/>
    <x v="14"/>
    <x v="1"/>
    <n v="90"/>
    <x v="85"/>
    <x v="7"/>
  </r>
  <r>
    <x v="2"/>
    <x v="8"/>
    <x v="21"/>
    <x v="57"/>
    <x v="10"/>
    <x v="2"/>
    <n v="101"/>
    <x v="8"/>
    <x v="7"/>
  </r>
  <r>
    <x v="2"/>
    <x v="8"/>
    <x v="21"/>
    <x v="149"/>
    <x v="7"/>
    <x v="2"/>
    <n v="86"/>
    <x v="83"/>
    <x v="7"/>
  </r>
  <r>
    <x v="2"/>
    <x v="8"/>
    <x v="21"/>
    <x v="80"/>
    <x v="5"/>
    <x v="3"/>
    <n v="88"/>
    <x v="2"/>
    <x v="7"/>
  </r>
  <r>
    <x v="2"/>
    <x v="8"/>
    <x v="21"/>
    <x v="142"/>
    <x v="5"/>
    <x v="2"/>
    <n v="89"/>
    <x v="96"/>
    <x v="7"/>
  </r>
  <r>
    <x v="2"/>
    <x v="8"/>
    <x v="21"/>
    <x v="254"/>
    <x v="3"/>
    <x v="1"/>
    <n v="140"/>
    <x v="77"/>
    <x v="7"/>
  </r>
  <r>
    <x v="2"/>
    <x v="8"/>
    <x v="21"/>
    <x v="330"/>
    <x v="3"/>
    <x v="0"/>
    <n v="75"/>
    <x v="87"/>
    <x v="7"/>
  </r>
  <r>
    <x v="2"/>
    <x v="8"/>
    <x v="21"/>
    <x v="98"/>
    <x v="11"/>
    <x v="0"/>
    <n v="101"/>
    <x v="14"/>
    <x v="7"/>
  </r>
  <r>
    <x v="2"/>
    <x v="8"/>
    <x v="21"/>
    <x v="302"/>
    <x v="17"/>
    <x v="2"/>
    <n v="80"/>
    <x v="21"/>
    <x v="7"/>
  </r>
  <r>
    <x v="2"/>
    <x v="8"/>
    <x v="21"/>
    <x v="82"/>
    <x v="9"/>
    <x v="1"/>
    <n v="92"/>
    <x v="35"/>
    <x v="7"/>
  </r>
  <r>
    <x v="2"/>
    <x v="8"/>
    <x v="21"/>
    <x v="0"/>
    <x v="0"/>
    <x v="4"/>
    <n v="71"/>
    <x v="83"/>
    <x v="7"/>
  </r>
  <r>
    <x v="2"/>
    <x v="8"/>
    <x v="21"/>
    <x v="41"/>
    <x v="16"/>
    <x v="4"/>
    <n v="77"/>
    <x v="99"/>
    <x v="7"/>
  </r>
  <r>
    <x v="2"/>
    <x v="8"/>
    <x v="21"/>
    <x v="324"/>
    <x v="12"/>
    <x v="4"/>
    <n v="57"/>
    <x v="29"/>
    <x v="7"/>
  </r>
  <r>
    <x v="2"/>
    <x v="8"/>
    <x v="21"/>
    <x v="42"/>
    <x v="8"/>
    <x v="4"/>
    <n v="104"/>
    <x v="51"/>
    <x v="7"/>
  </r>
  <r>
    <x v="2"/>
    <x v="8"/>
    <x v="18"/>
    <x v="278"/>
    <x v="15"/>
    <x v="1"/>
    <n v="88"/>
    <x v="20"/>
    <x v="4"/>
  </r>
  <r>
    <x v="2"/>
    <x v="8"/>
    <x v="18"/>
    <x v="91"/>
    <x v="0"/>
    <x v="1"/>
    <n v="102"/>
    <x v="35"/>
    <x v="4"/>
  </r>
  <r>
    <x v="2"/>
    <x v="8"/>
    <x v="18"/>
    <x v="221"/>
    <x v="6"/>
    <x v="1"/>
    <n v="104"/>
    <x v="8"/>
    <x v="4"/>
  </r>
  <r>
    <x v="2"/>
    <x v="8"/>
    <x v="18"/>
    <x v="241"/>
    <x v="6"/>
    <x v="0"/>
    <n v="99"/>
    <x v="10"/>
    <x v="4"/>
  </r>
  <r>
    <x v="2"/>
    <x v="8"/>
    <x v="18"/>
    <x v="21"/>
    <x v="16"/>
    <x v="2"/>
    <n v="97"/>
    <x v="13"/>
    <x v="4"/>
  </r>
  <r>
    <x v="2"/>
    <x v="8"/>
    <x v="18"/>
    <x v="162"/>
    <x v="12"/>
    <x v="0"/>
    <n v="74"/>
    <x v="47"/>
    <x v="4"/>
  </r>
  <r>
    <x v="2"/>
    <x v="8"/>
    <x v="18"/>
    <x v="168"/>
    <x v="12"/>
    <x v="1"/>
    <n v="102"/>
    <x v="22"/>
    <x v="4"/>
  </r>
  <r>
    <x v="2"/>
    <x v="8"/>
    <x v="18"/>
    <x v="17"/>
    <x v="13"/>
    <x v="1"/>
    <n v="122"/>
    <x v="72"/>
    <x v="4"/>
  </r>
  <r>
    <x v="2"/>
    <x v="8"/>
    <x v="18"/>
    <x v="166"/>
    <x v="8"/>
    <x v="2"/>
    <n v="84"/>
    <x v="47"/>
    <x v="4"/>
  </r>
  <r>
    <x v="2"/>
    <x v="8"/>
    <x v="18"/>
    <x v="312"/>
    <x v="8"/>
    <x v="0"/>
    <n v="77"/>
    <x v="61"/>
    <x v="4"/>
  </r>
  <r>
    <x v="2"/>
    <x v="8"/>
    <x v="18"/>
    <x v="339"/>
    <x v="14"/>
    <x v="0"/>
    <n v="119"/>
    <x v="9"/>
    <x v="4"/>
  </r>
  <r>
    <x v="2"/>
    <x v="8"/>
    <x v="18"/>
    <x v="26"/>
    <x v="7"/>
    <x v="2"/>
    <n v="78"/>
    <x v="69"/>
    <x v="4"/>
  </r>
  <r>
    <x v="2"/>
    <x v="8"/>
    <x v="18"/>
    <x v="76"/>
    <x v="2"/>
    <x v="1"/>
    <n v="114"/>
    <x v="56"/>
    <x v="4"/>
  </r>
  <r>
    <x v="2"/>
    <x v="8"/>
    <x v="18"/>
    <x v="55"/>
    <x v="2"/>
    <x v="2"/>
    <n v="98"/>
    <x v="13"/>
    <x v="4"/>
  </r>
  <r>
    <x v="2"/>
    <x v="8"/>
    <x v="18"/>
    <x v="317"/>
    <x v="5"/>
    <x v="1"/>
    <n v="96"/>
    <x v="89"/>
    <x v="4"/>
  </r>
  <r>
    <x v="2"/>
    <x v="8"/>
    <x v="18"/>
    <x v="146"/>
    <x v="11"/>
    <x v="2"/>
    <n v="106"/>
    <x v="40"/>
    <x v="4"/>
  </r>
  <r>
    <x v="2"/>
    <x v="8"/>
    <x v="18"/>
    <x v="385"/>
    <x v="11"/>
    <x v="0"/>
    <n v="107"/>
    <x v="83"/>
    <x v="4"/>
  </r>
  <r>
    <x v="2"/>
    <x v="8"/>
    <x v="18"/>
    <x v="228"/>
    <x v="17"/>
    <x v="3"/>
    <n v="97"/>
    <x v="64"/>
    <x v="4"/>
  </r>
  <r>
    <x v="2"/>
    <x v="8"/>
    <x v="18"/>
    <x v="19"/>
    <x v="0"/>
    <x v="4"/>
    <n v="88"/>
    <x v="51"/>
    <x v="4"/>
  </r>
  <r>
    <x v="2"/>
    <x v="8"/>
    <x v="18"/>
    <x v="329"/>
    <x v="12"/>
    <x v="4"/>
    <n v="88"/>
    <x v="16"/>
    <x v="4"/>
  </r>
  <r>
    <x v="2"/>
    <x v="8"/>
    <x v="18"/>
    <x v="160"/>
    <x v="14"/>
    <x v="4"/>
    <n v="79"/>
    <x v="54"/>
    <x v="4"/>
  </r>
  <r>
    <x v="2"/>
    <x v="8"/>
    <x v="18"/>
    <x v="187"/>
    <x v="7"/>
    <x v="4"/>
    <n v="97"/>
    <x v="16"/>
    <x v="4"/>
  </r>
  <r>
    <x v="2"/>
    <x v="8"/>
    <x v="23"/>
    <x v="114"/>
    <x v="15"/>
    <x v="3"/>
    <n v="141"/>
    <x v="89"/>
    <x v="2"/>
  </r>
  <r>
    <x v="2"/>
    <x v="8"/>
    <x v="23"/>
    <x v="395"/>
    <x v="15"/>
    <x v="0"/>
    <n v="85"/>
    <x v="42"/>
    <x v="2"/>
  </r>
  <r>
    <x v="2"/>
    <x v="8"/>
    <x v="23"/>
    <x v="186"/>
    <x v="4"/>
    <x v="0"/>
    <n v="85"/>
    <x v="69"/>
    <x v="2"/>
  </r>
  <r>
    <x v="2"/>
    <x v="8"/>
    <x v="23"/>
    <x v="137"/>
    <x v="6"/>
    <x v="0"/>
    <n v="82"/>
    <x v="28"/>
    <x v="2"/>
  </r>
  <r>
    <x v="2"/>
    <x v="8"/>
    <x v="23"/>
    <x v="116"/>
    <x v="16"/>
    <x v="2"/>
    <n v="81"/>
    <x v="53"/>
    <x v="2"/>
  </r>
  <r>
    <x v="2"/>
    <x v="8"/>
    <x v="23"/>
    <x v="251"/>
    <x v="1"/>
    <x v="0"/>
    <n v="102"/>
    <x v="17"/>
    <x v="2"/>
  </r>
  <r>
    <x v="2"/>
    <x v="8"/>
    <x v="23"/>
    <x v="99"/>
    <x v="12"/>
    <x v="2"/>
    <n v="100"/>
    <x v="24"/>
    <x v="2"/>
  </r>
  <r>
    <x v="2"/>
    <x v="8"/>
    <x v="23"/>
    <x v="206"/>
    <x v="13"/>
    <x v="1"/>
    <n v="90"/>
    <x v="75"/>
    <x v="2"/>
  </r>
  <r>
    <x v="2"/>
    <x v="8"/>
    <x v="23"/>
    <x v="7"/>
    <x v="8"/>
    <x v="1"/>
    <n v="98"/>
    <x v="80"/>
    <x v="2"/>
  </r>
  <r>
    <x v="2"/>
    <x v="8"/>
    <x v="23"/>
    <x v="298"/>
    <x v="14"/>
    <x v="2"/>
    <n v="103"/>
    <x v="60"/>
    <x v="2"/>
  </r>
  <r>
    <x v="2"/>
    <x v="8"/>
    <x v="23"/>
    <x v="20"/>
    <x v="14"/>
    <x v="1"/>
    <n v="108"/>
    <x v="89"/>
    <x v="2"/>
  </r>
  <r>
    <x v="2"/>
    <x v="8"/>
    <x v="23"/>
    <x v="27"/>
    <x v="10"/>
    <x v="0"/>
    <n v="82"/>
    <x v="55"/>
    <x v="2"/>
  </r>
  <r>
    <x v="2"/>
    <x v="8"/>
    <x v="23"/>
    <x v="201"/>
    <x v="10"/>
    <x v="2"/>
    <n v="116"/>
    <x v="57"/>
    <x v="2"/>
  </r>
  <r>
    <x v="2"/>
    <x v="8"/>
    <x v="23"/>
    <x v="300"/>
    <x v="2"/>
    <x v="1"/>
    <n v="84"/>
    <x v="21"/>
    <x v="2"/>
  </r>
  <r>
    <x v="2"/>
    <x v="8"/>
    <x v="23"/>
    <x v="232"/>
    <x v="5"/>
    <x v="2"/>
    <n v="88"/>
    <x v="8"/>
    <x v="2"/>
  </r>
  <r>
    <x v="2"/>
    <x v="8"/>
    <x v="23"/>
    <x v="33"/>
    <x v="11"/>
    <x v="1"/>
    <n v="115"/>
    <x v="4"/>
    <x v="2"/>
  </r>
  <r>
    <x v="2"/>
    <x v="8"/>
    <x v="23"/>
    <x v="24"/>
    <x v="11"/>
    <x v="1"/>
    <n v="114"/>
    <x v="39"/>
    <x v="2"/>
  </r>
  <r>
    <x v="2"/>
    <x v="8"/>
    <x v="23"/>
    <x v="13"/>
    <x v="9"/>
    <x v="1"/>
    <n v="113"/>
    <x v="119"/>
    <x v="2"/>
  </r>
  <r>
    <x v="2"/>
    <x v="8"/>
    <x v="23"/>
    <x v="334"/>
    <x v="15"/>
    <x v="4"/>
    <n v="93"/>
    <x v="7"/>
    <x v="2"/>
  </r>
  <r>
    <x v="2"/>
    <x v="8"/>
    <x v="23"/>
    <x v="5"/>
    <x v="4"/>
    <x v="4"/>
    <n v="100"/>
    <x v="16"/>
    <x v="2"/>
  </r>
  <r>
    <x v="2"/>
    <x v="8"/>
    <x v="23"/>
    <x v="396"/>
    <x v="1"/>
    <x v="4"/>
    <n v="87"/>
    <x v="40"/>
    <x v="2"/>
  </r>
  <r>
    <x v="2"/>
    <x v="8"/>
    <x v="23"/>
    <x v="210"/>
    <x v="3"/>
    <x v="4"/>
    <n v="72"/>
    <x v="6"/>
    <x v="2"/>
  </r>
  <r>
    <x v="2"/>
    <x v="8"/>
    <x v="20"/>
    <x v="225"/>
    <x v="15"/>
    <x v="1"/>
    <n v="100"/>
    <x v="55"/>
    <x v="3"/>
  </r>
  <r>
    <x v="2"/>
    <x v="8"/>
    <x v="20"/>
    <x v="115"/>
    <x v="15"/>
    <x v="1"/>
    <n v="93"/>
    <x v="83"/>
    <x v="3"/>
  </r>
  <r>
    <x v="2"/>
    <x v="8"/>
    <x v="20"/>
    <x v="230"/>
    <x v="4"/>
    <x v="2"/>
    <n v="88"/>
    <x v="54"/>
    <x v="3"/>
  </r>
  <r>
    <x v="2"/>
    <x v="8"/>
    <x v="20"/>
    <x v="372"/>
    <x v="0"/>
    <x v="0"/>
    <n v="85"/>
    <x v="19"/>
    <x v="3"/>
  </r>
  <r>
    <x v="2"/>
    <x v="8"/>
    <x v="20"/>
    <x v="277"/>
    <x v="0"/>
    <x v="1"/>
    <n v="85"/>
    <x v="8"/>
    <x v="3"/>
  </r>
  <r>
    <x v="2"/>
    <x v="8"/>
    <x v="20"/>
    <x v="93"/>
    <x v="1"/>
    <x v="0"/>
    <n v="72"/>
    <x v="99"/>
    <x v="3"/>
  </r>
  <r>
    <x v="2"/>
    <x v="8"/>
    <x v="20"/>
    <x v="397"/>
    <x v="12"/>
    <x v="2"/>
    <n v="83"/>
    <x v="30"/>
    <x v="3"/>
  </r>
  <r>
    <x v="2"/>
    <x v="8"/>
    <x v="20"/>
    <x v="132"/>
    <x v="12"/>
    <x v="1"/>
    <n v="87"/>
    <x v="15"/>
    <x v="3"/>
  </r>
  <r>
    <x v="2"/>
    <x v="8"/>
    <x v="20"/>
    <x v="388"/>
    <x v="8"/>
    <x v="0"/>
    <n v="77"/>
    <x v="96"/>
    <x v="3"/>
  </r>
  <r>
    <x v="2"/>
    <x v="8"/>
    <x v="20"/>
    <x v="165"/>
    <x v="8"/>
    <x v="1"/>
    <n v="116"/>
    <x v="37"/>
    <x v="3"/>
  </r>
  <r>
    <x v="2"/>
    <x v="8"/>
    <x v="20"/>
    <x v="273"/>
    <x v="10"/>
    <x v="2"/>
    <n v="106"/>
    <x v="12"/>
    <x v="3"/>
  </r>
  <r>
    <x v="2"/>
    <x v="8"/>
    <x v="20"/>
    <x v="389"/>
    <x v="10"/>
    <x v="0"/>
    <n v="82"/>
    <x v="86"/>
    <x v="3"/>
  </r>
  <r>
    <x v="2"/>
    <x v="8"/>
    <x v="20"/>
    <x v="40"/>
    <x v="7"/>
    <x v="1"/>
    <n v="89"/>
    <x v="6"/>
    <x v="3"/>
  </r>
  <r>
    <x v="2"/>
    <x v="8"/>
    <x v="20"/>
    <x v="279"/>
    <x v="2"/>
    <x v="3"/>
    <n v="125"/>
    <x v="89"/>
    <x v="3"/>
  </r>
  <r>
    <x v="2"/>
    <x v="8"/>
    <x v="20"/>
    <x v="321"/>
    <x v="5"/>
    <x v="1"/>
    <n v="91"/>
    <x v="17"/>
    <x v="3"/>
  </r>
  <r>
    <x v="2"/>
    <x v="8"/>
    <x v="20"/>
    <x v="307"/>
    <x v="5"/>
    <x v="2"/>
    <n v="81"/>
    <x v="118"/>
    <x v="3"/>
  </r>
  <r>
    <x v="2"/>
    <x v="8"/>
    <x v="20"/>
    <x v="182"/>
    <x v="5"/>
    <x v="2"/>
    <n v="94"/>
    <x v="124"/>
    <x v="3"/>
  </r>
  <r>
    <x v="2"/>
    <x v="8"/>
    <x v="20"/>
    <x v="89"/>
    <x v="5"/>
    <x v="0"/>
    <n v="80"/>
    <x v="31"/>
    <x v="3"/>
  </r>
  <r>
    <x v="2"/>
    <x v="8"/>
    <x v="20"/>
    <x v="216"/>
    <x v="4"/>
    <x v="4"/>
    <n v="74"/>
    <x v="49"/>
    <x v="3"/>
  </r>
  <r>
    <x v="2"/>
    <x v="8"/>
    <x v="20"/>
    <x v="297"/>
    <x v="4"/>
    <x v="4"/>
    <n v="105"/>
    <x v="95"/>
    <x v="3"/>
  </r>
  <r>
    <x v="2"/>
    <x v="8"/>
    <x v="20"/>
    <x v="309"/>
    <x v="8"/>
    <x v="4"/>
    <n v="84"/>
    <x v="53"/>
    <x v="3"/>
  </r>
  <r>
    <x v="2"/>
    <x v="8"/>
    <x v="20"/>
    <x v="361"/>
    <x v="10"/>
    <x v="4"/>
    <n v="71"/>
    <x v="16"/>
    <x v="3"/>
  </r>
  <r>
    <x v="2"/>
    <x v="8"/>
    <x v="22"/>
    <x v="4"/>
    <x v="4"/>
    <x v="2"/>
    <n v="91"/>
    <x v="116"/>
    <x v="1"/>
  </r>
  <r>
    <x v="2"/>
    <x v="8"/>
    <x v="22"/>
    <x v="245"/>
    <x v="4"/>
    <x v="1"/>
    <n v="85"/>
    <x v="48"/>
    <x v="1"/>
  </r>
  <r>
    <x v="2"/>
    <x v="8"/>
    <x v="22"/>
    <x v="172"/>
    <x v="0"/>
    <x v="3"/>
    <n v="104"/>
    <x v="146"/>
    <x v="1"/>
  </r>
  <r>
    <x v="2"/>
    <x v="8"/>
    <x v="22"/>
    <x v="341"/>
    <x v="6"/>
    <x v="0"/>
    <n v="80"/>
    <x v="35"/>
    <x v="1"/>
  </r>
  <r>
    <x v="2"/>
    <x v="8"/>
    <x v="22"/>
    <x v="239"/>
    <x v="16"/>
    <x v="0"/>
    <n v="86"/>
    <x v="70"/>
    <x v="1"/>
  </r>
  <r>
    <x v="2"/>
    <x v="8"/>
    <x v="22"/>
    <x v="280"/>
    <x v="16"/>
    <x v="1"/>
    <n v="100"/>
    <x v="82"/>
    <x v="1"/>
  </r>
  <r>
    <x v="2"/>
    <x v="8"/>
    <x v="22"/>
    <x v="335"/>
    <x v="16"/>
    <x v="1"/>
    <n v="95"/>
    <x v="67"/>
    <x v="1"/>
  </r>
  <r>
    <x v="2"/>
    <x v="8"/>
    <x v="22"/>
    <x v="126"/>
    <x v="1"/>
    <x v="2"/>
    <n v="103"/>
    <x v="109"/>
    <x v="1"/>
  </r>
  <r>
    <x v="2"/>
    <x v="8"/>
    <x v="22"/>
    <x v="1"/>
    <x v="1"/>
    <x v="1"/>
    <n v="115"/>
    <x v="22"/>
    <x v="1"/>
  </r>
  <r>
    <x v="2"/>
    <x v="8"/>
    <x v="22"/>
    <x v="96"/>
    <x v="12"/>
    <x v="1"/>
    <n v="87"/>
    <x v="92"/>
    <x v="1"/>
  </r>
  <r>
    <x v="2"/>
    <x v="8"/>
    <x v="22"/>
    <x v="203"/>
    <x v="12"/>
    <x v="2"/>
    <n v="94"/>
    <x v="67"/>
    <x v="1"/>
  </r>
  <r>
    <x v="2"/>
    <x v="8"/>
    <x v="22"/>
    <x v="128"/>
    <x v="7"/>
    <x v="0"/>
    <n v="64"/>
    <x v="42"/>
    <x v="1"/>
  </r>
  <r>
    <x v="2"/>
    <x v="8"/>
    <x v="22"/>
    <x v="200"/>
    <x v="5"/>
    <x v="2"/>
    <n v="97"/>
    <x v="7"/>
    <x v="1"/>
  </r>
  <r>
    <x v="2"/>
    <x v="8"/>
    <x v="22"/>
    <x v="92"/>
    <x v="3"/>
    <x v="2"/>
    <n v="80"/>
    <x v="18"/>
    <x v="1"/>
  </r>
  <r>
    <x v="2"/>
    <x v="8"/>
    <x v="22"/>
    <x v="136"/>
    <x v="11"/>
    <x v="0"/>
    <n v="120"/>
    <x v="47"/>
    <x v="1"/>
  </r>
  <r>
    <x v="2"/>
    <x v="8"/>
    <x v="22"/>
    <x v="380"/>
    <x v="17"/>
    <x v="1"/>
    <n v="103"/>
    <x v="11"/>
    <x v="1"/>
  </r>
  <r>
    <x v="2"/>
    <x v="8"/>
    <x v="22"/>
    <x v="288"/>
    <x v="17"/>
    <x v="0"/>
    <n v="94"/>
    <x v="94"/>
    <x v="1"/>
  </r>
  <r>
    <x v="2"/>
    <x v="8"/>
    <x v="22"/>
    <x v="303"/>
    <x v="9"/>
    <x v="1"/>
    <n v="94"/>
    <x v="74"/>
    <x v="1"/>
  </r>
  <r>
    <x v="2"/>
    <x v="8"/>
    <x v="22"/>
    <x v="73"/>
    <x v="15"/>
    <x v="4"/>
    <n v="65"/>
    <x v="91"/>
    <x v="1"/>
  </r>
  <r>
    <x v="2"/>
    <x v="8"/>
    <x v="22"/>
    <x v="259"/>
    <x v="12"/>
    <x v="4"/>
    <n v="104"/>
    <x v="16"/>
    <x v="1"/>
  </r>
  <r>
    <x v="2"/>
    <x v="8"/>
    <x v="22"/>
    <x v="87"/>
    <x v="14"/>
    <x v="4"/>
    <n v="83"/>
    <x v="16"/>
    <x v="1"/>
  </r>
  <r>
    <x v="2"/>
    <x v="8"/>
    <x v="22"/>
    <x v="391"/>
    <x v="2"/>
    <x v="4"/>
    <n v="89"/>
    <x v="7"/>
    <x v="1"/>
  </r>
  <r>
    <x v="2"/>
    <x v="9"/>
    <x v="16"/>
    <x v="363"/>
    <x v="16"/>
    <x v="1"/>
    <n v="102"/>
    <x v="67"/>
    <x v="0"/>
  </r>
  <r>
    <x v="2"/>
    <x v="9"/>
    <x v="16"/>
    <x v="34"/>
    <x v="15"/>
    <x v="2"/>
    <n v="100"/>
    <x v="25"/>
    <x v="0"/>
  </r>
  <r>
    <x v="2"/>
    <x v="9"/>
    <x v="16"/>
    <x v="215"/>
    <x v="9"/>
    <x v="0"/>
    <n v="94"/>
    <x v="72"/>
    <x v="0"/>
  </r>
  <r>
    <x v="2"/>
    <x v="9"/>
    <x v="16"/>
    <x v="177"/>
    <x v="7"/>
    <x v="3"/>
    <n v="97"/>
    <x v="99"/>
    <x v="0"/>
  </r>
  <r>
    <x v="2"/>
    <x v="9"/>
    <x v="16"/>
    <x v="316"/>
    <x v="7"/>
    <x v="1"/>
    <n v="99"/>
    <x v="63"/>
    <x v="0"/>
  </r>
  <r>
    <x v="2"/>
    <x v="9"/>
    <x v="16"/>
    <x v="6"/>
    <x v="5"/>
    <x v="0"/>
    <n v="90"/>
    <x v="42"/>
    <x v="0"/>
  </r>
  <r>
    <x v="2"/>
    <x v="9"/>
    <x v="16"/>
    <x v="267"/>
    <x v="5"/>
    <x v="1"/>
    <n v="107"/>
    <x v="3"/>
    <x v="0"/>
  </r>
  <r>
    <x v="2"/>
    <x v="9"/>
    <x v="16"/>
    <x v="147"/>
    <x v="5"/>
    <x v="1"/>
    <n v="72"/>
    <x v="44"/>
    <x v="0"/>
  </r>
  <r>
    <x v="2"/>
    <x v="9"/>
    <x v="16"/>
    <x v="358"/>
    <x v="14"/>
    <x v="0"/>
    <n v="74"/>
    <x v="63"/>
    <x v="0"/>
  </r>
  <r>
    <x v="2"/>
    <x v="9"/>
    <x v="16"/>
    <x v="255"/>
    <x v="4"/>
    <x v="1"/>
    <n v="112"/>
    <x v="118"/>
    <x v="0"/>
  </r>
  <r>
    <x v="2"/>
    <x v="9"/>
    <x v="16"/>
    <x v="118"/>
    <x v="4"/>
    <x v="2"/>
    <n v="103"/>
    <x v="56"/>
    <x v="0"/>
  </r>
  <r>
    <x v="2"/>
    <x v="9"/>
    <x v="16"/>
    <x v="150"/>
    <x v="0"/>
    <x v="2"/>
    <n v="89"/>
    <x v="3"/>
    <x v="0"/>
  </r>
  <r>
    <x v="2"/>
    <x v="9"/>
    <x v="16"/>
    <x v="39"/>
    <x v="2"/>
    <x v="1"/>
    <n v="98"/>
    <x v="25"/>
    <x v="0"/>
  </r>
  <r>
    <x v="2"/>
    <x v="9"/>
    <x v="16"/>
    <x v="299"/>
    <x v="3"/>
    <x v="0"/>
    <n v="61"/>
    <x v="79"/>
    <x v="0"/>
  </r>
  <r>
    <x v="2"/>
    <x v="9"/>
    <x v="16"/>
    <x v="122"/>
    <x v="8"/>
    <x v="1"/>
    <n v="92"/>
    <x v="17"/>
    <x v="0"/>
  </r>
  <r>
    <x v="2"/>
    <x v="9"/>
    <x v="16"/>
    <x v="45"/>
    <x v="8"/>
    <x v="2"/>
    <n v="83"/>
    <x v="30"/>
    <x v="0"/>
  </r>
  <r>
    <x v="2"/>
    <x v="9"/>
    <x v="16"/>
    <x v="306"/>
    <x v="1"/>
    <x v="0"/>
    <n v="120"/>
    <x v="80"/>
    <x v="0"/>
  </r>
  <r>
    <x v="2"/>
    <x v="9"/>
    <x v="16"/>
    <x v="125"/>
    <x v="13"/>
    <x v="2"/>
    <n v="111"/>
    <x v="53"/>
    <x v="0"/>
  </r>
  <r>
    <x v="2"/>
    <x v="9"/>
    <x v="16"/>
    <x v="123"/>
    <x v="10"/>
    <x v="4"/>
    <n v="84"/>
    <x v="16"/>
    <x v="0"/>
  </r>
  <r>
    <x v="2"/>
    <x v="9"/>
    <x v="16"/>
    <x v="113"/>
    <x v="15"/>
    <x v="4"/>
    <n v="92"/>
    <x v="16"/>
    <x v="0"/>
  </r>
  <r>
    <x v="2"/>
    <x v="9"/>
    <x v="16"/>
    <x v="207"/>
    <x v="15"/>
    <x v="4"/>
    <n v="85"/>
    <x v="16"/>
    <x v="0"/>
  </r>
  <r>
    <x v="2"/>
    <x v="9"/>
    <x v="16"/>
    <x v="121"/>
    <x v="6"/>
    <x v="4"/>
    <n v="78"/>
    <x v="16"/>
    <x v="0"/>
  </r>
  <r>
    <x v="2"/>
    <x v="9"/>
    <x v="21"/>
    <x v="90"/>
    <x v="16"/>
    <x v="1"/>
    <n v="112"/>
    <x v="25"/>
    <x v="7"/>
  </r>
  <r>
    <x v="2"/>
    <x v="9"/>
    <x v="21"/>
    <x v="41"/>
    <x v="16"/>
    <x v="1"/>
    <n v="89"/>
    <x v="43"/>
    <x v="7"/>
  </r>
  <r>
    <x v="2"/>
    <x v="9"/>
    <x v="21"/>
    <x v="229"/>
    <x v="16"/>
    <x v="0"/>
    <n v="90"/>
    <x v="14"/>
    <x v="7"/>
  </r>
  <r>
    <x v="2"/>
    <x v="9"/>
    <x v="21"/>
    <x v="57"/>
    <x v="10"/>
    <x v="2"/>
    <n v="122"/>
    <x v="31"/>
    <x v="7"/>
  </r>
  <r>
    <x v="2"/>
    <x v="9"/>
    <x v="21"/>
    <x v="82"/>
    <x v="9"/>
    <x v="1"/>
    <n v="112"/>
    <x v="114"/>
    <x v="7"/>
  </r>
  <r>
    <x v="2"/>
    <x v="9"/>
    <x v="21"/>
    <x v="149"/>
    <x v="7"/>
    <x v="2"/>
    <n v="100"/>
    <x v="9"/>
    <x v="7"/>
  </r>
  <r>
    <x v="2"/>
    <x v="9"/>
    <x v="21"/>
    <x v="142"/>
    <x v="5"/>
    <x v="2"/>
    <n v="86"/>
    <x v="3"/>
    <x v="7"/>
  </r>
  <r>
    <x v="2"/>
    <x v="9"/>
    <x v="21"/>
    <x v="80"/>
    <x v="5"/>
    <x v="3"/>
    <n v="95"/>
    <x v="61"/>
    <x v="7"/>
  </r>
  <r>
    <x v="2"/>
    <x v="9"/>
    <x v="21"/>
    <x v="240"/>
    <x v="14"/>
    <x v="0"/>
    <n v="105"/>
    <x v="90"/>
    <x v="7"/>
  </r>
  <r>
    <x v="2"/>
    <x v="9"/>
    <x v="21"/>
    <x v="199"/>
    <x v="14"/>
    <x v="1"/>
    <n v="95"/>
    <x v="24"/>
    <x v="7"/>
  </r>
  <r>
    <x v="2"/>
    <x v="9"/>
    <x v="21"/>
    <x v="302"/>
    <x v="17"/>
    <x v="2"/>
    <n v="95"/>
    <x v="18"/>
    <x v="7"/>
  </r>
  <r>
    <x v="2"/>
    <x v="9"/>
    <x v="21"/>
    <x v="308"/>
    <x v="0"/>
    <x v="2"/>
    <n v="85"/>
    <x v="98"/>
    <x v="7"/>
  </r>
  <r>
    <x v="2"/>
    <x v="9"/>
    <x v="21"/>
    <x v="0"/>
    <x v="0"/>
    <x v="0"/>
    <n v="80"/>
    <x v="0"/>
    <x v="7"/>
  </r>
  <r>
    <x v="2"/>
    <x v="9"/>
    <x v="21"/>
    <x v="250"/>
    <x v="0"/>
    <x v="0"/>
    <n v="95"/>
    <x v="89"/>
    <x v="7"/>
  </r>
  <r>
    <x v="2"/>
    <x v="9"/>
    <x v="21"/>
    <x v="98"/>
    <x v="11"/>
    <x v="0"/>
    <n v="66"/>
    <x v="44"/>
    <x v="7"/>
  </r>
  <r>
    <x v="2"/>
    <x v="9"/>
    <x v="21"/>
    <x v="254"/>
    <x v="3"/>
    <x v="1"/>
    <n v="108"/>
    <x v="48"/>
    <x v="7"/>
  </r>
  <r>
    <x v="2"/>
    <x v="9"/>
    <x v="21"/>
    <x v="247"/>
    <x v="1"/>
    <x v="1"/>
    <n v="72"/>
    <x v="72"/>
    <x v="7"/>
  </r>
  <r>
    <x v="2"/>
    <x v="9"/>
    <x v="21"/>
    <x v="194"/>
    <x v="1"/>
    <x v="1"/>
    <n v="96"/>
    <x v="42"/>
    <x v="7"/>
  </r>
  <r>
    <x v="2"/>
    <x v="9"/>
    <x v="21"/>
    <x v="344"/>
    <x v="12"/>
    <x v="4"/>
    <n v="83"/>
    <x v="5"/>
    <x v="7"/>
  </r>
  <r>
    <x v="2"/>
    <x v="9"/>
    <x v="21"/>
    <x v="393"/>
    <x v="6"/>
    <x v="4"/>
    <n v="86"/>
    <x v="77"/>
    <x v="7"/>
  </r>
  <r>
    <x v="2"/>
    <x v="9"/>
    <x v="21"/>
    <x v="330"/>
    <x v="3"/>
    <x v="4"/>
    <n v="80"/>
    <x v="1"/>
    <x v="7"/>
  </r>
  <r>
    <x v="2"/>
    <x v="9"/>
    <x v="21"/>
    <x v="42"/>
    <x v="8"/>
    <x v="4"/>
    <n v="89"/>
    <x v="22"/>
    <x v="7"/>
  </r>
  <r>
    <x v="2"/>
    <x v="9"/>
    <x v="19"/>
    <x v="35"/>
    <x v="10"/>
    <x v="0"/>
    <n v="77"/>
    <x v="41"/>
    <x v="5"/>
  </r>
  <r>
    <x v="2"/>
    <x v="9"/>
    <x v="19"/>
    <x v="124"/>
    <x v="10"/>
    <x v="1"/>
    <n v="109"/>
    <x v="53"/>
    <x v="5"/>
  </r>
  <r>
    <x v="2"/>
    <x v="9"/>
    <x v="19"/>
    <x v="62"/>
    <x v="9"/>
    <x v="2"/>
    <n v="108"/>
    <x v="134"/>
    <x v="5"/>
  </r>
  <r>
    <x v="2"/>
    <x v="9"/>
    <x v="19"/>
    <x v="11"/>
    <x v="5"/>
    <x v="1"/>
    <n v="139"/>
    <x v="131"/>
    <x v="5"/>
  </r>
  <r>
    <x v="2"/>
    <x v="9"/>
    <x v="19"/>
    <x v="104"/>
    <x v="14"/>
    <x v="3"/>
    <n v="85"/>
    <x v="88"/>
    <x v="5"/>
  </r>
  <r>
    <x v="2"/>
    <x v="9"/>
    <x v="19"/>
    <x v="223"/>
    <x v="17"/>
    <x v="2"/>
    <n v="67"/>
    <x v="86"/>
    <x v="5"/>
  </r>
  <r>
    <x v="2"/>
    <x v="9"/>
    <x v="19"/>
    <x v="77"/>
    <x v="17"/>
    <x v="1"/>
    <n v="121"/>
    <x v="65"/>
    <x v="5"/>
  </r>
  <r>
    <x v="2"/>
    <x v="9"/>
    <x v="19"/>
    <x v="58"/>
    <x v="17"/>
    <x v="2"/>
    <n v="86"/>
    <x v="47"/>
    <x v="5"/>
  </r>
  <r>
    <x v="2"/>
    <x v="9"/>
    <x v="19"/>
    <x v="86"/>
    <x v="17"/>
    <x v="0"/>
    <n v="94"/>
    <x v="74"/>
    <x v="5"/>
  </r>
  <r>
    <x v="2"/>
    <x v="9"/>
    <x v="19"/>
    <x v="398"/>
    <x v="0"/>
    <x v="0"/>
    <n v="89"/>
    <x v="9"/>
    <x v="5"/>
  </r>
  <r>
    <x v="2"/>
    <x v="9"/>
    <x v="19"/>
    <x v="248"/>
    <x v="6"/>
    <x v="0"/>
    <n v="77"/>
    <x v="24"/>
    <x v="5"/>
  </r>
  <r>
    <x v="2"/>
    <x v="9"/>
    <x v="19"/>
    <x v="326"/>
    <x v="3"/>
    <x v="2"/>
    <n v="87"/>
    <x v="74"/>
    <x v="5"/>
  </r>
  <r>
    <x v="2"/>
    <x v="9"/>
    <x v="19"/>
    <x v="140"/>
    <x v="8"/>
    <x v="1"/>
    <n v="84"/>
    <x v="17"/>
    <x v="5"/>
  </r>
  <r>
    <x v="2"/>
    <x v="9"/>
    <x v="19"/>
    <x v="252"/>
    <x v="1"/>
    <x v="1"/>
    <n v="112"/>
    <x v="18"/>
    <x v="5"/>
  </r>
  <r>
    <x v="2"/>
    <x v="9"/>
    <x v="19"/>
    <x v="64"/>
    <x v="13"/>
    <x v="1"/>
    <n v="82"/>
    <x v="40"/>
    <x v="5"/>
  </r>
  <r>
    <x v="2"/>
    <x v="9"/>
    <x v="19"/>
    <x v="204"/>
    <x v="13"/>
    <x v="1"/>
    <n v="113"/>
    <x v="75"/>
    <x v="5"/>
  </r>
  <r>
    <x v="2"/>
    <x v="9"/>
    <x v="19"/>
    <x v="347"/>
    <x v="13"/>
    <x v="2"/>
    <n v="73"/>
    <x v="29"/>
    <x v="5"/>
  </r>
  <r>
    <x v="2"/>
    <x v="9"/>
    <x v="19"/>
    <x v="315"/>
    <x v="13"/>
    <x v="0"/>
    <n v="92"/>
    <x v="9"/>
    <x v="5"/>
  </r>
  <r>
    <x v="2"/>
    <x v="9"/>
    <x v="19"/>
    <x v="369"/>
    <x v="15"/>
    <x v="4"/>
    <n v="93"/>
    <x v="16"/>
    <x v="5"/>
  </r>
  <r>
    <x v="2"/>
    <x v="9"/>
    <x v="19"/>
    <x v="119"/>
    <x v="14"/>
    <x v="4"/>
    <n v="86"/>
    <x v="16"/>
    <x v="5"/>
  </r>
  <r>
    <x v="2"/>
    <x v="9"/>
    <x v="19"/>
    <x v="332"/>
    <x v="11"/>
    <x v="4"/>
    <n v="66"/>
    <x v="60"/>
    <x v="5"/>
  </r>
  <r>
    <x v="2"/>
    <x v="9"/>
    <x v="19"/>
    <x v="328"/>
    <x v="1"/>
    <x v="4"/>
    <n v="91"/>
    <x v="9"/>
    <x v="5"/>
  </r>
  <r>
    <x v="2"/>
    <x v="9"/>
    <x v="23"/>
    <x v="116"/>
    <x v="16"/>
    <x v="2"/>
    <n v="102"/>
    <x v="58"/>
    <x v="2"/>
  </r>
  <r>
    <x v="2"/>
    <x v="9"/>
    <x v="23"/>
    <x v="201"/>
    <x v="10"/>
    <x v="2"/>
    <n v="136"/>
    <x v="101"/>
    <x v="2"/>
  </r>
  <r>
    <x v="2"/>
    <x v="9"/>
    <x v="23"/>
    <x v="395"/>
    <x v="15"/>
    <x v="0"/>
    <n v="73"/>
    <x v="39"/>
    <x v="2"/>
  </r>
  <r>
    <x v="2"/>
    <x v="9"/>
    <x v="23"/>
    <x v="114"/>
    <x v="15"/>
    <x v="3"/>
    <n v="144"/>
    <x v="139"/>
    <x v="2"/>
  </r>
  <r>
    <x v="2"/>
    <x v="9"/>
    <x v="23"/>
    <x v="13"/>
    <x v="9"/>
    <x v="0"/>
    <n v="112"/>
    <x v="1"/>
    <x v="2"/>
  </r>
  <r>
    <x v="2"/>
    <x v="9"/>
    <x v="23"/>
    <x v="232"/>
    <x v="5"/>
    <x v="2"/>
    <n v="97"/>
    <x v="69"/>
    <x v="2"/>
  </r>
  <r>
    <x v="2"/>
    <x v="9"/>
    <x v="23"/>
    <x v="298"/>
    <x v="14"/>
    <x v="2"/>
    <n v="98"/>
    <x v="64"/>
    <x v="2"/>
  </r>
  <r>
    <x v="2"/>
    <x v="9"/>
    <x v="23"/>
    <x v="20"/>
    <x v="14"/>
    <x v="1"/>
    <n v="127"/>
    <x v="38"/>
    <x v="2"/>
  </r>
  <r>
    <x v="2"/>
    <x v="9"/>
    <x v="23"/>
    <x v="394"/>
    <x v="14"/>
    <x v="0"/>
    <n v="80"/>
    <x v="49"/>
    <x v="2"/>
  </r>
  <r>
    <x v="2"/>
    <x v="9"/>
    <x v="23"/>
    <x v="5"/>
    <x v="4"/>
    <x v="1"/>
    <n v="114"/>
    <x v="91"/>
    <x v="2"/>
  </r>
  <r>
    <x v="2"/>
    <x v="9"/>
    <x v="23"/>
    <x v="186"/>
    <x v="4"/>
    <x v="0"/>
    <n v="74"/>
    <x v="116"/>
    <x v="2"/>
  </r>
  <r>
    <x v="2"/>
    <x v="9"/>
    <x v="23"/>
    <x v="99"/>
    <x v="12"/>
    <x v="2"/>
    <n v="107"/>
    <x v="67"/>
    <x v="2"/>
  </r>
  <r>
    <x v="2"/>
    <x v="9"/>
    <x v="23"/>
    <x v="300"/>
    <x v="2"/>
    <x v="1"/>
    <n v="79"/>
    <x v="0"/>
    <x v="2"/>
  </r>
  <r>
    <x v="2"/>
    <x v="9"/>
    <x v="23"/>
    <x v="33"/>
    <x v="11"/>
    <x v="1"/>
    <n v="93"/>
    <x v="25"/>
    <x v="2"/>
  </r>
  <r>
    <x v="2"/>
    <x v="9"/>
    <x v="23"/>
    <x v="24"/>
    <x v="11"/>
    <x v="1"/>
    <n v="94"/>
    <x v="33"/>
    <x v="2"/>
  </r>
  <r>
    <x v="2"/>
    <x v="9"/>
    <x v="23"/>
    <x v="7"/>
    <x v="8"/>
    <x v="1"/>
    <n v="103"/>
    <x v="91"/>
    <x v="2"/>
  </r>
  <r>
    <x v="2"/>
    <x v="9"/>
    <x v="23"/>
    <x v="251"/>
    <x v="1"/>
    <x v="0"/>
    <n v="98"/>
    <x v="10"/>
    <x v="2"/>
  </r>
  <r>
    <x v="2"/>
    <x v="9"/>
    <x v="23"/>
    <x v="206"/>
    <x v="13"/>
    <x v="1"/>
    <n v="129"/>
    <x v="56"/>
    <x v="2"/>
  </r>
  <r>
    <x v="2"/>
    <x v="9"/>
    <x v="23"/>
    <x v="27"/>
    <x v="10"/>
    <x v="4"/>
    <n v="102"/>
    <x v="16"/>
    <x v="2"/>
  </r>
  <r>
    <x v="2"/>
    <x v="9"/>
    <x v="23"/>
    <x v="334"/>
    <x v="15"/>
    <x v="4"/>
    <n v="96"/>
    <x v="82"/>
    <x v="2"/>
  </r>
  <r>
    <x v="2"/>
    <x v="9"/>
    <x v="23"/>
    <x v="137"/>
    <x v="6"/>
    <x v="4"/>
    <n v="77"/>
    <x v="16"/>
    <x v="2"/>
  </r>
  <r>
    <x v="2"/>
    <x v="9"/>
    <x v="23"/>
    <x v="210"/>
    <x v="3"/>
    <x v="4"/>
    <n v="99"/>
    <x v="55"/>
    <x v="2"/>
  </r>
  <r>
    <x v="2"/>
    <x v="9"/>
    <x v="17"/>
    <x v="195"/>
    <x v="16"/>
    <x v="3"/>
    <n v="100"/>
    <x v="123"/>
    <x v="6"/>
  </r>
  <r>
    <x v="2"/>
    <x v="9"/>
    <x v="17"/>
    <x v="236"/>
    <x v="10"/>
    <x v="1"/>
    <n v="101"/>
    <x v="1"/>
    <x v="6"/>
  </r>
  <r>
    <x v="2"/>
    <x v="9"/>
    <x v="17"/>
    <x v="72"/>
    <x v="15"/>
    <x v="1"/>
    <n v="108"/>
    <x v="43"/>
    <x v="6"/>
  </r>
  <r>
    <x v="2"/>
    <x v="9"/>
    <x v="17"/>
    <x v="293"/>
    <x v="9"/>
    <x v="2"/>
    <n v="77"/>
    <x v="30"/>
    <x v="6"/>
  </r>
  <r>
    <x v="2"/>
    <x v="9"/>
    <x v="17"/>
    <x v="176"/>
    <x v="9"/>
    <x v="0"/>
    <n v="91"/>
    <x v="95"/>
    <x v="6"/>
  </r>
  <r>
    <x v="2"/>
    <x v="9"/>
    <x v="17"/>
    <x v="145"/>
    <x v="5"/>
    <x v="1"/>
    <n v="89"/>
    <x v="96"/>
    <x v="6"/>
  </r>
  <r>
    <x v="2"/>
    <x v="9"/>
    <x v="17"/>
    <x v="112"/>
    <x v="14"/>
    <x v="0"/>
    <n v="93"/>
    <x v="85"/>
    <x v="6"/>
  </r>
  <r>
    <x v="2"/>
    <x v="9"/>
    <x v="17"/>
    <x v="163"/>
    <x v="14"/>
    <x v="1"/>
    <n v="92"/>
    <x v="43"/>
    <x v="6"/>
  </r>
  <r>
    <x v="2"/>
    <x v="9"/>
    <x v="17"/>
    <x v="197"/>
    <x v="4"/>
    <x v="0"/>
    <n v="55"/>
    <x v="146"/>
    <x v="6"/>
  </r>
  <r>
    <x v="2"/>
    <x v="9"/>
    <x v="17"/>
    <x v="281"/>
    <x v="17"/>
    <x v="1"/>
    <n v="116"/>
    <x v="55"/>
    <x v="6"/>
  </r>
  <r>
    <x v="2"/>
    <x v="9"/>
    <x v="17"/>
    <x v="354"/>
    <x v="6"/>
    <x v="2"/>
    <n v="93"/>
    <x v="19"/>
    <x v="6"/>
  </r>
  <r>
    <x v="2"/>
    <x v="9"/>
    <x v="17"/>
    <x v="120"/>
    <x v="6"/>
    <x v="0"/>
    <n v="71"/>
    <x v="0"/>
    <x v="6"/>
  </r>
  <r>
    <x v="2"/>
    <x v="9"/>
    <x v="17"/>
    <x v="192"/>
    <x v="11"/>
    <x v="1"/>
    <n v="102"/>
    <x v="90"/>
    <x v="6"/>
  </r>
  <r>
    <x v="2"/>
    <x v="9"/>
    <x v="17"/>
    <x v="134"/>
    <x v="3"/>
    <x v="2"/>
    <n v="72"/>
    <x v="11"/>
    <x v="6"/>
  </r>
  <r>
    <x v="2"/>
    <x v="9"/>
    <x v="17"/>
    <x v="111"/>
    <x v="1"/>
    <x v="2"/>
    <n v="99"/>
    <x v="2"/>
    <x v="6"/>
  </r>
  <r>
    <x v="2"/>
    <x v="9"/>
    <x v="17"/>
    <x v="190"/>
    <x v="1"/>
    <x v="0"/>
    <n v="71"/>
    <x v="61"/>
    <x v="6"/>
  </r>
  <r>
    <x v="2"/>
    <x v="9"/>
    <x v="17"/>
    <x v="218"/>
    <x v="13"/>
    <x v="1"/>
    <n v="85"/>
    <x v="53"/>
    <x v="6"/>
  </r>
  <r>
    <x v="2"/>
    <x v="9"/>
    <x v="17"/>
    <x v="238"/>
    <x v="13"/>
    <x v="2"/>
    <n v="100"/>
    <x v="52"/>
    <x v="6"/>
  </r>
  <r>
    <x v="2"/>
    <x v="9"/>
    <x v="17"/>
    <x v="271"/>
    <x v="14"/>
    <x v="4"/>
    <n v="76"/>
    <x v="85"/>
    <x v="6"/>
  </r>
  <r>
    <x v="2"/>
    <x v="9"/>
    <x v="17"/>
    <x v="378"/>
    <x v="17"/>
    <x v="4"/>
    <n v="83"/>
    <x v="16"/>
    <x v="6"/>
  </r>
  <r>
    <x v="2"/>
    <x v="9"/>
    <x v="17"/>
    <x v="269"/>
    <x v="2"/>
    <x v="4"/>
    <n v="69"/>
    <x v="54"/>
    <x v="6"/>
  </r>
  <r>
    <x v="2"/>
    <x v="9"/>
    <x v="17"/>
    <x v="374"/>
    <x v="3"/>
    <x v="4"/>
    <n v="82"/>
    <x v="43"/>
    <x v="6"/>
  </r>
  <r>
    <x v="2"/>
    <x v="9"/>
    <x v="22"/>
    <x v="239"/>
    <x v="16"/>
    <x v="0"/>
    <n v="67"/>
    <x v="82"/>
    <x v="1"/>
  </r>
  <r>
    <x v="2"/>
    <x v="9"/>
    <x v="22"/>
    <x v="280"/>
    <x v="16"/>
    <x v="1"/>
    <n v="84"/>
    <x v="31"/>
    <x v="1"/>
  </r>
  <r>
    <x v="2"/>
    <x v="9"/>
    <x v="22"/>
    <x v="335"/>
    <x v="16"/>
    <x v="1"/>
    <n v="81"/>
    <x v="0"/>
    <x v="1"/>
  </r>
  <r>
    <x v="2"/>
    <x v="9"/>
    <x v="22"/>
    <x v="73"/>
    <x v="15"/>
    <x v="2"/>
    <n v="70"/>
    <x v="21"/>
    <x v="1"/>
  </r>
  <r>
    <x v="2"/>
    <x v="9"/>
    <x v="22"/>
    <x v="303"/>
    <x v="9"/>
    <x v="1"/>
    <n v="70"/>
    <x v="30"/>
    <x v="1"/>
  </r>
  <r>
    <x v="2"/>
    <x v="9"/>
    <x v="22"/>
    <x v="128"/>
    <x v="7"/>
    <x v="0"/>
    <n v="72"/>
    <x v="3"/>
    <x v="1"/>
  </r>
  <r>
    <x v="2"/>
    <x v="9"/>
    <x v="22"/>
    <x v="245"/>
    <x v="4"/>
    <x v="1"/>
    <n v="80"/>
    <x v="102"/>
    <x v="1"/>
  </r>
  <r>
    <x v="2"/>
    <x v="9"/>
    <x v="22"/>
    <x v="288"/>
    <x v="17"/>
    <x v="0"/>
    <n v="93"/>
    <x v="82"/>
    <x v="1"/>
  </r>
  <r>
    <x v="2"/>
    <x v="9"/>
    <x v="22"/>
    <x v="380"/>
    <x v="17"/>
    <x v="1"/>
    <n v="112"/>
    <x v="63"/>
    <x v="1"/>
  </r>
  <r>
    <x v="2"/>
    <x v="9"/>
    <x v="22"/>
    <x v="203"/>
    <x v="12"/>
    <x v="2"/>
    <n v="84"/>
    <x v="82"/>
    <x v="1"/>
  </r>
  <r>
    <x v="2"/>
    <x v="9"/>
    <x v="22"/>
    <x v="259"/>
    <x v="12"/>
    <x v="1"/>
    <n v="89"/>
    <x v="16"/>
    <x v="1"/>
  </r>
  <r>
    <x v="2"/>
    <x v="9"/>
    <x v="22"/>
    <x v="399"/>
    <x v="12"/>
    <x v="3"/>
    <n v="91"/>
    <x v="3"/>
    <x v="1"/>
  </r>
  <r>
    <x v="2"/>
    <x v="9"/>
    <x v="22"/>
    <x v="391"/>
    <x v="2"/>
    <x v="2"/>
    <n v="91"/>
    <x v="48"/>
    <x v="1"/>
  </r>
  <r>
    <x v="2"/>
    <x v="9"/>
    <x v="22"/>
    <x v="341"/>
    <x v="6"/>
    <x v="0"/>
    <n v="71"/>
    <x v="105"/>
    <x v="1"/>
  </r>
  <r>
    <x v="2"/>
    <x v="9"/>
    <x v="22"/>
    <x v="136"/>
    <x v="11"/>
    <x v="0"/>
    <n v="84"/>
    <x v="51"/>
    <x v="1"/>
  </r>
  <r>
    <x v="2"/>
    <x v="9"/>
    <x v="22"/>
    <x v="92"/>
    <x v="3"/>
    <x v="2"/>
    <n v="87"/>
    <x v="83"/>
    <x v="1"/>
  </r>
  <r>
    <x v="2"/>
    <x v="9"/>
    <x v="22"/>
    <x v="1"/>
    <x v="1"/>
    <x v="1"/>
    <n v="98"/>
    <x v="62"/>
    <x v="1"/>
  </r>
  <r>
    <x v="2"/>
    <x v="9"/>
    <x v="22"/>
    <x v="126"/>
    <x v="1"/>
    <x v="2"/>
    <n v="86"/>
    <x v="96"/>
    <x v="1"/>
  </r>
  <r>
    <x v="2"/>
    <x v="9"/>
    <x v="22"/>
    <x v="200"/>
    <x v="5"/>
    <x v="4"/>
    <n v="104"/>
    <x v="16"/>
    <x v="1"/>
  </r>
  <r>
    <x v="2"/>
    <x v="9"/>
    <x v="22"/>
    <x v="87"/>
    <x v="14"/>
    <x v="4"/>
    <n v="74"/>
    <x v="16"/>
    <x v="1"/>
  </r>
  <r>
    <x v="2"/>
    <x v="9"/>
    <x v="22"/>
    <x v="4"/>
    <x v="4"/>
    <x v="4"/>
    <n v="77"/>
    <x v="16"/>
    <x v="1"/>
  </r>
  <r>
    <x v="2"/>
    <x v="9"/>
    <x v="22"/>
    <x v="172"/>
    <x v="0"/>
    <x v="4"/>
    <n v="103"/>
    <x v="16"/>
    <x v="1"/>
  </r>
  <r>
    <x v="2"/>
    <x v="9"/>
    <x v="20"/>
    <x v="273"/>
    <x v="10"/>
    <x v="2"/>
    <n v="89"/>
    <x v="49"/>
    <x v="3"/>
  </r>
  <r>
    <x v="2"/>
    <x v="9"/>
    <x v="20"/>
    <x v="389"/>
    <x v="10"/>
    <x v="0"/>
    <n v="80"/>
    <x v="62"/>
    <x v="3"/>
  </r>
  <r>
    <x v="2"/>
    <x v="9"/>
    <x v="20"/>
    <x v="225"/>
    <x v="15"/>
    <x v="1"/>
    <n v="102"/>
    <x v="136"/>
    <x v="3"/>
  </r>
  <r>
    <x v="2"/>
    <x v="9"/>
    <x v="20"/>
    <x v="115"/>
    <x v="15"/>
    <x v="1"/>
    <n v="97"/>
    <x v="24"/>
    <x v="3"/>
  </r>
  <r>
    <x v="2"/>
    <x v="9"/>
    <x v="20"/>
    <x v="40"/>
    <x v="7"/>
    <x v="1"/>
    <n v="80"/>
    <x v="12"/>
    <x v="3"/>
  </r>
  <r>
    <x v="2"/>
    <x v="9"/>
    <x v="20"/>
    <x v="307"/>
    <x v="5"/>
    <x v="2"/>
    <n v="91"/>
    <x v="102"/>
    <x v="3"/>
  </r>
  <r>
    <x v="2"/>
    <x v="9"/>
    <x v="20"/>
    <x v="182"/>
    <x v="5"/>
    <x v="2"/>
    <n v="116"/>
    <x v="56"/>
    <x v="3"/>
  </r>
  <r>
    <x v="2"/>
    <x v="9"/>
    <x v="20"/>
    <x v="89"/>
    <x v="5"/>
    <x v="0"/>
    <n v="127"/>
    <x v="67"/>
    <x v="3"/>
  </r>
  <r>
    <x v="2"/>
    <x v="9"/>
    <x v="20"/>
    <x v="230"/>
    <x v="4"/>
    <x v="2"/>
    <n v="81"/>
    <x v="2"/>
    <x v="3"/>
  </r>
  <r>
    <x v="2"/>
    <x v="9"/>
    <x v="20"/>
    <x v="297"/>
    <x v="4"/>
    <x v="1"/>
    <n v="99"/>
    <x v="78"/>
    <x v="3"/>
  </r>
  <r>
    <x v="2"/>
    <x v="9"/>
    <x v="20"/>
    <x v="372"/>
    <x v="0"/>
    <x v="0"/>
    <n v="71"/>
    <x v="69"/>
    <x v="3"/>
  </r>
  <r>
    <x v="2"/>
    <x v="9"/>
    <x v="20"/>
    <x v="277"/>
    <x v="0"/>
    <x v="1"/>
    <n v="105"/>
    <x v="96"/>
    <x v="3"/>
  </r>
  <r>
    <x v="2"/>
    <x v="9"/>
    <x v="20"/>
    <x v="132"/>
    <x v="12"/>
    <x v="1"/>
    <n v="96"/>
    <x v="94"/>
    <x v="3"/>
  </r>
  <r>
    <x v="2"/>
    <x v="9"/>
    <x v="20"/>
    <x v="279"/>
    <x v="2"/>
    <x v="3"/>
    <n v="121"/>
    <x v="59"/>
    <x v="3"/>
  </r>
  <r>
    <x v="2"/>
    <x v="9"/>
    <x v="20"/>
    <x v="165"/>
    <x v="8"/>
    <x v="1"/>
    <n v="103"/>
    <x v="2"/>
    <x v="3"/>
  </r>
  <r>
    <x v="2"/>
    <x v="9"/>
    <x v="20"/>
    <x v="309"/>
    <x v="8"/>
    <x v="2"/>
    <n v="93"/>
    <x v="69"/>
    <x v="3"/>
  </r>
  <r>
    <x v="2"/>
    <x v="9"/>
    <x v="20"/>
    <x v="388"/>
    <x v="8"/>
    <x v="0"/>
    <n v="69"/>
    <x v="116"/>
    <x v="3"/>
  </r>
  <r>
    <x v="2"/>
    <x v="9"/>
    <x v="20"/>
    <x v="93"/>
    <x v="1"/>
    <x v="0"/>
    <n v="89"/>
    <x v="11"/>
    <x v="3"/>
  </r>
  <r>
    <x v="2"/>
    <x v="9"/>
    <x v="20"/>
    <x v="361"/>
    <x v="10"/>
    <x v="4"/>
    <n v="61"/>
    <x v="16"/>
    <x v="3"/>
  </r>
  <r>
    <x v="2"/>
    <x v="9"/>
    <x v="20"/>
    <x v="321"/>
    <x v="5"/>
    <x v="4"/>
    <n v="82"/>
    <x v="17"/>
    <x v="3"/>
  </r>
  <r>
    <x v="2"/>
    <x v="9"/>
    <x v="20"/>
    <x v="216"/>
    <x v="4"/>
    <x v="4"/>
    <n v="86"/>
    <x v="47"/>
    <x v="3"/>
  </r>
  <r>
    <x v="2"/>
    <x v="9"/>
    <x v="20"/>
    <x v="397"/>
    <x v="12"/>
    <x v="4"/>
    <n v="84"/>
    <x v="74"/>
    <x v="3"/>
  </r>
  <r>
    <x v="2"/>
    <x v="9"/>
    <x v="18"/>
    <x v="170"/>
    <x v="15"/>
    <x v="0"/>
    <n v="58"/>
    <x v="88"/>
    <x v="4"/>
  </r>
  <r>
    <x v="2"/>
    <x v="9"/>
    <x v="18"/>
    <x v="278"/>
    <x v="15"/>
    <x v="1"/>
    <n v="91"/>
    <x v="86"/>
    <x v="4"/>
  </r>
  <r>
    <x v="2"/>
    <x v="9"/>
    <x v="18"/>
    <x v="26"/>
    <x v="7"/>
    <x v="2"/>
    <n v="78"/>
    <x v="79"/>
    <x v="4"/>
  </r>
  <r>
    <x v="2"/>
    <x v="9"/>
    <x v="18"/>
    <x v="317"/>
    <x v="5"/>
    <x v="1"/>
    <n v="121"/>
    <x v="27"/>
    <x v="4"/>
  </r>
  <r>
    <x v="2"/>
    <x v="9"/>
    <x v="18"/>
    <x v="339"/>
    <x v="14"/>
    <x v="0"/>
    <n v="124"/>
    <x v="123"/>
    <x v="4"/>
  </r>
  <r>
    <x v="2"/>
    <x v="9"/>
    <x v="18"/>
    <x v="228"/>
    <x v="17"/>
    <x v="3"/>
    <n v="65"/>
    <x v="100"/>
    <x v="4"/>
  </r>
  <r>
    <x v="2"/>
    <x v="9"/>
    <x v="18"/>
    <x v="91"/>
    <x v="0"/>
    <x v="1"/>
    <n v="83"/>
    <x v="32"/>
    <x v="4"/>
  </r>
  <r>
    <x v="2"/>
    <x v="9"/>
    <x v="18"/>
    <x v="329"/>
    <x v="12"/>
    <x v="2"/>
    <n v="90"/>
    <x v="42"/>
    <x v="4"/>
  </r>
  <r>
    <x v="2"/>
    <x v="9"/>
    <x v="18"/>
    <x v="168"/>
    <x v="12"/>
    <x v="1"/>
    <n v="100"/>
    <x v="123"/>
    <x v="4"/>
  </r>
  <r>
    <x v="2"/>
    <x v="9"/>
    <x v="18"/>
    <x v="76"/>
    <x v="2"/>
    <x v="1"/>
    <n v="104"/>
    <x v="92"/>
    <x v="4"/>
  </r>
  <r>
    <x v="2"/>
    <x v="9"/>
    <x v="18"/>
    <x v="55"/>
    <x v="2"/>
    <x v="2"/>
    <n v="88"/>
    <x v="16"/>
    <x v="4"/>
  </r>
  <r>
    <x v="2"/>
    <x v="9"/>
    <x v="18"/>
    <x v="221"/>
    <x v="6"/>
    <x v="1"/>
    <n v="106"/>
    <x v="6"/>
    <x v="4"/>
  </r>
  <r>
    <x v="2"/>
    <x v="9"/>
    <x v="18"/>
    <x v="241"/>
    <x v="6"/>
    <x v="0"/>
    <n v="84"/>
    <x v="17"/>
    <x v="4"/>
  </r>
  <r>
    <x v="2"/>
    <x v="9"/>
    <x v="18"/>
    <x v="146"/>
    <x v="11"/>
    <x v="2"/>
    <n v="94"/>
    <x v="0"/>
    <x v="4"/>
  </r>
  <r>
    <x v="2"/>
    <x v="9"/>
    <x v="18"/>
    <x v="385"/>
    <x v="11"/>
    <x v="0"/>
    <n v="83"/>
    <x v="96"/>
    <x v="4"/>
  </r>
  <r>
    <x v="2"/>
    <x v="9"/>
    <x v="18"/>
    <x v="166"/>
    <x v="8"/>
    <x v="2"/>
    <n v="73"/>
    <x v="92"/>
    <x v="4"/>
  </r>
  <r>
    <x v="2"/>
    <x v="9"/>
    <x v="18"/>
    <x v="312"/>
    <x v="8"/>
    <x v="0"/>
    <n v="90"/>
    <x v="111"/>
    <x v="4"/>
  </r>
  <r>
    <x v="2"/>
    <x v="9"/>
    <x v="18"/>
    <x v="17"/>
    <x v="13"/>
    <x v="1"/>
    <n v="107"/>
    <x v="10"/>
    <x v="4"/>
  </r>
  <r>
    <x v="2"/>
    <x v="9"/>
    <x v="18"/>
    <x v="21"/>
    <x v="16"/>
    <x v="4"/>
    <n v="78"/>
    <x v="6"/>
    <x v="4"/>
  </r>
  <r>
    <x v="2"/>
    <x v="9"/>
    <x v="18"/>
    <x v="160"/>
    <x v="14"/>
    <x v="4"/>
    <n v="58"/>
    <x v="100"/>
    <x v="4"/>
  </r>
  <r>
    <x v="2"/>
    <x v="9"/>
    <x v="18"/>
    <x v="19"/>
    <x v="0"/>
    <x v="4"/>
    <n v="95"/>
    <x v="52"/>
    <x v="4"/>
  </r>
  <r>
    <x v="2"/>
    <x v="9"/>
    <x v="18"/>
    <x v="162"/>
    <x v="12"/>
    <x v="4"/>
    <n v="101"/>
    <x v="16"/>
    <x v="4"/>
  </r>
  <r>
    <x v="2"/>
    <x v="10"/>
    <x v="16"/>
    <x v="358"/>
    <x v="14"/>
    <x v="0"/>
    <n v="78"/>
    <x v="2"/>
    <x v="0"/>
  </r>
  <r>
    <x v="2"/>
    <x v="10"/>
    <x v="16"/>
    <x v="123"/>
    <x v="10"/>
    <x v="1"/>
    <n v="66"/>
    <x v="30"/>
    <x v="0"/>
  </r>
  <r>
    <x v="2"/>
    <x v="10"/>
    <x v="16"/>
    <x v="280"/>
    <x v="16"/>
    <x v="1"/>
    <n v="99"/>
    <x v="95"/>
    <x v="0"/>
  </r>
  <r>
    <x v="2"/>
    <x v="10"/>
    <x v="16"/>
    <x v="363"/>
    <x v="16"/>
    <x v="1"/>
    <n v="85"/>
    <x v="1"/>
    <x v="0"/>
  </r>
  <r>
    <x v="2"/>
    <x v="10"/>
    <x v="16"/>
    <x v="316"/>
    <x v="7"/>
    <x v="1"/>
    <n v="110"/>
    <x v="1"/>
    <x v="0"/>
  </r>
  <r>
    <x v="2"/>
    <x v="10"/>
    <x v="16"/>
    <x v="177"/>
    <x v="7"/>
    <x v="3"/>
    <n v="100"/>
    <x v="95"/>
    <x v="0"/>
  </r>
  <r>
    <x v="2"/>
    <x v="10"/>
    <x v="16"/>
    <x v="267"/>
    <x v="5"/>
    <x v="1"/>
    <n v="93"/>
    <x v="41"/>
    <x v="0"/>
  </r>
  <r>
    <x v="2"/>
    <x v="10"/>
    <x v="16"/>
    <x v="6"/>
    <x v="5"/>
    <x v="0"/>
    <n v="68"/>
    <x v="44"/>
    <x v="0"/>
  </r>
  <r>
    <x v="2"/>
    <x v="10"/>
    <x v="16"/>
    <x v="118"/>
    <x v="4"/>
    <x v="2"/>
    <n v="110"/>
    <x v="38"/>
    <x v="0"/>
  </r>
  <r>
    <x v="2"/>
    <x v="10"/>
    <x v="16"/>
    <x v="125"/>
    <x v="13"/>
    <x v="2"/>
    <n v="100"/>
    <x v="69"/>
    <x v="0"/>
  </r>
  <r>
    <x v="2"/>
    <x v="10"/>
    <x v="16"/>
    <x v="34"/>
    <x v="15"/>
    <x v="2"/>
    <n v="87"/>
    <x v="51"/>
    <x v="0"/>
  </r>
  <r>
    <x v="2"/>
    <x v="10"/>
    <x v="16"/>
    <x v="207"/>
    <x v="15"/>
    <x v="0"/>
    <n v="105"/>
    <x v="24"/>
    <x v="0"/>
  </r>
  <r>
    <x v="2"/>
    <x v="10"/>
    <x v="16"/>
    <x v="39"/>
    <x v="2"/>
    <x v="1"/>
    <n v="97"/>
    <x v="4"/>
    <x v="0"/>
  </r>
  <r>
    <x v="2"/>
    <x v="10"/>
    <x v="16"/>
    <x v="122"/>
    <x v="8"/>
    <x v="1"/>
    <n v="0"/>
    <x v="93"/>
    <x v="0"/>
  </r>
  <r>
    <x v="2"/>
    <x v="10"/>
    <x v="16"/>
    <x v="45"/>
    <x v="8"/>
    <x v="2"/>
    <n v="0"/>
    <x v="10"/>
    <x v="0"/>
  </r>
  <r>
    <x v="2"/>
    <x v="10"/>
    <x v="16"/>
    <x v="215"/>
    <x v="9"/>
    <x v="0"/>
    <n v="0"/>
    <x v="95"/>
    <x v="0"/>
  </r>
  <r>
    <x v="2"/>
    <x v="10"/>
    <x v="16"/>
    <x v="150"/>
    <x v="0"/>
    <x v="2"/>
    <n v="0"/>
    <x v="31"/>
    <x v="0"/>
  </r>
  <r>
    <x v="2"/>
    <x v="10"/>
    <x v="16"/>
    <x v="306"/>
    <x v="1"/>
    <x v="0"/>
    <n v="0"/>
    <x v="15"/>
    <x v="0"/>
  </r>
  <r>
    <x v="2"/>
    <x v="10"/>
    <x v="16"/>
    <x v="299"/>
    <x v="3"/>
    <x v="4"/>
    <n v="43"/>
    <x v="73"/>
    <x v="0"/>
  </r>
  <r>
    <x v="2"/>
    <x v="10"/>
    <x v="16"/>
    <x v="200"/>
    <x v="5"/>
    <x v="4"/>
    <n v="100"/>
    <x v="16"/>
    <x v="0"/>
  </r>
  <r>
    <x v="2"/>
    <x v="10"/>
    <x v="16"/>
    <x v="113"/>
    <x v="15"/>
    <x v="4"/>
    <n v="82"/>
    <x v="16"/>
    <x v="0"/>
  </r>
  <r>
    <x v="2"/>
    <x v="10"/>
    <x v="16"/>
    <x v="121"/>
    <x v="6"/>
    <x v="4"/>
    <n v="0"/>
    <x v="16"/>
    <x v="0"/>
  </r>
  <r>
    <x v="2"/>
    <x v="10"/>
    <x v="23"/>
    <x v="298"/>
    <x v="14"/>
    <x v="2"/>
    <n v="99"/>
    <x v="25"/>
    <x v="2"/>
  </r>
  <r>
    <x v="2"/>
    <x v="10"/>
    <x v="23"/>
    <x v="20"/>
    <x v="14"/>
    <x v="1"/>
    <n v="110"/>
    <x v="35"/>
    <x v="2"/>
  </r>
  <r>
    <x v="2"/>
    <x v="10"/>
    <x v="23"/>
    <x v="201"/>
    <x v="10"/>
    <x v="2"/>
    <n v="118"/>
    <x v="68"/>
    <x v="2"/>
  </r>
  <r>
    <x v="2"/>
    <x v="10"/>
    <x v="23"/>
    <x v="116"/>
    <x v="16"/>
    <x v="2"/>
    <n v="68"/>
    <x v="108"/>
    <x v="2"/>
  </r>
  <r>
    <x v="2"/>
    <x v="10"/>
    <x v="23"/>
    <x v="400"/>
    <x v="7"/>
    <x v="0"/>
    <n v="109"/>
    <x v="15"/>
    <x v="2"/>
  </r>
  <r>
    <x v="2"/>
    <x v="10"/>
    <x v="23"/>
    <x v="99"/>
    <x v="12"/>
    <x v="2"/>
    <n v="112"/>
    <x v="32"/>
    <x v="2"/>
  </r>
  <r>
    <x v="2"/>
    <x v="10"/>
    <x v="23"/>
    <x v="156"/>
    <x v="12"/>
    <x v="1"/>
    <n v="70"/>
    <x v="13"/>
    <x v="2"/>
  </r>
  <r>
    <x v="2"/>
    <x v="10"/>
    <x v="23"/>
    <x v="232"/>
    <x v="5"/>
    <x v="2"/>
    <n v="106"/>
    <x v="43"/>
    <x v="2"/>
  </r>
  <r>
    <x v="2"/>
    <x v="10"/>
    <x v="23"/>
    <x v="206"/>
    <x v="13"/>
    <x v="1"/>
    <n v="128"/>
    <x v="83"/>
    <x v="2"/>
  </r>
  <r>
    <x v="2"/>
    <x v="10"/>
    <x v="23"/>
    <x v="114"/>
    <x v="15"/>
    <x v="3"/>
    <n v="132"/>
    <x v="22"/>
    <x v="2"/>
  </r>
  <r>
    <x v="2"/>
    <x v="10"/>
    <x v="23"/>
    <x v="334"/>
    <x v="15"/>
    <x v="1"/>
    <n v="77"/>
    <x v="74"/>
    <x v="2"/>
  </r>
  <r>
    <x v="2"/>
    <x v="10"/>
    <x v="23"/>
    <x v="395"/>
    <x v="15"/>
    <x v="0"/>
    <n v="95"/>
    <x v="29"/>
    <x v="2"/>
  </r>
  <r>
    <x v="2"/>
    <x v="10"/>
    <x v="23"/>
    <x v="300"/>
    <x v="2"/>
    <x v="1"/>
    <n v="64"/>
    <x v="3"/>
    <x v="2"/>
  </r>
  <r>
    <x v="2"/>
    <x v="10"/>
    <x v="23"/>
    <x v="311"/>
    <x v="8"/>
    <x v="0"/>
    <n v="0"/>
    <x v="63"/>
    <x v="2"/>
  </r>
  <r>
    <x v="2"/>
    <x v="10"/>
    <x v="23"/>
    <x v="13"/>
    <x v="9"/>
    <x v="0"/>
    <n v="0"/>
    <x v="70"/>
    <x v="2"/>
  </r>
  <r>
    <x v="2"/>
    <x v="10"/>
    <x v="23"/>
    <x v="24"/>
    <x v="11"/>
    <x v="1"/>
    <n v="0"/>
    <x v="0"/>
    <x v="2"/>
  </r>
  <r>
    <x v="2"/>
    <x v="10"/>
    <x v="23"/>
    <x v="33"/>
    <x v="11"/>
    <x v="1"/>
    <n v="0"/>
    <x v="49"/>
    <x v="2"/>
  </r>
  <r>
    <x v="2"/>
    <x v="10"/>
    <x v="23"/>
    <x v="251"/>
    <x v="1"/>
    <x v="0"/>
    <n v="0"/>
    <x v="22"/>
    <x v="2"/>
  </r>
  <r>
    <x v="2"/>
    <x v="10"/>
    <x v="23"/>
    <x v="27"/>
    <x v="10"/>
    <x v="4"/>
    <n v="101"/>
    <x v="16"/>
    <x v="2"/>
  </r>
  <r>
    <x v="2"/>
    <x v="10"/>
    <x v="23"/>
    <x v="5"/>
    <x v="4"/>
    <x v="4"/>
    <n v="107"/>
    <x v="16"/>
    <x v="2"/>
  </r>
  <r>
    <x v="2"/>
    <x v="10"/>
    <x v="23"/>
    <x v="7"/>
    <x v="8"/>
    <x v="4"/>
    <n v="0"/>
    <x v="16"/>
    <x v="2"/>
  </r>
  <r>
    <x v="2"/>
    <x v="10"/>
    <x v="23"/>
    <x v="137"/>
    <x v="6"/>
    <x v="4"/>
    <n v="0"/>
    <x v="56"/>
    <x v="2"/>
  </r>
  <r>
    <x v="2"/>
    <x v="10"/>
    <x v="21"/>
    <x v="199"/>
    <x v="14"/>
    <x v="1"/>
    <n v="98"/>
    <x v="30"/>
    <x v="7"/>
  </r>
  <r>
    <x v="2"/>
    <x v="10"/>
    <x v="21"/>
    <x v="240"/>
    <x v="14"/>
    <x v="0"/>
    <n v="91"/>
    <x v="3"/>
    <x v="7"/>
  </r>
  <r>
    <x v="2"/>
    <x v="10"/>
    <x v="21"/>
    <x v="57"/>
    <x v="10"/>
    <x v="2"/>
    <n v="94"/>
    <x v="98"/>
    <x v="7"/>
  </r>
  <r>
    <x v="2"/>
    <x v="10"/>
    <x v="21"/>
    <x v="302"/>
    <x v="17"/>
    <x v="2"/>
    <n v="115"/>
    <x v="134"/>
    <x v="7"/>
  </r>
  <r>
    <x v="2"/>
    <x v="10"/>
    <x v="21"/>
    <x v="254"/>
    <x v="3"/>
    <x v="1"/>
    <n v="99"/>
    <x v="24"/>
    <x v="7"/>
  </r>
  <r>
    <x v="2"/>
    <x v="10"/>
    <x v="21"/>
    <x v="229"/>
    <x v="16"/>
    <x v="0"/>
    <n v="92"/>
    <x v="72"/>
    <x v="7"/>
  </r>
  <r>
    <x v="2"/>
    <x v="10"/>
    <x v="21"/>
    <x v="90"/>
    <x v="16"/>
    <x v="1"/>
    <n v="104"/>
    <x v="107"/>
    <x v="7"/>
  </r>
  <r>
    <x v="2"/>
    <x v="10"/>
    <x v="21"/>
    <x v="149"/>
    <x v="7"/>
    <x v="2"/>
    <n v="92"/>
    <x v="4"/>
    <x v="7"/>
  </r>
  <r>
    <x v="2"/>
    <x v="10"/>
    <x v="21"/>
    <x v="344"/>
    <x v="12"/>
    <x v="1"/>
    <n v="96"/>
    <x v="64"/>
    <x v="7"/>
  </r>
  <r>
    <x v="2"/>
    <x v="10"/>
    <x v="21"/>
    <x v="80"/>
    <x v="5"/>
    <x v="3"/>
    <n v="71"/>
    <x v="92"/>
    <x v="7"/>
  </r>
  <r>
    <x v="2"/>
    <x v="10"/>
    <x v="21"/>
    <x v="142"/>
    <x v="5"/>
    <x v="2"/>
    <n v="87"/>
    <x v="102"/>
    <x v="7"/>
  </r>
  <r>
    <x v="2"/>
    <x v="10"/>
    <x v="21"/>
    <x v="82"/>
    <x v="9"/>
    <x v="1"/>
    <n v="0"/>
    <x v="113"/>
    <x v="7"/>
  </r>
  <r>
    <x v="2"/>
    <x v="10"/>
    <x v="21"/>
    <x v="308"/>
    <x v="0"/>
    <x v="2"/>
    <n v="0"/>
    <x v="29"/>
    <x v="7"/>
  </r>
  <r>
    <x v="2"/>
    <x v="10"/>
    <x v="21"/>
    <x v="250"/>
    <x v="0"/>
    <x v="0"/>
    <n v="0"/>
    <x v="61"/>
    <x v="7"/>
  </r>
  <r>
    <x v="2"/>
    <x v="10"/>
    <x v="21"/>
    <x v="0"/>
    <x v="0"/>
    <x v="0"/>
    <n v="0"/>
    <x v="98"/>
    <x v="7"/>
  </r>
  <r>
    <x v="2"/>
    <x v="10"/>
    <x v="21"/>
    <x v="98"/>
    <x v="11"/>
    <x v="0"/>
    <n v="0"/>
    <x v="51"/>
    <x v="7"/>
  </r>
  <r>
    <x v="2"/>
    <x v="10"/>
    <x v="21"/>
    <x v="247"/>
    <x v="1"/>
    <x v="1"/>
    <n v="0"/>
    <x v="52"/>
    <x v="7"/>
  </r>
  <r>
    <x v="2"/>
    <x v="10"/>
    <x v="21"/>
    <x v="194"/>
    <x v="1"/>
    <x v="1"/>
    <n v="0"/>
    <x v="6"/>
    <x v="7"/>
  </r>
  <r>
    <x v="2"/>
    <x v="10"/>
    <x v="21"/>
    <x v="330"/>
    <x v="3"/>
    <x v="4"/>
    <n v="67"/>
    <x v="69"/>
    <x v="7"/>
  </r>
  <r>
    <x v="2"/>
    <x v="10"/>
    <x v="21"/>
    <x v="41"/>
    <x v="16"/>
    <x v="4"/>
    <n v="93"/>
    <x v="2"/>
    <x v="7"/>
  </r>
  <r>
    <x v="2"/>
    <x v="10"/>
    <x v="21"/>
    <x v="42"/>
    <x v="8"/>
    <x v="4"/>
    <n v="0"/>
    <x v="64"/>
    <x v="7"/>
  </r>
  <r>
    <x v="2"/>
    <x v="10"/>
    <x v="21"/>
    <x v="393"/>
    <x v="6"/>
    <x v="4"/>
    <n v="0"/>
    <x v="54"/>
    <x v="7"/>
  </r>
  <r>
    <x v="2"/>
    <x v="10"/>
    <x v="22"/>
    <x v="95"/>
    <x v="10"/>
    <x v="0"/>
    <n v="76"/>
    <x v="33"/>
    <x v="1"/>
  </r>
  <r>
    <x v="2"/>
    <x v="10"/>
    <x v="22"/>
    <x v="288"/>
    <x v="17"/>
    <x v="0"/>
    <n v="100"/>
    <x v="57"/>
    <x v="1"/>
  </r>
  <r>
    <x v="2"/>
    <x v="10"/>
    <x v="22"/>
    <x v="380"/>
    <x v="17"/>
    <x v="1"/>
    <n v="114"/>
    <x v="55"/>
    <x v="1"/>
  </r>
  <r>
    <x v="2"/>
    <x v="10"/>
    <x v="22"/>
    <x v="92"/>
    <x v="3"/>
    <x v="2"/>
    <n v="84"/>
    <x v="39"/>
    <x v="1"/>
  </r>
  <r>
    <x v="2"/>
    <x v="10"/>
    <x v="22"/>
    <x v="335"/>
    <x v="16"/>
    <x v="1"/>
    <n v="95"/>
    <x v="85"/>
    <x v="1"/>
  </r>
  <r>
    <x v="2"/>
    <x v="10"/>
    <x v="22"/>
    <x v="128"/>
    <x v="7"/>
    <x v="0"/>
    <n v="90"/>
    <x v="82"/>
    <x v="1"/>
  </r>
  <r>
    <x v="2"/>
    <x v="10"/>
    <x v="22"/>
    <x v="399"/>
    <x v="12"/>
    <x v="3"/>
    <n v="84"/>
    <x v="100"/>
    <x v="1"/>
  </r>
  <r>
    <x v="2"/>
    <x v="10"/>
    <x v="22"/>
    <x v="203"/>
    <x v="12"/>
    <x v="2"/>
    <n v="95"/>
    <x v="67"/>
    <x v="1"/>
  </r>
  <r>
    <x v="2"/>
    <x v="10"/>
    <x v="22"/>
    <x v="255"/>
    <x v="4"/>
    <x v="1"/>
    <n v="123"/>
    <x v="118"/>
    <x v="1"/>
  </r>
  <r>
    <x v="2"/>
    <x v="10"/>
    <x v="22"/>
    <x v="245"/>
    <x v="4"/>
    <x v="1"/>
    <n v="73"/>
    <x v="7"/>
    <x v="1"/>
  </r>
  <r>
    <x v="2"/>
    <x v="10"/>
    <x v="22"/>
    <x v="386"/>
    <x v="15"/>
    <x v="1"/>
    <n v="71"/>
    <x v="7"/>
    <x v="1"/>
  </r>
  <r>
    <x v="2"/>
    <x v="10"/>
    <x v="22"/>
    <x v="73"/>
    <x v="15"/>
    <x v="2"/>
    <n v="65"/>
    <x v="102"/>
    <x v="1"/>
  </r>
  <r>
    <x v="2"/>
    <x v="10"/>
    <x v="22"/>
    <x v="36"/>
    <x v="8"/>
    <x v="2"/>
    <n v="0"/>
    <x v="35"/>
    <x v="1"/>
  </r>
  <r>
    <x v="2"/>
    <x v="10"/>
    <x v="22"/>
    <x v="213"/>
    <x v="9"/>
    <x v="1"/>
    <n v="0"/>
    <x v="47"/>
    <x v="1"/>
  </r>
  <r>
    <x v="2"/>
    <x v="10"/>
    <x v="22"/>
    <x v="235"/>
    <x v="0"/>
    <x v="0"/>
    <n v="0"/>
    <x v="104"/>
    <x v="1"/>
  </r>
  <r>
    <x v="2"/>
    <x v="10"/>
    <x v="22"/>
    <x v="136"/>
    <x v="11"/>
    <x v="0"/>
    <n v="0"/>
    <x v="28"/>
    <x v="1"/>
  </r>
  <r>
    <x v="2"/>
    <x v="10"/>
    <x v="22"/>
    <x v="1"/>
    <x v="1"/>
    <x v="1"/>
    <n v="0"/>
    <x v="42"/>
    <x v="1"/>
  </r>
  <r>
    <x v="2"/>
    <x v="10"/>
    <x v="22"/>
    <x v="126"/>
    <x v="1"/>
    <x v="2"/>
    <n v="0"/>
    <x v="92"/>
    <x v="1"/>
  </r>
  <r>
    <x v="2"/>
    <x v="10"/>
    <x v="22"/>
    <x v="87"/>
    <x v="14"/>
    <x v="4"/>
    <n v="86"/>
    <x v="16"/>
    <x v="1"/>
  </r>
  <r>
    <x v="2"/>
    <x v="10"/>
    <x v="22"/>
    <x v="259"/>
    <x v="12"/>
    <x v="4"/>
    <n v="92"/>
    <x v="16"/>
    <x v="1"/>
  </r>
  <r>
    <x v="2"/>
    <x v="10"/>
    <x v="22"/>
    <x v="4"/>
    <x v="4"/>
    <x v="4"/>
    <n v="77"/>
    <x v="16"/>
    <x v="1"/>
  </r>
  <r>
    <x v="2"/>
    <x v="10"/>
    <x v="22"/>
    <x v="172"/>
    <x v="0"/>
    <x v="4"/>
    <n v="0"/>
    <x v="16"/>
    <x v="1"/>
  </r>
  <r>
    <x v="2"/>
    <x v="10"/>
    <x v="20"/>
    <x v="273"/>
    <x v="10"/>
    <x v="2"/>
    <n v="88"/>
    <x v="3"/>
    <x v="3"/>
  </r>
  <r>
    <x v="2"/>
    <x v="10"/>
    <x v="20"/>
    <x v="389"/>
    <x v="10"/>
    <x v="0"/>
    <n v="77"/>
    <x v="69"/>
    <x v="3"/>
  </r>
  <r>
    <x v="2"/>
    <x v="10"/>
    <x v="20"/>
    <x v="40"/>
    <x v="7"/>
    <x v="1"/>
    <n v="86"/>
    <x v="23"/>
    <x v="3"/>
  </r>
  <r>
    <x v="2"/>
    <x v="10"/>
    <x v="20"/>
    <x v="132"/>
    <x v="12"/>
    <x v="1"/>
    <n v="101"/>
    <x v="95"/>
    <x v="3"/>
  </r>
  <r>
    <x v="2"/>
    <x v="10"/>
    <x v="20"/>
    <x v="182"/>
    <x v="5"/>
    <x v="2"/>
    <n v="94"/>
    <x v="82"/>
    <x v="3"/>
  </r>
  <r>
    <x v="2"/>
    <x v="10"/>
    <x v="20"/>
    <x v="307"/>
    <x v="5"/>
    <x v="2"/>
    <n v="102"/>
    <x v="134"/>
    <x v="3"/>
  </r>
  <r>
    <x v="2"/>
    <x v="10"/>
    <x v="20"/>
    <x v="89"/>
    <x v="5"/>
    <x v="0"/>
    <n v="92"/>
    <x v="99"/>
    <x v="3"/>
  </r>
  <r>
    <x v="2"/>
    <x v="10"/>
    <x v="20"/>
    <x v="230"/>
    <x v="4"/>
    <x v="2"/>
    <n v="91"/>
    <x v="118"/>
    <x v="3"/>
  </r>
  <r>
    <x v="2"/>
    <x v="10"/>
    <x v="20"/>
    <x v="297"/>
    <x v="4"/>
    <x v="1"/>
    <n v="112"/>
    <x v="8"/>
    <x v="3"/>
  </r>
  <r>
    <x v="2"/>
    <x v="10"/>
    <x v="20"/>
    <x v="115"/>
    <x v="15"/>
    <x v="1"/>
    <n v="77"/>
    <x v="87"/>
    <x v="3"/>
  </r>
  <r>
    <x v="2"/>
    <x v="10"/>
    <x v="20"/>
    <x v="225"/>
    <x v="15"/>
    <x v="1"/>
    <n v="108"/>
    <x v="118"/>
    <x v="3"/>
  </r>
  <r>
    <x v="2"/>
    <x v="10"/>
    <x v="20"/>
    <x v="279"/>
    <x v="2"/>
    <x v="3"/>
    <n v="123"/>
    <x v="121"/>
    <x v="3"/>
  </r>
  <r>
    <x v="2"/>
    <x v="10"/>
    <x v="20"/>
    <x v="165"/>
    <x v="8"/>
    <x v="1"/>
    <n v="0"/>
    <x v="69"/>
    <x v="3"/>
  </r>
  <r>
    <x v="2"/>
    <x v="10"/>
    <x v="20"/>
    <x v="309"/>
    <x v="8"/>
    <x v="2"/>
    <n v="0"/>
    <x v="44"/>
    <x v="3"/>
  </r>
  <r>
    <x v="2"/>
    <x v="10"/>
    <x v="20"/>
    <x v="388"/>
    <x v="8"/>
    <x v="0"/>
    <n v="0"/>
    <x v="62"/>
    <x v="3"/>
  </r>
  <r>
    <x v="2"/>
    <x v="10"/>
    <x v="20"/>
    <x v="277"/>
    <x v="0"/>
    <x v="1"/>
    <n v="0"/>
    <x v="4"/>
    <x v="3"/>
  </r>
  <r>
    <x v="2"/>
    <x v="10"/>
    <x v="20"/>
    <x v="372"/>
    <x v="0"/>
    <x v="0"/>
    <n v="0"/>
    <x v="25"/>
    <x v="3"/>
  </r>
  <r>
    <x v="2"/>
    <x v="10"/>
    <x v="20"/>
    <x v="401"/>
    <x v="0"/>
    <x v="0"/>
    <n v="0"/>
    <x v="71"/>
    <x v="3"/>
  </r>
  <r>
    <x v="2"/>
    <x v="10"/>
    <x v="20"/>
    <x v="397"/>
    <x v="12"/>
    <x v="4"/>
    <n v="75"/>
    <x v="30"/>
    <x v="3"/>
  </r>
  <r>
    <x v="2"/>
    <x v="10"/>
    <x v="20"/>
    <x v="216"/>
    <x v="4"/>
    <x v="4"/>
    <n v="85"/>
    <x v="82"/>
    <x v="3"/>
  </r>
  <r>
    <x v="2"/>
    <x v="10"/>
    <x v="20"/>
    <x v="402"/>
    <x v="1"/>
    <x v="4"/>
    <n v="0"/>
    <x v="51"/>
    <x v="3"/>
  </r>
  <r>
    <x v="2"/>
    <x v="10"/>
    <x v="20"/>
    <x v="93"/>
    <x v="1"/>
    <x v="4"/>
    <n v="0"/>
    <x v="16"/>
    <x v="3"/>
  </r>
  <r>
    <x v="2"/>
    <x v="10"/>
    <x v="19"/>
    <x v="119"/>
    <x v="14"/>
    <x v="0"/>
    <n v="88"/>
    <x v="80"/>
    <x v="5"/>
  </r>
  <r>
    <x v="2"/>
    <x v="10"/>
    <x v="19"/>
    <x v="104"/>
    <x v="14"/>
    <x v="3"/>
    <n v="112"/>
    <x v="16"/>
    <x v="5"/>
  </r>
  <r>
    <x v="2"/>
    <x v="10"/>
    <x v="19"/>
    <x v="35"/>
    <x v="10"/>
    <x v="0"/>
    <n v="88"/>
    <x v="42"/>
    <x v="5"/>
  </r>
  <r>
    <x v="2"/>
    <x v="10"/>
    <x v="19"/>
    <x v="124"/>
    <x v="10"/>
    <x v="1"/>
    <n v="106"/>
    <x v="1"/>
    <x v="5"/>
  </r>
  <r>
    <x v="2"/>
    <x v="10"/>
    <x v="19"/>
    <x v="58"/>
    <x v="17"/>
    <x v="2"/>
    <n v="90"/>
    <x v="21"/>
    <x v="5"/>
  </r>
  <r>
    <x v="2"/>
    <x v="10"/>
    <x v="19"/>
    <x v="223"/>
    <x v="17"/>
    <x v="2"/>
    <n v="73"/>
    <x v="116"/>
    <x v="5"/>
  </r>
  <r>
    <x v="2"/>
    <x v="10"/>
    <x v="19"/>
    <x v="77"/>
    <x v="17"/>
    <x v="1"/>
    <n v="110"/>
    <x v="69"/>
    <x v="5"/>
  </r>
  <r>
    <x v="2"/>
    <x v="10"/>
    <x v="19"/>
    <x v="11"/>
    <x v="5"/>
    <x v="1"/>
    <n v="145"/>
    <x v="26"/>
    <x v="5"/>
  </r>
  <r>
    <x v="2"/>
    <x v="10"/>
    <x v="19"/>
    <x v="315"/>
    <x v="13"/>
    <x v="0"/>
    <n v="87"/>
    <x v="62"/>
    <x v="5"/>
  </r>
  <r>
    <x v="2"/>
    <x v="10"/>
    <x v="19"/>
    <x v="64"/>
    <x v="13"/>
    <x v="1"/>
    <n v="79"/>
    <x v="116"/>
    <x v="5"/>
  </r>
  <r>
    <x v="2"/>
    <x v="10"/>
    <x v="19"/>
    <x v="204"/>
    <x v="13"/>
    <x v="1"/>
    <n v="103"/>
    <x v="63"/>
    <x v="5"/>
  </r>
  <r>
    <x v="2"/>
    <x v="10"/>
    <x v="19"/>
    <x v="347"/>
    <x v="13"/>
    <x v="2"/>
    <n v="72"/>
    <x v="94"/>
    <x v="5"/>
  </r>
  <r>
    <x v="2"/>
    <x v="10"/>
    <x v="19"/>
    <x v="140"/>
    <x v="8"/>
    <x v="1"/>
    <n v="0"/>
    <x v="69"/>
    <x v="5"/>
  </r>
  <r>
    <x v="2"/>
    <x v="10"/>
    <x v="19"/>
    <x v="62"/>
    <x v="9"/>
    <x v="2"/>
    <n v="0"/>
    <x v="4"/>
    <x v="5"/>
  </r>
  <r>
    <x v="2"/>
    <x v="10"/>
    <x v="19"/>
    <x v="295"/>
    <x v="6"/>
    <x v="2"/>
    <n v="0"/>
    <x v="83"/>
    <x v="5"/>
  </r>
  <r>
    <x v="2"/>
    <x v="10"/>
    <x v="19"/>
    <x v="248"/>
    <x v="6"/>
    <x v="0"/>
    <n v="0"/>
    <x v="90"/>
    <x v="5"/>
  </r>
  <r>
    <x v="2"/>
    <x v="10"/>
    <x v="19"/>
    <x v="332"/>
    <x v="11"/>
    <x v="0"/>
    <n v="0"/>
    <x v="62"/>
    <x v="5"/>
  </r>
  <r>
    <x v="2"/>
    <x v="10"/>
    <x v="19"/>
    <x v="252"/>
    <x v="1"/>
    <x v="1"/>
    <n v="0"/>
    <x v="51"/>
    <x v="5"/>
  </r>
  <r>
    <x v="2"/>
    <x v="10"/>
    <x v="19"/>
    <x v="67"/>
    <x v="17"/>
    <x v="4"/>
    <n v="110"/>
    <x v="95"/>
    <x v="5"/>
  </r>
  <r>
    <x v="2"/>
    <x v="10"/>
    <x v="19"/>
    <x v="369"/>
    <x v="15"/>
    <x v="4"/>
    <n v="85"/>
    <x v="91"/>
    <x v="5"/>
  </r>
  <r>
    <x v="2"/>
    <x v="10"/>
    <x v="19"/>
    <x v="398"/>
    <x v="0"/>
    <x v="4"/>
    <n v="0"/>
    <x v="116"/>
    <x v="5"/>
  </r>
  <r>
    <x v="2"/>
    <x v="10"/>
    <x v="19"/>
    <x v="392"/>
    <x v="6"/>
    <x v="4"/>
    <n v="0"/>
    <x v="43"/>
    <x v="5"/>
  </r>
  <r>
    <x v="2"/>
    <x v="10"/>
    <x v="17"/>
    <x v="271"/>
    <x v="14"/>
    <x v="2"/>
    <n v="103"/>
    <x v="30"/>
    <x v="6"/>
  </r>
  <r>
    <x v="2"/>
    <x v="10"/>
    <x v="17"/>
    <x v="112"/>
    <x v="14"/>
    <x v="0"/>
    <n v="96"/>
    <x v="57"/>
    <x v="6"/>
  </r>
  <r>
    <x v="2"/>
    <x v="10"/>
    <x v="17"/>
    <x v="236"/>
    <x v="10"/>
    <x v="1"/>
    <n v="102"/>
    <x v="40"/>
    <x v="6"/>
  </r>
  <r>
    <x v="2"/>
    <x v="10"/>
    <x v="17"/>
    <x v="281"/>
    <x v="17"/>
    <x v="1"/>
    <n v="126"/>
    <x v="60"/>
    <x v="6"/>
  </r>
  <r>
    <x v="2"/>
    <x v="10"/>
    <x v="17"/>
    <x v="374"/>
    <x v="3"/>
    <x v="1"/>
    <n v="80"/>
    <x v="49"/>
    <x v="6"/>
  </r>
  <r>
    <x v="2"/>
    <x v="10"/>
    <x v="17"/>
    <x v="195"/>
    <x v="16"/>
    <x v="3"/>
    <n v="114"/>
    <x v="67"/>
    <x v="6"/>
  </r>
  <r>
    <x v="2"/>
    <x v="10"/>
    <x v="17"/>
    <x v="145"/>
    <x v="5"/>
    <x v="1"/>
    <n v="101"/>
    <x v="185"/>
    <x v="6"/>
  </r>
  <r>
    <x v="2"/>
    <x v="10"/>
    <x v="17"/>
    <x v="197"/>
    <x v="4"/>
    <x v="0"/>
    <n v="58"/>
    <x v="14"/>
    <x v="6"/>
  </r>
  <r>
    <x v="2"/>
    <x v="10"/>
    <x v="17"/>
    <x v="218"/>
    <x v="13"/>
    <x v="1"/>
    <n v="89"/>
    <x v="3"/>
    <x v="6"/>
  </r>
  <r>
    <x v="2"/>
    <x v="10"/>
    <x v="17"/>
    <x v="238"/>
    <x v="13"/>
    <x v="2"/>
    <n v="100"/>
    <x v="55"/>
    <x v="6"/>
  </r>
  <r>
    <x v="2"/>
    <x v="10"/>
    <x v="17"/>
    <x v="72"/>
    <x v="15"/>
    <x v="1"/>
    <n v="92"/>
    <x v="91"/>
    <x v="6"/>
  </r>
  <r>
    <x v="2"/>
    <x v="10"/>
    <x v="17"/>
    <x v="269"/>
    <x v="2"/>
    <x v="0"/>
    <n v="79"/>
    <x v="0"/>
    <x v="6"/>
  </r>
  <r>
    <x v="2"/>
    <x v="10"/>
    <x v="17"/>
    <x v="293"/>
    <x v="9"/>
    <x v="2"/>
    <n v="0"/>
    <x v="62"/>
    <x v="6"/>
  </r>
  <r>
    <x v="2"/>
    <x v="10"/>
    <x v="17"/>
    <x v="176"/>
    <x v="9"/>
    <x v="0"/>
    <n v="0"/>
    <x v="19"/>
    <x v="6"/>
  </r>
  <r>
    <x v="2"/>
    <x v="10"/>
    <x v="17"/>
    <x v="354"/>
    <x v="6"/>
    <x v="2"/>
    <n v="0"/>
    <x v="19"/>
    <x v="6"/>
  </r>
  <r>
    <x v="2"/>
    <x v="10"/>
    <x v="17"/>
    <x v="120"/>
    <x v="6"/>
    <x v="0"/>
    <n v="0"/>
    <x v="94"/>
    <x v="6"/>
  </r>
  <r>
    <x v="2"/>
    <x v="10"/>
    <x v="17"/>
    <x v="192"/>
    <x v="11"/>
    <x v="1"/>
    <n v="0"/>
    <x v="49"/>
    <x v="6"/>
  </r>
  <r>
    <x v="2"/>
    <x v="10"/>
    <x v="17"/>
    <x v="111"/>
    <x v="1"/>
    <x v="2"/>
    <n v="0"/>
    <x v="48"/>
    <x v="6"/>
  </r>
  <r>
    <x v="2"/>
    <x v="10"/>
    <x v="17"/>
    <x v="163"/>
    <x v="14"/>
    <x v="4"/>
    <n v="94"/>
    <x v="16"/>
    <x v="6"/>
  </r>
  <r>
    <x v="2"/>
    <x v="10"/>
    <x v="17"/>
    <x v="134"/>
    <x v="3"/>
    <x v="4"/>
    <n v="75"/>
    <x v="16"/>
    <x v="6"/>
  </r>
  <r>
    <x v="2"/>
    <x v="10"/>
    <x v="17"/>
    <x v="96"/>
    <x v="12"/>
    <x v="4"/>
    <n v="94"/>
    <x v="19"/>
    <x v="6"/>
  </r>
  <r>
    <x v="2"/>
    <x v="10"/>
    <x v="17"/>
    <x v="190"/>
    <x v="1"/>
    <x v="4"/>
    <n v="0"/>
    <x v="21"/>
    <x v="6"/>
  </r>
  <r>
    <x v="2"/>
    <x v="10"/>
    <x v="18"/>
    <x v="339"/>
    <x v="14"/>
    <x v="0"/>
    <n v="120"/>
    <x v="1"/>
    <x v="4"/>
  </r>
  <r>
    <x v="2"/>
    <x v="10"/>
    <x v="18"/>
    <x v="210"/>
    <x v="3"/>
    <x v="3"/>
    <n v="76"/>
    <x v="37"/>
    <x v="4"/>
  </r>
  <r>
    <x v="2"/>
    <x v="10"/>
    <x v="18"/>
    <x v="329"/>
    <x v="12"/>
    <x v="2"/>
    <n v="82"/>
    <x v="63"/>
    <x v="4"/>
  </r>
  <r>
    <x v="2"/>
    <x v="10"/>
    <x v="18"/>
    <x v="162"/>
    <x v="12"/>
    <x v="0"/>
    <n v="85"/>
    <x v="99"/>
    <x v="4"/>
  </r>
  <r>
    <x v="2"/>
    <x v="10"/>
    <x v="18"/>
    <x v="168"/>
    <x v="12"/>
    <x v="1"/>
    <n v="97"/>
    <x v="109"/>
    <x v="4"/>
  </r>
  <r>
    <x v="2"/>
    <x v="10"/>
    <x v="18"/>
    <x v="317"/>
    <x v="5"/>
    <x v="1"/>
    <n v="100"/>
    <x v="0"/>
    <x v="4"/>
  </r>
  <r>
    <x v="2"/>
    <x v="10"/>
    <x v="18"/>
    <x v="83"/>
    <x v="4"/>
    <x v="2"/>
    <n v="81"/>
    <x v="58"/>
    <x v="4"/>
  </r>
  <r>
    <x v="2"/>
    <x v="10"/>
    <x v="18"/>
    <x v="17"/>
    <x v="13"/>
    <x v="1"/>
    <n v="114"/>
    <x v="37"/>
    <x v="4"/>
  </r>
  <r>
    <x v="2"/>
    <x v="10"/>
    <x v="18"/>
    <x v="278"/>
    <x v="15"/>
    <x v="1"/>
    <n v="94"/>
    <x v="83"/>
    <x v="4"/>
  </r>
  <r>
    <x v="2"/>
    <x v="10"/>
    <x v="18"/>
    <x v="76"/>
    <x v="2"/>
    <x v="1"/>
    <n v="106"/>
    <x v="90"/>
    <x v="4"/>
  </r>
  <r>
    <x v="2"/>
    <x v="10"/>
    <x v="18"/>
    <x v="55"/>
    <x v="2"/>
    <x v="2"/>
    <n v="93"/>
    <x v="16"/>
    <x v="4"/>
  </r>
  <r>
    <x v="2"/>
    <x v="10"/>
    <x v="18"/>
    <x v="166"/>
    <x v="8"/>
    <x v="2"/>
    <n v="0"/>
    <x v="27"/>
    <x v="4"/>
  </r>
  <r>
    <x v="2"/>
    <x v="10"/>
    <x v="18"/>
    <x v="312"/>
    <x v="8"/>
    <x v="0"/>
    <n v="0"/>
    <x v="76"/>
    <x v="4"/>
  </r>
  <r>
    <x v="2"/>
    <x v="10"/>
    <x v="18"/>
    <x v="91"/>
    <x v="0"/>
    <x v="1"/>
    <n v="0"/>
    <x v="63"/>
    <x v="4"/>
  </r>
  <r>
    <x v="2"/>
    <x v="10"/>
    <x v="18"/>
    <x v="19"/>
    <x v="0"/>
    <x v="1"/>
    <n v="0"/>
    <x v="30"/>
    <x v="4"/>
  </r>
  <r>
    <x v="2"/>
    <x v="10"/>
    <x v="18"/>
    <x v="241"/>
    <x v="6"/>
    <x v="0"/>
    <n v="0"/>
    <x v="134"/>
    <x v="4"/>
  </r>
  <r>
    <x v="2"/>
    <x v="10"/>
    <x v="18"/>
    <x v="146"/>
    <x v="11"/>
    <x v="2"/>
    <n v="0"/>
    <x v="105"/>
    <x v="4"/>
  </r>
  <r>
    <x v="2"/>
    <x v="10"/>
    <x v="18"/>
    <x v="385"/>
    <x v="11"/>
    <x v="0"/>
    <n v="0"/>
    <x v="68"/>
    <x v="4"/>
  </r>
  <r>
    <x v="2"/>
    <x v="10"/>
    <x v="18"/>
    <x v="160"/>
    <x v="14"/>
    <x v="4"/>
    <n v="66"/>
    <x v="61"/>
    <x v="4"/>
  </r>
  <r>
    <x v="2"/>
    <x v="10"/>
    <x v="18"/>
    <x v="228"/>
    <x v="17"/>
    <x v="4"/>
    <n v="77"/>
    <x v="24"/>
    <x v="4"/>
  </r>
  <r>
    <x v="2"/>
    <x v="10"/>
    <x v="18"/>
    <x v="21"/>
    <x v="16"/>
    <x v="4"/>
    <n v="73"/>
    <x v="51"/>
    <x v="4"/>
  </r>
  <r>
    <x v="2"/>
    <x v="10"/>
    <x v="18"/>
    <x v="221"/>
    <x v="6"/>
    <x v="4"/>
    <n v="0"/>
    <x v="16"/>
    <x v="4"/>
  </r>
  <r>
    <x v="2"/>
    <x v="11"/>
    <x v="16"/>
    <x v="123"/>
    <x v="10"/>
    <x v="1"/>
    <n v="0"/>
    <x v="1"/>
    <x v="0"/>
  </r>
  <r>
    <x v="2"/>
    <x v="11"/>
    <x v="16"/>
    <x v="45"/>
    <x v="8"/>
    <x v="2"/>
    <n v="88"/>
    <x v="16"/>
    <x v="0"/>
  </r>
  <r>
    <x v="2"/>
    <x v="11"/>
    <x v="16"/>
    <x v="150"/>
    <x v="0"/>
    <x v="2"/>
    <n v="92"/>
    <x v="16"/>
    <x v="0"/>
  </r>
  <r>
    <x v="2"/>
    <x v="11"/>
    <x v="16"/>
    <x v="177"/>
    <x v="7"/>
    <x v="3"/>
    <n v="0"/>
    <x v="54"/>
    <x v="0"/>
  </r>
  <r>
    <x v="2"/>
    <x v="11"/>
    <x v="16"/>
    <x v="316"/>
    <x v="7"/>
    <x v="1"/>
    <n v="0"/>
    <x v="83"/>
    <x v="0"/>
  </r>
  <r>
    <x v="2"/>
    <x v="11"/>
    <x v="16"/>
    <x v="81"/>
    <x v="7"/>
    <x v="1"/>
    <n v="0"/>
    <x v="112"/>
    <x v="0"/>
  </r>
  <r>
    <x v="2"/>
    <x v="11"/>
    <x v="16"/>
    <x v="215"/>
    <x v="9"/>
    <x v="0"/>
    <n v="0"/>
    <x v="16"/>
    <x v="0"/>
  </r>
  <r>
    <x v="2"/>
    <x v="11"/>
    <x v="16"/>
    <x v="306"/>
    <x v="1"/>
    <x v="0"/>
    <n v="126"/>
    <x v="16"/>
    <x v="0"/>
  </r>
  <r>
    <x v="2"/>
    <x v="11"/>
    <x v="16"/>
    <x v="363"/>
    <x v="16"/>
    <x v="1"/>
    <n v="0"/>
    <x v="1"/>
    <x v="0"/>
  </r>
  <r>
    <x v="2"/>
    <x v="11"/>
    <x v="16"/>
    <x v="280"/>
    <x v="16"/>
    <x v="1"/>
    <n v="0"/>
    <x v="167"/>
    <x v="0"/>
  </r>
  <r>
    <x v="2"/>
    <x v="11"/>
    <x v="16"/>
    <x v="267"/>
    <x v="5"/>
    <x v="1"/>
    <n v="0"/>
    <x v="7"/>
    <x v="0"/>
  </r>
  <r>
    <x v="2"/>
    <x v="11"/>
    <x v="16"/>
    <x v="200"/>
    <x v="5"/>
    <x v="2"/>
    <n v="0"/>
    <x v="10"/>
    <x v="0"/>
  </r>
  <r>
    <x v="2"/>
    <x v="11"/>
    <x v="16"/>
    <x v="6"/>
    <x v="5"/>
    <x v="0"/>
    <n v="0"/>
    <x v="16"/>
    <x v="0"/>
  </r>
  <r>
    <x v="2"/>
    <x v="11"/>
    <x v="16"/>
    <x v="34"/>
    <x v="15"/>
    <x v="2"/>
    <n v="0"/>
    <x v="94"/>
    <x v="0"/>
  </r>
  <r>
    <x v="2"/>
    <x v="11"/>
    <x v="16"/>
    <x v="207"/>
    <x v="15"/>
    <x v="0"/>
    <n v="0"/>
    <x v="102"/>
    <x v="0"/>
  </r>
  <r>
    <x v="2"/>
    <x v="11"/>
    <x v="16"/>
    <x v="358"/>
    <x v="14"/>
    <x v="0"/>
    <n v="0"/>
    <x v="52"/>
    <x v="0"/>
  </r>
  <r>
    <x v="2"/>
    <x v="11"/>
    <x v="16"/>
    <x v="39"/>
    <x v="2"/>
    <x v="1"/>
    <n v="0"/>
    <x v="43"/>
    <x v="0"/>
  </r>
  <r>
    <x v="2"/>
    <x v="11"/>
    <x v="16"/>
    <x v="118"/>
    <x v="4"/>
    <x v="2"/>
    <n v="0"/>
    <x v="75"/>
    <x v="0"/>
  </r>
  <r>
    <x v="2"/>
    <x v="11"/>
    <x v="16"/>
    <x v="122"/>
    <x v="8"/>
    <x v="4"/>
    <n v="105"/>
    <x v="16"/>
    <x v="0"/>
  </r>
  <r>
    <x v="2"/>
    <x v="11"/>
    <x v="16"/>
    <x v="121"/>
    <x v="6"/>
    <x v="4"/>
    <n v="93"/>
    <x v="16"/>
    <x v="0"/>
  </r>
  <r>
    <x v="2"/>
    <x v="11"/>
    <x v="16"/>
    <x v="113"/>
    <x v="15"/>
    <x v="4"/>
    <n v="0"/>
    <x v="16"/>
    <x v="0"/>
  </r>
  <r>
    <x v="2"/>
    <x v="11"/>
    <x v="16"/>
    <x v="125"/>
    <x v="13"/>
    <x v="4"/>
    <n v="0"/>
    <x v="16"/>
    <x v="0"/>
  </r>
  <r>
    <x v="2"/>
    <x v="11"/>
    <x v="22"/>
    <x v="203"/>
    <x v="12"/>
    <x v="2"/>
    <n v="0"/>
    <x v="110"/>
    <x v="1"/>
  </r>
  <r>
    <x v="2"/>
    <x v="11"/>
    <x v="22"/>
    <x v="399"/>
    <x v="12"/>
    <x v="3"/>
    <n v="0"/>
    <x v="2"/>
    <x v="1"/>
  </r>
  <r>
    <x v="2"/>
    <x v="11"/>
    <x v="22"/>
    <x v="259"/>
    <x v="12"/>
    <x v="1"/>
    <n v="0"/>
    <x v="38"/>
    <x v="1"/>
  </r>
  <r>
    <x v="2"/>
    <x v="11"/>
    <x v="22"/>
    <x v="95"/>
    <x v="10"/>
    <x v="0"/>
    <n v="0"/>
    <x v="21"/>
    <x v="1"/>
  </r>
  <r>
    <x v="2"/>
    <x v="11"/>
    <x v="22"/>
    <x v="128"/>
    <x v="7"/>
    <x v="0"/>
    <n v="0"/>
    <x v="102"/>
    <x v="1"/>
  </r>
  <r>
    <x v="2"/>
    <x v="11"/>
    <x v="22"/>
    <x v="213"/>
    <x v="9"/>
    <x v="1"/>
    <n v="88"/>
    <x v="16"/>
    <x v="1"/>
  </r>
  <r>
    <x v="2"/>
    <x v="11"/>
    <x v="22"/>
    <x v="92"/>
    <x v="3"/>
    <x v="2"/>
    <n v="0"/>
    <x v="9"/>
    <x v="1"/>
  </r>
  <r>
    <x v="2"/>
    <x v="11"/>
    <x v="22"/>
    <x v="126"/>
    <x v="1"/>
    <x v="2"/>
    <n v="87"/>
    <x v="16"/>
    <x v="1"/>
  </r>
  <r>
    <x v="2"/>
    <x v="11"/>
    <x v="22"/>
    <x v="1"/>
    <x v="1"/>
    <x v="1"/>
    <n v="109"/>
    <x v="16"/>
    <x v="1"/>
  </r>
  <r>
    <x v="2"/>
    <x v="11"/>
    <x v="22"/>
    <x v="138"/>
    <x v="16"/>
    <x v="0"/>
    <n v="0"/>
    <x v="44"/>
    <x v="1"/>
  </r>
  <r>
    <x v="2"/>
    <x v="11"/>
    <x v="22"/>
    <x v="335"/>
    <x v="16"/>
    <x v="1"/>
    <n v="0"/>
    <x v="17"/>
    <x v="1"/>
  </r>
  <r>
    <x v="2"/>
    <x v="11"/>
    <x v="22"/>
    <x v="288"/>
    <x v="17"/>
    <x v="0"/>
    <n v="0"/>
    <x v="49"/>
    <x v="1"/>
  </r>
  <r>
    <x v="2"/>
    <x v="11"/>
    <x v="22"/>
    <x v="380"/>
    <x v="17"/>
    <x v="1"/>
    <n v="0"/>
    <x v="55"/>
    <x v="1"/>
  </r>
  <r>
    <x v="2"/>
    <x v="11"/>
    <x v="22"/>
    <x v="386"/>
    <x v="15"/>
    <x v="1"/>
    <n v="0"/>
    <x v="82"/>
    <x v="1"/>
  </r>
  <r>
    <x v="2"/>
    <x v="11"/>
    <x v="22"/>
    <x v="73"/>
    <x v="15"/>
    <x v="2"/>
    <n v="0"/>
    <x v="42"/>
    <x v="1"/>
  </r>
  <r>
    <x v="2"/>
    <x v="11"/>
    <x v="22"/>
    <x v="185"/>
    <x v="15"/>
    <x v="2"/>
    <n v="0"/>
    <x v="33"/>
    <x v="1"/>
  </r>
  <r>
    <x v="2"/>
    <x v="11"/>
    <x v="22"/>
    <x v="255"/>
    <x v="4"/>
    <x v="1"/>
    <n v="0"/>
    <x v="20"/>
    <x v="1"/>
  </r>
  <r>
    <x v="2"/>
    <x v="11"/>
    <x v="22"/>
    <x v="245"/>
    <x v="4"/>
    <x v="0"/>
    <n v="0"/>
    <x v="57"/>
    <x v="1"/>
  </r>
  <r>
    <x v="2"/>
    <x v="11"/>
    <x v="22"/>
    <x v="172"/>
    <x v="0"/>
    <x v="4"/>
    <n v="87"/>
    <x v="16"/>
    <x v="1"/>
  </r>
  <r>
    <x v="2"/>
    <x v="11"/>
    <x v="22"/>
    <x v="136"/>
    <x v="11"/>
    <x v="4"/>
    <n v="0"/>
    <x v="16"/>
    <x v="1"/>
  </r>
  <r>
    <x v="2"/>
    <x v="11"/>
    <x v="22"/>
    <x v="87"/>
    <x v="14"/>
    <x v="4"/>
    <n v="0"/>
    <x v="16"/>
    <x v="1"/>
  </r>
  <r>
    <x v="2"/>
    <x v="11"/>
    <x v="22"/>
    <x v="4"/>
    <x v="4"/>
    <x v="4"/>
    <n v="0"/>
    <x v="16"/>
    <x v="1"/>
  </r>
  <r>
    <x v="2"/>
    <x v="11"/>
    <x v="20"/>
    <x v="397"/>
    <x v="12"/>
    <x v="2"/>
    <n v="0"/>
    <x v="17"/>
    <x v="3"/>
  </r>
  <r>
    <x v="2"/>
    <x v="11"/>
    <x v="20"/>
    <x v="132"/>
    <x v="12"/>
    <x v="1"/>
    <n v="0"/>
    <x v="63"/>
    <x v="3"/>
  </r>
  <r>
    <x v="2"/>
    <x v="11"/>
    <x v="20"/>
    <x v="389"/>
    <x v="10"/>
    <x v="0"/>
    <n v="0"/>
    <x v="14"/>
    <x v="3"/>
  </r>
  <r>
    <x v="2"/>
    <x v="11"/>
    <x v="20"/>
    <x v="165"/>
    <x v="8"/>
    <x v="1"/>
    <n v="103"/>
    <x v="16"/>
    <x v="3"/>
  </r>
  <r>
    <x v="2"/>
    <x v="11"/>
    <x v="20"/>
    <x v="309"/>
    <x v="8"/>
    <x v="2"/>
    <n v="0"/>
    <x v="16"/>
    <x v="3"/>
  </r>
  <r>
    <x v="2"/>
    <x v="11"/>
    <x v="20"/>
    <x v="388"/>
    <x v="8"/>
    <x v="0"/>
    <n v="63"/>
    <x v="16"/>
    <x v="3"/>
  </r>
  <r>
    <x v="2"/>
    <x v="11"/>
    <x v="20"/>
    <x v="277"/>
    <x v="0"/>
    <x v="1"/>
    <n v="94"/>
    <x v="16"/>
    <x v="3"/>
  </r>
  <r>
    <x v="2"/>
    <x v="11"/>
    <x v="20"/>
    <x v="40"/>
    <x v="7"/>
    <x v="1"/>
    <n v="0"/>
    <x v="10"/>
    <x v="3"/>
  </r>
  <r>
    <x v="2"/>
    <x v="11"/>
    <x v="20"/>
    <x v="239"/>
    <x v="16"/>
    <x v="0"/>
    <n v="0"/>
    <x v="23"/>
    <x v="3"/>
  </r>
  <r>
    <x v="2"/>
    <x v="11"/>
    <x v="20"/>
    <x v="307"/>
    <x v="5"/>
    <x v="2"/>
    <n v="0"/>
    <x v="105"/>
    <x v="3"/>
  </r>
  <r>
    <x v="2"/>
    <x v="11"/>
    <x v="20"/>
    <x v="89"/>
    <x v="5"/>
    <x v="0"/>
    <n v="0"/>
    <x v="39"/>
    <x v="3"/>
  </r>
  <r>
    <x v="2"/>
    <x v="11"/>
    <x v="20"/>
    <x v="225"/>
    <x v="15"/>
    <x v="1"/>
    <n v="0"/>
    <x v="49"/>
    <x v="3"/>
  </r>
  <r>
    <x v="2"/>
    <x v="11"/>
    <x v="20"/>
    <x v="279"/>
    <x v="2"/>
    <x v="3"/>
    <n v="0"/>
    <x v="93"/>
    <x v="3"/>
  </r>
  <r>
    <x v="2"/>
    <x v="11"/>
    <x v="20"/>
    <x v="253"/>
    <x v="2"/>
    <x v="1"/>
    <n v="0"/>
    <x v="79"/>
    <x v="3"/>
  </r>
  <r>
    <x v="2"/>
    <x v="11"/>
    <x v="20"/>
    <x v="297"/>
    <x v="4"/>
    <x v="1"/>
    <n v="0"/>
    <x v="72"/>
    <x v="3"/>
  </r>
  <r>
    <x v="2"/>
    <x v="11"/>
    <x v="20"/>
    <x v="216"/>
    <x v="4"/>
    <x v="2"/>
    <n v="0"/>
    <x v="85"/>
    <x v="3"/>
  </r>
  <r>
    <x v="2"/>
    <x v="11"/>
    <x v="20"/>
    <x v="230"/>
    <x v="4"/>
    <x v="2"/>
    <n v="0"/>
    <x v="131"/>
    <x v="3"/>
  </r>
  <r>
    <x v="2"/>
    <x v="11"/>
    <x v="20"/>
    <x v="186"/>
    <x v="4"/>
    <x v="0"/>
    <n v="0"/>
    <x v="75"/>
    <x v="3"/>
  </r>
  <r>
    <x v="2"/>
    <x v="11"/>
    <x v="20"/>
    <x v="273"/>
    <x v="10"/>
    <x v="4"/>
    <n v="0"/>
    <x v="16"/>
    <x v="3"/>
  </r>
  <r>
    <x v="2"/>
    <x v="11"/>
    <x v="20"/>
    <x v="372"/>
    <x v="0"/>
    <x v="4"/>
    <n v="81"/>
    <x v="16"/>
    <x v="3"/>
  </r>
  <r>
    <x v="2"/>
    <x v="11"/>
    <x v="20"/>
    <x v="93"/>
    <x v="1"/>
    <x v="4"/>
    <n v="82"/>
    <x v="16"/>
    <x v="3"/>
  </r>
  <r>
    <x v="2"/>
    <x v="11"/>
    <x v="20"/>
    <x v="182"/>
    <x v="5"/>
    <x v="4"/>
    <n v="0"/>
    <x v="16"/>
    <x v="3"/>
  </r>
  <r>
    <x v="2"/>
    <x v="11"/>
    <x v="23"/>
    <x v="99"/>
    <x v="12"/>
    <x v="2"/>
    <n v="0"/>
    <x v="54"/>
    <x v="2"/>
  </r>
  <r>
    <x v="2"/>
    <x v="11"/>
    <x v="23"/>
    <x v="201"/>
    <x v="10"/>
    <x v="2"/>
    <n v="0"/>
    <x v="43"/>
    <x v="2"/>
  </r>
  <r>
    <x v="2"/>
    <x v="11"/>
    <x v="23"/>
    <x v="311"/>
    <x v="8"/>
    <x v="0"/>
    <n v="79"/>
    <x v="16"/>
    <x v="2"/>
  </r>
  <r>
    <x v="2"/>
    <x v="11"/>
    <x v="23"/>
    <x v="7"/>
    <x v="8"/>
    <x v="1"/>
    <n v="98"/>
    <x v="16"/>
    <x v="2"/>
  </r>
  <r>
    <x v="2"/>
    <x v="11"/>
    <x v="23"/>
    <x v="33"/>
    <x v="11"/>
    <x v="1"/>
    <n v="0"/>
    <x v="16"/>
    <x v="2"/>
  </r>
  <r>
    <x v="2"/>
    <x v="11"/>
    <x v="23"/>
    <x v="24"/>
    <x v="11"/>
    <x v="1"/>
    <n v="84"/>
    <x v="16"/>
    <x v="2"/>
  </r>
  <r>
    <x v="2"/>
    <x v="11"/>
    <x v="23"/>
    <x v="400"/>
    <x v="7"/>
    <x v="0"/>
    <n v="0"/>
    <x v="33"/>
    <x v="2"/>
  </r>
  <r>
    <x v="2"/>
    <x v="11"/>
    <x v="23"/>
    <x v="13"/>
    <x v="9"/>
    <x v="1"/>
    <n v="115"/>
    <x v="16"/>
    <x v="2"/>
  </r>
  <r>
    <x v="2"/>
    <x v="11"/>
    <x v="23"/>
    <x v="137"/>
    <x v="6"/>
    <x v="0"/>
    <n v="99"/>
    <x v="16"/>
    <x v="2"/>
  </r>
  <r>
    <x v="2"/>
    <x v="11"/>
    <x v="23"/>
    <x v="251"/>
    <x v="1"/>
    <x v="0"/>
    <n v="99"/>
    <x v="16"/>
    <x v="2"/>
  </r>
  <r>
    <x v="2"/>
    <x v="11"/>
    <x v="23"/>
    <x v="232"/>
    <x v="5"/>
    <x v="2"/>
    <n v="0"/>
    <x v="25"/>
    <x v="2"/>
  </r>
  <r>
    <x v="2"/>
    <x v="11"/>
    <x v="23"/>
    <x v="334"/>
    <x v="15"/>
    <x v="1"/>
    <n v="0"/>
    <x v="42"/>
    <x v="2"/>
  </r>
  <r>
    <x v="2"/>
    <x v="11"/>
    <x v="23"/>
    <x v="114"/>
    <x v="15"/>
    <x v="3"/>
    <n v="0"/>
    <x v="42"/>
    <x v="2"/>
  </r>
  <r>
    <x v="2"/>
    <x v="11"/>
    <x v="23"/>
    <x v="395"/>
    <x v="15"/>
    <x v="0"/>
    <n v="0"/>
    <x v="85"/>
    <x v="2"/>
  </r>
  <r>
    <x v="2"/>
    <x v="11"/>
    <x v="23"/>
    <x v="20"/>
    <x v="14"/>
    <x v="1"/>
    <n v="0"/>
    <x v="85"/>
    <x v="2"/>
  </r>
  <r>
    <x v="2"/>
    <x v="11"/>
    <x v="23"/>
    <x v="298"/>
    <x v="14"/>
    <x v="2"/>
    <n v="0"/>
    <x v="4"/>
    <x v="2"/>
  </r>
  <r>
    <x v="2"/>
    <x v="11"/>
    <x v="23"/>
    <x v="300"/>
    <x v="2"/>
    <x v="1"/>
    <n v="0"/>
    <x v="48"/>
    <x v="2"/>
  </r>
  <r>
    <x v="2"/>
    <x v="11"/>
    <x v="23"/>
    <x v="391"/>
    <x v="2"/>
    <x v="2"/>
    <n v="0"/>
    <x v="85"/>
    <x v="2"/>
  </r>
  <r>
    <x v="2"/>
    <x v="11"/>
    <x v="23"/>
    <x v="27"/>
    <x v="10"/>
    <x v="4"/>
    <n v="0"/>
    <x v="16"/>
    <x v="2"/>
  </r>
  <r>
    <x v="2"/>
    <x v="11"/>
    <x v="23"/>
    <x v="116"/>
    <x v="16"/>
    <x v="4"/>
    <n v="0"/>
    <x v="16"/>
    <x v="2"/>
  </r>
  <r>
    <x v="2"/>
    <x v="11"/>
    <x v="23"/>
    <x v="5"/>
    <x v="4"/>
    <x v="4"/>
    <n v="0"/>
    <x v="16"/>
    <x v="2"/>
  </r>
  <r>
    <x v="2"/>
    <x v="11"/>
    <x v="23"/>
    <x v="206"/>
    <x v="13"/>
    <x v="4"/>
    <n v="0"/>
    <x v="16"/>
    <x v="2"/>
  </r>
  <r>
    <x v="2"/>
    <x v="11"/>
    <x v="17"/>
    <x v="49"/>
    <x v="12"/>
    <x v="0"/>
    <n v="0"/>
    <x v="70"/>
    <x v="6"/>
  </r>
  <r>
    <x v="2"/>
    <x v="11"/>
    <x v="17"/>
    <x v="236"/>
    <x v="10"/>
    <x v="1"/>
    <n v="0"/>
    <x v="63"/>
    <x v="6"/>
  </r>
  <r>
    <x v="2"/>
    <x v="11"/>
    <x v="17"/>
    <x v="354"/>
    <x v="6"/>
    <x v="2"/>
    <n v="103"/>
    <x v="16"/>
    <x v="6"/>
  </r>
  <r>
    <x v="2"/>
    <x v="11"/>
    <x v="17"/>
    <x v="134"/>
    <x v="3"/>
    <x v="2"/>
    <n v="0"/>
    <x v="79"/>
    <x v="6"/>
  </r>
  <r>
    <x v="2"/>
    <x v="11"/>
    <x v="17"/>
    <x v="374"/>
    <x v="3"/>
    <x v="1"/>
    <n v="0"/>
    <x v="119"/>
    <x v="6"/>
  </r>
  <r>
    <x v="2"/>
    <x v="11"/>
    <x v="17"/>
    <x v="195"/>
    <x v="16"/>
    <x v="3"/>
    <n v="0"/>
    <x v="3"/>
    <x v="6"/>
  </r>
  <r>
    <x v="2"/>
    <x v="11"/>
    <x v="17"/>
    <x v="301"/>
    <x v="5"/>
    <x v="0"/>
    <n v="0"/>
    <x v="82"/>
    <x v="6"/>
  </r>
  <r>
    <x v="2"/>
    <x v="11"/>
    <x v="17"/>
    <x v="145"/>
    <x v="5"/>
    <x v="1"/>
    <n v="0"/>
    <x v="88"/>
    <x v="6"/>
  </r>
  <r>
    <x v="2"/>
    <x v="11"/>
    <x v="17"/>
    <x v="281"/>
    <x v="17"/>
    <x v="1"/>
    <n v="0"/>
    <x v="10"/>
    <x v="6"/>
  </r>
  <r>
    <x v="2"/>
    <x v="11"/>
    <x v="17"/>
    <x v="72"/>
    <x v="15"/>
    <x v="1"/>
    <n v="0"/>
    <x v="2"/>
    <x v="6"/>
  </r>
  <r>
    <x v="2"/>
    <x v="11"/>
    <x v="17"/>
    <x v="163"/>
    <x v="14"/>
    <x v="1"/>
    <n v="0"/>
    <x v="80"/>
    <x v="6"/>
  </r>
  <r>
    <x v="2"/>
    <x v="11"/>
    <x v="17"/>
    <x v="271"/>
    <x v="14"/>
    <x v="2"/>
    <n v="0"/>
    <x v="57"/>
    <x v="6"/>
  </r>
  <r>
    <x v="2"/>
    <x v="11"/>
    <x v="17"/>
    <x v="112"/>
    <x v="14"/>
    <x v="0"/>
    <n v="0"/>
    <x v="99"/>
    <x v="6"/>
  </r>
  <r>
    <x v="2"/>
    <x v="11"/>
    <x v="17"/>
    <x v="269"/>
    <x v="2"/>
    <x v="0"/>
    <n v="0"/>
    <x v="1"/>
    <x v="6"/>
  </r>
  <r>
    <x v="2"/>
    <x v="11"/>
    <x v="17"/>
    <x v="349"/>
    <x v="4"/>
    <x v="2"/>
    <n v="0"/>
    <x v="65"/>
    <x v="6"/>
  </r>
  <r>
    <x v="2"/>
    <x v="11"/>
    <x v="17"/>
    <x v="197"/>
    <x v="4"/>
    <x v="0"/>
    <n v="0"/>
    <x v="95"/>
    <x v="6"/>
  </r>
  <r>
    <x v="2"/>
    <x v="11"/>
    <x v="17"/>
    <x v="218"/>
    <x v="13"/>
    <x v="1"/>
    <n v="0"/>
    <x v="94"/>
    <x v="6"/>
  </r>
  <r>
    <x v="2"/>
    <x v="11"/>
    <x v="17"/>
    <x v="238"/>
    <x v="13"/>
    <x v="2"/>
    <n v="0"/>
    <x v="102"/>
    <x v="6"/>
  </r>
  <r>
    <x v="2"/>
    <x v="11"/>
    <x v="17"/>
    <x v="192"/>
    <x v="11"/>
    <x v="4"/>
    <n v="97"/>
    <x v="16"/>
    <x v="6"/>
  </r>
  <r>
    <x v="2"/>
    <x v="11"/>
    <x v="17"/>
    <x v="293"/>
    <x v="9"/>
    <x v="4"/>
    <n v="74"/>
    <x v="16"/>
    <x v="6"/>
  </r>
  <r>
    <x v="2"/>
    <x v="11"/>
    <x v="17"/>
    <x v="120"/>
    <x v="6"/>
    <x v="4"/>
    <n v="70"/>
    <x v="16"/>
    <x v="6"/>
  </r>
  <r>
    <x v="2"/>
    <x v="11"/>
    <x v="17"/>
    <x v="111"/>
    <x v="1"/>
    <x v="4"/>
    <n v="102"/>
    <x v="16"/>
    <x v="6"/>
  </r>
  <r>
    <x v="2"/>
    <x v="11"/>
    <x v="19"/>
    <x v="35"/>
    <x v="10"/>
    <x v="0"/>
    <n v="0"/>
    <x v="88"/>
    <x v="5"/>
  </r>
  <r>
    <x v="2"/>
    <x v="11"/>
    <x v="19"/>
    <x v="124"/>
    <x v="10"/>
    <x v="1"/>
    <n v="0"/>
    <x v="10"/>
    <x v="5"/>
  </r>
  <r>
    <x v="2"/>
    <x v="11"/>
    <x v="19"/>
    <x v="62"/>
    <x v="9"/>
    <x v="2"/>
    <n v="123"/>
    <x v="16"/>
    <x v="5"/>
  </r>
  <r>
    <x v="2"/>
    <x v="11"/>
    <x v="19"/>
    <x v="11"/>
    <x v="5"/>
    <x v="1"/>
    <n v="0"/>
    <x v="12"/>
    <x v="5"/>
  </r>
  <r>
    <x v="2"/>
    <x v="11"/>
    <x v="19"/>
    <x v="348"/>
    <x v="5"/>
    <x v="2"/>
    <n v="0"/>
    <x v="19"/>
    <x v="5"/>
  </r>
  <r>
    <x v="2"/>
    <x v="11"/>
    <x v="19"/>
    <x v="337"/>
    <x v="5"/>
    <x v="0"/>
    <n v="0"/>
    <x v="61"/>
    <x v="5"/>
  </r>
  <r>
    <x v="2"/>
    <x v="11"/>
    <x v="19"/>
    <x v="58"/>
    <x v="17"/>
    <x v="2"/>
    <n v="0"/>
    <x v="19"/>
    <x v="5"/>
  </r>
  <r>
    <x v="2"/>
    <x v="11"/>
    <x v="19"/>
    <x v="223"/>
    <x v="17"/>
    <x v="2"/>
    <n v="0"/>
    <x v="28"/>
    <x v="5"/>
  </r>
  <r>
    <x v="2"/>
    <x v="11"/>
    <x v="19"/>
    <x v="77"/>
    <x v="17"/>
    <x v="1"/>
    <n v="0"/>
    <x v="64"/>
    <x v="5"/>
  </r>
  <r>
    <x v="2"/>
    <x v="11"/>
    <x v="19"/>
    <x v="67"/>
    <x v="17"/>
    <x v="1"/>
    <n v="0"/>
    <x v="11"/>
    <x v="5"/>
  </r>
  <r>
    <x v="2"/>
    <x v="11"/>
    <x v="19"/>
    <x v="369"/>
    <x v="15"/>
    <x v="0"/>
    <n v="0"/>
    <x v="21"/>
    <x v="5"/>
  </r>
  <r>
    <x v="2"/>
    <x v="11"/>
    <x v="19"/>
    <x v="119"/>
    <x v="14"/>
    <x v="0"/>
    <n v="0"/>
    <x v="59"/>
    <x v="5"/>
  </r>
  <r>
    <x v="2"/>
    <x v="11"/>
    <x v="19"/>
    <x v="104"/>
    <x v="14"/>
    <x v="3"/>
    <n v="0"/>
    <x v="57"/>
    <x v="5"/>
  </r>
  <r>
    <x v="2"/>
    <x v="11"/>
    <x v="19"/>
    <x v="227"/>
    <x v="2"/>
    <x v="1"/>
    <n v="0"/>
    <x v="13"/>
    <x v="5"/>
  </r>
  <r>
    <x v="2"/>
    <x v="11"/>
    <x v="19"/>
    <x v="64"/>
    <x v="13"/>
    <x v="1"/>
    <n v="0"/>
    <x v="8"/>
    <x v="5"/>
  </r>
  <r>
    <x v="2"/>
    <x v="11"/>
    <x v="19"/>
    <x v="204"/>
    <x v="13"/>
    <x v="1"/>
    <n v="0"/>
    <x v="52"/>
    <x v="5"/>
  </r>
  <r>
    <x v="2"/>
    <x v="11"/>
    <x v="19"/>
    <x v="347"/>
    <x v="13"/>
    <x v="2"/>
    <n v="0"/>
    <x v="55"/>
    <x v="5"/>
  </r>
  <r>
    <x v="2"/>
    <x v="11"/>
    <x v="19"/>
    <x v="315"/>
    <x v="13"/>
    <x v="0"/>
    <n v="0"/>
    <x v="44"/>
    <x v="5"/>
  </r>
  <r>
    <x v="2"/>
    <x v="11"/>
    <x v="19"/>
    <x v="140"/>
    <x v="8"/>
    <x v="4"/>
    <n v="87"/>
    <x v="16"/>
    <x v="5"/>
  </r>
  <r>
    <x v="2"/>
    <x v="11"/>
    <x v="19"/>
    <x v="332"/>
    <x v="11"/>
    <x v="4"/>
    <n v="89"/>
    <x v="16"/>
    <x v="5"/>
  </r>
  <r>
    <x v="2"/>
    <x v="11"/>
    <x v="19"/>
    <x v="248"/>
    <x v="6"/>
    <x v="4"/>
    <n v="63"/>
    <x v="16"/>
    <x v="5"/>
  </r>
  <r>
    <x v="2"/>
    <x v="11"/>
    <x v="19"/>
    <x v="252"/>
    <x v="1"/>
    <x v="4"/>
    <n v="111"/>
    <x v="16"/>
    <x v="5"/>
  </r>
  <r>
    <x v="2"/>
    <x v="11"/>
    <x v="21"/>
    <x v="344"/>
    <x v="12"/>
    <x v="1"/>
    <n v="0"/>
    <x v="42"/>
    <x v="7"/>
  </r>
  <r>
    <x v="2"/>
    <x v="11"/>
    <x v="21"/>
    <x v="57"/>
    <x v="10"/>
    <x v="2"/>
    <n v="0"/>
    <x v="91"/>
    <x v="7"/>
  </r>
  <r>
    <x v="2"/>
    <x v="11"/>
    <x v="21"/>
    <x v="250"/>
    <x v="0"/>
    <x v="0"/>
    <n v="97"/>
    <x v="16"/>
    <x v="7"/>
  </r>
  <r>
    <x v="2"/>
    <x v="11"/>
    <x v="21"/>
    <x v="149"/>
    <x v="7"/>
    <x v="2"/>
    <n v="0"/>
    <x v="8"/>
    <x v="7"/>
  </r>
  <r>
    <x v="2"/>
    <x v="11"/>
    <x v="21"/>
    <x v="82"/>
    <x v="9"/>
    <x v="1"/>
    <n v="117"/>
    <x v="16"/>
    <x v="7"/>
  </r>
  <r>
    <x v="2"/>
    <x v="11"/>
    <x v="21"/>
    <x v="330"/>
    <x v="3"/>
    <x v="0"/>
    <n v="0"/>
    <x v="1"/>
    <x v="7"/>
  </r>
  <r>
    <x v="2"/>
    <x v="11"/>
    <x v="21"/>
    <x v="254"/>
    <x v="3"/>
    <x v="1"/>
    <n v="0"/>
    <x v="186"/>
    <x v="7"/>
  </r>
  <r>
    <x v="2"/>
    <x v="11"/>
    <x v="21"/>
    <x v="229"/>
    <x v="16"/>
    <x v="0"/>
    <n v="0"/>
    <x v="107"/>
    <x v="7"/>
  </r>
  <r>
    <x v="2"/>
    <x v="11"/>
    <x v="21"/>
    <x v="41"/>
    <x v="16"/>
    <x v="1"/>
    <n v="0"/>
    <x v="12"/>
    <x v="7"/>
  </r>
  <r>
    <x v="2"/>
    <x v="11"/>
    <x v="21"/>
    <x v="90"/>
    <x v="16"/>
    <x v="1"/>
    <n v="0"/>
    <x v="27"/>
    <x v="7"/>
  </r>
  <r>
    <x v="2"/>
    <x v="11"/>
    <x v="21"/>
    <x v="80"/>
    <x v="5"/>
    <x v="3"/>
    <n v="80"/>
    <x v="28"/>
    <x v="7"/>
  </r>
  <r>
    <x v="2"/>
    <x v="11"/>
    <x v="21"/>
    <x v="142"/>
    <x v="5"/>
    <x v="2"/>
    <n v="0"/>
    <x v="10"/>
    <x v="7"/>
  </r>
  <r>
    <x v="2"/>
    <x v="11"/>
    <x v="21"/>
    <x v="302"/>
    <x v="17"/>
    <x v="2"/>
    <n v="0"/>
    <x v="102"/>
    <x v="7"/>
  </r>
  <r>
    <x v="2"/>
    <x v="11"/>
    <x v="21"/>
    <x v="403"/>
    <x v="15"/>
    <x v="1"/>
    <n v="0"/>
    <x v="8"/>
    <x v="7"/>
  </r>
  <r>
    <x v="2"/>
    <x v="11"/>
    <x v="21"/>
    <x v="199"/>
    <x v="14"/>
    <x v="1"/>
    <n v="0"/>
    <x v="8"/>
    <x v="7"/>
  </r>
  <r>
    <x v="2"/>
    <x v="11"/>
    <x v="21"/>
    <x v="240"/>
    <x v="14"/>
    <x v="0"/>
    <n v="0"/>
    <x v="19"/>
    <x v="7"/>
  </r>
  <r>
    <x v="2"/>
    <x v="11"/>
    <x v="21"/>
    <x v="164"/>
    <x v="2"/>
    <x v="2"/>
    <n v="0"/>
    <x v="54"/>
    <x v="7"/>
  </r>
  <r>
    <x v="2"/>
    <x v="11"/>
    <x v="21"/>
    <x v="359"/>
    <x v="13"/>
    <x v="0"/>
    <n v="0"/>
    <x v="61"/>
    <x v="7"/>
  </r>
  <r>
    <x v="2"/>
    <x v="11"/>
    <x v="21"/>
    <x v="42"/>
    <x v="8"/>
    <x v="4"/>
    <n v="102"/>
    <x v="16"/>
    <x v="7"/>
  </r>
  <r>
    <x v="2"/>
    <x v="11"/>
    <x v="21"/>
    <x v="98"/>
    <x v="11"/>
    <x v="4"/>
    <n v="71"/>
    <x v="16"/>
    <x v="7"/>
  </r>
  <r>
    <x v="2"/>
    <x v="11"/>
    <x v="21"/>
    <x v="194"/>
    <x v="1"/>
    <x v="4"/>
    <n v="93"/>
    <x v="16"/>
    <x v="7"/>
  </r>
  <r>
    <x v="2"/>
    <x v="11"/>
    <x v="21"/>
    <x v="247"/>
    <x v="1"/>
    <x v="4"/>
    <n v="80"/>
    <x v="16"/>
    <x v="7"/>
  </r>
  <r>
    <x v="2"/>
    <x v="11"/>
    <x v="18"/>
    <x v="329"/>
    <x v="12"/>
    <x v="2"/>
    <n v="0"/>
    <x v="77"/>
    <x v="4"/>
  </r>
  <r>
    <x v="2"/>
    <x v="11"/>
    <x v="18"/>
    <x v="168"/>
    <x v="12"/>
    <x v="1"/>
    <n v="0"/>
    <x v="8"/>
    <x v="4"/>
  </r>
  <r>
    <x v="2"/>
    <x v="11"/>
    <x v="18"/>
    <x v="162"/>
    <x v="12"/>
    <x v="0"/>
    <n v="0"/>
    <x v="16"/>
    <x v="4"/>
  </r>
  <r>
    <x v="2"/>
    <x v="11"/>
    <x v="18"/>
    <x v="91"/>
    <x v="0"/>
    <x v="1"/>
    <n v="95"/>
    <x v="16"/>
    <x v="4"/>
  </r>
  <r>
    <x v="2"/>
    <x v="11"/>
    <x v="18"/>
    <x v="385"/>
    <x v="11"/>
    <x v="0"/>
    <n v="0"/>
    <x v="16"/>
    <x v="4"/>
  </r>
  <r>
    <x v="2"/>
    <x v="11"/>
    <x v="18"/>
    <x v="26"/>
    <x v="7"/>
    <x v="2"/>
    <n v="0"/>
    <x v="101"/>
    <x v="4"/>
  </r>
  <r>
    <x v="2"/>
    <x v="11"/>
    <x v="18"/>
    <x v="241"/>
    <x v="6"/>
    <x v="0"/>
    <n v="97"/>
    <x v="16"/>
    <x v="4"/>
  </r>
  <r>
    <x v="2"/>
    <x v="11"/>
    <x v="18"/>
    <x v="221"/>
    <x v="6"/>
    <x v="1"/>
    <n v="93"/>
    <x v="16"/>
    <x v="4"/>
  </r>
  <r>
    <x v="2"/>
    <x v="11"/>
    <x v="18"/>
    <x v="210"/>
    <x v="3"/>
    <x v="3"/>
    <n v="0"/>
    <x v="96"/>
    <x v="4"/>
  </r>
  <r>
    <x v="2"/>
    <x v="11"/>
    <x v="18"/>
    <x v="362"/>
    <x v="16"/>
    <x v="0"/>
    <n v="0"/>
    <x v="83"/>
    <x v="4"/>
  </r>
  <r>
    <x v="2"/>
    <x v="11"/>
    <x v="18"/>
    <x v="317"/>
    <x v="5"/>
    <x v="1"/>
    <n v="0"/>
    <x v="134"/>
    <x v="4"/>
  </r>
  <r>
    <x v="2"/>
    <x v="11"/>
    <x v="18"/>
    <x v="278"/>
    <x v="15"/>
    <x v="1"/>
    <n v="0"/>
    <x v="18"/>
    <x v="4"/>
  </r>
  <r>
    <x v="2"/>
    <x v="11"/>
    <x v="18"/>
    <x v="160"/>
    <x v="14"/>
    <x v="2"/>
    <n v="0"/>
    <x v="82"/>
    <x v="4"/>
  </r>
  <r>
    <x v="2"/>
    <x v="11"/>
    <x v="18"/>
    <x v="339"/>
    <x v="14"/>
    <x v="0"/>
    <n v="0"/>
    <x v="37"/>
    <x v="4"/>
  </r>
  <r>
    <x v="2"/>
    <x v="11"/>
    <x v="18"/>
    <x v="76"/>
    <x v="2"/>
    <x v="1"/>
    <n v="0"/>
    <x v="60"/>
    <x v="4"/>
  </r>
  <r>
    <x v="2"/>
    <x v="11"/>
    <x v="18"/>
    <x v="55"/>
    <x v="2"/>
    <x v="2"/>
    <n v="0"/>
    <x v="55"/>
    <x v="4"/>
  </r>
  <r>
    <x v="2"/>
    <x v="11"/>
    <x v="18"/>
    <x v="83"/>
    <x v="4"/>
    <x v="2"/>
    <n v="0"/>
    <x v="91"/>
    <x v="4"/>
  </r>
  <r>
    <x v="2"/>
    <x v="11"/>
    <x v="18"/>
    <x v="17"/>
    <x v="13"/>
    <x v="1"/>
    <n v="0"/>
    <x v="12"/>
    <x v="4"/>
  </r>
  <r>
    <x v="2"/>
    <x v="11"/>
    <x v="18"/>
    <x v="166"/>
    <x v="8"/>
    <x v="4"/>
    <n v="89"/>
    <x v="16"/>
    <x v="4"/>
  </r>
  <r>
    <x v="2"/>
    <x v="11"/>
    <x v="18"/>
    <x v="312"/>
    <x v="8"/>
    <x v="4"/>
    <n v="103"/>
    <x v="16"/>
    <x v="4"/>
  </r>
  <r>
    <x v="2"/>
    <x v="11"/>
    <x v="18"/>
    <x v="146"/>
    <x v="11"/>
    <x v="4"/>
    <n v="74"/>
    <x v="16"/>
    <x v="4"/>
  </r>
  <r>
    <x v="2"/>
    <x v="11"/>
    <x v="18"/>
    <x v="404"/>
    <x v="5"/>
    <x v="4"/>
    <n v="0"/>
    <x v="33"/>
    <x v="4"/>
  </r>
  <r>
    <x v="2"/>
    <x v="12"/>
    <x v="16"/>
    <x v="45"/>
    <x v="8"/>
    <x v="2"/>
    <n v="88"/>
    <x v="88"/>
    <x v="0"/>
  </r>
  <r>
    <x v="2"/>
    <x v="12"/>
    <x v="16"/>
    <x v="122"/>
    <x v="8"/>
    <x v="1"/>
    <n v="103"/>
    <x v="4"/>
    <x v="0"/>
  </r>
  <r>
    <x v="2"/>
    <x v="12"/>
    <x v="16"/>
    <x v="150"/>
    <x v="0"/>
    <x v="2"/>
    <n v="79"/>
    <x v="9"/>
    <x v="0"/>
  </r>
  <r>
    <x v="2"/>
    <x v="12"/>
    <x v="16"/>
    <x v="118"/>
    <x v="4"/>
    <x v="2"/>
    <n v="100"/>
    <x v="16"/>
    <x v="0"/>
  </r>
  <r>
    <x v="2"/>
    <x v="12"/>
    <x v="16"/>
    <x v="215"/>
    <x v="9"/>
    <x v="0"/>
    <n v="115"/>
    <x v="121"/>
    <x v="0"/>
  </r>
  <r>
    <x v="2"/>
    <x v="12"/>
    <x v="16"/>
    <x v="34"/>
    <x v="15"/>
    <x v="2"/>
    <n v="88"/>
    <x v="16"/>
    <x v="0"/>
  </r>
  <r>
    <x v="2"/>
    <x v="12"/>
    <x v="16"/>
    <x v="113"/>
    <x v="15"/>
    <x v="1"/>
    <n v="78"/>
    <x v="16"/>
    <x v="0"/>
  </r>
  <r>
    <x v="2"/>
    <x v="12"/>
    <x v="16"/>
    <x v="207"/>
    <x v="15"/>
    <x v="0"/>
    <n v="94"/>
    <x v="16"/>
    <x v="0"/>
  </r>
  <r>
    <x v="2"/>
    <x v="12"/>
    <x v="16"/>
    <x v="306"/>
    <x v="1"/>
    <x v="0"/>
    <n v="138"/>
    <x v="175"/>
    <x v="0"/>
  </r>
  <r>
    <x v="2"/>
    <x v="12"/>
    <x v="16"/>
    <x v="196"/>
    <x v="3"/>
    <x v="1"/>
    <n v="0"/>
    <x v="25"/>
    <x v="0"/>
  </r>
  <r>
    <x v="2"/>
    <x v="12"/>
    <x v="16"/>
    <x v="405"/>
    <x v="16"/>
    <x v="1"/>
    <n v="0"/>
    <x v="44"/>
    <x v="0"/>
  </r>
  <r>
    <x v="2"/>
    <x v="12"/>
    <x v="16"/>
    <x v="363"/>
    <x v="16"/>
    <x v="1"/>
    <n v="0"/>
    <x v="83"/>
    <x v="0"/>
  </r>
  <r>
    <x v="2"/>
    <x v="12"/>
    <x v="16"/>
    <x v="177"/>
    <x v="7"/>
    <x v="3"/>
    <n v="0"/>
    <x v="42"/>
    <x v="0"/>
  </r>
  <r>
    <x v="2"/>
    <x v="12"/>
    <x v="16"/>
    <x v="316"/>
    <x v="7"/>
    <x v="1"/>
    <n v="0"/>
    <x v="17"/>
    <x v="0"/>
  </r>
  <r>
    <x v="2"/>
    <x v="12"/>
    <x v="16"/>
    <x v="267"/>
    <x v="5"/>
    <x v="1"/>
    <n v="0"/>
    <x v="60"/>
    <x v="0"/>
  </r>
  <r>
    <x v="2"/>
    <x v="12"/>
    <x v="16"/>
    <x v="200"/>
    <x v="5"/>
    <x v="2"/>
    <n v="0"/>
    <x v="36"/>
    <x v="0"/>
  </r>
  <r>
    <x v="2"/>
    <x v="12"/>
    <x v="16"/>
    <x v="301"/>
    <x v="5"/>
    <x v="0"/>
    <n v="0"/>
    <x v="108"/>
    <x v="0"/>
  </r>
  <r>
    <x v="2"/>
    <x v="12"/>
    <x v="16"/>
    <x v="6"/>
    <x v="5"/>
    <x v="0"/>
    <n v="0"/>
    <x v="2"/>
    <x v="0"/>
  </r>
  <r>
    <x v="2"/>
    <x v="12"/>
    <x v="16"/>
    <x v="125"/>
    <x v="13"/>
    <x v="4"/>
    <n v="114"/>
    <x v="16"/>
    <x v="0"/>
  </r>
  <r>
    <x v="2"/>
    <x v="12"/>
    <x v="16"/>
    <x v="39"/>
    <x v="2"/>
    <x v="4"/>
    <n v="111"/>
    <x v="16"/>
    <x v="0"/>
  </r>
  <r>
    <x v="2"/>
    <x v="12"/>
    <x v="16"/>
    <x v="358"/>
    <x v="14"/>
    <x v="4"/>
    <n v="97"/>
    <x v="16"/>
    <x v="0"/>
  </r>
  <r>
    <x v="2"/>
    <x v="12"/>
    <x v="16"/>
    <x v="121"/>
    <x v="6"/>
    <x v="4"/>
    <n v="99"/>
    <x v="16"/>
    <x v="0"/>
  </r>
  <r>
    <x v="2"/>
    <x v="12"/>
    <x v="20"/>
    <x v="309"/>
    <x v="8"/>
    <x v="2"/>
    <n v="97"/>
    <x v="35"/>
    <x v="3"/>
  </r>
  <r>
    <x v="2"/>
    <x v="12"/>
    <x v="20"/>
    <x v="388"/>
    <x v="8"/>
    <x v="0"/>
    <n v="72"/>
    <x v="46"/>
    <x v="3"/>
  </r>
  <r>
    <x v="2"/>
    <x v="12"/>
    <x v="20"/>
    <x v="165"/>
    <x v="8"/>
    <x v="1"/>
    <n v="119"/>
    <x v="26"/>
    <x v="3"/>
  </r>
  <r>
    <x v="2"/>
    <x v="12"/>
    <x v="20"/>
    <x v="36"/>
    <x v="8"/>
    <x v="1"/>
    <n v="84"/>
    <x v="91"/>
    <x v="3"/>
  </r>
  <r>
    <x v="2"/>
    <x v="12"/>
    <x v="20"/>
    <x v="372"/>
    <x v="0"/>
    <x v="0"/>
    <n v="102"/>
    <x v="63"/>
    <x v="3"/>
  </r>
  <r>
    <x v="2"/>
    <x v="12"/>
    <x v="20"/>
    <x v="277"/>
    <x v="0"/>
    <x v="1"/>
    <n v="80"/>
    <x v="104"/>
    <x v="3"/>
  </r>
  <r>
    <x v="2"/>
    <x v="12"/>
    <x v="20"/>
    <x v="279"/>
    <x v="2"/>
    <x v="3"/>
    <n v="157"/>
    <x v="16"/>
    <x v="3"/>
  </r>
  <r>
    <x v="2"/>
    <x v="12"/>
    <x v="20"/>
    <x v="295"/>
    <x v="6"/>
    <x v="2"/>
    <n v="111"/>
    <x v="42"/>
    <x v="3"/>
  </r>
  <r>
    <x v="2"/>
    <x v="12"/>
    <x v="20"/>
    <x v="225"/>
    <x v="15"/>
    <x v="1"/>
    <n v="95"/>
    <x v="16"/>
    <x v="3"/>
  </r>
  <r>
    <x v="2"/>
    <x v="12"/>
    <x v="20"/>
    <x v="93"/>
    <x v="1"/>
    <x v="0"/>
    <n v="77"/>
    <x v="16"/>
    <x v="3"/>
  </r>
  <r>
    <x v="2"/>
    <x v="12"/>
    <x v="20"/>
    <x v="132"/>
    <x v="12"/>
    <x v="1"/>
    <n v="0"/>
    <x v="76"/>
    <x v="3"/>
  </r>
  <r>
    <x v="2"/>
    <x v="12"/>
    <x v="20"/>
    <x v="397"/>
    <x v="12"/>
    <x v="2"/>
    <n v="0"/>
    <x v="99"/>
    <x v="3"/>
  </r>
  <r>
    <x v="2"/>
    <x v="12"/>
    <x v="20"/>
    <x v="273"/>
    <x v="10"/>
    <x v="2"/>
    <n v="0"/>
    <x v="1"/>
    <x v="3"/>
  </r>
  <r>
    <x v="2"/>
    <x v="12"/>
    <x v="20"/>
    <x v="389"/>
    <x v="10"/>
    <x v="0"/>
    <n v="0"/>
    <x v="77"/>
    <x v="3"/>
  </r>
  <r>
    <x v="2"/>
    <x v="12"/>
    <x v="20"/>
    <x v="40"/>
    <x v="7"/>
    <x v="1"/>
    <n v="0"/>
    <x v="83"/>
    <x v="3"/>
  </r>
  <r>
    <x v="2"/>
    <x v="12"/>
    <x v="20"/>
    <x v="321"/>
    <x v="5"/>
    <x v="1"/>
    <n v="0"/>
    <x v="28"/>
    <x v="3"/>
  </r>
  <r>
    <x v="2"/>
    <x v="12"/>
    <x v="20"/>
    <x v="307"/>
    <x v="5"/>
    <x v="2"/>
    <n v="0"/>
    <x v="28"/>
    <x v="3"/>
  </r>
  <r>
    <x v="2"/>
    <x v="12"/>
    <x v="20"/>
    <x v="89"/>
    <x v="5"/>
    <x v="0"/>
    <n v="0"/>
    <x v="86"/>
    <x v="3"/>
  </r>
  <r>
    <x v="2"/>
    <x v="12"/>
    <x v="20"/>
    <x v="230"/>
    <x v="4"/>
    <x v="4"/>
    <n v="116"/>
    <x v="16"/>
    <x v="3"/>
  </r>
  <r>
    <x v="2"/>
    <x v="12"/>
    <x v="20"/>
    <x v="216"/>
    <x v="4"/>
    <x v="4"/>
    <n v="81"/>
    <x v="16"/>
    <x v="3"/>
  </r>
  <r>
    <x v="2"/>
    <x v="12"/>
    <x v="20"/>
    <x v="297"/>
    <x v="4"/>
    <x v="4"/>
    <n v="83"/>
    <x v="16"/>
    <x v="3"/>
  </r>
  <r>
    <x v="2"/>
    <x v="12"/>
    <x v="20"/>
    <x v="182"/>
    <x v="5"/>
    <x v="4"/>
    <n v="0"/>
    <x v="16"/>
    <x v="3"/>
  </r>
  <r>
    <x v="2"/>
    <x v="12"/>
    <x v="18"/>
    <x v="166"/>
    <x v="8"/>
    <x v="2"/>
    <n v="97"/>
    <x v="57"/>
    <x v="4"/>
  </r>
  <r>
    <x v="2"/>
    <x v="12"/>
    <x v="18"/>
    <x v="312"/>
    <x v="8"/>
    <x v="0"/>
    <n v="92"/>
    <x v="72"/>
    <x v="4"/>
  </r>
  <r>
    <x v="2"/>
    <x v="12"/>
    <x v="18"/>
    <x v="17"/>
    <x v="13"/>
    <x v="1"/>
    <n v="114"/>
    <x v="16"/>
    <x v="4"/>
  </r>
  <r>
    <x v="2"/>
    <x v="12"/>
    <x v="18"/>
    <x v="91"/>
    <x v="0"/>
    <x v="1"/>
    <n v="115"/>
    <x v="37"/>
    <x v="4"/>
  </r>
  <r>
    <x v="2"/>
    <x v="12"/>
    <x v="18"/>
    <x v="76"/>
    <x v="2"/>
    <x v="1"/>
    <n v="116"/>
    <x v="16"/>
    <x v="4"/>
  </r>
  <r>
    <x v="2"/>
    <x v="12"/>
    <x v="18"/>
    <x v="146"/>
    <x v="11"/>
    <x v="2"/>
    <n v="71"/>
    <x v="17"/>
    <x v="4"/>
  </r>
  <r>
    <x v="2"/>
    <x v="12"/>
    <x v="18"/>
    <x v="385"/>
    <x v="11"/>
    <x v="0"/>
    <n v="104"/>
    <x v="90"/>
    <x v="4"/>
  </r>
  <r>
    <x v="2"/>
    <x v="12"/>
    <x v="18"/>
    <x v="241"/>
    <x v="6"/>
    <x v="0"/>
    <n v="106"/>
    <x v="37"/>
    <x v="4"/>
  </r>
  <r>
    <x v="2"/>
    <x v="12"/>
    <x v="18"/>
    <x v="278"/>
    <x v="15"/>
    <x v="1"/>
    <n v="89"/>
    <x v="16"/>
    <x v="4"/>
  </r>
  <r>
    <x v="2"/>
    <x v="12"/>
    <x v="18"/>
    <x v="168"/>
    <x v="12"/>
    <x v="1"/>
    <n v="0"/>
    <x v="41"/>
    <x v="4"/>
  </r>
  <r>
    <x v="2"/>
    <x v="12"/>
    <x v="18"/>
    <x v="329"/>
    <x v="12"/>
    <x v="2"/>
    <n v="0"/>
    <x v="100"/>
    <x v="4"/>
  </r>
  <r>
    <x v="2"/>
    <x v="12"/>
    <x v="18"/>
    <x v="210"/>
    <x v="3"/>
    <x v="3"/>
    <n v="0"/>
    <x v="15"/>
    <x v="4"/>
  </r>
  <r>
    <x v="2"/>
    <x v="12"/>
    <x v="18"/>
    <x v="362"/>
    <x v="16"/>
    <x v="0"/>
    <n v="0"/>
    <x v="155"/>
    <x v="4"/>
  </r>
  <r>
    <x v="2"/>
    <x v="12"/>
    <x v="18"/>
    <x v="406"/>
    <x v="16"/>
    <x v="0"/>
    <n v="0"/>
    <x v="105"/>
    <x v="4"/>
  </r>
  <r>
    <x v="2"/>
    <x v="12"/>
    <x v="18"/>
    <x v="407"/>
    <x v="7"/>
    <x v="1"/>
    <n v="0"/>
    <x v="64"/>
    <x v="4"/>
  </r>
  <r>
    <x v="2"/>
    <x v="12"/>
    <x v="18"/>
    <x v="26"/>
    <x v="7"/>
    <x v="2"/>
    <n v="0"/>
    <x v="21"/>
    <x v="4"/>
  </r>
  <r>
    <x v="2"/>
    <x v="12"/>
    <x v="18"/>
    <x v="317"/>
    <x v="5"/>
    <x v="1"/>
    <n v="0"/>
    <x v="62"/>
    <x v="4"/>
  </r>
  <r>
    <x v="2"/>
    <x v="12"/>
    <x v="18"/>
    <x v="404"/>
    <x v="5"/>
    <x v="2"/>
    <n v="0"/>
    <x v="39"/>
    <x v="4"/>
  </r>
  <r>
    <x v="2"/>
    <x v="12"/>
    <x v="18"/>
    <x v="55"/>
    <x v="2"/>
    <x v="4"/>
    <n v="89"/>
    <x v="16"/>
    <x v="4"/>
  </r>
  <r>
    <x v="2"/>
    <x v="12"/>
    <x v="18"/>
    <x v="339"/>
    <x v="14"/>
    <x v="4"/>
    <n v="113"/>
    <x v="16"/>
    <x v="4"/>
  </r>
  <r>
    <x v="2"/>
    <x v="12"/>
    <x v="18"/>
    <x v="221"/>
    <x v="6"/>
    <x v="4"/>
    <n v="87"/>
    <x v="16"/>
    <x v="4"/>
  </r>
  <r>
    <x v="2"/>
    <x v="12"/>
    <x v="18"/>
    <x v="162"/>
    <x v="12"/>
    <x v="4"/>
    <n v="0"/>
    <x v="16"/>
    <x v="4"/>
  </r>
  <r>
    <x v="2"/>
    <x v="12"/>
    <x v="22"/>
    <x v="172"/>
    <x v="0"/>
    <x v="3"/>
    <n v="80"/>
    <x v="83"/>
    <x v="1"/>
  </r>
  <r>
    <x v="2"/>
    <x v="12"/>
    <x v="22"/>
    <x v="4"/>
    <x v="4"/>
    <x v="2"/>
    <n v="67"/>
    <x v="16"/>
    <x v="1"/>
  </r>
  <r>
    <x v="2"/>
    <x v="12"/>
    <x v="22"/>
    <x v="255"/>
    <x v="4"/>
    <x v="1"/>
    <n v="118"/>
    <x v="16"/>
    <x v="1"/>
  </r>
  <r>
    <x v="2"/>
    <x v="12"/>
    <x v="22"/>
    <x v="213"/>
    <x v="9"/>
    <x v="1"/>
    <n v="80"/>
    <x v="17"/>
    <x v="1"/>
  </r>
  <r>
    <x v="2"/>
    <x v="12"/>
    <x v="22"/>
    <x v="136"/>
    <x v="11"/>
    <x v="0"/>
    <n v="99"/>
    <x v="148"/>
    <x v="1"/>
  </r>
  <r>
    <x v="2"/>
    <x v="12"/>
    <x v="22"/>
    <x v="126"/>
    <x v="1"/>
    <x v="2"/>
    <n v="72"/>
    <x v="62"/>
    <x v="1"/>
  </r>
  <r>
    <x v="2"/>
    <x v="12"/>
    <x v="22"/>
    <x v="1"/>
    <x v="1"/>
    <x v="1"/>
    <n v="113"/>
    <x v="115"/>
    <x v="1"/>
  </r>
  <r>
    <x v="2"/>
    <x v="12"/>
    <x v="22"/>
    <x v="203"/>
    <x v="12"/>
    <x v="2"/>
    <n v="0"/>
    <x v="11"/>
    <x v="1"/>
  </r>
  <r>
    <x v="2"/>
    <x v="12"/>
    <x v="22"/>
    <x v="259"/>
    <x v="12"/>
    <x v="1"/>
    <n v="0"/>
    <x v="3"/>
    <x v="1"/>
  </r>
  <r>
    <x v="2"/>
    <x v="12"/>
    <x v="22"/>
    <x v="208"/>
    <x v="3"/>
    <x v="1"/>
    <n v="0"/>
    <x v="146"/>
    <x v="1"/>
  </r>
  <r>
    <x v="2"/>
    <x v="12"/>
    <x v="22"/>
    <x v="92"/>
    <x v="3"/>
    <x v="2"/>
    <n v="0"/>
    <x v="88"/>
    <x v="1"/>
  </r>
  <r>
    <x v="2"/>
    <x v="12"/>
    <x v="22"/>
    <x v="335"/>
    <x v="16"/>
    <x v="1"/>
    <n v="0"/>
    <x v="7"/>
    <x v="1"/>
  </r>
  <r>
    <x v="2"/>
    <x v="12"/>
    <x v="22"/>
    <x v="21"/>
    <x v="16"/>
    <x v="2"/>
    <n v="0"/>
    <x v="11"/>
    <x v="1"/>
  </r>
  <r>
    <x v="2"/>
    <x v="12"/>
    <x v="22"/>
    <x v="138"/>
    <x v="16"/>
    <x v="0"/>
    <n v="0"/>
    <x v="61"/>
    <x v="1"/>
  </r>
  <r>
    <x v="2"/>
    <x v="12"/>
    <x v="22"/>
    <x v="95"/>
    <x v="10"/>
    <x v="0"/>
    <n v="0"/>
    <x v="71"/>
    <x v="1"/>
  </r>
  <r>
    <x v="2"/>
    <x v="12"/>
    <x v="22"/>
    <x v="135"/>
    <x v="7"/>
    <x v="1"/>
    <n v="0"/>
    <x v="18"/>
    <x v="1"/>
  </r>
  <r>
    <x v="2"/>
    <x v="12"/>
    <x v="22"/>
    <x v="128"/>
    <x v="7"/>
    <x v="0"/>
    <n v="0"/>
    <x v="21"/>
    <x v="1"/>
  </r>
  <r>
    <x v="2"/>
    <x v="12"/>
    <x v="22"/>
    <x v="337"/>
    <x v="5"/>
    <x v="0"/>
    <n v="0"/>
    <x v="4"/>
    <x v="1"/>
  </r>
  <r>
    <x v="2"/>
    <x v="12"/>
    <x v="22"/>
    <x v="245"/>
    <x v="4"/>
    <x v="4"/>
    <n v="85"/>
    <x v="16"/>
    <x v="1"/>
  </r>
  <r>
    <x v="2"/>
    <x v="12"/>
    <x v="22"/>
    <x v="380"/>
    <x v="17"/>
    <x v="4"/>
    <n v="71"/>
    <x v="16"/>
    <x v="1"/>
  </r>
  <r>
    <x v="2"/>
    <x v="12"/>
    <x v="22"/>
    <x v="288"/>
    <x v="17"/>
    <x v="4"/>
    <n v="82"/>
    <x v="16"/>
    <x v="1"/>
  </r>
  <r>
    <x v="2"/>
    <x v="12"/>
    <x v="22"/>
    <x v="87"/>
    <x v="14"/>
    <x v="4"/>
    <n v="85"/>
    <x v="16"/>
    <x v="1"/>
  </r>
  <r>
    <x v="2"/>
    <x v="12"/>
    <x v="23"/>
    <x v="311"/>
    <x v="8"/>
    <x v="0"/>
    <n v="91"/>
    <x v="9"/>
    <x v="2"/>
  </r>
  <r>
    <x v="2"/>
    <x v="12"/>
    <x v="23"/>
    <x v="7"/>
    <x v="8"/>
    <x v="1"/>
    <n v="83"/>
    <x v="61"/>
    <x v="2"/>
  </r>
  <r>
    <x v="2"/>
    <x v="12"/>
    <x v="23"/>
    <x v="206"/>
    <x v="13"/>
    <x v="1"/>
    <n v="119"/>
    <x v="16"/>
    <x v="2"/>
  </r>
  <r>
    <x v="2"/>
    <x v="12"/>
    <x v="23"/>
    <x v="5"/>
    <x v="4"/>
    <x v="1"/>
    <n v="117"/>
    <x v="16"/>
    <x v="2"/>
  </r>
  <r>
    <x v="2"/>
    <x v="12"/>
    <x v="23"/>
    <x v="13"/>
    <x v="9"/>
    <x v="0"/>
    <n v="101"/>
    <x v="96"/>
    <x v="2"/>
  </r>
  <r>
    <x v="2"/>
    <x v="12"/>
    <x v="23"/>
    <x v="300"/>
    <x v="2"/>
    <x v="1"/>
    <n v="91"/>
    <x v="16"/>
    <x v="2"/>
  </r>
  <r>
    <x v="2"/>
    <x v="12"/>
    <x v="23"/>
    <x v="24"/>
    <x v="11"/>
    <x v="1"/>
    <n v="88"/>
    <x v="32"/>
    <x v="2"/>
  </r>
  <r>
    <x v="2"/>
    <x v="12"/>
    <x v="23"/>
    <x v="15"/>
    <x v="11"/>
    <x v="1"/>
    <n v="86"/>
    <x v="49"/>
    <x v="2"/>
  </r>
  <r>
    <x v="2"/>
    <x v="12"/>
    <x v="23"/>
    <x v="408"/>
    <x v="11"/>
    <x v="0"/>
    <n v="100"/>
    <x v="48"/>
    <x v="2"/>
  </r>
  <r>
    <x v="2"/>
    <x v="12"/>
    <x v="23"/>
    <x v="20"/>
    <x v="14"/>
    <x v="1"/>
    <n v="116"/>
    <x v="16"/>
    <x v="2"/>
  </r>
  <r>
    <x v="2"/>
    <x v="12"/>
    <x v="23"/>
    <x v="298"/>
    <x v="14"/>
    <x v="2"/>
    <n v="91"/>
    <x v="16"/>
    <x v="2"/>
  </r>
  <r>
    <x v="2"/>
    <x v="12"/>
    <x v="23"/>
    <x v="409"/>
    <x v="6"/>
    <x v="2"/>
    <n v="88"/>
    <x v="13"/>
    <x v="2"/>
  </r>
  <r>
    <x v="2"/>
    <x v="12"/>
    <x v="23"/>
    <x v="137"/>
    <x v="6"/>
    <x v="3"/>
    <n v="84"/>
    <x v="32"/>
    <x v="2"/>
  </r>
  <r>
    <x v="2"/>
    <x v="12"/>
    <x v="23"/>
    <x v="251"/>
    <x v="1"/>
    <x v="0"/>
    <n v="103"/>
    <x v="60"/>
    <x v="2"/>
  </r>
  <r>
    <x v="2"/>
    <x v="12"/>
    <x v="23"/>
    <x v="99"/>
    <x v="12"/>
    <x v="2"/>
    <n v="0"/>
    <x v="37"/>
    <x v="2"/>
  </r>
  <r>
    <x v="2"/>
    <x v="12"/>
    <x v="23"/>
    <x v="201"/>
    <x v="10"/>
    <x v="2"/>
    <n v="0"/>
    <x v="91"/>
    <x v="2"/>
  </r>
  <r>
    <x v="2"/>
    <x v="12"/>
    <x v="23"/>
    <x v="400"/>
    <x v="7"/>
    <x v="0"/>
    <n v="0"/>
    <x v="51"/>
    <x v="2"/>
  </r>
  <r>
    <x v="2"/>
    <x v="12"/>
    <x v="23"/>
    <x v="232"/>
    <x v="5"/>
    <x v="2"/>
    <n v="0"/>
    <x v="30"/>
    <x v="2"/>
  </r>
  <r>
    <x v="2"/>
    <x v="12"/>
    <x v="23"/>
    <x v="391"/>
    <x v="2"/>
    <x v="4"/>
    <n v="92"/>
    <x v="16"/>
    <x v="2"/>
  </r>
  <r>
    <x v="2"/>
    <x v="12"/>
    <x v="23"/>
    <x v="33"/>
    <x v="11"/>
    <x v="4"/>
    <n v="81"/>
    <x v="16"/>
    <x v="2"/>
  </r>
  <r>
    <x v="2"/>
    <x v="12"/>
    <x v="23"/>
    <x v="114"/>
    <x v="15"/>
    <x v="4"/>
    <n v="142"/>
    <x v="16"/>
    <x v="2"/>
  </r>
  <r>
    <x v="2"/>
    <x v="12"/>
    <x v="23"/>
    <x v="27"/>
    <x v="10"/>
    <x v="4"/>
    <n v="0"/>
    <x v="16"/>
    <x v="2"/>
  </r>
  <r>
    <x v="2"/>
    <x v="12"/>
    <x v="17"/>
    <x v="238"/>
    <x v="13"/>
    <x v="2"/>
    <n v="83"/>
    <x v="16"/>
    <x v="6"/>
  </r>
  <r>
    <x v="2"/>
    <x v="12"/>
    <x v="17"/>
    <x v="0"/>
    <x v="0"/>
    <x v="0"/>
    <n v="69"/>
    <x v="92"/>
    <x v="6"/>
  </r>
  <r>
    <x v="2"/>
    <x v="12"/>
    <x v="17"/>
    <x v="19"/>
    <x v="0"/>
    <x v="1"/>
    <n v="99"/>
    <x v="1"/>
    <x v="6"/>
  </r>
  <r>
    <x v="2"/>
    <x v="12"/>
    <x v="17"/>
    <x v="197"/>
    <x v="4"/>
    <x v="0"/>
    <n v="73"/>
    <x v="16"/>
    <x v="6"/>
  </r>
  <r>
    <x v="2"/>
    <x v="12"/>
    <x v="17"/>
    <x v="293"/>
    <x v="9"/>
    <x v="2"/>
    <n v="81"/>
    <x v="55"/>
    <x v="6"/>
  </r>
  <r>
    <x v="2"/>
    <x v="12"/>
    <x v="17"/>
    <x v="281"/>
    <x v="17"/>
    <x v="1"/>
    <n v="114"/>
    <x v="16"/>
    <x v="6"/>
  </r>
  <r>
    <x v="2"/>
    <x v="12"/>
    <x v="17"/>
    <x v="192"/>
    <x v="11"/>
    <x v="1"/>
    <n v="109"/>
    <x v="57"/>
    <x v="6"/>
  </r>
  <r>
    <x v="2"/>
    <x v="12"/>
    <x v="17"/>
    <x v="112"/>
    <x v="14"/>
    <x v="0"/>
    <n v="78"/>
    <x v="16"/>
    <x v="6"/>
  </r>
  <r>
    <x v="2"/>
    <x v="12"/>
    <x v="17"/>
    <x v="354"/>
    <x v="6"/>
    <x v="2"/>
    <n v="97"/>
    <x v="7"/>
    <x v="6"/>
  </r>
  <r>
    <x v="2"/>
    <x v="12"/>
    <x v="17"/>
    <x v="120"/>
    <x v="6"/>
    <x v="0"/>
    <n v="57"/>
    <x v="83"/>
    <x v="6"/>
  </r>
  <r>
    <x v="2"/>
    <x v="12"/>
    <x v="17"/>
    <x v="111"/>
    <x v="1"/>
    <x v="2"/>
    <n v="78"/>
    <x v="24"/>
    <x v="6"/>
  </r>
  <r>
    <x v="2"/>
    <x v="12"/>
    <x v="17"/>
    <x v="96"/>
    <x v="12"/>
    <x v="1"/>
    <n v="0"/>
    <x v="83"/>
    <x v="6"/>
  </r>
  <r>
    <x v="2"/>
    <x v="12"/>
    <x v="17"/>
    <x v="374"/>
    <x v="3"/>
    <x v="1"/>
    <n v="0"/>
    <x v="14"/>
    <x v="6"/>
  </r>
  <r>
    <x v="2"/>
    <x v="12"/>
    <x v="17"/>
    <x v="134"/>
    <x v="3"/>
    <x v="2"/>
    <n v="0"/>
    <x v="55"/>
    <x v="6"/>
  </r>
  <r>
    <x v="2"/>
    <x v="12"/>
    <x v="17"/>
    <x v="294"/>
    <x v="3"/>
    <x v="0"/>
    <n v="0"/>
    <x v="149"/>
    <x v="6"/>
  </r>
  <r>
    <x v="2"/>
    <x v="12"/>
    <x v="17"/>
    <x v="195"/>
    <x v="16"/>
    <x v="3"/>
    <n v="0"/>
    <x v="63"/>
    <x v="6"/>
  </r>
  <r>
    <x v="2"/>
    <x v="12"/>
    <x v="17"/>
    <x v="236"/>
    <x v="10"/>
    <x v="1"/>
    <n v="0"/>
    <x v="31"/>
    <x v="6"/>
  </r>
  <r>
    <x v="2"/>
    <x v="12"/>
    <x v="17"/>
    <x v="145"/>
    <x v="5"/>
    <x v="1"/>
    <n v="0"/>
    <x v="80"/>
    <x v="6"/>
  </r>
  <r>
    <x v="2"/>
    <x v="12"/>
    <x v="17"/>
    <x v="218"/>
    <x v="13"/>
    <x v="4"/>
    <n v="97"/>
    <x v="16"/>
    <x v="6"/>
  </r>
  <r>
    <x v="2"/>
    <x v="12"/>
    <x v="17"/>
    <x v="271"/>
    <x v="14"/>
    <x v="4"/>
    <n v="88"/>
    <x v="16"/>
    <x v="6"/>
  </r>
  <r>
    <x v="2"/>
    <x v="12"/>
    <x v="17"/>
    <x v="163"/>
    <x v="14"/>
    <x v="4"/>
    <n v="88"/>
    <x v="16"/>
    <x v="6"/>
  </r>
  <r>
    <x v="2"/>
    <x v="12"/>
    <x v="17"/>
    <x v="72"/>
    <x v="15"/>
    <x v="4"/>
    <n v="112"/>
    <x v="16"/>
    <x v="6"/>
  </r>
  <r>
    <x v="2"/>
    <x v="12"/>
    <x v="21"/>
    <x v="42"/>
    <x v="8"/>
    <x v="3"/>
    <n v="102"/>
    <x v="21"/>
    <x v="7"/>
  </r>
  <r>
    <x v="2"/>
    <x v="12"/>
    <x v="21"/>
    <x v="250"/>
    <x v="0"/>
    <x v="0"/>
    <n v="87"/>
    <x v="71"/>
    <x v="7"/>
  </r>
  <r>
    <x v="2"/>
    <x v="12"/>
    <x v="21"/>
    <x v="82"/>
    <x v="9"/>
    <x v="1"/>
    <n v="126"/>
    <x v="76"/>
    <x v="7"/>
  </r>
  <r>
    <x v="2"/>
    <x v="12"/>
    <x v="21"/>
    <x v="302"/>
    <x v="17"/>
    <x v="2"/>
    <n v="95"/>
    <x v="16"/>
    <x v="7"/>
  </r>
  <r>
    <x v="2"/>
    <x v="12"/>
    <x v="21"/>
    <x v="98"/>
    <x v="11"/>
    <x v="0"/>
    <n v="66"/>
    <x v="49"/>
    <x v="7"/>
  </r>
  <r>
    <x v="2"/>
    <x v="12"/>
    <x v="21"/>
    <x v="190"/>
    <x v="1"/>
    <x v="0"/>
    <n v="63"/>
    <x v="105"/>
    <x v="7"/>
  </r>
  <r>
    <x v="2"/>
    <x v="12"/>
    <x v="21"/>
    <x v="194"/>
    <x v="1"/>
    <x v="1"/>
    <n v="82"/>
    <x v="35"/>
    <x v="7"/>
  </r>
  <r>
    <x v="2"/>
    <x v="12"/>
    <x v="21"/>
    <x v="247"/>
    <x v="1"/>
    <x v="1"/>
    <n v="81"/>
    <x v="160"/>
    <x v="7"/>
  </r>
  <r>
    <x v="2"/>
    <x v="12"/>
    <x v="21"/>
    <x v="344"/>
    <x v="12"/>
    <x v="1"/>
    <n v="0"/>
    <x v="8"/>
    <x v="7"/>
  </r>
  <r>
    <x v="2"/>
    <x v="12"/>
    <x v="21"/>
    <x v="330"/>
    <x v="3"/>
    <x v="0"/>
    <n v="0"/>
    <x v="32"/>
    <x v="7"/>
  </r>
  <r>
    <x v="2"/>
    <x v="12"/>
    <x v="21"/>
    <x v="254"/>
    <x v="3"/>
    <x v="1"/>
    <n v="0"/>
    <x v="21"/>
    <x v="7"/>
  </r>
  <r>
    <x v="2"/>
    <x v="12"/>
    <x v="21"/>
    <x v="41"/>
    <x v="16"/>
    <x v="1"/>
    <n v="0"/>
    <x v="28"/>
    <x v="7"/>
  </r>
  <r>
    <x v="2"/>
    <x v="12"/>
    <x v="21"/>
    <x v="90"/>
    <x v="16"/>
    <x v="1"/>
    <n v="0"/>
    <x v="13"/>
    <x v="7"/>
  </r>
  <r>
    <x v="2"/>
    <x v="12"/>
    <x v="21"/>
    <x v="139"/>
    <x v="16"/>
    <x v="2"/>
    <n v="0"/>
    <x v="52"/>
    <x v="7"/>
  </r>
  <r>
    <x v="2"/>
    <x v="12"/>
    <x v="21"/>
    <x v="289"/>
    <x v="16"/>
    <x v="2"/>
    <n v="0"/>
    <x v="51"/>
    <x v="7"/>
  </r>
  <r>
    <x v="2"/>
    <x v="12"/>
    <x v="21"/>
    <x v="229"/>
    <x v="16"/>
    <x v="0"/>
    <n v="0"/>
    <x v="94"/>
    <x v="7"/>
  </r>
  <r>
    <x v="2"/>
    <x v="12"/>
    <x v="21"/>
    <x v="57"/>
    <x v="10"/>
    <x v="2"/>
    <n v="0"/>
    <x v="96"/>
    <x v="7"/>
  </r>
  <r>
    <x v="2"/>
    <x v="12"/>
    <x v="21"/>
    <x v="149"/>
    <x v="7"/>
    <x v="2"/>
    <n v="0"/>
    <x v="47"/>
    <x v="7"/>
  </r>
  <r>
    <x v="2"/>
    <x v="12"/>
    <x v="21"/>
    <x v="199"/>
    <x v="14"/>
    <x v="4"/>
    <n v="98"/>
    <x v="16"/>
    <x v="7"/>
  </r>
  <r>
    <x v="2"/>
    <x v="12"/>
    <x v="21"/>
    <x v="240"/>
    <x v="14"/>
    <x v="4"/>
    <n v="100"/>
    <x v="16"/>
    <x v="7"/>
  </r>
  <r>
    <x v="2"/>
    <x v="12"/>
    <x v="21"/>
    <x v="403"/>
    <x v="15"/>
    <x v="4"/>
    <n v="89"/>
    <x v="16"/>
    <x v="7"/>
  </r>
  <r>
    <x v="2"/>
    <x v="12"/>
    <x v="21"/>
    <x v="142"/>
    <x v="5"/>
    <x v="4"/>
    <n v="0"/>
    <x v="16"/>
    <x v="7"/>
  </r>
  <r>
    <x v="2"/>
    <x v="12"/>
    <x v="19"/>
    <x v="140"/>
    <x v="8"/>
    <x v="1"/>
    <n v="83"/>
    <x v="24"/>
    <x v="5"/>
  </r>
  <r>
    <x v="2"/>
    <x v="12"/>
    <x v="19"/>
    <x v="179"/>
    <x v="8"/>
    <x v="0"/>
    <n v="84"/>
    <x v="100"/>
    <x v="5"/>
  </r>
  <r>
    <x v="2"/>
    <x v="12"/>
    <x v="19"/>
    <x v="62"/>
    <x v="9"/>
    <x v="2"/>
    <n v="89"/>
    <x v="64"/>
    <x v="5"/>
  </r>
  <r>
    <x v="2"/>
    <x v="12"/>
    <x v="19"/>
    <x v="77"/>
    <x v="17"/>
    <x v="1"/>
    <n v="92"/>
    <x v="16"/>
    <x v="5"/>
  </r>
  <r>
    <x v="2"/>
    <x v="12"/>
    <x v="19"/>
    <x v="332"/>
    <x v="11"/>
    <x v="0"/>
    <n v="95"/>
    <x v="9"/>
    <x v="5"/>
  </r>
  <r>
    <x v="2"/>
    <x v="12"/>
    <x v="19"/>
    <x v="9"/>
    <x v="6"/>
    <x v="3"/>
    <n v="76"/>
    <x v="33"/>
    <x v="5"/>
  </r>
  <r>
    <x v="2"/>
    <x v="12"/>
    <x v="19"/>
    <x v="392"/>
    <x v="6"/>
    <x v="2"/>
    <n v="74"/>
    <x v="73"/>
    <x v="5"/>
  </r>
  <r>
    <x v="2"/>
    <x v="12"/>
    <x v="19"/>
    <x v="393"/>
    <x v="6"/>
    <x v="0"/>
    <n v="77"/>
    <x v="105"/>
    <x v="5"/>
  </r>
  <r>
    <x v="2"/>
    <x v="12"/>
    <x v="19"/>
    <x v="248"/>
    <x v="6"/>
    <x v="0"/>
    <n v="80"/>
    <x v="25"/>
    <x v="5"/>
  </r>
  <r>
    <x v="2"/>
    <x v="12"/>
    <x v="19"/>
    <x v="357"/>
    <x v="6"/>
    <x v="2"/>
    <n v="81"/>
    <x v="57"/>
    <x v="5"/>
  </r>
  <r>
    <x v="2"/>
    <x v="12"/>
    <x v="19"/>
    <x v="252"/>
    <x v="1"/>
    <x v="1"/>
    <n v="92"/>
    <x v="53"/>
    <x v="5"/>
  </r>
  <r>
    <x v="2"/>
    <x v="12"/>
    <x v="19"/>
    <x v="30"/>
    <x v="12"/>
    <x v="0"/>
    <n v="0"/>
    <x v="57"/>
    <x v="5"/>
  </r>
  <r>
    <x v="2"/>
    <x v="12"/>
    <x v="19"/>
    <x v="410"/>
    <x v="16"/>
    <x v="1"/>
    <n v="0"/>
    <x v="55"/>
    <x v="5"/>
  </r>
  <r>
    <x v="2"/>
    <x v="12"/>
    <x v="19"/>
    <x v="88"/>
    <x v="16"/>
    <x v="2"/>
    <n v="0"/>
    <x v="82"/>
    <x v="5"/>
  </r>
  <r>
    <x v="2"/>
    <x v="12"/>
    <x v="19"/>
    <x v="124"/>
    <x v="10"/>
    <x v="1"/>
    <n v="0"/>
    <x v="4"/>
    <x v="5"/>
  </r>
  <r>
    <x v="2"/>
    <x v="12"/>
    <x v="19"/>
    <x v="147"/>
    <x v="5"/>
    <x v="1"/>
    <n v="0"/>
    <x v="2"/>
    <x v="5"/>
  </r>
  <r>
    <x v="2"/>
    <x v="12"/>
    <x v="19"/>
    <x v="11"/>
    <x v="5"/>
    <x v="1"/>
    <n v="0"/>
    <x v="81"/>
    <x v="5"/>
  </r>
  <r>
    <x v="2"/>
    <x v="12"/>
    <x v="19"/>
    <x v="348"/>
    <x v="5"/>
    <x v="2"/>
    <n v="0"/>
    <x v="25"/>
    <x v="5"/>
  </r>
  <r>
    <x v="2"/>
    <x v="12"/>
    <x v="19"/>
    <x v="204"/>
    <x v="13"/>
    <x v="4"/>
    <n v="98"/>
    <x v="16"/>
    <x v="5"/>
  </r>
  <r>
    <x v="2"/>
    <x v="12"/>
    <x v="19"/>
    <x v="64"/>
    <x v="13"/>
    <x v="4"/>
    <n v="86"/>
    <x v="16"/>
    <x v="5"/>
  </r>
  <r>
    <x v="2"/>
    <x v="12"/>
    <x v="19"/>
    <x v="58"/>
    <x v="17"/>
    <x v="4"/>
    <n v="87"/>
    <x v="16"/>
    <x v="5"/>
  </r>
  <r>
    <x v="2"/>
    <x v="12"/>
    <x v="19"/>
    <x v="119"/>
    <x v="14"/>
    <x v="4"/>
    <n v="108"/>
    <x v="16"/>
    <x v="5"/>
  </r>
  <r>
    <x v="2"/>
    <x v="13"/>
    <x v="16"/>
    <x v="45"/>
    <x v="8"/>
    <x v="2"/>
    <n v="80"/>
    <x v="72"/>
    <x v="0"/>
  </r>
  <r>
    <x v="2"/>
    <x v="13"/>
    <x v="16"/>
    <x v="122"/>
    <x v="8"/>
    <x v="1"/>
    <n v="98"/>
    <x v="35"/>
    <x v="0"/>
  </r>
  <r>
    <x v="2"/>
    <x v="13"/>
    <x v="16"/>
    <x v="6"/>
    <x v="5"/>
    <x v="0"/>
    <n v="86"/>
    <x v="16"/>
    <x v="0"/>
  </r>
  <r>
    <x v="2"/>
    <x v="13"/>
    <x v="16"/>
    <x v="267"/>
    <x v="5"/>
    <x v="1"/>
    <n v="102"/>
    <x v="16"/>
    <x v="0"/>
  </r>
  <r>
    <x v="2"/>
    <x v="13"/>
    <x v="16"/>
    <x v="358"/>
    <x v="14"/>
    <x v="0"/>
    <n v="68"/>
    <x v="52"/>
    <x v="0"/>
  </r>
  <r>
    <x v="2"/>
    <x v="13"/>
    <x v="16"/>
    <x v="161"/>
    <x v="0"/>
    <x v="1"/>
    <n v="69"/>
    <x v="46"/>
    <x v="0"/>
  </r>
  <r>
    <x v="2"/>
    <x v="13"/>
    <x v="16"/>
    <x v="150"/>
    <x v="0"/>
    <x v="2"/>
    <n v="87"/>
    <x v="70"/>
    <x v="0"/>
  </r>
  <r>
    <x v="2"/>
    <x v="13"/>
    <x v="16"/>
    <x v="125"/>
    <x v="13"/>
    <x v="2"/>
    <n v="102"/>
    <x v="1"/>
    <x v="0"/>
  </r>
  <r>
    <x v="2"/>
    <x v="13"/>
    <x v="16"/>
    <x v="118"/>
    <x v="4"/>
    <x v="2"/>
    <n v="119"/>
    <x v="62"/>
    <x v="0"/>
  </r>
  <r>
    <x v="2"/>
    <x v="13"/>
    <x v="16"/>
    <x v="34"/>
    <x v="15"/>
    <x v="2"/>
    <n v="97"/>
    <x v="99"/>
    <x v="0"/>
  </r>
  <r>
    <x v="2"/>
    <x v="13"/>
    <x v="16"/>
    <x v="386"/>
    <x v="15"/>
    <x v="1"/>
    <n v="88"/>
    <x v="82"/>
    <x v="0"/>
  </r>
  <r>
    <x v="2"/>
    <x v="13"/>
    <x v="16"/>
    <x v="207"/>
    <x v="15"/>
    <x v="0"/>
    <n v="98"/>
    <x v="39"/>
    <x v="0"/>
  </r>
  <r>
    <x v="2"/>
    <x v="13"/>
    <x v="16"/>
    <x v="121"/>
    <x v="6"/>
    <x v="1"/>
    <n v="102"/>
    <x v="61"/>
    <x v="0"/>
  </r>
  <r>
    <x v="2"/>
    <x v="13"/>
    <x v="16"/>
    <x v="306"/>
    <x v="1"/>
    <x v="0"/>
    <n v="117"/>
    <x v="35"/>
    <x v="0"/>
  </r>
  <r>
    <x v="2"/>
    <x v="13"/>
    <x v="16"/>
    <x v="198"/>
    <x v="11"/>
    <x v="1"/>
    <n v="58"/>
    <x v="67"/>
    <x v="0"/>
  </r>
  <r>
    <x v="2"/>
    <x v="13"/>
    <x v="16"/>
    <x v="228"/>
    <x v="17"/>
    <x v="3"/>
    <n v="79"/>
    <x v="80"/>
    <x v="0"/>
  </r>
  <r>
    <x v="2"/>
    <x v="13"/>
    <x v="16"/>
    <x v="39"/>
    <x v="2"/>
    <x v="1"/>
    <n v="92"/>
    <x v="30"/>
    <x v="0"/>
  </r>
  <r>
    <x v="2"/>
    <x v="13"/>
    <x v="16"/>
    <x v="215"/>
    <x v="9"/>
    <x v="0"/>
    <n v="119"/>
    <x v="47"/>
    <x v="0"/>
  </r>
  <r>
    <x v="2"/>
    <x v="13"/>
    <x v="16"/>
    <x v="200"/>
    <x v="5"/>
    <x v="4"/>
    <n v="109"/>
    <x v="16"/>
    <x v="0"/>
  </r>
  <r>
    <x v="2"/>
    <x v="13"/>
    <x v="16"/>
    <x v="365"/>
    <x v="13"/>
    <x v="4"/>
    <n v="80"/>
    <x v="16"/>
    <x v="0"/>
  </r>
  <r>
    <x v="2"/>
    <x v="13"/>
    <x v="16"/>
    <x v="316"/>
    <x v="7"/>
    <x v="4"/>
    <n v="88"/>
    <x v="16"/>
    <x v="0"/>
  </r>
  <r>
    <x v="2"/>
    <x v="13"/>
    <x v="16"/>
    <x v="113"/>
    <x v="15"/>
    <x v="4"/>
    <n v="92"/>
    <x v="16"/>
    <x v="0"/>
  </r>
  <r>
    <x v="2"/>
    <x v="13"/>
    <x v="18"/>
    <x v="166"/>
    <x v="8"/>
    <x v="2"/>
    <n v="78"/>
    <x v="11"/>
    <x v="4"/>
  </r>
  <r>
    <x v="2"/>
    <x v="13"/>
    <x v="18"/>
    <x v="312"/>
    <x v="8"/>
    <x v="0"/>
    <n v="94"/>
    <x v="39"/>
    <x v="4"/>
  </r>
  <r>
    <x v="2"/>
    <x v="13"/>
    <x v="18"/>
    <x v="317"/>
    <x v="5"/>
    <x v="1"/>
    <n v="115"/>
    <x v="16"/>
    <x v="4"/>
  </r>
  <r>
    <x v="2"/>
    <x v="13"/>
    <x v="18"/>
    <x v="168"/>
    <x v="12"/>
    <x v="1"/>
    <n v="110"/>
    <x v="16"/>
    <x v="4"/>
  </r>
  <r>
    <x v="2"/>
    <x v="13"/>
    <x v="18"/>
    <x v="339"/>
    <x v="14"/>
    <x v="0"/>
    <n v="108"/>
    <x v="96"/>
    <x v="4"/>
  </r>
  <r>
    <x v="2"/>
    <x v="13"/>
    <x v="18"/>
    <x v="91"/>
    <x v="0"/>
    <x v="1"/>
    <n v="126"/>
    <x v="15"/>
    <x v="4"/>
  </r>
  <r>
    <x v="2"/>
    <x v="13"/>
    <x v="18"/>
    <x v="17"/>
    <x v="13"/>
    <x v="1"/>
    <n v="100"/>
    <x v="24"/>
    <x v="4"/>
  </r>
  <r>
    <x v="2"/>
    <x v="13"/>
    <x v="18"/>
    <x v="349"/>
    <x v="4"/>
    <x v="2"/>
    <n v="92"/>
    <x v="86"/>
    <x v="4"/>
  </r>
  <r>
    <x v="2"/>
    <x v="13"/>
    <x v="18"/>
    <x v="411"/>
    <x v="4"/>
    <x v="1"/>
    <n v="78"/>
    <x v="126"/>
    <x v="4"/>
  </r>
  <r>
    <x v="2"/>
    <x v="13"/>
    <x v="18"/>
    <x v="278"/>
    <x v="15"/>
    <x v="1"/>
    <n v="93"/>
    <x v="85"/>
    <x v="4"/>
  </r>
  <r>
    <x v="2"/>
    <x v="13"/>
    <x v="18"/>
    <x v="22"/>
    <x v="15"/>
    <x v="0"/>
    <n v="73"/>
    <x v="42"/>
    <x v="4"/>
  </r>
  <r>
    <x v="2"/>
    <x v="13"/>
    <x v="18"/>
    <x v="244"/>
    <x v="6"/>
    <x v="2"/>
    <n v="78"/>
    <x v="3"/>
    <x v="4"/>
  </r>
  <r>
    <x v="2"/>
    <x v="13"/>
    <x v="18"/>
    <x v="241"/>
    <x v="6"/>
    <x v="0"/>
    <n v="102"/>
    <x v="18"/>
    <x v="4"/>
  </r>
  <r>
    <x v="2"/>
    <x v="13"/>
    <x v="18"/>
    <x v="412"/>
    <x v="1"/>
    <x v="3"/>
    <n v="91"/>
    <x v="74"/>
    <x v="4"/>
  </r>
  <r>
    <x v="2"/>
    <x v="13"/>
    <x v="18"/>
    <x v="146"/>
    <x v="11"/>
    <x v="2"/>
    <n v="74"/>
    <x v="6"/>
    <x v="4"/>
  </r>
  <r>
    <x v="2"/>
    <x v="13"/>
    <x v="18"/>
    <x v="385"/>
    <x v="11"/>
    <x v="0"/>
    <n v="112"/>
    <x v="15"/>
    <x v="4"/>
  </r>
  <r>
    <x v="2"/>
    <x v="13"/>
    <x v="18"/>
    <x v="55"/>
    <x v="2"/>
    <x v="2"/>
    <n v="80"/>
    <x v="2"/>
    <x v="4"/>
  </r>
  <r>
    <x v="2"/>
    <x v="13"/>
    <x v="18"/>
    <x v="76"/>
    <x v="2"/>
    <x v="1"/>
    <n v="111"/>
    <x v="60"/>
    <x v="4"/>
  </r>
  <r>
    <x v="2"/>
    <x v="13"/>
    <x v="18"/>
    <x v="329"/>
    <x v="12"/>
    <x v="4"/>
    <n v="70"/>
    <x v="16"/>
    <x v="4"/>
  </r>
  <r>
    <x v="2"/>
    <x v="13"/>
    <x v="18"/>
    <x v="162"/>
    <x v="12"/>
    <x v="4"/>
    <n v="111"/>
    <x v="16"/>
    <x v="4"/>
  </r>
  <r>
    <x v="2"/>
    <x v="13"/>
    <x v="18"/>
    <x v="221"/>
    <x v="6"/>
    <x v="4"/>
    <n v="109"/>
    <x v="16"/>
    <x v="4"/>
  </r>
  <r>
    <x v="2"/>
    <x v="13"/>
    <x v="18"/>
    <x v="210"/>
    <x v="3"/>
    <x v="4"/>
    <n v="86"/>
    <x v="16"/>
    <x v="4"/>
  </r>
  <r>
    <x v="2"/>
    <x v="13"/>
    <x v="20"/>
    <x v="309"/>
    <x v="8"/>
    <x v="2"/>
    <n v="87"/>
    <x v="116"/>
    <x v="3"/>
  </r>
  <r>
    <x v="2"/>
    <x v="13"/>
    <x v="20"/>
    <x v="388"/>
    <x v="8"/>
    <x v="0"/>
    <n v="63"/>
    <x v="105"/>
    <x v="3"/>
  </r>
  <r>
    <x v="2"/>
    <x v="13"/>
    <x v="20"/>
    <x v="165"/>
    <x v="8"/>
    <x v="1"/>
    <n v="109"/>
    <x v="2"/>
    <x v="3"/>
  </r>
  <r>
    <x v="2"/>
    <x v="13"/>
    <x v="20"/>
    <x v="89"/>
    <x v="5"/>
    <x v="0"/>
    <n v="86"/>
    <x v="16"/>
    <x v="3"/>
  </r>
  <r>
    <x v="2"/>
    <x v="13"/>
    <x v="20"/>
    <x v="401"/>
    <x v="0"/>
    <x v="0"/>
    <n v="78"/>
    <x v="7"/>
    <x v="3"/>
  </r>
  <r>
    <x v="2"/>
    <x v="13"/>
    <x v="20"/>
    <x v="372"/>
    <x v="0"/>
    <x v="0"/>
    <n v="90"/>
    <x v="0"/>
    <x v="3"/>
  </r>
  <r>
    <x v="2"/>
    <x v="13"/>
    <x v="20"/>
    <x v="277"/>
    <x v="0"/>
    <x v="1"/>
    <n v="86"/>
    <x v="67"/>
    <x v="3"/>
  </r>
  <r>
    <x v="2"/>
    <x v="13"/>
    <x v="20"/>
    <x v="216"/>
    <x v="4"/>
    <x v="2"/>
    <n v="94"/>
    <x v="27"/>
    <x v="3"/>
  </r>
  <r>
    <x v="2"/>
    <x v="13"/>
    <x v="20"/>
    <x v="297"/>
    <x v="4"/>
    <x v="1"/>
    <n v="98"/>
    <x v="33"/>
    <x v="3"/>
  </r>
  <r>
    <x v="2"/>
    <x v="13"/>
    <x v="20"/>
    <x v="230"/>
    <x v="4"/>
    <x v="2"/>
    <n v="133"/>
    <x v="47"/>
    <x v="3"/>
  </r>
  <r>
    <x v="2"/>
    <x v="13"/>
    <x v="20"/>
    <x v="40"/>
    <x v="7"/>
    <x v="1"/>
    <n v="99"/>
    <x v="16"/>
    <x v="3"/>
  </r>
  <r>
    <x v="2"/>
    <x v="13"/>
    <x v="20"/>
    <x v="225"/>
    <x v="15"/>
    <x v="1"/>
    <n v="99"/>
    <x v="0"/>
    <x v="3"/>
  </r>
  <r>
    <x v="2"/>
    <x v="13"/>
    <x v="20"/>
    <x v="413"/>
    <x v="15"/>
    <x v="2"/>
    <n v="70"/>
    <x v="49"/>
    <x v="3"/>
  </r>
  <r>
    <x v="2"/>
    <x v="13"/>
    <x v="20"/>
    <x v="263"/>
    <x v="6"/>
    <x v="1"/>
    <n v="89"/>
    <x v="79"/>
    <x v="3"/>
  </r>
  <r>
    <x v="2"/>
    <x v="13"/>
    <x v="20"/>
    <x v="295"/>
    <x v="6"/>
    <x v="2"/>
    <n v="89"/>
    <x v="94"/>
    <x v="3"/>
  </r>
  <r>
    <x v="2"/>
    <x v="13"/>
    <x v="20"/>
    <x v="93"/>
    <x v="1"/>
    <x v="0"/>
    <n v="90"/>
    <x v="16"/>
    <x v="3"/>
  </r>
  <r>
    <x v="2"/>
    <x v="13"/>
    <x v="20"/>
    <x v="67"/>
    <x v="17"/>
    <x v="1"/>
    <n v="95"/>
    <x v="53"/>
    <x v="3"/>
  </r>
  <r>
    <x v="2"/>
    <x v="13"/>
    <x v="20"/>
    <x v="279"/>
    <x v="2"/>
    <x v="3"/>
    <n v="141"/>
    <x v="103"/>
    <x v="3"/>
  </r>
  <r>
    <x v="2"/>
    <x v="13"/>
    <x v="20"/>
    <x v="182"/>
    <x v="5"/>
    <x v="4"/>
    <n v="81"/>
    <x v="16"/>
    <x v="3"/>
  </r>
  <r>
    <x v="2"/>
    <x v="13"/>
    <x v="20"/>
    <x v="307"/>
    <x v="5"/>
    <x v="4"/>
    <n v="83"/>
    <x v="16"/>
    <x v="3"/>
  </r>
  <r>
    <x v="2"/>
    <x v="13"/>
    <x v="20"/>
    <x v="132"/>
    <x v="12"/>
    <x v="4"/>
    <n v="104"/>
    <x v="16"/>
    <x v="3"/>
  </r>
  <r>
    <x v="2"/>
    <x v="13"/>
    <x v="20"/>
    <x v="273"/>
    <x v="10"/>
    <x v="4"/>
    <n v="85"/>
    <x v="16"/>
    <x v="3"/>
  </r>
  <r>
    <x v="2"/>
    <x v="13"/>
    <x v="17"/>
    <x v="271"/>
    <x v="14"/>
    <x v="2"/>
    <n v="83"/>
    <x v="88"/>
    <x v="6"/>
  </r>
  <r>
    <x v="2"/>
    <x v="13"/>
    <x v="17"/>
    <x v="112"/>
    <x v="14"/>
    <x v="0"/>
    <n v="86"/>
    <x v="146"/>
    <x v="6"/>
  </r>
  <r>
    <x v="2"/>
    <x v="13"/>
    <x v="17"/>
    <x v="163"/>
    <x v="14"/>
    <x v="1"/>
    <n v="88"/>
    <x v="47"/>
    <x v="6"/>
  </r>
  <r>
    <x v="2"/>
    <x v="13"/>
    <x v="17"/>
    <x v="19"/>
    <x v="0"/>
    <x v="1"/>
    <n v="90"/>
    <x v="9"/>
    <x v="6"/>
  </r>
  <r>
    <x v="2"/>
    <x v="13"/>
    <x v="17"/>
    <x v="238"/>
    <x v="13"/>
    <x v="2"/>
    <n v="86"/>
    <x v="54"/>
    <x v="6"/>
  </r>
  <r>
    <x v="2"/>
    <x v="13"/>
    <x v="17"/>
    <x v="218"/>
    <x v="13"/>
    <x v="1"/>
    <n v="99"/>
    <x v="131"/>
    <x v="6"/>
  </r>
  <r>
    <x v="2"/>
    <x v="13"/>
    <x v="17"/>
    <x v="197"/>
    <x v="4"/>
    <x v="0"/>
    <n v="62"/>
    <x v="100"/>
    <x v="6"/>
  </r>
  <r>
    <x v="2"/>
    <x v="13"/>
    <x v="17"/>
    <x v="369"/>
    <x v="15"/>
    <x v="0"/>
    <n v="76"/>
    <x v="88"/>
    <x v="6"/>
  </r>
  <r>
    <x v="2"/>
    <x v="13"/>
    <x v="17"/>
    <x v="334"/>
    <x v="15"/>
    <x v="1"/>
    <n v="82"/>
    <x v="67"/>
    <x v="6"/>
  </r>
  <r>
    <x v="2"/>
    <x v="13"/>
    <x v="17"/>
    <x v="72"/>
    <x v="15"/>
    <x v="1"/>
    <n v="101"/>
    <x v="65"/>
    <x v="6"/>
  </r>
  <r>
    <x v="2"/>
    <x v="13"/>
    <x v="17"/>
    <x v="195"/>
    <x v="16"/>
    <x v="3"/>
    <n v="99"/>
    <x v="16"/>
    <x v="6"/>
  </r>
  <r>
    <x v="2"/>
    <x v="13"/>
    <x v="17"/>
    <x v="354"/>
    <x v="6"/>
    <x v="2"/>
    <n v="94"/>
    <x v="72"/>
    <x v="6"/>
  </r>
  <r>
    <x v="2"/>
    <x v="13"/>
    <x v="17"/>
    <x v="111"/>
    <x v="1"/>
    <x v="2"/>
    <n v="86"/>
    <x v="7"/>
    <x v="6"/>
  </r>
  <r>
    <x v="2"/>
    <x v="13"/>
    <x v="17"/>
    <x v="192"/>
    <x v="11"/>
    <x v="1"/>
    <n v="96"/>
    <x v="42"/>
    <x v="6"/>
  </r>
  <r>
    <x v="2"/>
    <x v="13"/>
    <x v="17"/>
    <x v="133"/>
    <x v="11"/>
    <x v="0"/>
    <n v="82"/>
    <x v="6"/>
    <x v="6"/>
  </r>
  <r>
    <x v="2"/>
    <x v="13"/>
    <x v="17"/>
    <x v="98"/>
    <x v="11"/>
    <x v="0"/>
    <n v="57"/>
    <x v="150"/>
    <x v="6"/>
  </r>
  <r>
    <x v="2"/>
    <x v="13"/>
    <x v="17"/>
    <x v="281"/>
    <x v="17"/>
    <x v="1"/>
    <n v="107"/>
    <x v="55"/>
    <x v="6"/>
  </r>
  <r>
    <x v="2"/>
    <x v="13"/>
    <x v="17"/>
    <x v="293"/>
    <x v="9"/>
    <x v="2"/>
    <n v="96"/>
    <x v="88"/>
    <x v="6"/>
  </r>
  <r>
    <x v="2"/>
    <x v="13"/>
    <x v="17"/>
    <x v="145"/>
    <x v="5"/>
    <x v="4"/>
    <n v="112"/>
    <x v="16"/>
    <x v="6"/>
  </r>
  <r>
    <x v="2"/>
    <x v="13"/>
    <x v="17"/>
    <x v="347"/>
    <x v="13"/>
    <x v="4"/>
    <n v="59"/>
    <x v="4"/>
    <x v="6"/>
  </r>
  <r>
    <x v="2"/>
    <x v="13"/>
    <x v="17"/>
    <x v="236"/>
    <x v="10"/>
    <x v="4"/>
    <n v="106"/>
    <x v="16"/>
    <x v="6"/>
  </r>
  <r>
    <x v="2"/>
    <x v="13"/>
    <x v="17"/>
    <x v="294"/>
    <x v="3"/>
    <x v="4"/>
    <n v="100"/>
    <x v="16"/>
    <x v="6"/>
  </r>
  <r>
    <x v="2"/>
    <x v="13"/>
    <x v="22"/>
    <x v="342"/>
    <x v="8"/>
    <x v="2"/>
    <n v="76"/>
    <x v="74"/>
    <x v="1"/>
  </r>
  <r>
    <x v="2"/>
    <x v="13"/>
    <x v="22"/>
    <x v="203"/>
    <x v="12"/>
    <x v="2"/>
    <n v="66"/>
    <x v="16"/>
    <x v="1"/>
  </r>
  <r>
    <x v="2"/>
    <x v="13"/>
    <x v="22"/>
    <x v="172"/>
    <x v="0"/>
    <x v="3"/>
    <n v="78"/>
    <x v="23"/>
    <x v="1"/>
  </r>
  <r>
    <x v="2"/>
    <x v="13"/>
    <x v="22"/>
    <x v="153"/>
    <x v="0"/>
    <x v="1"/>
    <n v="89"/>
    <x v="67"/>
    <x v="1"/>
  </r>
  <r>
    <x v="2"/>
    <x v="13"/>
    <x v="22"/>
    <x v="359"/>
    <x v="13"/>
    <x v="0"/>
    <n v="84"/>
    <x v="46"/>
    <x v="1"/>
  </r>
  <r>
    <x v="2"/>
    <x v="13"/>
    <x v="22"/>
    <x v="4"/>
    <x v="4"/>
    <x v="2"/>
    <n v="66"/>
    <x v="65"/>
    <x v="1"/>
  </r>
  <r>
    <x v="2"/>
    <x v="13"/>
    <x v="22"/>
    <x v="255"/>
    <x v="4"/>
    <x v="1"/>
    <n v="146"/>
    <x v="26"/>
    <x v="1"/>
  </r>
  <r>
    <x v="2"/>
    <x v="13"/>
    <x v="22"/>
    <x v="245"/>
    <x v="4"/>
    <x v="0"/>
    <n v="87"/>
    <x v="83"/>
    <x v="1"/>
  </r>
  <r>
    <x v="2"/>
    <x v="13"/>
    <x v="22"/>
    <x v="126"/>
    <x v="1"/>
    <x v="2"/>
    <n v="68"/>
    <x v="35"/>
    <x v="1"/>
  </r>
  <r>
    <x v="2"/>
    <x v="13"/>
    <x v="22"/>
    <x v="1"/>
    <x v="1"/>
    <x v="1"/>
    <n v="97"/>
    <x v="131"/>
    <x v="1"/>
  </r>
  <r>
    <x v="2"/>
    <x v="13"/>
    <x v="22"/>
    <x v="414"/>
    <x v="1"/>
    <x v="0"/>
    <n v="69"/>
    <x v="69"/>
    <x v="1"/>
  </r>
  <r>
    <x v="2"/>
    <x v="13"/>
    <x v="22"/>
    <x v="136"/>
    <x v="11"/>
    <x v="0"/>
    <n v="86"/>
    <x v="3"/>
    <x v="1"/>
  </r>
  <r>
    <x v="2"/>
    <x v="13"/>
    <x v="22"/>
    <x v="288"/>
    <x v="17"/>
    <x v="0"/>
    <n v="81"/>
    <x v="24"/>
    <x v="1"/>
  </r>
  <r>
    <x v="2"/>
    <x v="13"/>
    <x v="22"/>
    <x v="380"/>
    <x v="17"/>
    <x v="1"/>
    <n v="83"/>
    <x v="51"/>
    <x v="1"/>
  </r>
  <r>
    <x v="2"/>
    <x v="13"/>
    <x v="22"/>
    <x v="269"/>
    <x v="2"/>
    <x v="1"/>
    <n v="85"/>
    <x v="35"/>
    <x v="1"/>
  </r>
  <r>
    <x v="2"/>
    <x v="13"/>
    <x v="22"/>
    <x v="92"/>
    <x v="3"/>
    <x v="2"/>
    <n v="69"/>
    <x v="16"/>
    <x v="1"/>
  </r>
  <r>
    <x v="2"/>
    <x v="13"/>
    <x v="22"/>
    <x v="303"/>
    <x v="9"/>
    <x v="1"/>
    <n v="90"/>
    <x v="60"/>
    <x v="1"/>
  </r>
  <r>
    <x v="2"/>
    <x v="13"/>
    <x v="22"/>
    <x v="213"/>
    <x v="9"/>
    <x v="1"/>
    <n v="87"/>
    <x v="52"/>
    <x v="1"/>
  </r>
  <r>
    <x v="2"/>
    <x v="13"/>
    <x v="22"/>
    <x v="259"/>
    <x v="12"/>
    <x v="4"/>
    <n v="96"/>
    <x v="16"/>
    <x v="1"/>
  </r>
  <r>
    <x v="2"/>
    <x v="13"/>
    <x v="22"/>
    <x v="87"/>
    <x v="14"/>
    <x v="4"/>
    <n v="80"/>
    <x v="16"/>
    <x v="1"/>
  </r>
  <r>
    <x v="2"/>
    <x v="13"/>
    <x v="22"/>
    <x v="128"/>
    <x v="7"/>
    <x v="4"/>
    <n v="84"/>
    <x v="16"/>
    <x v="1"/>
  </r>
  <r>
    <x v="2"/>
    <x v="13"/>
    <x v="22"/>
    <x v="280"/>
    <x v="16"/>
    <x v="4"/>
    <n v="79"/>
    <x v="16"/>
    <x v="1"/>
  </r>
  <r>
    <x v="2"/>
    <x v="13"/>
    <x v="19"/>
    <x v="140"/>
    <x v="8"/>
    <x v="1"/>
    <n v="93"/>
    <x v="69"/>
    <x v="5"/>
  </r>
  <r>
    <x v="2"/>
    <x v="13"/>
    <x v="19"/>
    <x v="179"/>
    <x v="8"/>
    <x v="0"/>
    <n v="77"/>
    <x v="155"/>
    <x v="5"/>
  </r>
  <r>
    <x v="2"/>
    <x v="13"/>
    <x v="19"/>
    <x v="104"/>
    <x v="14"/>
    <x v="3"/>
    <n v="68"/>
    <x v="86"/>
    <x v="5"/>
  </r>
  <r>
    <x v="2"/>
    <x v="13"/>
    <x v="19"/>
    <x v="119"/>
    <x v="14"/>
    <x v="1"/>
    <n v="133"/>
    <x v="119"/>
    <x v="5"/>
  </r>
  <r>
    <x v="2"/>
    <x v="13"/>
    <x v="19"/>
    <x v="308"/>
    <x v="0"/>
    <x v="2"/>
    <n v="73"/>
    <x v="96"/>
    <x v="5"/>
  </r>
  <r>
    <x v="2"/>
    <x v="13"/>
    <x v="19"/>
    <x v="315"/>
    <x v="13"/>
    <x v="0"/>
    <n v="88"/>
    <x v="2"/>
    <x v="5"/>
  </r>
  <r>
    <x v="2"/>
    <x v="13"/>
    <x v="19"/>
    <x v="204"/>
    <x v="13"/>
    <x v="1"/>
    <n v="108"/>
    <x v="90"/>
    <x v="5"/>
  </r>
  <r>
    <x v="2"/>
    <x v="13"/>
    <x v="19"/>
    <x v="64"/>
    <x v="13"/>
    <x v="1"/>
    <n v="94"/>
    <x v="90"/>
    <x v="5"/>
  </r>
  <r>
    <x v="2"/>
    <x v="13"/>
    <x v="19"/>
    <x v="94"/>
    <x v="6"/>
    <x v="2"/>
    <n v="69"/>
    <x v="67"/>
    <x v="5"/>
  </r>
  <r>
    <x v="2"/>
    <x v="13"/>
    <x v="19"/>
    <x v="248"/>
    <x v="6"/>
    <x v="0"/>
    <n v="104"/>
    <x v="48"/>
    <x v="5"/>
  </r>
  <r>
    <x v="2"/>
    <x v="13"/>
    <x v="19"/>
    <x v="357"/>
    <x v="6"/>
    <x v="2"/>
    <n v="75"/>
    <x v="71"/>
    <x v="5"/>
  </r>
  <r>
    <x v="2"/>
    <x v="13"/>
    <x v="19"/>
    <x v="252"/>
    <x v="1"/>
    <x v="1"/>
    <n v="113"/>
    <x v="99"/>
    <x v="5"/>
  </r>
  <r>
    <x v="2"/>
    <x v="13"/>
    <x v="19"/>
    <x v="35"/>
    <x v="10"/>
    <x v="0"/>
    <n v="90"/>
    <x v="16"/>
    <x v="5"/>
  </r>
  <r>
    <x v="2"/>
    <x v="13"/>
    <x v="19"/>
    <x v="152"/>
    <x v="11"/>
    <x v="1"/>
    <n v="84"/>
    <x v="94"/>
    <x v="5"/>
  </r>
  <r>
    <x v="2"/>
    <x v="13"/>
    <x v="19"/>
    <x v="332"/>
    <x v="11"/>
    <x v="0"/>
    <n v="111"/>
    <x v="10"/>
    <x v="5"/>
  </r>
  <r>
    <x v="2"/>
    <x v="13"/>
    <x v="19"/>
    <x v="77"/>
    <x v="17"/>
    <x v="1"/>
    <n v="108"/>
    <x v="65"/>
    <x v="5"/>
  </r>
  <r>
    <x v="2"/>
    <x v="13"/>
    <x v="19"/>
    <x v="58"/>
    <x v="17"/>
    <x v="2"/>
    <n v="102"/>
    <x v="40"/>
    <x v="5"/>
  </r>
  <r>
    <x v="2"/>
    <x v="13"/>
    <x v="19"/>
    <x v="62"/>
    <x v="9"/>
    <x v="2"/>
    <n v="97"/>
    <x v="10"/>
    <x v="5"/>
  </r>
  <r>
    <x v="2"/>
    <x v="13"/>
    <x v="19"/>
    <x v="348"/>
    <x v="5"/>
    <x v="4"/>
    <n v="83"/>
    <x v="16"/>
    <x v="5"/>
  </r>
  <r>
    <x v="2"/>
    <x v="13"/>
    <x v="19"/>
    <x v="11"/>
    <x v="5"/>
    <x v="4"/>
    <n v="128"/>
    <x v="16"/>
    <x v="5"/>
  </r>
  <r>
    <x v="2"/>
    <x v="13"/>
    <x v="19"/>
    <x v="399"/>
    <x v="12"/>
    <x v="4"/>
    <n v="100"/>
    <x v="16"/>
    <x v="5"/>
  </r>
  <r>
    <x v="2"/>
    <x v="13"/>
    <x v="19"/>
    <x v="124"/>
    <x v="10"/>
    <x v="4"/>
    <n v="102"/>
    <x v="16"/>
    <x v="5"/>
  </r>
  <r>
    <x v="2"/>
    <x v="13"/>
    <x v="21"/>
    <x v="42"/>
    <x v="8"/>
    <x v="3"/>
    <n v="90"/>
    <x v="57"/>
    <x v="7"/>
  </r>
  <r>
    <x v="2"/>
    <x v="13"/>
    <x v="21"/>
    <x v="142"/>
    <x v="5"/>
    <x v="2"/>
    <n v="80"/>
    <x v="16"/>
    <x v="7"/>
  </r>
  <r>
    <x v="2"/>
    <x v="13"/>
    <x v="21"/>
    <x v="344"/>
    <x v="12"/>
    <x v="1"/>
    <n v="95"/>
    <x v="16"/>
    <x v="7"/>
  </r>
  <r>
    <x v="2"/>
    <x v="13"/>
    <x v="21"/>
    <x v="199"/>
    <x v="14"/>
    <x v="1"/>
    <n v="86"/>
    <x v="39"/>
    <x v="7"/>
  </r>
  <r>
    <x v="2"/>
    <x v="13"/>
    <x v="21"/>
    <x v="240"/>
    <x v="14"/>
    <x v="0"/>
    <n v="83"/>
    <x v="126"/>
    <x v="7"/>
  </r>
  <r>
    <x v="2"/>
    <x v="13"/>
    <x v="21"/>
    <x v="250"/>
    <x v="0"/>
    <x v="0"/>
    <n v="84"/>
    <x v="94"/>
    <x v="7"/>
  </r>
  <r>
    <x v="2"/>
    <x v="13"/>
    <x v="21"/>
    <x v="186"/>
    <x v="4"/>
    <x v="0"/>
    <n v="91"/>
    <x v="24"/>
    <x v="7"/>
  </r>
  <r>
    <x v="2"/>
    <x v="13"/>
    <x v="21"/>
    <x v="175"/>
    <x v="4"/>
    <x v="0"/>
    <n v="88"/>
    <x v="100"/>
    <x v="7"/>
  </r>
  <r>
    <x v="2"/>
    <x v="13"/>
    <x v="21"/>
    <x v="149"/>
    <x v="7"/>
    <x v="2"/>
    <n v="108"/>
    <x v="16"/>
    <x v="7"/>
  </r>
  <r>
    <x v="2"/>
    <x v="13"/>
    <x v="21"/>
    <x v="185"/>
    <x v="15"/>
    <x v="2"/>
    <n v="102"/>
    <x v="82"/>
    <x v="7"/>
  </r>
  <r>
    <x v="2"/>
    <x v="13"/>
    <x v="21"/>
    <x v="403"/>
    <x v="15"/>
    <x v="1"/>
    <n v="82"/>
    <x v="150"/>
    <x v="7"/>
  </r>
  <r>
    <x v="2"/>
    <x v="13"/>
    <x v="21"/>
    <x v="229"/>
    <x v="16"/>
    <x v="0"/>
    <n v="106"/>
    <x v="16"/>
    <x v="7"/>
  </r>
  <r>
    <x v="2"/>
    <x v="13"/>
    <x v="21"/>
    <x v="90"/>
    <x v="16"/>
    <x v="1"/>
    <n v="99"/>
    <x v="16"/>
    <x v="7"/>
  </r>
  <r>
    <x v="2"/>
    <x v="13"/>
    <x v="21"/>
    <x v="194"/>
    <x v="1"/>
    <x v="1"/>
    <n v="70"/>
    <x v="24"/>
    <x v="7"/>
  </r>
  <r>
    <x v="2"/>
    <x v="13"/>
    <x v="21"/>
    <x v="302"/>
    <x v="17"/>
    <x v="2"/>
    <n v="91"/>
    <x v="28"/>
    <x v="7"/>
  </r>
  <r>
    <x v="2"/>
    <x v="13"/>
    <x v="21"/>
    <x v="164"/>
    <x v="2"/>
    <x v="2"/>
    <n v="66"/>
    <x v="54"/>
    <x v="7"/>
  </r>
  <r>
    <x v="2"/>
    <x v="13"/>
    <x v="21"/>
    <x v="254"/>
    <x v="3"/>
    <x v="1"/>
    <n v="107"/>
    <x v="16"/>
    <x v="7"/>
  </r>
  <r>
    <x v="2"/>
    <x v="13"/>
    <x v="21"/>
    <x v="82"/>
    <x v="9"/>
    <x v="1"/>
    <n v="113"/>
    <x v="3"/>
    <x v="7"/>
  </r>
  <r>
    <x v="2"/>
    <x v="13"/>
    <x v="21"/>
    <x v="41"/>
    <x v="16"/>
    <x v="4"/>
    <n v="87"/>
    <x v="16"/>
    <x v="7"/>
  </r>
  <r>
    <x v="2"/>
    <x v="13"/>
    <x v="21"/>
    <x v="247"/>
    <x v="1"/>
    <x v="4"/>
    <n v="79"/>
    <x v="16"/>
    <x v="7"/>
  </r>
  <r>
    <x v="2"/>
    <x v="13"/>
    <x v="21"/>
    <x v="57"/>
    <x v="10"/>
    <x v="4"/>
    <n v="77"/>
    <x v="16"/>
    <x v="7"/>
  </r>
  <r>
    <x v="2"/>
    <x v="13"/>
    <x v="21"/>
    <x v="330"/>
    <x v="3"/>
    <x v="4"/>
    <n v="89"/>
    <x v="16"/>
    <x v="7"/>
  </r>
  <r>
    <x v="2"/>
    <x v="13"/>
    <x v="23"/>
    <x v="311"/>
    <x v="8"/>
    <x v="0"/>
    <n v="85"/>
    <x v="23"/>
    <x v="2"/>
  </r>
  <r>
    <x v="2"/>
    <x v="13"/>
    <x v="23"/>
    <x v="7"/>
    <x v="8"/>
    <x v="1"/>
    <n v="89"/>
    <x v="63"/>
    <x v="2"/>
  </r>
  <r>
    <x v="2"/>
    <x v="13"/>
    <x v="23"/>
    <x v="99"/>
    <x v="12"/>
    <x v="2"/>
    <n v="91"/>
    <x v="16"/>
    <x v="2"/>
  </r>
  <r>
    <x v="2"/>
    <x v="13"/>
    <x v="23"/>
    <x v="20"/>
    <x v="14"/>
    <x v="1"/>
    <n v="109"/>
    <x v="37"/>
    <x v="2"/>
  </r>
  <r>
    <x v="2"/>
    <x v="13"/>
    <x v="23"/>
    <x v="298"/>
    <x v="14"/>
    <x v="2"/>
    <n v="95"/>
    <x v="67"/>
    <x v="2"/>
  </r>
  <r>
    <x v="2"/>
    <x v="13"/>
    <x v="23"/>
    <x v="206"/>
    <x v="13"/>
    <x v="1"/>
    <n v="90"/>
    <x v="101"/>
    <x v="2"/>
  </r>
  <r>
    <x v="2"/>
    <x v="13"/>
    <x v="23"/>
    <x v="5"/>
    <x v="4"/>
    <x v="1"/>
    <n v="103"/>
    <x v="17"/>
    <x v="2"/>
  </r>
  <r>
    <x v="2"/>
    <x v="13"/>
    <x v="23"/>
    <x v="73"/>
    <x v="15"/>
    <x v="2"/>
    <n v="66"/>
    <x v="171"/>
    <x v="2"/>
  </r>
  <r>
    <x v="2"/>
    <x v="13"/>
    <x v="23"/>
    <x v="114"/>
    <x v="15"/>
    <x v="3"/>
    <n v="148"/>
    <x v="164"/>
    <x v="2"/>
  </r>
  <r>
    <x v="2"/>
    <x v="13"/>
    <x v="23"/>
    <x v="137"/>
    <x v="6"/>
    <x v="0"/>
    <n v="113"/>
    <x v="174"/>
    <x v="2"/>
  </r>
  <r>
    <x v="2"/>
    <x v="13"/>
    <x v="23"/>
    <x v="251"/>
    <x v="1"/>
    <x v="0"/>
    <n v="88"/>
    <x v="60"/>
    <x v="2"/>
  </r>
  <r>
    <x v="2"/>
    <x v="13"/>
    <x v="23"/>
    <x v="201"/>
    <x v="10"/>
    <x v="2"/>
    <n v="88"/>
    <x v="16"/>
    <x v="2"/>
  </r>
  <r>
    <x v="2"/>
    <x v="13"/>
    <x v="23"/>
    <x v="408"/>
    <x v="11"/>
    <x v="0"/>
    <n v="98"/>
    <x v="6"/>
    <x v="2"/>
  </r>
  <r>
    <x v="2"/>
    <x v="13"/>
    <x v="23"/>
    <x v="33"/>
    <x v="11"/>
    <x v="1"/>
    <n v="81"/>
    <x v="16"/>
    <x v="2"/>
  </r>
  <r>
    <x v="2"/>
    <x v="13"/>
    <x v="23"/>
    <x v="24"/>
    <x v="11"/>
    <x v="1"/>
    <n v="106"/>
    <x v="35"/>
    <x v="2"/>
  </r>
  <r>
    <x v="2"/>
    <x v="13"/>
    <x v="23"/>
    <x v="300"/>
    <x v="2"/>
    <x v="1"/>
    <n v="95"/>
    <x v="35"/>
    <x v="2"/>
  </r>
  <r>
    <x v="2"/>
    <x v="13"/>
    <x v="23"/>
    <x v="391"/>
    <x v="2"/>
    <x v="2"/>
    <n v="85"/>
    <x v="79"/>
    <x v="2"/>
  </r>
  <r>
    <x v="2"/>
    <x v="13"/>
    <x v="23"/>
    <x v="13"/>
    <x v="9"/>
    <x v="0"/>
    <n v="87"/>
    <x v="74"/>
    <x v="2"/>
  </r>
  <r>
    <x v="2"/>
    <x v="13"/>
    <x v="23"/>
    <x v="232"/>
    <x v="5"/>
    <x v="4"/>
    <n v="93"/>
    <x v="16"/>
    <x v="2"/>
  </r>
  <r>
    <x v="2"/>
    <x v="13"/>
    <x v="23"/>
    <x v="400"/>
    <x v="7"/>
    <x v="4"/>
    <n v="95"/>
    <x v="16"/>
    <x v="2"/>
  </r>
  <r>
    <x v="2"/>
    <x v="13"/>
    <x v="23"/>
    <x v="27"/>
    <x v="10"/>
    <x v="4"/>
    <n v="103"/>
    <x v="16"/>
    <x v="2"/>
  </r>
  <r>
    <x v="2"/>
    <x v="13"/>
    <x v="23"/>
    <x v="374"/>
    <x v="3"/>
    <x v="4"/>
    <n v="86"/>
    <x v="16"/>
    <x v="2"/>
  </r>
  <r>
    <x v="2"/>
    <x v="14"/>
    <x v="16"/>
    <x v="34"/>
    <x v="15"/>
    <x v="2"/>
    <n v="94"/>
    <x v="25"/>
    <x v="0"/>
  </r>
  <r>
    <x v="2"/>
    <x v="14"/>
    <x v="16"/>
    <x v="207"/>
    <x v="15"/>
    <x v="0"/>
    <n v="85"/>
    <x v="108"/>
    <x v="0"/>
  </r>
  <r>
    <x v="2"/>
    <x v="14"/>
    <x v="16"/>
    <x v="150"/>
    <x v="0"/>
    <x v="2"/>
    <n v="85"/>
    <x v="52"/>
    <x v="0"/>
  </r>
  <r>
    <x v="2"/>
    <x v="14"/>
    <x v="16"/>
    <x v="122"/>
    <x v="8"/>
    <x v="1"/>
    <n v="101"/>
    <x v="43"/>
    <x v="0"/>
  </r>
  <r>
    <x v="2"/>
    <x v="14"/>
    <x v="16"/>
    <x v="118"/>
    <x v="4"/>
    <x v="2"/>
    <n v="106"/>
    <x v="29"/>
    <x v="0"/>
  </r>
  <r>
    <x v="2"/>
    <x v="14"/>
    <x v="16"/>
    <x v="316"/>
    <x v="7"/>
    <x v="1"/>
    <n v="99"/>
    <x v="52"/>
    <x v="0"/>
  </r>
  <r>
    <x v="2"/>
    <x v="14"/>
    <x v="16"/>
    <x v="121"/>
    <x v="6"/>
    <x v="1"/>
    <n v="78"/>
    <x v="98"/>
    <x v="0"/>
  </r>
  <r>
    <x v="2"/>
    <x v="14"/>
    <x v="16"/>
    <x v="358"/>
    <x v="14"/>
    <x v="0"/>
    <n v="72"/>
    <x v="110"/>
    <x v="0"/>
  </r>
  <r>
    <x v="2"/>
    <x v="14"/>
    <x v="16"/>
    <x v="306"/>
    <x v="1"/>
    <x v="0"/>
    <n v="113"/>
    <x v="32"/>
    <x v="0"/>
  </r>
  <r>
    <x v="2"/>
    <x v="14"/>
    <x v="16"/>
    <x v="215"/>
    <x v="9"/>
    <x v="0"/>
    <n v="101"/>
    <x v="54"/>
    <x v="0"/>
  </r>
  <r>
    <x v="2"/>
    <x v="14"/>
    <x v="16"/>
    <x v="125"/>
    <x v="13"/>
    <x v="2"/>
    <n v="124"/>
    <x v="2"/>
    <x v="0"/>
  </r>
  <r>
    <x v="2"/>
    <x v="14"/>
    <x v="16"/>
    <x v="365"/>
    <x v="13"/>
    <x v="3"/>
    <n v="82"/>
    <x v="25"/>
    <x v="0"/>
  </r>
  <r>
    <x v="2"/>
    <x v="14"/>
    <x v="16"/>
    <x v="196"/>
    <x v="3"/>
    <x v="1"/>
    <n v="86"/>
    <x v="41"/>
    <x v="0"/>
  </r>
  <r>
    <x v="2"/>
    <x v="14"/>
    <x v="16"/>
    <x v="39"/>
    <x v="2"/>
    <x v="1"/>
    <n v="89"/>
    <x v="42"/>
    <x v="0"/>
  </r>
  <r>
    <x v="2"/>
    <x v="14"/>
    <x v="16"/>
    <x v="198"/>
    <x v="11"/>
    <x v="1"/>
    <n v="64"/>
    <x v="82"/>
    <x v="0"/>
  </r>
  <r>
    <x v="2"/>
    <x v="14"/>
    <x v="16"/>
    <x v="267"/>
    <x v="5"/>
    <x v="1"/>
    <n v="85"/>
    <x v="42"/>
    <x v="0"/>
  </r>
  <r>
    <x v="2"/>
    <x v="14"/>
    <x v="16"/>
    <x v="200"/>
    <x v="5"/>
    <x v="2"/>
    <n v="95"/>
    <x v="114"/>
    <x v="0"/>
  </r>
  <r>
    <x v="2"/>
    <x v="14"/>
    <x v="16"/>
    <x v="6"/>
    <x v="5"/>
    <x v="0"/>
    <n v="101"/>
    <x v="11"/>
    <x v="0"/>
  </r>
  <r>
    <x v="2"/>
    <x v="14"/>
    <x v="16"/>
    <x v="113"/>
    <x v="15"/>
    <x v="4"/>
    <n v="77"/>
    <x v="16"/>
    <x v="0"/>
  </r>
  <r>
    <x v="2"/>
    <x v="14"/>
    <x v="16"/>
    <x v="45"/>
    <x v="8"/>
    <x v="4"/>
    <n v="89"/>
    <x v="43"/>
    <x v="0"/>
  </r>
  <r>
    <x v="2"/>
    <x v="14"/>
    <x v="16"/>
    <x v="269"/>
    <x v="2"/>
    <x v="4"/>
    <n v="87"/>
    <x v="52"/>
    <x v="0"/>
  </r>
  <r>
    <x v="2"/>
    <x v="14"/>
    <x v="16"/>
    <x v="378"/>
    <x v="17"/>
    <x v="4"/>
    <n v="77"/>
    <x v="71"/>
    <x v="0"/>
  </r>
  <r>
    <x v="2"/>
    <x v="14"/>
    <x v="17"/>
    <x v="72"/>
    <x v="15"/>
    <x v="1"/>
    <n v="109"/>
    <x v="75"/>
    <x v="6"/>
  </r>
  <r>
    <x v="2"/>
    <x v="14"/>
    <x v="17"/>
    <x v="361"/>
    <x v="10"/>
    <x v="2"/>
    <n v="65"/>
    <x v="49"/>
    <x v="6"/>
  </r>
  <r>
    <x v="2"/>
    <x v="14"/>
    <x v="17"/>
    <x v="236"/>
    <x v="10"/>
    <x v="1"/>
    <n v="104"/>
    <x v="47"/>
    <x v="6"/>
  </r>
  <r>
    <x v="2"/>
    <x v="14"/>
    <x v="17"/>
    <x v="354"/>
    <x v="6"/>
    <x v="2"/>
    <n v="95"/>
    <x v="86"/>
    <x v="6"/>
  </r>
  <r>
    <x v="2"/>
    <x v="14"/>
    <x v="17"/>
    <x v="290"/>
    <x v="6"/>
    <x v="0"/>
    <n v="64"/>
    <x v="11"/>
    <x v="6"/>
  </r>
  <r>
    <x v="2"/>
    <x v="14"/>
    <x v="17"/>
    <x v="112"/>
    <x v="14"/>
    <x v="0"/>
    <n v="84"/>
    <x v="64"/>
    <x v="6"/>
  </r>
  <r>
    <x v="2"/>
    <x v="14"/>
    <x v="17"/>
    <x v="163"/>
    <x v="14"/>
    <x v="1"/>
    <n v="87"/>
    <x v="28"/>
    <x v="6"/>
  </r>
  <r>
    <x v="2"/>
    <x v="14"/>
    <x v="17"/>
    <x v="111"/>
    <x v="1"/>
    <x v="2"/>
    <n v="95"/>
    <x v="21"/>
    <x v="6"/>
  </r>
  <r>
    <x v="2"/>
    <x v="14"/>
    <x v="17"/>
    <x v="293"/>
    <x v="9"/>
    <x v="2"/>
    <n v="92"/>
    <x v="62"/>
    <x v="6"/>
  </r>
  <r>
    <x v="2"/>
    <x v="14"/>
    <x v="17"/>
    <x v="347"/>
    <x v="13"/>
    <x v="2"/>
    <n v="82"/>
    <x v="42"/>
    <x v="6"/>
  </r>
  <r>
    <x v="2"/>
    <x v="14"/>
    <x v="17"/>
    <x v="218"/>
    <x v="13"/>
    <x v="1"/>
    <n v="91"/>
    <x v="83"/>
    <x v="6"/>
  </r>
  <r>
    <x v="2"/>
    <x v="14"/>
    <x v="17"/>
    <x v="294"/>
    <x v="3"/>
    <x v="0"/>
    <n v="91"/>
    <x v="182"/>
    <x v="6"/>
  </r>
  <r>
    <x v="2"/>
    <x v="14"/>
    <x v="17"/>
    <x v="195"/>
    <x v="16"/>
    <x v="3"/>
    <n v="122"/>
    <x v="134"/>
    <x v="6"/>
  </r>
  <r>
    <x v="2"/>
    <x v="14"/>
    <x v="17"/>
    <x v="133"/>
    <x v="11"/>
    <x v="0"/>
    <n v="81"/>
    <x v="94"/>
    <x v="6"/>
  </r>
  <r>
    <x v="2"/>
    <x v="14"/>
    <x v="17"/>
    <x v="192"/>
    <x v="11"/>
    <x v="1"/>
    <n v="92"/>
    <x v="49"/>
    <x v="6"/>
  </r>
  <r>
    <x v="2"/>
    <x v="14"/>
    <x v="17"/>
    <x v="281"/>
    <x v="17"/>
    <x v="1"/>
    <n v="107"/>
    <x v="111"/>
    <x v="6"/>
  </r>
  <r>
    <x v="2"/>
    <x v="14"/>
    <x v="17"/>
    <x v="364"/>
    <x v="17"/>
    <x v="0"/>
    <n v="83"/>
    <x v="74"/>
    <x v="6"/>
  </r>
  <r>
    <x v="2"/>
    <x v="14"/>
    <x v="17"/>
    <x v="145"/>
    <x v="5"/>
    <x v="1"/>
    <n v="114"/>
    <x v="57"/>
    <x v="6"/>
  </r>
  <r>
    <x v="2"/>
    <x v="14"/>
    <x v="17"/>
    <x v="197"/>
    <x v="4"/>
    <x v="4"/>
    <n v="64"/>
    <x v="16"/>
    <x v="6"/>
  </r>
  <r>
    <x v="2"/>
    <x v="14"/>
    <x v="17"/>
    <x v="123"/>
    <x v="10"/>
    <x v="4"/>
    <n v="64"/>
    <x v="74"/>
    <x v="6"/>
  </r>
  <r>
    <x v="2"/>
    <x v="14"/>
    <x v="17"/>
    <x v="271"/>
    <x v="14"/>
    <x v="4"/>
    <n v="89"/>
    <x v="102"/>
    <x v="6"/>
  </r>
  <r>
    <x v="2"/>
    <x v="14"/>
    <x v="17"/>
    <x v="238"/>
    <x v="13"/>
    <x v="4"/>
    <n v="80"/>
    <x v="16"/>
    <x v="6"/>
  </r>
  <r>
    <x v="2"/>
    <x v="14"/>
    <x v="18"/>
    <x v="278"/>
    <x v="15"/>
    <x v="1"/>
    <n v="82"/>
    <x v="49"/>
    <x v="4"/>
  </r>
  <r>
    <x v="2"/>
    <x v="14"/>
    <x v="18"/>
    <x v="91"/>
    <x v="0"/>
    <x v="1"/>
    <n v="96"/>
    <x v="91"/>
    <x v="4"/>
  </r>
  <r>
    <x v="2"/>
    <x v="14"/>
    <x v="18"/>
    <x v="166"/>
    <x v="8"/>
    <x v="2"/>
    <n v="89"/>
    <x v="30"/>
    <x v="4"/>
  </r>
  <r>
    <x v="2"/>
    <x v="14"/>
    <x v="18"/>
    <x v="312"/>
    <x v="8"/>
    <x v="0"/>
    <n v="108"/>
    <x v="3"/>
    <x v="4"/>
  </r>
  <r>
    <x v="2"/>
    <x v="14"/>
    <x v="18"/>
    <x v="175"/>
    <x v="4"/>
    <x v="0"/>
    <n v="91"/>
    <x v="9"/>
    <x v="4"/>
  </r>
  <r>
    <x v="2"/>
    <x v="14"/>
    <x v="18"/>
    <x v="415"/>
    <x v="4"/>
    <x v="1"/>
    <n v="85"/>
    <x v="20"/>
    <x v="4"/>
  </r>
  <r>
    <x v="2"/>
    <x v="14"/>
    <x v="18"/>
    <x v="168"/>
    <x v="12"/>
    <x v="1"/>
    <n v="120"/>
    <x v="76"/>
    <x v="4"/>
  </r>
  <r>
    <x v="2"/>
    <x v="14"/>
    <x v="18"/>
    <x v="241"/>
    <x v="6"/>
    <x v="0"/>
    <n v="108"/>
    <x v="60"/>
    <x v="4"/>
  </r>
  <r>
    <x v="2"/>
    <x v="14"/>
    <x v="18"/>
    <x v="244"/>
    <x v="6"/>
    <x v="2"/>
    <n v="90"/>
    <x v="80"/>
    <x v="4"/>
  </r>
  <r>
    <x v="2"/>
    <x v="14"/>
    <x v="18"/>
    <x v="339"/>
    <x v="14"/>
    <x v="0"/>
    <n v="112"/>
    <x v="81"/>
    <x v="4"/>
  </r>
  <r>
    <x v="2"/>
    <x v="14"/>
    <x v="18"/>
    <x v="17"/>
    <x v="13"/>
    <x v="1"/>
    <n v="104"/>
    <x v="24"/>
    <x v="4"/>
  </r>
  <r>
    <x v="2"/>
    <x v="14"/>
    <x v="18"/>
    <x v="210"/>
    <x v="3"/>
    <x v="3"/>
    <n v="92"/>
    <x v="64"/>
    <x v="4"/>
  </r>
  <r>
    <x v="2"/>
    <x v="14"/>
    <x v="18"/>
    <x v="76"/>
    <x v="2"/>
    <x v="1"/>
    <n v="104"/>
    <x v="8"/>
    <x v="4"/>
  </r>
  <r>
    <x v="2"/>
    <x v="14"/>
    <x v="18"/>
    <x v="55"/>
    <x v="2"/>
    <x v="2"/>
    <n v="111"/>
    <x v="107"/>
    <x v="4"/>
  </r>
  <r>
    <x v="2"/>
    <x v="14"/>
    <x v="18"/>
    <x v="146"/>
    <x v="11"/>
    <x v="2"/>
    <n v="69"/>
    <x v="9"/>
    <x v="4"/>
  </r>
  <r>
    <x v="2"/>
    <x v="14"/>
    <x v="18"/>
    <x v="385"/>
    <x v="11"/>
    <x v="0"/>
    <n v="140"/>
    <x v="129"/>
    <x v="4"/>
  </r>
  <r>
    <x v="2"/>
    <x v="14"/>
    <x v="18"/>
    <x v="416"/>
    <x v="17"/>
    <x v="2"/>
    <n v="82"/>
    <x v="24"/>
    <x v="4"/>
  </r>
  <r>
    <x v="2"/>
    <x v="14"/>
    <x v="18"/>
    <x v="317"/>
    <x v="5"/>
    <x v="1"/>
    <n v="104"/>
    <x v="1"/>
    <x v="4"/>
  </r>
  <r>
    <x v="2"/>
    <x v="14"/>
    <x v="18"/>
    <x v="329"/>
    <x v="12"/>
    <x v="4"/>
    <n v="73"/>
    <x v="16"/>
    <x v="4"/>
  </r>
  <r>
    <x v="2"/>
    <x v="14"/>
    <x v="18"/>
    <x v="162"/>
    <x v="12"/>
    <x v="4"/>
    <n v="109"/>
    <x v="16"/>
    <x v="4"/>
  </r>
  <r>
    <x v="2"/>
    <x v="14"/>
    <x v="18"/>
    <x v="221"/>
    <x v="6"/>
    <x v="4"/>
    <n v="96"/>
    <x v="16"/>
    <x v="4"/>
  </r>
  <r>
    <x v="2"/>
    <x v="14"/>
    <x v="18"/>
    <x v="116"/>
    <x v="16"/>
    <x v="4"/>
    <n v="83"/>
    <x v="16"/>
    <x v="4"/>
  </r>
  <r>
    <x v="2"/>
    <x v="14"/>
    <x v="19"/>
    <x v="140"/>
    <x v="8"/>
    <x v="1"/>
    <n v="87"/>
    <x v="39"/>
    <x v="5"/>
  </r>
  <r>
    <x v="2"/>
    <x v="14"/>
    <x v="19"/>
    <x v="124"/>
    <x v="10"/>
    <x v="1"/>
    <n v="95"/>
    <x v="85"/>
    <x v="5"/>
  </r>
  <r>
    <x v="2"/>
    <x v="14"/>
    <x v="19"/>
    <x v="35"/>
    <x v="10"/>
    <x v="0"/>
    <n v="98"/>
    <x v="50"/>
    <x v="5"/>
  </r>
  <r>
    <x v="2"/>
    <x v="14"/>
    <x v="19"/>
    <x v="26"/>
    <x v="7"/>
    <x v="2"/>
    <n v="81"/>
    <x v="77"/>
    <x v="5"/>
  </r>
  <r>
    <x v="2"/>
    <x v="14"/>
    <x v="19"/>
    <x v="399"/>
    <x v="12"/>
    <x v="3"/>
    <n v="100"/>
    <x v="20"/>
    <x v="5"/>
  </r>
  <r>
    <x v="2"/>
    <x v="14"/>
    <x v="19"/>
    <x v="248"/>
    <x v="6"/>
    <x v="0"/>
    <n v="105"/>
    <x v="29"/>
    <x v="5"/>
  </r>
  <r>
    <x v="2"/>
    <x v="14"/>
    <x v="19"/>
    <x v="94"/>
    <x v="6"/>
    <x v="2"/>
    <n v="54"/>
    <x v="55"/>
    <x v="5"/>
  </r>
  <r>
    <x v="2"/>
    <x v="14"/>
    <x v="19"/>
    <x v="119"/>
    <x v="14"/>
    <x v="0"/>
    <n v="133"/>
    <x v="52"/>
    <x v="5"/>
  </r>
  <r>
    <x v="2"/>
    <x v="14"/>
    <x v="19"/>
    <x v="252"/>
    <x v="1"/>
    <x v="1"/>
    <n v="99"/>
    <x v="80"/>
    <x v="5"/>
  </r>
  <r>
    <x v="2"/>
    <x v="14"/>
    <x v="19"/>
    <x v="62"/>
    <x v="9"/>
    <x v="2"/>
    <n v="91"/>
    <x v="29"/>
    <x v="5"/>
  </r>
  <r>
    <x v="2"/>
    <x v="14"/>
    <x v="19"/>
    <x v="315"/>
    <x v="13"/>
    <x v="0"/>
    <n v="91"/>
    <x v="85"/>
    <x v="5"/>
  </r>
  <r>
    <x v="2"/>
    <x v="14"/>
    <x v="19"/>
    <x v="64"/>
    <x v="13"/>
    <x v="1"/>
    <n v="128"/>
    <x v="81"/>
    <x v="5"/>
  </r>
  <r>
    <x v="2"/>
    <x v="14"/>
    <x v="19"/>
    <x v="204"/>
    <x v="13"/>
    <x v="1"/>
    <n v="113"/>
    <x v="107"/>
    <x v="5"/>
  </r>
  <r>
    <x v="2"/>
    <x v="14"/>
    <x v="19"/>
    <x v="332"/>
    <x v="11"/>
    <x v="0"/>
    <n v="94"/>
    <x v="50"/>
    <x v="5"/>
  </r>
  <r>
    <x v="2"/>
    <x v="14"/>
    <x v="19"/>
    <x v="77"/>
    <x v="17"/>
    <x v="1"/>
    <n v="96"/>
    <x v="161"/>
    <x v="5"/>
  </r>
  <r>
    <x v="2"/>
    <x v="14"/>
    <x v="19"/>
    <x v="58"/>
    <x v="17"/>
    <x v="2"/>
    <n v="97"/>
    <x v="19"/>
    <x v="5"/>
  </r>
  <r>
    <x v="2"/>
    <x v="14"/>
    <x v="19"/>
    <x v="11"/>
    <x v="5"/>
    <x v="1"/>
    <n v="138"/>
    <x v="2"/>
    <x v="5"/>
  </r>
  <r>
    <x v="2"/>
    <x v="14"/>
    <x v="19"/>
    <x v="348"/>
    <x v="5"/>
    <x v="2"/>
    <n v="90"/>
    <x v="2"/>
    <x v="5"/>
  </r>
  <r>
    <x v="2"/>
    <x v="14"/>
    <x v="19"/>
    <x v="177"/>
    <x v="7"/>
    <x v="4"/>
    <n v="101"/>
    <x v="72"/>
    <x v="5"/>
  </r>
  <r>
    <x v="2"/>
    <x v="14"/>
    <x v="19"/>
    <x v="357"/>
    <x v="6"/>
    <x v="4"/>
    <n v="91"/>
    <x v="57"/>
    <x v="5"/>
  </r>
  <r>
    <x v="2"/>
    <x v="14"/>
    <x v="19"/>
    <x v="134"/>
    <x v="3"/>
    <x v="4"/>
    <n v="58"/>
    <x v="96"/>
    <x v="5"/>
  </r>
  <r>
    <x v="2"/>
    <x v="14"/>
    <x v="19"/>
    <x v="227"/>
    <x v="2"/>
    <x v="4"/>
    <n v="83"/>
    <x v="25"/>
    <x v="5"/>
  </r>
  <r>
    <x v="2"/>
    <x v="14"/>
    <x v="20"/>
    <x v="225"/>
    <x v="15"/>
    <x v="1"/>
    <n v="106"/>
    <x v="32"/>
    <x v="3"/>
  </r>
  <r>
    <x v="2"/>
    <x v="14"/>
    <x v="20"/>
    <x v="372"/>
    <x v="0"/>
    <x v="0"/>
    <n v="89"/>
    <x v="1"/>
    <x v="3"/>
  </r>
  <r>
    <x v="2"/>
    <x v="14"/>
    <x v="20"/>
    <x v="401"/>
    <x v="0"/>
    <x v="0"/>
    <n v="99"/>
    <x v="65"/>
    <x v="3"/>
  </r>
  <r>
    <x v="2"/>
    <x v="14"/>
    <x v="20"/>
    <x v="277"/>
    <x v="0"/>
    <x v="1"/>
    <n v="82"/>
    <x v="56"/>
    <x v="3"/>
  </r>
  <r>
    <x v="2"/>
    <x v="14"/>
    <x v="20"/>
    <x v="309"/>
    <x v="8"/>
    <x v="2"/>
    <n v="83"/>
    <x v="43"/>
    <x v="3"/>
  </r>
  <r>
    <x v="2"/>
    <x v="14"/>
    <x v="20"/>
    <x v="165"/>
    <x v="8"/>
    <x v="1"/>
    <n v="112"/>
    <x v="64"/>
    <x v="3"/>
  </r>
  <r>
    <x v="2"/>
    <x v="14"/>
    <x v="20"/>
    <x v="216"/>
    <x v="4"/>
    <x v="2"/>
    <n v="98"/>
    <x v="63"/>
    <x v="3"/>
  </r>
  <r>
    <x v="2"/>
    <x v="14"/>
    <x v="20"/>
    <x v="297"/>
    <x v="4"/>
    <x v="1"/>
    <n v="84"/>
    <x v="37"/>
    <x v="3"/>
  </r>
  <r>
    <x v="2"/>
    <x v="14"/>
    <x v="20"/>
    <x v="230"/>
    <x v="4"/>
    <x v="2"/>
    <n v="108"/>
    <x v="8"/>
    <x v="3"/>
  </r>
  <r>
    <x v="2"/>
    <x v="14"/>
    <x v="20"/>
    <x v="273"/>
    <x v="10"/>
    <x v="2"/>
    <n v="95"/>
    <x v="6"/>
    <x v="3"/>
  </r>
  <r>
    <x v="2"/>
    <x v="14"/>
    <x v="20"/>
    <x v="40"/>
    <x v="7"/>
    <x v="1"/>
    <n v="92"/>
    <x v="69"/>
    <x v="3"/>
  </r>
  <r>
    <x v="2"/>
    <x v="14"/>
    <x v="20"/>
    <x v="132"/>
    <x v="12"/>
    <x v="1"/>
    <n v="107"/>
    <x v="4"/>
    <x v="3"/>
  </r>
  <r>
    <x v="2"/>
    <x v="14"/>
    <x v="20"/>
    <x v="279"/>
    <x v="2"/>
    <x v="3"/>
    <n v="131"/>
    <x v="116"/>
    <x v="3"/>
  </r>
  <r>
    <x v="2"/>
    <x v="14"/>
    <x v="20"/>
    <x v="226"/>
    <x v="2"/>
    <x v="0"/>
    <n v="76"/>
    <x v="29"/>
    <x v="3"/>
  </r>
  <r>
    <x v="2"/>
    <x v="14"/>
    <x v="20"/>
    <x v="67"/>
    <x v="17"/>
    <x v="1"/>
    <n v="110"/>
    <x v="80"/>
    <x v="3"/>
  </r>
  <r>
    <x v="2"/>
    <x v="14"/>
    <x v="20"/>
    <x v="417"/>
    <x v="17"/>
    <x v="0"/>
    <n v="56"/>
    <x v="172"/>
    <x v="3"/>
  </r>
  <r>
    <x v="2"/>
    <x v="14"/>
    <x v="20"/>
    <x v="307"/>
    <x v="5"/>
    <x v="2"/>
    <n v="71"/>
    <x v="102"/>
    <x v="3"/>
  </r>
  <r>
    <x v="2"/>
    <x v="14"/>
    <x v="20"/>
    <x v="89"/>
    <x v="5"/>
    <x v="0"/>
    <n v="95"/>
    <x v="17"/>
    <x v="3"/>
  </r>
  <r>
    <x v="2"/>
    <x v="14"/>
    <x v="20"/>
    <x v="295"/>
    <x v="6"/>
    <x v="4"/>
    <n v="93"/>
    <x v="65"/>
    <x v="3"/>
  </r>
  <r>
    <x v="2"/>
    <x v="14"/>
    <x v="20"/>
    <x v="263"/>
    <x v="6"/>
    <x v="4"/>
    <n v="61"/>
    <x v="165"/>
    <x v="3"/>
  </r>
  <r>
    <x v="2"/>
    <x v="14"/>
    <x v="20"/>
    <x v="93"/>
    <x v="1"/>
    <x v="4"/>
    <n v="82"/>
    <x v="16"/>
    <x v="3"/>
  </r>
  <r>
    <x v="2"/>
    <x v="14"/>
    <x v="20"/>
    <x v="182"/>
    <x v="5"/>
    <x v="4"/>
    <n v="103"/>
    <x v="16"/>
    <x v="3"/>
  </r>
  <r>
    <x v="2"/>
    <x v="14"/>
    <x v="21"/>
    <x v="185"/>
    <x v="15"/>
    <x v="2"/>
    <n v="82"/>
    <x v="82"/>
    <x v="7"/>
  </r>
  <r>
    <x v="2"/>
    <x v="14"/>
    <x v="21"/>
    <x v="334"/>
    <x v="15"/>
    <x v="1"/>
    <n v="75"/>
    <x v="7"/>
    <x v="7"/>
  </r>
  <r>
    <x v="2"/>
    <x v="14"/>
    <x v="21"/>
    <x v="403"/>
    <x v="15"/>
    <x v="1"/>
    <n v="59"/>
    <x v="142"/>
    <x v="7"/>
  </r>
  <r>
    <x v="2"/>
    <x v="14"/>
    <x v="21"/>
    <x v="250"/>
    <x v="0"/>
    <x v="0"/>
    <n v="79"/>
    <x v="82"/>
    <x v="7"/>
  </r>
  <r>
    <x v="2"/>
    <x v="14"/>
    <x v="21"/>
    <x v="42"/>
    <x v="8"/>
    <x v="3"/>
    <n v="99"/>
    <x v="49"/>
    <x v="7"/>
  </r>
  <r>
    <x v="2"/>
    <x v="14"/>
    <x v="21"/>
    <x v="186"/>
    <x v="4"/>
    <x v="0"/>
    <n v="84"/>
    <x v="42"/>
    <x v="7"/>
  </r>
  <r>
    <x v="2"/>
    <x v="14"/>
    <x v="21"/>
    <x v="57"/>
    <x v="10"/>
    <x v="2"/>
    <n v="93"/>
    <x v="40"/>
    <x v="7"/>
  </r>
  <r>
    <x v="2"/>
    <x v="14"/>
    <x v="21"/>
    <x v="149"/>
    <x v="7"/>
    <x v="2"/>
    <n v="89"/>
    <x v="102"/>
    <x v="7"/>
  </r>
  <r>
    <x v="2"/>
    <x v="14"/>
    <x v="21"/>
    <x v="240"/>
    <x v="14"/>
    <x v="0"/>
    <n v="78"/>
    <x v="0"/>
    <x v="7"/>
  </r>
  <r>
    <x v="2"/>
    <x v="14"/>
    <x v="21"/>
    <x v="199"/>
    <x v="14"/>
    <x v="1"/>
    <n v="95"/>
    <x v="62"/>
    <x v="7"/>
  </r>
  <r>
    <x v="2"/>
    <x v="14"/>
    <x v="21"/>
    <x v="194"/>
    <x v="1"/>
    <x v="1"/>
    <n v="79"/>
    <x v="100"/>
    <x v="7"/>
  </r>
  <r>
    <x v="2"/>
    <x v="14"/>
    <x v="21"/>
    <x v="82"/>
    <x v="9"/>
    <x v="1"/>
    <n v="128"/>
    <x v="152"/>
    <x v="7"/>
  </r>
  <r>
    <x v="2"/>
    <x v="14"/>
    <x v="21"/>
    <x v="330"/>
    <x v="3"/>
    <x v="0"/>
    <n v="106"/>
    <x v="40"/>
    <x v="7"/>
  </r>
  <r>
    <x v="2"/>
    <x v="14"/>
    <x v="21"/>
    <x v="164"/>
    <x v="2"/>
    <x v="2"/>
    <n v="74"/>
    <x v="85"/>
    <x v="7"/>
  </r>
  <r>
    <x v="2"/>
    <x v="14"/>
    <x v="21"/>
    <x v="41"/>
    <x v="16"/>
    <x v="1"/>
    <n v="92"/>
    <x v="83"/>
    <x v="7"/>
  </r>
  <r>
    <x v="2"/>
    <x v="14"/>
    <x v="21"/>
    <x v="90"/>
    <x v="16"/>
    <x v="1"/>
    <n v="119"/>
    <x v="136"/>
    <x v="7"/>
  </r>
  <r>
    <x v="2"/>
    <x v="14"/>
    <x v="21"/>
    <x v="229"/>
    <x v="16"/>
    <x v="0"/>
    <n v="92"/>
    <x v="37"/>
    <x v="7"/>
  </r>
  <r>
    <x v="2"/>
    <x v="14"/>
    <x v="21"/>
    <x v="302"/>
    <x v="17"/>
    <x v="2"/>
    <n v="77"/>
    <x v="77"/>
    <x v="7"/>
  </r>
  <r>
    <x v="2"/>
    <x v="14"/>
    <x v="21"/>
    <x v="344"/>
    <x v="12"/>
    <x v="4"/>
    <n v="103"/>
    <x v="16"/>
    <x v="7"/>
  </r>
  <r>
    <x v="2"/>
    <x v="14"/>
    <x v="21"/>
    <x v="5"/>
    <x v="13"/>
    <x v="4"/>
    <n v="72"/>
    <x v="125"/>
    <x v="7"/>
  </r>
  <r>
    <x v="2"/>
    <x v="14"/>
    <x v="21"/>
    <x v="254"/>
    <x v="3"/>
    <x v="4"/>
    <n v="110"/>
    <x v="16"/>
    <x v="7"/>
  </r>
  <r>
    <x v="2"/>
    <x v="14"/>
    <x v="21"/>
    <x v="142"/>
    <x v="5"/>
    <x v="4"/>
    <n v="70"/>
    <x v="44"/>
    <x v="7"/>
  </r>
  <r>
    <x v="2"/>
    <x v="14"/>
    <x v="22"/>
    <x v="172"/>
    <x v="0"/>
    <x v="3"/>
    <n v="68"/>
    <x v="42"/>
    <x v="1"/>
  </r>
  <r>
    <x v="2"/>
    <x v="14"/>
    <x v="22"/>
    <x v="4"/>
    <x v="4"/>
    <x v="2"/>
    <n v="75"/>
    <x v="9"/>
    <x v="1"/>
  </r>
  <r>
    <x v="2"/>
    <x v="14"/>
    <x v="22"/>
    <x v="255"/>
    <x v="4"/>
    <x v="1"/>
    <n v="124"/>
    <x v="10"/>
    <x v="1"/>
  </r>
  <r>
    <x v="2"/>
    <x v="14"/>
    <x v="22"/>
    <x v="245"/>
    <x v="4"/>
    <x v="0"/>
    <n v="99"/>
    <x v="65"/>
    <x v="1"/>
  </r>
  <r>
    <x v="2"/>
    <x v="14"/>
    <x v="22"/>
    <x v="128"/>
    <x v="7"/>
    <x v="0"/>
    <n v="78"/>
    <x v="92"/>
    <x v="1"/>
  </r>
  <r>
    <x v="2"/>
    <x v="14"/>
    <x v="22"/>
    <x v="259"/>
    <x v="12"/>
    <x v="1"/>
    <n v="92"/>
    <x v="99"/>
    <x v="1"/>
  </r>
  <r>
    <x v="2"/>
    <x v="14"/>
    <x v="22"/>
    <x v="203"/>
    <x v="12"/>
    <x v="2"/>
    <n v="61"/>
    <x v="82"/>
    <x v="1"/>
  </r>
  <r>
    <x v="2"/>
    <x v="14"/>
    <x v="22"/>
    <x v="126"/>
    <x v="1"/>
    <x v="2"/>
    <n v="87"/>
    <x v="58"/>
    <x v="1"/>
  </r>
  <r>
    <x v="2"/>
    <x v="14"/>
    <x v="22"/>
    <x v="414"/>
    <x v="1"/>
    <x v="0"/>
    <n v="89"/>
    <x v="51"/>
    <x v="1"/>
  </r>
  <r>
    <x v="2"/>
    <x v="14"/>
    <x v="22"/>
    <x v="1"/>
    <x v="1"/>
    <x v="1"/>
    <n v="129"/>
    <x v="101"/>
    <x v="1"/>
  </r>
  <r>
    <x v="2"/>
    <x v="14"/>
    <x v="22"/>
    <x v="303"/>
    <x v="9"/>
    <x v="1"/>
    <n v="83"/>
    <x v="13"/>
    <x v="1"/>
  </r>
  <r>
    <x v="2"/>
    <x v="14"/>
    <x v="22"/>
    <x v="213"/>
    <x v="9"/>
    <x v="1"/>
    <n v="98"/>
    <x v="42"/>
    <x v="1"/>
  </r>
  <r>
    <x v="2"/>
    <x v="14"/>
    <x v="22"/>
    <x v="418"/>
    <x v="9"/>
    <x v="2"/>
    <n v="56"/>
    <x v="49"/>
    <x v="1"/>
  </r>
  <r>
    <x v="2"/>
    <x v="14"/>
    <x v="22"/>
    <x v="92"/>
    <x v="3"/>
    <x v="2"/>
    <n v="99"/>
    <x v="65"/>
    <x v="1"/>
  </r>
  <r>
    <x v="2"/>
    <x v="14"/>
    <x v="22"/>
    <x v="335"/>
    <x v="16"/>
    <x v="1"/>
    <n v="82"/>
    <x v="77"/>
    <x v="1"/>
  </r>
  <r>
    <x v="2"/>
    <x v="14"/>
    <x v="22"/>
    <x v="136"/>
    <x v="11"/>
    <x v="0"/>
    <n v="94"/>
    <x v="96"/>
    <x v="1"/>
  </r>
  <r>
    <x v="2"/>
    <x v="14"/>
    <x v="22"/>
    <x v="380"/>
    <x v="17"/>
    <x v="1"/>
    <n v="97"/>
    <x v="56"/>
    <x v="1"/>
  </r>
  <r>
    <x v="2"/>
    <x v="14"/>
    <x v="22"/>
    <x v="288"/>
    <x v="17"/>
    <x v="0"/>
    <n v="85"/>
    <x v="52"/>
    <x v="1"/>
  </r>
  <r>
    <x v="2"/>
    <x v="14"/>
    <x v="22"/>
    <x v="135"/>
    <x v="7"/>
    <x v="4"/>
    <n v="97"/>
    <x v="18"/>
    <x v="1"/>
  </r>
  <r>
    <x v="2"/>
    <x v="14"/>
    <x v="22"/>
    <x v="87"/>
    <x v="14"/>
    <x v="4"/>
    <n v="79"/>
    <x v="16"/>
    <x v="1"/>
  </r>
  <r>
    <x v="2"/>
    <x v="14"/>
    <x v="22"/>
    <x v="21"/>
    <x v="16"/>
    <x v="4"/>
    <n v="91"/>
    <x v="41"/>
    <x v="1"/>
  </r>
  <r>
    <x v="2"/>
    <x v="14"/>
    <x v="22"/>
    <x v="280"/>
    <x v="16"/>
    <x v="4"/>
    <n v="87"/>
    <x v="16"/>
    <x v="1"/>
  </r>
  <r>
    <x v="2"/>
    <x v="14"/>
    <x v="23"/>
    <x v="114"/>
    <x v="15"/>
    <x v="3"/>
    <n v="135"/>
    <x v="107"/>
    <x v="2"/>
  </r>
  <r>
    <x v="2"/>
    <x v="14"/>
    <x v="23"/>
    <x v="7"/>
    <x v="8"/>
    <x v="1"/>
    <n v="87"/>
    <x v="53"/>
    <x v="2"/>
  </r>
  <r>
    <x v="2"/>
    <x v="14"/>
    <x v="23"/>
    <x v="5"/>
    <x v="4"/>
    <x v="1"/>
    <n v="104"/>
    <x v="41"/>
    <x v="2"/>
  </r>
  <r>
    <x v="2"/>
    <x v="14"/>
    <x v="23"/>
    <x v="201"/>
    <x v="10"/>
    <x v="2"/>
    <n v="103"/>
    <x v="44"/>
    <x v="2"/>
  </r>
  <r>
    <x v="2"/>
    <x v="14"/>
    <x v="23"/>
    <x v="27"/>
    <x v="10"/>
    <x v="0"/>
    <n v="87"/>
    <x v="6"/>
    <x v="2"/>
  </r>
  <r>
    <x v="2"/>
    <x v="14"/>
    <x v="23"/>
    <x v="400"/>
    <x v="7"/>
    <x v="0"/>
    <n v="94"/>
    <x v="63"/>
    <x v="2"/>
  </r>
  <r>
    <x v="2"/>
    <x v="14"/>
    <x v="23"/>
    <x v="397"/>
    <x v="12"/>
    <x v="2"/>
    <n v="79"/>
    <x v="49"/>
    <x v="2"/>
  </r>
  <r>
    <x v="2"/>
    <x v="14"/>
    <x v="23"/>
    <x v="99"/>
    <x v="12"/>
    <x v="2"/>
    <n v="92"/>
    <x v="69"/>
    <x v="2"/>
  </r>
  <r>
    <x v="2"/>
    <x v="14"/>
    <x v="23"/>
    <x v="137"/>
    <x v="6"/>
    <x v="0"/>
    <n v="113"/>
    <x v="139"/>
    <x v="2"/>
  </r>
  <r>
    <x v="2"/>
    <x v="14"/>
    <x v="23"/>
    <x v="298"/>
    <x v="14"/>
    <x v="2"/>
    <n v="99"/>
    <x v="9"/>
    <x v="2"/>
  </r>
  <r>
    <x v="2"/>
    <x v="14"/>
    <x v="23"/>
    <x v="20"/>
    <x v="14"/>
    <x v="1"/>
    <n v="102"/>
    <x v="33"/>
    <x v="2"/>
  </r>
  <r>
    <x v="2"/>
    <x v="14"/>
    <x v="23"/>
    <x v="251"/>
    <x v="1"/>
    <x v="0"/>
    <n v="111"/>
    <x v="64"/>
    <x v="2"/>
  </r>
  <r>
    <x v="2"/>
    <x v="14"/>
    <x v="23"/>
    <x v="13"/>
    <x v="9"/>
    <x v="0"/>
    <n v="83"/>
    <x v="64"/>
    <x v="2"/>
  </r>
  <r>
    <x v="2"/>
    <x v="14"/>
    <x v="23"/>
    <x v="206"/>
    <x v="13"/>
    <x v="1"/>
    <n v="118"/>
    <x v="85"/>
    <x v="2"/>
  </r>
  <r>
    <x v="2"/>
    <x v="14"/>
    <x v="23"/>
    <x v="300"/>
    <x v="2"/>
    <x v="1"/>
    <n v="84"/>
    <x v="30"/>
    <x v="2"/>
  </r>
  <r>
    <x v="2"/>
    <x v="14"/>
    <x v="23"/>
    <x v="363"/>
    <x v="16"/>
    <x v="1"/>
    <n v="85"/>
    <x v="85"/>
    <x v="2"/>
  </r>
  <r>
    <x v="2"/>
    <x v="14"/>
    <x v="23"/>
    <x v="24"/>
    <x v="11"/>
    <x v="1"/>
    <n v="101"/>
    <x v="85"/>
    <x v="2"/>
  </r>
  <r>
    <x v="2"/>
    <x v="14"/>
    <x v="23"/>
    <x v="232"/>
    <x v="5"/>
    <x v="2"/>
    <n v="78"/>
    <x v="108"/>
    <x v="2"/>
  </r>
  <r>
    <x v="2"/>
    <x v="14"/>
    <x v="23"/>
    <x v="66"/>
    <x v="15"/>
    <x v="4"/>
    <n v="62"/>
    <x v="92"/>
    <x v="2"/>
  </r>
  <r>
    <x v="2"/>
    <x v="14"/>
    <x v="23"/>
    <x v="407"/>
    <x v="7"/>
    <x v="4"/>
    <n v="73"/>
    <x v="83"/>
    <x v="2"/>
  </r>
  <r>
    <x v="2"/>
    <x v="14"/>
    <x v="23"/>
    <x v="374"/>
    <x v="3"/>
    <x v="4"/>
    <n v="86"/>
    <x v="94"/>
    <x v="2"/>
  </r>
  <r>
    <x v="2"/>
    <x v="14"/>
    <x v="23"/>
    <x v="33"/>
    <x v="11"/>
    <x v="4"/>
    <n v="86"/>
    <x v="74"/>
    <x v="2"/>
  </r>
  <r>
    <x v="2"/>
    <x v="15"/>
    <x v="16"/>
    <x v="34"/>
    <x v="15"/>
    <x v="2"/>
    <n v="99"/>
    <x v="25"/>
    <x v="0"/>
  </r>
  <r>
    <x v="2"/>
    <x v="15"/>
    <x v="16"/>
    <x v="207"/>
    <x v="15"/>
    <x v="0"/>
    <n v="77"/>
    <x v="102"/>
    <x v="0"/>
  </r>
  <r>
    <x v="2"/>
    <x v="15"/>
    <x v="16"/>
    <x v="125"/>
    <x v="13"/>
    <x v="2"/>
    <n v="104"/>
    <x v="35"/>
    <x v="0"/>
  </r>
  <r>
    <x v="2"/>
    <x v="15"/>
    <x v="16"/>
    <x v="365"/>
    <x v="13"/>
    <x v="3"/>
    <n v="81"/>
    <x v="64"/>
    <x v="0"/>
  </r>
  <r>
    <x v="2"/>
    <x v="15"/>
    <x v="16"/>
    <x v="196"/>
    <x v="3"/>
    <x v="1"/>
    <n v="85"/>
    <x v="25"/>
    <x v="0"/>
  </r>
  <r>
    <x v="2"/>
    <x v="15"/>
    <x v="16"/>
    <x v="118"/>
    <x v="4"/>
    <x v="2"/>
    <n v="104"/>
    <x v="90"/>
    <x v="0"/>
  </r>
  <r>
    <x v="2"/>
    <x v="15"/>
    <x v="16"/>
    <x v="215"/>
    <x v="9"/>
    <x v="0"/>
    <n v="102"/>
    <x v="4"/>
    <x v="0"/>
  </r>
  <r>
    <x v="2"/>
    <x v="15"/>
    <x v="16"/>
    <x v="150"/>
    <x v="0"/>
    <x v="2"/>
    <n v="105"/>
    <x v="119"/>
    <x v="0"/>
  </r>
  <r>
    <x v="2"/>
    <x v="15"/>
    <x v="16"/>
    <x v="362"/>
    <x v="16"/>
    <x v="0"/>
    <n v="69"/>
    <x v="41"/>
    <x v="0"/>
  </r>
  <r>
    <x v="2"/>
    <x v="15"/>
    <x v="16"/>
    <x v="316"/>
    <x v="7"/>
    <x v="1"/>
    <n v="63"/>
    <x v="23"/>
    <x v="0"/>
  </r>
  <r>
    <x v="2"/>
    <x v="15"/>
    <x v="16"/>
    <x v="200"/>
    <x v="5"/>
    <x v="2"/>
    <n v="127"/>
    <x v="53"/>
    <x v="0"/>
  </r>
  <r>
    <x v="2"/>
    <x v="15"/>
    <x v="16"/>
    <x v="267"/>
    <x v="5"/>
    <x v="1"/>
    <n v="99"/>
    <x v="33"/>
    <x v="0"/>
  </r>
  <r>
    <x v="2"/>
    <x v="15"/>
    <x v="16"/>
    <x v="6"/>
    <x v="5"/>
    <x v="0"/>
    <n v="76"/>
    <x v="0"/>
    <x v="0"/>
  </r>
  <r>
    <x v="2"/>
    <x v="15"/>
    <x v="16"/>
    <x v="269"/>
    <x v="2"/>
    <x v="0"/>
    <n v="95"/>
    <x v="8"/>
    <x v="0"/>
  </r>
  <r>
    <x v="2"/>
    <x v="15"/>
    <x v="16"/>
    <x v="39"/>
    <x v="2"/>
    <x v="1"/>
    <n v="94"/>
    <x v="15"/>
    <x v="0"/>
  </r>
  <r>
    <x v="2"/>
    <x v="15"/>
    <x v="16"/>
    <x v="306"/>
    <x v="1"/>
    <x v="1"/>
    <n v="119"/>
    <x v="8"/>
    <x v="0"/>
  </r>
  <r>
    <x v="2"/>
    <x v="15"/>
    <x v="16"/>
    <x v="378"/>
    <x v="17"/>
    <x v="1"/>
    <n v="60"/>
    <x v="33"/>
    <x v="0"/>
  </r>
  <r>
    <x v="2"/>
    <x v="15"/>
    <x v="16"/>
    <x v="121"/>
    <x v="6"/>
    <x v="1"/>
    <n v="80"/>
    <x v="99"/>
    <x v="0"/>
  </r>
  <r>
    <x v="2"/>
    <x v="15"/>
    <x v="16"/>
    <x v="113"/>
    <x v="15"/>
    <x v="4"/>
    <n v="93"/>
    <x v="16"/>
    <x v="0"/>
  </r>
  <r>
    <x v="2"/>
    <x v="15"/>
    <x v="16"/>
    <x v="45"/>
    <x v="8"/>
    <x v="4"/>
    <n v="100"/>
    <x v="30"/>
    <x v="0"/>
  </r>
  <r>
    <x v="2"/>
    <x v="15"/>
    <x v="16"/>
    <x v="122"/>
    <x v="8"/>
    <x v="4"/>
    <n v="114"/>
    <x v="16"/>
    <x v="0"/>
  </r>
  <r>
    <x v="2"/>
    <x v="15"/>
    <x v="16"/>
    <x v="358"/>
    <x v="14"/>
    <x v="4"/>
    <n v="108"/>
    <x v="16"/>
    <x v="0"/>
  </r>
  <r>
    <x v="2"/>
    <x v="15"/>
    <x v="19"/>
    <x v="204"/>
    <x v="13"/>
    <x v="1"/>
    <n v="111"/>
    <x v="99"/>
    <x v="5"/>
  </r>
  <r>
    <x v="2"/>
    <x v="15"/>
    <x v="19"/>
    <x v="64"/>
    <x v="13"/>
    <x v="1"/>
    <n v="112"/>
    <x v="7"/>
    <x v="5"/>
  </r>
  <r>
    <x v="2"/>
    <x v="15"/>
    <x v="19"/>
    <x v="315"/>
    <x v="13"/>
    <x v="0"/>
    <n v="94"/>
    <x v="25"/>
    <x v="5"/>
  </r>
  <r>
    <x v="2"/>
    <x v="15"/>
    <x v="19"/>
    <x v="62"/>
    <x v="9"/>
    <x v="2"/>
    <n v="73"/>
    <x v="49"/>
    <x v="5"/>
  </r>
  <r>
    <x v="2"/>
    <x v="15"/>
    <x v="19"/>
    <x v="140"/>
    <x v="8"/>
    <x v="1"/>
    <n v="74"/>
    <x v="53"/>
    <x v="5"/>
  </r>
  <r>
    <x v="2"/>
    <x v="15"/>
    <x v="19"/>
    <x v="399"/>
    <x v="12"/>
    <x v="3"/>
    <n v="105"/>
    <x v="55"/>
    <x v="5"/>
  </r>
  <r>
    <x v="2"/>
    <x v="15"/>
    <x v="19"/>
    <x v="119"/>
    <x v="14"/>
    <x v="0"/>
    <n v="124"/>
    <x v="136"/>
    <x v="5"/>
  </r>
  <r>
    <x v="2"/>
    <x v="15"/>
    <x v="19"/>
    <x v="332"/>
    <x v="11"/>
    <x v="0"/>
    <n v="77"/>
    <x v="74"/>
    <x v="5"/>
  </r>
  <r>
    <x v="2"/>
    <x v="15"/>
    <x v="19"/>
    <x v="26"/>
    <x v="7"/>
    <x v="2"/>
    <n v="74"/>
    <x v="51"/>
    <x v="5"/>
  </r>
  <r>
    <x v="2"/>
    <x v="15"/>
    <x v="19"/>
    <x v="35"/>
    <x v="10"/>
    <x v="0"/>
    <n v="70"/>
    <x v="51"/>
    <x v="5"/>
  </r>
  <r>
    <x v="2"/>
    <x v="15"/>
    <x v="19"/>
    <x v="124"/>
    <x v="10"/>
    <x v="1"/>
    <n v="96"/>
    <x v="41"/>
    <x v="5"/>
  </r>
  <r>
    <x v="2"/>
    <x v="15"/>
    <x v="19"/>
    <x v="11"/>
    <x v="5"/>
    <x v="1"/>
    <n v="113"/>
    <x v="10"/>
    <x v="5"/>
  </r>
  <r>
    <x v="2"/>
    <x v="15"/>
    <x v="19"/>
    <x v="348"/>
    <x v="5"/>
    <x v="2"/>
    <n v="123"/>
    <x v="33"/>
    <x v="5"/>
  </r>
  <r>
    <x v="2"/>
    <x v="15"/>
    <x v="19"/>
    <x v="252"/>
    <x v="1"/>
    <x v="1"/>
    <n v="117"/>
    <x v="136"/>
    <x v="5"/>
  </r>
  <r>
    <x v="2"/>
    <x v="15"/>
    <x v="19"/>
    <x v="77"/>
    <x v="17"/>
    <x v="1"/>
    <n v="113"/>
    <x v="4"/>
    <x v="5"/>
  </r>
  <r>
    <x v="2"/>
    <x v="15"/>
    <x v="19"/>
    <x v="58"/>
    <x v="17"/>
    <x v="2"/>
    <n v="89"/>
    <x v="77"/>
    <x v="5"/>
  </r>
  <r>
    <x v="2"/>
    <x v="15"/>
    <x v="19"/>
    <x v="94"/>
    <x v="6"/>
    <x v="2"/>
    <n v="96"/>
    <x v="31"/>
    <x v="5"/>
  </r>
  <r>
    <x v="2"/>
    <x v="15"/>
    <x v="19"/>
    <x v="248"/>
    <x v="6"/>
    <x v="0"/>
    <n v="115"/>
    <x v="72"/>
    <x v="5"/>
  </r>
  <r>
    <x v="2"/>
    <x v="15"/>
    <x v="19"/>
    <x v="272"/>
    <x v="14"/>
    <x v="4"/>
    <n v="83"/>
    <x v="19"/>
    <x v="5"/>
  </r>
  <r>
    <x v="2"/>
    <x v="15"/>
    <x v="19"/>
    <x v="177"/>
    <x v="7"/>
    <x v="4"/>
    <n v="99"/>
    <x v="47"/>
    <x v="5"/>
  </r>
  <r>
    <x v="2"/>
    <x v="15"/>
    <x v="19"/>
    <x v="227"/>
    <x v="2"/>
    <x v="4"/>
    <n v="79"/>
    <x v="67"/>
    <x v="5"/>
  </r>
  <r>
    <x v="2"/>
    <x v="15"/>
    <x v="19"/>
    <x v="357"/>
    <x v="6"/>
    <x v="4"/>
    <n v="77"/>
    <x v="82"/>
    <x v="5"/>
  </r>
  <r>
    <x v="2"/>
    <x v="15"/>
    <x v="17"/>
    <x v="72"/>
    <x v="15"/>
    <x v="1"/>
    <n v="104"/>
    <x v="47"/>
    <x v="6"/>
  </r>
  <r>
    <x v="2"/>
    <x v="15"/>
    <x v="17"/>
    <x v="369"/>
    <x v="15"/>
    <x v="0"/>
    <n v="84"/>
    <x v="8"/>
    <x v="6"/>
  </r>
  <r>
    <x v="2"/>
    <x v="15"/>
    <x v="17"/>
    <x v="347"/>
    <x v="13"/>
    <x v="2"/>
    <n v="90"/>
    <x v="134"/>
    <x v="6"/>
  </r>
  <r>
    <x v="2"/>
    <x v="15"/>
    <x v="17"/>
    <x v="218"/>
    <x v="13"/>
    <x v="1"/>
    <n v="95"/>
    <x v="85"/>
    <x v="6"/>
  </r>
  <r>
    <x v="2"/>
    <x v="15"/>
    <x v="17"/>
    <x v="238"/>
    <x v="13"/>
    <x v="2"/>
    <n v="85"/>
    <x v="3"/>
    <x v="6"/>
  </r>
  <r>
    <x v="2"/>
    <x v="15"/>
    <x v="17"/>
    <x v="293"/>
    <x v="9"/>
    <x v="2"/>
    <n v="81"/>
    <x v="77"/>
    <x v="6"/>
  </r>
  <r>
    <x v="2"/>
    <x v="15"/>
    <x v="17"/>
    <x v="311"/>
    <x v="8"/>
    <x v="0"/>
    <n v="89"/>
    <x v="17"/>
    <x v="6"/>
  </r>
  <r>
    <x v="2"/>
    <x v="15"/>
    <x v="17"/>
    <x v="195"/>
    <x v="16"/>
    <x v="3"/>
    <n v="113"/>
    <x v="131"/>
    <x v="6"/>
  </r>
  <r>
    <x v="2"/>
    <x v="15"/>
    <x v="17"/>
    <x v="112"/>
    <x v="14"/>
    <x v="0"/>
    <n v="75"/>
    <x v="88"/>
    <x v="6"/>
  </r>
  <r>
    <x v="2"/>
    <x v="15"/>
    <x v="17"/>
    <x v="163"/>
    <x v="14"/>
    <x v="1"/>
    <n v="84"/>
    <x v="91"/>
    <x v="6"/>
  </r>
  <r>
    <x v="2"/>
    <x v="15"/>
    <x v="17"/>
    <x v="133"/>
    <x v="11"/>
    <x v="0"/>
    <n v="79"/>
    <x v="61"/>
    <x v="6"/>
  </r>
  <r>
    <x v="2"/>
    <x v="15"/>
    <x v="17"/>
    <x v="123"/>
    <x v="10"/>
    <x v="1"/>
    <n v="83"/>
    <x v="114"/>
    <x v="6"/>
  </r>
  <r>
    <x v="2"/>
    <x v="15"/>
    <x v="17"/>
    <x v="236"/>
    <x v="10"/>
    <x v="1"/>
    <n v="106"/>
    <x v="21"/>
    <x v="6"/>
  </r>
  <r>
    <x v="2"/>
    <x v="15"/>
    <x v="17"/>
    <x v="145"/>
    <x v="5"/>
    <x v="1"/>
    <n v="130"/>
    <x v="121"/>
    <x v="6"/>
  </r>
  <r>
    <x v="2"/>
    <x v="15"/>
    <x v="17"/>
    <x v="111"/>
    <x v="1"/>
    <x v="2"/>
    <n v="76"/>
    <x v="24"/>
    <x v="6"/>
  </r>
  <r>
    <x v="2"/>
    <x v="15"/>
    <x v="17"/>
    <x v="281"/>
    <x v="17"/>
    <x v="1"/>
    <n v="120"/>
    <x v="103"/>
    <x v="6"/>
  </r>
  <r>
    <x v="2"/>
    <x v="15"/>
    <x v="17"/>
    <x v="354"/>
    <x v="6"/>
    <x v="2"/>
    <n v="82"/>
    <x v="98"/>
    <x v="6"/>
  </r>
  <r>
    <x v="2"/>
    <x v="15"/>
    <x v="17"/>
    <x v="120"/>
    <x v="6"/>
    <x v="0"/>
    <n v="89"/>
    <x v="41"/>
    <x v="6"/>
  </r>
  <r>
    <x v="2"/>
    <x v="15"/>
    <x v="17"/>
    <x v="197"/>
    <x v="4"/>
    <x v="4"/>
    <n v="79"/>
    <x v="16"/>
    <x v="6"/>
  </r>
  <r>
    <x v="2"/>
    <x v="15"/>
    <x v="17"/>
    <x v="271"/>
    <x v="14"/>
    <x v="4"/>
    <n v="68"/>
    <x v="108"/>
    <x v="6"/>
  </r>
  <r>
    <x v="2"/>
    <x v="15"/>
    <x v="17"/>
    <x v="192"/>
    <x v="11"/>
    <x v="4"/>
    <n v="99"/>
    <x v="48"/>
    <x v="6"/>
  </r>
  <r>
    <x v="2"/>
    <x v="15"/>
    <x v="17"/>
    <x v="361"/>
    <x v="10"/>
    <x v="4"/>
    <n v="50"/>
    <x v="71"/>
    <x v="6"/>
  </r>
  <r>
    <x v="2"/>
    <x v="15"/>
    <x v="21"/>
    <x v="334"/>
    <x v="15"/>
    <x v="1"/>
    <n v="73"/>
    <x v="57"/>
    <x v="7"/>
  </r>
  <r>
    <x v="2"/>
    <x v="15"/>
    <x v="21"/>
    <x v="330"/>
    <x v="3"/>
    <x v="0"/>
    <n v="86"/>
    <x v="74"/>
    <x v="7"/>
  </r>
  <r>
    <x v="2"/>
    <x v="15"/>
    <x v="21"/>
    <x v="208"/>
    <x v="3"/>
    <x v="1"/>
    <n v="98"/>
    <x v="32"/>
    <x v="7"/>
  </r>
  <r>
    <x v="2"/>
    <x v="15"/>
    <x v="21"/>
    <x v="186"/>
    <x v="4"/>
    <x v="0"/>
    <n v="79"/>
    <x v="44"/>
    <x v="7"/>
  </r>
  <r>
    <x v="2"/>
    <x v="15"/>
    <x v="21"/>
    <x v="82"/>
    <x v="9"/>
    <x v="1"/>
    <n v="113"/>
    <x v="96"/>
    <x v="7"/>
  </r>
  <r>
    <x v="2"/>
    <x v="15"/>
    <x v="21"/>
    <x v="250"/>
    <x v="0"/>
    <x v="0"/>
    <n v="70"/>
    <x v="14"/>
    <x v="7"/>
  </r>
  <r>
    <x v="2"/>
    <x v="15"/>
    <x v="21"/>
    <x v="41"/>
    <x v="16"/>
    <x v="1"/>
    <n v="86"/>
    <x v="83"/>
    <x v="7"/>
  </r>
  <r>
    <x v="2"/>
    <x v="15"/>
    <x v="21"/>
    <x v="229"/>
    <x v="16"/>
    <x v="0"/>
    <n v="94"/>
    <x v="114"/>
    <x v="7"/>
  </r>
  <r>
    <x v="2"/>
    <x v="15"/>
    <x v="21"/>
    <x v="90"/>
    <x v="16"/>
    <x v="1"/>
    <n v="105"/>
    <x v="24"/>
    <x v="7"/>
  </r>
  <r>
    <x v="2"/>
    <x v="15"/>
    <x v="21"/>
    <x v="240"/>
    <x v="14"/>
    <x v="0"/>
    <n v="59"/>
    <x v="100"/>
    <x v="7"/>
  </r>
  <r>
    <x v="2"/>
    <x v="15"/>
    <x v="21"/>
    <x v="199"/>
    <x v="14"/>
    <x v="1"/>
    <n v="80"/>
    <x v="30"/>
    <x v="7"/>
  </r>
  <r>
    <x v="2"/>
    <x v="15"/>
    <x v="21"/>
    <x v="149"/>
    <x v="7"/>
    <x v="2"/>
    <n v="107"/>
    <x v="19"/>
    <x v="7"/>
  </r>
  <r>
    <x v="2"/>
    <x v="15"/>
    <x v="21"/>
    <x v="57"/>
    <x v="10"/>
    <x v="2"/>
    <n v="90"/>
    <x v="64"/>
    <x v="7"/>
  </r>
  <r>
    <x v="2"/>
    <x v="15"/>
    <x v="21"/>
    <x v="142"/>
    <x v="5"/>
    <x v="2"/>
    <n v="80"/>
    <x v="39"/>
    <x v="7"/>
  </r>
  <r>
    <x v="2"/>
    <x v="15"/>
    <x v="21"/>
    <x v="164"/>
    <x v="2"/>
    <x v="2"/>
    <n v="63"/>
    <x v="23"/>
    <x v="7"/>
  </r>
  <r>
    <x v="2"/>
    <x v="15"/>
    <x v="21"/>
    <x v="194"/>
    <x v="1"/>
    <x v="1"/>
    <n v="91"/>
    <x v="27"/>
    <x v="7"/>
  </r>
  <r>
    <x v="2"/>
    <x v="15"/>
    <x v="21"/>
    <x v="228"/>
    <x v="17"/>
    <x v="3"/>
    <n v="114"/>
    <x v="8"/>
    <x v="7"/>
  </r>
  <r>
    <x v="2"/>
    <x v="15"/>
    <x v="21"/>
    <x v="302"/>
    <x v="17"/>
    <x v="2"/>
    <n v="75"/>
    <x v="3"/>
    <x v="7"/>
  </r>
  <r>
    <x v="2"/>
    <x v="15"/>
    <x v="21"/>
    <x v="254"/>
    <x v="3"/>
    <x v="4"/>
    <n v="100"/>
    <x v="16"/>
    <x v="7"/>
  </r>
  <r>
    <x v="2"/>
    <x v="15"/>
    <x v="21"/>
    <x v="344"/>
    <x v="12"/>
    <x v="4"/>
    <n v="112"/>
    <x v="16"/>
    <x v="7"/>
  </r>
  <r>
    <x v="2"/>
    <x v="15"/>
    <x v="21"/>
    <x v="257"/>
    <x v="10"/>
    <x v="4"/>
    <n v="75"/>
    <x v="16"/>
    <x v="7"/>
  </r>
  <r>
    <x v="2"/>
    <x v="15"/>
    <x v="21"/>
    <x v="247"/>
    <x v="1"/>
    <x v="4"/>
    <n v="78"/>
    <x v="16"/>
    <x v="7"/>
  </r>
  <r>
    <x v="2"/>
    <x v="15"/>
    <x v="18"/>
    <x v="278"/>
    <x v="15"/>
    <x v="1"/>
    <n v="87"/>
    <x v="33"/>
    <x v="4"/>
  </r>
  <r>
    <x v="2"/>
    <x v="15"/>
    <x v="18"/>
    <x v="17"/>
    <x v="13"/>
    <x v="1"/>
    <n v="95"/>
    <x v="10"/>
    <x v="4"/>
  </r>
  <r>
    <x v="2"/>
    <x v="15"/>
    <x v="18"/>
    <x v="210"/>
    <x v="3"/>
    <x v="3"/>
    <n v="121"/>
    <x v="101"/>
    <x v="4"/>
  </r>
  <r>
    <x v="2"/>
    <x v="15"/>
    <x v="18"/>
    <x v="175"/>
    <x v="4"/>
    <x v="0"/>
    <n v="80"/>
    <x v="24"/>
    <x v="4"/>
  </r>
  <r>
    <x v="2"/>
    <x v="15"/>
    <x v="18"/>
    <x v="91"/>
    <x v="0"/>
    <x v="1"/>
    <n v="87"/>
    <x v="109"/>
    <x v="4"/>
  </r>
  <r>
    <x v="2"/>
    <x v="15"/>
    <x v="18"/>
    <x v="166"/>
    <x v="8"/>
    <x v="2"/>
    <n v="92"/>
    <x v="3"/>
    <x v="4"/>
  </r>
  <r>
    <x v="2"/>
    <x v="15"/>
    <x v="18"/>
    <x v="312"/>
    <x v="8"/>
    <x v="0"/>
    <n v="99"/>
    <x v="4"/>
    <x v="4"/>
  </r>
  <r>
    <x v="2"/>
    <x v="15"/>
    <x v="18"/>
    <x v="168"/>
    <x v="12"/>
    <x v="1"/>
    <n v="99"/>
    <x v="42"/>
    <x v="4"/>
  </r>
  <r>
    <x v="2"/>
    <x v="15"/>
    <x v="18"/>
    <x v="329"/>
    <x v="12"/>
    <x v="2"/>
    <n v="78"/>
    <x v="100"/>
    <x v="4"/>
  </r>
  <r>
    <x v="2"/>
    <x v="15"/>
    <x v="18"/>
    <x v="339"/>
    <x v="14"/>
    <x v="0"/>
    <n v="97"/>
    <x v="11"/>
    <x v="4"/>
  </r>
  <r>
    <x v="2"/>
    <x v="15"/>
    <x v="18"/>
    <x v="146"/>
    <x v="11"/>
    <x v="2"/>
    <n v="71"/>
    <x v="88"/>
    <x v="4"/>
  </r>
  <r>
    <x v="2"/>
    <x v="15"/>
    <x v="18"/>
    <x v="385"/>
    <x v="11"/>
    <x v="0"/>
    <n v="119"/>
    <x v="114"/>
    <x v="4"/>
  </r>
  <r>
    <x v="2"/>
    <x v="15"/>
    <x v="18"/>
    <x v="317"/>
    <x v="5"/>
    <x v="1"/>
    <n v="105"/>
    <x v="96"/>
    <x v="4"/>
  </r>
  <r>
    <x v="2"/>
    <x v="15"/>
    <x v="18"/>
    <x v="76"/>
    <x v="2"/>
    <x v="1"/>
    <n v="122"/>
    <x v="121"/>
    <x v="4"/>
  </r>
  <r>
    <x v="2"/>
    <x v="15"/>
    <x v="18"/>
    <x v="55"/>
    <x v="2"/>
    <x v="2"/>
    <n v="102"/>
    <x v="9"/>
    <x v="4"/>
  </r>
  <r>
    <x v="2"/>
    <x v="15"/>
    <x v="18"/>
    <x v="221"/>
    <x v="6"/>
    <x v="1"/>
    <n v="90"/>
    <x v="63"/>
    <x v="4"/>
  </r>
  <r>
    <x v="2"/>
    <x v="15"/>
    <x v="18"/>
    <x v="244"/>
    <x v="6"/>
    <x v="2"/>
    <n v="90"/>
    <x v="13"/>
    <x v="4"/>
  </r>
  <r>
    <x v="2"/>
    <x v="15"/>
    <x v="18"/>
    <x v="241"/>
    <x v="6"/>
    <x v="0"/>
    <n v="105"/>
    <x v="16"/>
    <x v="4"/>
  </r>
  <r>
    <x v="2"/>
    <x v="15"/>
    <x v="18"/>
    <x v="349"/>
    <x v="4"/>
    <x v="4"/>
    <n v="89"/>
    <x v="31"/>
    <x v="4"/>
  </r>
  <r>
    <x v="2"/>
    <x v="15"/>
    <x v="18"/>
    <x v="415"/>
    <x v="4"/>
    <x v="4"/>
    <n v="81"/>
    <x v="77"/>
    <x v="4"/>
  </r>
  <r>
    <x v="2"/>
    <x v="15"/>
    <x v="18"/>
    <x v="116"/>
    <x v="16"/>
    <x v="4"/>
    <n v="84"/>
    <x v="16"/>
    <x v="4"/>
  </r>
  <r>
    <x v="2"/>
    <x v="15"/>
    <x v="18"/>
    <x v="162"/>
    <x v="12"/>
    <x v="4"/>
    <n v="118"/>
    <x v="16"/>
    <x v="4"/>
  </r>
  <r>
    <x v="2"/>
    <x v="15"/>
    <x v="23"/>
    <x v="114"/>
    <x v="15"/>
    <x v="3"/>
    <n v="134"/>
    <x v="113"/>
    <x v="2"/>
  </r>
  <r>
    <x v="2"/>
    <x v="15"/>
    <x v="23"/>
    <x v="206"/>
    <x v="13"/>
    <x v="1"/>
    <n v="97"/>
    <x v="96"/>
    <x v="2"/>
  </r>
  <r>
    <x v="2"/>
    <x v="15"/>
    <x v="23"/>
    <x v="5"/>
    <x v="4"/>
    <x v="1"/>
    <n v="107"/>
    <x v="18"/>
    <x v="2"/>
  </r>
  <r>
    <x v="2"/>
    <x v="15"/>
    <x v="23"/>
    <x v="13"/>
    <x v="9"/>
    <x v="0"/>
    <n v="71"/>
    <x v="42"/>
    <x v="2"/>
  </r>
  <r>
    <x v="2"/>
    <x v="15"/>
    <x v="23"/>
    <x v="7"/>
    <x v="8"/>
    <x v="1"/>
    <n v="98"/>
    <x v="38"/>
    <x v="2"/>
  </r>
  <r>
    <x v="2"/>
    <x v="15"/>
    <x v="23"/>
    <x v="363"/>
    <x v="16"/>
    <x v="1"/>
    <n v="87"/>
    <x v="24"/>
    <x v="2"/>
  </r>
  <r>
    <x v="2"/>
    <x v="15"/>
    <x v="23"/>
    <x v="99"/>
    <x v="12"/>
    <x v="2"/>
    <n v="105"/>
    <x v="19"/>
    <x v="2"/>
  </r>
  <r>
    <x v="2"/>
    <x v="15"/>
    <x v="23"/>
    <x v="397"/>
    <x v="12"/>
    <x v="2"/>
    <n v="81"/>
    <x v="11"/>
    <x v="2"/>
  </r>
  <r>
    <x v="2"/>
    <x v="15"/>
    <x v="23"/>
    <x v="20"/>
    <x v="14"/>
    <x v="1"/>
    <n v="92"/>
    <x v="71"/>
    <x v="2"/>
  </r>
  <r>
    <x v="2"/>
    <x v="15"/>
    <x v="23"/>
    <x v="298"/>
    <x v="14"/>
    <x v="2"/>
    <n v="92"/>
    <x v="8"/>
    <x v="2"/>
  </r>
  <r>
    <x v="2"/>
    <x v="15"/>
    <x v="23"/>
    <x v="24"/>
    <x v="11"/>
    <x v="1"/>
    <n v="75"/>
    <x v="23"/>
    <x v="2"/>
  </r>
  <r>
    <x v="2"/>
    <x v="15"/>
    <x v="23"/>
    <x v="419"/>
    <x v="11"/>
    <x v="0"/>
    <n v="60"/>
    <x v="132"/>
    <x v="2"/>
  </r>
  <r>
    <x v="2"/>
    <x v="15"/>
    <x v="23"/>
    <x v="400"/>
    <x v="7"/>
    <x v="0"/>
    <n v="88"/>
    <x v="85"/>
    <x v="2"/>
  </r>
  <r>
    <x v="2"/>
    <x v="15"/>
    <x v="23"/>
    <x v="201"/>
    <x v="10"/>
    <x v="2"/>
    <n v="87"/>
    <x v="9"/>
    <x v="2"/>
  </r>
  <r>
    <x v="2"/>
    <x v="15"/>
    <x v="23"/>
    <x v="27"/>
    <x v="10"/>
    <x v="0"/>
    <n v="86"/>
    <x v="114"/>
    <x v="2"/>
  </r>
  <r>
    <x v="2"/>
    <x v="15"/>
    <x v="23"/>
    <x v="232"/>
    <x v="5"/>
    <x v="2"/>
    <n v="74"/>
    <x v="74"/>
    <x v="2"/>
  </r>
  <r>
    <x v="2"/>
    <x v="15"/>
    <x v="23"/>
    <x v="300"/>
    <x v="2"/>
    <x v="1"/>
    <n v="89"/>
    <x v="96"/>
    <x v="2"/>
  </r>
  <r>
    <x v="2"/>
    <x v="15"/>
    <x v="23"/>
    <x v="137"/>
    <x v="6"/>
    <x v="0"/>
    <n v="108"/>
    <x v="99"/>
    <x v="2"/>
  </r>
  <r>
    <x v="2"/>
    <x v="15"/>
    <x v="23"/>
    <x v="374"/>
    <x v="3"/>
    <x v="4"/>
    <n v="91"/>
    <x v="33"/>
    <x v="2"/>
  </r>
  <r>
    <x v="2"/>
    <x v="15"/>
    <x v="23"/>
    <x v="176"/>
    <x v="9"/>
    <x v="4"/>
    <n v="93"/>
    <x v="71"/>
    <x v="2"/>
  </r>
  <r>
    <x v="2"/>
    <x v="15"/>
    <x v="23"/>
    <x v="33"/>
    <x v="11"/>
    <x v="4"/>
    <n v="87"/>
    <x v="99"/>
    <x v="2"/>
  </r>
  <r>
    <x v="2"/>
    <x v="15"/>
    <x v="23"/>
    <x v="251"/>
    <x v="1"/>
    <x v="4"/>
    <n v="101"/>
    <x v="16"/>
    <x v="2"/>
  </r>
  <r>
    <x v="2"/>
    <x v="15"/>
    <x v="22"/>
    <x v="92"/>
    <x v="3"/>
    <x v="2"/>
    <n v="83"/>
    <x v="12"/>
    <x v="1"/>
  </r>
  <r>
    <x v="2"/>
    <x v="15"/>
    <x v="22"/>
    <x v="255"/>
    <x v="4"/>
    <x v="1"/>
    <n v="128"/>
    <x v="63"/>
    <x v="1"/>
  </r>
  <r>
    <x v="2"/>
    <x v="15"/>
    <x v="22"/>
    <x v="4"/>
    <x v="4"/>
    <x v="2"/>
    <n v="95"/>
    <x v="102"/>
    <x v="1"/>
  </r>
  <r>
    <x v="2"/>
    <x v="15"/>
    <x v="22"/>
    <x v="245"/>
    <x v="4"/>
    <x v="0"/>
    <n v="100"/>
    <x v="5"/>
    <x v="1"/>
  </r>
  <r>
    <x v="2"/>
    <x v="15"/>
    <x v="22"/>
    <x v="418"/>
    <x v="9"/>
    <x v="2"/>
    <n v="76"/>
    <x v="14"/>
    <x v="1"/>
  </r>
  <r>
    <x v="2"/>
    <x v="15"/>
    <x v="22"/>
    <x v="213"/>
    <x v="9"/>
    <x v="1"/>
    <n v="77"/>
    <x v="50"/>
    <x v="1"/>
  </r>
  <r>
    <x v="2"/>
    <x v="15"/>
    <x v="22"/>
    <x v="172"/>
    <x v="0"/>
    <x v="3"/>
    <n v="86"/>
    <x v="69"/>
    <x v="1"/>
  </r>
  <r>
    <x v="2"/>
    <x v="15"/>
    <x v="22"/>
    <x v="335"/>
    <x v="16"/>
    <x v="1"/>
    <n v="84"/>
    <x v="52"/>
    <x v="1"/>
  </r>
  <r>
    <x v="2"/>
    <x v="15"/>
    <x v="22"/>
    <x v="203"/>
    <x v="12"/>
    <x v="2"/>
    <n v="79"/>
    <x v="63"/>
    <x v="1"/>
  </r>
  <r>
    <x v="2"/>
    <x v="15"/>
    <x v="22"/>
    <x v="259"/>
    <x v="12"/>
    <x v="1"/>
    <n v="100"/>
    <x v="12"/>
    <x v="1"/>
  </r>
  <r>
    <x v="2"/>
    <x v="15"/>
    <x v="22"/>
    <x v="136"/>
    <x v="11"/>
    <x v="0"/>
    <n v="101"/>
    <x v="89"/>
    <x v="1"/>
  </r>
  <r>
    <x v="2"/>
    <x v="15"/>
    <x v="22"/>
    <x v="128"/>
    <x v="7"/>
    <x v="0"/>
    <n v="70"/>
    <x v="21"/>
    <x v="1"/>
  </r>
  <r>
    <x v="2"/>
    <x v="15"/>
    <x v="22"/>
    <x v="135"/>
    <x v="7"/>
    <x v="1"/>
    <n v="87"/>
    <x v="4"/>
    <x v="1"/>
  </r>
  <r>
    <x v="2"/>
    <x v="15"/>
    <x v="22"/>
    <x v="1"/>
    <x v="1"/>
    <x v="1"/>
    <n v="110"/>
    <x v="48"/>
    <x v="1"/>
  </r>
  <r>
    <x v="2"/>
    <x v="15"/>
    <x v="22"/>
    <x v="126"/>
    <x v="1"/>
    <x v="2"/>
    <n v="79"/>
    <x v="13"/>
    <x v="1"/>
  </r>
  <r>
    <x v="2"/>
    <x v="15"/>
    <x v="22"/>
    <x v="414"/>
    <x v="1"/>
    <x v="0"/>
    <n v="81"/>
    <x v="98"/>
    <x v="1"/>
  </r>
  <r>
    <x v="2"/>
    <x v="15"/>
    <x v="22"/>
    <x v="380"/>
    <x v="17"/>
    <x v="1"/>
    <n v="80"/>
    <x v="63"/>
    <x v="1"/>
  </r>
  <r>
    <x v="2"/>
    <x v="15"/>
    <x v="22"/>
    <x v="288"/>
    <x v="17"/>
    <x v="0"/>
    <n v="78"/>
    <x v="0"/>
    <x v="1"/>
  </r>
  <r>
    <x v="2"/>
    <x v="15"/>
    <x v="22"/>
    <x v="303"/>
    <x v="9"/>
    <x v="4"/>
    <n v="78"/>
    <x v="74"/>
    <x v="1"/>
  </r>
  <r>
    <x v="2"/>
    <x v="15"/>
    <x v="22"/>
    <x v="21"/>
    <x v="16"/>
    <x v="4"/>
    <n v="81"/>
    <x v="96"/>
    <x v="1"/>
  </r>
  <r>
    <x v="2"/>
    <x v="15"/>
    <x v="22"/>
    <x v="280"/>
    <x v="16"/>
    <x v="4"/>
    <n v="83"/>
    <x v="16"/>
    <x v="1"/>
  </r>
  <r>
    <x v="2"/>
    <x v="15"/>
    <x v="22"/>
    <x v="87"/>
    <x v="14"/>
    <x v="4"/>
    <n v="87"/>
    <x v="16"/>
    <x v="1"/>
  </r>
  <r>
    <x v="2"/>
    <x v="15"/>
    <x v="20"/>
    <x v="225"/>
    <x v="15"/>
    <x v="1"/>
    <n v="89"/>
    <x v="47"/>
    <x v="3"/>
  </r>
  <r>
    <x v="2"/>
    <x v="15"/>
    <x v="20"/>
    <x v="299"/>
    <x v="3"/>
    <x v="0"/>
    <n v="60"/>
    <x v="110"/>
    <x v="3"/>
  </r>
  <r>
    <x v="2"/>
    <x v="15"/>
    <x v="20"/>
    <x v="230"/>
    <x v="4"/>
    <x v="2"/>
    <n v="112"/>
    <x v="65"/>
    <x v="3"/>
  </r>
  <r>
    <x v="2"/>
    <x v="15"/>
    <x v="20"/>
    <x v="297"/>
    <x v="4"/>
    <x v="1"/>
    <n v="98"/>
    <x v="3"/>
    <x v="3"/>
  </r>
  <r>
    <x v="2"/>
    <x v="15"/>
    <x v="20"/>
    <x v="216"/>
    <x v="4"/>
    <x v="2"/>
    <n v="100"/>
    <x v="44"/>
    <x v="3"/>
  </r>
  <r>
    <x v="2"/>
    <x v="15"/>
    <x v="20"/>
    <x v="372"/>
    <x v="0"/>
    <x v="0"/>
    <n v="86"/>
    <x v="0"/>
    <x v="3"/>
  </r>
  <r>
    <x v="2"/>
    <x v="15"/>
    <x v="20"/>
    <x v="401"/>
    <x v="0"/>
    <x v="0"/>
    <n v="95"/>
    <x v="83"/>
    <x v="3"/>
  </r>
  <r>
    <x v="2"/>
    <x v="15"/>
    <x v="20"/>
    <x v="277"/>
    <x v="0"/>
    <x v="1"/>
    <n v="85"/>
    <x v="9"/>
    <x v="3"/>
  </r>
  <r>
    <x v="2"/>
    <x v="15"/>
    <x v="20"/>
    <x v="309"/>
    <x v="8"/>
    <x v="2"/>
    <n v="74"/>
    <x v="33"/>
    <x v="3"/>
  </r>
  <r>
    <x v="2"/>
    <x v="15"/>
    <x v="20"/>
    <x v="165"/>
    <x v="8"/>
    <x v="1"/>
    <n v="102"/>
    <x v="13"/>
    <x v="3"/>
  </r>
  <r>
    <x v="2"/>
    <x v="15"/>
    <x v="20"/>
    <x v="132"/>
    <x v="12"/>
    <x v="1"/>
    <n v="114"/>
    <x v="24"/>
    <x v="3"/>
  </r>
  <r>
    <x v="2"/>
    <x v="15"/>
    <x v="20"/>
    <x v="40"/>
    <x v="7"/>
    <x v="1"/>
    <n v="82"/>
    <x v="18"/>
    <x v="3"/>
  </r>
  <r>
    <x v="2"/>
    <x v="15"/>
    <x v="20"/>
    <x v="273"/>
    <x v="10"/>
    <x v="2"/>
    <n v="81"/>
    <x v="94"/>
    <x v="3"/>
  </r>
  <r>
    <x v="2"/>
    <x v="15"/>
    <x v="20"/>
    <x v="307"/>
    <x v="5"/>
    <x v="2"/>
    <n v="73"/>
    <x v="135"/>
    <x v="3"/>
  </r>
  <r>
    <x v="2"/>
    <x v="15"/>
    <x v="20"/>
    <x v="89"/>
    <x v="5"/>
    <x v="0"/>
    <n v="82"/>
    <x v="88"/>
    <x v="3"/>
  </r>
  <r>
    <x v="2"/>
    <x v="15"/>
    <x v="20"/>
    <x v="279"/>
    <x v="2"/>
    <x v="3"/>
    <n v="135"/>
    <x v="16"/>
    <x v="3"/>
  </r>
  <r>
    <x v="2"/>
    <x v="15"/>
    <x v="20"/>
    <x v="226"/>
    <x v="2"/>
    <x v="0"/>
    <n v="109"/>
    <x v="68"/>
    <x v="3"/>
  </r>
  <r>
    <x v="2"/>
    <x v="15"/>
    <x v="20"/>
    <x v="67"/>
    <x v="17"/>
    <x v="1"/>
    <n v="97"/>
    <x v="14"/>
    <x v="3"/>
  </r>
  <r>
    <x v="2"/>
    <x v="15"/>
    <x v="20"/>
    <x v="95"/>
    <x v="10"/>
    <x v="4"/>
    <n v="79"/>
    <x v="16"/>
    <x v="3"/>
  </r>
  <r>
    <x v="2"/>
    <x v="15"/>
    <x v="20"/>
    <x v="182"/>
    <x v="5"/>
    <x v="4"/>
    <n v="97"/>
    <x v="16"/>
    <x v="3"/>
  </r>
  <r>
    <x v="2"/>
    <x v="15"/>
    <x v="20"/>
    <x v="93"/>
    <x v="1"/>
    <x v="4"/>
    <n v="94"/>
    <x v="16"/>
    <x v="3"/>
  </r>
  <r>
    <x v="2"/>
    <x v="15"/>
    <x v="20"/>
    <x v="295"/>
    <x v="6"/>
    <x v="4"/>
    <n v="116"/>
    <x v="37"/>
    <x v="3"/>
  </r>
  <r>
    <x v="2"/>
    <x v="16"/>
    <x v="16"/>
    <x v="121"/>
    <x v="6"/>
    <x v="1"/>
    <n v="79"/>
    <x v="10"/>
    <x v="0"/>
  </r>
  <r>
    <x v="2"/>
    <x v="16"/>
    <x v="16"/>
    <x v="196"/>
    <x v="3"/>
    <x v="1"/>
    <n v="90"/>
    <x v="65"/>
    <x v="0"/>
  </r>
  <r>
    <x v="2"/>
    <x v="16"/>
    <x v="16"/>
    <x v="407"/>
    <x v="7"/>
    <x v="1"/>
    <n v="85"/>
    <x v="155"/>
    <x v="0"/>
  </r>
  <r>
    <x v="2"/>
    <x v="16"/>
    <x v="16"/>
    <x v="34"/>
    <x v="15"/>
    <x v="2"/>
    <n v="93"/>
    <x v="90"/>
    <x v="0"/>
  </r>
  <r>
    <x v="2"/>
    <x v="16"/>
    <x v="16"/>
    <x v="200"/>
    <x v="5"/>
    <x v="2"/>
    <n v="117"/>
    <x v="25"/>
    <x v="0"/>
  </r>
  <r>
    <x v="2"/>
    <x v="16"/>
    <x v="16"/>
    <x v="362"/>
    <x v="16"/>
    <x v="0"/>
    <n v="91"/>
    <x v="61"/>
    <x v="0"/>
  </r>
  <r>
    <x v="2"/>
    <x v="16"/>
    <x v="16"/>
    <x v="303"/>
    <x v="9"/>
    <x v="1"/>
    <n v="93"/>
    <x v="94"/>
    <x v="0"/>
  </r>
  <r>
    <x v="2"/>
    <x v="16"/>
    <x v="16"/>
    <x v="215"/>
    <x v="9"/>
    <x v="0"/>
    <n v="83"/>
    <x v="52"/>
    <x v="0"/>
  </r>
  <r>
    <x v="2"/>
    <x v="16"/>
    <x v="16"/>
    <x v="415"/>
    <x v="4"/>
    <x v="1"/>
    <n v="86"/>
    <x v="21"/>
    <x v="0"/>
  </r>
  <r>
    <x v="2"/>
    <x v="16"/>
    <x v="16"/>
    <x v="118"/>
    <x v="4"/>
    <x v="2"/>
    <n v="115"/>
    <x v="56"/>
    <x v="0"/>
  </r>
  <r>
    <x v="2"/>
    <x v="16"/>
    <x v="16"/>
    <x v="358"/>
    <x v="14"/>
    <x v="0"/>
    <n v="69"/>
    <x v="88"/>
    <x v="0"/>
  </r>
  <r>
    <x v="2"/>
    <x v="16"/>
    <x v="16"/>
    <x v="19"/>
    <x v="0"/>
    <x v="1"/>
    <n v="91"/>
    <x v="51"/>
    <x v="0"/>
  </r>
  <r>
    <x v="2"/>
    <x v="16"/>
    <x v="16"/>
    <x v="150"/>
    <x v="0"/>
    <x v="2"/>
    <n v="75"/>
    <x v="44"/>
    <x v="0"/>
  </r>
  <r>
    <x v="2"/>
    <x v="16"/>
    <x v="16"/>
    <x v="39"/>
    <x v="2"/>
    <x v="1"/>
    <n v="104"/>
    <x v="12"/>
    <x v="0"/>
  </r>
  <r>
    <x v="2"/>
    <x v="16"/>
    <x v="16"/>
    <x v="269"/>
    <x v="2"/>
    <x v="0"/>
    <n v="93"/>
    <x v="62"/>
    <x v="0"/>
  </r>
  <r>
    <x v="2"/>
    <x v="16"/>
    <x v="16"/>
    <x v="125"/>
    <x v="13"/>
    <x v="2"/>
    <n v="87"/>
    <x v="102"/>
    <x v="0"/>
  </r>
  <r>
    <x v="2"/>
    <x v="16"/>
    <x v="16"/>
    <x v="365"/>
    <x v="13"/>
    <x v="3"/>
    <n v="88"/>
    <x v="85"/>
    <x v="0"/>
  </r>
  <r>
    <x v="2"/>
    <x v="16"/>
    <x v="16"/>
    <x v="306"/>
    <x v="1"/>
    <x v="0"/>
    <n v="145"/>
    <x v="187"/>
    <x v="0"/>
  </r>
  <r>
    <x v="2"/>
    <x v="16"/>
    <x v="16"/>
    <x v="122"/>
    <x v="8"/>
    <x v="4"/>
    <n v="94"/>
    <x v="16"/>
    <x v="0"/>
  </r>
  <r>
    <x v="2"/>
    <x v="16"/>
    <x v="16"/>
    <x v="113"/>
    <x v="15"/>
    <x v="4"/>
    <n v="88"/>
    <x v="16"/>
    <x v="0"/>
  </r>
  <r>
    <x v="2"/>
    <x v="16"/>
    <x v="16"/>
    <x v="11"/>
    <x v="5"/>
    <x v="4"/>
    <n v="124"/>
    <x v="16"/>
    <x v="0"/>
  </r>
  <r>
    <x v="2"/>
    <x v="16"/>
    <x v="16"/>
    <x v="6"/>
    <x v="5"/>
    <x v="4"/>
    <n v="81"/>
    <x v="26"/>
    <x v="0"/>
  </r>
  <r>
    <x v="2"/>
    <x v="16"/>
    <x v="21"/>
    <x v="57"/>
    <x v="10"/>
    <x v="2"/>
    <n v="90"/>
    <x v="47"/>
    <x v="7"/>
  </r>
  <r>
    <x v="2"/>
    <x v="16"/>
    <x v="21"/>
    <x v="257"/>
    <x v="10"/>
    <x v="0"/>
    <n v="73"/>
    <x v="52"/>
    <x v="7"/>
  </r>
  <r>
    <x v="2"/>
    <x v="16"/>
    <x v="21"/>
    <x v="254"/>
    <x v="3"/>
    <x v="1"/>
    <n v="110"/>
    <x v="56"/>
    <x v="7"/>
  </r>
  <r>
    <x v="2"/>
    <x v="16"/>
    <x v="21"/>
    <x v="208"/>
    <x v="3"/>
    <x v="1"/>
    <n v="113"/>
    <x v="65"/>
    <x v="7"/>
  </r>
  <r>
    <x v="2"/>
    <x v="16"/>
    <x v="21"/>
    <x v="330"/>
    <x v="3"/>
    <x v="0"/>
    <n v="90"/>
    <x v="7"/>
    <x v="7"/>
  </r>
  <r>
    <x v="2"/>
    <x v="16"/>
    <x v="21"/>
    <x v="149"/>
    <x v="7"/>
    <x v="2"/>
    <n v="83"/>
    <x v="6"/>
    <x v="7"/>
  </r>
  <r>
    <x v="2"/>
    <x v="16"/>
    <x v="21"/>
    <x v="334"/>
    <x v="15"/>
    <x v="1"/>
    <n v="103"/>
    <x v="10"/>
    <x v="7"/>
  </r>
  <r>
    <x v="2"/>
    <x v="16"/>
    <x v="21"/>
    <x v="142"/>
    <x v="5"/>
    <x v="2"/>
    <n v="80"/>
    <x v="2"/>
    <x v="7"/>
  </r>
  <r>
    <x v="2"/>
    <x v="16"/>
    <x v="21"/>
    <x v="228"/>
    <x v="17"/>
    <x v="3"/>
    <n v="99"/>
    <x v="33"/>
    <x v="7"/>
  </r>
  <r>
    <x v="2"/>
    <x v="16"/>
    <x v="21"/>
    <x v="302"/>
    <x v="17"/>
    <x v="2"/>
    <n v="66"/>
    <x v="88"/>
    <x v="7"/>
  </r>
  <r>
    <x v="2"/>
    <x v="16"/>
    <x v="21"/>
    <x v="229"/>
    <x v="16"/>
    <x v="0"/>
    <n v="121"/>
    <x v="98"/>
    <x v="7"/>
  </r>
  <r>
    <x v="2"/>
    <x v="16"/>
    <x v="21"/>
    <x v="41"/>
    <x v="16"/>
    <x v="1"/>
    <n v="96"/>
    <x v="33"/>
    <x v="7"/>
  </r>
  <r>
    <x v="2"/>
    <x v="16"/>
    <x v="21"/>
    <x v="90"/>
    <x v="16"/>
    <x v="1"/>
    <n v="91"/>
    <x v="86"/>
    <x v="7"/>
  </r>
  <r>
    <x v="2"/>
    <x v="16"/>
    <x v="21"/>
    <x v="82"/>
    <x v="9"/>
    <x v="1"/>
    <n v="118"/>
    <x v="149"/>
    <x v="7"/>
  </r>
  <r>
    <x v="2"/>
    <x v="16"/>
    <x v="21"/>
    <x v="186"/>
    <x v="4"/>
    <x v="0"/>
    <n v="81"/>
    <x v="102"/>
    <x v="7"/>
  </r>
  <r>
    <x v="2"/>
    <x v="16"/>
    <x v="21"/>
    <x v="240"/>
    <x v="14"/>
    <x v="0"/>
    <n v="53"/>
    <x v="92"/>
    <x v="7"/>
  </r>
  <r>
    <x v="2"/>
    <x v="16"/>
    <x v="21"/>
    <x v="164"/>
    <x v="2"/>
    <x v="2"/>
    <n v="74"/>
    <x v="7"/>
    <x v="7"/>
  </r>
  <r>
    <x v="2"/>
    <x v="16"/>
    <x v="21"/>
    <x v="194"/>
    <x v="1"/>
    <x v="1"/>
    <n v="108"/>
    <x v="170"/>
    <x v="7"/>
  </r>
  <r>
    <x v="2"/>
    <x v="16"/>
    <x v="21"/>
    <x v="344"/>
    <x v="12"/>
    <x v="4"/>
    <n v="93"/>
    <x v="16"/>
    <x v="7"/>
  </r>
  <r>
    <x v="2"/>
    <x v="16"/>
    <x v="21"/>
    <x v="199"/>
    <x v="14"/>
    <x v="4"/>
    <n v="93"/>
    <x v="25"/>
    <x v="7"/>
  </r>
  <r>
    <x v="2"/>
    <x v="16"/>
    <x v="21"/>
    <x v="250"/>
    <x v="0"/>
    <x v="4"/>
    <n v="61"/>
    <x v="16"/>
    <x v="7"/>
  </r>
  <r>
    <x v="2"/>
    <x v="16"/>
    <x v="21"/>
    <x v="247"/>
    <x v="1"/>
    <x v="4"/>
    <n v="73"/>
    <x v="16"/>
    <x v="7"/>
  </r>
  <r>
    <x v="2"/>
    <x v="16"/>
    <x v="19"/>
    <x v="399"/>
    <x v="12"/>
    <x v="3"/>
    <n v="111"/>
    <x v="51"/>
    <x v="5"/>
  </r>
  <r>
    <x v="2"/>
    <x v="16"/>
    <x v="19"/>
    <x v="140"/>
    <x v="8"/>
    <x v="1"/>
    <n v="65"/>
    <x v="100"/>
    <x v="5"/>
  </r>
  <r>
    <x v="2"/>
    <x v="16"/>
    <x v="19"/>
    <x v="94"/>
    <x v="6"/>
    <x v="2"/>
    <n v="80"/>
    <x v="120"/>
    <x v="5"/>
  </r>
  <r>
    <x v="2"/>
    <x v="16"/>
    <x v="19"/>
    <x v="248"/>
    <x v="6"/>
    <x v="0"/>
    <n v="89"/>
    <x v="12"/>
    <x v="5"/>
  </r>
  <r>
    <x v="2"/>
    <x v="16"/>
    <x v="19"/>
    <x v="124"/>
    <x v="10"/>
    <x v="1"/>
    <n v="89"/>
    <x v="2"/>
    <x v="5"/>
  </r>
  <r>
    <x v="2"/>
    <x v="16"/>
    <x v="19"/>
    <x v="207"/>
    <x v="15"/>
    <x v="0"/>
    <n v="68"/>
    <x v="35"/>
    <x v="5"/>
  </r>
  <r>
    <x v="2"/>
    <x v="16"/>
    <x v="19"/>
    <x v="267"/>
    <x v="5"/>
    <x v="1"/>
    <n v="88"/>
    <x v="54"/>
    <x v="5"/>
  </r>
  <r>
    <x v="2"/>
    <x v="16"/>
    <x v="19"/>
    <x v="348"/>
    <x v="5"/>
    <x v="2"/>
    <n v="85"/>
    <x v="58"/>
    <x v="5"/>
  </r>
  <r>
    <x v="2"/>
    <x v="16"/>
    <x v="19"/>
    <x v="58"/>
    <x v="17"/>
    <x v="2"/>
    <n v="82"/>
    <x v="64"/>
    <x v="5"/>
  </r>
  <r>
    <x v="2"/>
    <x v="16"/>
    <x v="19"/>
    <x v="77"/>
    <x v="17"/>
    <x v="1"/>
    <n v="133"/>
    <x v="90"/>
    <x v="5"/>
  </r>
  <r>
    <x v="2"/>
    <x v="16"/>
    <x v="19"/>
    <x v="62"/>
    <x v="9"/>
    <x v="2"/>
    <n v="77"/>
    <x v="64"/>
    <x v="5"/>
  </r>
  <r>
    <x v="2"/>
    <x v="16"/>
    <x v="19"/>
    <x v="272"/>
    <x v="14"/>
    <x v="2"/>
    <n v="82"/>
    <x v="55"/>
    <x v="5"/>
  </r>
  <r>
    <x v="2"/>
    <x v="16"/>
    <x v="19"/>
    <x v="119"/>
    <x v="14"/>
    <x v="0"/>
    <n v="139"/>
    <x v="133"/>
    <x v="5"/>
  </r>
  <r>
    <x v="2"/>
    <x v="16"/>
    <x v="19"/>
    <x v="315"/>
    <x v="13"/>
    <x v="0"/>
    <n v="73"/>
    <x v="184"/>
    <x v="5"/>
  </r>
  <r>
    <x v="2"/>
    <x v="16"/>
    <x v="19"/>
    <x v="204"/>
    <x v="13"/>
    <x v="1"/>
    <n v="111"/>
    <x v="9"/>
    <x v="5"/>
  </r>
  <r>
    <x v="2"/>
    <x v="16"/>
    <x v="19"/>
    <x v="64"/>
    <x v="13"/>
    <x v="1"/>
    <n v="101"/>
    <x v="4"/>
    <x v="5"/>
  </r>
  <r>
    <x v="2"/>
    <x v="16"/>
    <x v="19"/>
    <x v="332"/>
    <x v="11"/>
    <x v="0"/>
    <n v="81"/>
    <x v="19"/>
    <x v="5"/>
  </r>
  <r>
    <x v="2"/>
    <x v="16"/>
    <x v="19"/>
    <x v="252"/>
    <x v="1"/>
    <x v="1"/>
    <n v="111"/>
    <x v="43"/>
    <x v="5"/>
  </r>
  <r>
    <x v="2"/>
    <x v="16"/>
    <x v="19"/>
    <x v="45"/>
    <x v="8"/>
    <x v="4"/>
    <n v="71"/>
    <x v="96"/>
    <x v="5"/>
  </r>
  <r>
    <x v="2"/>
    <x v="16"/>
    <x v="19"/>
    <x v="316"/>
    <x v="7"/>
    <x v="4"/>
    <n v="76"/>
    <x v="74"/>
    <x v="5"/>
  </r>
  <r>
    <x v="2"/>
    <x v="16"/>
    <x v="19"/>
    <x v="177"/>
    <x v="7"/>
    <x v="4"/>
    <n v="97"/>
    <x v="10"/>
    <x v="5"/>
  </r>
  <r>
    <x v="2"/>
    <x v="16"/>
    <x v="19"/>
    <x v="227"/>
    <x v="2"/>
    <x v="4"/>
    <n v="102"/>
    <x v="18"/>
    <x v="5"/>
  </r>
  <r>
    <x v="2"/>
    <x v="16"/>
    <x v="23"/>
    <x v="99"/>
    <x v="12"/>
    <x v="2"/>
    <n v="107"/>
    <x v="3"/>
    <x v="2"/>
  </r>
  <r>
    <x v="2"/>
    <x v="16"/>
    <x v="23"/>
    <x v="397"/>
    <x v="12"/>
    <x v="2"/>
    <n v="95"/>
    <x v="102"/>
    <x v="2"/>
  </r>
  <r>
    <x v="2"/>
    <x v="16"/>
    <x v="23"/>
    <x v="7"/>
    <x v="8"/>
    <x v="1"/>
    <n v="93"/>
    <x v="29"/>
    <x v="2"/>
  </r>
  <r>
    <x v="2"/>
    <x v="16"/>
    <x v="23"/>
    <x v="137"/>
    <x v="6"/>
    <x v="0"/>
    <n v="129"/>
    <x v="33"/>
    <x v="2"/>
  </r>
  <r>
    <x v="2"/>
    <x v="16"/>
    <x v="23"/>
    <x v="201"/>
    <x v="10"/>
    <x v="2"/>
    <n v="87"/>
    <x v="2"/>
    <x v="2"/>
  </r>
  <r>
    <x v="2"/>
    <x v="16"/>
    <x v="23"/>
    <x v="27"/>
    <x v="10"/>
    <x v="0"/>
    <n v="76"/>
    <x v="19"/>
    <x v="2"/>
  </r>
  <r>
    <x v="2"/>
    <x v="16"/>
    <x v="23"/>
    <x v="374"/>
    <x v="3"/>
    <x v="1"/>
    <n v="101"/>
    <x v="8"/>
    <x v="2"/>
  </r>
  <r>
    <x v="2"/>
    <x v="16"/>
    <x v="23"/>
    <x v="400"/>
    <x v="7"/>
    <x v="0"/>
    <n v="93"/>
    <x v="55"/>
    <x v="2"/>
  </r>
  <r>
    <x v="2"/>
    <x v="16"/>
    <x v="23"/>
    <x v="114"/>
    <x v="15"/>
    <x v="3"/>
    <n v="131"/>
    <x v="111"/>
    <x v="2"/>
  </r>
  <r>
    <x v="2"/>
    <x v="16"/>
    <x v="23"/>
    <x v="232"/>
    <x v="5"/>
    <x v="2"/>
    <n v="59"/>
    <x v="158"/>
    <x v="2"/>
  </r>
  <r>
    <x v="2"/>
    <x v="16"/>
    <x v="23"/>
    <x v="363"/>
    <x v="16"/>
    <x v="1"/>
    <n v="97"/>
    <x v="21"/>
    <x v="2"/>
  </r>
  <r>
    <x v="2"/>
    <x v="16"/>
    <x v="23"/>
    <x v="176"/>
    <x v="9"/>
    <x v="0"/>
    <n v="86"/>
    <x v="85"/>
    <x v="2"/>
  </r>
  <r>
    <x v="2"/>
    <x v="16"/>
    <x v="23"/>
    <x v="13"/>
    <x v="9"/>
    <x v="0"/>
    <n v="81"/>
    <x v="52"/>
    <x v="2"/>
  </r>
  <r>
    <x v="2"/>
    <x v="16"/>
    <x v="23"/>
    <x v="5"/>
    <x v="4"/>
    <x v="1"/>
    <n v="108"/>
    <x v="31"/>
    <x v="2"/>
  </r>
  <r>
    <x v="2"/>
    <x v="16"/>
    <x v="23"/>
    <x v="298"/>
    <x v="14"/>
    <x v="2"/>
    <n v="89"/>
    <x v="83"/>
    <x v="2"/>
  </r>
  <r>
    <x v="2"/>
    <x v="16"/>
    <x v="23"/>
    <x v="20"/>
    <x v="14"/>
    <x v="1"/>
    <n v="92"/>
    <x v="48"/>
    <x v="2"/>
  </r>
  <r>
    <x v="2"/>
    <x v="16"/>
    <x v="23"/>
    <x v="206"/>
    <x v="13"/>
    <x v="1"/>
    <n v="102"/>
    <x v="48"/>
    <x v="2"/>
  </r>
  <r>
    <x v="2"/>
    <x v="16"/>
    <x v="23"/>
    <x v="33"/>
    <x v="11"/>
    <x v="1"/>
    <n v="96"/>
    <x v="20"/>
    <x v="2"/>
  </r>
  <r>
    <x v="2"/>
    <x v="16"/>
    <x v="23"/>
    <x v="300"/>
    <x v="2"/>
    <x v="4"/>
    <n v="84"/>
    <x v="116"/>
    <x v="2"/>
  </r>
  <r>
    <x v="2"/>
    <x v="16"/>
    <x v="23"/>
    <x v="146"/>
    <x v="11"/>
    <x v="4"/>
    <n v="84"/>
    <x v="53"/>
    <x v="2"/>
  </r>
  <r>
    <x v="2"/>
    <x v="16"/>
    <x v="23"/>
    <x v="24"/>
    <x v="11"/>
    <x v="4"/>
    <n v="93"/>
    <x v="19"/>
    <x v="2"/>
  </r>
  <r>
    <x v="2"/>
    <x v="16"/>
    <x v="23"/>
    <x v="251"/>
    <x v="1"/>
    <x v="4"/>
    <n v="112"/>
    <x v="16"/>
    <x v="2"/>
  </r>
  <r>
    <x v="2"/>
    <x v="16"/>
    <x v="22"/>
    <x v="203"/>
    <x v="12"/>
    <x v="2"/>
    <n v="78"/>
    <x v="19"/>
    <x v="1"/>
  </r>
  <r>
    <x v="2"/>
    <x v="16"/>
    <x v="22"/>
    <x v="259"/>
    <x v="12"/>
    <x v="1"/>
    <n v="96"/>
    <x v="19"/>
    <x v="1"/>
  </r>
  <r>
    <x v="2"/>
    <x v="16"/>
    <x v="22"/>
    <x v="96"/>
    <x v="12"/>
    <x v="1"/>
    <n v="70"/>
    <x v="57"/>
    <x v="1"/>
  </r>
  <r>
    <x v="2"/>
    <x v="16"/>
    <x v="22"/>
    <x v="92"/>
    <x v="3"/>
    <x v="2"/>
    <n v="106"/>
    <x v="152"/>
    <x v="1"/>
  </r>
  <r>
    <x v="2"/>
    <x v="16"/>
    <x v="22"/>
    <x v="135"/>
    <x v="7"/>
    <x v="1"/>
    <n v="90"/>
    <x v="94"/>
    <x v="1"/>
  </r>
  <r>
    <x v="2"/>
    <x v="16"/>
    <x v="22"/>
    <x v="288"/>
    <x v="17"/>
    <x v="0"/>
    <n v="95"/>
    <x v="95"/>
    <x v="1"/>
  </r>
  <r>
    <x v="2"/>
    <x v="16"/>
    <x v="22"/>
    <x v="380"/>
    <x v="17"/>
    <x v="1"/>
    <n v="107"/>
    <x v="16"/>
    <x v="1"/>
  </r>
  <r>
    <x v="2"/>
    <x v="16"/>
    <x v="22"/>
    <x v="335"/>
    <x v="16"/>
    <x v="1"/>
    <n v="97"/>
    <x v="30"/>
    <x v="1"/>
  </r>
  <r>
    <x v="2"/>
    <x v="16"/>
    <x v="22"/>
    <x v="21"/>
    <x v="16"/>
    <x v="2"/>
    <n v="70"/>
    <x v="97"/>
    <x v="1"/>
  </r>
  <r>
    <x v="2"/>
    <x v="16"/>
    <x v="22"/>
    <x v="4"/>
    <x v="4"/>
    <x v="2"/>
    <n v="78"/>
    <x v="83"/>
    <x v="1"/>
  </r>
  <r>
    <x v="2"/>
    <x v="16"/>
    <x v="22"/>
    <x v="255"/>
    <x v="4"/>
    <x v="1"/>
    <n v="115"/>
    <x v="52"/>
    <x v="1"/>
  </r>
  <r>
    <x v="2"/>
    <x v="16"/>
    <x v="22"/>
    <x v="245"/>
    <x v="4"/>
    <x v="0"/>
    <n v="113"/>
    <x v="51"/>
    <x v="1"/>
  </r>
  <r>
    <x v="2"/>
    <x v="16"/>
    <x v="22"/>
    <x v="172"/>
    <x v="0"/>
    <x v="3"/>
    <n v="90"/>
    <x v="57"/>
    <x v="1"/>
  </r>
  <r>
    <x v="2"/>
    <x v="16"/>
    <x v="22"/>
    <x v="235"/>
    <x v="0"/>
    <x v="0"/>
    <n v="67"/>
    <x v="64"/>
    <x v="1"/>
  </r>
  <r>
    <x v="2"/>
    <x v="16"/>
    <x v="22"/>
    <x v="136"/>
    <x v="11"/>
    <x v="0"/>
    <n v="111"/>
    <x v="63"/>
    <x v="1"/>
  </r>
  <r>
    <x v="2"/>
    <x v="16"/>
    <x v="22"/>
    <x v="126"/>
    <x v="1"/>
    <x v="2"/>
    <n v="75"/>
    <x v="25"/>
    <x v="1"/>
  </r>
  <r>
    <x v="2"/>
    <x v="16"/>
    <x v="22"/>
    <x v="1"/>
    <x v="1"/>
    <x v="1"/>
    <n v="131"/>
    <x v="20"/>
    <x v="1"/>
  </r>
  <r>
    <x v="2"/>
    <x v="16"/>
    <x v="22"/>
    <x v="414"/>
    <x v="1"/>
    <x v="0"/>
    <n v="100"/>
    <x v="71"/>
    <x v="1"/>
  </r>
  <r>
    <x v="2"/>
    <x v="16"/>
    <x v="22"/>
    <x v="88"/>
    <x v="16"/>
    <x v="4"/>
    <n v="99"/>
    <x v="151"/>
    <x v="1"/>
  </r>
  <r>
    <x v="2"/>
    <x v="16"/>
    <x v="22"/>
    <x v="280"/>
    <x v="16"/>
    <x v="4"/>
    <n v="93"/>
    <x v="16"/>
    <x v="1"/>
  </r>
  <r>
    <x v="2"/>
    <x v="16"/>
    <x v="22"/>
    <x v="213"/>
    <x v="9"/>
    <x v="4"/>
    <n v="72"/>
    <x v="62"/>
    <x v="1"/>
  </r>
  <r>
    <x v="2"/>
    <x v="16"/>
    <x v="22"/>
    <x v="87"/>
    <x v="14"/>
    <x v="4"/>
    <n v="75"/>
    <x v="16"/>
    <x v="1"/>
  </r>
  <r>
    <x v="2"/>
    <x v="16"/>
    <x v="17"/>
    <x v="311"/>
    <x v="8"/>
    <x v="0"/>
    <n v="76"/>
    <x v="13"/>
    <x v="6"/>
  </r>
  <r>
    <x v="2"/>
    <x v="16"/>
    <x v="17"/>
    <x v="354"/>
    <x v="6"/>
    <x v="2"/>
    <n v="81"/>
    <x v="16"/>
    <x v="6"/>
  </r>
  <r>
    <x v="2"/>
    <x v="16"/>
    <x v="17"/>
    <x v="120"/>
    <x v="6"/>
    <x v="0"/>
    <n v="88"/>
    <x v="0"/>
    <x v="6"/>
  </r>
  <r>
    <x v="2"/>
    <x v="16"/>
    <x v="17"/>
    <x v="236"/>
    <x v="10"/>
    <x v="1"/>
    <n v="93"/>
    <x v="29"/>
    <x v="6"/>
  </r>
  <r>
    <x v="2"/>
    <x v="16"/>
    <x v="17"/>
    <x v="123"/>
    <x v="10"/>
    <x v="1"/>
    <n v="83"/>
    <x v="32"/>
    <x v="6"/>
  </r>
  <r>
    <x v="2"/>
    <x v="16"/>
    <x v="17"/>
    <x v="369"/>
    <x v="15"/>
    <x v="0"/>
    <n v="66"/>
    <x v="142"/>
    <x v="6"/>
  </r>
  <r>
    <x v="2"/>
    <x v="16"/>
    <x v="17"/>
    <x v="72"/>
    <x v="15"/>
    <x v="1"/>
    <n v="109"/>
    <x v="41"/>
    <x v="6"/>
  </r>
  <r>
    <x v="2"/>
    <x v="16"/>
    <x v="17"/>
    <x v="145"/>
    <x v="5"/>
    <x v="1"/>
    <n v="84"/>
    <x v="16"/>
    <x v="6"/>
  </r>
  <r>
    <x v="2"/>
    <x v="16"/>
    <x v="17"/>
    <x v="281"/>
    <x v="17"/>
    <x v="1"/>
    <n v="115"/>
    <x v="18"/>
    <x v="6"/>
  </r>
  <r>
    <x v="2"/>
    <x v="16"/>
    <x v="17"/>
    <x v="195"/>
    <x v="16"/>
    <x v="3"/>
    <n v="114"/>
    <x v="27"/>
    <x v="6"/>
  </r>
  <r>
    <x v="2"/>
    <x v="16"/>
    <x v="17"/>
    <x v="293"/>
    <x v="9"/>
    <x v="2"/>
    <n v="80"/>
    <x v="33"/>
    <x v="6"/>
  </r>
  <r>
    <x v="2"/>
    <x v="16"/>
    <x v="17"/>
    <x v="163"/>
    <x v="14"/>
    <x v="1"/>
    <n v="107"/>
    <x v="2"/>
    <x v="6"/>
  </r>
  <r>
    <x v="2"/>
    <x v="16"/>
    <x v="17"/>
    <x v="112"/>
    <x v="14"/>
    <x v="0"/>
    <n v="75"/>
    <x v="11"/>
    <x v="6"/>
  </r>
  <r>
    <x v="2"/>
    <x v="16"/>
    <x v="17"/>
    <x v="218"/>
    <x v="13"/>
    <x v="1"/>
    <n v="108"/>
    <x v="94"/>
    <x v="6"/>
  </r>
  <r>
    <x v="2"/>
    <x v="16"/>
    <x v="17"/>
    <x v="238"/>
    <x v="13"/>
    <x v="2"/>
    <n v="90"/>
    <x v="85"/>
    <x v="6"/>
  </r>
  <r>
    <x v="2"/>
    <x v="16"/>
    <x v="17"/>
    <x v="347"/>
    <x v="13"/>
    <x v="2"/>
    <n v="86"/>
    <x v="51"/>
    <x v="6"/>
  </r>
  <r>
    <x v="2"/>
    <x v="16"/>
    <x v="17"/>
    <x v="111"/>
    <x v="1"/>
    <x v="2"/>
    <n v="87"/>
    <x v="105"/>
    <x v="6"/>
  </r>
  <r>
    <x v="2"/>
    <x v="16"/>
    <x v="17"/>
    <x v="190"/>
    <x v="1"/>
    <x v="0"/>
    <n v="57"/>
    <x v="153"/>
    <x v="6"/>
  </r>
  <r>
    <x v="2"/>
    <x v="16"/>
    <x v="17"/>
    <x v="361"/>
    <x v="10"/>
    <x v="4"/>
    <n v="66"/>
    <x v="77"/>
    <x v="6"/>
  </r>
  <r>
    <x v="2"/>
    <x v="16"/>
    <x v="17"/>
    <x v="35"/>
    <x v="10"/>
    <x v="4"/>
    <n v="68"/>
    <x v="92"/>
    <x v="6"/>
  </r>
  <r>
    <x v="2"/>
    <x v="16"/>
    <x v="17"/>
    <x v="197"/>
    <x v="4"/>
    <x v="4"/>
    <n v="79"/>
    <x v="16"/>
    <x v="6"/>
  </r>
  <r>
    <x v="2"/>
    <x v="16"/>
    <x v="17"/>
    <x v="192"/>
    <x v="11"/>
    <x v="4"/>
    <n v="99"/>
    <x v="27"/>
    <x v="6"/>
  </r>
  <r>
    <x v="2"/>
    <x v="16"/>
    <x v="20"/>
    <x v="132"/>
    <x v="12"/>
    <x v="1"/>
    <n v="104"/>
    <x v="8"/>
    <x v="3"/>
  </r>
  <r>
    <x v="2"/>
    <x v="16"/>
    <x v="20"/>
    <x v="309"/>
    <x v="8"/>
    <x v="2"/>
    <n v="94"/>
    <x v="99"/>
    <x v="3"/>
  </r>
  <r>
    <x v="2"/>
    <x v="16"/>
    <x v="20"/>
    <x v="165"/>
    <x v="8"/>
    <x v="1"/>
    <n v="98"/>
    <x v="99"/>
    <x v="3"/>
  </r>
  <r>
    <x v="2"/>
    <x v="16"/>
    <x v="20"/>
    <x v="295"/>
    <x v="6"/>
    <x v="2"/>
    <n v="109"/>
    <x v="80"/>
    <x v="3"/>
  </r>
  <r>
    <x v="2"/>
    <x v="16"/>
    <x v="20"/>
    <x v="273"/>
    <x v="10"/>
    <x v="2"/>
    <n v="95"/>
    <x v="15"/>
    <x v="3"/>
  </r>
  <r>
    <x v="2"/>
    <x v="16"/>
    <x v="20"/>
    <x v="420"/>
    <x v="7"/>
    <x v="0"/>
    <n v="79"/>
    <x v="71"/>
    <x v="3"/>
  </r>
  <r>
    <x v="2"/>
    <x v="16"/>
    <x v="20"/>
    <x v="40"/>
    <x v="7"/>
    <x v="1"/>
    <n v="91"/>
    <x v="30"/>
    <x v="3"/>
  </r>
  <r>
    <x v="2"/>
    <x v="16"/>
    <x v="20"/>
    <x v="225"/>
    <x v="15"/>
    <x v="1"/>
    <n v="87"/>
    <x v="15"/>
    <x v="3"/>
  </r>
  <r>
    <x v="2"/>
    <x v="16"/>
    <x v="20"/>
    <x v="182"/>
    <x v="5"/>
    <x v="2"/>
    <n v="95"/>
    <x v="35"/>
    <x v="3"/>
  </r>
  <r>
    <x v="2"/>
    <x v="16"/>
    <x v="20"/>
    <x v="89"/>
    <x v="5"/>
    <x v="0"/>
    <n v="71"/>
    <x v="42"/>
    <x v="3"/>
  </r>
  <r>
    <x v="2"/>
    <x v="16"/>
    <x v="20"/>
    <x v="67"/>
    <x v="17"/>
    <x v="1"/>
    <n v="104"/>
    <x v="68"/>
    <x v="3"/>
  </r>
  <r>
    <x v="2"/>
    <x v="16"/>
    <x v="20"/>
    <x v="297"/>
    <x v="4"/>
    <x v="1"/>
    <n v="112"/>
    <x v="2"/>
    <x v="3"/>
  </r>
  <r>
    <x v="2"/>
    <x v="16"/>
    <x v="20"/>
    <x v="230"/>
    <x v="4"/>
    <x v="2"/>
    <n v="130"/>
    <x v="85"/>
    <x v="3"/>
  </r>
  <r>
    <x v="2"/>
    <x v="16"/>
    <x v="20"/>
    <x v="277"/>
    <x v="0"/>
    <x v="1"/>
    <n v="79"/>
    <x v="43"/>
    <x v="3"/>
  </r>
  <r>
    <x v="2"/>
    <x v="16"/>
    <x v="20"/>
    <x v="401"/>
    <x v="0"/>
    <x v="0"/>
    <n v="88"/>
    <x v="82"/>
    <x v="3"/>
  </r>
  <r>
    <x v="2"/>
    <x v="16"/>
    <x v="20"/>
    <x v="372"/>
    <x v="0"/>
    <x v="0"/>
    <n v="95"/>
    <x v="99"/>
    <x v="3"/>
  </r>
  <r>
    <x v="2"/>
    <x v="16"/>
    <x v="20"/>
    <x v="279"/>
    <x v="2"/>
    <x v="3"/>
    <n v="137"/>
    <x v="65"/>
    <x v="3"/>
  </r>
  <r>
    <x v="2"/>
    <x v="16"/>
    <x v="20"/>
    <x v="98"/>
    <x v="11"/>
    <x v="0"/>
    <n v="71"/>
    <x v="30"/>
    <x v="3"/>
  </r>
  <r>
    <x v="2"/>
    <x v="16"/>
    <x v="20"/>
    <x v="95"/>
    <x v="10"/>
    <x v="4"/>
    <n v="73"/>
    <x v="16"/>
    <x v="3"/>
  </r>
  <r>
    <x v="2"/>
    <x v="16"/>
    <x v="20"/>
    <x v="307"/>
    <x v="5"/>
    <x v="4"/>
    <n v="76"/>
    <x v="16"/>
    <x v="3"/>
  </r>
  <r>
    <x v="2"/>
    <x v="16"/>
    <x v="20"/>
    <x v="216"/>
    <x v="4"/>
    <x v="4"/>
    <n v="102"/>
    <x v="43"/>
    <x v="3"/>
  </r>
  <r>
    <x v="2"/>
    <x v="16"/>
    <x v="20"/>
    <x v="93"/>
    <x v="1"/>
    <x v="4"/>
    <n v="80"/>
    <x v="16"/>
    <x v="3"/>
  </r>
  <r>
    <x v="2"/>
    <x v="16"/>
    <x v="18"/>
    <x v="168"/>
    <x v="12"/>
    <x v="1"/>
    <n v="124"/>
    <x v="40"/>
    <x v="4"/>
  </r>
  <r>
    <x v="2"/>
    <x v="16"/>
    <x v="18"/>
    <x v="166"/>
    <x v="8"/>
    <x v="2"/>
    <n v="69"/>
    <x v="112"/>
    <x v="4"/>
  </r>
  <r>
    <x v="2"/>
    <x v="16"/>
    <x v="18"/>
    <x v="312"/>
    <x v="8"/>
    <x v="0"/>
    <n v="83"/>
    <x v="54"/>
    <x v="4"/>
  </r>
  <r>
    <x v="2"/>
    <x v="16"/>
    <x v="18"/>
    <x v="221"/>
    <x v="6"/>
    <x v="1"/>
    <n v="91"/>
    <x v="51"/>
    <x v="4"/>
  </r>
  <r>
    <x v="2"/>
    <x v="16"/>
    <x v="18"/>
    <x v="241"/>
    <x v="6"/>
    <x v="0"/>
    <n v="125"/>
    <x v="90"/>
    <x v="4"/>
  </r>
  <r>
    <x v="2"/>
    <x v="16"/>
    <x v="18"/>
    <x v="210"/>
    <x v="3"/>
    <x v="3"/>
    <n v="91"/>
    <x v="15"/>
    <x v="4"/>
  </r>
  <r>
    <x v="2"/>
    <x v="16"/>
    <x v="18"/>
    <x v="278"/>
    <x v="15"/>
    <x v="1"/>
    <n v="98"/>
    <x v="15"/>
    <x v="4"/>
  </r>
  <r>
    <x v="2"/>
    <x v="16"/>
    <x v="18"/>
    <x v="317"/>
    <x v="5"/>
    <x v="1"/>
    <n v="117"/>
    <x v="32"/>
    <x v="4"/>
  </r>
  <r>
    <x v="2"/>
    <x v="16"/>
    <x v="18"/>
    <x v="116"/>
    <x v="16"/>
    <x v="2"/>
    <n v="76"/>
    <x v="55"/>
    <x v="4"/>
  </r>
  <r>
    <x v="2"/>
    <x v="16"/>
    <x v="18"/>
    <x v="349"/>
    <x v="4"/>
    <x v="2"/>
    <n v="88"/>
    <x v="30"/>
    <x v="4"/>
  </r>
  <r>
    <x v="2"/>
    <x v="16"/>
    <x v="18"/>
    <x v="175"/>
    <x v="4"/>
    <x v="0"/>
    <n v="75"/>
    <x v="88"/>
    <x v="4"/>
  </r>
  <r>
    <x v="2"/>
    <x v="16"/>
    <x v="18"/>
    <x v="160"/>
    <x v="14"/>
    <x v="2"/>
    <n v="78"/>
    <x v="92"/>
    <x v="4"/>
  </r>
  <r>
    <x v="2"/>
    <x v="16"/>
    <x v="18"/>
    <x v="339"/>
    <x v="14"/>
    <x v="0"/>
    <n v="103"/>
    <x v="63"/>
    <x v="4"/>
  </r>
  <r>
    <x v="2"/>
    <x v="16"/>
    <x v="18"/>
    <x v="91"/>
    <x v="0"/>
    <x v="1"/>
    <n v="101"/>
    <x v="114"/>
    <x v="4"/>
  </r>
  <r>
    <x v="2"/>
    <x v="16"/>
    <x v="18"/>
    <x v="76"/>
    <x v="2"/>
    <x v="1"/>
    <n v="110"/>
    <x v="7"/>
    <x v="4"/>
  </r>
  <r>
    <x v="2"/>
    <x v="16"/>
    <x v="18"/>
    <x v="55"/>
    <x v="2"/>
    <x v="2"/>
    <n v="82"/>
    <x v="85"/>
    <x v="4"/>
  </r>
  <r>
    <x v="2"/>
    <x v="16"/>
    <x v="18"/>
    <x v="17"/>
    <x v="13"/>
    <x v="1"/>
    <n v="97"/>
    <x v="102"/>
    <x v="4"/>
  </r>
  <r>
    <x v="2"/>
    <x v="16"/>
    <x v="18"/>
    <x v="385"/>
    <x v="11"/>
    <x v="0"/>
    <n v="129"/>
    <x v="48"/>
    <x v="4"/>
  </r>
  <r>
    <x v="2"/>
    <x v="16"/>
    <x v="18"/>
    <x v="329"/>
    <x v="12"/>
    <x v="4"/>
    <n v="76"/>
    <x v="60"/>
    <x v="4"/>
  </r>
  <r>
    <x v="2"/>
    <x v="16"/>
    <x v="18"/>
    <x v="162"/>
    <x v="12"/>
    <x v="4"/>
    <n v="94"/>
    <x v="16"/>
    <x v="4"/>
  </r>
  <r>
    <x v="2"/>
    <x v="16"/>
    <x v="18"/>
    <x v="244"/>
    <x v="6"/>
    <x v="4"/>
    <n v="87"/>
    <x v="33"/>
    <x v="4"/>
  </r>
  <r>
    <x v="2"/>
    <x v="16"/>
    <x v="18"/>
    <x v="336"/>
    <x v="17"/>
    <x v="4"/>
    <n v="85"/>
    <x v="2"/>
    <x v="4"/>
  </r>
  <r>
    <x v="2"/>
    <x v="17"/>
    <x v="16"/>
    <x v="34"/>
    <x v="15"/>
    <x v="2"/>
    <n v="94"/>
    <x v="77"/>
    <x v="0"/>
  </r>
  <r>
    <x v="2"/>
    <x v="17"/>
    <x v="16"/>
    <x v="113"/>
    <x v="15"/>
    <x v="1"/>
    <n v="87"/>
    <x v="63"/>
    <x v="0"/>
  </r>
  <r>
    <x v="2"/>
    <x v="17"/>
    <x v="16"/>
    <x v="150"/>
    <x v="0"/>
    <x v="2"/>
    <n v="78"/>
    <x v="17"/>
    <x v="0"/>
  </r>
  <r>
    <x v="2"/>
    <x v="17"/>
    <x v="16"/>
    <x v="19"/>
    <x v="0"/>
    <x v="1"/>
    <n v="101"/>
    <x v="75"/>
    <x v="0"/>
  </r>
  <r>
    <x v="2"/>
    <x v="17"/>
    <x v="16"/>
    <x v="196"/>
    <x v="3"/>
    <x v="1"/>
    <n v="105"/>
    <x v="94"/>
    <x v="0"/>
  </r>
  <r>
    <x v="2"/>
    <x v="17"/>
    <x v="16"/>
    <x v="362"/>
    <x v="16"/>
    <x v="0"/>
    <n v="85"/>
    <x v="21"/>
    <x v="0"/>
  </r>
  <r>
    <x v="2"/>
    <x v="17"/>
    <x v="16"/>
    <x v="125"/>
    <x v="13"/>
    <x v="2"/>
    <n v="102"/>
    <x v="16"/>
    <x v="0"/>
  </r>
  <r>
    <x v="2"/>
    <x v="17"/>
    <x v="16"/>
    <x v="269"/>
    <x v="2"/>
    <x v="0"/>
    <n v="85"/>
    <x v="100"/>
    <x v="0"/>
  </r>
  <r>
    <x v="2"/>
    <x v="17"/>
    <x v="16"/>
    <x v="39"/>
    <x v="2"/>
    <x v="1"/>
    <n v="92"/>
    <x v="12"/>
    <x v="0"/>
  </r>
  <r>
    <x v="2"/>
    <x v="17"/>
    <x v="16"/>
    <x v="421"/>
    <x v="6"/>
    <x v="1"/>
    <n v="73"/>
    <x v="57"/>
    <x v="0"/>
  </r>
  <r>
    <x v="2"/>
    <x v="17"/>
    <x v="16"/>
    <x v="200"/>
    <x v="5"/>
    <x v="2"/>
    <n v="113"/>
    <x v="8"/>
    <x v="0"/>
  </r>
  <r>
    <x v="2"/>
    <x v="17"/>
    <x v="16"/>
    <x v="6"/>
    <x v="5"/>
    <x v="0"/>
    <n v="101"/>
    <x v="53"/>
    <x v="0"/>
  </r>
  <r>
    <x v="2"/>
    <x v="17"/>
    <x v="16"/>
    <x v="303"/>
    <x v="9"/>
    <x v="1"/>
    <n v="78"/>
    <x v="9"/>
    <x v="0"/>
  </r>
  <r>
    <x v="2"/>
    <x v="17"/>
    <x v="16"/>
    <x v="215"/>
    <x v="9"/>
    <x v="0"/>
    <n v="92"/>
    <x v="2"/>
    <x v="0"/>
  </r>
  <r>
    <x v="2"/>
    <x v="17"/>
    <x v="16"/>
    <x v="306"/>
    <x v="1"/>
    <x v="0"/>
    <n v="124"/>
    <x v="95"/>
    <x v="0"/>
  </r>
  <r>
    <x v="2"/>
    <x v="17"/>
    <x v="16"/>
    <x v="104"/>
    <x v="14"/>
    <x v="3"/>
    <n v="81"/>
    <x v="94"/>
    <x v="0"/>
  </r>
  <r>
    <x v="2"/>
    <x v="17"/>
    <x v="16"/>
    <x v="118"/>
    <x v="4"/>
    <x v="2"/>
    <n v="112"/>
    <x v="37"/>
    <x v="0"/>
  </r>
  <r>
    <x v="2"/>
    <x v="17"/>
    <x v="16"/>
    <x v="122"/>
    <x v="8"/>
    <x v="1"/>
    <n v="118"/>
    <x v="4"/>
    <x v="0"/>
  </r>
  <r>
    <x v="2"/>
    <x v="17"/>
    <x v="16"/>
    <x v="121"/>
    <x v="6"/>
    <x v="4"/>
    <n v="73"/>
    <x v="16"/>
    <x v="0"/>
  </r>
  <r>
    <x v="2"/>
    <x v="17"/>
    <x v="16"/>
    <x v="11"/>
    <x v="5"/>
    <x v="4"/>
    <n v="122"/>
    <x v="16"/>
    <x v="0"/>
  </r>
  <r>
    <x v="2"/>
    <x v="17"/>
    <x v="16"/>
    <x v="80"/>
    <x v="5"/>
    <x v="4"/>
    <n v="76"/>
    <x v="92"/>
    <x v="0"/>
  </r>
  <r>
    <x v="2"/>
    <x v="17"/>
    <x v="16"/>
    <x v="358"/>
    <x v="14"/>
    <x v="4"/>
    <n v="82"/>
    <x v="16"/>
    <x v="0"/>
  </r>
  <r>
    <x v="2"/>
    <x v="17"/>
    <x v="23"/>
    <x v="114"/>
    <x v="15"/>
    <x v="3"/>
    <n v="157"/>
    <x v="163"/>
    <x v="2"/>
  </r>
  <r>
    <x v="2"/>
    <x v="17"/>
    <x v="23"/>
    <x v="201"/>
    <x v="10"/>
    <x v="2"/>
    <n v="96"/>
    <x v="32"/>
    <x v="2"/>
  </r>
  <r>
    <x v="2"/>
    <x v="17"/>
    <x v="23"/>
    <x v="27"/>
    <x v="10"/>
    <x v="0"/>
    <n v="80"/>
    <x v="91"/>
    <x v="2"/>
  </r>
  <r>
    <x v="2"/>
    <x v="17"/>
    <x v="23"/>
    <x v="397"/>
    <x v="12"/>
    <x v="2"/>
    <n v="84"/>
    <x v="105"/>
    <x v="2"/>
  </r>
  <r>
    <x v="2"/>
    <x v="17"/>
    <x v="23"/>
    <x v="99"/>
    <x v="12"/>
    <x v="2"/>
    <n v="95"/>
    <x v="51"/>
    <x v="2"/>
  </r>
  <r>
    <x v="2"/>
    <x v="17"/>
    <x v="23"/>
    <x v="374"/>
    <x v="3"/>
    <x v="1"/>
    <n v="80"/>
    <x v="94"/>
    <x v="2"/>
  </r>
  <r>
    <x v="2"/>
    <x v="17"/>
    <x v="23"/>
    <x v="206"/>
    <x v="13"/>
    <x v="1"/>
    <n v="126"/>
    <x v="60"/>
    <x v="2"/>
  </r>
  <r>
    <x v="2"/>
    <x v="17"/>
    <x v="23"/>
    <x v="146"/>
    <x v="11"/>
    <x v="2"/>
    <n v="73"/>
    <x v="49"/>
    <x v="2"/>
  </r>
  <r>
    <x v="2"/>
    <x v="17"/>
    <x v="23"/>
    <x v="33"/>
    <x v="11"/>
    <x v="1"/>
    <n v="88"/>
    <x v="55"/>
    <x v="2"/>
  </r>
  <r>
    <x v="2"/>
    <x v="17"/>
    <x v="23"/>
    <x v="24"/>
    <x v="11"/>
    <x v="1"/>
    <n v="74"/>
    <x v="39"/>
    <x v="2"/>
  </r>
  <r>
    <x v="2"/>
    <x v="17"/>
    <x v="23"/>
    <x v="137"/>
    <x v="6"/>
    <x v="0"/>
    <n v="102"/>
    <x v="69"/>
    <x v="2"/>
  </r>
  <r>
    <x v="2"/>
    <x v="17"/>
    <x v="23"/>
    <x v="13"/>
    <x v="9"/>
    <x v="0"/>
    <n v="82"/>
    <x v="2"/>
    <x v="2"/>
  </r>
  <r>
    <x v="2"/>
    <x v="17"/>
    <x v="23"/>
    <x v="251"/>
    <x v="1"/>
    <x v="0"/>
    <n v="104"/>
    <x v="91"/>
    <x v="2"/>
  </r>
  <r>
    <x v="2"/>
    <x v="17"/>
    <x v="23"/>
    <x v="20"/>
    <x v="14"/>
    <x v="1"/>
    <n v="106"/>
    <x v="38"/>
    <x v="2"/>
  </r>
  <r>
    <x v="2"/>
    <x v="17"/>
    <x v="23"/>
    <x v="298"/>
    <x v="14"/>
    <x v="2"/>
    <n v="94"/>
    <x v="55"/>
    <x v="2"/>
  </r>
  <r>
    <x v="2"/>
    <x v="17"/>
    <x v="23"/>
    <x v="5"/>
    <x v="4"/>
    <x v="1"/>
    <n v="105"/>
    <x v="9"/>
    <x v="2"/>
  </r>
  <r>
    <x v="2"/>
    <x v="17"/>
    <x v="23"/>
    <x v="7"/>
    <x v="8"/>
    <x v="1"/>
    <n v="110"/>
    <x v="33"/>
    <x v="2"/>
  </r>
  <r>
    <x v="2"/>
    <x v="17"/>
    <x v="23"/>
    <x v="400"/>
    <x v="7"/>
    <x v="0"/>
    <n v="81"/>
    <x v="62"/>
    <x v="2"/>
  </r>
  <r>
    <x v="2"/>
    <x v="17"/>
    <x v="23"/>
    <x v="308"/>
    <x v="0"/>
    <x v="4"/>
    <n v="78"/>
    <x v="44"/>
    <x v="2"/>
  </r>
  <r>
    <x v="2"/>
    <x v="17"/>
    <x v="23"/>
    <x v="363"/>
    <x v="16"/>
    <x v="4"/>
    <n v="90"/>
    <x v="4"/>
    <x v="2"/>
  </r>
  <r>
    <x v="2"/>
    <x v="17"/>
    <x v="23"/>
    <x v="300"/>
    <x v="2"/>
    <x v="4"/>
    <n v="73"/>
    <x v="13"/>
    <x v="2"/>
  </r>
  <r>
    <x v="2"/>
    <x v="17"/>
    <x v="23"/>
    <x v="176"/>
    <x v="9"/>
    <x v="4"/>
    <n v="89"/>
    <x v="42"/>
    <x v="2"/>
  </r>
  <r>
    <x v="2"/>
    <x v="17"/>
    <x v="22"/>
    <x v="380"/>
    <x v="17"/>
    <x v="1"/>
    <n v="106"/>
    <x v="52"/>
    <x v="1"/>
  </r>
  <r>
    <x v="2"/>
    <x v="17"/>
    <x v="22"/>
    <x v="288"/>
    <x v="17"/>
    <x v="0"/>
    <n v="87"/>
    <x v="30"/>
    <x v="1"/>
  </r>
  <r>
    <x v="2"/>
    <x v="17"/>
    <x v="22"/>
    <x v="172"/>
    <x v="0"/>
    <x v="3"/>
    <n v="101"/>
    <x v="114"/>
    <x v="1"/>
  </r>
  <r>
    <x v="2"/>
    <x v="17"/>
    <x v="22"/>
    <x v="235"/>
    <x v="0"/>
    <x v="0"/>
    <n v="72"/>
    <x v="54"/>
    <x v="1"/>
  </r>
  <r>
    <x v="2"/>
    <x v="17"/>
    <x v="22"/>
    <x v="203"/>
    <x v="12"/>
    <x v="2"/>
    <n v="102"/>
    <x v="95"/>
    <x v="1"/>
  </r>
  <r>
    <x v="2"/>
    <x v="17"/>
    <x v="22"/>
    <x v="259"/>
    <x v="12"/>
    <x v="1"/>
    <n v="103"/>
    <x v="83"/>
    <x v="1"/>
  </r>
  <r>
    <x v="2"/>
    <x v="17"/>
    <x v="22"/>
    <x v="96"/>
    <x v="12"/>
    <x v="1"/>
    <n v="87"/>
    <x v="44"/>
    <x v="1"/>
  </r>
  <r>
    <x v="2"/>
    <x v="17"/>
    <x v="22"/>
    <x v="92"/>
    <x v="3"/>
    <x v="2"/>
    <n v="104"/>
    <x v="9"/>
    <x v="1"/>
  </r>
  <r>
    <x v="2"/>
    <x v="17"/>
    <x v="22"/>
    <x v="88"/>
    <x v="16"/>
    <x v="2"/>
    <n v="94"/>
    <x v="11"/>
    <x v="1"/>
  </r>
  <r>
    <x v="2"/>
    <x v="17"/>
    <x v="22"/>
    <x v="280"/>
    <x v="16"/>
    <x v="1"/>
    <n v="84"/>
    <x v="19"/>
    <x v="1"/>
  </r>
  <r>
    <x v="2"/>
    <x v="17"/>
    <x v="22"/>
    <x v="136"/>
    <x v="11"/>
    <x v="0"/>
    <n v="102"/>
    <x v="40"/>
    <x v="1"/>
  </r>
  <r>
    <x v="2"/>
    <x v="17"/>
    <x v="22"/>
    <x v="213"/>
    <x v="9"/>
    <x v="1"/>
    <n v="83"/>
    <x v="82"/>
    <x v="1"/>
  </r>
  <r>
    <x v="2"/>
    <x v="17"/>
    <x v="22"/>
    <x v="1"/>
    <x v="1"/>
    <x v="1"/>
    <n v="130"/>
    <x v="20"/>
    <x v="1"/>
  </r>
  <r>
    <x v="2"/>
    <x v="17"/>
    <x v="22"/>
    <x v="126"/>
    <x v="1"/>
    <x v="2"/>
    <n v="74"/>
    <x v="77"/>
    <x v="1"/>
  </r>
  <r>
    <x v="2"/>
    <x v="17"/>
    <x v="22"/>
    <x v="414"/>
    <x v="1"/>
    <x v="0"/>
    <n v="63"/>
    <x v="23"/>
    <x v="1"/>
  </r>
  <r>
    <x v="2"/>
    <x v="17"/>
    <x v="22"/>
    <x v="255"/>
    <x v="4"/>
    <x v="1"/>
    <n v="98"/>
    <x v="62"/>
    <x v="1"/>
  </r>
  <r>
    <x v="2"/>
    <x v="17"/>
    <x v="22"/>
    <x v="4"/>
    <x v="4"/>
    <x v="2"/>
    <n v="94"/>
    <x v="83"/>
    <x v="1"/>
  </r>
  <r>
    <x v="2"/>
    <x v="17"/>
    <x v="22"/>
    <x v="245"/>
    <x v="4"/>
    <x v="0"/>
    <n v="93"/>
    <x v="69"/>
    <x v="1"/>
  </r>
  <r>
    <x v="2"/>
    <x v="17"/>
    <x v="22"/>
    <x v="21"/>
    <x v="16"/>
    <x v="4"/>
    <n v="61"/>
    <x v="100"/>
    <x v="1"/>
  </r>
  <r>
    <x v="2"/>
    <x v="17"/>
    <x v="22"/>
    <x v="335"/>
    <x v="16"/>
    <x v="4"/>
    <n v="72"/>
    <x v="17"/>
    <x v="1"/>
  </r>
  <r>
    <x v="2"/>
    <x v="17"/>
    <x v="22"/>
    <x v="87"/>
    <x v="14"/>
    <x v="4"/>
    <n v="74"/>
    <x v="16"/>
    <x v="1"/>
  </r>
  <r>
    <x v="2"/>
    <x v="17"/>
    <x v="22"/>
    <x v="135"/>
    <x v="7"/>
    <x v="4"/>
    <n v="98"/>
    <x v="16"/>
    <x v="1"/>
  </r>
  <r>
    <x v="2"/>
    <x v="17"/>
    <x v="21"/>
    <x v="334"/>
    <x v="15"/>
    <x v="1"/>
    <n v="97"/>
    <x v="77"/>
    <x v="7"/>
  </r>
  <r>
    <x v="2"/>
    <x v="17"/>
    <x v="21"/>
    <x v="57"/>
    <x v="10"/>
    <x v="2"/>
    <n v="84"/>
    <x v="91"/>
    <x v="7"/>
  </r>
  <r>
    <x v="2"/>
    <x v="17"/>
    <x v="21"/>
    <x v="257"/>
    <x v="10"/>
    <x v="0"/>
    <n v="66"/>
    <x v="7"/>
    <x v="7"/>
  </r>
  <r>
    <x v="2"/>
    <x v="17"/>
    <x v="21"/>
    <x v="302"/>
    <x v="17"/>
    <x v="2"/>
    <n v="79"/>
    <x v="28"/>
    <x v="7"/>
  </r>
  <r>
    <x v="2"/>
    <x v="17"/>
    <x v="21"/>
    <x v="228"/>
    <x v="17"/>
    <x v="3"/>
    <n v="106"/>
    <x v="31"/>
    <x v="7"/>
  </r>
  <r>
    <x v="2"/>
    <x v="17"/>
    <x v="21"/>
    <x v="330"/>
    <x v="3"/>
    <x v="0"/>
    <n v="84"/>
    <x v="43"/>
    <x v="7"/>
  </r>
  <r>
    <x v="2"/>
    <x v="17"/>
    <x v="21"/>
    <x v="254"/>
    <x v="3"/>
    <x v="1"/>
    <n v="117"/>
    <x v="51"/>
    <x v="7"/>
  </r>
  <r>
    <x v="2"/>
    <x v="17"/>
    <x v="21"/>
    <x v="208"/>
    <x v="3"/>
    <x v="1"/>
    <n v="90"/>
    <x v="48"/>
    <x v="7"/>
  </r>
  <r>
    <x v="2"/>
    <x v="17"/>
    <x v="21"/>
    <x v="229"/>
    <x v="16"/>
    <x v="0"/>
    <n v="92"/>
    <x v="82"/>
    <x v="7"/>
  </r>
  <r>
    <x v="2"/>
    <x v="17"/>
    <x v="21"/>
    <x v="41"/>
    <x v="16"/>
    <x v="1"/>
    <n v="74"/>
    <x v="74"/>
    <x v="7"/>
  </r>
  <r>
    <x v="2"/>
    <x v="17"/>
    <x v="21"/>
    <x v="90"/>
    <x v="16"/>
    <x v="1"/>
    <n v="95"/>
    <x v="62"/>
    <x v="7"/>
  </r>
  <r>
    <x v="2"/>
    <x v="17"/>
    <x v="21"/>
    <x v="338"/>
    <x v="13"/>
    <x v="2"/>
    <n v="68"/>
    <x v="92"/>
    <x v="7"/>
  </r>
  <r>
    <x v="2"/>
    <x v="17"/>
    <x v="21"/>
    <x v="164"/>
    <x v="2"/>
    <x v="2"/>
    <n v="74"/>
    <x v="30"/>
    <x v="7"/>
  </r>
  <r>
    <x v="2"/>
    <x v="17"/>
    <x v="21"/>
    <x v="142"/>
    <x v="5"/>
    <x v="2"/>
    <n v="83"/>
    <x v="71"/>
    <x v="7"/>
  </r>
  <r>
    <x v="2"/>
    <x v="17"/>
    <x v="21"/>
    <x v="194"/>
    <x v="1"/>
    <x v="1"/>
    <n v="90"/>
    <x v="120"/>
    <x v="7"/>
  </r>
  <r>
    <x v="2"/>
    <x v="17"/>
    <x v="21"/>
    <x v="199"/>
    <x v="14"/>
    <x v="1"/>
    <n v="90"/>
    <x v="69"/>
    <x v="7"/>
  </r>
  <r>
    <x v="2"/>
    <x v="17"/>
    <x v="21"/>
    <x v="240"/>
    <x v="14"/>
    <x v="0"/>
    <n v="62"/>
    <x v="1"/>
    <x v="7"/>
  </r>
  <r>
    <x v="2"/>
    <x v="17"/>
    <x v="21"/>
    <x v="186"/>
    <x v="4"/>
    <x v="0"/>
    <n v="79"/>
    <x v="0"/>
    <x v="7"/>
  </r>
  <r>
    <x v="2"/>
    <x v="17"/>
    <x v="21"/>
    <x v="344"/>
    <x v="12"/>
    <x v="4"/>
    <n v="103"/>
    <x v="16"/>
    <x v="7"/>
  </r>
  <r>
    <x v="2"/>
    <x v="17"/>
    <x v="21"/>
    <x v="82"/>
    <x v="9"/>
    <x v="4"/>
    <n v="106"/>
    <x v="16"/>
    <x v="7"/>
  </r>
  <r>
    <x v="2"/>
    <x v="17"/>
    <x v="21"/>
    <x v="247"/>
    <x v="1"/>
    <x v="4"/>
    <n v="75"/>
    <x v="14"/>
    <x v="7"/>
  </r>
  <r>
    <x v="2"/>
    <x v="17"/>
    <x v="21"/>
    <x v="149"/>
    <x v="7"/>
    <x v="4"/>
    <n v="87"/>
    <x v="16"/>
    <x v="7"/>
  </r>
  <r>
    <x v="2"/>
    <x v="17"/>
    <x v="19"/>
    <x v="207"/>
    <x v="15"/>
    <x v="0"/>
    <n v="62"/>
    <x v="30"/>
    <x v="5"/>
  </r>
  <r>
    <x v="2"/>
    <x v="17"/>
    <x v="19"/>
    <x v="124"/>
    <x v="10"/>
    <x v="1"/>
    <n v="96"/>
    <x v="63"/>
    <x v="5"/>
  </r>
  <r>
    <x v="2"/>
    <x v="17"/>
    <x v="19"/>
    <x v="58"/>
    <x v="17"/>
    <x v="2"/>
    <n v="86"/>
    <x v="85"/>
    <x v="5"/>
  </r>
  <r>
    <x v="2"/>
    <x v="17"/>
    <x v="19"/>
    <x v="77"/>
    <x v="17"/>
    <x v="1"/>
    <n v="122"/>
    <x v="10"/>
    <x v="5"/>
  </r>
  <r>
    <x v="2"/>
    <x v="17"/>
    <x v="19"/>
    <x v="399"/>
    <x v="12"/>
    <x v="3"/>
    <n v="120"/>
    <x v="59"/>
    <x v="5"/>
  </r>
  <r>
    <x v="2"/>
    <x v="17"/>
    <x v="19"/>
    <x v="64"/>
    <x v="13"/>
    <x v="1"/>
    <n v="104"/>
    <x v="47"/>
    <x v="5"/>
  </r>
  <r>
    <x v="2"/>
    <x v="17"/>
    <x v="19"/>
    <x v="359"/>
    <x v="13"/>
    <x v="0"/>
    <n v="78"/>
    <x v="41"/>
    <x v="5"/>
  </r>
  <r>
    <x v="2"/>
    <x v="17"/>
    <x v="19"/>
    <x v="204"/>
    <x v="13"/>
    <x v="1"/>
    <n v="113"/>
    <x v="83"/>
    <x v="5"/>
  </r>
  <r>
    <x v="2"/>
    <x v="17"/>
    <x v="19"/>
    <x v="227"/>
    <x v="2"/>
    <x v="1"/>
    <n v="102"/>
    <x v="100"/>
    <x v="5"/>
  </r>
  <r>
    <x v="2"/>
    <x v="17"/>
    <x v="19"/>
    <x v="332"/>
    <x v="11"/>
    <x v="0"/>
    <n v="86"/>
    <x v="57"/>
    <x v="5"/>
  </r>
  <r>
    <x v="2"/>
    <x v="17"/>
    <x v="19"/>
    <x v="248"/>
    <x v="6"/>
    <x v="0"/>
    <n v="95"/>
    <x v="44"/>
    <x v="5"/>
  </r>
  <r>
    <x v="2"/>
    <x v="17"/>
    <x v="19"/>
    <x v="267"/>
    <x v="5"/>
    <x v="1"/>
    <n v="92"/>
    <x v="52"/>
    <x v="5"/>
  </r>
  <r>
    <x v="2"/>
    <x v="17"/>
    <x v="19"/>
    <x v="62"/>
    <x v="9"/>
    <x v="2"/>
    <n v="88"/>
    <x v="65"/>
    <x v="5"/>
  </r>
  <r>
    <x v="2"/>
    <x v="17"/>
    <x v="19"/>
    <x v="252"/>
    <x v="1"/>
    <x v="1"/>
    <n v="110"/>
    <x v="39"/>
    <x v="5"/>
  </r>
  <r>
    <x v="2"/>
    <x v="17"/>
    <x v="19"/>
    <x v="272"/>
    <x v="14"/>
    <x v="2"/>
    <n v="89"/>
    <x v="63"/>
    <x v="5"/>
  </r>
  <r>
    <x v="2"/>
    <x v="17"/>
    <x v="19"/>
    <x v="119"/>
    <x v="14"/>
    <x v="0"/>
    <n v="123"/>
    <x v="10"/>
    <x v="5"/>
  </r>
  <r>
    <x v="2"/>
    <x v="17"/>
    <x v="19"/>
    <x v="45"/>
    <x v="8"/>
    <x v="2"/>
    <n v="90"/>
    <x v="94"/>
    <x v="5"/>
  </r>
  <r>
    <x v="2"/>
    <x v="17"/>
    <x v="19"/>
    <x v="26"/>
    <x v="7"/>
    <x v="2"/>
    <n v="59"/>
    <x v="98"/>
    <x v="5"/>
  </r>
  <r>
    <x v="2"/>
    <x v="17"/>
    <x v="19"/>
    <x v="422"/>
    <x v="1"/>
    <x v="4"/>
    <n v="90"/>
    <x v="91"/>
    <x v="5"/>
  </r>
  <r>
    <x v="2"/>
    <x v="17"/>
    <x v="19"/>
    <x v="140"/>
    <x v="8"/>
    <x v="4"/>
    <n v="98"/>
    <x v="82"/>
    <x v="5"/>
  </r>
  <r>
    <x v="2"/>
    <x v="17"/>
    <x v="19"/>
    <x v="316"/>
    <x v="7"/>
    <x v="4"/>
    <n v="72"/>
    <x v="9"/>
    <x v="5"/>
  </r>
  <r>
    <x v="2"/>
    <x v="17"/>
    <x v="19"/>
    <x v="177"/>
    <x v="7"/>
    <x v="4"/>
    <n v="89"/>
    <x v="102"/>
    <x v="5"/>
  </r>
  <r>
    <x v="2"/>
    <x v="17"/>
    <x v="20"/>
    <x v="225"/>
    <x v="15"/>
    <x v="1"/>
    <n v="103"/>
    <x v="63"/>
    <x v="3"/>
  </r>
  <r>
    <x v="2"/>
    <x v="17"/>
    <x v="20"/>
    <x v="273"/>
    <x v="10"/>
    <x v="2"/>
    <n v="92"/>
    <x v="4"/>
    <x v="3"/>
  </r>
  <r>
    <x v="2"/>
    <x v="17"/>
    <x v="20"/>
    <x v="67"/>
    <x v="17"/>
    <x v="1"/>
    <n v="124"/>
    <x v="139"/>
    <x v="3"/>
  </r>
  <r>
    <x v="2"/>
    <x v="17"/>
    <x v="20"/>
    <x v="277"/>
    <x v="0"/>
    <x v="1"/>
    <n v="105"/>
    <x v="69"/>
    <x v="3"/>
  </r>
  <r>
    <x v="2"/>
    <x v="17"/>
    <x v="20"/>
    <x v="401"/>
    <x v="0"/>
    <x v="0"/>
    <n v="75"/>
    <x v="155"/>
    <x v="3"/>
  </r>
  <r>
    <x v="2"/>
    <x v="17"/>
    <x v="20"/>
    <x v="372"/>
    <x v="0"/>
    <x v="0"/>
    <n v="78"/>
    <x v="62"/>
    <x v="3"/>
  </r>
  <r>
    <x v="2"/>
    <x v="17"/>
    <x v="20"/>
    <x v="132"/>
    <x v="12"/>
    <x v="1"/>
    <n v="124"/>
    <x v="76"/>
    <x v="3"/>
  </r>
  <r>
    <x v="2"/>
    <x v="17"/>
    <x v="20"/>
    <x v="423"/>
    <x v="3"/>
    <x v="0"/>
    <n v="89"/>
    <x v="55"/>
    <x v="3"/>
  </r>
  <r>
    <x v="2"/>
    <x v="17"/>
    <x v="20"/>
    <x v="279"/>
    <x v="2"/>
    <x v="3"/>
    <n v="124"/>
    <x v="27"/>
    <x v="3"/>
  </r>
  <r>
    <x v="2"/>
    <x v="17"/>
    <x v="20"/>
    <x v="295"/>
    <x v="6"/>
    <x v="2"/>
    <n v="100"/>
    <x v="9"/>
    <x v="3"/>
  </r>
  <r>
    <x v="2"/>
    <x v="17"/>
    <x v="20"/>
    <x v="182"/>
    <x v="5"/>
    <x v="2"/>
    <n v="116"/>
    <x v="15"/>
    <x v="3"/>
  </r>
  <r>
    <x v="2"/>
    <x v="17"/>
    <x v="20"/>
    <x v="89"/>
    <x v="5"/>
    <x v="0"/>
    <n v="76"/>
    <x v="5"/>
    <x v="3"/>
  </r>
  <r>
    <x v="2"/>
    <x v="17"/>
    <x v="20"/>
    <x v="297"/>
    <x v="4"/>
    <x v="1"/>
    <n v="88"/>
    <x v="33"/>
    <x v="3"/>
  </r>
  <r>
    <x v="2"/>
    <x v="17"/>
    <x v="20"/>
    <x v="230"/>
    <x v="4"/>
    <x v="2"/>
    <n v="104"/>
    <x v="19"/>
    <x v="3"/>
  </r>
  <r>
    <x v="2"/>
    <x v="17"/>
    <x v="20"/>
    <x v="165"/>
    <x v="8"/>
    <x v="1"/>
    <n v="94"/>
    <x v="20"/>
    <x v="3"/>
  </r>
  <r>
    <x v="2"/>
    <x v="17"/>
    <x v="20"/>
    <x v="309"/>
    <x v="8"/>
    <x v="2"/>
    <n v="80"/>
    <x v="82"/>
    <x v="3"/>
  </r>
  <r>
    <x v="2"/>
    <x v="17"/>
    <x v="20"/>
    <x v="40"/>
    <x v="7"/>
    <x v="1"/>
    <n v="79"/>
    <x v="108"/>
    <x v="3"/>
  </r>
  <r>
    <x v="2"/>
    <x v="17"/>
    <x v="20"/>
    <x v="420"/>
    <x v="7"/>
    <x v="0"/>
    <n v="88"/>
    <x v="82"/>
    <x v="3"/>
  </r>
  <r>
    <x v="2"/>
    <x v="17"/>
    <x v="20"/>
    <x v="95"/>
    <x v="10"/>
    <x v="4"/>
    <n v="78"/>
    <x v="16"/>
    <x v="3"/>
  </r>
  <r>
    <x v="2"/>
    <x v="17"/>
    <x v="20"/>
    <x v="198"/>
    <x v="11"/>
    <x v="4"/>
    <n v="62"/>
    <x v="16"/>
    <x v="3"/>
  </r>
  <r>
    <x v="2"/>
    <x v="17"/>
    <x v="20"/>
    <x v="307"/>
    <x v="5"/>
    <x v="4"/>
    <n v="60"/>
    <x v="19"/>
    <x v="3"/>
  </r>
  <r>
    <x v="2"/>
    <x v="17"/>
    <x v="20"/>
    <x v="216"/>
    <x v="4"/>
    <x v="4"/>
    <n v="98"/>
    <x v="63"/>
    <x v="3"/>
  </r>
  <r>
    <x v="2"/>
    <x v="17"/>
    <x v="18"/>
    <x v="278"/>
    <x v="15"/>
    <x v="1"/>
    <n v="87"/>
    <x v="2"/>
    <x v="4"/>
  </r>
  <r>
    <x v="2"/>
    <x v="17"/>
    <x v="18"/>
    <x v="91"/>
    <x v="0"/>
    <x v="1"/>
    <n v="80"/>
    <x v="7"/>
    <x v="4"/>
  </r>
  <r>
    <x v="2"/>
    <x v="17"/>
    <x v="18"/>
    <x v="329"/>
    <x v="12"/>
    <x v="2"/>
    <n v="63"/>
    <x v="29"/>
    <x v="4"/>
  </r>
  <r>
    <x v="2"/>
    <x v="17"/>
    <x v="18"/>
    <x v="162"/>
    <x v="12"/>
    <x v="0"/>
    <n v="96"/>
    <x v="6"/>
    <x v="4"/>
  </r>
  <r>
    <x v="2"/>
    <x v="17"/>
    <x v="18"/>
    <x v="168"/>
    <x v="12"/>
    <x v="1"/>
    <n v="101"/>
    <x v="51"/>
    <x v="4"/>
  </r>
  <r>
    <x v="2"/>
    <x v="17"/>
    <x v="18"/>
    <x v="210"/>
    <x v="3"/>
    <x v="3"/>
    <n v="94"/>
    <x v="92"/>
    <x v="4"/>
  </r>
  <r>
    <x v="2"/>
    <x v="17"/>
    <x v="18"/>
    <x v="116"/>
    <x v="16"/>
    <x v="2"/>
    <n v="77"/>
    <x v="102"/>
    <x v="4"/>
  </r>
  <r>
    <x v="2"/>
    <x v="17"/>
    <x v="18"/>
    <x v="17"/>
    <x v="13"/>
    <x v="1"/>
    <n v="100"/>
    <x v="60"/>
    <x v="4"/>
  </r>
  <r>
    <x v="2"/>
    <x v="17"/>
    <x v="18"/>
    <x v="76"/>
    <x v="2"/>
    <x v="1"/>
    <n v="120"/>
    <x v="123"/>
    <x v="4"/>
  </r>
  <r>
    <x v="2"/>
    <x v="17"/>
    <x v="18"/>
    <x v="55"/>
    <x v="2"/>
    <x v="2"/>
    <n v="97"/>
    <x v="68"/>
    <x v="4"/>
  </r>
  <r>
    <x v="2"/>
    <x v="17"/>
    <x v="18"/>
    <x v="385"/>
    <x v="11"/>
    <x v="0"/>
    <n v="113"/>
    <x v="101"/>
    <x v="4"/>
  </r>
  <r>
    <x v="2"/>
    <x v="17"/>
    <x v="18"/>
    <x v="221"/>
    <x v="6"/>
    <x v="1"/>
    <n v="85"/>
    <x v="85"/>
    <x v="4"/>
  </r>
  <r>
    <x v="2"/>
    <x v="17"/>
    <x v="18"/>
    <x v="244"/>
    <x v="6"/>
    <x v="2"/>
    <n v="82"/>
    <x v="50"/>
    <x v="4"/>
  </r>
  <r>
    <x v="2"/>
    <x v="17"/>
    <x v="18"/>
    <x v="241"/>
    <x v="6"/>
    <x v="0"/>
    <n v="117"/>
    <x v="63"/>
    <x v="4"/>
  </r>
  <r>
    <x v="2"/>
    <x v="17"/>
    <x v="18"/>
    <x v="404"/>
    <x v="5"/>
    <x v="2"/>
    <n v="71"/>
    <x v="61"/>
    <x v="4"/>
  </r>
  <r>
    <x v="2"/>
    <x v="17"/>
    <x v="18"/>
    <x v="317"/>
    <x v="5"/>
    <x v="1"/>
    <n v="102"/>
    <x v="40"/>
    <x v="4"/>
  </r>
  <r>
    <x v="2"/>
    <x v="17"/>
    <x v="18"/>
    <x v="339"/>
    <x v="14"/>
    <x v="0"/>
    <n v="85"/>
    <x v="11"/>
    <x v="4"/>
  </r>
  <r>
    <x v="2"/>
    <x v="17"/>
    <x v="18"/>
    <x v="312"/>
    <x v="8"/>
    <x v="0"/>
    <n v="91"/>
    <x v="17"/>
    <x v="4"/>
  </r>
  <r>
    <x v="2"/>
    <x v="17"/>
    <x v="18"/>
    <x v="424"/>
    <x v="10"/>
    <x v="4"/>
    <n v="80"/>
    <x v="55"/>
    <x v="4"/>
  </r>
  <r>
    <x v="2"/>
    <x v="17"/>
    <x v="18"/>
    <x v="336"/>
    <x v="17"/>
    <x v="4"/>
    <n v="78"/>
    <x v="45"/>
    <x v="4"/>
  </r>
  <r>
    <x v="2"/>
    <x v="17"/>
    <x v="18"/>
    <x v="349"/>
    <x v="4"/>
    <x v="4"/>
    <n v="83"/>
    <x v="96"/>
    <x v="4"/>
  </r>
  <r>
    <x v="2"/>
    <x v="17"/>
    <x v="18"/>
    <x v="175"/>
    <x v="4"/>
    <x v="4"/>
    <n v="87"/>
    <x v="102"/>
    <x v="4"/>
  </r>
  <r>
    <x v="2"/>
    <x v="17"/>
    <x v="17"/>
    <x v="72"/>
    <x v="15"/>
    <x v="1"/>
    <n v="123"/>
    <x v="48"/>
    <x v="6"/>
  </r>
  <r>
    <x v="2"/>
    <x v="17"/>
    <x v="17"/>
    <x v="35"/>
    <x v="10"/>
    <x v="0"/>
    <n v="68"/>
    <x v="51"/>
    <x v="6"/>
  </r>
  <r>
    <x v="2"/>
    <x v="17"/>
    <x v="17"/>
    <x v="123"/>
    <x v="10"/>
    <x v="1"/>
    <n v="96"/>
    <x v="52"/>
    <x v="6"/>
  </r>
  <r>
    <x v="2"/>
    <x v="17"/>
    <x v="17"/>
    <x v="236"/>
    <x v="10"/>
    <x v="1"/>
    <n v="85"/>
    <x v="2"/>
    <x v="6"/>
  </r>
  <r>
    <x v="2"/>
    <x v="17"/>
    <x v="17"/>
    <x v="281"/>
    <x v="17"/>
    <x v="1"/>
    <n v="114"/>
    <x v="19"/>
    <x v="6"/>
  </r>
  <r>
    <x v="2"/>
    <x v="17"/>
    <x v="17"/>
    <x v="86"/>
    <x v="17"/>
    <x v="0"/>
    <n v="87"/>
    <x v="82"/>
    <x v="6"/>
  </r>
  <r>
    <x v="2"/>
    <x v="17"/>
    <x v="17"/>
    <x v="195"/>
    <x v="16"/>
    <x v="3"/>
    <n v="130"/>
    <x v="22"/>
    <x v="6"/>
  </r>
  <r>
    <x v="2"/>
    <x v="17"/>
    <x v="17"/>
    <x v="347"/>
    <x v="13"/>
    <x v="2"/>
    <n v="90"/>
    <x v="3"/>
    <x v="6"/>
  </r>
  <r>
    <x v="2"/>
    <x v="17"/>
    <x v="17"/>
    <x v="218"/>
    <x v="13"/>
    <x v="1"/>
    <n v="107"/>
    <x v="26"/>
    <x v="6"/>
  </r>
  <r>
    <x v="2"/>
    <x v="17"/>
    <x v="17"/>
    <x v="238"/>
    <x v="13"/>
    <x v="2"/>
    <n v="95"/>
    <x v="7"/>
    <x v="6"/>
  </r>
  <r>
    <x v="2"/>
    <x v="17"/>
    <x v="17"/>
    <x v="192"/>
    <x v="11"/>
    <x v="1"/>
    <n v="109"/>
    <x v="12"/>
    <x v="6"/>
  </r>
  <r>
    <x v="2"/>
    <x v="17"/>
    <x v="17"/>
    <x v="120"/>
    <x v="6"/>
    <x v="0"/>
    <n v="75"/>
    <x v="54"/>
    <x v="6"/>
  </r>
  <r>
    <x v="2"/>
    <x v="17"/>
    <x v="17"/>
    <x v="232"/>
    <x v="5"/>
    <x v="2"/>
    <n v="56"/>
    <x v="4"/>
    <x v="6"/>
  </r>
  <r>
    <x v="2"/>
    <x v="17"/>
    <x v="17"/>
    <x v="293"/>
    <x v="9"/>
    <x v="2"/>
    <n v="75"/>
    <x v="11"/>
    <x v="6"/>
  </r>
  <r>
    <x v="2"/>
    <x v="17"/>
    <x v="17"/>
    <x v="111"/>
    <x v="1"/>
    <x v="2"/>
    <n v="71"/>
    <x v="73"/>
    <x v="6"/>
  </r>
  <r>
    <x v="2"/>
    <x v="17"/>
    <x v="17"/>
    <x v="163"/>
    <x v="14"/>
    <x v="1"/>
    <n v="75"/>
    <x v="83"/>
    <x v="6"/>
  </r>
  <r>
    <x v="2"/>
    <x v="17"/>
    <x v="17"/>
    <x v="112"/>
    <x v="14"/>
    <x v="0"/>
    <n v="70"/>
    <x v="6"/>
    <x v="6"/>
  </r>
  <r>
    <x v="2"/>
    <x v="17"/>
    <x v="17"/>
    <x v="311"/>
    <x v="8"/>
    <x v="0"/>
    <n v="68"/>
    <x v="73"/>
    <x v="6"/>
  </r>
  <r>
    <x v="2"/>
    <x v="17"/>
    <x v="17"/>
    <x v="223"/>
    <x v="17"/>
    <x v="4"/>
    <n v="65"/>
    <x v="30"/>
    <x v="6"/>
  </r>
  <r>
    <x v="2"/>
    <x v="17"/>
    <x v="17"/>
    <x v="378"/>
    <x v="17"/>
    <x v="4"/>
    <n v="74"/>
    <x v="100"/>
    <x v="6"/>
  </r>
  <r>
    <x v="2"/>
    <x v="17"/>
    <x v="17"/>
    <x v="354"/>
    <x v="6"/>
    <x v="4"/>
    <n v="77"/>
    <x v="29"/>
    <x v="6"/>
  </r>
  <r>
    <x v="2"/>
    <x v="17"/>
    <x v="17"/>
    <x v="197"/>
    <x v="4"/>
    <x v="4"/>
    <n v="61"/>
    <x v="16"/>
    <x v="6"/>
  </r>
  <r>
    <x v="2"/>
    <x v="18"/>
    <x v="16"/>
    <x v="150"/>
    <x v="0"/>
    <x v="2"/>
    <n v="113"/>
    <x v="3"/>
    <x v="0"/>
  </r>
  <r>
    <x v="2"/>
    <x v="18"/>
    <x v="16"/>
    <x v="19"/>
    <x v="0"/>
    <x v="1"/>
    <n v="85"/>
    <x v="67"/>
    <x v="0"/>
  </r>
  <r>
    <x v="2"/>
    <x v="18"/>
    <x v="16"/>
    <x v="362"/>
    <x v="16"/>
    <x v="0"/>
    <n v="71"/>
    <x v="50"/>
    <x v="0"/>
  </r>
  <r>
    <x v="2"/>
    <x v="18"/>
    <x v="16"/>
    <x v="122"/>
    <x v="8"/>
    <x v="1"/>
    <n v="113"/>
    <x v="16"/>
    <x v="0"/>
  </r>
  <r>
    <x v="2"/>
    <x v="18"/>
    <x v="16"/>
    <x v="421"/>
    <x v="6"/>
    <x v="1"/>
    <n v="84"/>
    <x v="9"/>
    <x v="0"/>
  </r>
  <r>
    <x v="2"/>
    <x v="18"/>
    <x v="16"/>
    <x v="118"/>
    <x v="4"/>
    <x v="2"/>
    <n v="100"/>
    <x v="64"/>
    <x v="0"/>
  </r>
  <r>
    <x v="2"/>
    <x v="18"/>
    <x v="16"/>
    <x v="200"/>
    <x v="5"/>
    <x v="2"/>
    <n v="102"/>
    <x v="39"/>
    <x v="0"/>
  </r>
  <r>
    <x v="2"/>
    <x v="18"/>
    <x v="16"/>
    <x v="348"/>
    <x v="5"/>
    <x v="2"/>
    <n v="76"/>
    <x v="33"/>
    <x v="0"/>
  </r>
  <r>
    <x v="2"/>
    <x v="18"/>
    <x v="16"/>
    <x v="6"/>
    <x v="5"/>
    <x v="0"/>
    <n v="97"/>
    <x v="12"/>
    <x v="0"/>
  </r>
  <r>
    <x v="2"/>
    <x v="18"/>
    <x v="16"/>
    <x v="303"/>
    <x v="9"/>
    <x v="1"/>
    <n v="68"/>
    <x v="28"/>
    <x v="0"/>
  </r>
  <r>
    <x v="2"/>
    <x v="18"/>
    <x v="16"/>
    <x v="215"/>
    <x v="9"/>
    <x v="0"/>
    <n v="87"/>
    <x v="40"/>
    <x v="0"/>
  </r>
  <r>
    <x v="2"/>
    <x v="18"/>
    <x v="16"/>
    <x v="43"/>
    <x v="14"/>
    <x v="3"/>
    <n v="73"/>
    <x v="61"/>
    <x v="0"/>
  </r>
  <r>
    <x v="2"/>
    <x v="18"/>
    <x v="16"/>
    <x v="269"/>
    <x v="2"/>
    <x v="0"/>
    <n v="76"/>
    <x v="64"/>
    <x v="0"/>
  </r>
  <r>
    <x v="2"/>
    <x v="18"/>
    <x v="16"/>
    <x v="39"/>
    <x v="2"/>
    <x v="1"/>
    <n v="96"/>
    <x v="12"/>
    <x v="0"/>
  </r>
  <r>
    <x v="2"/>
    <x v="18"/>
    <x v="16"/>
    <x v="304"/>
    <x v="12"/>
    <x v="1"/>
    <n v="78"/>
    <x v="6"/>
    <x v="0"/>
  </r>
  <r>
    <x v="2"/>
    <x v="18"/>
    <x v="16"/>
    <x v="34"/>
    <x v="15"/>
    <x v="2"/>
    <n v="96"/>
    <x v="49"/>
    <x v="0"/>
  </r>
  <r>
    <x v="2"/>
    <x v="18"/>
    <x v="16"/>
    <x v="196"/>
    <x v="3"/>
    <x v="1"/>
    <n v="111"/>
    <x v="10"/>
    <x v="0"/>
  </r>
  <r>
    <x v="2"/>
    <x v="18"/>
    <x v="16"/>
    <x v="306"/>
    <x v="1"/>
    <x v="0"/>
    <n v="147"/>
    <x v="64"/>
    <x v="0"/>
  </r>
  <r>
    <x v="2"/>
    <x v="18"/>
    <x v="16"/>
    <x v="121"/>
    <x v="6"/>
    <x v="4"/>
    <n v="73"/>
    <x v="16"/>
    <x v="0"/>
  </r>
  <r>
    <x v="2"/>
    <x v="18"/>
    <x v="16"/>
    <x v="11"/>
    <x v="5"/>
    <x v="4"/>
    <n v="108"/>
    <x v="16"/>
    <x v="0"/>
  </r>
  <r>
    <x v="2"/>
    <x v="18"/>
    <x v="16"/>
    <x v="113"/>
    <x v="15"/>
    <x v="4"/>
    <n v="96"/>
    <x v="16"/>
    <x v="0"/>
  </r>
  <r>
    <x v="2"/>
    <x v="18"/>
    <x v="16"/>
    <x v="125"/>
    <x v="13"/>
    <x v="4"/>
    <n v="84"/>
    <x v="16"/>
    <x v="0"/>
  </r>
  <r>
    <x v="2"/>
    <x v="18"/>
    <x v="22"/>
    <x v="0"/>
    <x v="0"/>
    <x v="0"/>
    <n v="86"/>
    <x v="146"/>
    <x v="1"/>
  </r>
  <r>
    <x v="2"/>
    <x v="18"/>
    <x v="22"/>
    <x v="235"/>
    <x v="0"/>
    <x v="0"/>
    <n v="79"/>
    <x v="55"/>
    <x v="1"/>
  </r>
  <r>
    <x v="2"/>
    <x v="18"/>
    <x v="22"/>
    <x v="172"/>
    <x v="0"/>
    <x v="3"/>
    <n v="88"/>
    <x v="131"/>
    <x v="1"/>
  </r>
  <r>
    <x v="2"/>
    <x v="18"/>
    <x v="22"/>
    <x v="88"/>
    <x v="16"/>
    <x v="2"/>
    <n v="125"/>
    <x v="50"/>
    <x v="1"/>
  </r>
  <r>
    <x v="2"/>
    <x v="18"/>
    <x v="22"/>
    <x v="280"/>
    <x v="16"/>
    <x v="1"/>
    <n v="73"/>
    <x v="91"/>
    <x v="1"/>
  </r>
  <r>
    <x v="2"/>
    <x v="18"/>
    <x v="22"/>
    <x v="21"/>
    <x v="16"/>
    <x v="2"/>
    <n v="70"/>
    <x v="92"/>
    <x v="1"/>
  </r>
  <r>
    <x v="2"/>
    <x v="18"/>
    <x v="22"/>
    <x v="4"/>
    <x v="4"/>
    <x v="2"/>
    <n v="100"/>
    <x v="24"/>
    <x v="1"/>
  </r>
  <r>
    <x v="2"/>
    <x v="18"/>
    <x v="22"/>
    <x v="255"/>
    <x v="4"/>
    <x v="1"/>
    <n v="94"/>
    <x v="17"/>
    <x v="1"/>
  </r>
  <r>
    <x v="2"/>
    <x v="18"/>
    <x v="22"/>
    <x v="245"/>
    <x v="4"/>
    <x v="0"/>
    <n v="96"/>
    <x v="62"/>
    <x v="1"/>
  </r>
  <r>
    <x v="2"/>
    <x v="18"/>
    <x v="22"/>
    <x v="213"/>
    <x v="9"/>
    <x v="1"/>
    <n v="77"/>
    <x v="77"/>
    <x v="1"/>
  </r>
  <r>
    <x v="2"/>
    <x v="18"/>
    <x v="22"/>
    <x v="203"/>
    <x v="12"/>
    <x v="2"/>
    <n v="109"/>
    <x v="3"/>
    <x v="1"/>
  </r>
  <r>
    <x v="2"/>
    <x v="18"/>
    <x v="22"/>
    <x v="259"/>
    <x v="12"/>
    <x v="1"/>
    <n v="105"/>
    <x v="17"/>
    <x v="1"/>
  </r>
  <r>
    <x v="2"/>
    <x v="18"/>
    <x v="22"/>
    <x v="136"/>
    <x v="11"/>
    <x v="0"/>
    <n v="96"/>
    <x v="82"/>
    <x v="1"/>
  </r>
  <r>
    <x v="2"/>
    <x v="18"/>
    <x v="22"/>
    <x v="135"/>
    <x v="7"/>
    <x v="1"/>
    <n v="93"/>
    <x v="57"/>
    <x v="1"/>
  </r>
  <r>
    <x v="2"/>
    <x v="18"/>
    <x v="22"/>
    <x v="92"/>
    <x v="3"/>
    <x v="2"/>
    <n v="102"/>
    <x v="102"/>
    <x v="1"/>
  </r>
  <r>
    <x v="2"/>
    <x v="18"/>
    <x v="22"/>
    <x v="380"/>
    <x v="17"/>
    <x v="1"/>
    <n v="85"/>
    <x v="38"/>
    <x v="1"/>
  </r>
  <r>
    <x v="2"/>
    <x v="18"/>
    <x v="22"/>
    <x v="288"/>
    <x v="17"/>
    <x v="0"/>
    <n v="97"/>
    <x v="35"/>
    <x v="1"/>
  </r>
  <r>
    <x v="2"/>
    <x v="18"/>
    <x v="22"/>
    <x v="1"/>
    <x v="1"/>
    <x v="1"/>
    <n v="149"/>
    <x v="93"/>
    <x v="1"/>
  </r>
  <r>
    <x v="2"/>
    <x v="18"/>
    <x v="22"/>
    <x v="335"/>
    <x v="16"/>
    <x v="4"/>
    <n v="87"/>
    <x v="8"/>
    <x v="1"/>
  </r>
  <r>
    <x v="2"/>
    <x v="18"/>
    <x v="22"/>
    <x v="87"/>
    <x v="14"/>
    <x v="4"/>
    <n v="88"/>
    <x v="16"/>
    <x v="1"/>
  </r>
  <r>
    <x v="2"/>
    <x v="18"/>
    <x v="22"/>
    <x v="96"/>
    <x v="12"/>
    <x v="4"/>
    <n v="83"/>
    <x v="16"/>
    <x v="1"/>
  </r>
  <r>
    <x v="2"/>
    <x v="18"/>
    <x v="22"/>
    <x v="126"/>
    <x v="1"/>
    <x v="4"/>
    <n v="70"/>
    <x v="16"/>
    <x v="1"/>
  </r>
  <r>
    <x v="2"/>
    <x v="18"/>
    <x v="23"/>
    <x v="7"/>
    <x v="8"/>
    <x v="1"/>
    <n v="103"/>
    <x v="81"/>
    <x v="2"/>
  </r>
  <r>
    <x v="2"/>
    <x v="18"/>
    <x v="23"/>
    <x v="137"/>
    <x v="6"/>
    <x v="0"/>
    <n v="111"/>
    <x v="32"/>
    <x v="2"/>
  </r>
  <r>
    <x v="2"/>
    <x v="18"/>
    <x v="23"/>
    <x v="5"/>
    <x v="4"/>
    <x v="1"/>
    <n v="107"/>
    <x v="72"/>
    <x v="2"/>
  </r>
  <r>
    <x v="2"/>
    <x v="18"/>
    <x v="23"/>
    <x v="13"/>
    <x v="9"/>
    <x v="0"/>
    <n v="98"/>
    <x v="85"/>
    <x v="2"/>
  </r>
  <r>
    <x v="2"/>
    <x v="18"/>
    <x v="23"/>
    <x v="298"/>
    <x v="14"/>
    <x v="2"/>
    <n v="74"/>
    <x v="11"/>
    <x v="2"/>
  </r>
  <r>
    <x v="2"/>
    <x v="18"/>
    <x v="23"/>
    <x v="20"/>
    <x v="14"/>
    <x v="1"/>
    <n v="99"/>
    <x v="72"/>
    <x v="2"/>
  </r>
  <r>
    <x v="2"/>
    <x v="18"/>
    <x v="23"/>
    <x v="201"/>
    <x v="10"/>
    <x v="2"/>
    <n v="96"/>
    <x v="57"/>
    <x v="2"/>
  </r>
  <r>
    <x v="2"/>
    <x v="18"/>
    <x v="23"/>
    <x v="27"/>
    <x v="10"/>
    <x v="0"/>
    <n v="99"/>
    <x v="8"/>
    <x v="2"/>
  </r>
  <r>
    <x v="2"/>
    <x v="18"/>
    <x v="23"/>
    <x v="99"/>
    <x v="12"/>
    <x v="2"/>
    <n v="91"/>
    <x v="19"/>
    <x v="2"/>
  </r>
  <r>
    <x v="2"/>
    <x v="18"/>
    <x v="23"/>
    <x v="24"/>
    <x v="11"/>
    <x v="1"/>
    <n v="89"/>
    <x v="147"/>
    <x v="2"/>
  </r>
  <r>
    <x v="2"/>
    <x v="18"/>
    <x v="23"/>
    <x v="33"/>
    <x v="11"/>
    <x v="1"/>
    <n v="72"/>
    <x v="37"/>
    <x v="2"/>
  </r>
  <r>
    <x v="2"/>
    <x v="18"/>
    <x v="23"/>
    <x v="146"/>
    <x v="11"/>
    <x v="2"/>
    <n v="87"/>
    <x v="77"/>
    <x v="2"/>
  </r>
  <r>
    <x v="2"/>
    <x v="18"/>
    <x v="23"/>
    <x v="114"/>
    <x v="15"/>
    <x v="3"/>
    <n v="136"/>
    <x v="65"/>
    <x v="2"/>
  </r>
  <r>
    <x v="2"/>
    <x v="18"/>
    <x v="23"/>
    <x v="400"/>
    <x v="7"/>
    <x v="0"/>
    <n v="90"/>
    <x v="11"/>
    <x v="2"/>
  </r>
  <r>
    <x v="2"/>
    <x v="18"/>
    <x v="23"/>
    <x v="374"/>
    <x v="3"/>
    <x v="1"/>
    <n v="87"/>
    <x v="42"/>
    <x v="2"/>
  </r>
  <r>
    <x v="2"/>
    <x v="18"/>
    <x v="23"/>
    <x v="134"/>
    <x v="3"/>
    <x v="2"/>
    <n v="96"/>
    <x v="41"/>
    <x v="2"/>
  </r>
  <r>
    <x v="2"/>
    <x v="18"/>
    <x v="23"/>
    <x v="206"/>
    <x v="13"/>
    <x v="1"/>
    <n v="107"/>
    <x v="81"/>
    <x v="2"/>
  </r>
  <r>
    <x v="2"/>
    <x v="18"/>
    <x v="23"/>
    <x v="251"/>
    <x v="1"/>
    <x v="0"/>
    <n v="103"/>
    <x v="12"/>
    <x v="2"/>
  </r>
  <r>
    <x v="2"/>
    <x v="18"/>
    <x v="23"/>
    <x v="363"/>
    <x v="16"/>
    <x v="4"/>
    <n v="79"/>
    <x v="74"/>
    <x v="2"/>
  </r>
  <r>
    <x v="2"/>
    <x v="18"/>
    <x v="23"/>
    <x v="176"/>
    <x v="9"/>
    <x v="4"/>
    <n v="76"/>
    <x v="74"/>
    <x v="2"/>
  </r>
  <r>
    <x v="2"/>
    <x v="18"/>
    <x v="23"/>
    <x v="271"/>
    <x v="14"/>
    <x v="4"/>
    <n v="69"/>
    <x v="74"/>
    <x v="2"/>
  </r>
  <r>
    <x v="2"/>
    <x v="18"/>
    <x v="23"/>
    <x v="300"/>
    <x v="2"/>
    <x v="4"/>
    <n v="60"/>
    <x v="61"/>
    <x v="2"/>
  </r>
  <r>
    <x v="2"/>
    <x v="18"/>
    <x v="20"/>
    <x v="372"/>
    <x v="0"/>
    <x v="0"/>
    <n v="95"/>
    <x v="10"/>
    <x v="3"/>
  </r>
  <r>
    <x v="2"/>
    <x v="18"/>
    <x v="20"/>
    <x v="277"/>
    <x v="0"/>
    <x v="1"/>
    <n v="87"/>
    <x v="99"/>
    <x v="3"/>
  </r>
  <r>
    <x v="2"/>
    <x v="18"/>
    <x v="20"/>
    <x v="309"/>
    <x v="8"/>
    <x v="2"/>
    <n v="79"/>
    <x v="83"/>
    <x v="3"/>
  </r>
  <r>
    <x v="2"/>
    <x v="18"/>
    <x v="20"/>
    <x v="165"/>
    <x v="8"/>
    <x v="1"/>
    <n v="101"/>
    <x v="64"/>
    <x v="3"/>
  </r>
  <r>
    <x v="2"/>
    <x v="18"/>
    <x v="20"/>
    <x v="295"/>
    <x v="6"/>
    <x v="2"/>
    <n v="87"/>
    <x v="96"/>
    <x v="3"/>
  </r>
  <r>
    <x v="2"/>
    <x v="18"/>
    <x v="20"/>
    <x v="230"/>
    <x v="4"/>
    <x v="2"/>
    <n v="89"/>
    <x v="43"/>
    <x v="3"/>
  </r>
  <r>
    <x v="2"/>
    <x v="18"/>
    <x v="20"/>
    <x v="297"/>
    <x v="4"/>
    <x v="1"/>
    <n v="85"/>
    <x v="85"/>
    <x v="3"/>
  </r>
  <r>
    <x v="2"/>
    <x v="18"/>
    <x v="20"/>
    <x v="182"/>
    <x v="5"/>
    <x v="2"/>
    <n v="89"/>
    <x v="83"/>
    <x v="3"/>
  </r>
  <r>
    <x v="2"/>
    <x v="18"/>
    <x v="20"/>
    <x v="89"/>
    <x v="5"/>
    <x v="0"/>
    <n v="89"/>
    <x v="91"/>
    <x v="3"/>
  </r>
  <r>
    <x v="2"/>
    <x v="18"/>
    <x v="20"/>
    <x v="279"/>
    <x v="2"/>
    <x v="3"/>
    <n v="130"/>
    <x v="107"/>
    <x v="3"/>
  </r>
  <r>
    <x v="2"/>
    <x v="18"/>
    <x v="20"/>
    <x v="273"/>
    <x v="10"/>
    <x v="2"/>
    <n v="77"/>
    <x v="61"/>
    <x v="3"/>
  </r>
  <r>
    <x v="2"/>
    <x v="18"/>
    <x v="20"/>
    <x v="162"/>
    <x v="10"/>
    <x v="0"/>
    <n v="96"/>
    <x v="27"/>
    <x v="3"/>
  </r>
  <r>
    <x v="2"/>
    <x v="18"/>
    <x v="20"/>
    <x v="132"/>
    <x v="12"/>
    <x v="1"/>
    <n v="97"/>
    <x v="24"/>
    <x v="3"/>
  </r>
  <r>
    <x v="2"/>
    <x v="18"/>
    <x v="20"/>
    <x v="225"/>
    <x v="15"/>
    <x v="1"/>
    <n v="108"/>
    <x v="85"/>
    <x v="3"/>
  </r>
  <r>
    <x v="2"/>
    <x v="18"/>
    <x v="20"/>
    <x v="40"/>
    <x v="7"/>
    <x v="1"/>
    <n v="90"/>
    <x v="43"/>
    <x v="3"/>
  </r>
  <r>
    <x v="2"/>
    <x v="18"/>
    <x v="20"/>
    <x v="420"/>
    <x v="7"/>
    <x v="0"/>
    <n v="72"/>
    <x v="21"/>
    <x v="3"/>
  </r>
  <r>
    <x v="2"/>
    <x v="18"/>
    <x v="20"/>
    <x v="423"/>
    <x v="3"/>
    <x v="0"/>
    <n v="84"/>
    <x v="83"/>
    <x v="3"/>
  </r>
  <r>
    <x v="2"/>
    <x v="18"/>
    <x v="20"/>
    <x v="67"/>
    <x v="17"/>
    <x v="1"/>
    <n v="96"/>
    <x v="31"/>
    <x v="3"/>
  </r>
  <r>
    <x v="2"/>
    <x v="18"/>
    <x v="20"/>
    <x v="216"/>
    <x v="4"/>
    <x v="4"/>
    <n v="89"/>
    <x v="9"/>
    <x v="3"/>
  </r>
  <r>
    <x v="2"/>
    <x v="18"/>
    <x v="20"/>
    <x v="307"/>
    <x v="5"/>
    <x v="4"/>
    <n v="62"/>
    <x v="3"/>
    <x v="3"/>
  </r>
  <r>
    <x v="2"/>
    <x v="18"/>
    <x v="20"/>
    <x v="95"/>
    <x v="10"/>
    <x v="4"/>
    <n v="70"/>
    <x v="16"/>
    <x v="3"/>
  </r>
  <r>
    <x v="2"/>
    <x v="18"/>
    <x v="20"/>
    <x v="198"/>
    <x v="11"/>
    <x v="4"/>
    <n v="63"/>
    <x v="16"/>
    <x v="3"/>
  </r>
  <r>
    <x v="2"/>
    <x v="18"/>
    <x v="21"/>
    <x v="143"/>
    <x v="0"/>
    <x v="2"/>
    <n v="66"/>
    <x v="9"/>
    <x v="7"/>
  </r>
  <r>
    <x v="2"/>
    <x v="18"/>
    <x v="21"/>
    <x v="229"/>
    <x v="16"/>
    <x v="0"/>
    <n v="90"/>
    <x v="39"/>
    <x v="7"/>
  </r>
  <r>
    <x v="2"/>
    <x v="18"/>
    <x v="21"/>
    <x v="90"/>
    <x v="16"/>
    <x v="1"/>
    <n v="106"/>
    <x v="69"/>
    <x v="7"/>
  </r>
  <r>
    <x v="2"/>
    <x v="18"/>
    <x v="21"/>
    <x v="186"/>
    <x v="4"/>
    <x v="0"/>
    <n v="59"/>
    <x v="160"/>
    <x v="7"/>
  </r>
  <r>
    <x v="2"/>
    <x v="18"/>
    <x v="21"/>
    <x v="142"/>
    <x v="5"/>
    <x v="2"/>
    <n v="84"/>
    <x v="69"/>
    <x v="7"/>
  </r>
  <r>
    <x v="2"/>
    <x v="18"/>
    <x v="21"/>
    <x v="337"/>
    <x v="5"/>
    <x v="0"/>
    <n v="86"/>
    <x v="94"/>
    <x v="7"/>
  </r>
  <r>
    <x v="2"/>
    <x v="18"/>
    <x v="21"/>
    <x v="82"/>
    <x v="9"/>
    <x v="1"/>
    <n v="114"/>
    <x v="2"/>
    <x v="7"/>
  </r>
  <r>
    <x v="2"/>
    <x v="18"/>
    <x v="21"/>
    <x v="199"/>
    <x v="14"/>
    <x v="1"/>
    <n v="90"/>
    <x v="113"/>
    <x v="7"/>
  </r>
  <r>
    <x v="2"/>
    <x v="18"/>
    <x v="21"/>
    <x v="57"/>
    <x v="10"/>
    <x v="2"/>
    <n v="117"/>
    <x v="15"/>
    <x v="7"/>
  </r>
  <r>
    <x v="2"/>
    <x v="18"/>
    <x v="21"/>
    <x v="257"/>
    <x v="10"/>
    <x v="0"/>
    <n v="80"/>
    <x v="105"/>
    <x v="7"/>
  </r>
  <r>
    <x v="2"/>
    <x v="18"/>
    <x v="21"/>
    <x v="334"/>
    <x v="15"/>
    <x v="1"/>
    <n v="90"/>
    <x v="0"/>
    <x v="7"/>
  </r>
  <r>
    <x v="2"/>
    <x v="18"/>
    <x v="21"/>
    <x v="149"/>
    <x v="7"/>
    <x v="2"/>
    <n v="78"/>
    <x v="54"/>
    <x v="7"/>
  </r>
  <r>
    <x v="2"/>
    <x v="18"/>
    <x v="21"/>
    <x v="254"/>
    <x v="3"/>
    <x v="1"/>
    <n v="130"/>
    <x v="130"/>
    <x v="7"/>
  </r>
  <r>
    <x v="2"/>
    <x v="18"/>
    <x v="21"/>
    <x v="208"/>
    <x v="3"/>
    <x v="1"/>
    <n v="107"/>
    <x v="94"/>
    <x v="7"/>
  </r>
  <r>
    <x v="2"/>
    <x v="18"/>
    <x v="21"/>
    <x v="330"/>
    <x v="3"/>
    <x v="0"/>
    <n v="87"/>
    <x v="96"/>
    <x v="7"/>
  </r>
  <r>
    <x v="2"/>
    <x v="18"/>
    <x v="21"/>
    <x v="238"/>
    <x v="13"/>
    <x v="2"/>
    <n v="82"/>
    <x v="30"/>
    <x v="7"/>
  </r>
  <r>
    <x v="2"/>
    <x v="18"/>
    <x v="21"/>
    <x v="228"/>
    <x v="17"/>
    <x v="3"/>
    <n v="93"/>
    <x v="91"/>
    <x v="7"/>
  </r>
  <r>
    <x v="2"/>
    <x v="18"/>
    <x v="21"/>
    <x v="194"/>
    <x v="1"/>
    <x v="1"/>
    <n v="105"/>
    <x v="43"/>
    <x v="7"/>
  </r>
  <r>
    <x v="2"/>
    <x v="18"/>
    <x v="21"/>
    <x v="425"/>
    <x v="10"/>
    <x v="4"/>
    <n v="80"/>
    <x v="33"/>
    <x v="7"/>
  </r>
  <r>
    <x v="2"/>
    <x v="18"/>
    <x v="21"/>
    <x v="344"/>
    <x v="12"/>
    <x v="4"/>
    <n v="78"/>
    <x v="16"/>
    <x v="7"/>
  </r>
  <r>
    <x v="2"/>
    <x v="18"/>
    <x v="21"/>
    <x v="302"/>
    <x v="17"/>
    <x v="4"/>
    <n v="69"/>
    <x v="16"/>
    <x v="7"/>
  </r>
  <r>
    <x v="2"/>
    <x v="18"/>
    <x v="21"/>
    <x v="247"/>
    <x v="1"/>
    <x v="4"/>
    <n v="68"/>
    <x v="77"/>
    <x v="7"/>
  </r>
  <r>
    <x v="2"/>
    <x v="18"/>
    <x v="18"/>
    <x v="91"/>
    <x v="0"/>
    <x v="1"/>
    <n v="80"/>
    <x v="7"/>
    <x v="4"/>
  </r>
  <r>
    <x v="2"/>
    <x v="18"/>
    <x v="18"/>
    <x v="116"/>
    <x v="16"/>
    <x v="2"/>
    <n v="58"/>
    <x v="14"/>
    <x v="4"/>
  </r>
  <r>
    <x v="2"/>
    <x v="18"/>
    <x v="18"/>
    <x v="312"/>
    <x v="8"/>
    <x v="0"/>
    <n v="82"/>
    <x v="94"/>
    <x v="4"/>
  </r>
  <r>
    <x v="2"/>
    <x v="18"/>
    <x v="18"/>
    <x v="426"/>
    <x v="8"/>
    <x v="2"/>
    <n v="73"/>
    <x v="44"/>
    <x v="4"/>
  </r>
  <r>
    <x v="2"/>
    <x v="18"/>
    <x v="18"/>
    <x v="221"/>
    <x v="6"/>
    <x v="1"/>
    <n v="81"/>
    <x v="32"/>
    <x v="4"/>
  </r>
  <r>
    <x v="2"/>
    <x v="18"/>
    <x v="18"/>
    <x v="241"/>
    <x v="6"/>
    <x v="0"/>
    <n v="105"/>
    <x v="60"/>
    <x v="4"/>
  </r>
  <r>
    <x v="2"/>
    <x v="18"/>
    <x v="18"/>
    <x v="349"/>
    <x v="4"/>
    <x v="2"/>
    <n v="68"/>
    <x v="51"/>
    <x v="4"/>
  </r>
  <r>
    <x v="2"/>
    <x v="18"/>
    <x v="18"/>
    <x v="317"/>
    <x v="5"/>
    <x v="1"/>
    <n v="102"/>
    <x v="53"/>
    <x v="4"/>
  </r>
  <r>
    <x v="2"/>
    <x v="18"/>
    <x v="18"/>
    <x v="339"/>
    <x v="14"/>
    <x v="0"/>
    <n v="114"/>
    <x v="31"/>
    <x v="4"/>
  </r>
  <r>
    <x v="2"/>
    <x v="18"/>
    <x v="18"/>
    <x v="55"/>
    <x v="2"/>
    <x v="2"/>
    <n v="103"/>
    <x v="6"/>
    <x v="4"/>
  </r>
  <r>
    <x v="2"/>
    <x v="18"/>
    <x v="18"/>
    <x v="76"/>
    <x v="2"/>
    <x v="1"/>
    <n v="118"/>
    <x v="114"/>
    <x v="4"/>
  </r>
  <r>
    <x v="2"/>
    <x v="18"/>
    <x v="18"/>
    <x v="162"/>
    <x v="12"/>
    <x v="0"/>
    <n v="94"/>
    <x v="13"/>
    <x v="4"/>
  </r>
  <r>
    <x v="2"/>
    <x v="18"/>
    <x v="18"/>
    <x v="168"/>
    <x v="12"/>
    <x v="1"/>
    <n v="97"/>
    <x v="2"/>
    <x v="4"/>
  </r>
  <r>
    <x v="2"/>
    <x v="18"/>
    <x v="18"/>
    <x v="329"/>
    <x v="12"/>
    <x v="2"/>
    <n v="76"/>
    <x v="70"/>
    <x v="4"/>
  </r>
  <r>
    <x v="2"/>
    <x v="18"/>
    <x v="18"/>
    <x v="385"/>
    <x v="11"/>
    <x v="0"/>
    <n v="144"/>
    <x v="41"/>
    <x v="4"/>
  </r>
  <r>
    <x v="2"/>
    <x v="18"/>
    <x v="18"/>
    <x v="278"/>
    <x v="15"/>
    <x v="1"/>
    <n v="92"/>
    <x v="102"/>
    <x v="4"/>
  </r>
  <r>
    <x v="2"/>
    <x v="18"/>
    <x v="18"/>
    <x v="17"/>
    <x v="13"/>
    <x v="1"/>
    <n v="113"/>
    <x v="22"/>
    <x v="4"/>
  </r>
  <r>
    <x v="2"/>
    <x v="18"/>
    <x v="18"/>
    <x v="412"/>
    <x v="1"/>
    <x v="3"/>
    <n v="74"/>
    <x v="82"/>
    <x v="4"/>
  </r>
  <r>
    <x v="2"/>
    <x v="18"/>
    <x v="18"/>
    <x v="244"/>
    <x v="6"/>
    <x v="4"/>
    <n v="74"/>
    <x v="12"/>
    <x v="4"/>
  </r>
  <r>
    <x v="2"/>
    <x v="18"/>
    <x v="18"/>
    <x v="424"/>
    <x v="10"/>
    <x v="4"/>
    <n v="87"/>
    <x v="6"/>
    <x v="4"/>
  </r>
  <r>
    <x v="2"/>
    <x v="18"/>
    <x v="18"/>
    <x v="81"/>
    <x v="7"/>
    <x v="4"/>
    <n v="106"/>
    <x v="5"/>
    <x v="4"/>
  </r>
  <r>
    <x v="2"/>
    <x v="18"/>
    <x v="18"/>
    <x v="210"/>
    <x v="3"/>
    <x v="4"/>
    <n v="104"/>
    <x v="16"/>
    <x v="4"/>
  </r>
  <r>
    <x v="2"/>
    <x v="18"/>
    <x v="17"/>
    <x v="250"/>
    <x v="0"/>
    <x v="0"/>
    <n v="66"/>
    <x v="83"/>
    <x v="6"/>
  </r>
  <r>
    <x v="2"/>
    <x v="18"/>
    <x v="17"/>
    <x v="195"/>
    <x v="16"/>
    <x v="3"/>
    <n v="122"/>
    <x v="27"/>
    <x v="6"/>
  </r>
  <r>
    <x v="2"/>
    <x v="18"/>
    <x v="17"/>
    <x v="120"/>
    <x v="6"/>
    <x v="0"/>
    <n v="101"/>
    <x v="24"/>
    <x v="6"/>
  </r>
  <r>
    <x v="2"/>
    <x v="18"/>
    <x v="17"/>
    <x v="232"/>
    <x v="5"/>
    <x v="2"/>
    <n v="67"/>
    <x v="85"/>
    <x v="6"/>
  </r>
  <r>
    <x v="2"/>
    <x v="18"/>
    <x v="17"/>
    <x v="293"/>
    <x v="9"/>
    <x v="2"/>
    <n v="86"/>
    <x v="11"/>
    <x v="6"/>
  </r>
  <r>
    <x v="2"/>
    <x v="18"/>
    <x v="17"/>
    <x v="112"/>
    <x v="14"/>
    <x v="0"/>
    <n v="75"/>
    <x v="74"/>
    <x v="6"/>
  </r>
  <r>
    <x v="2"/>
    <x v="18"/>
    <x v="17"/>
    <x v="240"/>
    <x v="14"/>
    <x v="0"/>
    <n v="86"/>
    <x v="130"/>
    <x v="6"/>
  </r>
  <r>
    <x v="2"/>
    <x v="18"/>
    <x v="17"/>
    <x v="163"/>
    <x v="14"/>
    <x v="1"/>
    <n v="75"/>
    <x v="49"/>
    <x v="6"/>
  </r>
  <r>
    <x v="2"/>
    <x v="18"/>
    <x v="17"/>
    <x v="35"/>
    <x v="10"/>
    <x v="0"/>
    <n v="64"/>
    <x v="6"/>
    <x v="6"/>
  </r>
  <r>
    <x v="2"/>
    <x v="18"/>
    <x v="17"/>
    <x v="123"/>
    <x v="10"/>
    <x v="1"/>
    <n v="83"/>
    <x v="120"/>
    <x v="6"/>
  </r>
  <r>
    <x v="2"/>
    <x v="18"/>
    <x v="17"/>
    <x v="236"/>
    <x v="10"/>
    <x v="1"/>
    <n v="81"/>
    <x v="2"/>
    <x v="6"/>
  </r>
  <r>
    <x v="2"/>
    <x v="18"/>
    <x v="17"/>
    <x v="192"/>
    <x v="11"/>
    <x v="1"/>
    <n v="91"/>
    <x v="52"/>
    <x v="6"/>
  </r>
  <r>
    <x v="2"/>
    <x v="18"/>
    <x v="17"/>
    <x v="73"/>
    <x v="15"/>
    <x v="2"/>
    <n v="77"/>
    <x v="47"/>
    <x v="6"/>
  </r>
  <r>
    <x v="2"/>
    <x v="18"/>
    <x v="17"/>
    <x v="72"/>
    <x v="15"/>
    <x v="1"/>
    <n v="131"/>
    <x v="38"/>
    <x v="6"/>
  </r>
  <r>
    <x v="2"/>
    <x v="18"/>
    <x v="17"/>
    <x v="218"/>
    <x v="13"/>
    <x v="1"/>
    <n v="95"/>
    <x v="90"/>
    <x v="6"/>
  </r>
  <r>
    <x v="2"/>
    <x v="18"/>
    <x v="17"/>
    <x v="347"/>
    <x v="13"/>
    <x v="2"/>
    <n v="84"/>
    <x v="98"/>
    <x v="6"/>
  </r>
  <r>
    <x v="2"/>
    <x v="18"/>
    <x v="17"/>
    <x v="281"/>
    <x v="17"/>
    <x v="1"/>
    <n v="120"/>
    <x v="20"/>
    <x v="6"/>
  </r>
  <r>
    <x v="2"/>
    <x v="18"/>
    <x v="17"/>
    <x v="111"/>
    <x v="1"/>
    <x v="2"/>
    <n v="74"/>
    <x v="8"/>
    <x v="6"/>
  </r>
  <r>
    <x v="2"/>
    <x v="18"/>
    <x v="17"/>
    <x v="41"/>
    <x v="16"/>
    <x v="4"/>
    <n v="90"/>
    <x v="65"/>
    <x v="6"/>
  </r>
  <r>
    <x v="2"/>
    <x v="18"/>
    <x v="17"/>
    <x v="354"/>
    <x v="6"/>
    <x v="4"/>
    <n v="70"/>
    <x v="69"/>
    <x v="6"/>
  </r>
  <r>
    <x v="2"/>
    <x v="18"/>
    <x v="17"/>
    <x v="197"/>
    <x v="4"/>
    <x v="4"/>
    <n v="70"/>
    <x v="16"/>
    <x v="6"/>
  </r>
  <r>
    <x v="2"/>
    <x v="18"/>
    <x v="17"/>
    <x v="378"/>
    <x v="17"/>
    <x v="4"/>
    <n v="83"/>
    <x v="91"/>
    <x v="6"/>
  </r>
  <r>
    <x v="2"/>
    <x v="18"/>
    <x v="19"/>
    <x v="45"/>
    <x v="8"/>
    <x v="2"/>
    <n v="98"/>
    <x v="83"/>
    <x v="5"/>
  </r>
  <r>
    <x v="2"/>
    <x v="18"/>
    <x v="19"/>
    <x v="248"/>
    <x v="6"/>
    <x v="0"/>
    <n v="95"/>
    <x v="9"/>
    <x v="5"/>
  </r>
  <r>
    <x v="2"/>
    <x v="18"/>
    <x v="19"/>
    <x v="267"/>
    <x v="5"/>
    <x v="1"/>
    <n v="80"/>
    <x v="3"/>
    <x v="5"/>
  </r>
  <r>
    <x v="2"/>
    <x v="18"/>
    <x v="19"/>
    <x v="62"/>
    <x v="9"/>
    <x v="2"/>
    <n v="69"/>
    <x v="110"/>
    <x v="5"/>
  </r>
  <r>
    <x v="2"/>
    <x v="18"/>
    <x v="19"/>
    <x v="272"/>
    <x v="14"/>
    <x v="2"/>
    <n v="92"/>
    <x v="2"/>
    <x v="5"/>
  </r>
  <r>
    <x v="2"/>
    <x v="18"/>
    <x v="19"/>
    <x v="119"/>
    <x v="14"/>
    <x v="0"/>
    <n v="118"/>
    <x v="25"/>
    <x v="5"/>
  </r>
  <r>
    <x v="2"/>
    <x v="18"/>
    <x v="19"/>
    <x v="227"/>
    <x v="2"/>
    <x v="1"/>
    <n v="93"/>
    <x v="6"/>
    <x v="5"/>
  </r>
  <r>
    <x v="2"/>
    <x v="18"/>
    <x v="19"/>
    <x v="124"/>
    <x v="10"/>
    <x v="1"/>
    <n v="113"/>
    <x v="81"/>
    <x v="5"/>
  </r>
  <r>
    <x v="2"/>
    <x v="18"/>
    <x v="19"/>
    <x v="399"/>
    <x v="12"/>
    <x v="3"/>
    <n v="103"/>
    <x v="72"/>
    <x v="5"/>
  </r>
  <r>
    <x v="2"/>
    <x v="18"/>
    <x v="19"/>
    <x v="427"/>
    <x v="11"/>
    <x v="2"/>
    <n v="94"/>
    <x v="54"/>
    <x v="5"/>
  </r>
  <r>
    <x v="2"/>
    <x v="18"/>
    <x v="19"/>
    <x v="332"/>
    <x v="11"/>
    <x v="0"/>
    <n v="83"/>
    <x v="62"/>
    <x v="5"/>
  </r>
  <r>
    <x v="2"/>
    <x v="18"/>
    <x v="19"/>
    <x v="207"/>
    <x v="15"/>
    <x v="0"/>
    <n v="89"/>
    <x v="18"/>
    <x v="5"/>
  </r>
  <r>
    <x v="2"/>
    <x v="18"/>
    <x v="19"/>
    <x v="64"/>
    <x v="13"/>
    <x v="1"/>
    <n v="91"/>
    <x v="15"/>
    <x v="5"/>
  </r>
  <r>
    <x v="2"/>
    <x v="18"/>
    <x v="19"/>
    <x v="204"/>
    <x v="13"/>
    <x v="1"/>
    <n v="102"/>
    <x v="33"/>
    <x v="5"/>
  </r>
  <r>
    <x v="2"/>
    <x v="18"/>
    <x v="19"/>
    <x v="359"/>
    <x v="13"/>
    <x v="0"/>
    <n v="90"/>
    <x v="38"/>
    <x v="5"/>
  </r>
  <r>
    <x v="2"/>
    <x v="18"/>
    <x v="19"/>
    <x v="77"/>
    <x v="17"/>
    <x v="1"/>
    <n v="113"/>
    <x v="41"/>
    <x v="5"/>
  </r>
  <r>
    <x v="2"/>
    <x v="18"/>
    <x v="19"/>
    <x v="58"/>
    <x v="17"/>
    <x v="2"/>
    <n v="103"/>
    <x v="32"/>
    <x v="5"/>
  </r>
  <r>
    <x v="2"/>
    <x v="18"/>
    <x v="19"/>
    <x v="252"/>
    <x v="1"/>
    <x v="1"/>
    <n v="121"/>
    <x v="27"/>
    <x v="5"/>
  </r>
  <r>
    <x v="2"/>
    <x v="18"/>
    <x v="19"/>
    <x v="140"/>
    <x v="8"/>
    <x v="4"/>
    <n v="74"/>
    <x v="71"/>
    <x v="5"/>
  </r>
  <r>
    <x v="2"/>
    <x v="18"/>
    <x v="19"/>
    <x v="26"/>
    <x v="7"/>
    <x v="4"/>
    <n v="63"/>
    <x v="13"/>
    <x v="5"/>
  </r>
  <r>
    <x v="2"/>
    <x v="18"/>
    <x v="19"/>
    <x v="316"/>
    <x v="7"/>
    <x v="4"/>
    <n v="62"/>
    <x v="77"/>
    <x v="5"/>
  </r>
  <r>
    <x v="2"/>
    <x v="18"/>
    <x v="19"/>
    <x v="177"/>
    <x v="7"/>
    <x v="4"/>
    <n v="102"/>
    <x v="131"/>
    <x v="5"/>
  </r>
  <r>
    <x v="2"/>
    <x v="19"/>
    <x v="16"/>
    <x v="150"/>
    <x v="0"/>
    <x v="2"/>
    <n v="88"/>
    <x v="96"/>
    <x v="0"/>
  </r>
  <r>
    <x v="2"/>
    <x v="19"/>
    <x v="16"/>
    <x v="19"/>
    <x v="0"/>
    <x v="1"/>
    <n v="85"/>
    <x v="74"/>
    <x v="0"/>
  </r>
  <r>
    <x v="2"/>
    <x v="19"/>
    <x v="16"/>
    <x v="6"/>
    <x v="5"/>
    <x v="0"/>
    <n v="106"/>
    <x v="5"/>
    <x v="0"/>
  </r>
  <r>
    <x v="2"/>
    <x v="19"/>
    <x v="16"/>
    <x v="200"/>
    <x v="5"/>
    <x v="2"/>
    <n v="101"/>
    <x v="22"/>
    <x v="0"/>
  </r>
  <r>
    <x v="2"/>
    <x v="19"/>
    <x v="16"/>
    <x v="34"/>
    <x v="15"/>
    <x v="2"/>
    <n v="88"/>
    <x v="19"/>
    <x v="0"/>
  </r>
  <r>
    <x v="2"/>
    <x v="19"/>
    <x v="16"/>
    <x v="113"/>
    <x v="15"/>
    <x v="1"/>
    <n v="82"/>
    <x v="24"/>
    <x v="0"/>
  </r>
  <r>
    <x v="2"/>
    <x v="19"/>
    <x v="16"/>
    <x v="334"/>
    <x v="15"/>
    <x v="1"/>
    <n v="89"/>
    <x v="63"/>
    <x v="0"/>
  </r>
  <r>
    <x v="2"/>
    <x v="19"/>
    <x v="16"/>
    <x v="269"/>
    <x v="2"/>
    <x v="0"/>
    <n v="91"/>
    <x v="96"/>
    <x v="0"/>
  </r>
  <r>
    <x v="2"/>
    <x v="19"/>
    <x v="16"/>
    <x v="39"/>
    <x v="2"/>
    <x v="1"/>
    <n v="96"/>
    <x v="64"/>
    <x v="0"/>
  </r>
  <r>
    <x v="2"/>
    <x v="19"/>
    <x v="16"/>
    <x v="9"/>
    <x v="6"/>
    <x v="3"/>
    <n v="77"/>
    <x v="69"/>
    <x v="0"/>
  </r>
  <r>
    <x v="2"/>
    <x v="19"/>
    <x v="16"/>
    <x v="421"/>
    <x v="6"/>
    <x v="1"/>
    <n v="69"/>
    <x v="35"/>
    <x v="0"/>
  </r>
  <r>
    <x v="2"/>
    <x v="19"/>
    <x v="16"/>
    <x v="118"/>
    <x v="4"/>
    <x v="2"/>
    <n v="106"/>
    <x v="69"/>
    <x v="0"/>
  </r>
  <r>
    <x v="2"/>
    <x v="19"/>
    <x v="16"/>
    <x v="336"/>
    <x v="17"/>
    <x v="0"/>
    <n v="80"/>
    <x v="125"/>
    <x v="0"/>
  </r>
  <r>
    <x v="2"/>
    <x v="19"/>
    <x v="16"/>
    <x v="140"/>
    <x v="8"/>
    <x v="1"/>
    <n v="71"/>
    <x v="82"/>
    <x v="0"/>
  </r>
  <r>
    <x v="2"/>
    <x v="19"/>
    <x v="16"/>
    <x v="306"/>
    <x v="1"/>
    <x v="0"/>
    <n v="123"/>
    <x v="12"/>
    <x v="0"/>
  </r>
  <r>
    <x v="2"/>
    <x v="19"/>
    <x v="16"/>
    <x v="215"/>
    <x v="9"/>
    <x v="0"/>
    <n v="102"/>
    <x v="111"/>
    <x v="0"/>
  </r>
  <r>
    <x v="2"/>
    <x v="19"/>
    <x v="16"/>
    <x v="196"/>
    <x v="3"/>
    <x v="1"/>
    <n v="103"/>
    <x v="47"/>
    <x v="0"/>
  </r>
  <r>
    <x v="2"/>
    <x v="19"/>
    <x v="16"/>
    <x v="125"/>
    <x v="13"/>
    <x v="2"/>
    <n v="99"/>
    <x v="83"/>
    <x v="0"/>
  </r>
  <r>
    <x v="2"/>
    <x v="19"/>
    <x v="16"/>
    <x v="11"/>
    <x v="5"/>
    <x v="4"/>
    <n v="124"/>
    <x v="16"/>
    <x v="0"/>
  </r>
  <r>
    <x v="2"/>
    <x v="19"/>
    <x v="16"/>
    <x v="121"/>
    <x v="6"/>
    <x v="4"/>
    <n v="92"/>
    <x v="16"/>
    <x v="0"/>
  </r>
  <r>
    <x v="2"/>
    <x v="19"/>
    <x v="16"/>
    <x v="122"/>
    <x v="8"/>
    <x v="4"/>
    <n v="101"/>
    <x v="16"/>
    <x v="0"/>
  </r>
  <r>
    <x v="2"/>
    <x v="19"/>
    <x v="16"/>
    <x v="358"/>
    <x v="14"/>
    <x v="4"/>
    <n v="78"/>
    <x v="16"/>
    <x v="0"/>
  </r>
  <r>
    <x v="2"/>
    <x v="19"/>
    <x v="20"/>
    <x v="372"/>
    <x v="0"/>
    <x v="0"/>
    <n v="105"/>
    <x v="59"/>
    <x v="3"/>
  </r>
  <r>
    <x v="2"/>
    <x v="19"/>
    <x v="20"/>
    <x v="277"/>
    <x v="0"/>
    <x v="1"/>
    <n v="90"/>
    <x v="102"/>
    <x v="3"/>
  </r>
  <r>
    <x v="2"/>
    <x v="19"/>
    <x v="20"/>
    <x v="182"/>
    <x v="5"/>
    <x v="2"/>
    <n v="102"/>
    <x v="99"/>
    <x v="3"/>
  </r>
  <r>
    <x v="2"/>
    <x v="19"/>
    <x v="20"/>
    <x v="225"/>
    <x v="15"/>
    <x v="1"/>
    <n v="95"/>
    <x v="10"/>
    <x v="3"/>
  </r>
  <r>
    <x v="2"/>
    <x v="19"/>
    <x v="20"/>
    <x v="279"/>
    <x v="2"/>
    <x v="3"/>
    <n v="105"/>
    <x v="5"/>
    <x v="3"/>
  </r>
  <r>
    <x v="2"/>
    <x v="19"/>
    <x v="20"/>
    <x v="295"/>
    <x v="6"/>
    <x v="2"/>
    <n v="100"/>
    <x v="95"/>
    <x v="3"/>
  </r>
  <r>
    <x v="2"/>
    <x v="19"/>
    <x v="20"/>
    <x v="216"/>
    <x v="4"/>
    <x v="2"/>
    <n v="78"/>
    <x v="52"/>
    <x v="3"/>
  </r>
  <r>
    <x v="2"/>
    <x v="19"/>
    <x v="20"/>
    <x v="297"/>
    <x v="4"/>
    <x v="1"/>
    <n v="93"/>
    <x v="74"/>
    <x v="3"/>
  </r>
  <r>
    <x v="2"/>
    <x v="19"/>
    <x v="20"/>
    <x v="67"/>
    <x v="17"/>
    <x v="1"/>
    <n v="118"/>
    <x v="33"/>
    <x v="3"/>
  </r>
  <r>
    <x v="2"/>
    <x v="19"/>
    <x v="20"/>
    <x v="420"/>
    <x v="7"/>
    <x v="0"/>
    <n v="75"/>
    <x v="50"/>
    <x v="3"/>
  </r>
  <r>
    <x v="2"/>
    <x v="19"/>
    <x v="20"/>
    <x v="40"/>
    <x v="7"/>
    <x v="1"/>
    <n v="91"/>
    <x v="1"/>
    <x v="3"/>
  </r>
  <r>
    <x v="2"/>
    <x v="19"/>
    <x v="20"/>
    <x v="165"/>
    <x v="8"/>
    <x v="1"/>
    <n v="86"/>
    <x v="40"/>
    <x v="3"/>
  </r>
  <r>
    <x v="2"/>
    <x v="19"/>
    <x v="20"/>
    <x v="309"/>
    <x v="8"/>
    <x v="2"/>
    <n v="73"/>
    <x v="110"/>
    <x v="3"/>
  </r>
  <r>
    <x v="2"/>
    <x v="19"/>
    <x v="20"/>
    <x v="423"/>
    <x v="3"/>
    <x v="0"/>
    <n v="84"/>
    <x v="61"/>
    <x v="3"/>
  </r>
  <r>
    <x v="2"/>
    <x v="19"/>
    <x v="20"/>
    <x v="273"/>
    <x v="10"/>
    <x v="2"/>
    <n v="81"/>
    <x v="13"/>
    <x v="3"/>
  </r>
  <r>
    <x v="2"/>
    <x v="19"/>
    <x v="20"/>
    <x v="162"/>
    <x v="10"/>
    <x v="0"/>
    <n v="97"/>
    <x v="94"/>
    <x v="3"/>
  </r>
  <r>
    <x v="2"/>
    <x v="19"/>
    <x v="20"/>
    <x v="95"/>
    <x v="10"/>
    <x v="0"/>
    <n v="74"/>
    <x v="30"/>
    <x v="3"/>
  </r>
  <r>
    <x v="2"/>
    <x v="19"/>
    <x v="20"/>
    <x v="132"/>
    <x v="12"/>
    <x v="1"/>
    <n v="108"/>
    <x v="32"/>
    <x v="3"/>
  </r>
  <r>
    <x v="2"/>
    <x v="19"/>
    <x v="20"/>
    <x v="307"/>
    <x v="5"/>
    <x v="4"/>
    <n v="71"/>
    <x v="52"/>
    <x v="3"/>
  </r>
  <r>
    <x v="2"/>
    <x v="19"/>
    <x v="20"/>
    <x v="89"/>
    <x v="5"/>
    <x v="4"/>
    <n v="67"/>
    <x v="16"/>
    <x v="3"/>
  </r>
  <r>
    <x v="2"/>
    <x v="19"/>
    <x v="20"/>
    <x v="230"/>
    <x v="4"/>
    <x v="4"/>
    <n v="92"/>
    <x v="16"/>
    <x v="3"/>
  </r>
  <r>
    <x v="2"/>
    <x v="19"/>
    <x v="20"/>
    <x v="198"/>
    <x v="11"/>
    <x v="4"/>
    <n v="68"/>
    <x v="16"/>
    <x v="3"/>
  </r>
  <r>
    <x v="2"/>
    <x v="19"/>
    <x v="18"/>
    <x v="80"/>
    <x v="5"/>
    <x v="3"/>
    <n v="69"/>
    <x v="72"/>
    <x v="4"/>
  </r>
  <r>
    <x v="2"/>
    <x v="19"/>
    <x v="18"/>
    <x v="317"/>
    <x v="5"/>
    <x v="1"/>
    <n v="88"/>
    <x v="6"/>
    <x v="4"/>
  </r>
  <r>
    <x v="2"/>
    <x v="19"/>
    <x v="18"/>
    <x v="278"/>
    <x v="15"/>
    <x v="1"/>
    <n v="107"/>
    <x v="37"/>
    <x v="4"/>
  </r>
  <r>
    <x v="2"/>
    <x v="19"/>
    <x v="18"/>
    <x v="55"/>
    <x v="2"/>
    <x v="2"/>
    <n v="95"/>
    <x v="49"/>
    <x v="4"/>
  </r>
  <r>
    <x v="2"/>
    <x v="19"/>
    <x v="18"/>
    <x v="76"/>
    <x v="2"/>
    <x v="1"/>
    <n v="121"/>
    <x v="32"/>
    <x v="4"/>
  </r>
  <r>
    <x v="2"/>
    <x v="19"/>
    <x v="18"/>
    <x v="244"/>
    <x v="6"/>
    <x v="2"/>
    <n v="69"/>
    <x v="33"/>
    <x v="4"/>
  </r>
  <r>
    <x v="2"/>
    <x v="19"/>
    <x v="18"/>
    <x v="241"/>
    <x v="6"/>
    <x v="0"/>
    <n v="111"/>
    <x v="35"/>
    <x v="4"/>
  </r>
  <r>
    <x v="2"/>
    <x v="19"/>
    <x v="18"/>
    <x v="221"/>
    <x v="6"/>
    <x v="1"/>
    <n v="88"/>
    <x v="94"/>
    <x v="4"/>
  </r>
  <r>
    <x v="2"/>
    <x v="19"/>
    <x v="18"/>
    <x v="349"/>
    <x v="4"/>
    <x v="2"/>
    <n v="87"/>
    <x v="102"/>
    <x v="4"/>
  </r>
  <r>
    <x v="2"/>
    <x v="19"/>
    <x v="18"/>
    <x v="81"/>
    <x v="7"/>
    <x v="1"/>
    <n v="100"/>
    <x v="42"/>
    <x v="4"/>
  </r>
  <r>
    <x v="2"/>
    <x v="19"/>
    <x v="18"/>
    <x v="342"/>
    <x v="8"/>
    <x v="2"/>
    <n v="97"/>
    <x v="96"/>
    <x v="4"/>
  </r>
  <r>
    <x v="2"/>
    <x v="19"/>
    <x v="18"/>
    <x v="312"/>
    <x v="8"/>
    <x v="0"/>
    <n v="69"/>
    <x v="165"/>
    <x v="4"/>
  </r>
  <r>
    <x v="2"/>
    <x v="19"/>
    <x v="18"/>
    <x v="339"/>
    <x v="14"/>
    <x v="0"/>
    <n v="93"/>
    <x v="60"/>
    <x v="4"/>
  </r>
  <r>
    <x v="2"/>
    <x v="19"/>
    <x v="18"/>
    <x v="385"/>
    <x v="11"/>
    <x v="0"/>
    <n v="111"/>
    <x v="99"/>
    <x v="4"/>
  </r>
  <r>
    <x v="2"/>
    <x v="19"/>
    <x v="18"/>
    <x v="168"/>
    <x v="12"/>
    <x v="1"/>
    <n v="98"/>
    <x v="64"/>
    <x v="4"/>
  </r>
  <r>
    <x v="2"/>
    <x v="19"/>
    <x v="18"/>
    <x v="329"/>
    <x v="12"/>
    <x v="2"/>
    <n v="77"/>
    <x v="67"/>
    <x v="4"/>
  </r>
  <r>
    <x v="2"/>
    <x v="19"/>
    <x v="18"/>
    <x v="162"/>
    <x v="12"/>
    <x v="0"/>
    <n v="73"/>
    <x v="40"/>
    <x v="4"/>
  </r>
  <r>
    <x v="2"/>
    <x v="19"/>
    <x v="18"/>
    <x v="17"/>
    <x v="13"/>
    <x v="1"/>
    <n v="107"/>
    <x v="4"/>
    <x v="4"/>
  </r>
  <r>
    <x v="2"/>
    <x v="19"/>
    <x v="18"/>
    <x v="91"/>
    <x v="0"/>
    <x v="4"/>
    <n v="72"/>
    <x v="49"/>
    <x v="4"/>
  </r>
  <r>
    <x v="2"/>
    <x v="19"/>
    <x v="18"/>
    <x v="331"/>
    <x v="6"/>
    <x v="4"/>
    <n v="89"/>
    <x v="51"/>
    <x v="4"/>
  </r>
  <r>
    <x v="2"/>
    <x v="19"/>
    <x v="18"/>
    <x v="210"/>
    <x v="3"/>
    <x v="4"/>
    <n v="106"/>
    <x v="16"/>
    <x v="4"/>
  </r>
  <r>
    <x v="2"/>
    <x v="19"/>
    <x v="18"/>
    <x v="424"/>
    <x v="10"/>
    <x v="4"/>
    <n v="77"/>
    <x v="77"/>
    <x v="4"/>
  </r>
  <r>
    <x v="2"/>
    <x v="19"/>
    <x v="22"/>
    <x v="172"/>
    <x v="0"/>
    <x v="3"/>
    <n v="113"/>
    <x v="1"/>
    <x v="1"/>
  </r>
  <r>
    <x v="2"/>
    <x v="19"/>
    <x v="22"/>
    <x v="235"/>
    <x v="0"/>
    <x v="0"/>
    <n v="68"/>
    <x v="19"/>
    <x v="1"/>
  </r>
  <r>
    <x v="2"/>
    <x v="19"/>
    <x v="22"/>
    <x v="4"/>
    <x v="4"/>
    <x v="2"/>
    <n v="91"/>
    <x v="9"/>
    <x v="1"/>
  </r>
  <r>
    <x v="2"/>
    <x v="19"/>
    <x v="22"/>
    <x v="175"/>
    <x v="4"/>
    <x v="0"/>
    <n v="74"/>
    <x v="28"/>
    <x v="1"/>
  </r>
  <r>
    <x v="2"/>
    <x v="19"/>
    <x v="22"/>
    <x v="245"/>
    <x v="4"/>
    <x v="0"/>
    <n v="130"/>
    <x v="15"/>
    <x v="1"/>
  </r>
  <r>
    <x v="2"/>
    <x v="19"/>
    <x v="22"/>
    <x v="255"/>
    <x v="4"/>
    <x v="1"/>
    <n v="92"/>
    <x v="52"/>
    <x v="1"/>
  </r>
  <r>
    <x v="2"/>
    <x v="19"/>
    <x v="22"/>
    <x v="288"/>
    <x v="17"/>
    <x v="0"/>
    <n v="104"/>
    <x v="27"/>
    <x v="1"/>
  </r>
  <r>
    <x v="2"/>
    <x v="19"/>
    <x v="22"/>
    <x v="380"/>
    <x v="17"/>
    <x v="1"/>
    <n v="110"/>
    <x v="6"/>
    <x v="1"/>
  </r>
  <r>
    <x v="2"/>
    <x v="19"/>
    <x v="22"/>
    <x v="135"/>
    <x v="7"/>
    <x v="1"/>
    <n v="121"/>
    <x v="55"/>
    <x v="1"/>
  </r>
  <r>
    <x v="2"/>
    <x v="19"/>
    <x v="22"/>
    <x v="335"/>
    <x v="16"/>
    <x v="1"/>
    <n v="79"/>
    <x v="3"/>
    <x v="1"/>
  </r>
  <r>
    <x v="2"/>
    <x v="19"/>
    <x v="22"/>
    <x v="88"/>
    <x v="16"/>
    <x v="2"/>
    <n v="91"/>
    <x v="6"/>
    <x v="1"/>
  </r>
  <r>
    <x v="2"/>
    <x v="19"/>
    <x v="22"/>
    <x v="280"/>
    <x v="16"/>
    <x v="1"/>
    <n v="93"/>
    <x v="123"/>
    <x v="1"/>
  </r>
  <r>
    <x v="2"/>
    <x v="19"/>
    <x v="22"/>
    <x v="1"/>
    <x v="1"/>
    <x v="1"/>
    <n v="132"/>
    <x v="161"/>
    <x v="1"/>
  </r>
  <r>
    <x v="2"/>
    <x v="19"/>
    <x v="22"/>
    <x v="126"/>
    <x v="1"/>
    <x v="2"/>
    <n v="61"/>
    <x v="71"/>
    <x v="1"/>
  </r>
  <r>
    <x v="2"/>
    <x v="19"/>
    <x v="22"/>
    <x v="136"/>
    <x v="11"/>
    <x v="0"/>
    <n v="99"/>
    <x v="35"/>
    <x v="1"/>
  </r>
  <r>
    <x v="2"/>
    <x v="19"/>
    <x v="22"/>
    <x v="92"/>
    <x v="3"/>
    <x v="2"/>
    <n v="137"/>
    <x v="129"/>
    <x v="1"/>
  </r>
  <r>
    <x v="2"/>
    <x v="19"/>
    <x v="22"/>
    <x v="259"/>
    <x v="12"/>
    <x v="1"/>
    <n v="111"/>
    <x v="18"/>
    <x v="1"/>
  </r>
  <r>
    <x v="2"/>
    <x v="19"/>
    <x v="22"/>
    <x v="203"/>
    <x v="12"/>
    <x v="2"/>
    <n v="95"/>
    <x v="4"/>
    <x v="1"/>
  </r>
  <r>
    <x v="2"/>
    <x v="19"/>
    <x v="22"/>
    <x v="0"/>
    <x v="0"/>
    <x v="4"/>
    <n v="79"/>
    <x v="14"/>
    <x v="1"/>
  </r>
  <r>
    <x v="2"/>
    <x v="19"/>
    <x v="22"/>
    <x v="87"/>
    <x v="14"/>
    <x v="4"/>
    <n v="65"/>
    <x v="51"/>
    <x v="1"/>
  </r>
  <r>
    <x v="2"/>
    <x v="19"/>
    <x v="22"/>
    <x v="21"/>
    <x v="16"/>
    <x v="4"/>
    <n v="58"/>
    <x v="94"/>
    <x v="1"/>
  </r>
  <r>
    <x v="2"/>
    <x v="19"/>
    <x v="22"/>
    <x v="96"/>
    <x v="12"/>
    <x v="4"/>
    <n v="96"/>
    <x v="16"/>
    <x v="1"/>
  </r>
  <r>
    <x v="2"/>
    <x v="19"/>
    <x v="23"/>
    <x v="114"/>
    <x v="15"/>
    <x v="3"/>
    <n v="127"/>
    <x v="37"/>
    <x v="2"/>
  </r>
  <r>
    <x v="2"/>
    <x v="19"/>
    <x v="23"/>
    <x v="5"/>
    <x v="4"/>
    <x v="1"/>
    <n v="102"/>
    <x v="6"/>
    <x v="2"/>
  </r>
  <r>
    <x v="2"/>
    <x v="19"/>
    <x v="23"/>
    <x v="400"/>
    <x v="7"/>
    <x v="0"/>
    <n v="81"/>
    <x v="13"/>
    <x v="2"/>
  </r>
  <r>
    <x v="2"/>
    <x v="19"/>
    <x v="23"/>
    <x v="7"/>
    <x v="8"/>
    <x v="1"/>
    <n v="105"/>
    <x v="19"/>
    <x v="2"/>
  </r>
  <r>
    <x v="2"/>
    <x v="19"/>
    <x v="23"/>
    <x v="298"/>
    <x v="14"/>
    <x v="2"/>
    <n v="92"/>
    <x v="1"/>
    <x v="2"/>
  </r>
  <r>
    <x v="2"/>
    <x v="19"/>
    <x v="23"/>
    <x v="20"/>
    <x v="14"/>
    <x v="1"/>
    <n v="94"/>
    <x v="17"/>
    <x v="2"/>
  </r>
  <r>
    <x v="2"/>
    <x v="19"/>
    <x v="23"/>
    <x v="362"/>
    <x v="16"/>
    <x v="0"/>
    <n v="77"/>
    <x v="29"/>
    <x v="2"/>
  </r>
  <r>
    <x v="2"/>
    <x v="19"/>
    <x v="23"/>
    <x v="251"/>
    <x v="1"/>
    <x v="0"/>
    <n v="105"/>
    <x v="55"/>
    <x v="2"/>
  </r>
  <r>
    <x v="2"/>
    <x v="19"/>
    <x v="23"/>
    <x v="13"/>
    <x v="9"/>
    <x v="0"/>
    <n v="87"/>
    <x v="110"/>
    <x v="2"/>
  </r>
  <r>
    <x v="2"/>
    <x v="19"/>
    <x v="23"/>
    <x v="24"/>
    <x v="11"/>
    <x v="1"/>
    <n v="96"/>
    <x v="47"/>
    <x v="2"/>
  </r>
  <r>
    <x v="2"/>
    <x v="19"/>
    <x v="23"/>
    <x v="146"/>
    <x v="11"/>
    <x v="2"/>
    <n v="81"/>
    <x v="25"/>
    <x v="2"/>
  </r>
  <r>
    <x v="2"/>
    <x v="19"/>
    <x v="23"/>
    <x v="33"/>
    <x v="11"/>
    <x v="1"/>
    <n v="112"/>
    <x v="37"/>
    <x v="2"/>
  </r>
  <r>
    <x v="2"/>
    <x v="19"/>
    <x v="23"/>
    <x v="374"/>
    <x v="3"/>
    <x v="1"/>
    <n v="87"/>
    <x v="40"/>
    <x v="2"/>
  </r>
  <r>
    <x v="2"/>
    <x v="19"/>
    <x v="23"/>
    <x v="134"/>
    <x v="3"/>
    <x v="2"/>
    <n v="97"/>
    <x v="24"/>
    <x v="2"/>
  </r>
  <r>
    <x v="2"/>
    <x v="19"/>
    <x v="23"/>
    <x v="201"/>
    <x v="10"/>
    <x v="2"/>
    <n v="102"/>
    <x v="27"/>
    <x v="2"/>
  </r>
  <r>
    <x v="2"/>
    <x v="19"/>
    <x v="23"/>
    <x v="27"/>
    <x v="10"/>
    <x v="0"/>
    <n v="112"/>
    <x v="42"/>
    <x v="2"/>
  </r>
  <r>
    <x v="2"/>
    <x v="19"/>
    <x v="23"/>
    <x v="99"/>
    <x v="12"/>
    <x v="2"/>
    <n v="94"/>
    <x v="22"/>
    <x v="2"/>
  </r>
  <r>
    <x v="2"/>
    <x v="19"/>
    <x v="23"/>
    <x v="206"/>
    <x v="13"/>
    <x v="1"/>
    <n v="102"/>
    <x v="60"/>
    <x v="2"/>
  </r>
  <r>
    <x v="2"/>
    <x v="19"/>
    <x v="23"/>
    <x v="300"/>
    <x v="2"/>
    <x v="4"/>
    <n v="59"/>
    <x v="49"/>
    <x v="2"/>
  </r>
  <r>
    <x v="2"/>
    <x v="19"/>
    <x v="23"/>
    <x v="137"/>
    <x v="6"/>
    <x v="4"/>
    <n v="95"/>
    <x v="16"/>
    <x v="2"/>
  </r>
  <r>
    <x v="2"/>
    <x v="19"/>
    <x v="23"/>
    <x v="363"/>
    <x v="16"/>
    <x v="4"/>
    <n v="77"/>
    <x v="16"/>
    <x v="2"/>
  </r>
  <r>
    <x v="2"/>
    <x v="19"/>
    <x v="23"/>
    <x v="176"/>
    <x v="9"/>
    <x v="4"/>
    <n v="72"/>
    <x v="16"/>
    <x v="2"/>
  </r>
  <r>
    <x v="2"/>
    <x v="19"/>
    <x v="17"/>
    <x v="250"/>
    <x v="0"/>
    <x v="0"/>
    <n v="75"/>
    <x v="69"/>
    <x v="6"/>
  </r>
  <r>
    <x v="2"/>
    <x v="19"/>
    <x v="17"/>
    <x v="232"/>
    <x v="5"/>
    <x v="2"/>
    <n v="79"/>
    <x v="24"/>
    <x v="6"/>
  </r>
  <r>
    <x v="2"/>
    <x v="19"/>
    <x v="17"/>
    <x v="72"/>
    <x v="15"/>
    <x v="1"/>
    <n v="121"/>
    <x v="143"/>
    <x v="6"/>
  </r>
  <r>
    <x v="2"/>
    <x v="19"/>
    <x v="17"/>
    <x v="73"/>
    <x v="15"/>
    <x v="2"/>
    <n v="76"/>
    <x v="42"/>
    <x v="6"/>
  </r>
  <r>
    <x v="2"/>
    <x v="19"/>
    <x v="17"/>
    <x v="354"/>
    <x v="6"/>
    <x v="2"/>
    <n v="79"/>
    <x v="5"/>
    <x v="6"/>
  </r>
  <r>
    <x v="2"/>
    <x v="19"/>
    <x v="17"/>
    <x v="120"/>
    <x v="6"/>
    <x v="0"/>
    <n v="85"/>
    <x v="55"/>
    <x v="6"/>
  </r>
  <r>
    <x v="2"/>
    <x v="19"/>
    <x v="17"/>
    <x v="281"/>
    <x v="17"/>
    <x v="1"/>
    <n v="119"/>
    <x v="35"/>
    <x v="6"/>
  </r>
  <r>
    <x v="2"/>
    <x v="19"/>
    <x v="17"/>
    <x v="128"/>
    <x v="7"/>
    <x v="0"/>
    <n v="69"/>
    <x v="84"/>
    <x v="6"/>
  </r>
  <r>
    <x v="2"/>
    <x v="19"/>
    <x v="17"/>
    <x v="240"/>
    <x v="14"/>
    <x v="0"/>
    <n v="93"/>
    <x v="9"/>
    <x v="6"/>
  </r>
  <r>
    <x v="2"/>
    <x v="19"/>
    <x v="17"/>
    <x v="163"/>
    <x v="14"/>
    <x v="1"/>
    <n v="94"/>
    <x v="4"/>
    <x v="6"/>
  </r>
  <r>
    <x v="2"/>
    <x v="19"/>
    <x v="17"/>
    <x v="41"/>
    <x v="16"/>
    <x v="1"/>
    <n v="90"/>
    <x v="49"/>
    <x v="6"/>
  </r>
  <r>
    <x v="2"/>
    <x v="19"/>
    <x v="17"/>
    <x v="195"/>
    <x v="16"/>
    <x v="3"/>
    <n v="135"/>
    <x v="18"/>
    <x v="6"/>
  </r>
  <r>
    <x v="2"/>
    <x v="19"/>
    <x v="17"/>
    <x v="111"/>
    <x v="1"/>
    <x v="2"/>
    <n v="75"/>
    <x v="82"/>
    <x v="6"/>
  </r>
  <r>
    <x v="2"/>
    <x v="19"/>
    <x v="17"/>
    <x v="192"/>
    <x v="11"/>
    <x v="1"/>
    <n v="101"/>
    <x v="52"/>
    <x v="6"/>
  </r>
  <r>
    <x v="2"/>
    <x v="19"/>
    <x v="17"/>
    <x v="236"/>
    <x v="10"/>
    <x v="1"/>
    <n v="104"/>
    <x v="26"/>
    <x v="6"/>
  </r>
  <r>
    <x v="2"/>
    <x v="19"/>
    <x v="17"/>
    <x v="35"/>
    <x v="10"/>
    <x v="0"/>
    <n v="74"/>
    <x v="53"/>
    <x v="6"/>
  </r>
  <r>
    <x v="2"/>
    <x v="19"/>
    <x v="17"/>
    <x v="218"/>
    <x v="13"/>
    <x v="1"/>
    <n v="106"/>
    <x v="110"/>
    <x v="6"/>
  </r>
  <r>
    <x v="2"/>
    <x v="19"/>
    <x v="17"/>
    <x v="347"/>
    <x v="13"/>
    <x v="2"/>
    <n v="90"/>
    <x v="85"/>
    <x v="6"/>
  </r>
  <r>
    <x v="2"/>
    <x v="19"/>
    <x v="17"/>
    <x v="197"/>
    <x v="4"/>
    <x v="4"/>
    <n v="66"/>
    <x v="16"/>
    <x v="6"/>
  </r>
  <r>
    <x v="2"/>
    <x v="19"/>
    <x v="17"/>
    <x v="378"/>
    <x v="17"/>
    <x v="4"/>
    <n v="83"/>
    <x v="24"/>
    <x v="6"/>
  </r>
  <r>
    <x v="2"/>
    <x v="19"/>
    <x v="17"/>
    <x v="112"/>
    <x v="14"/>
    <x v="4"/>
    <n v="76"/>
    <x v="16"/>
    <x v="6"/>
  </r>
  <r>
    <x v="2"/>
    <x v="19"/>
    <x v="17"/>
    <x v="293"/>
    <x v="9"/>
    <x v="4"/>
    <n v="82"/>
    <x v="21"/>
    <x v="6"/>
  </r>
  <r>
    <x v="2"/>
    <x v="19"/>
    <x v="21"/>
    <x v="143"/>
    <x v="0"/>
    <x v="2"/>
    <n v="79"/>
    <x v="98"/>
    <x v="7"/>
  </r>
  <r>
    <x v="2"/>
    <x v="19"/>
    <x v="21"/>
    <x v="142"/>
    <x v="5"/>
    <x v="2"/>
    <n v="81"/>
    <x v="99"/>
    <x v="7"/>
  </r>
  <r>
    <x v="2"/>
    <x v="19"/>
    <x v="21"/>
    <x v="337"/>
    <x v="5"/>
    <x v="0"/>
    <n v="90"/>
    <x v="39"/>
    <x v="7"/>
  </r>
  <r>
    <x v="2"/>
    <x v="19"/>
    <x v="21"/>
    <x v="228"/>
    <x v="17"/>
    <x v="3"/>
    <n v="87"/>
    <x v="96"/>
    <x v="7"/>
  </r>
  <r>
    <x v="2"/>
    <x v="19"/>
    <x v="21"/>
    <x v="149"/>
    <x v="7"/>
    <x v="2"/>
    <n v="89"/>
    <x v="77"/>
    <x v="7"/>
  </r>
  <r>
    <x v="2"/>
    <x v="19"/>
    <x v="21"/>
    <x v="388"/>
    <x v="8"/>
    <x v="0"/>
    <n v="74"/>
    <x v="125"/>
    <x v="7"/>
  </r>
  <r>
    <x v="2"/>
    <x v="19"/>
    <x v="21"/>
    <x v="199"/>
    <x v="14"/>
    <x v="1"/>
    <n v="90"/>
    <x v="55"/>
    <x v="7"/>
  </r>
  <r>
    <x v="2"/>
    <x v="19"/>
    <x v="21"/>
    <x v="229"/>
    <x v="16"/>
    <x v="0"/>
    <n v="82"/>
    <x v="20"/>
    <x v="7"/>
  </r>
  <r>
    <x v="2"/>
    <x v="19"/>
    <x v="21"/>
    <x v="90"/>
    <x v="16"/>
    <x v="1"/>
    <n v="79"/>
    <x v="77"/>
    <x v="7"/>
  </r>
  <r>
    <x v="2"/>
    <x v="19"/>
    <x v="21"/>
    <x v="194"/>
    <x v="1"/>
    <x v="1"/>
    <n v="102"/>
    <x v="23"/>
    <x v="7"/>
  </r>
  <r>
    <x v="2"/>
    <x v="19"/>
    <x v="21"/>
    <x v="247"/>
    <x v="1"/>
    <x v="1"/>
    <n v="57"/>
    <x v="74"/>
    <x v="7"/>
  </r>
  <r>
    <x v="2"/>
    <x v="19"/>
    <x v="21"/>
    <x v="82"/>
    <x v="9"/>
    <x v="1"/>
    <n v="111"/>
    <x v="89"/>
    <x v="7"/>
  </r>
  <r>
    <x v="2"/>
    <x v="19"/>
    <x v="21"/>
    <x v="208"/>
    <x v="3"/>
    <x v="1"/>
    <n v="93"/>
    <x v="85"/>
    <x v="7"/>
  </r>
  <r>
    <x v="2"/>
    <x v="19"/>
    <x v="21"/>
    <x v="254"/>
    <x v="3"/>
    <x v="1"/>
    <n v="100"/>
    <x v="21"/>
    <x v="7"/>
  </r>
  <r>
    <x v="2"/>
    <x v="19"/>
    <x v="21"/>
    <x v="330"/>
    <x v="3"/>
    <x v="0"/>
    <n v="72"/>
    <x v="31"/>
    <x v="7"/>
  </r>
  <r>
    <x v="2"/>
    <x v="19"/>
    <x v="21"/>
    <x v="428"/>
    <x v="3"/>
    <x v="0"/>
    <n v="72"/>
    <x v="110"/>
    <x v="7"/>
  </r>
  <r>
    <x v="2"/>
    <x v="19"/>
    <x v="21"/>
    <x v="57"/>
    <x v="10"/>
    <x v="2"/>
    <n v="88"/>
    <x v="64"/>
    <x v="7"/>
  </r>
  <r>
    <x v="2"/>
    <x v="19"/>
    <x v="21"/>
    <x v="238"/>
    <x v="13"/>
    <x v="2"/>
    <n v="87"/>
    <x v="48"/>
    <x v="7"/>
  </r>
  <r>
    <x v="2"/>
    <x v="19"/>
    <x v="21"/>
    <x v="186"/>
    <x v="4"/>
    <x v="4"/>
    <n v="69"/>
    <x v="43"/>
    <x v="7"/>
  </r>
  <r>
    <x v="2"/>
    <x v="19"/>
    <x v="21"/>
    <x v="302"/>
    <x v="17"/>
    <x v="4"/>
    <n v="75"/>
    <x v="7"/>
    <x v="7"/>
  </r>
  <r>
    <x v="2"/>
    <x v="19"/>
    <x v="21"/>
    <x v="425"/>
    <x v="10"/>
    <x v="4"/>
    <n v="65"/>
    <x v="73"/>
    <x v="7"/>
  </r>
  <r>
    <x v="2"/>
    <x v="19"/>
    <x v="21"/>
    <x v="344"/>
    <x v="12"/>
    <x v="4"/>
    <n v="104"/>
    <x v="16"/>
    <x v="7"/>
  </r>
  <r>
    <x v="2"/>
    <x v="19"/>
    <x v="19"/>
    <x v="267"/>
    <x v="5"/>
    <x v="1"/>
    <n v="86"/>
    <x v="10"/>
    <x v="5"/>
  </r>
  <r>
    <x v="2"/>
    <x v="19"/>
    <x v="19"/>
    <x v="185"/>
    <x v="15"/>
    <x v="2"/>
    <n v="80"/>
    <x v="33"/>
    <x v="5"/>
  </r>
  <r>
    <x v="2"/>
    <x v="19"/>
    <x v="19"/>
    <x v="227"/>
    <x v="2"/>
    <x v="1"/>
    <n v="78"/>
    <x v="30"/>
    <x v="5"/>
  </r>
  <r>
    <x v="2"/>
    <x v="19"/>
    <x v="19"/>
    <x v="248"/>
    <x v="6"/>
    <x v="0"/>
    <n v="78"/>
    <x v="32"/>
    <x v="5"/>
  </r>
  <r>
    <x v="2"/>
    <x v="19"/>
    <x v="19"/>
    <x v="77"/>
    <x v="17"/>
    <x v="1"/>
    <n v="86"/>
    <x v="61"/>
    <x v="5"/>
  </r>
  <r>
    <x v="2"/>
    <x v="19"/>
    <x v="19"/>
    <x v="58"/>
    <x v="17"/>
    <x v="2"/>
    <n v="92"/>
    <x v="0"/>
    <x v="5"/>
  </r>
  <r>
    <x v="2"/>
    <x v="19"/>
    <x v="19"/>
    <x v="45"/>
    <x v="8"/>
    <x v="2"/>
    <n v="57"/>
    <x v="125"/>
    <x v="5"/>
  </r>
  <r>
    <x v="2"/>
    <x v="19"/>
    <x v="19"/>
    <x v="272"/>
    <x v="14"/>
    <x v="2"/>
    <n v="97"/>
    <x v="67"/>
    <x v="5"/>
  </r>
  <r>
    <x v="2"/>
    <x v="19"/>
    <x v="19"/>
    <x v="119"/>
    <x v="14"/>
    <x v="0"/>
    <n v="109"/>
    <x v="98"/>
    <x v="5"/>
  </r>
  <r>
    <x v="2"/>
    <x v="19"/>
    <x v="19"/>
    <x v="252"/>
    <x v="1"/>
    <x v="1"/>
    <n v="127"/>
    <x v="188"/>
    <x v="5"/>
  </r>
  <r>
    <x v="2"/>
    <x v="19"/>
    <x v="19"/>
    <x v="427"/>
    <x v="11"/>
    <x v="2"/>
    <n v="79"/>
    <x v="49"/>
    <x v="5"/>
  </r>
  <r>
    <x v="2"/>
    <x v="19"/>
    <x v="19"/>
    <x v="332"/>
    <x v="11"/>
    <x v="0"/>
    <n v="91"/>
    <x v="6"/>
    <x v="5"/>
  </r>
  <r>
    <x v="2"/>
    <x v="19"/>
    <x v="19"/>
    <x v="124"/>
    <x v="10"/>
    <x v="1"/>
    <n v="115"/>
    <x v="134"/>
    <x v="5"/>
  </r>
  <r>
    <x v="2"/>
    <x v="19"/>
    <x v="19"/>
    <x v="399"/>
    <x v="12"/>
    <x v="3"/>
    <n v="95"/>
    <x v="6"/>
    <x v="5"/>
  </r>
  <r>
    <x v="2"/>
    <x v="19"/>
    <x v="19"/>
    <x v="204"/>
    <x v="13"/>
    <x v="1"/>
    <n v="102"/>
    <x v="67"/>
    <x v="5"/>
  </r>
  <r>
    <x v="2"/>
    <x v="19"/>
    <x v="19"/>
    <x v="64"/>
    <x v="13"/>
    <x v="1"/>
    <n v="94"/>
    <x v="3"/>
    <x v="5"/>
  </r>
  <r>
    <x v="2"/>
    <x v="19"/>
    <x v="19"/>
    <x v="359"/>
    <x v="13"/>
    <x v="0"/>
    <n v="104"/>
    <x v="52"/>
    <x v="5"/>
  </r>
  <r>
    <x v="2"/>
    <x v="19"/>
    <x v="19"/>
    <x v="5"/>
    <x v="13"/>
    <x v="0"/>
    <n v="50"/>
    <x v="73"/>
    <x v="5"/>
  </r>
  <r>
    <x v="2"/>
    <x v="19"/>
    <x v="19"/>
    <x v="207"/>
    <x v="15"/>
    <x v="4"/>
    <n v="88"/>
    <x v="16"/>
    <x v="5"/>
  </r>
  <r>
    <x v="2"/>
    <x v="19"/>
    <x v="19"/>
    <x v="316"/>
    <x v="7"/>
    <x v="4"/>
    <n v="74"/>
    <x v="29"/>
    <x v="5"/>
  </r>
  <r>
    <x v="2"/>
    <x v="19"/>
    <x v="19"/>
    <x v="177"/>
    <x v="7"/>
    <x v="4"/>
    <n v="109"/>
    <x v="82"/>
    <x v="5"/>
  </r>
  <r>
    <x v="2"/>
    <x v="19"/>
    <x v="19"/>
    <x v="62"/>
    <x v="9"/>
    <x v="4"/>
    <n v="88"/>
    <x v="16"/>
    <x v="5"/>
  </r>
  <r>
    <x v="2"/>
    <x v="20"/>
    <x v="16"/>
    <x v="269"/>
    <x v="2"/>
    <x v="0"/>
    <n v="76"/>
    <x v="69"/>
    <x v="0"/>
  </r>
  <r>
    <x v="2"/>
    <x v="20"/>
    <x v="16"/>
    <x v="39"/>
    <x v="2"/>
    <x v="1"/>
    <n v="94"/>
    <x v="43"/>
    <x v="0"/>
  </r>
  <r>
    <x v="2"/>
    <x v="20"/>
    <x v="16"/>
    <x v="118"/>
    <x v="4"/>
    <x v="2"/>
    <n v="100"/>
    <x v="69"/>
    <x v="0"/>
  </r>
  <r>
    <x v="2"/>
    <x v="20"/>
    <x v="16"/>
    <x v="196"/>
    <x v="3"/>
    <x v="1"/>
    <n v="93"/>
    <x v="17"/>
    <x v="0"/>
  </r>
  <r>
    <x v="2"/>
    <x v="20"/>
    <x v="16"/>
    <x v="202"/>
    <x v="11"/>
    <x v="1"/>
    <n v="73"/>
    <x v="4"/>
    <x v="0"/>
  </r>
  <r>
    <x v="2"/>
    <x v="20"/>
    <x v="16"/>
    <x v="358"/>
    <x v="14"/>
    <x v="0"/>
    <n v="77"/>
    <x v="96"/>
    <x v="0"/>
  </r>
  <r>
    <x v="2"/>
    <x v="20"/>
    <x v="16"/>
    <x v="113"/>
    <x v="15"/>
    <x v="1"/>
    <n v="91"/>
    <x v="35"/>
    <x v="0"/>
  </r>
  <r>
    <x v="2"/>
    <x v="20"/>
    <x v="16"/>
    <x v="34"/>
    <x v="15"/>
    <x v="2"/>
    <n v="84"/>
    <x v="29"/>
    <x v="0"/>
  </r>
  <r>
    <x v="2"/>
    <x v="20"/>
    <x v="16"/>
    <x v="121"/>
    <x v="6"/>
    <x v="1"/>
    <n v="80"/>
    <x v="43"/>
    <x v="0"/>
  </r>
  <r>
    <x v="2"/>
    <x v="20"/>
    <x v="16"/>
    <x v="122"/>
    <x v="8"/>
    <x v="1"/>
    <n v="85"/>
    <x v="86"/>
    <x v="0"/>
  </r>
  <r>
    <x v="2"/>
    <x v="20"/>
    <x v="16"/>
    <x v="215"/>
    <x v="9"/>
    <x v="0"/>
    <n v="107"/>
    <x v="28"/>
    <x v="0"/>
  </r>
  <r>
    <x v="2"/>
    <x v="20"/>
    <x v="16"/>
    <x v="105"/>
    <x v="10"/>
    <x v="3"/>
    <n v="62"/>
    <x v="30"/>
    <x v="0"/>
  </r>
  <r>
    <x v="2"/>
    <x v="20"/>
    <x v="16"/>
    <x v="125"/>
    <x v="13"/>
    <x v="2"/>
    <n v="83"/>
    <x v="28"/>
    <x v="0"/>
  </r>
  <r>
    <x v="2"/>
    <x v="20"/>
    <x v="16"/>
    <x v="306"/>
    <x v="1"/>
    <x v="0"/>
    <n v="142"/>
    <x v="93"/>
    <x v="0"/>
  </r>
  <r>
    <x v="2"/>
    <x v="20"/>
    <x v="16"/>
    <x v="200"/>
    <x v="5"/>
    <x v="2"/>
    <n v="112"/>
    <x v="67"/>
    <x v="0"/>
  </r>
  <r>
    <x v="2"/>
    <x v="20"/>
    <x v="16"/>
    <x v="6"/>
    <x v="5"/>
    <x v="0"/>
    <n v="132"/>
    <x v="90"/>
    <x v="0"/>
  </r>
  <r>
    <x v="2"/>
    <x v="20"/>
    <x v="16"/>
    <x v="150"/>
    <x v="0"/>
    <x v="2"/>
    <n v="97"/>
    <x v="123"/>
    <x v="0"/>
  </r>
  <r>
    <x v="2"/>
    <x v="20"/>
    <x v="16"/>
    <x v="19"/>
    <x v="0"/>
    <x v="1"/>
    <n v="100"/>
    <x v="22"/>
    <x v="0"/>
  </r>
  <r>
    <x v="2"/>
    <x v="20"/>
    <x v="16"/>
    <x v="415"/>
    <x v="4"/>
    <x v="4"/>
    <n v="97"/>
    <x v="43"/>
    <x v="0"/>
  </r>
  <r>
    <x v="2"/>
    <x v="20"/>
    <x v="16"/>
    <x v="334"/>
    <x v="15"/>
    <x v="4"/>
    <n v="88"/>
    <x v="52"/>
    <x v="0"/>
  </r>
  <r>
    <x v="2"/>
    <x v="20"/>
    <x v="16"/>
    <x v="421"/>
    <x v="6"/>
    <x v="4"/>
    <n v="93"/>
    <x v="7"/>
    <x v="0"/>
  </r>
  <r>
    <x v="2"/>
    <x v="20"/>
    <x v="16"/>
    <x v="11"/>
    <x v="5"/>
    <x v="4"/>
    <n v="113"/>
    <x v="16"/>
    <x v="0"/>
  </r>
  <r>
    <x v="2"/>
    <x v="20"/>
    <x v="18"/>
    <x v="55"/>
    <x v="2"/>
    <x v="2"/>
    <n v="96"/>
    <x v="7"/>
    <x v="4"/>
  </r>
  <r>
    <x v="2"/>
    <x v="20"/>
    <x v="18"/>
    <x v="76"/>
    <x v="2"/>
    <x v="1"/>
    <n v="103"/>
    <x v="67"/>
    <x v="4"/>
  </r>
  <r>
    <x v="2"/>
    <x v="20"/>
    <x v="18"/>
    <x v="349"/>
    <x v="4"/>
    <x v="2"/>
    <n v="76"/>
    <x v="94"/>
    <x v="4"/>
  </r>
  <r>
    <x v="2"/>
    <x v="20"/>
    <x v="18"/>
    <x v="210"/>
    <x v="3"/>
    <x v="3"/>
    <n v="96"/>
    <x v="52"/>
    <x v="4"/>
  </r>
  <r>
    <x v="2"/>
    <x v="20"/>
    <x v="18"/>
    <x v="385"/>
    <x v="11"/>
    <x v="0"/>
    <n v="117"/>
    <x v="54"/>
    <x v="4"/>
  </r>
  <r>
    <x v="2"/>
    <x v="20"/>
    <x v="18"/>
    <x v="336"/>
    <x v="17"/>
    <x v="0"/>
    <n v="62"/>
    <x v="98"/>
    <x v="4"/>
  </r>
  <r>
    <x v="2"/>
    <x v="20"/>
    <x v="18"/>
    <x v="339"/>
    <x v="14"/>
    <x v="0"/>
    <n v="84"/>
    <x v="67"/>
    <x v="4"/>
  </r>
  <r>
    <x v="2"/>
    <x v="20"/>
    <x v="18"/>
    <x v="329"/>
    <x v="12"/>
    <x v="2"/>
    <n v="73"/>
    <x v="49"/>
    <x v="4"/>
  </r>
  <r>
    <x v="2"/>
    <x v="20"/>
    <x v="18"/>
    <x v="162"/>
    <x v="12"/>
    <x v="0"/>
    <n v="74"/>
    <x v="92"/>
    <x v="4"/>
  </r>
  <r>
    <x v="2"/>
    <x v="20"/>
    <x v="18"/>
    <x v="168"/>
    <x v="12"/>
    <x v="1"/>
    <n v="80"/>
    <x v="94"/>
    <x v="4"/>
  </r>
  <r>
    <x v="2"/>
    <x v="20"/>
    <x v="18"/>
    <x v="278"/>
    <x v="15"/>
    <x v="1"/>
    <n v="115"/>
    <x v="99"/>
    <x v="4"/>
  </r>
  <r>
    <x v="2"/>
    <x v="20"/>
    <x v="18"/>
    <x v="241"/>
    <x v="6"/>
    <x v="0"/>
    <n v="114"/>
    <x v="79"/>
    <x v="4"/>
  </r>
  <r>
    <x v="2"/>
    <x v="20"/>
    <x v="18"/>
    <x v="221"/>
    <x v="6"/>
    <x v="1"/>
    <n v="75"/>
    <x v="42"/>
    <x v="4"/>
  </r>
  <r>
    <x v="2"/>
    <x v="20"/>
    <x v="18"/>
    <x v="244"/>
    <x v="6"/>
    <x v="2"/>
    <n v="80"/>
    <x v="74"/>
    <x v="4"/>
  </r>
  <r>
    <x v="2"/>
    <x v="20"/>
    <x v="18"/>
    <x v="342"/>
    <x v="8"/>
    <x v="2"/>
    <n v="92"/>
    <x v="71"/>
    <x v="4"/>
  </r>
  <r>
    <x v="2"/>
    <x v="20"/>
    <x v="18"/>
    <x v="17"/>
    <x v="13"/>
    <x v="1"/>
    <n v="113"/>
    <x v="2"/>
    <x v="4"/>
  </r>
  <r>
    <x v="2"/>
    <x v="20"/>
    <x v="18"/>
    <x v="317"/>
    <x v="5"/>
    <x v="1"/>
    <n v="107"/>
    <x v="39"/>
    <x v="4"/>
  </r>
  <r>
    <x v="2"/>
    <x v="20"/>
    <x v="18"/>
    <x v="81"/>
    <x v="7"/>
    <x v="1"/>
    <n v="101"/>
    <x v="21"/>
    <x v="4"/>
  </r>
  <r>
    <x v="2"/>
    <x v="20"/>
    <x v="18"/>
    <x v="271"/>
    <x v="14"/>
    <x v="4"/>
    <n v="63"/>
    <x v="79"/>
    <x v="4"/>
  </r>
  <r>
    <x v="2"/>
    <x v="20"/>
    <x v="18"/>
    <x v="312"/>
    <x v="8"/>
    <x v="4"/>
    <n v="72"/>
    <x v="16"/>
    <x v="4"/>
  </r>
  <r>
    <x v="2"/>
    <x v="20"/>
    <x v="18"/>
    <x v="267"/>
    <x v="5"/>
    <x v="4"/>
    <n v="90"/>
    <x v="16"/>
    <x v="4"/>
  </r>
  <r>
    <x v="2"/>
    <x v="20"/>
    <x v="18"/>
    <x v="80"/>
    <x v="5"/>
    <x v="4"/>
    <n v="65"/>
    <x v="71"/>
    <x v="4"/>
  </r>
  <r>
    <x v="2"/>
    <x v="20"/>
    <x v="23"/>
    <x v="5"/>
    <x v="4"/>
    <x v="1"/>
    <n v="96"/>
    <x v="24"/>
    <x v="2"/>
  </r>
  <r>
    <x v="2"/>
    <x v="20"/>
    <x v="23"/>
    <x v="134"/>
    <x v="3"/>
    <x v="2"/>
    <n v="104"/>
    <x v="62"/>
    <x v="2"/>
  </r>
  <r>
    <x v="2"/>
    <x v="20"/>
    <x v="23"/>
    <x v="374"/>
    <x v="3"/>
    <x v="1"/>
    <n v="87"/>
    <x v="14"/>
    <x v="2"/>
  </r>
  <r>
    <x v="2"/>
    <x v="20"/>
    <x v="23"/>
    <x v="24"/>
    <x v="11"/>
    <x v="1"/>
    <n v="108"/>
    <x v="76"/>
    <x v="2"/>
  </r>
  <r>
    <x v="2"/>
    <x v="20"/>
    <x v="23"/>
    <x v="146"/>
    <x v="11"/>
    <x v="2"/>
    <n v="91"/>
    <x v="20"/>
    <x v="2"/>
  </r>
  <r>
    <x v="2"/>
    <x v="20"/>
    <x v="23"/>
    <x v="33"/>
    <x v="11"/>
    <x v="1"/>
    <n v="114"/>
    <x v="86"/>
    <x v="2"/>
  </r>
  <r>
    <x v="2"/>
    <x v="20"/>
    <x v="23"/>
    <x v="364"/>
    <x v="17"/>
    <x v="0"/>
    <n v="55"/>
    <x v="39"/>
    <x v="2"/>
  </r>
  <r>
    <x v="2"/>
    <x v="20"/>
    <x v="23"/>
    <x v="20"/>
    <x v="14"/>
    <x v="1"/>
    <n v="120"/>
    <x v="12"/>
    <x v="2"/>
  </r>
  <r>
    <x v="2"/>
    <x v="20"/>
    <x v="23"/>
    <x v="298"/>
    <x v="14"/>
    <x v="2"/>
    <n v="71"/>
    <x v="15"/>
    <x v="2"/>
  </r>
  <r>
    <x v="2"/>
    <x v="20"/>
    <x v="23"/>
    <x v="99"/>
    <x v="12"/>
    <x v="2"/>
    <n v="100"/>
    <x v="24"/>
    <x v="2"/>
  </r>
  <r>
    <x v="2"/>
    <x v="20"/>
    <x v="23"/>
    <x v="114"/>
    <x v="15"/>
    <x v="3"/>
    <n v="129"/>
    <x v="33"/>
    <x v="2"/>
  </r>
  <r>
    <x v="2"/>
    <x v="20"/>
    <x v="23"/>
    <x v="341"/>
    <x v="6"/>
    <x v="0"/>
    <n v="91"/>
    <x v="86"/>
    <x v="2"/>
  </r>
  <r>
    <x v="2"/>
    <x v="20"/>
    <x v="23"/>
    <x v="7"/>
    <x v="8"/>
    <x v="1"/>
    <n v="96"/>
    <x v="1"/>
    <x v="2"/>
  </r>
  <r>
    <x v="2"/>
    <x v="20"/>
    <x v="23"/>
    <x v="13"/>
    <x v="9"/>
    <x v="0"/>
    <n v="86"/>
    <x v="91"/>
    <x v="2"/>
  </r>
  <r>
    <x v="2"/>
    <x v="20"/>
    <x v="23"/>
    <x v="201"/>
    <x v="10"/>
    <x v="2"/>
    <n v="108"/>
    <x v="57"/>
    <x v="2"/>
  </r>
  <r>
    <x v="2"/>
    <x v="20"/>
    <x v="23"/>
    <x v="27"/>
    <x v="10"/>
    <x v="0"/>
    <n v="90"/>
    <x v="69"/>
    <x v="2"/>
  </r>
  <r>
    <x v="2"/>
    <x v="20"/>
    <x v="23"/>
    <x v="206"/>
    <x v="13"/>
    <x v="1"/>
    <n v="108"/>
    <x v="19"/>
    <x v="2"/>
  </r>
  <r>
    <x v="2"/>
    <x v="20"/>
    <x v="23"/>
    <x v="400"/>
    <x v="7"/>
    <x v="0"/>
    <n v="72"/>
    <x v="46"/>
    <x v="2"/>
  </r>
  <r>
    <x v="2"/>
    <x v="20"/>
    <x v="23"/>
    <x v="137"/>
    <x v="6"/>
    <x v="4"/>
    <n v="111"/>
    <x v="16"/>
    <x v="2"/>
  </r>
  <r>
    <x v="2"/>
    <x v="20"/>
    <x v="23"/>
    <x v="213"/>
    <x v="9"/>
    <x v="4"/>
    <n v="90"/>
    <x v="9"/>
    <x v="2"/>
  </r>
  <r>
    <x v="2"/>
    <x v="20"/>
    <x v="23"/>
    <x v="361"/>
    <x v="10"/>
    <x v="4"/>
    <n v="63"/>
    <x v="9"/>
    <x v="2"/>
  </r>
  <r>
    <x v="2"/>
    <x v="20"/>
    <x v="23"/>
    <x v="251"/>
    <x v="1"/>
    <x v="4"/>
    <n v="90"/>
    <x v="16"/>
    <x v="2"/>
  </r>
  <r>
    <x v="2"/>
    <x v="20"/>
    <x v="17"/>
    <x v="300"/>
    <x v="2"/>
    <x v="1"/>
    <n v="66"/>
    <x v="21"/>
    <x v="6"/>
  </r>
  <r>
    <x v="2"/>
    <x v="20"/>
    <x v="17"/>
    <x v="192"/>
    <x v="11"/>
    <x v="1"/>
    <n v="100"/>
    <x v="35"/>
    <x v="6"/>
  </r>
  <r>
    <x v="2"/>
    <x v="20"/>
    <x v="17"/>
    <x v="86"/>
    <x v="17"/>
    <x v="0"/>
    <n v="96"/>
    <x v="31"/>
    <x v="6"/>
  </r>
  <r>
    <x v="2"/>
    <x v="20"/>
    <x v="17"/>
    <x v="281"/>
    <x v="17"/>
    <x v="1"/>
    <n v="97"/>
    <x v="69"/>
    <x v="6"/>
  </r>
  <r>
    <x v="2"/>
    <x v="20"/>
    <x v="17"/>
    <x v="378"/>
    <x v="17"/>
    <x v="1"/>
    <n v="95"/>
    <x v="37"/>
    <x v="6"/>
  </r>
  <r>
    <x v="2"/>
    <x v="20"/>
    <x v="17"/>
    <x v="163"/>
    <x v="14"/>
    <x v="1"/>
    <n v="90"/>
    <x v="19"/>
    <x v="6"/>
  </r>
  <r>
    <x v="2"/>
    <x v="20"/>
    <x v="17"/>
    <x v="112"/>
    <x v="14"/>
    <x v="0"/>
    <n v="69"/>
    <x v="17"/>
    <x v="6"/>
  </r>
  <r>
    <x v="2"/>
    <x v="20"/>
    <x v="17"/>
    <x v="240"/>
    <x v="14"/>
    <x v="0"/>
    <n v="104"/>
    <x v="2"/>
    <x v="6"/>
  </r>
  <r>
    <x v="2"/>
    <x v="20"/>
    <x v="17"/>
    <x v="72"/>
    <x v="15"/>
    <x v="1"/>
    <n v="136"/>
    <x v="95"/>
    <x v="6"/>
  </r>
  <r>
    <x v="2"/>
    <x v="20"/>
    <x v="17"/>
    <x v="73"/>
    <x v="15"/>
    <x v="2"/>
    <n v="69"/>
    <x v="10"/>
    <x v="6"/>
  </r>
  <r>
    <x v="2"/>
    <x v="20"/>
    <x v="17"/>
    <x v="195"/>
    <x v="16"/>
    <x v="3"/>
    <n v="116"/>
    <x v="38"/>
    <x v="6"/>
  </r>
  <r>
    <x v="2"/>
    <x v="20"/>
    <x v="17"/>
    <x v="354"/>
    <x v="6"/>
    <x v="2"/>
    <n v="90"/>
    <x v="64"/>
    <x v="6"/>
  </r>
  <r>
    <x v="2"/>
    <x v="20"/>
    <x v="17"/>
    <x v="120"/>
    <x v="6"/>
    <x v="0"/>
    <n v="97"/>
    <x v="71"/>
    <x v="6"/>
  </r>
  <r>
    <x v="2"/>
    <x v="20"/>
    <x v="17"/>
    <x v="35"/>
    <x v="10"/>
    <x v="0"/>
    <n v="83"/>
    <x v="130"/>
    <x v="6"/>
  </r>
  <r>
    <x v="2"/>
    <x v="20"/>
    <x v="17"/>
    <x v="218"/>
    <x v="13"/>
    <x v="1"/>
    <n v="92"/>
    <x v="40"/>
    <x v="6"/>
  </r>
  <r>
    <x v="2"/>
    <x v="20"/>
    <x v="17"/>
    <x v="347"/>
    <x v="13"/>
    <x v="2"/>
    <n v="69"/>
    <x v="116"/>
    <x v="6"/>
  </r>
  <r>
    <x v="2"/>
    <x v="20"/>
    <x v="17"/>
    <x v="111"/>
    <x v="1"/>
    <x v="2"/>
    <n v="60"/>
    <x v="33"/>
    <x v="6"/>
  </r>
  <r>
    <x v="2"/>
    <x v="20"/>
    <x v="17"/>
    <x v="232"/>
    <x v="5"/>
    <x v="2"/>
    <n v="95"/>
    <x v="25"/>
    <x v="6"/>
  </r>
  <r>
    <x v="2"/>
    <x v="20"/>
    <x v="17"/>
    <x v="197"/>
    <x v="4"/>
    <x v="4"/>
    <n v="73"/>
    <x v="16"/>
    <x v="6"/>
  </r>
  <r>
    <x v="2"/>
    <x v="20"/>
    <x v="17"/>
    <x v="293"/>
    <x v="9"/>
    <x v="4"/>
    <n v="86"/>
    <x v="102"/>
    <x v="6"/>
  </r>
  <r>
    <x v="2"/>
    <x v="20"/>
    <x v="17"/>
    <x v="236"/>
    <x v="10"/>
    <x v="4"/>
    <n v="105"/>
    <x v="16"/>
    <x v="6"/>
  </r>
  <r>
    <x v="2"/>
    <x v="20"/>
    <x v="17"/>
    <x v="250"/>
    <x v="0"/>
    <x v="4"/>
    <n v="74"/>
    <x v="16"/>
    <x v="6"/>
  </r>
  <r>
    <x v="2"/>
    <x v="20"/>
    <x v="19"/>
    <x v="427"/>
    <x v="11"/>
    <x v="2"/>
    <n v="92"/>
    <x v="32"/>
    <x v="5"/>
  </r>
  <r>
    <x v="2"/>
    <x v="20"/>
    <x v="19"/>
    <x v="408"/>
    <x v="11"/>
    <x v="0"/>
    <n v="88"/>
    <x v="51"/>
    <x v="5"/>
  </r>
  <r>
    <x v="2"/>
    <x v="20"/>
    <x v="19"/>
    <x v="77"/>
    <x v="17"/>
    <x v="1"/>
    <n v="119"/>
    <x v="101"/>
    <x v="5"/>
  </r>
  <r>
    <x v="2"/>
    <x v="20"/>
    <x v="19"/>
    <x v="58"/>
    <x v="17"/>
    <x v="2"/>
    <n v="94"/>
    <x v="10"/>
    <x v="5"/>
  </r>
  <r>
    <x v="2"/>
    <x v="20"/>
    <x v="19"/>
    <x v="272"/>
    <x v="14"/>
    <x v="2"/>
    <n v="113"/>
    <x v="57"/>
    <x v="5"/>
  </r>
  <r>
    <x v="2"/>
    <x v="20"/>
    <x v="19"/>
    <x v="119"/>
    <x v="14"/>
    <x v="0"/>
    <n v="119"/>
    <x v="111"/>
    <x v="5"/>
  </r>
  <r>
    <x v="2"/>
    <x v="20"/>
    <x v="19"/>
    <x v="185"/>
    <x v="15"/>
    <x v="2"/>
    <n v="79"/>
    <x v="69"/>
    <x v="5"/>
  </r>
  <r>
    <x v="2"/>
    <x v="20"/>
    <x v="19"/>
    <x v="248"/>
    <x v="6"/>
    <x v="0"/>
    <n v="86"/>
    <x v="0"/>
    <x v="5"/>
  </r>
  <r>
    <x v="2"/>
    <x v="20"/>
    <x v="19"/>
    <x v="45"/>
    <x v="8"/>
    <x v="2"/>
    <n v="63"/>
    <x v="98"/>
    <x v="5"/>
  </r>
  <r>
    <x v="2"/>
    <x v="20"/>
    <x v="19"/>
    <x v="303"/>
    <x v="9"/>
    <x v="1"/>
    <n v="82"/>
    <x v="2"/>
    <x v="5"/>
  </r>
  <r>
    <x v="2"/>
    <x v="20"/>
    <x v="19"/>
    <x v="124"/>
    <x v="10"/>
    <x v="1"/>
    <n v="102"/>
    <x v="12"/>
    <x v="5"/>
  </r>
  <r>
    <x v="2"/>
    <x v="20"/>
    <x v="19"/>
    <x v="359"/>
    <x v="13"/>
    <x v="0"/>
    <n v="107"/>
    <x v="80"/>
    <x v="5"/>
  </r>
  <r>
    <x v="2"/>
    <x v="20"/>
    <x v="19"/>
    <x v="204"/>
    <x v="13"/>
    <x v="1"/>
    <n v="92"/>
    <x v="9"/>
    <x v="5"/>
  </r>
  <r>
    <x v="2"/>
    <x v="20"/>
    <x v="19"/>
    <x v="64"/>
    <x v="13"/>
    <x v="1"/>
    <n v="94"/>
    <x v="69"/>
    <x v="5"/>
  </r>
  <r>
    <x v="2"/>
    <x v="20"/>
    <x v="19"/>
    <x v="315"/>
    <x v="13"/>
    <x v="0"/>
    <n v="70"/>
    <x v="6"/>
    <x v="5"/>
  </r>
  <r>
    <x v="2"/>
    <x v="20"/>
    <x v="19"/>
    <x v="252"/>
    <x v="1"/>
    <x v="1"/>
    <n v="112"/>
    <x v="25"/>
    <x v="5"/>
  </r>
  <r>
    <x v="2"/>
    <x v="20"/>
    <x v="19"/>
    <x v="91"/>
    <x v="0"/>
    <x v="1"/>
    <n v="87"/>
    <x v="1"/>
    <x v="5"/>
  </r>
  <r>
    <x v="2"/>
    <x v="20"/>
    <x v="19"/>
    <x v="177"/>
    <x v="7"/>
    <x v="3"/>
    <n v="102"/>
    <x v="65"/>
    <x v="5"/>
  </r>
  <r>
    <x v="2"/>
    <x v="20"/>
    <x v="19"/>
    <x v="399"/>
    <x v="12"/>
    <x v="4"/>
    <n v="97"/>
    <x v="16"/>
    <x v="5"/>
  </r>
  <r>
    <x v="2"/>
    <x v="20"/>
    <x v="19"/>
    <x v="207"/>
    <x v="15"/>
    <x v="4"/>
    <n v="78"/>
    <x v="16"/>
    <x v="5"/>
  </r>
  <r>
    <x v="2"/>
    <x v="20"/>
    <x v="19"/>
    <x v="62"/>
    <x v="9"/>
    <x v="4"/>
    <n v="80"/>
    <x v="16"/>
    <x v="5"/>
  </r>
  <r>
    <x v="2"/>
    <x v="20"/>
    <x v="19"/>
    <x v="300"/>
    <x v="9"/>
    <x v="4"/>
    <n v="94"/>
    <x v="4"/>
    <x v="5"/>
  </r>
  <r>
    <x v="2"/>
    <x v="20"/>
    <x v="20"/>
    <x v="279"/>
    <x v="2"/>
    <x v="3"/>
    <n v="113"/>
    <x v="25"/>
    <x v="3"/>
  </r>
  <r>
    <x v="2"/>
    <x v="20"/>
    <x v="20"/>
    <x v="230"/>
    <x v="4"/>
    <x v="2"/>
    <n v="98"/>
    <x v="47"/>
    <x v="3"/>
  </r>
  <r>
    <x v="2"/>
    <x v="20"/>
    <x v="20"/>
    <x v="216"/>
    <x v="4"/>
    <x v="2"/>
    <n v="59"/>
    <x v="14"/>
    <x v="3"/>
  </r>
  <r>
    <x v="2"/>
    <x v="20"/>
    <x v="20"/>
    <x v="297"/>
    <x v="4"/>
    <x v="1"/>
    <n v="101"/>
    <x v="51"/>
    <x v="3"/>
  </r>
  <r>
    <x v="2"/>
    <x v="20"/>
    <x v="20"/>
    <x v="423"/>
    <x v="3"/>
    <x v="0"/>
    <n v="85"/>
    <x v="71"/>
    <x v="3"/>
  </r>
  <r>
    <x v="2"/>
    <x v="20"/>
    <x v="20"/>
    <x v="67"/>
    <x v="17"/>
    <x v="1"/>
    <n v="126"/>
    <x v="101"/>
    <x v="3"/>
  </r>
  <r>
    <x v="2"/>
    <x v="20"/>
    <x v="20"/>
    <x v="132"/>
    <x v="12"/>
    <x v="1"/>
    <n v="116"/>
    <x v="8"/>
    <x v="3"/>
  </r>
  <r>
    <x v="2"/>
    <x v="20"/>
    <x v="20"/>
    <x v="225"/>
    <x v="15"/>
    <x v="1"/>
    <n v="109"/>
    <x v="26"/>
    <x v="3"/>
  </r>
  <r>
    <x v="2"/>
    <x v="20"/>
    <x v="20"/>
    <x v="295"/>
    <x v="6"/>
    <x v="2"/>
    <n v="104"/>
    <x v="72"/>
    <x v="3"/>
  </r>
  <r>
    <x v="2"/>
    <x v="20"/>
    <x v="20"/>
    <x v="165"/>
    <x v="8"/>
    <x v="1"/>
    <n v="108"/>
    <x v="48"/>
    <x v="3"/>
  </r>
  <r>
    <x v="2"/>
    <x v="20"/>
    <x v="20"/>
    <x v="273"/>
    <x v="10"/>
    <x v="2"/>
    <n v="91"/>
    <x v="72"/>
    <x v="3"/>
  </r>
  <r>
    <x v="2"/>
    <x v="20"/>
    <x v="20"/>
    <x v="162"/>
    <x v="10"/>
    <x v="0"/>
    <n v="94"/>
    <x v="11"/>
    <x v="3"/>
  </r>
  <r>
    <x v="2"/>
    <x v="20"/>
    <x v="20"/>
    <x v="95"/>
    <x v="10"/>
    <x v="0"/>
    <n v="63"/>
    <x v="42"/>
    <x v="3"/>
  </r>
  <r>
    <x v="2"/>
    <x v="20"/>
    <x v="20"/>
    <x v="182"/>
    <x v="5"/>
    <x v="2"/>
    <n v="107"/>
    <x v="83"/>
    <x v="3"/>
  </r>
  <r>
    <x v="2"/>
    <x v="20"/>
    <x v="20"/>
    <x v="89"/>
    <x v="5"/>
    <x v="0"/>
    <n v="89"/>
    <x v="23"/>
    <x v="3"/>
  </r>
  <r>
    <x v="2"/>
    <x v="20"/>
    <x v="20"/>
    <x v="277"/>
    <x v="0"/>
    <x v="1"/>
    <n v="86"/>
    <x v="77"/>
    <x v="3"/>
  </r>
  <r>
    <x v="2"/>
    <x v="20"/>
    <x v="20"/>
    <x v="372"/>
    <x v="0"/>
    <x v="0"/>
    <n v="119"/>
    <x v="95"/>
    <x v="3"/>
  </r>
  <r>
    <x v="2"/>
    <x v="20"/>
    <x v="20"/>
    <x v="40"/>
    <x v="7"/>
    <x v="1"/>
    <n v="90"/>
    <x v="18"/>
    <x v="3"/>
  </r>
  <r>
    <x v="2"/>
    <x v="20"/>
    <x v="20"/>
    <x v="198"/>
    <x v="11"/>
    <x v="4"/>
    <n v="73"/>
    <x v="90"/>
    <x v="3"/>
  </r>
  <r>
    <x v="2"/>
    <x v="20"/>
    <x v="20"/>
    <x v="309"/>
    <x v="8"/>
    <x v="4"/>
    <n v="75"/>
    <x v="16"/>
    <x v="3"/>
  </r>
  <r>
    <x v="2"/>
    <x v="20"/>
    <x v="20"/>
    <x v="307"/>
    <x v="5"/>
    <x v="4"/>
    <n v="80"/>
    <x v="16"/>
    <x v="3"/>
  </r>
  <r>
    <x v="2"/>
    <x v="20"/>
    <x v="20"/>
    <x v="420"/>
    <x v="7"/>
    <x v="4"/>
    <n v="67"/>
    <x v="10"/>
    <x v="3"/>
  </r>
  <r>
    <x v="2"/>
    <x v="20"/>
    <x v="21"/>
    <x v="186"/>
    <x v="4"/>
    <x v="0"/>
    <n v="78"/>
    <x v="77"/>
    <x v="7"/>
  </r>
  <r>
    <x v="2"/>
    <x v="20"/>
    <x v="21"/>
    <x v="428"/>
    <x v="3"/>
    <x v="0"/>
    <n v="66"/>
    <x v="79"/>
    <x v="7"/>
  </r>
  <r>
    <x v="2"/>
    <x v="20"/>
    <x v="21"/>
    <x v="330"/>
    <x v="3"/>
    <x v="0"/>
    <n v="83"/>
    <x v="55"/>
    <x v="7"/>
  </r>
  <r>
    <x v="2"/>
    <x v="20"/>
    <x v="21"/>
    <x v="254"/>
    <x v="3"/>
    <x v="1"/>
    <n v="115"/>
    <x v="5"/>
    <x v="7"/>
  </r>
  <r>
    <x v="2"/>
    <x v="20"/>
    <x v="21"/>
    <x v="208"/>
    <x v="3"/>
    <x v="1"/>
    <n v="104"/>
    <x v="131"/>
    <x v="7"/>
  </r>
  <r>
    <x v="2"/>
    <x v="20"/>
    <x v="21"/>
    <x v="302"/>
    <x v="17"/>
    <x v="2"/>
    <n v="71"/>
    <x v="63"/>
    <x v="7"/>
  </r>
  <r>
    <x v="2"/>
    <x v="20"/>
    <x v="21"/>
    <x v="228"/>
    <x v="17"/>
    <x v="3"/>
    <n v="82"/>
    <x v="67"/>
    <x v="7"/>
  </r>
  <r>
    <x v="2"/>
    <x v="20"/>
    <x v="21"/>
    <x v="199"/>
    <x v="14"/>
    <x v="1"/>
    <n v="100"/>
    <x v="74"/>
    <x v="7"/>
  </r>
  <r>
    <x v="2"/>
    <x v="20"/>
    <x v="21"/>
    <x v="229"/>
    <x v="16"/>
    <x v="0"/>
    <n v="61"/>
    <x v="82"/>
    <x v="7"/>
  </r>
  <r>
    <x v="2"/>
    <x v="20"/>
    <x v="21"/>
    <x v="138"/>
    <x v="16"/>
    <x v="0"/>
    <n v="98"/>
    <x v="58"/>
    <x v="7"/>
  </r>
  <r>
    <x v="2"/>
    <x v="20"/>
    <x v="21"/>
    <x v="90"/>
    <x v="16"/>
    <x v="1"/>
    <n v="80"/>
    <x v="64"/>
    <x v="7"/>
  </r>
  <r>
    <x v="2"/>
    <x v="20"/>
    <x v="21"/>
    <x v="82"/>
    <x v="9"/>
    <x v="1"/>
    <n v="126"/>
    <x v="113"/>
    <x v="7"/>
  </r>
  <r>
    <x v="2"/>
    <x v="20"/>
    <x v="21"/>
    <x v="57"/>
    <x v="10"/>
    <x v="2"/>
    <n v="89"/>
    <x v="8"/>
    <x v="7"/>
  </r>
  <r>
    <x v="2"/>
    <x v="20"/>
    <x v="21"/>
    <x v="238"/>
    <x v="13"/>
    <x v="2"/>
    <n v="78"/>
    <x v="33"/>
    <x v="7"/>
  </r>
  <r>
    <x v="2"/>
    <x v="20"/>
    <x v="21"/>
    <x v="194"/>
    <x v="1"/>
    <x v="1"/>
    <n v="92"/>
    <x v="95"/>
    <x v="7"/>
  </r>
  <r>
    <x v="2"/>
    <x v="20"/>
    <x v="21"/>
    <x v="142"/>
    <x v="5"/>
    <x v="2"/>
    <n v="98"/>
    <x v="62"/>
    <x v="7"/>
  </r>
  <r>
    <x v="2"/>
    <x v="20"/>
    <x v="21"/>
    <x v="249"/>
    <x v="0"/>
    <x v="1"/>
    <n v="86"/>
    <x v="39"/>
    <x v="7"/>
  </r>
  <r>
    <x v="2"/>
    <x v="20"/>
    <x v="21"/>
    <x v="149"/>
    <x v="7"/>
    <x v="2"/>
    <n v="68"/>
    <x v="71"/>
    <x v="7"/>
  </r>
  <r>
    <x v="2"/>
    <x v="20"/>
    <x v="21"/>
    <x v="344"/>
    <x v="12"/>
    <x v="4"/>
    <n v="98"/>
    <x v="16"/>
    <x v="7"/>
  </r>
  <r>
    <x v="2"/>
    <x v="20"/>
    <x v="21"/>
    <x v="393"/>
    <x v="6"/>
    <x v="4"/>
    <n v="89"/>
    <x v="15"/>
    <x v="7"/>
  </r>
  <r>
    <x v="2"/>
    <x v="20"/>
    <x v="21"/>
    <x v="425"/>
    <x v="10"/>
    <x v="4"/>
    <n v="66"/>
    <x v="28"/>
    <x v="7"/>
  </r>
  <r>
    <x v="2"/>
    <x v="20"/>
    <x v="21"/>
    <x v="337"/>
    <x v="5"/>
    <x v="4"/>
    <n v="88"/>
    <x v="16"/>
    <x v="7"/>
  </r>
  <r>
    <x v="2"/>
    <x v="20"/>
    <x v="22"/>
    <x v="4"/>
    <x v="4"/>
    <x v="2"/>
    <n v="93"/>
    <x v="82"/>
    <x v="1"/>
  </r>
  <r>
    <x v="2"/>
    <x v="20"/>
    <x v="22"/>
    <x v="245"/>
    <x v="4"/>
    <x v="0"/>
    <n v="104"/>
    <x v="48"/>
    <x v="1"/>
  </r>
  <r>
    <x v="2"/>
    <x v="20"/>
    <x v="22"/>
    <x v="255"/>
    <x v="4"/>
    <x v="1"/>
    <n v="81"/>
    <x v="105"/>
    <x v="1"/>
  </r>
  <r>
    <x v="2"/>
    <x v="20"/>
    <x v="22"/>
    <x v="92"/>
    <x v="3"/>
    <x v="2"/>
    <n v="107"/>
    <x v="52"/>
    <x v="1"/>
  </r>
  <r>
    <x v="2"/>
    <x v="20"/>
    <x v="22"/>
    <x v="136"/>
    <x v="11"/>
    <x v="0"/>
    <n v="101"/>
    <x v="83"/>
    <x v="1"/>
  </r>
  <r>
    <x v="2"/>
    <x v="20"/>
    <x v="22"/>
    <x v="288"/>
    <x v="17"/>
    <x v="0"/>
    <n v="122"/>
    <x v="38"/>
    <x v="1"/>
  </r>
  <r>
    <x v="2"/>
    <x v="20"/>
    <x v="22"/>
    <x v="380"/>
    <x v="17"/>
    <x v="1"/>
    <n v="92"/>
    <x v="54"/>
    <x v="1"/>
  </r>
  <r>
    <x v="2"/>
    <x v="20"/>
    <x v="22"/>
    <x v="87"/>
    <x v="14"/>
    <x v="0"/>
    <n v="84"/>
    <x v="33"/>
    <x v="1"/>
  </r>
  <r>
    <x v="2"/>
    <x v="20"/>
    <x v="22"/>
    <x v="203"/>
    <x v="12"/>
    <x v="2"/>
    <n v="105"/>
    <x v="51"/>
    <x v="1"/>
  </r>
  <r>
    <x v="2"/>
    <x v="20"/>
    <x v="22"/>
    <x v="259"/>
    <x v="12"/>
    <x v="1"/>
    <n v="105"/>
    <x v="129"/>
    <x v="1"/>
  </r>
  <r>
    <x v="2"/>
    <x v="20"/>
    <x v="22"/>
    <x v="335"/>
    <x v="16"/>
    <x v="1"/>
    <n v="71"/>
    <x v="61"/>
    <x v="1"/>
  </r>
  <r>
    <x v="2"/>
    <x v="20"/>
    <x v="22"/>
    <x v="280"/>
    <x v="16"/>
    <x v="1"/>
    <n v="74"/>
    <x v="44"/>
    <x v="1"/>
  </r>
  <r>
    <x v="2"/>
    <x v="20"/>
    <x v="22"/>
    <x v="88"/>
    <x v="16"/>
    <x v="2"/>
    <n v="83"/>
    <x v="35"/>
    <x v="1"/>
  </r>
  <r>
    <x v="2"/>
    <x v="20"/>
    <x v="22"/>
    <x v="9"/>
    <x v="6"/>
    <x v="3"/>
    <n v="78"/>
    <x v="55"/>
    <x v="1"/>
  </r>
  <r>
    <x v="2"/>
    <x v="20"/>
    <x v="22"/>
    <x v="1"/>
    <x v="1"/>
    <x v="1"/>
    <n v="124"/>
    <x v="111"/>
    <x v="1"/>
  </r>
  <r>
    <x v="2"/>
    <x v="20"/>
    <x v="22"/>
    <x v="126"/>
    <x v="1"/>
    <x v="2"/>
    <n v="79"/>
    <x v="53"/>
    <x v="1"/>
  </r>
  <r>
    <x v="2"/>
    <x v="20"/>
    <x v="22"/>
    <x v="235"/>
    <x v="0"/>
    <x v="0"/>
    <n v="83"/>
    <x v="3"/>
    <x v="1"/>
  </r>
  <r>
    <x v="2"/>
    <x v="20"/>
    <x v="22"/>
    <x v="135"/>
    <x v="7"/>
    <x v="1"/>
    <n v="84"/>
    <x v="23"/>
    <x v="1"/>
  </r>
  <r>
    <x v="2"/>
    <x v="20"/>
    <x v="22"/>
    <x v="96"/>
    <x v="12"/>
    <x v="4"/>
    <n v="87"/>
    <x v="16"/>
    <x v="1"/>
  </r>
  <r>
    <x v="2"/>
    <x v="20"/>
    <x v="22"/>
    <x v="21"/>
    <x v="16"/>
    <x v="4"/>
    <n v="60"/>
    <x v="55"/>
    <x v="1"/>
  </r>
  <r>
    <x v="2"/>
    <x v="20"/>
    <x v="22"/>
    <x v="172"/>
    <x v="0"/>
    <x v="4"/>
    <n v="103"/>
    <x v="16"/>
    <x v="1"/>
  </r>
  <r>
    <x v="2"/>
    <x v="20"/>
    <x v="22"/>
    <x v="0"/>
    <x v="0"/>
    <x v="4"/>
    <n v="69"/>
    <x v="51"/>
    <x v="1"/>
  </r>
  <r>
    <x v="2"/>
    <x v="21"/>
    <x v="16"/>
    <x v="34"/>
    <x v="15"/>
    <x v="2"/>
    <n v="75"/>
    <x v="64"/>
    <x v="0"/>
  </r>
  <r>
    <x v="2"/>
    <x v="21"/>
    <x v="16"/>
    <x v="113"/>
    <x v="15"/>
    <x v="1"/>
    <n v="87"/>
    <x v="10"/>
    <x v="0"/>
  </r>
  <r>
    <x v="2"/>
    <x v="21"/>
    <x v="16"/>
    <x v="202"/>
    <x v="11"/>
    <x v="1"/>
    <n v="68"/>
    <x v="112"/>
    <x v="0"/>
  </r>
  <r>
    <x v="2"/>
    <x v="21"/>
    <x v="16"/>
    <x v="118"/>
    <x v="4"/>
    <x v="2"/>
    <n v="89"/>
    <x v="24"/>
    <x v="0"/>
  </r>
  <r>
    <x v="2"/>
    <x v="21"/>
    <x v="16"/>
    <x v="269"/>
    <x v="2"/>
    <x v="0"/>
    <n v="73"/>
    <x v="52"/>
    <x v="0"/>
  </r>
  <r>
    <x v="2"/>
    <x v="21"/>
    <x v="16"/>
    <x v="39"/>
    <x v="2"/>
    <x v="1"/>
    <n v="101"/>
    <x v="52"/>
    <x v="0"/>
  </r>
  <r>
    <x v="2"/>
    <x v="21"/>
    <x v="16"/>
    <x v="196"/>
    <x v="3"/>
    <x v="1"/>
    <n v="73"/>
    <x v="90"/>
    <x v="0"/>
  </r>
  <r>
    <x v="2"/>
    <x v="21"/>
    <x v="16"/>
    <x v="358"/>
    <x v="14"/>
    <x v="0"/>
    <n v="61"/>
    <x v="13"/>
    <x v="0"/>
  </r>
  <r>
    <x v="2"/>
    <x v="21"/>
    <x v="16"/>
    <x v="6"/>
    <x v="5"/>
    <x v="0"/>
    <n v="123"/>
    <x v="56"/>
    <x v="0"/>
  </r>
  <r>
    <x v="2"/>
    <x v="21"/>
    <x v="16"/>
    <x v="11"/>
    <x v="5"/>
    <x v="1"/>
    <n v="101"/>
    <x v="102"/>
    <x v="0"/>
  </r>
  <r>
    <x v="2"/>
    <x v="21"/>
    <x v="16"/>
    <x v="200"/>
    <x v="5"/>
    <x v="2"/>
    <n v="98"/>
    <x v="10"/>
    <x v="0"/>
  </r>
  <r>
    <x v="2"/>
    <x v="21"/>
    <x v="16"/>
    <x v="19"/>
    <x v="0"/>
    <x v="1"/>
    <n v="105"/>
    <x v="54"/>
    <x v="0"/>
  </r>
  <r>
    <x v="2"/>
    <x v="21"/>
    <x v="16"/>
    <x v="150"/>
    <x v="0"/>
    <x v="2"/>
    <n v="85"/>
    <x v="108"/>
    <x v="0"/>
  </r>
  <r>
    <x v="2"/>
    <x v="21"/>
    <x v="16"/>
    <x v="125"/>
    <x v="13"/>
    <x v="2"/>
    <n v="81"/>
    <x v="2"/>
    <x v="0"/>
  </r>
  <r>
    <x v="2"/>
    <x v="21"/>
    <x v="16"/>
    <x v="306"/>
    <x v="1"/>
    <x v="0"/>
    <n v="108"/>
    <x v="148"/>
    <x v="0"/>
  </r>
  <r>
    <x v="2"/>
    <x v="21"/>
    <x v="16"/>
    <x v="12"/>
    <x v="9"/>
    <x v="3"/>
    <n v="92"/>
    <x v="10"/>
    <x v="0"/>
  </r>
  <r>
    <x v="2"/>
    <x v="21"/>
    <x v="16"/>
    <x v="215"/>
    <x v="9"/>
    <x v="0"/>
    <n v="97"/>
    <x v="22"/>
    <x v="0"/>
  </r>
  <r>
    <x v="2"/>
    <x v="21"/>
    <x v="16"/>
    <x v="121"/>
    <x v="6"/>
    <x v="1"/>
    <n v="95"/>
    <x v="61"/>
    <x v="0"/>
  </r>
  <r>
    <x v="2"/>
    <x v="21"/>
    <x v="16"/>
    <x v="122"/>
    <x v="8"/>
    <x v="4"/>
    <n v="87"/>
    <x v="42"/>
    <x v="0"/>
  </r>
  <r>
    <x v="2"/>
    <x v="21"/>
    <x v="16"/>
    <x v="415"/>
    <x v="4"/>
    <x v="4"/>
    <n v="89"/>
    <x v="17"/>
    <x v="0"/>
  </r>
  <r>
    <x v="2"/>
    <x v="21"/>
    <x v="16"/>
    <x v="308"/>
    <x v="0"/>
    <x v="4"/>
    <n v="76"/>
    <x v="17"/>
    <x v="0"/>
  </r>
  <r>
    <x v="2"/>
    <x v="21"/>
    <x v="16"/>
    <x v="153"/>
    <x v="0"/>
    <x v="4"/>
    <n v="100"/>
    <x v="32"/>
    <x v="0"/>
  </r>
  <r>
    <x v="2"/>
    <x v="21"/>
    <x v="23"/>
    <x v="114"/>
    <x v="15"/>
    <x v="3"/>
    <n v="116"/>
    <x v="38"/>
    <x v="2"/>
  </r>
  <r>
    <x v="2"/>
    <x v="21"/>
    <x v="23"/>
    <x v="7"/>
    <x v="8"/>
    <x v="1"/>
    <n v="100"/>
    <x v="48"/>
    <x v="2"/>
  </r>
  <r>
    <x v="2"/>
    <x v="21"/>
    <x v="23"/>
    <x v="146"/>
    <x v="11"/>
    <x v="2"/>
    <n v="86"/>
    <x v="86"/>
    <x v="2"/>
  </r>
  <r>
    <x v="2"/>
    <x v="21"/>
    <x v="23"/>
    <x v="33"/>
    <x v="11"/>
    <x v="1"/>
    <n v="97"/>
    <x v="35"/>
    <x v="2"/>
  </r>
  <r>
    <x v="2"/>
    <x v="21"/>
    <x v="23"/>
    <x v="24"/>
    <x v="11"/>
    <x v="1"/>
    <n v="114"/>
    <x v="48"/>
    <x v="2"/>
  </r>
  <r>
    <x v="2"/>
    <x v="21"/>
    <x v="23"/>
    <x v="5"/>
    <x v="4"/>
    <x v="1"/>
    <n v="87"/>
    <x v="63"/>
    <x v="2"/>
  </r>
  <r>
    <x v="2"/>
    <x v="21"/>
    <x v="23"/>
    <x v="134"/>
    <x v="3"/>
    <x v="2"/>
    <n v="113"/>
    <x v="2"/>
    <x v="2"/>
  </r>
  <r>
    <x v="2"/>
    <x v="21"/>
    <x v="23"/>
    <x v="20"/>
    <x v="14"/>
    <x v="1"/>
    <n v="103"/>
    <x v="96"/>
    <x v="2"/>
  </r>
  <r>
    <x v="2"/>
    <x v="21"/>
    <x v="23"/>
    <x v="298"/>
    <x v="14"/>
    <x v="2"/>
    <n v="103"/>
    <x v="54"/>
    <x v="2"/>
  </r>
  <r>
    <x v="2"/>
    <x v="21"/>
    <x v="23"/>
    <x v="400"/>
    <x v="7"/>
    <x v="0"/>
    <n v="81"/>
    <x v="96"/>
    <x v="2"/>
  </r>
  <r>
    <x v="2"/>
    <x v="21"/>
    <x v="23"/>
    <x v="398"/>
    <x v="0"/>
    <x v="0"/>
    <n v="65"/>
    <x v="52"/>
    <x v="2"/>
  </r>
  <r>
    <x v="2"/>
    <x v="21"/>
    <x v="23"/>
    <x v="53"/>
    <x v="0"/>
    <x v="0"/>
    <n v="74"/>
    <x v="8"/>
    <x v="2"/>
  </r>
  <r>
    <x v="2"/>
    <x v="21"/>
    <x v="23"/>
    <x v="206"/>
    <x v="13"/>
    <x v="1"/>
    <n v="103"/>
    <x v="119"/>
    <x v="2"/>
  </r>
  <r>
    <x v="2"/>
    <x v="21"/>
    <x v="23"/>
    <x v="99"/>
    <x v="12"/>
    <x v="2"/>
    <n v="96"/>
    <x v="17"/>
    <x v="2"/>
  </r>
  <r>
    <x v="2"/>
    <x v="21"/>
    <x v="23"/>
    <x v="201"/>
    <x v="10"/>
    <x v="2"/>
    <n v="124"/>
    <x v="113"/>
    <x v="2"/>
  </r>
  <r>
    <x v="2"/>
    <x v="21"/>
    <x v="23"/>
    <x v="27"/>
    <x v="10"/>
    <x v="0"/>
    <n v="82"/>
    <x v="71"/>
    <x v="2"/>
  </r>
  <r>
    <x v="2"/>
    <x v="21"/>
    <x v="23"/>
    <x v="213"/>
    <x v="9"/>
    <x v="1"/>
    <n v="63"/>
    <x v="71"/>
    <x v="2"/>
  </r>
  <r>
    <x v="2"/>
    <x v="21"/>
    <x v="23"/>
    <x v="13"/>
    <x v="9"/>
    <x v="0"/>
    <n v="79"/>
    <x v="3"/>
    <x v="2"/>
  </r>
  <r>
    <x v="2"/>
    <x v="21"/>
    <x v="23"/>
    <x v="166"/>
    <x v="8"/>
    <x v="4"/>
    <n v="69"/>
    <x v="71"/>
    <x v="2"/>
  </r>
  <r>
    <x v="2"/>
    <x v="21"/>
    <x v="23"/>
    <x v="374"/>
    <x v="3"/>
    <x v="4"/>
    <n v="81"/>
    <x v="96"/>
    <x v="2"/>
  </r>
  <r>
    <x v="2"/>
    <x v="21"/>
    <x v="23"/>
    <x v="361"/>
    <x v="10"/>
    <x v="4"/>
    <n v="69"/>
    <x v="98"/>
    <x v="2"/>
  </r>
  <r>
    <x v="2"/>
    <x v="21"/>
    <x v="23"/>
    <x v="137"/>
    <x v="6"/>
    <x v="4"/>
    <n v="122"/>
    <x v="16"/>
    <x v="2"/>
  </r>
  <r>
    <x v="2"/>
    <x v="21"/>
    <x v="17"/>
    <x v="73"/>
    <x v="15"/>
    <x v="2"/>
    <n v="99"/>
    <x v="56"/>
    <x v="6"/>
  </r>
  <r>
    <x v="2"/>
    <x v="21"/>
    <x v="17"/>
    <x v="72"/>
    <x v="15"/>
    <x v="1"/>
    <n v="134"/>
    <x v="48"/>
    <x v="6"/>
  </r>
  <r>
    <x v="2"/>
    <x v="21"/>
    <x v="17"/>
    <x v="192"/>
    <x v="11"/>
    <x v="1"/>
    <n v="83"/>
    <x v="105"/>
    <x v="6"/>
  </r>
  <r>
    <x v="2"/>
    <x v="21"/>
    <x v="17"/>
    <x v="195"/>
    <x v="16"/>
    <x v="3"/>
    <n v="157"/>
    <x v="154"/>
    <x v="6"/>
  </r>
  <r>
    <x v="2"/>
    <x v="21"/>
    <x v="17"/>
    <x v="300"/>
    <x v="2"/>
    <x v="1"/>
    <n v="78"/>
    <x v="22"/>
    <x v="6"/>
  </r>
  <r>
    <x v="2"/>
    <x v="21"/>
    <x v="17"/>
    <x v="240"/>
    <x v="14"/>
    <x v="0"/>
    <n v="90"/>
    <x v="70"/>
    <x v="6"/>
  </r>
  <r>
    <x v="2"/>
    <x v="21"/>
    <x v="17"/>
    <x v="163"/>
    <x v="14"/>
    <x v="1"/>
    <n v="85"/>
    <x v="19"/>
    <x v="6"/>
  </r>
  <r>
    <x v="2"/>
    <x v="21"/>
    <x v="17"/>
    <x v="232"/>
    <x v="5"/>
    <x v="2"/>
    <n v="80"/>
    <x v="21"/>
    <x v="6"/>
  </r>
  <r>
    <x v="2"/>
    <x v="21"/>
    <x v="17"/>
    <x v="250"/>
    <x v="0"/>
    <x v="0"/>
    <n v="70"/>
    <x v="21"/>
    <x v="6"/>
  </r>
  <r>
    <x v="2"/>
    <x v="21"/>
    <x v="17"/>
    <x v="218"/>
    <x v="13"/>
    <x v="1"/>
    <n v="96"/>
    <x v="58"/>
    <x v="6"/>
  </r>
  <r>
    <x v="2"/>
    <x v="21"/>
    <x v="17"/>
    <x v="111"/>
    <x v="1"/>
    <x v="2"/>
    <n v="72"/>
    <x v="25"/>
    <x v="6"/>
  </r>
  <r>
    <x v="2"/>
    <x v="21"/>
    <x v="17"/>
    <x v="281"/>
    <x v="17"/>
    <x v="1"/>
    <n v="109"/>
    <x v="8"/>
    <x v="6"/>
  </r>
  <r>
    <x v="2"/>
    <x v="21"/>
    <x v="17"/>
    <x v="86"/>
    <x v="17"/>
    <x v="0"/>
    <n v="76"/>
    <x v="57"/>
    <x v="6"/>
  </r>
  <r>
    <x v="2"/>
    <x v="21"/>
    <x v="17"/>
    <x v="236"/>
    <x v="10"/>
    <x v="1"/>
    <n v="124"/>
    <x v="27"/>
    <x v="6"/>
  </r>
  <r>
    <x v="2"/>
    <x v="21"/>
    <x v="17"/>
    <x v="35"/>
    <x v="10"/>
    <x v="0"/>
    <n v="92"/>
    <x v="85"/>
    <x v="6"/>
  </r>
  <r>
    <x v="2"/>
    <x v="21"/>
    <x v="17"/>
    <x v="293"/>
    <x v="9"/>
    <x v="2"/>
    <n v="49"/>
    <x v="120"/>
    <x v="6"/>
  </r>
  <r>
    <x v="2"/>
    <x v="21"/>
    <x v="17"/>
    <x v="354"/>
    <x v="6"/>
    <x v="2"/>
    <n v="97"/>
    <x v="62"/>
    <x v="6"/>
  </r>
  <r>
    <x v="2"/>
    <x v="21"/>
    <x v="17"/>
    <x v="120"/>
    <x v="6"/>
    <x v="0"/>
    <n v="77"/>
    <x v="6"/>
    <x v="6"/>
  </r>
  <r>
    <x v="2"/>
    <x v="21"/>
    <x v="17"/>
    <x v="197"/>
    <x v="4"/>
    <x v="4"/>
    <n v="67"/>
    <x v="16"/>
    <x v="6"/>
  </r>
  <r>
    <x v="2"/>
    <x v="21"/>
    <x v="17"/>
    <x v="112"/>
    <x v="14"/>
    <x v="4"/>
    <n v="75"/>
    <x v="1"/>
    <x v="6"/>
  </r>
  <r>
    <x v="2"/>
    <x v="21"/>
    <x v="17"/>
    <x v="347"/>
    <x v="13"/>
    <x v="4"/>
    <n v="70"/>
    <x v="94"/>
    <x v="6"/>
  </r>
  <r>
    <x v="2"/>
    <x v="21"/>
    <x v="17"/>
    <x v="378"/>
    <x v="17"/>
    <x v="4"/>
    <n v="71"/>
    <x v="30"/>
    <x v="6"/>
  </r>
  <r>
    <x v="2"/>
    <x v="21"/>
    <x v="22"/>
    <x v="136"/>
    <x v="11"/>
    <x v="0"/>
    <n v="88"/>
    <x v="4"/>
    <x v="1"/>
  </r>
  <r>
    <x v="2"/>
    <x v="21"/>
    <x v="22"/>
    <x v="255"/>
    <x v="4"/>
    <x v="1"/>
    <n v="82"/>
    <x v="25"/>
    <x v="1"/>
  </r>
  <r>
    <x v="2"/>
    <x v="21"/>
    <x v="22"/>
    <x v="245"/>
    <x v="4"/>
    <x v="0"/>
    <n v="97"/>
    <x v="21"/>
    <x v="1"/>
  </r>
  <r>
    <x v="2"/>
    <x v="21"/>
    <x v="22"/>
    <x v="88"/>
    <x v="16"/>
    <x v="2"/>
    <n v="61"/>
    <x v="86"/>
    <x v="1"/>
  </r>
  <r>
    <x v="2"/>
    <x v="21"/>
    <x v="22"/>
    <x v="280"/>
    <x v="16"/>
    <x v="1"/>
    <n v="98"/>
    <x v="37"/>
    <x v="1"/>
  </r>
  <r>
    <x v="2"/>
    <x v="21"/>
    <x v="22"/>
    <x v="326"/>
    <x v="3"/>
    <x v="2"/>
    <n v="95"/>
    <x v="63"/>
    <x v="1"/>
  </r>
  <r>
    <x v="2"/>
    <x v="21"/>
    <x v="22"/>
    <x v="92"/>
    <x v="3"/>
    <x v="2"/>
    <n v="107"/>
    <x v="65"/>
    <x v="1"/>
  </r>
  <r>
    <x v="2"/>
    <x v="21"/>
    <x v="22"/>
    <x v="316"/>
    <x v="7"/>
    <x v="1"/>
    <n v="81"/>
    <x v="57"/>
    <x v="1"/>
  </r>
  <r>
    <x v="2"/>
    <x v="21"/>
    <x v="22"/>
    <x v="0"/>
    <x v="0"/>
    <x v="0"/>
    <n v="62"/>
    <x v="100"/>
    <x v="1"/>
  </r>
  <r>
    <x v="2"/>
    <x v="21"/>
    <x v="22"/>
    <x v="235"/>
    <x v="0"/>
    <x v="0"/>
    <n v="99"/>
    <x v="53"/>
    <x v="1"/>
  </r>
  <r>
    <x v="2"/>
    <x v="21"/>
    <x v="22"/>
    <x v="172"/>
    <x v="0"/>
    <x v="3"/>
    <n v="101"/>
    <x v="55"/>
    <x v="1"/>
  </r>
  <r>
    <x v="2"/>
    <x v="21"/>
    <x v="22"/>
    <x v="203"/>
    <x v="12"/>
    <x v="2"/>
    <n v="99"/>
    <x v="31"/>
    <x v="1"/>
  </r>
  <r>
    <x v="2"/>
    <x v="21"/>
    <x v="22"/>
    <x v="259"/>
    <x v="12"/>
    <x v="1"/>
    <n v="94"/>
    <x v="28"/>
    <x v="1"/>
  </r>
  <r>
    <x v="2"/>
    <x v="21"/>
    <x v="22"/>
    <x v="1"/>
    <x v="1"/>
    <x v="1"/>
    <n v="143"/>
    <x v="62"/>
    <x v="1"/>
  </r>
  <r>
    <x v="2"/>
    <x v="21"/>
    <x v="22"/>
    <x v="126"/>
    <x v="1"/>
    <x v="2"/>
    <n v="84"/>
    <x v="3"/>
    <x v="1"/>
  </r>
  <r>
    <x v="2"/>
    <x v="21"/>
    <x v="22"/>
    <x v="380"/>
    <x v="17"/>
    <x v="1"/>
    <n v="85"/>
    <x v="56"/>
    <x v="1"/>
  </r>
  <r>
    <x v="2"/>
    <x v="21"/>
    <x v="22"/>
    <x v="288"/>
    <x v="17"/>
    <x v="0"/>
    <n v="88"/>
    <x v="25"/>
    <x v="1"/>
  </r>
  <r>
    <x v="2"/>
    <x v="21"/>
    <x v="22"/>
    <x v="429"/>
    <x v="10"/>
    <x v="1"/>
    <n v="88"/>
    <x v="160"/>
    <x v="1"/>
  </r>
  <r>
    <x v="2"/>
    <x v="21"/>
    <x v="22"/>
    <x v="4"/>
    <x v="4"/>
    <x v="4"/>
    <n v="71"/>
    <x v="16"/>
    <x v="1"/>
  </r>
  <r>
    <x v="2"/>
    <x v="21"/>
    <x v="22"/>
    <x v="87"/>
    <x v="14"/>
    <x v="4"/>
    <n v="84"/>
    <x v="16"/>
    <x v="1"/>
  </r>
  <r>
    <x v="2"/>
    <x v="21"/>
    <x v="22"/>
    <x v="26"/>
    <x v="7"/>
    <x v="4"/>
    <n v="66"/>
    <x v="31"/>
    <x v="1"/>
  </r>
  <r>
    <x v="2"/>
    <x v="21"/>
    <x v="22"/>
    <x v="383"/>
    <x v="7"/>
    <x v="4"/>
    <n v="39"/>
    <x v="92"/>
    <x v="1"/>
  </r>
  <r>
    <x v="2"/>
    <x v="22"/>
    <x v="16"/>
    <x v="34"/>
    <x v="15"/>
    <x v="2"/>
    <n v="0"/>
    <x v="1"/>
    <x v="0"/>
  </r>
  <r>
    <x v="2"/>
    <x v="22"/>
    <x v="16"/>
    <x v="113"/>
    <x v="15"/>
    <x v="1"/>
    <n v="0"/>
    <x v="26"/>
    <x v="0"/>
  </r>
  <r>
    <x v="2"/>
    <x v="22"/>
    <x v="16"/>
    <x v="42"/>
    <x v="8"/>
    <x v="3"/>
    <n v="0"/>
    <x v="29"/>
    <x v="0"/>
  </r>
  <r>
    <x v="2"/>
    <x v="22"/>
    <x v="16"/>
    <x v="118"/>
    <x v="4"/>
    <x v="2"/>
    <n v="0"/>
    <x v="40"/>
    <x v="0"/>
  </r>
  <r>
    <x v="2"/>
    <x v="22"/>
    <x v="16"/>
    <x v="362"/>
    <x v="16"/>
    <x v="0"/>
    <n v="0"/>
    <x v="79"/>
    <x v="0"/>
  </r>
  <r>
    <x v="2"/>
    <x v="22"/>
    <x v="16"/>
    <x v="269"/>
    <x v="2"/>
    <x v="0"/>
    <n v="0"/>
    <x v="63"/>
    <x v="0"/>
  </r>
  <r>
    <x v="2"/>
    <x v="22"/>
    <x v="16"/>
    <x v="39"/>
    <x v="2"/>
    <x v="1"/>
    <n v="0"/>
    <x v="4"/>
    <x v="0"/>
  </r>
  <r>
    <x v="2"/>
    <x v="22"/>
    <x v="16"/>
    <x v="196"/>
    <x v="3"/>
    <x v="1"/>
    <n v="0"/>
    <x v="81"/>
    <x v="0"/>
  </r>
  <r>
    <x v="2"/>
    <x v="22"/>
    <x v="16"/>
    <x v="200"/>
    <x v="5"/>
    <x v="2"/>
    <n v="0"/>
    <x v="47"/>
    <x v="0"/>
  </r>
  <r>
    <x v="2"/>
    <x v="22"/>
    <x v="16"/>
    <x v="301"/>
    <x v="5"/>
    <x v="0"/>
    <n v="0"/>
    <x v="54"/>
    <x v="0"/>
  </r>
  <r>
    <x v="2"/>
    <x v="22"/>
    <x v="16"/>
    <x v="11"/>
    <x v="5"/>
    <x v="1"/>
    <n v="0"/>
    <x v="22"/>
    <x v="0"/>
  </r>
  <r>
    <x v="2"/>
    <x v="22"/>
    <x v="16"/>
    <x v="19"/>
    <x v="0"/>
    <x v="1"/>
    <n v="0"/>
    <x v="67"/>
    <x v="0"/>
  </r>
  <r>
    <x v="2"/>
    <x v="22"/>
    <x v="16"/>
    <x v="150"/>
    <x v="0"/>
    <x v="2"/>
    <n v="0"/>
    <x v="22"/>
    <x v="0"/>
  </r>
  <r>
    <x v="2"/>
    <x v="22"/>
    <x v="16"/>
    <x v="125"/>
    <x v="13"/>
    <x v="2"/>
    <n v="0"/>
    <x v="24"/>
    <x v="0"/>
  </r>
  <r>
    <x v="2"/>
    <x v="22"/>
    <x v="16"/>
    <x v="306"/>
    <x v="1"/>
    <x v="0"/>
    <n v="0"/>
    <x v="10"/>
    <x v="0"/>
  </r>
  <r>
    <x v="2"/>
    <x v="22"/>
    <x v="16"/>
    <x v="123"/>
    <x v="10"/>
    <x v="1"/>
    <n v="0"/>
    <x v="86"/>
    <x v="0"/>
  </r>
  <r>
    <x v="2"/>
    <x v="22"/>
    <x v="16"/>
    <x v="215"/>
    <x v="9"/>
    <x v="0"/>
    <n v="0"/>
    <x v="11"/>
    <x v="0"/>
  </r>
  <r>
    <x v="2"/>
    <x v="22"/>
    <x v="16"/>
    <x v="121"/>
    <x v="6"/>
    <x v="1"/>
    <n v="0"/>
    <x v="26"/>
    <x v="0"/>
  </r>
  <r>
    <x v="2"/>
    <x v="22"/>
    <x v="16"/>
    <x v="358"/>
    <x v="14"/>
    <x v="4"/>
    <n v="0"/>
    <x v="35"/>
    <x v="0"/>
  </r>
  <r>
    <x v="2"/>
    <x v="22"/>
    <x v="16"/>
    <x v="430"/>
    <x v="0"/>
    <x v="4"/>
    <n v="0"/>
    <x v="137"/>
    <x v="0"/>
  </r>
  <r>
    <x v="2"/>
    <x v="22"/>
    <x v="16"/>
    <x v="304"/>
    <x v="12"/>
    <x v="4"/>
    <n v="0"/>
    <x v="4"/>
    <x v="0"/>
  </r>
  <r>
    <x v="2"/>
    <x v="22"/>
    <x v="16"/>
    <x v="402"/>
    <x v="1"/>
    <x v="4"/>
    <n v="0"/>
    <x v="74"/>
    <x v="0"/>
  </r>
  <r>
    <x v="2"/>
    <x v="22"/>
    <x v="23"/>
    <x v="114"/>
    <x v="15"/>
    <x v="3"/>
    <n v="0"/>
    <x v="163"/>
    <x v="2"/>
  </r>
  <r>
    <x v="2"/>
    <x v="22"/>
    <x v="23"/>
    <x v="309"/>
    <x v="8"/>
    <x v="2"/>
    <n v="0"/>
    <x v="79"/>
    <x v="2"/>
  </r>
  <r>
    <x v="2"/>
    <x v="22"/>
    <x v="23"/>
    <x v="7"/>
    <x v="8"/>
    <x v="1"/>
    <n v="0"/>
    <x v="61"/>
    <x v="2"/>
  </r>
  <r>
    <x v="2"/>
    <x v="22"/>
    <x v="23"/>
    <x v="24"/>
    <x v="11"/>
    <x v="1"/>
    <n v="0"/>
    <x v="114"/>
    <x v="2"/>
  </r>
  <r>
    <x v="2"/>
    <x v="22"/>
    <x v="23"/>
    <x v="33"/>
    <x v="11"/>
    <x v="1"/>
    <n v="0"/>
    <x v="19"/>
    <x v="2"/>
  </r>
  <r>
    <x v="2"/>
    <x v="22"/>
    <x v="23"/>
    <x v="5"/>
    <x v="4"/>
    <x v="1"/>
    <n v="0"/>
    <x v="176"/>
    <x v="2"/>
  </r>
  <r>
    <x v="2"/>
    <x v="22"/>
    <x v="23"/>
    <x v="41"/>
    <x v="16"/>
    <x v="1"/>
    <n v="0"/>
    <x v="18"/>
    <x v="2"/>
  </r>
  <r>
    <x v="2"/>
    <x v="22"/>
    <x v="23"/>
    <x v="134"/>
    <x v="3"/>
    <x v="2"/>
    <n v="0"/>
    <x v="82"/>
    <x v="2"/>
  </r>
  <r>
    <x v="2"/>
    <x v="22"/>
    <x v="23"/>
    <x v="20"/>
    <x v="14"/>
    <x v="1"/>
    <n v="0"/>
    <x v="55"/>
    <x v="2"/>
  </r>
  <r>
    <x v="2"/>
    <x v="22"/>
    <x v="23"/>
    <x v="298"/>
    <x v="14"/>
    <x v="2"/>
    <n v="0"/>
    <x v="22"/>
    <x v="2"/>
  </r>
  <r>
    <x v="2"/>
    <x v="22"/>
    <x v="23"/>
    <x v="400"/>
    <x v="7"/>
    <x v="0"/>
    <n v="0"/>
    <x v="63"/>
    <x v="2"/>
  </r>
  <r>
    <x v="2"/>
    <x v="22"/>
    <x v="23"/>
    <x v="206"/>
    <x v="13"/>
    <x v="1"/>
    <n v="0"/>
    <x v="43"/>
    <x v="2"/>
  </r>
  <r>
    <x v="2"/>
    <x v="22"/>
    <x v="23"/>
    <x v="99"/>
    <x v="12"/>
    <x v="2"/>
    <n v="0"/>
    <x v="2"/>
    <x v="2"/>
  </r>
  <r>
    <x v="2"/>
    <x v="22"/>
    <x v="23"/>
    <x v="414"/>
    <x v="1"/>
    <x v="0"/>
    <n v="0"/>
    <x v="24"/>
    <x v="2"/>
  </r>
  <r>
    <x v="2"/>
    <x v="22"/>
    <x v="23"/>
    <x v="201"/>
    <x v="10"/>
    <x v="2"/>
    <n v="0"/>
    <x v="72"/>
    <x v="2"/>
  </r>
  <r>
    <x v="2"/>
    <x v="22"/>
    <x v="23"/>
    <x v="27"/>
    <x v="10"/>
    <x v="0"/>
    <n v="0"/>
    <x v="33"/>
    <x v="2"/>
  </r>
  <r>
    <x v="2"/>
    <x v="22"/>
    <x v="23"/>
    <x v="13"/>
    <x v="9"/>
    <x v="0"/>
    <n v="0"/>
    <x v="39"/>
    <x v="2"/>
  </r>
  <r>
    <x v="2"/>
    <x v="22"/>
    <x v="23"/>
    <x v="137"/>
    <x v="6"/>
    <x v="0"/>
    <n v="0"/>
    <x v="76"/>
    <x v="2"/>
  </r>
  <r>
    <x v="2"/>
    <x v="22"/>
    <x v="23"/>
    <x v="146"/>
    <x v="11"/>
    <x v="4"/>
    <n v="0"/>
    <x v="83"/>
    <x v="2"/>
  </r>
  <r>
    <x v="2"/>
    <x v="22"/>
    <x v="23"/>
    <x v="374"/>
    <x v="3"/>
    <x v="4"/>
    <n v="0"/>
    <x v="51"/>
    <x v="2"/>
  </r>
  <r>
    <x v="2"/>
    <x v="22"/>
    <x v="23"/>
    <x v="370"/>
    <x v="9"/>
    <x v="4"/>
    <n v="0"/>
    <x v="50"/>
    <x v="2"/>
  </r>
  <r>
    <x v="2"/>
    <x v="22"/>
    <x v="23"/>
    <x v="94"/>
    <x v="6"/>
    <x v="4"/>
    <n v="0"/>
    <x v="79"/>
    <x v="2"/>
  </r>
  <r>
    <x v="3"/>
    <x v="23"/>
    <x v="24"/>
    <x v="431"/>
    <x v="18"/>
    <x v="5"/>
    <m/>
    <x v="189"/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484">
  <r>
    <n v="2017"/>
    <n v="1"/>
    <s v="Show Me The Mundy"/>
    <x v="0"/>
    <s v="HAW"/>
    <s v="FWD"/>
    <n v="83"/>
    <n v="71"/>
    <x v="0"/>
  </r>
  <r>
    <n v="2017"/>
    <n v="1"/>
    <s v="Show Me The Mundy"/>
    <x v="1"/>
    <s v="WBD"/>
    <s v="FWD"/>
    <n v="90"/>
    <n v="92"/>
    <x v="0"/>
  </r>
  <r>
    <n v="2017"/>
    <n v="1"/>
    <s v="Show Me The Mundy"/>
    <x v="2"/>
    <s v="MEL"/>
    <s v="MID"/>
    <n v="109"/>
    <n v="104"/>
    <x v="0"/>
  </r>
  <r>
    <n v="2017"/>
    <n v="1"/>
    <s v="Show Me The Mundy"/>
    <x v="3"/>
    <s v="CAR"/>
    <s v="DEF"/>
    <n v="102"/>
    <n v="91"/>
    <x v="0"/>
  </r>
  <r>
    <n v="2017"/>
    <n v="1"/>
    <s v="Show Me The Mundy"/>
    <x v="4"/>
    <s v="SYD"/>
    <s v="DEF"/>
    <n v="57"/>
    <n v="95"/>
    <x v="0"/>
  </r>
  <r>
    <n v="2017"/>
    <n v="1"/>
    <s v="Show Me The Mundy"/>
    <x v="5"/>
    <s v="SYD"/>
    <s v="MID"/>
    <n v="118"/>
    <n v="134"/>
    <x v="0"/>
  </r>
  <r>
    <n v="2017"/>
    <n v="1"/>
    <s v="Show Me The Mundy"/>
    <x v="6"/>
    <s v="GWS"/>
    <s v="FWD"/>
    <n v="78"/>
    <n v="72"/>
    <x v="0"/>
  </r>
  <r>
    <n v="2017"/>
    <n v="1"/>
    <s v="Show Me The Mundy"/>
    <x v="7"/>
    <s v="GWS"/>
    <s v="MID"/>
    <n v="98"/>
    <n v="75"/>
    <x v="0"/>
  </r>
  <r>
    <n v="2017"/>
    <n v="1"/>
    <s v="Show Me The Mundy"/>
    <x v="8"/>
    <s v="PTA"/>
    <s v="FWD"/>
    <n v="67"/>
    <n v="103"/>
    <x v="0"/>
  </r>
  <r>
    <n v="2017"/>
    <n v="1"/>
    <s v="Show Me The Mundy"/>
    <x v="9"/>
    <s v="PTA"/>
    <s v="FWD"/>
    <n v="94"/>
    <n v="87"/>
    <x v="0"/>
  </r>
  <r>
    <n v="2017"/>
    <n v="1"/>
    <s v="Show Me The Mundy"/>
    <x v="10"/>
    <s v="GCS"/>
    <s v="MID"/>
    <n v="106"/>
    <n v="106"/>
    <x v="0"/>
  </r>
  <r>
    <n v="2017"/>
    <n v="1"/>
    <s v="Show Me The Mundy"/>
    <x v="11"/>
    <s v="ESS"/>
    <s v="DEF"/>
    <n v="95"/>
    <n v="74"/>
    <x v="0"/>
  </r>
  <r>
    <n v="2017"/>
    <n v="1"/>
    <s v="Show Me The Mundy"/>
    <x v="12"/>
    <s v="FRE"/>
    <s v="RUC"/>
    <n v="73"/>
    <n v="107"/>
    <x v="0"/>
  </r>
  <r>
    <n v="2017"/>
    <n v="1"/>
    <s v="Show Me The Mundy"/>
    <x v="13"/>
    <s v="FRE"/>
    <s v="MID"/>
    <n v="91"/>
    <n v="104"/>
    <x v="0"/>
  </r>
  <r>
    <n v="2017"/>
    <n v="1"/>
    <s v="Show Me The Mundy"/>
    <x v="14"/>
    <s v="RIC"/>
    <s v="DEF"/>
    <n v="83"/>
    <n v="59"/>
    <x v="0"/>
  </r>
  <r>
    <n v="2017"/>
    <n v="1"/>
    <s v="Show Me The Mundy"/>
    <x v="15"/>
    <s v="STK"/>
    <s v="MID"/>
    <n v="84"/>
    <n v="74"/>
    <x v="0"/>
  </r>
  <r>
    <n v="2017"/>
    <n v="1"/>
    <s v="Show Me The Mundy"/>
    <x v="16"/>
    <s v="ADE"/>
    <s v="DEF"/>
    <n v="50"/>
    <n v="50"/>
    <x v="0"/>
  </r>
  <r>
    <n v="2017"/>
    <n v="1"/>
    <s v="Show Me The Mundy"/>
    <x v="17"/>
    <s v="WCE"/>
    <s v="MID"/>
    <n v="89"/>
    <n v="119"/>
    <x v="0"/>
  </r>
  <r>
    <n v="2017"/>
    <n v="1"/>
    <s v="Show Me The Mundy"/>
    <x v="18"/>
    <s v="HAW"/>
    <s v="BEN"/>
    <n v="103"/>
    <n v="0"/>
    <x v="0"/>
  </r>
  <r>
    <n v="2017"/>
    <n v="1"/>
    <s v="Show Me The Mundy"/>
    <x v="19"/>
    <s v="HAW"/>
    <s v="BEN"/>
    <n v="66"/>
    <n v="77"/>
    <x v="0"/>
  </r>
  <r>
    <n v="2017"/>
    <n v="1"/>
    <s v="Show Me The Mundy"/>
    <x v="20"/>
    <s v="GEE"/>
    <s v="BEN"/>
    <n v="92"/>
    <n v="118"/>
    <x v="0"/>
  </r>
  <r>
    <n v="2017"/>
    <n v="1"/>
    <s v="Show Me The Mundy"/>
    <x v="21"/>
    <s v="PTA"/>
    <s v="BEN"/>
    <n v="84"/>
    <n v="0"/>
    <x v="0"/>
  </r>
  <r>
    <n v="2017"/>
    <n v="2"/>
    <s v="Show Me The Mundy"/>
    <x v="18"/>
    <s v="HAW"/>
    <s v="DEF"/>
    <n v="101"/>
    <n v="77"/>
    <x v="0"/>
  </r>
  <r>
    <n v="2017"/>
    <n v="2"/>
    <s v="Show Me The Mundy"/>
    <x v="1"/>
    <s v="WBD"/>
    <s v="FWD"/>
    <n v="91"/>
    <n v="98"/>
    <x v="0"/>
  </r>
  <r>
    <n v="2017"/>
    <n v="2"/>
    <s v="Show Me The Mundy"/>
    <x v="22"/>
    <s v="COL"/>
    <s v="FWD"/>
    <n v="80"/>
    <n v="120"/>
    <x v="0"/>
  </r>
  <r>
    <n v="2017"/>
    <n v="2"/>
    <s v="Show Me The Mundy"/>
    <x v="2"/>
    <s v="MEL"/>
    <s v="MID"/>
    <n v="104"/>
    <n v="78"/>
    <x v="0"/>
  </r>
  <r>
    <n v="2017"/>
    <n v="2"/>
    <s v="Show Me The Mundy"/>
    <x v="3"/>
    <s v="CAR"/>
    <s v="DEF"/>
    <n v="105"/>
    <n v="124"/>
    <x v="0"/>
  </r>
  <r>
    <n v="2017"/>
    <n v="2"/>
    <s v="Show Me The Mundy"/>
    <x v="4"/>
    <s v="SYD"/>
    <s v="DEF"/>
    <n v="57"/>
    <n v="55"/>
    <x v="0"/>
  </r>
  <r>
    <n v="2017"/>
    <n v="2"/>
    <s v="Show Me The Mundy"/>
    <x v="5"/>
    <s v="SYD"/>
    <s v="MID"/>
    <n v="113"/>
    <n v="89"/>
    <x v="0"/>
  </r>
  <r>
    <n v="2017"/>
    <n v="2"/>
    <s v="Show Me The Mundy"/>
    <x v="20"/>
    <s v="GEE"/>
    <s v="MID"/>
    <n v="93"/>
    <n v="99"/>
    <x v="0"/>
  </r>
  <r>
    <n v="2017"/>
    <n v="2"/>
    <s v="Show Me The Mundy"/>
    <x v="6"/>
    <s v="GWS"/>
    <s v="FWD"/>
    <n v="86"/>
    <n v="138"/>
    <x v="0"/>
  </r>
  <r>
    <n v="2017"/>
    <n v="2"/>
    <s v="Show Me The Mundy"/>
    <x v="7"/>
    <s v="GWS"/>
    <s v="MID"/>
    <n v="105"/>
    <n v="132"/>
    <x v="0"/>
  </r>
  <r>
    <n v="2017"/>
    <n v="2"/>
    <s v="Show Me The Mundy"/>
    <x v="8"/>
    <s v="PTA"/>
    <s v="FWD"/>
    <n v="67"/>
    <n v="78"/>
    <x v="0"/>
  </r>
  <r>
    <n v="2017"/>
    <n v="2"/>
    <s v="Show Me The Mundy"/>
    <x v="9"/>
    <s v="PTA"/>
    <s v="FWD"/>
    <n v="88"/>
    <n v="75"/>
    <x v="0"/>
  </r>
  <r>
    <n v="2017"/>
    <n v="2"/>
    <s v="Show Me The Mundy"/>
    <x v="10"/>
    <s v="GCS"/>
    <s v="MID"/>
    <n v="104"/>
    <n v="87"/>
    <x v="0"/>
  </r>
  <r>
    <n v="2017"/>
    <n v="2"/>
    <s v="Show Me The Mundy"/>
    <x v="11"/>
    <s v="ESS"/>
    <s v="DEF"/>
    <n v="86"/>
    <n v="56"/>
    <x v="0"/>
  </r>
  <r>
    <n v="2017"/>
    <n v="2"/>
    <s v="Show Me The Mundy"/>
    <x v="12"/>
    <s v="FRE"/>
    <s v="RUC"/>
    <n v="73"/>
    <n v="71"/>
    <x v="0"/>
  </r>
  <r>
    <n v="2017"/>
    <n v="2"/>
    <s v="Show Me The Mundy"/>
    <x v="13"/>
    <s v="FRE"/>
    <s v="MID"/>
    <n v="91"/>
    <n v="92"/>
    <x v="0"/>
  </r>
  <r>
    <n v="2017"/>
    <n v="2"/>
    <s v="Show Me The Mundy"/>
    <x v="14"/>
    <s v="RIC"/>
    <s v="DEF"/>
    <n v="83"/>
    <n v="99"/>
    <x v="0"/>
  </r>
  <r>
    <n v="2017"/>
    <n v="2"/>
    <s v="Show Me The Mundy"/>
    <x v="17"/>
    <s v="WCE"/>
    <s v="MID"/>
    <n v="90"/>
    <n v="92"/>
    <x v="0"/>
  </r>
  <r>
    <n v="2017"/>
    <n v="2"/>
    <s v="Show Me The Mundy"/>
    <x v="19"/>
    <s v="HAW"/>
    <s v="BEN"/>
    <n v="64"/>
    <n v="62"/>
    <x v="0"/>
  </r>
  <r>
    <n v="2017"/>
    <n v="2"/>
    <s v="Show Me The Mundy"/>
    <x v="21"/>
    <s v="PTA"/>
    <s v="BEN"/>
    <n v="81"/>
    <n v="0"/>
    <x v="0"/>
  </r>
  <r>
    <n v="2017"/>
    <n v="2"/>
    <s v="Show Me The Mundy"/>
    <x v="23"/>
    <s v="RIC"/>
    <s v="BEN"/>
    <n v="84"/>
    <n v="69"/>
    <x v="0"/>
  </r>
  <r>
    <n v="2017"/>
    <n v="2"/>
    <s v="Show Me The Mundy"/>
    <x v="15"/>
    <s v="STK"/>
    <s v="BEN"/>
    <n v="91"/>
    <n v="0"/>
    <x v="0"/>
  </r>
  <r>
    <n v="2017"/>
    <n v="3"/>
    <s v="Show Me The Mundy"/>
    <x v="18"/>
    <s v="HAW"/>
    <s v="DEF"/>
    <n v="98"/>
    <n v="78"/>
    <x v="0"/>
  </r>
  <r>
    <n v="2017"/>
    <n v="3"/>
    <s v="Show Me The Mundy"/>
    <x v="1"/>
    <s v="WBD"/>
    <s v="FWD"/>
    <n v="94"/>
    <n v="108"/>
    <x v="0"/>
  </r>
  <r>
    <n v="2017"/>
    <n v="3"/>
    <s v="Show Me The Mundy"/>
    <x v="22"/>
    <s v="COL"/>
    <s v="FWD"/>
    <n v="85"/>
    <n v="71"/>
    <x v="0"/>
  </r>
  <r>
    <n v="2017"/>
    <n v="3"/>
    <s v="Show Me The Mundy"/>
    <x v="3"/>
    <s v="CAR"/>
    <s v="DEF"/>
    <n v="105"/>
    <n v="111"/>
    <x v="0"/>
  </r>
  <r>
    <n v="2017"/>
    <n v="3"/>
    <s v="Show Me The Mundy"/>
    <x v="4"/>
    <s v="SYD"/>
    <s v="DEF"/>
    <n v="65"/>
    <n v="103"/>
    <x v="0"/>
  </r>
  <r>
    <n v="2017"/>
    <n v="3"/>
    <s v="Show Me The Mundy"/>
    <x v="5"/>
    <s v="SYD"/>
    <s v="MID"/>
    <n v="112"/>
    <n v="107"/>
    <x v="0"/>
  </r>
  <r>
    <n v="2017"/>
    <n v="3"/>
    <s v="Show Me The Mundy"/>
    <x v="20"/>
    <s v="GEE"/>
    <s v="MID"/>
    <n v="98"/>
    <n v="120"/>
    <x v="0"/>
  </r>
  <r>
    <n v="2017"/>
    <n v="3"/>
    <s v="Show Me The Mundy"/>
    <x v="6"/>
    <s v="GWS"/>
    <s v="FWD"/>
    <n v="87"/>
    <n v="92"/>
    <x v="0"/>
  </r>
  <r>
    <n v="2017"/>
    <n v="3"/>
    <s v="Show Me The Mundy"/>
    <x v="7"/>
    <s v="GWS"/>
    <s v="MID"/>
    <n v="103"/>
    <n v="86"/>
    <x v="0"/>
  </r>
  <r>
    <n v="2017"/>
    <n v="3"/>
    <s v="Show Me The Mundy"/>
    <x v="9"/>
    <s v="PTA"/>
    <s v="FWD"/>
    <n v="90"/>
    <n v="87"/>
    <x v="0"/>
  </r>
  <r>
    <n v="2017"/>
    <n v="3"/>
    <s v="Show Me The Mundy"/>
    <x v="8"/>
    <s v="PTA"/>
    <s v="FWD"/>
    <n v="59"/>
    <n v="29"/>
    <x v="0"/>
  </r>
  <r>
    <n v="2017"/>
    <n v="3"/>
    <s v="Show Me The Mundy"/>
    <x v="10"/>
    <s v="GCS"/>
    <s v="MID"/>
    <n v="105"/>
    <n v="101"/>
    <x v="0"/>
  </r>
  <r>
    <n v="2017"/>
    <n v="3"/>
    <s v="Show Me The Mundy"/>
    <x v="11"/>
    <s v="ESS"/>
    <s v="DEF"/>
    <n v="85"/>
    <n v="89"/>
    <x v="0"/>
  </r>
  <r>
    <n v="2017"/>
    <n v="3"/>
    <s v="Show Me The Mundy"/>
    <x v="12"/>
    <s v="FRE"/>
    <s v="RUC"/>
    <n v="79"/>
    <n v="103"/>
    <x v="0"/>
  </r>
  <r>
    <n v="2017"/>
    <n v="3"/>
    <s v="Show Me The Mundy"/>
    <x v="13"/>
    <s v="FRE"/>
    <s v="MID"/>
    <n v="101"/>
    <n v="143"/>
    <x v="0"/>
  </r>
  <r>
    <n v="2017"/>
    <n v="3"/>
    <s v="Show Me The Mundy"/>
    <x v="14"/>
    <s v="RIC"/>
    <s v="DEF"/>
    <n v="87"/>
    <n v="121"/>
    <x v="0"/>
  </r>
  <r>
    <n v="2017"/>
    <n v="3"/>
    <s v="Show Me The Mundy"/>
    <x v="24"/>
    <s v="STK"/>
    <s v="MID"/>
    <n v="89"/>
    <n v="99"/>
    <x v="0"/>
  </r>
  <r>
    <n v="2017"/>
    <n v="3"/>
    <s v="Show Me The Mundy"/>
    <x v="17"/>
    <s v="WCE"/>
    <s v="MID"/>
    <n v="96"/>
    <n v="123"/>
    <x v="0"/>
  </r>
  <r>
    <n v="2017"/>
    <n v="3"/>
    <s v="Show Me The Mundy"/>
    <x v="2"/>
    <s v="MEL"/>
    <s v="BEN"/>
    <n v="103"/>
    <n v="0"/>
    <x v="0"/>
  </r>
  <r>
    <n v="2017"/>
    <n v="3"/>
    <s v="Show Me The Mundy"/>
    <x v="21"/>
    <s v="PTA"/>
    <s v="BEN"/>
    <n v="83"/>
    <n v="0"/>
    <x v="0"/>
  </r>
  <r>
    <n v="2017"/>
    <n v="3"/>
    <s v="Show Me The Mundy"/>
    <x v="25"/>
    <s v="GCS"/>
    <s v="BEN"/>
    <n v="73"/>
    <n v="89"/>
    <x v="0"/>
  </r>
  <r>
    <n v="2017"/>
    <n v="3"/>
    <s v="Show Me The Mundy"/>
    <x v="15"/>
    <s v="STK"/>
    <s v="BEN"/>
    <n v="85"/>
    <n v="0"/>
    <x v="0"/>
  </r>
  <r>
    <n v="2017"/>
    <n v="4"/>
    <s v="Show Me The Mundy"/>
    <x v="1"/>
    <s v="WBD"/>
    <s v="FWD"/>
    <n v="96"/>
    <n v="107"/>
    <x v="0"/>
  </r>
  <r>
    <n v="2017"/>
    <n v="4"/>
    <s v="Show Me The Mundy"/>
    <x v="22"/>
    <s v="COL"/>
    <s v="FWD"/>
    <n v="90"/>
    <n v="70"/>
    <x v="0"/>
  </r>
  <r>
    <n v="2017"/>
    <n v="4"/>
    <s v="Show Me The Mundy"/>
    <x v="3"/>
    <s v="CAR"/>
    <s v="DEF"/>
    <n v="105"/>
    <n v="108"/>
    <x v="0"/>
  </r>
  <r>
    <n v="2017"/>
    <n v="4"/>
    <s v="Show Me The Mundy"/>
    <x v="5"/>
    <s v="SYD"/>
    <s v="MID"/>
    <n v="112"/>
    <n v="113"/>
    <x v="0"/>
  </r>
  <r>
    <n v="2017"/>
    <n v="4"/>
    <s v="Show Me The Mundy"/>
    <x v="4"/>
    <s v="SYD"/>
    <s v="DEF"/>
    <n v="68"/>
    <n v="72"/>
    <x v="0"/>
  </r>
  <r>
    <n v="2017"/>
    <n v="4"/>
    <s v="Show Me The Mundy"/>
    <x v="20"/>
    <s v="GEE"/>
    <s v="MID"/>
    <n v="104"/>
    <n v="125"/>
    <x v="0"/>
  </r>
  <r>
    <n v="2017"/>
    <n v="4"/>
    <s v="Show Me The Mundy"/>
    <x v="7"/>
    <s v="GWS"/>
    <s v="MID"/>
    <n v="105"/>
    <n v="111"/>
    <x v="0"/>
  </r>
  <r>
    <n v="2017"/>
    <n v="4"/>
    <s v="Show Me The Mundy"/>
    <x v="6"/>
    <s v="GWS"/>
    <s v="FWD"/>
    <n v="86"/>
    <n v="84"/>
    <x v="0"/>
  </r>
  <r>
    <n v="2017"/>
    <n v="4"/>
    <s v="Show Me The Mundy"/>
    <x v="21"/>
    <s v="PTA"/>
    <s v="DEF"/>
    <n v="84"/>
    <n v="93"/>
    <x v="0"/>
  </r>
  <r>
    <n v="2017"/>
    <n v="4"/>
    <s v="Show Me The Mundy"/>
    <x v="8"/>
    <s v="PTA"/>
    <s v="FWD"/>
    <n v="56"/>
    <n v="60"/>
    <x v="0"/>
  </r>
  <r>
    <n v="2017"/>
    <n v="4"/>
    <s v="Show Me The Mundy"/>
    <x v="26"/>
    <s v="GCS"/>
    <s v="DEF"/>
    <n v="88"/>
    <n v="101"/>
    <x v="0"/>
  </r>
  <r>
    <n v="2017"/>
    <n v="4"/>
    <s v="Show Me The Mundy"/>
    <x v="10"/>
    <s v="GCS"/>
    <s v="MID"/>
    <n v="90"/>
    <n v="27"/>
    <x v="0"/>
  </r>
  <r>
    <n v="2017"/>
    <n v="4"/>
    <s v="Show Me The Mundy"/>
    <x v="13"/>
    <s v="FRE"/>
    <s v="MID"/>
    <n v="106"/>
    <n v="121"/>
    <x v="0"/>
  </r>
  <r>
    <n v="2017"/>
    <n v="4"/>
    <s v="Show Me The Mundy"/>
    <x v="12"/>
    <s v="FRE"/>
    <s v="RUC"/>
    <n v="83"/>
    <n v="91"/>
    <x v="0"/>
  </r>
  <r>
    <n v="2017"/>
    <n v="4"/>
    <s v="Show Me The Mundy"/>
    <x v="14"/>
    <s v="RIC"/>
    <s v="DEF"/>
    <n v="79"/>
    <n v="55"/>
    <x v="0"/>
  </r>
  <r>
    <n v="2017"/>
    <n v="4"/>
    <s v="Show Me The Mundy"/>
    <x v="27"/>
    <s v="RIC"/>
    <s v="FWD"/>
    <n v="63"/>
    <n v="42"/>
    <x v="0"/>
  </r>
  <r>
    <n v="2017"/>
    <n v="4"/>
    <s v="Show Me The Mundy"/>
    <x v="24"/>
    <s v="STK"/>
    <s v="MID"/>
    <n v="91"/>
    <n v="100"/>
    <x v="0"/>
  </r>
  <r>
    <n v="2017"/>
    <n v="4"/>
    <s v="Show Me The Mundy"/>
    <x v="17"/>
    <s v="WCE"/>
    <s v="MID"/>
    <n v="93"/>
    <n v="78"/>
    <x v="0"/>
  </r>
  <r>
    <n v="2017"/>
    <n v="4"/>
    <s v="Show Me The Mundy"/>
    <x v="18"/>
    <s v="HAW"/>
    <s v="BEN"/>
    <n v="105"/>
    <n v="116"/>
    <x v="0"/>
  </r>
  <r>
    <n v="2017"/>
    <n v="4"/>
    <s v="Show Me The Mundy"/>
    <x v="2"/>
    <s v="MEL"/>
    <s v="BEN"/>
    <n v="103"/>
    <n v="0"/>
    <x v="0"/>
  </r>
  <r>
    <n v="2017"/>
    <n v="4"/>
    <s v="Show Me The Mundy"/>
    <x v="28"/>
    <s v="NTH"/>
    <s v="BEN"/>
    <n v="76"/>
    <n v="0"/>
    <x v="0"/>
  </r>
  <r>
    <n v="2017"/>
    <n v="4"/>
    <s v="Show Me The Mundy"/>
    <x v="9"/>
    <s v="PTA"/>
    <s v="BEN"/>
    <n v="90"/>
    <n v="0"/>
    <x v="0"/>
  </r>
  <r>
    <n v="2017"/>
    <n v="5"/>
    <s v="Show Me The Mundy"/>
    <x v="18"/>
    <s v="HAW"/>
    <s v="DEF"/>
    <n v="100"/>
    <n v="67"/>
    <x v="0"/>
  </r>
  <r>
    <n v="2017"/>
    <n v="5"/>
    <s v="Show Me The Mundy"/>
    <x v="1"/>
    <s v="WBD"/>
    <s v="FWD"/>
    <n v="101"/>
    <n v="121"/>
    <x v="0"/>
  </r>
  <r>
    <n v="2017"/>
    <n v="5"/>
    <s v="Show Me The Mundy"/>
    <x v="22"/>
    <s v="COL"/>
    <s v="FWD"/>
    <n v="90"/>
    <n v="51"/>
    <x v="0"/>
  </r>
  <r>
    <n v="2017"/>
    <n v="5"/>
    <s v="Show Me The Mundy"/>
    <x v="28"/>
    <s v="NTH"/>
    <s v="FWD"/>
    <n v="75"/>
    <n v="73"/>
    <x v="0"/>
  </r>
  <r>
    <n v="2017"/>
    <n v="5"/>
    <s v="Show Me The Mundy"/>
    <x v="3"/>
    <s v="CAR"/>
    <s v="DEF"/>
    <n v="102"/>
    <n v="93"/>
    <x v="0"/>
  </r>
  <r>
    <n v="2017"/>
    <n v="5"/>
    <s v="Show Me The Mundy"/>
    <x v="5"/>
    <s v="SYD"/>
    <s v="MID"/>
    <n v="107"/>
    <n v="91"/>
    <x v="0"/>
  </r>
  <r>
    <n v="2017"/>
    <n v="5"/>
    <s v="Show Me The Mundy"/>
    <x v="20"/>
    <s v="GEE"/>
    <s v="MID"/>
    <n v="107"/>
    <n v="107"/>
    <x v="0"/>
  </r>
  <r>
    <n v="2017"/>
    <n v="5"/>
    <s v="Show Me The Mundy"/>
    <x v="6"/>
    <s v="GWS"/>
    <s v="FWD"/>
    <n v="91"/>
    <n v="118"/>
    <x v="0"/>
  </r>
  <r>
    <n v="2017"/>
    <n v="5"/>
    <s v="Show Me The Mundy"/>
    <x v="7"/>
    <s v="GWS"/>
    <s v="MID"/>
    <n v="100"/>
    <n v="75"/>
    <x v="0"/>
  </r>
  <r>
    <n v="2017"/>
    <n v="5"/>
    <s v="Show Me The Mundy"/>
    <x v="9"/>
    <s v="PTA"/>
    <s v="FWD"/>
    <n v="90"/>
    <n v="83"/>
    <x v="0"/>
  </r>
  <r>
    <n v="2017"/>
    <n v="5"/>
    <s v="Show Me The Mundy"/>
    <x v="21"/>
    <s v="PTA"/>
    <s v="DEF"/>
    <n v="81"/>
    <n v="77"/>
    <x v="0"/>
  </r>
  <r>
    <n v="2017"/>
    <n v="5"/>
    <s v="Show Me The Mundy"/>
    <x v="10"/>
    <s v="GCS"/>
    <s v="MID"/>
    <n v="93"/>
    <n v="112"/>
    <x v="0"/>
  </r>
  <r>
    <n v="2017"/>
    <n v="5"/>
    <s v="Show Me The Mundy"/>
    <x v="26"/>
    <s v="GCS"/>
    <s v="DEF"/>
    <n v="86"/>
    <n v="67"/>
    <x v="0"/>
  </r>
  <r>
    <n v="2017"/>
    <n v="5"/>
    <s v="Show Me The Mundy"/>
    <x v="12"/>
    <s v="FRE"/>
    <s v="RUC"/>
    <n v="88"/>
    <n v="101"/>
    <x v="0"/>
  </r>
  <r>
    <n v="2017"/>
    <n v="5"/>
    <s v="Show Me The Mundy"/>
    <x v="13"/>
    <s v="FRE"/>
    <s v="MID"/>
    <n v="107"/>
    <n v="98"/>
    <x v="0"/>
  </r>
  <r>
    <n v="2017"/>
    <n v="5"/>
    <s v="Show Me The Mundy"/>
    <x v="14"/>
    <s v="RIC"/>
    <s v="DEF"/>
    <n v="76"/>
    <n v="81"/>
    <x v="0"/>
  </r>
  <r>
    <n v="2017"/>
    <n v="5"/>
    <s v="Show Me The Mundy"/>
    <x v="24"/>
    <s v="STK"/>
    <s v="MID"/>
    <n v="97"/>
    <n v="123"/>
    <x v="0"/>
  </r>
  <r>
    <n v="2017"/>
    <n v="5"/>
    <s v="Show Me The Mundy"/>
    <x v="17"/>
    <s v="WCE"/>
    <s v="MID"/>
    <n v="91"/>
    <n v="79"/>
    <x v="0"/>
  </r>
  <r>
    <n v="2017"/>
    <n v="5"/>
    <s v="Show Me The Mundy"/>
    <x v="2"/>
    <s v="MEL"/>
    <s v="BEN"/>
    <n v="103"/>
    <n v="0"/>
    <x v="0"/>
  </r>
  <r>
    <n v="2017"/>
    <n v="5"/>
    <s v="Show Me The Mundy"/>
    <x v="29"/>
    <s v="NTH"/>
    <s v="BEN"/>
    <n v="88"/>
    <n v="0"/>
    <x v="0"/>
  </r>
  <r>
    <n v="2017"/>
    <n v="5"/>
    <s v="Show Me The Mundy"/>
    <x v="4"/>
    <s v="SYD"/>
    <s v="BEN"/>
    <n v="78"/>
    <n v="115"/>
    <x v="0"/>
  </r>
  <r>
    <n v="2017"/>
    <n v="5"/>
    <s v="Show Me The Mundy"/>
    <x v="30"/>
    <s v="ADE"/>
    <s v="BEN"/>
    <n v="58"/>
    <n v="0"/>
    <x v="0"/>
  </r>
  <r>
    <n v="2017"/>
    <n v="6"/>
    <s v="Show Me The Mundy"/>
    <x v="1"/>
    <s v="WBD"/>
    <s v="FWD"/>
    <n v="103"/>
    <n v="102"/>
    <x v="0"/>
  </r>
  <r>
    <n v="2017"/>
    <n v="6"/>
    <s v="Show Me The Mundy"/>
    <x v="28"/>
    <s v="NTH"/>
    <s v="FWD"/>
    <n v="69"/>
    <n v="45"/>
    <x v="0"/>
  </r>
  <r>
    <n v="2017"/>
    <n v="6"/>
    <s v="Show Me The Mundy"/>
    <x v="3"/>
    <s v="CAR"/>
    <s v="DEF"/>
    <n v="113"/>
    <n v="149"/>
    <x v="0"/>
  </r>
  <r>
    <n v="2017"/>
    <n v="6"/>
    <s v="Show Me The Mundy"/>
    <x v="5"/>
    <s v="SYD"/>
    <s v="MID"/>
    <n v="98"/>
    <n v="89"/>
    <x v="0"/>
  </r>
  <r>
    <n v="2017"/>
    <n v="6"/>
    <s v="Show Me The Mundy"/>
    <x v="4"/>
    <s v="SYD"/>
    <s v="DEF"/>
    <n v="79"/>
    <n v="93"/>
    <x v="0"/>
  </r>
  <r>
    <n v="2017"/>
    <n v="6"/>
    <s v="Show Me The Mundy"/>
    <x v="20"/>
    <s v="GEE"/>
    <s v="MID"/>
    <n v="106"/>
    <n v="113"/>
    <x v="0"/>
  </r>
  <r>
    <n v="2017"/>
    <n v="6"/>
    <s v="Show Me The Mundy"/>
    <x v="7"/>
    <s v="GWS"/>
    <s v="MID"/>
    <n v="106"/>
    <n v="103"/>
    <x v="0"/>
  </r>
  <r>
    <n v="2017"/>
    <n v="6"/>
    <s v="Show Me The Mundy"/>
    <x v="6"/>
    <s v="GWS"/>
    <s v="FWD"/>
    <n v="94"/>
    <n v="92"/>
    <x v="0"/>
  </r>
  <r>
    <n v="2017"/>
    <n v="6"/>
    <s v="Show Me The Mundy"/>
    <x v="21"/>
    <s v="PTA"/>
    <s v="DEF"/>
    <n v="77"/>
    <n v="87"/>
    <x v="0"/>
  </r>
  <r>
    <n v="2017"/>
    <n v="6"/>
    <s v="Show Me The Mundy"/>
    <x v="9"/>
    <s v="PTA"/>
    <s v="FWD"/>
    <n v="92"/>
    <n v="95"/>
    <x v="0"/>
  </r>
  <r>
    <n v="2017"/>
    <n v="6"/>
    <s v="Show Me The Mundy"/>
    <x v="26"/>
    <s v="GCS"/>
    <s v="DEF"/>
    <n v="95"/>
    <n v="114"/>
    <x v="0"/>
  </r>
  <r>
    <n v="2017"/>
    <n v="6"/>
    <s v="Show Me The Mundy"/>
    <x v="10"/>
    <s v="GCS"/>
    <s v="MID"/>
    <n v="87"/>
    <n v="79"/>
    <x v="0"/>
  </r>
  <r>
    <n v="2017"/>
    <n v="6"/>
    <s v="Show Me The Mundy"/>
    <x v="13"/>
    <s v="FRE"/>
    <s v="MID"/>
    <n v="99"/>
    <n v="61"/>
    <x v="0"/>
  </r>
  <r>
    <n v="2017"/>
    <n v="6"/>
    <s v="Show Me The Mundy"/>
    <x v="12"/>
    <s v="FRE"/>
    <s v="RUC"/>
    <n v="88"/>
    <n v="105"/>
    <x v="0"/>
  </r>
  <r>
    <n v="2017"/>
    <n v="6"/>
    <s v="Show Me The Mundy"/>
    <x v="14"/>
    <s v="RIC"/>
    <s v="DEF"/>
    <n v="85"/>
    <n v="106"/>
    <x v="0"/>
  </r>
  <r>
    <n v="2017"/>
    <n v="6"/>
    <s v="Show Me The Mundy"/>
    <x v="24"/>
    <s v="STK"/>
    <s v="MID"/>
    <n v="111"/>
    <n v="105"/>
    <x v="0"/>
  </r>
  <r>
    <n v="2017"/>
    <n v="6"/>
    <s v="Show Me The Mundy"/>
    <x v="30"/>
    <s v="ADE"/>
    <s v="FWD"/>
    <n v="49"/>
    <n v="55"/>
    <x v="0"/>
  </r>
  <r>
    <n v="2017"/>
    <n v="6"/>
    <s v="Show Me The Mundy"/>
    <x v="17"/>
    <s v="WCE"/>
    <s v="MID"/>
    <n v="87"/>
    <n v="98"/>
    <x v="0"/>
  </r>
  <r>
    <n v="2017"/>
    <n v="6"/>
    <s v="Show Me The Mundy"/>
    <x v="18"/>
    <s v="HAW"/>
    <s v="BEN"/>
    <n v="102"/>
    <n v="97"/>
    <x v="0"/>
  </r>
  <r>
    <n v="2017"/>
    <n v="6"/>
    <s v="Show Me The Mundy"/>
    <x v="2"/>
    <s v="MEL"/>
    <s v="BEN"/>
    <n v="101"/>
    <n v="88"/>
    <x v="0"/>
  </r>
  <r>
    <n v="2017"/>
    <n v="6"/>
    <s v="Show Me The Mundy"/>
    <x v="29"/>
    <s v="NTH"/>
    <s v="BEN"/>
    <n v="88"/>
    <n v="0"/>
    <x v="0"/>
  </r>
  <r>
    <n v="2017"/>
    <n v="6"/>
    <s v="Show Me The Mundy"/>
    <x v="31"/>
    <s v="GEE"/>
    <s v="BEN"/>
    <n v="55"/>
    <n v="71"/>
    <x v="0"/>
  </r>
  <r>
    <n v="2017"/>
    <n v="7"/>
    <s v="Show Me The Mundy"/>
    <x v="18"/>
    <s v="HAW"/>
    <s v="DEF"/>
    <n v="105"/>
    <n v="92"/>
    <x v="0"/>
  </r>
  <r>
    <n v="2017"/>
    <n v="7"/>
    <s v="Show Me The Mundy"/>
    <x v="1"/>
    <s v="WBD"/>
    <s v="FWD"/>
    <n v="107"/>
    <n v="117"/>
    <x v="0"/>
  </r>
  <r>
    <n v="2017"/>
    <n v="7"/>
    <s v="Show Me The Mundy"/>
    <x v="2"/>
    <s v="MEL"/>
    <s v="MID"/>
    <n v="101"/>
    <n v="98"/>
    <x v="0"/>
  </r>
  <r>
    <n v="2017"/>
    <n v="7"/>
    <s v="Show Me The Mundy"/>
    <x v="32"/>
    <s v="NTH"/>
    <s v="FWD"/>
    <n v="83"/>
    <n v="75"/>
    <x v="0"/>
  </r>
  <r>
    <n v="2017"/>
    <n v="7"/>
    <s v="Show Me The Mundy"/>
    <x v="29"/>
    <s v="NTH"/>
    <s v="FWD"/>
    <n v="117"/>
    <n v="190"/>
    <x v="0"/>
  </r>
  <r>
    <n v="2017"/>
    <n v="7"/>
    <s v="Show Me The Mundy"/>
    <x v="3"/>
    <s v="CAR"/>
    <s v="DEF"/>
    <n v="109"/>
    <n v="103"/>
    <x v="0"/>
  </r>
  <r>
    <n v="2017"/>
    <n v="7"/>
    <s v="Show Me The Mundy"/>
    <x v="4"/>
    <s v="SYD"/>
    <s v="DEF"/>
    <n v="93"/>
    <n v="143"/>
    <x v="0"/>
  </r>
  <r>
    <n v="2017"/>
    <n v="7"/>
    <s v="Show Me The Mundy"/>
    <x v="5"/>
    <s v="SYD"/>
    <s v="MID"/>
    <n v="96"/>
    <n v="77"/>
    <x v="0"/>
  </r>
  <r>
    <n v="2017"/>
    <n v="7"/>
    <s v="Show Me The Mundy"/>
    <x v="20"/>
    <s v="GEE"/>
    <s v="MID"/>
    <n v="103"/>
    <n v="84"/>
    <x v="0"/>
  </r>
  <r>
    <n v="2017"/>
    <n v="7"/>
    <s v="Show Me The Mundy"/>
    <x v="7"/>
    <s v="GWS"/>
    <s v="MID"/>
    <n v="98"/>
    <n v="96"/>
    <x v="0"/>
  </r>
  <r>
    <n v="2017"/>
    <n v="7"/>
    <s v="Show Me The Mundy"/>
    <x v="21"/>
    <s v="PTA"/>
    <s v="DEF"/>
    <n v="77"/>
    <n v="74"/>
    <x v="0"/>
  </r>
  <r>
    <n v="2017"/>
    <n v="7"/>
    <s v="Show Me The Mundy"/>
    <x v="9"/>
    <s v="PTA"/>
    <s v="FWD"/>
    <n v="104"/>
    <n v="139"/>
    <x v="0"/>
  </r>
  <r>
    <n v="2017"/>
    <n v="7"/>
    <s v="Show Me The Mundy"/>
    <x v="26"/>
    <s v="GCS"/>
    <s v="DEF"/>
    <n v="102"/>
    <n v="100"/>
    <x v="0"/>
  </r>
  <r>
    <n v="2017"/>
    <n v="7"/>
    <s v="Show Me The Mundy"/>
    <x v="13"/>
    <s v="FRE"/>
    <s v="MID"/>
    <n v="96"/>
    <n v="85"/>
    <x v="0"/>
  </r>
  <r>
    <n v="2017"/>
    <n v="7"/>
    <s v="Show Me The Mundy"/>
    <x v="12"/>
    <s v="FRE"/>
    <s v="RUC"/>
    <n v="88"/>
    <n v="77"/>
    <x v="0"/>
  </r>
  <r>
    <n v="2017"/>
    <n v="7"/>
    <s v="Show Me The Mundy"/>
    <x v="24"/>
    <s v="STK"/>
    <s v="MID"/>
    <n v="111"/>
    <n v="111"/>
    <x v="0"/>
  </r>
  <r>
    <n v="2017"/>
    <n v="7"/>
    <s v="Show Me The Mundy"/>
    <x v="33"/>
    <s v="STK"/>
    <s v="FWD"/>
    <n v="93"/>
    <n v="79"/>
    <x v="0"/>
  </r>
  <r>
    <n v="2017"/>
    <n v="7"/>
    <s v="Show Me The Mundy"/>
    <x v="17"/>
    <s v="WCE"/>
    <s v="MID"/>
    <n v="83"/>
    <n v="70"/>
    <x v="0"/>
  </r>
  <r>
    <n v="2017"/>
    <n v="7"/>
    <s v="Show Me The Mundy"/>
    <x v="34"/>
    <s v="COL"/>
    <s v="BEN"/>
    <n v="74"/>
    <n v="40"/>
    <x v="0"/>
  </r>
  <r>
    <n v="2017"/>
    <n v="7"/>
    <s v="Show Me The Mundy"/>
    <x v="6"/>
    <s v="GWS"/>
    <s v="BEN"/>
    <n v="94"/>
    <n v="0"/>
    <x v="0"/>
  </r>
  <r>
    <n v="2017"/>
    <n v="7"/>
    <s v="Show Me The Mundy"/>
    <x v="10"/>
    <s v="GCS"/>
    <s v="BEN"/>
    <n v="88"/>
    <n v="91"/>
    <x v="0"/>
  </r>
  <r>
    <n v="2017"/>
    <n v="7"/>
    <s v="Show Me The Mundy"/>
    <x v="30"/>
    <s v="ADE"/>
    <s v="BEN"/>
    <n v="50"/>
    <n v="58"/>
    <x v="0"/>
  </r>
  <r>
    <n v="2017"/>
    <n v="8"/>
    <s v="Show Me The Mundy"/>
    <x v="18"/>
    <s v="HAW"/>
    <s v="DEF"/>
    <n v="113"/>
    <n v="110"/>
    <x v="0"/>
  </r>
  <r>
    <n v="2017"/>
    <n v="8"/>
    <s v="Show Me The Mundy"/>
    <x v="1"/>
    <s v="WBD"/>
    <s v="FWD"/>
    <n v="106"/>
    <n v="105"/>
    <x v="0"/>
  </r>
  <r>
    <n v="2017"/>
    <n v="8"/>
    <s v="Show Me The Mundy"/>
    <x v="2"/>
    <s v="MEL"/>
    <s v="MID"/>
    <n v="98"/>
    <n v="85"/>
    <x v="0"/>
  </r>
  <r>
    <n v="2017"/>
    <n v="8"/>
    <s v="Show Me The Mundy"/>
    <x v="28"/>
    <s v="NTH"/>
    <s v="FWD"/>
    <n v="59"/>
    <n v="36"/>
    <x v="0"/>
  </r>
  <r>
    <n v="2017"/>
    <n v="8"/>
    <s v="Show Me The Mundy"/>
    <x v="3"/>
    <s v="CAR"/>
    <s v="DEF"/>
    <n v="113"/>
    <n v="132"/>
    <x v="0"/>
  </r>
  <r>
    <n v="2017"/>
    <n v="8"/>
    <s v="Show Me The Mundy"/>
    <x v="4"/>
    <s v="SYD"/>
    <s v="DEF"/>
    <n v="87"/>
    <n v="63"/>
    <x v="0"/>
  </r>
  <r>
    <n v="2017"/>
    <n v="8"/>
    <s v="Show Me The Mundy"/>
    <x v="5"/>
    <s v="SYD"/>
    <s v="MID"/>
    <n v="101"/>
    <n v="136"/>
    <x v="0"/>
  </r>
  <r>
    <n v="2017"/>
    <n v="8"/>
    <s v="Show Me The Mundy"/>
    <x v="20"/>
    <s v="GEE"/>
    <s v="MID"/>
    <n v="94"/>
    <n v="70"/>
    <x v="0"/>
  </r>
  <r>
    <n v="2017"/>
    <n v="8"/>
    <s v="Show Me The Mundy"/>
    <x v="7"/>
    <s v="GWS"/>
    <s v="MID"/>
    <n v="98"/>
    <n v="83"/>
    <x v="0"/>
  </r>
  <r>
    <n v="2017"/>
    <n v="8"/>
    <s v="Show Me The Mundy"/>
    <x v="21"/>
    <s v="PTA"/>
    <s v="DEF"/>
    <n v="85"/>
    <n v="102"/>
    <x v="0"/>
  </r>
  <r>
    <n v="2017"/>
    <n v="8"/>
    <s v="Show Me The Mundy"/>
    <x v="9"/>
    <s v="PTA"/>
    <s v="FWD"/>
    <n v="113"/>
    <n v="115"/>
    <x v="0"/>
  </r>
  <r>
    <n v="2017"/>
    <n v="8"/>
    <s v="Show Me The Mundy"/>
    <x v="26"/>
    <s v="GCS"/>
    <s v="DEF"/>
    <n v="104"/>
    <n v="105"/>
    <x v="0"/>
  </r>
  <r>
    <n v="2017"/>
    <n v="8"/>
    <s v="Show Me The Mundy"/>
    <x v="13"/>
    <s v="FRE"/>
    <s v="MID"/>
    <n v="89"/>
    <n v="104"/>
    <x v="0"/>
  </r>
  <r>
    <n v="2017"/>
    <n v="8"/>
    <s v="Show Me The Mundy"/>
    <x v="12"/>
    <s v="FRE"/>
    <s v="RUC"/>
    <n v="88"/>
    <n v="104"/>
    <x v="0"/>
  </r>
  <r>
    <n v="2017"/>
    <n v="8"/>
    <s v="Show Me The Mundy"/>
    <x v="35"/>
    <s v="RIC"/>
    <s v="FWD"/>
    <n v="90"/>
    <n v="81"/>
    <x v="0"/>
  </r>
  <r>
    <n v="2017"/>
    <n v="8"/>
    <s v="Show Me The Mundy"/>
    <x v="24"/>
    <s v="STK"/>
    <s v="MID"/>
    <n v="118"/>
    <n v="129"/>
    <x v="0"/>
  </r>
  <r>
    <n v="2017"/>
    <n v="8"/>
    <s v="Show Me The Mundy"/>
    <x v="33"/>
    <s v="STK"/>
    <s v="FWD"/>
    <n v="98"/>
    <n v="114"/>
    <x v="0"/>
  </r>
  <r>
    <n v="2017"/>
    <n v="8"/>
    <s v="Show Me The Mundy"/>
    <x v="17"/>
    <s v="WCE"/>
    <s v="MID"/>
    <n v="83"/>
    <n v="121"/>
    <x v="0"/>
  </r>
  <r>
    <n v="2017"/>
    <n v="8"/>
    <s v="Show Me The Mundy"/>
    <x v="29"/>
    <s v="NTH"/>
    <s v="BEN"/>
    <n v="117"/>
    <n v="0"/>
    <x v="0"/>
  </r>
  <r>
    <n v="2017"/>
    <n v="8"/>
    <s v="Show Me The Mundy"/>
    <x v="6"/>
    <s v="GWS"/>
    <s v="BEN"/>
    <n v="94"/>
    <n v="0"/>
    <x v="0"/>
  </r>
  <r>
    <n v="2017"/>
    <n v="8"/>
    <s v="Show Me The Mundy"/>
    <x v="10"/>
    <s v="GCS"/>
    <s v="BEN"/>
    <n v="84"/>
    <n v="83"/>
    <x v="0"/>
  </r>
  <r>
    <n v="2017"/>
    <n v="8"/>
    <s v="Show Me The Mundy"/>
    <x v="36"/>
    <s v="ESS"/>
    <s v="BEN"/>
    <n v="79"/>
    <n v="66"/>
    <x v="0"/>
  </r>
  <r>
    <n v="2017"/>
    <n v="9"/>
    <s v="Show Me The Mundy"/>
    <x v="18"/>
    <s v="HAW"/>
    <s v="DEF"/>
    <n v="105"/>
    <n v="81"/>
    <x v="0"/>
  </r>
  <r>
    <n v="2017"/>
    <n v="9"/>
    <s v="Show Me The Mundy"/>
    <x v="1"/>
    <s v="WBD"/>
    <s v="FWD"/>
    <n v="102"/>
    <n v="84"/>
    <x v="0"/>
  </r>
  <r>
    <n v="2017"/>
    <n v="9"/>
    <s v="Show Me The Mundy"/>
    <x v="2"/>
    <s v="MEL"/>
    <s v="MID"/>
    <n v="97"/>
    <n v="98"/>
    <x v="0"/>
  </r>
  <r>
    <n v="2017"/>
    <n v="9"/>
    <s v="Show Me The Mundy"/>
    <x v="29"/>
    <s v="NTH"/>
    <s v="FWD"/>
    <n v="114"/>
    <n v="31"/>
    <x v="0"/>
  </r>
  <r>
    <n v="2017"/>
    <n v="9"/>
    <s v="Show Me The Mundy"/>
    <x v="3"/>
    <s v="CAR"/>
    <s v="DEF"/>
    <n v="112"/>
    <n v="101"/>
    <x v="0"/>
  </r>
  <r>
    <n v="2017"/>
    <n v="9"/>
    <s v="Show Me The Mundy"/>
    <x v="4"/>
    <s v="SYD"/>
    <s v="DEF"/>
    <n v="84"/>
    <n v="49"/>
    <x v="0"/>
  </r>
  <r>
    <n v="2017"/>
    <n v="9"/>
    <s v="Show Me The Mundy"/>
    <x v="5"/>
    <s v="SYD"/>
    <s v="MID"/>
    <n v="99"/>
    <n v="102"/>
    <x v="0"/>
  </r>
  <r>
    <n v="2017"/>
    <n v="9"/>
    <s v="Show Me The Mundy"/>
    <x v="20"/>
    <s v="GEE"/>
    <s v="MID"/>
    <n v="95"/>
    <n v="130"/>
    <x v="0"/>
  </r>
  <r>
    <n v="2017"/>
    <n v="9"/>
    <s v="Show Me The Mundy"/>
    <x v="6"/>
    <s v="GWS"/>
    <s v="FWD"/>
    <n v="82"/>
    <n v="70"/>
    <x v="0"/>
  </r>
  <r>
    <n v="2017"/>
    <n v="9"/>
    <s v="Show Me The Mundy"/>
    <x v="7"/>
    <s v="GWS"/>
    <s v="MID"/>
    <n v="90"/>
    <n v="75"/>
    <x v="0"/>
  </r>
  <r>
    <n v="2017"/>
    <n v="9"/>
    <s v="Show Me The Mundy"/>
    <x v="36"/>
    <s v="ESS"/>
    <s v="DEF"/>
    <n v="79"/>
    <n v="59"/>
    <x v="0"/>
  </r>
  <r>
    <n v="2017"/>
    <n v="9"/>
    <s v="Show Me The Mundy"/>
    <x v="13"/>
    <s v="FRE"/>
    <s v="MID"/>
    <n v="90"/>
    <n v="128"/>
    <x v="0"/>
  </r>
  <r>
    <n v="2017"/>
    <n v="9"/>
    <s v="Show Me The Mundy"/>
    <x v="12"/>
    <s v="FRE"/>
    <s v="RUC"/>
    <n v="90"/>
    <n v="102"/>
    <x v="0"/>
  </r>
  <r>
    <n v="2017"/>
    <n v="9"/>
    <s v="Show Me The Mundy"/>
    <x v="35"/>
    <s v="RIC"/>
    <s v="FWD"/>
    <n v="85"/>
    <n v="66"/>
    <x v="0"/>
  </r>
  <r>
    <n v="2017"/>
    <n v="9"/>
    <s v="Show Me The Mundy"/>
    <x v="24"/>
    <s v="STK"/>
    <s v="MID"/>
    <n v="120"/>
    <n v="112"/>
    <x v="0"/>
  </r>
  <r>
    <n v="2017"/>
    <n v="9"/>
    <s v="Show Me The Mundy"/>
    <x v="33"/>
    <s v="STK"/>
    <s v="FWD"/>
    <n v="97"/>
    <n v="87"/>
    <x v="0"/>
  </r>
  <r>
    <n v="2017"/>
    <n v="9"/>
    <s v="Show Me The Mundy"/>
    <x v="37"/>
    <s v="ADE"/>
    <s v="DEF"/>
    <n v="78"/>
    <n v="65"/>
    <x v="0"/>
  </r>
  <r>
    <n v="2017"/>
    <n v="9"/>
    <s v="Show Me The Mundy"/>
    <x v="17"/>
    <s v="WCE"/>
    <s v="MID"/>
    <n v="85"/>
    <n v="90"/>
    <x v="0"/>
  </r>
  <r>
    <n v="2017"/>
    <n v="9"/>
    <s v="Show Me The Mundy"/>
    <x v="21"/>
    <s v="PTA"/>
    <s v="BEN"/>
    <n v="85"/>
    <n v="0"/>
    <x v="0"/>
  </r>
  <r>
    <n v="2017"/>
    <n v="9"/>
    <s v="Show Me The Mundy"/>
    <x v="9"/>
    <s v="PTA"/>
    <s v="BEN"/>
    <n v="113"/>
    <n v="0"/>
    <x v="0"/>
  </r>
  <r>
    <n v="2017"/>
    <n v="9"/>
    <s v="Show Me The Mundy"/>
    <x v="26"/>
    <s v="GCS"/>
    <s v="BEN"/>
    <n v="104"/>
    <n v="0"/>
    <x v="0"/>
  </r>
  <r>
    <n v="2017"/>
    <n v="9"/>
    <s v="Show Me The Mundy"/>
    <x v="10"/>
    <s v="GCS"/>
    <s v="BEN"/>
    <n v="84"/>
    <n v="0"/>
    <x v="0"/>
  </r>
  <r>
    <n v="2017"/>
    <n v="10"/>
    <s v="Show Me The Mundy"/>
    <x v="18"/>
    <s v="HAW"/>
    <s v="DEF"/>
    <n v="114"/>
    <n v="107"/>
    <x v="0"/>
  </r>
  <r>
    <n v="2017"/>
    <n v="10"/>
    <s v="Show Me The Mundy"/>
    <x v="1"/>
    <s v="WBD"/>
    <s v="FWD"/>
    <n v="95"/>
    <n v="85"/>
    <x v="0"/>
  </r>
  <r>
    <n v="2017"/>
    <n v="10"/>
    <s v="Show Me The Mundy"/>
    <x v="38"/>
    <s v="MEL"/>
    <s v="FWD"/>
    <n v="92"/>
    <n v="96"/>
    <x v="0"/>
  </r>
  <r>
    <n v="2017"/>
    <n v="10"/>
    <s v="Show Me The Mundy"/>
    <x v="2"/>
    <s v="MEL"/>
    <s v="MID"/>
    <n v="100"/>
    <n v="92"/>
    <x v="0"/>
  </r>
  <r>
    <n v="2017"/>
    <n v="10"/>
    <s v="Show Me The Mundy"/>
    <x v="29"/>
    <s v="NTH"/>
    <s v="FWD"/>
    <n v="115"/>
    <n v="63"/>
    <x v="0"/>
  </r>
  <r>
    <n v="2017"/>
    <n v="10"/>
    <s v="Show Me The Mundy"/>
    <x v="3"/>
    <s v="CAR"/>
    <s v="DEF"/>
    <n v="118"/>
    <n v="124"/>
    <x v="0"/>
  </r>
  <r>
    <n v="2017"/>
    <n v="10"/>
    <s v="Show Me The Mundy"/>
    <x v="4"/>
    <s v="SYD"/>
    <s v="DEF"/>
    <n v="81"/>
    <n v="103"/>
    <x v="0"/>
  </r>
  <r>
    <n v="2017"/>
    <n v="10"/>
    <s v="Show Me The Mundy"/>
    <x v="5"/>
    <s v="SYD"/>
    <s v="MID"/>
    <n v="105"/>
    <n v="118"/>
    <x v="0"/>
  </r>
  <r>
    <n v="2017"/>
    <n v="10"/>
    <s v="Show Me The Mundy"/>
    <x v="20"/>
    <s v="GEE"/>
    <s v="MID"/>
    <n v="93"/>
    <n v="99"/>
    <x v="0"/>
  </r>
  <r>
    <n v="2017"/>
    <n v="10"/>
    <s v="Show Me The Mundy"/>
    <x v="7"/>
    <s v="GWS"/>
    <s v="MID"/>
    <n v="95"/>
    <n v="98"/>
    <x v="0"/>
  </r>
  <r>
    <n v="2017"/>
    <n v="10"/>
    <s v="Show Me The Mundy"/>
    <x v="6"/>
    <s v="GWS"/>
    <s v="FWD"/>
    <n v="85"/>
    <n v="112"/>
    <x v="0"/>
  </r>
  <r>
    <n v="2017"/>
    <n v="10"/>
    <s v="Show Me The Mundy"/>
    <x v="21"/>
    <s v="PTA"/>
    <s v="DEF"/>
    <n v="81"/>
    <n v="71"/>
    <x v="0"/>
  </r>
  <r>
    <n v="2017"/>
    <n v="10"/>
    <s v="Show Me The Mundy"/>
    <x v="9"/>
    <s v="PTA"/>
    <s v="RUC"/>
    <n v="110"/>
    <n v="69"/>
    <x v="0"/>
  </r>
  <r>
    <n v="2017"/>
    <n v="10"/>
    <s v="Show Me The Mundy"/>
    <x v="26"/>
    <s v="GCS"/>
    <s v="DEF"/>
    <n v="100"/>
    <n v="77"/>
    <x v="0"/>
  </r>
  <r>
    <n v="2017"/>
    <n v="10"/>
    <s v="Show Me The Mundy"/>
    <x v="13"/>
    <s v="FRE"/>
    <s v="MID"/>
    <n v="79"/>
    <n v="38"/>
    <x v="0"/>
  </r>
  <r>
    <n v="2017"/>
    <n v="10"/>
    <s v="Show Me The Mundy"/>
    <x v="24"/>
    <s v="STK"/>
    <s v="MID"/>
    <n v="114"/>
    <n v="94"/>
    <x v="0"/>
  </r>
  <r>
    <n v="2017"/>
    <n v="10"/>
    <s v="Show Me The Mundy"/>
    <x v="33"/>
    <s v="STK"/>
    <s v="FWD"/>
    <n v="98"/>
    <n v="86"/>
    <x v="0"/>
  </r>
  <r>
    <n v="2017"/>
    <n v="10"/>
    <s v="Show Me The Mundy"/>
    <x v="17"/>
    <s v="WCE"/>
    <s v="MID"/>
    <n v="90"/>
    <n v="107"/>
    <x v="0"/>
  </r>
  <r>
    <n v="2017"/>
    <n v="10"/>
    <s v="Show Me The Mundy"/>
    <x v="39"/>
    <s v="MEL"/>
    <s v="BEN"/>
    <n v="93"/>
    <n v="90"/>
    <x v="0"/>
  </r>
  <r>
    <n v="2017"/>
    <n v="10"/>
    <s v="Show Me The Mundy"/>
    <x v="10"/>
    <s v="GCS"/>
    <s v="BEN"/>
    <n v="94"/>
    <n v="74"/>
    <x v="0"/>
  </r>
  <r>
    <n v="2017"/>
    <n v="10"/>
    <s v="Show Me The Mundy"/>
    <x v="40"/>
    <s v="GCS"/>
    <s v="BEN"/>
    <n v="74"/>
    <n v="69"/>
    <x v="0"/>
  </r>
  <r>
    <n v="2017"/>
    <n v="10"/>
    <s v="Show Me The Mundy"/>
    <x v="12"/>
    <s v="FRE"/>
    <s v="BEN"/>
    <n v="90"/>
    <n v="0"/>
    <x v="0"/>
  </r>
  <r>
    <n v="2017"/>
    <n v="11"/>
    <s v="Show Me The Mundy"/>
    <x v="18"/>
    <s v="HAW"/>
    <s v="DEF"/>
    <n v="113"/>
    <n v="92"/>
    <x v="0"/>
  </r>
  <r>
    <n v="2017"/>
    <n v="11"/>
    <s v="Show Me The Mundy"/>
    <x v="1"/>
    <s v="WBD"/>
    <s v="FWD"/>
    <n v="95"/>
    <n v="0"/>
    <x v="0"/>
  </r>
  <r>
    <n v="2017"/>
    <n v="11"/>
    <s v="Show Me The Mundy"/>
    <x v="29"/>
    <s v="NTH"/>
    <s v="FWD"/>
    <n v="110"/>
    <n v="54"/>
    <x v="0"/>
  </r>
  <r>
    <n v="2017"/>
    <n v="11"/>
    <s v="Show Me The Mundy"/>
    <x v="3"/>
    <s v="CAR"/>
    <s v="DEF"/>
    <n v="118"/>
    <n v="0"/>
    <x v="0"/>
  </r>
  <r>
    <n v="2017"/>
    <n v="11"/>
    <s v="Show Me The Mundy"/>
    <x v="4"/>
    <s v="SYD"/>
    <s v="DEF"/>
    <n v="81"/>
    <n v="0"/>
    <x v="0"/>
  </r>
  <r>
    <n v="2017"/>
    <n v="11"/>
    <s v="Show Me The Mundy"/>
    <x v="5"/>
    <s v="SYD"/>
    <s v="MID"/>
    <n v="105"/>
    <n v="0"/>
    <x v="0"/>
  </r>
  <r>
    <n v="2017"/>
    <n v="11"/>
    <s v="Show Me The Mundy"/>
    <x v="20"/>
    <s v="GEE"/>
    <s v="MID"/>
    <n v="89"/>
    <n v="90"/>
    <x v="0"/>
  </r>
  <r>
    <n v="2017"/>
    <n v="11"/>
    <s v="Show Me The Mundy"/>
    <x v="7"/>
    <s v="GWS"/>
    <s v="MID"/>
    <n v="95"/>
    <n v="105"/>
    <x v="0"/>
  </r>
  <r>
    <n v="2017"/>
    <n v="11"/>
    <s v="Show Me The Mundy"/>
    <x v="6"/>
    <s v="GWS"/>
    <s v="FWD"/>
    <n v="87"/>
    <n v="95"/>
    <x v="0"/>
  </r>
  <r>
    <n v="2017"/>
    <n v="11"/>
    <s v="Show Me The Mundy"/>
    <x v="21"/>
    <s v="PTA"/>
    <s v="DEF"/>
    <n v="78"/>
    <n v="58"/>
    <x v="0"/>
  </r>
  <r>
    <n v="2017"/>
    <n v="11"/>
    <s v="Show Me The Mundy"/>
    <x v="9"/>
    <s v="PTA"/>
    <s v="FWD"/>
    <n v="110"/>
    <n v="81"/>
    <x v="0"/>
  </r>
  <r>
    <n v="2017"/>
    <n v="11"/>
    <s v="Show Me The Mundy"/>
    <x v="41"/>
    <s v="PTA"/>
    <s v="MID"/>
    <n v="96"/>
    <n v="94"/>
    <x v="0"/>
  </r>
  <r>
    <n v="2017"/>
    <n v="11"/>
    <s v="Show Me The Mundy"/>
    <x v="10"/>
    <s v="GCS"/>
    <s v="MID"/>
    <n v="85"/>
    <n v="72"/>
    <x v="0"/>
  </r>
  <r>
    <n v="2017"/>
    <n v="11"/>
    <s v="Show Me The Mundy"/>
    <x v="26"/>
    <s v="GCS"/>
    <s v="DEF"/>
    <n v="103"/>
    <n v="81"/>
    <x v="0"/>
  </r>
  <r>
    <n v="2017"/>
    <n v="11"/>
    <s v="Show Me The Mundy"/>
    <x v="12"/>
    <s v="FRE"/>
    <s v="RUC"/>
    <n v="90"/>
    <n v="0"/>
    <x v="0"/>
  </r>
  <r>
    <n v="2017"/>
    <n v="11"/>
    <s v="Show Me The Mundy"/>
    <x v="13"/>
    <s v="FRE"/>
    <s v="MID"/>
    <n v="83"/>
    <n v="83"/>
    <x v="0"/>
  </r>
  <r>
    <n v="2017"/>
    <n v="11"/>
    <s v="Show Me The Mundy"/>
    <x v="33"/>
    <s v="STK"/>
    <s v="FWD"/>
    <n v="98"/>
    <n v="0"/>
    <x v="0"/>
  </r>
  <r>
    <n v="2017"/>
    <n v="11"/>
    <s v="Show Me The Mundy"/>
    <x v="17"/>
    <s v="WCE"/>
    <s v="MID"/>
    <n v="86"/>
    <n v="75"/>
    <x v="0"/>
  </r>
  <r>
    <n v="2017"/>
    <n v="11"/>
    <s v="Show Me The Mundy"/>
    <x v="39"/>
    <s v="MEL"/>
    <s v="BEN"/>
    <n v="93"/>
    <n v="0"/>
    <x v="0"/>
  </r>
  <r>
    <n v="2017"/>
    <n v="11"/>
    <s v="Show Me The Mundy"/>
    <x v="2"/>
    <s v="MEL"/>
    <s v="BEN"/>
    <n v="100"/>
    <n v="0"/>
    <x v="0"/>
  </r>
  <r>
    <n v="2017"/>
    <n v="11"/>
    <s v="Show Me The Mundy"/>
    <x v="38"/>
    <s v="MEL"/>
    <s v="BEN"/>
    <n v="92"/>
    <n v="0"/>
    <x v="0"/>
  </r>
  <r>
    <n v="2017"/>
    <n v="11"/>
    <s v="Show Me The Mundy"/>
    <x v="24"/>
    <s v="STK"/>
    <s v="BEN"/>
    <n v="114"/>
    <n v="0"/>
    <x v="0"/>
  </r>
  <r>
    <n v="2017"/>
    <n v="12"/>
    <s v="Show Me The Mundy"/>
    <x v="18"/>
    <s v="HAW"/>
    <s v="DEF"/>
    <n v="113"/>
    <n v="0"/>
    <x v="0"/>
  </r>
  <r>
    <n v="2017"/>
    <n v="12"/>
    <s v="Show Me The Mundy"/>
    <x v="1"/>
    <s v="WBD"/>
    <s v="FWD"/>
    <n v="99"/>
    <n v="123"/>
    <x v="0"/>
  </r>
  <r>
    <n v="2017"/>
    <n v="12"/>
    <s v="Show Me The Mundy"/>
    <x v="2"/>
    <s v="MEL"/>
    <s v="MID"/>
    <n v="82"/>
    <n v="34"/>
    <x v="0"/>
  </r>
  <r>
    <n v="2017"/>
    <n v="12"/>
    <s v="Show Me The Mundy"/>
    <x v="39"/>
    <s v="MEL"/>
    <s v="DEF"/>
    <n v="80"/>
    <n v="64"/>
    <x v="0"/>
  </r>
  <r>
    <n v="2017"/>
    <n v="12"/>
    <s v="Show Me The Mundy"/>
    <x v="38"/>
    <s v="MEL"/>
    <s v="FWD"/>
    <n v="82"/>
    <n v="81"/>
    <x v="0"/>
  </r>
  <r>
    <n v="2017"/>
    <n v="12"/>
    <s v="Show Me The Mundy"/>
    <x v="3"/>
    <s v="CAR"/>
    <s v="DEF"/>
    <n v="117"/>
    <n v="144"/>
    <x v="0"/>
  </r>
  <r>
    <n v="2017"/>
    <n v="12"/>
    <s v="Show Me The Mundy"/>
    <x v="4"/>
    <s v="SYD"/>
    <s v="DEF"/>
    <n v="78"/>
    <n v="71"/>
    <x v="0"/>
  </r>
  <r>
    <n v="2017"/>
    <n v="12"/>
    <s v="Show Me The Mundy"/>
    <x v="5"/>
    <s v="SYD"/>
    <s v="MID"/>
    <n v="107"/>
    <n v="101"/>
    <x v="0"/>
  </r>
  <r>
    <n v="2017"/>
    <n v="12"/>
    <s v="Show Me The Mundy"/>
    <x v="7"/>
    <s v="GWS"/>
    <s v="MID"/>
    <n v="101"/>
    <n v="122"/>
    <x v="0"/>
  </r>
  <r>
    <n v="2017"/>
    <n v="12"/>
    <s v="Show Me The Mundy"/>
    <x v="6"/>
    <s v="GWS"/>
    <s v="FWD"/>
    <n v="85"/>
    <n v="103"/>
    <x v="0"/>
  </r>
  <r>
    <n v="2017"/>
    <n v="12"/>
    <s v="Show Me The Mundy"/>
    <x v="21"/>
    <s v="PTA"/>
    <s v="DEF"/>
    <n v="75"/>
    <n v="68"/>
    <x v="0"/>
  </r>
  <r>
    <n v="2017"/>
    <n v="12"/>
    <s v="Show Me The Mundy"/>
    <x v="41"/>
    <s v="PTA"/>
    <s v="MID"/>
    <n v="95"/>
    <n v="72"/>
    <x v="0"/>
  </r>
  <r>
    <n v="2017"/>
    <n v="12"/>
    <s v="Show Me The Mundy"/>
    <x v="9"/>
    <s v="PTA"/>
    <s v="FWD"/>
    <n v="107"/>
    <n v="81"/>
    <x v="0"/>
  </r>
  <r>
    <n v="2017"/>
    <n v="12"/>
    <s v="Show Me The Mundy"/>
    <x v="10"/>
    <s v="GCS"/>
    <s v="MID"/>
    <n v="88"/>
    <n v="90"/>
    <x v="0"/>
  </r>
  <r>
    <n v="2017"/>
    <n v="12"/>
    <s v="Show Me The Mundy"/>
    <x v="42"/>
    <s v="ESS"/>
    <s v="RUC"/>
    <n v="78"/>
    <n v="73"/>
    <x v="0"/>
  </r>
  <r>
    <n v="2017"/>
    <n v="12"/>
    <s v="Show Me The Mundy"/>
    <x v="13"/>
    <s v="FRE"/>
    <s v="MID"/>
    <n v="86"/>
    <n v="100"/>
    <x v="0"/>
  </r>
  <r>
    <n v="2017"/>
    <n v="12"/>
    <s v="Show Me The Mundy"/>
    <x v="24"/>
    <s v="STK"/>
    <s v="MID"/>
    <n v="113"/>
    <n v="101"/>
    <x v="0"/>
  </r>
  <r>
    <n v="2017"/>
    <n v="12"/>
    <s v="Show Me The Mundy"/>
    <x v="33"/>
    <s v="STK"/>
    <s v="FWD"/>
    <n v="85"/>
    <n v="53"/>
    <x v="0"/>
  </r>
  <r>
    <n v="2017"/>
    <n v="12"/>
    <s v="Show Me The Mundy"/>
    <x v="20"/>
    <s v="GEE"/>
    <s v="BEN"/>
    <n v="89"/>
    <n v="0"/>
    <x v="0"/>
  </r>
  <r>
    <n v="2017"/>
    <n v="12"/>
    <s v="Show Me The Mundy"/>
    <x v="43"/>
    <s v="GEE"/>
    <s v="BEN"/>
    <n v="103"/>
    <n v="0"/>
    <x v="0"/>
  </r>
  <r>
    <n v="2017"/>
    <n v="12"/>
    <s v="Show Me The Mundy"/>
    <x v="26"/>
    <s v="GCS"/>
    <s v="BEN"/>
    <n v="103"/>
    <n v="0"/>
    <x v="0"/>
  </r>
  <r>
    <n v="2017"/>
    <n v="12"/>
    <s v="Show Me The Mundy"/>
    <x v="17"/>
    <s v="WCE"/>
    <s v="BEN"/>
    <n v="86"/>
    <n v="0"/>
    <x v="0"/>
  </r>
  <r>
    <n v="2017"/>
    <n v="13"/>
    <s v="Show Me The Mundy"/>
    <x v="18"/>
    <s v="HAW"/>
    <s v="DEF"/>
    <n v="113"/>
    <n v="0"/>
    <x v="0"/>
  </r>
  <r>
    <n v="2017"/>
    <n v="13"/>
    <s v="Show Me The Mundy"/>
    <x v="1"/>
    <s v="WBD"/>
    <s v="FWD"/>
    <n v="90"/>
    <n v="70"/>
    <x v="0"/>
  </r>
  <r>
    <n v="2017"/>
    <n v="13"/>
    <s v="Show Me The Mundy"/>
    <x v="2"/>
    <s v="MEL"/>
    <s v="MID"/>
    <n v="78"/>
    <n v="79"/>
    <x v="0"/>
  </r>
  <r>
    <n v="2017"/>
    <n v="13"/>
    <s v="Show Me The Mundy"/>
    <x v="39"/>
    <s v="MEL"/>
    <s v="DEF"/>
    <n v="80"/>
    <n v="72"/>
    <x v="0"/>
  </r>
  <r>
    <n v="2017"/>
    <n v="13"/>
    <s v="Show Me The Mundy"/>
    <x v="38"/>
    <s v="MEL"/>
    <s v="FWD"/>
    <n v="75"/>
    <n v="55"/>
    <x v="0"/>
  </r>
  <r>
    <n v="2017"/>
    <n v="13"/>
    <s v="Show Me The Mundy"/>
    <x v="3"/>
    <s v="CAR"/>
    <s v="DEF"/>
    <n v="127"/>
    <n v="153"/>
    <x v="0"/>
  </r>
  <r>
    <n v="2017"/>
    <n v="13"/>
    <s v="Show Me The Mundy"/>
    <x v="4"/>
    <s v="SYD"/>
    <s v="DEF"/>
    <n v="67"/>
    <n v="80"/>
    <x v="0"/>
  </r>
  <r>
    <n v="2017"/>
    <n v="13"/>
    <s v="Show Me The Mundy"/>
    <x v="5"/>
    <s v="SYD"/>
    <s v="MID"/>
    <n v="112"/>
    <n v="104"/>
    <x v="0"/>
  </r>
  <r>
    <n v="2017"/>
    <n v="13"/>
    <s v="Show Me The Mundy"/>
    <x v="20"/>
    <s v="GEE"/>
    <s v="MID"/>
    <n v="96"/>
    <n v="118"/>
    <x v="0"/>
  </r>
  <r>
    <n v="2017"/>
    <n v="13"/>
    <s v="Show Me The Mundy"/>
    <x v="44"/>
    <s v="GEE"/>
    <s v="FWD"/>
    <n v="60"/>
    <n v="72"/>
    <x v="0"/>
  </r>
  <r>
    <n v="2017"/>
    <n v="13"/>
    <s v="Show Me The Mundy"/>
    <x v="43"/>
    <s v="GEE"/>
    <s v="RUC"/>
    <n v="110"/>
    <n v="64"/>
    <x v="0"/>
  </r>
  <r>
    <n v="2017"/>
    <n v="13"/>
    <s v="Show Me The Mundy"/>
    <x v="7"/>
    <s v="GWS"/>
    <s v="MID"/>
    <n v="101"/>
    <n v="0"/>
    <x v="0"/>
  </r>
  <r>
    <n v="2017"/>
    <n v="13"/>
    <s v="Show Me The Mundy"/>
    <x v="9"/>
    <s v="PTA"/>
    <s v="FWD"/>
    <n v="102"/>
    <n v="119"/>
    <x v="0"/>
  </r>
  <r>
    <n v="2017"/>
    <n v="13"/>
    <s v="Show Me The Mundy"/>
    <x v="41"/>
    <s v="PTA"/>
    <s v="MID"/>
    <n v="91"/>
    <n v="69"/>
    <x v="0"/>
  </r>
  <r>
    <n v="2017"/>
    <n v="13"/>
    <s v="Show Me The Mundy"/>
    <x v="45"/>
    <s v="ESS"/>
    <s v="DEF"/>
    <n v="93"/>
    <n v="0"/>
    <x v="0"/>
  </r>
  <r>
    <n v="2017"/>
    <n v="13"/>
    <s v="Show Me The Mundy"/>
    <x v="24"/>
    <s v="STK"/>
    <s v="MID"/>
    <n v="115"/>
    <n v="120"/>
    <x v="0"/>
  </r>
  <r>
    <n v="2017"/>
    <n v="13"/>
    <s v="Show Me The Mundy"/>
    <x v="33"/>
    <s v="STK"/>
    <s v="FWD"/>
    <n v="85"/>
    <n v="0"/>
    <x v="0"/>
  </r>
  <r>
    <n v="2017"/>
    <n v="13"/>
    <s v="Show Me The Mundy"/>
    <x v="17"/>
    <s v="WCE"/>
    <s v="MID"/>
    <n v="95"/>
    <n v="120"/>
    <x v="0"/>
  </r>
  <r>
    <n v="2017"/>
    <n v="13"/>
    <s v="Show Me The Mundy"/>
    <x v="6"/>
    <s v="GWS"/>
    <s v="BEN"/>
    <n v="85"/>
    <n v="0"/>
    <x v="0"/>
  </r>
  <r>
    <n v="2017"/>
    <n v="13"/>
    <s v="Show Me The Mundy"/>
    <x v="21"/>
    <s v="PTA"/>
    <s v="BEN"/>
    <n v="75"/>
    <n v="0"/>
    <x v="0"/>
  </r>
  <r>
    <n v="2017"/>
    <n v="13"/>
    <s v="Show Me The Mundy"/>
    <x v="26"/>
    <s v="GCS"/>
    <s v="BEN"/>
    <n v="103"/>
    <n v="0"/>
    <x v="0"/>
  </r>
  <r>
    <n v="2017"/>
    <n v="13"/>
    <s v="Show Me The Mundy"/>
    <x v="13"/>
    <s v="FRE"/>
    <s v="BEN"/>
    <n v="86"/>
    <n v="0"/>
    <x v="0"/>
  </r>
  <r>
    <n v="2017"/>
    <n v="14"/>
    <s v="Show Me The Mundy"/>
    <x v="18"/>
    <s v="HAW"/>
    <s v="DEF"/>
    <n v="106"/>
    <n v="62"/>
    <x v="0"/>
  </r>
  <r>
    <n v="2017"/>
    <n v="14"/>
    <s v="Show Me The Mundy"/>
    <x v="1"/>
    <s v="WBD"/>
    <s v="FWD"/>
    <n v="93"/>
    <n v="122"/>
    <x v="0"/>
  </r>
  <r>
    <n v="2017"/>
    <n v="14"/>
    <s v="Show Me The Mundy"/>
    <x v="46"/>
    <s v="NTH"/>
    <s v="FWD"/>
    <n v="75"/>
    <n v="70"/>
    <x v="0"/>
  </r>
  <r>
    <n v="2017"/>
    <n v="14"/>
    <s v="Show Me The Mundy"/>
    <x v="3"/>
    <s v="CAR"/>
    <s v="DEF"/>
    <n v="125"/>
    <n v="120"/>
    <x v="0"/>
  </r>
  <r>
    <n v="2017"/>
    <n v="14"/>
    <s v="Show Me The Mundy"/>
    <x v="5"/>
    <s v="SYD"/>
    <s v="MID"/>
    <n v="111"/>
    <n v="127"/>
    <x v="0"/>
  </r>
  <r>
    <n v="2017"/>
    <n v="14"/>
    <s v="Show Me The Mundy"/>
    <x v="20"/>
    <s v="GEE"/>
    <s v="MID"/>
    <n v="100"/>
    <n v="95"/>
    <x v="0"/>
  </r>
  <r>
    <n v="2017"/>
    <n v="14"/>
    <s v="Show Me The Mundy"/>
    <x v="7"/>
    <s v="GWS"/>
    <s v="MID"/>
    <n v="113"/>
    <n v="143"/>
    <x v="0"/>
  </r>
  <r>
    <n v="2017"/>
    <n v="14"/>
    <s v="Show Me The Mundy"/>
    <x v="6"/>
    <s v="GWS"/>
    <s v="FWD"/>
    <n v="91"/>
    <n v="127"/>
    <x v="0"/>
  </r>
  <r>
    <n v="2017"/>
    <n v="14"/>
    <s v="Show Me The Mundy"/>
    <x v="21"/>
    <s v="PTA"/>
    <s v="DEF"/>
    <n v="75"/>
    <n v="76"/>
    <x v="0"/>
  </r>
  <r>
    <n v="2017"/>
    <n v="14"/>
    <s v="Show Me The Mundy"/>
    <x v="9"/>
    <s v="PTA"/>
    <s v="FWD"/>
    <n v="96"/>
    <n v="86"/>
    <x v="0"/>
  </r>
  <r>
    <n v="2017"/>
    <n v="14"/>
    <s v="Show Me The Mundy"/>
    <x v="26"/>
    <s v="GCS"/>
    <s v="DEF"/>
    <n v="103"/>
    <n v="119"/>
    <x v="0"/>
  </r>
  <r>
    <n v="2017"/>
    <n v="14"/>
    <s v="Show Me The Mundy"/>
    <x v="47"/>
    <s v="ESS"/>
    <s v="MID"/>
    <n v="93"/>
    <n v="65"/>
    <x v="0"/>
  </r>
  <r>
    <n v="2017"/>
    <n v="14"/>
    <s v="Show Me The Mundy"/>
    <x v="42"/>
    <s v="ESS"/>
    <s v="RUC"/>
    <n v="91"/>
    <n v="103"/>
    <x v="0"/>
  </r>
  <r>
    <n v="2017"/>
    <n v="14"/>
    <s v="Show Me The Mundy"/>
    <x v="13"/>
    <s v="FRE"/>
    <s v="MID"/>
    <n v="84"/>
    <n v="91"/>
    <x v="0"/>
  </r>
  <r>
    <n v="2017"/>
    <n v="14"/>
    <s v="Show Me The Mundy"/>
    <x v="48"/>
    <s v="RIC"/>
    <s v="DEF"/>
    <n v="82"/>
    <n v="70"/>
    <x v="0"/>
  </r>
  <r>
    <n v="2017"/>
    <n v="14"/>
    <s v="Show Me The Mundy"/>
    <x v="24"/>
    <s v="STK"/>
    <s v="MID"/>
    <n v="107"/>
    <n v="88"/>
    <x v="0"/>
  </r>
  <r>
    <n v="2017"/>
    <n v="14"/>
    <s v="Show Me The Mundy"/>
    <x v="49"/>
    <s v="ADE"/>
    <s v="FWD"/>
    <n v="70"/>
    <n v="63"/>
    <x v="0"/>
  </r>
  <r>
    <n v="2017"/>
    <n v="14"/>
    <s v="Show Me The Mundy"/>
    <x v="17"/>
    <s v="WCE"/>
    <s v="MID"/>
    <n v="90"/>
    <n v="95"/>
    <x v="0"/>
  </r>
  <r>
    <n v="2017"/>
    <n v="14"/>
    <s v="Show Me The Mundy"/>
    <x v="2"/>
    <s v="MEL"/>
    <s v="BEN"/>
    <n v="77"/>
    <n v="80"/>
    <x v="0"/>
  </r>
  <r>
    <n v="2017"/>
    <n v="14"/>
    <s v="Show Me The Mundy"/>
    <x v="4"/>
    <s v="SYD"/>
    <s v="BEN"/>
    <n v="67"/>
    <n v="0"/>
    <x v="0"/>
  </r>
  <r>
    <n v="2017"/>
    <n v="14"/>
    <s v="Show Me The Mundy"/>
    <x v="45"/>
    <s v="ESS"/>
    <s v="BEN"/>
    <n v="93"/>
    <n v="0"/>
    <x v="0"/>
  </r>
  <r>
    <n v="2017"/>
    <n v="14"/>
    <s v="Show Me The Mundy"/>
    <x v="33"/>
    <s v="STK"/>
    <s v="BEN"/>
    <n v="85"/>
    <n v="0"/>
    <x v="0"/>
  </r>
  <r>
    <n v="2017"/>
    <n v="15"/>
    <s v="Show Me The Mundy"/>
    <x v="18"/>
    <s v="HAW"/>
    <s v="DEF"/>
    <n v="98"/>
    <n v="76"/>
    <x v="0"/>
  </r>
  <r>
    <n v="2017"/>
    <n v="15"/>
    <s v="Show Me The Mundy"/>
    <x v="1"/>
    <s v="WBD"/>
    <s v="FWD"/>
    <n v="93"/>
    <n v="81"/>
    <x v="0"/>
  </r>
  <r>
    <n v="2017"/>
    <n v="15"/>
    <s v="Show Me The Mundy"/>
    <x v="50"/>
    <s v="COL"/>
    <s v="FWD"/>
    <n v="73"/>
    <n v="33"/>
    <x v="0"/>
  </r>
  <r>
    <n v="2017"/>
    <n v="15"/>
    <s v="Show Me The Mundy"/>
    <x v="3"/>
    <s v="CAR"/>
    <s v="DEF"/>
    <n v="129"/>
    <n v="122"/>
    <x v="0"/>
  </r>
  <r>
    <n v="2017"/>
    <n v="15"/>
    <s v="Show Me The Mundy"/>
    <x v="4"/>
    <s v="SYD"/>
    <s v="DEF"/>
    <n v="75"/>
    <n v="114"/>
    <x v="0"/>
  </r>
  <r>
    <n v="2017"/>
    <n v="15"/>
    <s v="Show Me The Mundy"/>
    <x v="5"/>
    <s v="SYD"/>
    <s v="MID"/>
    <n v="111"/>
    <n v="102"/>
    <x v="0"/>
  </r>
  <r>
    <n v="2017"/>
    <n v="15"/>
    <s v="Show Me The Mundy"/>
    <x v="20"/>
    <s v="GEE"/>
    <s v="MID"/>
    <n v="94"/>
    <n v="96"/>
    <x v="0"/>
  </r>
  <r>
    <n v="2017"/>
    <n v="15"/>
    <s v="Show Me The Mundy"/>
    <x v="7"/>
    <s v="GWS"/>
    <s v="MID"/>
    <n v="117"/>
    <n v="90"/>
    <x v="0"/>
  </r>
  <r>
    <n v="2017"/>
    <n v="15"/>
    <s v="Show Me The Mundy"/>
    <x v="21"/>
    <s v="PTA"/>
    <s v="DEF"/>
    <n v="68"/>
    <n v="64"/>
    <x v="0"/>
  </r>
  <r>
    <n v="2017"/>
    <n v="15"/>
    <s v="Show Me The Mundy"/>
    <x v="9"/>
    <s v="PTA"/>
    <s v="FWD"/>
    <n v="108"/>
    <n v="127"/>
    <x v="0"/>
  </r>
  <r>
    <n v="2017"/>
    <n v="15"/>
    <s v="Show Me The Mundy"/>
    <x v="26"/>
    <s v="GCS"/>
    <s v="DEF"/>
    <n v="104"/>
    <n v="102"/>
    <x v="0"/>
  </r>
  <r>
    <n v="2017"/>
    <n v="15"/>
    <s v="Show Me The Mundy"/>
    <x v="47"/>
    <s v="ESS"/>
    <s v="MID"/>
    <n v="97"/>
    <n v="127"/>
    <x v="0"/>
  </r>
  <r>
    <n v="2017"/>
    <n v="15"/>
    <s v="Show Me The Mundy"/>
    <x v="42"/>
    <s v="ESS"/>
    <s v="RUC"/>
    <n v="84"/>
    <n v="57"/>
    <x v="0"/>
  </r>
  <r>
    <n v="2017"/>
    <n v="15"/>
    <s v="Show Me The Mundy"/>
    <x v="13"/>
    <s v="FRE"/>
    <s v="MID"/>
    <n v="78"/>
    <n v="95"/>
    <x v="0"/>
  </r>
  <r>
    <n v="2017"/>
    <n v="15"/>
    <s v="Show Me The Mundy"/>
    <x v="27"/>
    <s v="RIC"/>
    <s v="FWD"/>
    <n v="101"/>
    <n v="119"/>
    <x v="0"/>
  </r>
  <r>
    <n v="2017"/>
    <n v="15"/>
    <s v="Show Me The Mundy"/>
    <x v="24"/>
    <s v="STK"/>
    <s v="MID"/>
    <n v="106"/>
    <n v="109"/>
    <x v="0"/>
  </r>
  <r>
    <n v="2017"/>
    <n v="15"/>
    <s v="Show Me The Mundy"/>
    <x v="33"/>
    <s v="STK"/>
    <s v="FWD"/>
    <n v="91"/>
    <n v="106"/>
    <x v="0"/>
  </r>
  <r>
    <n v="2017"/>
    <n v="15"/>
    <s v="Show Me The Mundy"/>
    <x v="17"/>
    <s v="WCE"/>
    <s v="MID"/>
    <n v="98"/>
    <n v="128"/>
    <x v="0"/>
  </r>
  <r>
    <n v="2017"/>
    <n v="15"/>
    <s v="Show Me The Mundy"/>
    <x v="51"/>
    <s v="WBD"/>
    <s v="BEN"/>
    <n v="67"/>
    <n v="0"/>
    <x v="0"/>
  </r>
  <r>
    <n v="2017"/>
    <n v="15"/>
    <s v="Show Me The Mundy"/>
    <x v="6"/>
    <s v="GWS"/>
    <s v="BEN"/>
    <n v="91"/>
    <n v="0"/>
    <x v="0"/>
  </r>
  <r>
    <n v="2017"/>
    <n v="15"/>
    <s v="Show Me The Mundy"/>
    <x v="45"/>
    <s v="ESS"/>
    <s v="BEN"/>
    <n v="93"/>
    <n v="70"/>
    <x v="0"/>
  </r>
  <r>
    <n v="2017"/>
    <n v="15"/>
    <s v="Show Me The Mundy"/>
    <x v="52"/>
    <s v="ADE"/>
    <s v="BEN"/>
    <n v="80"/>
    <n v="0"/>
    <x v="0"/>
  </r>
  <r>
    <n v="2017"/>
    <n v="16"/>
    <s v="Show Me The Mundy"/>
    <x v="18"/>
    <s v="HAW"/>
    <s v="DEF"/>
    <n v="91"/>
    <n v="52"/>
    <x v="0"/>
  </r>
  <r>
    <n v="2017"/>
    <n v="16"/>
    <s v="Show Me The Mundy"/>
    <x v="53"/>
    <s v="HAW"/>
    <s v="FWD"/>
    <n v="103"/>
    <n v="88"/>
    <x v="0"/>
  </r>
  <r>
    <n v="2017"/>
    <n v="16"/>
    <s v="Show Me The Mundy"/>
    <x v="1"/>
    <s v="WBD"/>
    <s v="FWD"/>
    <n v="99"/>
    <n v="118"/>
    <x v="0"/>
  </r>
  <r>
    <n v="2017"/>
    <n v="16"/>
    <s v="Show Me The Mundy"/>
    <x v="54"/>
    <s v="BRL"/>
    <s v="MID"/>
    <n v="93"/>
    <n v="73"/>
    <x v="0"/>
  </r>
  <r>
    <n v="2017"/>
    <n v="16"/>
    <s v="Show Me The Mundy"/>
    <x v="3"/>
    <s v="CAR"/>
    <s v="DEF"/>
    <n v="132"/>
    <n v="142"/>
    <x v="0"/>
  </r>
  <r>
    <n v="2017"/>
    <n v="16"/>
    <s v="Show Me The Mundy"/>
    <x v="4"/>
    <s v="SYD"/>
    <s v="DEF"/>
    <n v="76"/>
    <n v="49"/>
    <x v="0"/>
  </r>
  <r>
    <n v="2017"/>
    <n v="16"/>
    <s v="Show Me The Mundy"/>
    <x v="20"/>
    <s v="GEE"/>
    <s v="MID"/>
    <n v="102"/>
    <n v="144"/>
    <x v="0"/>
  </r>
  <r>
    <n v="2017"/>
    <n v="16"/>
    <s v="Show Me The Mundy"/>
    <x v="7"/>
    <s v="GWS"/>
    <s v="MID"/>
    <n v="118"/>
    <n v="106"/>
    <x v="0"/>
  </r>
  <r>
    <n v="2017"/>
    <n v="16"/>
    <s v="Show Me The Mundy"/>
    <x v="21"/>
    <s v="PTA"/>
    <s v="DEF"/>
    <n v="70"/>
    <n v="82"/>
    <x v="0"/>
  </r>
  <r>
    <n v="2017"/>
    <n v="16"/>
    <s v="Show Me The Mundy"/>
    <x v="9"/>
    <s v="PTA"/>
    <s v="FWD"/>
    <n v="118"/>
    <n v="129"/>
    <x v="0"/>
  </r>
  <r>
    <n v="2017"/>
    <n v="16"/>
    <s v="Show Me The Mundy"/>
    <x v="26"/>
    <s v="GCS"/>
    <s v="DEF"/>
    <n v="94"/>
    <n v="56"/>
    <x v="0"/>
  </r>
  <r>
    <n v="2017"/>
    <n v="16"/>
    <s v="Show Me The Mundy"/>
    <x v="47"/>
    <s v="ESS"/>
    <s v="MID"/>
    <n v="96"/>
    <n v="74"/>
    <x v="0"/>
  </r>
  <r>
    <n v="2017"/>
    <n v="16"/>
    <s v="Show Me The Mundy"/>
    <x v="42"/>
    <s v="ESS"/>
    <s v="RUC"/>
    <n v="85"/>
    <n v="95"/>
    <x v="0"/>
  </r>
  <r>
    <n v="2017"/>
    <n v="16"/>
    <s v="Show Me The Mundy"/>
    <x v="13"/>
    <s v="FRE"/>
    <s v="MID"/>
    <n v="78"/>
    <n v="0"/>
    <x v="0"/>
  </r>
  <r>
    <n v="2017"/>
    <n v="16"/>
    <s v="Show Me The Mundy"/>
    <x v="27"/>
    <s v="RIC"/>
    <s v="FWD"/>
    <n v="107"/>
    <n v="102"/>
    <x v="0"/>
  </r>
  <r>
    <n v="2017"/>
    <n v="16"/>
    <s v="Show Me The Mundy"/>
    <x v="24"/>
    <s v="STK"/>
    <s v="MID"/>
    <n v="118"/>
    <n v="151"/>
    <x v="0"/>
  </r>
  <r>
    <n v="2017"/>
    <n v="16"/>
    <s v="Show Me The Mundy"/>
    <x v="33"/>
    <s v="STK"/>
    <s v="FWD"/>
    <n v="83"/>
    <n v="74"/>
    <x v="0"/>
  </r>
  <r>
    <n v="2017"/>
    <n v="16"/>
    <s v="Show Me The Mundy"/>
    <x v="17"/>
    <s v="WCE"/>
    <s v="MID"/>
    <n v="95"/>
    <n v="91"/>
    <x v="0"/>
  </r>
  <r>
    <n v="2017"/>
    <n v="16"/>
    <s v="Show Me The Mundy"/>
    <x v="51"/>
    <s v="WBD"/>
    <s v="BEN"/>
    <n v="69"/>
    <n v="70"/>
    <x v="0"/>
  </r>
  <r>
    <n v="2017"/>
    <n v="16"/>
    <s v="Show Me The Mundy"/>
    <x v="50"/>
    <s v="COL"/>
    <s v="BEN"/>
    <n v="72"/>
    <n v="75"/>
    <x v="0"/>
  </r>
  <r>
    <n v="2017"/>
    <n v="16"/>
    <s v="Show Me The Mundy"/>
    <x v="5"/>
    <s v="SYD"/>
    <s v="BEN"/>
    <n v="111"/>
    <n v="0"/>
    <x v="0"/>
  </r>
  <r>
    <n v="2017"/>
    <n v="16"/>
    <s v="Show Me The Mundy"/>
    <x v="6"/>
    <s v="GWS"/>
    <s v="BEN"/>
    <n v="91"/>
    <n v="0"/>
    <x v="0"/>
  </r>
  <r>
    <n v="2017"/>
    <n v="17"/>
    <s v="Show Me The Mundy"/>
    <x v="18"/>
    <s v="HAW"/>
    <s v="DEF"/>
    <n v="88"/>
    <n v="94"/>
    <x v="0"/>
  </r>
  <r>
    <n v="2017"/>
    <n v="17"/>
    <s v="Show Me The Mundy"/>
    <x v="1"/>
    <s v="WBD"/>
    <s v="FWD"/>
    <n v="99"/>
    <n v="124"/>
    <x v="0"/>
  </r>
  <r>
    <n v="2017"/>
    <n v="17"/>
    <s v="Show Me The Mundy"/>
    <x v="3"/>
    <s v="CAR"/>
    <s v="DEF"/>
    <n v="125"/>
    <n v="106"/>
    <x v="0"/>
  </r>
  <r>
    <n v="2017"/>
    <n v="17"/>
    <s v="Show Me The Mundy"/>
    <x v="4"/>
    <s v="SYD"/>
    <s v="DEF"/>
    <n v="73"/>
    <n v="87"/>
    <x v="0"/>
  </r>
  <r>
    <n v="2017"/>
    <n v="17"/>
    <s v="Show Me The Mundy"/>
    <x v="5"/>
    <s v="SYD"/>
    <s v="MID"/>
    <n v="106"/>
    <n v="96"/>
    <x v="0"/>
  </r>
  <r>
    <n v="2017"/>
    <n v="17"/>
    <s v="Show Me The Mundy"/>
    <x v="20"/>
    <s v="GEE"/>
    <s v="MID"/>
    <n v="106"/>
    <n v="108"/>
    <x v="0"/>
  </r>
  <r>
    <n v="2017"/>
    <n v="17"/>
    <s v="Show Me The Mundy"/>
    <x v="7"/>
    <s v="GWS"/>
    <s v="MID"/>
    <n v="115"/>
    <n v="91"/>
    <x v="0"/>
  </r>
  <r>
    <n v="2017"/>
    <n v="17"/>
    <s v="Show Me The Mundy"/>
    <x v="6"/>
    <s v="GWS"/>
    <s v="FWD"/>
    <n v="93"/>
    <n v="83"/>
    <x v="0"/>
  </r>
  <r>
    <n v="2017"/>
    <n v="17"/>
    <s v="Show Me The Mundy"/>
    <x v="21"/>
    <s v="PTA"/>
    <s v="DEF"/>
    <n v="71"/>
    <n v="60"/>
    <x v="0"/>
  </r>
  <r>
    <n v="2017"/>
    <n v="17"/>
    <s v="Show Me The Mundy"/>
    <x v="9"/>
    <s v="PTA"/>
    <s v="FWD"/>
    <n v="123"/>
    <n v="105"/>
    <x v="0"/>
  </r>
  <r>
    <n v="2017"/>
    <n v="17"/>
    <s v="Show Me The Mundy"/>
    <x v="26"/>
    <s v="GCS"/>
    <s v="DEF"/>
    <n v="88"/>
    <n v="43"/>
    <x v="0"/>
  </r>
  <r>
    <n v="2017"/>
    <n v="17"/>
    <s v="Show Me The Mundy"/>
    <x v="40"/>
    <s v="GCS"/>
    <s v="MID"/>
    <n v="90"/>
    <n v="90"/>
    <x v="0"/>
  </r>
  <r>
    <n v="2017"/>
    <n v="17"/>
    <s v="Show Me The Mundy"/>
    <x v="42"/>
    <s v="ESS"/>
    <s v="RUC"/>
    <n v="87"/>
    <n v="107"/>
    <x v="0"/>
  </r>
  <r>
    <n v="2017"/>
    <n v="17"/>
    <s v="Show Me The Mundy"/>
    <x v="13"/>
    <s v="FRE"/>
    <s v="MID"/>
    <n v="86"/>
    <n v="83"/>
    <x v="0"/>
  </r>
  <r>
    <n v="2017"/>
    <n v="17"/>
    <s v="Show Me The Mundy"/>
    <x v="27"/>
    <s v="RIC"/>
    <s v="FWD"/>
    <n v="105"/>
    <n v="83"/>
    <x v="0"/>
  </r>
  <r>
    <n v="2017"/>
    <n v="17"/>
    <s v="Show Me The Mundy"/>
    <x v="24"/>
    <s v="STK"/>
    <s v="MID"/>
    <n v="110"/>
    <n v="64"/>
    <x v="0"/>
  </r>
  <r>
    <n v="2017"/>
    <n v="17"/>
    <s v="Show Me The Mundy"/>
    <x v="33"/>
    <s v="STK"/>
    <s v="FWD"/>
    <n v="77"/>
    <n v="59"/>
    <x v="0"/>
  </r>
  <r>
    <n v="2017"/>
    <n v="17"/>
    <s v="Show Me The Mundy"/>
    <x v="17"/>
    <s v="WCE"/>
    <s v="MID"/>
    <n v="98"/>
    <n v="93"/>
    <x v="0"/>
  </r>
  <r>
    <n v="2017"/>
    <n v="17"/>
    <s v="Show Me The Mundy"/>
    <x v="53"/>
    <s v="HAW"/>
    <s v="BEN"/>
    <n v="103"/>
    <n v="88"/>
    <x v="0"/>
  </r>
  <r>
    <n v="2017"/>
    <n v="17"/>
    <s v="Show Me The Mundy"/>
    <x v="51"/>
    <s v="WBD"/>
    <s v="BEN"/>
    <n v="69"/>
    <n v="0"/>
    <x v="0"/>
  </r>
  <r>
    <n v="2017"/>
    <n v="17"/>
    <s v="Show Me The Mundy"/>
    <x v="50"/>
    <s v="COL"/>
    <s v="BEN"/>
    <n v="71"/>
    <n v="79"/>
    <x v="0"/>
  </r>
  <r>
    <n v="2017"/>
    <n v="17"/>
    <s v="Show Me The Mundy"/>
    <x v="47"/>
    <s v="ESS"/>
    <s v="BEN"/>
    <n v="96"/>
    <n v="0"/>
    <x v="0"/>
  </r>
  <r>
    <n v="2017"/>
    <n v="18"/>
    <s v="Show Me The Mundy"/>
    <x v="18"/>
    <s v="HAW"/>
    <s v="DEF"/>
    <n v="88"/>
    <n v="90"/>
    <x v="0"/>
  </r>
  <r>
    <n v="2017"/>
    <n v="18"/>
    <s v="Show Me The Mundy"/>
    <x v="1"/>
    <s v="WBD"/>
    <s v="FWD"/>
    <n v="107"/>
    <n v="108"/>
    <x v="0"/>
  </r>
  <r>
    <n v="2017"/>
    <n v="18"/>
    <s v="Show Me The Mundy"/>
    <x v="55"/>
    <s v="MEL"/>
    <s v="DEF"/>
    <n v="67"/>
    <n v="84"/>
    <x v="0"/>
  </r>
  <r>
    <n v="2017"/>
    <n v="18"/>
    <s v="Show Me The Mundy"/>
    <x v="3"/>
    <s v="CAR"/>
    <s v="DEF"/>
    <n v="116"/>
    <n v="110"/>
    <x v="0"/>
  </r>
  <r>
    <n v="2017"/>
    <n v="18"/>
    <s v="Show Me The Mundy"/>
    <x v="4"/>
    <s v="SYD"/>
    <s v="DEF"/>
    <n v="68"/>
    <n v="36"/>
    <x v="0"/>
  </r>
  <r>
    <n v="2017"/>
    <n v="18"/>
    <s v="Show Me The Mundy"/>
    <x v="5"/>
    <s v="SYD"/>
    <s v="MID"/>
    <n v="103"/>
    <n v="87"/>
    <x v="0"/>
  </r>
  <r>
    <n v="2017"/>
    <n v="18"/>
    <s v="Show Me The Mundy"/>
    <x v="20"/>
    <s v="GEE"/>
    <s v="MID"/>
    <n v="103"/>
    <n v="106"/>
    <x v="0"/>
  </r>
  <r>
    <n v="2017"/>
    <n v="18"/>
    <s v="Show Me The Mundy"/>
    <x v="7"/>
    <s v="GWS"/>
    <s v="MID"/>
    <n v="108"/>
    <n v="89"/>
    <x v="0"/>
  </r>
  <r>
    <n v="2017"/>
    <n v="18"/>
    <s v="Show Me The Mundy"/>
    <x v="6"/>
    <s v="GWS"/>
    <s v="FWD"/>
    <n v="88"/>
    <n v="84"/>
    <x v="0"/>
  </r>
  <r>
    <n v="2017"/>
    <n v="18"/>
    <s v="Show Me The Mundy"/>
    <x v="9"/>
    <s v="PTA"/>
    <s v="FWD"/>
    <n v="121"/>
    <n v="111"/>
    <x v="0"/>
  </r>
  <r>
    <n v="2017"/>
    <n v="18"/>
    <s v="Show Me The Mundy"/>
    <x v="26"/>
    <s v="GCS"/>
    <s v="DEF"/>
    <n v="82"/>
    <n v="52"/>
    <x v="0"/>
  </r>
  <r>
    <n v="2017"/>
    <n v="18"/>
    <s v="Show Me The Mundy"/>
    <x v="40"/>
    <s v="GCS"/>
    <s v="MID"/>
    <n v="88"/>
    <n v="74"/>
    <x v="0"/>
  </r>
  <r>
    <n v="2017"/>
    <n v="18"/>
    <s v="Show Me The Mundy"/>
    <x v="42"/>
    <s v="ESS"/>
    <s v="RUC"/>
    <n v="92"/>
    <n v="95"/>
    <x v="0"/>
  </r>
  <r>
    <n v="2017"/>
    <n v="18"/>
    <s v="Show Me The Mundy"/>
    <x v="13"/>
    <s v="FRE"/>
    <s v="MID"/>
    <n v="84"/>
    <n v="71"/>
    <x v="0"/>
  </r>
  <r>
    <n v="2017"/>
    <n v="18"/>
    <s v="Show Me The Mundy"/>
    <x v="27"/>
    <s v="RIC"/>
    <s v="FWD"/>
    <n v="102"/>
    <n v="64"/>
    <x v="0"/>
  </r>
  <r>
    <n v="2017"/>
    <n v="18"/>
    <s v="Show Me The Mundy"/>
    <x v="24"/>
    <s v="STK"/>
    <s v="MID"/>
    <n v="106"/>
    <n v="99"/>
    <x v="0"/>
  </r>
  <r>
    <n v="2017"/>
    <n v="18"/>
    <s v="Show Me The Mundy"/>
    <x v="33"/>
    <s v="STK"/>
    <s v="FWD"/>
    <n v="79"/>
    <n v="97"/>
    <x v="0"/>
  </r>
  <r>
    <n v="2017"/>
    <n v="18"/>
    <s v="Show Me The Mundy"/>
    <x v="17"/>
    <s v="WCE"/>
    <s v="MID"/>
    <n v="84"/>
    <n v="44"/>
    <x v="0"/>
  </r>
  <r>
    <n v="2017"/>
    <n v="18"/>
    <s v="Show Me The Mundy"/>
    <x v="53"/>
    <s v="HAW"/>
    <s v="BEN"/>
    <n v="105"/>
    <n v="80"/>
    <x v="0"/>
  </r>
  <r>
    <n v="2017"/>
    <n v="18"/>
    <s v="Show Me The Mundy"/>
    <x v="56"/>
    <s v="NTH"/>
    <s v="BEN"/>
    <n v="86"/>
    <n v="90"/>
    <x v="0"/>
  </r>
  <r>
    <n v="2017"/>
    <n v="18"/>
    <s v="Show Me The Mundy"/>
    <x v="21"/>
    <s v="PTA"/>
    <s v="BEN"/>
    <n v="71"/>
    <n v="0"/>
    <x v="0"/>
  </r>
  <r>
    <n v="2017"/>
    <n v="18"/>
    <s v="Show Me The Mundy"/>
    <x v="47"/>
    <s v="ESS"/>
    <s v="BEN"/>
    <n v="95"/>
    <n v="91"/>
    <x v="0"/>
  </r>
  <r>
    <n v="2017"/>
    <n v="19"/>
    <s v="Show Me The Mundy"/>
    <x v="18"/>
    <s v="HAW"/>
    <s v="DEF"/>
    <n v="95"/>
    <n v="92"/>
    <x v="0"/>
  </r>
  <r>
    <n v="2017"/>
    <n v="19"/>
    <s v="Show Me The Mundy"/>
    <x v="53"/>
    <s v="HAW"/>
    <s v="FWD"/>
    <n v="124"/>
    <n v="130"/>
    <x v="0"/>
  </r>
  <r>
    <n v="2017"/>
    <n v="19"/>
    <s v="Show Me The Mundy"/>
    <x v="1"/>
    <s v="WBD"/>
    <s v="FWD"/>
    <n v="102"/>
    <n v="100"/>
    <x v="0"/>
  </r>
  <r>
    <n v="2017"/>
    <n v="19"/>
    <s v="Show Me The Mundy"/>
    <x v="56"/>
    <s v="NTH"/>
    <s v="DEF"/>
    <n v="87"/>
    <n v="71"/>
    <x v="0"/>
  </r>
  <r>
    <n v="2017"/>
    <n v="19"/>
    <s v="Show Me The Mundy"/>
    <x v="3"/>
    <s v="CAR"/>
    <s v="DEF"/>
    <n v="113"/>
    <n v="102"/>
    <x v="0"/>
  </r>
  <r>
    <n v="2017"/>
    <n v="19"/>
    <s v="Show Me The Mundy"/>
    <x v="4"/>
    <s v="SYD"/>
    <s v="DEF"/>
    <n v="67"/>
    <n v="74"/>
    <x v="0"/>
  </r>
  <r>
    <n v="2017"/>
    <n v="19"/>
    <s v="Show Me The Mundy"/>
    <x v="5"/>
    <s v="SYD"/>
    <s v="MID"/>
    <n v="93"/>
    <n v="50"/>
    <x v="0"/>
  </r>
  <r>
    <n v="2017"/>
    <n v="19"/>
    <s v="Show Me The Mundy"/>
    <x v="20"/>
    <s v="GEE"/>
    <s v="MID"/>
    <n v="108"/>
    <n v="118"/>
    <x v="0"/>
  </r>
  <r>
    <n v="2017"/>
    <n v="19"/>
    <s v="Show Me The Mundy"/>
    <x v="7"/>
    <s v="GWS"/>
    <s v="MID"/>
    <n v="103"/>
    <n v="115"/>
    <x v="0"/>
  </r>
  <r>
    <n v="2017"/>
    <n v="19"/>
    <s v="Show Me The Mundy"/>
    <x v="9"/>
    <s v="PTA"/>
    <s v="FWD"/>
    <n v="130"/>
    <n v="130"/>
    <x v="0"/>
  </r>
  <r>
    <n v="2017"/>
    <n v="19"/>
    <s v="Show Me The Mundy"/>
    <x v="42"/>
    <s v="ESS"/>
    <s v="RUC"/>
    <n v="83"/>
    <n v="58"/>
    <x v="0"/>
  </r>
  <r>
    <n v="2017"/>
    <n v="19"/>
    <s v="Show Me The Mundy"/>
    <x v="47"/>
    <s v="ESS"/>
    <s v="MID"/>
    <n v="85"/>
    <n v="70"/>
    <x v="0"/>
  </r>
  <r>
    <n v="2017"/>
    <n v="19"/>
    <s v="Show Me The Mundy"/>
    <x v="13"/>
    <s v="FRE"/>
    <s v="MID"/>
    <n v="75"/>
    <n v="53"/>
    <x v="0"/>
  </r>
  <r>
    <n v="2017"/>
    <n v="19"/>
    <s v="Show Me The Mundy"/>
    <x v="57"/>
    <s v="RIC"/>
    <s v="DEF"/>
    <n v="77"/>
    <n v="78"/>
    <x v="0"/>
  </r>
  <r>
    <n v="2017"/>
    <n v="19"/>
    <s v="Show Me The Mundy"/>
    <x v="27"/>
    <s v="RIC"/>
    <s v="FWD"/>
    <n v="91"/>
    <n v="63"/>
    <x v="0"/>
  </r>
  <r>
    <n v="2017"/>
    <n v="19"/>
    <s v="Show Me The Mundy"/>
    <x v="24"/>
    <s v="STK"/>
    <s v="MID"/>
    <n v="115"/>
    <n v="132"/>
    <x v="0"/>
  </r>
  <r>
    <n v="2017"/>
    <n v="19"/>
    <s v="Show Me The Mundy"/>
    <x v="33"/>
    <s v="STK"/>
    <s v="FWD"/>
    <n v="85"/>
    <n v="81"/>
    <x v="0"/>
  </r>
  <r>
    <n v="2017"/>
    <n v="19"/>
    <s v="Show Me The Mundy"/>
    <x v="17"/>
    <s v="WCE"/>
    <s v="MID"/>
    <n v="82"/>
    <n v="85"/>
    <x v="0"/>
  </r>
  <r>
    <n v="2017"/>
    <n v="19"/>
    <s v="Show Me The Mundy"/>
    <x v="55"/>
    <s v="MEL"/>
    <s v="BEN"/>
    <n v="72"/>
    <n v="72"/>
    <x v="0"/>
  </r>
  <r>
    <n v="2017"/>
    <n v="19"/>
    <s v="Show Me The Mundy"/>
    <x v="6"/>
    <s v="GWS"/>
    <s v="BEN"/>
    <n v="88"/>
    <n v="0"/>
    <x v="0"/>
  </r>
  <r>
    <n v="2017"/>
    <n v="19"/>
    <s v="Show Me The Mundy"/>
    <x v="21"/>
    <s v="PTA"/>
    <s v="BEN"/>
    <n v="77"/>
    <n v="103"/>
    <x v="0"/>
  </r>
  <r>
    <n v="2017"/>
    <n v="19"/>
    <s v="Show Me The Mundy"/>
    <x v="26"/>
    <s v="GCS"/>
    <s v="BEN"/>
    <n v="74"/>
    <n v="79"/>
    <x v="0"/>
  </r>
  <r>
    <n v="2017"/>
    <n v="20"/>
    <s v="Show Me The Mundy"/>
    <x v="53"/>
    <s v="HAW"/>
    <s v="FWD"/>
    <n v="121"/>
    <n v="79"/>
    <x v="0"/>
  </r>
  <r>
    <n v="2017"/>
    <n v="20"/>
    <s v="Show Me The Mundy"/>
    <x v="1"/>
    <s v="WBD"/>
    <s v="FWD"/>
    <n v="118"/>
    <n v="162"/>
    <x v="0"/>
  </r>
  <r>
    <n v="2017"/>
    <n v="20"/>
    <s v="Show Me The Mundy"/>
    <x v="58"/>
    <s v="BRL"/>
    <s v="MID"/>
    <n v="77"/>
    <n v="133"/>
    <x v="0"/>
  </r>
  <r>
    <n v="2017"/>
    <n v="20"/>
    <s v="Show Me The Mundy"/>
    <x v="56"/>
    <s v="NTH"/>
    <s v="DEF"/>
    <n v="90"/>
    <n v="95"/>
    <x v="0"/>
  </r>
  <r>
    <n v="2017"/>
    <n v="20"/>
    <s v="Show Me The Mundy"/>
    <x v="59"/>
    <s v="NTH"/>
    <s v="MID"/>
    <n v="96"/>
    <n v="56"/>
    <x v="0"/>
  </r>
  <r>
    <n v="2017"/>
    <n v="20"/>
    <s v="Show Me The Mundy"/>
    <x v="3"/>
    <s v="CAR"/>
    <s v="DEF"/>
    <n v="104"/>
    <n v="75"/>
    <x v="0"/>
  </r>
  <r>
    <n v="2017"/>
    <n v="20"/>
    <s v="Show Me The Mundy"/>
    <x v="4"/>
    <s v="SYD"/>
    <s v="DEF"/>
    <n v="55"/>
    <n v="47"/>
    <x v="0"/>
  </r>
  <r>
    <n v="2017"/>
    <n v="20"/>
    <s v="Show Me The Mundy"/>
    <x v="20"/>
    <s v="GEE"/>
    <s v="MID"/>
    <n v="115"/>
    <n v="132"/>
    <x v="0"/>
  </r>
  <r>
    <n v="2017"/>
    <n v="20"/>
    <s v="Show Me The Mundy"/>
    <x v="7"/>
    <s v="GWS"/>
    <s v="MID"/>
    <n v="102"/>
    <n v="85"/>
    <x v="0"/>
  </r>
  <r>
    <n v="2017"/>
    <n v="20"/>
    <s v="Show Me The Mundy"/>
    <x v="21"/>
    <s v="PTA"/>
    <s v="DEF"/>
    <n v="75"/>
    <n v="66"/>
    <x v="0"/>
  </r>
  <r>
    <n v="2017"/>
    <n v="20"/>
    <s v="Show Me The Mundy"/>
    <x v="9"/>
    <s v="PTA"/>
    <s v="FWD"/>
    <n v="122"/>
    <n v="87"/>
    <x v="0"/>
  </r>
  <r>
    <n v="2017"/>
    <n v="20"/>
    <s v="Show Me The Mundy"/>
    <x v="47"/>
    <s v="ESS"/>
    <s v="MID"/>
    <n v="79"/>
    <n v="35"/>
    <x v="0"/>
  </r>
  <r>
    <n v="2017"/>
    <n v="20"/>
    <s v="Show Me The Mundy"/>
    <x v="42"/>
    <s v="ESS"/>
    <s v="RUC"/>
    <n v="81"/>
    <n v="48"/>
    <x v="0"/>
  </r>
  <r>
    <n v="2017"/>
    <n v="20"/>
    <s v="Show Me The Mundy"/>
    <x v="57"/>
    <s v="RIC"/>
    <s v="DEF"/>
    <n v="80"/>
    <n v="52"/>
    <x v="0"/>
  </r>
  <r>
    <n v="2017"/>
    <n v="20"/>
    <s v="Show Me The Mundy"/>
    <x v="27"/>
    <s v="RIC"/>
    <s v="FWD"/>
    <n v="91"/>
    <n v="118"/>
    <x v="0"/>
  </r>
  <r>
    <n v="2017"/>
    <n v="20"/>
    <s v="Show Me The Mundy"/>
    <x v="24"/>
    <s v="STK"/>
    <s v="MID"/>
    <n v="110"/>
    <n v="87"/>
    <x v="0"/>
  </r>
  <r>
    <n v="2017"/>
    <n v="20"/>
    <s v="Show Me The Mundy"/>
    <x v="33"/>
    <s v="STK"/>
    <s v="FWD"/>
    <n v="91"/>
    <n v="137"/>
    <x v="0"/>
  </r>
  <r>
    <n v="2017"/>
    <n v="20"/>
    <s v="Show Me The Mundy"/>
    <x v="17"/>
    <s v="WCE"/>
    <s v="MID"/>
    <n v="74"/>
    <n v="85"/>
    <x v="0"/>
  </r>
  <r>
    <n v="2017"/>
    <n v="20"/>
    <s v="Show Me The Mundy"/>
    <x v="18"/>
    <s v="HAW"/>
    <s v="BEN"/>
    <n v="95"/>
    <n v="0"/>
    <x v="0"/>
  </r>
  <r>
    <n v="2017"/>
    <n v="20"/>
    <s v="Show Me The Mundy"/>
    <x v="5"/>
    <s v="SYD"/>
    <s v="BEN"/>
    <n v="93"/>
    <n v="0"/>
    <x v="0"/>
  </r>
  <r>
    <n v="2017"/>
    <n v="20"/>
    <s v="Show Me The Mundy"/>
    <x v="6"/>
    <s v="GWS"/>
    <s v="BEN"/>
    <n v="88"/>
    <n v="0"/>
    <x v="0"/>
  </r>
  <r>
    <n v="2017"/>
    <n v="20"/>
    <s v="Show Me The Mundy"/>
    <x v="26"/>
    <s v="GCS"/>
    <s v="BEN"/>
    <n v="63"/>
    <n v="51"/>
    <x v="0"/>
  </r>
  <r>
    <n v="2017"/>
    <n v="21"/>
    <s v="Show Me The Mundy"/>
    <x v="18"/>
    <s v="HAW"/>
    <s v="DEF"/>
    <n v="102"/>
    <n v="109"/>
    <x v="0"/>
  </r>
  <r>
    <n v="2017"/>
    <n v="21"/>
    <s v="Show Me The Mundy"/>
    <x v="60"/>
    <s v="HAW"/>
    <s v="DEF"/>
    <n v="87"/>
    <n v="74"/>
    <x v="0"/>
  </r>
  <r>
    <n v="2017"/>
    <n v="21"/>
    <s v="Show Me The Mundy"/>
    <x v="53"/>
    <s v="HAW"/>
    <s v="FWD"/>
    <n v="126"/>
    <n v="107"/>
    <x v="0"/>
  </r>
  <r>
    <n v="2017"/>
    <n v="21"/>
    <s v="Show Me The Mundy"/>
    <x v="1"/>
    <s v="WBD"/>
    <s v="FWD"/>
    <n v="107"/>
    <n v="61"/>
    <x v="0"/>
  </r>
  <r>
    <n v="2017"/>
    <n v="21"/>
    <s v="Show Me The Mundy"/>
    <x v="58"/>
    <s v="BRL"/>
    <s v="MID"/>
    <n v="77"/>
    <n v="84"/>
    <x v="0"/>
  </r>
  <r>
    <n v="2017"/>
    <n v="21"/>
    <s v="Show Me The Mundy"/>
    <x v="56"/>
    <s v="NTH"/>
    <s v="DEF"/>
    <n v="84"/>
    <n v="78"/>
    <x v="0"/>
  </r>
  <r>
    <n v="2017"/>
    <n v="21"/>
    <s v="Show Me The Mundy"/>
    <x v="3"/>
    <s v="CAR"/>
    <s v="DEF"/>
    <n v="92"/>
    <n v="82"/>
    <x v="0"/>
  </r>
  <r>
    <n v="2017"/>
    <n v="21"/>
    <s v="Show Me The Mundy"/>
    <x v="7"/>
    <s v="GWS"/>
    <s v="MID"/>
    <n v="104"/>
    <n v="116"/>
    <x v="0"/>
  </r>
  <r>
    <n v="2017"/>
    <n v="21"/>
    <s v="Show Me The Mundy"/>
    <x v="6"/>
    <s v="GWS"/>
    <s v="FWD"/>
    <n v="86"/>
    <n v="83"/>
    <x v="0"/>
  </r>
  <r>
    <n v="2017"/>
    <n v="21"/>
    <s v="Show Me The Mundy"/>
    <x v="61"/>
    <s v="GWS"/>
    <s v="RUC"/>
    <n v="66"/>
    <n v="85"/>
    <x v="0"/>
  </r>
  <r>
    <n v="2017"/>
    <n v="21"/>
    <s v="Show Me The Mundy"/>
    <x v="9"/>
    <s v="PTA"/>
    <s v="FWD"/>
    <n v="116"/>
    <n v="102"/>
    <x v="0"/>
  </r>
  <r>
    <n v="2017"/>
    <n v="21"/>
    <s v="Show Me The Mundy"/>
    <x v="40"/>
    <s v="GCS"/>
    <s v="MID"/>
    <n v="95"/>
    <n v="121"/>
    <x v="0"/>
  </r>
  <r>
    <n v="2017"/>
    <n v="21"/>
    <s v="Show Me The Mundy"/>
    <x v="62"/>
    <s v="FRE"/>
    <s v="DEF"/>
    <n v="88"/>
    <n v="32"/>
    <x v="0"/>
  </r>
  <r>
    <n v="2017"/>
    <n v="21"/>
    <s v="Show Me The Mundy"/>
    <x v="63"/>
    <s v="FRE"/>
    <s v="MID"/>
    <n v="83"/>
    <n v="95"/>
    <x v="0"/>
  </r>
  <r>
    <n v="2017"/>
    <n v="21"/>
    <s v="Show Me The Mundy"/>
    <x v="24"/>
    <s v="STK"/>
    <s v="MID"/>
    <n v="92"/>
    <n v="61"/>
    <x v="0"/>
  </r>
  <r>
    <n v="2017"/>
    <n v="21"/>
    <s v="Show Me The Mundy"/>
    <x v="33"/>
    <s v="STK"/>
    <s v="FWD"/>
    <n v="92"/>
    <n v="75"/>
    <x v="0"/>
  </r>
  <r>
    <n v="2017"/>
    <n v="21"/>
    <s v="Show Me The Mundy"/>
    <x v="17"/>
    <s v="WCE"/>
    <s v="MID"/>
    <n v="74"/>
    <n v="89"/>
    <x v="0"/>
  </r>
  <r>
    <n v="2017"/>
    <n v="21"/>
    <s v="Show Me The Mundy"/>
    <x v="64"/>
    <s v="WCE"/>
    <s v="MID"/>
    <n v="92"/>
    <n v="93"/>
    <x v="0"/>
  </r>
  <r>
    <n v="2017"/>
    <n v="21"/>
    <s v="Show Me The Mundy"/>
    <x v="5"/>
    <s v="SYD"/>
    <s v="BEN"/>
    <n v="93"/>
    <n v="0"/>
    <x v="0"/>
  </r>
  <r>
    <n v="2017"/>
    <n v="21"/>
    <s v="Show Me The Mundy"/>
    <x v="20"/>
    <s v="GEE"/>
    <s v="BEN"/>
    <n v="115"/>
    <n v="0"/>
    <x v="0"/>
  </r>
  <r>
    <n v="2017"/>
    <n v="21"/>
    <s v="Show Me The Mundy"/>
    <x v="21"/>
    <s v="PTA"/>
    <s v="BEN"/>
    <n v="84"/>
    <n v="111"/>
    <x v="0"/>
  </r>
  <r>
    <n v="2017"/>
    <n v="21"/>
    <s v="Show Me The Mundy"/>
    <x v="27"/>
    <s v="RIC"/>
    <s v="BEN"/>
    <n v="86"/>
    <n v="81"/>
    <x v="0"/>
  </r>
  <r>
    <n v="2017"/>
    <n v="22"/>
    <s v="Show Me The Mundy"/>
    <x v="18"/>
    <s v="HAW"/>
    <s v="DEF"/>
    <n v="102"/>
    <n v="52"/>
    <x v="0"/>
  </r>
  <r>
    <n v="2017"/>
    <n v="22"/>
    <s v="Show Me The Mundy"/>
    <x v="53"/>
    <s v="HAW"/>
    <s v="FWD"/>
    <n v="121"/>
    <n v="68"/>
    <x v="0"/>
  </r>
  <r>
    <n v="2017"/>
    <n v="22"/>
    <s v="Show Me The Mundy"/>
    <x v="60"/>
    <s v="HAW"/>
    <s v="DEF"/>
    <n v="86"/>
    <n v="73"/>
    <x v="0"/>
  </r>
  <r>
    <n v="2017"/>
    <n v="22"/>
    <s v="Show Me The Mundy"/>
    <x v="1"/>
    <s v="WBD"/>
    <s v="FWD"/>
    <n v="111"/>
    <n v="145"/>
    <x v="0"/>
  </r>
  <r>
    <n v="2017"/>
    <n v="22"/>
    <s v="Show Me The Mundy"/>
    <x v="58"/>
    <s v="BRL"/>
    <s v="MID"/>
    <n v="78"/>
    <n v="94"/>
    <x v="0"/>
  </r>
  <r>
    <n v="2017"/>
    <n v="22"/>
    <s v="Show Me The Mundy"/>
    <x v="3"/>
    <s v="CAR"/>
    <s v="DEF"/>
    <n v="100"/>
    <n v="144"/>
    <x v="0"/>
  </r>
  <r>
    <n v="2017"/>
    <n v="22"/>
    <s v="Show Me The Mundy"/>
    <x v="5"/>
    <s v="SYD"/>
    <s v="MID"/>
    <n v="89"/>
    <n v="110"/>
    <x v="0"/>
  </r>
  <r>
    <n v="2017"/>
    <n v="22"/>
    <s v="Show Me The Mundy"/>
    <x v="20"/>
    <s v="GEE"/>
    <s v="MID"/>
    <n v="108"/>
    <n v="109"/>
    <x v="0"/>
  </r>
  <r>
    <n v="2017"/>
    <n v="22"/>
    <s v="Show Me The Mundy"/>
    <x v="6"/>
    <s v="GWS"/>
    <s v="FWD"/>
    <n v="85"/>
    <n v="96"/>
    <x v="0"/>
  </r>
  <r>
    <n v="2017"/>
    <n v="22"/>
    <s v="Show Me The Mundy"/>
    <x v="7"/>
    <s v="GWS"/>
    <s v="MID"/>
    <n v="98"/>
    <n v="66"/>
    <x v="0"/>
  </r>
  <r>
    <n v="2017"/>
    <n v="22"/>
    <s v="Show Me The Mundy"/>
    <x v="9"/>
    <s v="PTA"/>
    <s v="FWD"/>
    <n v="122"/>
    <n v="134"/>
    <x v="0"/>
  </r>
  <r>
    <n v="2017"/>
    <n v="22"/>
    <s v="Show Me The Mundy"/>
    <x v="40"/>
    <s v="GCS"/>
    <s v="MID"/>
    <n v="87"/>
    <n v="88"/>
    <x v="0"/>
  </r>
  <r>
    <n v="2017"/>
    <n v="22"/>
    <s v="Show Me The Mundy"/>
    <x v="65"/>
    <s v="GCS"/>
    <s v="DEF"/>
    <n v="96"/>
    <n v="69"/>
    <x v="0"/>
  </r>
  <r>
    <n v="2017"/>
    <n v="22"/>
    <s v="Show Me The Mundy"/>
    <x v="42"/>
    <s v="ESS"/>
    <s v="RUC"/>
    <n v="87"/>
    <n v="128"/>
    <x v="0"/>
  </r>
  <r>
    <n v="2017"/>
    <n v="22"/>
    <s v="Show Me The Mundy"/>
    <x v="57"/>
    <s v="RIC"/>
    <s v="DEF"/>
    <n v="93"/>
    <n v="85"/>
    <x v="0"/>
  </r>
  <r>
    <n v="2017"/>
    <n v="22"/>
    <s v="Show Me The Mundy"/>
    <x v="24"/>
    <s v="STK"/>
    <s v="MID"/>
    <n v="102"/>
    <n v="114"/>
    <x v="0"/>
  </r>
  <r>
    <n v="2017"/>
    <n v="22"/>
    <s v="Show Me The Mundy"/>
    <x v="33"/>
    <s v="STK"/>
    <s v="FWD"/>
    <n v="102"/>
    <n v="109"/>
    <x v="0"/>
  </r>
  <r>
    <n v="2017"/>
    <n v="22"/>
    <s v="Show Me The Mundy"/>
    <x v="17"/>
    <s v="WCE"/>
    <s v="MID"/>
    <n v="65"/>
    <n v="48"/>
    <x v="0"/>
  </r>
  <r>
    <n v="2017"/>
    <n v="22"/>
    <s v="Show Me The Mundy"/>
    <x v="21"/>
    <s v="PTA"/>
    <s v="BEN"/>
    <n v="84"/>
    <n v="0"/>
    <x v="0"/>
  </r>
  <r>
    <n v="2017"/>
    <n v="22"/>
    <s v="Show Me The Mundy"/>
    <x v="63"/>
    <s v="FRE"/>
    <s v="BEN"/>
    <n v="82"/>
    <n v="68"/>
    <x v="0"/>
  </r>
  <r>
    <n v="2017"/>
    <n v="22"/>
    <s v="Show Me The Mundy"/>
    <x v="27"/>
    <s v="RIC"/>
    <s v="BEN"/>
    <n v="97"/>
    <n v="133"/>
    <x v="0"/>
  </r>
  <r>
    <n v="2017"/>
    <n v="22"/>
    <s v="Show Me The Mundy"/>
    <x v="64"/>
    <s v="WCE"/>
    <s v="BEN"/>
    <n v="88"/>
    <n v="96"/>
    <x v="0"/>
  </r>
  <r>
    <n v="2017"/>
    <n v="23"/>
    <s v="Show Me The Mundy"/>
    <x v="18"/>
    <s v="HAW"/>
    <s v="DEF"/>
    <n v="0"/>
    <n v="52"/>
    <x v="0"/>
  </r>
  <r>
    <n v="2017"/>
    <n v="23"/>
    <s v="Show Me The Mundy"/>
    <x v="1"/>
    <s v="WBD"/>
    <s v="FWD"/>
    <n v="0"/>
    <n v="119"/>
    <x v="0"/>
  </r>
  <r>
    <n v="2017"/>
    <n v="23"/>
    <s v="Show Me The Mundy"/>
    <x v="66"/>
    <s v="COL"/>
    <s v="DEF"/>
    <n v="0"/>
    <n v="54"/>
    <x v="0"/>
  </r>
  <r>
    <n v="2017"/>
    <n v="23"/>
    <s v="Show Me The Mundy"/>
    <x v="58"/>
    <s v="BRL"/>
    <s v="MID"/>
    <n v="0"/>
    <n v="126"/>
    <x v="0"/>
  </r>
  <r>
    <n v="2017"/>
    <n v="23"/>
    <s v="Show Me The Mundy"/>
    <x v="3"/>
    <s v="CAR"/>
    <s v="DEF"/>
    <n v="0"/>
    <n v="88"/>
    <x v="0"/>
  </r>
  <r>
    <n v="2017"/>
    <n v="23"/>
    <s v="Show Me The Mundy"/>
    <x v="5"/>
    <s v="SYD"/>
    <s v="MID"/>
    <n v="0"/>
    <n v="117"/>
    <x v="0"/>
  </r>
  <r>
    <n v="2017"/>
    <n v="23"/>
    <s v="Show Me The Mundy"/>
    <x v="20"/>
    <s v="GEE"/>
    <s v="MID"/>
    <n v="0"/>
    <n v="125"/>
    <x v="0"/>
  </r>
  <r>
    <n v="2017"/>
    <n v="23"/>
    <s v="Show Me The Mundy"/>
    <x v="7"/>
    <s v="GWS"/>
    <s v="MID"/>
    <n v="0"/>
    <n v="88"/>
    <x v="0"/>
  </r>
  <r>
    <n v="2017"/>
    <n v="23"/>
    <s v="Show Me The Mundy"/>
    <x v="6"/>
    <s v="GWS"/>
    <s v="FWD"/>
    <n v="0"/>
    <n v="88"/>
    <x v="0"/>
  </r>
  <r>
    <n v="2017"/>
    <n v="23"/>
    <s v="Show Me The Mundy"/>
    <x v="21"/>
    <s v="PTA"/>
    <s v="DEF"/>
    <n v="0"/>
    <n v="71"/>
    <x v="0"/>
  </r>
  <r>
    <n v="2017"/>
    <n v="23"/>
    <s v="Show Me The Mundy"/>
    <x v="9"/>
    <s v="PTA"/>
    <s v="FWD"/>
    <n v="0"/>
    <n v="122"/>
    <x v="0"/>
  </r>
  <r>
    <n v="2017"/>
    <n v="23"/>
    <s v="Show Me The Mundy"/>
    <x v="67"/>
    <s v="GCS"/>
    <s v="MID"/>
    <n v="0"/>
    <n v="72"/>
    <x v="0"/>
  </r>
  <r>
    <n v="2017"/>
    <n v="23"/>
    <s v="Show Me The Mundy"/>
    <x v="42"/>
    <s v="ESS"/>
    <s v="RUC"/>
    <n v="0"/>
    <n v="150"/>
    <x v="0"/>
  </r>
  <r>
    <n v="2017"/>
    <n v="23"/>
    <s v="Show Me The Mundy"/>
    <x v="57"/>
    <s v="RIC"/>
    <s v="DEF"/>
    <n v="0"/>
    <n v="118"/>
    <x v="0"/>
  </r>
  <r>
    <n v="2017"/>
    <n v="23"/>
    <s v="Show Me The Mundy"/>
    <x v="27"/>
    <s v="RIC"/>
    <s v="FWD"/>
    <n v="0"/>
    <n v="73"/>
    <x v="0"/>
  </r>
  <r>
    <n v="2017"/>
    <n v="23"/>
    <s v="Show Me The Mundy"/>
    <x v="24"/>
    <s v="STK"/>
    <s v="MID"/>
    <n v="0"/>
    <n v="78"/>
    <x v="0"/>
  </r>
  <r>
    <n v="2017"/>
    <n v="23"/>
    <s v="Show Me The Mundy"/>
    <x v="33"/>
    <s v="STK"/>
    <s v="FWD"/>
    <n v="0"/>
    <n v="110"/>
    <x v="0"/>
  </r>
  <r>
    <n v="2017"/>
    <n v="23"/>
    <s v="Show Me The Mundy"/>
    <x v="64"/>
    <s v="WCE"/>
    <s v="MID"/>
    <n v="0"/>
    <n v="93"/>
    <x v="0"/>
  </r>
  <r>
    <n v="2017"/>
    <n v="23"/>
    <s v="Show Me The Mundy"/>
    <x v="40"/>
    <s v="GCS"/>
    <s v="BEN"/>
    <n v="0"/>
    <n v="72"/>
    <x v="0"/>
  </r>
  <r>
    <n v="2017"/>
    <n v="23"/>
    <s v="Show Me The Mundy"/>
    <x v="68"/>
    <s v="ESS"/>
    <s v="BEN"/>
    <n v="0"/>
    <n v="117"/>
    <x v="0"/>
  </r>
  <r>
    <n v="2017"/>
    <n v="23"/>
    <s v="Show Me The Mundy"/>
    <x v="13"/>
    <s v="FRE"/>
    <s v="BEN"/>
    <n v="0"/>
    <n v="102"/>
    <x v="0"/>
  </r>
  <r>
    <n v="2017"/>
    <n v="23"/>
    <s v="Show Me The Mundy"/>
    <x v="17"/>
    <s v="WCE"/>
    <s v="BEN"/>
    <n v="0"/>
    <n v="119"/>
    <x v="0"/>
  </r>
  <r>
    <n v="2017"/>
    <n v="1"/>
    <s v="TitchDntKillMyVibe"/>
    <x v="69"/>
    <s v="HAW"/>
    <s v="DEF"/>
    <n v="80"/>
    <n v="42"/>
    <x v="1"/>
  </r>
  <r>
    <n v="2017"/>
    <n v="1"/>
    <s v="TitchDntKillMyVibe"/>
    <x v="70"/>
    <s v="HAW"/>
    <s v="MID"/>
    <n v="104"/>
    <n v="116"/>
    <x v="1"/>
  </r>
  <r>
    <n v="2017"/>
    <n v="1"/>
    <s v="TitchDntKillMyVibe"/>
    <x v="71"/>
    <s v="COL"/>
    <s v="DEF"/>
    <n v="62"/>
    <n v="62"/>
    <x v="1"/>
  </r>
  <r>
    <n v="2017"/>
    <n v="1"/>
    <s v="TitchDntKillMyVibe"/>
    <x v="72"/>
    <s v="COL"/>
    <s v="MID"/>
    <n v="100"/>
    <n v="96"/>
    <x v="1"/>
  </r>
  <r>
    <n v="2017"/>
    <n v="1"/>
    <s v="TitchDntKillMyVibe"/>
    <x v="73"/>
    <s v="COL"/>
    <s v="DEF"/>
    <n v="78"/>
    <n v="105"/>
    <x v="1"/>
  </r>
  <r>
    <n v="2017"/>
    <n v="1"/>
    <s v="TitchDntKillMyVibe"/>
    <x v="74"/>
    <s v="MEL"/>
    <s v="FWD"/>
    <n v="82"/>
    <n v="43"/>
    <x v="1"/>
  </r>
  <r>
    <n v="2017"/>
    <n v="1"/>
    <s v="TitchDntKillMyVibe"/>
    <x v="75"/>
    <s v="MEL"/>
    <s v="DEF"/>
    <n v="115"/>
    <n v="114"/>
    <x v="1"/>
  </r>
  <r>
    <n v="2017"/>
    <n v="1"/>
    <s v="TitchDntKillMyVibe"/>
    <x v="76"/>
    <s v="MEL"/>
    <s v="MID"/>
    <n v="64"/>
    <n v="109"/>
    <x v="1"/>
  </r>
  <r>
    <n v="2017"/>
    <n v="1"/>
    <s v="TitchDntKillMyVibe"/>
    <x v="77"/>
    <s v="BRL"/>
    <s v="MID"/>
    <n v="121"/>
    <n v="114"/>
    <x v="1"/>
  </r>
  <r>
    <n v="2017"/>
    <n v="1"/>
    <s v="TitchDntKillMyVibe"/>
    <x v="29"/>
    <s v="NTH"/>
    <s v="FWD"/>
    <n v="118"/>
    <n v="104"/>
    <x v="1"/>
  </r>
  <r>
    <n v="2017"/>
    <n v="1"/>
    <s v="TitchDntKillMyVibe"/>
    <x v="78"/>
    <s v="CAR"/>
    <s v="DEF"/>
    <n v="76"/>
    <n v="97"/>
    <x v="1"/>
  </r>
  <r>
    <n v="2017"/>
    <n v="1"/>
    <s v="TitchDntKillMyVibe"/>
    <x v="79"/>
    <s v="GWS"/>
    <s v="MID"/>
    <n v="88"/>
    <n v="52"/>
    <x v="1"/>
  </r>
  <r>
    <n v="2017"/>
    <n v="1"/>
    <s v="TitchDntKillMyVibe"/>
    <x v="80"/>
    <s v="GWS"/>
    <s v="RUC"/>
    <n v="87"/>
    <n v="69"/>
    <x v="1"/>
  </r>
  <r>
    <n v="2017"/>
    <n v="1"/>
    <s v="TitchDntKillMyVibe"/>
    <x v="81"/>
    <s v="GCS"/>
    <s v="FWD"/>
    <n v="100"/>
    <n v="117"/>
    <x v="1"/>
  </r>
  <r>
    <n v="2017"/>
    <n v="1"/>
    <s v="TitchDntKillMyVibe"/>
    <x v="47"/>
    <s v="ESS"/>
    <s v="MID"/>
    <n v="92"/>
    <n v="93"/>
    <x v="1"/>
  </r>
  <r>
    <n v="2017"/>
    <n v="1"/>
    <s v="TitchDntKillMyVibe"/>
    <x v="82"/>
    <s v="FRE"/>
    <s v="MID"/>
    <n v="105"/>
    <n v="108"/>
    <x v="1"/>
  </r>
  <r>
    <n v="2017"/>
    <n v="1"/>
    <s v="TitchDntKillMyVibe"/>
    <x v="33"/>
    <s v="STK"/>
    <s v="FWD"/>
    <n v="75"/>
    <n v="113"/>
    <x v="1"/>
  </r>
  <r>
    <n v="2017"/>
    <n v="1"/>
    <s v="TitchDntKillMyVibe"/>
    <x v="30"/>
    <s v="ADE"/>
    <s v="FWD"/>
    <n v="88"/>
    <n v="90"/>
    <x v="1"/>
  </r>
  <r>
    <n v="2017"/>
    <n v="1"/>
    <s v="TitchDntKillMyVibe"/>
    <x v="83"/>
    <s v="SYD"/>
    <s v="BEN"/>
    <n v="92"/>
    <n v="0"/>
    <x v="1"/>
  </r>
  <r>
    <n v="2017"/>
    <n v="1"/>
    <s v="TitchDntKillMyVibe"/>
    <x v="84"/>
    <s v="GEE"/>
    <s v="BEN"/>
    <n v="84"/>
    <n v="0"/>
    <x v="1"/>
  </r>
  <r>
    <n v="2017"/>
    <n v="1"/>
    <s v="TitchDntKillMyVibe"/>
    <x v="85"/>
    <s v="STK"/>
    <s v="BEN"/>
    <n v="79"/>
    <n v="0"/>
    <x v="1"/>
  </r>
  <r>
    <n v="2017"/>
    <n v="1"/>
    <s v="TitchDntKillMyVibe"/>
    <x v="86"/>
    <s v="ADE"/>
    <s v="BEN"/>
    <n v="87"/>
    <n v="119"/>
    <x v="1"/>
  </r>
  <r>
    <n v="2017"/>
    <n v="2"/>
    <s v="TitchDntKillMyVibe"/>
    <x v="69"/>
    <s v="HAW"/>
    <s v="DEF"/>
    <n v="72"/>
    <n v="46"/>
    <x v="1"/>
  </r>
  <r>
    <n v="2017"/>
    <n v="2"/>
    <s v="TitchDntKillMyVibe"/>
    <x v="70"/>
    <s v="HAW"/>
    <s v="MID"/>
    <n v="107"/>
    <n v="118"/>
    <x v="1"/>
  </r>
  <r>
    <n v="2017"/>
    <n v="2"/>
    <s v="TitchDntKillMyVibe"/>
    <x v="71"/>
    <s v="COL"/>
    <s v="DEF"/>
    <n v="64"/>
    <n v="79"/>
    <x v="1"/>
  </r>
  <r>
    <n v="2017"/>
    <n v="2"/>
    <s v="TitchDntKillMyVibe"/>
    <x v="72"/>
    <s v="COL"/>
    <s v="MID"/>
    <n v="99"/>
    <n v="108"/>
    <x v="1"/>
  </r>
  <r>
    <n v="2017"/>
    <n v="2"/>
    <s v="TitchDntKillMyVibe"/>
    <x v="73"/>
    <s v="COL"/>
    <s v="DEF"/>
    <n v="77"/>
    <n v="89"/>
    <x v="1"/>
  </r>
  <r>
    <n v="2017"/>
    <n v="2"/>
    <s v="TitchDntKillMyVibe"/>
    <x v="76"/>
    <s v="MEL"/>
    <s v="MID"/>
    <n v="76"/>
    <n v="139"/>
    <x v="1"/>
  </r>
  <r>
    <n v="2017"/>
    <n v="2"/>
    <s v="TitchDntKillMyVibe"/>
    <x v="74"/>
    <s v="MEL"/>
    <s v="FWD"/>
    <n v="84"/>
    <n v="94"/>
    <x v="1"/>
  </r>
  <r>
    <n v="2017"/>
    <n v="2"/>
    <s v="TitchDntKillMyVibe"/>
    <x v="77"/>
    <s v="BRL"/>
    <s v="MID"/>
    <n v="122"/>
    <n v="112"/>
    <x v="1"/>
  </r>
  <r>
    <n v="2017"/>
    <n v="2"/>
    <s v="TitchDntKillMyVibe"/>
    <x v="52"/>
    <s v="NTH"/>
    <s v="DEF"/>
    <n v="67"/>
    <n v="46"/>
    <x v="1"/>
  </r>
  <r>
    <n v="2017"/>
    <n v="2"/>
    <s v="TitchDntKillMyVibe"/>
    <x v="78"/>
    <s v="CAR"/>
    <s v="DEF"/>
    <n v="80"/>
    <n v="82"/>
    <x v="1"/>
  </r>
  <r>
    <n v="2017"/>
    <n v="2"/>
    <s v="TitchDntKillMyVibe"/>
    <x v="80"/>
    <s v="GWS"/>
    <s v="RUC"/>
    <n v="87"/>
    <n v="97"/>
    <x v="1"/>
  </r>
  <r>
    <n v="2017"/>
    <n v="2"/>
    <s v="TitchDntKillMyVibe"/>
    <x v="79"/>
    <s v="GWS"/>
    <s v="MID"/>
    <n v="84"/>
    <n v="77"/>
    <x v="1"/>
  </r>
  <r>
    <n v="2017"/>
    <n v="2"/>
    <s v="TitchDntKillMyVibe"/>
    <x v="81"/>
    <s v="GCS"/>
    <s v="FWD"/>
    <n v="100"/>
    <n v="80"/>
    <x v="1"/>
  </r>
  <r>
    <n v="2017"/>
    <n v="2"/>
    <s v="TitchDntKillMyVibe"/>
    <x v="47"/>
    <s v="ESS"/>
    <s v="MID"/>
    <n v="96"/>
    <n v="100"/>
    <x v="1"/>
  </r>
  <r>
    <n v="2017"/>
    <n v="2"/>
    <s v="TitchDntKillMyVibe"/>
    <x v="82"/>
    <s v="FRE"/>
    <s v="MID"/>
    <n v="107"/>
    <n v="117"/>
    <x v="1"/>
  </r>
  <r>
    <n v="2017"/>
    <n v="2"/>
    <s v="TitchDntKillMyVibe"/>
    <x v="33"/>
    <s v="STK"/>
    <s v="FWD"/>
    <n v="75"/>
    <n v="65"/>
    <x v="1"/>
  </r>
  <r>
    <n v="2017"/>
    <n v="2"/>
    <s v="TitchDntKillMyVibe"/>
    <x v="30"/>
    <s v="ADE"/>
    <s v="FWD"/>
    <n v="71"/>
    <n v="2"/>
    <x v="1"/>
  </r>
  <r>
    <n v="2017"/>
    <n v="2"/>
    <s v="TitchDntKillMyVibe"/>
    <x v="86"/>
    <s v="ADE"/>
    <s v="FWD"/>
    <n v="90"/>
    <n v="87"/>
    <x v="1"/>
  </r>
  <r>
    <n v="2017"/>
    <n v="2"/>
    <s v="TitchDntKillMyVibe"/>
    <x v="75"/>
    <s v="MEL"/>
    <s v="BEN"/>
    <n v="104"/>
    <n v="0"/>
    <x v="1"/>
  </r>
  <r>
    <n v="2017"/>
    <n v="2"/>
    <s v="TitchDntKillMyVibe"/>
    <x v="83"/>
    <s v="SYD"/>
    <s v="BEN"/>
    <n v="91"/>
    <n v="0"/>
    <x v="1"/>
  </r>
  <r>
    <n v="2017"/>
    <n v="2"/>
    <s v="TitchDntKillMyVibe"/>
    <x v="87"/>
    <s v="GEE"/>
    <s v="BEN"/>
    <n v="107"/>
    <n v="0"/>
    <x v="1"/>
  </r>
  <r>
    <n v="2017"/>
    <n v="2"/>
    <s v="TitchDntKillMyVibe"/>
    <x v="85"/>
    <s v="STK"/>
    <s v="BEN"/>
    <n v="74"/>
    <n v="0"/>
    <x v="1"/>
  </r>
  <r>
    <n v="2017"/>
    <n v="3"/>
    <s v="TitchDntKillMyVibe"/>
    <x v="70"/>
    <s v="HAW"/>
    <s v="MID"/>
    <n v="107"/>
    <n v="103"/>
    <x v="1"/>
  </r>
  <r>
    <n v="2017"/>
    <n v="3"/>
    <s v="TitchDntKillMyVibe"/>
    <x v="73"/>
    <s v="COL"/>
    <s v="DEF"/>
    <n v="76"/>
    <n v="86"/>
    <x v="1"/>
  </r>
  <r>
    <n v="2017"/>
    <n v="3"/>
    <s v="TitchDntKillMyVibe"/>
    <x v="72"/>
    <s v="COL"/>
    <s v="MID"/>
    <n v="99"/>
    <n v="108"/>
    <x v="1"/>
  </r>
  <r>
    <n v="2017"/>
    <n v="3"/>
    <s v="TitchDntKillMyVibe"/>
    <x v="71"/>
    <s v="COL"/>
    <s v="DEF"/>
    <n v="61"/>
    <n v="61"/>
    <x v="1"/>
  </r>
  <r>
    <n v="2017"/>
    <n v="3"/>
    <s v="TitchDntKillMyVibe"/>
    <x v="74"/>
    <s v="MEL"/>
    <s v="FWD"/>
    <n v="92"/>
    <n v="118"/>
    <x v="1"/>
  </r>
  <r>
    <n v="2017"/>
    <n v="3"/>
    <s v="TitchDntKillMyVibe"/>
    <x v="75"/>
    <s v="MEL"/>
    <s v="DEF"/>
    <n v="95"/>
    <n v="53"/>
    <x v="1"/>
  </r>
  <r>
    <n v="2017"/>
    <n v="3"/>
    <s v="TitchDntKillMyVibe"/>
    <x v="76"/>
    <s v="MEL"/>
    <s v="MID"/>
    <n v="81"/>
    <n v="102"/>
    <x v="1"/>
  </r>
  <r>
    <n v="2017"/>
    <n v="3"/>
    <s v="TitchDntKillMyVibe"/>
    <x v="77"/>
    <s v="BRL"/>
    <s v="MID"/>
    <n v="122"/>
    <n v="109"/>
    <x v="1"/>
  </r>
  <r>
    <n v="2017"/>
    <n v="3"/>
    <s v="TitchDntKillMyVibe"/>
    <x v="88"/>
    <s v="NTH"/>
    <s v="DEF"/>
    <n v="81"/>
    <n v="76"/>
    <x v="1"/>
  </r>
  <r>
    <n v="2017"/>
    <n v="3"/>
    <s v="TitchDntKillMyVibe"/>
    <x v="78"/>
    <s v="CAR"/>
    <s v="DEF"/>
    <n v="79"/>
    <n v="56"/>
    <x v="1"/>
  </r>
  <r>
    <n v="2017"/>
    <n v="3"/>
    <s v="TitchDntKillMyVibe"/>
    <x v="87"/>
    <s v="GEE"/>
    <s v="MID"/>
    <n v="106"/>
    <n v="94"/>
    <x v="1"/>
  </r>
  <r>
    <n v="2017"/>
    <n v="3"/>
    <s v="TitchDntKillMyVibe"/>
    <x v="80"/>
    <s v="GWS"/>
    <s v="RUC"/>
    <n v="94"/>
    <n v="137"/>
    <x v="1"/>
  </r>
  <r>
    <n v="2017"/>
    <n v="3"/>
    <s v="TitchDntKillMyVibe"/>
    <x v="89"/>
    <s v="GWS"/>
    <s v="FWD"/>
    <n v="71"/>
    <n v="112"/>
    <x v="1"/>
  </r>
  <r>
    <n v="2017"/>
    <n v="3"/>
    <s v="TitchDntKillMyVibe"/>
    <x v="81"/>
    <s v="GCS"/>
    <s v="FWD"/>
    <n v="108"/>
    <n v="114"/>
    <x v="1"/>
  </r>
  <r>
    <n v="2017"/>
    <n v="3"/>
    <s v="TitchDntKillMyVibe"/>
    <x v="47"/>
    <s v="ESS"/>
    <s v="MID"/>
    <n v="96"/>
    <n v="97"/>
    <x v="1"/>
  </r>
  <r>
    <n v="2017"/>
    <n v="3"/>
    <s v="TitchDntKillMyVibe"/>
    <x v="82"/>
    <s v="FRE"/>
    <s v="MID"/>
    <n v="109"/>
    <n v="113"/>
    <x v="1"/>
  </r>
  <r>
    <n v="2017"/>
    <n v="3"/>
    <s v="TitchDntKillMyVibe"/>
    <x v="33"/>
    <s v="STK"/>
    <s v="FWD"/>
    <n v="80"/>
    <n v="88"/>
    <x v="1"/>
  </r>
  <r>
    <n v="2017"/>
    <n v="3"/>
    <s v="TitchDntKillMyVibe"/>
    <x v="86"/>
    <s v="ADE"/>
    <s v="FWD"/>
    <n v="92"/>
    <n v="81"/>
    <x v="1"/>
  </r>
  <r>
    <n v="2017"/>
    <n v="3"/>
    <s v="TitchDntKillMyVibe"/>
    <x v="69"/>
    <s v="HAW"/>
    <s v="BEN"/>
    <n v="70"/>
    <n v="80"/>
    <x v="1"/>
  </r>
  <r>
    <n v="2017"/>
    <n v="3"/>
    <s v="TitchDntKillMyVibe"/>
    <x v="90"/>
    <s v="NTH"/>
    <s v="BEN"/>
    <n v="72"/>
    <n v="62"/>
    <x v="1"/>
  </r>
  <r>
    <n v="2017"/>
    <n v="3"/>
    <s v="TitchDntKillMyVibe"/>
    <x v="83"/>
    <s v="SYD"/>
    <s v="BEN"/>
    <n v="93"/>
    <n v="0"/>
    <x v="1"/>
  </r>
  <r>
    <n v="2017"/>
    <n v="3"/>
    <s v="TitchDntKillMyVibe"/>
    <x v="85"/>
    <s v="STK"/>
    <s v="BEN"/>
    <n v="70"/>
    <n v="0"/>
    <x v="1"/>
  </r>
  <r>
    <n v="2017"/>
    <n v="4"/>
    <s v="TitchDntKillMyVibe"/>
    <x v="91"/>
    <s v="HAW"/>
    <s v="DEF"/>
    <n v="75"/>
    <n v="72"/>
    <x v="1"/>
  </r>
  <r>
    <n v="2017"/>
    <n v="4"/>
    <s v="TitchDntKillMyVibe"/>
    <x v="70"/>
    <s v="HAW"/>
    <s v="MID"/>
    <n v="103"/>
    <n v="85"/>
    <x v="1"/>
  </r>
  <r>
    <n v="2017"/>
    <n v="4"/>
    <s v="TitchDntKillMyVibe"/>
    <x v="72"/>
    <s v="COL"/>
    <s v="MID"/>
    <n v="92"/>
    <n v="72"/>
    <x v="1"/>
  </r>
  <r>
    <n v="2017"/>
    <n v="4"/>
    <s v="TitchDntKillMyVibe"/>
    <x v="73"/>
    <s v="COL"/>
    <s v="DEF"/>
    <n v="82"/>
    <n v="130"/>
    <x v="1"/>
  </r>
  <r>
    <n v="2017"/>
    <n v="4"/>
    <s v="TitchDntKillMyVibe"/>
    <x v="74"/>
    <s v="MEL"/>
    <s v="FWD"/>
    <n v="89"/>
    <n v="70"/>
    <x v="1"/>
  </r>
  <r>
    <n v="2017"/>
    <n v="4"/>
    <s v="TitchDntKillMyVibe"/>
    <x v="75"/>
    <s v="MEL"/>
    <s v="DEF"/>
    <n v="93"/>
    <n v="83"/>
    <x v="1"/>
  </r>
  <r>
    <n v="2017"/>
    <n v="4"/>
    <s v="TitchDntKillMyVibe"/>
    <x v="76"/>
    <s v="MEL"/>
    <s v="MID"/>
    <n v="88"/>
    <n v="112"/>
    <x v="1"/>
  </r>
  <r>
    <n v="2017"/>
    <n v="4"/>
    <s v="TitchDntKillMyVibe"/>
    <x v="77"/>
    <s v="BRL"/>
    <s v="MID"/>
    <n v="123"/>
    <n v="118"/>
    <x v="1"/>
  </r>
  <r>
    <n v="2017"/>
    <n v="4"/>
    <s v="TitchDntKillMyVibe"/>
    <x v="88"/>
    <s v="NTH"/>
    <s v="DEF"/>
    <n v="83"/>
    <n v="93"/>
    <x v="1"/>
  </r>
  <r>
    <n v="2017"/>
    <n v="4"/>
    <s v="TitchDntKillMyVibe"/>
    <x v="92"/>
    <s v="SYD"/>
    <s v="DEF"/>
    <n v="86"/>
    <n v="80"/>
    <x v="1"/>
  </r>
  <r>
    <n v="2017"/>
    <n v="4"/>
    <s v="TitchDntKillMyVibe"/>
    <x v="87"/>
    <s v="GEE"/>
    <s v="MID"/>
    <n v="111"/>
    <n v="126"/>
    <x v="1"/>
  </r>
  <r>
    <n v="2017"/>
    <n v="4"/>
    <s v="TitchDntKillMyVibe"/>
    <x v="80"/>
    <s v="GWS"/>
    <s v="RUC"/>
    <n v="101"/>
    <n v="135"/>
    <x v="1"/>
  </r>
  <r>
    <n v="2017"/>
    <n v="4"/>
    <s v="TitchDntKillMyVibe"/>
    <x v="89"/>
    <s v="GWS"/>
    <s v="FWD"/>
    <n v="74"/>
    <n v="86"/>
    <x v="1"/>
  </r>
  <r>
    <n v="2017"/>
    <n v="4"/>
    <s v="TitchDntKillMyVibe"/>
    <x v="81"/>
    <s v="GCS"/>
    <s v="FWD"/>
    <n v="106"/>
    <n v="71"/>
    <x v="1"/>
  </r>
  <r>
    <n v="2017"/>
    <n v="4"/>
    <s v="TitchDntKillMyVibe"/>
    <x v="47"/>
    <s v="ESS"/>
    <s v="MID"/>
    <n v="83"/>
    <n v="44"/>
    <x v="1"/>
  </r>
  <r>
    <n v="2017"/>
    <n v="4"/>
    <s v="TitchDntKillMyVibe"/>
    <x v="82"/>
    <s v="FRE"/>
    <s v="MID"/>
    <n v="109"/>
    <n v="107"/>
    <x v="1"/>
  </r>
  <r>
    <n v="2017"/>
    <n v="4"/>
    <s v="TitchDntKillMyVibe"/>
    <x v="33"/>
    <s v="STK"/>
    <s v="FWD"/>
    <n v="86"/>
    <n v="93"/>
    <x v="1"/>
  </r>
  <r>
    <n v="2017"/>
    <n v="4"/>
    <s v="TitchDntKillMyVibe"/>
    <x v="86"/>
    <s v="ADE"/>
    <s v="FWD"/>
    <n v="94"/>
    <n v="83"/>
    <x v="1"/>
  </r>
  <r>
    <n v="2017"/>
    <n v="4"/>
    <s v="TitchDntKillMyVibe"/>
    <x v="93"/>
    <s v="WBD"/>
    <s v="BEN"/>
    <n v="82"/>
    <n v="0"/>
    <x v="1"/>
  </r>
  <r>
    <n v="2017"/>
    <n v="4"/>
    <s v="TitchDntKillMyVibe"/>
    <x v="78"/>
    <s v="CAR"/>
    <s v="BEN"/>
    <n v="81"/>
    <n v="74"/>
    <x v="1"/>
  </r>
  <r>
    <n v="2017"/>
    <n v="4"/>
    <s v="TitchDntKillMyVibe"/>
    <x v="83"/>
    <s v="SYD"/>
    <s v="BEN"/>
    <n v="92"/>
    <n v="0"/>
    <x v="1"/>
  </r>
  <r>
    <n v="2017"/>
    <n v="4"/>
    <s v="TitchDntKillMyVibe"/>
    <x v="85"/>
    <s v="STK"/>
    <s v="BEN"/>
    <n v="81"/>
    <n v="0"/>
    <x v="1"/>
  </r>
  <r>
    <n v="2017"/>
    <n v="5"/>
    <s v="TitchDntKillMyVibe"/>
    <x v="94"/>
    <s v="HAW"/>
    <s v="DEF"/>
    <n v="84"/>
    <n v="89"/>
    <x v="1"/>
  </r>
  <r>
    <n v="2017"/>
    <n v="5"/>
    <s v="TitchDntKillMyVibe"/>
    <x v="70"/>
    <s v="HAW"/>
    <s v="MID"/>
    <n v="108"/>
    <n v="127"/>
    <x v="1"/>
  </r>
  <r>
    <n v="2017"/>
    <n v="5"/>
    <s v="TitchDntKillMyVibe"/>
    <x v="73"/>
    <s v="COL"/>
    <s v="DEF"/>
    <n v="85"/>
    <n v="108"/>
    <x v="1"/>
  </r>
  <r>
    <n v="2017"/>
    <n v="5"/>
    <s v="TitchDntKillMyVibe"/>
    <x v="72"/>
    <s v="COL"/>
    <s v="MID"/>
    <n v="97"/>
    <n v="141"/>
    <x v="1"/>
  </r>
  <r>
    <n v="2017"/>
    <n v="5"/>
    <s v="TitchDntKillMyVibe"/>
    <x v="75"/>
    <s v="MEL"/>
    <s v="DEF"/>
    <n v="88"/>
    <n v="74"/>
    <x v="1"/>
  </r>
  <r>
    <n v="2017"/>
    <n v="5"/>
    <s v="TitchDntKillMyVibe"/>
    <x v="74"/>
    <s v="MEL"/>
    <s v="FWD"/>
    <n v="89"/>
    <n v="85"/>
    <x v="1"/>
  </r>
  <r>
    <n v="2017"/>
    <n v="5"/>
    <s v="TitchDntKillMyVibe"/>
    <x v="76"/>
    <s v="MEL"/>
    <s v="MID"/>
    <n v="95"/>
    <n v="115"/>
    <x v="1"/>
  </r>
  <r>
    <n v="2017"/>
    <n v="5"/>
    <s v="TitchDntKillMyVibe"/>
    <x v="77"/>
    <s v="BRL"/>
    <s v="MID"/>
    <n v="126"/>
    <n v="121"/>
    <x v="1"/>
  </r>
  <r>
    <n v="2017"/>
    <n v="5"/>
    <s v="TitchDntKillMyVibe"/>
    <x v="90"/>
    <s v="NTH"/>
    <s v="MID"/>
    <n v="86"/>
    <n v="111"/>
    <x v="1"/>
  </r>
  <r>
    <n v="2017"/>
    <n v="5"/>
    <s v="TitchDntKillMyVibe"/>
    <x v="88"/>
    <s v="NTH"/>
    <s v="DEF"/>
    <n v="81"/>
    <n v="75"/>
    <x v="1"/>
  </r>
  <r>
    <n v="2017"/>
    <n v="5"/>
    <s v="TitchDntKillMyVibe"/>
    <x v="78"/>
    <s v="CAR"/>
    <s v="DEF"/>
    <n v="84"/>
    <n v="76"/>
    <x v="1"/>
  </r>
  <r>
    <n v="2017"/>
    <n v="5"/>
    <s v="TitchDntKillMyVibe"/>
    <x v="80"/>
    <s v="GWS"/>
    <s v="RUC"/>
    <n v="106"/>
    <n v="126"/>
    <x v="1"/>
  </r>
  <r>
    <n v="2017"/>
    <n v="5"/>
    <s v="TitchDntKillMyVibe"/>
    <x v="89"/>
    <s v="GWS"/>
    <s v="FWD"/>
    <n v="85"/>
    <n v="139"/>
    <x v="1"/>
  </r>
  <r>
    <n v="2017"/>
    <n v="5"/>
    <s v="TitchDntKillMyVibe"/>
    <x v="81"/>
    <s v="GCS"/>
    <s v="FWD"/>
    <n v="99"/>
    <n v="48"/>
    <x v="1"/>
  </r>
  <r>
    <n v="2017"/>
    <n v="5"/>
    <s v="TitchDntKillMyVibe"/>
    <x v="47"/>
    <s v="ESS"/>
    <s v="MID"/>
    <n v="84"/>
    <n v="90"/>
    <x v="1"/>
  </r>
  <r>
    <n v="2017"/>
    <n v="5"/>
    <s v="TitchDntKillMyVibe"/>
    <x v="82"/>
    <s v="FRE"/>
    <s v="MID"/>
    <n v="113"/>
    <n v="126"/>
    <x v="1"/>
  </r>
  <r>
    <n v="2017"/>
    <n v="5"/>
    <s v="TitchDntKillMyVibe"/>
    <x v="33"/>
    <s v="STK"/>
    <s v="FWD"/>
    <n v="90"/>
    <n v="80"/>
    <x v="1"/>
  </r>
  <r>
    <n v="2017"/>
    <n v="5"/>
    <s v="TitchDntKillMyVibe"/>
    <x v="86"/>
    <s v="ADE"/>
    <s v="FWD"/>
    <n v="94"/>
    <n v="75"/>
    <x v="1"/>
  </r>
  <r>
    <n v="2017"/>
    <n v="5"/>
    <s v="TitchDntKillMyVibe"/>
    <x v="93"/>
    <s v="WBD"/>
    <s v="BEN"/>
    <n v="80"/>
    <n v="0"/>
    <x v="1"/>
  </r>
  <r>
    <n v="2017"/>
    <n v="5"/>
    <s v="TitchDntKillMyVibe"/>
    <x v="83"/>
    <s v="SYD"/>
    <s v="BEN"/>
    <n v="88"/>
    <n v="0"/>
    <x v="1"/>
  </r>
  <r>
    <n v="2017"/>
    <n v="5"/>
    <s v="TitchDntKillMyVibe"/>
    <x v="87"/>
    <s v="GEE"/>
    <s v="BEN"/>
    <n v="110"/>
    <n v="0"/>
    <x v="1"/>
  </r>
  <r>
    <n v="2017"/>
    <n v="5"/>
    <s v="TitchDntKillMyVibe"/>
    <x v="85"/>
    <s v="STK"/>
    <s v="BEN"/>
    <n v="79"/>
    <n v="0"/>
    <x v="1"/>
  </r>
  <r>
    <n v="2017"/>
    <n v="6"/>
    <s v="TitchDntKillMyVibe"/>
    <x v="94"/>
    <s v="HAW"/>
    <s v="DEF"/>
    <n v="83"/>
    <n v="66"/>
    <x v="1"/>
  </r>
  <r>
    <n v="2017"/>
    <n v="6"/>
    <s v="TitchDntKillMyVibe"/>
    <x v="70"/>
    <s v="HAW"/>
    <s v="MID"/>
    <n v="108"/>
    <n v="117"/>
    <x v="1"/>
  </r>
  <r>
    <n v="2017"/>
    <n v="6"/>
    <s v="TitchDntKillMyVibe"/>
    <x v="73"/>
    <s v="COL"/>
    <s v="DEF"/>
    <n v="79"/>
    <n v="70"/>
    <x v="1"/>
  </r>
  <r>
    <n v="2017"/>
    <n v="6"/>
    <s v="TitchDntKillMyVibe"/>
    <x v="72"/>
    <s v="COL"/>
    <s v="MID"/>
    <n v="92"/>
    <n v="71"/>
    <x v="1"/>
  </r>
  <r>
    <n v="2017"/>
    <n v="6"/>
    <s v="TitchDntKillMyVibe"/>
    <x v="75"/>
    <s v="MEL"/>
    <s v="DEF"/>
    <n v="92"/>
    <n v="63"/>
    <x v="1"/>
  </r>
  <r>
    <n v="2017"/>
    <n v="6"/>
    <s v="TitchDntKillMyVibe"/>
    <x v="74"/>
    <s v="MEL"/>
    <s v="FWD"/>
    <n v="102"/>
    <n v="105"/>
    <x v="1"/>
  </r>
  <r>
    <n v="2017"/>
    <n v="6"/>
    <s v="TitchDntKillMyVibe"/>
    <x v="76"/>
    <s v="MEL"/>
    <s v="MID"/>
    <n v="95"/>
    <n v="108"/>
    <x v="1"/>
  </r>
  <r>
    <n v="2017"/>
    <n v="6"/>
    <s v="TitchDntKillMyVibe"/>
    <x v="77"/>
    <s v="BRL"/>
    <s v="MID"/>
    <n v="116"/>
    <n v="68"/>
    <x v="1"/>
  </r>
  <r>
    <n v="2017"/>
    <n v="6"/>
    <s v="TitchDntKillMyVibe"/>
    <x v="90"/>
    <s v="NTH"/>
    <s v="MID"/>
    <n v="81"/>
    <n v="34"/>
    <x v="1"/>
  </r>
  <r>
    <n v="2017"/>
    <n v="6"/>
    <s v="TitchDntKillMyVibe"/>
    <x v="88"/>
    <s v="NTH"/>
    <s v="DEF"/>
    <n v="89"/>
    <n v="99"/>
    <x v="1"/>
  </r>
  <r>
    <n v="2017"/>
    <n v="6"/>
    <s v="TitchDntKillMyVibe"/>
    <x v="92"/>
    <s v="SYD"/>
    <s v="DEF"/>
    <n v="74"/>
    <n v="59"/>
    <x v="1"/>
  </r>
  <r>
    <n v="2017"/>
    <n v="6"/>
    <s v="TitchDntKillMyVibe"/>
    <x v="87"/>
    <s v="GEE"/>
    <s v="MID"/>
    <n v="109"/>
    <n v="88"/>
    <x v="1"/>
  </r>
  <r>
    <n v="2017"/>
    <n v="6"/>
    <s v="TitchDntKillMyVibe"/>
    <x v="80"/>
    <s v="GWS"/>
    <s v="RUC"/>
    <n v="112"/>
    <n v="104"/>
    <x v="1"/>
  </r>
  <r>
    <n v="2017"/>
    <n v="6"/>
    <s v="TitchDntKillMyVibe"/>
    <x v="89"/>
    <s v="GWS"/>
    <s v="FWD"/>
    <n v="81"/>
    <n v="56"/>
    <x v="1"/>
  </r>
  <r>
    <n v="2017"/>
    <n v="6"/>
    <s v="TitchDntKillMyVibe"/>
    <x v="81"/>
    <s v="GCS"/>
    <s v="FWD"/>
    <n v="90"/>
    <n v="78"/>
    <x v="1"/>
  </r>
  <r>
    <n v="2017"/>
    <n v="6"/>
    <s v="TitchDntKillMyVibe"/>
    <x v="82"/>
    <s v="FRE"/>
    <s v="MID"/>
    <n v="104"/>
    <n v="62"/>
    <x v="1"/>
  </r>
  <r>
    <n v="2017"/>
    <n v="6"/>
    <s v="TitchDntKillMyVibe"/>
    <x v="33"/>
    <s v="STK"/>
    <s v="FWD"/>
    <n v="90"/>
    <n v="116"/>
    <x v="1"/>
  </r>
  <r>
    <n v="2017"/>
    <n v="6"/>
    <s v="TitchDntKillMyVibe"/>
    <x v="86"/>
    <s v="ADE"/>
    <s v="FWD"/>
    <n v="88"/>
    <n v="90"/>
    <x v="1"/>
  </r>
  <r>
    <n v="2017"/>
    <n v="6"/>
    <s v="TitchDntKillMyVibe"/>
    <x v="93"/>
    <s v="WBD"/>
    <s v="BEN"/>
    <n v="80"/>
    <n v="0"/>
    <x v="1"/>
  </r>
  <r>
    <n v="2017"/>
    <n v="6"/>
    <s v="TitchDntKillMyVibe"/>
    <x v="83"/>
    <s v="SYD"/>
    <s v="BEN"/>
    <n v="88"/>
    <n v="0"/>
    <x v="1"/>
  </r>
  <r>
    <n v="2017"/>
    <n v="6"/>
    <s v="TitchDntKillMyVibe"/>
    <x v="47"/>
    <s v="ESS"/>
    <s v="BEN"/>
    <n v="77"/>
    <n v="54"/>
    <x v="1"/>
  </r>
  <r>
    <n v="2017"/>
    <n v="6"/>
    <s v="TitchDntKillMyVibe"/>
    <x v="85"/>
    <s v="STK"/>
    <s v="BEN"/>
    <n v="85"/>
    <n v="107"/>
    <x v="1"/>
  </r>
  <r>
    <n v="2017"/>
    <n v="7"/>
    <s v="TitchDntKillMyVibe"/>
    <x v="70"/>
    <s v="HAW"/>
    <s v="MID"/>
    <n v="106"/>
    <n v="108"/>
    <x v="1"/>
  </r>
  <r>
    <n v="2017"/>
    <n v="7"/>
    <s v="TitchDntKillMyVibe"/>
    <x v="73"/>
    <s v="COL"/>
    <s v="DEF"/>
    <n v="74"/>
    <n v="60"/>
    <x v="1"/>
  </r>
  <r>
    <n v="2017"/>
    <n v="7"/>
    <s v="TitchDntKillMyVibe"/>
    <x v="72"/>
    <s v="COL"/>
    <s v="MID"/>
    <n v="86"/>
    <n v="73"/>
    <x v="1"/>
  </r>
  <r>
    <n v="2017"/>
    <n v="7"/>
    <s v="TitchDntKillMyVibe"/>
    <x v="76"/>
    <s v="MEL"/>
    <s v="MID"/>
    <n v="87"/>
    <n v="91"/>
    <x v="1"/>
  </r>
  <r>
    <n v="2017"/>
    <n v="7"/>
    <s v="TitchDntKillMyVibe"/>
    <x v="74"/>
    <s v="MEL"/>
    <s v="FWD"/>
    <n v="96"/>
    <n v="66"/>
    <x v="1"/>
  </r>
  <r>
    <n v="2017"/>
    <n v="7"/>
    <s v="TitchDntKillMyVibe"/>
    <x v="75"/>
    <s v="MEL"/>
    <s v="DEF"/>
    <n v="89"/>
    <n v="98"/>
    <x v="1"/>
  </r>
  <r>
    <n v="2017"/>
    <n v="7"/>
    <s v="TitchDntKillMyVibe"/>
    <x v="77"/>
    <s v="BRL"/>
    <s v="MID"/>
    <n v="111"/>
    <n v="88"/>
    <x v="1"/>
  </r>
  <r>
    <n v="2017"/>
    <n v="7"/>
    <s v="TitchDntKillMyVibe"/>
    <x v="90"/>
    <s v="NTH"/>
    <s v="MID"/>
    <n v="87"/>
    <n v="129"/>
    <x v="1"/>
  </r>
  <r>
    <n v="2017"/>
    <n v="7"/>
    <s v="TitchDntKillMyVibe"/>
    <x v="88"/>
    <s v="NTH"/>
    <s v="DEF"/>
    <n v="77"/>
    <n v="64"/>
    <x v="1"/>
  </r>
  <r>
    <n v="2017"/>
    <n v="7"/>
    <s v="TitchDntKillMyVibe"/>
    <x v="83"/>
    <s v="SYD"/>
    <s v="DEF"/>
    <n v="89"/>
    <n v="73"/>
    <x v="1"/>
  </r>
  <r>
    <n v="2017"/>
    <n v="7"/>
    <s v="TitchDntKillMyVibe"/>
    <x v="80"/>
    <s v="GWS"/>
    <s v="RUC"/>
    <n v="107"/>
    <n v="67"/>
    <x v="1"/>
  </r>
  <r>
    <n v="2017"/>
    <n v="7"/>
    <s v="TitchDntKillMyVibe"/>
    <x v="89"/>
    <s v="GWS"/>
    <s v="FWD"/>
    <n v="78"/>
    <n v="91"/>
    <x v="1"/>
  </r>
  <r>
    <n v="2017"/>
    <n v="7"/>
    <s v="TitchDntKillMyVibe"/>
    <x v="81"/>
    <s v="GCS"/>
    <s v="FWD"/>
    <n v="91"/>
    <n v="83"/>
    <x v="1"/>
  </r>
  <r>
    <n v="2017"/>
    <n v="7"/>
    <s v="TitchDntKillMyVibe"/>
    <x v="82"/>
    <s v="FRE"/>
    <s v="MID"/>
    <n v="99"/>
    <n v="99"/>
    <x v="1"/>
  </r>
  <r>
    <n v="2017"/>
    <n v="7"/>
    <s v="TitchDntKillMyVibe"/>
    <x v="14"/>
    <s v="RIC"/>
    <s v="DEF"/>
    <n v="83"/>
    <n v="92"/>
    <x v="1"/>
  </r>
  <r>
    <n v="2017"/>
    <n v="7"/>
    <s v="TitchDntKillMyVibe"/>
    <x v="95"/>
    <s v="RIC"/>
    <s v="MID"/>
    <n v="54"/>
    <n v="80"/>
    <x v="1"/>
  </r>
  <r>
    <n v="2017"/>
    <n v="7"/>
    <s v="TitchDntKillMyVibe"/>
    <x v="85"/>
    <s v="STK"/>
    <s v="FWD"/>
    <n v="76"/>
    <n v="97"/>
    <x v="1"/>
  </r>
  <r>
    <n v="2017"/>
    <n v="7"/>
    <s v="TitchDntKillMyVibe"/>
    <x v="86"/>
    <s v="ADE"/>
    <s v="FWD"/>
    <n v="80"/>
    <n v="47"/>
    <x v="1"/>
  </r>
  <r>
    <n v="2017"/>
    <n v="7"/>
    <s v="TitchDntKillMyVibe"/>
    <x v="94"/>
    <s v="HAW"/>
    <s v="BEN"/>
    <n v="84"/>
    <n v="112"/>
    <x v="1"/>
  </r>
  <r>
    <n v="2017"/>
    <n v="7"/>
    <s v="TitchDntKillMyVibe"/>
    <x v="93"/>
    <s v="WBD"/>
    <s v="BEN"/>
    <n v="80"/>
    <n v="0"/>
    <x v="1"/>
  </r>
  <r>
    <n v="2017"/>
    <n v="7"/>
    <s v="TitchDntKillMyVibe"/>
    <x v="87"/>
    <s v="GEE"/>
    <s v="BEN"/>
    <n v="103"/>
    <n v="103"/>
    <x v="1"/>
  </r>
  <r>
    <n v="2017"/>
    <n v="7"/>
    <s v="TitchDntKillMyVibe"/>
    <x v="47"/>
    <s v="ESS"/>
    <s v="BEN"/>
    <n v="77"/>
    <n v="0"/>
    <x v="1"/>
  </r>
  <r>
    <n v="2017"/>
    <n v="8"/>
    <s v="TitchDntKillMyVibe"/>
    <x v="94"/>
    <s v="HAW"/>
    <s v="DEF"/>
    <n v="89"/>
    <n v="105"/>
    <x v="1"/>
  </r>
  <r>
    <n v="2017"/>
    <n v="8"/>
    <s v="TitchDntKillMyVibe"/>
    <x v="70"/>
    <s v="HAW"/>
    <s v="MID"/>
    <n v="112"/>
    <n v="135"/>
    <x v="1"/>
  </r>
  <r>
    <n v="2017"/>
    <n v="8"/>
    <s v="TitchDntKillMyVibe"/>
    <x v="73"/>
    <s v="COL"/>
    <s v="DEF"/>
    <n v="75"/>
    <n v="91"/>
    <x v="1"/>
  </r>
  <r>
    <n v="2017"/>
    <n v="8"/>
    <s v="TitchDntKillMyVibe"/>
    <x v="75"/>
    <s v="MEL"/>
    <s v="DEF"/>
    <n v="86"/>
    <n v="41"/>
    <x v="1"/>
  </r>
  <r>
    <n v="2017"/>
    <n v="8"/>
    <s v="TitchDntKillMyVibe"/>
    <x v="74"/>
    <s v="MEL"/>
    <s v="FWD"/>
    <n v="81"/>
    <n v="49"/>
    <x v="1"/>
  </r>
  <r>
    <n v="2017"/>
    <n v="8"/>
    <s v="TitchDntKillMyVibe"/>
    <x v="76"/>
    <s v="MEL"/>
    <s v="MID"/>
    <n v="94"/>
    <n v="142"/>
    <x v="1"/>
  </r>
  <r>
    <n v="2017"/>
    <n v="8"/>
    <s v="TitchDntKillMyVibe"/>
    <x v="77"/>
    <s v="BRL"/>
    <s v="MID"/>
    <n v="113"/>
    <n v="119"/>
    <x v="1"/>
  </r>
  <r>
    <n v="2017"/>
    <n v="8"/>
    <s v="TitchDntKillMyVibe"/>
    <x v="88"/>
    <s v="NTH"/>
    <s v="DEF"/>
    <n v="75"/>
    <n v="62"/>
    <x v="1"/>
  </r>
  <r>
    <n v="2017"/>
    <n v="8"/>
    <s v="TitchDntKillMyVibe"/>
    <x v="90"/>
    <s v="NTH"/>
    <s v="MID"/>
    <n v="93"/>
    <n v="94"/>
    <x v="1"/>
  </r>
  <r>
    <n v="2017"/>
    <n v="8"/>
    <s v="TitchDntKillMyVibe"/>
    <x v="87"/>
    <s v="GEE"/>
    <s v="MID"/>
    <n v="101"/>
    <n v="95"/>
    <x v="1"/>
  </r>
  <r>
    <n v="2017"/>
    <n v="8"/>
    <s v="TitchDntKillMyVibe"/>
    <x v="80"/>
    <s v="GWS"/>
    <s v="RUC"/>
    <n v="97"/>
    <n v="87"/>
    <x v="1"/>
  </r>
  <r>
    <n v="2017"/>
    <n v="8"/>
    <s v="TitchDntKillMyVibe"/>
    <x v="89"/>
    <s v="GWS"/>
    <s v="FWD"/>
    <n v="80"/>
    <n v="119"/>
    <x v="1"/>
  </r>
  <r>
    <n v="2017"/>
    <n v="8"/>
    <s v="TitchDntKillMyVibe"/>
    <x v="81"/>
    <s v="GCS"/>
    <s v="FWD"/>
    <n v="74"/>
    <n v="67"/>
    <x v="1"/>
  </r>
  <r>
    <n v="2017"/>
    <n v="8"/>
    <s v="TitchDntKillMyVibe"/>
    <x v="47"/>
    <s v="ESS"/>
    <s v="MID"/>
    <n v="75"/>
    <n v="94"/>
    <x v="1"/>
  </r>
  <r>
    <n v="2017"/>
    <n v="8"/>
    <s v="TitchDntKillMyVibe"/>
    <x v="82"/>
    <s v="FRE"/>
    <s v="MID"/>
    <n v="97"/>
    <n v="99"/>
    <x v="1"/>
  </r>
  <r>
    <n v="2017"/>
    <n v="8"/>
    <s v="TitchDntKillMyVibe"/>
    <x v="14"/>
    <s v="RIC"/>
    <s v="DEF"/>
    <n v="81"/>
    <n v="106"/>
    <x v="1"/>
  </r>
  <r>
    <n v="2017"/>
    <n v="8"/>
    <s v="TitchDntKillMyVibe"/>
    <x v="95"/>
    <s v="RIC"/>
    <s v="FWD"/>
    <n v="63"/>
    <n v="92"/>
    <x v="1"/>
  </r>
  <r>
    <n v="2017"/>
    <n v="8"/>
    <s v="TitchDntKillMyVibe"/>
    <x v="86"/>
    <s v="ADE"/>
    <s v="FWD"/>
    <n v="73"/>
    <n v="50"/>
    <x v="1"/>
  </r>
  <r>
    <n v="2017"/>
    <n v="8"/>
    <s v="TitchDntKillMyVibe"/>
    <x v="93"/>
    <s v="WBD"/>
    <s v="BEN"/>
    <n v="80"/>
    <n v="0"/>
    <x v="1"/>
  </r>
  <r>
    <n v="2017"/>
    <n v="8"/>
    <s v="TitchDntKillMyVibe"/>
    <x v="72"/>
    <s v="COL"/>
    <s v="BEN"/>
    <n v="86"/>
    <n v="0"/>
    <x v="1"/>
  </r>
  <r>
    <n v="2017"/>
    <n v="8"/>
    <s v="TitchDntKillMyVibe"/>
    <x v="83"/>
    <s v="SYD"/>
    <s v="BEN"/>
    <n v="83"/>
    <n v="56"/>
    <x v="1"/>
  </r>
  <r>
    <n v="2017"/>
    <n v="8"/>
    <s v="TitchDntKillMyVibe"/>
    <x v="85"/>
    <s v="STK"/>
    <s v="BEN"/>
    <n v="76"/>
    <n v="0"/>
    <x v="1"/>
  </r>
  <r>
    <n v="2017"/>
    <n v="9"/>
    <s v="TitchDntKillMyVibe"/>
    <x v="94"/>
    <s v="HAW"/>
    <s v="FWD"/>
    <n v="89"/>
    <n v="74"/>
    <x v="1"/>
  </r>
  <r>
    <n v="2017"/>
    <n v="9"/>
    <s v="TitchDntKillMyVibe"/>
    <x v="70"/>
    <s v="HAW"/>
    <s v="MID"/>
    <n v="127"/>
    <n v="158"/>
    <x v="1"/>
  </r>
  <r>
    <n v="2017"/>
    <n v="9"/>
    <s v="TitchDntKillMyVibe"/>
    <x v="93"/>
    <s v="WBD"/>
    <s v="FWD"/>
    <n v="92"/>
    <n v="132"/>
    <x v="1"/>
  </r>
  <r>
    <n v="2017"/>
    <n v="9"/>
    <s v="TitchDntKillMyVibe"/>
    <x v="73"/>
    <s v="COL"/>
    <s v="DEF"/>
    <n v="71"/>
    <n v="105"/>
    <x v="1"/>
  </r>
  <r>
    <n v="2017"/>
    <n v="9"/>
    <s v="TitchDntKillMyVibe"/>
    <x v="72"/>
    <s v="COL"/>
    <s v="MID"/>
    <n v="89"/>
    <n v="125"/>
    <x v="1"/>
  </r>
  <r>
    <n v="2017"/>
    <n v="9"/>
    <s v="TitchDntKillMyVibe"/>
    <x v="75"/>
    <s v="MEL"/>
    <s v="DEF"/>
    <n v="78"/>
    <n v="52"/>
    <x v="1"/>
  </r>
  <r>
    <n v="2017"/>
    <n v="9"/>
    <s v="TitchDntKillMyVibe"/>
    <x v="76"/>
    <s v="MEL"/>
    <s v="MID"/>
    <n v="90"/>
    <n v="91"/>
    <x v="1"/>
  </r>
  <r>
    <n v="2017"/>
    <n v="9"/>
    <s v="TitchDntKillMyVibe"/>
    <x v="77"/>
    <s v="BRL"/>
    <s v="MID"/>
    <n v="114"/>
    <n v="123"/>
    <x v="1"/>
  </r>
  <r>
    <n v="2017"/>
    <n v="9"/>
    <s v="TitchDntKillMyVibe"/>
    <x v="90"/>
    <s v="NTH"/>
    <s v="MID"/>
    <n v="86"/>
    <n v="84"/>
    <x v="1"/>
  </r>
  <r>
    <n v="2017"/>
    <n v="9"/>
    <s v="TitchDntKillMyVibe"/>
    <x v="88"/>
    <s v="NTH"/>
    <s v="DEF"/>
    <n v="76"/>
    <n v="102"/>
    <x v="1"/>
  </r>
  <r>
    <n v="2017"/>
    <n v="9"/>
    <s v="TitchDntKillMyVibe"/>
    <x v="92"/>
    <s v="SYD"/>
    <s v="DEF"/>
    <n v="88"/>
    <n v="93"/>
    <x v="1"/>
  </r>
  <r>
    <n v="2017"/>
    <n v="9"/>
    <s v="TitchDntKillMyVibe"/>
    <x v="87"/>
    <s v="GEE"/>
    <s v="MID"/>
    <n v="99"/>
    <n v="82"/>
    <x v="1"/>
  </r>
  <r>
    <n v="2017"/>
    <n v="9"/>
    <s v="TitchDntKillMyVibe"/>
    <x v="80"/>
    <s v="GWS"/>
    <s v="RUC"/>
    <n v="97"/>
    <n v="135"/>
    <x v="1"/>
  </r>
  <r>
    <n v="2017"/>
    <n v="9"/>
    <s v="TitchDntKillMyVibe"/>
    <x v="89"/>
    <s v="GWS"/>
    <s v="FWD"/>
    <n v="83"/>
    <n v="105"/>
    <x v="1"/>
  </r>
  <r>
    <n v="2017"/>
    <n v="9"/>
    <s v="TitchDntKillMyVibe"/>
    <x v="82"/>
    <s v="FRE"/>
    <s v="MID"/>
    <n v="95"/>
    <n v="98"/>
    <x v="1"/>
  </r>
  <r>
    <n v="2017"/>
    <n v="9"/>
    <s v="TitchDntKillMyVibe"/>
    <x v="14"/>
    <s v="RIC"/>
    <s v="DEF"/>
    <n v="90"/>
    <n v="105"/>
    <x v="1"/>
  </r>
  <r>
    <n v="2017"/>
    <n v="9"/>
    <s v="TitchDntKillMyVibe"/>
    <x v="85"/>
    <s v="STK"/>
    <s v="FWD"/>
    <n v="76"/>
    <n v="67"/>
    <x v="1"/>
  </r>
  <r>
    <n v="2017"/>
    <n v="9"/>
    <s v="TitchDntKillMyVibe"/>
    <x v="86"/>
    <s v="ADE"/>
    <s v="FWD"/>
    <n v="71"/>
    <n v="75"/>
    <x v="1"/>
  </r>
  <r>
    <n v="2017"/>
    <n v="9"/>
    <s v="TitchDntKillMyVibe"/>
    <x v="83"/>
    <s v="SYD"/>
    <s v="BEN"/>
    <n v="83"/>
    <n v="0"/>
    <x v="1"/>
  </r>
  <r>
    <n v="2017"/>
    <n v="9"/>
    <s v="TitchDntKillMyVibe"/>
    <x v="81"/>
    <s v="GCS"/>
    <s v="BEN"/>
    <n v="74"/>
    <n v="0"/>
    <x v="1"/>
  </r>
  <r>
    <n v="2017"/>
    <n v="9"/>
    <s v="TitchDntKillMyVibe"/>
    <x v="47"/>
    <s v="ESS"/>
    <s v="BEN"/>
    <n v="78"/>
    <n v="110"/>
    <x v="1"/>
  </r>
  <r>
    <n v="2017"/>
    <n v="9"/>
    <s v="TitchDntKillMyVibe"/>
    <x v="95"/>
    <s v="RIC"/>
    <s v="BEN"/>
    <n v="63"/>
    <n v="0"/>
    <x v="1"/>
  </r>
  <r>
    <n v="2017"/>
    <n v="10"/>
    <s v="TitchDntKillMyVibe"/>
    <x v="94"/>
    <s v="HAW"/>
    <s v="DEF"/>
    <n v="83"/>
    <n v="57"/>
    <x v="1"/>
  </r>
  <r>
    <n v="2017"/>
    <n v="10"/>
    <s v="TitchDntKillMyVibe"/>
    <x v="70"/>
    <s v="HAW"/>
    <s v="MID"/>
    <n v="122"/>
    <n v="105"/>
    <x v="1"/>
  </r>
  <r>
    <n v="2017"/>
    <n v="10"/>
    <s v="TitchDntKillMyVibe"/>
    <x v="93"/>
    <s v="WBD"/>
    <s v="FWD"/>
    <n v="91"/>
    <n v="89"/>
    <x v="1"/>
  </r>
  <r>
    <n v="2017"/>
    <n v="10"/>
    <s v="TitchDntKillMyVibe"/>
    <x v="73"/>
    <s v="COL"/>
    <s v="DEF"/>
    <n v="64"/>
    <n v="66"/>
    <x v="1"/>
  </r>
  <r>
    <n v="2017"/>
    <n v="10"/>
    <s v="TitchDntKillMyVibe"/>
    <x v="72"/>
    <s v="COL"/>
    <s v="MID"/>
    <n v="102"/>
    <n v="141"/>
    <x v="1"/>
  </r>
  <r>
    <n v="2017"/>
    <n v="10"/>
    <s v="TitchDntKillMyVibe"/>
    <x v="76"/>
    <s v="MEL"/>
    <s v="MID"/>
    <n v="90"/>
    <n v="112"/>
    <x v="1"/>
  </r>
  <r>
    <n v="2017"/>
    <n v="10"/>
    <s v="TitchDntKillMyVibe"/>
    <x v="77"/>
    <s v="BRL"/>
    <s v="MID"/>
    <n v="116"/>
    <n v="130"/>
    <x v="1"/>
  </r>
  <r>
    <n v="2017"/>
    <n v="10"/>
    <s v="TitchDntKillMyVibe"/>
    <x v="90"/>
    <s v="NTH"/>
    <s v="MID"/>
    <n v="73"/>
    <n v="44"/>
    <x v="1"/>
  </r>
  <r>
    <n v="2017"/>
    <n v="10"/>
    <s v="TitchDntKillMyVibe"/>
    <x v="88"/>
    <s v="NTH"/>
    <s v="DEF"/>
    <n v="75"/>
    <n v="70"/>
    <x v="1"/>
  </r>
  <r>
    <n v="2017"/>
    <n v="10"/>
    <s v="TitchDntKillMyVibe"/>
    <x v="92"/>
    <s v="SYD"/>
    <s v="DEF"/>
    <n v="82"/>
    <n v="72"/>
    <x v="1"/>
  </r>
  <r>
    <n v="2017"/>
    <n v="10"/>
    <s v="TitchDntKillMyVibe"/>
    <x v="87"/>
    <s v="GEE"/>
    <s v="MID"/>
    <n v="91"/>
    <n v="89"/>
    <x v="1"/>
  </r>
  <r>
    <n v="2017"/>
    <n v="10"/>
    <s v="TitchDntKillMyVibe"/>
    <x v="80"/>
    <s v="GWS"/>
    <s v="RUC"/>
    <n v="95"/>
    <n v="115"/>
    <x v="1"/>
  </r>
  <r>
    <n v="2017"/>
    <n v="10"/>
    <s v="TitchDntKillMyVibe"/>
    <x v="89"/>
    <s v="GWS"/>
    <s v="FWD"/>
    <n v="74"/>
    <n v="83"/>
    <x v="1"/>
  </r>
  <r>
    <n v="2017"/>
    <n v="10"/>
    <s v="TitchDntKillMyVibe"/>
    <x v="81"/>
    <s v="GCS"/>
    <s v="FWD"/>
    <n v="72"/>
    <n v="58"/>
    <x v="1"/>
  </r>
  <r>
    <n v="2017"/>
    <n v="10"/>
    <s v="TitchDntKillMyVibe"/>
    <x v="82"/>
    <s v="FRE"/>
    <s v="MID"/>
    <n v="86"/>
    <n v="78"/>
    <x v="1"/>
  </r>
  <r>
    <n v="2017"/>
    <n v="10"/>
    <s v="TitchDntKillMyVibe"/>
    <x v="14"/>
    <s v="RIC"/>
    <s v="DEF"/>
    <n v="90"/>
    <n v="85"/>
    <x v="1"/>
  </r>
  <r>
    <n v="2017"/>
    <n v="10"/>
    <s v="TitchDntKillMyVibe"/>
    <x v="95"/>
    <s v="RIC"/>
    <s v="FWD"/>
    <n v="62"/>
    <n v="58"/>
    <x v="1"/>
  </r>
  <r>
    <n v="2017"/>
    <n v="10"/>
    <s v="TitchDntKillMyVibe"/>
    <x v="85"/>
    <s v="STK"/>
    <s v="FWD"/>
    <n v="85"/>
    <n v="103"/>
    <x v="1"/>
  </r>
  <r>
    <n v="2017"/>
    <n v="10"/>
    <s v="TitchDntKillMyVibe"/>
    <x v="75"/>
    <s v="MEL"/>
    <s v="BEN"/>
    <n v="79"/>
    <n v="78"/>
    <x v="1"/>
  </r>
  <r>
    <n v="2017"/>
    <n v="10"/>
    <s v="TitchDntKillMyVibe"/>
    <x v="83"/>
    <s v="SYD"/>
    <s v="BEN"/>
    <n v="83"/>
    <n v="0"/>
    <x v="1"/>
  </r>
  <r>
    <n v="2017"/>
    <n v="10"/>
    <s v="TitchDntKillMyVibe"/>
    <x v="47"/>
    <s v="ESS"/>
    <s v="BEN"/>
    <n v="85"/>
    <n v="79"/>
    <x v="1"/>
  </r>
  <r>
    <n v="2017"/>
    <n v="10"/>
    <s v="TitchDntKillMyVibe"/>
    <x v="86"/>
    <s v="ADE"/>
    <s v="BEN"/>
    <n v="72"/>
    <n v="80"/>
    <x v="1"/>
  </r>
  <r>
    <n v="2017"/>
    <n v="11"/>
    <s v="TitchDntKillMyVibe"/>
    <x v="94"/>
    <s v="HAW"/>
    <s v="DEF"/>
    <n v="87"/>
    <n v="89"/>
    <x v="1"/>
  </r>
  <r>
    <n v="2017"/>
    <n v="11"/>
    <s v="TitchDntKillMyVibe"/>
    <x v="70"/>
    <s v="HAW"/>
    <s v="MID"/>
    <n v="120"/>
    <n v="105"/>
    <x v="1"/>
  </r>
  <r>
    <n v="2017"/>
    <n v="11"/>
    <s v="TitchDntKillMyVibe"/>
    <x v="73"/>
    <s v="COL"/>
    <s v="DEF"/>
    <n v="70"/>
    <n v="104"/>
    <x v="1"/>
  </r>
  <r>
    <n v="2017"/>
    <n v="11"/>
    <s v="TitchDntKillMyVibe"/>
    <x v="72"/>
    <s v="COL"/>
    <s v="MID"/>
    <n v="99"/>
    <n v="128"/>
    <x v="1"/>
  </r>
  <r>
    <n v="2017"/>
    <n v="11"/>
    <s v="TitchDntKillMyVibe"/>
    <x v="77"/>
    <s v="BRL"/>
    <s v="MID"/>
    <n v="116"/>
    <n v="0"/>
    <x v="1"/>
  </r>
  <r>
    <n v="2017"/>
    <n v="11"/>
    <s v="TitchDntKillMyVibe"/>
    <x v="90"/>
    <s v="NTH"/>
    <s v="MID"/>
    <n v="76"/>
    <n v="52"/>
    <x v="1"/>
  </r>
  <r>
    <n v="2017"/>
    <n v="11"/>
    <s v="TitchDntKillMyVibe"/>
    <x v="88"/>
    <s v="NTH"/>
    <s v="DEF"/>
    <n v="73"/>
    <n v="84"/>
    <x v="1"/>
  </r>
  <r>
    <n v="2017"/>
    <n v="11"/>
    <s v="TitchDntKillMyVibe"/>
    <x v="92"/>
    <s v="SYD"/>
    <s v="DEF"/>
    <n v="82"/>
    <n v="0"/>
    <x v="1"/>
  </r>
  <r>
    <n v="2017"/>
    <n v="11"/>
    <s v="TitchDntKillMyVibe"/>
    <x v="87"/>
    <s v="GEE"/>
    <s v="MID"/>
    <n v="95"/>
    <n v="107"/>
    <x v="1"/>
  </r>
  <r>
    <n v="2017"/>
    <n v="11"/>
    <s v="TitchDntKillMyVibe"/>
    <x v="80"/>
    <s v="GWS"/>
    <s v="RUC"/>
    <n v="90"/>
    <n v="78"/>
    <x v="1"/>
  </r>
  <r>
    <n v="2017"/>
    <n v="11"/>
    <s v="TitchDntKillMyVibe"/>
    <x v="89"/>
    <s v="GWS"/>
    <s v="FWD"/>
    <n v="79"/>
    <n v="87"/>
    <x v="1"/>
  </r>
  <r>
    <n v="2017"/>
    <n v="11"/>
    <s v="TitchDntKillMyVibe"/>
    <x v="81"/>
    <s v="GCS"/>
    <s v="FWD"/>
    <n v="76"/>
    <n v="66"/>
    <x v="1"/>
  </r>
  <r>
    <n v="2017"/>
    <n v="11"/>
    <s v="TitchDntKillMyVibe"/>
    <x v="47"/>
    <s v="ESS"/>
    <s v="MID"/>
    <n v="86"/>
    <n v="93"/>
    <x v="1"/>
  </r>
  <r>
    <n v="2017"/>
    <n v="11"/>
    <s v="TitchDntKillMyVibe"/>
    <x v="82"/>
    <s v="FRE"/>
    <s v="MID"/>
    <n v="94"/>
    <n v="104"/>
    <x v="1"/>
  </r>
  <r>
    <n v="2017"/>
    <n v="11"/>
    <s v="TitchDntKillMyVibe"/>
    <x v="14"/>
    <s v="RIC"/>
    <s v="DEF"/>
    <n v="82"/>
    <n v="62"/>
    <x v="1"/>
  </r>
  <r>
    <n v="2017"/>
    <n v="11"/>
    <s v="TitchDntKillMyVibe"/>
    <x v="95"/>
    <s v="RIC"/>
    <s v="FWD"/>
    <n v="66"/>
    <n v="96"/>
    <x v="1"/>
  </r>
  <r>
    <n v="2017"/>
    <n v="11"/>
    <s v="TitchDntKillMyVibe"/>
    <x v="86"/>
    <s v="ADE"/>
    <s v="FWD"/>
    <n v="64"/>
    <n v="48"/>
    <x v="1"/>
  </r>
  <r>
    <n v="2017"/>
    <n v="11"/>
    <s v="TitchDntKillMyVibe"/>
    <x v="96"/>
    <s v="ADE"/>
    <s v="FWD"/>
    <n v="83"/>
    <n v="72"/>
    <x v="1"/>
  </r>
  <r>
    <n v="2017"/>
    <n v="11"/>
    <s v="TitchDntKillMyVibe"/>
    <x v="93"/>
    <s v="WBD"/>
    <s v="BEN"/>
    <n v="91"/>
    <n v="0"/>
    <x v="1"/>
  </r>
  <r>
    <n v="2017"/>
    <n v="11"/>
    <s v="TitchDntKillMyVibe"/>
    <x v="76"/>
    <s v="MEL"/>
    <s v="BEN"/>
    <n v="90"/>
    <n v="0"/>
    <x v="1"/>
  </r>
  <r>
    <n v="2017"/>
    <n v="11"/>
    <s v="TitchDntKillMyVibe"/>
    <x v="83"/>
    <s v="SYD"/>
    <s v="BEN"/>
    <n v="83"/>
    <n v="0"/>
    <x v="1"/>
  </r>
  <r>
    <n v="2017"/>
    <n v="11"/>
    <s v="TitchDntKillMyVibe"/>
    <x v="85"/>
    <s v="STK"/>
    <s v="BEN"/>
    <n v="85"/>
    <n v="0"/>
    <x v="1"/>
  </r>
  <r>
    <n v="2017"/>
    <n v="12"/>
    <s v="TitchDntKillMyVibe"/>
    <x v="94"/>
    <s v="HAW"/>
    <s v="DEF"/>
    <n v="78"/>
    <n v="63"/>
    <x v="1"/>
  </r>
  <r>
    <n v="2017"/>
    <n v="12"/>
    <s v="TitchDntKillMyVibe"/>
    <x v="70"/>
    <s v="HAW"/>
    <s v="MID"/>
    <n v="121"/>
    <n v="113"/>
    <x v="1"/>
  </r>
  <r>
    <n v="2017"/>
    <n v="12"/>
    <s v="TitchDntKillMyVibe"/>
    <x v="93"/>
    <s v="WBD"/>
    <s v="FWD"/>
    <n v="96"/>
    <n v="82"/>
    <x v="1"/>
  </r>
  <r>
    <n v="2017"/>
    <n v="12"/>
    <s v="TitchDntKillMyVibe"/>
    <x v="73"/>
    <s v="COL"/>
    <s v="DEF"/>
    <n v="92"/>
    <n v="125"/>
    <x v="1"/>
  </r>
  <r>
    <n v="2017"/>
    <n v="12"/>
    <s v="TitchDntKillMyVibe"/>
    <x v="72"/>
    <s v="COL"/>
    <s v="MID"/>
    <n v="108"/>
    <n v="107"/>
    <x v="1"/>
  </r>
  <r>
    <n v="2017"/>
    <n v="12"/>
    <s v="TitchDntKillMyVibe"/>
    <x v="76"/>
    <s v="MEL"/>
    <s v="MID"/>
    <n v="95"/>
    <n v="107"/>
    <x v="1"/>
  </r>
  <r>
    <n v="2017"/>
    <n v="12"/>
    <s v="TitchDntKillMyVibe"/>
    <x v="55"/>
    <s v="MEL"/>
    <s v="DEF"/>
    <n v="67"/>
    <n v="96"/>
    <x v="1"/>
  </r>
  <r>
    <n v="2017"/>
    <n v="12"/>
    <s v="TitchDntKillMyVibe"/>
    <x v="58"/>
    <s v="BRL"/>
    <s v="MID"/>
    <n v="73"/>
    <n v="98"/>
    <x v="1"/>
  </r>
  <r>
    <n v="2017"/>
    <n v="12"/>
    <s v="TitchDntKillMyVibe"/>
    <x v="77"/>
    <s v="BRL"/>
    <s v="MID"/>
    <n v="129"/>
    <n v="129"/>
    <x v="1"/>
  </r>
  <r>
    <n v="2017"/>
    <n v="12"/>
    <s v="TitchDntKillMyVibe"/>
    <x v="92"/>
    <s v="SYD"/>
    <s v="DEF"/>
    <n v="84"/>
    <n v="89"/>
    <x v="1"/>
  </r>
  <r>
    <n v="2017"/>
    <n v="12"/>
    <s v="TitchDntKillMyVibe"/>
    <x v="80"/>
    <s v="GWS"/>
    <s v="RUC"/>
    <n v="96"/>
    <n v="99"/>
    <x v="1"/>
  </r>
  <r>
    <n v="2017"/>
    <n v="12"/>
    <s v="TitchDntKillMyVibe"/>
    <x v="97"/>
    <s v="GCS"/>
    <s v="FWD"/>
    <n v="71"/>
    <n v="65"/>
    <x v="1"/>
  </r>
  <r>
    <n v="2017"/>
    <n v="12"/>
    <s v="TitchDntKillMyVibe"/>
    <x v="47"/>
    <s v="ESS"/>
    <s v="MID"/>
    <n v="99"/>
    <n v="122"/>
    <x v="1"/>
  </r>
  <r>
    <n v="2017"/>
    <n v="12"/>
    <s v="TitchDntKillMyVibe"/>
    <x v="98"/>
    <s v="STK"/>
    <s v="MID"/>
    <n v="88"/>
    <n v="105"/>
    <x v="1"/>
  </r>
  <r>
    <n v="2017"/>
    <n v="12"/>
    <s v="TitchDntKillMyVibe"/>
    <x v="85"/>
    <s v="STK"/>
    <s v="FWD"/>
    <n v="82"/>
    <n v="55"/>
    <x v="1"/>
  </r>
  <r>
    <n v="2017"/>
    <n v="12"/>
    <s v="TitchDntKillMyVibe"/>
    <x v="99"/>
    <s v="ADE"/>
    <s v="DEF"/>
    <n v="106"/>
    <n v="134"/>
    <x v="1"/>
  </r>
  <r>
    <n v="2017"/>
    <n v="12"/>
    <s v="TitchDntKillMyVibe"/>
    <x v="86"/>
    <s v="ADE"/>
    <s v="FWD"/>
    <n v="63"/>
    <n v="45"/>
    <x v="1"/>
  </r>
  <r>
    <n v="2017"/>
    <n v="12"/>
    <s v="TitchDntKillMyVibe"/>
    <x v="96"/>
    <s v="ADE"/>
    <s v="FWD"/>
    <n v="79"/>
    <n v="68"/>
    <x v="1"/>
  </r>
  <r>
    <n v="2017"/>
    <n v="12"/>
    <s v="TitchDntKillMyVibe"/>
    <x v="88"/>
    <s v="NTH"/>
    <s v="BEN"/>
    <n v="73"/>
    <n v="0"/>
    <x v="1"/>
  </r>
  <r>
    <n v="2017"/>
    <n v="12"/>
    <s v="TitchDntKillMyVibe"/>
    <x v="87"/>
    <s v="GEE"/>
    <s v="BEN"/>
    <n v="95"/>
    <n v="0"/>
    <x v="1"/>
  </r>
  <r>
    <n v="2017"/>
    <n v="12"/>
    <s v="TitchDntKillMyVibe"/>
    <x v="14"/>
    <s v="RIC"/>
    <s v="BEN"/>
    <n v="82"/>
    <n v="0"/>
    <x v="1"/>
  </r>
  <r>
    <n v="2017"/>
    <n v="12"/>
    <s v="TitchDntKillMyVibe"/>
    <x v="5"/>
    <s v="WCE"/>
    <s v="BEN"/>
    <n v="85"/>
    <n v="0"/>
    <x v="1"/>
  </r>
  <r>
    <n v="2017"/>
    <n v="13"/>
    <s v="TitchDntKillMyVibe"/>
    <x v="100"/>
    <s v="WBD"/>
    <s v="DEF"/>
    <n v="69"/>
    <n v="67"/>
    <x v="1"/>
  </r>
  <r>
    <n v="2017"/>
    <n v="13"/>
    <s v="TitchDntKillMyVibe"/>
    <x v="93"/>
    <s v="WBD"/>
    <s v="FWD"/>
    <n v="96"/>
    <n v="114"/>
    <x v="1"/>
  </r>
  <r>
    <n v="2017"/>
    <n v="13"/>
    <s v="TitchDntKillMyVibe"/>
    <x v="55"/>
    <s v="MEL"/>
    <s v="DEF"/>
    <n v="72"/>
    <n v="97"/>
    <x v="1"/>
  </r>
  <r>
    <n v="2017"/>
    <n v="13"/>
    <s v="TitchDntKillMyVibe"/>
    <x v="101"/>
    <s v="MEL"/>
    <s v="DEF"/>
    <n v="108"/>
    <n v="82"/>
    <x v="1"/>
  </r>
  <r>
    <n v="2017"/>
    <n v="13"/>
    <s v="TitchDntKillMyVibe"/>
    <x v="76"/>
    <s v="MEL"/>
    <s v="MID"/>
    <n v="97"/>
    <n v="102"/>
    <x v="1"/>
  </r>
  <r>
    <n v="2017"/>
    <n v="13"/>
    <s v="TitchDntKillMyVibe"/>
    <x v="102"/>
    <s v="MEL"/>
    <s v="MID"/>
    <n v="87"/>
    <n v="80"/>
    <x v="1"/>
  </r>
  <r>
    <n v="2017"/>
    <n v="13"/>
    <s v="TitchDntKillMyVibe"/>
    <x v="58"/>
    <s v="BRL"/>
    <s v="MID"/>
    <n v="79"/>
    <n v="97"/>
    <x v="1"/>
  </r>
  <r>
    <n v="2017"/>
    <n v="13"/>
    <s v="TitchDntKillMyVibe"/>
    <x v="77"/>
    <s v="BRL"/>
    <s v="MID"/>
    <n v="142"/>
    <n v="143"/>
    <x v="1"/>
  </r>
  <r>
    <n v="2017"/>
    <n v="13"/>
    <s v="TitchDntKillMyVibe"/>
    <x v="103"/>
    <s v="NTH"/>
    <s v="MID"/>
    <n v="89"/>
    <n v="113"/>
    <x v="1"/>
  </r>
  <r>
    <n v="2017"/>
    <n v="13"/>
    <s v="TitchDntKillMyVibe"/>
    <x v="92"/>
    <s v="SYD"/>
    <s v="DEF"/>
    <n v="92"/>
    <n v="104"/>
    <x v="1"/>
  </r>
  <r>
    <n v="2017"/>
    <n v="13"/>
    <s v="TitchDntKillMyVibe"/>
    <x v="87"/>
    <s v="GEE"/>
    <s v="MID"/>
    <n v="83"/>
    <n v="42"/>
    <x v="1"/>
  </r>
  <r>
    <n v="2017"/>
    <n v="13"/>
    <s v="TitchDntKillMyVibe"/>
    <x v="104"/>
    <s v="GEE"/>
    <s v="FWD"/>
    <n v="72"/>
    <n v="95"/>
    <x v="1"/>
  </r>
  <r>
    <n v="2017"/>
    <n v="13"/>
    <s v="TitchDntKillMyVibe"/>
    <x v="97"/>
    <s v="GCS"/>
    <s v="FWD"/>
    <n v="67"/>
    <n v="44"/>
    <x v="1"/>
  </r>
  <r>
    <n v="2017"/>
    <n v="13"/>
    <s v="TitchDntKillMyVibe"/>
    <x v="14"/>
    <s v="RIC"/>
    <s v="DEF"/>
    <n v="85"/>
    <n v="109"/>
    <x v="1"/>
  </r>
  <r>
    <n v="2017"/>
    <n v="13"/>
    <s v="TitchDntKillMyVibe"/>
    <x v="105"/>
    <s v="RIC"/>
    <s v="RUC"/>
    <n v="86"/>
    <n v="72"/>
    <x v="1"/>
  </r>
  <r>
    <n v="2017"/>
    <n v="13"/>
    <s v="TitchDntKillMyVibe"/>
    <x v="95"/>
    <s v="RIC"/>
    <s v="FWD"/>
    <n v="71"/>
    <n v="93"/>
    <x v="1"/>
  </r>
  <r>
    <n v="2017"/>
    <n v="13"/>
    <s v="TitchDntKillMyVibe"/>
    <x v="98"/>
    <s v="STK"/>
    <s v="MID"/>
    <n v="88"/>
    <n v="85"/>
    <x v="1"/>
  </r>
  <r>
    <n v="2017"/>
    <n v="13"/>
    <s v="TitchDntKillMyVibe"/>
    <x v="85"/>
    <s v="STK"/>
    <s v="FWD"/>
    <n v="73"/>
    <n v="58"/>
    <x v="1"/>
  </r>
  <r>
    <n v="2017"/>
    <n v="13"/>
    <s v="TitchDntKillMyVibe"/>
    <x v="70"/>
    <s v="HAW"/>
    <s v="BEN"/>
    <n v="121"/>
    <n v="0"/>
    <x v="1"/>
  </r>
  <r>
    <n v="2017"/>
    <n v="13"/>
    <s v="TitchDntKillMyVibe"/>
    <x v="72"/>
    <s v="COL"/>
    <s v="BEN"/>
    <n v="108"/>
    <n v="0"/>
    <x v="1"/>
  </r>
  <r>
    <n v="2017"/>
    <n v="13"/>
    <s v="TitchDntKillMyVibe"/>
    <x v="80"/>
    <s v="GWS"/>
    <s v="BEN"/>
    <n v="96"/>
    <n v="0"/>
    <x v="1"/>
  </r>
  <r>
    <n v="2017"/>
    <n v="13"/>
    <s v="TitchDntKillMyVibe"/>
    <x v="99"/>
    <s v="ADE"/>
    <s v="BEN"/>
    <n v="106"/>
    <n v="0"/>
    <x v="1"/>
  </r>
  <r>
    <n v="2017"/>
    <n v="14"/>
    <s v="TitchDntKillMyVibe"/>
    <x v="70"/>
    <s v="HAW"/>
    <s v="MID"/>
    <n v="114"/>
    <n v="101"/>
    <x v="1"/>
  </r>
  <r>
    <n v="2017"/>
    <n v="14"/>
    <s v="TitchDntKillMyVibe"/>
    <x v="93"/>
    <s v="WBD"/>
    <s v="FWD"/>
    <n v="102"/>
    <n v="76"/>
    <x v="1"/>
  </r>
  <r>
    <n v="2017"/>
    <n v="14"/>
    <s v="TitchDntKillMyVibe"/>
    <x v="72"/>
    <s v="COL"/>
    <s v="MID"/>
    <n v="112"/>
    <n v="91"/>
    <x v="1"/>
  </r>
  <r>
    <n v="2017"/>
    <n v="14"/>
    <s v="TitchDntKillMyVibe"/>
    <x v="101"/>
    <s v="MEL"/>
    <s v="DEF"/>
    <n v="104"/>
    <n v="91"/>
    <x v="1"/>
  </r>
  <r>
    <n v="2017"/>
    <n v="14"/>
    <s v="TitchDntKillMyVibe"/>
    <x v="76"/>
    <s v="MEL"/>
    <s v="MID"/>
    <n v="92"/>
    <n v="113"/>
    <x v="1"/>
  </r>
  <r>
    <n v="2017"/>
    <n v="14"/>
    <s v="TitchDntKillMyVibe"/>
    <x v="55"/>
    <s v="MEL"/>
    <s v="DEF"/>
    <n v="70"/>
    <n v="43"/>
    <x v="1"/>
  </r>
  <r>
    <n v="2017"/>
    <n v="14"/>
    <s v="TitchDntKillMyVibe"/>
    <x v="77"/>
    <s v="BRL"/>
    <s v="MID"/>
    <n v="127"/>
    <n v="51"/>
    <x v="1"/>
  </r>
  <r>
    <n v="2017"/>
    <n v="14"/>
    <s v="TitchDntKillMyVibe"/>
    <x v="58"/>
    <s v="BRL"/>
    <s v="MID"/>
    <n v="73"/>
    <n v="49"/>
    <x v="1"/>
  </r>
  <r>
    <n v="2017"/>
    <n v="14"/>
    <s v="TitchDntKillMyVibe"/>
    <x v="92"/>
    <s v="SYD"/>
    <s v="DEF"/>
    <n v="81"/>
    <n v="90"/>
    <x v="1"/>
  </r>
  <r>
    <n v="2017"/>
    <n v="14"/>
    <s v="TitchDntKillMyVibe"/>
    <x v="87"/>
    <s v="GEE"/>
    <s v="MID"/>
    <n v="89"/>
    <n v="123"/>
    <x v="1"/>
  </r>
  <r>
    <n v="2017"/>
    <n v="14"/>
    <s v="TitchDntKillMyVibe"/>
    <x v="104"/>
    <s v="GEE"/>
    <s v="FWD"/>
    <n v="68"/>
    <n v="65"/>
    <x v="1"/>
  </r>
  <r>
    <n v="2017"/>
    <n v="14"/>
    <s v="TitchDntKillMyVibe"/>
    <x v="80"/>
    <s v="GWS"/>
    <s v="RUC"/>
    <n v="94"/>
    <n v="77"/>
    <x v="1"/>
  </r>
  <r>
    <n v="2017"/>
    <n v="14"/>
    <s v="TitchDntKillMyVibe"/>
    <x v="14"/>
    <s v="RIC"/>
    <s v="DEF"/>
    <n v="87"/>
    <n v="115"/>
    <x v="1"/>
  </r>
  <r>
    <n v="2017"/>
    <n v="14"/>
    <s v="TitchDntKillMyVibe"/>
    <x v="105"/>
    <s v="RIC"/>
    <s v="FWD"/>
    <n v="80"/>
    <n v="62"/>
    <x v="1"/>
  </r>
  <r>
    <n v="2017"/>
    <n v="14"/>
    <s v="TitchDntKillMyVibe"/>
    <x v="95"/>
    <s v="RIC"/>
    <s v="FWD"/>
    <n v="70"/>
    <n v="78"/>
    <x v="1"/>
  </r>
  <r>
    <n v="2017"/>
    <n v="14"/>
    <s v="TitchDntKillMyVibe"/>
    <x v="98"/>
    <s v="STK"/>
    <s v="MID"/>
    <n v="85"/>
    <n v="91"/>
    <x v="1"/>
  </r>
  <r>
    <n v="2017"/>
    <n v="14"/>
    <s v="TitchDntKillMyVibe"/>
    <x v="85"/>
    <s v="STK"/>
    <s v="FWD"/>
    <n v="73"/>
    <n v="97"/>
    <x v="1"/>
  </r>
  <r>
    <n v="2017"/>
    <n v="14"/>
    <s v="TitchDntKillMyVibe"/>
    <x v="99"/>
    <s v="ADE"/>
    <s v="DEF"/>
    <n v="95"/>
    <n v="72"/>
    <x v="1"/>
  </r>
  <r>
    <n v="2017"/>
    <n v="14"/>
    <s v="TitchDntKillMyVibe"/>
    <x v="106"/>
    <s v="BRL"/>
    <s v="BEN"/>
    <n v="86"/>
    <n v="79"/>
    <x v="1"/>
  </r>
  <r>
    <n v="2017"/>
    <n v="14"/>
    <s v="TitchDntKillMyVibe"/>
    <x v="103"/>
    <s v="NTH"/>
    <s v="BEN"/>
    <n v="83"/>
    <n v="64"/>
    <x v="1"/>
  </r>
  <r>
    <n v="2017"/>
    <n v="14"/>
    <s v="TitchDntKillMyVibe"/>
    <x v="90"/>
    <s v="NTH"/>
    <s v="BEN"/>
    <n v="77"/>
    <n v="126"/>
    <x v="1"/>
  </r>
  <r>
    <n v="2017"/>
    <n v="14"/>
    <s v="TitchDntKillMyVibe"/>
    <x v="107"/>
    <s v="FRE"/>
    <s v="BEN"/>
    <n v="94"/>
    <n v="0"/>
    <x v="1"/>
  </r>
  <r>
    <n v="2017"/>
    <n v="15"/>
    <s v="TitchDntKillMyVibe"/>
    <x v="70"/>
    <s v="HAW"/>
    <s v="MID"/>
    <n v="108"/>
    <n v="128"/>
    <x v="1"/>
  </r>
  <r>
    <n v="2017"/>
    <n v="15"/>
    <s v="TitchDntKillMyVibe"/>
    <x v="93"/>
    <s v="WBD"/>
    <s v="FWD"/>
    <n v="88"/>
    <n v="66"/>
    <x v="1"/>
  </r>
  <r>
    <n v="2017"/>
    <n v="15"/>
    <s v="TitchDntKillMyVibe"/>
    <x v="72"/>
    <s v="COL"/>
    <s v="MID"/>
    <n v="108"/>
    <n v="103"/>
    <x v="1"/>
  </r>
  <r>
    <n v="2017"/>
    <n v="15"/>
    <s v="TitchDntKillMyVibe"/>
    <x v="101"/>
    <s v="MEL"/>
    <s v="DEF"/>
    <n v="104"/>
    <n v="110"/>
    <x v="1"/>
  </r>
  <r>
    <n v="2017"/>
    <n v="15"/>
    <s v="TitchDntKillMyVibe"/>
    <x v="76"/>
    <s v="MEL"/>
    <s v="MID"/>
    <n v="90"/>
    <n v="80"/>
    <x v="1"/>
  </r>
  <r>
    <n v="2017"/>
    <n v="15"/>
    <s v="TitchDntKillMyVibe"/>
    <x v="106"/>
    <s v="BRL"/>
    <s v="FWD"/>
    <n v="91"/>
    <n v="106"/>
    <x v="1"/>
  </r>
  <r>
    <n v="2017"/>
    <n v="15"/>
    <s v="TitchDntKillMyVibe"/>
    <x v="77"/>
    <s v="BRL"/>
    <s v="MID"/>
    <n v="126"/>
    <n v="119"/>
    <x v="1"/>
  </r>
  <r>
    <n v="2017"/>
    <n v="15"/>
    <s v="TitchDntKillMyVibe"/>
    <x v="103"/>
    <s v="NTH"/>
    <s v="MID"/>
    <n v="83"/>
    <n v="76"/>
    <x v="1"/>
  </r>
  <r>
    <n v="2017"/>
    <n v="15"/>
    <s v="TitchDntKillMyVibe"/>
    <x v="83"/>
    <s v="SYD"/>
    <s v="DEF"/>
    <n v="84"/>
    <n v="100"/>
    <x v="1"/>
  </r>
  <r>
    <n v="2017"/>
    <n v="15"/>
    <s v="TitchDntKillMyVibe"/>
    <x v="92"/>
    <s v="SYD"/>
    <s v="DEF"/>
    <n v="80"/>
    <n v="88"/>
    <x v="1"/>
  </r>
  <r>
    <n v="2017"/>
    <n v="15"/>
    <s v="TitchDntKillMyVibe"/>
    <x v="87"/>
    <s v="GEE"/>
    <s v="MID"/>
    <n v="107"/>
    <n v="130"/>
    <x v="1"/>
  </r>
  <r>
    <n v="2017"/>
    <n v="15"/>
    <s v="TitchDntKillMyVibe"/>
    <x v="80"/>
    <s v="GWS"/>
    <s v="RUC"/>
    <n v="85"/>
    <n v="86"/>
    <x v="1"/>
  </r>
  <r>
    <n v="2017"/>
    <n v="15"/>
    <s v="TitchDntKillMyVibe"/>
    <x v="14"/>
    <s v="RIC"/>
    <s v="DEF"/>
    <n v="89"/>
    <n v="113"/>
    <x v="1"/>
  </r>
  <r>
    <n v="2017"/>
    <n v="15"/>
    <s v="TitchDntKillMyVibe"/>
    <x v="95"/>
    <s v="RIC"/>
    <s v="FWD"/>
    <n v="70"/>
    <n v="93"/>
    <x v="1"/>
  </r>
  <r>
    <n v="2017"/>
    <n v="15"/>
    <s v="TitchDntKillMyVibe"/>
    <x v="105"/>
    <s v="RIC"/>
    <s v="FWD"/>
    <n v="82"/>
    <n v="108"/>
    <x v="1"/>
  </r>
  <r>
    <n v="2017"/>
    <n v="15"/>
    <s v="TitchDntKillMyVibe"/>
    <x v="98"/>
    <s v="STK"/>
    <s v="MID"/>
    <n v="106"/>
    <n v="121"/>
    <x v="1"/>
  </r>
  <r>
    <n v="2017"/>
    <n v="15"/>
    <s v="TitchDntKillMyVibe"/>
    <x v="85"/>
    <s v="STK"/>
    <s v="FWD"/>
    <n v="81"/>
    <n v="106"/>
    <x v="1"/>
  </r>
  <r>
    <n v="2017"/>
    <n v="15"/>
    <s v="TitchDntKillMyVibe"/>
    <x v="99"/>
    <s v="ADE"/>
    <s v="DEF"/>
    <n v="87"/>
    <n v="72"/>
    <x v="1"/>
  </r>
  <r>
    <n v="2017"/>
    <n v="15"/>
    <s v="TitchDntKillMyVibe"/>
    <x v="58"/>
    <s v="BRL"/>
    <s v="BEN"/>
    <n v="68"/>
    <n v="87"/>
    <x v="1"/>
  </r>
  <r>
    <n v="2017"/>
    <n v="15"/>
    <s v="TitchDntKillMyVibe"/>
    <x v="90"/>
    <s v="NTH"/>
    <s v="BEN"/>
    <n v="77"/>
    <n v="0"/>
    <x v="1"/>
  </r>
  <r>
    <n v="2017"/>
    <n v="15"/>
    <s v="TitchDntKillMyVibe"/>
    <x v="104"/>
    <s v="GEE"/>
    <s v="BEN"/>
    <n v="72"/>
    <n v="75"/>
    <x v="1"/>
  </r>
  <r>
    <n v="2017"/>
    <n v="15"/>
    <s v="TitchDntKillMyVibe"/>
    <x v="107"/>
    <s v="FRE"/>
    <s v="BEN"/>
    <n v="94"/>
    <n v="0"/>
    <x v="1"/>
  </r>
  <r>
    <n v="2017"/>
    <n v="16"/>
    <s v="TitchDntKillMyVibe"/>
    <x v="70"/>
    <s v="HAW"/>
    <s v="MID"/>
    <n v="113"/>
    <n v="130"/>
    <x v="1"/>
  </r>
  <r>
    <n v="2017"/>
    <n v="16"/>
    <s v="TitchDntKillMyVibe"/>
    <x v="93"/>
    <s v="WBD"/>
    <s v="FWD"/>
    <n v="83"/>
    <n v="65"/>
    <x v="1"/>
  </r>
  <r>
    <n v="2017"/>
    <n v="16"/>
    <s v="TitchDntKillMyVibe"/>
    <x v="72"/>
    <s v="COL"/>
    <s v="MID"/>
    <n v="93"/>
    <n v="61"/>
    <x v="1"/>
  </r>
  <r>
    <n v="2017"/>
    <n v="16"/>
    <s v="TitchDntKillMyVibe"/>
    <x v="101"/>
    <s v="MEL"/>
    <s v="DEF"/>
    <n v="93"/>
    <n v="64"/>
    <x v="1"/>
  </r>
  <r>
    <n v="2017"/>
    <n v="16"/>
    <s v="TitchDntKillMyVibe"/>
    <x v="76"/>
    <s v="MEL"/>
    <s v="MID"/>
    <n v="91"/>
    <n v="116"/>
    <x v="1"/>
  </r>
  <r>
    <n v="2017"/>
    <n v="16"/>
    <s v="TitchDntKillMyVibe"/>
    <x v="106"/>
    <s v="BRL"/>
    <s v="FWD"/>
    <n v="92"/>
    <n v="50"/>
    <x v="1"/>
  </r>
  <r>
    <n v="2017"/>
    <n v="16"/>
    <s v="TitchDntKillMyVibe"/>
    <x v="77"/>
    <s v="BRL"/>
    <s v="MID"/>
    <n v="140"/>
    <n v="196"/>
    <x v="1"/>
  </r>
  <r>
    <n v="2017"/>
    <n v="16"/>
    <s v="TitchDntKillMyVibe"/>
    <x v="90"/>
    <s v="NTH"/>
    <s v="MID"/>
    <n v="83"/>
    <n v="114"/>
    <x v="1"/>
  </r>
  <r>
    <n v="2017"/>
    <n v="16"/>
    <s v="TitchDntKillMyVibe"/>
    <x v="92"/>
    <s v="SYD"/>
    <s v="DEF"/>
    <n v="82"/>
    <n v="80"/>
    <x v="1"/>
  </r>
  <r>
    <n v="2017"/>
    <n v="16"/>
    <s v="TitchDntKillMyVibe"/>
    <x v="83"/>
    <s v="SYD"/>
    <s v="DEF"/>
    <n v="81"/>
    <n v="69"/>
    <x v="1"/>
  </r>
  <r>
    <n v="2017"/>
    <n v="16"/>
    <s v="TitchDntKillMyVibe"/>
    <x v="87"/>
    <s v="GEE"/>
    <s v="MID"/>
    <n v="107"/>
    <n v="88"/>
    <x v="1"/>
  </r>
  <r>
    <n v="2017"/>
    <n v="16"/>
    <s v="TitchDntKillMyVibe"/>
    <x v="80"/>
    <s v="GWS"/>
    <s v="RUC"/>
    <n v="75"/>
    <n v="61"/>
    <x v="1"/>
  </r>
  <r>
    <n v="2017"/>
    <n v="16"/>
    <s v="TitchDntKillMyVibe"/>
    <x v="14"/>
    <s v="RIC"/>
    <s v="DEF"/>
    <n v="84"/>
    <n v="62"/>
    <x v="1"/>
  </r>
  <r>
    <n v="2017"/>
    <n v="16"/>
    <s v="TitchDntKillMyVibe"/>
    <x v="105"/>
    <s v="RIC"/>
    <s v="FWD"/>
    <n v="80"/>
    <n v="81"/>
    <x v="1"/>
  </r>
  <r>
    <n v="2017"/>
    <n v="16"/>
    <s v="TitchDntKillMyVibe"/>
    <x v="95"/>
    <s v="RIC"/>
    <s v="FWD"/>
    <n v="71"/>
    <n v="71"/>
    <x v="1"/>
  </r>
  <r>
    <n v="2017"/>
    <n v="16"/>
    <s v="TitchDntKillMyVibe"/>
    <x v="98"/>
    <s v="STK"/>
    <s v="MID"/>
    <n v="99"/>
    <n v="100"/>
    <x v="1"/>
  </r>
  <r>
    <n v="2017"/>
    <n v="16"/>
    <s v="TitchDntKillMyVibe"/>
    <x v="85"/>
    <s v="STK"/>
    <s v="FWD"/>
    <n v="88"/>
    <n v="110"/>
    <x v="1"/>
  </r>
  <r>
    <n v="2017"/>
    <n v="16"/>
    <s v="TitchDntKillMyVibe"/>
    <x v="99"/>
    <s v="ADE"/>
    <s v="DEF"/>
    <n v="94"/>
    <n v="119"/>
    <x v="1"/>
  </r>
  <r>
    <n v="2017"/>
    <n v="16"/>
    <s v="TitchDntKillMyVibe"/>
    <x v="58"/>
    <s v="BRL"/>
    <s v="BEN"/>
    <n v="70"/>
    <n v="80"/>
    <x v="1"/>
  </r>
  <r>
    <n v="2017"/>
    <n v="16"/>
    <s v="TitchDntKillMyVibe"/>
    <x v="104"/>
    <s v="GEE"/>
    <s v="BEN"/>
    <n v="74"/>
    <n v="78"/>
    <x v="1"/>
  </r>
  <r>
    <n v="2017"/>
    <n v="16"/>
    <s v="TitchDntKillMyVibe"/>
    <x v="108"/>
    <s v="GCS"/>
    <s v="BEN"/>
    <n v="102"/>
    <n v="0"/>
    <x v="1"/>
  </r>
  <r>
    <n v="2017"/>
    <n v="16"/>
    <s v="TitchDntKillMyVibe"/>
    <x v="107"/>
    <s v="FRE"/>
    <s v="BEN"/>
    <n v="94"/>
    <n v="0"/>
    <x v="1"/>
  </r>
  <r>
    <n v="2017"/>
    <n v="17"/>
    <s v="TitchDntKillMyVibe"/>
    <x v="70"/>
    <s v="HAW"/>
    <s v="MID"/>
    <n v="119"/>
    <n v="136"/>
    <x v="1"/>
  </r>
  <r>
    <n v="2017"/>
    <n v="17"/>
    <s v="TitchDntKillMyVibe"/>
    <x v="93"/>
    <s v="WBD"/>
    <s v="FWD"/>
    <n v="89"/>
    <n v="110"/>
    <x v="1"/>
  </r>
  <r>
    <n v="2017"/>
    <n v="17"/>
    <s v="TitchDntKillMyVibe"/>
    <x v="72"/>
    <s v="COL"/>
    <s v="MID"/>
    <n v="91"/>
    <n v="116"/>
    <x v="1"/>
  </r>
  <r>
    <n v="2017"/>
    <n v="17"/>
    <s v="TitchDntKillMyVibe"/>
    <x v="101"/>
    <s v="MEL"/>
    <s v="DEF"/>
    <n v="102"/>
    <n v="124"/>
    <x v="1"/>
  </r>
  <r>
    <n v="2017"/>
    <n v="17"/>
    <s v="TitchDntKillMyVibe"/>
    <x v="76"/>
    <s v="MEL"/>
    <s v="MID"/>
    <n v="89"/>
    <n v="95"/>
    <x v="1"/>
  </r>
  <r>
    <n v="2017"/>
    <n v="17"/>
    <s v="TitchDntKillMyVibe"/>
    <x v="77"/>
    <s v="BRL"/>
    <s v="MID"/>
    <n v="124"/>
    <n v="55"/>
    <x v="1"/>
  </r>
  <r>
    <n v="2017"/>
    <n v="17"/>
    <s v="TitchDntKillMyVibe"/>
    <x v="92"/>
    <s v="SYD"/>
    <s v="DEF"/>
    <n v="77"/>
    <n v="64"/>
    <x v="1"/>
  </r>
  <r>
    <n v="2017"/>
    <n v="17"/>
    <s v="TitchDntKillMyVibe"/>
    <x v="83"/>
    <s v="SYD"/>
    <s v="DEF"/>
    <n v="78"/>
    <n v="98"/>
    <x v="1"/>
  </r>
  <r>
    <n v="2017"/>
    <n v="17"/>
    <s v="TitchDntKillMyVibe"/>
    <x v="87"/>
    <s v="GEE"/>
    <s v="MID"/>
    <n v="102"/>
    <n v="82"/>
    <x v="1"/>
  </r>
  <r>
    <n v="2017"/>
    <n v="17"/>
    <s v="TitchDntKillMyVibe"/>
    <x v="80"/>
    <s v="GWS"/>
    <s v="RUC"/>
    <n v="83"/>
    <n v="120"/>
    <x v="1"/>
  </r>
  <r>
    <n v="2017"/>
    <n v="17"/>
    <s v="TitchDntKillMyVibe"/>
    <x v="108"/>
    <s v="GCS"/>
    <s v="MID"/>
    <n v="96"/>
    <n v="76"/>
    <x v="1"/>
  </r>
  <r>
    <n v="2017"/>
    <n v="17"/>
    <s v="TitchDntKillMyVibe"/>
    <x v="14"/>
    <s v="RIC"/>
    <s v="DEF"/>
    <n v="85"/>
    <n v="66"/>
    <x v="1"/>
  </r>
  <r>
    <n v="2017"/>
    <n v="17"/>
    <s v="TitchDntKillMyVibe"/>
    <x v="105"/>
    <s v="RIC"/>
    <s v="FWD"/>
    <n v="82"/>
    <n v="94"/>
    <x v="1"/>
  </r>
  <r>
    <n v="2017"/>
    <n v="17"/>
    <s v="TitchDntKillMyVibe"/>
    <x v="95"/>
    <s v="RIC"/>
    <s v="FWD"/>
    <n v="69"/>
    <n v="86"/>
    <x v="1"/>
  </r>
  <r>
    <n v="2017"/>
    <n v="17"/>
    <s v="TitchDntKillMyVibe"/>
    <x v="98"/>
    <s v="STK"/>
    <s v="MID"/>
    <n v="98"/>
    <n v="101"/>
    <x v="1"/>
  </r>
  <r>
    <n v="2017"/>
    <n v="17"/>
    <s v="TitchDntKillMyVibe"/>
    <x v="85"/>
    <s v="STK"/>
    <s v="FWD"/>
    <n v="90"/>
    <n v="61"/>
    <x v="1"/>
  </r>
  <r>
    <n v="2017"/>
    <n v="17"/>
    <s v="TitchDntKillMyVibe"/>
    <x v="99"/>
    <s v="ADE"/>
    <s v="DEF"/>
    <n v="106"/>
    <n v="121"/>
    <x v="1"/>
  </r>
  <r>
    <n v="2017"/>
    <n v="17"/>
    <s v="TitchDntKillMyVibe"/>
    <x v="96"/>
    <s v="ADE"/>
    <s v="FWD"/>
    <n v="84"/>
    <n v="71"/>
    <x v="1"/>
  </r>
  <r>
    <n v="2017"/>
    <n v="17"/>
    <s v="TitchDntKillMyVibe"/>
    <x v="58"/>
    <s v="BRL"/>
    <s v="BEN"/>
    <n v="68"/>
    <n v="87"/>
    <x v="1"/>
  </r>
  <r>
    <n v="2017"/>
    <n v="17"/>
    <s v="TitchDntKillMyVibe"/>
    <x v="106"/>
    <s v="BRL"/>
    <s v="BEN"/>
    <n v="80"/>
    <n v="33"/>
    <x v="1"/>
  </r>
  <r>
    <n v="2017"/>
    <n v="17"/>
    <s v="TitchDntKillMyVibe"/>
    <x v="90"/>
    <s v="NTH"/>
    <s v="BEN"/>
    <n v="100"/>
    <n v="137"/>
    <x v="1"/>
  </r>
  <r>
    <n v="2017"/>
    <n v="17"/>
    <s v="TitchDntKillMyVibe"/>
    <x v="107"/>
    <s v="FRE"/>
    <s v="BEN"/>
    <n v="94"/>
    <n v="0"/>
    <x v="1"/>
  </r>
  <r>
    <n v="2017"/>
    <n v="18"/>
    <s v="TitchDntKillMyVibe"/>
    <x v="70"/>
    <s v="HAW"/>
    <s v="MID"/>
    <n v="122"/>
    <n v="126"/>
    <x v="1"/>
  </r>
  <r>
    <n v="2017"/>
    <n v="18"/>
    <s v="TitchDntKillMyVibe"/>
    <x v="93"/>
    <s v="WBD"/>
    <s v="FWD"/>
    <n v="91"/>
    <n v="124"/>
    <x v="1"/>
  </r>
  <r>
    <n v="2017"/>
    <n v="18"/>
    <s v="TitchDntKillMyVibe"/>
    <x v="72"/>
    <s v="COL"/>
    <s v="MID"/>
    <n v="88"/>
    <n v="95"/>
    <x v="1"/>
  </r>
  <r>
    <n v="2017"/>
    <n v="18"/>
    <s v="TitchDntKillMyVibe"/>
    <x v="101"/>
    <s v="MEL"/>
    <s v="DEF"/>
    <n v="114"/>
    <n v="140"/>
    <x v="1"/>
  </r>
  <r>
    <n v="2017"/>
    <n v="18"/>
    <s v="TitchDntKillMyVibe"/>
    <x v="76"/>
    <s v="MEL"/>
    <s v="MID"/>
    <n v="92"/>
    <n v="116"/>
    <x v="1"/>
  </r>
  <r>
    <n v="2017"/>
    <n v="18"/>
    <s v="TitchDntKillMyVibe"/>
    <x v="77"/>
    <s v="BRL"/>
    <s v="MID"/>
    <n v="124"/>
    <n v="142"/>
    <x v="1"/>
  </r>
  <r>
    <n v="2017"/>
    <n v="18"/>
    <s v="TitchDntKillMyVibe"/>
    <x v="90"/>
    <s v="NTH"/>
    <s v="MID"/>
    <n v="100"/>
    <n v="52"/>
    <x v="1"/>
  </r>
  <r>
    <n v="2017"/>
    <n v="18"/>
    <s v="TitchDntKillMyVibe"/>
    <x v="83"/>
    <s v="SYD"/>
    <s v="DEF"/>
    <n v="78"/>
    <n v="75"/>
    <x v="1"/>
  </r>
  <r>
    <n v="2017"/>
    <n v="18"/>
    <s v="TitchDntKillMyVibe"/>
    <x v="92"/>
    <s v="SYD"/>
    <s v="DEF"/>
    <n v="69"/>
    <n v="57"/>
    <x v="1"/>
  </r>
  <r>
    <n v="2017"/>
    <n v="18"/>
    <s v="TitchDntKillMyVibe"/>
    <x v="87"/>
    <s v="GEE"/>
    <s v="MID"/>
    <n v="109"/>
    <n v="68"/>
    <x v="1"/>
  </r>
  <r>
    <n v="2017"/>
    <n v="18"/>
    <s v="TitchDntKillMyVibe"/>
    <x v="80"/>
    <s v="GWS"/>
    <s v="RUC"/>
    <n v="85"/>
    <n v="107"/>
    <x v="1"/>
  </r>
  <r>
    <n v="2017"/>
    <n v="18"/>
    <s v="TitchDntKillMyVibe"/>
    <x v="14"/>
    <s v="RIC"/>
    <s v="DEF"/>
    <n v="78"/>
    <n v="71"/>
    <x v="1"/>
  </r>
  <r>
    <n v="2017"/>
    <n v="18"/>
    <s v="TitchDntKillMyVibe"/>
    <x v="105"/>
    <s v="RIC"/>
    <s v="FWD"/>
    <n v="79"/>
    <n v="54"/>
    <x v="1"/>
  </r>
  <r>
    <n v="2017"/>
    <n v="18"/>
    <s v="TitchDntKillMyVibe"/>
    <x v="95"/>
    <s v="RIC"/>
    <s v="FWD"/>
    <n v="68"/>
    <n v="85"/>
    <x v="1"/>
  </r>
  <r>
    <n v="2017"/>
    <n v="18"/>
    <s v="TitchDntKillMyVibe"/>
    <x v="98"/>
    <s v="STK"/>
    <s v="MID"/>
    <n v="100"/>
    <n v="93"/>
    <x v="1"/>
  </r>
  <r>
    <n v="2017"/>
    <n v="18"/>
    <s v="TitchDntKillMyVibe"/>
    <x v="85"/>
    <s v="STK"/>
    <s v="FWD"/>
    <n v="93"/>
    <n v="69"/>
    <x v="1"/>
  </r>
  <r>
    <n v="2017"/>
    <n v="18"/>
    <s v="TitchDntKillMyVibe"/>
    <x v="99"/>
    <s v="ADE"/>
    <s v="DEF"/>
    <n v="96"/>
    <n v="83"/>
    <x v="1"/>
  </r>
  <r>
    <n v="2017"/>
    <n v="18"/>
    <s v="TitchDntKillMyVibe"/>
    <x v="96"/>
    <s v="ADE"/>
    <s v="FWD"/>
    <n v="91"/>
    <n v="103"/>
    <x v="1"/>
  </r>
  <r>
    <n v="2017"/>
    <n v="18"/>
    <s v="TitchDntKillMyVibe"/>
    <x v="58"/>
    <s v="BRL"/>
    <s v="BEN"/>
    <n v="66"/>
    <n v="87"/>
    <x v="1"/>
  </r>
  <r>
    <n v="2017"/>
    <n v="18"/>
    <s v="TitchDntKillMyVibe"/>
    <x v="106"/>
    <s v="BRL"/>
    <s v="BEN"/>
    <n v="81"/>
    <n v="134"/>
    <x v="1"/>
  </r>
  <r>
    <n v="2017"/>
    <n v="18"/>
    <s v="TitchDntKillMyVibe"/>
    <x v="108"/>
    <s v="GCS"/>
    <s v="BEN"/>
    <n v="92"/>
    <n v="89"/>
    <x v="1"/>
  </r>
  <r>
    <n v="2017"/>
    <n v="18"/>
    <s v="TitchDntKillMyVibe"/>
    <x v="107"/>
    <s v="FRE"/>
    <s v="BEN"/>
    <n v="94"/>
    <n v="0"/>
    <x v="1"/>
  </r>
  <r>
    <n v="2017"/>
    <n v="19"/>
    <s v="TitchDntKillMyVibe"/>
    <x v="70"/>
    <s v="HAW"/>
    <s v="MID"/>
    <n v="121"/>
    <n v="98"/>
    <x v="1"/>
  </r>
  <r>
    <n v="2017"/>
    <n v="19"/>
    <s v="TitchDntKillMyVibe"/>
    <x v="93"/>
    <s v="WBD"/>
    <s v="FWD"/>
    <n v="92"/>
    <n v="83"/>
    <x v="1"/>
  </r>
  <r>
    <n v="2017"/>
    <n v="19"/>
    <s v="TitchDntKillMyVibe"/>
    <x v="72"/>
    <s v="COL"/>
    <s v="MID"/>
    <n v="88"/>
    <n v="86"/>
    <x v="1"/>
  </r>
  <r>
    <n v="2017"/>
    <n v="19"/>
    <s v="TitchDntKillMyVibe"/>
    <x v="101"/>
    <s v="MEL"/>
    <s v="DEF"/>
    <n v="112"/>
    <n v="81"/>
    <x v="1"/>
  </r>
  <r>
    <n v="2017"/>
    <n v="19"/>
    <s v="TitchDntKillMyVibe"/>
    <x v="76"/>
    <s v="MEL"/>
    <s v="MID"/>
    <n v="101"/>
    <n v="170"/>
    <x v="1"/>
  </r>
  <r>
    <n v="2017"/>
    <n v="19"/>
    <s v="TitchDntKillMyVibe"/>
    <x v="106"/>
    <s v="BRL"/>
    <s v="FWD"/>
    <n v="83"/>
    <n v="86"/>
    <x v="1"/>
  </r>
  <r>
    <n v="2017"/>
    <n v="19"/>
    <s v="TitchDntKillMyVibe"/>
    <x v="90"/>
    <s v="NTH"/>
    <s v="MID"/>
    <n v="98"/>
    <n v="91"/>
    <x v="1"/>
  </r>
  <r>
    <n v="2017"/>
    <n v="19"/>
    <s v="TitchDntKillMyVibe"/>
    <x v="83"/>
    <s v="SYD"/>
    <s v="DEF"/>
    <n v="86"/>
    <n v="96"/>
    <x v="1"/>
  </r>
  <r>
    <n v="2017"/>
    <n v="19"/>
    <s v="TitchDntKillMyVibe"/>
    <x v="92"/>
    <s v="SYD"/>
    <s v="DEF"/>
    <n v="70"/>
    <n v="93"/>
    <x v="1"/>
  </r>
  <r>
    <n v="2017"/>
    <n v="19"/>
    <s v="TitchDntKillMyVibe"/>
    <x v="87"/>
    <s v="GEE"/>
    <s v="MID"/>
    <n v="108"/>
    <n v="124"/>
    <x v="1"/>
  </r>
  <r>
    <n v="2017"/>
    <n v="19"/>
    <s v="TitchDntKillMyVibe"/>
    <x v="108"/>
    <s v="GCS"/>
    <s v="MID"/>
    <n v="97"/>
    <n v="134"/>
    <x v="1"/>
  </r>
  <r>
    <n v="2017"/>
    <n v="19"/>
    <s v="TitchDntKillMyVibe"/>
    <x v="45"/>
    <s v="ESS"/>
    <s v="FWD"/>
    <n v="79"/>
    <n v="51"/>
    <x v="1"/>
  </r>
  <r>
    <n v="2017"/>
    <n v="19"/>
    <s v="TitchDntKillMyVibe"/>
    <x v="105"/>
    <s v="RIC"/>
    <s v="RUC"/>
    <n v="80"/>
    <n v="66"/>
    <x v="1"/>
  </r>
  <r>
    <n v="2017"/>
    <n v="19"/>
    <s v="TitchDntKillMyVibe"/>
    <x v="14"/>
    <s v="RIC"/>
    <s v="DEF"/>
    <n v="77"/>
    <n v="110"/>
    <x v="1"/>
  </r>
  <r>
    <n v="2017"/>
    <n v="19"/>
    <s v="TitchDntKillMyVibe"/>
    <x v="95"/>
    <s v="RIC"/>
    <s v="FWD"/>
    <n v="65"/>
    <n v="62"/>
    <x v="1"/>
  </r>
  <r>
    <n v="2017"/>
    <n v="19"/>
    <s v="TitchDntKillMyVibe"/>
    <x v="98"/>
    <s v="STK"/>
    <s v="MID"/>
    <n v="96"/>
    <n v="73"/>
    <x v="1"/>
  </r>
  <r>
    <n v="2017"/>
    <n v="19"/>
    <s v="TitchDntKillMyVibe"/>
    <x v="99"/>
    <s v="ADE"/>
    <s v="DEF"/>
    <n v="99"/>
    <n v="85"/>
    <x v="1"/>
  </r>
  <r>
    <n v="2017"/>
    <n v="19"/>
    <s v="TitchDntKillMyVibe"/>
    <x v="96"/>
    <s v="ADE"/>
    <s v="FWD"/>
    <n v="87"/>
    <n v="51"/>
    <x v="1"/>
  </r>
  <r>
    <n v="2017"/>
    <n v="19"/>
    <s v="TitchDntKillMyVibe"/>
    <x v="77"/>
    <s v="BRL"/>
    <s v="BEN"/>
    <n v="124"/>
    <n v="0"/>
    <x v="1"/>
  </r>
  <r>
    <n v="2017"/>
    <n v="19"/>
    <s v="TitchDntKillMyVibe"/>
    <x v="80"/>
    <s v="GWS"/>
    <s v="BEN"/>
    <n v="85"/>
    <n v="0"/>
    <x v="1"/>
  </r>
  <r>
    <n v="2017"/>
    <n v="19"/>
    <s v="TitchDntKillMyVibe"/>
    <x v="107"/>
    <s v="FRE"/>
    <s v="BEN"/>
    <n v="94"/>
    <n v="0"/>
    <x v="1"/>
  </r>
  <r>
    <n v="2017"/>
    <n v="19"/>
    <s v="TitchDntKillMyVibe"/>
    <x v="85"/>
    <s v="STK"/>
    <s v="BEN"/>
    <n v="93"/>
    <n v="0"/>
    <x v="1"/>
  </r>
  <r>
    <n v="2017"/>
    <n v="20"/>
    <s v="TitchDntKillMyVibe"/>
    <x v="70"/>
    <s v="HAW"/>
    <s v="MID"/>
    <n v="121"/>
    <n v="128"/>
    <x v="1"/>
  </r>
  <r>
    <n v="2017"/>
    <n v="20"/>
    <s v="TitchDntKillMyVibe"/>
    <x v="93"/>
    <s v="WBD"/>
    <s v="FWD"/>
    <n v="94"/>
    <n v="76"/>
    <x v="1"/>
  </r>
  <r>
    <n v="2017"/>
    <n v="20"/>
    <s v="TitchDntKillMyVibe"/>
    <x v="72"/>
    <s v="COL"/>
    <s v="MID"/>
    <n v="90"/>
    <n v="116"/>
    <x v="1"/>
  </r>
  <r>
    <n v="2017"/>
    <n v="20"/>
    <s v="TitchDntKillMyVibe"/>
    <x v="101"/>
    <s v="MEL"/>
    <s v="DEF"/>
    <n v="110"/>
    <n v="103"/>
    <x v="1"/>
  </r>
  <r>
    <n v="2017"/>
    <n v="20"/>
    <s v="TitchDntKillMyVibe"/>
    <x v="76"/>
    <s v="MEL"/>
    <s v="MID"/>
    <n v="106"/>
    <n v="110"/>
    <x v="1"/>
  </r>
  <r>
    <n v="2017"/>
    <n v="20"/>
    <s v="TitchDntKillMyVibe"/>
    <x v="106"/>
    <s v="BRL"/>
    <s v="FWD"/>
    <n v="71"/>
    <n v="76"/>
    <x v="1"/>
  </r>
  <r>
    <n v="2017"/>
    <n v="20"/>
    <s v="TitchDntKillMyVibe"/>
    <x v="77"/>
    <s v="BRL"/>
    <s v="MID"/>
    <n v="133"/>
    <n v="86"/>
    <x v="1"/>
  </r>
  <r>
    <n v="2017"/>
    <n v="20"/>
    <s v="TitchDntKillMyVibe"/>
    <x v="83"/>
    <s v="SYD"/>
    <s v="DEF"/>
    <n v="88"/>
    <n v="113"/>
    <x v="1"/>
  </r>
  <r>
    <n v="2017"/>
    <n v="20"/>
    <s v="TitchDntKillMyVibe"/>
    <x v="92"/>
    <s v="SYD"/>
    <s v="DEF"/>
    <n v="69"/>
    <n v="85"/>
    <x v="1"/>
  </r>
  <r>
    <n v="2017"/>
    <n v="20"/>
    <s v="TitchDntKillMyVibe"/>
    <x v="87"/>
    <s v="GEE"/>
    <s v="MID"/>
    <n v="104"/>
    <n v="113"/>
    <x v="1"/>
  </r>
  <r>
    <n v="2017"/>
    <n v="20"/>
    <s v="TitchDntKillMyVibe"/>
    <x v="80"/>
    <s v="GWS"/>
    <s v="RUC"/>
    <n v="94"/>
    <n v="129"/>
    <x v="1"/>
  </r>
  <r>
    <n v="2017"/>
    <n v="20"/>
    <s v="TitchDntKillMyVibe"/>
    <x v="108"/>
    <s v="GCS"/>
    <s v="MID"/>
    <n v="88"/>
    <n v="41"/>
    <x v="1"/>
  </r>
  <r>
    <n v="2017"/>
    <n v="20"/>
    <s v="TitchDntKillMyVibe"/>
    <x v="14"/>
    <s v="RIC"/>
    <s v="DEF"/>
    <n v="72"/>
    <n v="86"/>
    <x v="1"/>
  </r>
  <r>
    <n v="2017"/>
    <n v="20"/>
    <s v="TitchDntKillMyVibe"/>
    <x v="95"/>
    <s v="RIC"/>
    <s v="FWD"/>
    <n v="72"/>
    <n v="137"/>
    <x v="1"/>
  </r>
  <r>
    <n v="2017"/>
    <n v="20"/>
    <s v="TitchDntKillMyVibe"/>
    <x v="105"/>
    <s v="RIC"/>
    <s v="FWD"/>
    <n v="75"/>
    <n v="84"/>
    <x v="1"/>
  </r>
  <r>
    <n v="2017"/>
    <n v="20"/>
    <s v="TitchDntKillMyVibe"/>
    <x v="98"/>
    <s v="STK"/>
    <s v="MID"/>
    <n v="88"/>
    <n v="81"/>
    <x v="1"/>
  </r>
  <r>
    <n v="2017"/>
    <n v="20"/>
    <s v="TitchDntKillMyVibe"/>
    <x v="85"/>
    <s v="STK"/>
    <s v="FWD"/>
    <n v="91"/>
    <n v="91"/>
    <x v="1"/>
  </r>
  <r>
    <n v="2017"/>
    <n v="20"/>
    <s v="TitchDntKillMyVibe"/>
    <x v="99"/>
    <s v="ADE"/>
    <s v="DEF"/>
    <n v="103"/>
    <n v="96"/>
    <x v="1"/>
  </r>
  <r>
    <n v="2017"/>
    <n v="20"/>
    <s v="TitchDntKillMyVibe"/>
    <x v="90"/>
    <s v="NTH"/>
    <s v="BEN"/>
    <n v="86"/>
    <n v="67"/>
    <x v="1"/>
  </r>
  <r>
    <n v="2017"/>
    <n v="20"/>
    <s v="TitchDntKillMyVibe"/>
    <x v="45"/>
    <s v="ESS"/>
    <s v="BEN"/>
    <n v="87"/>
    <n v="110"/>
    <x v="1"/>
  </r>
  <r>
    <n v="2017"/>
    <n v="20"/>
    <s v="TitchDntKillMyVibe"/>
    <x v="107"/>
    <s v="FRE"/>
    <s v="BEN"/>
    <n v="94"/>
    <n v="0"/>
    <x v="1"/>
  </r>
  <r>
    <n v="2017"/>
    <n v="20"/>
    <s v="TitchDntKillMyVibe"/>
    <x v="96"/>
    <s v="ADE"/>
    <s v="BEN"/>
    <n v="85"/>
    <n v="114"/>
    <x v="1"/>
  </r>
  <r>
    <n v="2017"/>
    <n v="21"/>
    <s v="TitchDntKillMyVibe"/>
    <x v="70"/>
    <s v="HAW"/>
    <s v="MID"/>
    <n v="117"/>
    <n v="106"/>
    <x v="1"/>
  </r>
  <r>
    <n v="2017"/>
    <n v="21"/>
    <s v="TitchDntKillMyVibe"/>
    <x v="93"/>
    <s v="WBD"/>
    <s v="FWD"/>
    <n v="89"/>
    <n v="37"/>
    <x v="1"/>
  </r>
  <r>
    <n v="2017"/>
    <n v="21"/>
    <s v="TitchDntKillMyVibe"/>
    <x v="72"/>
    <s v="COL"/>
    <s v="MID"/>
    <n v="98"/>
    <n v="105"/>
    <x v="1"/>
  </r>
  <r>
    <n v="2017"/>
    <n v="21"/>
    <s v="TitchDntKillMyVibe"/>
    <x v="101"/>
    <s v="MEL"/>
    <s v="DEF"/>
    <n v="119"/>
    <n v="107"/>
    <x v="1"/>
  </r>
  <r>
    <n v="2017"/>
    <n v="21"/>
    <s v="TitchDntKillMyVibe"/>
    <x v="76"/>
    <s v="MEL"/>
    <s v="MID"/>
    <n v="105"/>
    <n v="106"/>
    <x v="1"/>
  </r>
  <r>
    <n v="2017"/>
    <n v="21"/>
    <s v="TitchDntKillMyVibe"/>
    <x v="106"/>
    <s v="BRL"/>
    <s v="FWD"/>
    <n v="79"/>
    <n v="93"/>
    <x v="1"/>
  </r>
  <r>
    <n v="2017"/>
    <n v="21"/>
    <s v="TitchDntKillMyVibe"/>
    <x v="77"/>
    <s v="BRL"/>
    <s v="MID"/>
    <n v="124"/>
    <n v="78"/>
    <x v="1"/>
  </r>
  <r>
    <n v="2017"/>
    <n v="21"/>
    <s v="TitchDntKillMyVibe"/>
    <x v="83"/>
    <s v="SYD"/>
    <s v="DEF"/>
    <n v="94"/>
    <n v="97"/>
    <x v="1"/>
  </r>
  <r>
    <n v="2017"/>
    <n v="21"/>
    <s v="TitchDntKillMyVibe"/>
    <x v="92"/>
    <s v="SYD"/>
    <s v="DEF"/>
    <n v="59"/>
    <n v="24"/>
    <x v="1"/>
  </r>
  <r>
    <n v="2017"/>
    <n v="21"/>
    <s v="TitchDntKillMyVibe"/>
    <x v="87"/>
    <s v="GEE"/>
    <s v="MID"/>
    <n v="105"/>
    <n v="92"/>
    <x v="1"/>
  </r>
  <r>
    <n v="2017"/>
    <n v="21"/>
    <s v="TitchDntKillMyVibe"/>
    <x v="108"/>
    <s v="GCS"/>
    <s v="MID"/>
    <n v="100"/>
    <n v="122"/>
    <x v="1"/>
  </r>
  <r>
    <n v="2017"/>
    <n v="21"/>
    <s v="TitchDntKillMyVibe"/>
    <x v="105"/>
    <s v="RIC"/>
    <s v="RUC"/>
    <n v="72"/>
    <n v="61"/>
    <x v="1"/>
  </r>
  <r>
    <n v="2017"/>
    <n v="21"/>
    <s v="TitchDntKillMyVibe"/>
    <x v="14"/>
    <s v="RIC"/>
    <s v="DEF"/>
    <n v="77"/>
    <n v="88"/>
    <x v="1"/>
  </r>
  <r>
    <n v="2017"/>
    <n v="21"/>
    <s v="TitchDntKillMyVibe"/>
    <x v="95"/>
    <s v="RIC"/>
    <s v="FWD"/>
    <n v="63"/>
    <n v="14"/>
    <x v="1"/>
  </r>
  <r>
    <n v="2017"/>
    <n v="21"/>
    <s v="TitchDntKillMyVibe"/>
    <x v="98"/>
    <s v="STK"/>
    <s v="MID"/>
    <n v="84"/>
    <n v="79"/>
    <x v="1"/>
  </r>
  <r>
    <n v="2017"/>
    <n v="21"/>
    <s v="TitchDntKillMyVibe"/>
    <x v="85"/>
    <s v="STK"/>
    <s v="FWD"/>
    <n v="74"/>
    <n v="17"/>
    <x v="1"/>
  </r>
  <r>
    <n v="2017"/>
    <n v="21"/>
    <s v="TitchDntKillMyVibe"/>
    <x v="99"/>
    <s v="ADE"/>
    <s v="DEF"/>
    <n v="95"/>
    <n v="80"/>
    <x v="1"/>
  </r>
  <r>
    <n v="2017"/>
    <n v="21"/>
    <s v="TitchDntKillMyVibe"/>
    <x v="96"/>
    <s v="ADE"/>
    <s v="FWD"/>
    <n v="80"/>
    <n v="59"/>
    <x v="1"/>
  </r>
  <r>
    <n v="2017"/>
    <n v="21"/>
    <s v="TitchDntKillMyVibe"/>
    <x v="90"/>
    <s v="NTH"/>
    <s v="BEN"/>
    <n v="80"/>
    <n v="81"/>
    <x v="1"/>
  </r>
  <r>
    <n v="2017"/>
    <n v="21"/>
    <s v="TitchDntKillMyVibe"/>
    <x v="80"/>
    <s v="GWS"/>
    <s v="BEN"/>
    <n v="94"/>
    <n v="0"/>
    <x v="1"/>
  </r>
  <r>
    <n v="2017"/>
    <n v="21"/>
    <s v="TitchDntKillMyVibe"/>
    <x v="45"/>
    <s v="ESS"/>
    <s v="BEN"/>
    <n v="90"/>
    <n v="68"/>
    <x v="1"/>
  </r>
  <r>
    <n v="2017"/>
    <n v="21"/>
    <s v="TitchDntKillMyVibe"/>
    <x v="107"/>
    <s v="FRE"/>
    <s v="BEN"/>
    <n v="94"/>
    <n v="0"/>
    <x v="1"/>
  </r>
  <r>
    <n v="2017"/>
    <n v="22"/>
    <s v="TitchDntKillMyVibe"/>
    <x v="70"/>
    <s v="HAW"/>
    <s v="MID"/>
    <n v="121"/>
    <n v="161"/>
    <x v="1"/>
  </r>
  <r>
    <n v="2017"/>
    <n v="22"/>
    <s v="TitchDntKillMyVibe"/>
    <x v="72"/>
    <s v="COL"/>
    <s v="MID"/>
    <n v="94"/>
    <n v="92"/>
    <x v="1"/>
  </r>
  <r>
    <n v="2017"/>
    <n v="22"/>
    <s v="TitchDntKillMyVibe"/>
    <x v="101"/>
    <s v="MEL"/>
    <s v="DEF"/>
    <n v="119"/>
    <n v="126"/>
    <x v="1"/>
  </r>
  <r>
    <n v="2017"/>
    <n v="22"/>
    <s v="TitchDntKillMyVibe"/>
    <x v="76"/>
    <s v="MEL"/>
    <s v="MID"/>
    <n v="105"/>
    <n v="99"/>
    <x v="1"/>
  </r>
  <r>
    <n v="2017"/>
    <n v="22"/>
    <s v="TitchDntKillMyVibe"/>
    <x v="106"/>
    <s v="BRL"/>
    <s v="FWD"/>
    <n v="85"/>
    <n v="63"/>
    <x v="1"/>
  </r>
  <r>
    <n v="2017"/>
    <n v="22"/>
    <s v="TitchDntKillMyVibe"/>
    <x v="77"/>
    <s v="BRL"/>
    <s v="MID"/>
    <n v="106"/>
    <n v="115"/>
    <x v="1"/>
  </r>
  <r>
    <n v="2017"/>
    <n v="22"/>
    <s v="TitchDntKillMyVibe"/>
    <x v="83"/>
    <s v="SYD"/>
    <s v="DEF"/>
    <n v="90"/>
    <n v="79"/>
    <x v="1"/>
  </r>
  <r>
    <n v="2017"/>
    <n v="22"/>
    <s v="TitchDntKillMyVibe"/>
    <x v="87"/>
    <s v="GEE"/>
    <s v="MID"/>
    <n v="112"/>
    <n v="118"/>
    <x v="1"/>
  </r>
  <r>
    <n v="2017"/>
    <n v="22"/>
    <s v="TitchDntKillMyVibe"/>
    <x v="80"/>
    <s v="GWS"/>
    <s v="RUC"/>
    <n v="91"/>
    <n v="71"/>
    <x v="1"/>
  </r>
  <r>
    <n v="2017"/>
    <n v="22"/>
    <s v="TitchDntKillMyVibe"/>
    <x v="108"/>
    <s v="GCS"/>
    <s v="MID"/>
    <n v="107"/>
    <n v="108"/>
    <x v="1"/>
  </r>
  <r>
    <n v="2017"/>
    <n v="22"/>
    <s v="TitchDntKillMyVibe"/>
    <x v="45"/>
    <s v="ESS"/>
    <s v="DEF"/>
    <n v="94"/>
    <n v="86"/>
    <x v="1"/>
  </r>
  <r>
    <n v="2017"/>
    <n v="22"/>
    <s v="TitchDntKillMyVibe"/>
    <x v="107"/>
    <s v="FRE"/>
    <s v="FWD"/>
    <n v="79"/>
    <n v="62"/>
    <x v="1"/>
  </r>
  <r>
    <n v="2017"/>
    <n v="22"/>
    <s v="TitchDntKillMyVibe"/>
    <x v="14"/>
    <s v="RIC"/>
    <s v="DEF"/>
    <n v="81"/>
    <n v="88"/>
    <x v="1"/>
  </r>
  <r>
    <n v="2017"/>
    <n v="22"/>
    <s v="TitchDntKillMyVibe"/>
    <x v="105"/>
    <s v="RIC"/>
    <s v="FWD"/>
    <n v="75"/>
    <n v="112"/>
    <x v="1"/>
  </r>
  <r>
    <n v="2017"/>
    <n v="22"/>
    <s v="TitchDntKillMyVibe"/>
    <x v="98"/>
    <s v="STK"/>
    <s v="MID"/>
    <n v="80"/>
    <n v="82"/>
    <x v="1"/>
  </r>
  <r>
    <n v="2017"/>
    <n v="22"/>
    <s v="TitchDntKillMyVibe"/>
    <x v="109"/>
    <s v="STK"/>
    <s v="FWD"/>
    <n v="83"/>
    <n v="76"/>
    <x v="1"/>
  </r>
  <r>
    <n v="2017"/>
    <n v="22"/>
    <s v="TitchDntKillMyVibe"/>
    <x v="85"/>
    <s v="STK"/>
    <s v="FWD"/>
    <n v="67"/>
    <n v="76"/>
    <x v="1"/>
  </r>
  <r>
    <n v="2017"/>
    <n v="22"/>
    <s v="TitchDntKillMyVibe"/>
    <x v="99"/>
    <s v="ADE"/>
    <s v="DEF"/>
    <n v="96"/>
    <n v="124"/>
    <x v="1"/>
  </r>
  <r>
    <n v="2017"/>
    <n v="22"/>
    <s v="TitchDntKillMyVibe"/>
    <x v="93"/>
    <s v="WBD"/>
    <s v="BEN"/>
    <n v="89"/>
    <n v="0"/>
    <x v="1"/>
  </r>
  <r>
    <n v="2017"/>
    <n v="22"/>
    <s v="TitchDntKillMyVibe"/>
    <x v="90"/>
    <s v="NTH"/>
    <s v="BEN"/>
    <n v="80"/>
    <n v="136"/>
    <x v="1"/>
  </r>
  <r>
    <n v="2017"/>
    <n v="22"/>
    <s v="TitchDntKillMyVibe"/>
    <x v="92"/>
    <s v="SYD"/>
    <s v="BEN"/>
    <n v="59"/>
    <n v="0"/>
    <x v="1"/>
  </r>
  <r>
    <n v="2017"/>
    <n v="22"/>
    <s v="TitchDntKillMyVibe"/>
    <x v="96"/>
    <s v="ADE"/>
    <s v="BEN"/>
    <n v="83"/>
    <n v="90"/>
    <x v="1"/>
  </r>
  <r>
    <n v="2017"/>
    <n v="23"/>
    <s v="TitchDntKillMyVibe"/>
    <x v="70"/>
    <s v="HAW"/>
    <s v="MID"/>
    <n v="0"/>
    <n v="111"/>
    <x v="1"/>
  </r>
  <r>
    <n v="2017"/>
    <n v="23"/>
    <s v="TitchDntKillMyVibe"/>
    <x v="72"/>
    <s v="COL"/>
    <s v="MID"/>
    <n v="0"/>
    <n v="95"/>
    <x v="1"/>
  </r>
  <r>
    <n v="2017"/>
    <n v="23"/>
    <s v="TitchDntKillMyVibe"/>
    <x v="101"/>
    <s v="MEL"/>
    <s v="DEF"/>
    <n v="0"/>
    <n v="67"/>
    <x v="1"/>
  </r>
  <r>
    <n v="2017"/>
    <n v="23"/>
    <s v="TitchDntKillMyVibe"/>
    <x v="76"/>
    <s v="MEL"/>
    <s v="MID"/>
    <n v="0"/>
    <n v="117"/>
    <x v="1"/>
  </r>
  <r>
    <n v="2017"/>
    <n v="23"/>
    <s v="TitchDntKillMyVibe"/>
    <x v="110"/>
    <s v="MEL"/>
    <s v="FWD"/>
    <n v="0"/>
    <n v="49"/>
    <x v="1"/>
  </r>
  <r>
    <n v="2017"/>
    <n v="23"/>
    <s v="TitchDntKillMyVibe"/>
    <x v="106"/>
    <s v="BRL"/>
    <s v="FWD"/>
    <n v="0"/>
    <n v="45"/>
    <x v="1"/>
  </r>
  <r>
    <n v="2017"/>
    <n v="23"/>
    <s v="TitchDntKillMyVibe"/>
    <x v="77"/>
    <s v="BRL"/>
    <s v="MID"/>
    <n v="0"/>
    <n v="110"/>
    <x v="1"/>
  </r>
  <r>
    <n v="2017"/>
    <n v="23"/>
    <s v="TitchDntKillMyVibe"/>
    <x v="90"/>
    <s v="NTH"/>
    <s v="MID"/>
    <n v="0"/>
    <n v="85"/>
    <x v="1"/>
  </r>
  <r>
    <n v="2017"/>
    <n v="23"/>
    <s v="TitchDntKillMyVibe"/>
    <x v="83"/>
    <s v="SYD"/>
    <s v="DEF"/>
    <n v="0"/>
    <n v="54"/>
    <x v="1"/>
  </r>
  <r>
    <n v="2017"/>
    <n v="23"/>
    <s v="TitchDntKillMyVibe"/>
    <x v="87"/>
    <s v="GEE"/>
    <s v="MID"/>
    <n v="0"/>
    <n v="143"/>
    <x v="1"/>
  </r>
  <r>
    <n v="2017"/>
    <n v="23"/>
    <s v="TitchDntKillMyVibe"/>
    <x v="80"/>
    <s v="GWS"/>
    <s v="RUC"/>
    <n v="0"/>
    <n v="66"/>
    <x v="1"/>
  </r>
  <r>
    <n v="2017"/>
    <n v="23"/>
    <s v="TitchDntKillMyVibe"/>
    <x v="108"/>
    <s v="GCS"/>
    <s v="MID"/>
    <n v="0"/>
    <n v="72"/>
    <x v="1"/>
  </r>
  <r>
    <n v="2017"/>
    <n v="23"/>
    <s v="TitchDntKillMyVibe"/>
    <x v="45"/>
    <s v="ESS"/>
    <s v="DEF"/>
    <n v="0"/>
    <n v="0"/>
    <x v="1"/>
  </r>
  <r>
    <n v="2017"/>
    <n v="23"/>
    <s v="TitchDntKillMyVibe"/>
    <x v="14"/>
    <s v="RIC"/>
    <s v="DEF"/>
    <n v="0"/>
    <n v="91"/>
    <x v="1"/>
  </r>
  <r>
    <n v="2017"/>
    <n v="23"/>
    <s v="TitchDntKillMyVibe"/>
    <x v="105"/>
    <s v="RIC"/>
    <s v="FWD"/>
    <n v="0"/>
    <n v="90"/>
    <x v="1"/>
  </r>
  <r>
    <n v="2017"/>
    <n v="23"/>
    <s v="TitchDntKillMyVibe"/>
    <x v="109"/>
    <s v="STK"/>
    <s v="FWD"/>
    <n v="0"/>
    <n v="62"/>
    <x v="1"/>
  </r>
  <r>
    <n v="2017"/>
    <n v="23"/>
    <s v="TitchDntKillMyVibe"/>
    <x v="85"/>
    <s v="STK"/>
    <s v="FWD"/>
    <n v="0"/>
    <n v="73"/>
    <x v="1"/>
  </r>
  <r>
    <n v="2017"/>
    <n v="23"/>
    <s v="TitchDntKillMyVibe"/>
    <x v="99"/>
    <s v="ADE"/>
    <s v="DEF"/>
    <n v="0"/>
    <n v="72"/>
    <x v="1"/>
  </r>
  <r>
    <n v="2017"/>
    <n v="23"/>
    <s v="TitchDntKillMyVibe"/>
    <x v="92"/>
    <s v="SYD"/>
    <s v="BEN"/>
    <n v="0"/>
    <n v="81"/>
    <x v="1"/>
  </r>
  <r>
    <n v="2017"/>
    <n v="23"/>
    <s v="TitchDntKillMyVibe"/>
    <x v="107"/>
    <s v="FRE"/>
    <s v="BEN"/>
    <n v="0"/>
    <n v="41"/>
    <x v="1"/>
  </r>
  <r>
    <n v="2017"/>
    <n v="23"/>
    <s v="TitchDntKillMyVibe"/>
    <x v="98"/>
    <s v="STK"/>
    <s v="BEN"/>
    <n v="0"/>
    <n v="35"/>
    <x v="1"/>
  </r>
  <r>
    <n v="2017"/>
    <n v="23"/>
    <s v="TitchDntKillMyVibe"/>
    <x v="96"/>
    <s v="ADE"/>
    <s v="BEN"/>
    <n v="0"/>
    <n v="0"/>
    <x v="1"/>
  </r>
  <r>
    <n v="2017"/>
    <n v="1"/>
    <s v="Wholesome Beams"/>
    <x v="53"/>
    <s v="HAW"/>
    <s v="FWD"/>
    <n v="95"/>
    <n v="73"/>
    <x v="2"/>
  </r>
  <r>
    <n v="2017"/>
    <n v="1"/>
    <s v="Wholesome Beams"/>
    <x v="111"/>
    <s v="WBD"/>
    <s v="DEF"/>
    <n v="94"/>
    <n v="126"/>
    <x v="2"/>
  </r>
  <r>
    <n v="2017"/>
    <n v="1"/>
    <s v="Wholesome Beams"/>
    <x v="112"/>
    <s v="WBD"/>
    <s v="FWD"/>
    <n v="109"/>
    <n v="85"/>
    <x v="2"/>
  </r>
  <r>
    <n v="2017"/>
    <n v="1"/>
    <s v="Wholesome Beams"/>
    <x v="113"/>
    <s v="COL"/>
    <s v="DEF"/>
    <n v="102"/>
    <n v="117"/>
    <x v="2"/>
  </r>
  <r>
    <n v="2017"/>
    <n v="1"/>
    <s v="Wholesome Beams"/>
    <x v="114"/>
    <s v="COL"/>
    <s v="RUC"/>
    <n v="92"/>
    <n v="82"/>
    <x v="2"/>
  </r>
  <r>
    <n v="2017"/>
    <n v="1"/>
    <s v="Wholesome Beams"/>
    <x v="115"/>
    <s v="BRL"/>
    <s v="MID"/>
    <n v="75"/>
    <n v="91"/>
    <x v="2"/>
  </r>
  <r>
    <n v="2017"/>
    <n v="1"/>
    <s v="Wholesome Beams"/>
    <x v="116"/>
    <s v="NTH"/>
    <s v="DEF"/>
    <n v="82"/>
    <n v="64"/>
    <x v="2"/>
  </r>
  <r>
    <n v="2017"/>
    <n v="1"/>
    <s v="Wholesome Beams"/>
    <x v="117"/>
    <s v="CAR"/>
    <s v="FWD"/>
    <n v="93"/>
    <n v="94"/>
    <x v="2"/>
  </r>
  <r>
    <n v="2017"/>
    <n v="1"/>
    <s v="Wholesome Beams"/>
    <x v="118"/>
    <s v="SYD"/>
    <s v="DEF"/>
    <n v="89"/>
    <n v="89"/>
    <x v="2"/>
  </r>
  <r>
    <n v="2017"/>
    <n v="1"/>
    <s v="Wholesome Beams"/>
    <x v="119"/>
    <s v="GEE"/>
    <s v="MID"/>
    <n v="131"/>
    <n v="138"/>
    <x v="2"/>
  </r>
  <r>
    <n v="2017"/>
    <n v="1"/>
    <s v="Wholesome Beams"/>
    <x v="120"/>
    <s v="PTA"/>
    <s v="FWD"/>
    <n v="86"/>
    <n v="68"/>
    <x v="2"/>
  </r>
  <r>
    <n v="2017"/>
    <n v="1"/>
    <s v="Wholesome Beams"/>
    <x v="121"/>
    <s v="PTA"/>
    <s v="MID"/>
    <n v="111"/>
    <n v="125"/>
    <x v="2"/>
  </r>
  <r>
    <n v="2017"/>
    <n v="1"/>
    <s v="Wholesome Beams"/>
    <x v="122"/>
    <s v="ESS"/>
    <s v="MID"/>
    <n v="157"/>
    <n v="152"/>
    <x v="2"/>
  </r>
  <r>
    <n v="2017"/>
    <n v="1"/>
    <s v="Wholesome Beams"/>
    <x v="123"/>
    <s v="RIC"/>
    <s v="MID"/>
    <n v="85"/>
    <n v="113"/>
    <x v="2"/>
  </r>
  <r>
    <n v="2017"/>
    <n v="1"/>
    <s v="Wholesome Beams"/>
    <x v="124"/>
    <s v="RIC"/>
    <s v="MID"/>
    <n v="107"/>
    <n v="115"/>
    <x v="2"/>
  </r>
  <r>
    <n v="2017"/>
    <n v="1"/>
    <s v="Wholesome Beams"/>
    <x v="24"/>
    <s v="STK"/>
    <s v="MID"/>
    <n v="85"/>
    <n v="36"/>
    <x v="2"/>
  </r>
  <r>
    <n v="2017"/>
    <n v="1"/>
    <s v="Wholesome Beams"/>
    <x v="109"/>
    <s v="STK"/>
    <s v="FWD"/>
    <n v="106"/>
    <n v="105"/>
    <x v="2"/>
  </r>
  <r>
    <n v="2017"/>
    <n v="1"/>
    <s v="Wholesome Beams"/>
    <x v="125"/>
    <s v="WCE"/>
    <s v="DEF"/>
    <n v="81"/>
    <n v="103"/>
    <x v="2"/>
  </r>
  <r>
    <n v="2017"/>
    <n v="1"/>
    <s v="Wholesome Beams"/>
    <x v="126"/>
    <s v="WBD"/>
    <s v="BEN"/>
    <n v="81"/>
    <n v="81"/>
    <x v="2"/>
  </r>
  <r>
    <n v="2017"/>
    <n v="1"/>
    <s v="Wholesome Beams"/>
    <x v="127"/>
    <s v="PTA"/>
    <s v="BEN"/>
    <n v="87"/>
    <n v="40"/>
    <x v="2"/>
  </r>
  <r>
    <n v="2017"/>
    <n v="1"/>
    <s v="Wholesome Beams"/>
    <x v="128"/>
    <s v="GCS"/>
    <s v="BEN"/>
    <n v="66"/>
    <n v="58"/>
    <x v="2"/>
  </r>
  <r>
    <n v="2017"/>
    <n v="1"/>
    <s v="Wholesome Beams"/>
    <x v="129"/>
    <s v="STK"/>
    <s v="BEN"/>
    <n v="76"/>
    <n v="44"/>
    <x v="2"/>
  </r>
  <r>
    <n v="2017"/>
    <n v="2"/>
    <s v="Wholesome Beams"/>
    <x v="53"/>
    <s v="HAW"/>
    <s v="FWD"/>
    <n v="101"/>
    <n v="82"/>
    <x v="2"/>
  </r>
  <r>
    <n v="2017"/>
    <n v="2"/>
    <s v="Wholesome Beams"/>
    <x v="111"/>
    <s v="WBD"/>
    <s v="DEF"/>
    <n v="91"/>
    <n v="83"/>
    <x v="2"/>
  </r>
  <r>
    <n v="2017"/>
    <n v="2"/>
    <s v="Wholesome Beams"/>
    <x v="112"/>
    <s v="WBD"/>
    <s v="FWD"/>
    <n v="110"/>
    <n v="100"/>
    <x v="2"/>
  </r>
  <r>
    <n v="2017"/>
    <n v="2"/>
    <s v="Wholesome Beams"/>
    <x v="113"/>
    <s v="COL"/>
    <s v="DEF"/>
    <n v="105"/>
    <n v="111"/>
    <x v="2"/>
  </r>
  <r>
    <n v="2017"/>
    <n v="2"/>
    <s v="Wholesome Beams"/>
    <x v="114"/>
    <s v="COL"/>
    <s v="RUC"/>
    <n v="100"/>
    <n v="135"/>
    <x v="2"/>
  </r>
  <r>
    <n v="2017"/>
    <n v="2"/>
    <s v="Wholesome Beams"/>
    <x v="115"/>
    <s v="BRL"/>
    <s v="MID"/>
    <n v="82"/>
    <n v="120"/>
    <x v="2"/>
  </r>
  <r>
    <n v="2017"/>
    <n v="2"/>
    <s v="Wholesome Beams"/>
    <x v="116"/>
    <s v="NTH"/>
    <s v="DEF"/>
    <n v="83"/>
    <n v="87"/>
    <x v="2"/>
  </r>
  <r>
    <n v="2017"/>
    <n v="2"/>
    <s v="Wholesome Beams"/>
    <x v="117"/>
    <s v="CAR"/>
    <s v="FWD"/>
    <n v="99"/>
    <n v="112"/>
    <x v="2"/>
  </r>
  <r>
    <n v="2017"/>
    <n v="2"/>
    <s v="Wholesome Beams"/>
    <x v="118"/>
    <s v="SYD"/>
    <s v="DEF"/>
    <n v="95"/>
    <n v="114"/>
    <x v="2"/>
  </r>
  <r>
    <n v="2017"/>
    <n v="2"/>
    <s v="Wholesome Beams"/>
    <x v="119"/>
    <s v="GEE"/>
    <s v="MID"/>
    <n v="132"/>
    <n v="140"/>
    <x v="2"/>
  </r>
  <r>
    <n v="2017"/>
    <n v="2"/>
    <s v="Wholesome Beams"/>
    <x v="120"/>
    <s v="PTA"/>
    <s v="FWD"/>
    <n v="80"/>
    <n v="60"/>
    <x v="2"/>
  </r>
  <r>
    <n v="2017"/>
    <n v="2"/>
    <s v="Wholesome Beams"/>
    <x v="121"/>
    <s v="PTA"/>
    <s v="MID"/>
    <n v="122"/>
    <n v="145"/>
    <x v="2"/>
  </r>
  <r>
    <n v="2017"/>
    <n v="2"/>
    <s v="Wholesome Beams"/>
    <x v="122"/>
    <s v="ESS"/>
    <s v="MID"/>
    <n v="134"/>
    <n v="108"/>
    <x v="2"/>
  </r>
  <r>
    <n v="2017"/>
    <n v="2"/>
    <s v="Wholesome Beams"/>
    <x v="123"/>
    <s v="RIC"/>
    <s v="MID"/>
    <n v="91"/>
    <n v="135"/>
    <x v="2"/>
  </r>
  <r>
    <n v="2017"/>
    <n v="2"/>
    <s v="Wholesome Beams"/>
    <x v="124"/>
    <s v="RIC"/>
    <s v="MID"/>
    <n v="103"/>
    <n v="76"/>
    <x v="2"/>
  </r>
  <r>
    <n v="2017"/>
    <n v="2"/>
    <s v="Wholesome Beams"/>
    <x v="64"/>
    <s v="WCE"/>
    <s v="MID"/>
    <n v="63"/>
    <n v="51"/>
    <x v="2"/>
  </r>
  <r>
    <n v="2017"/>
    <n v="2"/>
    <s v="Wholesome Beams"/>
    <x v="125"/>
    <s v="WCE"/>
    <s v="DEF"/>
    <n v="80"/>
    <n v="78"/>
    <x v="2"/>
  </r>
  <r>
    <n v="2017"/>
    <n v="2"/>
    <s v="Wholesome Beams"/>
    <x v="130"/>
    <s v="WCE"/>
    <s v="FWD"/>
    <n v="76"/>
    <n v="56"/>
    <x v="2"/>
  </r>
  <r>
    <n v="2017"/>
    <n v="2"/>
    <s v="Wholesome Beams"/>
    <x v="0"/>
    <s v="HAW"/>
    <s v="BEN"/>
    <n v="82"/>
    <n v="79"/>
    <x v="2"/>
  </r>
  <r>
    <n v="2017"/>
    <n v="2"/>
    <s v="Wholesome Beams"/>
    <x v="126"/>
    <s v="WBD"/>
    <s v="BEN"/>
    <n v="84"/>
    <n v="90"/>
    <x v="2"/>
  </r>
  <r>
    <n v="2017"/>
    <n v="2"/>
    <s v="Wholesome Beams"/>
    <x v="102"/>
    <s v="MEL"/>
    <s v="BEN"/>
    <n v="87"/>
    <n v="102"/>
    <x v="2"/>
  </r>
  <r>
    <n v="2017"/>
    <n v="2"/>
    <s v="Wholesome Beams"/>
    <x v="109"/>
    <s v="STK"/>
    <s v="BEN"/>
    <n v="124"/>
    <n v="0"/>
    <x v="2"/>
  </r>
  <r>
    <n v="2017"/>
    <n v="3"/>
    <s v="Wholesome Beams"/>
    <x v="53"/>
    <s v="HAW"/>
    <s v="FWD"/>
    <n v="110"/>
    <n v="99"/>
    <x v="2"/>
  </r>
  <r>
    <n v="2017"/>
    <n v="3"/>
    <s v="Wholesome Beams"/>
    <x v="111"/>
    <s v="WBD"/>
    <s v="DEF"/>
    <n v="91"/>
    <n v="92"/>
    <x v="2"/>
  </r>
  <r>
    <n v="2017"/>
    <n v="3"/>
    <s v="Wholesome Beams"/>
    <x v="126"/>
    <s v="WBD"/>
    <s v="DEF"/>
    <n v="89"/>
    <n v="98"/>
    <x v="2"/>
  </r>
  <r>
    <n v="2017"/>
    <n v="3"/>
    <s v="Wholesome Beams"/>
    <x v="131"/>
    <s v="WBD"/>
    <s v="FWD"/>
    <n v="75"/>
    <n v="87"/>
    <x v="2"/>
  </r>
  <r>
    <n v="2017"/>
    <n v="3"/>
    <s v="Wholesome Beams"/>
    <x v="112"/>
    <s v="WBD"/>
    <s v="FWD"/>
    <n v="117"/>
    <n v="124"/>
    <x v="2"/>
  </r>
  <r>
    <n v="2017"/>
    <n v="3"/>
    <s v="Wholesome Beams"/>
    <x v="113"/>
    <s v="COL"/>
    <s v="DEF"/>
    <n v="110"/>
    <n v="122"/>
    <x v="2"/>
  </r>
  <r>
    <n v="2017"/>
    <n v="3"/>
    <s v="Wholesome Beams"/>
    <x v="114"/>
    <s v="COL"/>
    <s v="RUC"/>
    <n v="102"/>
    <n v="105"/>
    <x v="2"/>
  </r>
  <r>
    <n v="2017"/>
    <n v="3"/>
    <s v="Wholesome Beams"/>
    <x v="102"/>
    <s v="MEL"/>
    <s v="MID"/>
    <n v="77"/>
    <n v="43"/>
    <x v="2"/>
  </r>
  <r>
    <n v="2017"/>
    <n v="3"/>
    <s v="Wholesome Beams"/>
    <x v="115"/>
    <s v="BRL"/>
    <s v="MID"/>
    <n v="88"/>
    <n v="109"/>
    <x v="2"/>
  </r>
  <r>
    <n v="2017"/>
    <n v="3"/>
    <s v="Wholesome Beams"/>
    <x v="117"/>
    <s v="CAR"/>
    <s v="FWD"/>
    <n v="91"/>
    <n v="49"/>
    <x v="2"/>
  </r>
  <r>
    <n v="2017"/>
    <n v="3"/>
    <s v="Wholesome Beams"/>
    <x v="118"/>
    <s v="SYD"/>
    <s v="DEF"/>
    <n v="98"/>
    <n v="99"/>
    <x v="2"/>
  </r>
  <r>
    <n v="2017"/>
    <n v="3"/>
    <s v="Wholesome Beams"/>
    <x v="119"/>
    <s v="GEE"/>
    <s v="MID"/>
    <n v="134"/>
    <n v="138"/>
    <x v="2"/>
  </r>
  <r>
    <n v="2017"/>
    <n v="3"/>
    <s v="Wholesome Beams"/>
    <x v="121"/>
    <s v="PTA"/>
    <s v="MID"/>
    <n v="127"/>
    <n v="122"/>
    <x v="2"/>
  </r>
  <r>
    <n v="2017"/>
    <n v="3"/>
    <s v="Wholesome Beams"/>
    <x v="122"/>
    <s v="ESS"/>
    <s v="MID"/>
    <n v="122"/>
    <n v="95"/>
    <x v="2"/>
  </r>
  <r>
    <n v="2017"/>
    <n v="3"/>
    <s v="Wholesome Beams"/>
    <x v="124"/>
    <s v="RIC"/>
    <s v="MID"/>
    <n v="94"/>
    <n v="52"/>
    <x v="2"/>
  </r>
  <r>
    <n v="2017"/>
    <n v="3"/>
    <s v="Wholesome Beams"/>
    <x v="123"/>
    <s v="RIC"/>
    <s v="MID"/>
    <n v="94"/>
    <n v="120"/>
    <x v="2"/>
  </r>
  <r>
    <n v="2017"/>
    <n v="3"/>
    <s v="Wholesome Beams"/>
    <x v="109"/>
    <s v="STK"/>
    <s v="FWD"/>
    <n v="136"/>
    <n v="161"/>
    <x v="2"/>
  </r>
  <r>
    <n v="2017"/>
    <n v="3"/>
    <s v="Wholesome Beams"/>
    <x v="125"/>
    <s v="WCE"/>
    <s v="DEF"/>
    <n v="79"/>
    <n v="75"/>
    <x v="2"/>
  </r>
  <r>
    <n v="2017"/>
    <n v="3"/>
    <s v="Wholesome Beams"/>
    <x v="0"/>
    <s v="HAW"/>
    <s v="BEN"/>
    <n v="72"/>
    <n v="36"/>
    <x v="2"/>
  </r>
  <r>
    <n v="2017"/>
    <n v="3"/>
    <s v="Wholesome Beams"/>
    <x v="116"/>
    <s v="NTH"/>
    <s v="BEN"/>
    <n v="82"/>
    <n v="74"/>
    <x v="2"/>
  </r>
  <r>
    <n v="2017"/>
    <n v="3"/>
    <s v="Wholesome Beams"/>
    <x v="44"/>
    <s v="GEE"/>
    <s v="BEN"/>
    <n v="88"/>
    <n v="91"/>
    <x v="2"/>
  </r>
  <r>
    <n v="2017"/>
    <n v="3"/>
    <s v="Wholesome Beams"/>
    <x v="132"/>
    <s v="ADE"/>
    <s v="BEN"/>
    <n v="90"/>
    <n v="0"/>
    <x v="2"/>
  </r>
  <r>
    <n v="2017"/>
    <n v="4"/>
    <s v="Wholesome Beams"/>
    <x v="53"/>
    <s v="HAW"/>
    <s v="FWD"/>
    <n v="100"/>
    <n v="53"/>
    <x v="2"/>
  </r>
  <r>
    <n v="2017"/>
    <n v="4"/>
    <s v="Wholesome Beams"/>
    <x v="111"/>
    <s v="WBD"/>
    <s v="DEF"/>
    <n v="89"/>
    <n v="83"/>
    <x v="2"/>
  </r>
  <r>
    <n v="2017"/>
    <n v="4"/>
    <s v="Wholesome Beams"/>
    <x v="126"/>
    <s v="WBD"/>
    <s v="DEF"/>
    <n v="94"/>
    <n v="99"/>
    <x v="2"/>
  </r>
  <r>
    <n v="2017"/>
    <n v="4"/>
    <s v="Wholesome Beams"/>
    <x v="131"/>
    <s v="WBD"/>
    <s v="FWD"/>
    <n v="75"/>
    <n v="80"/>
    <x v="2"/>
  </r>
  <r>
    <n v="2017"/>
    <n v="4"/>
    <s v="Wholesome Beams"/>
    <x v="112"/>
    <s v="WBD"/>
    <s v="FWD"/>
    <n v="128"/>
    <n v="145"/>
    <x v="2"/>
  </r>
  <r>
    <n v="2017"/>
    <n v="4"/>
    <s v="Wholesome Beams"/>
    <x v="113"/>
    <s v="COL"/>
    <s v="DEF"/>
    <n v="113"/>
    <n v="113"/>
    <x v="2"/>
  </r>
  <r>
    <n v="2017"/>
    <n v="4"/>
    <s v="Wholesome Beams"/>
    <x v="114"/>
    <s v="COL"/>
    <s v="RUC"/>
    <n v="106"/>
    <n v="113"/>
    <x v="2"/>
  </r>
  <r>
    <n v="2017"/>
    <n v="4"/>
    <s v="Wholesome Beams"/>
    <x v="115"/>
    <s v="BRL"/>
    <s v="MID"/>
    <n v="90"/>
    <n v="90"/>
    <x v="2"/>
  </r>
  <r>
    <n v="2017"/>
    <n v="4"/>
    <s v="Wholesome Beams"/>
    <x v="118"/>
    <s v="SYD"/>
    <s v="DEF"/>
    <n v="100"/>
    <n v="98"/>
    <x v="2"/>
  </r>
  <r>
    <n v="2017"/>
    <n v="4"/>
    <s v="Wholesome Beams"/>
    <x v="44"/>
    <s v="GEE"/>
    <s v="FWD"/>
    <n v="86"/>
    <n v="70"/>
    <x v="2"/>
  </r>
  <r>
    <n v="2017"/>
    <n v="4"/>
    <s v="Wholesome Beams"/>
    <x v="119"/>
    <s v="GEE"/>
    <s v="MID"/>
    <n v="125"/>
    <n v="90"/>
    <x v="2"/>
  </r>
  <r>
    <n v="2017"/>
    <n v="4"/>
    <s v="Wholesome Beams"/>
    <x v="121"/>
    <s v="PTA"/>
    <s v="MID"/>
    <n v="125"/>
    <n v="92"/>
    <x v="2"/>
  </r>
  <r>
    <n v="2017"/>
    <n v="4"/>
    <s v="Wholesome Beams"/>
    <x v="122"/>
    <s v="ESS"/>
    <s v="MID"/>
    <n v="109"/>
    <n v="67"/>
    <x v="2"/>
  </r>
  <r>
    <n v="2017"/>
    <n v="4"/>
    <s v="Wholesome Beams"/>
    <x v="123"/>
    <s v="RIC"/>
    <s v="MID"/>
    <n v="94"/>
    <n v="98"/>
    <x v="2"/>
  </r>
  <r>
    <n v="2017"/>
    <n v="4"/>
    <s v="Wholesome Beams"/>
    <x v="124"/>
    <s v="RIC"/>
    <s v="MID"/>
    <n v="95"/>
    <n v="99"/>
    <x v="2"/>
  </r>
  <r>
    <n v="2017"/>
    <n v="4"/>
    <s v="Wholesome Beams"/>
    <x v="15"/>
    <s v="STK"/>
    <s v="MID"/>
    <n v="81"/>
    <n v="67"/>
    <x v="2"/>
  </r>
  <r>
    <n v="2017"/>
    <n v="4"/>
    <s v="Wholesome Beams"/>
    <x v="109"/>
    <s v="STK"/>
    <s v="FWD"/>
    <n v="135"/>
    <n v="97"/>
    <x v="2"/>
  </r>
  <r>
    <n v="2017"/>
    <n v="4"/>
    <s v="Wholesome Beams"/>
    <x v="125"/>
    <s v="WCE"/>
    <s v="DEF"/>
    <n v="81"/>
    <n v="94"/>
    <x v="2"/>
  </r>
  <r>
    <n v="2017"/>
    <n v="4"/>
    <s v="Wholesome Beams"/>
    <x v="116"/>
    <s v="NTH"/>
    <s v="BEN"/>
    <n v="79"/>
    <n v="70"/>
    <x v="2"/>
  </r>
  <r>
    <n v="2017"/>
    <n v="4"/>
    <s v="Wholesome Beams"/>
    <x v="117"/>
    <s v="CAR"/>
    <s v="BEN"/>
    <n v="88"/>
    <n v="71"/>
    <x v="2"/>
  </r>
  <r>
    <n v="2017"/>
    <n v="4"/>
    <s v="Wholesome Beams"/>
    <x v="133"/>
    <s v="STK"/>
    <s v="BEN"/>
    <n v="85"/>
    <n v="80"/>
    <x v="2"/>
  </r>
  <r>
    <n v="2017"/>
    <n v="4"/>
    <s v="Wholesome Beams"/>
    <x v="132"/>
    <s v="ADE"/>
    <s v="BEN"/>
    <n v="102"/>
    <n v="0"/>
    <x v="2"/>
  </r>
  <r>
    <n v="2017"/>
    <n v="5"/>
    <s v="Wholesome Beams"/>
    <x v="53"/>
    <s v="HAW"/>
    <s v="FWD"/>
    <n v="97"/>
    <n v="67"/>
    <x v="2"/>
  </r>
  <r>
    <n v="2017"/>
    <n v="5"/>
    <s v="Wholesome Beams"/>
    <x v="111"/>
    <s v="WBD"/>
    <s v="DEF"/>
    <n v="90"/>
    <n v="98"/>
    <x v="2"/>
  </r>
  <r>
    <n v="2017"/>
    <n v="5"/>
    <s v="Wholesome Beams"/>
    <x v="126"/>
    <s v="WBD"/>
    <s v="DEF"/>
    <n v="91"/>
    <n v="63"/>
    <x v="2"/>
  </r>
  <r>
    <n v="2017"/>
    <n v="5"/>
    <s v="Wholesome Beams"/>
    <x v="131"/>
    <s v="WBD"/>
    <s v="FWD"/>
    <n v="77"/>
    <n v="82"/>
    <x v="2"/>
  </r>
  <r>
    <n v="2017"/>
    <n v="5"/>
    <s v="Wholesome Beams"/>
    <x v="112"/>
    <s v="WBD"/>
    <s v="FWD"/>
    <n v="134"/>
    <n v="120"/>
    <x v="2"/>
  </r>
  <r>
    <n v="2017"/>
    <n v="5"/>
    <s v="Wholesome Beams"/>
    <x v="113"/>
    <s v="COL"/>
    <s v="DEF"/>
    <n v="109"/>
    <n v="78"/>
    <x v="2"/>
  </r>
  <r>
    <n v="2017"/>
    <n v="5"/>
    <s v="Wholesome Beams"/>
    <x v="114"/>
    <s v="COL"/>
    <s v="RUC"/>
    <n v="101"/>
    <n v="71"/>
    <x v="2"/>
  </r>
  <r>
    <n v="2017"/>
    <n v="5"/>
    <s v="Wholesome Beams"/>
    <x v="115"/>
    <s v="BRL"/>
    <s v="MID"/>
    <n v="93"/>
    <n v="100"/>
    <x v="2"/>
  </r>
  <r>
    <n v="2017"/>
    <n v="5"/>
    <s v="Wholesome Beams"/>
    <x v="118"/>
    <s v="SYD"/>
    <s v="DEF"/>
    <n v="100"/>
    <n v="84"/>
    <x v="2"/>
  </r>
  <r>
    <n v="2017"/>
    <n v="5"/>
    <s v="Wholesome Beams"/>
    <x v="44"/>
    <s v="GEE"/>
    <s v="FWD"/>
    <n v="83"/>
    <n v="66"/>
    <x v="2"/>
  </r>
  <r>
    <n v="2017"/>
    <n v="5"/>
    <s v="Wholesome Beams"/>
    <x v="119"/>
    <s v="GEE"/>
    <s v="MID"/>
    <n v="123"/>
    <n v="120"/>
    <x v="2"/>
  </r>
  <r>
    <n v="2017"/>
    <n v="5"/>
    <s v="Wholesome Beams"/>
    <x v="121"/>
    <s v="PTA"/>
    <s v="MID"/>
    <n v="130"/>
    <n v="122"/>
    <x v="2"/>
  </r>
  <r>
    <n v="2017"/>
    <n v="5"/>
    <s v="Wholesome Beams"/>
    <x v="122"/>
    <s v="ESS"/>
    <s v="MID"/>
    <n v="113"/>
    <n v="123"/>
    <x v="2"/>
  </r>
  <r>
    <n v="2017"/>
    <n v="5"/>
    <s v="Wholesome Beams"/>
    <x v="123"/>
    <s v="RIC"/>
    <s v="MID"/>
    <n v="93"/>
    <n v="93"/>
    <x v="2"/>
  </r>
  <r>
    <n v="2017"/>
    <n v="5"/>
    <s v="Wholesome Beams"/>
    <x v="124"/>
    <s v="RIC"/>
    <s v="MID"/>
    <n v="92"/>
    <n v="79"/>
    <x v="2"/>
  </r>
  <r>
    <n v="2017"/>
    <n v="5"/>
    <s v="Wholesome Beams"/>
    <x v="109"/>
    <s v="STK"/>
    <s v="FWD"/>
    <n v="131"/>
    <n v="79"/>
    <x v="2"/>
  </r>
  <r>
    <n v="2017"/>
    <n v="5"/>
    <s v="Wholesome Beams"/>
    <x v="132"/>
    <s v="ADE"/>
    <s v="MID"/>
    <n v="109"/>
    <n v="118"/>
    <x v="2"/>
  </r>
  <r>
    <n v="2017"/>
    <n v="5"/>
    <s v="Wholesome Beams"/>
    <x v="125"/>
    <s v="WCE"/>
    <s v="DEF"/>
    <n v="75"/>
    <n v="50"/>
    <x v="2"/>
  </r>
  <r>
    <n v="2017"/>
    <n v="5"/>
    <s v="Wholesome Beams"/>
    <x v="116"/>
    <s v="NTH"/>
    <s v="BEN"/>
    <n v="86"/>
    <n v="114"/>
    <x v="2"/>
  </r>
  <r>
    <n v="2017"/>
    <n v="5"/>
    <s v="Wholesome Beams"/>
    <x v="134"/>
    <s v="CAR"/>
    <s v="BEN"/>
    <n v="83"/>
    <n v="91"/>
    <x v="2"/>
  </r>
  <r>
    <n v="2017"/>
    <n v="5"/>
    <s v="Wholesome Beams"/>
    <x v="117"/>
    <s v="CAR"/>
    <s v="BEN"/>
    <n v="79"/>
    <n v="42"/>
    <x v="2"/>
  </r>
  <r>
    <n v="2017"/>
    <n v="5"/>
    <s v="Wholesome Beams"/>
    <x v="133"/>
    <s v="STK"/>
    <s v="BEN"/>
    <n v="89"/>
    <n v="94"/>
    <x v="2"/>
  </r>
  <r>
    <n v="2017"/>
    <n v="6"/>
    <s v="Wholesome Beams"/>
    <x v="111"/>
    <s v="WBD"/>
    <s v="DEF"/>
    <n v="79"/>
    <n v="68"/>
    <x v="2"/>
  </r>
  <r>
    <n v="2017"/>
    <n v="6"/>
    <s v="Wholesome Beams"/>
    <x v="112"/>
    <s v="WBD"/>
    <s v="FWD"/>
    <n v="135"/>
    <n v="87"/>
    <x v="2"/>
  </r>
  <r>
    <n v="2017"/>
    <n v="6"/>
    <s v="Wholesome Beams"/>
    <x v="131"/>
    <s v="WBD"/>
    <s v="FWD"/>
    <n v="80"/>
    <n v="84"/>
    <x v="2"/>
  </r>
  <r>
    <n v="2017"/>
    <n v="6"/>
    <s v="Wholesome Beams"/>
    <x v="113"/>
    <s v="COL"/>
    <s v="DEF"/>
    <n v="110"/>
    <n v="120"/>
    <x v="2"/>
  </r>
  <r>
    <n v="2017"/>
    <n v="6"/>
    <s v="Wholesome Beams"/>
    <x v="114"/>
    <s v="COL"/>
    <s v="RUC"/>
    <n v="101"/>
    <n v="83"/>
    <x v="2"/>
  </r>
  <r>
    <n v="2017"/>
    <n v="6"/>
    <s v="Wholesome Beams"/>
    <x v="115"/>
    <s v="BRL"/>
    <s v="MID"/>
    <n v="89"/>
    <n v="66"/>
    <x v="2"/>
  </r>
  <r>
    <n v="2017"/>
    <n v="6"/>
    <s v="Wholesome Beams"/>
    <x v="116"/>
    <s v="NTH"/>
    <s v="DEF"/>
    <n v="87"/>
    <n v="69"/>
    <x v="2"/>
  </r>
  <r>
    <n v="2017"/>
    <n v="6"/>
    <s v="Wholesome Beams"/>
    <x v="134"/>
    <s v="CAR"/>
    <s v="DEF"/>
    <n v="91"/>
    <n v="148"/>
    <x v="2"/>
  </r>
  <r>
    <n v="2017"/>
    <n v="6"/>
    <s v="Wholesome Beams"/>
    <x v="118"/>
    <s v="SYD"/>
    <s v="DEF"/>
    <n v="103"/>
    <n v="100"/>
    <x v="2"/>
  </r>
  <r>
    <n v="2017"/>
    <n v="6"/>
    <s v="Wholesome Beams"/>
    <x v="119"/>
    <s v="GEE"/>
    <s v="MID"/>
    <n v="109"/>
    <n v="65"/>
    <x v="2"/>
  </r>
  <r>
    <n v="2017"/>
    <n v="6"/>
    <s v="Wholesome Beams"/>
    <x v="121"/>
    <s v="PTA"/>
    <s v="MID"/>
    <n v="116"/>
    <n v="56"/>
    <x v="2"/>
  </r>
  <r>
    <n v="2017"/>
    <n v="6"/>
    <s v="Wholesome Beams"/>
    <x v="120"/>
    <s v="PTA"/>
    <s v="FWD"/>
    <n v="84"/>
    <n v="78"/>
    <x v="2"/>
  </r>
  <r>
    <n v="2017"/>
    <n v="6"/>
    <s v="Wholesome Beams"/>
    <x v="122"/>
    <s v="ESS"/>
    <s v="MID"/>
    <n v="101"/>
    <n v="98"/>
    <x v="2"/>
  </r>
  <r>
    <n v="2017"/>
    <n v="6"/>
    <s v="Wholesome Beams"/>
    <x v="123"/>
    <s v="RIC"/>
    <s v="MID"/>
    <n v="92"/>
    <n v="108"/>
    <x v="2"/>
  </r>
  <r>
    <n v="2017"/>
    <n v="6"/>
    <s v="Wholesome Beams"/>
    <x v="124"/>
    <s v="RIC"/>
    <s v="MID"/>
    <n v="81"/>
    <n v="64"/>
    <x v="2"/>
  </r>
  <r>
    <n v="2017"/>
    <n v="6"/>
    <s v="Wholesome Beams"/>
    <x v="109"/>
    <s v="STK"/>
    <s v="FWD"/>
    <n v="115"/>
    <n v="113"/>
    <x v="2"/>
  </r>
  <r>
    <n v="2017"/>
    <n v="6"/>
    <s v="Wholesome Beams"/>
    <x v="133"/>
    <s v="STK"/>
    <s v="FWD"/>
    <n v="91"/>
    <n v="68"/>
    <x v="2"/>
  </r>
  <r>
    <n v="2017"/>
    <n v="6"/>
    <s v="Wholesome Beams"/>
    <x v="132"/>
    <s v="ADE"/>
    <s v="MID"/>
    <n v="93"/>
    <n v="73"/>
    <x v="2"/>
  </r>
  <r>
    <n v="2017"/>
    <n v="6"/>
    <s v="Wholesome Beams"/>
    <x v="53"/>
    <s v="HAW"/>
    <s v="BEN"/>
    <n v="95"/>
    <n v="64"/>
    <x v="2"/>
  </r>
  <r>
    <n v="2017"/>
    <n v="6"/>
    <s v="Wholesome Beams"/>
    <x v="126"/>
    <s v="WBD"/>
    <s v="BEN"/>
    <n v="92"/>
    <n v="83"/>
    <x v="2"/>
  </r>
  <r>
    <n v="2017"/>
    <n v="6"/>
    <s v="Wholesome Beams"/>
    <x v="44"/>
    <s v="GEE"/>
    <s v="BEN"/>
    <n v="83"/>
    <n v="0"/>
    <x v="2"/>
  </r>
  <r>
    <n v="2017"/>
    <n v="6"/>
    <s v="Wholesome Beams"/>
    <x v="125"/>
    <s v="WCE"/>
    <s v="BEN"/>
    <n v="72"/>
    <n v="87"/>
    <x v="2"/>
  </r>
  <r>
    <n v="2017"/>
    <n v="7"/>
    <s v="Wholesome Beams"/>
    <x v="111"/>
    <s v="WBD"/>
    <s v="DEF"/>
    <n v="83"/>
    <n v="106"/>
    <x v="2"/>
  </r>
  <r>
    <n v="2017"/>
    <n v="7"/>
    <s v="Wholesome Beams"/>
    <x v="131"/>
    <s v="WBD"/>
    <s v="FWD"/>
    <n v="70"/>
    <n v="52"/>
    <x v="2"/>
  </r>
  <r>
    <n v="2017"/>
    <n v="7"/>
    <s v="Wholesome Beams"/>
    <x v="126"/>
    <s v="WBD"/>
    <s v="DEF"/>
    <n v="88"/>
    <n v="72"/>
    <x v="2"/>
  </r>
  <r>
    <n v="2017"/>
    <n v="7"/>
    <s v="Wholesome Beams"/>
    <x v="112"/>
    <s v="WBD"/>
    <s v="FWD"/>
    <n v="135"/>
    <n v="101"/>
    <x v="2"/>
  </r>
  <r>
    <n v="2017"/>
    <n v="7"/>
    <s v="Wholesome Beams"/>
    <x v="113"/>
    <s v="COL"/>
    <s v="DEF"/>
    <n v="110"/>
    <n v="114"/>
    <x v="2"/>
  </r>
  <r>
    <n v="2017"/>
    <n v="7"/>
    <s v="Wholesome Beams"/>
    <x v="114"/>
    <s v="COL"/>
    <s v="RUC"/>
    <n v="86"/>
    <n v="58"/>
    <x v="2"/>
  </r>
  <r>
    <n v="2017"/>
    <n v="7"/>
    <s v="Wholesome Beams"/>
    <x v="134"/>
    <s v="CAR"/>
    <s v="DEF"/>
    <n v="100"/>
    <n v="99"/>
    <x v="2"/>
  </r>
  <r>
    <n v="2017"/>
    <n v="7"/>
    <s v="Wholesome Beams"/>
    <x v="117"/>
    <s v="CAR"/>
    <s v="FWD"/>
    <n v="77"/>
    <n v="87"/>
    <x v="2"/>
  </r>
  <r>
    <n v="2017"/>
    <n v="7"/>
    <s v="Wholesome Beams"/>
    <x v="118"/>
    <s v="SYD"/>
    <s v="DEF"/>
    <n v="101"/>
    <n v="106"/>
    <x v="2"/>
  </r>
  <r>
    <n v="2017"/>
    <n v="7"/>
    <s v="Wholesome Beams"/>
    <x v="119"/>
    <s v="GEE"/>
    <s v="MID"/>
    <n v="103"/>
    <n v="110"/>
    <x v="2"/>
  </r>
  <r>
    <n v="2017"/>
    <n v="7"/>
    <s v="Wholesome Beams"/>
    <x v="44"/>
    <s v="GEE"/>
    <s v="FWD"/>
    <n v="81"/>
    <n v="77"/>
    <x v="2"/>
  </r>
  <r>
    <n v="2017"/>
    <n v="7"/>
    <s v="Wholesome Beams"/>
    <x v="121"/>
    <s v="PTA"/>
    <s v="MID"/>
    <n v="99"/>
    <n v="70"/>
    <x v="2"/>
  </r>
  <r>
    <n v="2017"/>
    <n v="7"/>
    <s v="Wholesome Beams"/>
    <x v="67"/>
    <s v="GCS"/>
    <s v="MID"/>
    <n v="77"/>
    <n v="104"/>
    <x v="2"/>
  </r>
  <r>
    <n v="2017"/>
    <n v="7"/>
    <s v="Wholesome Beams"/>
    <x v="122"/>
    <s v="ESS"/>
    <s v="MID"/>
    <n v="99"/>
    <n v="103"/>
    <x v="2"/>
  </r>
  <r>
    <n v="2017"/>
    <n v="7"/>
    <s v="Wholesome Beams"/>
    <x v="123"/>
    <s v="RIC"/>
    <s v="MID"/>
    <n v="87"/>
    <n v="108"/>
    <x v="2"/>
  </r>
  <r>
    <n v="2017"/>
    <n v="7"/>
    <s v="Wholesome Beams"/>
    <x v="135"/>
    <s v="RIC"/>
    <s v="MID"/>
    <n v="66"/>
    <n v="61"/>
    <x v="2"/>
  </r>
  <r>
    <n v="2017"/>
    <n v="7"/>
    <s v="Wholesome Beams"/>
    <x v="109"/>
    <s v="STK"/>
    <s v="FWD"/>
    <n v="107"/>
    <n v="65"/>
    <x v="2"/>
  </r>
  <r>
    <n v="2017"/>
    <n v="7"/>
    <s v="Wholesome Beams"/>
    <x v="132"/>
    <s v="ADE"/>
    <s v="MID"/>
    <n v="81"/>
    <n v="54"/>
    <x v="2"/>
  </r>
  <r>
    <n v="2017"/>
    <n v="7"/>
    <s v="Wholesome Beams"/>
    <x v="115"/>
    <s v="BRL"/>
    <s v="BEN"/>
    <n v="89"/>
    <n v="0"/>
    <x v="2"/>
  </r>
  <r>
    <n v="2017"/>
    <n v="7"/>
    <s v="Wholesome Beams"/>
    <x v="116"/>
    <s v="NTH"/>
    <s v="BEN"/>
    <n v="85"/>
    <n v="75"/>
    <x v="2"/>
  </r>
  <r>
    <n v="2017"/>
    <n v="7"/>
    <s v="Wholesome Beams"/>
    <x v="133"/>
    <s v="STK"/>
    <s v="BEN"/>
    <n v="101"/>
    <n v="106"/>
    <x v="2"/>
  </r>
  <r>
    <n v="2017"/>
    <n v="7"/>
    <s v="Wholesome Beams"/>
    <x v="125"/>
    <s v="WCE"/>
    <s v="BEN"/>
    <n v="73"/>
    <n v="84"/>
    <x v="2"/>
  </r>
  <r>
    <n v="2017"/>
    <n v="8"/>
    <s v="Wholesome Beams"/>
    <x v="111"/>
    <s v="WBD"/>
    <s v="DEF"/>
    <n v="80"/>
    <n v="77"/>
    <x v="2"/>
  </r>
  <r>
    <n v="2017"/>
    <n v="8"/>
    <s v="Wholesome Beams"/>
    <x v="112"/>
    <s v="WBD"/>
    <s v="MID"/>
    <n v="121"/>
    <n v="65"/>
    <x v="2"/>
  </r>
  <r>
    <n v="2017"/>
    <n v="8"/>
    <s v="Wholesome Beams"/>
    <x v="126"/>
    <s v="WBD"/>
    <s v="DEF"/>
    <n v="83"/>
    <n v="74"/>
    <x v="2"/>
  </r>
  <r>
    <n v="2017"/>
    <n v="8"/>
    <s v="Wholesome Beams"/>
    <x v="114"/>
    <s v="COL"/>
    <s v="RUC"/>
    <n v="81"/>
    <n v="82"/>
    <x v="2"/>
  </r>
  <r>
    <n v="2017"/>
    <n v="8"/>
    <s v="Wholesome Beams"/>
    <x v="113"/>
    <s v="COL"/>
    <s v="MID"/>
    <n v="108"/>
    <n v="113"/>
    <x v="2"/>
  </r>
  <r>
    <n v="2017"/>
    <n v="8"/>
    <s v="Wholesome Beams"/>
    <x v="134"/>
    <s v="CAR"/>
    <s v="DEF"/>
    <n v="102"/>
    <n v="82"/>
    <x v="2"/>
  </r>
  <r>
    <n v="2017"/>
    <n v="8"/>
    <s v="Wholesome Beams"/>
    <x v="118"/>
    <s v="SYD"/>
    <s v="DEF"/>
    <n v="101"/>
    <n v="101"/>
    <x v="2"/>
  </r>
  <r>
    <n v="2017"/>
    <n v="8"/>
    <s v="Wholesome Beams"/>
    <x v="119"/>
    <s v="GEE"/>
    <s v="MID"/>
    <n v="98"/>
    <n v="112"/>
    <x v="2"/>
  </r>
  <r>
    <n v="2017"/>
    <n v="8"/>
    <s v="Wholesome Beams"/>
    <x v="44"/>
    <s v="GEE"/>
    <s v="FWD"/>
    <n v="73"/>
    <n v="55"/>
    <x v="2"/>
  </r>
  <r>
    <n v="2017"/>
    <n v="8"/>
    <s v="Wholesome Beams"/>
    <x v="120"/>
    <s v="PTA"/>
    <s v="FWD"/>
    <n v="93"/>
    <n v="97"/>
    <x v="2"/>
  </r>
  <r>
    <n v="2017"/>
    <n v="8"/>
    <s v="Wholesome Beams"/>
    <x v="121"/>
    <s v="PTA"/>
    <s v="MID"/>
    <n v="87"/>
    <n v="86"/>
    <x v="2"/>
  </r>
  <r>
    <n v="2017"/>
    <n v="8"/>
    <s v="Wholesome Beams"/>
    <x v="67"/>
    <s v="GCS"/>
    <s v="MID"/>
    <n v="81"/>
    <n v="95"/>
    <x v="2"/>
  </r>
  <r>
    <n v="2017"/>
    <n v="8"/>
    <s v="Wholesome Beams"/>
    <x v="122"/>
    <s v="ESS"/>
    <s v="MID"/>
    <n v="100"/>
    <n v="101"/>
    <x v="2"/>
  </r>
  <r>
    <n v="2017"/>
    <n v="8"/>
    <s v="Wholesome Beams"/>
    <x v="123"/>
    <s v="RIC"/>
    <s v="MID"/>
    <n v="82"/>
    <n v="89"/>
    <x v="2"/>
  </r>
  <r>
    <n v="2017"/>
    <n v="8"/>
    <s v="Wholesome Beams"/>
    <x v="109"/>
    <s v="STK"/>
    <s v="FWD"/>
    <n v="89"/>
    <n v="75"/>
    <x v="2"/>
  </r>
  <r>
    <n v="2017"/>
    <n v="8"/>
    <s v="Wholesome Beams"/>
    <x v="136"/>
    <s v="STK"/>
    <s v="FWD"/>
    <n v="116"/>
    <n v="136"/>
    <x v="2"/>
  </r>
  <r>
    <n v="2017"/>
    <n v="8"/>
    <s v="Wholesome Beams"/>
    <x v="133"/>
    <s v="STK"/>
    <s v="FWD"/>
    <n v="91"/>
    <n v="59"/>
    <x v="2"/>
  </r>
  <r>
    <n v="2017"/>
    <n v="8"/>
    <s v="Wholesome Beams"/>
    <x v="125"/>
    <s v="WCE"/>
    <s v="DEF"/>
    <n v="81"/>
    <n v="121"/>
    <x v="2"/>
  </r>
  <r>
    <n v="2017"/>
    <n v="8"/>
    <s v="Wholesome Beams"/>
    <x v="131"/>
    <s v="WBD"/>
    <s v="BEN"/>
    <n v="66"/>
    <n v="64"/>
    <x v="2"/>
  </r>
  <r>
    <n v="2017"/>
    <n v="8"/>
    <s v="Wholesome Beams"/>
    <x v="115"/>
    <s v="BRL"/>
    <s v="BEN"/>
    <n v="89"/>
    <n v="0"/>
    <x v="2"/>
  </r>
  <r>
    <n v="2017"/>
    <n v="8"/>
    <s v="Wholesome Beams"/>
    <x v="117"/>
    <s v="CAR"/>
    <s v="BEN"/>
    <n v="82"/>
    <n v="69"/>
    <x v="2"/>
  </r>
  <r>
    <n v="2017"/>
    <n v="8"/>
    <s v="Wholesome Beams"/>
    <x v="132"/>
    <s v="ADE"/>
    <s v="BEN"/>
    <n v="86"/>
    <n v="80"/>
    <x v="2"/>
  </r>
  <r>
    <n v="2017"/>
    <n v="9"/>
    <s v="Wholesome Beams"/>
    <x v="111"/>
    <s v="WBD"/>
    <s v="DEF"/>
    <n v="81"/>
    <n v="86"/>
    <x v="2"/>
  </r>
  <r>
    <n v="2017"/>
    <n v="9"/>
    <s v="Wholesome Beams"/>
    <x v="112"/>
    <s v="WBD"/>
    <s v="MID"/>
    <n v="108"/>
    <n v="90"/>
    <x v="2"/>
  </r>
  <r>
    <n v="2017"/>
    <n v="9"/>
    <s v="Wholesome Beams"/>
    <x v="126"/>
    <s v="WBD"/>
    <s v="DEF"/>
    <n v="75"/>
    <n v="63"/>
    <x v="2"/>
  </r>
  <r>
    <n v="2017"/>
    <n v="9"/>
    <s v="Wholesome Beams"/>
    <x v="114"/>
    <s v="COL"/>
    <s v="RUC"/>
    <n v="77"/>
    <n v="92"/>
    <x v="2"/>
  </r>
  <r>
    <n v="2017"/>
    <n v="9"/>
    <s v="Wholesome Beams"/>
    <x v="113"/>
    <s v="COL"/>
    <s v="MID"/>
    <n v="108"/>
    <n v="110"/>
    <x v="2"/>
  </r>
  <r>
    <n v="2017"/>
    <n v="9"/>
    <s v="Wholesome Beams"/>
    <x v="115"/>
    <s v="BRL"/>
    <s v="MID"/>
    <n v="91"/>
    <n v="132"/>
    <x v="2"/>
  </r>
  <r>
    <n v="2017"/>
    <n v="9"/>
    <s v="Wholesome Beams"/>
    <x v="134"/>
    <s v="CAR"/>
    <s v="DEF"/>
    <n v="100"/>
    <n v="77"/>
    <x v="2"/>
  </r>
  <r>
    <n v="2017"/>
    <n v="9"/>
    <s v="Wholesome Beams"/>
    <x v="117"/>
    <s v="CAR"/>
    <s v="FWD"/>
    <n v="78"/>
    <n v="56"/>
    <x v="2"/>
  </r>
  <r>
    <n v="2017"/>
    <n v="9"/>
    <s v="Wholesome Beams"/>
    <x v="118"/>
    <s v="SYD"/>
    <s v="DEF"/>
    <n v="104"/>
    <n v="110"/>
    <x v="2"/>
  </r>
  <r>
    <n v="2017"/>
    <n v="9"/>
    <s v="Wholesome Beams"/>
    <x v="119"/>
    <s v="GEE"/>
    <s v="MID"/>
    <n v="110"/>
    <n v="151"/>
    <x v="2"/>
  </r>
  <r>
    <n v="2017"/>
    <n v="9"/>
    <s v="Wholesome Beams"/>
    <x v="122"/>
    <s v="ESS"/>
    <s v="MID"/>
    <n v="105"/>
    <n v="89"/>
    <x v="2"/>
  </r>
  <r>
    <n v="2017"/>
    <n v="9"/>
    <s v="Wholesome Beams"/>
    <x v="123"/>
    <s v="RIC"/>
    <s v="MID"/>
    <n v="82"/>
    <n v="95"/>
    <x v="2"/>
  </r>
  <r>
    <n v="2017"/>
    <n v="9"/>
    <s v="Wholesome Beams"/>
    <x v="136"/>
    <s v="STK"/>
    <s v="FWD"/>
    <n v="118"/>
    <n v="104"/>
    <x v="2"/>
  </r>
  <r>
    <n v="2017"/>
    <n v="9"/>
    <s v="Wholesome Beams"/>
    <x v="109"/>
    <s v="STK"/>
    <s v="FWD"/>
    <n v="85"/>
    <n v="77"/>
    <x v="2"/>
  </r>
  <r>
    <n v="2017"/>
    <n v="9"/>
    <s v="Wholesome Beams"/>
    <x v="133"/>
    <s v="STK"/>
    <s v="FWD"/>
    <n v="95"/>
    <n v="96"/>
    <x v="2"/>
  </r>
  <r>
    <n v="2017"/>
    <n v="9"/>
    <s v="Wholesome Beams"/>
    <x v="132"/>
    <s v="ADE"/>
    <s v="MID"/>
    <n v="88"/>
    <n v="89"/>
    <x v="2"/>
  </r>
  <r>
    <n v="2017"/>
    <n v="9"/>
    <s v="Wholesome Beams"/>
    <x v="49"/>
    <s v="ADE"/>
    <s v="FWD"/>
    <n v="78"/>
    <n v="64"/>
    <x v="2"/>
  </r>
  <r>
    <n v="2017"/>
    <n v="9"/>
    <s v="Wholesome Beams"/>
    <x v="125"/>
    <s v="WCE"/>
    <s v="DEF"/>
    <n v="77"/>
    <n v="70"/>
    <x v="2"/>
  </r>
  <r>
    <n v="2017"/>
    <n v="9"/>
    <s v="Wholesome Beams"/>
    <x v="121"/>
    <s v="PTA"/>
    <s v="BEN"/>
    <n v="87"/>
    <n v="0"/>
    <x v="2"/>
  </r>
  <r>
    <n v="2017"/>
    <n v="9"/>
    <s v="Wholesome Beams"/>
    <x v="120"/>
    <s v="PTA"/>
    <s v="BEN"/>
    <n v="93"/>
    <n v="0"/>
    <x v="2"/>
  </r>
  <r>
    <n v="2017"/>
    <n v="9"/>
    <s v="Wholesome Beams"/>
    <x v="67"/>
    <s v="GCS"/>
    <s v="BEN"/>
    <n v="81"/>
    <n v="0"/>
    <x v="2"/>
  </r>
  <r>
    <n v="2017"/>
    <n v="9"/>
    <s v="Wholesome Beams"/>
    <x v="137"/>
    <s v="WCE"/>
    <s v="BEN"/>
    <n v="51"/>
    <n v="0"/>
    <x v="2"/>
  </r>
  <r>
    <n v="2017"/>
    <n v="10"/>
    <s v="Wholesome Beams"/>
    <x v="111"/>
    <s v="WBD"/>
    <s v="DEF"/>
    <n v="79"/>
    <n v="90"/>
    <x v="2"/>
  </r>
  <r>
    <n v="2017"/>
    <n v="10"/>
    <s v="Wholesome Beams"/>
    <x v="112"/>
    <s v="WBD"/>
    <s v="FWD"/>
    <n v="98"/>
    <n v="78"/>
    <x v="2"/>
  </r>
  <r>
    <n v="2017"/>
    <n v="10"/>
    <s v="Wholesome Beams"/>
    <x v="114"/>
    <s v="COL"/>
    <s v="RUC"/>
    <n v="87"/>
    <n v="120"/>
    <x v="2"/>
  </r>
  <r>
    <n v="2017"/>
    <n v="10"/>
    <s v="Wholesome Beams"/>
    <x v="113"/>
    <s v="COL"/>
    <s v="DEF"/>
    <n v="114"/>
    <n v="109"/>
    <x v="2"/>
  </r>
  <r>
    <n v="2017"/>
    <n v="10"/>
    <s v="Wholesome Beams"/>
    <x v="115"/>
    <s v="BRL"/>
    <s v="MID"/>
    <n v="94"/>
    <n v="127"/>
    <x v="2"/>
  </r>
  <r>
    <n v="2017"/>
    <n v="10"/>
    <s v="Wholesome Beams"/>
    <x v="138"/>
    <s v="NTH"/>
    <s v="FWD"/>
    <n v="85"/>
    <n v="45"/>
    <x v="2"/>
  </r>
  <r>
    <n v="2017"/>
    <n v="10"/>
    <s v="Wholesome Beams"/>
    <x v="134"/>
    <s v="CAR"/>
    <s v="DEF"/>
    <n v="103"/>
    <n v="105"/>
    <x v="2"/>
  </r>
  <r>
    <n v="2017"/>
    <n v="10"/>
    <s v="Wholesome Beams"/>
    <x v="118"/>
    <s v="SYD"/>
    <s v="DEF"/>
    <n v="87"/>
    <n v="4"/>
    <x v="2"/>
  </r>
  <r>
    <n v="2017"/>
    <n v="10"/>
    <s v="Wholesome Beams"/>
    <x v="119"/>
    <s v="GEE"/>
    <s v="MID"/>
    <n v="118"/>
    <n v="163"/>
    <x v="2"/>
  </r>
  <r>
    <n v="2017"/>
    <n v="10"/>
    <s v="Wholesome Beams"/>
    <x v="84"/>
    <s v="GEE"/>
    <s v="MID"/>
    <n v="97"/>
    <n v="112"/>
    <x v="2"/>
  </r>
  <r>
    <n v="2017"/>
    <n v="10"/>
    <s v="Wholesome Beams"/>
    <x v="120"/>
    <s v="PTA"/>
    <s v="FWD"/>
    <n v="98"/>
    <n v="101"/>
    <x v="2"/>
  </r>
  <r>
    <n v="2017"/>
    <n v="10"/>
    <s v="Wholesome Beams"/>
    <x v="121"/>
    <s v="PTA"/>
    <s v="MID"/>
    <n v="91"/>
    <n v="110"/>
    <x v="2"/>
  </r>
  <r>
    <n v="2017"/>
    <n v="10"/>
    <s v="Wholesome Beams"/>
    <x v="67"/>
    <s v="GCS"/>
    <s v="MID"/>
    <n v="75"/>
    <n v="51"/>
    <x v="2"/>
  </r>
  <r>
    <n v="2017"/>
    <n v="10"/>
    <s v="Wholesome Beams"/>
    <x v="122"/>
    <s v="ESS"/>
    <s v="MID"/>
    <n v="102"/>
    <n v="107"/>
    <x v="2"/>
  </r>
  <r>
    <n v="2017"/>
    <n v="10"/>
    <s v="Wholesome Beams"/>
    <x v="123"/>
    <s v="RIC"/>
    <s v="MID"/>
    <n v="83"/>
    <n v="102"/>
    <x v="2"/>
  </r>
  <r>
    <n v="2017"/>
    <n v="10"/>
    <s v="Wholesome Beams"/>
    <x v="136"/>
    <s v="STK"/>
    <s v="FWD"/>
    <n v="121"/>
    <n v="68"/>
    <x v="2"/>
  </r>
  <r>
    <n v="2017"/>
    <n v="10"/>
    <s v="Wholesome Beams"/>
    <x v="133"/>
    <s v="STK"/>
    <s v="FWD"/>
    <n v="92"/>
    <n v="80"/>
    <x v="2"/>
  </r>
  <r>
    <n v="2017"/>
    <n v="10"/>
    <s v="Wholesome Beams"/>
    <x v="125"/>
    <s v="WCE"/>
    <s v="DEF"/>
    <n v="81"/>
    <n v="69"/>
    <x v="2"/>
  </r>
  <r>
    <n v="2017"/>
    <n v="10"/>
    <s v="Wholesome Beams"/>
    <x v="126"/>
    <s v="WBD"/>
    <s v="BEN"/>
    <n v="76"/>
    <n v="66"/>
    <x v="2"/>
  </r>
  <r>
    <n v="2017"/>
    <n v="10"/>
    <s v="Wholesome Beams"/>
    <x v="109"/>
    <s v="STK"/>
    <s v="BEN"/>
    <n v="85"/>
    <n v="0"/>
    <x v="2"/>
  </r>
  <r>
    <n v="2017"/>
    <n v="10"/>
    <s v="Wholesome Beams"/>
    <x v="132"/>
    <s v="ADE"/>
    <s v="BEN"/>
    <n v="86"/>
    <n v="110"/>
    <x v="2"/>
  </r>
  <r>
    <n v="2017"/>
    <n v="10"/>
    <s v="Wholesome Beams"/>
    <x v="137"/>
    <s v="WCE"/>
    <s v="BEN"/>
    <n v="51"/>
    <n v="0"/>
    <x v="2"/>
  </r>
  <r>
    <n v="2017"/>
    <n v="11"/>
    <s v="Wholesome Beams"/>
    <x v="111"/>
    <s v="WBD"/>
    <s v="DEF"/>
    <n v="79"/>
    <n v="0"/>
    <x v="2"/>
  </r>
  <r>
    <n v="2017"/>
    <n v="11"/>
    <s v="Wholesome Beams"/>
    <x v="112"/>
    <s v="WBD"/>
    <s v="FWD"/>
    <n v="98"/>
    <n v="0"/>
    <x v="2"/>
  </r>
  <r>
    <n v="2017"/>
    <n v="11"/>
    <s v="Wholesome Beams"/>
    <x v="114"/>
    <s v="COL"/>
    <s v="RUC"/>
    <n v="90"/>
    <n v="98"/>
    <x v="2"/>
  </r>
  <r>
    <n v="2017"/>
    <n v="11"/>
    <s v="Wholesome Beams"/>
    <x v="113"/>
    <s v="COL"/>
    <s v="DEF"/>
    <n v="111"/>
    <n v="105"/>
    <x v="2"/>
  </r>
  <r>
    <n v="2017"/>
    <n v="11"/>
    <s v="Wholesome Beams"/>
    <x v="139"/>
    <s v="NTH"/>
    <s v="DEF"/>
    <n v="84"/>
    <n v="71"/>
    <x v="2"/>
  </r>
  <r>
    <n v="2017"/>
    <n v="11"/>
    <s v="Wholesome Beams"/>
    <x v="134"/>
    <s v="CAR"/>
    <s v="DEF"/>
    <n v="103"/>
    <n v="0"/>
    <x v="2"/>
  </r>
  <r>
    <n v="2017"/>
    <n v="11"/>
    <s v="Wholesome Beams"/>
    <x v="119"/>
    <s v="GEE"/>
    <s v="MID"/>
    <n v="135"/>
    <n v="149"/>
    <x v="2"/>
  </r>
  <r>
    <n v="2017"/>
    <n v="11"/>
    <s v="Wholesome Beams"/>
    <x v="84"/>
    <s v="GEE"/>
    <s v="MID"/>
    <n v="107"/>
    <n v="101"/>
    <x v="2"/>
  </r>
  <r>
    <n v="2017"/>
    <n v="11"/>
    <s v="Wholesome Beams"/>
    <x v="120"/>
    <s v="PTA"/>
    <s v="FWD"/>
    <n v="98"/>
    <n v="98"/>
    <x v="2"/>
  </r>
  <r>
    <n v="2017"/>
    <n v="11"/>
    <s v="Wholesome Beams"/>
    <x v="121"/>
    <s v="PTA"/>
    <s v="MID"/>
    <n v="87"/>
    <n v="105"/>
    <x v="2"/>
  </r>
  <r>
    <n v="2017"/>
    <n v="11"/>
    <s v="Wholesome Beams"/>
    <x v="67"/>
    <s v="GCS"/>
    <s v="MID"/>
    <n v="82"/>
    <n v="113"/>
    <x v="2"/>
  </r>
  <r>
    <n v="2017"/>
    <n v="11"/>
    <s v="Wholesome Beams"/>
    <x v="122"/>
    <s v="ESS"/>
    <s v="MID"/>
    <n v="99"/>
    <n v="83"/>
    <x v="2"/>
  </r>
  <r>
    <n v="2017"/>
    <n v="11"/>
    <s v="Wholesome Beams"/>
    <x v="123"/>
    <s v="RIC"/>
    <s v="MID"/>
    <n v="87"/>
    <n v="131"/>
    <x v="2"/>
  </r>
  <r>
    <n v="2017"/>
    <n v="11"/>
    <s v="Wholesome Beams"/>
    <x v="136"/>
    <s v="STK"/>
    <s v="FWD"/>
    <n v="121"/>
    <n v="0"/>
    <x v="2"/>
  </r>
  <r>
    <n v="2017"/>
    <n v="11"/>
    <s v="Wholesome Beams"/>
    <x v="109"/>
    <s v="STK"/>
    <s v="FWD"/>
    <n v="85"/>
    <n v="0"/>
    <x v="2"/>
  </r>
  <r>
    <n v="2017"/>
    <n v="11"/>
    <s v="Wholesome Beams"/>
    <x v="133"/>
    <s v="STK"/>
    <s v="FWD"/>
    <n v="92"/>
    <n v="0"/>
    <x v="2"/>
  </r>
  <r>
    <n v="2017"/>
    <n v="11"/>
    <s v="Wholesome Beams"/>
    <x v="132"/>
    <s v="ADE"/>
    <s v="MID"/>
    <n v="87"/>
    <n v="77"/>
    <x v="2"/>
  </r>
  <r>
    <n v="2017"/>
    <n v="11"/>
    <s v="Wholesome Beams"/>
    <x v="125"/>
    <s v="WCE"/>
    <s v="DEF"/>
    <n v="79"/>
    <n v="76"/>
    <x v="2"/>
  </r>
  <r>
    <n v="2017"/>
    <n v="11"/>
    <s v="Wholesome Beams"/>
    <x v="115"/>
    <s v="BRL"/>
    <s v="BEN"/>
    <n v="94"/>
    <n v="0"/>
    <x v="2"/>
  </r>
  <r>
    <n v="2017"/>
    <n v="11"/>
    <s v="Wholesome Beams"/>
    <x v="118"/>
    <s v="SYD"/>
    <s v="BEN"/>
    <n v="87"/>
    <n v="0"/>
    <x v="2"/>
  </r>
  <r>
    <n v="2017"/>
    <n v="11"/>
    <s v="Wholesome Beams"/>
    <x v="140"/>
    <s v="ESS"/>
    <s v="BEN"/>
    <n v="73"/>
    <n v="70"/>
    <x v="2"/>
  </r>
  <r>
    <n v="2017"/>
    <n v="11"/>
    <s v="Wholesome Beams"/>
    <x v="137"/>
    <s v="WCE"/>
    <s v="BEN"/>
    <n v="51"/>
    <n v="0"/>
    <x v="2"/>
  </r>
  <r>
    <n v="2017"/>
    <n v="12"/>
    <s v="Wholesome Beams"/>
    <x v="111"/>
    <s v="WBD"/>
    <s v="DEF"/>
    <n v="71"/>
    <n v="21"/>
    <x v="2"/>
  </r>
  <r>
    <n v="2017"/>
    <n v="12"/>
    <s v="Wholesome Beams"/>
    <x v="51"/>
    <s v="WBD"/>
    <s v="DEF"/>
    <n v="67"/>
    <n v="97"/>
    <x v="2"/>
  </r>
  <r>
    <n v="2017"/>
    <n v="12"/>
    <s v="Wholesome Beams"/>
    <x v="112"/>
    <s v="WBD"/>
    <s v="FWD"/>
    <n v="102"/>
    <n v="103"/>
    <x v="2"/>
  </r>
  <r>
    <n v="2017"/>
    <n v="12"/>
    <s v="Wholesome Beams"/>
    <x v="114"/>
    <s v="COL"/>
    <s v="RUC"/>
    <n v="100"/>
    <n v="116"/>
    <x v="2"/>
  </r>
  <r>
    <n v="2017"/>
    <n v="12"/>
    <s v="Wholesome Beams"/>
    <x v="113"/>
    <s v="COL"/>
    <s v="DEF"/>
    <n v="95"/>
    <n v="68"/>
    <x v="2"/>
  </r>
  <r>
    <n v="2017"/>
    <n v="12"/>
    <s v="Wholesome Beams"/>
    <x v="115"/>
    <s v="BRL"/>
    <s v="MID"/>
    <n v="104"/>
    <n v="146"/>
    <x v="2"/>
  </r>
  <r>
    <n v="2017"/>
    <n v="12"/>
    <s v="Wholesome Beams"/>
    <x v="134"/>
    <s v="CAR"/>
    <s v="DEF"/>
    <n v="90"/>
    <n v="82"/>
    <x v="2"/>
  </r>
  <r>
    <n v="2017"/>
    <n v="12"/>
    <s v="Wholesome Beams"/>
    <x v="118"/>
    <s v="SYD"/>
    <s v="DEF"/>
    <n v="86"/>
    <n v="92"/>
    <x v="2"/>
  </r>
  <r>
    <n v="2017"/>
    <n v="12"/>
    <s v="Wholesome Beams"/>
    <x v="119"/>
    <s v="GEE"/>
    <s v="MID"/>
    <n v="135"/>
    <n v="0"/>
    <x v="2"/>
  </r>
  <r>
    <n v="2017"/>
    <n v="12"/>
    <s v="Wholesome Beams"/>
    <x v="121"/>
    <s v="PTA"/>
    <s v="MID"/>
    <n v="93"/>
    <n v="81"/>
    <x v="2"/>
  </r>
  <r>
    <n v="2017"/>
    <n v="12"/>
    <s v="Wholesome Beams"/>
    <x v="120"/>
    <s v="PTA"/>
    <s v="FWD"/>
    <n v="109"/>
    <n v="133"/>
    <x v="2"/>
  </r>
  <r>
    <n v="2017"/>
    <n v="12"/>
    <s v="Wholesome Beams"/>
    <x v="67"/>
    <s v="GCS"/>
    <s v="MID"/>
    <n v="83"/>
    <n v="106"/>
    <x v="2"/>
  </r>
  <r>
    <n v="2017"/>
    <n v="12"/>
    <s v="Wholesome Beams"/>
    <x v="122"/>
    <s v="ESS"/>
    <s v="MID"/>
    <n v="101"/>
    <n v="114"/>
    <x v="2"/>
  </r>
  <r>
    <n v="2017"/>
    <n v="12"/>
    <s v="Wholesome Beams"/>
    <x v="140"/>
    <s v="ESS"/>
    <s v="MID"/>
    <n v="80"/>
    <n v="102"/>
    <x v="2"/>
  </r>
  <r>
    <n v="2017"/>
    <n v="12"/>
    <s v="Wholesome Beams"/>
    <x v="136"/>
    <s v="STK"/>
    <s v="FWD"/>
    <n v="124"/>
    <n v="106"/>
    <x v="2"/>
  </r>
  <r>
    <n v="2017"/>
    <n v="12"/>
    <s v="Wholesome Beams"/>
    <x v="109"/>
    <s v="STK"/>
    <s v="FWD"/>
    <n v="85"/>
    <n v="0"/>
    <x v="2"/>
  </r>
  <r>
    <n v="2017"/>
    <n v="12"/>
    <s v="Wholesome Beams"/>
    <x v="133"/>
    <s v="STK"/>
    <s v="FWD"/>
    <n v="86"/>
    <n v="41"/>
    <x v="2"/>
  </r>
  <r>
    <n v="2017"/>
    <n v="12"/>
    <s v="Wholesome Beams"/>
    <x v="132"/>
    <s v="ADE"/>
    <s v="MID"/>
    <n v="93"/>
    <n v="84"/>
    <x v="2"/>
  </r>
  <r>
    <n v="2017"/>
    <n v="12"/>
    <s v="Wholesome Beams"/>
    <x v="84"/>
    <s v="GEE"/>
    <s v="BEN"/>
    <n v="107"/>
    <n v="0"/>
    <x v="2"/>
  </r>
  <r>
    <n v="2017"/>
    <n v="12"/>
    <s v="Wholesome Beams"/>
    <x v="123"/>
    <s v="RIC"/>
    <s v="BEN"/>
    <n v="87"/>
    <n v="0"/>
    <x v="2"/>
  </r>
  <r>
    <n v="2017"/>
    <n v="12"/>
    <s v="Wholesome Beams"/>
    <x v="125"/>
    <s v="WCE"/>
    <s v="BEN"/>
    <n v="79"/>
    <n v="0"/>
    <x v="2"/>
  </r>
  <r>
    <n v="2017"/>
    <n v="12"/>
    <s v="Wholesome Beams"/>
    <x v="137"/>
    <s v="WCE"/>
    <s v="BEN"/>
    <n v="51"/>
    <n v="0"/>
    <x v="2"/>
  </r>
  <r>
    <n v="2017"/>
    <n v="13"/>
    <s v="Wholesome Beams"/>
    <x v="111"/>
    <s v="WBD"/>
    <s v="DEF"/>
    <n v="62"/>
    <n v="58"/>
    <x v="2"/>
  </r>
  <r>
    <n v="2017"/>
    <n v="13"/>
    <s v="Wholesome Beams"/>
    <x v="53"/>
    <s v="WBD"/>
    <s v="RUC"/>
    <n v="78"/>
    <n v="105"/>
    <x v="2"/>
  </r>
  <r>
    <n v="2017"/>
    <n v="13"/>
    <s v="Wholesome Beams"/>
    <x v="112"/>
    <s v="WBD"/>
    <s v="FWD"/>
    <n v="98"/>
    <n v="84"/>
    <x v="2"/>
  </r>
  <r>
    <n v="2017"/>
    <n v="13"/>
    <s v="Wholesome Beams"/>
    <x v="113"/>
    <s v="COL"/>
    <s v="DEF"/>
    <n v="95"/>
    <n v="0"/>
    <x v="2"/>
  </r>
  <r>
    <n v="2017"/>
    <n v="13"/>
    <s v="Wholesome Beams"/>
    <x v="115"/>
    <s v="BRL"/>
    <s v="MID"/>
    <n v="98"/>
    <n v="66"/>
    <x v="2"/>
  </r>
  <r>
    <n v="2017"/>
    <n v="13"/>
    <s v="Wholesome Beams"/>
    <x v="134"/>
    <s v="CAR"/>
    <s v="DEF"/>
    <n v="98"/>
    <n v="142"/>
    <x v="2"/>
  </r>
  <r>
    <n v="2017"/>
    <n v="13"/>
    <s v="Wholesome Beams"/>
    <x v="118"/>
    <s v="SYD"/>
    <s v="DEF"/>
    <n v="84"/>
    <n v="100"/>
    <x v="2"/>
  </r>
  <r>
    <n v="2017"/>
    <n v="13"/>
    <s v="Wholesome Beams"/>
    <x v="119"/>
    <s v="GEE"/>
    <s v="MID"/>
    <n v="141"/>
    <n v="141"/>
    <x v="2"/>
  </r>
  <r>
    <n v="2017"/>
    <n v="13"/>
    <s v="Wholesome Beams"/>
    <x v="84"/>
    <s v="GEE"/>
    <s v="MID"/>
    <n v="98"/>
    <n v="44"/>
    <x v="2"/>
  </r>
  <r>
    <n v="2017"/>
    <n v="13"/>
    <s v="Wholesome Beams"/>
    <x v="141"/>
    <s v="GWS"/>
    <s v="FWD"/>
    <n v="78"/>
    <n v="0"/>
    <x v="2"/>
  </r>
  <r>
    <n v="2017"/>
    <n v="13"/>
    <s v="Wholesome Beams"/>
    <x v="120"/>
    <s v="PTA"/>
    <s v="FWD"/>
    <n v="108"/>
    <n v="87"/>
    <x v="2"/>
  </r>
  <r>
    <n v="2017"/>
    <n v="13"/>
    <s v="Wholesome Beams"/>
    <x v="121"/>
    <s v="PTA"/>
    <s v="MID"/>
    <n v="100"/>
    <n v="109"/>
    <x v="2"/>
  </r>
  <r>
    <n v="2017"/>
    <n v="13"/>
    <s v="Wholesome Beams"/>
    <x v="67"/>
    <s v="GCS"/>
    <s v="MID"/>
    <n v="85"/>
    <n v="117"/>
    <x v="2"/>
  </r>
  <r>
    <n v="2017"/>
    <n v="13"/>
    <s v="Wholesome Beams"/>
    <x v="122"/>
    <s v="ESS"/>
    <s v="MID"/>
    <n v="101"/>
    <n v="0"/>
    <x v="2"/>
  </r>
  <r>
    <n v="2017"/>
    <n v="13"/>
    <s v="Wholesome Beams"/>
    <x v="123"/>
    <s v="RIC"/>
    <s v="MID"/>
    <n v="86"/>
    <n v="105"/>
    <x v="2"/>
  </r>
  <r>
    <n v="2017"/>
    <n v="13"/>
    <s v="Wholesome Beams"/>
    <x v="136"/>
    <s v="STK"/>
    <s v="FWD"/>
    <n v="123"/>
    <n v="110"/>
    <x v="2"/>
  </r>
  <r>
    <n v="2017"/>
    <n v="13"/>
    <s v="Wholesome Beams"/>
    <x v="109"/>
    <s v="STK"/>
    <s v="FWD"/>
    <n v="88"/>
    <n v="92"/>
    <x v="2"/>
  </r>
  <r>
    <n v="2017"/>
    <n v="13"/>
    <s v="Wholesome Beams"/>
    <x v="125"/>
    <s v="WCE"/>
    <s v="DEF"/>
    <n v="81"/>
    <n v="96"/>
    <x v="2"/>
  </r>
  <r>
    <n v="2017"/>
    <n v="13"/>
    <s v="Wholesome Beams"/>
    <x v="114"/>
    <s v="COL"/>
    <s v="BEN"/>
    <n v="100"/>
    <n v="0"/>
    <x v="2"/>
  </r>
  <r>
    <n v="2017"/>
    <n v="13"/>
    <s v="Wholesome Beams"/>
    <x v="142"/>
    <s v="GWS"/>
    <s v="BEN"/>
    <n v="88"/>
    <n v="0"/>
    <x v="2"/>
  </r>
  <r>
    <n v="2017"/>
    <n v="13"/>
    <s v="Wholesome Beams"/>
    <x v="132"/>
    <s v="ADE"/>
    <s v="BEN"/>
    <n v="93"/>
    <n v="0"/>
    <x v="2"/>
  </r>
  <r>
    <n v="2017"/>
    <n v="13"/>
    <s v="Wholesome Beams"/>
    <x v="137"/>
    <s v="WCE"/>
    <s v="BEN"/>
    <n v="51"/>
    <n v="0"/>
    <x v="2"/>
  </r>
  <r>
    <n v="2017"/>
    <n v="14"/>
    <s v="Wholesome Beams"/>
    <x v="111"/>
    <s v="WBD"/>
    <s v="DEF"/>
    <n v="63"/>
    <n v="82"/>
    <x v="2"/>
  </r>
  <r>
    <n v="2017"/>
    <n v="14"/>
    <s v="Wholesome Beams"/>
    <x v="112"/>
    <s v="WBD"/>
    <s v="FWD"/>
    <n v="107"/>
    <n v="103"/>
    <x v="2"/>
  </r>
  <r>
    <n v="2017"/>
    <n v="14"/>
    <s v="Wholesome Beams"/>
    <x v="114"/>
    <s v="COL"/>
    <s v="RUC"/>
    <n v="103"/>
    <n v="93"/>
    <x v="2"/>
  </r>
  <r>
    <n v="2017"/>
    <n v="14"/>
    <s v="Wholesome Beams"/>
    <x v="113"/>
    <s v="COL"/>
    <s v="DEF"/>
    <n v="92"/>
    <n v="99"/>
    <x v="2"/>
  </r>
  <r>
    <n v="2017"/>
    <n v="14"/>
    <s v="Wholesome Beams"/>
    <x v="115"/>
    <s v="BRL"/>
    <s v="MID"/>
    <n v="88"/>
    <n v="12"/>
    <x v="2"/>
  </r>
  <r>
    <n v="2017"/>
    <n v="14"/>
    <s v="Wholesome Beams"/>
    <x v="134"/>
    <s v="CAR"/>
    <s v="DEF"/>
    <n v="98"/>
    <n v="78"/>
    <x v="2"/>
  </r>
  <r>
    <n v="2017"/>
    <n v="14"/>
    <s v="Wholesome Beams"/>
    <x v="118"/>
    <s v="SYD"/>
    <s v="DEF"/>
    <n v="84"/>
    <n v="99"/>
    <x v="2"/>
  </r>
  <r>
    <n v="2017"/>
    <n v="14"/>
    <s v="Wholesome Beams"/>
    <x v="119"/>
    <s v="GEE"/>
    <s v="MID"/>
    <n v="147"/>
    <n v="145"/>
    <x v="2"/>
  </r>
  <r>
    <n v="2017"/>
    <n v="14"/>
    <s v="Wholesome Beams"/>
    <x v="121"/>
    <s v="PTA"/>
    <s v="MID"/>
    <n v="103"/>
    <n v="96"/>
    <x v="2"/>
  </r>
  <r>
    <n v="2017"/>
    <n v="14"/>
    <s v="Wholesome Beams"/>
    <x v="120"/>
    <s v="PTA"/>
    <s v="FWD"/>
    <n v="99"/>
    <n v="49"/>
    <x v="2"/>
  </r>
  <r>
    <n v="2017"/>
    <n v="14"/>
    <s v="Wholesome Beams"/>
    <x v="81"/>
    <s v="GCS"/>
    <s v="FWD"/>
    <n v="76"/>
    <n v="81"/>
    <x v="2"/>
  </r>
  <r>
    <n v="2017"/>
    <n v="14"/>
    <s v="Wholesome Beams"/>
    <x v="67"/>
    <s v="GCS"/>
    <s v="MID"/>
    <n v="84"/>
    <n v="90"/>
    <x v="2"/>
  </r>
  <r>
    <n v="2017"/>
    <n v="14"/>
    <s v="Wholesome Beams"/>
    <x v="122"/>
    <s v="ESS"/>
    <s v="MID"/>
    <n v="92"/>
    <n v="54"/>
    <x v="2"/>
  </r>
  <r>
    <n v="2017"/>
    <n v="14"/>
    <s v="Wholesome Beams"/>
    <x v="123"/>
    <s v="RIC"/>
    <s v="MID"/>
    <n v="87"/>
    <n v="90"/>
    <x v="2"/>
  </r>
  <r>
    <n v="2017"/>
    <n v="14"/>
    <s v="Wholesome Beams"/>
    <x v="136"/>
    <s v="STK"/>
    <s v="FWD"/>
    <n v="122"/>
    <n v="130"/>
    <x v="2"/>
  </r>
  <r>
    <n v="2017"/>
    <n v="14"/>
    <s v="Wholesome Beams"/>
    <x v="109"/>
    <s v="STK"/>
    <s v="FWD"/>
    <n v="81"/>
    <n v="81"/>
    <x v="2"/>
  </r>
  <r>
    <n v="2017"/>
    <n v="14"/>
    <s v="Wholesome Beams"/>
    <x v="132"/>
    <s v="ADE"/>
    <s v="MID"/>
    <n v="96"/>
    <n v="94"/>
    <x v="2"/>
  </r>
  <r>
    <n v="2017"/>
    <n v="14"/>
    <s v="Wholesome Beams"/>
    <x v="125"/>
    <s v="WCE"/>
    <s v="DEF"/>
    <n v="63"/>
    <n v="24"/>
    <x v="2"/>
  </r>
  <r>
    <n v="2017"/>
    <n v="14"/>
    <s v="Wholesome Beams"/>
    <x v="84"/>
    <s v="GEE"/>
    <s v="BEN"/>
    <n v="96"/>
    <n v="72"/>
    <x v="2"/>
  </r>
  <r>
    <n v="2017"/>
    <n v="14"/>
    <s v="Wholesome Beams"/>
    <x v="142"/>
    <s v="GWS"/>
    <s v="BEN"/>
    <n v="83"/>
    <n v="25"/>
    <x v="2"/>
  </r>
  <r>
    <n v="2017"/>
    <n v="14"/>
    <s v="Wholesome Beams"/>
    <x v="141"/>
    <s v="GWS"/>
    <s v="BEN"/>
    <n v="78"/>
    <n v="0"/>
    <x v="2"/>
  </r>
  <r>
    <n v="2017"/>
    <n v="14"/>
    <s v="Wholesome Beams"/>
    <x v="137"/>
    <s v="WCE"/>
    <s v="BEN"/>
    <n v="51"/>
    <n v="0"/>
    <x v="2"/>
  </r>
  <r>
    <n v="2017"/>
    <n v="15"/>
    <s v="Wholesome Beams"/>
    <x v="143"/>
    <s v="HAW"/>
    <s v="DEF"/>
    <n v="61"/>
    <n v="56"/>
    <x v="2"/>
  </r>
  <r>
    <n v="2017"/>
    <n v="15"/>
    <s v="Wholesome Beams"/>
    <x v="111"/>
    <s v="WBD"/>
    <s v="DEF"/>
    <n v="58"/>
    <n v="62"/>
    <x v="2"/>
  </r>
  <r>
    <n v="2017"/>
    <n v="15"/>
    <s v="Wholesome Beams"/>
    <x v="112"/>
    <s v="WBD"/>
    <s v="FWD"/>
    <n v="106"/>
    <n v="87"/>
    <x v="2"/>
  </r>
  <r>
    <n v="2017"/>
    <n v="15"/>
    <s v="Wholesome Beams"/>
    <x v="113"/>
    <s v="COL"/>
    <s v="DEF"/>
    <n v="84"/>
    <n v="64"/>
    <x v="2"/>
  </r>
  <r>
    <n v="2017"/>
    <n v="15"/>
    <s v="Wholesome Beams"/>
    <x v="114"/>
    <s v="COL"/>
    <s v="RUC"/>
    <n v="105"/>
    <n v="105"/>
    <x v="2"/>
  </r>
  <r>
    <n v="2017"/>
    <n v="15"/>
    <s v="Wholesome Beams"/>
    <x v="134"/>
    <s v="CAR"/>
    <s v="DEF"/>
    <n v="99"/>
    <n v="86"/>
    <x v="2"/>
  </r>
  <r>
    <n v="2017"/>
    <n v="15"/>
    <s v="Wholesome Beams"/>
    <x v="118"/>
    <s v="SYD"/>
    <s v="DEF"/>
    <n v="79"/>
    <n v="88"/>
    <x v="2"/>
  </r>
  <r>
    <n v="2017"/>
    <n v="15"/>
    <s v="Wholesome Beams"/>
    <x v="119"/>
    <s v="GEE"/>
    <s v="MID"/>
    <n v="156"/>
    <n v="196"/>
    <x v="2"/>
  </r>
  <r>
    <n v="2017"/>
    <n v="15"/>
    <s v="Wholesome Beams"/>
    <x v="141"/>
    <s v="GWS"/>
    <s v="FWD"/>
    <n v="78"/>
    <n v="60"/>
    <x v="2"/>
  </r>
  <r>
    <n v="2017"/>
    <n v="15"/>
    <s v="Wholesome Beams"/>
    <x v="121"/>
    <s v="PTA"/>
    <s v="MID"/>
    <n v="97"/>
    <n v="80"/>
    <x v="2"/>
  </r>
  <r>
    <n v="2017"/>
    <n v="15"/>
    <s v="Wholesome Beams"/>
    <x v="120"/>
    <s v="PTA"/>
    <s v="FWD"/>
    <n v="101"/>
    <n v="114"/>
    <x v="2"/>
  </r>
  <r>
    <n v="2017"/>
    <n v="15"/>
    <s v="Wholesome Beams"/>
    <x v="67"/>
    <s v="GCS"/>
    <s v="MID"/>
    <n v="99"/>
    <n v="138"/>
    <x v="2"/>
  </r>
  <r>
    <n v="2017"/>
    <n v="15"/>
    <s v="Wholesome Beams"/>
    <x v="81"/>
    <s v="GCS"/>
    <s v="FWD"/>
    <n v="73"/>
    <n v="67"/>
    <x v="2"/>
  </r>
  <r>
    <n v="2017"/>
    <n v="15"/>
    <s v="Wholesome Beams"/>
    <x v="122"/>
    <s v="ESS"/>
    <s v="MID"/>
    <n v="92"/>
    <n v="88"/>
    <x v="2"/>
  </r>
  <r>
    <n v="2017"/>
    <n v="15"/>
    <s v="Wholesome Beams"/>
    <x v="123"/>
    <s v="RIC"/>
    <s v="MID"/>
    <n v="83"/>
    <n v="74"/>
    <x v="2"/>
  </r>
  <r>
    <n v="2017"/>
    <n v="15"/>
    <s v="Wholesome Beams"/>
    <x v="136"/>
    <s v="STK"/>
    <s v="MID"/>
    <n v="118"/>
    <n v="88"/>
    <x v="2"/>
  </r>
  <r>
    <n v="2017"/>
    <n v="15"/>
    <s v="Wholesome Beams"/>
    <x v="109"/>
    <s v="STK"/>
    <s v="FWD"/>
    <n v="77"/>
    <n v="45"/>
    <x v="2"/>
  </r>
  <r>
    <n v="2017"/>
    <n v="15"/>
    <s v="Wholesome Beams"/>
    <x v="132"/>
    <s v="ADE"/>
    <s v="MID"/>
    <n v="103"/>
    <n v="121"/>
    <x v="2"/>
  </r>
  <r>
    <n v="2017"/>
    <n v="15"/>
    <s v="Wholesome Beams"/>
    <x v="115"/>
    <s v="BRL"/>
    <s v="BEN"/>
    <n v="88"/>
    <n v="0"/>
    <x v="2"/>
  </r>
  <r>
    <n v="2017"/>
    <n v="15"/>
    <s v="Wholesome Beams"/>
    <x v="84"/>
    <s v="GEE"/>
    <s v="BEN"/>
    <n v="96"/>
    <n v="0"/>
    <x v="2"/>
  </r>
  <r>
    <n v="2017"/>
    <n v="15"/>
    <s v="Wholesome Beams"/>
    <x v="125"/>
    <s v="WCE"/>
    <s v="BEN"/>
    <n v="63"/>
    <n v="0"/>
    <x v="2"/>
  </r>
  <r>
    <n v="2017"/>
    <n v="15"/>
    <s v="Wholesome Beams"/>
    <x v="137"/>
    <s v="WCE"/>
    <s v="BEN"/>
    <n v="51"/>
    <n v="0"/>
    <x v="2"/>
  </r>
  <r>
    <n v="2017"/>
    <n v="16"/>
    <s v="Wholesome Beams"/>
    <x v="111"/>
    <s v="WBD"/>
    <s v="DEF"/>
    <n v="55"/>
    <n v="71"/>
    <x v="2"/>
  </r>
  <r>
    <n v="2017"/>
    <n v="16"/>
    <s v="Wholesome Beams"/>
    <x v="112"/>
    <s v="WBD"/>
    <s v="FWD"/>
    <n v="102"/>
    <n v="60"/>
    <x v="2"/>
  </r>
  <r>
    <n v="2017"/>
    <n v="16"/>
    <s v="Wholesome Beams"/>
    <x v="114"/>
    <s v="COL"/>
    <s v="RUC"/>
    <n v="97"/>
    <n v="80"/>
    <x v="2"/>
  </r>
  <r>
    <n v="2017"/>
    <n v="16"/>
    <s v="Wholesome Beams"/>
    <x v="113"/>
    <s v="COL"/>
    <s v="DEF"/>
    <n v="79"/>
    <n v="80"/>
    <x v="2"/>
  </r>
  <r>
    <n v="2017"/>
    <n v="16"/>
    <s v="Wholesome Beams"/>
    <x v="115"/>
    <s v="BRL"/>
    <s v="MID"/>
    <n v="75"/>
    <n v="58"/>
    <x v="2"/>
  </r>
  <r>
    <n v="2017"/>
    <n v="16"/>
    <s v="Wholesome Beams"/>
    <x v="134"/>
    <s v="CAR"/>
    <s v="DEF"/>
    <n v="102"/>
    <n v="118"/>
    <x v="2"/>
  </r>
  <r>
    <n v="2017"/>
    <n v="16"/>
    <s v="Wholesome Beams"/>
    <x v="118"/>
    <s v="SYD"/>
    <s v="DEF"/>
    <n v="95"/>
    <n v="81"/>
    <x v="2"/>
  </r>
  <r>
    <n v="2017"/>
    <n v="16"/>
    <s v="Wholesome Beams"/>
    <x v="119"/>
    <s v="GEE"/>
    <s v="MID"/>
    <n v="157"/>
    <n v="165"/>
    <x v="2"/>
  </r>
  <r>
    <n v="2017"/>
    <n v="16"/>
    <s v="Wholesome Beams"/>
    <x v="141"/>
    <s v="GWS"/>
    <s v="FWD"/>
    <n v="79"/>
    <n v="97"/>
    <x v="2"/>
  </r>
  <r>
    <n v="2017"/>
    <n v="16"/>
    <s v="Wholesome Beams"/>
    <x v="120"/>
    <s v="PTA"/>
    <s v="FWD"/>
    <n v="108"/>
    <n v="136"/>
    <x v="2"/>
  </r>
  <r>
    <n v="2017"/>
    <n v="16"/>
    <s v="Wholesome Beams"/>
    <x v="121"/>
    <s v="PTA"/>
    <s v="MID"/>
    <n v="97"/>
    <n v="108"/>
    <x v="2"/>
  </r>
  <r>
    <n v="2017"/>
    <n v="16"/>
    <s v="Wholesome Beams"/>
    <x v="67"/>
    <s v="GCS"/>
    <s v="MID"/>
    <n v="98"/>
    <n v="107"/>
    <x v="2"/>
  </r>
  <r>
    <n v="2017"/>
    <n v="16"/>
    <s v="Wholesome Beams"/>
    <x v="122"/>
    <s v="ESS"/>
    <s v="MID"/>
    <n v="90"/>
    <n v="99"/>
    <x v="2"/>
  </r>
  <r>
    <n v="2017"/>
    <n v="16"/>
    <s v="Wholesome Beams"/>
    <x v="123"/>
    <s v="RIC"/>
    <s v="MID"/>
    <n v="78"/>
    <n v="71"/>
    <x v="2"/>
  </r>
  <r>
    <n v="2017"/>
    <n v="16"/>
    <s v="Wholesome Beams"/>
    <x v="136"/>
    <s v="STK"/>
    <s v="FWD"/>
    <n v="115"/>
    <n v="57"/>
    <x v="2"/>
  </r>
  <r>
    <n v="2017"/>
    <n v="16"/>
    <s v="Wholesome Beams"/>
    <x v="109"/>
    <s v="STK"/>
    <s v="FWD"/>
    <n v="86"/>
    <n v="116"/>
    <x v="2"/>
  </r>
  <r>
    <n v="2017"/>
    <n v="16"/>
    <s v="Wholesome Beams"/>
    <x v="132"/>
    <s v="ADE"/>
    <s v="MID"/>
    <n v="101"/>
    <n v="99"/>
    <x v="2"/>
  </r>
  <r>
    <n v="2017"/>
    <n v="16"/>
    <s v="Wholesome Beams"/>
    <x v="125"/>
    <s v="WCE"/>
    <s v="DEF"/>
    <n v="61"/>
    <n v="63"/>
    <x v="2"/>
  </r>
  <r>
    <n v="2017"/>
    <n v="16"/>
    <s v="Wholesome Beams"/>
    <x v="84"/>
    <s v="GEE"/>
    <s v="BEN"/>
    <n v="96"/>
    <n v="0"/>
    <x v="2"/>
  </r>
  <r>
    <n v="2017"/>
    <n v="16"/>
    <s v="Wholesome Beams"/>
    <x v="144"/>
    <s v="GCS"/>
    <s v="BEN"/>
    <n v="53"/>
    <n v="72"/>
    <x v="2"/>
  </r>
  <r>
    <n v="2017"/>
    <n v="16"/>
    <s v="Wholesome Beams"/>
    <x v="52"/>
    <s v="ADE"/>
    <s v="BEN"/>
    <n v="75"/>
    <n v="45"/>
    <x v="2"/>
  </r>
  <r>
    <n v="2017"/>
    <n v="16"/>
    <s v="Wholesome Beams"/>
    <x v="137"/>
    <s v="WCE"/>
    <s v="BEN"/>
    <n v="49"/>
    <n v="63"/>
    <x v="2"/>
  </r>
  <r>
    <n v="2017"/>
    <n v="17"/>
    <s v="Wholesome Beams"/>
    <x v="111"/>
    <s v="WBD"/>
    <s v="DEF"/>
    <n v="67"/>
    <n v="87"/>
    <x v="2"/>
  </r>
  <r>
    <n v="2017"/>
    <n v="17"/>
    <s v="Wholesome Beams"/>
    <x v="112"/>
    <s v="WBD"/>
    <s v="FWD"/>
    <n v="96"/>
    <n v="76"/>
    <x v="2"/>
  </r>
  <r>
    <n v="2017"/>
    <n v="17"/>
    <s v="Wholesome Beams"/>
    <x v="114"/>
    <s v="COL"/>
    <s v="RUC"/>
    <n v="93"/>
    <n v="77"/>
    <x v="2"/>
  </r>
  <r>
    <n v="2017"/>
    <n v="17"/>
    <s v="Wholesome Beams"/>
    <x v="113"/>
    <s v="COL"/>
    <s v="DEF"/>
    <n v="82"/>
    <n v="125"/>
    <x v="2"/>
  </r>
  <r>
    <n v="2017"/>
    <n v="17"/>
    <s v="Wholesome Beams"/>
    <x v="115"/>
    <s v="BRL"/>
    <s v="MID"/>
    <n v="70"/>
    <n v="100"/>
    <x v="2"/>
  </r>
  <r>
    <n v="2017"/>
    <n v="17"/>
    <s v="Wholesome Beams"/>
    <x v="134"/>
    <s v="CAR"/>
    <s v="DEF"/>
    <n v="103"/>
    <n v="89"/>
    <x v="2"/>
  </r>
  <r>
    <n v="2017"/>
    <n v="17"/>
    <s v="Wholesome Beams"/>
    <x v="118"/>
    <s v="SYD"/>
    <s v="DEF"/>
    <n v="96"/>
    <n v="97"/>
    <x v="2"/>
  </r>
  <r>
    <n v="2017"/>
    <n v="17"/>
    <s v="Wholesome Beams"/>
    <x v="119"/>
    <s v="GEE"/>
    <s v="MID"/>
    <n v="155"/>
    <n v="141"/>
    <x v="2"/>
  </r>
  <r>
    <n v="2017"/>
    <n v="17"/>
    <s v="Wholesome Beams"/>
    <x v="141"/>
    <s v="GWS"/>
    <s v="FWD"/>
    <n v="73"/>
    <n v="63"/>
    <x v="2"/>
  </r>
  <r>
    <n v="2017"/>
    <n v="17"/>
    <s v="Wholesome Beams"/>
    <x v="120"/>
    <s v="PTA"/>
    <s v="FWD"/>
    <n v="104"/>
    <n v="114"/>
    <x v="2"/>
  </r>
  <r>
    <n v="2017"/>
    <n v="17"/>
    <s v="Wholesome Beams"/>
    <x v="121"/>
    <s v="PTA"/>
    <s v="MID"/>
    <n v="105"/>
    <n v="118"/>
    <x v="2"/>
  </r>
  <r>
    <n v="2017"/>
    <n v="17"/>
    <s v="Wholesome Beams"/>
    <x v="67"/>
    <s v="GCS"/>
    <s v="MID"/>
    <n v="87"/>
    <n v="43"/>
    <x v="2"/>
  </r>
  <r>
    <n v="2017"/>
    <n v="17"/>
    <s v="Wholesome Beams"/>
    <x v="122"/>
    <s v="ESS"/>
    <s v="MID"/>
    <n v="91"/>
    <n v="84"/>
    <x v="2"/>
  </r>
  <r>
    <n v="2017"/>
    <n v="17"/>
    <s v="Wholesome Beams"/>
    <x v="123"/>
    <s v="RIC"/>
    <s v="MID"/>
    <n v="77"/>
    <n v="123"/>
    <x v="2"/>
  </r>
  <r>
    <n v="2017"/>
    <n v="17"/>
    <s v="Wholesome Beams"/>
    <x v="136"/>
    <s v="STK"/>
    <s v="FWD"/>
    <n v="106"/>
    <n v="66"/>
    <x v="2"/>
  </r>
  <r>
    <n v="2017"/>
    <n v="17"/>
    <s v="Wholesome Beams"/>
    <x v="109"/>
    <s v="STK"/>
    <s v="FWD"/>
    <n v="87"/>
    <n v="84"/>
    <x v="2"/>
  </r>
  <r>
    <n v="2017"/>
    <n v="17"/>
    <s v="Wholesome Beams"/>
    <x v="132"/>
    <s v="ADE"/>
    <s v="MID"/>
    <n v="108"/>
    <n v="108"/>
    <x v="2"/>
  </r>
  <r>
    <n v="2017"/>
    <n v="17"/>
    <s v="Wholesome Beams"/>
    <x v="125"/>
    <s v="WCE"/>
    <s v="DEF"/>
    <n v="79"/>
    <n v="165"/>
    <x v="2"/>
  </r>
  <r>
    <n v="2017"/>
    <n v="17"/>
    <s v="Wholesome Beams"/>
    <x v="84"/>
    <s v="GEE"/>
    <s v="BEN"/>
    <n v="96"/>
    <n v="0"/>
    <x v="2"/>
  </r>
  <r>
    <n v="2017"/>
    <n v="17"/>
    <s v="Wholesome Beams"/>
    <x v="145"/>
    <s v="GWS"/>
    <s v="BEN"/>
    <n v="78"/>
    <n v="0"/>
    <x v="2"/>
  </r>
  <r>
    <n v="2017"/>
    <n v="17"/>
    <s v="Wholesome Beams"/>
    <x v="146"/>
    <s v="STK"/>
    <s v="BEN"/>
    <n v="87"/>
    <n v="125"/>
    <x v="2"/>
  </r>
  <r>
    <n v="2017"/>
    <n v="17"/>
    <s v="Wholesome Beams"/>
    <x v="137"/>
    <s v="WCE"/>
    <s v="BEN"/>
    <n v="49"/>
    <n v="0"/>
    <x v="2"/>
  </r>
  <r>
    <n v="2017"/>
    <n v="18"/>
    <s v="Wholesome Beams"/>
    <x v="111"/>
    <s v="WBD"/>
    <s v="DEF"/>
    <n v="75"/>
    <n v="104"/>
    <x v="2"/>
  </r>
  <r>
    <n v="2017"/>
    <n v="18"/>
    <s v="Wholesome Beams"/>
    <x v="112"/>
    <s v="WBD"/>
    <s v="FWD"/>
    <n v="103"/>
    <n v="115"/>
    <x v="2"/>
  </r>
  <r>
    <n v="2017"/>
    <n v="18"/>
    <s v="Wholesome Beams"/>
    <x v="114"/>
    <s v="COL"/>
    <s v="RUC"/>
    <n v="95"/>
    <n v="125"/>
    <x v="2"/>
  </r>
  <r>
    <n v="2017"/>
    <n v="18"/>
    <s v="Wholesome Beams"/>
    <x v="113"/>
    <s v="COL"/>
    <s v="DEF"/>
    <n v="89"/>
    <n v="103"/>
    <x v="2"/>
  </r>
  <r>
    <n v="2017"/>
    <n v="18"/>
    <s v="Wholesome Beams"/>
    <x v="115"/>
    <s v="BRL"/>
    <s v="MID"/>
    <n v="67"/>
    <n v="131"/>
    <x v="2"/>
  </r>
  <r>
    <n v="2017"/>
    <n v="18"/>
    <s v="Wholesome Beams"/>
    <x v="134"/>
    <s v="CAR"/>
    <s v="DEF"/>
    <n v="92"/>
    <n v="87"/>
    <x v="2"/>
  </r>
  <r>
    <n v="2017"/>
    <n v="18"/>
    <s v="Wholesome Beams"/>
    <x v="118"/>
    <s v="SYD"/>
    <s v="DEF"/>
    <n v="91"/>
    <n v="72"/>
    <x v="2"/>
  </r>
  <r>
    <n v="2017"/>
    <n v="18"/>
    <s v="Wholesome Beams"/>
    <x v="119"/>
    <s v="GEE"/>
    <s v="MID"/>
    <n v="155"/>
    <n v="142"/>
    <x v="2"/>
  </r>
  <r>
    <n v="2017"/>
    <n v="18"/>
    <s v="Wholesome Beams"/>
    <x v="84"/>
    <s v="GEE"/>
    <s v="MID"/>
    <n v="84"/>
    <n v="46"/>
    <x v="2"/>
  </r>
  <r>
    <n v="2017"/>
    <n v="18"/>
    <s v="Wholesome Beams"/>
    <x v="141"/>
    <s v="GWS"/>
    <s v="FWD"/>
    <n v="72"/>
    <n v="93"/>
    <x v="2"/>
  </r>
  <r>
    <n v="2017"/>
    <n v="18"/>
    <s v="Wholesome Beams"/>
    <x v="120"/>
    <s v="PTA"/>
    <s v="FWD"/>
    <n v="101"/>
    <n v="72"/>
    <x v="2"/>
  </r>
  <r>
    <n v="2017"/>
    <n v="18"/>
    <s v="Wholesome Beams"/>
    <x v="121"/>
    <s v="PTA"/>
    <s v="MID"/>
    <n v="98"/>
    <n v="78"/>
    <x v="2"/>
  </r>
  <r>
    <n v="2017"/>
    <n v="18"/>
    <s v="Wholesome Beams"/>
    <x v="122"/>
    <s v="ESS"/>
    <s v="MID"/>
    <n v="91"/>
    <n v="115"/>
    <x v="2"/>
  </r>
  <r>
    <n v="2017"/>
    <n v="18"/>
    <s v="Wholesome Beams"/>
    <x v="123"/>
    <s v="RIC"/>
    <s v="MID"/>
    <n v="77"/>
    <n v="106"/>
    <x v="2"/>
  </r>
  <r>
    <n v="2017"/>
    <n v="18"/>
    <s v="Wholesome Beams"/>
    <x v="136"/>
    <s v="STK"/>
    <s v="FWD"/>
    <n v="98"/>
    <n v="75"/>
    <x v="2"/>
  </r>
  <r>
    <n v="2017"/>
    <n v="18"/>
    <s v="Wholesome Beams"/>
    <x v="109"/>
    <s v="STK"/>
    <s v="FWD"/>
    <n v="84"/>
    <n v="76"/>
    <x v="2"/>
  </r>
  <r>
    <n v="2017"/>
    <n v="18"/>
    <s v="Wholesome Beams"/>
    <x v="132"/>
    <s v="ADE"/>
    <s v="MID"/>
    <n v="110"/>
    <n v="94"/>
    <x v="2"/>
  </r>
  <r>
    <n v="2017"/>
    <n v="18"/>
    <s v="Wholesome Beams"/>
    <x v="125"/>
    <s v="WCE"/>
    <s v="DEF"/>
    <n v="93"/>
    <n v="149"/>
    <x v="2"/>
  </r>
  <r>
    <n v="2017"/>
    <n v="18"/>
    <s v="Wholesome Beams"/>
    <x v="145"/>
    <s v="GWS"/>
    <s v="BEN"/>
    <n v="78"/>
    <n v="0"/>
    <x v="2"/>
  </r>
  <r>
    <n v="2017"/>
    <n v="18"/>
    <s v="Wholesome Beams"/>
    <x v="147"/>
    <s v="GWS"/>
    <s v="BEN"/>
    <n v="87"/>
    <n v="0"/>
    <x v="2"/>
  </r>
  <r>
    <n v="2017"/>
    <n v="18"/>
    <s v="Wholesome Beams"/>
    <x v="67"/>
    <s v="GCS"/>
    <s v="BEN"/>
    <n v="87"/>
    <n v="0"/>
    <x v="2"/>
  </r>
  <r>
    <n v="2017"/>
    <n v="18"/>
    <s v="Wholesome Beams"/>
    <x v="146"/>
    <s v="STK"/>
    <s v="BEN"/>
    <n v="99"/>
    <n v="107"/>
    <x v="2"/>
  </r>
  <r>
    <n v="2017"/>
    <n v="19"/>
    <s v="Wholesome Beams"/>
    <x v="111"/>
    <s v="WBD"/>
    <s v="DEF"/>
    <n v="80"/>
    <n v="104"/>
    <x v="2"/>
  </r>
  <r>
    <n v="2017"/>
    <n v="19"/>
    <s v="Wholesome Beams"/>
    <x v="148"/>
    <s v="WBD"/>
    <s v="MID"/>
    <n v="68"/>
    <n v="78"/>
    <x v="2"/>
  </r>
  <r>
    <n v="2017"/>
    <n v="19"/>
    <s v="Wholesome Beams"/>
    <x v="112"/>
    <s v="WBD"/>
    <s v="FWD"/>
    <n v="96"/>
    <n v="72"/>
    <x v="2"/>
  </r>
  <r>
    <n v="2017"/>
    <n v="19"/>
    <s v="Wholesome Beams"/>
    <x v="114"/>
    <s v="COL"/>
    <s v="RUC"/>
    <n v="97"/>
    <n v="103"/>
    <x v="2"/>
  </r>
  <r>
    <n v="2017"/>
    <n v="19"/>
    <s v="Wholesome Beams"/>
    <x v="113"/>
    <s v="COL"/>
    <s v="DEF"/>
    <n v="97"/>
    <n v="144"/>
    <x v="2"/>
  </r>
  <r>
    <n v="2017"/>
    <n v="19"/>
    <s v="Wholesome Beams"/>
    <x v="115"/>
    <s v="BRL"/>
    <s v="MID"/>
    <n v="77"/>
    <n v="121"/>
    <x v="2"/>
  </r>
  <r>
    <n v="2017"/>
    <n v="19"/>
    <s v="Wholesome Beams"/>
    <x v="134"/>
    <s v="CAR"/>
    <s v="DEF"/>
    <n v="89"/>
    <n v="61"/>
    <x v="2"/>
  </r>
  <r>
    <n v="2017"/>
    <n v="19"/>
    <s v="Wholesome Beams"/>
    <x v="119"/>
    <s v="GEE"/>
    <s v="MID"/>
    <n v="148"/>
    <n v="108"/>
    <x v="2"/>
  </r>
  <r>
    <n v="2017"/>
    <n v="19"/>
    <s v="Wholesome Beams"/>
    <x v="141"/>
    <s v="GWS"/>
    <s v="FWD"/>
    <n v="71"/>
    <n v="91"/>
    <x v="2"/>
  </r>
  <r>
    <n v="2017"/>
    <n v="19"/>
    <s v="Wholesome Beams"/>
    <x v="145"/>
    <s v="GWS"/>
    <s v="MID"/>
    <n v="74"/>
    <n v="88"/>
    <x v="2"/>
  </r>
  <r>
    <n v="2017"/>
    <n v="19"/>
    <s v="Wholesome Beams"/>
    <x v="120"/>
    <s v="PTA"/>
    <s v="FWD"/>
    <n v="100"/>
    <n v="42"/>
    <x v="2"/>
  </r>
  <r>
    <n v="2017"/>
    <n v="19"/>
    <s v="Wholesome Beams"/>
    <x v="121"/>
    <s v="PTA"/>
    <s v="MID"/>
    <n v="98"/>
    <n v="93"/>
    <x v="2"/>
  </r>
  <r>
    <n v="2017"/>
    <n v="19"/>
    <s v="Wholesome Beams"/>
    <x v="122"/>
    <s v="ESS"/>
    <s v="MID"/>
    <n v="101"/>
    <n v="104"/>
    <x v="2"/>
  </r>
  <r>
    <n v="2017"/>
    <n v="19"/>
    <s v="Wholesome Beams"/>
    <x v="149"/>
    <s v="FRE"/>
    <s v="FWD"/>
    <n v="61"/>
    <n v="76"/>
    <x v="2"/>
  </r>
  <r>
    <n v="2017"/>
    <n v="19"/>
    <s v="Wholesome Beams"/>
    <x v="123"/>
    <s v="RIC"/>
    <s v="MID"/>
    <n v="80"/>
    <n v="109"/>
    <x v="2"/>
  </r>
  <r>
    <n v="2017"/>
    <n v="19"/>
    <s v="Wholesome Beams"/>
    <x v="146"/>
    <s v="STK"/>
    <s v="DEF"/>
    <n v="108"/>
    <n v="103"/>
    <x v="2"/>
  </r>
  <r>
    <n v="2017"/>
    <n v="19"/>
    <s v="Wholesome Beams"/>
    <x v="136"/>
    <s v="STK"/>
    <s v="FWD"/>
    <n v="91"/>
    <n v="103"/>
    <x v="2"/>
  </r>
  <r>
    <n v="2017"/>
    <n v="19"/>
    <s v="Wholesome Beams"/>
    <x v="125"/>
    <s v="WCE"/>
    <s v="DEF"/>
    <n v="86"/>
    <n v="61"/>
    <x v="2"/>
  </r>
  <r>
    <n v="2017"/>
    <n v="19"/>
    <s v="Wholesome Beams"/>
    <x v="118"/>
    <s v="SYD"/>
    <s v="BEN"/>
    <n v="91"/>
    <n v="0"/>
    <x v="2"/>
  </r>
  <r>
    <n v="2017"/>
    <n v="19"/>
    <s v="Wholesome Beams"/>
    <x v="67"/>
    <s v="GCS"/>
    <s v="BEN"/>
    <n v="87"/>
    <n v="0"/>
    <x v="2"/>
  </r>
  <r>
    <n v="2017"/>
    <n v="19"/>
    <s v="Wholesome Beams"/>
    <x v="109"/>
    <s v="STK"/>
    <s v="BEN"/>
    <n v="84"/>
    <n v="0"/>
    <x v="2"/>
  </r>
  <r>
    <n v="2017"/>
    <n v="19"/>
    <s v="Wholesome Beams"/>
    <x v="132"/>
    <s v="ADE"/>
    <s v="BEN"/>
    <n v="110"/>
    <n v="0"/>
    <x v="2"/>
  </r>
  <r>
    <n v="2017"/>
    <n v="20"/>
    <s v="Wholesome Beams"/>
    <x v="111"/>
    <s v="WBD"/>
    <s v="DEF"/>
    <n v="80"/>
    <n v="0"/>
    <x v="2"/>
  </r>
  <r>
    <n v="2017"/>
    <n v="20"/>
    <s v="Wholesome Beams"/>
    <x v="112"/>
    <s v="WBD"/>
    <s v="FWD"/>
    <n v="96"/>
    <n v="88"/>
    <x v="2"/>
  </r>
  <r>
    <n v="2017"/>
    <n v="20"/>
    <s v="Wholesome Beams"/>
    <x v="113"/>
    <s v="COL"/>
    <s v="DEF"/>
    <n v="109"/>
    <n v="127"/>
    <x v="2"/>
  </r>
  <r>
    <n v="2017"/>
    <n v="20"/>
    <s v="Wholesome Beams"/>
    <x v="114"/>
    <s v="COL"/>
    <s v="RUC"/>
    <n v="98"/>
    <n v="114"/>
    <x v="2"/>
  </r>
  <r>
    <n v="2017"/>
    <n v="20"/>
    <s v="Wholesome Beams"/>
    <x v="115"/>
    <s v="BRL"/>
    <s v="MID"/>
    <n v="92"/>
    <n v="94"/>
    <x v="2"/>
  </r>
  <r>
    <n v="2017"/>
    <n v="20"/>
    <s v="Wholesome Beams"/>
    <x v="134"/>
    <s v="CAR"/>
    <s v="DEF"/>
    <n v="90"/>
    <n v="90"/>
    <x v="2"/>
  </r>
  <r>
    <n v="2017"/>
    <n v="20"/>
    <s v="Wholesome Beams"/>
    <x v="118"/>
    <s v="SYD"/>
    <s v="DEF"/>
    <n v="82"/>
    <n v="59"/>
    <x v="2"/>
  </r>
  <r>
    <n v="2017"/>
    <n v="20"/>
    <s v="Wholesome Beams"/>
    <x v="145"/>
    <s v="GWS"/>
    <s v="MID"/>
    <n v="79"/>
    <n v="120"/>
    <x v="2"/>
  </r>
  <r>
    <n v="2017"/>
    <n v="20"/>
    <s v="Wholesome Beams"/>
    <x v="141"/>
    <s v="GWS"/>
    <s v="FWD"/>
    <n v="74"/>
    <n v="79"/>
    <x v="2"/>
  </r>
  <r>
    <n v="2017"/>
    <n v="20"/>
    <s v="Wholesome Beams"/>
    <x v="147"/>
    <s v="GWS"/>
    <s v="FWD"/>
    <n v="78"/>
    <n v="57"/>
    <x v="2"/>
  </r>
  <r>
    <n v="2017"/>
    <n v="20"/>
    <s v="Wholesome Beams"/>
    <x v="120"/>
    <s v="PTA"/>
    <s v="FWD"/>
    <n v="92"/>
    <n v="76"/>
    <x v="2"/>
  </r>
  <r>
    <n v="2017"/>
    <n v="20"/>
    <s v="Wholesome Beams"/>
    <x v="121"/>
    <s v="PTA"/>
    <s v="MID"/>
    <n v="97"/>
    <n v="76"/>
    <x v="2"/>
  </r>
  <r>
    <n v="2017"/>
    <n v="20"/>
    <s v="Wholesome Beams"/>
    <x v="122"/>
    <s v="ESS"/>
    <s v="MID"/>
    <n v="110"/>
    <n v="134"/>
    <x v="2"/>
  </r>
  <r>
    <n v="2017"/>
    <n v="20"/>
    <s v="Wholesome Beams"/>
    <x v="123"/>
    <s v="RIC"/>
    <s v="MID"/>
    <n v="81"/>
    <n v="81"/>
    <x v="2"/>
  </r>
  <r>
    <n v="2017"/>
    <n v="20"/>
    <s v="Wholesome Beams"/>
    <x v="136"/>
    <s v="STK"/>
    <s v="MID"/>
    <n v="101"/>
    <n v="130"/>
    <x v="2"/>
  </r>
  <r>
    <n v="2017"/>
    <n v="20"/>
    <s v="Wholesome Beams"/>
    <x v="146"/>
    <s v="STK"/>
    <s v="DEF"/>
    <n v="118"/>
    <n v="115"/>
    <x v="2"/>
  </r>
  <r>
    <n v="2017"/>
    <n v="20"/>
    <s v="Wholesome Beams"/>
    <x v="109"/>
    <s v="STK"/>
    <s v="FWD"/>
    <n v="77"/>
    <n v="49"/>
    <x v="2"/>
  </r>
  <r>
    <n v="2017"/>
    <n v="20"/>
    <s v="Wholesome Beams"/>
    <x v="132"/>
    <s v="ADE"/>
    <s v="MID"/>
    <n v="121"/>
    <n v="149"/>
    <x v="2"/>
  </r>
  <r>
    <n v="2017"/>
    <n v="20"/>
    <s v="Wholesome Beams"/>
    <x v="150"/>
    <s v="HAW"/>
    <s v="BEN"/>
    <n v="109"/>
    <n v="130"/>
    <x v="2"/>
  </r>
  <r>
    <n v="2017"/>
    <n v="20"/>
    <s v="Wholesome Beams"/>
    <x v="119"/>
    <s v="GEE"/>
    <s v="BEN"/>
    <n v="148"/>
    <n v="0"/>
    <x v="2"/>
  </r>
  <r>
    <n v="2017"/>
    <n v="20"/>
    <s v="Wholesome Beams"/>
    <x v="67"/>
    <s v="GCS"/>
    <s v="BEN"/>
    <n v="87"/>
    <n v="0"/>
    <x v="2"/>
  </r>
  <r>
    <n v="2017"/>
    <n v="20"/>
    <s v="Wholesome Beams"/>
    <x v="125"/>
    <s v="WCE"/>
    <s v="BEN"/>
    <n v="101"/>
    <n v="100"/>
    <x v="2"/>
  </r>
  <r>
    <n v="2017"/>
    <n v="21"/>
    <s v="Wholesome Beams"/>
    <x v="150"/>
    <s v="HAW"/>
    <s v="FWD"/>
    <n v="108"/>
    <n v="107"/>
    <x v="2"/>
  </r>
  <r>
    <n v="2017"/>
    <n v="21"/>
    <s v="Wholesome Beams"/>
    <x v="112"/>
    <s v="WBD"/>
    <s v="FWD"/>
    <n v="97"/>
    <n v="66"/>
    <x v="2"/>
  </r>
  <r>
    <n v="2017"/>
    <n v="21"/>
    <s v="Wholesome Beams"/>
    <x v="113"/>
    <s v="COL"/>
    <s v="DEF"/>
    <n v="119"/>
    <n v="138"/>
    <x v="2"/>
  </r>
  <r>
    <n v="2017"/>
    <n v="21"/>
    <s v="Wholesome Beams"/>
    <x v="115"/>
    <s v="BRL"/>
    <s v="MID"/>
    <n v="107"/>
    <n v="138"/>
    <x v="2"/>
  </r>
  <r>
    <n v="2017"/>
    <n v="21"/>
    <s v="Wholesome Beams"/>
    <x v="134"/>
    <s v="CAR"/>
    <s v="DEF"/>
    <n v="83"/>
    <n v="85"/>
    <x v="2"/>
  </r>
  <r>
    <n v="2017"/>
    <n v="21"/>
    <s v="Wholesome Beams"/>
    <x v="118"/>
    <s v="SYD"/>
    <s v="DEF"/>
    <n v="81"/>
    <n v="82"/>
    <x v="2"/>
  </r>
  <r>
    <n v="2017"/>
    <n v="21"/>
    <s v="Wholesome Beams"/>
    <x v="119"/>
    <s v="GEE"/>
    <s v="MID"/>
    <n v="137"/>
    <n v="141"/>
    <x v="2"/>
  </r>
  <r>
    <n v="2017"/>
    <n v="21"/>
    <s v="Wholesome Beams"/>
    <x v="147"/>
    <s v="GWS"/>
    <s v="FWD"/>
    <n v="70"/>
    <n v="64"/>
    <x v="2"/>
  </r>
  <r>
    <n v="2017"/>
    <n v="21"/>
    <s v="Wholesome Beams"/>
    <x v="145"/>
    <s v="GWS"/>
    <s v="MID"/>
    <n v="84"/>
    <n v="91"/>
    <x v="2"/>
  </r>
  <r>
    <n v="2017"/>
    <n v="21"/>
    <s v="Wholesome Beams"/>
    <x v="120"/>
    <s v="PTA"/>
    <s v="FWD"/>
    <n v="77"/>
    <n v="63"/>
    <x v="2"/>
  </r>
  <r>
    <n v="2017"/>
    <n v="21"/>
    <s v="Wholesome Beams"/>
    <x v="121"/>
    <s v="PTA"/>
    <s v="MID"/>
    <n v="95"/>
    <n v="98"/>
    <x v="2"/>
  </r>
  <r>
    <n v="2017"/>
    <n v="21"/>
    <s v="Wholesome Beams"/>
    <x v="122"/>
    <s v="ESS"/>
    <s v="MID"/>
    <n v="102"/>
    <n v="59"/>
    <x v="2"/>
  </r>
  <r>
    <n v="2017"/>
    <n v="21"/>
    <s v="Wholesome Beams"/>
    <x v="123"/>
    <s v="RIC"/>
    <s v="MID"/>
    <n v="87"/>
    <n v="105"/>
    <x v="2"/>
  </r>
  <r>
    <n v="2017"/>
    <n v="21"/>
    <s v="Wholesome Beams"/>
    <x v="151"/>
    <s v="STK"/>
    <s v="RUC"/>
    <n v="106"/>
    <n v="108"/>
    <x v="2"/>
  </r>
  <r>
    <n v="2017"/>
    <n v="21"/>
    <s v="Wholesome Beams"/>
    <x v="146"/>
    <s v="STK"/>
    <s v="DEF"/>
    <n v="117"/>
    <n v="94"/>
    <x v="2"/>
  </r>
  <r>
    <n v="2017"/>
    <n v="21"/>
    <s v="Wholesome Beams"/>
    <x v="136"/>
    <s v="STK"/>
    <s v="FWD"/>
    <n v="114"/>
    <n v="112"/>
    <x v="2"/>
  </r>
  <r>
    <n v="2017"/>
    <n v="21"/>
    <s v="Wholesome Beams"/>
    <x v="132"/>
    <s v="ADE"/>
    <s v="MID"/>
    <n v="112"/>
    <n v="75"/>
    <x v="2"/>
  </r>
  <r>
    <n v="2017"/>
    <n v="21"/>
    <s v="Wholesome Beams"/>
    <x v="125"/>
    <s v="WCE"/>
    <s v="DEF"/>
    <n v="104"/>
    <n v="81"/>
    <x v="2"/>
  </r>
  <r>
    <n v="2017"/>
    <n v="21"/>
    <s v="Wholesome Beams"/>
    <x v="111"/>
    <s v="WBD"/>
    <s v="BEN"/>
    <n v="80"/>
    <n v="0"/>
    <x v="2"/>
  </r>
  <r>
    <n v="2017"/>
    <n v="21"/>
    <s v="Wholesome Beams"/>
    <x v="114"/>
    <s v="COL"/>
    <s v="BEN"/>
    <n v="98"/>
    <n v="0"/>
    <x v="2"/>
  </r>
  <r>
    <n v="2017"/>
    <n v="21"/>
    <s v="Wholesome Beams"/>
    <x v="141"/>
    <s v="GWS"/>
    <s v="BEN"/>
    <n v="74"/>
    <n v="0"/>
    <x v="2"/>
  </r>
  <r>
    <n v="2017"/>
    <n v="21"/>
    <s v="Wholesome Beams"/>
    <x v="67"/>
    <s v="GCS"/>
    <s v="BEN"/>
    <n v="78"/>
    <n v="66"/>
    <x v="2"/>
  </r>
  <r>
    <n v="2017"/>
    <n v="22"/>
    <s v="Wholesome Beams"/>
    <x v="150"/>
    <s v="HAW"/>
    <s v="FWD"/>
    <n v="104"/>
    <n v="25"/>
    <x v="2"/>
  </r>
  <r>
    <n v="2017"/>
    <n v="22"/>
    <s v="Wholesome Beams"/>
    <x v="111"/>
    <s v="WBD"/>
    <s v="DEF"/>
    <n v="86"/>
    <n v="95"/>
    <x v="2"/>
  </r>
  <r>
    <n v="2017"/>
    <n v="22"/>
    <s v="Wholesome Beams"/>
    <x v="112"/>
    <s v="WBD"/>
    <s v="FWD"/>
    <n v="98"/>
    <n v="79"/>
    <x v="2"/>
  </r>
  <r>
    <n v="2017"/>
    <n v="22"/>
    <s v="Wholesome Beams"/>
    <x v="113"/>
    <s v="COL"/>
    <s v="DEF"/>
    <n v="116"/>
    <n v="107"/>
    <x v="2"/>
  </r>
  <r>
    <n v="2017"/>
    <n v="22"/>
    <s v="Wholesome Beams"/>
    <x v="115"/>
    <s v="BRL"/>
    <s v="MID"/>
    <n v="116"/>
    <n v="148"/>
    <x v="2"/>
  </r>
  <r>
    <n v="2017"/>
    <n v="22"/>
    <s v="Wholesome Beams"/>
    <x v="134"/>
    <s v="CAR"/>
    <s v="DEF"/>
    <n v="87"/>
    <n v="110"/>
    <x v="2"/>
  </r>
  <r>
    <n v="2017"/>
    <n v="22"/>
    <s v="Wholesome Beams"/>
    <x v="118"/>
    <s v="SYD"/>
    <s v="DEF"/>
    <n v="81"/>
    <n v="81"/>
    <x v="2"/>
  </r>
  <r>
    <n v="2017"/>
    <n v="22"/>
    <s v="Wholesome Beams"/>
    <x v="119"/>
    <s v="GEE"/>
    <s v="MID"/>
    <n v="133"/>
    <n v="146"/>
    <x v="2"/>
  </r>
  <r>
    <n v="2017"/>
    <n v="22"/>
    <s v="Wholesome Beams"/>
    <x v="145"/>
    <s v="GWS"/>
    <s v="MID"/>
    <n v="81"/>
    <n v="81"/>
    <x v="2"/>
  </r>
  <r>
    <n v="2017"/>
    <n v="22"/>
    <s v="Wholesome Beams"/>
    <x v="141"/>
    <s v="GWS"/>
    <s v="FWD"/>
    <n v="68"/>
    <n v="63"/>
    <x v="2"/>
  </r>
  <r>
    <n v="2017"/>
    <n v="22"/>
    <s v="Wholesome Beams"/>
    <x v="120"/>
    <s v="PTA"/>
    <s v="FWD"/>
    <n v="68"/>
    <n v="70"/>
    <x v="2"/>
  </r>
  <r>
    <n v="2017"/>
    <n v="22"/>
    <s v="Wholesome Beams"/>
    <x v="121"/>
    <s v="PTA"/>
    <s v="MID"/>
    <n v="90"/>
    <n v="95"/>
    <x v="2"/>
  </r>
  <r>
    <n v="2017"/>
    <n v="22"/>
    <s v="Wholesome Beams"/>
    <x v="122"/>
    <s v="ESS"/>
    <s v="MID"/>
    <n v="107"/>
    <n v="108"/>
    <x v="2"/>
  </r>
  <r>
    <n v="2017"/>
    <n v="22"/>
    <s v="Wholesome Beams"/>
    <x v="123"/>
    <s v="RIC"/>
    <s v="MID"/>
    <n v="77"/>
    <n v="64"/>
    <x v="2"/>
  </r>
  <r>
    <n v="2017"/>
    <n v="22"/>
    <s v="Wholesome Beams"/>
    <x v="151"/>
    <s v="STK"/>
    <s v="RUC"/>
    <n v="97"/>
    <n v="76"/>
    <x v="2"/>
  </r>
  <r>
    <n v="2017"/>
    <n v="22"/>
    <s v="Wholesome Beams"/>
    <x v="146"/>
    <s v="STK"/>
    <s v="DEF"/>
    <n v="106"/>
    <n v="76"/>
    <x v="2"/>
  </r>
  <r>
    <n v="2017"/>
    <n v="22"/>
    <s v="Wholesome Beams"/>
    <x v="136"/>
    <s v="STK"/>
    <s v="FWD"/>
    <n v="121"/>
    <n v="96"/>
    <x v="2"/>
  </r>
  <r>
    <n v="2017"/>
    <n v="22"/>
    <s v="Wholesome Beams"/>
    <x v="132"/>
    <s v="ADE"/>
    <s v="MID"/>
    <n v="106"/>
    <n v="73"/>
    <x v="2"/>
  </r>
  <r>
    <n v="2017"/>
    <n v="22"/>
    <s v="Wholesome Beams"/>
    <x v="114"/>
    <s v="COL"/>
    <s v="BEN"/>
    <n v="98"/>
    <n v="0"/>
    <x v="2"/>
  </r>
  <r>
    <n v="2017"/>
    <n v="22"/>
    <s v="Wholesome Beams"/>
    <x v="147"/>
    <s v="GWS"/>
    <s v="BEN"/>
    <n v="69"/>
    <n v="96"/>
    <x v="2"/>
  </r>
  <r>
    <n v="2017"/>
    <n v="22"/>
    <s v="Wholesome Beams"/>
    <x v="152"/>
    <s v="STK"/>
    <s v="BEN"/>
    <n v="73"/>
    <n v="88"/>
    <x v="2"/>
  </r>
  <r>
    <n v="2017"/>
    <n v="22"/>
    <s v="Wholesome Beams"/>
    <x v="125"/>
    <s v="WCE"/>
    <s v="BEN"/>
    <n v="92"/>
    <n v="102"/>
    <x v="2"/>
  </r>
  <r>
    <n v="2017"/>
    <n v="1"/>
    <s v="Tuohy's Extra Dry"/>
    <x v="153"/>
    <s v="HAW"/>
    <s v="FWD"/>
    <n v="84"/>
    <n v="98"/>
    <x v="3"/>
  </r>
  <r>
    <n v="2017"/>
    <n v="1"/>
    <s v="Tuohy's Extra Dry"/>
    <x v="154"/>
    <s v="COL"/>
    <s v="DEF"/>
    <n v="66"/>
    <n v="44"/>
    <x v="3"/>
  </r>
  <r>
    <n v="2017"/>
    <n v="1"/>
    <s v="Tuohy's Extra Dry"/>
    <x v="155"/>
    <s v="MEL"/>
    <s v="FWD"/>
    <n v="82"/>
    <n v="120"/>
    <x v="3"/>
  </r>
  <r>
    <n v="2017"/>
    <n v="1"/>
    <s v="Tuohy's Extra Dry"/>
    <x v="156"/>
    <s v="CAR"/>
    <s v="MID"/>
    <n v="126"/>
    <n v="104"/>
    <x v="3"/>
  </r>
  <r>
    <n v="2017"/>
    <n v="1"/>
    <s v="Tuohy's Extra Dry"/>
    <x v="157"/>
    <s v="SYD"/>
    <s v="RUC"/>
    <n v="82"/>
    <n v="81"/>
    <x v="3"/>
  </r>
  <r>
    <n v="2017"/>
    <n v="1"/>
    <s v="Tuohy's Extra Dry"/>
    <x v="158"/>
    <s v="SYD"/>
    <s v="MID"/>
    <n v="86"/>
    <n v="72"/>
    <x v="3"/>
  </r>
  <r>
    <n v="2017"/>
    <n v="1"/>
    <s v="Tuohy's Extra Dry"/>
    <x v="159"/>
    <s v="GEE"/>
    <s v="DEF"/>
    <n v="79"/>
    <n v="78"/>
    <x v="3"/>
  </r>
  <r>
    <n v="2017"/>
    <n v="1"/>
    <s v="Tuohy's Extra Dry"/>
    <x v="160"/>
    <s v="GEE"/>
    <s v="DEF"/>
    <n v="83"/>
    <n v="102"/>
    <x v="3"/>
  </r>
  <r>
    <n v="2017"/>
    <n v="1"/>
    <s v="Tuohy's Extra Dry"/>
    <x v="161"/>
    <s v="GWS"/>
    <s v="MID"/>
    <n v="94"/>
    <n v="106"/>
    <x v="3"/>
  </r>
  <r>
    <n v="2017"/>
    <n v="1"/>
    <s v="Tuohy's Extra Dry"/>
    <x v="162"/>
    <s v="GCS"/>
    <s v="FWD"/>
    <n v="93"/>
    <n v="101"/>
    <x v="3"/>
  </r>
  <r>
    <n v="2017"/>
    <n v="1"/>
    <s v="Tuohy's Extra Dry"/>
    <x v="108"/>
    <s v="GCS"/>
    <s v="MID"/>
    <n v="108"/>
    <n v="118"/>
    <x v="3"/>
  </r>
  <r>
    <n v="2017"/>
    <n v="1"/>
    <s v="Tuohy's Extra Dry"/>
    <x v="163"/>
    <s v="GCS"/>
    <s v="MID"/>
    <n v="114"/>
    <n v="114"/>
    <x v="3"/>
  </r>
  <r>
    <n v="2017"/>
    <n v="1"/>
    <s v="Tuohy's Extra Dry"/>
    <x v="164"/>
    <s v="GCS"/>
    <s v="DEF"/>
    <n v="91"/>
    <n v="123"/>
    <x v="3"/>
  </r>
  <r>
    <n v="2017"/>
    <n v="1"/>
    <s v="Tuohy's Extra Dry"/>
    <x v="165"/>
    <s v="ESS"/>
    <s v="MID"/>
    <n v="117"/>
    <n v="126"/>
    <x v="3"/>
  </r>
  <r>
    <n v="2017"/>
    <n v="1"/>
    <s v="Tuohy's Extra Dry"/>
    <x v="166"/>
    <s v="ESS"/>
    <s v="DEF"/>
    <n v="67"/>
    <n v="80"/>
    <x v="3"/>
  </r>
  <r>
    <n v="2017"/>
    <n v="1"/>
    <s v="Tuohy's Extra Dry"/>
    <x v="167"/>
    <s v="ESS"/>
    <s v="FWD"/>
    <n v="52"/>
    <n v="61"/>
    <x v="3"/>
  </r>
  <r>
    <n v="2017"/>
    <n v="1"/>
    <s v="Tuohy's Extra Dry"/>
    <x v="168"/>
    <s v="ADE"/>
    <s v="MID"/>
    <n v="104"/>
    <n v="77"/>
    <x v="3"/>
  </r>
  <r>
    <n v="2017"/>
    <n v="1"/>
    <s v="Tuohy's Extra Dry"/>
    <x v="169"/>
    <s v="ADE"/>
    <s v="FWD"/>
    <n v="84"/>
    <n v="84"/>
    <x v="3"/>
  </r>
  <r>
    <n v="2017"/>
    <n v="1"/>
    <s v="Tuohy's Extra Dry"/>
    <x v="170"/>
    <s v="COL"/>
    <s v="BEN"/>
    <n v="92"/>
    <n v="0"/>
    <x v="3"/>
  </r>
  <r>
    <n v="2017"/>
    <n v="1"/>
    <s v="Tuohy's Extra Dry"/>
    <x v="171"/>
    <s v="GEE"/>
    <s v="BEN"/>
    <n v="63"/>
    <n v="48"/>
    <x v="3"/>
  </r>
  <r>
    <n v="2017"/>
    <n v="1"/>
    <s v="Tuohy's Extra Dry"/>
    <x v="147"/>
    <s v="GWS"/>
    <s v="BEN"/>
    <n v="82"/>
    <n v="0"/>
    <x v="3"/>
  </r>
  <r>
    <n v="2017"/>
    <n v="1"/>
    <s v="Tuohy's Extra Dry"/>
    <x v="63"/>
    <s v="FRE"/>
    <s v="BEN"/>
    <n v="91"/>
    <n v="124"/>
    <x v="3"/>
  </r>
  <r>
    <n v="2017"/>
    <n v="2"/>
    <s v="Tuohy's Extra Dry"/>
    <x v="172"/>
    <s v="HAW"/>
    <s v="RUC"/>
    <n v="80"/>
    <n v="61"/>
    <x v="3"/>
  </r>
  <r>
    <n v="2017"/>
    <n v="2"/>
    <s v="Tuohy's Extra Dry"/>
    <x v="153"/>
    <s v="HAW"/>
    <s v="FWD"/>
    <n v="80"/>
    <n v="61"/>
    <x v="3"/>
  </r>
  <r>
    <n v="2017"/>
    <n v="2"/>
    <s v="Tuohy's Extra Dry"/>
    <x v="173"/>
    <s v="COL"/>
    <s v="FWD"/>
    <n v="71"/>
    <n v="43"/>
    <x v="3"/>
  </r>
  <r>
    <n v="2017"/>
    <n v="2"/>
    <s v="Tuohy's Extra Dry"/>
    <x v="155"/>
    <s v="MEL"/>
    <s v="FWD"/>
    <n v="80"/>
    <n v="67"/>
    <x v="3"/>
  </r>
  <r>
    <n v="2017"/>
    <n v="2"/>
    <s v="Tuohy's Extra Dry"/>
    <x v="156"/>
    <s v="CAR"/>
    <s v="MID"/>
    <n v="114"/>
    <n v="58"/>
    <x v="3"/>
  </r>
  <r>
    <n v="2017"/>
    <n v="2"/>
    <s v="Tuohy's Extra Dry"/>
    <x v="160"/>
    <s v="GEE"/>
    <s v="DEF"/>
    <n v="83"/>
    <n v="79"/>
    <x v="3"/>
  </r>
  <r>
    <n v="2017"/>
    <n v="2"/>
    <s v="Tuohy's Extra Dry"/>
    <x v="159"/>
    <s v="GEE"/>
    <s v="DEF"/>
    <n v="77"/>
    <n v="65"/>
    <x v="3"/>
  </r>
  <r>
    <n v="2017"/>
    <n v="2"/>
    <s v="Tuohy's Extra Dry"/>
    <x v="161"/>
    <s v="GWS"/>
    <s v="MID"/>
    <n v="86"/>
    <n v="55"/>
    <x v="3"/>
  </r>
  <r>
    <n v="2017"/>
    <n v="2"/>
    <s v="Tuohy's Extra Dry"/>
    <x v="164"/>
    <s v="GCS"/>
    <s v="DEF"/>
    <n v="88"/>
    <n v="72"/>
    <x v="3"/>
  </r>
  <r>
    <n v="2017"/>
    <n v="2"/>
    <s v="Tuohy's Extra Dry"/>
    <x v="162"/>
    <s v="GCS"/>
    <s v="FWD"/>
    <n v="84"/>
    <n v="43"/>
    <x v="3"/>
  </r>
  <r>
    <n v="2017"/>
    <n v="2"/>
    <s v="Tuohy's Extra Dry"/>
    <x v="163"/>
    <s v="GCS"/>
    <s v="MID"/>
    <n v="106"/>
    <n v="73"/>
    <x v="3"/>
  </r>
  <r>
    <n v="2017"/>
    <n v="2"/>
    <s v="Tuohy's Extra Dry"/>
    <x v="108"/>
    <s v="GCS"/>
    <s v="MID"/>
    <n v="97"/>
    <n v="44"/>
    <x v="3"/>
  </r>
  <r>
    <n v="2017"/>
    <n v="2"/>
    <s v="Tuohy's Extra Dry"/>
    <x v="165"/>
    <s v="ESS"/>
    <s v="MID"/>
    <n v="118"/>
    <n v="112"/>
    <x v="3"/>
  </r>
  <r>
    <n v="2017"/>
    <n v="2"/>
    <s v="Tuohy's Extra Dry"/>
    <x v="166"/>
    <s v="ESS"/>
    <s v="DEF"/>
    <n v="73"/>
    <n v="94"/>
    <x v="3"/>
  </r>
  <r>
    <n v="2017"/>
    <n v="2"/>
    <s v="Tuohy's Extra Dry"/>
    <x v="63"/>
    <s v="FRE"/>
    <s v="MID"/>
    <n v="89"/>
    <n v="77"/>
    <x v="3"/>
  </r>
  <r>
    <n v="2017"/>
    <n v="2"/>
    <s v="Tuohy's Extra Dry"/>
    <x v="174"/>
    <s v="STK"/>
    <s v="DEF"/>
    <n v="63"/>
    <n v="44"/>
    <x v="3"/>
  </r>
  <r>
    <n v="2017"/>
    <n v="2"/>
    <s v="Tuohy's Extra Dry"/>
    <x v="168"/>
    <s v="ADE"/>
    <s v="MID"/>
    <n v="111"/>
    <n v="146"/>
    <x v="3"/>
  </r>
  <r>
    <n v="2017"/>
    <n v="2"/>
    <s v="Tuohy's Extra Dry"/>
    <x v="169"/>
    <s v="ADE"/>
    <s v="FWD"/>
    <n v="84"/>
    <n v="90"/>
    <x v="3"/>
  </r>
  <r>
    <n v="2017"/>
    <n v="2"/>
    <s v="Tuohy's Extra Dry"/>
    <x v="154"/>
    <s v="COL"/>
    <s v="BEN"/>
    <n v="64"/>
    <n v="70"/>
    <x v="3"/>
  </r>
  <r>
    <n v="2017"/>
    <n v="2"/>
    <s v="Tuohy's Extra Dry"/>
    <x v="170"/>
    <s v="COL"/>
    <s v="BEN"/>
    <n v="98"/>
    <n v="0"/>
    <x v="3"/>
  </r>
  <r>
    <n v="2017"/>
    <n v="2"/>
    <s v="Tuohy's Extra Dry"/>
    <x v="158"/>
    <s v="SYD"/>
    <s v="BEN"/>
    <n v="82"/>
    <n v="67"/>
    <x v="3"/>
  </r>
  <r>
    <n v="2017"/>
    <n v="2"/>
    <s v="Tuohy's Extra Dry"/>
    <x v="147"/>
    <s v="GWS"/>
    <s v="BEN"/>
    <n v="82"/>
    <n v="0"/>
    <x v="3"/>
  </r>
  <r>
    <n v="2017"/>
    <n v="3"/>
    <s v="Tuohy's Extra Dry"/>
    <x v="172"/>
    <s v="HAW"/>
    <s v="RUC"/>
    <n v="80"/>
    <n v="68"/>
    <x v="3"/>
  </r>
  <r>
    <n v="2017"/>
    <n v="3"/>
    <s v="Tuohy's Extra Dry"/>
    <x v="153"/>
    <s v="HAW"/>
    <s v="FWD"/>
    <n v="76"/>
    <n v="62"/>
    <x v="3"/>
  </r>
  <r>
    <n v="2017"/>
    <n v="3"/>
    <s v="Tuohy's Extra Dry"/>
    <x v="154"/>
    <s v="COL"/>
    <s v="DEF"/>
    <n v="60"/>
    <n v="56"/>
    <x v="3"/>
  </r>
  <r>
    <n v="2017"/>
    <n v="3"/>
    <s v="Tuohy's Extra Dry"/>
    <x v="156"/>
    <s v="CAR"/>
    <s v="MID"/>
    <n v="118"/>
    <n v="119"/>
    <x v="3"/>
  </r>
  <r>
    <n v="2017"/>
    <n v="3"/>
    <s v="Tuohy's Extra Dry"/>
    <x v="158"/>
    <s v="SYD"/>
    <s v="MID"/>
    <n v="78"/>
    <n v="68"/>
    <x v="3"/>
  </r>
  <r>
    <n v="2017"/>
    <n v="3"/>
    <s v="Tuohy's Extra Dry"/>
    <x v="175"/>
    <s v="SYD"/>
    <s v="FWD"/>
    <n v="115"/>
    <n v="52"/>
    <x v="3"/>
  </r>
  <r>
    <n v="2017"/>
    <n v="3"/>
    <s v="Tuohy's Extra Dry"/>
    <x v="160"/>
    <s v="GEE"/>
    <s v="DEF"/>
    <n v="80"/>
    <n v="66"/>
    <x v="3"/>
  </r>
  <r>
    <n v="2017"/>
    <n v="3"/>
    <s v="Tuohy's Extra Dry"/>
    <x v="176"/>
    <s v="GWS"/>
    <s v="FWD"/>
    <n v="68"/>
    <n v="62"/>
    <x v="3"/>
  </r>
  <r>
    <n v="2017"/>
    <n v="3"/>
    <s v="Tuohy's Extra Dry"/>
    <x v="161"/>
    <s v="GWS"/>
    <s v="MID"/>
    <n v="89"/>
    <n v="111"/>
    <x v="3"/>
  </r>
  <r>
    <n v="2017"/>
    <n v="3"/>
    <s v="Tuohy's Extra Dry"/>
    <x v="164"/>
    <s v="GCS"/>
    <s v="DEF"/>
    <n v="87"/>
    <n v="81"/>
    <x v="3"/>
  </r>
  <r>
    <n v="2017"/>
    <n v="3"/>
    <s v="Tuohy's Extra Dry"/>
    <x v="162"/>
    <s v="GCS"/>
    <s v="FWD"/>
    <n v="84"/>
    <n v="94"/>
    <x v="3"/>
  </r>
  <r>
    <n v="2017"/>
    <n v="3"/>
    <s v="Tuohy's Extra Dry"/>
    <x v="163"/>
    <s v="GCS"/>
    <s v="MID"/>
    <n v="105"/>
    <n v="112"/>
    <x v="3"/>
  </r>
  <r>
    <n v="2017"/>
    <n v="3"/>
    <s v="Tuohy's Extra Dry"/>
    <x v="165"/>
    <s v="ESS"/>
    <s v="MID"/>
    <n v="115"/>
    <n v="98"/>
    <x v="3"/>
  </r>
  <r>
    <n v="2017"/>
    <n v="3"/>
    <s v="Tuohy's Extra Dry"/>
    <x v="166"/>
    <s v="ESS"/>
    <s v="DEF"/>
    <n v="69"/>
    <n v="73"/>
    <x v="3"/>
  </r>
  <r>
    <n v="2017"/>
    <n v="3"/>
    <s v="Tuohy's Extra Dry"/>
    <x v="63"/>
    <s v="FRE"/>
    <s v="MID"/>
    <n v="93"/>
    <n v="110"/>
    <x v="3"/>
  </r>
  <r>
    <n v="2017"/>
    <n v="3"/>
    <s v="Tuohy's Extra Dry"/>
    <x v="174"/>
    <s v="STK"/>
    <s v="DEF"/>
    <n v="61"/>
    <n v="53"/>
    <x v="3"/>
  </r>
  <r>
    <n v="2017"/>
    <n v="3"/>
    <s v="Tuohy's Extra Dry"/>
    <x v="168"/>
    <s v="ADE"/>
    <s v="MID"/>
    <n v="123"/>
    <n v="168"/>
    <x v="3"/>
  </r>
  <r>
    <n v="2017"/>
    <n v="3"/>
    <s v="Tuohy's Extra Dry"/>
    <x v="169"/>
    <s v="ADE"/>
    <s v="FWD"/>
    <n v="83"/>
    <n v="84"/>
    <x v="3"/>
  </r>
  <r>
    <n v="2017"/>
    <n v="3"/>
    <s v="Tuohy's Extra Dry"/>
    <x v="170"/>
    <s v="COL"/>
    <s v="BEN"/>
    <n v="92"/>
    <n v="0"/>
    <x v="3"/>
  </r>
  <r>
    <n v="2017"/>
    <n v="3"/>
    <s v="Tuohy's Extra Dry"/>
    <x v="155"/>
    <s v="MEL"/>
    <s v="BEN"/>
    <n v="73"/>
    <n v="0"/>
    <x v="3"/>
  </r>
  <r>
    <n v="2017"/>
    <n v="3"/>
    <s v="Tuohy's Extra Dry"/>
    <x v="147"/>
    <s v="GWS"/>
    <s v="BEN"/>
    <n v="82"/>
    <n v="0"/>
    <x v="3"/>
  </r>
  <r>
    <n v="2017"/>
    <n v="3"/>
    <s v="Tuohy's Extra Dry"/>
    <x v="108"/>
    <s v="GCS"/>
    <s v="BEN"/>
    <n v="97"/>
    <n v="95"/>
    <x v="3"/>
  </r>
  <r>
    <n v="2017"/>
    <n v="4"/>
    <s v="Tuohy's Extra Dry"/>
    <x v="153"/>
    <s v="HAW"/>
    <s v="FWD"/>
    <n v="76"/>
    <n v="82"/>
    <x v="3"/>
  </r>
  <r>
    <n v="2017"/>
    <n v="4"/>
    <s v="Tuohy's Extra Dry"/>
    <x v="154"/>
    <s v="COL"/>
    <s v="DEF"/>
    <n v="65"/>
    <n v="108"/>
    <x v="3"/>
  </r>
  <r>
    <n v="2017"/>
    <n v="4"/>
    <s v="Tuohy's Extra Dry"/>
    <x v="156"/>
    <s v="CAR"/>
    <s v="MID"/>
    <n v="117"/>
    <n v="103"/>
    <x v="3"/>
  </r>
  <r>
    <n v="2017"/>
    <n v="4"/>
    <s v="Tuohy's Extra Dry"/>
    <x v="175"/>
    <s v="SYD"/>
    <s v="FWD"/>
    <n v="114"/>
    <n v="84"/>
    <x v="3"/>
  </r>
  <r>
    <n v="2017"/>
    <n v="4"/>
    <s v="Tuohy's Extra Dry"/>
    <x v="160"/>
    <s v="GEE"/>
    <s v="DEF"/>
    <n v="82"/>
    <n v="96"/>
    <x v="3"/>
  </r>
  <r>
    <n v="2017"/>
    <n v="4"/>
    <s v="Tuohy's Extra Dry"/>
    <x v="161"/>
    <s v="GWS"/>
    <s v="MID"/>
    <n v="92"/>
    <n v="117"/>
    <x v="3"/>
  </r>
  <r>
    <n v="2017"/>
    <n v="4"/>
    <s v="Tuohy's Extra Dry"/>
    <x v="176"/>
    <s v="GWS"/>
    <s v="FWD"/>
    <n v="75"/>
    <n v="114"/>
    <x v="3"/>
  </r>
  <r>
    <n v="2017"/>
    <n v="4"/>
    <s v="Tuohy's Extra Dry"/>
    <x v="164"/>
    <s v="GCS"/>
    <s v="DEF"/>
    <n v="84"/>
    <n v="73"/>
    <x v="3"/>
  </r>
  <r>
    <n v="2017"/>
    <n v="4"/>
    <s v="Tuohy's Extra Dry"/>
    <x v="162"/>
    <s v="GCS"/>
    <s v="FWD"/>
    <n v="97"/>
    <n v="161"/>
    <x v="3"/>
  </r>
  <r>
    <n v="2017"/>
    <n v="4"/>
    <s v="Tuohy's Extra Dry"/>
    <x v="163"/>
    <s v="GCS"/>
    <s v="MID"/>
    <n v="102"/>
    <n v="99"/>
    <x v="3"/>
  </r>
  <r>
    <n v="2017"/>
    <n v="4"/>
    <s v="Tuohy's Extra Dry"/>
    <x v="177"/>
    <s v="GCS"/>
    <s v="RUC"/>
    <n v="82"/>
    <n v="79"/>
    <x v="3"/>
  </r>
  <r>
    <n v="2017"/>
    <n v="4"/>
    <s v="Tuohy's Extra Dry"/>
    <x v="166"/>
    <s v="ESS"/>
    <s v="DEF"/>
    <n v="69"/>
    <n v="81"/>
    <x v="3"/>
  </r>
  <r>
    <n v="2017"/>
    <n v="4"/>
    <s v="Tuohy's Extra Dry"/>
    <x v="165"/>
    <s v="ESS"/>
    <s v="MID"/>
    <n v="117"/>
    <n v="120"/>
    <x v="3"/>
  </r>
  <r>
    <n v="2017"/>
    <n v="4"/>
    <s v="Tuohy's Extra Dry"/>
    <x v="63"/>
    <s v="FRE"/>
    <s v="MID"/>
    <n v="92"/>
    <n v="83"/>
    <x v="3"/>
  </r>
  <r>
    <n v="2017"/>
    <n v="4"/>
    <s v="Tuohy's Extra Dry"/>
    <x v="23"/>
    <s v="RIC"/>
    <s v="MID"/>
    <n v="91"/>
    <n v="127"/>
    <x v="3"/>
  </r>
  <r>
    <n v="2017"/>
    <n v="4"/>
    <s v="Tuohy's Extra Dry"/>
    <x v="168"/>
    <s v="ADE"/>
    <s v="MID"/>
    <n v="126"/>
    <n v="124"/>
    <x v="3"/>
  </r>
  <r>
    <n v="2017"/>
    <n v="4"/>
    <s v="Tuohy's Extra Dry"/>
    <x v="178"/>
    <s v="ADE"/>
    <s v="DEF"/>
    <n v="86"/>
    <n v="98"/>
    <x v="3"/>
  </r>
  <r>
    <n v="2017"/>
    <n v="4"/>
    <s v="Tuohy's Extra Dry"/>
    <x v="169"/>
    <s v="ADE"/>
    <s v="FWD"/>
    <n v="95"/>
    <n v="150"/>
    <x v="3"/>
  </r>
  <r>
    <n v="2017"/>
    <n v="4"/>
    <s v="Tuohy's Extra Dry"/>
    <x v="170"/>
    <s v="COL"/>
    <s v="BEN"/>
    <n v="92"/>
    <n v="0"/>
    <x v="3"/>
  </r>
  <r>
    <n v="2017"/>
    <n v="4"/>
    <s v="Tuohy's Extra Dry"/>
    <x v="155"/>
    <s v="MEL"/>
    <s v="BEN"/>
    <n v="73"/>
    <n v="0"/>
    <x v="3"/>
  </r>
  <r>
    <n v="2017"/>
    <n v="4"/>
    <s v="Tuohy's Extra Dry"/>
    <x v="147"/>
    <s v="GWS"/>
    <s v="BEN"/>
    <n v="85"/>
    <n v="0"/>
    <x v="3"/>
  </r>
  <r>
    <n v="2017"/>
    <n v="4"/>
    <s v="Tuohy's Extra Dry"/>
    <x v="108"/>
    <s v="GCS"/>
    <s v="BEN"/>
    <n v="100"/>
    <n v="111"/>
    <x v="3"/>
  </r>
  <r>
    <n v="2017"/>
    <n v="5"/>
    <s v="Tuohy's Extra Dry"/>
    <x v="153"/>
    <s v="HAW"/>
    <s v="FWD"/>
    <n v="77"/>
    <n v="84"/>
    <x v="3"/>
  </r>
  <r>
    <n v="2017"/>
    <n v="5"/>
    <s v="Tuohy's Extra Dry"/>
    <x v="154"/>
    <s v="COL"/>
    <s v="DEF"/>
    <n v="62"/>
    <n v="64"/>
    <x v="3"/>
  </r>
  <r>
    <n v="2017"/>
    <n v="5"/>
    <s v="Tuohy's Extra Dry"/>
    <x v="156"/>
    <s v="CAR"/>
    <s v="MID"/>
    <n v="114"/>
    <n v="96"/>
    <x v="3"/>
  </r>
  <r>
    <n v="2017"/>
    <n v="5"/>
    <s v="Tuohy's Extra Dry"/>
    <x v="175"/>
    <s v="SYD"/>
    <s v="FWD"/>
    <n v="114"/>
    <n v="89"/>
    <x v="3"/>
  </r>
  <r>
    <n v="2017"/>
    <n v="5"/>
    <s v="Tuohy's Extra Dry"/>
    <x v="160"/>
    <s v="GEE"/>
    <s v="DEF"/>
    <n v="89"/>
    <n v="116"/>
    <x v="3"/>
  </r>
  <r>
    <n v="2017"/>
    <n v="5"/>
    <s v="Tuohy's Extra Dry"/>
    <x v="142"/>
    <s v="GWS"/>
    <s v="DEF"/>
    <n v="80"/>
    <n v="88"/>
    <x v="3"/>
  </r>
  <r>
    <n v="2017"/>
    <n v="5"/>
    <s v="Tuohy's Extra Dry"/>
    <x v="161"/>
    <s v="GWS"/>
    <s v="MID"/>
    <n v="92"/>
    <n v="94"/>
    <x v="3"/>
  </r>
  <r>
    <n v="2017"/>
    <n v="5"/>
    <s v="Tuohy's Extra Dry"/>
    <x v="176"/>
    <s v="GWS"/>
    <s v="FWD"/>
    <n v="73"/>
    <n v="61"/>
    <x v="3"/>
  </r>
  <r>
    <n v="2017"/>
    <n v="5"/>
    <s v="Tuohy's Extra Dry"/>
    <x v="162"/>
    <s v="GCS"/>
    <s v="FWD"/>
    <n v="99"/>
    <n v="103"/>
    <x v="3"/>
  </r>
  <r>
    <n v="2017"/>
    <n v="5"/>
    <s v="Tuohy's Extra Dry"/>
    <x v="163"/>
    <s v="GCS"/>
    <s v="MID"/>
    <n v="98"/>
    <n v="91"/>
    <x v="3"/>
  </r>
  <r>
    <n v="2017"/>
    <n v="5"/>
    <s v="Tuohy's Extra Dry"/>
    <x v="177"/>
    <s v="GCS"/>
    <s v="RUC"/>
    <n v="90"/>
    <n v="91"/>
    <x v="3"/>
  </r>
  <r>
    <n v="2017"/>
    <n v="5"/>
    <s v="Tuohy's Extra Dry"/>
    <x v="166"/>
    <s v="ESS"/>
    <s v="DEF"/>
    <n v="73"/>
    <n v="107"/>
    <x v="3"/>
  </r>
  <r>
    <n v="2017"/>
    <n v="5"/>
    <s v="Tuohy's Extra Dry"/>
    <x v="165"/>
    <s v="ESS"/>
    <s v="MID"/>
    <n v="111"/>
    <n v="83"/>
    <x v="3"/>
  </r>
  <r>
    <n v="2017"/>
    <n v="5"/>
    <s v="Tuohy's Extra Dry"/>
    <x v="63"/>
    <s v="FRE"/>
    <s v="MID"/>
    <n v="93"/>
    <n v="100"/>
    <x v="3"/>
  </r>
  <r>
    <n v="2017"/>
    <n v="5"/>
    <s v="Tuohy's Extra Dry"/>
    <x v="23"/>
    <s v="RIC"/>
    <s v="MID"/>
    <n v="92"/>
    <n v="100"/>
    <x v="3"/>
  </r>
  <r>
    <n v="2017"/>
    <n v="5"/>
    <s v="Tuohy's Extra Dry"/>
    <x v="168"/>
    <s v="ADE"/>
    <s v="MID"/>
    <n v="133"/>
    <n v="139"/>
    <x v="3"/>
  </r>
  <r>
    <n v="2017"/>
    <n v="5"/>
    <s v="Tuohy's Extra Dry"/>
    <x v="178"/>
    <s v="ADE"/>
    <s v="DEF"/>
    <n v="89"/>
    <n v="101"/>
    <x v="3"/>
  </r>
  <r>
    <n v="2017"/>
    <n v="5"/>
    <s v="Tuohy's Extra Dry"/>
    <x v="169"/>
    <s v="ADE"/>
    <s v="FWD"/>
    <n v="93"/>
    <n v="74"/>
    <x v="3"/>
  </r>
  <r>
    <n v="2017"/>
    <n v="5"/>
    <s v="Tuohy's Extra Dry"/>
    <x v="170"/>
    <s v="COL"/>
    <s v="BEN"/>
    <n v="92"/>
    <n v="103"/>
    <x v="3"/>
  </r>
  <r>
    <n v="2017"/>
    <n v="5"/>
    <s v="Tuohy's Extra Dry"/>
    <x v="155"/>
    <s v="MEL"/>
    <s v="BEN"/>
    <n v="71"/>
    <n v="69"/>
    <x v="3"/>
  </r>
  <r>
    <n v="2017"/>
    <n v="5"/>
    <s v="Tuohy's Extra Dry"/>
    <x v="147"/>
    <s v="GWS"/>
    <s v="BEN"/>
    <n v="87"/>
    <n v="0"/>
    <x v="3"/>
  </r>
  <r>
    <n v="2017"/>
    <n v="5"/>
    <s v="Tuohy's Extra Dry"/>
    <x v="164"/>
    <s v="GCS"/>
    <s v="BEN"/>
    <n v="84"/>
    <n v="0"/>
    <x v="3"/>
  </r>
  <r>
    <n v="2017"/>
    <n v="6"/>
    <s v="Tuohy's Extra Dry"/>
    <x v="153"/>
    <s v="HAW"/>
    <s v="FWD"/>
    <n v="70"/>
    <n v="64"/>
    <x v="3"/>
  </r>
  <r>
    <n v="2017"/>
    <n v="6"/>
    <s v="Tuohy's Extra Dry"/>
    <x v="170"/>
    <s v="COL"/>
    <s v="MID"/>
    <n v="88"/>
    <n v="78"/>
    <x v="3"/>
  </r>
  <r>
    <n v="2017"/>
    <n v="6"/>
    <s v="Tuohy's Extra Dry"/>
    <x v="156"/>
    <s v="CAR"/>
    <s v="MID"/>
    <n v="111"/>
    <n v="91"/>
    <x v="3"/>
  </r>
  <r>
    <n v="2017"/>
    <n v="6"/>
    <s v="Tuohy's Extra Dry"/>
    <x v="175"/>
    <s v="SYD"/>
    <s v="FWD"/>
    <n v="109"/>
    <n v="80"/>
    <x v="3"/>
  </r>
  <r>
    <n v="2017"/>
    <n v="6"/>
    <s v="Tuohy's Extra Dry"/>
    <x v="160"/>
    <s v="GEE"/>
    <s v="DEF"/>
    <n v="88"/>
    <n v="94"/>
    <x v="3"/>
  </r>
  <r>
    <n v="2017"/>
    <n v="6"/>
    <s v="Tuohy's Extra Dry"/>
    <x v="161"/>
    <s v="GWS"/>
    <s v="MID"/>
    <n v="85"/>
    <n v="72"/>
    <x v="3"/>
  </r>
  <r>
    <n v="2017"/>
    <n v="6"/>
    <s v="Tuohy's Extra Dry"/>
    <x v="142"/>
    <s v="GWS"/>
    <s v="DEF"/>
    <n v="88"/>
    <n v="98"/>
    <x v="3"/>
  </r>
  <r>
    <n v="2017"/>
    <n v="6"/>
    <s v="Tuohy's Extra Dry"/>
    <x v="177"/>
    <s v="GCS"/>
    <s v="RUC"/>
    <n v="88"/>
    <n v="73"/>
    <x v="3"/>
  </r>
  <r>
    <n v="2017"/>
    <n v="6"/>
    <s v="Tuohy's Extra Dry"/>
    <x v="162"/>
    <s v="GCS"/>
    <s v="FWD"/>
    <n v="96"/>
    <n v="87"/>
    <x v="3"/>
  </r>
  <r>
    <n v="2017"/>
    <n v="6"/>
    <s v="Tuohy's Extra Dry"/>
    <x v="163"/>
    <s v="GCS"/>
    <s v="MID"/>
    <n v="117"/>
    <n v="210"/>
    <x v="3"/>
  </r>
  <r>
    <n v="2017"/>
    <n v="6"/>
    <s v="Tuohy's Extra Dry"/>
    <x v="179"/>
    <s v="ESS"/>
    <s v="FWD"/>
    <n v="61"/>
    <n v="51"/>
    <x v="3"/>
  </r>
  <r>
    <n v="2017"/>
    <n v="6"/>
    <s v="Tuohy's Extra Dry"/>
    <x v="165"/>
    <s v="ESS"/>
    <s v="MID"/>
    <n v="103"/>
    <n v="89"/>
    <x v="3"/>
  </r>
  <r>
    <n v="2017"/>
    <n v="6"/>
    <s v="Tuohy's Extra Dry"/>
    <x v="166"/>
    <s v="ESS"/>
    <s v="DEF"/>
    <n v="78"/>
    <n v="109"/>
    <x v="3"/>
  </r>
  <r>
    <n v="2017"/>
    <n v="6"/>
    <s v="Tuohy's Extra Dry"/>
    <x v="180"/>
    <s v="FRE"/>
    <s v="DEF"/>
    <n v="74"/>
    <n v="51"/>
    <x v="3"/>
  </r>
  <r>
    <n v="2017"/>
    <n v="6"/>
    <s v="Tuohy's Extra Dry"/>
    <x v="23"/>
    <s v="RIC"/>
    <s v="MID"/>
    <n v="84"/>
    <n v="69"/>
    <x v="3"/>
  </r>
  <r>
    <n v="2017"/>
    <n v="6"/>
    <s v="Tuohy's Extra Dry"/>
    <x v="168"/>
    <s v="ADE"/>
    <s v="MID"/>
    <n v="145"/>
    <n v="140"/>
    <x v="3"/>
  </r>
  <r>
    <n v="2017"/>
    <n v="6"/>
    <s v="Tuohy's Extra Dry"/>
    <x v="178"/>
    <s v="ADE"/>
    <s v="DEF"/>
    <n v="92"/>
    <n v="61"/>
    <x v="3"/>
  </r>
  <r>
    <n v="2017"/>
    <n v="6"/>
    <s v="Tuohy's Extra Dry"/>
    <x v="169"/>
    <s v="ADE"/>
    <s v="FWD"/>
    <n v="91"/>
    <n v="75"/>
    <x v="3"/>
  </r>
  <r>
    <n v="2017"/>
    <n v="6"/>
    <s v="Tuohy's Extra Dry"/>
    <x v="155"/>
    <s v="MEL"/>
    <s v="BEN"/>
    <n v="71"/>
    <n v="0"/>
    <x v="3"/>
  </r>
  <r>
    <n v="2017"/>
    <n v="6"/>
    <s v="Tuohy's Extra Dry"/>
    <x v="147"/>
    <s v="GWS"/>
    <s v="BEN"/>
    <n v="87"/>
    <n v="0"/>
    <x v="3"/>
  </r>
  <r>
    <n v="2017"/>
    <n v="6"/>
    <s v="Tuohy's Extra Dry"/>
    <x v="164"/>
    <s v="GCS"/>
    <s v="BEN"/>
    <n v="84"/>
    <n v="0"/>
    <x v="3"/>
  </r>
  <r>
    <n v="2017"/>
    <n v="6"/>
    <s v="Tuohy's Extra Dry"/>
    <x v="63"/>
    <s v="FRE"/>
    <s v="BEN"/>
    <n v="93"/>
    <n v="0"/>
    <x v="3"/>
  </r>
  <r>
    <n v="2017"/>
    <n v="7"/>
    <s v="Tuohy's Extra Dry"/>
    <x v="153"/>
    <s v="HAW"/>
    <s v="MID"/>
    <n v="79"/>
    <n v="107"/>
    <x v="3"/>
  </r>
  <r>
    <n v="2017"/>
    <n v="7"/>
    <s v="Tuohy's Extra Dry"/>
    <x v="22"/>
    <s v="COL"/>
    <s v="FWD"/>
    <n v="86"/>
    <n v="65"/>
    <x v="3"/>
  </r>
  <r>
    <n v="2017"/>
    <n v="7"/>
    <s v="Tuohy's Extra Dry"/>
    <x v="181"/>
    <s v="MEL"/>
    <s v="DEF"/>
    <n v="109"/>
    <n v="104"/>
    <x v="3"/>
  </r>
  <r>
    <n v="2017"/>
    <n v="7"/>
    <s v="Tuohy's Extra Dry"/>
    <x v="155"/>
    <s v="MEL"/>
    <s v="FWD"/>
    <n v="74"/>
    <n v="88"/>
    <x v="3"/>
  </r>
  <r>
    <n v="2017"/>
    <n v="7"/>
    <s v="Tuohy's Extra Dry"/>
    <x v="156"/>
    <s v="CAR"/>
    <s v="MID"/>
    <n v="121"/>
    <n v="99"/>
    <x v="3"/>
  </r>
  <r>
    <n v="2017"/>
    <n v="7"/>
    <s v="Tuohy's Extra Dry"/>
    <x v="175"/>
    <s v="SYD"/>
    <s v="FWD"/>
    <n v="91"/>
    <n v="48"/>
    <x v="3"/>
  </r>
  <r>
    <n v="2017"/>
    <n v="7"/>
    <s v="Tuohy's Extra Dry"/>
    <x v="160"/>
    <s v="GEE"/>
    <s v="DEF"/>
    <n v="92"/>
    <n v="99"/>
    <x v="3"/>
  </r>
  <r>
    <n v="2017"/>
    <n v="7"/>
    <s v="Tuohy's Extra Dry"/>
    <x v="161"/>
    <s v="GWS"/>
    <s v="MID"/>
    <n v="91"/>
    <n v="82"/>
    <x v="3"/>
  </r>
  <r>
    <n v="2017"/>
    <n v="7"/>
    <s v="Tuohy's Extra Dry"/>
    <x v="177"/>
    <s v="GCS"/>
    <s v="RUC"/>
    <n v="91"/>
    <n v="115"/>
    <x v="3"/>
  </r>
  <r>
    <n v="2017"/>
    <n v="7"/>
    <s v="Tuohy's Extra Dry"/>
    <x v="164"/>
    <s v="GCS"/>
    <s v="DEF"/>
    <n v="89"/>
    <n v="112"/>
    <x v="3"/>
  </r>
  <r>
    <n v="2017"/>
    <n v="7"/>
    <s v="Tuohy's Extra Dry"/>
    <x v="162"/>
    <s v="GCS"/>
    <s v="FWD"/>
    <n v="109"/>
    <n v="106"/>
    <x v="3"/>
  </r>
  <r>
    <n v="2017"/>
    <n v="7"/>
    <s v="Tuohy's Extra Dry"/>
    <x v="163"/>
    <s v="GCS"/>
    <s v="MID"/>
    <n v="119"/>
    <n v="83"/>
    <x v="3"/>
  </r>
  <r>
    <n v="2017"/>
    <n v="7"/>
    <s v="Tuohy's Extra Dry"/>
    <x v="165"/>
    <s v="ESS"/>
    <s v="MID"/>
    <n v="111"/>
    <n v="133"/>
    <x v="3"/>
  </r>
  <r>
    <n v="2017"/>
    <n v="7"/>
    <s v="Tuohy's Extra Dry"/>
    <x v="166"/>
    <s v="ESS"/>
    <s v="DEF"/>
    <n v="91"/>
    <n v="115"/>
    <x v="3"/>
  </r>
  <r>
    <n v="2017"/>
    <n v="7"/>
    <s v="Tuohy's Extra Dry"/>
    <x v="23"/>
    <s v="RIC"/>
    <s v="MID"/>
    <n v="90"/>
    <n v="102"/>
    <x v="3"/>
  </r>
  <r>
    <n v="2017"/>
    <n v="7"/>
    <s v="Tuohy's Extra Dry"/>
    <x v="168"/>
    <s v="ADE"/>
    <s v="MID"/>
    <n v="132"/>
    <n v="80"/>
    <x v="3"/>
  </r>
  <r>
    <n v="2017"/>
    <n v="7"/>
    <s v="Tuohy's Extra Dry"/>
    <x v="178"/>
    <s v="ADE"/>
    <s v="DEF"/>
    <n v="85"/>
    <n v="69"/>
    <x v="3"/>
  </r>
  <r>
    <n v="2017"/>
    <n v="7"/>
    <s v="Tuohy's Extra Dry"/>
    <x v="169"/>
    <s v="ADE"/>
    <s v="FWD"/>
    <n v="87"/>
    <n v="72"/>
    <x v="3"/>
  </r>
  <r>
    <n v="2017"/>
    <n v="7"/>
    <s v="Tuohy's Extra Dry"/>
    <x v="170"/>
    <s v="COL"/>
    <s v="BEN"/>
    <n v="88"/>
    <n v="0"/>
    <x v="3"/>
  </r>
  <r>
    <n v="2017"/>
    <n v="7"/>
    <s v="Tuohy's Extra Dry"/>
    <x v="142"/>
    <s v="GWS"/>
    <s v="BEN"/>
    <n v="88"/>
    <n v="0"/>
    <x v="3"/>
  </r>
  <r>
    <n v="2017"/>
    <n v="7"/>
    <s v="Tuohy's Extra Dry"/>
    <x v="147"/>
    <s v="GWS"/>
    <s v="BEN"/>
    <n v="87"/>
    <n v="0"/>
    <x v="3"/>
  </r>
  <r>
    <n v="2017"/>
    <n v="7"/>
    <s v="Tuohy's Extra Dry"/>
    <x v="63"/>
    <s v="FRE"/>
    <s v="BEN"/>
    <n v="93"/>
    <n v="0"/>
    <x v="3"/>
  </r>
  <r>
    <n v="2017"/>
    <n v="8"/>
    <s v="Tuohy's Extra Dry"/>
    <x v="153"/>
    <s v="HAW"/>
    <s v="FWD"/>
    <n v="82"/>
    <n v="74"/>
    <x v="3"/>
  </r>
  <r>
    <n v="2017"/>
    <n v="8"/>
    <s v="Tuohy's Extra Dry"/>
    <x v="170"/>
    <s v="COL"/>
    <s v="MID"/>
    <n v="88"/>
    <n v="71"/>
    <x v="3"/>
  </r>
  <r>
    <n v="2017"/>
    <n v="8"/>
    <s v="Tuohy's Extra Dry"/>
    <x v="181"/>
    <s v="MEL"/>
    <s v="DEF"/>
    <n v="115"/>
    <n v="75"/>
    <x v="3"/>
  </r>
  <r>
    <n v="2017"/>
    <n v="8"/>
    <s v="Tuohy's Extra Dry"/>
    <x v="155"/>
    <s v="MEL"/>
    <s v="FWD"/>
    <n v="74"/>
    <n v="0"/>
    <x v="3"/>
  </r>
  <r>
    <n v="2017"/>
    <n v="8"/>
    <s v="Tuohy's Extra Dry"/>
    <x v="156"/>
    <s v="CAR"/>
    <s v="MID"/>
    <n v="120"/>
    <n v="115"/>
    <x v="3"/>
  </r>
  <r>
    <n v="2017"/>
    <n v="8"/>
    <s v="Tuohy's Extra Dry"/>
    <x v="175"/>
    <s v="SYD"/>
    <s v="FWD"/>
    <n v="111"/>
    <n v="127"/>
    <x v="3"/>
  </r>
  <r>
    <n v="2017"/>
    <n v="8"/>
    <s v="Tuohy's Extra Dry"/>
    <x v="160"/>
    <s v="GEE"/>
    <s v="DEF"/>
    <n v="92"/>
    <n v="66"/>
    <x v="3"/>
  </r>
  <r>
    <n v="2017"/>
    <n v="8"/>
    <s v="Tuohy's Extra Dry"/>
    <x v="161"/>
    <s v="GWS"/>
    <s v="MID"/>
    <n v="87"/>
    <n v="95"/>
    <x v="3"/>
  </r>
  <r>
    <n v="2017"/>
    <n v="8"/>
    <s v="Tuohy's Extra Dry"/>
    <x v="177"/>
    <s v="GCS"/>
    <s v="RUC"/>
    <n v="88"/>
    <n v="97"/>
    <x v="3"/>
  </r>
  <r>
    <n v="2017"/>
    <n v="8"/>
    <s v="Tuohy's Extra Dry"/>
    <x v="164"/>
    <s v="GCS"/>
    <s v="DEF"/>
    <n v="84"/>
    <n v="91"/>
    <x v="3"/>
  </r>
  <r>
    <n v="2017"/>
    <n v="8"/>
    <s v="Tuohy's Extra Dry"/>
    <x v="162"/>
    <s v="GCS"/>
    <s v="FWD"/>
    <n v="87"/>
    <n v="29"/>
    <x v="3"/>
  </r>
  <r>
    <n v="2017"/>
    <n v="8"/>
    <s v="Tuohy's Extra Dry"/>
    <x v="163"/>
    <s v="GCS"/>
    <s v="MID"/>
    <n v="105"/>
    <n v="80"/>
    <x v="3"/>
  </r>
  <r>
    <n v="2017"/>
    <n v="8"/>
    <s v="Tuohy's Extra Dry"/>
    <x v="165"/>
    <s v="ESS"/>
    <s v="MID"/>
    <n v="118"/>
    <n v="137"/>
    <x v="3"/>
  </r>
  <r>
    <n v="2017"/>
    <n v="8"/>
    <s v="Tuohy's Extra Dry"/>
    <x v="166"/>
    <s v="ESS"/>
    <s v="DEF"/>
    <n v="100"/>
    <n v="127"/>
    <x v="3"/>
  </r>
  <r>
    <n v="2017"/>
    <n v="8"/>
    <s v="Tuohy's Extra Dry"/>
    <x v="23"/>
    <s v="RIC"/>
    <s v="MID"/>
    <n v="88"/>
    <n v="85"/>
    <x v="3"/>
  </r>
  <r>
    <n v="2017"/>
    <n v="8"/>
    <s v="Tuohy's Extra Dry"/>
    <x v="168"/>
    <s v="ADE"/>
    <s v="MID"/>
    <n v="112"/>
    <n v="70"/>
    <x v="3"/>
  </r>
  <r>
    <n v="2017"/>
    <n v="8"/>
    <s v="Tuohy's Extra Dry"/>
    <x v="178"/>
    <s v="ADE"/>
    <s v="DEF"/>
    <n v="76"/>
    <n v="56"/>
    <x v="3"/>
  </r>
  <r>
    <n v="2017"/>
    <n v="8"/>
    <s v="Tuohy's Extra Dry"/>
    <x v="169"/>
    <s v="ADE"/>
    <s v="FWD"/>
    <n v="82"/>
    <n v="56"/>
    <x v="3"/>
  </r>
  <r>
    <n v="2017"/>
    <n v="8"/>
    <s v="Tuohy's Extra Dry"/>
    <x v="142"/>
    <s v="GWS"/>
    <s v="BEN"/>
    <n v="88"/>
    <n v="0"/>
    <x v="3"/>
  </r>
  <r>
    <n v="2017"/>
    <n v="8"/>
    <s v="Tuohy's Extra Dry"/>
    <x v="182"/>
    <s v="GWS"/>
    <s v="BEN"/>
    <n v="102"/>
    <n v="96"/>
    <x v="3"/>
  </r>
  <r>
    <n v="2017"/>
    <n v="8"/>
    <s v="Tuohy's Extra Dry"/>
    <x v="147"/>
    <s v="GWS"/>
    <s v="BEN"/>
    <n v="87"/>
    <n v="0"/>
    <x v="3"/>
  </r>
  <r>
    <n v="2017"/>
    <n v="8"/>
    <s v="Tuohy's Extra Dry"/>
    <x v="63"/>
    <s v="FRE"/>
    <s v="BEN"/>
    <n v="93"/>
    <n v="0"/>
    <x v="3"/>
  </r>
  <r>
    <n v="2017"/>
    <n v="9"/>
    <s v="Tuohy's Extra Dry"/>
    <x v="153"/>
    <s v="HAW"/>
    <s v="FWD"/>
    <n v="86"/>
    <n v="104"/>
    <x v="3"/>
  </r>
  <r>
    <n v="2017"/>
    <n v="9"/>
    <s v="Tuohy's Extra Dry"/>
    <x v="183"/>
    <s v="WBD"/>
    <s v="FWD"/>
    <n v="57"/>
    <n v="38"/>
    <x v="3"/>
  </r>
  <r>
    <n v="2017"/>
    <n v="9"/>
    <s v="Tuohy's Extra Dry"/>
    <x v="50"/>
    <s v="COL"/>
    <s v="FWD"/>
    <n v="74"/>
    <n v="89"/>
    <x v="3"/>
  </r>
  <r>
    <n v="2017"/>
    <n v="9"/>
    <s v="Tuohy's Extra Dry"/>
    <x v="181"/>
    <s v="MEL"/>
    <s v="DEF"/>
    <n v="111"/>
    <n v="78"/>
    <x v="3"/>
  </r>
  <r>
    <n v="2017"/>
    <n v="9"/>
    <s v="Tuohy's Extra Dry"/>
    <x v="156"/>
    <s v="CAR"/>
    <s v="MID"/>
    <n v="122"/>
    <n v="109"/>
    <x v="3"/>
  </r>
  <r>
    <n v="2017"/>
    <n v="9"/>
    <s v="Tuohy's Extra Dry"/>
    <x v="175"/>
    <s v="SYD"/>
    <s v="FWD"/>
    <n v="108"/>
    <n v="75"/>
    <x v="3"/>
  </r>
  <r>
    <n v="2017"/>
    <n v="9"/>
    <s v="Tuohy's Extra Dry"/>
    <x v="160"/>
    <s v="GEE"/>
    <s v="DEF"/>
    <n v="95"/>
    <n v="116"/>
    <x v="3"/>
  </r>
  <r>
    <n v="2017"/>
    <n v="9"/>
    <s v="Tuohy's Extra Dry"/>
    <x v="43"/>
    <s v="GEE"/>
    <s v="RUC"/>
    <n v="95"/>
    <n v="136"/>
    <x v="3"/>
  </r>
  <r>
    <n v="2017"/>
    <n v="9"/>
    <s v="Tuohy's Extra Dry"/>
    <x v="184"/>
    <s v="GWS"/>
    <s v="DEF"/>
    <n v="84"/>
    <n v="127"/>
    <x v="3"/>
  </r>
  <r>
    <n v="2017"/>
    <n v="9"/>
    <s v="Tuohy's Extra Dry"/>
    <x v="161"/>
    <s v="GWS"/>
    <s v="MID"/>
    <n v="86"/>
    <n v="111"/>
    <x v="3"/>
  </r>
  <r>
    <n v="2017"/>
    <n v="9"/>
    <s v="Tuohy's Extra Dry"/>
    <x v="182"/>
    <s v="GWS"/>
    <s v="MID"/>
    <n v="102"/>
    <n v="93"/>
    <x v="3"/>
  </r>
  <r>
    <n v="2017"/>
    <n v="9"/>
    <s v="Tuohy's Extra Dry"/>
    <x v="166"/>
    <s v="ESS"/>
    <s v="DEF"/>
    <n v="105"/>
    <n v="108"/>
    <x v="3"/>
  </r>
  <r>
    <n v="2017"/>
    <n v="9"/>
    <s v="Tuohy's Extra Dry"/>
    <x v="165"/>
    <s v="ESS"/>
    <s v="MID"/>
    <n v="116"/>
    <n v="107"/>
    <x v="3"/>
  </r>
  <r>
    <n v="2017"/>
    <n v="9"/>
    <s v="Tuohy's Extra Dry"/>
    <x v="63"/>
    <s v="FRE"/>
    <s v="MID"/>
    <n v="81"/>
    <n v="57"/>
    <x v="3"/>
  </r>
  <r>
    <n v="2017"/>
    <n v="9"/>
    <s v="Tuohy's Extra Dry"/>
    <x v="23"/>
    <s v="RIC"/>
    <s v="MID"/>
    <n v="81"/>
    <n v="87"/>
    <x v="3"/>
  </r>
  <r>
    <n v="2017"/>
    <n v="9"/>
    <s v="Tuohy's Extra Dry"/>
    <x v="168"/>
    <s v="ADE"/>
    <s v="MID"/>
    <n v="111"/>
    <n v="119"/>
    <x v="3"/>
  </r>
  <r>
    <n v="2017"/>
    <n v="9"/>
    <s v="Tuohy's Extra Dry"/>
    <x v="178"/>
    <s v="ADE"/>
    <s v="DEF"/>
    <n v="71"/>
    <n v="72"/>
    <x v="3"/>
  </r>
  <r>
    <n v="2017"/>
    <n v="9"/>
    <s v="Tuohy's Extra Dry"/>
    <x v="169"/>
    <s v="ADE"/>
    <s v="FWD"/>
    <n v="74"/>
    <n v="108"/>
    <x v="3"/>
  </r>
  <r>
    <n v="2017"/>
    <n v="9"/>
    <s v="Tuohy's Extra Dry"/>
    <x v="170"/>
    <s v="COL"/>
    <s v="BEN"/>
    <n v="78"/>
    <n v="79"/>
    <x v="3"/>
  </r>
  <r>
    <n v="2017"/>
    <n v="9"/>
    <s v="Tuohy's Extra Dry"/>
    <x v="164"/>
    <s v="GCS"/>
    <s v="BEN"/>
    <n v="84"/>
    <n v="0"/>
    <x v="3"/>
  </r>
  <r>
    <n v="2017"/>
    <n v="9"/>
    <s v="Tuohy's Extra Dry"/>
    <x v="163"/>
    <s v="GCS"/>
    <s v="BEN"/>
    <n v="105"/>
    <n v="0"/>
    <x v="3"/>
  </r>
  <r>
    <n v="2017"/>
    <n v="9"/>
    <s v="Tuohy's Extra Dry"/>
    <x v="162"/>
    <s v="GCS"/>
    <s v="BEN"/>
    <n v="87"/>
    <n v="0"/>
    <x v="3"/>
  </r>
  <r>
    <n v="2017"/>
    <n v="10"/>
    <s v="Tuohy's Extra Dry"/>
    <x v="153"/>
    <s v="HAW"/>
    <s v="FWD"/>
    <n v="90"/>
    <n v="103"/>
    <x v="3"/>
  </r>
  <r>
    <n v="2017"/>
    <n v="10"/>
    <s v="Tuohy's Extra Dry"/>
    <x v="170"/>
    <s v="COL"/>
    <s v="MID"/>
    <n v="77"/>
    <n v="79"/>
    <x v="3"/>
  </r>
  <r>
    <n v="2017"/>
    <n v="10"/>
    <s v="Tuohy's Extra Dry"/>
    <x v="50"/>
    <s v="COL"/>
    <s v="FWD"/>
    <n v="78"/>
    <n v="99"/>
    <x v="3"/>
  </r>
  <r>
    <n v="2017"/>
    <n v="10"/>
    <s v="Tuohy's Extra Dry"/>
    <x v="181"/>
    <s v="MEL"/>
    <s v="DEF"/>
    <n v="105"/>
    <n v="59"/>
    <x v="3"/>
  </r>
  <r>
    <n v="2017"/>
    <n v="10"/>
    <s v="Tuohy's Extra Dry"/>
    <x v="156"/>
    <s v="CAR"/>
    <s v="MID"/>
    <n v="132"/>
    <n v="140"/>
    <x v="3"/>
  </r>
  <r>
    <n v="2017"/>
    <n v="10"/>
    <s v="Tuohy's Extra Dry"/>
    <x v="175"/>
    <s v="SYD"/>
    <s v="FWD"/>
    <n v="89"/>
    <n v="13"/>
    <x v="3"/>
  </r>
  <r>
    <n v="2017"/>
    <n v="10"/>
    <s v="Tuohy's Extra Dry"/>
    <x v="160"/>
    <s v="GEE"/>
    <s v="DEF"/>
    <n v="90"/>
    <n v="90"/>
    <x v="3"/>
  </r>
  <r>
    <n v="2017"/>
    <n v="10"/>
    <s v="Tuohy's Extra Dry"/>
    <x v="184"/>
    <s v="GWS"/>
    <s v="DEF"/>
    <n v="91"/>
    <n v="90"/>
    <x v="3"/>
  </r>
  <r>
    <n v="2017"/>
    <n v="10"/>
    <s v="Tuohy's Extra Dry"/>
    <x v="161"/>
    <s v="GWS"/>
    <s v="MID"/>
    <n v="86"/>
    <n v="0"/>
    <x v="3"/>
  </r>
  <r>
    <n v="2017"/>
    <n v="10"/>
    <s v="Tuohy's Extra Dry"/>
    <x v="182"/>
    <s v="GWS"/>
    <s v="MID"/>
    <n v="98"/>
    <n v="74"/>
    <x v="3"/>
  </r>
  <r>
    <n v="2017"/>
    <n v="10"/>
    <s v="Tuohy's Extra Dry"/>
    <x v="164"/>
    <s v="GCS"/>
    <s v="DEF"/>
    <n v="85"/>
    <n v="77"/>
    <x v="3"/>
  </r>
  <r>
    <n v="2017"/>
    <n v="10"/>
    <s v="Tuohy's Extra Dry"/>
    <x v="162"/>
    <s v="GCS"/>
    <s v="FWD"/>
    <n v="74"/>
    <n v="88"/>
    <x v="3"/>
  </r>
  <r>
    <n v="2017"/>
    <n v="10"/>
    <s v="Tuohy's Extra Dry"/>
    <x v="177"/>
    <s v="GCS"/>
    <s v="RUC"/>
    <n v="91"/>
    <n v="98"/>
    <x v="3"/>
  </r>
  <r>
    <n v="2017"/>
    <n v="10"/>
    <s v="Tuohy's Extra Dry"/>
    <x v="165"/>
    <s v="ESS"/>
    <s v="MID"/>
    <n v="117"/>
    <n v="87"/>
    <x v="3"/>
  </r>
  <r>
    <n v="2017"/>
    <n v="10"/>
    <s v="Tuohy's Extra Dry"/>
    <x v="166"/>
    <s v="ESS"/>
    <s v="DEF"/>
    <n v="101"/>
    <n v="86"/>
    <x v="3"/>
  </r>
  <r>
    <n v="2017"/>
    <n v="10"/>
    <s v="Tuohy's Extra Dry"/>
    <x v="23"/>
    <s v="RIC"/>
    <s v="MID"/>
    <n v="79"/>
    <n v="92"/>
    <x v="3"/>
  </r>
  <r>
    <n v="2017"/>
    <n v="10"/>
    <s v="Tuohy's Extra Dry"/>
    <x v="168"/>
    <s v="ADE"/>
    <s v="MID"/>
    <n v="119"/>
    <n v="177"/>
    <x v="3"/>
  </r>
  <r>
    <n v="2017"/>
    <n v="10"/>
    <s v="Tuohy's Extra Dry"/>
    <x v="169"/>
    <s v="ADE"/>
    <s v="FWD"/>
    <n v="75"/>
    <n v="80"/>
    <x v="3"/>
  </r>
  <r>
    <n v="2017"/>
    <n v="10"/>
    <s v="Tuohy's Extra Dry"/>
    <x v="43"/>
    <s v="GEE"/>
    <s v="BEN"/>
    <n v="96"/>
    <n v="79"/>
    <x v="3"/>
  </r>
  <r>
    <n v="2017"/>
    <n v="10"/>
    <s v="Tuohy's Extra Dry"/>
    <x v="163"/>
    <s v="GCS"/>
    <s v="BEN"/>
    <n v="105"/>
    <n v="0"/>
    <x v="3"/>
  </r>
  <r>
    <n v="2017"/>
    <n v="10"/>
    <s v="Tuohy's Extra Dry"/>
    <x v="63"/>
    <s v="FRE"/>
    <s v="BEN"/>
    <n v="77"/>
    <n v="56"/>
    <x v="3"/>
  </r>
  <r>
    <n v="2017"/>
    <n v="10"/>
    <s v="Tuohy's Extra Dry"/>
    <x v="178"/>
    <s v="ADE"/>
    <s v="BEN"/>
    <n v="75"/>
    <n v="121"/>
    <x v="3"/>
  </r>
  <r>
    <n v="2017"/>
    <n v="11"/>
    <s v="Tuohy's Extra Dry"/>
    <x v="153"/>
    <s v="HAW"/>
    <s v="FWD"/>
    <n v="87"/>
    <n v="52"/>
    <x v="3"/>
  </r>
  <r>
    <n v="2017"/>
    <n v="11"/>
    <s v="Tuohy's Extra Dry"/>
    <x v="170"/>
    <s v="COL"/>
    <s v="MID"/>
    <n v="60"/>
    <n v="15"/>
    <x v="3"/>
  </r>
  <r>
    <n v="2017"/>
    <n v="11"/>
    <s v="Tuohy's Extra Dry"/>
    <x v="50"/>
    <s v="COL"/>
    <s v="FWD"/>
    <n v="83"/>
    <n v="97"/>
    <x v="3"/>
  </r>
  <r>
    <n v="2017"/>
    <n v="11"/>
    <s v="Tuohy's Extra Dry"/>
    <x v="160"/>
    <s v="GEE"/>
    <s v="DEF"/>
    <n v="87"/>
    <n v="76"/>
    <x v="3"/>
  </r>
  <r>
    <n v="2017"/>
    <n v="11"/>
    <s v="Tuohy's Extra Dry"/>
    <x v="31"/>
    <s v="GEE"/>
    <s v="FWD"/>
    <n v="68"/>
    <n v="49"/>
    <x v="3"/>
  </r>
  <r>
    <n v="2017"/>
    <n v="11"/>
    <s v="Tuohy's Extra Dry"/>
    <x v="161"/>
    <s v="GWS"/>
    <s v="MID"/>
    <n v="87"/>
    <n v="98"/>
    <x v="3"/>
  </r>
  <r>
    <n v="2017"/>
    <n v="11"/>
    <s v="Tuohy's Extra Dry"/>
    <x v="182"/>
    <s v="GWS"/>
    <s v="MID"/>
    <n v="98"/>
    <n v="112"/>
    <x v="3"/>
  </r>
  <r>
    <n v="2017"/>
    <n v="11"/>
    <s v="Tuohy's Extra Dry"/>
    <x v="184"/>
    <s v="GWS"/>
    <s v="DEF"/>
    <n v="95"/>
    <n v="76"/>
    <x v="3"/>
  </r>
  <r>
    <n v="2017"/>
    <n v="11"/>
    <s v="Tuohy's Extra Dry"/>
    <x v="177"/>
    <s v="GCS"/>
    <s v="RUC"/>
    <n v="92"/>
    <n v="96"/>
    <x v="3"/>
  </r>
  <r>
    <n v="2017"/>
    <n v="11"/>
    <s v="Tuohy's Extra Dry"/>
    <x v="164"/>
    <s v="GCS"/>
    <s v="DEF"/>
    <n v="89"/>
    <n v="100"/>
    <x v="3"/>
  </r>
  <r>
    <n v="2017"/>
    <n v="11"/>
    <s v="Tuohy's Extra Dry"/>
    <x v="162"/>
    <s v="GCS"/>
    <s v="FWD"/>
    <n v="72"/>
    <n v="92"/>
    <x v="3"/>
  </r>
  <r>
    <n v="2017"/>
    <n v="11"/>
    <s v="Tuohy's Extra Dry"/>
    <x v="163"/>
    <s v="GCS"/>
    <s v="MID"/>
    <n v="111"/>
    <n v="139"/>
    <x v="3"/>
  </r>
  <r>
    <n v="2017"/>
    <n v="11"/>
    <s v="Tuohy's Extra Dry"/>
    <x v="165"/>
    <s v="ESS"/>
    <s v="MID"/>
    <n v="123"/>
    <n v="118"/>
    <x v="3"/>
  </r>
  <r>
    <n v="2017"/>
    <n v="11"/>
    <s v="Tuohy's Extra Dry"/>
    <x v="166"/>
    <s v="ESS"/>
    <s v="DEF"/>
    <n v="96"/>
    <n v="77"/>
    <x v="3"/>
  </r>
  <r>
    <n v="2017"/>
    <n v="11"/>
    <s v="Tuohy's Extra Dry"/>
    <x v="23"/>
    <s v="RIC"/>
    <s v="MID"/>
    <n v="81"/>
    <n v="80"/>
    <x v="3"/>
  </r>
  <r>
    <n v="2017"/>
    <n v="11"/>
    <s v="Tuohy's Extra Dry"/>
    <x v="168"/>
    <s v="ADE"/>
    <s v="MID"/>
    <n v="108"/>
    <n v="89"/>
    <x v="3"/>
  </r>
  <r>
    <n v="2017"/>
    <n v="11"/>
    <s v="Tuohy's Extra Dry"/>
    <x v="178"/>
    <s v="ADE"/>
    <s v="DEF"/>
    <n v="70"/>
    <n v="36"/>
    <x v="3"/>
  </r>
  <r>
    <n v="2017"/>
    <n v="11"/>
    <s v="Tuohy's Extra Dry"/>
    <x v="169"/>
    <s v="ADE"/>
    <s v="FWD"/>
    <n v="73"/>
    <n v="62"/>
    <x v="3"/>
  </r>
  <r>
    <n v="2017"/>
    <n v="11"/>
    <s v="Tuohy's Extra Dry"/>
    <x v="181"/>
    <s v="MEL"/>
    <s v="BEN"/>
    <n v="105"/>
    <n v="0"/>
    <x v="3"/>
  </r>
  <r>
    <n v="2017"/>
    <n v="11"/>
    <s v="Tuohy's Extra Dry"/>
    <x v="156"/>
    <s v="CAR"/>
    <s v="BEN"/>
    <n v="132"/>
    <n v="0"/>
    <x v="3"/>
  </r>
  <r>
    <n v="2017"/>
    <n v="11"/>
    <s v="Tuohy's Extra Dry"/>
    <x v="175"/>
    <s v="SYD"/>
    <s v="BEN"/>
    <n v="89"/>
    <n v="0"/>
    <x v="3"/>
  </r>
  <r>
    <n v="2017"/>
    <n v="11"/>
    <s v="Tuohy's Extra Dry"/>
    <x v="63"/>
    <s v="FRE"/>
    <s v="BEN"/>
    <n v="71"/>
    <n v="82"/>
    <x v="3"/>
  </r>
  <r>
    <n v="2017"/>
    <n v="12"/>
    <s v="Tuohy's Extra Dry"/>
    <x v="153"/>
    <s v="HAW"/>
    <s v="FWD"/>
    <n v="82"/>
    <n v="79"/>
    <x v="3"/>
  </r>
  <r>
    <n v="2017"/>
    <n v="12"/>
    <s v="Tuohy's Extra Dry"/>
    <x v="185"/>
    <s v="COL"/>
    <s v="DEF"/>
    <n v="87"/>
    <n v="78"/>
    <x v="3"/>
  </r>
  <r>
    <n v="2017"/>
    <n v="12"/>
    <s v="Tuohy's Extra Dry"/>
    <x v="181"/>
    <s v="MEL"/>
    <s v="DEF"/>
    <n v="87"/>
    <n v="52"/>
    <x v="3"/>
  </r>
  <r>
    <n v="2017"/>
    <n v="12"/>
    <s v="Tuohy's Extra Dry"/>
    <x v="156"/>
    <s v="CAR"/>
    <s v="MID"/>
    <n v="132"/>
    <n v="90"/>
    <x v="3"/>
  </r>
  <r>
    <n v="2017"/>
    <n v="12"/>
    <s v="Tuohy's Extra Dry"/>
    <x v="175"/>
    <s v="SYD"/>
    <s v="FWD"/>
    <n v="91"/>
    <n v="87"/>
    <x v="3"/>
  </r>
  <r>
    <n v="2017"/>
    <n v="12"/>
    <s v="Tuohy's Extra Dry"/>
    <x v="186"/>
    <s v="SYD"/>
    <s v="FWD"/>
    <n v="85"/>
    <n v="121"/>
    <x v="3"/>
  </r>
  <r>
    <n v="2017"/>
    <n v="12"/>
    <s v="Tuohy's Extra Dry"/>
    <x v="184"/>
    <s v="GWS"/>
    <s v="DEF"/>
    <n v="91"/>
    <n v="65"/>
    <x v="3"/>
  </r>
  <r>
    <n v="2017"/>
    <n v="12"/>
    <s v="Tuohy's Extra Dry"/>
    <x v="161"/>
    <s v="GWS"/>
    <s v="MID"/>
    <n v="91"/>
    <n v="94"/>
    <x v="3"/>
  </r>
  <r>
    <n v="2017"/>
    <n v="12"/>
    <s v="Tuohy's Extra Dry"/>
    <x v="182"/>
    <s v="GWS"/>
    <s v="MID"/>
    <n v="108"/>
    <n v="117"/>
    <x v="3"/>
  </r>
  <r>
    <n v="2017"/>
    <n v="12"/>
    <s v="Tuohy's Extra Dry"/>
    <x v="164"/>
    <s v="GCS"/>
    <s v="DEF"/>
    <n v="94"/>
    <n v="103"/>
    <x v="3"/>
  </r>
  <r>
    <n v="2017"/>
    <n v="12"/>
    <s v="Tuohy's Extra Dry"/>
    <x v="162"/>
    <s v="GCS"/>
    <s v="FWD"/>
    <n v="75"/>
    <n v="103"/>
    <x v="3"/>
  </r>
  <r>
    <n v="2017"/>
    <n v="12"/>
    <s v="Tuohy's Extra Dry"/>
    <x v="163"/>
    <s v="GCS"/>
    <s v="MID"/>
    <n v="121"/>
    <n v="146"/>
    <x v="3"/>
  </r>
  <r>
    <n v="2017"/>
    <n v="12"/>
    <s v="Tuohy's Extra Dry"/>
    <x v="177"/>
    <s v="GCS"/>
    <s v="RUC"/>
    <n v="99"/>
    <n v="107"/>
    <x v="3"/>
  </r>
  <r>
    <n v="2017"/>
    <n v="12"/>
    <s v="Tuohy's Extra Dry"/>
    <x v="165"/>
    <s v="ESS"/>
    <s v="MID"/>
    <n v="123"/>
    <n v="135"/>
    <x v="3"/>
  </r>
  <r>
    <n v="2017"/>
    <n v="12"/>
    <s v="Tuohy's Extra Dry"/>
    <x v="166"/>
    <s v="ESS"/>
    <s v="DEF"/>
    <n v="96"/>
    <n v="118"/>
    <x v="3"/>
  </r>
  <r>
    <n v="2017"/>
    <n v="12"/>
    <s v="Tuohy's Extra Dry"/>
    <x v="63"/>
    <s v="FRE"/>
    <s v="MID"/>
    <n v="67"/>
    <n v="60"/>
    <x v="3"/>
  </r>
  <r>
    <n v="2017"/>
    <n v="12"/>
    <s v="Tuohy's Extra Dry"/>
    <x v="168"/>
    <s v="ADE"/>
    <s v="MID"/>
    <n v="106"/>
    <n v="66"/>
    <x v="3"/>
  </r>
  <r>
    <n v="2017"/>
    <n v="12"/>
    <s v="Tuohy's Extra Dry"/>
    <x v="169"/>
    <s v="ADE"/>
    <s v="FWD"/>
    <n v="73"/>
    <n v="75"/>
    <x v="3"/>
  </r>
  <r>
    <n v="2017"/>
    <n v="12"/>
    <s v="Tuohy's Extra Dry"/>
    <x v="160"/>
    <s v="GEE"/>
    <s v="BEN"/>
    <n v="87"/>
    <n v="0"/>
    <x v="3"/>
  </r>
  <r>
    <n v="2017"/>
    <n v="12"/>
    <s v="Tuohy's Extra Dry"/>
    <x v="187"/>
    <s v="GCS"/>
    <s v="BEN"/>
    <n v="48"/>
    <n v="78"/>
    <x v="3"/>
  </r>
  <r>
    <n v="2017"/>
    <n v="12"/>
    <s v="Tuohy's Extra Dry"/>
    <x v="23"/>
    <s v="RIC"/>
    <s v="BEN"/>
    <n v="81"/>
    <n v="0"/>
    <x v="3"/>
  </r>
  <r>
    <n v="2017"/>
    <n v="12"/>
    <s v="Tuohy's Extra Dry"/>
    <x v="178"/>
    <s v="ADE"/>
    <s v="BEN"/>
    <n v="69"/>
    <n v="62"/>
    <x v="3"/>
  </r>
  <r>
    <n v="2017"/>
    <n v="13"/>
    <s v="Tuohy's Extra Dry"/>
    <x v="153"/>
    <s v="HAW"/>
    <s v="FWD"/>
    <n v="82"/>
    <n v="0"/>
    <x v="3"/>
  </r>
  <r>
    <n v="2017"/>
    <n v="13"/>
    <s v="Tuohy's Extra Dry"/>
    <x v="185"/>
    <s v="COL"/>
    <s v="DEF"/>
    <n v="87"/>
    <n v="0"/>
    <x v="3"/>
  </r>
  <r>
    <n v="2017"/>
    <n v="13"/>
    <s v="Tuohy's Extra Dry"/>
    <x v="181"/>
    <s v="MEL"/>
    <s v="DEF"/>
    <n v="77"/>
    <n v="61"/>
    <x v="3"/>
  </r>
  <r>
    <n v="2017"/>
    <n v="13"/>
    <s v="Tuohy's Extra Dry"/>
    <x v="156"/>
    <s v="CAR"/>
    <s v="MID"/>
    <n v="158"/>
    <n v="208"/>
    <x v="3"/>
  </r>
  <r>
    <n v="2017"/>
    <n v="13"/>
    <s v="Tuohy's Extra Dry"/>
    <x v="175"/>
    <s v="SYD"/>
    <s v="FWD"/>
    <n v="100"/>
    <n v="86"/>
    <x v="3"/>
  </r>
  <r>
    <n v="2017"/>
    <n v="13"/>
    <s v="Tuohy's Extra Dry"/>
    <x v="186"/>
    <s v="SYD"/>
    <s v="FWD"/>
    <n v="92"/>
    <n v="118"/>
    <x v="3"/>
  </r>
  <r>
    <n v="2017"/>
    <n v="13"/>
    <s v="Tuohy's Extra Dry"/>
    <x v="160"/>
    <s v="GEE"/>
    <s v="DEF"/>
    <n v="83"/>
    <n v="78"/>
    <x v="3"/>
  </r>
  <r>
    <n v="2017"/>
    <n v="13"/>
    <s v="Tuohy's Extra Dry"/>
    <x v="184"/>
    <s v="GWS"/>
    <s v="DEF"/>
    <n v="91"/>
    <n v="0"/>
    <x v="3"/>
  </r>
  <r>
    <n v="2017"/>
    <n v="13"/>
    <s v="Tuohy's Extra Dry"/>
    <x v="161"/>
    <s v="GWS"/>
    <s v="MID"/>
    <n v="91"/>
    <n v="0"/>
    <x v="3"/>
  </r>
  <r>
    <n v="2017"/>
    <n v="13"/>
    <s v="Tuohy's Extra Dry"/>
    <x v="182"/>
    <s v="GWS"/>
    <s v="MID"/>
    <n v="108"/>
    <n v="0"/>
    <x v="3"/>
  </r>
  <r>
    <n v="2017"/>
    <n v="13"/>
    <s v="Tuohy's Extra Dry"/>
    <x v="162"/>
    <s v="GCS"/>
    <s v="FWD"/>
    <n v="63"/>
    <n v="37"/>
    <x v="3"/>
  </r>
  <r>
    <n v="2017"/>
    <n v="13"/>
    <s v="Tuohy's Extra Dry"/>
    <x v="187"/>
    <s v="GCS"/>
    <s v="MID"/>
    <n v="47"/>
    <n v="47"/>
    <x v="3"/>
  </r>
  <r>
    <n v="2017"/>
    <n v="13"/>
    <s v="Tuohy's Extra Dry"/>
    <x v="177"/>
    <s v="GCS"/>
    <s v="RUC"/>
    <n v="90"/>
    <n v="72"/>
    <x v="3"/>
  </r>
  <r>
    <n v="2017"/>
    <n v="13"/>
    <s v="Tuohy's Extra Dry"/>
    <x v="163"/>
    <s v="GCS"/>
    <s v="MID"/>
    <n v="100"/>
    <n v="97"/>
    <x v="3"/>
  </r>
  <r>
    <n v="2017"/>
    <n v="13"/>
    <s v="Tuohy's Extra Dry"/>
    <x v="164"/>
    <s v="GCS"/>
    <s v="DEF"/>
    <n v="90"/>
    <n v="91"/>
    <x v="3"/>
  </r>
  <r>
    <n v="2017"/>
    <n v="13"/>
    <s v="Tuohy's Extra Dry"/>
    <x v="23"/>
    <s v="RIC"/>
    <s v="MID"/>
    <n v="73"/>
    <n v="54"/>
    <x v="3"/>
  </r>
  <r>
    <n v="2017"/>
    <n v="13"/>
    <s v="Tuohy's Extra Dry"/>
    <x v="168"/>
    <s v="ADE"/>
    <s v="MID"/>
    <n v="106"/>
    <n v="0"/>
    <x v="3"/>
  </r>
  <r>
    <n v="2017"/>
    <n v="13"/>
    <s v="Tuohy's Extra Dry"/>
    <x v="169"/>
    <s v="ADE"/>
    <s v="FWD"/>
    <n v="73"/>
    <n v="0"/>
    <x v="3"/>
  </r>
  <r>
    <n v="2017"/>
    <n v="13"/>
    <s v="Tuohy's Extra Dry"/>
    <x v="166"/>
    <s v="ESS"/>
    <s v="BEN"/>
    <n v="96"/>
    <n v="0"/>
    <x v="3"/>
  </r>
  <r>
    <n v="2017"/>
    <n v="13"/>
    <s v="Tuohy's Extra Dry"/>
    <x v="165"/>
    <s v="ESS"/>
    <s v="BEN"/>
    <n v="123"/>
    <n v="0"/>
    <x v="3"/>
  </r>
  <r>
    <n v="2017"/>
    <n v="13"/>
    <s v="Tuohy's Extra Dry"/>
    <x v="178"/>
    <s v="ADE"/>
    <s v="BEN"/>
    <n v="69"/>
    <n v="0"/>
    <x v="3"/>
  </r>
  <r>
    <n v="2017"/>
    <n v="13"/>
    <s v="Tuohy's Extra Dry"/>
    <x v="30"/>
    <s v="ADE"/>
    <s v="BEN"/>
    <n v="81"/>
    <n v="0"/>
    <x v="3"/>
  </r>
  <r>
    <n v="2017"/>
    <n v="14"/>
    <s v="Tuohy's Extra Dry"/>
    <x v="91"/>
    <s v="HAW"/>
    <s v="DEF"/>
    <n v="83"/>
    <n v="113"/>
    <x v="3"/>
  </r>
  <r>
    <n v="2017"/>
    <n v="14"/>
    <s v="Tuohy's Extra Dry"/>
    <x v="153"/>
    <s v="HAW"/>
    <s v="FWD"/>
    <n v="81"/>
    <n v="69"/>
    <x v="3"/>
  </r>
  <r>
    <n v="2017"/>
    <n v="14"/>
    <s v="Tuohy's Extra Dry"/>
    <x v="185"/>
    <s v="COL"/>
    <s v="DEF"/>
    <n v="84"/>
    <n v="63"/>
    <x v="3"/>
  </r>
  <r>
    <n v="2017"/>
    <n v="14"/>
    <s v="Tuohy's Extra Dry"/>
    <x v="156"/>
    <s v="CAR"/>
    <s v="MID"/>
    <n v="154"/>
    <n v="101"/>
    <x v="3"/>
  </r>
  <r>
    <n v="2017"/>
    <n v="14"/>
    <s v="Tuohy's Extra Dry"/>
    <x v="186"/>
    <s v="SYD"/>
    <s v="FWD"/>
    <n v="90"/>
    <n v="73"/>
    <x v="3"/>
  </r>
  <r>
    <n v="2017"/>
    <n v="14"/>
    <s v="Tuohy's Extra Dry"/>
    <x v="160"/>
    <s v="GEE"/>
    <s v="DEF"/>
    <n v="87"/>
    <n v="89"/>
    <x v="3"/>
  </r>
  <r>
    <n v="2017"/>
    <n v="14"/>
    <s v="Tuohy's Extra Dry"/>
    <x v="182"/>
    <s v="GWS"/>
    <s v="MID"/>
    <n v="111"/>
    <n v="111"/>
    <x v="3"/>
  </r>
  <r>
    <n v="2017"/>
    <n v="14"/>
    <s v="Tuohy's Extra Dry"/>
    <x v="161"/>
    <s v="GWS"/>
    <s v="MID"/>
    <n v="87"/>
    <n v="61"/>
    <x v="3"/>
  </r>
  <r>
    <n v="2017"/>
    <n v="14"/>
    <s v="Tuohy's Extra Dry"/>
    <x v="177"/>
    <s v="GCS"/>
    <s v="RUC"/>
    <n v="91"/>
    <n v="99"/>
    <x v="3"/>
  </r>
  <r>
    <n v="2017"/>
    <n v="14"/>
    <s v="Tuohy's Extra Dry"/>
    <x v="164"/>
    <s v="GCS"/>
    <s v="DEF"/>
    <n v="88"/>
    <n v="80"/>
    <x v="3"/>
  </r>
  <r>
    <n v="2017"/>
    <n v="14"/>
    <s v="Tuohy's Extra Dry"/>
    <x v="162"/>
    <s v="GCS"/>
    <s v="FWD"/>
    <n v="65"/>
    <n v="39"/>
    <x v="3"/>
  </r>
  <r>
    <n v="2017"/>
    <n v="14"/>
    <s v="Tuohy's Extra Dry"/>
    <x v="140"/>
    <s v="ESS"/>
    <s v="MID"/>
    <n v="79"/>
    <n v="105"/>
    <x v="3"/>
  </r>
  <r>
    <n v="2017"/>
    <n v="14"/>
    <s v="Tuohy's Extra Dry"/>
    <x v="165"/>
    <s v="ESS"/>
    <s v="MID"/>
    <n v="123"/>
    <n v="141"/>
    <x v="3"/>
  </r>
  <r>
    <n v="2017"/>
    <n v="14"/>
    <s v="Tuohy's Extra Dry"/>
    <x v="166"/>
    <s v="ESS"/>
    <s v="DEF"/>
    <n v="93"/>
    <n v="112"/>
    <x v="3"/>
  </r>
  <r>
    <n v="2017"/>
    <n v="14"/>
    <s v="Tuohy's Extra Dry"/>
    <x v="23"/>
    <s v="RIC"/>
    <s v="MID"/>
    <n v="76"/>
    <n v="102"/>
    <x v="3"/>
  </r>
  <r>
    <n v="2017"/>
    <n v="14"/>
    <s v="Tuohy's Extra Dry"/>
    <x v="168"/>
    <s v="ADE"/>
    <s v="MID"/>
    <n v="108"/>
    <n v="80"/>
    <x v="3"/>
  </r>
  <r>
    <n v="2017"/>
    <n v="14"/>
    <s v="Tuohy's Extra Dry"/>
    <x v="30"/>
    <s v="ADE"/>
    <s v="FWD"/>
    <n v="86"/>
    <n v="84"/>
    <x v="3"/>
  </r>
  <r>
    <n v="2017"/>
    <n v="14"/>
    <s v="Tuohy's Extra Dry"/>
    <x v="169"/>
    <s v="ADE"/>
    <s v="FWD"/>
    <n v="74"/>
    <n v="63"/>
    <x v="3"/>
  </r>
  <r>
    <n v="2017"/>
    <n v="14"/>
    <s v="Tuohy's Extra Dry"/>
    <x v="188"/>
    <s v="MEL"/>
    <s v="BEN"/>
    <n v="77"/>
    <n v="38"/>
    <x v="3"/>
  </r>
  <r>
    <n v="2017"/>
    <n v="14"/>
    <s v="Tuohy's Extra Dry"/>
    <x v="175"/>
    <s v="SYD"/>
    <s v="BEN"/>
    <n v="84"/>
    <n v="64"/>
    <x v="3"/>
  </r>
  <r>
    <n v="2017"/>
    <n v="14"/>
    <s v="Tuohy's Extra Dry"/>
    <x v="184"/>
    <s v="GWS"/>
    <s v="BEN"/>
    <n v="90"/>
    <n v="95"/>
    <x v="3"/>
  </r>
  <r>
    <n v="2017"/>
    <n v="14"/>
    <s v="Tuohy's Extra Dry"/>
    <x v="163"/>
    <s v="GCS"/>
    <s v="BEN"/>
    <n v="100"/>
    <n v="0"/>
    <x v="3"/>
  </r>
  <r>
    <n v="2017"/>
    <n v="15"/>
    <s v="Tuohy's Extra Dry"/>
    <x v="91"/>
    <s v="HAW"/>
    <s v="DEF"/>
    <n v="82"/>
    <n v="56"/>
    <x v="3"/>
  </r>
  <r>
    <n v="2017"/>
    <n v="15"/>
    <s v="Tuohy's Extra Dry"/>
    <x v="153"/>
    <s v="HAW"/>
    <s v="FWD"/>
    <n v="73"/>
    <n v="63"/>
    <x v="3"/>
  </r>
  <r>
    <n v="2017"/>
    <n v="15"/>
    <s v="Tuohy's Extra Dry"/>
    <x v="185"/>
    <s v="COL"/>
    <s v="DEF"/>
    <n v="83"/>
    <n v="74"/>
    <x v="3"/>
  </r>
  <r>
    <n v="2017"/>
    <n v="15"/>
    <s v="Tuohy's Extra Dry"/>
    <x v="156"/>
    <s v="CAR"/>
    <s v="MID"/>
    <n v="162"/>
    <n v="142"/>
    <x v="3"/>
  </r>
  <r>
    <n v="2017"/>
    <n v="15"/>
    <s v="Tuohy's Extra Dry"/>
    <x v="186"/>
    <s v="SYD"/>
    <s v="FWD"/>
    <n v="90"/>
    <n v="94"/>
    <x v="3"/>
  </r>
  <r>
    <n v="2017"/>
    <n v="15"/>
    <s v="Tuohy's Extra Dry"/>
    <x v="160"/>
    <s v="GEE"/>
    <s v="DEF"/>
    <n v="78"/>
    <n v="75"/>
    <x v="3"/>
  </r>
  <r>
    <n v="2017"/>
    <n v="15"/>
    <s v="Tuohy's Extra Dry"/>
    <x v="182"/>
    <s v="GWS"/>
    <s v="MID"/>
    <n v="119"/>
    <n v="130"/>
    <x v="3"/>
  </r>
  <r>
    <n v="2017"/>
    <n v="15"/>
    <s v="Tuohy's Extra Dry"/>
    <x v="161"/>
    <s v="GWS"/>
    <s v="MID"/>
    <n v="85"/>
    <n v="82"/>
    <x v="3"/>
  </r>
  <r>
    <n v="2017"/>
    <n v="15"/>
    <s v="Tuohy's Extra Dry"/>
    <x v="177"/>
    <s v="GCS"/>
    <s v="RUC"/>
    <n v="91"/>
    <n v="100"/>
    <x v="3"/>
  </r>
  <r>
    <n v="2017"/>
    <n v="15"/>
    <s v="Tuohy's Extra Dry"/>
    <x v="164"/>
    <s v="GCS"/>
    <s v="DEF"/>
    <n v="92"/>
    <n v="97"/>
    <x v="3"/>
  </r>
  <r>
    <n v="2017"/>
    <n v="15"/>
    <s v="Tuohy's Extra Dry"/>
    <x v="162"/>
    <s v="GCS"/>
    <s v="FWD"/>
    <n v="71"/>
    <n v="126"/>
    <x v="3"/>
  </r>
  <r>
    <n v="2017"/>
    <n v="15"/>
    <s v="Tuohy's Extra Dry"/>
    <x v="140"/>
    <s v="ESS"/>
    <s v="MID"/>
    <n v="70"/>
    <n v="55"/>
    <x v="3"/>
  </r>
  <r>
    <n v="2017"/>
    <n v="15"/>
    <s v="Tuohy's Extra Dry"/>
    <x v="165"/>
    <s v="ESS"/>
    <s v="MID"/>
    <n v="120"/>
    <n v="92"/>
    <x v="3"/>
  </r>
  <r>
    <n v="2017"/>
    <n v="15"/>
    <s v="Tuohy's Extra Dry"/>
    <x v="166"/>
    <s v="ESS"/>
    <s v="DEF"/>
    <n v="91"/>
    <n v="98"/>
    <x v="3"/>
  </r>
  <r>
    <n v="2017"/>
    <n v="15"/>
    <s v="Tuohy's Extra Dry"/>
    <x v="23"/>
    <s v="RIC"/>
    <s v="MID"/>
    <n v="71"/>
    <n v="60"/>
    <x v="3"/>
  </r>
  <r>
    <n v="2017"/>
    <n v="15"/>
    <s v="Tuohy's Extra Dry"/>
    <x v="168"/>
    <s v="ADE"/>
    <s v="MID"/>
    <n v="102"/>
    <n v="90"/>
    <x v="3"/>
  </r>
  <r>
    <n v="2017"/>
    <n v="15"/>
    <s v="Tuohy's Extra Dry"/>
    <x v="30"/>
    <s v="ADE"/>
    <s v="FWD"/>
    <n v="98"/>
    <n v="117"/>
    <x v="3"/>
  </r>
  <r>
    <n v="2017"/>
    <n v="15"/>
    <s v="Tuohy's Extra Dry"/>
    <x v="169"/>
    <s v="ADE"/>
    <s v="FWD"/>
    <n v="67"/>
    <n v="70"/>
    <x v="3"/>
  </r>
  <r>
    <n v="2017"/>
    <n v="15"/>
    <s v="Tuohy's Extra Dry"/>
    <x v="155"/>
    <s v="MEL"/>
    <s v="BEN"/>
    <n v="74"/>
    <n v="0"/>
    <x v="3"/>
  </r>
  <r>
    <n v="2017"/>
    <n v="15"/>
    <s v="Tuohy's Extra Dry"/>
    <x v="175"/>
    <s v="SYD"/>
    <s v="BEN"/>
    <n v="86"/>
    <n v="81"/>
    <x v="3"/>
  </r>
  <r>
    <n v="2017"/>
    <n v="15"/>
    <s v="Tuohy's Extra Dry"/>
    <x v="184"/>
    <s v="GWS"/>
    <s v="BEN"/>
    <n v="86"/>
    <n v="104"/>
    <x v="3"/>
  </r>
  <r>
    <n v="2017"/>
    <n v="15"/>
    <s v="Tuohy's Extra Dry"/>
    <x v="163"/>
    <s v="GCS"/>
    <s v="BEN"/>
    <n v="106"/>
    <n v="114"/>
    <x v="3"/>
  </r>
  <r>
    <n v="2017"/>
    <n v="16"/>
    <s v="Tuohy's Extra Dry"/>
    <x v="91"/>
    <s v="HAW"/>
    <s v="DEF"/>
    <n v="78"/>
    <n v="65"/>
    <x v="3"/>
  </r>
  <r>
    <n v="2017"/>
    <n v="16"/>
    <s v="Tuohy's Extra Dry"/>
    <x v="155"/>
    <s v="MEL"/>
    <s v="FWD"/>
    <n v="77"/>
    <n v="54"/>
    <x v="3"/>
  </r>
  <r>
    <n v="2017"/>
    <n v="16"/>
    <s v="Tuohy's Extra Dry"/>
    <x v="156"/>
    <s v="CAR"/>
    <s v="MID"/>
    <n v="152"/>
    <n v="99"/>
    <x v="3"/>
  </r>
  <r>
    <n v="2017"/>
    <n v="16"/>
    <s v="Tuohy's Extra Dry"/>
    <x v="186"/>
    <s v="SYD"/>
    <s v="FWD"/>
    <n v="88"/>
    <n v="87"/>
    <x v="3"/>
  </r>
  <r>
    <n v="2017"/>
    <n v="16"/>
    <s v="Tuohy's Extra Dry"/>
    <x v="160"/>
    <s v="GEE"/>
    <s v="DEF"/>
    <n v="75"/>
    <n v="73"/>
    <x v="3"/>
  </r>
  <r>
    <n v="2017"/>
    <n v="16"/>
    <s v="Tuohy's Extra Dry"/>
    <x v="184"/>
    <s v="GWS"/>
    <s v="DEF"/>
    <n v="77"/>
    <n v="47"/>
    <x v="3"/>
  </r>
  <r>
    <n v="2017"/>
    <n v="16"/>
    <s v="Tuohy's Extra Dry"/>
    <x v="182"/>
    <s v="GWS"/>
    <s v="MID"/>
    <n v="120"/>
    <n v="78"/>
    <x v="3"/>
  </r>
  <r>
    <n v="2017"/>
    <n v="16"/>
    <s v="Tuohy's Extra Dry"/>
    <x v="161"/>
    <s v="GWS"/>
    <s v="MID"/>
    <n v="80"/>
    <n v="84"/>
    <x v="3"/>
  </r>
  <r>
    <n v="2017"/>
    <n v="16"/>
    <s v="Tuohy's Extra Dry"/>
    <x v="164"/>
    <s v="GCS"/>
    <s v="DEF"/>
    <n v="85"/>
    <n v="61"/>
    <x v="3"/>
  </r>
  <r>
    <n v="2017"/>
    <n v="16"/>
    <s v="Tuohy's Extra Dry"/>
    <x v="162"/>
    <s v="GCS"/>
    <s v="FWD"/>
    <n v="70"/>
    <n v="82"/>
    <x v="3"/>
  </r>
  <r>
    <n v="2017"/>
    <n v="16"/>
    <s v="Tuohy's Extra Dry"/>
    <x v="177"/>
    <s v="GCS"/>
    <s v="RUC"/>
    <n v="94"/>
    <n v="108"/>
    <x v="3"/>
  </r>
  <r>
    <n v="2017"/>
    <n v="16"/>
    <s v="Tuohy's Extra Dry"/>
    <x v="166"/>
    <s v="ESS"/>
    <s v="DEF"/>
    <n v="96"/>
    <n v="117"/>
    <x v="3"/>
  </r>
  <r>
    <n v="2017"/>
    <n v="16"/>
    <s v="Tuohy's Extra Dry"/>
    <x v="165"/>
    <s v="ESS"/>
    <s v="MID"/>
    <n v="125"/>
    <n v="109"/>
    <x v="3"/>
  </r>
  <r>
    <n v="2017"/>
    <n v="16"/>
    <s v="Tuohy's Extra Dry"/>
    <x v="63"/>
    <s v="FRE"/>
    <s v="MID"/>
    <n v="62"/>
    <n v="82"/>
    <x v="3"/>
  </r>
  <r>
    <n v="2017"/>
    <n v="16"/>
    <s v="Tuohy's Extra Dry"/>
    <x v="23"/>
    <s v="RIC"/>
    <s v="MID"/>
    <n v="72"/>
    <n v="96"/>
    <x v="3"/>
  </r>
  <r>
    <n v="2017"/>
    <n v="16"/>
    <s v="Tuohy's Extra Dry"/>
    <x v="168"/>
    <s v="ADE"/>
    <s v="MID"/>
    <n v="84"/>
    <n v="91"/>
    <x v="3"/>
  </r>
  <r>
    <n v="2017"/>
    <n v="16"/>
    <s v="Tuohy's Extra Dry"/>
    <x v="30"/>
    <s v="ADE"/>
    <s v="FWD"/>
    <n v="96"/>
    <n v="112"/>
    <x v="3"/>
  </r>
  <r>
    <n v="2017"/>
    <n v="16"/>
    <s v="Tuohy's Extra Dry"/>
    <x v="169"/>
    <s v="ADE"/>
    <s v="FWD"/>
    <n v="65"/>
    <n v="68"/>
    <x v="3"/>
  </r>
  <r>
    <n v="2017"/>
    <n v="16"/>
    <s v="Tuohy's Extra Dry"/>
    <x v="153"/>
    <s v="HAW"/>
    <s v="BEN"/>
    <n v="63"/>
    <n v="55"/>
    <x v="3"/>
  </r>
  <r>
    <n v="2017"/>
    <n v="16"/>
    <s v="Tuohy's Extra Dry"/>
    <x v="185"/>
    <s v="COL"/>
    <s v="BEN"/>
    <n v="75"/>
    <n v="55"/>
    <x v="3"/>
  </r>
  <r>
    <n v="2017"/>
    <n v="16"/>
    <s v="Tuohy's Extra Dry"/>
    <x v="175"/>
    <s v="SYD"/>
    <s v="BEN"/>
    <n v="100"/>
    <n v="67"/>
    <x v="3"/>
  </r>
  <r>
    <n v="2017"/>
    <n v="16"/>
    <s v="Tuohy's Extra Dry"/>
    <x v="163"/>
    <s v="GCS"/>
    <s v="BEN"/>
    <n v="106"/>
    <n v="0"/>
    <x v="3"/>
  </r>
  <r>
    <n v="2017"/>
    <n v="17"/>
    <s v="Tuohy's Extra Dry"/>
    <x v="189"/>
    <s v="WBD"/>
    <s v="DEF"/>
    <n v="74"/>
    <n v="43"/>
    <x v="3"/>
  </r>
  <r>
    <n v="2017"/>
    <n v="17"/>
    <s v="Tuohy's Extra Dry"/>
    <x v="190"/>
    <s v="WBD"/>
    <s v="FWD"/>
    <n v="100"/>
    <n v="115"/>
    <x v="3"/>
  </r>
  <r>
    <n v="2017"/>
    <n v="17"/>
    <s v="Tuohy's Extra Dry"/>
    <x v="155"/>
    <s v="MEL"/>
    <s v="FWD"/>
    <n v="60"/>
    <n v="36"/>
    <x v="3"/>
  </r>
  <r>
    <n v="2017"/>
    <n v="17"/>
    <s v="Tuohy's Extra Dry"/>
    <x v="156"/>
    <s v="CAR"/>
    <s v="MID"/>
    <n v="154"/>
    <n v="96"/>
    <x v="3"/>
  </r>
  <r>
    <n v="2017"/>
    <n v="17"/>
    <s v="Tuohy's Extra Dry"/>
    <x v="186"/>
    <s v="SYD"/>
    <s v="FWD"/>
    <n v="84"/>
    <n v="100"/>
    <x v="3"/>
  </r>
  <r>
    <n v="2017"/>
    <n v="17"/>
    <s v="Tuohy's Extra Dry"/>
    <x v="160"/>
    <s v="GEE"/>
    <s v="DEF"/>
    <n v="77"/>
    <n v="88"/>
    <x v="3"/>
  </r>
  <r>
    <n v="2017"/>
    <n v="17"/>
    <s v="Tuohy's Extra Dry"/>
    <x v="184"/>
    <s v="GWS"/>
    <s v="DEF"/>
    <n v="68"/>
    <n v="29"/>
    <x v="3"/>
  </r>
  <r>
    <n v="2017"/>
    <n v="17"/>
    <s v="Tuohy's Extra Dry"/>
    <x v="182"/>
    <s v="GWS"/>
    <s v="MID"/>
    <n v="117"/>
    <n v="99"/>
    <x v="3"/>
  </r>
  <r>
    <n v="2017"/>
    <n v="17"/>
    <s v="Tuohy's Extra Dry"/>
    <x v="161"/>
    <s v="GWS"/>
    <s v="MID"/>
    <n v="80"/>
    <n v="99"/>
    <x v="3"/>
  </r>
  <r>
    <n v="2017"/>
    <n v="17"/>
    <s v="Tuohy's Extra Dry"/>
    <x v="164"/>
    <s v="GCS"/>
    <s v="DEF"/>
    <n v="68"/>
    <n v="15"/>
    <x v="3"/>
  </r>
  <r>
    <n v="2017"/>
    <n v="17"/>
    <s v="Tuohy's Extra Dry"/>
    <x v="162"/>
    <s v="GCS"/>
    <s v="FWD"/>
    <n v="62"/>
    <n v="58"/>
    <x v="3"/>
  </r>
  <r>
    <n v="2017"/>
    <n v="17"/>
    <s v="Tuohy's Extra Dry"/>
    <x v="163"/>
    <s v="GCS"/>
    <s v="MID"/>
    <n v="120"/>
    <n v="159"/>
    <x v="3"/>
  </r>
  <r>
    <n v="2017"/>
    <n v="17"/>
    <s v="Tuohy's Extra Dry"/>
    <x v="177"/>
    <s v="GCS"/>
    <s v="RUC"/>
    <n v="90"/>
    <n v="86"/>
    <x v="3"/>
  </r>
  <r>
    <n v="2017"/>
    <n v="17"/>
    <s v="Tuohy's Extra Dry"/>
    <x v="165"/>
    <s v="ESS"/>
    <s v="MID"/>
    <n v="125"/>
    <n v="120"/>
    <x v="3"/>
  </r>
  <r>
    <n v="2017"/>
    <n v="17"/>
    <s v="Tuohy's Extra Dry"/>
    <x v="166"/>
    <s v="ESS"/>
    <s v="DEF"/>
    <n v="106"/>
    <n v="133"/>
    <x v="3"/>
  </r>
  <r>
    <n v="2017"/>
    <n v="17"/>
    <s v="Tuohy's Extra Dry"/>
    <x v="23"/>
    <s v="RIC"/>
    <s v="MID"/>
    <n v="70"/>
    <n v="72"/>
    <x v="3"/>
  </r>
  <r>
    <n v="2017"/>
    <n v="17"/>
    <s v="Tuohy's Extra Dry"/>
    <x v="168"/>
    <s v="ADE"/>
    <s v="MID"/>
    <n v="76"/>
    <n v="50"/>
    <x v="3"/>
  </r>
  <r>
    <n v="2017"/>
    <n v="17"/>
    <s v="Tuohy's Extra Dry"/>
    <x v="30"/>
    <s v="ADE"/>
    <s v="FWD"/>
    <n v="100"/>
    <n v="90"/>
    <x v="3"/>
  </r>
  <r>
    <n v="2017"/>
    <n v="17"/>
    <s v="Tuohy's Extra Dry"/>
    <x v="91"/>
    <s v="HAW"/>
    <s v="BEN"/>
    <n v="77"/>
    <n v="74"/>
    <x v="3"/>
  </r>
  <r>
    <n v="2017"/>
    <n v="17"/>
    <s v="Tuohy's Extra Dry"/>
    <x v="153"/>
    <s v="HAW"/>
    <s v="BEN"/>
    <n v="70"/>
    <n v="84"/>
    <x v="3"/>
  </r>
  <r>
    <n v="2017"/>
    <n v="17"/>
    <s v="Tuohy's Extra Dry"/>
    <x v="63"/>
    <s v="FRE"/>
    <s v="BEN"/>
    <n v="65"/>
    <n v="73"/>
    <x v="3"/>
  </r>
  <r>
    <n v="2017"/>
    <n v="17"/>
    <s v="Tuohy's Extra Dry"/>
    <x v="169"/>
    <s v="ADE"/>
    <s v="BEN"/>
    <n v="69"/>
    <n v="81"/>
    <x v="3"/>
  </r>
  <r>
    <n v="2017"/>
    <n v="18"/>
    <s v="Tuohy's Extra Dry"/>
    <x v="91"/>
    <s v="HAW"/>
    <s v="DEF"/>
    <n v="76"/>
    <n v="81"/>
    <x v="3"/>
  </r>
  <r>
    <n v="2017"/>
    <n v="18"/>
    <s v="Tuohy's Extra Dry"/>
    <x v="190"/>
    <s v="WBD"/>
    <s v="FWD"/>
    <n v="108"/>
    <n v="97"/>
    <x v="3"/>
  </r>
  <r>
    <n v="2017"/>
    <n v="18"/>
    <s v="Tuohy's Extra Dry"/>
    <x v="156"/>
    <s v="CAR"/>
    <s v="MID"/>
    <n v="115"/>
    <n v="45"/>
    <x v="3"/>
  </r>
  <r>
    <n v="2017"/>
    <n v="18"/>
    <s v="Tuohy's Extra Dry"/>
    <x v="191"/>
    <s v="CAR"/>
    <s v="MID"/>
    <n v="77"/>
    <n v="89"/>
    <x v="3"/>
  </r>
  <r>
    <n v="2017"/>
    <n v="18"/>
    <s v="Tuohy's Extra Dry"/>
    <x v="186"/>
    <s v="SYD"/>
    <s v="FWD"/>
    <n v="75"/>
    <n v="68"/>
    <x v="3"/>
  </r>
  <r>
    <n v="2017"/>
    <n v="18"/>
    <s v="Tuohy's Extra Dry"/>
    <x v="160"/>
    <s v="GEE"/>
    <s v="DEF"/>
    <n v="82"/>
    <n v="101"/>
    <x v="3"/>
  </r>
  <r>
    <n v="2017"/>
    <n v="18"/>
    <s v="Tuohy's Extra Dry"/>
    <x v="159"/>
    <s v="GEE"/>
    <s v="DEF"/>
    <n v="90"/>
    <n v="76"/>
    <x v="3"/>
  </r>
  <r>
    <n v="2017"/>
    <n v="18"/>
    <s v="Tuohy's Extra Dry"/>
    <x v="184"/>
    <s v="GWS"/>
    <s v="DEF"/>
    <n v="72"/>
    <n v="88"/>
    <x v="3"/>
  </r>
  <r>
    <n v="2017"/>
    <n v="18"/>
    <s v="Tuohy's Extra Dry"/>
    <x v="182"/>
    <s v="GWS"/>
    <s v="MID"/>
    <n v="113"/>
    <n v="99"/>
    <x v="3"/>
  </r>
  <r>
    <n v="2017"/>
    <n v="18"/>
    <s v="Tuohy's Extra Dry"/>
    <x v="161"/>
    <s v="GWS"/>
    <s v="MID"/>
    <n v="76"/>
    <n v="75"/>
    <x v="3"/>
  </r>
  <r>
    <n v="2017"/>
    <n v="18"/>
    <s v="Tuohy's Extra Dry"/>
    <x v="177"/>
    <s v="GCS"/>
    <s v="RUC"/>
    <n v="95"/>
    <n v="99"/>
    <x v="3"/>
  </r>
  <r>
    <n v="2017"/>
    <n v="18"/>
    <s v="Tuohy's Extra Dry"/>
    <x v="162"/>
    <s v="GCS"/>
    <s v="FWD"/>
    <n v="69"/>
    <n v="77"/>
    <x v="3"/>
  </r>
  <r>
    <n v="2017"/>
    <n v="18"/>
    <s v="Tuohy's Extra Dry"/>
    <x v="165"/>
    <s v="ESS"/>
    <s v="MID"/>
    <n v="118"/>
    <n v="98"/>
    <x v="3"/>
  </r>
  <r>
    <n v="2017"/>
    <n v="18"/>
    <s v="Tuohy's Extra Dry"/>
    <x v="166"/>
    <s v="ESS"/>
    <s v="DEF"/>
    <n v="99"/>
    <n v="77"/>
    <x v="3"/>
  </r>
  <r>
    <n v="2017"/>
    <n v="18"/>
    <s v="Tuohy's Extra Dry"/>
    <x v="23"/>
    <s v="RIC"/>
    <s v="MID"/>
    <n v="74"/>
    <n v="75"/>
    <x v="3"/>
  </r>
  <r>
    <n v="2017"/>
    <n v="18"/>
    <s v="Tuohy's Extra Dry"/>
    <x v="168"/>
    <s v="ADE"/>
    <s v="MID"/>
    <n v="97"/>
    <n v="169"/>
    <x v="3"/>
  </r>
  <r>
    <n v="2017"/>
    <n v="18"/>
    <s v="Tuohy's Extra Dry"/>
    <x v="30"/>
    <s v="ADE"/>
    <s v="FWD"/>
    <n v="93"/>
    <n v="59"/>
    <x v="3"/>
  </r>
  <r>
    <n v="2017"/>
    <n v="18"/>
    <s v="Tuohy's Extra Dry"/>
    <x v="169"/>
    <s v="ADE"/>
    <s v="FWD"/>
    <n v="66"/>
    <n v="60"/>
    <x v="3"/>
  </r>
  <r>
    <n v="2017"/>
    <n v="18"/>
    <s v="Tuohy's Extra Dry"/>
    <x v="153"/>
    <s v="HAW"/>
    <s v="BEN"/>
    <n v="70"/>
    <n v="79"/>
    <x v="3"/>
  </r>
  <r>
    <n v="2017"/>
    <n v="18"/>
    <s v="Tuohy's Extra Dry"/>
    <x v="189"/>
    <s v="WBD"/>
    <s v="BEN"/>
    <n v="69"/>
    <n v="59"/>
    <x v="3"/>
  </r>
  <r>
    <n v="2017"/>
    <n v="18"/>
    <s v="Tuohy's Extra Dry"/>
    <x v="164"/>
    <s v="GCS"/>
    <s v="BEN"/>
    <n v="68"/>
    <n v="0"/>
    <x v="3"/>
  </r>
  <r>
    <n v="2017"/>
    <n v="18"/>
    <s v="Tuohy's Extra Dry"/>
    <x v="163"/>
    <s v="GCS"/>
    <s v="BEN"/>
    <n v="120"/>
    <n v="0"/>
    <x v="3"/>
  </r>
  <r>
    <n v="2017"/>
    <n v="19"/>
    <s v="Tuohy's Extra Dry"/>
    <x v="91"/>
    <s v="HAW"/>
    <s v="DEF"/>
    <n v="64"/>
    <n v="56"/>
    <x v="3"/>
  </r>
  <r>
    <n v="2017"/>
    <n v="19"/>
    <s v="Tuohy's Extra Dry"/>
    <x v="190"/>
    <s v="WBD"/>
    <s v="FWD"/>
    <n v="101"/>
    <n v="61"/>
    <x v="3"/>
  </r>
  <r>
    <n v="2017"/>
    <n v="19"/>
    <s v="Tuohy's Extra Dry"/>
    <x v="22"/>
    <s v="COL"/>
    <s v="FWD"/>
    <n v="89"/>
    <n v="74"/>
    <x v="3"/>
  </r>
  <r>
    <n v="2017"/>
    <n v="19"/>
    <s v="Tuohy's Extra Dry"/>
    <x v="156"/>
    <s v="CAR"/>
    <s v="MID"/>
    <n v="105"/>
    <n v="58"/>
    <x v="3"/>
  </r>
  <r>
    <n v="2017"/>
    <n v="19"/>
    <s v="Tuohy's Extra Dry"/>
    <x v="191"/>
    <s v="CAR"/>
    <s v="MID"/>
    <n v="82"/>
    <n v="85"/>
    <x v="3"/>
  </r>
  <r>
    <n v="2017"/>
    <n v="19"/>
    <s v="Tuohy's Extra Dry"/>
    <x v="186"/>
    <s v="SYD"/>
    <s v="FWD"/>
    <n v="81"/>
    <n v="104"/>
    <x v="3"/>
  </r>
  <r>
    <n v="2017"/>
    <n v="19"/>
    <s v="Tuohy's Extra Dry"/>
    <x v="160"/>
    <s v="GEE"/>
    <s v="DEF"/>
    <n v="77"/>
    <n v="62"/>
    <x v="3"/>
  </r>
  <r>
    <n v="2017"/>
    <n v="19"/>
    <s v="Tuohy's Extra Dry"/>
    <x v="159"/>
    <s v="GEE"/>
    <s v="DEF"/>
    <n v="90"/>
    <n v="68"/>
    <x v="3"/>
  </r>
  <r>
    <n v="2017"/>
    <n v="19"/>
    <s v="Tuohy's Extra Dry"/>
    <x v="184"/>
    <s v="GWS"/>
    <s v="DEF"/>
    <n v="71"/>
    <n v="89"/>
    <x v="3"/>
  </r>
  <r>
    <n v="2017"/>
    <n v="19"/>
    <s v="Tuohy's Extra Dry"/>
    <x v="182"/>
    <s v="GWS"/>
    <s v="MID"/>
    <n v="107"/>
    <n v="82"/>
    <x v="3"/>
  </r>
  <r>
    <n v="2017"/>
    <n v="19"/>
    <s v="Tuohy's Extra Dry"/>
    <x v="161"/>
    <s v="GWS"/>
    <s v="MID"/>
    <n v="77"/>
    <n v="66"/>
    <x v="3"/>
  </r>
  <r>
    <n v="2017"/>
    <n v="19"/>
    <s v="Tuohy's Extra Dry"/>
    <x v="162"/>
    <s v="GCS"/>
    <s v="FWD"/>
    <n v="82"/>
    <n v="113"/>
    <x v="3"/>
  </r>
  <r>
    <n v="2017"/>
    <n v="19"/>
    <s v="Tuohy's Extra Dry"/>
    <x v="177"/>
    <s v="GCS"/>
    <s v="RUC"/>
    <n v="91"/>
    <n v="82"/>
    <x v="3"/>
  </r>
  <r>
    <n v="2017"/>
    <n v="19"/>
    <s v="Tuohy's Extra Dry"/>
    <x v="165"/>
    <s v="ESS"/>
    <s v="MID"/>
    <n v="103"/>
    <n v="67"/>
    <x v="3"/>
  </r>
  <r>
    <n v="2017"/>
    <n v="19"/>
    <s v="Tuohy's Extra Dry"/>
    <x v="166"/>
    <s v="ESS"/>
    <s v="DEF"/>
    <n v="100"/>
    <n v="118"/>
    <x v="3"/>
  </r>
  <r>
    <n v="2017"/>
    <n v="19"/>
    <s v="Tuohy's Extra Dry"/>
    <x v="23"/>
    <s v="RIC"/>
    <s v="MID"/>
    <n v="71"/>
    <n v="85"/>
    <x v="3"/>
  </r>
  <r>
    <n v="2017"/>
    <n v="19"/>
    <s v="Tuohy's Extra Dry"/>
    <x v="168"/>
    <s v="ADE"/>
    <s v="MID"/>
    <n v="88"/>
    <n v="36"/>
    <x v="3"/>
  </r>
  <r>
    <n v="2017"/>
    <n v="19"/>
    <s v="Tuohy's Extra Dry"/>
    <x v="30"/>
    <s v="ADE"/>
    <s v="FWD"/>
    <n v="89"/>
    <n v="62"/>
    <x v="3"/>
  </r>
  <r>
    <n v="2017"/>
    <n v="19"/>
    <s v="Tuohy's Extra Dry"/>
    <x v="153"/>
    <s v="HAW"/>
    <s v="BEN"/>
    <n v="78"/>
    <n v="111"/>
    <x v="3"/>
  </r>
  <r>
    <n v="2017"/>
    <n v="19"/>
    <s v="Tuohy's Extra Dry"/>
    <x v="189"/>
    <s v="WBD"/>
    <s v="BEN"/>
    <n v="64"/>
    <n v="75"/>
    <x v="3"/>
  </r>
  <r>
    <n v="2017"/>
    <n v="19"/>
    <s v="Tuohy's Extra Dry"/>
    <x v="164"/>
    <s v="GCS"/>
    <s v="BEN"/>
    <n v="68"/>
    <n v="0"/>
    <x v="3"/>
  </r>
  <r>
    <n v="2017"/>
    <n v="19"/>
    <s v="Tuohy's Extra Dry"/>
    <x v="163"/>
    <s v="GCS"/>
    <s v="BEN"/>
    <n v="120"/>
    <n v="0"/>
    <x v="3"/>
  </r>
  <r>
    <n v="2017"/>
    <n v="20"/>
    <s v="Tuohy's Extra Dry"/>
    <x v="190"/>
    <s v="WBD"/>
    <s v="FWD"/>
    <n v="109"/>
    <n v="129"/>
    <x v="3"/>
  </r>
  <r>
    <n v="2017"/>
    <n v="20"/>
    <s v="Tuohy's Extra Dry"/>
    <x v="22"/>
    <s v="COL"/>
    <s v="FWD"/>
    <n v="92"/>
    <n v="74"/>
    <x v="3"/>
  </r>
  <r>
    <n v="2017"/>
    <n v="20"/>
    <s v="Tuohy's Extra Dry"/>
    <x v="156"/>
    <s v="CAR"/>
    <s v="MID"/>
    <n v="101"/>
    <n v="124"/>
    <x v="3"/>
  </r>
  <r>
    <n v="2017"/>
    <n v="20"/>
    <s v="Tuohy's Extra Dry"/>
    <x v="186"/>
    <s v="SYD"/>
    <s v="FWD"/>
    <n v="79"/>
    <n v="83"/>
    <x v="3"/>
  </r>
  <r>
    <n v="2017"/>
    <n v="20"/>
    <s v="Tuohy's Extra Dry"/>
    <x v="160"/>
    <s v="GEE"/>
    <s v="DEF"/>
    <n v="83"/>
    <n v="107"/>
    <x v="3"/>
  </r>
  <r>
    <n v="2017"/>
    <n v="20"/>
    <s v="Tuohy's Extra Dry"/>
    <x v="159"/>
    <s v="GEE"/>
    <s v="DEF"/>
    <n v="92"/>
    <n v="79"/>
    <x v="3"/>
  </r>
  <r>
    <n v="2017"/>
    <n v="20"/>
    <s v="Tuohy's Extra Dry"/>
    <x v="43"/>
    <s v="GEE"/>
    <s v="RUC"/>
    <n v="116"/>
    <n v="119"/>
    <x v="3"/>
  </r>
  <r>
    <n v="2017"/>
    <n v="20"/>
    <s v="Tuohy's Extra Dry"/>
    <x v="184"/>
    <s v="GWS"/>
    <s v="DEF"/>
    <n v="65"/>
    <n v="73"/>
    <x v="3"/>
  </r>
  <r>
    <n v="2017"/>
    <n v="20"/>
    <s v="Tuohy's Extra Dry"/>
    <x v="182"/>
    <s v="GWS"/>
    <s v="MID"/>
    <n v="93"/>
    <n v="68"/>
    <x v="3"/>
  </r>
  <r>
    <n v="2017"/>
    <n v="20"/>
    <s v="Tuohy's Extra Dry"/>
    <x v="161"/>
    <s v="GWS"/>
    <s v="MID"/>
    <n v="82"/>
    <n v="108"/>
    <x v="3"/>
  </r>
  <r>
    <n v="2017"/>
    <n v="20"/>
    <s v="Tuohy's Extra Dry"/>
    <x v="164"/>
    <s v="GCS"/>
    <s v="DEF"/>
    <n v="66"/>
    <n v="81"/>
    <x v="3"/>
  </r>
  <r>
    <n v="2017"/>
    <n v="20"/>
    <s v="Tuohy's Extra Dry"/>
    <x v="162"/>
    <s v="GCS"/>
    <s v="FWD"/>
    <n v="73"/>
    <n v="77"/>
    <x v="3"/>
  </r>
  <r>
    <n v="2017"/>
    <n v="20"/>
    <s v="Tuohy's Extra Dry"/>
    <x v="163"/>
    <s v="GCS"/>
    <s v="MID"/>
    <n v="111"/>
    <n v="90"/>
    <x v="3"/>
  </r>
  <r>
    <n v="2017"/>
    <n v="20"/>
    <s v="Tuohy's Extra Dry"/>
    <x v="165"/>
    <s v="ESS"/>
    <s v="MID"/>
    <n v="104"/>
    <n v="95"/>
    <x v="3"/>
  </r>
  <r>
    <n v="2017"/>
    <n v="20"/>
    <s v="Tuohy's Extra Dry"/>
    <x v="166"/>
    <s v="ESS"/>
    <s v="DEF"/>
    <n v="100"/>
    <n v="100"/>
    <x v="3"/>
  </r>
  <r>
    <n v="2017"/>
    <n v="20"/>
    <s v="Tuohy's Extra Dry"/>
    <x v="23"/>
    <s v="RIC"/>
    <s v="MID"/>
    <n v="73"/>
    <n v="71"/>
    <x v="3"/>
  </r>
  <r>
    <n v="2017"/>
    <n v="20"/>
    <s v="Tuohy's Extra Dry"/>
    <x v="168"/>
    <s v="ADE"/>
    <s v="MID"/>
    <n v="101"/>
    <n v="151"/>
    <x v="3"/>
  </r>
  <r>
    <n v="2017"/>
    <n v="20"/>
    <s v="Tuohy's Extra Dry"/>
    <x v="30"/>
    <s v="ADE"/>
    <s v="FWD"/>
    <n v="82"/>
    <n v="82"/>
    <x v="3"/>
  </r>
  <r>
    <n v="2017"/>
    <n v="20"/>
    <s v="Tuohy's Extra Dry"/>
    <x v="91"/>
    <s v="HAW"/>
    <s v="BEN"/>
    <n v="63"/>
    <n v="51"/>
    <x v="3"/>
  </r>
  <r>
    <n v="2017"/>
    <n v="20"/>
    <s v="Tuohy's Extra Dry"/>
    <x v="153"/>
    <s v="HAW"/>
    <s v="BEN"/>
    <n v="82"/>
    <n v="83"/>
    <x v="3"/>
  </r>
  <r>
    <n v="2017"/>
    <n v="20"/>
    <s v="Tuohy's Extra Dry"/>
    <x v="191"/>
    <s v="CAR"/>
    <s v="BEN"/>
    <n v="73"/>
    <n v="57"/>
    <x v="3"/>
  </r>
  <r>
    <n v="2017"/>
    <n v="20"/>
    <s v="Tuohy's Extra Dry"/>
    <x v="177"/>
    <s v="GCS"/>
    <s v="BEN"/>
    <n v="91"/>
    <n v="0"/>
    <x v="3"/>
  </r>
  <r>
    <n v="2017"/>
    <n v="21"/>
    <s v="Tuohy's Extra Dry"/>
    <x v="153"/>
    <s v="HAW"/>
    <s v="FWD"/>
    <n v="94"/>
    <n v="118"/>
    <x v="3"/>
  </r>
  <r>
    <n v="2017"/>
    <n v="21"/>
    <s v="Tuohy's Extra Dry"/>
    <x v="190"/>
    <s v="WBD"/>
    <s v="FWD"/>
    <n v="100"/>
    <n v="77"/>
    <x v="3"/>
  </r>
  <r>
    <n v="2017"/>
    <n v="21"/>
    <s v="Tuohy's Extra Dry"/>
    <x v="22"/>
    <s v="COL"/>
    <s v="FWD"/>
    <n v="86"/>
    <n v="52"/>
    <x v="3"/>
  </r>
  <r>
    <n v="2017"/>
    <n v="21"/>
    <s v="Tuohy's Extra Dry"/>
    <x v="156"/>
    <s v="CAR"/>
    <s v="MID"/>
    <n v="100"/>
    <n v="97"/>
    <x v="3"/>
  </r>
  <r>
    <n v="2017"/>
    <n v="21"/>
    <s v="Tuohy's Extra Dry"/>
    <x v="191"/>
    <s v="CAR"/>
    <s v="MID"/>
    <n v="75"/>
    <n v="103"/>
    <x v="3"/>
  </r>
  <r>
    <n v="2017"/>
    <n v="21"/>
    <s v="Tuohy's Extra Dry"/>
    <x v="186"/>
    <s v="SYD"/>
    <s v="FWD"/>
    <n v="78"/>
    <n v="81"/>
    <x v="3"/>
  </r>
  <r>
    <n v="2017"/>
    <n v="21"/>
    <s v="Tuohy's Extra Dry"/>
    <x v="160"/>
    <s v="GEE"/>
    <s v="DEF"/>
    <n v="89"/>
    <n v="105"/>
    <x v="3"/>
  </r>
  <r>
    <n v="2017"/>
    <n v="21"/>
    <s v="Tuohy's Extra Dry"/>
    <x v="159"/>
    <s v="GEE"/>
    <s v="DEF"/>
    <n v="86"/>
    <n v="89"/>
    <x v="3"/>
  </r>
  <r>
    <n v="2017"/>
    <n v="21"/>
    <s v="Tuohy's Extra Dry"/>
    <x v="43"/>
    <s v="GEE"/>
    <s v="RUC"/>
    <n v="110"/>
    <n v="80"/>
    <x v="3"/>
  </r>
  <r>
    <n v="2017"/>
    <n v="21"/>
    <s v="Tuohy's Extra Dry"/>
    <x v="184"/>
    <s v="GWS"/>
    <s v="DEF"/>
    <n v="72"/>
    <n v="84"/>
    <x v="3"/>
  </r>
  <r>
    <n v="2017"/>
    <n v="21"/>
    <s v="Tuohy's Extra Dry"/>
    <x v="182"/>
    <s v="GWS"/>
    <s v="MID"/>
    <n v="99"/>
    <n v="105"/>
    <x v="3"/>
  </r>
  <r>
    <n v="2017"/>
    <n v="21"/>
    <s v="Tuohy's Extra Dry"/>
    <x v="161"/>
    <s v="GWS"/>
    <s v="MID"/>
    <n v="86"/>
    <n v="103"/>
    <x v="3"/>
  </r>
  <r>
    <n v="2017"/>
    <n v="21"/>
    <s v="Tuohy's Extra Dry"/>
    <x v="164"/>
    <s v="GCS"/>
    <s v="DEF"/>
    <n v="64"/>
    <n v="68"/>
    <x v="3"/>
  </r>
  <r>
    <n v="2017"/>
    <n v="21"/>
    <s v="Tuohy's Extra Dry"/>
    <x v="166"/>
    <s v="ESS"/>
    <s v="DEF"/>
    <n v="101"/>
    <n v="120"/>
    <x v="3"/>
  </r>
  <r>
    <n v="2017"/>
    <n v="21"/>
    <s v="Tuohy's Extra Dry"/>
    <x v="23"/>
    <s v="RIC"/>
    <s v="MID"/>
    <n v="68"/>
    <n v="71"/>
    <x v="3"/>
  </r>
  <r>
    <n v="2017"/>
    <n v="21"/>
    <s v="Tuohy's Extra Dry"/>
    <x v="192"/>
    <s v="STK"/>
    <s v="MID"/>
    <n v="94"/>
    <n v="88"/>
    <x v="3"/>
  </r>
  <r>
    <n v="2017"/>
    <n v="21"/>
    <s v="Tuohy's Extra Dry"/>
    <x v="168"/>
    <s v="ADE"/>
    <s v="MID"/>
    <n v="101"/>
    <n v="92"/>
    <x v="3"/>
  </r>
  <r>
    <n v="2017"/>
    <n v="21"/>
    <s v="Tuohy's Extra Dry"/>
    <x v="30"/>
    <s v="ADE"/>
    <s v="FWD"/>
    <n v="84"/>
    <n v="121"/>
    <x v="3"/>
  </r>
  <r>
    <n v="2017"/>
    <n v="21"/>
    <s v="Tuohy's Extra Dry"/>
    <x v="91"/>
    <s v="HAW"/>
    <s v="BEN"/>
    <n v="69"/>
    <n v="96"/>
    <x v="3"/>
  </r>
  <r>
    <n v="2017"/>
    <n v="21"/>
    <s v="Tuohy's Extra Dry"/>
    <x v="163"/>
    <s v="GCS"/>
    <s v="BEN"/>
    <n v="111"/>
    <n v="0"/>
    <x v="3"/>
  </r>
  <r>
    <n v="2017"/>
    <n v="21"/>
    <s v="Tuohy's Extra Dry"/>
    <x v="177"/>
    <s v="GCS"/>
    <s v="BEN"/>
    <n v="91"/>
    <n v="0"/>
    <x v="3"/>
  </r>
  <r>
    <n v="2017"/>
    <n v="21"/>
    <s v="Tuohy's Extra Dry"/>
    <x v="165"/>
    <s v="ESS"/>
    <s v="BEN"/>
    <n v="104"/>
    <n v="0"/>
    <x v="3"/>
  </r>
  <r>
    <n v="2017"/>
    <n v="1"/>
    <s v="Absolute Steins"/>
    <x v="193"/>
    <s v="WBD"/>
    <s v="FWD"/>
    <n v="71"/>
    <n v="51"/>
    <x v="4"/>
  </r>
  <r>
    <n v="2017"/>
    <n v="1"/>
    <s v="Absolute Steins"/>
    <x v="194"/>
    <s v="WBD"/>
    <s v="MID"/>
    <n v="87"/>
    <n v="94"/>
    <x v="4"/>
  </r>
  <r>
    <n v="2017"/>
    <n v="1"/>
    <s v="Absolute Steins"/>
    <x v="195"/>
    <s v="NTH"/>
    <s v="RUC"/>
    <n v="104"/>
    <n v="105"/>
    <x v="4"/>
  </r>
  <r>
    <n v="2017"/>
    <n v="1"/>
    <s v="Absolute Steins"/>
    <x v="196"/>
    <s v="CAR"/>
    <s v="MID"/>
    <n v="97"/>
    <n v="138"/>
    <x v="4"/>
  </r>
  <r>
    <n v="2017"/>
    <n v="1"/>
    <s v="Absolute Steins"/>
    <x v="197"/>
    <s v="SYD"/>
    <s v="FWD"/>
    <n v="113"/>
    <n v="125"/>
    <x v="4"/>
  </r>
  <r>
    <n v="2017"/>
    <n v="1"/>
    <s v="Absolute Steins"/>
    <x v="198"/>
    <s v="SYD"/>
    <s v="MID"/>
    <n v="87"/>
    <n v="52"/>
    <x v="4"/>
  </r>
  <r>
    <n v="2017"/>
    <n v="1"/>
    <s v="Absolute Steins"/>
    <x v="199"/>
    <s v="GEE"/>
    <s v="MID"/>
    <n v="121"/>
    <n v="106"/>
    <x v="4"/>
  </r>
  <r>
    <n v="2017"/>
    <n v="1"/>
    <s v="Absolute Steins"/>
    <x v="200"/>
    <s v="GWS"/>
    <s v="DEF"/>
    <n v="90"/>
    <n v="92"/>
    <x v="4"/>
  </r>
  <r>
    <n v="2017"/>
    <n v="1"/>
    <s v="Absolute Steins"/>
    <x v="141"/>
    <s v="GWS"/>
    <s v="FWD"/>
    <n v="70"/>
    <n v="65"/>
    <x v="4"/>
  </r>
  <r>
    <n v="2017"/>
    <n v="1"/>
    <s v="Absolute Steins"/>
    <x v="11"/>
    <s v="GWS"/>
    <s v="MID"/>
    <n v="85"/>
    <n v="105"/>
    <x v="4"/>
  </r>
  <r>
    <n v="2017"/>
    <n v="1"/>
    <s v="Absolute Steins"/>
    <x v="142"/>
    <s v="GWS"/>
    <s v="DEF"/>
    <n v="81"/>
    <n v="60"/>
    <x v="4"/>
  </r>
  <r>
    <n v="2017"/>
    <n v="1"/>
    <s v="Absolute Steins"/>
    <x v="201"/>
    <s v="RIC"/>
    <s v="DEF"/>
    <n v="83"/>
    <n v="43"/>
    <x v="4"/>
  </r>
  <r>
    <n v="2017"/>
    <n v="1"/>
    <s v="Absolute Steins"/>
    <x v="202"/>
    <s v="STK"/>
    <s v="MID"/>
    <n v="86"/>
    <n v="75"/>
    <x v="4"/>
  </r>
  <r>
    <n v="2017"/>
    <n v="1"/>
    <s v="Absolute Steins"/>
    <x v="136"/>
    <s v="STK"/>
    <s v="FWD"/>
    <n v="88"/>
    <n v="75"/>
    <x v="4"/>
  </r>
  <r>
    <n v="2017"/>
    <n v="1"/>
    <s v="Absolute Steins"/>
    <x v="203"/>
    <s v="ADE"/>
    <s v="DEF"/>
    <n v="73"/>
    <n v="85"/>
    <x v="4"/>
  </r>
  <r>
    <n v="2017"/>
    <n v="1"/>
    <s v="Absolute Steins"/>
    <x v="204"/>
    <s v="WCE"/>
    <s v="MID"/>
    <n v="98"/>
    <n v="89"/>
    <x v="4"/>
  </r>
  <r>
    <n v="2017"/>
    <n v="1"/>
    <s v="Absolute Steins"/>
    <x v="205"/>
    <s v="WCE"/>
    <s v="DEF"/>
    <n v="58"/>
    <n v="82"/>
    <x v="4"/>
  </r>
  <r>
    <n v="2017"/>
    <n v="1"/>
    <s v="Absolute Steins"/>
    <x v="206"/>
    <s v="WCE"/>
    <s v="FWD"/>
    <n v="109"/>
    <n v="139"/>
    <x v="4"/>
  </r>
  <r>
    <n v="2017"/>
    <n v="1"/>
    <s v="Absolute Steins"/>
    <x v="207"/>
    <s v="COL"/>
    <s v="BEN"/>
    <n v="75"/>
    <n v="0"/>
    <x v="4"/>
  </r>
  <r>
    <n v="2017"/>
    <n v="1"/>
    <s v="Absolute Steins"/>
    <x v="55"/>
    <s v="MEL"/>
    <s v="BEN"/>
    <n v="56"/>
    <n v="63"/>
    <x v="4"/>
  </r>
  <r>
    <n v="2017"/>
    <n v="1"/>
    <s v="Absolute Steins"/>
    <x v="208"/>
    <s v="CAR"/>
    <s v="BEN"/>
    <n v="95"/>
    <n v="54"/>
    <x v="4"/>
  </r>
  <r>
    <n v="2017"/>
    <n v="1"/>
    <s v="Absolute Steins"/>
    <x v="209"/>
    <s v="ESS"/>
    <s v="BEN"/>
    <n v="78"/>
    <n v="74"/>
    <x v="4"/>
  </r>
  <r>
    <n v="2017"/>
    <n v="2"/>
    <s v="Absolute Steins"/>
    <x v="194"/>
    <s v="WBD"/>
    <s v="MID"/>
    <n v="83"/>
    <n v="74"/>
    <x v="4"/>
  </r>
  <r>
    <n v="2017"/>
    <n v="2"/>
    <s v="Absolute Steins"/>
    <x v="210"/>
    <s v="CAR"/>
    <s v="RUC"/>
    <n v="88"/>
    <n v="71"/>
    <x v="4"/>
  </r>
  <r>
    <n v="2017"/>
    <n v="2"/>
    <s v="Absolute Steins"/>
    <x v="196"/>
    <s v="CAR"/>
    <s v="MID"/>
    <n v="108"/>
    <n v="130"/>
    <x v="4"/>
  </r>
  <r>
    <n v="2017"/>
    <n v="2"/>
    <s v="Absolute Steins"/>
    <x v="197"/>
    <s v="SYD"/>
    <s v="FWD"/>
    <n v="115"/>
    <n v="103"/>
    <x v="4"/>
  </r>
  <r>
    <n v="2017"/>
    <n v="2"/>
    <s v="Absolute Steins"/>
    <x v="198"/>
    <s v="SYD"/>
    <s v="MID"/>
    <n v="80"/>
    <n v="71"/>
    <x v="4"/>
  </r>
  <r>
    <n v="2017"/>
    <n v="2"/>
    <s v="Absolute Steins"/>
    <x v="199"/>
    <s v="GEE"/>
    <s v="MID"/>
    <n v="125"/>
    <n v="128"/>
    <x v="4"/>
  </r>
  <r>
    <n v="2017"/>
    <n v="2"/>
    <s v="Absolute Steins"/>
    <x v="200"/>
    <s v="GWS"/>
    <s v="DEF"/>
    <n v="89"/>
    <n v="84"/>
    <x v="4"/>
  </r>
  <r>
    <n v="2017"/>
    <n v="2"/>
    <s v="Absolute Steins"/>
    <x v="141"/>
    <s v="GWS"/>
    <s v="FWD"/>
    <n v="73"/>
    <n v="98"/>
    <x v="4"/>
  </r>
  <r>
    <n v="2017"/>
    <n v="2"/>
    <s v="Absolute Steins"/>
    <x v="11"/>
    <s v="GWS"/>
    <s v="MID"/>
    <n v="91"/>
    <n v="120"/>
    <x v="4"/>
  </r>
  <r>
    <n v="2017"/>
    <n v="2"/>
    <s v="Absolute Steins"/>
    <x v="142"/>
    <s v="GWS"/>
    <s v="DEF"/>
    <n v="74"/>
    <n v="51"/>
    <x v="4"/>
  </r>
  <r>
    <n v="2017"/>
    <n v="2"/>
    <s v="Absolute Steins"/>
    <x v="211"/>
    <s v="ESS"/>
    <s v="FWD"/>
    <n v="68"/>
    <n v="92"/>
    <x v="4"/>
  </r>
  <r>
    <n v="2017"/>
    <n v="2"/>
    <s v="Absolute Steins"/>
    <x v="201"/>
    <s v="RIC"/>
    <s v="DEF"/>
    <n v="87"/>
    <n v="107"/>
    <x v="4"/>
  </r>
  <r>
    <n v="2017"/>
    <n v="2"/>
    <s v="Absolute Steins"/>
    <x v="202"/>
    <s v="STK"/>
    <s v="MID"/>
    <n v="79"/>
    <n v="63"/>
    <x v="4"/>
  </r>
  <r>
    <n v="2017"/>
    <n v="2"/>
    <s v="Absolute Steins"/>
    <x v="136"/>
    <s v="STK"/>
    <s v="FWD"/>
    <n v="86"/>
    <n v="67"/>
    <x v="4"/>
  </r>
  <r>
    <n v="2017"/>
    <n v="2"/>
    <s v="Absolute Steins"/>
    <x v="203"/>
    <s v="ADE"/>
    <s v="DEF"/>
    <n v="74"/>
    <n v="81"/>
    <x v="4"/>
  </r>
  <r>
    <n v="2017"/>
    <n v="2"/>
    <s v="Absolute Steins"/>
    <x v="204"/>
    <s v="WCE"/>
    <s v="MID"/>
    <n v="104"/>
    <n v="141"/>
    <x v="4"/>
  </r>
  <r>
    <n v="2017"/>
    <n v="2"/>
    <s v="Absolute Steins"/>
    <x v="205"/>
    <s v="WCE"/>
    <s v="DEF"/>
    <n v="58"/>
    <n v="68"/>
    <x v="4"/>
  </r>
  <r>
    <n v="2017"/>
    <n v="2"/>
    <s v="Absolute Steins"/>
    <x v="206"/>
    <s v="WCE"/>
    <s v="FWD"/>
    <n v="115"/>
    <n v="102"/>
    <x v="4"/>
  </r>
  <r>
    <n v="2017"/>
    <n v="2"/>
    <s v="Absolute Steins"/>
    <x v="193"/>
    <s v="WBD"/>
    <s v="BEN"/>
    <n v="72"/>
    <n v="81"/>
    <x v="4"/>
  </r>
  <r>
    <n v="2017"/>
    <n v="2"/>
    <s v="Absolute Steins"/>
    <x v="207"/>
    <s v="COL"/>
    <s v="BEN"/>
    <n v="79"/>
    <n v="0"/>
    <x v="4"/>
  </r>
  <r>
    <n v="2017"/>
    <n v="2"/>
    <s v="Absolute Steins"/>
    <x v="195"/>
    <s v="NTH"/>
    <s v="BEN"/>
    <n v="102"/>
    <n v="0"/>
    <x v="4"/>
  </r>
  <r>
    <n v="2017"/>
    <n v="2"/>
    <s v="Absolute Steins"/>
    <x v="180"/>
    <s v="FRE"/>
    <s v="BEN"/>
    <n v="89"/>
    <n v="89"/>
    <x v="4"/>
  </r>
  <r>
    <n v="2017"/>
    <n v="3"/>
    <s v="Absolute Steins"/>
    <x v="193"/>
    <s v="WBD"/>
    <s v="FWD"/>
    <n v="74"/>
    <n v="88"/>
    <x v="4"/>
  </r>
  <r>
    <n v="2017"/>
    <n v="3"/>
    <s v="Absolute Steins"/>
    <x v="194"/>
    <s v="WBD"/>
    <s v="MID"/>
    <n v="81"/>
    <n v="86"/>
    <x v="4"/>
  </r>
  <r>
    <n v="2017"/>
    <n v="3"/>
    <s v="Absolute Steins"/>
    <x v="55"/>
    <s v="MEL"/>
    <s v="DEF"/>
    <n v="67"/>
    <n v="76"/>
    <x v="4"/>
  </r>
  <r>
    <n v="2017"/>
    <n v="3"/>
    <s v="Absolute Steins"/>
    <x v="195"/>
    <s v="NTH"/>
    <s v="RUC"/>
    <n v="91"/>
    <n v="52"/>
    <x v="4"/>
  </r>
  <r>
    <n v="2017"/>
    <n v="3"/>
    <s v="Absolute Steins"/>
    <x v="196"/>
    <s v="CAR"/>
    <s v="MID"/>
    <n v="124"/>
    <n v="158"/>
    <x v="4"/>
  </r>
  <r>
    <n v="2017"/>
    <n v="3"/>
    <s v="Absolute Steins"/>
    <x v="197"/>
    <s v="SYD"/>
    <s v="FWD"/>
    <n v="110"/>
    <n v="74"/>
    <x v="4"/>
  </r>
  <r>
    <n v="2017"/>
    <n v="3"/>
    <s v="Absolute Steins"/>
    <x v="198"/>
    <s v="SYD"/>
    <s v="MID"/>
    <n v="80"/>
    <n v="112"/>
    <x v="4"/>
  </r>
  <r>
    <n v="2017"/>
    <n v="3"/>
    <s v="Absolute Steins"/>
    <x v="199"/>
    <s v="GEE"/>
    <s v="MID"/>
    <n v="127"/>
    <n v="121"/>
    <x v="4"/>
  </r>
  <r>
    <n v="2017"/>
    <n v="3"/>
    <s v="Absolute Steins"/>
    <x v="141"/>
    <s v="GWS"/>
    <s v="FWD"/>
    <n v="75"/>
    <n v="92"/>
    <x v="4"/>
  </r>
  <r>
    <n v="2017"/>
    <n v="3"/>
    <s v="Absolute Steins"/>
    <x v="11"/>
    <s v="GWS"/>
    <s v="MID"/>
    <n v="95"/>
    <n v="110"/>
    <x v="4"/>
  </r>
  <r>
    <n v="2017"/>
    <n v="3"/>
    <s v="Absolute Steins"/>
    <x v="200"/>
    <s v="GWS"/>
    <s v="DEF"/>
    <n v="94"/>
    <n v="109"/>
    <x v="4"/>
  </r>
  <r>
    <n v="2017"/>
    <n v="3"/>
    <s v="Absolute Steins"/>
    <x v="211"/>
    <s v="ESS"/>
    <s v="FWD"/>
    <n v="72"/>
    <n v="0"/>
    <x v="4"/>
  </r>
  <r>
    <n v="2017"/>
    <n v="3"/>
    <s v="Absolute Steins"/>
    <x v="180"/>
    <s v="FRE"/>
    <s v="DEF"/>
    <n v="83"/>
    <n v="44"/>
    <x v="4"/>
  </r>
  <r>
    <n v="2017"/>
    <n v="3"/>
    <s v="Absolute Steins"/>
    <x v="201"/>
    <s v="RIC"/>
    <s v="DEF"/>
    <n v="86"/>
    <n v="88"/>
    <x v="4"/>
  </r>
  <r>
    <n v="2017"/>
    <n v="3"/>
    <s v="Absolute Steins"/>
    <x v="136"/>
    <s v="STK"/>
    <s v="MID"/>
    <n v="81"/>
    <n v="53"/>
    <x v="4"/>
  </r>
  <r>
    <n v="2017"/>
    <n v="3"/>
    <s v="Absolute Steins"/>
    <x v="203"/>
    <s v="ADE"/>
    <s v="DEF"/>
    <n v="74"/>
    <n v="73"/>
    <x v="4"/>
  </r>
  <r>
    <n v="2017"/>
    <n v="3"/>
    <s v="Absolute Steins"/>
    <x v="204"/>
    <s v="WCE"/>
    <s v="MID"/>
    <n v="105"/>
    <n v="109"/>
    <x v="4"/>
  </r>
  <r>
    <n v="2017"/>
    <n v="3"/>
    <s v="Absolute Steins"/>
    <x v="206"/>
    <s v="WCE"/>
    <s v="FWD"/>
    <n v="117"/>
    <n v="83"/>
    <x v="4"/>
  </r>
  <r>
    <n v="2017"/>
    <n v="3"/>
    <s v="Absolute Steins"/>
    <x v="210"/>
    <s v="CAR"/>
    <s v="BEN"/>
    <n v="97"/>
    <n v="117"/>
    <x v="4"/>
  </r>
  <r>
    <n v="2017"/>
    <n v="3"/>
    <s v="Absolute Steins"/>
    <x v="142"/>
    <s v="GWS"/>
    <s v="BEN"/>
    <n v="74"/>
    <n v="81"/>
    <x v="4"/>
  </r>
  <r>
    <n v="2017"/>
    <n v="3"/>
    <s v="Absolute Steins"/>
    <x v="202"/>
    <s v="STK"/>
    <s v="BEN"/>
    <n v="81"/>
    <n v="0"/>
    <x v="4"/>
  </r>
  <r>
    <n v="2017"/>
    <n v="3"/>
    <s v="Absolute Steins"/>
    <x v="205"/>
    <s v="WCE"/>
    <s v="BEN"/>
    <n v="63"/>
    <n v="89"/>
    <x v="4"/>
  </r>
  <r>
    <n v="2017"/>
    <n v="4"/>
    <s v="Absolute Steins"/>
    <x v="193"/>
    <s v="WBD"/>
    <s v="FWD"/>
    <n v="79"/>
    <n v="97"/>
    <x v="4"/>
  </r>
  <r>
    <n v="2017"/>
    <n v="4"/>
    <s v="Absolute Steins"/>
    <x v="194"/>
    <s v="WBD"/>
    <s v="MID"/>
    <n v="76"/>
    <n v="67"/>
    <x v="4"/>
  </r>
  <r>
    <n v="2017"/>
    <n v="4"/>
    <s v="Absolute Steins"/>
    <x v="55"/>
    <s v="MEL"/>
    <s v="DEF"/>
    <n v="71"/>
    <n v="90"/>
    <x v="4"/>
  </r>
  <r>
    <n v="2017"/>
    <n v="4"/>
    <s v="Absolute Steins"/>
    <x v="38"/>
    <s v="MEL"/>
    <s v="MID"/>
    <n v="87"/>
    <n v="90"/>
    <x v="4"/>
  </r>
  <r>
    <n v="2017"/>
    <n v="4"/>
    <s v="Absolute Steins"/>
    <x v="195"/>
    <s v="NTH"/>
    <s v="RUC"/>
    <n v="89"/>
    <n v="96"/>
    <x v="4"/>
  </r>
  <r>
    <n v="2017"/>
    <n v="4"/>
    <s v="Absolute Steins"/>
    <x v="196"/>
    <s v="CAR"/>
    <s v="MID"/>
    <n v="134"/>
    <n v="123"/>
    <x v="4"/>
  </r>
  <r>
    <n v="2017"/>
    <n v="4"/>
    <s v="Absolute Steins"/>
    <x v="198"/>
    <s v="SYD"/>
    <s v="MID"/>
    <n v="77"/>
    <n v="95"/>
    <x v="4"/>
  </r>
  <r>
    <n v="2017"/>
    <n v="4"/>
    <s v="Absolute Steins"/>
    <x v="197"/>
    <s v="SYD"/>
    <s v="FWD"/>
    <n v="106"/>
    <n v="77"/>
    <x v="4"/>
  </r>
  <r>
    <n v="2017"/>
    <n v="4"/>
    <s v="Absolute Steins"/>
    <x v="199"/>
    <s v="GEE"/>
    <s v="MID"/>
    <n v="126"/>
    <n v="110"/>
    <x v="4"/>
  </r>
  <r>
    <n v="2017"/>
    <n v="4"/>
    <s v="Absolute Steins"/>
    <x v="200"/>
    <s v="GWS"/>
    <s v="DEF"/>
    <n v="94"/>
    <n v="90"/>
    <x v="4"/>
  </r>
  <r>
    <n v="2017"/>
    <n v="4"/>
    <s v="Absolute Steins"/>
    <x v="11"/>
    <s v="GWS"/>
    <s v="MID"/>
    <n v="96"/>
    <n v="92"/>
    <x v="4"/>
  </r>
  <r>
    <n v="2017"/>
    <n v="4"/>
    <s v="Absolute Steins"/>
    <x v="141"/>
    <s v="GWS"/>
    <s v="FWD"/>
    <n v="69"/>
    <n v="53"/>
    <x v="4"/>
  </r>
  <r>
    <n v="2017"/>
    <n v="4"/>
    <s v="Absolute Steins"/>
    <x v="201"/>
    <s v="RIC"/>
    <s v="DEF"/>
    <n v="86"/>
    <n v="89"/>
    <x v="4"/>
  </r>
  <r>
    <n v="2017"/>
    <n v="4"/>
    <s v="Absolute Steins"/>
    <x v="203"/>
    <s v="ADE"/>
    <s v="DEF"/>
    <n v="77"/>
    <n v="95"/>
    <x v="4"/>
  </r>
  <r>
    <n v="2017"/>
    <n v="4"/>
    <s v="Absolute Steins"/>
    <x v="49"/>
    <s v="ADE"/>
    <s v="FWD"/>
    <n v="73"/>
    <n v="75"/>
    <x v="4"/>
  </r>
  <r>
    <n v="2017"/>
    <n v="4"/>
    <s v="Absolute Steins"/>
    <x v="204"/>
    <s v="WCE"/>
    <s v="MID"/>
    <n v="109"/>
    <n v="127"/>
    <x v="4"/>
  </r>
  <r>
    <n v="2017"/>
    <n v="4"/>
    <s v="Absolute Steins"/>
    <x v="205"/>
    <s v="WCE"/>
    <s v="DEF"/>
    <n v="63"/>
    <n v="64"/>
    <x v="4"/>
  </r>
  <r>
    <n v="2017"/>
    <n v="4"/>
    <s v="Absolute Steins"/>
    <x v="206"/>
    <s v="WCE"/>
    <s v="FWD"/>
    <n v="133"/>
    <n v="141"/>
    <x v="4"/>
  </r>
  <r>
    <n v="2017"/>
    <n v="4"/>
    <s v="Absolute Steins"/>
    <x v="210"/>
    <s v="CAR"/>
    <s v="BEN"/>
    <n v="90"/>
    <n v="43"/>
    <x v="4"/>
  </r>
  <r>
    <n v="2017"/>
    <n v="4"/>
    <s v="Absolute Steins"/>
    <x v="142"/>
    <s v="GWS"/>
    <s v="BEN"/>
    <n v="80"/>
    <n v="113"/>
    <x v="4"/>
  </r>
  <r>
    <n v="2017"/>
    <n v="4"/>
    <s v="Absolute Steins"/>
    <x v="180"/>
    <s v="FRE"/>
    <s v="BEN"/>
    <n v="82"/>
    <n v="71"/>
    <x v="4"/>
  </r>
  <r>
    <n v="2017"/>
    <n v="4"/>
    <s v="Absolute Steins"/>
    <x v="202"/>
    <s v="STK"/>
    <s v="BEN"/>
    <n v="77"/>
    <n v="0"/>
    <x v="4"/>
  </r>
  <r>
    <n v="2017"/>
    <n v="5"/>
    <s v="Absolute Steins"/>
    <x v="193"/>
    <s v="WBD"/>
    <s v="FWD"/>
    <n v="82"/>
    <n v="90"/>
    <x v="4"/>
  </r>
  <r>
    <n v="2017"/>
    <n v="5"/>
    <s v="Absolute Steins"/>
    <x v="194"/>
    <s v="WBD"/>
    <s v="MID"/>
    <n v="67"/>
    <n v="45"/>
    <x v="4"/>
  </r>
  <r>
    <n v="2017"/>
    <n v="5"/>
    <s v="Absolute Steins"/>
    <x v="55"/>
    <s v="MEL"/>
    <s v="DEF"/>
    <n v="72"/>
    <n v="78"/>
    <x v="4"/>
  </r>
  <r>
    <n v="2017"/>
    <n v="5"/>
    <s v="Absolute Steins"/>
    <x v="38"/>
    <s v="MEL"/>
    <s v="FWD"/>
    <n v="94"/>
    <n v="85"/>
    <x v="4"/>
  </r>
  <r>
    <n v="2017"/>
    <n v="5"/>
    <s v="Absolute Steins"/>
    <x v="195"/>
    <s v="NTH"/>
    <s v="RUC"/>
    <n v="85"/>
    <n v="87"/>
    <x v="4"/>
  </r>
  <r>
    <n v="2017"/>
    <n v="5"/>
    <s v="Absolute Steins"/>
    <x v="196"/>
    <s v="CAR"/>
    <s v="MID"/>
    <n v="131"/>
    <n v="69"/>
    <x v="4"/>
  </r>
  <r>
    <n v="2017"/>
    <n v="5"/>
    <s v="Absolute Steins"/>
    <x v="197"/>
    <s v="SYD"/>
    <s v="FWD"/>
    <n v="101"/>
    <n v="70"/>
    <x v="4"/>
  </r>
  <r>
    <n v="2017"/>
    <n v="5"/>
    <s v="Absolute Steins"/>
    <x v="198"/>
    <s v="SYD"/>
    <s v="MID"/>
    <n v="76"/>
    <n v="112"/>
    <x v="4"/>
  </r>
  <r>
    <n v="2017"/>
    <n v="5"/>
    <s v="Absolute Steins"/>
    <x v="199"/>
    <s v="GEE"/>
    <s v="MID"/>
    <n v="136"/>
    <n v="154"/>
    <x v="4"/>
  </r>
  <r>
    <n v="2017"/>
    <n v="5"/>
    <s v="Absolute Steins"/>
    <x v="11"/>
    <s v="GWS"/>
    <s v="MID"/>
    <n v="98"/>
    <n v="96"/>
    <x v="4"/>
  </r>
  <r>
    <n v="2017"/>
    <n v="5"/>
    <s v="Absolute Steins"/>
    <x v="200"/>
    <s v="GWS"/>
    <s v="DEF"/>
    <n v="96"/>
    <n v="96"/>
    <x v="4"/>
  </r>
  <r>
    <n v="2017"/>
    <n v="5"/>
    <s v="Absolute Steins"/>
    <x v="108"/>
    <s v="GCS"/>
    <s v="MID"/>
    <n v="98"/>
    <n v="85"/>
    <x v="4"/>
  </r>
  <r>
    <n v="2017"/>
    <n v="5"/>
    <s v="Absolute Steins"/>
    <x v="201"/>
    <s v="RIC"/>
    <s v="DEF"/>
    <n v="86"/>
    <n v="87"/>
    <x v="4"/>
  </r>
  <r>
    <n v="2017"/>
    <n v="5"/>
    <s v="Absolute Steins"/>
    <x v="203"/>
    <s v="ADE"/>
    <s v="DEF"/>
    <n v="77"/>
    <n v="74"/>
    <x v="4"/>
  </r>
  <r>
    <n v="2017"/>
    <n v="5"/>
    <s v="Absolute Steins"/>
    <x v="49"/>
    <s v="ADE"/>
    <s v="FWD"/>
    <n v="71"/>
    <n v="68"/>
    <x v="4"/>
  </r>
  <r>
    <n v="2017"/>
    <n v="5"/>
    <s v="Absolute Steins"/>
    <x v="204"/>
    <s v="WCE"/>
    <s v="MID"/>
    <n v="107"/>
    <n v="95"/>
    <x v="4"/>
  </r>
  <r>
    <n v="2017"/>
    <n v="5"/>
    <s v="Absolute Steins"/>
    <x v="205"/>
    <s v="WCE"/>
    <s v="DEF"/>
    <n v="63"/>
    <n v="63"/>
    <x v="4"/>
  </r>
  <r>
    <n v="2017"/>
    <n v="5"/>
    <s v="Absolute Steins"/>
    <x v="206"/>
    <s v="WCE"/>
    <s v="FWD"/>
    <n v="129"/>
    <n v="59"/>
    <x v="4"/>
  </r>
  <r>
    <n v="2017"/>
    <n v="5"/>
    <s v="Absolute Steins"/>
    <x v="207"/>
    <s v="COL"/>
    <s v="BEN"/>
    <n v="77"/>
    <n v="0"/>
    <x v="4"/>
  </r>
  <r>
    <n v="2017"/>
    <n v="5"/>
    <s v="Absolute Steins"/>
    <x v="210"/>
    <s v="CAR"/>
    <s v="BEN"/>
    <n v="91"/>
    <n v="0"/>
    <x v="4"/>
  </r>
  <r>
    <n v="2017"/>
    <n v="5"/>
    <s v="Absolute Steins"/>
    <x v="141"/>
    <s v="GWS"/>
    <s v="BEN"/>
    <n v="71"/>
    <n v="93"/>
    <x v="4"/>
  </r>
  <r>
    <n v="2017"/>
    <n v="5"/>
    <s v="Absolute Steins"/>
    <x v="202"/>
    <s v="STK"/>
    <s v="BEN"/>
    <n v="74"/>
    <n v="88"/>
    <x v="4"/>
  </r>
  <r>
    <n v="2017"/>
    <n v="6"/>
    <s v="Absolute Steins"/>
    <x v="193"/>
    <s v="WBD"/>
    <s v="FWD"/>
    <n v="85"/>
    <n v="70"/>
    <x v="4"/>
  </r>
  <r>
    <n v="2017"/>
    <n v="6"/>
    <s v="Absolute Steins"/>
    <x v="55"/>
    <s v="MEL"/>
    <s v="DEF"/>
    <n v="73"/>
    <n v="70"/>
    <x v="4"/>
  </r>
  <r>
    <n v="2017"/>
    <n v="6"/>
    <s v="Absolute Steins"/>
    <x v="38"/>
    <s v="MEL"/>
    <s v="FWD"/>
    <n v="83"/>
    <n v="41"/>
    <x v="4"/>
  </r>
  <r>
    <n v="2017"/>
    <n v="6"/>
    <s v="Absolute Steins"/>
    <x v="195"/>
    <s v="NTH"/>
    <s v="RUC"/>
    <n v="81"/>
    <n v="77"/>
    <x v="4"/>
  </r>
  <r>
    <n v="2017"/>
    <n v="6"/>
    <s v="Absolute Steins"/>
    <x v="56"/>
    <s v="NTH"/>
    <s v="DEF"/>
    <n v="83"/>
    <n v="93"/>
    <x v="4"/>
  </r>
  <r>
    <n v="2017"/>
    <n v="6"/>
    <s v="Absolute Steins"/>
    <x v="196"/>
    <s v="CAR"/>
    <s v="MID"/>
    <n v="121"/>
    <n v="88"/>
    <x v="4"/>
  </r>
  <r>
    <n v="2017"/>
    <n v="6"/>
    <s v="Absolute Steins"/>
    <x v="197"/>
    <s v="SYD"/>
    <s v="FWD"/>
    <n v="91"/>
    <n v="82"/>
    <x v="4"/>
  </r>
  <r>
    <n v="2017"/>
    <n v="6"/>
    <s v="Absolute Steins"/>
    <x v="198"/>
    <s v="SYD"/>
    <s v="MID"/>
    <n v="85"/>
    <n v="103"/>
    <x v="4"/>
  </r>
  <r>
    <n v="2017"/>
    <n v="6"/>
    <s v="Absolute Steins"/>
    <x v="199"/>
    <s v="GEE"/>
    <s v="MID"/>
    <n v="128"/>
    <n v="73"/>
    <x v="4"/>
  </r>
  <r>
    <n v="2017"/>
    <n v="6"/>
    <s v="Absolute Steins"/>
    <x v="200"/>
    <s v="GWS"/>
    <s v="DEF"/>
    <n v="101"/>
    <n v="120"/>
    <x v="4"/>
  </r>
  <r>
    <n v="2017"/>
    <n v="6"/>
    <s v="Absolute Steins"/>
    <x v="141"/>
    <s v="GWS"/>
    <s v="FWD"/>
    <n v="77"/>
    <n v="96"/>
    <x v="4"/>
  </r>
  <r>
    <n v="2017"/>
    <n v="6"/>
    <s v="Absolute Steins"/>
    <x v="11"/>
    <s v="GWS"/>
    <s v="MID"/>
    <n v="95"/>
    <n v="93"/>
    <x v="4"/>
  </r>
  <r>
    <n v="2017"/>
    <n v="6"/>
    <s v="Absolute Steins"/>
    <x v="108"/>
    <s v="GCS"/>
    <s v="MID"/>
    <n v="87"/>
    <n v="66"/>
    <x v="4"/>
  </r>
  <r>
    <n v="2017"/>
    <n v="6"/>
    <s v="Absolute Steins"/>
    <x v="201"/>
    <s v="RIC"/>
    <s v="DEF"/>
    <n v="93"/>
    <n v="77"/>
    <x v="4"/>
  </r>
  <r>
    <n v="2017"/>
    <n v="6"/>
    <s v="Absolute Steins"/>
    <x v="202"/>
    <s v="STK"/>
    <s v="MID"/>
    <n v="80"/>
    <n v="107"/>
    <x v="4"/>
  </r>
  <r>
    <n v="2017"/>
    <n v="6"/>
    <s v="Absolute Steins"/>
    <x v="203"/>
    <s v="ADE"/>
    <s v="DEF"/>
    <n v="75"/>
    <n v="76"/>
    <x v="4"/>
  </r>
  <r>
    <n v="2017"/>
    <n v="6"/>
    <s v="Absolute Steins"/>
    <x v="204"/>
    <s v="WCE"/>
    <s v="MID"/>
    <n v="109"/>
    <n v="98"/>
    <x v="4"/>
  </r>
  <r>
    <n v="2017"/>
    <n v="6"/>
    <s v="Absolute Steins"/>
    <x v="206"/>
    <s v="WCE"/>
    <s v="FWD"/>
    <n v="132"/>
    <n v="150"/>
    <x v="4"/>
  </r>
  <r>
    <n v="2017"/>
    <n v="6"/>
    <s v="Absolute Steins"/>
    <x v="194"/>
    <s v="WBD"/>
    <s v="BEN"/>
    <n v="63"/>
    <n v="74"/>
    <x v="4"/>
  </r>
  <r>
    <n v="2017"/>
    <n v="6"/>
    <s v="Absolute Steins"/>
    <x v="207"/>
    <s v="COL"/>
    <s v="BEN"/>
    <n v="77"/>
    <n v="0"/>
    <x v="4"/>
  </r>
  <r>
    <n v="2017"/>
    <n v="6"/>
    <s v="Absolute Steins"/>
    <x v="210"/>
    <s v="CAR"/>
    <s v="BEN"/>
    <n v="92"/>
    <n v="79"/>
    <x v="4"/>
  </r>
  <r>
    <n v="2017"/>
    <n v="6"/>
    <s v="Absolute Steins"/>
    <x v="16"/>
    <s v="ADE"/>
    <s v="BEN"/>
    <n v="69"/>
    <n v="41"/>
    <x v="4"/>
  </r>
  <r>
    <n v="2017"/>
    <n v="7"/>
    <s v="Absolute Steins"/>
    <x v="193"/>
    <s v="WBD"/>
    <s v="FWD"/>
    <n v="75"/>
    <n v="28"/>
    <x v="4"/>
  </r>
  <r>
    <n v="2017"/>
    <n v="7"/>
    <s v="Absolute Steins"/>
    <x v="207"/>
    <s v="COL"/>
    <s v="FWD"/>
    <n v="77"/>
    <n v="72"/>
    <x v="4"/>
  </r>
  <r>
    <n v="2017"/>
    <n v="7"/>
    <s v="Absolute Steins"/>
    <x v="55"/>
    <s v="MEL"/>
    <s v="DEF"/>
    <n v="60"/>
    <n v="56"/>
    <x v="4"/>
  </r>
  <r>
    <n v="2017"/>
    <n v="7"/>
    <s v="Absolute Steins"/>
    <x v="195"/>
    <s v="NTH"/>
    <s v="RUC"/>
    <n v="82"/>
    <n v="111"/>
    <x v="4"/>
  </r>
  <r>
    <n v="2017"/>
    <n v="7"/>
    <s v="Absolute Steins"/>
    <x v="196"/>
    <s v="CAR"/>
    <s v="MID"/>
    <n v="118"/>
    <n v="118"/>
    <x v="4"/>
  </r>
  <r>
    <n v="2017"/>
    <n v="7"/>
    <s v="Absolute Steins"/>
    <x v="197"/>
    <s v="SYD"/>
    <s v="FWD"/>
    <n v="104"/>
    <n v="160"/>
    <x v="4"/>
  </r>
  <r>
    <n v="2017"/>
    <n v="7"/>
    <s v="Absolute Steins"/>
    <x v="198"/>
    <s v="SYD"/>
    <s v="MID"/>
    <n v="93"/>
    <n v="118"/>
    <x v="4"/>
  </r>
  <r>
    <n v="2017"/>
    <n v="7"/>
    <s v="Absolute Steins"/>
    <x v="199"/>
    <s v="GEE"/>
    <s v="MID"/>
    <n v="121"/>
    <n v="95"/>
    <x v="4"/>
  </r>
  <r>
    <n v="2017"/>
    <n v="7"/>
    <s v="Absolute Steins"/>
    <x v="141"/>
    <s v="GWS"/>
    <s v="FWD"/>
    <n v="77"/>
    <n v="101"/>
    <x v="4"/>
  </r>
  <r>
    <n v="2017"/>
    <n v="7"/>
    <s v="Absolute Steins"/>
    <x v="11"/>
    <s v="GWS"/>
    <s v="MID"/>
    <n v="93"/>
    <n v="108"/>
    <x v="4"/>
  </r>
  <r>
    <n v="2017"/>
    <n v="7"/>
    <s v="Absolute Steins"/>
    <x v="200"/>
    <s v="GWS"/>
    <s v="DEF"/>
    <n v="102"/>
    <n v="90"/>
    <x v="4"/>
  </r>
  <r>
    <n v="2017"/>
    <n v="7"/>
    <s v="Absolute Steins"/>
    <x v="108"/>
    <s v="GCS"/>
    <s v="MID"/>
    <n v="103"/>
    <n v="120"/>
    <x v="4"/>
  </r>
  <r>
    <n v="2017"/>
    <n v="7"/>
    <s v="Absolute Steins"/>
    <x v="212"/>
    <s v="FRE"/>
    <s v="DEF"/>
    <n v="101"/>
    <n v="109"/>
    <x v="4"/>
  </r>
  <r>
    <n v="2017"/>
    <n v="7"/>
    <s v="Absolute Steins"/>
    <x v="201"/>
    <s v="RIC"/>
    <s v="DEF"/>
    <n v="92"/>
    <n v="103"/>
    <x v="4"/>
  </r>
  <r>
    <n v="2017"/>
    <n v="7"/>
    <s v="Absolute Steins"/>
    <x v="202"/>
    <s v="STK"/>
    <s v="MID"/>
    <n v="80"/>
    <n v="120"/>
    <x v="4"/>
  </r>
  <r>
    <n v="2017"/>
    <n v="7"/>
    <s v="Absolute Steins"/>
    <x v="203"/>
    <s v="ADE"/>
    <s v="DEF"/>
    <n v="69"/>
    <n v="48"/>
    <x v="4"/>
  </r>
  <r>
    <n v="2017"/>
    <n v="7"/>
    <s v="Absolute Steins"/>
    <x v="204"/>
    <s v="WCE"/>
    <s v="MID"/>
    <n v="100"/>
    <n v="97"/>
    <x v="4"/>
  </r>
  <r>
    <n v="2017"/>
    <n v="7"/>
    <s v="Absolute Steins"/>
    <x v="206"/>
    <s v="WCE"/>
    <s v="FWD"/>
    <n v="138"/>
    <n v="125"/>
    <x v="4"/>
  </r>
  <r>
    <n v="2017"/>
    <n v="7"/>
    <s v="Absolute Steins"/>
    <x v="194"/>
    <s v="WBD"/>
    <s v="BEN"/>
    <n v="73"/>
    <n v="126"/>
    <x v="4"/>
  </r>
  <r>
    <n v="2017"/>
    <n v="7"/>
    <s v="Absolute Steins"/>
    <x v="38"/>
    <s v="MEL"/>
    <s v="BEN"/>
    <n v="83"/>
    <n v="0"/>
    <x v="4"/>
  </r>
  <r>
    <n v="2017"/>
    <n v="7"/>
    <s v="Absolute Steins"/>
    <x v="56"/>
    <s v="NTH"/>
    <s v="BEN"/>
    <n v="83"/>
    <n v="0"/>
    <x v="4"/>
  </r>
  <r>
    <n v="2017"/>
    <n v="7"/>
    <s v="Absolute Steins"/>
    <x v="210"/>
    <s v="CAR"/>
    <s v="BEN"/>
    <n v="93"/>
    <n v="127"/>
    <x v="4"/>
  </r>
  <r>
    <n v="2017"/>
    <n v="8"/>
    <s v="Absolute Steins"/>
    <x v="53"/>
    <s v="HAW"/>
    <s v="FWD"/>
    <n v="103"/>
    <n v="99"/>
    <x v="4"/>
  </r>
  <r>
    <n v="2017"/>
    <n v="8"/>
    <s v="Absolute Steins"/>
    <x v="56"/>
    <s v="NTH"/>
    <s v="DEF"/>
    <n v="83"/>
    <n v="0"/>
    <x v="4"/>
  </r>
  <r>
    <n v="2017"/>
    <n v="8"/>
    <s v="Absolute Steins"/>
    <x v="195"/>
    <s v="NTH"/>
    <s v="RUC"/>
    <n v="92"/>
    <n v="107"/>
    <x v="4"/>
  </r>
  <r>
    <n v="2017"/>
    <n v="8"/>
    <s v="Absolute Steins"/>
    <x v="196"/>
    <s v="CAR"/>
    <s v="MID"/>
    <n v="108"/>
    <n v="108"/>
    <x v="4"/>
  </r>
  <r>
    <n v="2017"/>
    <n v="8"/>
    <s v="Absolute Steins"/>
    <x v="197"/>
    <s v="SYD"/>
    <s v="FWD"/>
    <n v="106"/>
    <n v="82"/>
    <x v="4"/>
  </r>
  <r>
    <n v="2017"/>
    <n v="8"/>
    <s v="Absolute Steins"/>
    <x v="198"/>
    <s v="SYD"/>
    <s v="MID"/>
    <n v="97"/>
    <n v="134"/>
    <x v="4"/>
  </r>
  <r>
    <n v="2017"/>
    <n v="8"/>
    <s v="Absolute Steins"/>
    <x v="199"/>
    <s v="GEE"/>
    <s v="MID"/>
    <n v="112"/>
    <n v="78"/>
    <x v="4"/>
  </r>
  <r>
    <n v="2017"/>
    <n v="8"/>
    <s v="Absolute Steins"/>
    <x v="141"/>
    <s v="GWS"/>
    <s v="FWD"/>
    <n v="78"/>
    <n v="95"/>
    <x v="4"/>
  </r>
  <r>
    <n v="2017"/>
    <n v="8"/>
    <s v="Absolute Steins"/>
    <x v="11"/>
    <s v="GWS"/>
    <s v="MID"/>
    <n v="100"/>
    <n v="147"/>
    <x v="4"/>
  </r>
  <r>
    <n v="2017"/>
    <n v="8"/>
    <s v="Absolute Steins"/>
    <x v="200"/>
    <s v="GWS"/>
    <s v="DEF"/>
    <n v="99"/>
    <n v="92"/>
    <x v="4"/>
  </r>
  <r>
    <n v="2017"/>
    <n v="8"/>
    <s v="Absolute Steins"/>
    <x v="108"/>
    <s v="GCS"/>
    <s v="MID"/>
    <n v="106"/>
    <n v="109"/>
    <x v="4"/>
  </r>
  <r>
    <n v="2017"/>
    <n v="8"/>
    <s v="Absolute Steins"/>
    <x v="212"/>
    <s v="FRE"/>
    <s v="DEF"/>
    <n v="107"/>
    <n v="99"/>
    <x v="4"/>
  </r>
  <r>
    <n v="2017"/>
    <n v="8"/>
    <s v="Absolute Steins"/>
    <x v="213"/>
    <s v="FRE"/>
    <s v="FWD"/>
    <n v="103"/>
    <n v="108"/>
    <x v="4"/>
  </r>
  <r>
    <n v="2017"/>
    <n v="8"/>
    <s v="Absolute Steins"/>
    <x v="201"/>
    <s v="RIC"/>
    <s v="DEF"/>
    <n v="87"/>
    <n v="65"/>
    <x v="4"/>
  </r>
  <r>
    <n v="2017"/>
    <n v="8"/>
    <s v="Absolute Steins"/>
    <x v="202"/>
    <s v="STK"/>
    <s v="MID"/>
    <n v="86"/>
    <n v="110"/>
    <x v="4"/>
  </r>
  <r>
    <n v="2017"/>
    <n v="8"/>
    <s v="Absolute Steins"/>
    <x v="214"/>
    <s v="STK"/>
    <s v="DEF"/>
    <n v="56"/>
    <n v="16"/>
    <x v="4"/>
  </r>
  <r>
    <n v="2017"/>
    <n v="8"/>
    <s v="Absolute Steins"/>
    <x v="204"/>
    <s v="WCE"/>
    <s v="MID"/>
    <n v="97"/>
    <n v="93"/>
    <x v="4"/>
  </r>
  <r>
    <n v="2017"/>
    <n v="8"/>
    <s v="Absolute Steins"/>
    <x v="206"/>
    <s v="WCE"/>
    <s v="FWD"/>
    <n v="144"/>
    <n v="109"/>
    <x v="4"/>
  </r>
  <r>
    <n v="2017"/>
    <n v="8"/>
    <s v="Absolute Steins"/>
    <x v="194"/>
    <s v="WBD"/>
    <s v="BEN"/>
    <n v="71"/>
    <n v="76"/>
    <x v="4"/>
  </r>
  <r>
    <n v="2017"/>
    <n v="8"/>
    <s v="Absolute Steins"/>
    <x v="207"/>
    <s v="COL"/>
    <s v="BEN"/>
    <n v="78"/>
    <n v="55"/>
    <x v="4"/>
  </r>
  <r>
    <n v="2017"/>
    <n v="8"/>
    <s v="Absolute Steins"/>
    <x v="210"/>
    <s v="CAR"/>
    <s v="BEN"/>
    <n v="100"/>
    <n v="104"/>
    <x v="4"/>
  </r>
  <r>
    <n v="2017"/>
    <n v="8"/>
    <s v="Absolute Steins"/>
    <x v="203"/>
    <s v="ADE"/>
    <s v="BEN"/>
    <n v="71"/>
    <n v="84"/>
    <x v="4"/>
  </r>
  <r>
    <n v="2017"/>
    <n v="9"/>
    <s v="Absolute Steins"/>
    <x v="53"/>
    <s v="HAW"/>
    <s v="FWD"/>
    <n v="110"/>
    <n v="79"/>
    <x v="4"/>
  </r>
  <r>
    <n v="2017"/>
    <n v="9"/>
    <s v="Absolute Steins"/>
    <x v="194"/>
    <s v="WBD"/>
    <s v="MID"/>
    <n v="66"/>
    <n v="39"/>
    <x v="4"/>
  </r>
  <r>
    <n v="2017"/>
    <n v="9"/>
    <s v="Absolute Steins"/>
    <x v="55"/>
    <s v="MEL"/>
    <s v="DEF"/>
    <n v="57"/>
    <n v="46"/>
    <x v="4"/>
  </r>
  <r>
    <n v="2017"/>
    <n v="9"/>
    <s v="Absolute Steins"/>
    <x v="56"/>
    <s v="NTH"/>
    <s v="DEF"/>
    <n v="85"/>
    <n v="61"/>
    <x v="4"/>
  </r>
  <r>
    <n v="2017"/>
    <n v="9"/>
    <s v="Absolute Steins"/>
    <x v="195"/>
    <s v="NTH"/>
    <s v="RUC"/>
    <n v="100"/>
    <n v="135"/>
    <x v="4"/>
  </r>
  <r>
    <n v="2017"/>
    <n v="9"/>
    <s v="Absolute Steins"/>
    <x v="196"/>
    <s v="CAR"/>
    <s v="MID"/>
    <n v="108"/>
    <n v="123"/>
    <x v="4"/>
  </r>
  <r>
    <n v="2017"/>
    <n v="9"/>
    <s v="Absolute Steins"/>
    <x v="197"/>
    <s v="SYD"/>
    <s v="FWD"/>
    <n v="105"/>
    <n v="76"/>
    <x v="4"/>
  </r>
  <r>
    <n v="2017"/>
    <n v="9"/>
    <s v="Absolute Steins"/>
    <x v="198"/>
    <s v="SYD"/>
    <s v="MID"/>
    <n v="104"/>
    <n v="137"/>
    <x v="4"/>
  </r>
  <r>
    <n v="2017"/>
    <n v="9"/>
    <s v="Absolute Steins"/>
    <x v="199"/>
    <s v="GEE"/>
    <s v="MID"/>
    <n v="115"/>
    <n v="126"/>
    <x v="4"/>
  </r>
  <r>
    <n v="2017"/>
    <n v="9"/>
    <s v="Absolute Steins"/>
    <x v="11"/>
    <s v="GWS"/>
    <s v="MID"/>
    <n v="102"/>
    <n v="101"/>
    <x v="4"/>
  </r>
  <r>
    <n v="2017"/>
    <n v="9"/>
    <s v="Absolute Steins"/>
    <x v="200"/>
    <s v="GWS"/>
    <s v="DEF"/>
    <n v="95"/>
    <n v="72"/>
    <x v="4"/>
  </r>
  <r>
    <n v="2017"/>
    <n v="9"/>
    <s v="Absolute Steins"/>
    <x v="212"/>
    <s v="FRE"/>
    <s v="DEF"/>
    <n v="109"/>
    <n v="95"/>
    <x v="4"/>
  </r>
  <r>
    <n v="2017"/>
    <n v="9"/>
    <s v="Absolute Steins"/>
    <x v="215"/>
    <s v="FRE"/>
    <s v="FWD"/>
    <n v="103"/>
    <n v="135"/>
    <x v="4"/>
  </r>
  <r>
    <n v="2017"/>
    <n v="9"/>
    <s v="Absolute Steins"/>
    <x v="213"/>
    <s v="FRE"/>
    <s v="FWD"/>
    <n v="102"/>
    <n v="58"/>
    <x v="4"/>
  </r>
  <r>
    <n v="2017"/>
    <n v="9"/>
    <s v="Absolute Steins"/>
    <x v="201"/>
    <s v="RIC"/>
    <s v="DEF"/>
    <n v="87"/>
    <n v="88"/>
    <x v="4"/>
  </r>
  <r>
    <n v="2017"/>
    <n v="9"/>
    <s v="Absolute Steins"/>
    <x v="202"/>
    <s v="STK"/>
    <s v="MID"/>
    <n v="92"/>
    <n v="93"/>
    <x v="4"/>
  </r>
  <r>
    <n v="2017"/>
    <n v="9"/>
    <s v="Absolute Steins"/>
    <x v="204"/>
    <s v="WCE"/>
    <s v="MID"/>
    <n v="88"/>
    <n v="78"/>
    <x v="4"/>
  </r>
  <r>
    <n v="2017"/>
    <n v="9"/>
    <s v="Absolute Steins"/>
    <x v="206"/>
    <s v="WCE"/>
    <s v="FWD"/>
    <n v="127"/>
    <n v="71"/>
    <x v="4"/>
  </r>
  <r>
    <n v="2017"/>
    <n v="9"/>
    <s v="Absolute Steins"/>
    <x v="210"/>
    <s v="CAR"/>
    <s v="BEN"/>
    <n v="101"/>
    <n v="121"/>
    <x v="4"/>
  </r>
  <r>
    <n v="2017"/>
    <n v="9"/>
    <s v="Absolute Steins"/>
    <x v="141"/>
    <s v="GWS"/>
    <s v="BEN"/>
    <n v="78"/>
    <n v="0"/>
    <x v="4"/>
  </r>
  <r>
    <n v="2017"/>
    <n v="9"/>
    <s v="Absolute Steins"/>
    <x v="108"/>
    <s v="GCS"/>
    <s v="BEN"/>
    <n v="106"/>
    <n v="0"/>
    <x v="4"/>
  </r>
  <r>
    <n v="2017"/>
    <n v="9"/>
    <s v="Absolute Steins"/>
    <x v="203"/>
    <s v="ADE"/>
    <s v="BEN"/>
    <n v="60"/>
    <n v="35"/>
    <x v="4"/>
  </r>
  <r>
    <n v="2017"/>
    <n v="10"/>
    <s v="Absolute Steins"/>
    <x v="53"/>
    <s v="HAW"/>
    <s v="FWD"/>
    <n v="115"/>
    <n v="86"/>
    <x v="4"/>
  </r>
  <r>
    <n v="2017"/>
    <n v="10"/>
    <s v="Absolute Steins"/>
    <x v="56"/>
    <s v="NTH"/>
    <s v="DEF"/>
    <n v="74"/>
    <n v="62"/>
    <x v="4"/>
  </r>
  <r>
    <n v="2017"/>
    <n v="10"/>
    <s v="Absolute Steins"/>
    <x v="195"/>
    <s v="NTH"/>
    <s v="RUC"/>
    <n v="100"/>
    <n v="89"/>
    <x v="4"/>
  </r>
  <r>
    <n v="2017"/>
    <n v="10"/>
    <s v="Absolute Steins"/>
    <x v="196"/>
    <s v="CAR"/>
    <s v="MID"/>
    <n v="110"/>
    <n v="83"/>
    <x v="4"/>
  </r>
  <r>
    <n v="2017"/>
    <n v="10"/>
    <s v="Absolute Steins"/>
    <x v="197"/>
    <s v="SYD"/>
    <s v="FWD"/>
    <n v="114"/>
    <n v="109"/>
    <x v="4"/>
  </r>
  <r>
    <n v="2017"/>
    <n v="10"/>
    <s v="Absolute Steins"/>
    <x v="198"/>
    <s v="SYD"/>
    <s v="MID"/>
    <n v="105"/>
    <n v="115"/>
    <x v="4"/>
  </r>
  <r>
    <n v="2017"/>
    <n v="10"/>
    <s v="Absolute Steins"/>
    <x v="216"/>
    <s v="SYD"/>
    <s v="DEF"/>
    <n v="70"/>
    <n v="59"/>
    <x v="4"/>
  </r>
  <r>
    <n v="2017"/>
    <n v="10"/>
    <s v="Absolute Steins"/>
    <x v="199"/>
    <s v="GEE"/>
    <s v="MID"/>
    <n v="111"/>
    <n v="134"/>
    <x v="4"/>
  </r>
  <r>
    <n v="2017"/>
    <n v="10"/>
    <s v="Absolute Steins"/>
    <x v="200"/>
    <s v="GWS"/>
    <s v="DEF"/>
    <n v="98"/>
    <n v="109"/>
    <x v="4"/>
  </r>
  <r>
    <n v="2017"/>
    <n v="10"/>
    <s v="Absolute Steins"/>
    <x v="11"/>
    <s v="GWS"/>
    <s v="MID"/>
    <n v="104"/>
    <n v="107"/>
    <x v="4"/>
  </r>
  <r>
    <n v="2017"/>
    <n v="10"/>
    <s v="Absolute Steins"/>
    <x v="108"/>
    <s v="GCS"/>
    <s v="MID"/>
    <n v="105"/>
    <n v="104"/>
    <x v="4"/>
  </r>
  <r>
    <n v="2017"/>
    <n v="10"/>
    <s v="Absolute Steins"/>
    <x v="212"/>
    <s v="FRE"/>
    <s v="DEF"/>
    <n v="101"/>
    <n v="64"/>
    <x v="4"/>
  </r>
  <r>
    <n v="2017"/>
    <n v="10"/>
    <s v="Absolute Steins"/>
    <x v="215"/>
    <s v="FRE"/>
    <s v="FWD"/>
    <n v="105"/>
    <n v="49"/>
    <x v="4"/>
  </r>
  <r>
    <n v="2017"/>
    <n v="10"/>
    <s v="Absolute Steins"/>
    <x v="213"/>
    <s v="FRE"/>
    <s v="FWD"/>
    <n v="91"/>
    <n v="38"/>
    <x v="4"/>
  </r>
  <r>
    <n v="2017"/>
    <n v="10"/>
    <s v="Absolute Steins"/>
    <x v="201"/>
    <s v="RIC"/>
    <s v="DEF"/>
    <n v="95"/>
    <n v="127"/>
    <x v="4"/>
  </r>
  <r>
    <n v="2017"/>
    <n v="10"/>
    <s v="Absolute Steins"/>
    <x v="202"/>
    <s v="STK"/>
    <s v="MID"/>
    <n v="88"/>
    <n v="69"/>
    <x v="4"/>
  </r>
  <r>
    <n v="2017"/>
    <n v="10"/>
    <s v="Absolute Steins"/>
    <x v="217"/>
    <s v="WCE"/>
    <s v="MID"/>
    <n v="80"/>
    <n v="61"/>
    <x v="4"/>
  </r>
  <r>
    <n v="2017"/>
    <n v="10"/>
    <s v="Absolute Steins"/>
    <x v="206"/>
    <s v="WCE"/>
    <s v="FWD"/>
    <n v="138"/>
    <n v="104"/>
    <x v="4"/>
  </r>
  <r>
    <n v="2017"/>
    <n v="10"/>
    <s v="Absolute Steins"/>
    <x v="194"/>
    <s v="WBD"/>
    <s v="BEN"/>
    <n v="70"/>
    <n v="67"/>
    <x v="4"/>
  </r>
  <r>
    <n v="2017"/>
    <n v="10"/>
    <s v="Absolute Steins"/>
    <x v="207"/>
    <s v="COL"/>
    <s v="BEN"/>
    <n v="65"/>
    <n v="71"/>
    <x v="4"/>
  </r>
  <r>
    <n v="2017"/>
    <n v="10"/>
    <s v="Absolute Steins"/>
    <x v="210"/>
    <s v="CAR"/>
    <s v="BEN"/>
    <n v="123"/>
    <n v="146"/>
    <x v="4"/>
  </r>
  <r>
    <n v="2017"/>
    <n v="10"/>
    <s v="Absolute Steins"/>
    <x v="204"/>
    <s v="WCE"/>
    <s v="BEN"/>
    <n v="88"/>
    <n v="0"/>
    <x v="4"/>
  </r>
  <r>
    <n v="2017"/>
    <n v="11"/>
    <s v="Absolute Steins"/>
    <x v="53"/>
    <s v="HAW"/>
    <s v="FWD"/>
    <n v="122"/>
    <n v="89"/>
    <x v="4"/>
  </r>
  <r>
    <n v="2017"/>
    <n v="11"/>
    <s v="Absolute Steins"/>
    <x v="19"/>
    <s v="HAW"/>
    <s v="MID"/>
    <n v="74"/>
    <n v="67"/>
    <x v="4"/>
  </r>
  <r>
    <n v="2017"/>
    <n v="11"/>
    <s v="Absolute Steins"/>
    <x v="207"/>
    <s v="COL"/>
    <s v="FWD"/>
    <n v="64"/>
    <n v="85"/>
    <x v="4"/>
  </r>
  <r>
    <n v="2017"/>
    <n v="11"/>
    <s v="Absolute Steins"/>
    <x v="56"/>
    <s v="NTH"/>
    <s v="DEF"/>
    <n v="68"/>
    <n v="56"/>
    <x v="4"/>
  </r>
  <r>
    <n v="2017"/>
    <n v="11"/>
    <s v="Absolute Steins"/>
    <x v="195"/>
    <s v="NTH"/>
    <s v="RUC"/>
    <n v="105"/>
    <n v="100"/>
    <x v="4"/>
  </r>
  <r>
    <n v="2017"/>
    <n v="11"/>
    <s v="Absolute Steins"/>
    <x v="196"/>
    <s v="CAR"/>
    <s v="MID"/>
    <n v="110"/>
    <n v="0"/>
    <x v="4"/>
  </r>
  <r>
    <n v="2017"/>
    <n v="11"/>
    <s v="Absolute Steins"/>
    <x v="199"/>
    <s v="GEE"/>
    <s v="MID"/>
    <n v="128"/>
    <n v="151"/>
    <x v="4"/>
  </r>
  <r>
    <n v="2017"/>
    <n v="11"/>
    <s v="Absolute Steins"/>
    <x v="200"/>
    <s v="GWS"/>
    <s v="DEF"/>
    <n v="103"/>
    <n v="145"/>
    <x v="4"/>
  </r>
  <r>
    <n v="2017"/>
    <n v="11"/>
    <s v="Absolute Steins"/>
    <x v="11"/>
    <s v="GWS"/>
    <s v="MID"/>
    <n v="119"/>
    <n v="176"/>
    <x v="4"/>
  </r>
  <r>
    <n v="2017"/>
    <n v="11"/>
    <s v="Absolute Steins"/>
    <x v="108"/>
    <s v="GCS"/>
    <s v="MID"/>
    <n v="109"/>
    <n v="109"/>
    <x v="4"/>
  </r>
  <r>
    <n v="2017"/>
    <n v="11"/>
    <s v="Absolute Steins"/>
    <x v="212"/>
    <s v="FRE"/>
    <s v="DEF"/>
    <n v="97"/>
    <n v="87"/>
    <x v="4"/>
  </r>
  <r>
    <n v="2017"/>
    <n v="11"/>
    <s v="Absolute Steins"/>
    <x v="215"/>
    <s v="FRE"/>
    <s v="FWD"/>
    <n v="117"/>
    <n v="81"/>
    <x v="4"/>
  </r>
  <r>
    <n v="2017"/>
    <n v="11"/>
    <s v="Absolute Steins"/>
    <x v="213"/>
    <s v="FRE"/>
    <s v="FWD"/>
    <n v="96"/>
    <n v="77"/>
    <x v="4"/>
  </r>
  <r>
    <n v="2017"/>
    <n v="11"/>
    <s v="Absolute Steins"/>
    <x v="201"/>
    <s v="RIC"/>
    <s v="DEF"/>
    <n v="108"/>
    <n v="139"/>
    <x v="4"/>
  </r>
  <r>
    <n v="2017"/>
    <n v="11"/>
    <s v="Absolute Steins"/>
    <x v="37"/>
    <s v="ADE"/>
    <s v="DEF"/>
    <n v="91"/>
    <n v="81"/>
    <x v="4"/>
  </r>
  <r>
    <n v="2017"/>
    <n v="11"/>
    <s v="Absolute Steins"/>
    <x v="204"/>
    <s v="WCE"/>
    <s v="MID"/>
    <n v="89"/>
    <n v="99"/>
    <x v="4"/>
  </r>
  <r>
    <n v="2017"/>
    <n v="11"/>
    <s v="Absolute Steins"/>
    <x v="218"/>
    <s v="WCE"/>
    <s v="MID"/>
    <n v="89"/>
    <n v="107"/>
    <x v="4"/>
  </r>
  <r>
    <n v="2017"/>
    <n v="11"/>
    <s v="Absolute Steins"/>
    <x v="206"/>
    <s v="WCE"/>
    <s v="FWD"/>
    <n v="126"/>
    <n v="103"/>
    <x v="4"/>
  </r>
  <r>
    <n v="2017"/>
    <n v="11"/>
    <s v="Absolute Steins"/>
    <x v="210"/>
    <s v="CAR"/>
    <s v="BEN"/>
    <n v="123"/>
    <n v="0"/>
    <x v="4"/>
  </r>
  <r>
    <n v="2017"/>
    <n v="11"/>
    <s v="Absolute Steins"/>
    <x v="198"/>
    <s v="SYD"/>
    <s v="BEN"/>
    <n v="105"/>
    <n v="0"/>
    <x v="4"/>
  </r>
  <r>
    <n v="2017"/>
    <n v="11"/>
    <s v="Absolute Steins"/>
    <x v="197"/>
    <s v="SYD"/>
    <s v="BEN"/>
    <n v="114"/>
    <n v="0"/>
    <x v="4"/>
  </r>
  <r>
    <n v="2017"/>
    <n v="11"/>
    <s v="Absolute Steins"/>
    <x v="202"/>
    <s v="STK"/>
    <s v="BEN"/>
    <n v="88"/>
    <n v="0"/>
    <x v="4"/>
  </r>
  <r>
    <n v="2017"/>
    <n v="12"/>
    <s v="Absolute Steins"/>
    <x v="53"/>
    <s v="HAW"/>
    <s v="FWD"/>
    <n v="111"/>
    <n v="74"/>
    <x v="4"/>
  </r>
  <r>
    <n v="2017"/>
    <n v="12"/>
    <s v="Absolute Steins"/>
    <x v="19"/>
    <s v="HAW"/>
    <s v="MID"/>
    <n v="82"/>
    <n v="80"/>
    <x v="4"/>
  </r>
  <r>
    <n v="2017"/>
    <n v="12"/>
    <s v="Absolute Steins"/>
    <x v="207"/>
    <s v="COL"/>
    <s v="FWD"/>
    <n v="68"/>
    <n v="81"/>
    <x v="4"/>
  </r>
  <r>
    <n v="2017"/>
    <n v="12"/>
    <s v="Absolute Steins"/>
    <x v="210"/>
    <s v="CAR"/>
    <s v="RUC"/>
    <n v="134"/>
    <n v="132"/>
    <x v="4"/>
  </r>
  <r>
    <n v="2017"/>
    <n v="12"/>
    <s v="Absolute Steins"/>
    <x v="196"/>
    <s v="CAR"/>
    <s v="MID"/>
    <n v="110"/>
    <n v="86"/>
    <x v="4"/>
  </r>
  <r>
    <n v="2017"/>
    <n v="12"/>
    <s v="Absolute Steins"/>
    <x v="197"/>
    <s v="SYD"/>
    <s v="FWD"/>
    <n v="117"/>
    <n v="95"/>
    <x v="4"/>
  </r>
  <r>
    <n v="2017"/>
    <n v="12"/>
    <s v="Absolute Steins"/>
    <x v="198"/>
    <s v="SYD"/>
    <s v="MID"/>
    <n v="105"/>
    <n v="101"/>
    <x v="4"/>
  </r>
  <r>
    <n v="2017"/>
    <n v="12"/>
    <s v="Absolute Steins"/>
    <x v="200"/>
    <s v="GWS"/>
    <s v="DEF"/>
    <n v="98"/>
    <n v="63"/>
    <x v="4"/>
  </r>
  <r>
    <n v="2017"/>
    <n v="12"/>
    <s v="Absolute Steins"/>
    <x v="11"/>
    <s v="GWS"/>
    <s v="MID"/>
    <n v="117"/>
    <n v="98"/>
    <x v="4"/>
  </r>
  <r>
    <n v="2017"/>
    <n v="12"/>
    <s v="Absolute Steins"/>
    <x v="108"/>
    <s v="GCS"/>
    <s v="MID"/>
    <n v="114"/>
    <n v="87"/>
    <x v="4"/>
  </r>
  <r>
    <n v="2017"/>
    <n v="12"/>
    <s v="Absolute Steins"/>
    <x v="40"/>
    <s v="GCS"/>
    <s v="MID"/>
    <n v="74"/>
    <n v="90"/>
    <x v="4"/>
  </r>
  <r>
    <n v="2017"/>
    <n v="12"/>
    <s v="Absolute Steins"/>
    <x v="25"/>
    <s v="GCS"/>
    <s v="DEF"/>
    <n v="83"/>
    <n v="71"/>
    <x v="4"/>
  </r>
  <r>
    <n v="2017"/>
    <n v="12"/>
    <s v="Absolute Steins"/>
    <x v="212"/>
    <s v="FRE"/>
    <s v="DEF"/>
    <n v="90"/>
    <n v="78"/>
    <x v="4"/>
  </r>
  <r>
    <n v="2017"/>
    <n v="12"/>
    <s v="Absolute Steins"/>
    <x v="215"/>
    <s v="FRE"/>
    <s v="FWD"/>
    <n v="111"/>
    <n v="95"/>
    <x v="4"/>
  </r>
  <r>
    <n v="2017"/>
    <n v="12"/>
    <s v="Absolute Steins"/>
    <x v="213"/>
    <s v="FRE"/>
    <s v="FWD"/>
    <n v="91"/>
    <n v="100"/>
    <x v="4"/>
  </r>
  <r>
    <n v="2017"/>
    <n v="12"/>
    <s v="Absolute Steins"/>
    <x v="201"/>
    <s v="RIC"/>
    <s v="DEF"/>
    <n v="108"/>
    <n v="0"/>
    <x v="4"/>
  </r>
  <r>
    <n v="2017"/>
    <n v="12"/>
    <s v="Absolute Steins"/>
    <x v="202"/>
    <s v="STK"/>
    <s v="MID"/>
    <n v="82"/>
    <n v="73"/>
    <x v="4"/>
  </r>
  <r>
    <n v="2017"/>
    <n v="12"/>
    <s v="Absolute Steins"/>
    <x v="37"/>
    <s v="ADE"/>
    <s v="DEF"/>
    <n v="95"/>
    <n v="99"/>
    <x v="4"/>
  </r>
  <r>
    <n v="2017"/>
    <n v="12"/>
    <s v="Absolute Steins"/>
    <x v="195"/>
    <s v="NTH"/>
    <s v="BEN"/>
    <n v="105"/>
    <n v="0"/>
    <x v="4"/>
  </r>
  <r>
    <n v="2017"/>
    <n v="12"/>
    <s v="Absolute Steins"/>
    <x v="199"/>
    <s v="GEE"/>
    <s v="BEN"/>
    <n v="128"/>
    <n v="0"/>
    <x v="4"/>
  </r>
  <r>
    <n v="2017"/>
    <n v="12"/>
    <s v="Absolute Steins"/>
    <x v="204"/>
    <s v="WCE"/>
    <s v="BEN"/>
    <n v="89"/>
    <n v="0"/>
    <x v="4"/>
  </r>
  <r>
    <n v="2017"/>
    <n v="12"/>
    <s v="Absolute Steins"/>
    <x v="206"/>
    <s v="WCE"/>
    <s v="BEN"/>
    <n v="126"/>
    <n v="0"/>
    <x v="4"/>
  </r>
  <r>
    <n v="2017"/>
    <n v="13"/>
    <s v="Absolute Steins"/>
    <x v="131"/>
    <s v="WBD"/>
    <s v="FWD"/>
    <n v="58"/>
    <n v="19"/>
    <x v="4"/>
  </r>
  <r>
    <n v="2017"/>
    <n v="13"/>
    <s v="Absolute Steins"/>
    <x v="196"/>
    <s v="CAR"/>
    <s v="MID"/>
    <n v="106"/>
    <n v="97"/>
    <x v="4"/>
  </r>
  <r>
    <n v="2017"/>
    <n v="13"/>
    <s v="Absolute Steins"/>
    <x v="219"/>
    <s v="CAR"/>
    <s v="FWD"/>
    <n v="65"/>
    <n v="68"/>
    <x v="4"/>
  </r>
  <r>
    <n v="2017"/>
    <n v="13"/>
    <s v="Absolute Steins"/>
    <x v="210"/>
    <s v="CAR"/>
    <s v="RUC"/>
    <n v="138"/>
    <n v="144"/>
    <x v="4"/>
  </r>
  <r>
    <n v="2017"/>
    <n v="13"/>
    <s v="Absolute Steins"/>
    <x v="198"/>
    <s v="SYD"/>
    <s v="MID"/>
    <n v="96"/>
    <n v="66"/>
    <x v="4"/>
  </r>
  <r>
    <n v="2017"/>
    <n v="13"/>
    <s v="Absolute Steins"/>
    <x v="197"/>
    <s v="SYD"/>
    <s v="FWD"/>
    <n v="92"/>
    <n v="48"/>
    <x v="4"/>
  </r>
  <r>
    <n v="2017"/>
    <n v="13"/>
    <s v="Absolute Steins"/>
    <x v="199"/>
    <s v="GEE"/>
    <s v="MID"/>
    <n v="123"/>
    <n v="73"/>
    <x v="4"/>
  </r>
  <r>
    <n v="2017"/>
    <n v="13"/>
    <s v="Absolute Steins"/>
    <x v="200"/>
    <s v="GWS"/>
    <s v="DEF"/>
    <n v="98"/>
    <n v="0"/>
    <x v="4"/>
  </r>
  <r>
    <n v="2017"/>
    <n v="13"/>
    <s v="Absolute Steins"/>
    <x v="108"/>
    <s v="GCS"/>
    <s v="MID"/>
    <n v="102"/>
    <n v="63"/>
    <x v="4"/>
  </r>
  <r>
    <n v="2017"/>
    <n v="13"/>
    <s v="Absolute Steins"/>
    <x v="25"/>
    <s v="GCS"/>
    <s v="DEF"/>
    <n v="79"/>
    <n v="45"/>
    <x v="4"/>
  </r>
  <r>
    <n v="2017"/>
    <n v="13"/>
    <s v="Absolute Steins"/>
    <x v="212"/>
    <s v="FRE"/>
    <s v="DEF"/>
    <n v="90"/>
    <n v="0"/>
    <x v="4"/>
  </r>
  <r>
    <n v="2017"/>
    <n v="13"/>
    <s v="Absolute Steins"/>
    <x v="215"/>
    <s v="FRE"/>
    <s v="FWD"/>
    <n v="111"/>
    <n v="0"/>
    <x v="4"/>
  </r>
  <r>
    <n v="2017"/>
    <n v="13"/>
    <s v="Absolute Steins"/>
    <x v="201"/>
    <s v="RIC"/>
    <s v="DEF"/>
    <n v="114"/>
    <n v="129"/>
    <x v="4"/>
  </r>
  <r>
    <n v="2017"/>
    <n v="13"/>
    <s v="Absolute Steins"/>
    <x v="202"/>
    <s v="STK"/>
    <s v="MID"/>
    <n v="76"/>
    <n v="84"/>
    <x v="4"/>
  </r>
  <r>
    <n v="2017"/>
    <n v="13"/>
    <s v="Absolute Steins"/>
    <x v="214"/>
    <s v="STK"/>
    <s v="DEF"/>
    <n v="58"/>
    <n v="76"/>
    <x v="4"/>
  </r>
  <r>
    <n v="2017"/>
    <n v="13"/>
    <s v="Absolute Steins"/>
    <x v="218"/>
    <s v="WCE"/>
    <s v="MID"/>
    <n v="104"/>
    <n v="127"/>
    <x v="4"/>
  </r>
  <r>
    <n v="2017"/>
    <n v="13"/>
    <s v="Absolute Steins"/>
    <x v="204"/>
    <s v="WCE"/>
    <s v="MID"/>
    <n v="92"/>
    <n v="114"/>
    <x v="4"/>
  </r>
  <r>
    <n v="2017"/>
    <n v="13"/>
    <s v="Absolute Steins"/>
    <x v="206"/>
    <s v="WCE"/>
    <s v="FWD"/>
    <n v="124"/>
    <n v="117"/>
    <x v="4"/>
  </r>
  <r>
    <n v="2017"/>
    <n v="13"/>
    <s v="Absolute Steins"/>
    <x v="195"/>
    <s v="NTH"/>
    <s v="BEN"/>
    <n v="108"/>
    <n v="128"/>
    <x v="4"/>
  </r>
  <r>
    <n v="2017"/>
    <n v="13"/>
    <s v="Absolute Steins"/>
    <x v="11"/>
    <s v="GWS"/>
    <s v="BEN"/>
    <n v="117"/>
    <n v="0"/>
    <x v="4"/>
  </r>
  <r>
    <n v="2017"/>
    <n v="13"/>
    <s v="Absolute Steins"/>
    <x v="213"/>
    <s v="FRE"/>
    <s v="BEN"/>
    <n v="91"/>
    <n v="0"/>
    <x v="4"/>
  </r>
  <r>
    <n v="2017"/>
    <n v="13"/>
    <s v="Absolute Steins"/>
    <x v="37"/>
    <s v="ADE"/>
    <s v="BEN"/>
    <n v="95"/>
    <n v="0"/>
    <x v="4"/>
  </r>
  <r>
    <n v="2017"/>
    <n v="14"/>
    <s v="Absolute Steins"/>
    <x v="210"/>
    <s v="CAR"/>
    <s v="RUC"/>
    <n v="144"/>
    <n v="135"/>
    <x v="4"/>
  </r>
  <r>
    <n v="2017"/>
    <n v="14"/>
    <s v="Absolute Steins"/>
    <x v="196"/>
    <s v="CAR"/>
    <s v="MID"/>
    <n v="99"/>
    <n v="77"/>
    <x v="4"/>
  </r>
  <r>
    <n v="2017"/>
    <n v="14"/>
    <s v="Absolute Steins"/>
    <x v="219"/>
    <s v="CAR"/>
    <s v="FWD"/>
    <n v="71"/>
    <n v="82"/>
    <x v="4"/>
  </r>
  <r>
    <n v="2017"/>
    <n v="14"/>
    <s v="Absolute Steins"/>
    <x v="198"/>
    <s v="SYD"/>
    <s v="MID"/>
    <n v="89"/>
    <n v="97"/>
    <x v="4"/>
  </r>
  <r>
    <n v="2017"/>
    <n v="14"/>
    <s v="Absolute Steins"/>
    <x v="197"/>
    <s v="SYD"/>
    <s v="FWD"/>
    <n v="92"/>
    <n v="83"/>
    <x v="4"/>
  </r>
  <r>
    <n v="2017"/>
    <n v="14"/>
    <s v="Absolute Steins"/>
    <x v="199"/>
    <s v="GEE"/>
    <s v="MID"/>
    <n v="107"/>
    <n v="3"/>
    <x v="4"/>
  </r>
  <r>
    <n v="2017"/>
    <n v="14"/>
    <s v="Absolute Steins"/>
    <x v="200"/>
    <s v="GWS"/>
    <s v="DEF"/>
    <n v="89"/>
    <n v="49"/>
    <x v="4"/>
  </r>
  <r>
    <n v="2017"/>
    <n v="14"/>
    <s v="Absolute Steins"/>
    <x v="40"/>
    <s v="GCS"/>
    <s v="MID"/>
    <n v="72"/>
    <n v="58"/>
    <x v="4"/>
  </r>
  <r>
    <n v="2017"/>
    <n v="14"/>
    <s v="Absolute Steins"/>
    <x v="213"/>
    <s v="FRE"/>
    <s v="FWD"/>
    <n v="97"/>
    <n v="130"/>
    <x v="4"/>
  </r>
  <r>
    <n v="2017"/>
    <n v="14"/>
    <s v="Absolute Steins"/>
    <x v="215"/>
    <s v="FRE"/>
    <s v="FWD"/>
    <n v="104"/>
    <n v="105"/>
    <x v="4"/>
  </r>
  <r>
    <n v="2017"/>
    <n v="14"/>
    <s v="Absolute Steins"/>
    <x v="212"/>
    <s v="FRE"/>
    <s v="DEF"/>
    <n v="86"/>
    <n v="81"/>
    <x v="4"/>
  </r>
  <r>
    <n v="2017"/>
    <n v="14"/>
    <s v="Absolute Steins"/>
    <x v="201"/>
    <s v="RIC"/>
    <s v="DEF"/>
    <n v="125"/>
    <n v="119"/>
    <x v="4"/>
  </r>
  <r>
    <n v="2017"/>
    <n v="14"/>
    <s v="Absolute Steins"/>
    <x v="202"/>
    <s v="STK"/>
    <s v="MID"/>
    <n v="73"/>
    <n v="94"/>
    <x v="4"/>
  </r>
  <r>
    <n v="2017"/>
    <n v="14"/>
    <s v="Absolute Steins"/>
    <x v="203"/>
    <s v="ADE"/>
    <s v="DEF"/>
    <n v="65"/>
    <n v="60"/>
    <x v="4"/>
  </r>
  <r>
    <n v="2017"/>
    <n v="14"/>
    <s v="Absolute Steins"/>
    <x v="37"/>
    <s v="ADE"/>
    <s v="DEF"/>
    <n v="91"/>
    <n v="71"/>
    <x v="4"/>
  </r>
  <r>
    <n v="2017"/>
    <n v="14"/>
    <s v="Absolute Steins"/>
    <x v="218"/>
    <s v="WCE"/>
    <s v="MID"/>
    <n v="104"/>
    <n v="100"/>
    <x v="4"/>
  </r>
  <r>
    <n v="2017"/>
    <n v="14"/>
    <s v="Absolute Steins"/>
    <x v="204"/>
    <s v="WCE"/>
    <s v="MID"/>
    <n v="90"/>
    <n v="87"/>
    <x v="4"/>
  </r>
  <r>
    <n v="2017"/>
    <n v="14"/>
    <s v="Absolute Steins"/>
    <x v="206"/>
    <s v="WCE"/>
    <s v="FWD"/>
    <n v="121"/>
    <n v="94"/>
    <x v="4"/>
  </r>
  <r>
    <n v="2017"/>
    <n v="14"/>
    <s v="Absolute Steins"/>
    <x v="53"/>
    <s v="HAW"/>
    <s v="BEN"/>
    <n v="100"/>
    <n v="57"/>
    <x v="4"/>
  </r>
  <r>
    <n v="2017"/>
    <n v="14"/>
    <s v="Absolute Steins"/>
    <x v="195"/>
    <s v="NTH"/>
    <s v="BEN"/>
    <n v="105"/>
    <n v="91"/>
    <x v="4"/>
  </r>
  <r>
    <n v="2017"/>
    <n v="14"/>
    <s v="Absolute Steins"/>
    <x v="11"/>
    <s v="GWS"/>
    <s v="BEN"/>
    <n v="117"/>
    <n v="0"/>
    <x v="4"/>
  </r>
  <r>
    <n v="2017"/>
    <n v="14"/>
    <s v="Absolute Steins"/>
    <x v="108"/>
    <s v="GCS"/>
    <s v="BEN"/>
    <n v="102"/>
    <n v="0"/>
    <x v="4"/>
  </r>
  <r>
    <n v="2017"/>
    <n v="15"/>
    <s v="Absolute Steins"/>
    <x v="19"/>
    <s v="HAW"/>
    <s v="MID"/>
    <n v="78"/>
    <n v="64"/>
    <x v="4"/>
  </r>
  <r>
    <n v="2017"/>
    <n v="15"/>
    <s v="Absolute Steins"/>
    <x v="220"/>
    <s v="COL"/>
    <s v="DEF"/>
    <n v="70"/>
    <n v="78"/>
    <x v="4"/>
  </r>
  <r>
    <n v="2017"/>
    <n v="15"/>
    <s v="Absolute Steins"/>
    <x v="75"/>
    <s v="MEL"/>
    <s v="DEF"/>
    <n v="87"/>
    <n v="74"/>
    <x v="4"/>
  </r>
  <r>
    <n v="2017"/>
    <n v="15"/>
    <s v="Absolute Steins"/>
    <x v="219"/>
    <s v="CAR"/>
    <s v="FWD"/>
    <n v="74"/>
    <n v="117"/>
    <x v="4"/>
  </r>
  <r>
    <n v="2017"/>
    <n v="15"/>
    <s v="Absolute Steins"/>
    <x v="196"/>
    <s v="CAR"/>
    <s v="MID"/>
    <n v="97"/>
    <n v="112"/>
    <x v="4"/>
  </r>
  <r>
    <n v="2017"/>
    <n v="15"/>
    <s v="Absolute Steins"/>
    <x v="210"/>
    <s v="CAR"/>
    <s v="RUC"/>
    <n v="138"/>
    <n v="90"/>
    <x v="4"/>
  </r>
  <r>
    <n v="2017"/>
    <n v="15"/>
    <s v="Absolute Steins"/>
    <x v="198"/>
    <s v="SYD"/>
    <s v="MID"/>
    <n v="79"/>
    <n v="75"/>
    <x v="4"/>
  </r>
  <r>
    <n v="2017"/>
    <n v="15"/>
    <s v="Absolute Steins"/>
    <x v="197"/>
    <s v="SYD"/>
    <s v="FWD"/>
    <n v="102"/>
    <n v="122"/>
    <x v="4"/>
  </r>
  <r>
    <n v="2017"/>
    <n v="15"/>
    <s v="Absolute Steins"/>
    <x v="142"/>
    <s v="GWS"/>
    <s v="DEF"/>
    <n v="88"/>
    <n v="108"/>
    <x v="4"/>
  </r>
  <r>
    <n v="2017"/>
    <n v="15"/>
    <s v="Absolute Steins"/>
    <x v="11"/>
    <s v="GWS"/>
    <s v="MID"/>
    <n v="110"/>
    <n v="108"/>
    <x v="4"/>
  </r>
  <r>
    <n v="2017"/>
    <n v="15"/>
    <s v="Absolute Steins"/>
    <x v="212"/>
    <s v="FRE"/>
    <s v="DEF"/>
    <n v="87"/>
    <n v="101"/>
    <x v="4"/>
  </r>
  <r>
    <n v="2017"/>
    <n v="15"/>
    <s v="Absolute Steins"/>
    <x v="213"/>
    <s v="FRE"/>
    <s v="FWD"/>
    <n v="104"/>
    <n v="88"/>
    <x v="4"/>
  </r>
  <r>
    <n v="2017"/>
    <n v="15"/>
    <s v="Absolute Steins"/>
    <x v="215"/>
    <s v="FRE"/>
    <s v="FWD"/>
    <n v="110"/>
    <n v="172"/>
    <x v="4"/>
  </r>
  <r>
    <n v="2017"/>
    <n v="15"/>
    <s v="Absolute Steins"/>
    <x v="202"/>
    <s v="STK"/>
    <s v="MID"/>
    <n v="70"/>
    <n v="77"/>
    <x v="4"/>
  </r>
  <r>
    <n v="2017"/>
    <n v="15"/>
    <s v="Absolute Steins"/>
    <x v="37"/>
    <s v="ADE"/>
    <s v="DEF"/>
    <n v="94"/>
    <n v="80"/>
    <x v="4"/>
  </r>
  <r>
    <n v="2017"/>
    <n v="15"/>
    <s v="Absolute Steins"/>
    <x v="218"/>
    <s v="WCE"/>
    <s v="MID"/>
    <n v="104"/>
    <n v="85"/>
    <x v="4"/>
  </r>
  <r>
    <n v="2017"/>
    <n v="15"/>
    <s v="Absolute Steins"/>
    <x v="204"/>
    <s v="WCE"/>
    <s v="MID"/>
    <n v="88"/>
    <n v="85"/>
    <x v="4"/>
  </r>
  <r>
    <n v="2017"/>
    <n v="15"/>
    <s v="Absolute Steins"/>
    <x v="206"/>
    <s v="WCE"/>
    <s v="FWD"/>
    <n v="128"/>
    <n v="99"/>
    <x v="4"/>
  </r>
  <r>
    <n v="2017"/>
    <n v="15"/>
    <s v="Absolute Steins"/>
    <x v="195"/>
    <s v="NTH"/>
    <s v="BEN"/>
    <n v="98"/>
    <n v="100"/>
    <x v="4"/>
  </r>
  <r>
    <n v="2017"/>
    <n v="15"/>
    <s v="Absolute Steins"/>
    <x v="199"/>
    <s v="GEE"/>
    <s v="BEN"/>
    <n v="107"/>
    <n v="0"/>
    <x v="4"/>
  </r>
  <r>
    <n v="2017"/>
    <n v="15"/>
    <s v="Absolute Steins"/>
    <x v="200"/>
    <s v="GWS"/>
    <s v="BEN"/>
    <n v="89"/>
    <n v="0"/>
    <x v="4"/>
  </r>
  <r>
    <n v="2017"/>
    <n v="15"/>
    <s v="Absolute Steins"/>
    <x v="201"/>
    <s v="RIC"/>
    <s v="BEN"/>
    <n v="125"/>
    <n v="0"/>
    <x v="4"/>
  </r>
  <r>
    <n v="2017"/>
    <n v="16"/>
    <s v="Absolute Steins"/>
    <x v="220"/>
    <s v="COL"/>
    <s v="DEF"/>
    <n v="70"/>
    <n v="85"/>
    <x v="4"/>
  </r>
  <r>
    <n v="2017"/>
    <n v="16"/>
    <s v="Absolute Steins"/>
    <x v="75"/>
    <s v="MEL"/>
    <s v="DEF"/>
    <n v="86"/>
    <n v="77"/>
    <x v="4"/>
  </r>
  <r>
    <n v="2017"/>
    <n v="16"/>
    <s v="Absolute Steins"/>
    <x v="221"/>
    <s v="BRL"/>
    <s v="MID"/>
    <n v="66"/>
    <n v="90"/>
    <x v="4"/>
  </r>
  <r>
    <n v="2017"/>
    <n v="16"/>
    <s v="Absolute Steins"/>
    <x v="219"/>
    <s v="CAR"/>
    <s v="FWD"/>
    <n v="80"/>
    <n v="65"/>
    <x v="4"/>
  </r>
  <r>
    <n v="2017"/>
    <n v="16"/>
    <s v="Absolute Steins"/>
    <x v="210"/>
    <s v="CAR"/>
    <s v="RUC"/>
    <n v="128"/>
    <n v="103"/>
    <x v="4"/>
  </r>
  <r>
    <n v="2017"/>
    <n v="16"/>
    <s v="Absolute Steins"/>
    <x v="196"/>
    <s v="CAR"/>
    <s v="MID"/>
    <n v="109"/>
    <n v="141"/>
    <x v="4"/>
  </r>
  <r>
    <n v="2017"/>
    <n v="16"/>
    <s v="Absolute Steins"/>
    <x v="197"/>
    <s v="SYD"/>
    <s v="FWD"/>
    <n v="101"/>
    <n v="101"/>
    <x v="4"/>
  </r>
  <r>
    <n v="2017"/>
    <n v="16"/>
    <s v="Absolute Steins"/>
    <x v="198"/>
    <s v="SYD"/>
    <s v="MID"/>
    <n v="71"/>
    <n v="73"/>
    <x v="4"/>
  </r>
  <r>
    <n v="2017"/>
    <n v="16"/>
    <s v="Absolute Steins"/>
    <x v="199"/>
    <s v="GEE"/>
    <s v="MID"/>
    <n v="105"/>
    <n v="120"/>
    <x v="4"/>
  </r>
  <r>
    <n v="2017"/>
    <n v="16"/>
    <s v="Absolute Steins"/>
    <x v="11"/>
    <s v="GWS"/>
    <s v="MID"/>
    <n v="116"/>
    <n v="134"/>
    <x v="4"/>
  </r>
  <r>
    <n v="2017"/>
    <n v="16"/>
    <s v="Absolute Steins"/>
    <x v="142"/>
    <s v="GWS"/>
    <s v="DEF"/>
    <n v="75"/>
    <n v="47"/>
    <x v="4"/>
  </r>
  <r>
    <n v="2017"/>
    <n v="16"/>
    <s v="Absolute Steins"/>
    <x v="212"/>
    <s v="FRE"/>
    <s v="DEF"/>
    <n v="90"/>
    <n v="78"/>
    <x v="4"/>
  </r>
  <r>
    <n v="2017"/>
    <n v="16"/>
    <s v="Absolute Steins"/>
    <x v="215"/>
    <s v="FRE"/>
    <s v="FWD"/>
    <n v="122"/>
    <n v="106"/>
    <x v="4"/>
  </r>
  <r>
    <n v="2017"/>
    <n v="16"/>
    <s v="Absolute Steins"/>
    <x v="213"/>
    <s v="FRE"/>
    <s v="FWD"/>
    <n v="117"/>
    <n v="92"/>
    <x v="4"/>
  </r>
  <r>
    <n v="2017"/>
    <n v="16"/>
    <s v="Absolute Steins"/>
    <x v="37"/>
    <s v="ADE"/>
    <s v="DEF"/>
    <n v="92"/>
    <n v="111"/>
    <x v="4"/>
  </r>
  <r>
    <n v="2017"/>
    <n v="16"/>
    <s v="Absolute Steins"/>
    <x v="204"/>
    <s v="WCE"/>
    <s v="MID"/>
    <n v="87"/>
    <n v="73"/>
    <x v="4"/>
  </r>
  <r>
    <n v="2017"/>
    <n v="16"/>
    <s v="Absolute Steins"/>
    <x v="218"/>
    <s v="WCE"/>
    <s v="MID"/>
    <n v="98"/>
    <n v="57"/>
    <x v="4"/>
  </r>
  <r>
    <n v="2017"/>
    <n v="16"/>
    <s v="Absolute Steins"/>
    <x v="206"/>
    <s v="WCE"/>
    <s v="FWD"/>
    <n v="123"/>
    <n v="87"/>
    <x v="4"/>
  </r>
  <r>
    <n v="2017"/>
    <n v="16"/>
    <s v="Absolute Steins"/>
    <x v="222"/>
    <s v="BRL"/>
    <s v="BEN"/>
    <n v="102"/>
    <n v="55"/>
    <x v="4"/>
  </r>
  <r>
    <n v="2017"/>
    <n v="16"/>
    <s v="Absolute Steins"/>
    <x v="195"/>
    <s v="NTH"/>
    <s v="BEN"/>
    <n v="106"/>
    <n v="129"/>
    <x v="4"/>
  </r>
  <r>
    <n v="2017"/>
    <n v="16"/>
    <s v="Absolute Steins"/>
    <x v="158"/>
    <s v="SYD"/>
    <s v="BEN"/>
    <n v="85"/>
    <n v="96"/>
    <x v="4"/>
  </r>
  <r>
    <n v="2017"/>
    <n v="16"/>
    <s v="Absolute Steins"/>
    <x v="201"/>
    <s v="RIC"/>
    <s v="BEN"/>
    <n v="125"/>
    <n v="0"/>
    <x v="4"/>
  </r>
  <r>
    <n v="2017"/>
    <n v="17"/>
    <s v="Absolute Steins"/>
    <x v="100"/>
    <s v="WBD"/>
    <s v="DEF"/>
    <n v="82"/>
    <n v="88"/>
    <x v="4"/>
  </r>
  <r>
    <n v="2017"/>
    <n v="17"/>
    <s v="Absolute Steins"/>
    <x v="220"/>
    <s v="COL"/>
    <s v="DEF"/>
    <n v="70"/>
    <n v="54"/>
    <x v="4"/>
  </r>
  <r>
    <n v="2017"/>
    <n v="17"/>
    <s v="Absolute Steins"/>
    <x v="221"/>
    <s v="BRL"/>
    <s v="MID"/>
    <n v="60"/>
    <n v="57"/>
    <x v="4"/>
  </r>
  <r>
    <n v="2017"/>
    <n v="17"/>
    <s v="Absolute Steins"/>
    <x v="219"/>
    <s v="CAR"/>
    <s v="FWD"/>
    <n v="73"/>
    <n v="62"/>
    <x v="4"/>
  </r>
  <r>
    <n v="2017"/>
    <n v="17"/>
    <s v="Absolute Steins"/>
    <x v="210"/>
    <s v="CAR"/>
    <s v="RUC"/>
    <n v="126"/>
    <n v="120"/>
    <x v="4"/>
  </r>
  <r>
    <n v="2017"/>
    <n v="17"/>
    <s v="Absolute Steins"/>
    <x v="196"/>
    <s v="CAR"/>
    <s v="MID"/>
    <n v="108"/>
    <n v="83"/>
    <x v="4"/>
  </r>
  <r>
    <n v="2017"/>
    <n v="17"/>
    <s v="Absolute Steins"/>
    <x v="197"/>
    <s v="SYD"/>
    <s v="FWD"/>
    <n v="106"/>
    <n v="118"/>
    <x v="4"/>
  </r>
  <r>
    <n v="2017"/>
    <n v="17"/>
    <s v="Absolute Steins"/>
    <x v="198"/>
    <s v="SYD"/>
    <s v="MID"/>
    <n v="72"/>
    <n v="105"/>
    <x v="4"/>
  </r>
  <r>
    <n v="2017"/>
    <n v="17"/>
    <s v="Absolute Steins"/>
    <x v="199"/>
    <s v="GEE"/>
    <s v="MID"/>
    <n v="97"/>
    <n v="94"/>
    <x v="4"/>
  </r>
  <r>
    <n v="2017"/>
    <n v="17"/>
    <s v="Absolute Steins"/>
    <x v="11"/>
    <s v="GWS"/>
    <s v="MID"/>
    <n v="113"/>
    <n v="88"/>
    <x v="4"/>
  </r>
  <r>
    <n v="2017"/>
    <n v="17"/>
    <s v="Absolute Steins"/>
    <x v="142"/>
    <s v="GWS"/>
    <s v="DEF"/>
    <n v="76"/>
    <n v="94"/>
    <x v="4"/>
  </r>
  <r>
    <n v="2017"/>
    <n v="17"/>
    <s v="Absolute Steins"/>
    <x v="212"/>
    <s v="FRE"/>
    <s v="DEF"/>
    <n v="86"/>
    <n v="68"/>
    <x v="4"/>
  </r>
  <r>
    <n v="2017"/>
    <n v="17"/>
    <s v="Absolute Steins"/>
    <x v="215"/>
    <s v="FRE"/>
    <s v="FWD"/>
    <n v="124"/>
    <n v="88"/>
    <x v="4"/>
  </r>
  <r>
    <n v="2017"/>
    <n v="17"/>
    <s v="Absolute Steins"/>
    <x v="213"/>
    <s v="FRE"/>
    <s v="FWD"/>
    <n v="119"/>
    <n v="85"/>
    <x v="4"/>
  </r>
  <r>
    <n v="2017"/>
    <n v="17"/>
    <s v="Absolute Steins"/>
    <x v="37"/>
    <s v="ADE"/>
    <s v="DEF"/>
    <n v="89"/>
    <n v="66"/>
    <x v="4"/>
  </r>
  <r>
    <n v="2017"/>
    <n v="17"/>
    <s v="Absolute Steins"/>
    <x v="204"/>
    <s v="WCE"/>
    <s v="MID"/>
    <n v="81"/>
    <n v="64"/>
    <x v="4"/>
  </r>
  <r>
    <n v="2017"/>
    <n v="17"/>
    <s v="Absolute Steins"/>
    <x v="218"/>
    <s v="WCE"/>
    <s v="MID"/>
    <n v="94"/>
    <n v="86"/>
    <x v="4"/>
  </r>
  <r>
    <n v="2017"/>
    <n v="17"/>
    <s v="Absolute Steins"/>
    <x v="206"/>
    <s v="WCE"/>
    <s v="FWD"/>
    <n v="123"/>
    <n v="0"/>
    <x v="4"/>
  </r>
  <r>
    <n v="2017"/>
    <n v="17"/>
    <s v="Absolute Steins"/>
    <x v="222"/>
    <s v="BRL"/>
    <s v="BEN"/>
    <n v="96"/>
    <n v="84"/>
    <x v="4"/>
  </r>
  <r>
    <n v="2017"/>
    <n v="17"/>
    <s v="Absolute Steins"/>
    <x v="195"/>
    <s v="NTH"/>
    <s v="BEN"/>
    <n v="99"/>
    <n v="62"/>
    <x v="4"/>
  </r>
  <r>
    <n v="2017"/>
    <n v="17"/>
    <s v="Absolute Steins"/>
    <x v="158"/>
    <s v="SYD"/>
    <s v="BEN"/>
    <n v="92"/>
    <n v="104"/>
    <x v="4"/>
  </r>
  <r>
    <n v="2017"/>
    <n v="17"/>
    <s v="Absolute Steins"/>
    <x v="201"/>
    <s v="RIC"/>
    <s v="BEN"/>
    <n v="125"/>
    <n v="0"/>
    <x v="4"/>
  </r>
  <r>
    <n v="2017"/>
    <n v="18"/>
    <s v="Absolute Steins"/>
    <x v="100"/>
    <s v="WBD"/>
    <s v="DEF"/>
    <n v="90"/>
    <n v="109"/>
    <x v="4"/>
  </r>
  <r>
    <n v="2017"/>
    <n v="18"/>
    <s v="Absolute Steins"/>
    <x v="223"/>
    <s v="BRL"/>
    <s v="DEF"/>
    <n v="87"/>
    <n v="86"/>
    <x v="4"/>
  </r>
  <r>
    <n v="2017"/>
    <n v="18"/>
    <s v="Absolute Steins"/>
    <x v="221"/>
    <s v="BRL"/>
    <s v="MID"/>
    <n v="60"/>
    <n v="57"/>
    <x v="4"/>
  </r>
  <r>
    <n v="2017"/>
    <n v="18"/>
    <s v="Absolute Steins"/>
    <x v="219"/>
    <s v="CAR"/>
    <s v="FWD"/>
    <n v="70"/>
    <n v="48"/>
    <x v="4"/>
  </r>
  <r>
    <n v="2017"/>
    <n v="18"/>
    <s v="Absolute Steins"/>
    <x v="210"/>
    <s v="CAR"/>
    <s v="RUC"/>
    <n v="123"/>
    <n v="128"/>
    <x v="4"/>
  </r>
  <r>
    <n v="2017"/>
    <n v="18"/>
    <s v="Absolute Steins"/>
    <x v="196"/>
    <s v="CAR"/>
    <s v="MID"/>
    <n v="106"/>
    <n v="88"/>
    <x v="4"/>
  </r>
  <r>
    <n v="2017"/>
    <n v="18"/>
    <s v="Absolute Steins"/>
    <x v="197"/>
    <s v="SYD"/>
    <s v="FWD"/>
    <n v="114"/>
    <n v="86"/>
    <x v="4"/>
  </r>
  <r>
    <n v="2017"/>
    <n v="18"/>
    <s v="Absolute Steins"/>
    <x v="198"/>
    <s v="SYD"/>
    <s v="MID"/>
    <n v="77"/>
    <n v="96"/>
    <x v="4"/>
  </r>
  <r>
    <n v="2017"/>
    <n v="18"/>
    <s v="Absolute Steins"/>
    <x v="158"/>
    <s v="SYD"/>
    <s v="MID"/>
    <n v="91"/>
    <n v="69"/>
    <x v="4"/>
  </r>
  <r>
    <n v="2017"/>
    <n v="18"/>
    <s v="Absolute Steins"/>
    <x v="199"/>
    <s v="GEE"/>
    <s v="MID"/>
    <n v="91"/>
    <n v="127"/>
    <x v="4"/>
  </r>
  <r>
    <n v="2017"/>
    <n v="18"/>
    <s v="Absolute Steins"/>
    <x v="11"/>
    <s v="GWS"/>
    <s v="MID"/>
    <n v="99"/>
    <n v="103"/>
    <x v="4"/>
  </r>
  <r>
    <n v="2017"/>
    <n v="18"/>
    <s v="Absolute Steins"/>
    <x v="142"/>
    <s v="GWS"/>
    <s v="DEF"/>
    <n v="70"/>
    <n v="70"/>
    <x v="4"/>
  </r>
  <r>
    <n v="2017"/>
    <n v="18"/>
    <s v="Absolute Steins"/>
    <x v="11"/>
    <s v="ESS"/>
    <s v="DEF"/>
    <n v="76"/>
    <n v="54"/>
    <x v="4"/>
  </r>
  <r>
    <n v="2017"/>
    <n v="18"/>
    <s v="Absolute Steins"/>
    <x v="212"/>
    <s v="FRE"/>
    <s v="DEF"/>
    <n v="82"/>
    <n v="57"/>
    <x v="4"/>
  </r>
  <r>
    <n v="2017"/>
    <n v="18"/>
    <s v="Absolute Steins"/>
    <x v="215"/>
    <s v="FRE"/>
    <s v="FWD"/>
    <n v="114"/>
    <n v="47"/>
    <x v="4"/>
  </r>
  <r>
    <n v="2017"/>
    <n v="18"/>
    <s v="Absolute Steins"/>
    <x v="213"/>
    <s v="FRE"/>
    <s v="FWD"/>
    <n v="111"/>
    <n v="69"/>
    <x v="4"/>
  </r>
  <r>
    <n v="2017"/>
    <n v="18"/>
    <s v="Absolute Steins"/>
    <x v="204"/>
    <s v="WCE"/>
    <s v="MID"/>
    <n v="76"/>
    <n v="91"/>
    <x v="4"/>
  </r>
  <r>
    <n v="2017"/>
    <n v="18"/>
    <s v="Absolute Steins"/>
    <x v="206"/>
    <s v="WCE"/>
    <s v="FWD"/>
    <n v="122"/>
    <n v="98"/>
    <x v="4"/>
  </r>
  <r>
    <n v="2017"/>
    <n v="18"/>
    <s v="Absolute Steins"/>
    <x v="195"/>
    <s v="NTH"/>
    <s v="BEN"/>
    <n v="99"/>
    <n v="0"/>
    <x v="4"/>
  </r>
  <r>
    <n v="2017"/>
    <n v="18"/>
    <s v="Absolute Steins"/>
    <x v="201"/>
    <s v="RIC"/>
    <s v="BEN"/>
    <n v="125"/>
    <n v="0"/>
    <x v="4"/>
  </r>
  <r>
    <n v="2017"/>
    <n v="18"/>
    <s v="Absolute Steins"/>
    <x v="37"/>
    <s v="ADE"/>
    <s v="BEN"/>
    <n v="89"/>
    <n v="0"/>
    <x v="4"/>
  </r>
  <r>
    <n v="2017"/>
    <n v="18"/>
    <s v="Absolute Steins"/>
    <x v="218"/>
    <s v="WCE"/>
    <s v="BEN"/>
    <n v="89"/>
    <n v="101"/>
    <x v="4"/>
  </r>
  <r>
    <n v="2017"/>
    <n v="19"/>
    <s v="Absolute Steins"/>
    <x v="100"/>
    <s v="WBD"/>
    <s v="DEF"/>
    <n v="100"/>
    <n v="115"/>
    <x v="4"/>
  </r>
  <r>
    <n v="2017"/>
    <n v="19"/>
    <s v="Absolute Steins"/>
    <x v="222"/>
    <s v="BRL"/>
    <s v="FWD"/>
    <n v="102"/>
    <n v="94"/>
    <x v="4"/>
  </r>
  <r>
    <n v="2017"/>
    <n v="19"/>
    <s v="Absolute Steins"/>
    <x v="221"/>
    <s v="BRL"/>
    <s v="MID"/>
    <n v="57"/>
    <n v="66"/>
    <x v="4"/>
  </r>
  <r>
    <n v="2017"/>
    <n v="19"/>
    <s v="Absolute Steins"/>
    <x v="223"/>
    <s v="BRL"/>
    <s v="DEF"/>
    <n v="93"/>
    <n v="103"/>
    <x v="4"/>
  </r>
  <r>
    <n v="2017"/>
    <n v="19"/>
    <s v="Absolute Steins"/>
    <x v="210"/>
    <s v="CAR"/>
    <s v="RUC"/>
    <n v="110"/>
    <n v="74"/>
    <x v="4"/>
  </r>
  <r>
    <n v="2017"/>
    <n v="19"/>
    <s v="Absolute Steins"/>
    <x v="219"/>
    <s v="CAR"/>
    <s v="FWD"/>
    <n v="69"/>
    <n v="78"/>
    <x v="4"/>
  </r>
  <r>
    <n v="2017"/>
    <n v="19"/>
    <s v="Absolute Steins"/>
    <x v="196"/>
    <s v="CAR"/>
    <s v="MID"/>
    <n v="112"/>
    <n v="105"/>
    <x v="4"/>
  </r>
  <r>
    <n v="2017"/>
    <n v="19"/>
    <s v="Absolute Steins"/>
    <x v="197"/>
    <s v="SYD"/>
    <s v="FWD"/>
    <n v="110"/>
    <n v="65"/>
    <x v="4"/>
  </r>
  <r>
    <n v="2017"/>
    <n v="19"/>
    <s v="Absolute Steins"/>
    <x v="198"/>
    <s v="SYD"/>
    <s v="MID"/>
    <n v="73"/>
    <n v="74"/>
    <x v="4"/>
  </r>
  <r>
    <n v="2017"/>
    <n v="19"/>
    <s v="Absolute Steins"/>
    <x v="199"/>
    <s v="GEE"/>
    <s v="MID"/>
    <n v="90"/>
    <n v="65"/>
    <x v="4"/>
  </r>
  <r>
    <n v="2017"/>
    <n v="19"/>
    <s v="Absolute Steins"/>
    <x v="11"/>
    <s v="GWS"/>
    <s v="MID"/>
    <n v="101"/>
    <n v="106"/>
    <x v="4"/>
  </r>
  <r>
    <n v="2017"/>
    <n v="19"/>
    <s v="Absolute Steins"/>
    <x v="142"/>
    <s v="GWS"/>
    <s v="DEF"/>
    <n v="86"/>
    <n v="101"/>
    <x v="4"/>
  </r>
  <r>
    <n v="2017"/>
    <n v="19"/>
    <s v="Absolute Steins"/>
    <x v="11"/>
    <s v="ESS"/>
    <s v="DEF"/>
    <n v="76"/>
    <n v="65"/>
    <x v="4"/>
  </r>
  <r>
    <n v="2017"/>
    <n v="19"/>
    <s v="Absolute Steins"/>
    <x v="213"/>
    <s v="FRE"/>
    <s v="FWD"/>
    <n v="102"/>
    <n v="92"/>
    <x v="4"/>
  </r>
  <r>
    <n v="2017"/>
    <n v="19"/>
    <s v="Absolute Steins"/>
    <x v="201"/>
    <s v="RIC"/>
    <s v="DEF"/>
    <n v="125"/>
    <n v="87"/>
    <x v="4"/>
  </r>
  <r>
    <n v="2017"/>
    <n v="19"/>
    <s v="Absolute Steins"/>
    <x v="204"/>
    <s v="WCE"/>
    <s v="MID"/>
    <n v="83"/>
    <n v="121"/>
    <x v="4"/>
  </r>
  <r>
    <n v="2017"/>
    <n v="19"/>
    <s v="Absolute Steins"/>
    <x v="218"/>
    <s v="WCE"/>
    <s v="MID"/>
    <n v="89"/>
    <n v="100"/>
    <x v="4"/>
  </r>
  <r>
    <n v="2017"/>
    <n v="19"/>
    <s v="Absolute Steins"/>
    <x v="206"/>
    <s v="WCE"/>
    <s v="FWD"/>
    <n v="113"/>
    <n v="80"/>
    <x v="4"/>
  </r>
  <r>
    <n v="2017"/>
    <n v="19"/>
    <s v="Absolute Steins"/>
    <x v="195"/>
    <s v="NTH"/>
    <s v="BEN"/>
    <n v="99"/>
    <n v="0"/>
    <x v="4"/>
  </r>
  <r>
    <n v="2017"/>
    <n v="19"/>
    <s v="Absolute Steins"/>
    <x v="158"/>
    <s v="SYD"/>
    <s v="BEN"/>
    <n v="90"/>
    <n v="54"/>
    <x v="4"/>
  </r>
  <r>
    <n v="2017"/>
    <n v="19"/>
    <s v="Absolute Steins"/>
    <x v="212"/>
    <s v="FRE"/>
    <s v="BEN"/>
    <n v="84"/>
    <n v="87"/>
    <x v="4"/>
  </r>
  <r>
    <n v="2017"/>
    <n v="19"/>
    <s v="Absolute Steins"/>
    <x v="37"/>
    <s v="ADE"/>
    <s v="BEN"/>
    <n v="89"/>
    <n v="0"/>
    <x v="4"/>
  </r>
  <r>
    <n v="2017"/>
    <n v="20"/>
    <s v="Absolute Steins"/>
    <x v="100"/>
    <s v="WBD"/>
    <s v="DEF"/>
    <n v="100"/>
    <n v="83"/>
    <x v="4"/>
  </r>
  <r>
    <n v="2017"/>
    <n v="20"/>
    <s v="Absolute Steins"/>
    <x v="170"/>
    <s v="COL"/>
    <s v="MID"/>
    <n v="57"/>
    <n v="20"/>
    <x v="4"/>
  </r>
  <r>
    <n v="2017"/>
    <n v="20"/>
    <s v="Absolute Steins"/>
    <x v="222"/>
    <s v="BRL"/>
    <s v="FWD"/>
    <n v="107"/>
    <n v="85"/>
    <x v="4"/>
  </r>
  <r>
    <n v="2017"/>
    <n v="20"/>
    <s v="Absolute Steins"/>
    <x v="223"/>
    <s v="BRL"/>
    <s v="DEF"/>
    <n v="88"/>
    <n v="69"/>
    <x v="4"/>
  </r>
  <r>
    <n v="2017"/>
    <n v="20"/>
    <s v="Absolute Steins"/>
    <x v="210"/>
    <s v="CAR"/>
    <s v="RUC"/>
    <n v="118"/>
    <n v="131"/>
    <x v="4"/>
  </r>
  <r>
    <n v="2017"/>
    <n v="20"/>
    <s v="Absolute Steins"/>
    <x v="219"/>
    <s v="CAR"/>
    <s v="FWD"/>
    <n v="64"/>
    <n v="92"/>
    <x v="4"/>
  </r>
  <r>
    <n v="2017"/>
    <n v="20"/>
    <s v="Absolute Steins"/>
    <x v="196"/>
    <s v="CAR"/>
    <s v="MID"/>
    <n v="115"/>
    <n v="125"/>
    <x v="4"/>
  </r>
  <r>
    <n v="2017"/>
    <n v="20"/>
    <s v="Absolute Steins"/>
    <x v="197"/>
    <s v="SYD"/>
    <s v="FWD"/>
    <n v="92"/>
    <n v="42"/>
    <x v="4"/>
  </r>
  <r>
    <n v="2017"/>
    <n v="20"/>
    <s v="Absolute Steins"/>
    <x v="198"/>
    <s v="SYD"/>
    <s v="MID"/>
    <n v="79"/>
    <n v="109"/>
    <x v="4"/>
  </r>
  <r>
    <n v="2017"/>
    <n v="20"/>
    <s v="Absolute Steins"/>
    <x v="199"/>
    <s v="GEE"/>
    <s v="MID"/>
    <n v="107"/>
    <n v="82"/>
    <x v="4"/>
  </r>
  <r>
    <n v="2017"/>
    <n v="20"/>
    <s v="Absolute Steins"/>
    <x v="11"/>
    <s v="GWS"/>
    <s v="MID"/>
    <n v="104"/>
    <n v="127"/>
    <x v="4"/>
  </r>
  <r>
    <n v="2017"/>
    <n v="20"/>
    <s v="Absolute Steins"/>
    <x v="142"/>
    <s v="GWS"/>
    <s v="DEF"/>
    <n v="76"/>
    <n v="59"/>
    <x v="4"/>
  </r>
  <r>
    <n v="2017"/>
    <n v="20"/>
    <s v="Absolute Steins"/>
    <x v="212"/>
    <s v="FRE"/>
    <s v="DEF"/>
    <n v="76"/>
    <n v="64"/>
    <x v="4"/>
  </r>
  <r>
    <n v="2017"/>
    <n v="20"/>
    <s v="Absolute Steins"/>
    <x v="213"/>
    <s v="FRE"/>
    <s v="FWD"/>
    <n v="103"/>
    <n v="93"/>
    <x v="4"/>
  </r>
  <r>
    <n v="2017"/>
    <n v="20"/>
    <s v="Absolute Steins"/>
    <x v="201"/>
    <s v="RIC"/>
    <s v="DEF"/>
    <n v="109"/>
    <n v="51"/>
    <x v="4"/>
  </r>
  <r>
    <n v="2017"/>
    <n v="20"/>
    <s v="Absolute Steins"/>
    <x v="204"/>
    <s v="WCE"/>
    <s v="MID"/>
    <n v="82"/>
    <n v="79"/>
    <x v="4"/>
  </r>
  <r>
    <n v="2017"/>
    <n v="20"/>
    <s v="Absolute Steins"/>
    <x v="218"/>
    <s v="WCE"/>
    <s v="MID"/>
    <n v="87"/>
    <n v="77"/>
    <x v="4"/>
  </r>
  <r>
    <n v="2017"/>
    <n v="20"/>
    <s v="Absolute Steins"/>
    <x v="206"/>
    <s v="WCE"/>
    <s v="FWD"/>
    <n v="112"/>
    <n v="88"/>
    <x v="4"/>
  </r>
  <r>
    <n v="2017"/>
    <n v="20"/>
    <s v="Absolute Steins"/>
    <x v="221"/>
    <s v="BRL"/>
    <s v="BEN"/>
    <n v="59"/>
    <n v="99"/>
    <x v="4"/>
  </r>
  <r>
    <n v="2017"/>
    <n v="20"/>
    <s v="Absolute Steins"/>
    <x v="195"/>
    <s v="NTH"/>
    <s v="BEN"/>
    <n v="94"/>
    <n v="88"/>
    <x v="4"/>
  </r>
  <r>
    <n v="2017"/>
    <n v="20"/>
    <s v="Absolute Steins"/>
    <x v="158"/>
    <s v="SYD"/>
    <s v="BEN"/>
    <n v="80"/>
    <n v="76"/>
    <x v="4"/>
  </r>
  <r>
    <n v="2017"/>
    <n v="20"/>
    <s v="Absolute Steins"/>
    <x v="37"/>
    <s v="ADE"/>
    <s v="BEN"/>
    <n v="84"/>
    <n v="77"/>
    <x v="4"/>
  </r>
  <r>
    <n v="2017"/>
    <n v="21"/>
    <s v="Absolute Steins"/>
    <x v="100"/>
    <s v="WBD"/>
    <s v="DEF"/>
    <n v="95"/>
    <n v="75"/>
    <x v="4"/>
  </r>
  <r>
    <n v="2017"/>
    <n v="21"/>
    <s v="Absolute Steins"/>
    <x v="222"/>
    <s v="BRL"/>
    <s v="FWD"/>
    <n v="126"/>
    <n v="129"/>
    <x v="4"/>
  </r>
  <r>
    <n v="2017"/>
    <n v="21"/>
    <s v="Absolute Steins"/>
    <x v="221"/>
    <s v="BRL"/>
    <s v="MID"/>
    <n v="64"/>
    <n v="125"/>
    <x v="4"/>
  </r>
  <r>
    <n v="2017"/>
    <n v="21"/>
    <s v="Absolute Steins"/>
    <x v="210"/>
    <s v="CAR"/>
    <s v="RUC"/>
    <n v="125"/>
    <n v="133"/>
    <x v="4"/>
  </r>
  <r>
    <n v="2017"/>
    <n v="21"/>
    <s v="Absolute Steins"/>
    <x v="219"/>
    <s v="CAR"/>
    <s v="FWD"/>
    <n v="67"/>
    <n v="80"/>
    <x v="4"/>
  </r>
  <r>
    <n v="2017"/>
    <n v="21"/>
    <s v="Absolute Steins"/>
    <x v="196"/>
    <s v="CAR"/>
    <s v="MID"/>
    <n v="112"/>
    <n v="128"/>
    <x v="4"/>
  </r>
  <r>
    <n v="2017"/>
    <n v="21"/>
    <s v="Absolute Steins"/>
    <x v="197"/>
    <s v="SYD"/>
    <s v="FWD"/>
    <n v="107"/>
    <n v="164"/>
    <x v="4"/>
  </r>
  <r>
    <n v="2017"/>
    <n v="21"/>
    <s v="Absolute Steins"/>
    <x v="198"/>
    <s v="SYD"/>
    <s v="MID"/>
    <n v="87"/>
    <n v="117"/>
    <x v="4"/>
  </r>
  <r>
    <n v="2017"/>
    <n v="21"/>
    <s v="Absolute Steins"/>
    <x v="84"/>
    <s v="GEE"/>
    <s v="MID"/>
    <n v="93"/>
    <n v="94"/>
    <x v="4"/>
  </r>
  <r>
    <n v="2017"/>
    <n v="21"/>
    <s v="Absolute Steins"/>
    <x v="11"/>
    <s v="GWS"/>
    <s v="MID"/>
    <n v="104"/>
    <n v="132"/>
    <x v="4"/>
  </r>
  <r>
    <n v="2017"/>
    <n v="21"/>
    <s v="Absolute Steins"/>
    <x v="142"/>
    <s v="GWS"/>
    <s v="DEF"/>
    <n v="83"/>
    <n v="82"/>
    <x v="4"/>
  </r>
  <r>
    <n v="2017"/>
    <n v="21"/>
    <s v="Absolute Steins"/>
    <x v="212"/>
    <s v="FRE"/>
    <s v="DEF"/>
    <n v="68"/>
    <n v="42"/>
    <x v="4"/>
  </r>
  <r>
    <n v="2017"/>
    <n v="21"/>
    <s v="Absolute Steins"/>
    <x v="213"/>
    <s v="FRE"/>
    <s v="FWD"/>
    <n v="89"/>
    <n v="34"/>
    <x v="4"/>
  </r>
  <r>
    <n v="2017"/>
    <n v="21"/>
    <s v="Absolute Steins"/>
    <x v="201"/>
    <s v="RIC"/>
    <s v="DEF"/>
    <n v="97"/>
    <n v="80"/>
    <x v="4"/>
  </r>
  <r>
    <n v="2017"/>
    <n v="21"/>
    <s v="Absolute Steins"/>
    <x v="37"/>
    <s v="ADE"/>
    <s v="DEF"/>
    <n v="85"/>
    <n v="75"/>
    <x v="4"/>
  </r>
  <r>
    <n v="2017"/>
    <n v="21"/>
    <s v="Absolute Steins"/>
    <x v="204"/>
    <s v="WCE"/>
    <s v="MID"/>
    <n v="87"/>
    <n v="100"/>
    <x v="4"/>
  </r>
  <r>
    <n v="2017"/>
    <n v="21"/>
    <s v="Absolute Steins"/>
    <x v="218"/>
    <s v="WCE"/>
    <s v="MID"/>
    <n v="87"/>
    <n v="58"/>
    <x v="4"/>
  </r>
  <r>
    <n v="2017"/>
    <n v="21"/>
    <s v="Absolute Steins"/>
    <x v="206"/>
    <s v="WCE"/>
    <s v="FWD"/>
    <n v="110"/>
    <n v="94"/>
    <x v="4"/>
  </r>
  <r>
    <n v="2017"/>
    <n v="21"/>
    <s v="Absolute Steins"/>
    <x v="170"/>
    <s v="COL"/>
    <s v="BEN"/>
    <n v="57"/>
    <n v="0"/>
    <x v="4"/>
  </r>
  <r>
    <n v="2017"/>
    <n v="21"/>
    <s v="Absolute Steins"/>
    <x v="223"/>
    <s v="BRL"/>
    <s v="BEN"/>
    <n v="88"/>
    <n v="0"/>
    <x v="4"/>
  </r>
  <r>
    <n v="2017"/>
    <n v="21"/>
    <s v="Absolute Steins"/>
    <x v="195"/>
    <s v="NTH"/>
    <s v="BEN"/>
    <n v="82"/>
    <n v="32"/>
    <x v="4"/>
  </r>
  <r>
    <n v="2017"/>
    <n v="21"/>
    <s v="Absolute Steins"/>
    <x v="4"/>
    <s v="SYD"/>
    <s v="BEN"/>
    <n v="60"/>
    <n v="80"/>
    <x v="4"/>
  </r>
  <r>
    <n v="2017"/>
    <n v="22"/>
    <s v="Absolute Steins"/>
    <x v="100"/>
    <s v="WBD"/>
    <s v="DEF"/>
    <n v="91"/>
    <n v="68"/>
    <x v="4"/>
  </r>
  <r>
    <n v="2017"/>
    <n v="22"/>
    <s v="Absolute Steins"/>
    <x v="222"/>
    <s v="BRL"/>
    <s v="FWD"/>
    <n v="124"/>
    <n v="74"/>
    <x v="4"/>
  </r>
  <r>
    <n v="2017"/>
    <n v="22"/>
    <s v="Absolute Steins"/>
    <x v="221"/>
    <s v="BRL"/>
    <s v="MID"/>
    <n v="67"/>
    <n v="76"/>
    <x v="4"/>
  </r>
  <r>
    <n v="2017"/>
    <n v="22"/>
    <s v="Absolute Steins"/>
    <x v="223"/>
    <s v="BRL"/>
    <s v="DEF"/>
    <n v="88"/>
    <n v="72"/>
    <x v="4"/>
  </r>
  <r>
    <n v="2017"/>
    <n v="22"/>
    <s v="Absolute Steins"/>
    <x v="210"/>
    <s v="CAR"/>
    <s v="RUC"/>
    <n v="118"/>
    <n v="89"/>
    <x v="4"/>
  </r>
  <r>
    <n v="2017"/>
    <n v="22"/>
    <s v="Absolute Steins"/>
    <x v="196"/>
    <s v="CAR"/>
    <s v="MID"/>
    <n v="115"/>
    <n v="93"/>
    <x v="4"/>
  </r>
  <r>
    <n v="2017"/>
    <n v="22"/>
    <s v="Absolute Steins"/>
    <x v="197"/>
    <s v="SYD"/>
    <s v="FWD"/>
    <n v="102"/>
    <n v="98"/>
    <x v="4"/>
  </r>
  <r>
    <n v="2017"/>
    <n v="22"/>
    <s v="Absolute Steins"/>
    <x v="198"/>
    <s v="SYD"/>
    <s v="MID"/>
    <n v="83"/>
    <n v="82"/>
    <x v="4"/>
  </r>
  <r>
    <n v="2017"/>
    <n v="22"/>
    <s v="Absolute Steins"/>
    <x v="84"/>
    <s v="GEE"/>
    <s v="MID"/>
    <n v="98"/>
    <n v="93"/>
    <x v="4"/>
  </r>
  <r>
    <n v="2017"/>
    <n v="22"/>
    <s v="Absolute Steins"/>
    <x v="224"/>
    <s v="GWS"/>
    <s v="FWD"/>
    <n v="75"/>
    <n v="63"/>
    <x v="4"/>
  </r>
  <r>
    <n v="2017"/>
    <n v="22"/>
    <s v="Absolute Steins"/>
    <x v="11"/>
    <s v="GWS"/>
    <s v="MID"/>
    <n v="114"/>
    <n v="144"/>
    <x v="4"/>
  </r>
  <r>
    <n v="2017"/>
    <n v="22"/>
    <s v="Absolute Steins"/>
    <x v="142"/>
    <s v="GWS"/>
    <s v="DEF"/>
    <n v="82"/>
    <n v="88"/>
    <x v="4"/>
  </r>
  <r>
    <n v="2017"/>
    <n v="22"/>
    <s v="Absolute Steins"/>
    <x v="213"/>
    <s v="FRE"/>
    <s v="FWD"/>
    <n v="87"/>
    <n v="75"/>
    <x v="4"/>
  </r>
  <r>
    <n v="2017"/>
    <n v="22"/>
    <s v="Absolute Steins"/>
    <x v="124"/>
    <s v="RIC"/>
    <s v="MID"/>
    <n v="104"/>
    <n v="102"/>
    <x v="4"/>
  </r>
  <r>
    <n v="2017"/>
    <n v="22"/>
    <s v="Absolute Steins"/>
    <x v="201"/>
    <s v="RIC"/>
    <s v="DEF"/>
    <n v="97"/>
    <n v="132"/>
    <x v="4"/>
  </r>
  <r>
    <n v="2017"/>
    <n v="22"/>
    <s v="Absolute Steins"/>
    <x v="37"/>
    <s v="ADE"/>
    <s v="DEF"/>
    <n v="84"/>
    <n v="74"/>
    <x v="4"/>
  </r>
  <r>
    <n v="2017"/>
    <n v="22"/>
    <s v="Absolute Steins"/>
    <x v="204"/>
    <s v="WCE"/>
    <s v="MID"/>
    <n v="85"/>
    <n v="53"/>
    <x v="4"/>
  </r>
  <r>
    <n v="2017"/>
    <n v="22"/>
    <s v="Absolute Steins"/>
    <x v="206"/>
    <s v="WCE"/>
    <s v="FWD"/>
    <n v="119"/>
    <n v="124"/>
    <x v="4"/>
  </r>
  <r>
    <n v="2017"/>
    <n v="22"/>
    <s v="Absolute Steins"/>
    <x v="0"/>
    <s v="HAW"/>
    <s v="BEN"/>
    <n v="87"/>
    <n v="42"/>
    <x v="4"/>
  </r>
  <r>
    <n v="2017"/>
    <n v="22"/>
    <s v="Absolute Steins"/>
    <x v="195"/>
    <s v="NTH"/>
    <s v="BEN"/>
    <n v="81"/>
    <n v="92"/>
    <x v="4"/>
  </r>
  <r>
    <n v="2017"/>
    <n v="22"/>
    <s v="Absolute Steins"/>
    <x v="4"/>
    <s v="SYD"/>
    <s v="BEN"/>
    <n v="61"/>
    <n v="90"/>
    <x v="4"/>
  </r>
  <r>
    <n v="2017"/>
    <n v="22"/>
    <s v="Absolute Steins"/>
    <x v="218"/>
    <s v="WCE"/>
    <s v="BEN"/>
    <n v="87"/>
    <n v="84"/>
    <x v="4"/>
  </r>
  <r>
    <n v="2017"/>
    <n v="1"/>
    <s v="I Dream of Viney"/>
    <x v="225"/>
    <s v="COL"/>
    <s v="MID"/>
    <n v="120"/>
    <n v="146"/>
    <x v="5"/>
  </r>
  <r>
    <n v="2017"/>
    <n v="1"/>
    <s v="I Dream of Viney"/>
    <x v="226"/>
    <s v="MEL"/>
    <s v="DEF"/>
    <n v="82"/>
    <n v="78"/>
    <x v="5"/>
  </r>
  <r>
    <n v="2017"/>
    <n v="1"/>
    <s v="I Dream of Viney"/>
    <x v="227"/>
    <s v="MEL"/>
    <s v="MID"/>
    <n v="92"/>
    <n v="93"/>
    <x v="5"/>
  </r>
  <r>
    <n v="2017"/>
    <n v="1"/>
    <s v="I Dream of Viney"/>
    <x v="228"/>
    <s v="BRL"/>
    <s v="RUC"/>
    <n v="98"/>
    <n v="98"/>
    <x v="5"/>
  </r>
  <r>
    <n v="2017"/>
    <n v="1"/>
    <s v="I Dream of Viney"/>
    <x v="229"/>
    <s v="NTH"/>
    <s v="MID"/>
    <n v="105"/>
    <n v="103"/>
    <x v="5"/>
  </r>
  <r>
    <n v="2017"/>
    <n v="1"/>
    <s v="I Dream of Viney"/>
    <x v="230"/>
    <s v="SYD"/>
    <s v="DEF"/>
    <n v="76"/>
    <n v="61"/>
    <x v="5"/>
  </r>
  <r>
    <n v="2017"/>
    <n v="1"/>
    <s v="I Dream of Viney"/>
    <x v="231"/>
    <s v="GEE"/>
    <s v="FWD"/>
    <n v="77"/>
    <n v="87"/>
    <x v="5"/>
  </r>
  <r>
    <n v="2017"/>
    <n v="1"/>
    <s v="I Dream of Viney"/>
    <x v="232"/>
    <s v="GWS"/>
    <s v="DEF"/>
    <n v="113"/>
    <n v="118"/>
    <x v="5"/>
  </r>
  <r>
    <n v="2017"/>
    <n v="1"/>
    <s v="I Dream of Viney"/>
    <x v="233"/>
    <s v="GWS"/>
    <s v="MID"/>
    <n v="105"/>
    <n v="76"/>
    <x v="5"/>
  </r>
  <r>
    <n v="2017"/>
    <n v="1"/>
    <s v="I Dream of Viney"/>
    <x v="234"/>
    <s v="GWS"/>
    <s v="FWD"/>
    <n v="71"/>
    <n v="56"/>
    <x v="5"/>
  </r>
  <r>
    <n v="2017"/>
    <n v="1"/>
    <s v="I Dream of Viney"/>
    <x v="235"/>
    <s v="PTA"/>
    <s v="FWD"/>
    <n v="89"/>
    <n v="104"/>
    <x v="5"/>
  </r>
  <r>
    <n v="2017"/>
    <n v="1"/>
    <s v="I Dream of Viney"/>
    <x v="95"/>
    <s v="RIC"/>
    <s v="FWD"/>
    <n v="73"/>
    <n v="73"/>
    <x v="5"/>
  </r>
  <r>
    <n v="2017"/>
    <n v="1"/>
    <s v="I Dream of Viney"/>
    <x v="236"/>
    <s v="RIC"/>
    <s v="MID"/>
    <n v="110"/>
    <n v="159"/>
    <x v="5"/>
  </r>
  <r>
    <n v="2017"/>
    <n v="1"/>
    <s v="I Dream of Viney"/>
    <x v="98"/>
    <s v="STK"/>
    <s v="MID"/>
    <n v="83"/>
    <n v="67"/>
    <x v="5"/>
  </r>
  <r>
    <n v="2017"/>
    <n v="1"/>
    <s v="I Dream of Viney"/>
    <x v="146"/>
    <s v="STK"/>
    <s v="DEF"/>
    <n v="85"/>
    <n v="65"/>
    <x v="5"/>
  </r>
  <r>
    <n v="2017"/>
    <n v="1"/>
    <s v="I Dream of Viney"/>
    <x v="162"/>
    <s v="ADE"/>
    <s v="FWD"/>
    <n v="84"/>
    <n v="74"/>
    <x v="5"/>
  </r>
  <r>
    <n v="2017"/>
    <n v="1"/>
    <s v="I Dream of Viney"/>
    <x v="237"/>
    <s v="WCE"/>
    <s v="MID"/>
    <n v="108"/>
    <n v="88"/>
    <x v="5"/>
  </r>
  <r>
    <n v="2017"/>
    <n v="1"/>
    <s v="I Dream of Viney"/>
    <x v="238"/>
    <s v="WCE"/>
    <s v="DEF"/>
    <n v="93"/>
    <n v="98"/>
    <x v="5"/>
  </r>
  <r>
    <n v="2017"/>
    <n v="1"/>
    <s v="I Dream of Viney"/>
    <x v="239"/>
    <s v="NTH"/>
    <s v="BEN"/>
    <n v="56"/>
    <n v="71"/>
    <x v="5"/>
  </r>
  <r>
    <n v="2017"/>
    <n v="1"/>
    <s v="I Dream of Viney"/>
    <x v="240"/>
    <s v="GEE"/>
    <s v="BEN"/>
    <n v="93"/>
    <n v="102"/>
    <x v="5"/>
  </r>
  <r>
    <n v="2017"/>
    <n v="1"/>
    <s v="I Dream of Viney"/>
    <x v="241"/>
    <s v="PTA"/>
    <s v="BEN"/>
    <n v="86"/>
    <n v="99"/>
    <x v="5"/>
  </r>
  <r>
    <n v="2017"/>
    <n v="1"/>
    <s v="I Dream of Viney"/>
    <x v="242"/>
    <s v="STK"/>
    <s v="BEN"/>
    <n v="80"/>
    <n v="70"/>
    <x v="5"/>
  </r>
  <r>
    <n v="2017"/>
    <n v="2"/>
    <s v="I Dream of Viney"/>
    <x v="243"/>
    <s v="WBD"/>
    <s v="DEF"/>
    <n v="81"/>
    <n v="90"/>
    <x v="5"/>
  </r>
  <r>
    <n v="2017"/>
    <n v="2"/>
    <s v="I Dream of Viney"/>
    <x v="225"/>
    <s v="COL"/>
    <s v="MID"/>
    <n v="120"/>
    <n v="120"/>
    <x v="5"/>
  </r>
  <r>
    <n v="2017"/>
    <n v="2"/>
    <s v="I Dream of Viney"/>
    <x v="227"/>
    <s v="MEL"/>
    <s v="MID"/>
    <n v="86"/>
    <n v="64"/>
    <x v="5"/>
  </r>
  <r>
    <n v="2017"/>
    <n v="2"/>
    <s v="I Dream of Viney"/>
    <x v="226"/>
    <s v="MEL"/>
    <s v="DEF"/>
    <n v="82"/>
    <n v="90"/>
    <x v="5"/>
  </r>
  <r>
    <n v="2017"/>
    <n v="2"/>
    <s v="I Dream of Viney"/>
    <x v="228"/>
    <s v="BRL"/>
    <s v="RUC"/>
    <n v="105"/>
    <n v="126"/>
    <x v="5"/>
  </r>
  <r>
    <n v="2017"/>
    <n v="2"/>
    <s v="I Dream of Viney"/>
    <x v="229"/>
    <s v="NTH"/>
    <s v="MID"/>
    <n v="100"/>
    <n v="72"/>
    <x v="5"/>
  </r>
  <r>
    <n v="2017"/>
    <n v="2"/>
    <s v="I Dream of Viney"/>
    <x v="231"/>
    <s v="GEE"/>
    <s v="FWD"/>
    <n v="77"/>
    <n v="83"/>
    <x v="5"/>
  </r>
  <r>
    <n v="2017"/>
    <n v="2"/>
    <s v="I Dream of Viney"/>
    <x v="232"/>
    <s v="GWS"/>
    <s v="DEF"/>
    <n v="102"/>
    <n v="53"/>
    <x v="5"/>
  </r>
  <r>
    <n v="2017"/>
    <n v="2"/>
    <s v="I Dream of Viney"/>
    <x v="234"/>
    <s v="GWS"/>
    <s v="FWD"/>
    <n v="72"/>
    <n v="91"/>
    <x v="5"/>
  </r>
  <r>
    <n v="2017"/>
    <n v="2"/>
    <s v="I Dream of Viney"/>
    <x v="233"/>
    <s v="GWS"/>
    <s v="MID"/>
    <n v="105"/>
    <n v="106"/>
    <x v="5"/>
  </r>
  <r>
    <n v="2017"/>
    <n v="2"/>
    <s v="I Dream of Viney"/>
    <x v="235"/>
    <s v="PTA"/>
    <s v="FWD"/>
    <n v="89"/>
    <n v="83"/>
    <x v="5"/>
  </r>
  <r>
    <n v="2017"/>
    <n v="2"/>
    <s v="I Dream of Viney"/>
    <x v="241"/>
    <s v="PTA"/>
    <s v="MID"/>
    <n v="86"/>
    <n v="95"/>
    <x v="5"/>
  </r>
  <r>
    <n v="2017"/>
    <n v="2"/>
    <s v="I Dream of Viney"/>
    <x v="236"/>
    <s v="RIC"/>
    <s v="MID"/>
    <n v="112"/>
    <n v="118"/>
    <x v="5"/>
  </r>
  <r>
    <n v="2017"/>
    <n v="2"/>
    <s v="I Dream of Viney"/>
    <x v="95"/>
    <s v="RIC"/>
    <s v="FWD"/>
    <n v="73"/>
    <n v="92"/>
    <x v="5"/>
  </r>
  <r>
    <n v="2017"/>
    <n v="2"/>
    <s v="I Dream of Viney"/>
    <x v="242"/>
    <s v="STK"/>
    <s v="DEF"/>
    <n v="86"/>
    <n v="105"/>
    <x v="5"/>
  </r>
  <r>
    <n v="2017"/>
    <n v="2"/>
    <s v="I Dream of Viney"/>
    <x v="162"/>
    <s v="ADE"/>
    <s v="FWD"/>
    <n v="86"/>
    <n v="100"/>
    <x v="5"/>
  </r>
  <r>
    <n v="2017"/>
    <n v="2"/>
    <s v="I Dream of Viney"/>
    <x v="237"/>
    <s v="WCE"/>
    <s v="MID"/>
    <n v="108"/>
    <n v="110"/>
    <x v="5"/>
  </r>
  <r>
    <n v="2017"/>
    <n v="2"/>
    <s v="I Dream of Viney"/>
    <x v="238"/>
    <s v="WCE"/>
    <s v="DEF"/>
    <n v="94"/>
    <n v="93"/>
    <x v="5"/>
  </r>
  <r>
    <n v="2017"/>
    <n v="2"/>
    <s v="I Dream of Viney"/>
    <x v="230"/>
    <s v="SYD"/>
    <s v="BEN"/>
    <n v="76"/>
    <n v="0"/>
    <x v="5"/>
  </r>
  <r>
    <n v="2017"/>
    <n v="2"/>
    <s v="I Dream of Viney"/>
    <x v="240"/>
    <s v="GEE"/>
    <s v="BEN"/>
    <n v="93"/>
    <n v="83"/>
    <x v="5"/>
  </r>
  <r>
    <n v="2017"/>
    <n v="2"/>
    <s v="I Dream of Viney"/>
    <x v="146"/>
    <s v="STK"/>
    <s v="BEN"/>
    <n v="78"/>
    <n v="52"/>
    <x v="5"/>
  </r>
  <r>
    <n v="2017"/>
    <n v="2"/>
    <s v="I Dream of Viney"/>
    <x v="98"/>
    <s v="STK"/>
    <s v="BEN"/>
    <n v="78"/>
    <n v="61"/>
    <x v="5"/>
  </r>
  <r>
    <n v="2017"/>
    <n v="3"/>
    <s v="I Dream of Viney"/>
    <x v="148"/>
    <s v="WBD"/>
    <s v="MID"/>
    <n v="75"/>
    <n v="30"/>
    <x v="5"/>
  </r>
  <r>
    <n v="2017"/>
    <n v="3"/>
    <s v="I Dream of Viney"/>
    <x v="225"/>
    <s v="COL"/>
    <s v="MID"/>
    <n v="121"/>
    <n v="125"/>
    <x v="5"/>
  </r>
  <r>
    <n v="2017"/>
    <n v="3"/>
    <s v="I Dream of Viney"/>
    <x v="226"/>
    <s v="MEL"/>
    <s v="DEF"/>
    <n v="79"/>
    <n v="72"/>
    <x v="5"/>
  </r>
  <r>
    <n v="2017"/>
    <n v="3"/>
    <s v="I Dream of Viney"/>
    <x v="227"/>
    <s v="MEL"/>
    <s v="MID"/>
    <n v="86"/>
    <n v="98"/>
    <x v="5"/>
  </r>
  <r>
    <n v="2017"/>
    <n v="3"/>
    <s v="I Dream of Viney"/>
    <x v="228"/>
    <s v="BRL"/>
    <s v="RUC"/>
    <n v="113"/>
    <n v="125"/>
    <x v="5"/>
  </r>
  <r>
    <n v="2017"/>
    <n v="3"/>
    <s v="I Dream of Viney"/>
    <x v="229"/>
    <s v="NTH"/>
    <s v="MID"/>
    <n v="107"/>
    <n v="124"/>
    <x v="5"/>
  </r>
  <r>
    <n v="2017"/>
    <n v="3"/>
    <s v="I Dream of Viney"/>
    <x v="231"/>
    <s v="GEE"/>
    <s v="FWD"/>
    <n v="77"/>
    <n v="84"/>
    <x v="5"/>
  </r>
  <r>
    <n v="2017"/>
    <n v="3"/>
    <s v="I Dream of Viney"/>
    <x v="234"/>
    <s v="GWS"/>
    <s v="FWD"/>
    <n v="65"/>
    <n v="43"/>
    <x v="5"/>
  </r>
  <r>
    <n v="2017"/>
    <n v="3"/>
    <s v="I Dream of Viney"/>
    <x v="233"/>
    <s v="GWS"/>
    <s v="MID"/>
    <n v="102"/>
    <n v="93"/>
    <x v="5"/>
  </r>
  <r>
    <n v="2017"/>
    <n v="3"/>
    <s v="I Dream of Viney"/>
    <x v="232"/>
    <s v="GWS"/>
    <s v="DEF"/>
    <n v="99"/>
    <n v="89"/>
    <x v="5"/>
  </r>
  <r>
    <n v="2017"/>
    <n v="3"/>
    <s v="I Dream of Viney"/>
    <x v="244"/>
    <s v="PTA"/>
    <s v="DEF"/>
    <n v="94"/>
    <n v="93"/>
    <x v="5"/>
  </r>
  <r>
    <n v="2017"/>
    <n v="3"/>
    <s v="I Dream of Viney"/>
    <x v="235"/>
    <s v="PTA"/>
    <s v="FWD"/>
    <n v="88"/>
    <n v="73"/>
    <x v="5"/>
  </r>
  <r>
    <n v="2017"/>
    <n v="3"/>
    <s v="I Dream of Viney"/>
    <x v="236"/>
    <s v="RIC"/>
    <s v="MID"/>
    <n v="121"/>
    <n v="155"/>
    <x v="5"/>
  </r>
  <r>
    <n v="2017"/>
    <n v="3"/>
    <s v="I Dream of Viney"/>
    <x v="95"/>
    <s v="RIC"/>
    <s v="FWD"/>
    <n v="64"/>
    <n v="35"/>
    <x v="5"/>
  </r>
  <r>
    <n v="2017"/>
    <n v="3"/>
    <s v="I Dream of Viney"/>
    <x v="242"/>
    <s v="STK"/>
    <s v="DEF"/>
    <n v="90"/>
    <n v="93"/>
    <x v="5"/>
  </r>
  <r>
    <n v="2017"/>
    <n v="3"/>
    <s v="I Dream of Viney"/>
    <x v="162"/>
    <s v="ADE"/>
    <s v="FWD"/>
    <n v="91"/>
    <n v="110"/>
    <x v="5"/>
  </r>
  <r>
    <n v="2017"/>
    <n v="3"/>
    <s v="I Dream of Viney"/>
    <x v="237"/>
    <s v="WCE"/>
    <s v="MID"/>
    <n v="107"/>
    <n v="105"/>
    <x v="5"/>
  </r>
  <r>
    <n v="2017"/>
    <n v="3"/>
    <s v="I Dream of Viney"/>
    <x v="238"/>
    <s v="WCE"/>
    <s v="DEF"/>
    <n v="86"/>
    <n v="52"/>
    <x v="5"/>
  </r>
  <r>
    <n v="2017"/>
    <n v="3"/>
    <s v="I Dream of Viney"/>
    <x v="230"/>
    <s v="SYD"/>
    <s v="BEN"/>
    <n v="79"/>
    <n v="0"/>
    <x v="5"/>
  </r>
  <r>
    <n v="2017"/>
    <n v="3"/>
    <s v="I Dream of Viney"/>
    <x v="245"/>
    <s v="SYD"/>
    <s v="BEN"/>
    <n v="81"/>
    <n v="0"/>
    <x v="5"/>
  </r>
  <r>
    <n v="2017"/>
    <n v="3"/>
    <s v="I Dream of Viney"/>
    <x v="240"/>
    <s v="GEE"/>
    <s v="BEN"/>
    <n v="99"/>
    <n v="113"/>
    <x v="5"/>
  </r>
  <r>
    <n v="2017"/>
    <n v="3"/>
    <s v="I Dream of Viney"/>
    <x v="140"/>
    <s v="ESS"/>
    <s v="BEN"/>
    <n v="63"/>
    <n v="43"/>
    <x v="5"/>
  </r>
  <r>
    <n v="2017"/>
    <n v="4"/>
    <s v="I Dream of Viney"/>
    <x v="225"/>
    <s v="COL"/>
    <s v="MID"/>
    <n v="116"/>
    <n v="94"/>
    <x v="5"/>
  </r>
  <r>
    <n v="2017"/>
    <n v="4"/>
    <s v="I Dream of Viney"/>
    <x v="226"/>
    <s v="MEL"/>
    <s v="DEF"/>
    <n v="76"/>
    <n v="77"/>
    <x v="5"/>
  </r>
  <r>
    <n v="2017"/>
    <n v="4"/>
    <s v="I Dream of Viney"/>
    <x v="227"/>
    <s v="MEL"/>
    <s v="MID"/>
    <n v="84"/>
    <n v="87"/>
    <x v="5"/>
  </r>
  <r>
    <n v="2017"/>
    <n v="4"/>
    <s v="I Dream of Viney"/>
    <x v="228"/>
    <s v="BRL"/>
    <s v="RUC"/>
    <n v="122"/>
    <n v="131"/>
    <x v="5"/>
  </r>
  <r>
    <n v="2017"/>
    <n v="4"/>
    <s v="I Dream of Viney"/>
    <x v="229"/>
    <s v="NTH"/>
    <s v="MID"/>
    <n v="105"/>
    <n v="86"/>
    <x v="5"/>
  </r>
  <r>
    <n v="2017"/>
    <n v="4"/>
    <s v="I Dream of Viney"/>
    <x v="208"/>
    <s v="CAR"/>
    <s v="MID"/>
    <n v="96"/>
    <n v="86"/>
    <x v="5"/>
  </r>
  <r>
    <n v="2017"/>
    <n v="4"/>
    <s v="I Dream of Viney"/>
    <x v="231"/>
    <s v="GEE"/>
    <s v="FWD"/>
    <n v="84"/>
    <n v="123"/>
    <x v="5"/>
  </r>
  <r>
    <n v="2017"/>
    <n v="4"/>
    <s v="I Dream of Viney"/>
    <x v="240"/>
    <s v="GEE"/>
    <s v="FWD"/>
    <n v="104"/>
    <n v="106"/>
    <x v="5"/>
  </r>
  <r>
    <n v="2017"/>
    <n v="4"/>
    <s v="I Dream of Viney"/>
    <x v="233"/>
    <s v="GWS"/>
    <s v="MID"/>
    <n v="94"/>
    <n v="65"/>
    <x v="5"/>
  </r>
  <r>
    <n v="2017"/>
    <n v="4"/>
    <s v="I Dream of Viney"/>
    <x v="232"/>
    <s v="GWS"/>
    <s v="DEF"/>
    <n v="93"/>
    <n v="79"/>
    <x v="5"/>
  </r>
  <r>
    <n v="2017"/>
    <n v="4"/>
    <s v="I Dream of Viney"/>
    <x v="244"/>
    <s v="PTA"/>
    <s v="DEF"/>
    <n v="92"/>
    <n v="67"/>
    <x v="5"/>
  </r>
  <r>
    <n v="2017"/>
    <n v="4"/>
    <s v="I Dream of Viney"/>
    <x v="235"/>
    <s v="PTA"/>
    <s v="FWD"/>
    <n v="83"/>
    <n v="58"/>
    <x v="5"/>
  </r>
  <r>
    <n v="2017"/>
    <n v="4"/>
    <s v="I Dream of Viney"/>
    <x v="236"/>
    <s v="RIC"/>
    <s v="MID"/>
    <n v="111"/>
    <n v="54"/>
    <x v="5"/>
  </r>
  <r>
    <n v="2017"/>
    <n v="4"/>
    <s v="I Dream of Viney"/>
    <x v="95"/>
    <s v="RIC"/>
    <s v="FWD"/>
    <n v="60"/>
    <n v="69"/>
    <x v="5"/>
  </r>
  <r>
    <n v="2017"/>
    <n v="4"/>
    <s v="I Dream of Viney"/>
    <x v="242"/>
    <s v="STK"/>
    <s v="DEF"/>
    <n v="100"/>
    <n v="126"/>
    <x v="5"/>
  </r>
  <r>
    <n v="2017"/>
    <n v="4"/>
    <s v="I Dream of Viney"/>
    <x v="162"/>
    <s v="ADE"/>
    <s v="FWD"/>
    <n v="87"/>
    <n v="67"/>
    <x v="5"/>
  </r>
  <r>
    <n v="2017"/>
    <n v="4"/>
    <s v="I Dream of Viney"/>
    <x v="237"/>
    <s v="WCE"/>
    <s v="MID"/>
    <n v="106"/>
    <n v="107"/>
    <x v="5"/>
  </r>
  <r>
    <n v="2017"/>
    <n v="4"/>
    <s v="I Dream of Viney"/>
    <x v="238"/>
    <s v="WCE"/>
    <s v="DEF"/>
    <n v="92"/>
    <n v="116"/>
    <x v="5"/>
  </r>
  <r>
    <n v="2017"/>
    <n v="4"/>
    <s v="I Dream of Viney"/>
    <x v="246"/>
    <s v="MEL"/>
    <s v="BEN"/>
    <n v="88"/>
    <n v="66"/>
    <x v="5"/>
  </r>
  <r>
    <n v="2017"/>
    <n v="4"/>
    <s v="I Dream of Viney"/>
    <x v="230"/>
    <s v="SYD"/>
    <s v="BEN"/>
    <n v="75"/>
    <n v="0"/>
    <x v="5"/>
  </r>
  <r>
    <n v="2017"/>
    <n v="4"/>
    <s v="I Dream of Viney"/>
    <x v="245"/>
    <s v="SYD"/>
    <s v="BEN"/>
    <n v="93"/>
    <n v="0"/>
    <x v="5"/>
  </r>
  <r>
    <n v="2017"/>
    <n v="4"/>
    <s v="I Dream of Viney"/>
    <x v="192"/>
    <s v="STK"/>
    <s v="BEN"/>
    <n v="77"/>
    <n v="55"/>
    <x v="5"/>
  </r>
  <r>
    <n v="2017"/>
    <n v="5"/>
    <s v="I Dream of Viney"/>
    <x v="100"/>
    <s v="WBD"/>
    <s v="DEF"/>
    <n v="69"/>
    <n v="66"/>
    <x v="5"/>
  </r>
  <r>
    <n v="2017"/>
    <n v="5"/>
    <s v="I Dream of Viney"/>
    <x v="225"/>
    <s v="COL"/>
    <s v="MID"/>
    <n v="106"/>
    <n v="67"/>
    <x v="5"/>
  </r>
  <r>
    <n v="2017"/>
    <n v="5"/>
    <s v="I Dream of Viney"/>
    <x v="227"/>
    <s v="MEL"/>
    <s v="MID"/>
    <n v="83"/>
    <n v="89"/>
    <x v="5"/>
  </r>
  <r>
    <n v="2017"/>
    <n v="5"/>
    <s v="I Dream of Viney"/>
    <x v="226"/>
    <s v="MEL"/>
    <s v="DEF"/>
    <n v="80"/>
    <n v="109"/>
    <x v="5"/>
  </r>
  <r>
    <n v="2017"/>
    <n v="5"/>
    <s v="I Dream of Viney"/>
    <x v="228"/>
    <s v="BRL"/>
    <s v="RUC"/>
    <n v="125"/>
    <n v="107"/>
    <x v="5"/>
  </r>
  <r>
    <n v="2017"/>
    <n v="5"/>
    <s v="I Dream of Viney"/>
    <x v="229"/>
    <s v="NTH"/>
    <s v="MID"/>
    <n v="97"/>
    <n v="58"/>
    <x v="5"/>
  </r>
  <r>
    <n v="2017"/>
    <n v="5"/>
    <s v="I Dream of Viney"/>
    <x v="208"/>
    <s v="CAR"/>
    <s v="MID"/>
    <n v="85"/>
    <n v="51"/>
    <x v="5"/>
  </r>
  <r>
    <n v="2017"/>
    <n v="5"/>
    <s v="I Dream of Viney"/>
    <x v="245"/>
    <s v="SYD"/>
    <s v="FWD"/>
    <n v="93"/>
    <n v="75"/>
    <x v="5"/>
  </r>
  <r>
    <n v="2017"/>
    <n v="5"/>
    <s v="I Dream of Viney"/>
    <x v="231"/>
    <s v="GEE"/>
    <s v="FWD"/>
    <n v="79"/>
    <n v="59"/>
    <x v="5"/>
  </r>
  <r>
    <n v="2017"/>
    <n v="5"/>
    <s v="I Dream of Viney"/>
    <x v="240"/>
    <s v="GEE"/>
    <s v="FWD"/>
    <n v="94"/>
    <n v="41"/>
    <x v="5"/>
  </r>
  <r>
    <n v="2017"/>
    <n v="5"/>
    <s v="I Dream of Viney"/>
    <x v="233"/>
    <s v="GWS"/>
    <s v="MID"/>
    <n v="92"/>
    <n v="100"/>
    <x v="5"/>
  </r>
  <r>
    <n v="2017"/>
    <n v="5"/>
    <s v="I Dream of Viney"/>
    <x v="232"/>
    <s v="GWS"/>
    <s v="DEF"/>
    <n v="90"/>
    <n v="92"/>
    <x v="5"/>
  </r>
  <r>
    <n v="2017"/>
    <n v="5"/>
    <s v="I Dream of Viney"/>
    <x v="235"/>
    <s v="PTA"/>
    <s v="FWD"/>
    <n v="87"/>
    <n v="101"/>
    <x v="5"/>
  </r>
  <r>
    <n v="2017"/>
    <n v="5"/>
    <s v="I Dream of Viney"/>
    <x v="236"/>
    <s v="RIC"/>
    <s v="MID"/>
    <n v="108"/>
    <n v="92"/>
    <x v="5"/>
  </r>
  <r>
    <n v="2017"/>
    <n v="5"/>
    <s v="I Dream of Viney"/>
    <x v="242"/>
    <s v="STK"/>
    <s v="DEF"/>
    <n v="108"/>
    <n v="116"/>
    <x v="5"/>
  </r>
  <r>
    <n v="2017"/>
    <n v="5"/>
    <s v="I Dream of Viney"/>
    <x v="162"/>
    <s v="ADE"/>
    <s v="FWD"/>
    <n v="87"/>
    <n v="88"/>
    <x v="5"/>
  </r>
  <r>
    <n v="2017"/>
    <n v="5"/>
    <s v="I Dream of Viney"/>
    <x v="237"/>
    <s v="WCE"/>
    <s v="MID"/>
    <n v="104"/>
    <n v="97"/>
    <x v="5"/>
  </r>
  <r>
    <n v="2017"/>
    <n v="5"/>
    <s v="I Dream of Viney"/>
    <x v="238"/>
    <s v="WCE"/>
    <s v="DEF"/>
    <n v="94"/>
    <n v="95"/>
    <x v="5"/>
  </r>
  <r>
    <n v="2017"/>
    <n v="5"/>
    <s v="I Dream of Viney"/>
    <x v="58"/>
    <s v="BRL"/>
    <s v="BEN"/>
    <n v="74"/>
    <n v="65"/>
    <x v="5"/>
  </r>
  <r>
    <n v="2017"/>
    <n v="5"/>
    <s v="I Dream of Viney"/>
    <x v="230"/>
    <s v="SYD"/>
    <s v="BEN"/>
    <n v="79"/>
    <n v="0"/>
    <x v="5"/>
  </r>
  <r>
    <n v="2017"/>
    <n v="5"/>
    <s v="I Dream of Viney"/>
    <x v="244"/>
    <s v="PTA"/>
    <s v="BEN"/>
    <n v="93"/>
    <n v="0"/>
    <x v="5"/>
  </r>
  <r>
    <n v="2017"/>
    <n v="5"/>
    <s v="I Dream of Viney"/>
    <x v="95"/>
    <s v="RIC"/>
    <s v="BEN"/>
    <n v="57"/>
    <n v="69"/>
    <x v="5"/>
  </r>
  <r>
    <n v="2017"/>
    <n v="6"/>
    <s v="I Dream of Viney"/>
    <x v="225"/>
    <s v="COL"/>
    <s v="MID"/>
    <n v="107"/>
    <n v="149"/>
    <x v="5"/>
  </r>
  <r>
    <n v="2017"/>
    <n v="6"/>
    <s v="I Dream of Viney"/>
    <x v="226"/>
    <s v="MEL"/>
    <s v="DEF"/>
    <n v="85"/>
    <n v="104"/>
    <x v="5"/>
  </r>
  <r>
    <n v="2017"/>
    <n v="6"/>
    <s v="I Dream of Viney"/>
    <x v="227"/>
    <s v="MEL"/>
    <s v="MID"/>
    <n v="84"/>
    <n v="98"/>
    <x v="5"/>
  </r>
  <r>
    <n v="2017"/>
    <n v="6"/>
    <s v="I Dream of Viney"/>
    <x v="228"/>
    <s v="BRL"/>
    <s v="RUC"/>
    <n v="119"/>
    <n v="68"/>
    <x v="5"/>
  </r>
  <r>
    <n v="2017"/>
    <n v="6"/>
    <s v="I Dream of Viney"/>
    <x v="229"/>
    <s v="NTH"/>
    <s v="MID"/>
    <n v="97"/>
    <n v="103"/>
    <x v="5"/>
  </r>
  <r>
    <n v="2017"/>
    <n v="6"/>
    <s v="I Dream of Viney"/>
    <x v="245"/>
    <s v="SYD"/>
    <s v="FWD"/>
    <n v="85"/>
    <n v="107"/>
    <x v="5"/>
  </r>
  <r>
    <n v="2017"/>
    <n v="6"/>
    <s v="I Dream of Viney"/>
    <x v="240"/>
    <s v="GEE"/>
    <s v="FWD"/>
    <n v="85"/>
    <n v="60"/>
    <x v="5"/>
  </r>
  <r>
    <n v="2017"/>
    <n v="6"/>
    <s v="I Dream of Viney"/>
    <x v="231"/>
    <s v="GEE"/>
    <s v="FWD"/>
    <n v="76"/>
    <n v="69"/>
    <x v="5"/>
  </r>
  <r>
    <n v="2017"/>
    <n v="6"/>
    <s v="I Dream of Viney"/>
    <x v="233"/>
    <s v="GWS"/>
    <s v="MID"/>
    <n v="96"/>
    <n v="91"/>
    <x v="5"/>
  </r>
  <r>
    <n v="2017"/>
    <n v="6"/>
    <s v="I Dream of Viney"/>
    <x v="232"/>
    <s v="GWS"/>
    <s v="DEF"/>
    <n v="89"/>
    <n v="111"/>
    <x v="5"/>
  </r>
  <r>
    <n v="2017"/>
    <n v="6"/>
    <s v="I Dream of Viney"/>
    <x v="235"/>
    <s v="PTA"/>
    <s v="FWD"/>
    <n v="92"/>
    <n v="127"/>
    <x v="5"/>
  </r>
  <r>
    <n v="2017"/>
    <n v="6"/>
    <s v="I Dream of Viney"/>
    <x v="41"/>
    <s v="PTA"/>
    <s v="MID"/>
    <n v="67"/>
    <n v="81"/>
    <x v="5"/>
  </r>
  <r>
    <n v="2017"/>
    <n v="6"/>
    <s v="I Dream of Viney"/>
    <x v="244"/>
    <s v="PTA"/>
    <s v="DEF"/>
    <n v="96"/>
    <n v="96"/>
    <x v="5"/>
  </r>
  <r>
    <n v="2017"/>
    <n v="6"/>
    <s v="I Dream of Viney"/>
    <x v="236"/>
    <s v="RIC"/>
    <s v="MID"/>
    <n v="96"/>
    <n v="93"/>
    <x v="5"/>
  </r>
  <r>
    <n v="2017"/>
    <n v="6"/>
    <s v="I Dream of Viney"/>
    <x v="242"/>
    <s v="STK"/>
    <s v="DEF"/>
    <n v="125"/>
    <n v="149"/>
    <x v="5"/>
  </r>
  <r>
    <n v="2017"/>
    <n v="6"/>
    <s v="I Dream of Viney"/>
    <x v="162"/>
    <s v="ADE"/>
    <s v="FWD"/>
    <n v="96"/>
    <n v="121"/>
    <x v="5"/>
  </r>
  <r>
    <n v="2017"/>
    <n v="6"/>
    <s v="I Dream of Viney"/>
    <x v="237"/>
    <s v="WCE"/>
    <s v="MID"/>
    <n v="111"/>
    <n v="120"/>
    <x v="5"/>
  </r>
  <r>
    <n v="2017"/>
    <n v="6"/>
    <s v="I Dream of Viney"/>
    <x v="238"/>
    <s v="WCE"/>
    <s v="DEF"/>
    <n v="99"/>
    <n v="121"/>
    <x v="5"/>
  </r>
  <r>
    <n v="2017"/>
    <n v="6"/>
    <s v="I Dream of Viney"/>
    <x v="143"/>
    <s v="HAW"/>
    <s v="BEN"/>
    <n v="77"/>
    <n v="0"/>
    <x v="5"/>
  </r>
  <r>
    <n v="2017"/>
    <n v="6"/>
    <s v="I Dream of Viney"/>
    <x v="208"/>
    <s v="CAR"/>
    <s v="BEN"/>
    <n v="95"/>
    <n v="103"/>
    <x v="5"/>
  </r>
  <r>
    <n v="2017"/>
    <n v="6"/>
    <s v="I Dream of Viney"/>
    <x v="230"/>
    <s v="SYD"/>
    <s v="BEN"/>
    <n v="79"/>
    <n v="0"/>
    <x v="5"/>
  </r>
  <r>
    <n v="2017"/>
    <n v="6"/>
    <s v="I Dream of Viney"/>
    <x v="95"/>
    <s v="RIC"/>
    <s v="BEN"/>
    <n v="56"/>
    <n v="67"/>
    <x v="5"/>
  </r>
  <r>
    <n v="2017"/>
    <n v="7"/>
    <s v="I Dream of Viney"/>
    <x v="148"/>
    <s v="WBD"/>
    <s v="MID"/>
    <n v="70"/>
    <n v="69"/>
    <x v="5"/>
  </r>
  <r>
    <n v="2017"/>
    <n v="7"/>
    <s v="I Dream of Viney"/>
    <x v="225"/>
    <s v="COL"/>
    <s v="MID"/>
    <n v="101"/>
    <n v="91"/>
    <x v="5"/>
  </r>
  <r>
    <n v="2017"/>
    <n v="7"/>
    <s v="I Dream of Viney"/>
    <x v="226"/>
    <s v="MEL"/>
    <s v="DEF"/>
    <n v="83"/>
    <n v="81"/>
    <x v="5"/>
  </r>
  <r>
    <n v="2017"/>
    <n v="7"/>
    <s v="I Dream of Viney"/>
    <x v="227"/>
    <s v="MEL"/>
    <s v="MID"/>
    <n v="95"/>
    <n v="123"/>
    <x v="5"/>
  </r>
  <r>
    <n v="2017"/>
    <n v="7"/>
    <s v="I Dream of Viney"/>
    <x v="228"/>
    <s v="BRL"/>
    <s v="RUC"/>
    <n v="112"/>
    <n v="93"/>
    <x v="5"/>
  </r>
  <r>
    <n v="2017"/>
    <n v="7"/>
    <s v="I Dream of Viney"/>
    <x v="229"/>
    <s v="NTH"/>
    <s v="MID"/>
    <n v="101"/>
    <n v="91"/>
    <x v="5"/>
  </r>
  <r>
    <n v="2017"/>
    <n v="7"/>
    <s v="I Dream of Viney"/>
    <x v="245"/>
    <s v="SYD"/>
    <s v="FWD"/>
    <n v="93"/>
    <n v="116"/>
    <x v="5"/>
  </r>
  <r>
    <n v="2017"/>
    <n v="7"/>
    <s v="I Dream of Viney"/>
    <x v="240"/>
    <s v="GEE"/>
    <s v="FWD"/>
    <n v="83"/>
    <n v="70"/>
    <x v="5"/>
  </r>
  <r>
    <n v="2017"/>
    <n v="7"/>
    <s v="I Dream of Viney"/>
    <x v="231"/>
    <s v="GEE"/>
    <s v="FWD"/>
    <n v="74"/>
    <n v="74"/>
    <x v="5"/>
  </r>
  <r>
    <n v="2017"/>
    <n v="7"/>
    <s v="I Dream of Viney"/>
    <x v="233"/>
    <s v="GWS"/>
    <s v="MID"/>
    <n v="95"/>
    <n v="103"/>
    <x v="5"/>
  </r>
  <r>
    <n v="2017"/>
    <n v="7"/>
    <s v="I Dream of Viney"/>
    <x v="232"/>
    <s v="GWS"/>
    <s v="DEF"/>
    <n v="97"/>
    <n v="94"/>
    <x v="5"/>
  </r>
  <r>
    <n v="2017"/>
    <n v="7"/>
    <s v="I Dream of Viney"/>
    <x v="244"/>
    <s v="PTA"/>
    <s v="DEF"/>
    <n v="97"/>
    <n v="77"/>
    <x v="5"/>
  </r>
  <r>
    <n v="2017"/>
    <n v="7"/>
    <s v="I Dream of Viney"/>
    <x v="235"/>
    <s v="PTA"/>
    <s v="FWD"/>
    <n v="96"/>
    <n v="101"/>
    <x v="5"/>
  </r>
  <r>
    <n v="2017"/>
    <n v="7"/>
    <s v="I Dream of Viney"/>
    <x v="236"/>
    <s v="RIC"/>
    <s v="MID"/>
    <n v="90"/>
    <n v="87"/>
    <x v="5"/>
  </r>
  <r>
    <n v="2017"/>
    <n v="7"/>
    <s v="I Dream of Viney"/>
    <x v="242"/>
    <s v="STK"/>
    <s v="DEF"/>
    <n v="123"/>
    <n v="96"/>
    <x v="5"/>
  </r>
  <r>
    <n v="2017"/>
    <n v="7"/>
    <s v="I Dream of Viney"/>
    <x v="162"/>
    <s v="ADE"/>
    <s v="FWD"/>
    <n v="86"/>
    <n v="50"/>
    <x v="5"/>
  </r>
  <r>
    <n v="2017"/>
    <n v="7"/>
    <s v="I Dream of Viney"/>
    <x v="237"/>
    <s v="WCE"/>
    <s v="MID"/>
    <n v="108"/>
    <n v="99"/>
    <x v="5"/>
  </r>
  <r>
    <n v="2017"/>
    <n v="7"/>
    <s v="I Dream of Viney"/>
    <x v="238"/>
    <s v="WCE"/>
    <s v="DEF"/>
    <n v="90"/>
    <n v="52"/>
    <x v="5"/>
  </r>
  <r>
    <n v="2017"/>
    <n v="7"/>
    <s v="I Dream of Viney"/>
    <x v="143"/>
    <s v="HAW"/>
    <s v="BEN"/>
    <n v="62"/>
    <n v="6"/>
    <x v="5"/>
  </r>
  <r>
    <n v="2017"/>
    <n v="7"/>
    <s v="I Dream of Viney"/>
    <x v="110"/>
    <s v="MEL"/>
    <s v="BEN"/>
    <n v="78"/>
    <n v="87"/>
    <x v="5"/>
  </r>
  <r>
    <n v="2017"/>
    <n v="7"/>
    <s v="I Dream of Viney"/>
    <x v="208"/>
    <s v="CAR"/>
    <s v="BEN"/>
    <n v="93"/>
    <n v="93"/>
    <x v="5"/>
  </r>
  <r>
    <n v="2017"/>
    <n v="7"/>
    <s v="I Dream of Viney"/>
    <x v="230"/>
    <s v="SYD"/>
    <s v="BEN"/>
    <n v="79"/>
    <n v="0"/>
    <x v="5"/>
  </r>
  <r>
    <n v="2017"/>
    <n v="8"/>
    <s v="I Dream of Viney"/>
    <x v="225"/>
    <s v="COL"/>
    <s v="MID"/>
    <n v="92"/>
    <n v="76"/>
    <x v="5"/>
  </r>
  <r>
    <n v="2017"/>
    <n v="8"/>
    <s v="I Dream of Viney"/>
    <x v="226"/>
    <s v="MEL"/>
    <s v="DEF"/>
    <n v="88"/>
    <n v="96"/>
    <x v="5"/>
  </r>
  <r>
    <n v="2017"/>
    <n v="8"/>
    <s v="I Dream of Viney"/>
    <x v="227"/>
    <s v="MEL"/>
    <s v="MID"/>
    <n v="101"/>
    <n v="130"/>
    <x v="5"/>
  </r>
  <r>
    <n v="2017"/>
    <n v="8"/>
    <s v="I Dream of Viney"/>
    <x v="228"/>
    <s v="BRL"/>
    <s v="RUC"/>
    <n v="112"/>
    <n v="125"/>
    <x v="5"/>
  </r>
  <r>
    <n v="2017"/>
    <n v="8"/>
    <s v="I Dream of Viney"/>
    <x v="229"/>
    <s v="NTH"/>
    <s v="MID"/>
    <n v="94"/>
    <n v="93"/>
    <x v="5"/>
  </r>
  <r>
    <n v="2017"/>
    <n v="8"/>
    <s v="I Dream of Viney"/>
    <x v="208"/>
    <s v="CAR"/>
    <s v="MID"/>
    <n v="83"/>
    <n v="68"/>
    <x v="5"/>
  </r>
  <r>
    <n v="2017"/>
    <n v="8"/>
    <s v="I Dream of Viney"/>
    <x v="245"/>
    <s v="SYD"/>
    <s v="FWD"/>
    <n v="106"/>
    <n v="130"/>
    <x v="5"/>
  </r>
  <r>
    <n v="2017"/>
    <n v="8"/>
    <s v="I Dream of Viney"/>
    <x v="240"/>
    <s v="GEE"/>
    <s v="FWD"/>
    <n v="79"/>
    <n v="94"/>
    <x v="5"/>
  </r>
  <r>
    <n v="2017"/>
    <n v="8"/>
    <s v="I Dream of Viney"/>
    <x v="231"/>
    <s v="GEE"/>
    <s v="FWD"/>
    <n v="75"/>
    <n v="89"/>
    <x v="5"/>
  </r>
  <r>
    <n v="2017"/>
    <n v="8"/>
    <s v="I Dream of Viney"/>
    <x v="233"/>
    <s v="GWS"/>
    <s v="MID"/>
    <n v="93"/>
    <n v="82"/>
    <x v="5"/>
  </r>
  <r>
    <n v="2017"/>
    <n v="8"/>
    <s v="I Dream of Viney"/>
    <x v="232"/>
    <s v="GWS"/>
    <s v="DEF"/>
    <n v="95"/>
    <n v="77"/>
    <x v="5"/>
  </r>
  <r>
    <n v="2017"/>
    <n v="8"/>
    <s v="I Dream of Viney"/>
    <x v="244"/>
    <s v="PTA"/>
    <s v="DEF"/>
    <n v="81"/>
    <n v="51"/>
    <x v="5"/>
  </r>
  <r>
    <n v="2017"/>
    <n v="8"/>
    <s v="I Dream of Viney"/>
    <x v="235"/>
    <s v="PTA"/>
    <s v="FWD"/>
    <n v="91"/>
    <n v="73"/>
    <x v="5"/>
  </r>
  <r>
    <n v="2017"/>
    <n v="8"/>
    <s v="I Dream of Viney"/>
    <x v="236"/>
    <s v="RIC"/>
    <s v="MID"/>
    <n v="80"/>
    <n v="105"/>
    <x v="5"/>
  </r>
  <r>
    <n v="2017"/>
    <n v="8"/>
    <s v="I Dream of Viney"/>
    <x v="242"/>
    <s v="STK"/>
    <s v="DEF"/>
    <n v="121"/>
    <n v="84"/>
    <x v="5"/>
  </r>
  <r>
    <n v="2017"/>
    <n v="8"/>
    <s v="I Dream of Viney"/>
    <x v="162"/>
    <s v="ADE"/>
    <s v="FWD"/>
    <n v="73"/>
    <n v="45"/>
    <x v="5"/>
  </r>
  <r>
    <n v="2017"/>
    <n v="8"/>
    <s v="I Dream of Viney"/>
    <x v="237"/>
    <s v="WCE"/>
    <s v="MID"/>
    <n v="108"/>
    <n v="106"/>
    <x v="5"/>
  </r>
  <r>
    <n v="2017"/>
    <n v="8"/>
    <s v="I Dream of Viney"/>
    <x v="238"/>
    <s v="WCE"/>
    <s v="DEF"/>
    <n v="97"/>
    <n v="87"/>
    <x v="5"/>
  </r>
  <r>
    <n v="2017"/>
    <n v="8"/>
    <s v="I Dream of Viney"/>
    <x v="148"/>
    <s v="WBD"/>
    <s v="BEN"/>
    <n v="76"/>
    <n v="62"/>
    <x v="5"/>
  </r>
  <r>
    <n v="2017"/>
    <n v="8"/>
    <s v="I Dream of Viney"/>
    <x v="154"/>
    <s v="COL"/>
    <s v="BEN"/>
    <n v="76"/>
    <n v="58"/>
    <x v="5"/>
  </r>
  <r>
    <n v="2017"/>
    <n v="8"/>
    <s v="I Dream of Viney"/>
    <x v="110"/>
    <s v="MEL"/>
    <s v="BEN"/>
    <n v="90"/>
    <n v="108"/>
    <x v="5"/>
  </r>
  <r>
    <n v="2017"/>
    <n v="8"/>
    <s v="I Dream of Viney"/>
    <x v="230"/>
    <s v="SYD"/>
    <s v="BEN"/>
    <n v="79"/>
    <n v="0"/>
    <x v="5"/>
  </r>
  <r>
    <n v="2017"/>
    <n v="9"/>
    <s v="I Dream of Viney"/>
    <x v="91"/>
    <s v="HAW"/>
    <s v="DEF"/>
    <n v="77"/>
    <n v="62"/>
    <x v="5"/>
  </r>
  <r>
    <n v="2017"/>
    <n v="9"/>
    <s v="I Dream of Viney"/>
    <x v="148"/>
    <s v="WBD"/>
    <s v="MID"/>
    <n v="67"/>
    <n v="64"/>
    <x v="5"/>
  </r>
  <r>
    <n v="2017"/>
    <n v="9"/>
    <s v="I Dream of Viney"/>
    <x v="225"/>
    <s v="COL"/>
    <s v="MID"/>
    <n v="101"/>
    <n v="142"/>
    <x v="5"/>
  </r>
  <r>
    <n v="2017"/>
    <n v="9"/>
    <s v="I Dream of Viney"/>
    <x v="22"/>
    <s v="COL"/>
    <s v="FWD"/>
    <n v="88"/>
    <n v="71"/>
    <x v="5"/>
  </r>
  <r>
    <n v="2017"/>
    <n v="9"/>
    <s v="I Dream of Viney"/>
    <x v="227"/>
    <s v="MEL"/>
    <s v="MID"/>
    <n v="103"/>
    <n v="95"/>
    <x v="5"/>
  </r>
  <r>
    <n v="2017"/>
    <n v="9"/>
    <s v="I Dream of Viney"/>
    <x v="226"/>
    <s v="MEL"/>
    <s v="DEF"/>
    <n v="94"/>
    <n v="109"/>
    <x v="5"/>
  </r>
  <r>
    <n v="2017"/>
    <n v="9"/>
    <s v="I Dream of Viney"/>
    <x v="228"/>
    <s v="BRL"/>
    <s v="RUC"/>
    <n v="107"/>
    <n v="107"/>
    <x v="5"/>
  </r>
  <r>
    <n v="2017"/>
    <n v="9"/>
    <s v="I Dream of Viney"/>
    <x v="208"/>
    <s v="CAR"/>
    <s v="MID"/>
    <n v="88"/>
    <n v="110"/>
    <x v="5"/>
  </r>
  <r>
    <n v="2017"/>
    <n v="9"/>
    <s v="I Dream of Viney"/>
    <x v="245"/>
    <s v="SYD"/>
    <s v="FWD"/>
    <n v="98"/>
    <n v="69"/>
    <x v="5"/>
  </r>
  <r>
    <n v="2017"/>
    <n v="9"/>
    <s v="I Dream of Viney"/>
    <x v="240"/>
    <s v="GEE"/>
    <s v="FWD"/>
    <n v="72"/>
    <n v="74"/>
    <x v="5"/>
  </r>
  <r>
    <n v="2017"/>
    <n v="9"/>
    <s v="I Dream of Viney"/>
    <x v="231"/>
    <s v="GEE"/>
    <s v="FWD"/>
    <n v="64"/>
    <n v="63"/>
    <x v="5"/>
  </r>
  <r>
    <n v="2017"/>
    <n v="9"/>
    <s v="I Dream of Viney"/>
    <x v="233"/>
    <s v="GWS"/>
    <s v="MID"/>
    <n v="92"/>
    <n v="62"/>
    <x v="5"/>
  </r>
  <r>
    <n v="2017"/>
    <n v="9"/>
    <s v="I Dream of Viney"/>
    <x v="232"/>
    <s v="GWS"/>
    <s v="DEF"/>
    <n v="94"/>
    <n v="73"/>
    <x v="5"/>
  </r>
  <r>
    <n v="2017"/>
    <n v="9"/>
    <s v="I Dream of Viney"/>
    <x v="236"/>
    <s v="RIC"/>
    <s v="MID"/>
    <n v="97"/>
    <n v="144"/>
    <x v="5"/>
  </r>
  <r>
    <n v="2017"/>
    <n v="9"/>
    <s v="I Dream of Viney"/>
    <x v="242"/>
    <s v="STK"/>
    <s v="DEF"/>
    <n v="120"/>
    <n v="119"/>
    <x v="5"/>
  </r>
  <r>
    <n v="2017"/>
    <n v="9"/>
    <s v="I Dream of Viney"/>
    <x v="162"/>
    <s v="ADE"/>
    <s v="FWD"/>
    <n v="79"/>
    <n v="96"/>
    <x v="5"/>
  </r>
  <r>
    <n v="2017"/>
    <n v="9"/>
    <s v="I Dream of Viney"/>
    <x v="237"/>
    <s v="WCE"/>
    <s v="MID"/>
    <n v="102"/>
    <n v="73"/>
    <x v="5"/>
  </r>
  <r>
    <n v="2017"/>
    <n v="9"/>
    <s v="I Dream of Viney"/>
    <x v="238"/>
    <s v="WCE"/>
    <s v="DEF"/>
    <n v="83"/>
    <n v="47"/>
    <x v="5"/>
  </r>
  <r>
    <n v="2017"/>
    <n v="9"/>
    <s v="I Dream of Viney"/>
    <x v="247"/>
    <s v="WBD"/>
    <s v="BEN"/>
    <n v="69"/>
    <n v="0"/>
    <x v="5"/>
  </r>
  <r>
    <n v="2017"/>
    <n v="9"/>
    <s v="I Dream of Viney"/>
    <x v="244"/>
    <s v="PTA"/>
    <s v="BEN"/>
    <n v="81"/>
    <n v="0"/>
    <x v="5"/>
  </r>
  <r>
    <n v="2017"/>
    <n v="9"/>
    <s v="I Dream of Viney"/>
    <x v="248"/>
    <s v="PTA"/>
    <s v="BEN"/>
    <n v="89"/>
    <n v="0"/>
    <x v="5"/>
  </r>
  <r>
    <n v="2017"/>
    <n v="9"/>
    <s v="I Dream of Viney"/>
    <x v="235"/>
    <s v="PTA"/>
    <s v="BEN"/>
    <n v="91"/>
    <n v="0"/>
    <x v="5"/>
  </r>
  <r>
    <n v="2017"/>
    <n v="10"/>
    <s v="I Dream of Viney"/>
    <x v="225"/>
    <s v="COL"/>
    <s v="MID"/>
    <n v="113"/>
    <n v="130"/>
    <x v="5"/>
  </r>
  <r>
    <n v="2017"/>
    <n v="10"/>
    <s v="I Dream of Viney"/>
    <x v="22"/>
    <s v="COL"/>
    <s v="FWD"/>
    <n v="90"/>
    <n v="64"/>
    <x v="5"/>
  </r>
  <r>
    <n v="2017"/>
    <n v="10"/>
    <s v="I Dream of Viney"/>
    <x v="226"/>
    <s v="MEL"/>
    <s v="DEF"/>
    <n v="82"/>
    <n v="48"/>
    <x v="5"/>
  </r>
  <r>
    <n v="2017"/>
    <n v="10"/>
    <s v="I Dream of Viney"/>
    <x v="227"/>
    <s v="MEL"/>
    <s v="MID"/>
    <n v="106"/>
    <n v="107"/>
    <x v="5"/>
  </r>
  <r>
    <n v="2017"/>
    <n v="10"/>
    <s v="I Dream of Viney"/>
    <x v="228"/>
    <s v="BRL"/>
    <s v="RUC"/>
    <n v="97"/>
    <n v="62"/>
    <x v="5"/>
  </r>
  <r>
    <n v="2017"/>
    <n v="10"/>
    <s v="I Dream of Viney"/>
    <x v="208"/>
    <s v="CAR"/>
    <s v="MID"/>
    <n v="102"/>
    <n v="118"/>
    <x v="5"/>
  </r>
  <r>
    <n v="2017"/>
    <n v="10"/>
    <s v="I Dream of Viney"/>
    <x v="245"/>
    <s v="SYD"/>
    <s v="FWD"/>
    <n v="101"/>
    <n v="89"/>
    <x v="5"/>
  </r>
  <r>
    <n v="2017"/>
    <n v="10"/>
    <s v="I Dream of Viney"/>
    <x v="240"/>
    <s v="GEE"/>
    <s v="FWD"/>
    <n v="78"/>
    <n v="69"/>
    <x v="5"/>
  </r>
  <r>
    <n v="2017"/>
    <n v="10"/>
    <s v="I Dream of Viney"/>
    <x v="231"/>
    <s v="GEE"/>
    <s v="FWD"/>
    <n v="69"/>
    <n v="84"/>
    <x v="5"/>
  </r>
  <r>
    <n v="2017"/>
    <n v="10"/>
    <s v="I Dream of Viney"/>
    <x v="233"/>
    <s v="GWS"/>
    <s v="MID"/>
    <n v="94"/>
    <n v="107"/>
    <x v="5"/>
  </r>
  <r>
    <n v="2017"/>
    <n v="10"/>
    <s v="I Dream of Viney"/>
    <x v="232"/>
    <s v="GWS"/>
    <s v="DEF"/>
    <n v="90"/>
    <n v="76"/>
    <x v="5"/>
  </r>
  <r>
    <n v="2017"/>
    <n v="10"/>
    <s v="I Dream of Viney"/>
    <x v="248"/>
    <s v="PTA"/>
    <s v="MID"/>
    <n v="96"/>
    <n v="104"/>
    <x v="5"/>
  </r>
  <r>
    <n v="2017"/>
    <n v="10"/>
    <s v="I Dream of Viney"/>
    <x v="244"/>
    <s v="PTA"/>
    <s v="DEF"/>
    <n v="71"/>
    <n v="42"/>
    <x v="5"/>
  </r>
  <r>
    <n v="2017"/>
    <n v="10"/>
    <s v="I Dream of Viney"/>
    <x v="236"/>
    <s v="RIC"/>
    <s v="MID"/>
    <n v="103"/>
    <n v="125"/>
    <x v="5"/>
  </r>
  <r>
    <n v="2017"/>
    <n v="10"/>
    <s v="I Dream of Viney"/>
    <x v="242"/>
    <s v="STK"/>
    <s v="DEF"/>
    <n v="114"/>
    <n v="89"/>
    <x v="5"/>
  </r>
  <r>
    <n v="2017"/>
    <n v="10"/>
    <s v="I Dream of Viney"/>
    <x v="162"/>
    <s v="ADE"/>
    <s v="FWD"/>
    <n v="77"/>
    <n v="76"/>
    <x v="5"/>
  </r>
  <r>
    <n v="2017"/>
    <n v="10"/>
    <s v="I Dream of Viney"/>
    <x v="237"/>
    <s v="WCE"/>
    <s v="MID"/>
    <n v="98"/>
    <n v="81"/>
    <x v="5"/>
  </r>
  <r>
    <n v="2017"/>
    <n v="10"/>
    <s v="I Dream of Viney"/>
    <x v="238"/>
    <s v="WCE"/>
    <s v="DEF"/>
    <n v="89"/>
    <n v="126"/>
    <x v="5"/>
  </r>
  <r>
    <n v="2017"/>
    <n v="10"/>
    <s v="I Dream of Viney"/>
    <x v="91"/>
    <s v="HAW"/>
    <s v="BEN"/>
    <n v="78"/>
    <n v="86"/>
    <x v="5"/>
  </r>
  <r>
    <n v="2017"/>
    <n v="10"/>
    <s v="I Dream of Viney"/>
    <x v="247"/>
    <s v="WBD"/>
    <s v="BEN"/>
    <n v="69"/>
    <n v="0"/>
    <x v="5"/>
  </r>
  <r>
    <n v="2017"/>
    <n v="10"/>
    <s v="I Dream of Viney"/>
    <x v="148"/>
    <s v="WBD"/>
    <s v="BEN"/>
    <n v="62"/>
    <n v="75"/>
    <x v="5"/>
  </r>
  <r>
    <n v="2017"/>
    <n v="10"/>
    <s v="I Dream of Viney"/>
    <x v="235"/>
    <s v="PTA"/>
    <s v="BEN"/>
    <n v="91"/>
    <n v="0"/>
    <x v="5"/>
  </r>
  <r>
    <n v="2017"/>
    <n v="11"/>
    <s v="I Dream of Viney"/>
    <x v="91"/>
    <s v="HAW"/>
    <s v="DEF"/>
    <n v="75"/>
    <n v="78"/>
    <x v="5"/>
  </r>
  <r>
    <n v="2017"/>
    <n v="11"/>
    <s v="I Dream of Viney"/>
    <x v="225"/>
    <s v="COL"/>
    <s v="MID"/>
    <n v="105"/>
    <n v="108"/>
    <x v="5"/>
  </r>
  <r>
    <n v="2017"/>
    <n v="11"/>
    <s v="I Dream of Viney"/>
    <x v="227"/>
    <s v="MEL"/>
    <s v="MID"/>
    <n v="106"/>
    <n v="0"/>
    <x v="5"/>
  </r>
  <r>
    <n v="2017"/>
    <n v="11"/>
    <s v="I Dream of Viney"/>
    <x v="228"/>
    <s v="BRL"/>
    <s v="RUC"/>
    <n v="97"/>
    <n v="0"/>
    <x v="5"/>
  </r>
  <r>
    <n v="2017"/>
    <n v="11"/>
    <s v="I Dream of Viney"/>
    <x v="208"/>
    <s v="CAR"/>
    <s v="MID"/>
    <n v="102"/>
    <n v="0"/>
    <x v="5"/>
  </r>
  <r>
    <n v="2017"/>
    <n v="11"/>
    <s v="I Dream of Viney"/>
    <x v="245"/>
    <s v="SYD"/>
    <s v="FWD"/>
    <n v="101"/>
    <n v="0"/>
    <x v="5"/>
  </r>
  <r>
    <n v="2017"/>
    <n v="11"/>
    <s v="I Dream of Viney"/>
    <x v="240"/>
    <s v="GEE"/>
    <s v="FWD"/>
    <n v="81"/>
    <n v="74"/>
    <x v="5"/>
  </r>
  <r>
    <n v="2017"/>
    <n v="11"/>
    <s v="I Dream of Viney"/>
    <x v="231"/>
    <s v="GEE"/>
    <s v="FWD"/>
    <n v="72"/>
    <n v="87"/>
    <x v="5"/>
  </r>
  <r>
    <n v="2017"/>
    <n v="11"/>
    <s v="I Dream of Viney"/>
    <x v="233"/>
    <s v="GWS"/>
    <s v="MID"/>
    <n v="91"/>
    <n v="79"/>
    <x v="5"/>
  </r>
  <r>
    <n v="2017"/>
    <n v="11"/>
    <s v="I Dream of Viney"/>
    <x v="232"/>
    <s v="GWS"/>
    <s v="DEF"/>
    <n v="88"/>
    <n v="99"/>
    <x v="5"/>
  </r>
  <r>
    <n v="2017"/>
    <n v="11"/>
    <s v="I Dream of Viney"/>
    <x v="248"/>
    <s v="PTA"/>
    <s v="MID"/>
    <n v="77"/>
    <n v="44"/>
    <x v="5"/>
  </r>
  <r>
    <n v="2017"/>
    <n v="11"/>
    <s v="I Dream of Viney"/>
    <x v="244"/>
    <s v="PTA"/>
    <s v="DEF"/>
    <n v="81"/>
    <n v="116"/>
    <x v="5"/>
  </r>
  <r>
    <n v="2017"/>
    <n v="11"/>
    <s v="I Dream of Viney"/>
    <x v="236"/>
    <s v="RIC"/>
    <s v="MID"/>
    <n v="117"/>
    <n v="165"/>
    <x v="5"/>
  </r>
  <r>
    <n v="2017"/>
    <n v="11"/>
    <s v="I Dream of Viney"/>
    <x v="242"/>
    <s v="STK"/>
    <s v="DEF"/>
    <n v="114"/>
    <n v="0"/>
    <x v="5"/>
  </r>
  <r>
    <n v="2017"/>
    <n v="11"/>
    <s v="I Dream of Viney"/>
    <x v="162"/>
    <s v="ADE"/>
    <s v="FWD"/>
    <n v="74"/>
    <n v="105"/>
    <x v="5"/>
  </r>
  <r>
    <n v="2017"/>
    <n v="11"/>
    <s v="I Dream of Viney"/>
    <x v="49"/>
    <s v="ADE"/>
    <s v="FWD"/>
    <n v="76"/>
    <n v="71"/>
    <x v="5"/>
  </r>
  <r>
    <n v="2017"/>
    <n v="11"/>
    <s v="I Dream of Viney"/>
    <x v="237"/>
    <s v="WCE"/>
    <s v="MID"/>
    <n v="90"/>
    <n v="80"/>
    <x v="5"/>
  </r>
  <r>
    <n v="2017"/>
    <n v="11"/>
    <s v="I Dream of Viney"/>
    <x v="238"/>
    <s v="WCE"/>
    <s v="DEF"/>
    <n v="81"/>
    <n v="82"/>
    <x v="5"/>
  </r>
  <r>
    <n v="2017"/>
    <n v="11"/>
    <s v="I Dream of Viney"/>
    <x v="247"/>
    <s v="WBD"/>
    <s v="BEN"/>
    <n v="69"/>
    <n v="0"/>
    <x v="5"/>
  </r>
  <r>
    <n v="2017"/>
    <n v="11"/>
    <s v="I Dream of Viney"/>
    <x v="148"/>
    <s v="WBD"/>
    <s v="BEN"/>
    <n v="62"/>
    <n v="0"/>
    <x v="5"/>
  </r>
  <r>
    <n v="2017"/>
    <n v="11"/>
    <s v="I Dream of Viney"/>
    <x v="226"/>
    <s v="MEL"/>
    <s v="BEN"/>
    <n v="82"/>
    <n v="0"/>
    <x v="5"/>
  </r>
  <r>
    <n v="2017"/>
    <n v="11"/>
    <s v="I Dream of Viney"/>
    <x v="235"/>
    <s v="PTA"/>
    <s v="BEN"/>
    <n v="91"/>
    <n v="0"/>
    <x v="5"/>
  </r>
  <r>
    <n v="2017"/>
    <n v="12"/>
    <s v="I Dream of Viney"/>
    <x v="91"/>
    <s v="HAW"/>
    <s v="DEF"/>
    <n v="78"/>
    <n v="91"/>
    <x v="5"/>
  </r>
  <r>
    <n v="2017"/>
    <n v="12"/>
    <s v="I Dream of Viney"/>
    <x v="148"/>
    <s v="WBD"/>
    <s v="MID"/>
    <n v="61"/>
    <n v="55"/>
    <x v="5"/>
  </r>
  <r>
    <n v="2017"/>
    <n v="12"/>
    <s v="I Dream of Viney"/>
    <x v="225"/>
    <s v="COL"/>
    <s v="MID"/>
    <n v="106"/>
    <n v="96"/>
    <x v="5"/>
  </r>
  <r>
    <n v="2017"/>
    <n v="12"/>
    <s v="I Dream of Viney"/>
    <x v="75"/>
    <s v="MEL"/>
    <s v="MID"/>
    <n v="75"/>
    <n v="60"/>
    <x v="5"/>
  </r>
  <r>
    <n v="2017"/>
    <n v="12"/>
    <s v="I Dream of Viney"/>
    <x v="74"/>
    <s v="MEL"/>
    <s v="FWD"/>
    <n v="72"/>
    <n v="83"/>
    <x v="5"/>
  </r>
  <r>
    <n v="2017"/>
    <n v="12"/>
    <s v="I Dream of Viney"/>
    <x v="226"/>
    <s v="MEL"/>
    <s v="DEF"/>
    <n v="73"/>
    <n v="67"/>
    <x v="5"/>
  </r>
  <r>
    <n v="2017"/>
    <n v="12"/>
    <s v="I Dream of Viney"/>
    <x v="227"/>
    <s v="MEL"/>
    <s v="MID"/>
    <n v="105"/>
    <n v="83"/>
    <x v="5"/>
  </r>
  <r>
    <n v="2017"/>
    <n v="12"/>
    <s v="I Dream of Viney"/>
    <x v="228"/>
    <s v="BRL"/>
    <s v="RUC"/>
    <n v="107"/>
    <n v="112"/>
    <x v="5"/>
  </r>
  <r>
    <n v="2017"/>
    <n v="12"/>
    <s v="I Dream of Viney"/>
    <x v="208"/>
    <s v="CAR"/>
    <s v="MID"/>
    <n v="95"/>
    <n v="72"/>
    <x v="5"/>
  </r>
  <r>
    <n v="2017"/>
    <n v="12"/>
    <s v="I Dream of Viney"/>
    <x v="245"/>
    <s v="SYD"/>
    <s v="FWD"/>
    <n v="106"/>
    <n v="131"/>
    <x v="5"/>
  </r>
  <r>
    <n v="2017"/>
    <n v="12"/>
    <s v="I Dream of Viney"/>
    <x v="233"/>
    <s v="GWS"/>
    <s v="MID"/>
    <n v="93"/>
    <n v="112"/>
    <x v="5"/>
  </r>
  <r>
    <n v="2017"/>
    <n v="12"/>
    <s v="I Dream of Viney"/>
    <x v="232"/>
    <s v="GWS"/>
    <s v="DEF"/>
    <n v="88"/>
    <n v="95"/>
    <x v="5"/>
  </r>
  <r>
    <n v="2017"/>
    <n v="12"/>
    <s v="I Dream of Viney"/>
    <x v="248"/>
    <s v="PTA"/>
    <s v="MID"/>
    <n v="71"/>
    <n v="85"/>
    <x v="5"/>
  </r>
  <r>
    <n v="2017"/>
    <n v="12"/>
    <s v="I Dream of Viney"/>
    <x v="244"/>
    <s v="PTA"/>
    <s v="DEF"/>
    <n v="71"/>
    <n v="49"/>
    <x v="5"/>
  </r>
  <r>
    <n v="2017"/>
    <n v="12"/>
    <s v="I Dream of Viney"/>
    <x v="235"/>
    <s v="PTA"/>
    <s v="FWD"/>
    <n v="95"/>
    <n v="74"/>
    <x v="5"/>
  </r>
  <r>
    <n v="2017"/>
    <n v="12"/>
    <s v="I Dream of Viney"/>
    <x v="242"/>
    <s v="STK"/>
    <s v="DEF"/>
    <n v="100"/>
    <n v="83"/>
    <x v="5"/>
  </r>
  <r>
    <n v="2017"/>
    <n v="12"/>
    <s v="I Dream of Viney"/>
    <x v="162"/>
    <s v="ADE"/>
    <s v="FWD"/>
    <n v="87"/>
    <n v="116"/>
    <x v="5"/>
  </r>
  <r>
    <n v="2017"/>
    <n v="12"/>
    <s v="I Dream of Viney"/>
    <x v="49"/>
    <s v="ADE"/>
    <s v="FWD"/>
    <n v="77"/>
    <n v="90"/>
    <x v="5"/>
  </r>
  <r>
    <n v="2017"/>
    <n v="12"/>
    <s v="I Dream of Viney"/>
    <x v="231"/>
    <s v="GEE"/>
    <s v="BEN"/>
    <n v="72"/>
    <n v="0"/>
    <x v="5"/>
  </r>
  <r>
    <n v="2017"/>
    <n v="12"/>
    <s v="I Dream of Viney"/>
    <x v="236"/>
    <s v="RIC"/>
    <s v="BEN"/>
    <n v="117"/>
    <n v="0"/>
    <x v="5"/>
  </r>
  <r>
    <n v="2017"/>
    <n v="12"/>
    <s v="I Dream of Viney"/>
    <x v="238"/>
    <s v="WCE"/>
    <s v="BEN"/>
    <n v="81"/>
    <n v="0"/>
    <x v="5"/>
  </r>
  <r>
    <n v="2017"/>
    <n v="12"/>
    <s v="I Dream of Viney"/>
    <x v="237"/>
    <s v="WCE"/>
    <s v="BEN"/>
    <n v="90"/>
    <n v="0"/>
    <x v="5"/>
  </r>
  <r>
    <n v="2017"/>
    <n v="13"/>
    <s v="I Dream of Viney"/>
    <x v="247"/>
    <s v="WBD"/>
    <s v="MID"/>
    <n v="70"/>
    <n v="95"/>
    <x v="5"/>
  </r>
  <r>
    <n v="2017"/>
    <n v="13"/>
    <s v="I Dream of Viney"/>
    <x v="226"/>
    <s v="MEL"/>
    <s v="DEF"/>
    <n v="77"/>
    <n v="103"/>
    <x v="5"/>
  </r>
  <r>
    <n v="2017"/>
    <n v="13"/>
    <s v="I Dream of Viney"/>
    <x v="227"/>
    <s v="MEL"/>
    <s v="MID"/>
    <n v="96"/>
    <n v="79"/>
    <x v="5"/>
  </r>
  <r>
    <n v="2017"/>
    <n v="13"/>
    <s v="I Dream of Viney"/>
    <x v="74"/>
    <s v="MEL"/>
    <s v="FWD"/>
    <n v="80"/>
    <n v="103"/>
    <x v="5"/>
  </r>
  <r>
    <n v="2017"/>
    <n v="13"/>
    <s v="I Dream of Viney"/>
    <x v="228"/>
    <s v="BRL"/>
    <s v="RUC"/>
    <n v="102"/>
    <n v="72"/>
    <x v="5"/>
  </r>
  <r>
    <n v="2017"/>
    <n v="13"/>
    <s v="I Dream of Viney"/>
    <x v="29"/>
    <s v="NTH"/>
    <s v="FWD"/>
    <n v="94"/>
    <n v="37"/>
    <x v="5"/>
  </r>
  <r>
    <n v="2017"/>
    <n v="13"/>
    <s v="I Dream of Viney"/>
    <x v="139"/>
    <s v="NTH"/>
    <s v="DEF"/>
    <n v="82"/>
    <n v="93"/>
    <x v="5"/>
  </r>
  <r>
    <n v="2017"/>
    <n v="13"/>
    <s v="I Dream of Viney"/>
    <x v="208"/>
    <s v="CAR"/>
    <s v="MID"/>
    <n v="94"/>
    <n v="86"/>
    <x v="5"/>
  </r>
  <r>
    <n v="2017"/>
    <n v="13"/>
    <s v="I Dream of Viney"/>
    <x v="245"/>
    <s v="SYD"/>
    <s v="FWD"/>
    <n v="104"/>
    <n v="106"/>
    <x v="5"/>
  </r>
  <r>
    <n v="2017"/>
    <n v="13"/>
    <s v="I Dream of Viney"/>
    <x v="231"/>
    <s v="GEE"/>
    <s v="FWD"/>
    <n v="72"/>
    <n v="72"/>
    <x v="5"/>
  </r>
  <r>
    <n v="2017"/>
    <n v="13"/>
    <s v="I Dream of Viney"/>
    <x v="235"/>
    <s v="PTA"/>
    <s v="FWD"/>
    <n v="97"/>
    <n v="113"/>
    <x v="5"/>
  </r>
  <r>
    <n v="2017"/>
    <n v="13"/>
    <s v="I Dream of Viney"/>
    <x v="248"/>
    <s v="PTA"/>
    <s v="MID"/>
    <n v="92"/>
    <n v="129"/>
    <x v="5"/>
  </r>
  <r>
    <n v="2017"/>
    <n v="13"/>
    <s v="I Dream of Viney"/>
    <x v="244"/>
    <s v="PTA"/>
    <s v="DEF"/>
    <n v="67"/>
    <n v="57"/>
    <x v="5"/>
  </r>
  <r>
    <n v="2017"/>
    <n v="13"/>
    <s v="I Dream of Viney"/>
    <x v="40"/>
    <s v="GCS"/>
    <s v="MID"/>
    <n v="80"/>
    <n v="87"/>
    <x v="5"/>
  </r>
  <r>
    <n v="2017"/>
    <n v="13"/>
    <s v="I Dream of Viney"/>
    <x v="236"/>
    <s v="RIC"/>
    <s v="MID"/>
    <n v="120"/>
    <n v="106"/>
    <x v="5"/>
  </r>
  <r>
    <n v="2017"/>
    <n v="13"/>
    <s v="I Dream of Viney"/>
    <x v="242"/>
    <s v="STK"/>
    <s v="DEF"/>
    <n v="105"/>
    <n v="119"/>
    <x v="5"/>
  </r>
  <r>
    <n v="2017"/>
    <n v="13"/>
    <s v="I Dream of Viney"/>
    <x v="237"/>
    <s v="WCE"/>
    <s v="MID"/>
    <n v="89"/>
    <n v="96"/>
    <x v="5"/>
  </r>
  <r>
    <n v="2017"/>
    <n v="13"/>
    <s v="I Dream of Viney"/>
    <x v="238"/>
    <s v="WCE"/>
    <s v="DEF"/>
    <n v="85"/>
    <n v="71"/>
    <x v="5"/>
  </r>
  <r>
    <n v="2017"/>
    <n v="13"/>
    <s v="I Dream of Viney"/>
    <x v="225"/>
    <s v="COL"/>
    <s v="BEN"/>
    <n v="106"/>
    <n v="0"/>
    <x v="5"/>
  </r>
  <r>
    <n v="2017"/>
    <n v="13"/>
    <s v="I Dream of Viney"/>
    <x v="232"/>
    <s v="GWS"/>
    <s v="BEN"/>
    <n v="88"/>
    <n v="0"/>
    <x v="5"/>
  </r>
  <r>
    <n v="2017"/>
    <n v="13"/>
    <s v="I Dream of Viney"/>
    <x v="233"/>
    <s v="GWS"/>
    <s v="BEN"/>
    <n v="93"/>
    <n v="0"/>
    <x v="5"/>
  </r>
  <r>
    <n v="2017"/>
    <n v="13"/>
    <s v="I Dream of Viney"/>
    <x v="162"/>
    <s v="ADE"/>
    <s v="BEN"/>
    <n v="87"/>
    <n v="0"/>
    <x v="5"/>
  </r>
  <r>
    <n v="2017"/>
    <n v="14"/>
    <s v="I Dream of Viney"/>
    <x v="247"/>
    <s v="WBD"/>
    <s v="MID"/>
    <n v="63"/>
    <n v="40"/>
    <x v="5"/>
  </r>
  <r>
    <n v="2017"/>
    <n v="14"/>
    <s v="I Dream of Viney"/>
    <x v="225"/>
    <s v="COL"/>
    <s v="MID"/>
    <n v="112"/>
    <n v="109"/>
    <x v="5"/>
  </r>
  <r>
    <n v="2017"/>
    <n v="14"/>
    <s v="I Dream of Viney"/>
    <x v="226"/>
    <s v="MEL"/>
    <s v="DEF"/>
    <n v="85"/>
    <n v="139"/>
    <x v="5"/>
  </r>
  <r>
    <n v="2017"/>
    <n v="14"/>
    <s v="I Dream of Viney"/>
    <x v="227"/>
    <s v="MEL"/>
    <s v="MID"/>
    <n v="95"/>
    <n v="127"/>
    <x v="5"/>
  </r>
  <r>
    <n v="2017"/>
    <n v="14"/>
    <s v="I Dream of Viney"/>
    <x v="228"/>
    <s v="BRL"/>
    <s v="RUC"/>
    <n v="103"/>
    <n v="128"/>
    <x v="5"/>
  </r>
  <r>
    <n v="2017"/>
    <n v="14"/>
    <s v="I Dream of Viney"/>
    <x v="139"/>
    <s v="NTH"/>
    <s v="DEF"/>
    <n v="81"/>
    <n v="58"/>
    <x v="5"/>
  </r>
  <r>
    <n v="2017"/>
    <n v="14"/>
    <s v="I Dream of Viney"/>
    <x v="245"/>
    <s v="SYD"/>
    <s v="FWD"/>
    <n v="99"/>
    <n v="104"/>
    <x v="5"/>
  </r>
  <r>
    <n v="2017"/>
    <n v="14"/>
    <s v="I Dream of Viney"/>
    <x v="240"/>
    <s v="GEE"/>
    <s v="FWD"/>
    <n v="83"/>
    <n v="80"/>
    <x v="5"/>
  </r>
  <r>
    <n v="2017"/>
    <n v="14"/>
    <s v="I Dream of Viney"/>
    <x v="231"/>
    <s v="GEE"/>
    <s v="FWD"/>
    <n v="68"/>
    <n v="72"/>
    <x v="5"/>
  </r>
  <r>
    <n v="2017"/>
    <n v="14"/>
    <s v="I Dream of Viney"/>
    <x v="232"/>
    <s v="GWS"/>
    <s v="DEF"/>
    <n v="84"/>
    <n v="60"/>
    <x v="5"/>
  </r>
  <r>
    <n v="2017"/>
    <n v="14"/>
    <s v="I Dream of Viney"/>
    <x v="233"/>
    <s v="GWS"/>
    <s v="MID"/>
    <n v="100"/>
    <n v="116"/>
    <x v="5"/>
  </r>
  <r>
    <n v="2017"/>
    <n v="14"/>
    <s v="I Dream of Viney"/>
    <x v="235"/>
    <s v="PTA"/>
    <s v="FWD"/>
    <n v="85"/>
    <n v="64"/>
    <x v="5"/>
  </r>
  <r>
    <n v="2017"/>
    <n v="14"/>
    <s v="I Dream of Viney"/>
    <x v="248"/>
    <s v="PTA"/>
    <s v="MID"/>
    <n v="106"/>
    <n v="146"/>
    <x v="5"/>
  </r>
  <r>
    <n v="2017"/>
    <n v="14"/>
    <s v="I Dream of Viney"/>
    <x v="236"/>
    <s v="RIC"/>
    <s v="MID"/>
    <n v="123"/>
    <n v="121"/>
    <x v="5"/>
  </r>
  <r>
    <n v="2017"/>
    <n v="14"/>
    <s v="I Dream of Viney"/>
    <x v="242"/>
    <s v="STK"/>
    <s v="DEF"/>
    <n v="104"/>
    <n v="81"/>
    <x v="5"/>
  </r>
  <r>
    <n v="2017"/>
    <n v="14"/>
    <s v="I Dream of Viney"/>
    <x v="162"/>
    <s v="ADE"/>
    <s v="FWD"/>
    <n v="93"/>
    <n v="77"/>
    <x v="5"/>
  </r>
  <r>
    <n v="2017"/>
    <n v="14"/>
    <s v="I Dream of Viney"/>
    <x v="237"/>
    <s v="WCE"/>
    <s v="MID"/>
    <n v="82"/>
    <n v="68"/>
    <x v="5"/>
  </r>
  <r>
    <n v="2017"/>
    <n v="14"/>
    <s v="I Dream of Viney"/>
    <x v="238"/>
    <s v="WCE"/>
    <s v="DEF"/>
    <n v="92"/>
    <n v="119"/>
    <x v="5"/>
  </r>
  <r>
    <n v="2017"/>
    <n v="14"/>
    <s v="I Dream of Viney"/>
    <x v="74"/>
    <s v="MEL"/>
    <s v="BEN"/>
    <n v="80"/>
    <n v="0"/>
    <x v="5"/>
  </r>
  <r>
    <n v="2017"/>
    <n v="14"/>
    <s v="I Dream of Viney"/>
    <x v="208"/>
    <s v="CAR"/>
    <s v="BEN"/>
    <n v="92"/>
    <n v="58"/>
    <x v="5"/>
  </r>
  <r>
    <n v="2017"/>
    <n v="14"/>
    <s v="I Dream of Viney"/>
    <x v="244"/>
    <s v="PTA"/>
    <s v="BEN"/>
    <n v="73"/>
    <n v="80"/>
    <x v="5"/>
  </r>
  <r>
    <n v="2017"/>
    <n v="14"/>
    <s v="I Dream of Viney"/>
    <x v="12"/>
    <s v="FRE"/>
    <s v="BEN"/>
    <n v="90"/>
    <n v="0"/>
    <x v="5"/>
  </r>
  <r>
    <n v="2017"/>
    <n v="15"/>
    <s v="I Dream of Viney"/>
    <x v="194"/>
    <s v="WBD"/>
    <s v="MID"/>
    <n v="80"/>
    <n v="100"/>
    <x v="5"/>
  </r>
  <r>
    <n v="2017"/>
    <n v="15"/>
    <s v="I Dream of Viney"/>
    <x v="225"/>
    <s v="COL"/>
    <s v="MID"/>
    <n v="100"/>
    <n v="78"/>
    <x v="5"/>
  </r>
  <r>
    <n v="2017"/>
    <n v="15"/>
    <s v="I Dream of Viney"/>
    <x v="207"/>
    <s v="COL"/>
    <s v="FWD"/>
    <n v="82"/>
    <n v="115"/>
    <x v="5"/>
  </r>
  <r>
    <n v="2017"/>
    <n v="15"/>
    <s v="I Dream of Viney"/>
    <x v="226"/>
    <s v="MEL"/>
    <s v="DEF"/>
    <n v="86"/>
    <n v="117"/>
    <x v="5"/>
  </r>
  <r>
    <n v="2017"/>
    <n v="15"/>
    <s v="I Dream of Viney"/>
    <x v="227"/>
    <s v="MEL"/>
    <s v="MID"/>
    <n v="89"/>
    <n v="60"/>
    <x v="5"/>
  </r>
  <r>
    <n v="2017"/>
    <n v="15"/>
    <s v="I Dream of Viney"/>
    <x v="102"/>
    <s v="MEL"/>
    <s v="MID"/>
    <n v="92"/>
    <n v="82"/>
    <x v="5"/>
  </r>
  <r>
    <n v="2017"/>
    <n v="15"/>
    <s v="I Dream of Viney"/>
    <x v="228"/>
    <s v="BRL"/>
    <s v="RUC"/>
    <n v="100"/>
    <n v="95"/>
    <x v="5"/>
  </r>
  <r>
    <n v="2017"/>
    <n v="15"/>
    <s v="I Dream of Viney"/>
    <x v="139"/>
    <s v="NTH"/>
    <s v="DEF"/>
    <n v="85"/>
    <n v="97"/>
    <x v="5"/>
  </r>
  <r>
    <n v="2017"/>
    <n v="15"/>
    <s v="I Dream of Viney"/>
    <x v="245"/>
    <s v="SYD"/>
    <s v="FWD"/>
    <n v="103"/>
    <n v="89"/>
    <x v="5"/>
  </r>
  <r>
    <n v="2017"/>
    <n v="15"/>
    <s v="I Dream of Viney"/>
    <x v="240"/>
    <s v="GEE"/>
    <s v="FWD"/>
    <n v="75"/>
    <n v="59"/>
    <x v="5"/>
  </r>
  <r>
    <n v="2017"/>
    <n v="15"/>
    <s v="I Dream of Viney"/>
    <x v="231"/>
    <s v="GEE"/>
    <s v="FWD"/>
    <n v="67"/>
    <n v="53"/>
    <x v="5"/>
  </r>
  <r>
    <n v="2017"/>
    <n v="15"/>
    <s v="I Dream of Viney"/>
    <x v="233"/>
    <s v="GWS"/>
    <s v="MID"/>
    <n v="115"/>
    <n v="132"/>
    <x v="5"/>
  </r>
  <r>
    <n v="2017"/>
    <n v="15"/>
    <s v="I Dream of Viney"/>
    <x v="232"/>
    <s v="GWS"/>
    <s v="DEF"/>
    <n v="87"/>
    <n v="85"/>
    <x v="5"/>
  </r>
  <r>
    <n v="2017"/>
    <n v="15"/>
    <s v="I Dream of Viney"/>
    <x v="248"/>
    <s v="PTA"/>
    <s v="MID"/>
    <n v="94"/>
    <n v="45"/>
    <x v="5"/>
  </r>
  <r>
    <n v="2017"/>
    <n v="15"/>
    <s v="I Dream of Viney"/>
    <x v="235"/>
    <s v="PTA"/>
    <s v="FWD"/>
    <n v="86"/>
    <n v="109"/>
    <x v="5"/>
  </r>
  <r>
    <n v="2017"/>
    <n v="15"/>
    <s v="I Dream of Viney"/>
    <x v="236"/>
    <s v="RIC"/>
    <s v="MID"/>
    <n v="119"/>
    <n v="121"/>
    <x v="5"/>
  </r>
  <r>
    <n v="2017"/>
    <n v="15"/>
    <s v="I Dream of Viney"/>
    <x v="242"/>
    <s v="STK"/>
    <s v="DEF"/>
    <n v="92"/>
    <n v="60"/>
    <x v="5"/>
  </r>
  <r>
    <n v="2017"/>
    <n v="15"/>
    <s v="I Dream of Viney"/>
    <x v="238"/>
    <s v="WCE"/>
    <s v="DEF"/>
    <n v="106"/>
    <n v="115"/>
    <x v="5"/>
  </r>
  <r>
    <n v="2017"/>
    <n v="15"/>
    <s v="I Dream of Viney"/>
    <x v="244"/>
    <s v="PTA"/>
    <s v="BEN"/>
    <n v="78"/>
    <n v="65"/>
    <x v="5"/>
  </r>
  <r>
    <n v="2017"/>
    <n v="15"/>
    <s v="I Dream of Viney"/>
    <x v="12"/>
    <s v="FRE"/>
    <s v="BEN"/>
    <n v="75"/>
    <n v="12"/>
    <x v="5"/>
  </r>
  <r>
    <n v="2017"/>
    <n v="15"/>
    <s v="I Dream of Viney"/>
    <x v="162"/>
    <s v="ADE"/>
    <s v="BEN"/>
    <n v="93"/>
    <n v="0"/>
    <x v="5"/>
  </r>
  <r>
    <n v="2017"/>
    <n v="15"/>
    <s v="I Dream of Viney"/>
    <x v="237"/>
    <s v="WCE"/>
    <s v="BEN"/>
    <n v="82"/>
    <n v="0"/>
    <x v="5"/>
  </r>
  <r>
    <n v="2017"/>
    <n v="16"/>
    <s v="I Dream of Viney"/>
    <x v="194"/>
    <s v="WBD"/>
    <s v="MID"/>
    <n v="82"/>
    <n v="79"/>
    <x v="5"/>
  </r>
  <r>
    <n v="2017"/>
    <n v="16"/>
    <s v="I Dream of Viney"/>
    <x v="225"/>
    <s v="COL"/>
    <s v="MID"/>
    <n v="93"/>
    <n v="93"/>
    <x v="5"/>
  </r>
  <r>
    <n v="2017"/>
    <n v="16"/>
    <s v="I Dream of Viney"/>
    <x v="207"/>
    <s v="COL"/>
    <s v="FWD"/>
    <n v="80"/>
    <n v="57"/>
    <x v="5"/>
  </r>
  <r>
    <n v="2017"/>
    <n v="16"/>
    <s v="I Dream of Viney"/>
    <x v="226"/>
    <s v="MEL"/>
    <s v="DEF"/>
    <n v="95"/>
    <n v="100"/>
    <x v="5"/>
  </r>
  <r>
    <n v="2017"/>
    <n v="16"/>
    <s v="I Dream of Viney"/>
    <x v="228"/>
    <s v="BRL"/>
    <s v="RUC"/>
    <n v="99"/>
    <n v="57"/>
    <x v="5"/>
  </r>
  <r>
    <n v="2017"/>
    <n v="16"/>
    <s v="I Dream of Viney"/>
    <x v="139"/>
    <s v="NTH"/>
    <s v="DEF"/>
    <n v="79"/>
    <n v="82"/>
    <x v="5"/>
  </r>
  <r>
    <n v="2017"/>
    <n v="16"/>
    <s v="I Dream of Viney"/>
    <x v="245"/>
    <s v="SYD"/>
    <s v="FWD"/>
    <n v="104"/>
    <n v="94"/>
    <x v="5"/>
  </r>
  <r>
    <n v="2017"/>
    <n v="16"/>
    <s v="I Dream of Viney"/>
    <x v="231"/>
    <s v="GEE"/>
    <s v="FWD"/>
    <n v="68"/>
    <n v="89"/>
    <x v="5"/>
  </r>
  <r>
    <n v="2017"/>
    <n v="16"/>
    <s v="I Dream of Viney"/>
    <x v="240"/>
    <s v="GEE"/>
    <s v="FWD"/>
    <n v="82"/>
    <n v="105"/>
    <x v="5"/>
  </r>
  <r>
    <n v="2017"/>
    <n v="16"/>
    <s v="I Dream of Viney"/>
    <x v="232"/>
    <s v="GWS"/>
    <s v="DEF"/>
    <n v="90"/>
    <n v="92"/>
    <x v="5"/>
  </r>
  <r>
    <n v="2017"/>
    <n v="16"/>
    <s v="I Dream of Viney"/>
    <x v="233"/>
    <s v="GWS"/>
    <s v="MID"/>
    <n v="121"/>
    <n v="136"/>
    <x v="5"/>
  </r>
  <r>
    <n v="2017"/>
    <n v="16"/>
    <s v="I Dream of Viney"/>
    <x v="241"/>
    <s v="PTA"/>
    <s v="MID"/>
    <n v="74"/>
    <n v="100"/>
    <x v="5"/>
  </r>
  <r>
    <n v="2017"/>
    <n v="16"/>
    <s v="I Dream of Viney"/>
    <x v="248"/>
    <s v="PTA"/>
    <s v="MID"/>
    <n v="107"/>
    <n v="110"/>
    <x v="5"/>
  </r>
  <r>
    <n v="2017"/>
    <n v="16"/>
    <s v="I Dream of Viney"/>
    <x v="235"/>
    <s v="PTA"/>
    <s v="FWD"/>
    <n v="91"/>
    <n v="97"/>
    <x v="5"/>
  </r>
  <r>
    <n v="2017"/>
    <n v="16"/>
    <s v="I Dream of Viney"/>
    <x v="236"/>
    <s v="RIC"/>
    <s v="MID"/>
    <n v="110"/>
    <n v="74"/>
    <x v="5"/>
  </r>
  <r>
    <n v="2017"/>
    <n v="16"/>
    <s v="I Dream of Viney"/>
    <x v="242"/>
    <s v="STK"/>
    <s v="DEF"/>
    <n v="90"/>
    <n v="79"/>
    <x v="5"/>
  </r>
  <r>
    <n v="2017"/>
    <n v="16"/>
    <s v="I Dream of Viney"/>
    <x v="237"/>
    <s v="WCE"/>
    <s v="MID"/>
    <n v="82"/>
    <n v="73"/>
    <x v="5"/>
  </r>
  <r>
    <n v="2017"/>
    <n v="16"/>
    <s v="I Dream of Viney"/>
    <x v="238"/>
    <s v="WCE"/>
    <s v="DEF"/>
    <n v="97"/>
    <n v="85"/>
    <x v="5"/>
  </r>
  <r>
    <n v="2017"/>
    <n v="16"/>
    <s v="I Dream of Viney"/>
    <x v="247"/>
    <s v="WBD"/>
    <s v="BEN"/>
    <n v="63"/>
    <n v="69"/>
    <x v="5"/>
  </r>
  <r>
    <n v="2017"/>
    <n v="16"/>
    <s v="I Dream of Viney"/>
    <x v="227"/>
    <s v="MEL"/>
    <s v="BEN"/>
    <n v="89"/>
    <n v="0"/>
    <x v="5"/>
  </r>
  <r>
    <n v="2017"/>
    <n v="16"/>
    <s v="I Dream of Viney"/>
    <x v="128"/>
    <s v="GCS"/>
    <s v="BEN"/>
    <n v="81"/>
    <n v="96"/>
    <x v="5"/>
  </r>
  <r>
    <n v="2017"/>
    <n v="16"/>
    <s v="I Dream of Viney"/>
    <x v="162"/>
    <s v="ADE"/>
    <s v="BEN"/>
    <n v="93"/>
    <n v="0"/>
    <x v="5"/>
  </r>
  <r>
    <n v="2017"/>
    <n v="17"/>
    <s v="I Dream of Viney"/>
    <x v="194"/>
    <s v="WBD"/>
    <s v="MID"/>
    <n v="80"/>
    <n v="68"/>
    <x v="5"/>
  </r>
  <r>
    <n v="2017"/>
    <n v="17"/>
    <s v="I Dream of Viney"/>
    <x v="225"/>
    <s v="COL"/>
    <s v="MID"/>
    <n v="88"/>
    <n v="83"/>
    <x v="5"/>
  </r>
  <r>
    <n v="2017"/>
    <n v="17"/>
    <s v="I Dream of Viney"/>
    <x v="226"/>
    <s v="MEL"/>
    <s v="DEF"/>
    <n v="92"/>
    <n v="48"/>
    <x v="5"/>
  </r>
  <r>
    <n v="2017"/>
    <n v="17"/>
    <s v="I Dream of Viney"/>
    <x v="228"/>
    <s v="BRL"/>
    <s v="RUC"/>
    <n v="94"/>
    <n v="86"/>
    <x v="5"/>
  </r>
  <r>
    <n v="2017"/>
    <n v="17"/>
    <s v="I Dream of Viney"/>
    <x v="139"/>
    <s v="NTH"/>
    <s v="DEF"/>
    <n v="83"/>
    <n v="89"/>
    <x v="5"/>
  </r>
  <r>
    <n v="2017"/>
    <n v="17"/>
    <s v="I Dream of Viney"/>
    <x v="245"/>
    <s v="SYD"/>
    <s v="FWD"/>
    <n v="98"/>
    <n v="100"/>
    <x v="5"/>
  </r>
  <r>
    <n v="2017"/>
    <n v="17"/>
    <s v="I Dream of Viney"/>
    <x v="231"/>
    <s v="GEE"/>
    <s v="FWD"/>
    <n v="60"/>
    <n v="48"/>
    <x v="5"/>
  </r>
  <r>
    <n v="2017"/>
    <n v="17"/>
    <s v="I Dream of Viney"/>
    <x v="232"/>
    <s v="GWS"/>
    <s v="DEF"/>
    <n v="89"/>
    <n v="95"/>
    <x v="5"/>
  </r>
  <r>
    <n v="2017"/>
    <n v="17"/>
    <s v="I Dream of Viney"/>
    <x v="233"/>
    <s v="GWS"/>
    <s v="MID"/>
    <n v="125"/>
    <n v="97"/>
    <x v="5"/>
  </r>
  <r>
    <n v="2017"/>
    <n v="17"/>
    <s v="I Dream of Viney"/>
    <x v="235"/>
    <s v="PTA"/>
    <s v="FWD"/>
    <n v="106"/>
    <n v="157"/>
    <x v="5"/>
  </r>
  <r>
    <n v="2017"/>
    <n v="17"/>
    <s v="I Dream of Viney"/>
    <x v="241"/>
    <s v="PTA"/>
    <s v="MID"/>
    <n v="75"/>
    <n v="83"/>
    <x v="5"/>
  </r>
  <r>
    <n v="2017"/>
    <n v="17"/>
    <s v="I Dream of Viney"/>
    <x v="248"/>
    <s v="PTA"/>
    <s v="MID"/>
    <n v="107"/>
    <n v="81"/>
    <x v="5"/>
  </r>
  <r>
    <n v="2017"/>
    <n v="17"/>
    <s v="I Dream of Viney"/>
    <x v="128"/>
    <s v="GCS"/>
    <s v="FWD"/>
    <n v="83"/>
    <n v="82"/>
    <x v="5"/>
  </r>
  <r>
    <n v="2017"/>
    <n v="17"/>
    <s v="I Dream of Viney"/>
    <x v="236"/>
    <s v="RIC"/>
    <s v="MID"/>
    <n v="99"/>
    <n v="111"/>
    <x v="5"/>
  </r>
  <r>
    <n v="2017"/>
    <n v="17"/>
    <s v="I Dream of Viney"/>
    <x v="242"/>
    <s v="STK"/>
    <s v="DEF"/>
    <n v="94"/>
    <n v="101"/>
    <x v="5"/>
  </r>
  <r>
    <n v="2017"/>
    <n v="17"/>
    <s v="I Dream of Viney"/>
    <x v="152"/>
    <s v="STK"/>
    <s v="FWD"/>
    <n v="80"/>
    <n v="73"/>
    <x v="5"/>
  </r>
  <r>
    <n v="2017"/>
    <n v="17"/>
    <s v="I Dream of Viney"/>
    <x v="237"/>
    <s v="WCE"/>
    <s v="MID"/>
    <n v="85"/>
    <n v="99"/>
    <x v="5"/>
  </r>
  <r>
    <n v="2017"/>
    <n v="17"/>
    <s v="I Dream of Viney"/>
    <x v="238"/>
    <s v="WCE"/>
    <s v="DEF"/>
    <n v="100"/>
    <n v="93"/>
    <x v="5"/>
  </r>
  <r>
    <n v="2017"/>
    <n v="17"/>
    <s v="I Dream of Viney"/>
    <x v="247"/>
    <s v="WBD"/>
    <s v="BEN"/>
    <n v="65"/>
    <n v="94"/>
    <x v="5"/>
  </r>
  <r>
    <n v="2017"/>
    <n v="17"/>
    <s v="I Dream of Viney"/>
    <x v="227"/>
    <s v="MEL"/>
    <s v="BEN"/>
    <n v="89"/>
    <n v="0"/>
    <x v="5"/>
  </r>
  <r>
    <n v="2017"/>
    <n v="17"/>
    <s v="I Dream of Viney"/>
    <x v="240"/>
    <s v="GEE"/>
    <s v="BEN"/>
    <n v="75"/>
    <n v="36"/>
    <x v="5"/>
  </r>
  <r>
    <n v="2017"/>
    <n v="17"/>
    <s v="I Dream of Viney"/>
    <x v="162"/>
    <s v="ADE"/>
    <s v="BEN"/>
    <n v="95"/>
    <n v="107"/>
    <x v="5"/>
  </r>
  <r>
    <n v="2017"/>
    <n v="18"/>
    <s v="I Dream of Viney"/>
    <x v="194"/>
    <s v="WBD"/>
    <s v="MID"/>
    <n v="87"/>
    <n v="116"/>
    <x v="5"/>
  </r>
  <r>
    <n v="2017"/>
    <n v="18"/>
    <s v="I Dream of Viney"/>
    <x v="247"/>
    <s v="WBD"/>
    <s v="MID"/>
    <n v="69"/>
    <n v="55"/>
    <x v="5"/>
  </r>
  <r>
    <n v="2017"/>
    <n v="18"/>
    <s v="I Dream of Viney"/>
    <x v="226"/>
    <s v="MEL"/>
    <s v="DEF"/>
    <n v="88"/>
    <n v="79"/>
    <x v="5"/>
  </r>
  <r>
    <n v="2017"/>
    <n v="18"/>
    <s v="I Dream of Viney"/>
    <x v="228"/>
    <s v="BRL"/>
    <s v="RUC"/>
    <n v="100"/>
    <n v="104"/>
    <x v="5"/>
  </r>
  <r>
    <n v="2017"/>
    <n v="18"/>
    <s v="I Dream of Viney"/>
    <x v="139"/>
    <s v="NTH"/>
    <s v="DEF"/>
    <n v="80"/>
    <n v="79"/>
    <x v="5"/>
  </r>
  <r>
    <n v="2017"/>
    <n v="18"/>
    <s v="I Dream of Viney"/>
    <x v="245"/>
    <s v="SYD"/>
    <s v="FWD"/>
    <n v="94"/>
    <n v="85"/>
    <x v="5"/>
  </r>
  <r>
    <n v="2017"/>
    <n v="18"/>
    <s v="I Dream of Viney"/>
    <x v="232"/>
    <s v="GWS"/>
    <s v="DEF"/>
    <n v="87"/>
    <n v="82"/>
    <x v="5"/>
  </r>
  <r>
    <n v="2017"/>
    <n v="18"/>
    <s v="I Dream of Viney"/>
    <x v="233"/>
    <s v="GWS"/>
    <s v="MID"/>
    <n v="126"/>
    <n v="119"/>
    <x v="5"/>
  </r>
  <r>
    <n v="2017"/>
    <n v="18"/>
    <s v="I Dream of Viney"/>
    <x v="235"/>
    <s v="PTA"/>
    <s v="FWD"/>
    <n v="96"/>
    <n v="59"/>
    <x v="5"/>
  </r>
  <r>
    <n v="2017"/>
    <n v="18"/>
    <s v="I Dream of Viney"/>
    <x v="241"/>
    <s v="PTA"/>
    <s v="MID"/>
    <n v="87"/>
    <n v="114"/>
    <x v="5"/>
  </r>
  <r>
    <n v="2017"/>
    <n v="18"/>
    <s v="I Dream of Viney"/>
    <x v="248"/>
    <s v="PTA"/>
    <s v="MID"/>
    <n v="98"/>
    <n v="90"/>
    <x v="5"/>
  </r>
  <r>
    <n v="2017"/>
    <n v="18"/>
    <s v="I Dream of Viney"/>
    <x v="128"/>
    <s v="GCS"/>
    <s v="FWD"/>
    <n v="88"/>
    <n v="106"/>
    <x v="5"/>
  </r>
  <r>
    <n v="2017"/>
    <n v="18"/>
    <s v="I Dream of Viney"/>
    <x v="236"/>
    <s v="RIC"/>
    <s v="MID"/>
    <n v="108"/>
    <n v="150"/>
    <x v="5"/>
  </r>
  <r>
    <n v="2017"/>
    <n v="18"/>
    <s v="I Dream of Viney"/>
    <x v="242"/>
    <s v="STK"/>
    <s v="DEF"/>
    <n v="88"/>
    <n v="91"/>
    <x v="5"/>
  </r>
  <r>
    <n v="2017"/>
    <n v="18"/>
    <s v="I Dream of Viney"/>
    <x v="152"/>
    <s v="STK"/>
    <s v="FWD"/>
    <n v="70"/>
    <n v="47"/>
    <x v="5"/>
  </r>
  <r>
    <n v="2017"/>
    <n v="18"/>
    <s v="I Dream of Viney"/>
    <x v="162"/>
    <s v="ADE"/>
    <s v="FWD"/>
    <n v="93"/>
    <n v="68"/>
    <x v="5"/>
  </r>
  <r>
    <n v="2017"/>
    <n v="18"/>
    <s v="I Dream of Viney"/>
    <x v="237"/>
    <s v="WCE"/>
    <s v="MID"/>
    <n v="88"/>
    <n v="91"/>
    <x v="5"/>
  </r>
  <r>
    <n v="2017"/>
    <n v="18"/>
    <s v="I Dream of Viney"/>
    <x v="238"/>
    <s v="WCE"/>
    <s v="DEF"/>
    <n v="107"/>
    <n v="104"/>
    <x v="5"/>
  </r>
  <r>
    <n v="2017"/>
    <n v="18"/>
    <s v="I Dream of Viney"/>
    <x v="225"/>
    <s v="COL"/>
    <s v="BEN"/>
    <n v="88"/>
    <n v="0"/>
    <x v="5"/>
  </r>
  <r>
    <n v="2017"/>
    <n v="18"/>
    <s v="I Dream of Viney"/>
    <x v="207"/>
    <s v="COL"/>
    <s v="BEN"/>
    <n v="92"/>
    <n v="130"/>
    <x v="5"/>
  </r>
  <r>
    <n v="2017"/>
    <n v="18"/>
    <s v="I Dream of Viney"/>
    <x v="227"/>
    <s v="MEL"/>
    <s v="BEN"/>
    <n v="84"/>
    <n v="80"/>
    <x v="5"/>
  </r>
  <r>
    <n v="2017"/>
    <n v="18"/>
    <s v="I Dream of Viney"/>
    <x v="231"/>
    <s v="GEE"/>
    <s v="BEN"/>
    <n v="54"/>
    <n v="36"/>
    <x v="5"/>
  </r>
  <r>
    <n v="2017"/>
    <n v="19"/>
    <s v="I Dream of Viney"/>
    <x v="194"/>
    <s v="WBD"/>
    <s v="MID"/>
    <n v="83"/>
    <n v="88"/>
    <x v="5"/>
  </r>
  <r>
    <n v="2017"/>
    <n v="19"/>
    <s v="I Dream of Viney"/>
    <x v="207"/>
    <s v="COL"/>
    <s v="FWD"/>
    <n v="88"/>
    <n v="52"/>
    <x v="5"/>
  </r>
  <r>
    <n v="2017"/>
    <n v="19"/>
    <s v="I Dream of Viney"/>
    <x v="34"/>
    <s v="COL"/>
    <s v="MID"/>
    <n v="84"/>
    <n v="74"/>
    <x v="5"/>
  </r>
  <r>
    <n v="2017"/>
    <n v="19"/>
    <s v="I Dream of Viney"/>
    <x v="226"/>
    <s v="MEL"/>
    <s v="DEF"/>
    <n v="78"/>
    <n v="87"/>
    <x v="5"/>
  </r>
  <r>
    <n v="2017"/>
    <n v="19"/>
    <s v="I Dream of Viney"/>
    <x v="227"/>
    <s v="MEL"/>
    <s v="MID"/>
    <n v="83"/>
    <n v="79"/>
    <x v="5"/>
  </r>
  <r>
    <n v="2017"/>
    <n v="19"/>
    <s v="I Dream of Viney"/>
    <x v="228"/>
    <s v="BRL"/>
    <s v="RUC"/>
    <n v="94"/>
    <n v="96"/>
    <x v="5"/>
  </r>
  <r>
    <n v="2017"/>
    <n v="19"/>
    <s v="I Dream of Viney"/>
    <x v="139"/>
    <s v="NTH"/>
    <s v="DEF"/>
    <n v="90"/>
    <n v="109"/>
    <x v="5"/>
  </r>
  <r>
    <n v="2017"/>
    <n v="19"/>
    <s v="I Dream of Viney"/>
    <x v="245"/>
    <s v="SYD"/>
    <s v="FWD"/>
    <n v="89"/>
    <n v="80"/>
    <x v="5"/>
  </r>
  <r>
    <n v="2017"/>
    <n v="19"/>
    <s v="I Dream of Viney"/>
    <x v="232"/>
    <s v="GWS"/>
    <s v="DEF"/>
    <n v="86"/>
    <n v="55"/>
    <x v="5"/>
  </r>
  <r>
    <n v="2017"/>
    <n v="19"/>
    <s v="I Dream of Viney"/>
    <x v="233"/>
    <s v="GWS"/>
    <s v="MID"/>
    <n v="120"/>
    <n v="85"/>
    <x v="5"/>
  </r>
  <r>
    <n v="2017"/>
    <n v="19"/>
    <s v="I Dream of Viney"/>
    <x v="248"/>
    <s v="PTA"/>
    <s v="MID"/>
    <n v="91"/>
    <n v="112"/>
    <x v="5"/>
  </r>
  <r>
    <n v="2017"/>
    <n v="19"/>
    <s v="I Dream of Viney"/>
    <x v="241"/>
    <s v="PTA"/>
    <s v="MID"/>
    <n v="83"/>
    <n v="49"/>
    <x v="5"/>
  </r>
  <r>
    <n v="2017"/>
    <n v="19"/>
    <s v="I Dream of Viney"/>
    <x v="128"/>
    <s v="GCS"/>
    <s v="FWD"/>
    <n v="88"/>
    <n v="98"/>
    <x v="5"/>
  </r>
  <r>
    <n v="2017"/>
    <n v="19"/>
    <s v="I Dream of Viney"/>
    <x v="236"/>
    <s v="RIC"/>
    <s v="MID"/>
    <n v="112"/>
    <n v="142"/>
    <x v="5"/>
  </r>
  <r>
    <n v="2017"/>
    <n v="19"/>
    <s v="I Dream of Viney"/>
    <x v="242"/>
    <s v="STK"/>
    <s v="DEF"/>
    <n v="88"/>
    <n v="82"/>
    <x v="5"/>
  </r>
  <r>
    <n v="2017"/>
    <n v="19"/>
    <s v="I Dream of Viney"/>
    <x v="162"/>
    <s v="ADE"/>
    <s v="FWD"/>
    <n v="87"/>
    <n v="73"/>
    <x v="5"/>
  </r>
  <r>
    <n v="2017"/>
    <n v="19"/>
    <s v="I Dream of Viney"/>
    <x v="49"/>
    <s v="ADE"/>
    <s v="FWD"/>
    <n v="84"/>
    <n v="102"/>
    <x v="5"/>
  </r>
  <r>
    <n v="2017"/>
    <n v="19"/>
    <s v="I Dream of Viney"/>
    <x v="238"/>
    <s v="WCE"/>
    <s v="DEF"/>
    <n v="100"/>
    <n v="85"/>
    <x v="5"/>
  </r>
  <r>
    <n v="2017"/>
    <n v="19"/>
    <s v="I Dream of Viney"/>
    <x v="225"/>
    <s v="COL"/>
    <s v="BEN"/>
    <n v="88"/>
    <n v="0"/>
    <x v="5"/>
  </r>
  <r>
    <n v="2017"/>
    <n v="19"/>
    <s v="I Dream of Viney"/>
    <x v="29"/>
    <s v="NTH"/>
    <s v="BEN"/>
    <n v="95"/>
    <n v="37"/>
    <x v="5"/>
  </r>
  <r>
    <n v="2017"/>
    <n v="19"/>
    <s v="I Dream of Viney"/>
    <x v="235"/>
    <s v="PTA"/>
    <s v="BEN"/>
    <n v="96"/>
    <n v="0"/>
    <x v="5"/>
  </r>
  <r>
    <n v="2017"/>
    <n v="19"/>
    <s v="I Dream of Viney"/>
    <x v="237"/>
    <s v="WCE"/>
    <s v="BEN"/>
    <n v="88"/>
    <n v="0"/>
    <x v="5"/>
  </r>
  <r>
    <n v="2017"/>
    <n v="20"/>
    <s v="I Dream of Viney"/>
    <x v="194"/>
    <s v="WBD"/>
    <s v="MID"/>
    <n v="85"/>
    <n v="114"/>
    <x v="5"/>
  </r>
  <r>
    <n v="2017"/>
    <n v="20"/>
    <s v="I Dream of Viney"/>
    <x v="207"/>
    <s v="COL"/>
    <s v="FWD"/>
    <n v="87"/>
    <n v="110"/>
    <x v="5"/>
  </r>
  <r>
    <n v="2017"/>
    <n v="20"/>
    <s v="I Dream of Viney"/>
    <x v="226"/>
    <s v="MEL"/>
    <s v="DEF"/>
    <n v="73"/>
    <n v="89"/>
    <x v="5"/>
  </r>
  <r>
    <n v="2017"/>
    <n v="20"/>
    <s v="I Dream of Viney"/>
    <x v="2"/>
    <s v="MEL"/>
    <s v="MID"/>
    <n v="100"/>
    <n v="112"/>
    <x v="5"/>
  </r>
  <r>
    <n v="2017"/>
    <n v="20"/>
    <s v="I Dream of Viney"/>
    <x v="227"/>
    <s v="MEL"/>
    <s v="MID"/>
    <n v="79"/>
    <n v="59"/>
    <x v="5"/>
  </r>
  <r>
    <n v="2017"/>
    <n v="20"/>
    <s v="I Dream of Viney"/>
    <x v="228"/>
    <s v="BRL"/>
    <s v="RUC"/>
    <n v="91"/>
    <n v="88"/>
    <x v="5"/>
  </r>
  <r>
    <n v="2017"/>
    <n v="20"/>
    <s v="I Dream of Viney"/>
    <x v="139"/>
    <s v="NTH"/>
    <s v="DEF"/>
    <n v="92"/>
    <n v="80"/>
    <x v="5"/>
  </r>
  <r>
    <n v="2017"/>
    <n v="20"/>
    <s v="I Dream of Viney"/>
    <x v="245"/>
    <s v="SYD"/>
    <s v="FWD"/>
    <n v="88"/>
    <n v="85"/>
    <x v="5"/>
  </r>
  <r>
    <n v="2017"/>
    <n v="20"/>
    <s v="I Dream of Viney"/>
    <x v="232"/>
    <s v="GWS"/>
    <s v="DEF"/>
    <n v="84"/>
    <n v="79"/>
    <x v="5"/>
  </r>
  <r>
    <n v="2017"/>
    <n v="20"/>
    <s v="I Dream of Viney"/>
    <x v="233"/>
    <s v="GWS"/>
    <s v="MID"/>
    <n v="113"/>
    <n v="101"/>
    <x v="5"/>
  </r>
  <r>
    <n v="2017"/>
    <n v="20"/>
    <s v="I Dream of Viney"/>
    <x v="248"/>
    <s v="PTA"/>
    <s v="MID"/>
    <n v="103"/>
    <n v="101"/>
    <x v="5"/>
  </r>
  <r>
    <n v="2017"/>
    <n v="20"/>
    <s v="I Dream of Viney"/>
    <x v="241"/>
    <s v="PTA"/>
    <s v="MID"/>
    <n v="83"/>
    <n v="86"/>
    <x v="5"/>
  </r>
  <r>
    <n v="2017"/>
    <n v="20"/>
    <s v="I Dream of Viney"/>
    <x v="128"/>
    <s v="GCS"/>
    <s v="FWD"/>
    <n v="80"/>
    <n v="74"/>
    <x v="5"/>
  </r>
  <r>
    <n v="2017"/>
    <n v="20"/>
    <s v="I Dream of Viney"/>
    <x v="236"/>
    <s v="RIC"/>
    <s v="MID"/>
    <n v="111"/>
    <n v="119"/>
    <x v="5"/>
  </r>
  <r>
    <n v="2017"/>
    <n v="20"/>
    <s v="I Dream of Viney"/>
    <x v="242"/>
    <s v="STK"/>
    <s v="DEF"/>
    <n v="93"/>
    <n v="85"/>
    <x v="5"/>
  </r>
  <r>
    <n v="2017"/>
    <n v="20"/>
    <s v="I Dream of Viney"/>
    <x v="49"/>
    <s v="ADE"/>
    <s v="FWD"/>
    <n v="85"/>
    <n v="78"/>
    <x v="5"/>
  </r>
  <r>
    <n v="2017"/>
    <n v="20"/>
    <s v="I Dream of Viney"/>
    <x v="162"/>
    <s v="ADE"/>
    <s v="FWD"/>
    <n v="84"/>
    <n v="101"/>
    <x v="5"/>
  </r>
  <r>
    <n v="2017"/>
    <n v="20"/>
    <s v="I Dream of Viney"/>
    <x v="238"/>
    <s v="WCE"/>
    <s v="DEF"/>
    <n v="97"/>
    <n v="102"/>
    <x v="5"/>
  </r>
  <r>
    <n v="2017"/>
    <n v="20"/>
    <s v="I Dream of Viney"/>
    <x v="225"/>
    <s v="COL"/>
    <s v="BEN"/>
    <n v="88"/>
    <n v="0"/>
    <x v="5"/>
  </r>
  <r>
    <n v="2017"/>
    <n v="20"/>
    <s v="I Dream of Viney"/>
    <x v="34"/>
    <s v="COL"/>
    <s v="BEN"/>
    <n v="86"/>
    <n v="101"/>
    <x v="5"/>
  </r>
  <r>
    <n v="2017"/>
    <n v="20"/>
    <s v="I Dream of Viney"/>
    <x v="235"/>
    <s v="PTA"/>
    <s v="BEN"/>
    <n v="96"/>
    <n v="0"/>
    <x v="5"/>
  </r>
  <r>
    <n v="2017"/>
    <n v="20"/>
    <s v="I Dream of Viney"/>
    <x v="237"/>
    <s v="WCE"/>
    <s v="BEN"/>
    <n v="88"/>
    <n v="0"/>
    <x v="5"/>
  </r>
  <r>
    <n v="2017"/>
    <n v="21"/>
    <s v="I Dream of Viney"/>
    <x v="194"/>
    <s v="WBD"/>
    <s v="MID"/>
    <n v="85"/>
    <n v="80"/>
    <x v="5"/>
  </r>
  <r>
    <n v="2017"/>
    <n v="21"/>
    <s v="I Dream of Viney"/>
    <x v="207"/>
    <s v="COL"/>
    <s v="FWD"/>
    <n v="85"/>
    <n v="46"/>
    <x v="5"/>
  </r>
  <r>
    <n v="2017"/>
    <n v="21"/>
    <s v="I Dream of Viney"/>
    <x v="226"/>
    <s v="MEL"/>
    <s v="DEF"/>
    <n v="71"/>
    <n v="90"/>
    <x v="5"/>
  </r>
  <r>
    <n v="2017"/>
    <n v="21"/>
    <s v="I Dream of Viney"/>
    <x v="2"/>
    <s v="MEL"/>
    <s v="MID"/>
    <n v="106"/>
    <n v="107"/>
    <x v="5"/>
  </r>
  <r>
    <n v="2017"/>
    <n v="21"/>
    <s v="I Dream of Viney"/>
    <x v="227"/>
    <s v="MEL"/>
    <s v="MID"/>
    <n v="69"/>
    <n v="76"/>
    <x v="5"/>
  </r>
  <r>
    <n v="2017"/>
    <n v="21"/>
    <s v="I Dream of Viney"/>
    <x v="228"/>
    <s v="BRL"/>
    <s v="RUC"/>
    <n v="106"/>
    <n v="129"/>
    <x v="5"/>
  </r>
  <r>
    <n v="2017"/>
    <n v="21"/>
    <s v="I Dream of Viney"/>
    <x v="139"/>
    <s v="NTH"/>
    <s v="DEF"/>
    <n v="97"/>
    <n v="102"/>
    <x v="5"/>
  </r>
  <r>
    <n v="2017"/>
    <n v="21"/>
    <s v="I Dream of Viney"/>
    <x v="245"/>
    <s v="SYD"/>
    <s v="FWD"/>
    <n v="95"/>
    <n v="130"/>
    <x v="5"/>
  </r>
  <r>
    <n v="2017"/>
    <n v="21"/>
    <s v="I Dream of Viney"/>
    <x v="232"/>
    <s v="GWS"/>
    <s v="DEF"/>
    <n v="81"/>
    <n v="75"/>
    <x v="5"/>
  </r>
  <r>
    <n v="2017"/>
    <n v="21"/>
    <s v="I Dream of Viney"/>
    <x v="233"/>
    <s v="GWS"/>
    <s v="MID"/>
    <n v="101"/>
    <n v="79"/>
    <x v="5"/>
  </r>
  <r>
    <n v="2017"/>
    <n v="21"/>
    <s v="I Dream of Viney"/>
    <x v="235"/>
    <s v="PTA"/>
    <s v="FWD"/>
    <n v="103"/>
    <n v="97"/>
    <x v="5"/>
  </r>
  <r>
    <n v="2017"/>
    <n v="21"/>
    <s v="I Dream of Viney"/>
    <x v="248"/>
    <s v="PTA"/>
    <s v="MID"/>
    <n v="99"/>
    <n v="90"/>
    <x v="5"/>
  </r>
  <r>
    <n v="2017"/>
    <n v="21"/>
    <s v="I Dream of Viney"/>
    <x v="128"/>
    <s v="GCS"/>
    <s v="FWD"/>
    <n v="85"/>
    <n v="127"/>
    <x v="5"/>
  </r>
  <r>
    <n v="2017"/>
    <n v="21"/>
    <s v="I Dream of Viney"/>
    <x v="236"/>
    <s v="RIC"/>
    <s v="MID"/>
    <n v="118"/>
    <n v="108"/>
    <x v="5"/>
  </r>
  <r>
    <n v="2017"/>
    <n v="21"/>
    <s v="I Dream of Viney"/>
    <x v="242"/>
    <s v="STK"/>
    <s v="DEF"/>
    <n v="98"/>
    <n v="100"/>
    <x v="5"/>
  </r>
  <r>
    <n v="2017"/>
    <n v="21"/>
    <s v="I Dream of Viney"/>
    <x v="162"/>
    <s v="ADE"/>
    <s v="FWD"/>
    <n v="89"/>
    <n v="99"/>
    <x v="5"/>
  </r>
  <r>
    <n v="2017"/>
    <n v="21"/>
    <s v="I Dream of Viney"/>
    <x v="237"/>
    <s v="WCE"/>
    <s v="MID"/>
    <n v="84"/>
    <n v="80"/>
    <x v="5"/>
  </r>
  <r>
    <n v="2017"/>
    <n v="21"/>
    <s v="I Dream of Viney"/>
    <x v="238"/>
    <s v="WCE"/>
    <s v="DEF"/>
    <n v="99"/>
    <n v="95"/>
    <x v="5"/>
  </r>
  <r>
    <n v="2017"/>
    <n v="21"/>
    <s v="I Dream of Viney"/>
    <x v="225"/>
    <s v="COL"/>
    <s v="BEN"/>
    <n v="88"/>
    <n v="0"/>
    <x v="5"/>
  </r>
  <r>
    <n v="2017"/>
    <n v="21"/>
    <s v="I Dream of Viney"/>
    <x v="34"/>
    <s v="COL"/>
    <s v="BEN"/>
    <n v="86"/>
    <n v="88"/>
    <x v="5"/>
  </r>
  <r>
    <n v="2017"/>
    <n v="21"/>
    <s v="I Dream of Viney"/>
    <x v="241"/>
    <s v="PTA"/>
    <s v="BEN"/>
    <n v="81"/>
    <n v="90"/>
    <x v="5"/>
  </r>
  <r>
    <n v="2017"/>
    <n v="21"/>
    <s v="I Dream of Viney"/>
    <x v="49"/>
    <s v="ADE"/>
    <s v="BEN"/>
    <n v="99"/>
    <n v="116"/>
    <x v="5"/>
  </r>
  <r>
    <n v="2017"/>
    <n v="1"/>
    <s v="Free Tibont"/>
    <x v="249"/>
    <s v="HAW"/>
    <s v="DEF"/>
    <n v="94"/>
    <n v="59"/>
    <x v="6"/>
  </r>
  <r>
    <n v="2017"/>
    <n v="1"/>
    <s v="Free Tibont"/>
    <x v="250"/>
    <s v="HAW"/>
    <s v="FWD"/>
    <n v="81"/>
    <n v="68"/>
    <x v="6"/>
  </r>
  <r>
    <n v="2017"/>
    <n v="1"/>
    <s v="Free Tibont"/>
    <x v="143"/>
    <s v="HAW"/>
    <s v="DEF"/>
    <n v="79"/>
    <n v="69"/>
    <x v="6"/>
  </r>
  <r>
    <n v="2017"/>
    <n v="1"/>
    <s v="Free Tibont"/>
    <x v="51"/>
    <s v="WBD"/>
    <s v="DEF"/>
    <n v="93"/>
    <n v="87"/>
    <x v="6"/>
  </r>
  <r>
    <n v="2017"/>
    <n v="1"/>
    <s v="Free Tibont"/>
    <x v="251"/>
    <s v="WBD"/>
    <s v="FWD"/>
    <n v="83"/>
    <n v="62"/>
    <x v="6"/>
  </r>
  <r>
    <n v="2017"/>
    <n v="1"/>
    <s v="Free Tibont"/>
    <x v="252"/>
    <s v="WBD"/>
    <s v="MID"/>
    <n v="99"/>
    <n v="120"/>
    <x v="6"/>
  </r>
  <r>
    <n v="2017"/>
    <n v="1"/>
    <s v="Free Tibont"/>
    <x v="253"/>
    <s v="MEL"/>
    <s v="MID"/>
    <n v="110"/>
    <n v="132"/>
    <x v="6"/>
  </r>
  <r>
    <n v="2017"/>
    <n v="1"/>
    <s v="Free Tibont"/>
    <x v="254"/>
    <s v="CAR"/>
    <s v="MID"/>
    <n v="102"/>
    <n v="50"/>
    <x v="6"/>
  </r>
  <r>
    <n v="2017"/>
    <n v="1"/>
    <s v="Free Tibont"/>
    <x v="216"/>
    <s v="SYD"/>
    <s v="DEF"/>
    <n v="77"/>
    <n v="78"/>
    <x v="6"/>
  </r>
  <r>
    <n v="2017"/>
    <n v="1"/>
    <s v="Free Tibont"/>
    <x v="255"/>
    <s v="SYD"/>
    <s v="MID"/>
    <n v="105"/>
    <n v="105"/>
    <x v="6"/>
  </r>
  <r>
    <n v="2017"/>
    <n v="1"/>
    <s v="Free Tibont"/>
    <x v="256"/>
    <s v="ESS"/>
    <s v="MID"/>
    <n v="93"/>
    <n v="123"/>
    <x v="6"/>
  </r>
  <r>
    <n v="2017"/>
    <n v="1"/>
    <s v="Free Tibont"/>
    <x v="257"/>
    <s v="RIC"/>
    <s v="FWD"/>
    <n v="88"/>
    <n v="82"/>
    <x v="6"/>
  </r>
  <r>
    <n v="2017"/>
    <n v="1"/>
    <s v="Free Tibont"/>
    <x v="258"/>
    <s v="ADE"/>
    <s v="RUC"/>
    <n v="71"/>
    <n v="59"/>
    <x v="6"/>
  </r>
  <r>
    <n v="2017"/>
    <n v="1"/>
    <s v="Free Tibont"/>
    <x v="259"/>
    <s v="ADE"/>
    <s v="MID"/>
    <n v="112"/>
    <n v="113"/>
    <x v="6"/>
  </r>
  <r>
    <n v="2017"/>
    <n v="1"/>
    <s v="Free Tibont"/>
    <x v="99"/>
    <s v="ADE"/>
    <s v="DEF"/>
    <n v="110"/>
    <n v="147"/>
    <x v="6"/>
  </r>
  <r>
    <n v="2017"/>
    <n v="1"/>
    <s v="Free Tibont"/>
    <x v="49"/>
    <s v="ADE"/>
    <s v="FWD"/>
    <n v="76"/>
    <n v="94"/>
    <x v="6"/>
  </r>
  <r>
    <n v="2017"/>
    <n v="1"/>
    <s v="Free Tibont"/>
    <x v="260"/>
    <s v="WCE"/>
    <s v="MID"/>
    <n v="104"/>
    <n v="118"/>
    <x v="6"/>
  </r>
  <r>
    <n v="2017"/>
    <n v="1"/>
    <s v="Free Tibont"/>
    <x v="5"/>
    <s v="WCE"/>
    <s v="FWD"/>
    <n v="103"/>
    <n v="174"/>
    <x v="6"/>
  </r>
  <r>
    <n v="2017"/>
    <n v="1"/>
    <s v="Free Tibont"/>
    <x v="261"/>
    <s v="MEL"/>
    <s v="BEN"/>
    <n v="53"/>
    <n v="78"/>
    <x v="6"/>
  </r>
  <r>
    <n v="2017"/>
    <n v="1"/>
    <s v="Free Tibont"/>
    <x v="145"/>
    <s v="GWS"/>
    <s v="BEN"/>
    <n v="87"/>
    <n v="0"/>
    <x v="6"/>
  </r>
  <r>
    <n v="2017"/>
    <n v="1"/>
    <s v="Free Tibont"/>
    <x v="40"/>
    <s v="GCS"/>
    <s v="BEN"/>
    <n v="61"/>
    <n v="0"/>
    <x v="6"/>
  </r>
  <r>
    <n v="2017"/>
    <n v="1"/>
    <s v="Free Tibont"/>
    <x v="262"/>
    <s v="STK"/>
    <s v="BEN"/>
    <n v="80"/>
    <n v="54"/>
    <x v="6"/>
  </r>
  <r>
    <n v="2017"/>
    <n v="2"/>
    <s v="Free Tibont"/>
    <x v="249"/>
    <s v="HAW"/>
    <s v="DEF"/>
    <n v="89"/>
    <n v="72"/>
    <x v="6"/>
  </r>
  <r>
    <n v="2017"/>
    <n v="2"/>
    <s v="Free Tibont"/>
    <x v="250"/>
    <s v="HAW"/>
    <s v="FWD"/>
    <n v="89"/>
    <n v="131"/>
    <x v="6"/>
  </r>
  <r>
    <n v="2017"/>
    <n v="2"/>
    <s v="Free Tibont"/>
    <x v="143"/>
    <s v="HAW"/>
    <s v="DEF"/>
    <n v="78"/>
    <n v="82"/>
    <x v="6"/>
  </r>
  <r>
    <n v="2017"/>
    <n v="2"/>
    <s v="Free Tibont"/>
    <x v="51"/>
    <s v="WBD"/>
    <s v="DEF"/>
    <n v="85"/>
    <n v="56"/>
    <x v="6"/>
  </r>
  <r>
    <n v="2017"/>
    <n v="2"/>
    <s v="Free Tibont"/>
    <x v="251"/>
    <s v="WBD"/>
    <s v="FWD"/>
    <n v="79"/>
    <n v="61"/>
    <x v="6"/>
  </r>
  <r>
    <n v="2017"/>
    <n v="2"/>
    <s v="Free Tibont"/>
    <x v="252"/>
    <s v="WBD"/>
    <s v="MID"/>
    <n v="104"/>
    <n v="140"/>
    <x v="6"/>
  </r>
  <r>
    <n v="2017"/>
    <n v="2"/>
    <s v="Free Tibont"/>
    <x v="253"/>
    <s v="MEL"/>
    <s v="MID"/>
    <n v="111"/>
    <n v="100"/>
    <x v="6"/>
  </r>
  <r>
    <n v="2017"/>
    <n v="2"/>
    <s v="Free Tibont"/>
    <x v="254"/>
    <s v="CAR"/>
    <s v="MID"/>
    <n v="102"/>
    <n v="109"/>
    <x v="6"/>
  </r>
  <r>
    <n v="2017"/>
    <n v="2"/>
    <s v="Free Tibont"/>
    <x v="216"/>
    <s v="SYD"/>
    <s v="DEF"/>
    <n v="72"/>
    <n v="54"/>
    <x v="6"/>
  </r>
  <r>
    <n v="2017"/>
    <n v="2"/>
    <s v="Free Tibont"/>
    <x v="255"/>
    <s v="SYD"/>
    <s v="MID"/>
    <n v="99"/>
    <n v="79"/>
    <x v="6"/>
  </r>
  <r>
    <n v="2017"/>
    <n v="2"/>
    <s v="Free Tibont"/>
    <x v="256"/>
    <s v="ESS"/>
    <s v="MID"/>
    <n v="92"/>
    <n v="94"/>
    <x v="6"/>
  </r>
  <r>
    <n v="2017"/>
    <n v="2"/>
    <s v="Free Tibont"/>
    <x v="257"/>
    <s v="RIC"/>
    <s v="FWD"/>
    <n v="86"/>
    <n v="73"/>
    <x v="6"/>
  </r>
  <r>
    <n v="2017"/>
    <n v="2"/>
    <s v="Free Tibont"/>
    <x v="258"/>
    <s v="ADE"/>
    <s v="RUC"/>
    <n v="75"/>
    <n v="108"/>
    <x v="6"/>
  </r>
  <r>
    <n v="2017"/>
    <n v="2"/>
    <s v="Free Tibont"/>
    <x v="259"/>
    <s v="ADE"/>
    <s v="MID"/>
    <n v="108"/>
    <n v="76"/>
    <x v="6"/>
  </r>
  <r>
    <n v="2017"/>
    <n v="2"/>
    <s v="Free Tibont"/>
    <x v="99"/>
    <s v="ADE"/>
    <s v="DEF"/>
    <n v="105"/>
    <n v="76"/>
    <x v="6"/>
  </r>
  <r>
    <n v="2017"/>
    <n v="2"/>
    <s v="Free Tibont"/>
    <x v="49"/>
    <s v="ADE"/>
    <s v="FWD"/>
    <n v="70"/>
    <n v="48"/>
    <x v="6"/>
  </r>
  <r>
    <n v="2017"/>
    <n v="2"/>
    <s v="Free Tibont"/>
    <x v="260"/>
    <s v="WCE"/>
    <s v="MID"/>
    <n v="105"/>
    <n v="111"/>
    <x v="6"/>
  </r>
  <r>
    <n v="2017"/>
    <n v="2"/>
    <s v="Free Tibont"/>
    <x v="5"/>
    <s v="WCE"/>
    <s v="FWD"/>
    <n v="100"/>
    <n v="82"/>
    <x v="6"/>
  </r>
  <r>
    <n v="2017"/>
    <n v="2"/>
    <s v="Free Tibont"/>
    <x v="261"/>
    <s v="MEL"/>
    <s v="BEN"/>
    <n v="54"/>
    <n v="64"/>
    <x v="6"/>
  </r>
  <r>
    <n v="2017"/>
    <n v="2"/>
    <s v="Free Tibont"/>
    <x v="145"/>
    <s v="GWS"/>
    <s v="BEN"/>
    <n v="84"/>
    <n v="0"/>
    <x v="6"/>
  </r>
  <r>
    <n v="2017"/>
    <n v="2"/>
    <s v="Free Tibont"/>
    <x v="263"/>
    <s v="PTA"/>
    <s v="BEN"/>
    <n v="86"/>
    <n v="121"/>
    <x v="6"/>
  </r>
  <r>
    <n v="2017"/>
    <n v="2"/>
    <s v="Free Tibont"/>
    <x v="40"/>
    <s v="GCS"/>
    <s v="BEN"/>
    <n v="73"/>
    <n v="88"/>
    <x v="6"/>
  </r>
  <r>
    <n v="2017"/>
    <n v="3"/>
    <s v="Free Tibont"/>
    <x v="249"/>
    <s v="HAW"/>
    <s v="DEF"/>
    <n v="88"/>
    <n v="89"/>
    <x v="6"/>
  </r>
  <r>
    <n v="2017"/>
    <n v="3"/>
    <s v="Free Tibont"/>
    <x v="250"/>
    <s v="HAW"/>
    <s v="FWD"/>
    <n v="83"/>
    <n v="60"/>
    <x v="6"/>
  </r>
  <r>
    <n v="2017"/>
    <n v="3"/>
    <s v="Free Tibont"/>
    <x v="264"/>
    <s v="HAW"/>
    <s v="FWD"/>
    <n v="71"/>
    <n v="65"/>
    <x v="6"/>
  </r>
  <r>
    <n v="2017"/>
    <n v="3"/>
    <s v="Free Tibont"/>
    <x v="252"/>
    <s v="WBD"/>
    <s v="MID"/>
    <n v="109"/>
    <n v="133"/>
    <x v="6"/>
  </r>
  <r>
    <n v="2017"/>
    <n v="3"/>
    <s v="Free Tibont"/>
    <x v="51"/>
    <s v="WBD"/>
    <s v="DEF"/>
    <n v="81"/>
    <n v="86"/>
    <x v="6"/>
  </r>
  <r>
    <n v="2017"/>
    <n v="3"/>
    <s v="Free Tibont"/>
    <x v="253"/>
    <s v="MEL"/>
    <s v="MID"/>
    <n v="116"/>
    <n v="123"/>
    <x v="6"/>
  </r>
  <r>
    <n v="2017"/>
    <n v="3"/>
    <s v="Free Tibont"/>
    <x v="254"/>
    <s v="CAR"/>
    <s v="MID"/>
    <n v="101"/>
    <n v="100"/>
    <x v="6"/>
  </r>
  <r>
    <n v="2017"/>
    <n v="3"/>
    <s v="Free Tibont"/>
    <x v="216"/>
    <s v="SYD"/>
    <s v="DEF"/>
    <n v="74"/>
    <n v="83"/>
    <x v="6"/>
  </r>
  <r>
    <n v="2017"/>
    <n v="3"/>
    <s v="Free Tibont"/>
    <x v="255"/>
    <s v="SYD"/>
    <s v="MID"/>
    <n v="95"/>
    <n v="93"/>
    <x v="6"/>
  </r>
  <r>
    <n v="2017"/>
    <n v="3"/>
    <s v="Free Tibont"/>
    <x v="265"/>
    <s v="GEE"/>
    <s v="DEF"/>
    <n v="83"/>
    <n v="71"/>
    <x v="6"/>
  </r>
  <r>
    <n v="2017"/>
    <n v="3"/>
    <s v="Free Tibont"/>
    <x v="256"/>
    <s v="ESS"/>
    <s v="MID"/>
    <n v="99"/>
    <n v="133"/>
    <x v="6"/>
  </r>
  <r>
    <n v="2017"/>
    <n v="3"/>
    <s v="Free Tibont"/>
    <x v="257"/>
    <s v="RIC"/>
    <s v="FWD"/>
    <n v="83"/>
    <n v="72"/>
    <x v="6"/>
  </r>
  <r>
    <n v="2017"/>
    <n v="3"/>
    <s v="Free Tibont"/>
    <x v="258"/>
    <s v="ADE"/>
    <s v="RUC"/>
    <n v="77"/>
    <n v="95"/>
    <x v="6"/>
  </r>
  <r>
    <n v="2017"/>
    <n v="3"/>
    <s v="Free Tibont"/>
    <x v="259"/>
    <s v="ADE"/>
    <s v="MID"/>
    <n v="107"/>
    <n v="88"/>
    <x v="6"/>
  </r>
  <r>
    <n v="2017"/>
    <n v="3"/>
    <s v="Free Tibont"/>
    <x v="99"/>
    <s v="ADE"/>
    <s v="DEF"/>
    <n v="103"/>
    <n v="86"/>
    <x v="6"/>
  </r>
  <r>
    <n v="2017"/>
    <n v="3"/>
    <s v="Free Tibont"/>
    <x v="266"/>
    <s v="ADE"/>
    <s v="FWD"/>
    <n v="79"/>
    <n v="111"/>
    <x v="6"/>
  </r>
  <r>
    <n v="2017"/>
    <n v="3"/>
    <s v="Free Tibont"/>
    <x v="260"/>
    <s v="WCE"/>
    <s v="MID"/>
    <n v="97"/>
    <n v="65"/>
    <x v="6"/>
  </r>
  <r>
    <n v="2017"/>
    <n v="3"/>
    <s v="Free Tibont"/>
    <x v="5"/>
    <s v="WCE"/>
    <s v="FWD"/>
    <n v="94"/>
    <n v="66"/>
    <x v="6"/>
  </r>
  <r>
    <n v="2017"/>
    <n v="3"/>
    <s v="Free Tibont"/>
    <x v="261"/>
    <s v="MEL"/>
    <s v="BEN"/>
    <n v="63"/>
    <n v="114"/>
    <x v="6"/>
  </r>
  <r>
    <n v="2017"/>
    <n v="3"/>
    <s v="Free Tibont"/>
    <x v="145"/>
    <s v="GWS"/>
    <s v="BEN"/>
    <n v="85"/>
    <n v="0"/>
    <x v="6"/>
  </r>
  <r>
    <n v="2017"/>
    <n v="3"/>
    <s v="Free Tibont"/>
    <x v="263"/>
    <s v="PTA"/>
    <s v="BEN"/>
    <n v="90"/>
    <n v="107"/>
    <x v="6"/>
  </r>
  <r>
    <n v="2017"/>
    <n v="3"/>
    <s v="Free Tibont"/>
    <x v="40"/>
    <s v="GCS"/>
    <s v="BEN"/>
    <n v="86"/>
    <n v="117"/>
    <x v="6"/>
  </r>
  <r>
    <n v="2017"/>
    <n v="4"/>
    <s v="Free Tibont"/>
    <x v="249"/>
    <s v="HAW"/>
    <s v="DEF"/>
    <n v="83"/>
    <n v="70"/>
    <x v="6"/>
  </r>
  <r>
    <n v="2017"/>
    <n v="4"/>
    <s v="Free Tibont"/>
    <x v="250"/>
    <s v="HAW"/>
    <s v="FWD"/>
    <n v="80"/>
    <n v="80"/>
    <x v="6"/>
  </r>
  <r>
    <n v="2017"/>
    <n v="4"/>
    <s v="Free Tibont"/>
    <x v="264"/>
    <s v="HAW"/>
    <s v="FWD"/>
    <n v="66"/>
    <n v="64"/>
    <x v="6"/>
  </r>
  <r>
    <n v="2017"/>
    <n v="4"/>
    <s v="Free Tibont"/>
    <x v="252"/>
    <s v="WBD"/>
    <s v="MID"/>
    <n v="110"/>
    <n v="115"/>
    <x v="6"/>
  </r>
  <r>
    <n v="2017"/>
    <n v="4"/>
    <s v="Free Tibont"/>
    <x v="51"/>
    <s v="WBD"/>
    <s v="DEF"/>
    <n v="74"/>
    <n v="62"/>
    <x v="6"/>
  </r>
  <r>
    <n v="2017"/>
    <n v="4"/>
    <s v="Free Tibont"/>
    <x v="261"/>
    <s v="MEL"/>
    <s v="DEF"/>
    <n v="67"/>
    <n v="85"/>
    <x v="6"/>
  </r>
  <r>
    <n v="2017"/>
    <n v="4"/>
    <s v="Free Tibont"/>
    <x v="253"/>
    <s v="MEL"/>
    <s v="MID"/>
    <n v="110"/>
    <n v="67"/>
    <x v="6"/>
  </r>
  <r>
    <n v="2017"/>
    <n v="4"/>
    <s v="Free Tibont"/>
    <x v="254"/>
    <s v="CAR"/>
    <s v="MID"/>
    <n v="94"/>
    <n v="77"/>
    <x v="6"/>
  </r>
  <r>
    <n v="2017"/>
    <n v="4"/>
    <s v="Free Tibont"/>
    <x v="216"/>
    <s v="SYD"/>
    <s v="DEF"/>
    <n v="69"/>
    <n v="56"/>
    <x v="6"/>
  </r>
  <r>
    <n v="2017"/>
    <n v="4"/>
    <s v="Free Tibont"/>
    <x v="255"/>
    <s v="SYD"/>
    <s v="MID"/>
    <n v="91"/>
    <n v="92"/>
    <x v="6"/>
  </r>
  <r>
    <n v="2017"/>
    <n v="4"/>
    <s v="Free Tibont"/>
    <x v="256"/>
    <s v="ESS"/>
    <s v="MID"/>
    <n v="102"/>
    <n v="117"/>
    <x v="6"/>
  </r>
  <r>
    <n v="2017"/>
    <n v="4"/>
    <s v="Free Tibont"/>
    <x v="257"/>
    <s v="RIC"/>
    <s v="FWD"/>
    <n v="90"/>
    <n v="122"/>
    <x v="6"/>
  </r>
  <r>
    <n v="2017"/>
    <n v="4"/>
    <s v="Free Tibont"/>
    <x v="258"/>
    <s v="ADE"/>
    <s v="RUC"/>
    <n v="81"/>
    <n v="110"/>
    <x v="6"/>
  </r>
  <r>
    <n v="2017"/>
    <n v="4"/>
    <s v="Free Tibont"/>
    <x v="259"/>
    <s v="ADE"/>
    <s v="MID"/>
    <n v="103"/>
    <n v="78"/>
    <x v="6"/>
  </r>
  <r>
    <n v="2017"/>
    <n v="4"/>
    <s v="Free Tibont"/>
    <x v="99"/>
    <s v="ADE"/>
    <s v="DEF"/>
    <n v="106"/>
    <n v="112"/>
    <x v="6"/>
  </r>
  <r>
    <n v="2017"/>
    <n v="4"/>
    <s v="Free Tibont"/>
    <x v="266"/>
    <s v="ADE"/>
    <s v="FWD"/>
    <n v="90"/>
    <n v="142"/>
    <x v="6"/>
  </r>
  <r>
    <n v="2017"/>
    <n v="4"/>
    <s v="Free Tibont"/>
    <x v="260"/>
    <s v="WCE"/>
    <s v="MID"/>
    <n v="92"/>
    <n v="77"/>
    <x v="6"/>
  </r>
  <r>
    <n v="2017"/>
    <n v="4"/>
    <s v="Free Tibont"/>
    <x v="5"/>
    <s v="WCE"/>
    <s v="FWD"/>
    <n v="97"/>
    <n v="110"/>
    <x v="6"/>
  </r>
  <r>
    <n v="2017"/>
    <n v="4"/>
    <s v="Free Tibont"/>
    <x v="265"/>
    <s v="GEE"/>
    <s v="BEN"/>
    <n v="84"/>
    <n v="77"/>
    <x v="6"/>
  </r>
  <r>
    <n v="2017"/>
    <n v="4"/>
    <s v="Free Tibont"/>
    <x v="145"/>
    <s v="GWS"/>
    <s v="BEN"/>
    <n v="83"/>
    <n v="0"/>
    <x v="6"/>
  </r>
  <r>
    <n v="2017"/>
    <n v="4"/>
    <s v="Free Tibont"/>
    <x v="263"/>
    <s v="PTA"/>
    <s v="BEN"/>
    <n v="93"/>
    <n v="95"/>
    <x v="6"/>
  </r>
  <r>
    <n v="2017"/>
    <n v="4"/>
    <s v="Free Tibont"/>
    <x v="40"/>
    <s v="GCS"/>
    <s v="BEN"/>
    <n v="76"/>
    <n v="46"/>
    <x v="6"/>
  </r>
  <r>
    <n v="2017"/>
    <n v="5"/>
    <s v="Free Tibont"/>
    <x v="249"/>
    <s v="HAW"/>
    <s v="DEF"/>
    <n v="85"/>
    <n v="103"/>
    <x v="6"/>
  </r>
  <r>
    <n v="2017"/>
    <n v="5"/>
    <s v="Free Tibont"/>
    <x v="250"/>
    <s v="HAW"/>
    <s v="FWD"/>
    <n v="81"/>
    <n v="99"/>
    <x v="6"/>
  </r>
  <r>
    <n v="2017"/>
    <n v="5"/>
    <s v="Free Tibont"/>
    <x v="252"/>
    <s v="WBD"/>
    <s v="MID"/>
    <n v="107"/>
    <n v="88"/>
    <x v="6"/>
  </r>
  <r>
    <n v="2017"/>
    <n v="5"/>
    <s v="Free Tibont"/>
    <x v="51"/>
    <s v="WBD"/>
    <s v="DEF"/>
    <n v="67"/>
    <n v="69"/>
    <x v="6"/>
  </r>
  <r>
    <n v="2017"/>
    <n v="5"/>
    <s v="Free Tibont"/>
    <x v="261"/>
    <s v="MEL"/>
    <s v="DEF"/>
    <n v="74"/>
    <n v="99"/>
    <x v="6"/>
  </r>
  <r>
    <n v="2017"/>
    <n v="5"/>
    <s v="Free Tibont"/>
    <x v="253"/>
    <s v="MEL"/>
    <s v="MID"/>
    <n v="109"/>
    <n v="91"/>
    <x v="6"/>
  </r>
  <r>
    <n v="2017"/>
    <n v="5"/>
    <s v="Free Tibont"/>
    <x v="254"/>
    <s v="CAR"/>
    <s v="MID"/>
    <n v="94"/>
    <n v="109"/>
    <x v="6"/>
  </r>
  <r>
    <n v="2017"/>
    <n v="5"/>
    <s v="Free Tibont"/>
    <x v="255"/>
    <s v="SYD"/>
    <s v="MID"/>
    <n v="86"/>
    <n v="83"/>
    <x v="6"/>
  </r>
  <r>
    <n v="2017"/>
    <n v="5"/>
    <s v="Free Tibont"/>
    <x v="265"/>
    <s v="GEE"/>
    <s v="DEF"/>
    <n v="87"/>
    <n v="83"/>
    <x v="6"/>
  </r>
  <r>
    <n v="2017"/>
    <n v="5"/>
    <s v="Free Tibont"/>
    <x v="267"/>
    <s v="GWS"/>
    <s v="FWD"/>
    <n v="75"/>
    <n v="66"/>
    <x v="6"/>
  </r>
  <r>
    <n v="2017"/>
    <n v="5"/>
    <s v="Free Tibont"/>
    <x v="263"/>
    <s v="PTA"/>
    <s v="MID"/>
    <n v="100"/>
    <n v="122"/>
    <x v="6"/>
  </r>
  <r>
    <n v="2017"/>
    <n v="5"/>
    <s v="Free Tibont"/>
    <x v="256"/>
    <s v="ESS"/>
    <s v="MID"/>
    <n v="101"/>
    <n v="89"/>
    <x v="6"/>
  </r>
  <r>
    <n v="2017"/>
    <n v="5"/>
    <s v="Free Tibont"/>
    <x v="257"/>
    <s v="RIC"/>
    <s v="FWD"/>
    <n v="97"/>
    <n v="120"/>
    <x v="6"/>
  </r>
  <r>
    <n v="2017"/>
    <n v="5"/>
    <s v="Free Tibont"/>
    <x v="259"/>
    <s v="ADE"/>
    <s v="MID"/>
    <n v="111"/>
    <n v="124"/>
    <x v="6"/>
  </r>
  <r>
    <n v="2017"/>
    <n v="5"/>
    <s v="Free Tibont"/>
    <x v="258"/>
    <s v="ADE"/>
    <s v="RUC"/>
    <n v="76"/>
    <n v="61"/>
    <x v="6"/>
  </r>
  <r>
    <n v="2017"/>
    <n v="5"/>
    <s v="Free Tibont"/>
    <x v="99"/>
    <s v="ADE"/>
    <s v="DEF"/>
    <n v="111"/>
    <n v="121"/>
    <x v="6"/>
  </r>
  <r>
    <n v="2017"/>
    <n v="5"/>
    <s v="Free Tibont"/>
    <x v="266"/>
    <s v="ADE"/>
    <s v="FWD"/>
    <n v="92"/>
    <n v="92"/>
    <x v="6"/>
  </r>
  <r>
    <n v="2017"/>
    <n v="5"/>
    <s v="Free Tibont"/>
    <x v="5"/>
    <s v="WCE"/>
    <s v="FWD"/>
    <n v="93"/>
    <n v="76"/>
    <x v="6"/>
  </r>
  <r>
    <n v="2017"/>
    <n v="5"/>
    <s v="Free Tibont"/>
    <x v="216"/>
    <s v="SYD"/>
    <s v="BEN"/>
    <n v="73"/>
    <n v="94"/>
    <x v="6"/>
  </r>
  <r>
    <n v="2017"/>
    <n v="5"/>
    <s v="Free Tibont"/>
    <x v="145"/>
    <s v="GWS"/>
    <s v="BEN"/>
    <n v="86"/>
    <n v="0"/>
    <x v="6"/>
  </r>
  <r>
    <n v="2017"/>
    <n v="5"/>
    <s v="Free Tibont"/>
    <x v="40"/>
    <s v="GCS"/>
    <s v="BEN"/>
    <n v="71"/>
    <n v="55"/>
    <x v="6"/>
  </r>
  <r>
    <n v="2017"/>
    <n v="5"/>
    <s v="Free Tibont"/>
    <x v="260"/>
    <s v="WCE"/>
    <s v="BEN"/>
    <n v="89"/>
    <n v="0"/>
    <x v="6"/>
  </r>
  <r>
    <n v="2017"/>
    <n v="6"/>
    <s v="Free Tibont"/>
    <x v="249"/>
    <s v="HAW"/>
    <s v="DEF"/>
    <n v="88"/>
    <n v="74"/>
    <x v="6"/>
  </r>
  <r>
    <n v="2017"/>
    <n v="6"/>
    <s v="Free Tibont"/>
    <x v="250"/>
    <s v="HAW"/>
    <s v="FWD"/>
    <n v="77"/>
    <n v="43"/>
    <x v="6"/>
  </r>
  <r>
    <n v="2017"/>
    <n v="6"/>
    <s v="Free Tibont"/>
    <x v="252"/>
    <s v="WBD"/>
    <s v="MID"/>
    <n v="111"/>
    <n v="141"/>
    <x v="6"/>
  </r>
  <r>
    <n v="2017"/>
    <n v="6"/>
    <s v="Free Tibont"/>
    <x v="261"/>
    <s v="MEL"/>
    <s v="DEF"/>
    <n v="70"/>
    <n v="56"/>
    <x v="6"/>
  </r>
  <r>
    <n v="2017"/>
    <n v="6"/>
    <s v="Free Tibont"/>
    <x v="253"/>
    <s v="MEL"/>
    <s v="MID"/>
    <n v="98"/>
    <n v="83"/>
    <x v="6"/>
  </r>
  <r>
    <n v="2017"/>
    <n v="6"/>
    <s v="Free Tibont"/>
    <x v="254"/>
    <s v="CAR"/>
    <s v="MID"/>
    <n v="106"/>
    <n v="103"/>
    <x v="6"/>
  </r>
  <r>
    <n v="2017"/>
    <n v="6"/>
    <s v="Free Tibont"/>
    <x v="216"/>
    <s v="SYD"/>
    <s v="DEF"/>
    <n v="70"/>
    <n v="63"/>
    <x v="6"/>
  </r>
  <r>
    <n v="2017"/>
    <n v="6"/>
    <s v="Free Tibont"/>
    <x v="255"/>
    <s v="SYD"/>
    <s v="MID"/>
    <n v="85"/>
    <n v="98"/>
    <x v="6"/>
  </r>
  <r>
    <n v="2017"/>
    <n v="6"/>
    <s v="Free Tibont"/>
    <x v="265"/>
    <s v="GEE"/>
    <s v="DEF"/>
    <n v="80"/>
    <n v="77"/>
    <x v="6"/>
  </r>
  <r>
    <n v="2017"/>
    <n v="6"/>
    <s v="Free Tibont"/>
    <x v="263"/>
    <s v="PTA"/>
    <s v="MID"/>
    <n v="98"/>
    <n v="109"/>
    <x v="6"/>
  </r>
  <r>
    <n v="2017"/>
    <n v="6"/>
    <s v="Free Tibont"/>
    <x v="256"/>
    <s v="ESS"/>
    <s v="MID"/>
    <n v="99"/>
    <n v="116"/>
    <x v="6"/>
  </r>
  <r>
    <n v="2017"/>
    <n v="6"/>
    <s v="Free Tibont"/>
    <x v="268"/>
    <s v="ESS"/>
    <s v="FWD"/>
    <n v="76"/>
    <n v="79"/>
    <x v="6"/>
  </r>
  <r>
    <n v="2017"/>
    <n v="6"/>
    <s v="Free Tibont"/>
    <x v="257"/>
    <s v="RIC"/>
    <s v="FWD"/>
    <n v="93"/>
    <n v="62"/>
    <x v="6"/>
  </r>
  <r>
    <n v="2017"/>
    <n v="6"/>
    <s v="Free Tibont"/>
    <x v="259"/>
    <s v="ADE"/>
    <s v="MID"/>
    <n v="110"/>
    <n v="111"/>
    <x v="6"/>
  </r>
  <r>
    <n v="2017"/>
    <n v="6"/>
    <s v="Free Tibont"/>
    <x v="258"/>
    <s v="ADE"/>
    <s v="RUC"/>
    <n v="86"/>
    <n v="116"/>
    <x v="6"/>
  </r>
  <r>
    <n v="2017"/>
    <n v="6"/>
    <s v="Free Tibont"/>
    <x v="99"/>
    <s v="ADE"/>
    <s v="DEF"/>
    <n v="106"/>
    <n v="122"/>
    <x v="6"/>
  </r>
  <r>
    <n v="2017"/>
    <n v="6"/>
    <s v="Free Tibont"/>
    <x v="266"/>
    <s v="ADE"/>
    <s v="FWD"/>
    <n v="95"/>
    <n v="85"/>
    <x v="6"/>
  </r>
  <r>
    <n v="2017"/>
    <n v="6"/>
    <s v="Free Tibont"/>
    <x v="5"/>
    <s v="WCE"/>
    <s v="FWD"/>
    <n v="87"/>
    <n v="141"/>
    <x v="6"/>
  </r>
  <r>
    <n v="2017"/>
    <n v="6"/>
    <s v="Free Tibont"/>
    <x v="51"/>
    <s v="WBD"/>
    <s v="BEN"/>
    <n v="67"/>
    <n v="0"/>
    <x v="6"/>
  </r>
  <r>
    <n v="2017"/>
    <n v="6"/>
    <s v="Free Tibont"/>
    <x v="50"/>
    <s v="COL"/>
    <s v="BEN"/>
    <n v="65"/>
    <n v="69"/>
    <x v="6"/>
  </r>
  <r>
    <n v="2017"/>
    <n v="6"/>
    <s v="Free Tibont"/>
    <x v="145"/>
    <s v="GWS"/>
    <s v="BEN"/>
    <n v="86"/>
    <n v="0"/>
    <x v="6"/>
  </r>
  <r>
    <n v="2017"/>
    <n v="6"/>
    <s v="Free Tibont"/>
    <x v="260"/>
    <s v="WCE"/>
    <s v="BEN"/>
    <n v="91"/>
    <n v="99"/>
    <x v="6"/>
  </r>
  <r>
    <n v="2017"/>
    <n v="7"/>
    <s v="Free Tibont"/>
    <x v="249"/>
    <s v="HAW"/>
    <s v="DEF"/>
    <n v="95"/>
    <n v="106"/>
    <x v="6"/>
  </r>
  <r>
    <n v="2017"/>
    <n v="7"/>
    <s v="Free Tibont"/>
    <x v="250"/>
    <s v="HAW"/>
    <s v="FWD"/>
    <n v="68"/>
    <n v="82"/>
    <x v="6"/>
  </r>
  <r>
    <n v="2017"/>
    <n v="7"/>
    <s v="Free Tibont"/>
    <x v="189"/>
    <s v="WBD"/>
    <s v="DEF"/>
    <n v="78"/>
    <n v="87"/>
    <x v="6"/>
  </r>
  <r>
    <n v="2017"/>
    <n v="7"/>
    <s v="Free Tibont"/>
    <x v="252"/>
    <s v="WBD"/>
    <s v="MID"/>
    <n v="108"/>
    <n v="128"/>
    <x v="6"/>
  </r>
  <r>
    <n v="2017"/>
    <n v="7"/>
    <s v="Free Tibont"/>
    <x v="51"/>
    <s v="WBD"/>
    <s v="DEF"/>
    <n v="62"/>
    <n v="58"/>
    <x v="6"/>
  </r>
  <r>
    <n v="2017"/>
    <n v="7"/>
    <s v="Free Tibont"/>
    <x v="269"/>
    <s v="MEL"/>
    <s v="FWD"/>
    <n v="85"/>
    <n v="54"/>
    <x v="6"/>
  </r>
  <r>
    <n v="2017"/>
    <n v="7"/>
    <s v="Free Tibont"/>
    <x v="254"/>
    <s v="CAR"/>
    <s v="MID"/>
    <n v="104"/>
    <n v="101"/>
    <x v="6"/>
  </r>
  <r>
    <n v="2017"/>
    <n v="7"/>
    <s v="Free Tibont"/>
    <x v="255"/>
    <s v="SYD"/>
    <s v="MID"/>
    <n v="85"/>
    <n v="83"/>
    <x v="6"/>
  </r>
  <r>
    <n v="2017"/>
    <n v="7"/>
    <s v="Free Tibont"/>
    <x v="265"/>
    <s v="GEE"/>
    <s v="DEF"/>
    <n v="78"/>
    <n v="84"/>
    <x v="6"/>
  </r>
  <r>
    <n v="2017"/>
    <n v="7"/>
    <s v="Free Tibont"/>
    <x v="145"/>
    <s v="GWS"/>
    <s v="MID"/>
    <n v="82"/>
    <n v="101"/>
    <x v="6"/>
  </r>
  <r>
    <n v="2017"/>
    <n v="7"/>
    <s v="Free Tibont"/>
    <x v="263"/>
    <s v="PTA"/>
    <s v="MID"/>
    <n v="96"/>
    <n v="112"/>
    <x v="6"/>
  </r>
  <r>
    <n v="2017"/>
    <n v="7"/>
    <s v="Free Tibont"/>
    <x v="256"/>
    <s v="ESS"/>
    <s v="MID"/>
    <n v="99"/>
    <n v="90"/>
    <x v="6"/>
  </r>
  <r>
    <n v="2017"/>
    <n v="7"/>
    <s v="Free Tibont"/>
    <x v="257"/>
    <s v="RIC"/>
    <s v="FWD"/>
    <n v="98"/>
    <n v="98"/>
    <x v="6"/>
  </r>
  <r>
    <n v="2017"/>
    <n v="7"/>
    <s v="Free Tibont"/>
    <x v="259"/>
    <s v="ADE"/>
    <s v="MID"/>
    <n v="115"/>
    <n v="97"/>
    <x v="6"/>
  </r>
  <r>
    <n v="2017"/>
    <n v="7"/>
    <s v="Free Tibont"/>
    <x v="258"/>
    <s v="ADE"/>
    <s v="RUC"/>
    <n v="88"/>
    <n v="118"/>
    <x v="6"/>
  </r>
  <r>
    <n v="2017"/>
    <n v="7"/>
    <s v="Free Tibont"/>
    <x v="99"/>
    <s v="ADE"/>
    <s v="DEF"/>
    <n v="111"/>
    <n v="100"/>
    <x v="6"/>
  </r>
  <r>
    <n v="2017"/>
    <n v="7"/>
    <s v="Free Tibont"/>
    <x v="266"/>
    <s v="ADE"/>
    <s v="FWD"/>
    <n v="83"/>
    <n v="24"/>
    <x v="6"/>
  </r>
  <r>
    <n v="2017"/>
    <n v="7"/>
    <s v="Free Tibont"/>
    <x v="5"/>
    <s v="WCE"/>
    <s v="FWD"/>
    <n v="89"/>
    <n v="96"/>
    <x v="6"/>
  </r>
  <r>
    <n v="2017"/>
    <n v="7"/>
    <s v="Free Tibont"/>
    <x v="251"/>
    <s v="WBD"/>
    <s v="BEN"/>
    <n v="82"/>
    <n v="80"/>
    <x v="6"/>
  </r>
  <r>
    <n v="2017"/>
    <n v="7"/>
    <s v="Free Tibont"/>
    <x v="261"/>
    <s v="MEL"/>
    <s v="BEN"/>
    <n v="72"/>
    <n v="75"/>
    <x v="6"/>
  </r>
  <r>
    <n v="2017"/>
    <n v="7"/>
    <s v="Free Tibont"/>
    <x v="268"/>
    <s v="ESS"/>
    <s v="BEN"/>
    <n v="88"/>
    <n v="114"/>
    <x v="6"/>
  </r>
  <r>
    <n v="2017"/>
    <n v="7"/>
    <s v="Free Tibont"/>
    <x v="260"/>
    <s v="WCE"/>
    <s v="BEN"/>
    <n v="84"/>
    <n v="84"/>
    <x v="6"/>
  </r>
  <r>
    <n v="2017"/>
    <n v="8"/>
    <s v="Free Tibont"/>
    <x v="249"/>
    <s v="HAW"/>
    <s v="DEF"/>
    <n v="97"/>
    <n v="97"/>
    <x v="6"/>
  </r>
  <r>
    <n v="2017"/>
    <n v="8"/>
    <s v="Free Tibont"/>
    <x v="250"/>
    <s v="HAW"/>
    <s v="FWD"/>
    <n v="71"/>
    <n v="75"/>
    <x v="6"/>
  </r>
  <r>
    <n v="2017"/>
    <n v="8"/>
    <s v="Free Tibont"/>
    <x v="252"/>
    <s v="WBD"/>
    <s v="MID"/>
    <n v="102"/>
    <n v="99"/>
    <x v="6"/>
  </r>
  <r>
    <n v="2017"/>
    <n v="8"/>
    <s v="Free Tibont"/>
    <x v="261"/>
    <s v="MEL"/>
    <s v="DEF"/>
    <n v="62"/>
    <n v="56"/>
    <x v="6"/>
  </r>
  <r>
    <n v="2017"/>
    <n v="8"/>
    <s v="Free Tibont"/>
    <x v="116"/>
    <s v="NTH"/>
    <s v="DEF"/>
    <n v="85"/>
    <n v="75"/>
    <x v="6"/>
  </r>
  <r>
    <n v="2017"/>
    <n v="8"/>
    <s v="Free Tibont"/>
    <x v="254"/>
    <s v="CAR"/>
    <s v="MID"/>
    <n v="116"/>
    <n v="157"/>
    <x v="6"/>
  </r>
  <r>
    <n v="2017"/>
    <n v="8"/>
    <s v="Free Tibont"/>
    <x v="255"/>
    <s v="SYD"/>
    <s v="MID"/>
    <n v="91"/>
    <n v="122"/>
    <x v="6"/>
  </r>
  <r>
    <n v="2017"/>
    <n v="8"/>
    <s v="Free Tibont"/>
    <x v="265"/>
    <s v="GEE"/>
    <s v="DEF"/>
    <n v="76"/>
    <n v="64"/>
    <x v="6"/>
  </r>
  <r>
    <n v="2017"/>
    <n v="8"/>
    <s v="Free Tibont"/>
    <x v="145"/>
    <s v="GWS"/>
    <s v="MID"/>
    <n v="78"/>
    <n v="71"/>
    <x v="6"/>
  </r>
  <r>
    <n v="2017"/>
    <n v="8"/>
    <s v="Free Tibont"/>
    <x v="263"/>
    <s v="PTA"/>
    <s v="MID"/>
    <n v="93"/>
    <n v="89"/>
    <x v="6"/>
  </r>
  <r>
    <n v="2017"/>
    <n v="8"/>
    <s v="Free Tibont"/>
    <x v="256"/>
    <s v="ESS"/>
    <s v="MID"/>
    <n v="92"/>
    <n v="97"/>
    <x v="6"/>
  </r>
  <r>
    <n v="2017"/>
    <n v="8"/>
    <s v="Free Tibont"/>
    <x v="268"/>
    <s v="ESS"/>
    <s v="FWD"/>
    <n v="101"/>
    <n v="106"/>
    <x v="6"/>
  </r>
  <r>
    <n v="2017"/>
    <n v="8"/>
    <s v="Free Tibont"/>
    <x v="257"/>
    <s v="RIC"/>
    <s v="FWD"/>
    <n v="102"/>
    <n v="91"/>
    <x v="6"/>
  </r>
  <r>
    <n v="2017"/>
    <n v="8"/>
    <s v="Free Tibont"/>
    <x v="259"/>
    <s v="ADE"/>
    <s v="MID"/>
    <n v="113"/>
    <n v="79"/>
    <x v="6"/>
  </r>
  <r>
    <n v="2017"/>
    <n v="8"/>
    <s v="Free Tibont"/>
    <x v="258"/>
    <s v="ADE"/>
    <s v="RUC"/>
    <n v="96"/>
    <n v="141"/>
    <x v="6"/>
  </r>
  <r>
    <n v="2017"/>
    <n v="8"/>
    <s v="Free Tibont"/>
    <x v="99"/>
    <s v="ADE"/>
    <s v="DEF"/>
    <n v="119"/>
    <n v="124"/>
    <x v="6"/>
  </r>
  <r>
    <n v="2017"/>
    <n v="8"/>
    <s v="Free Tibont"/>
    <x v="266"/>
    <s v="ADE"/>
    <s v="FWD"/>
    <n v="78"/>
    <n v="83"/>
    <x v="6"/>
  </r>
  <r>
    <n v="2017"/>
    <n v="8"/>
    <s v="Free Tibont"/>
    <x v="5"/>
    <s v="WCE"/>
    <s v="FWD"/>
    <n v="96"/>
    <n v="102"/>
    <x v="6"/>
  </r>
  <r>
    <n v="2017"/>
    <n v="8"/>
    <s v="Free Tibont"/>
    <x v="189"/>
    <s v="WBD"/>
    <s v="BEN"/>
    <n v="78"/>
    <n v="0"/>
    <x v="6"/>
  </r>
  <r>
    <n v="2017"/>
    <n v="8"/>
    <s v="Free Tibont"/>
    <x v="251"/>
    <s v="WBD"/>
    <s v="BEN"/>
    <n v="94"/>
    <n v="116"/>
    <x v="6"/>
  </r>
  <r>
    <n v="2017"/>
    <n v="8"/>
    <s v="Free Tibont"/>
    <x v="269"/>
    <s v="MEL"/>
    <s v="BEN"/>
    <n v="90"/>
    <n v="121"/>
    <x v="6"/>
  </r>
  <r>
    <n v="2017"/>
    <n v="8"/>
    <s v="Free Tibont"/>
    <x v="260"/>
    <s v="WCE"/>
    <s v="BEN"/>
    <n v="83"/>
    <n v="103"/>
    <x v="6"/>
  </r>
  <r>
    <n v="2017"/>
    <n v="9"/>
    <s v="Free Tibont"/>
    <x v="249"/>
    <s v="HAW"/>
    <s v="DEF"/>
    <n v="91"/>
    <n v="42"/>
    <x v="6"/>
  </r>
  <r>
    <n v="2017"/>
    <n v="9"/>
    <s v="Free Tibont"/>
    <x v="252"/>
    <s v="WBD"/>
    <s v="MID"/>
    <n v="96"/>
    <n v="81"/>
    <x v="6"/>
  </r>
  <r>
    <n v="2017"/>
    <n v="9"/>
    <s v="Free Tibont"/>
    <x v="189"/>
    <s v="WBD"/>
    <s v="DEF"/>
    <n v="83"/>
    <n v="99"/>
    <x v="6"/>
  </r>
  <r>
    <n v="2017"/>
    <n v="9"/>
    <s v="Free Tibont"/>
    <x v="269"/>
    <s v="MEL"/>
    <s v="FWD"/>
    <n v="86"/>
    <n v="70"/>
    <x v="6"/>
  </r>
  <r>
    <n v="2017"/>
    <n v="9"/>
    <s v="Free Tibont"/>
    <x v="116"/>
    <s v="NTH"/>
    <s v="DEF"/>
    <n v="89"/>
    <n v="87"/>
    <x v="6"/>
  </r>
  <r>
    <n v="2017"/>
    <n v="9"/>
    <s v="Free Tibont"/>
    <x v="103"/>
    <s v="NTH"/>
    <s v="MID"/>
    <n v="85"/>
    <n v="74"/>
    <x v="6"/>
  </r>
  <r>
    <n v="2017"/>
    <n v="9"/>
    <s v="Free Tibont"/>
    <x v="254"/>
    <s v="CAR"/>
    <s v="MID"/>
    <n v="120"/>
    <n v="94"/>
    <x v="6"/>
  </r>
  <r>
    <n v="2017"/>
    <n v="9"/>
    <s v="Free Tibont"/>
    <x v="255"/>
    <s v="SYD"/>
    <s v="MID"/>
    <n v="87"/>
    <n v="74"/>
    <x v="6"/>
  </r>
  <r>
    <n v="2017"/>
    <n v="9"/>
    <s v="Free Tibont"/>
    <x v="265"/>
    <s v="GEE"/>
    <s v="DEF"/>
    <n v="72"/>
    <n v="56"/>
    <x v="6"/>
  </r>
  <r>
    <n v="2017"/>
    <n v="9"/>
    <s v="Free Tibont"/>
    <x v="268"/>
    <s v="ESS"/>
    <s v="FWD"/>
    <n v="107"/>
    <n v="124"/>
    <x v="6"/>
  </r>
  <r>
    <n v="2017"/>
    <n v="9"/>
    <s v="Free Tibont"/>
    <x v="256"/>
    <s v="ESS"/>
    <s v="MID"/>
    <n v="88"/>
    <n v="94"/>
    <x v="6"/>
  </r>
  <r>
    <n v="2017"/>
    <n v="9"/>
    <s v="Free Tibont"/>
    <x v="257"/>
    <s v="RIC"/>
    <s v="FWD"/>
    <n v="92"/>
    <n v="73"/>
    <x v="6"/>
  </r>
  <r>
    <n v="2017"/>
    <n v="9"/>
    <s v="Free Tibont"/>
    <x v="258"/>
    <s v="ADE"/>
    <s v="RUC"/>
    <n v="91"/>
    <n v="82"/>
    <x v="6"/>
  </r>
  <r>
    <n v="2017"/>
    <n v="9"/>
    <s v="Free Tibont"/>
    <x v="259"/>
    <s v="ADE"/>
    <s v="MID"/>
    <n v="115"/>
    <n v="88"/>
    <x v="6"/>
  </r>
  <r>
    <n v="2017"/>
    <n v="9"/>
    <s v="Free Tibont"/>
    <x v="99"/>
    <s v="ADE"/>
    <s v="DEF"/>
    <n v="118"/>
    <n v="110"/>
    <x v="6"/>
  </r>
  <r>
    <n v="2017"/>
    <n v="9"/>
    <s v="Free Tibont"/>
    <x v="266"/>
    <s v="ADE"/>
    <s v="FWD"/>
    <n v="68"/>
    <n v="89"/>
    <x v="6"/>
  </r>
  <r>
    <n v="2017"/>
    <n v="9"/>
    <s v="Free Tibont"/>
    <x v="260"/>
    <s v="WCE"/>
    <s v="MID"/>
    <n v="83"/>
    <n v="68"/>
    <x v="6"/>
  </r>
  <r>
    <n v="2017"/>
    <n v="9"/>
    <s v="Free Tibont"/>
    <x v="5"/>
    <s v="WCE"/>
    <s v="FWD"/>
    <n v="89"/>
    <n v="72"/>
    <x v="6"/>
  </r>
  <r>
    <n v="2017"/>
    <n v="9"/>
    <s v="Free Tibont"/>
    <x v="250"/>
    <s v="HAW"/>
    <s v="BEN"/>
    <n v="71"/>
    <n v="81"/>
    <x v="6"/>
  </r>
  <r>
    <n v="2017"/>
    <n v="9"/>
    <s v="Free Tibont"/>
    <x v="251"/>
    <s v="WBD"/>
    <s v="BEN"/>
    <n v="98"/>
    <n v="80"/>
    <x v="6"/>
  </r>
  <r>
    <n v="2017"/>
    <n v="9"/>
    <s v="Free Tibont"/>
    <x v="261"/>
    <s v="MEL"/>
    <s v="BEN"/>
    <n v="57"/>
    <n v="51"/>
    <x v="6"/>
  </r>
  <r>
    <n v="2017"/>
    <n v="9"/>
    <s v="Free Tibont"/>
    <x v="263"/>
    <s v="PTA"/>
    <s v="BEN"/>
    <n v="93"/>
    <n v="0"/>
    <x v="6"/>
  </r>
  <r>
    <n v="2017"/>
    <n v="10"/>
    <s v="Free Tibont"/>
    <x v="249"/>
    <s v="HAW"/>
    <s v="DEF"/>
    <n v="100"/>
    <n v="144"/>
    <x v="6"/>
  </r>
  <r>
    <n v="2017"/>
    <n v="10"/>
    <s v="Free Tibont"/>
    <x v="252"/>
    <s v="WBD"/>
    <s v="MID"/>
    <n v="96"/>
    <n v="88"/>
    <x v="6"/>
  </r>
  <r>
    <n v="2017"/>
    <n v="10"/>
    <s v="Free Tibont"/>
    <x v="189"/>
    <s v="WBD"/>
    <s v="DEF"/>
    <n v="86"/>
    <n v="85"/>
    <x v="6"/>
  </r>
  <r>
    <n v="2017"/>
    <n v="10"/>
    <s v="Free Tibont"/>
    <x v="269"/>
    <s v="MEL"/>
    <s v="FWD"/>
    <n v="86"/>
    <n v="63"/>
    <x v="6"/>
  </r>
  <r>
    <n v="2017"/>
    <n v="10"/>
    <s v="Free Tibont"/>
    <x v="116"/>
    <s v="NTH"/>
    <s v="DEF"/>
    <n v="79"/>
    <n v="67"/>
    <x v="6"/>
  </r>
  <r>
    <n v="2017"/>
    <n v="10"/>
    <s v="Free Tibont"/>
    <x v="254"/>
    <s v="CAR"/>
    <s v="MID"/>
    <n v="117"/>
    <n v="97"/>
    <x v="6"/>
  </r>
  <r>
    <n v="2017"/>
    <n v="10"/>
    <s v="Free Tibont"/>
    <x v="255"/>
    <s v="SYD"/>
    <s v="MID"/>
    <n v="85"/>
    <n v="72"/>
    <x v="6"/>
  </r>
  <r>
    <n v="2017"/>
    <n v="10"/>
    <s v="Free Tibont"/>
    <x v="265"/>
    <s v="GEE"/>
    <s v="DEF"/>
    <n v="71"/>
    <n v="78"/>
    <x v="6"/>
  </r>
  <r>
    <n v="2017"/>
    <n v="10"/>
    <s v="Free Tibont"/>
    <x v="263"/>
    <s v="PTA"/>
    <s v="MID"/>
    <n v="94"/>
    <n v="97"/>
    <x v="6"/>
  </r>
  <r>
    <n v="2017"/>
    <n v="10"/>
    <s v="Free Tibont"/>
    <x v="268"/>
    <s v="ESS"/>
    <s v="FWD"/>
    <n v="101"/>
    <n v="72"/>
    <x v="6"/>
  </r>
  <r>
    <n v="2017"/>
    <n v="10"/>
    <s v="Free Tibont"/>
    <x v="256"/>
    <s v="ESS"/>
    <s v="MID"/>
    <n v="92"/>
    <n v="110"/>
    <x v="6"/>
  </r>
  <r>
    <n v="2017"/>
    <n v="10"/>
    <s v="Free Tibont"/>
    <x v="257"/>
    <s v="RIC"/>
    <s v="FWD"/>
    <n v="83"/>
    <n v="76"/>
    <x v="6"/>
  </r>
  <r>
    <n v="2017"/>
    <n v="10"/>
    <s v="Free Tibont"/>
    <x v="258"/>
    <s v="ADE"/>
    <s v="RUC"/>
    <n v="95"/>
    <n v="84"/>
    <x v="6"/>
  </r>
  <r>
    <n v="2017"/>
    <n v="10"/>
    <s v="Free Tibont"/>
    <x v="259"/>
    <s v="ADE"/>
    <s v="MID"/>
    <n v="115"/>
    <n v="123"/>
    <x v="6"/>
  </r>
  <r>
    <n v="2017"/>
    <n v="10"/>
    <s v="Free Tibont"/>
    <x v="99"/>
    <s v="ADE"/>
    <s v="DEF"/>
    <n v="112"/>
    <n v="89"/>
    <x v="6"/>
  </r>
  <r>
    <n v="2017"/>
    <n v="10"/>
    <s v="Free Tibont"/>
    <x v="266"/>
    <s v="ADE"/>
    <s v="FWD"/>
    <n v="56"/>
    <n v="26"/>
    <x v="6"/>
  </r>
  <r>
    <n v="2017"/>
    <n v="10"/>
    <s v="Free Tibont"/>
    <x v="260"/>
    <s v="WCE"/>
    <s v="MID"/>
    <n v="89"/>
    <n v="108"/>
    <x v="6"/>
  </r>
  <r>
    <n v="2017"/>
    <n v="10"/>
    <s v="Free Tibont"/>
    <x v="5"/>
    <s v="WCE"/>
    <s v="FWD"/>
    <n v="85"/>
    <n v="56"/>
    <x v="6"/>
  </r>
  <r>
    <n v="2017"/>
    <n v="10"/>
    <s v="Free Tibont"/>
    <x v="250"/>
    <s v="HAW"/>
    <s v="BEN"/>
    <n v="70"/>
    <n v="96"/>
    <x v="6"/>
  </r>
  <r>
    <n v="2017"/>
    <n v="10"/>
    <s v="Free Tibont"/>
    <x v="270"/>
    <s v="WBD"/>
    <s v="BEN"/>
    <n v="81"/>
    <n v="61"/>
    <x v="6"/>
  </r>
  <r>
    <n v="2017"/>
    <n v="10"/>
    <s v="Free Tibont"/>
    <x v="251"/>
    <s v="WBD"/>
    <s v="BEN"/>
    <n v="101"/>
    <n v="76"/>
    <x v="6"/>
  </r>
  <r>
    <n v="2017"/>
    <n v="10"/>
    <s v="Free Tibont"/>
    <x v="147"/>
    <s v="GWS"/>
    <s v="BEN"/>
    <n v="87"/>
    <n v="0"/>
    <x v="6"/>
  </r>
  <r>
    <n v="2017"/>
    <n v="11"/>
    <s v="Free Tibont"/>
    <x v="249"/>
    <s v="HAW"/>
    <s v="DEF"/>
    <n v="99"/>
    <n v="70"/>
    <x v="6"/>
  </r>
  <r>
    <n v="2017"/>
    <n v="11"/>
    <s v="Free Tibont"/>
    <x v="250"/>
    <s v="HAW"/>
    <s v="FWD"/>
    <n v="67"/>
    <n v="27"/>
    <x v="6"/>
  </r>
  <r>
    <n v="2017"/>
    <n v="11"/>
    <s v="Free Tibont"/>
    <x v="71"/>
    <s v="COL"/>
    <s v="DEF"/>
    <n v="71"/>
    <n v="107"/>
    <x v="6"/>
  </r>
  <r>
    <n v="2017"/>
    <n v="11"/>
    <s v="Free Tibont"/>
    <x v="22"/>
    <s v="COL"/>
    <s v="FWD"/>
    <n v="83"/>
    <n v="90"/>
    <x v="6"/>
  </r>
  <r>
    <n v="2017"/>
    <n v="11"/>
    <s v="Free Tibont"/>
    <x v="116"/>
    <s v="NTH"/>
    <s v="DEF"/>
    <n v="87"/>
    <n v="107"/>
    <x v="6"/>
  </r>
  <r>
    <n v="2017"/>
    <n v="11"/>
    <s v="Free Tibont"/>
    <x v="265"/>
    <s v="GEE"/>
    <s v="DEF"/>
    <n v="77"/>
    <n v="107"/>
    <x v="6"/>
  </r>
  <r>
    <n v="2017"/>
    <n v="11"/>
    <s v="Free Tibont"/>
    <x v="271"/>
    <s v="GEE"/>
    <s v="MID"/>
    <n v="80"/>
    <n v="69"/>
    <x v="6"/>
  </r>
  <r>
    <n v="2017"/>
    <n v="11"/>
    <s v="Free Tibont"/>
    <x v="272"/>
    <s v="GEE"/>
    <s v="MID"/>
    <n v="64"/>
    <n v="74"/>
    <x v="6"/>
  </r>
  <r>
    <n v="2017"/>
    <n v="11"/>
    <s v="Free Tibont"/>
    <x v="263"/>
    <s v="PTA"/>
    <s v="MID"/>
    <n v="97"/>
    <n v="141"/>
    <x v="6"/>
  </r>
  <r>
    <n v="2017"/>
    <n v="11"/>
    <s v="Free Tibont"/>
    <x v="256"/>
    <s v="ESS"/>
    <s v="MID"/>
    <n v="85"/>
    <n v="77"/>
    <x v="6"/>
  </r>
  <r>
    <n v="2017"/>
    <n v="11"/>
    <s v="Free Tibont"/>
    <x v="268"/>
    <s v="ESS"/>
    <s v="FWD"/>
    <n v="98"/>
    <n v="62"/>
    <x v="6"/>
  </r>
  <r>
    <n v="2017"/>
    <n v="11"/>
    <s v="Free Tibont"/>
    <x v="257"/>
    <s v="RIC"/>
    <s v="FWD"/>
    <n v="92"/>
    <n v="105"/>
    <x v="6"/>
  </r>
  <r>
    <n v="2017"/>
    <n v="11"/>
    <s v="Free Tibont"/>
    <x v="273"/>
    <s v="RIC"/>
    <s v="MID"/>
    <n v="87"/>
    <n v="96"/>
    <x v="6"/>
  </r>
  <r>
    <n v="2017"/>
    <n v="11"/>
    <s v="Free Tibont"/>
    <x v="258"/>
    <s v="ADE"/>
    <s v="RUC"/>
    <n v="89"/>
    <n v="82"/>
    <x v="6"/>
  </r>
  <r>
    <n v="2017"/>
    <n v="11"/>
    <s v="Free Tibont"/>
    <x v="259"/>
    <s v="ADE"/>
    <s v="MID"/>
    <n v="114"/>
    <n v="105"/>
    <x v="6"/>
  </r>
  <r>
    <n v="2017"/>
    <n v="11"/>
    <s v="Free Tibont"/>
    <x v="99"/>
    <s v="ADE"/>
    <s v="DEF"/>
    <n v="99"/>
    <n v="59"/>
    <x v="6"/>
  </r>
  <r>
    <n v="2017"/>
    <n v="11"/>
    <s v="Free Tibont"/>
    <x v="266"/>
    <s v="ADE"/>
    <s v="FWD"/>
    <n v="55"/>
    <n v="80"/>
    <x v="6"/>
  </r>
  <r>
    <n v="2017"/>
    <n v="11"/>
    <s v="Free Tibont"/>
    <x v="260"/>
    <s v="WCE"/>
    <s v="MID"/>
    <n v="92"/>
    <n v="111"/>
    <x v="6"/>
  </r>
  <r>
    <n v="2017"/>
    <n v="11"/>
    <s v="Free Tibont"/>
    <x v="252"/>
    <s v="WBD"/>
    <s v="BEN"/>
    <n v="96"/>
    <n v="0"/>
    <x v="6"/>
  </r>
  <r>
    <n v="2017"/>
    <n v="11"/>
    <s v="Free Tibont"/>
    <x v="254"/>
    <s v="CAR"/>
    <s v="BEN"/>
    <n v="117"/>
    <n v="0"/>
    <x v="6"/>
  </r>
  <r>
    <n v="2017"/>
    <n v="11"/>
    <s v="Free Tibont"/>
    <x v="255"/>
    <s v="SYD"/>
    <s v="BEN"/>
    <n v="85"/>
    <n v="0"/>
    <x v="6"/>
  </r>
  <r>
    <n v="2017"/>
    <n v="11"/>
    <s v="Free Tibont"/>
    <x v="5"/>
    <s v="WCE"/>
    <s v="BEN"/>
    <n v="85"/>
    <n v="0"/>
    <x v="6"/>
  </r>
  <r>
    <n v="2017"/>
    <n v="12"/>
    <s v="Free Tibont"/>
    <x v="249"/>
    <s v="HAW"/>
    <s v="DEF"/>
    <n v="92"/>
    <n v="73"/>
    <x v="6"/>
  </r>
  <r>
    <n v="2017"/>
    <n v="12"/>
    <s v="Free Tibont"/>
    <x v="251"/>
    <s v="WBD"/>
    <s v="FWD"/>
    <n v="103"/>
    <n v="115"/>
    <x v="6"/>
  </r>
  <r>
    <n v="2017"/>
    <n v="12"/>
    <s v="Free Tibont"/>
    <x v="252"/>
    <s v="WBD"/>
    <s v="MID"/>
    <n v="87"/>
    <n v="92"/>
    <x v="6"/>
  </r>
  <r>
    <n v="2017"/>
    <n v="12"/>
    <s v="Free Tibont"/>
    <x v="126"/>
    <s v="WBD"/>
    <s v="DEF"/>
    <n v="74"/>
    <n v="76"/>
    <x v="6"/>
  </r>
  <r>
    <n v="2017"/>
    <n v="12"/>
    <s v="Free Tibont"/>
    <x v="71"/>
    <s v="COL"/>
    <s v="DEF"/>
    <n v="47"/>
    <n v="18"/>
    <x v="6"/>
  </r>
  <r>
    <n v="2017"/>
    <n v="12"/>
    <s v="Free Tibont"/>
    <x v="22"/>
    <s v="COL"/>
    <s v="FWD"/>
    <n v="78"/>
    <n v="62"/>
    <x v="6"/>
  </r>
  <r>
    <n v="2017"/>
    <n v="12"/>
    <s v="Free Tibont"/>
    <x v="254"/>
    <s v="CAR"/>
    <s v="MID"/>
    <n v="110"/>
    <n v="70"/>
    <x v="6"/>
  </r>
  <r>
    <n v="2017"/>
    <n v="12"/>
    <s v="Free Tibont"/>
    <x v="255"/>
    <s v="SYD"/>
    <s v="MID"/>
    <n v="87"/>
    <n v="108"/>
    <x v="6"/>
  </r>
  <r>
    <n v="2017"/>
    <n v="12"/>
    <s v="Free Tibont"/>
    <x v="89"/>
    <s v="GWS"/>
    <s v="FWD"/>
    <n v="72"/>
    <n v="50"/>
    <x v="6"/>
  </r>
  <r>
    <n v="2017"/>
    <n v="12"/>
    <s v="Free Tibont"/>
    <x v="127"/>
    <s v="PTA"/>
    <s v="DEF"/>
    <n v="87"/>
    <n v="58"/>
    <x v="6"/>
  </r>
  <r>
    <n v="2017"/>
    <n v="12"/>
    <s v="Free Tibont"/>
    <x v="263"/>
    <s v="PTA"/>
    <s v="MID"/>
    <n v="94"/>
    <n v="91"/>
    <x v="6"/>
  </r>
  <r>
    <n v="2017"/>
    <n v="12"/>
    <s v="Free Tibont"/>
    <x v="268"/>
    <s v="ESS"/>
    <s v="FWD"/>
    <n v="91"/>
    <n v="80"/>
    <x v="6"/>
  </r>
  <r>
    <n v="2017"/>
    <n v="12"/>
    <s v="Free Tibont"/>
    <x v="256"/>
    <s v="ESS"/>
    <s v="MID"/>
    <n v="87"/>
    <n v="98"/>
    <x v="6"/>
  </r>
  <r>
    <n v="2017"/>
    <n v="12"/>
    <s v="Free Tibont"/>
    <x v="45"/>
    <s v="ESS"/>
    <s v="DEF"/>
    <n v="93"/>
    <n v="140"/>
    <x v="6"/>
  </r>
  <r>
    <n v="2017"/>
    <n v="12"/>
    <s v="Free Tibont"/>
    <x v="82"/>
    <s v="FRE"/>
    <s v="MID"/>
    <n v="91"/>
    <n v="81"/>
    <x v="6"/>
  </r>
  <r>
    <n v="2017"/>
    <n v="12"/>
    <s v="Free Tibont"/>
    <x v="258"/>
    <s v="ADE"/>
    <s v="RUC"/>
    <n v="86"/>
    <n v="100"/>
    <x v="6"/>
  </r>
  <r>
    <n v="2017"/>
    <n v="12"/>
    <s v="Free Tibont"/>
    <x v="259"/>
    <s v="ADE"/>
    <s v="MID"/>
    <n v="114"/>
    <n v="100"/>
    <x v="6"/>
  </r>
  <r>
    <n v="2017"/>
    <n v="12"/>
    <s v="Free Tibont"/>
    <x v="266"/>
    <s v="ADE"/>
    <s v="FWD"/>
    <n v="68"/>
    <n v="92"/>
    <x v="6"/>
  </r>
  <r>
    <n v="2017"/>
    <n v="12"/>
    <s v="Free Tibont"/>
    <x v="116"/>
    <s v="NTH"/>
    <s v="BEN"/>
    <n v="87"/>
    <n v="0"/>
    <x v="6"/>
  </r>
  <r>
    <n v="2017"/>
    <n v="12"/>
    <s v="Free Tibont"/>
    <x v="265"/>
    <s v="GEE"/>
    <s v="BEN"/>
    <n v="77"/>
    <n v="0"/>
    <x v="6"/>
  </r>
  <r>
    <n v="2017"/>
    <n v="12"/>
    <s v="Free Tibont"/>
    <x v="257"/>
    <s v="RIC"/>
    <s v="BEN"/>
    <n v="92"/>
    <n v="0"/>
    <x v="6"/>
  </r>
  <r>
    <n v="2017"/>
    <n v="12"/>
    <s v="Free Tibont"/>
    <x v="260"/>
    <s v="WCE"/>
    <s v="BEN"/>
    <n v="92"/>
    <n v="0"/>
    <x v="6"/>
  </r>
  <r>
    <n v="2017"/>
    <n v="13"/>
    <s v="Free Tibont"/>
    <x v="249"/>
    <s v="HAW"/>
    <s v="DEF"/>
    <n v="92"/>
    <n v="0"/>
    <x v="6"/>
  </r>
  <r>
    <n v="2017"/>
    <n v="13"/>
    <s v="Free Tibont"/>
    <x v="251"/>
    <s v="WBD"/>
    <s v="FWD"/>
    <n v="105"/>
    <n v="93"/>
    <x v="6"/>
  </r>
  <r>
    <n v="2017"/>
    <n v="13"/>
    <s v="Free Tibont"/>
    <x v="193"/>
    <s v="WBD"/>
    <s v="FWD"/>
    <n v="56"/>
    <n v="31"/>
    <x v="6"/>
  </r>
  <r>
    <n v="2017"/>
    <n v="13"/>
    <s v="Free Tibont"/>
    <x v="252"/>
    <s v="WBD"/>
    <s v="MID"/>
    <n v="81"/>
    <n v="90"/>
    <x v="6"/>
  </r>
  <r>
    <n v="2017"/>
    <n v="13"/>
    <s v="Free Tibont"/>
    <x v="194"/>
    <s v="WBD"/>
    <s v="MID"/>
    <n v="62"/>
    <n v="78"/>
    <x v="6"/>
  </r>
  <r>
    <n v="2017"/>
    <n v="13"/>
    <s v="Free Tibont"/>
    <x v="126"/>
    <s v="WBD"/>
    <s v="DEF"/>
    <n v="79"/>
    <n v="95"/>
    <x v="6"/>
  </r>
  <r>
    <n v="2017"/>
    <n v="13"/>
    <s v="Free Tibont"/>
    <x v="116"/>
    <s v="NTH"/>
    <s v="DEF"/>
    <n v="87"/>
    <n v="0"/>
    <x v="6"/>
  </r>
  <r>
    <n v="2017"/>
    <n v="13"/>
    <s v="Free Tibont"/>
    <x v="254"/>
    <s v="CAR"/>
    <s v="MID"/>
    <n v="113"/>
    <n v="114"/>
    <x v="6"/>
  </r>
  <r>
    <n v="2017"/>
    <n v="13"/>
    <s v="Free Tibont"/>
    <x v="255"/>
    <s v="SYD"/>
    <s v="MID"/>
    <n v="91"/>
    <n v="104"/>
    <x v="6"/>
  </r>
  <r>
    <n v="2017"/>
    <n v="13"/>
    <s v="Free Tibont"/>
    <x v="265"/>
    <s v="GEE"/>
    <s v="DEF"/>
    <n v="76"/>
    <n v="77"/>
    <x v="6"/>
  </r>
  <r>
    <n v="2017"/>
    <n v="13"/>
    <s v="Free Tibont"/>
    <x v="263"/>
    <s v="PTA"/>
    <s v="MID"/>
    <n v="93"/>
    <n v="105"/>
    <x v="6"/>
  </r>
  <r>
    <n v="2017"/>
    <n v="13"/>
    <s v="Free Tibont"/>
    <x v="127"/>
    <s v="PTA"/>
    <s v="DEF"/>
    <n v="86"/>
    <n v="75"/>
    <x v="6"/>
  </r>
  <r>
    <n v="2017"/>
    <n v="13"/>
    <s v="Free Tibont"/>
    <x v="268"/>
    <s v="ESS"/>
    <s v="FWD"/>
    <n v="91"/>
    <n v="0"/>
    <x v="6"/>
  </r>
  <r>
    <n v="2017"/>
    <n v="13"/>
    <s v="Free Tibont"/>
    <x v="124"/>
    <s v="RIC"/>
    <s v="MID"/>
    <n v="84"/>
    <n v="84"/>
    <x v="6"/>
  </r>
  <r>
    <n v="2017"/>
    <n v="13"/>
    <s v="Free Tibont"/>
    <x v="257"/>
    <s v="RIC"/>
    <s v="FWD"/>
    <n v="86"/>
    <n v="69"/>
    <x v="6"/>
  </r>
  <r>
    <n v="2017"/>
    <n v="13"/>
    <s v="Free Tibont"/>
    <x v="258"/>
    <s v="ADE"/>
    <s v="RUC"/>
    <n v="86"/>
    <n v="0"/>
    <x v="6"/>
  </r>
  <r>
    <n v="2017"/>
    <n v="13"/>
    <s v="Free Tibont"/>
    <x v="266"/>
    <s v="ADE"/>
    <s v="FWD"/>
    <n v="68"/>
    <n v="0"/>
    <x v="6"/>
  </r>
  <r>
    <n v="2017"/>
    <n v="13"/>
    <s v="Free Tibont"/>
    <x v="260"/>
    <s v="WCE"/>
    <s v="MID"/>
    <n v="99"/>
    <n v="122"/>
    <x v="6"/>
  </r>
  <r>
    <n v="2017"/>
    <n v="13"/>
    <s v="Free Tibont"/>
    <x v="89"/>
    <s v="GWS"/>
    <s v="BEN"/>
    <n v="72"/>
    <n v="0"/>
    <x v="6"/>
  </r>
  <r>
    <n v="2017"/>
    <n v="13"/>
    <s v="Free Tibont"/>
    <x v="256"/>
    <s v="ESS"/>
    <s v="BEN"/>
    <n v="87"/>
    <n v="0"/>
    <x v="6"/>
  </r>
  <r>
    <n v="2017"/>
    <n v="13"/>
    <s v="Free Tibont"/>
    <x v="82"/>
    <s v="FRE"/>
    <s v="BEN"/>
    <n v="91"/>
    <n v="0"/>
    <x v="6"/>
  </r>
  <r>
    <n v="2017"/>
    <n v="13"/>
    <s v="Free Tibont"/>
    <x v="259"/>
    <s v="ADE"/>
    <s v="BEN"/>
    <n v="114"/>
    <n v="0"/>
    <x v="6"/>
  </r>
  <r>
    <n v="2017"/>
    <n v="14"/>
    <s v="Free Tibont"/>
    <x v="249"/>
    <s v="HAW"/>
    <s v="DEF"/>
    <n v="97"/>
    <n v="123"/>
    <x v="6"/>
  </r>
  <r>
    <n v="2017"/>
    <n v="14"/>
    <s v="Free Tibont"/>
    <x v="251"/>
    <s v="WBD"/>
    <s v="FWD"/>
    <n v="94"/>
    <n v="65"/>
    <x v="6"/>
  </r>
  <r>
    <n v="2017"/>
    <n v="14"/>
    <s v="Free Tibont"/>
    <x v="252"/>
    <s v="WBD"/>
    <s v="MID"/>
    <n v="88"/>
    <n v="139"/>
    <x v="6"/>
  </r>
  <r>
    <n v="2017"/>
    <n v="14"/>
    <s v="Free Tibont"/>
    <x v="126"/>
    <s v="WBD"/>
    <s v="DEF"/>
    <n v="78"/>
    <n v="68"/>
    <x v="6"/>
  </r>
  <r>
    <n v="2017"/>
    <n v="14"/>
    <s v="Free Tibont"/>
    <x v="116"/>
    <s v="NTH"/>
    <s v="DEF"/>
    <n v="84"/>
    <n v="64"/>
    <x v="6"/>
  </r>
  <r>
    <n v="2017"/>
    <n v="14"/>
    <s v="Free Tibont"/>
    <x v="254"/>
    <s v="CAR"/>
    <s v="MID"/>
    <n v="108"/>
    <n v="134"/>
    <x v="6"/>
  </r>
  <r>
    <n v="2017"/>
    <n v="14"/>
    <s v="Free Tibont"/>
    <x v="230"/>
    <s v="SYD"/>
    <s v="DEF"/>
    <n v="65"/>
    <n v="57"/>
    <x v="6"/>
  </r>
  <r>
    <n v="2017"/>
    <n v="14"/>
    <s v="Free Tibont"/>
    <x v="255"/>
    <s v="SYD"/>
    <s v="MID"/>
    <n v="88"/>
    <n v="104"/>
    <x v="6"/>
  </r>
  <r>
    <n v="2017"/>
    <n v="14"/>
    <s v="Free Tibont"/>
    <x v="265"/>
    <s v="GEE"/>
    <s v="DEF"/>
    <n v="78"/>
    <n v="74"/>
    <x v="6"/>
  </r>
  <r>
    <n v="2017"/>
    <n v="14"/>
    <s v="Free Tibont"/>
    <x v="89"/>
    <s v="GWS"/>
    <s v="FWD"/>
    <n v="74"/>
    <n v="133"/>
    <x v="6"/>
  </r>
  <r>
    <n v="2017"/>
    <n v="14"/>
    <s v="Free Tibont"/>
    <x v="263"/>
    <s v="PTA"/>
    <s v="MID"/>
    <n v="88"/>
    <n v="58"/>
    <x v="6"/>
  </r>
  <r>
    <n v="2017"/>
    <n v="14"/>
    <s v="Free Tibont"/>
    <x v="268"/>
    <s v="ESS"/>
    <s v="FWD"/>
    <n v="85"/>
    <n v="77"/>
    <x v="6"/>
  </r>
  <r>
    <n v="2017"/>
    <n v="14"/>
    <s v="Free Tibont"/>
    <x v="256"/>
    <s v="ESS"/>
    <s v="MID"/>
    <n v="83"/>
    <n v="73"/>
    <x v="6"/>
  </r>
  <r>
    <n v="2017"/>
    <n v="14"/>
    <s v="Free Tibont"/>
    <x v="257"/>
    <s v="RIC"/>
    <s v="FWD"/>
    <n v="83"/>
    <n v="78"/>
    <x v="6"/>
  </r>
  <r>
    <n v="2017"/>
    <n v="14"/>
    <s v="Free Tibont"/>
    <x v="258"/>
    <s v="ADE"/>
    <s v="RUC"/>
    <n v="77"/>
    <n v="90"/>
    <x v="6"/>
  </r>
  <r>
    <n v="2017"/>
    <n v="14"/>
    <s v="Free Tibont"/>
    <x v="259"/>
    <s v="ADE"/>
    <s v="MID"/>
    <n v="126"/>
    <n v="131"/>
    <x v="6"/>
  </r>
  <r>
    <n v="2017"/>
    <n v="14"/>
    <s v="Free Tibont"/>
    <x v="266"/>
    <s v="ADE"/>
    <s v="FWD"/>
    <n v="66"/>
    <n v="73"/>
    <x v="6"/>
  </r>
  <r>
    <n v="2017"/>
    <n v="14"/>
    <s v="Free Tibont"/>
    <x v="260"/>
    <s v="WCE"/>
    <s v="MID"/>
    <n v="97"/>
    <n v="92"/>
    <x v="6"/>
  </r>
  <r>
    <n v="2017"/>
    <n v="14"/>
    <s v="Free Tibont"/>
    <x v="250"/>
    <s v="HAW"/>
    <s v="BEN"/>
    <n v="72"/>
    <n v="60"/>
    <x v="6"/>
  </r>
  <r>
    <n v="2017"/>
    <n v="14"/>
    <s v="Free Tibont"/>
    <x v="189"/>
    <s v="WBD"/>
    <s v="BEN"/>
    <n v="86"/>
    <n v="0"/>
    <x v="6"/>
  </r>
  <r>
    <n v="2017"/>
    <n v="14"/>
    <s v="Free Tibont"/>
    <x v="39"/>
    <s v="MEL"/>
    <s v="BEN"/>
    <n v="82"/>
    <n v="97"/>
    <x v="6"/>
  </r>
  <r>
    <n v="2017"/>
    <n v="14"/>
    <s v="Free Tibont"/>
    <x v="82"/>
    <s v="FRE"/>
    <s v="BEN"/>
    <n v="91"/>
    <n v="0"/>
    <x v="6"/>
  </r>
  <r>
    <n v="2017"/>
    <n v="15"/>
    <s v="Free Tibont"/>
    <x v="249"/>
    <s v="HAW"/>
    <s v="DEF"/>
    <n v="113"/>
    <n v="113"/>
    <x v="6"/>
  </r>
  <r>
    <n v="2017"/>
    <n v="15"/>
    <s v="Free Tibont"/>
    <x v="251"/>
    <s v="WBD"/>
    <s v="FWD"/>
    <n v="95"/>
    <n v="83"/>
    <x v="6"/>
  </r>
  <r>
    <n v="2017"/>
    <n v="15"/>
    <s v="Free Tibont"/>
    <x v="252"/>
    <s v="WBD"/>
    <s v="MID"/>
    <n v="89"/>
    <n v="85"/>
    <x v="6"/>
  </r>
  <r>
    <n v="2017"/>
    <n v="15"/>
    <s v="Free Tibont"/>
    <x v="189"/>
    <s v="WBD"/>
    <s v="DEF"/>
    <n v="82"/>
    <n v="66"/>
    <x v="6"/>
  </r>
  <r>
    <n v="2017"/>
    <n v="15"/>
    <s v="Free Tibont"/>
    <x v="39"/>
    <s v="MEL"/>
    <s v="DEF"/>
    <n v="71"/>
    <n v="37"/>
    <x v="6"/>
  </r>
  <r>
    <n v="2017"/>
    <n v="15"/>
    <s v="Free Tibont"/>
    <x v="116"/>
    <s v="NTH"/>
    <s v="DEF"/>
    <n v="79"/>
    <n v="51"/>
    <x v="6"/>
  </r>
  <r>
    <n v="2017"/>
    <n v="15"/>
    <s v="Free Tibont"/>
    <x v="254"/>
    <s v="CAR"/>
    <s v="MID"/>
    <n v="115"/>
    <n v="126"/>
    <x v="6"/>
  </r>
  <r>
    <n v="2017"/>
    <n v="15"/>
    <s v="Free Tibont"/>
    <x v="255"/>
    <s v="SYD"/>
    <s v="MID"/>
    <n v="98"/>
    <n v="129"/>
    <x v="6"/>
  </r>
  <r>
    <n v="2017"/>
    <n v="15"/>
    <s v="Free Tibont"/>
    <x v="265"/>
    <s v="GEE"/>
    <s v="DEF"/>
    <n v="77"/>
    <n v="53"/>
    <x v="6"/>
  </r>
  <r>
    <n v="2017"/>
    <n v="15"/>
    <s v="Free Tibont"/>
    <x v="89"/>
    <s v="GWS"/>
    <s v="FWD"/>
    <n v="70"/>
    <n v="77"/>
    <x v="6"/>
  </r>
  <r>
    <n v="2017"/>
    <n v="15"/>
    <s v="Free Tibont"/>
    <x v="263"/>
    <s v="PTA"/>
    <s v="MID"/>
    <n v="81"/>
    <n v="58"/>
    <x v="6"/>
  </r>
  <r>
    <n v="2017"/>
    <n v="15"/>
    <s v="Free Tibont"/>
    <x v="268"/>
    <s v="ESS"/>
    <s v="FWD"/>
    <n v="74"/>
    <n v="70"/>
    <x v="6"/>
  </r>
  <r>
    <n v="2017"/>
    <n v="15"/>
    <s v="Free Tibont"/>
    <x v="82"/>
    <s v="FRE"/>
    <s v="MID"/>
    <n v="89"/>
    <n v="84"/>
    <x v="6"/>
  </r>
  <r>
    <n v="2017"/>
    <n v="15"/>
    <s v="Free Tibont"/>
    <x v="257"/>
    <s v="RIC"/>
    <s v="FWD"/>
    <n v="82"/>
    <n v="67"/>
    <x v="6"/>
  </r>
  <r>
    <n v="2017"/>
    <n v="15"/>
    <s v="Free Tibont"/>
    <x v="258"/>
    <s v="ADE"/>
    <s v="RUC"/>
    <n v="79"/>
    <n v="92"/>
    <x v="6"/>
  </r>
  <r>
    <n v="2017"/>
    <n v="15"/>
    <s v="Free Tibont"/>
    <x v="259"/>
    <s v="ADE"/>
    <s v="MID"/>
    <n v="136"/>
    <n v="132"/>
    <x v="6"/>
  </r>
  <r>
    <n v="2017"/>
    <n v="15"/>
    <s v="Free Tibont"/>
    <x v="266"/>
    <s v="ADE"/>
    <s v="FWD"/>
    <n v="60"/>
    <n v="57"/>
    <x v="6"/>
  </r>
  <r>
    <n v="2017"/>
    <n v="15"/>
    <s v="Free Tibont"/>
    <x v="260"/>
    <s v="WCE"/>
    <s v="MID"/>
    <n v="100"/>
    <n v="83"/>
    <x v="6"/>
  </r>
  <r>
    <n v="2017"/>
    <n v="15"/>
    <s v="Free Tibont"/>
    <x v="250"/>
    <s v="HAW"/>
    <s v="BEN"/>
    <n v="74"/>
    <n v="96"/>
    <x v="6"/>
  </r>
  <r>
    <n v="2017"/>
    <n v="15"/>
    <s v="Free Tibont"/>
    <x v="154"/>
    <s v="COL"/>
    <s v="BEN"/>
    <n v="82"/>
    <n v="0"/>
    <x v="6"/>
  </r>
  <r>
    <n v="2017"/>
    <n v="15"/>
    <s v="Free Tibont"/>
    <x v="230"/>
    <s v="SYD"/>
    <s v="BEN"/>
    <n v="72"/>
    <n v="95"/>
    <x v="6"/>
  </r>
  <r>
    <n v="2017"/>
    <n v="15"/>
    <s v="Free Tibont"/>
    <x v="256"/>
    <s v="ESS"/>
    <s v="BEN"/>
    <n v="85"/>
    <n v="106"/>
    <x v="6"/>
  </r>
  <r>
    <n v="2017"/>
    <n v="16"/>
    <s v="Free Tibont"/>
    <x v="249"/>
    <s v="HAW"/>
    <s v="DEF"/>
    <n v="104"/>
    <n v="103"/>
    <x v="6"/>
  </r>
  <r>
    <n v="2017"/>
    <n v="16"/>
    <s v="Free Tibont"/>
    <x v="250"/>
    <s v="HAW"/>
    <s v="FWD"/>
    <n v="69"/>
    <n v="68"/>
    <x v="6"/>
  </r>
  <r>
    <n v="2017"/>
    <n v="16"/>
    <s v="Free Tibont"/>
    <x v="252"/>
    <s v="WBD"/>
    <s v="MID"/>
    <n v="90"/>
    <n v="97"/>
    <x v="6"/>
  </r>
  <r>
    <n v="2017"/>
    <n v="16"/>
    <s v="Free Tibont"/>
    <x v="251"/>
    <s v="WBD"/>
    <s v="FWD"/>
    <n v="88"/>
    <n v="45"/>
    <x v="6"/>
  </r>
  <r>
    <n v="2017"/>
    <n v="16"/>
    <s v="Free Tibont"/>
    <x v="254"/>
    <s v="CAR"/>
    <s v="MID"/>
    <n v="99"/>
    <n v="25"/>
    <x v="6"/>
  </r>
  <r>
    <n v="2017"/>
    <n v="16"/>
    <s v="Free Tibont"/>
    <x v="230"/>
    <s v="SYD"/>
    <s v="DEF"/>
    <n v="77"/>
    <n v="111"/>
    <x v="6"/>
  </r>
  <r>
    <n v="2017"/>
    <n v="16"/>
    <s v="Free Tibont"/>
    <x v="255"/>
    <s v="SYD"/>
    <s v="MID"/>
    <n v="105"/>
    <n v="109"/>
    <x v="6"/>
  </r>
  <r>
    <n v="2017"/>
    <n v="16"/>
    <s v="Free Tibont"/>
    <x v="274"/>
    <s v="SYD"/>
    <s v="DEF"/>
    <n v="83"/>
    <n v="95"/>
    <x v="6"/>
  </r>
  <r>
    <n v="2017"/>
    <n v="16"/>
    <s v="Free Tibont"/>
    <x v="265"/>
    <s v="GEE"/>
    <s v="DEF"/>
    <n v="73"/>
    <n v="57"/>
    <x v="6"/>
  </r>
  <r>
    <n v="2017"/>
    <n v="16"/>
    <s v="Free Tibont"/>
    <x v="89"/>
    <s v="GWS"/>
    <s v="FWD"/>
    <n v="67"/>
    <n v="69"/>
    <x v="6"/>
  </r>
  <r>
    <n v="2017"/>
    <n v="16"/>
    <s v="Free Tibont"/>
    <x v="268"/>
    <s v="ESS"/>
    <s v="FWD"/>
    <n v="79"/>
    <n v="97"/>
    <x v="6"/>
  </r>
  <r>
    <n v="2017"/>
    <n v="16"/>
    <s v="Free Tibont"/>
    <x v="256"/>
    <s v="ESS"/>
    <s v="MID"/>
    <n v="81"/>
    <n v="92"/>
    <x v="6"/>
  </r>
  <r>
    <n v="2017"/>
    <n v="16"/>
    <s v="Free Tibont"/>
    <x v="82"/>
    <s v="FRE"/>
    <s v="MID"/>
    <n v="96"/>
    <n v="139"/>
    <x v="6"/>
  </r>
  <r>
    <n v="2017"/>
    <n v="16"/>
    <s v="Free Tibont"/>
    <x v="257"/>
    <s v="RIC"/>
    <s v="FWD"/>
    <n v="75"/>
    <n v="44"/>
    <x v="6"/>
  </r>
  <r>
    <n v="2017"/>
    <n v="16"/>
    <s v="Free Tibont"/>
    <x v="258"/>
    <s v="ADE"/>
    <s v="RUC"/>
    <n v="75"/>
    <n v="65"/>
    <x v="6"/>
  </r>
  <r>
    <n v="2017"/>
    <n v="16"/>
    <s v="Free Tibont"/>
    <x v="259"/>
    <s v="ADE"/>
    <s v="MID"/>
    <n v="135"/>
    <n v="116"/>
    <x v="6"/>
  </r>
  <r>
    <n v="2017"/>
    <n v="16"/>
    <s v="Free Tibont"/>
    <x v="203"/>
    <s v="ADE"/>
    <s v="DEF"/>
    <n v="82"/>
    <n v="91"/>
    <x v="6"/>
  </r>
  <r>
    <n v="2017"/>
    <n v="16"/>
    <s v="Free Tibont"/>
    <x v="260"/>
    <s v="WCE"/>
    <s v="MID"/>
    <n v="93"/>
    <n v="72"/>
    <x v="6"/>
  </r>
  <r>
    <n v="2017"/>
    <n v="16"/>
    <s v="Free Tibont"/>
    <x v="39"/>
    <s v="MEL"/>
    <s v="BEN"/>
    <n v="65"/>
    <n v="60"/>
    <x v="6"/>
  </r>
  <r>
    <n v="2017"/>
    <n v="16"/>
    <s v="Free Tibont"/>
    <x v="263"/>
    <s v="PTA"/>
    <s v="BEN"/>
    <n v="76"/>
    <n v="115"/>
    <x v="6"/>
  </r>
  <r>
    <n v="2017"/>
    <n v="16"/>
    <s v="Free Tibont"/>
    <x v="266"/>
    <s v="ADE"/>
    <s v="BEN"/>
    <n v="80"/>
    <n v="133"/>
    <x v="6"/>
  </r>
  <r>
    <n v="2017"/>
    <n v="16"/>
    <s v="Free Tibont"/>
    <x v="275"/>
    <s v="WCE"/>
    <s v="BEN"/>
    <n v="80"/>
    <n v="53"/>
    <x v="6"/>
  </r>
  <r>
    <n v="2017"/>
    <n v="17"/>
    <s v="Free Tibont"/>
    <x v="249"/>
    <s v="HAW"/>
    <s v="DEF"/>
    <n v="109"/>
    <n v="96"/>
    <x v="6"/>
  </r>
  <r>
    <n v="2017"/>
    <n v="17"/>
    <s v="Free Tibont"/>
    <x v="250"/>
    <s v="HAW"/>
    <s v="FWD"/>
    <n v="83"/>
    <n v="102"/>
    <x v="6"/>
  </r>
  <r>
    <n v="2017"/>
    <n v="17"/>
    <s v="Free Tibont"/>
    <x v="252"/>
    <s v="WBD"/>
    <s v="MID"/>
    <n v="95"/>
    <n v="120"/>
    <x v="6"/>
  </r>
  <r>
    <n v="2017"/>
    <n v="17"/>
    <s v="Free Tibont"/>
    <x v="251"/>
    <s v="WBD"/>
    <s v="FWD"/>
    <n v="81"/>
    <n v="81"/>
    <x v="6"/>
  </r>
  <r>
    <n v="2017"/>
    <n v="17"/>
    <s v="Free Tibont"/>
    <x v="274"/>
    <s v="SYD"/>
    <s v="DEF"/>
    <n v="74"/>
    <n v="51"/>
    <x v="6"/>
  </r>
  <r>
    <n v="2017"/>
    <n v="17"/>
    <s v="Free Tibont"/>
    <x v="255"/>
    <s v="SYD"/>
    <s v="MID"/>
    <n v="101"/>
    <n v="84"/>
    <x v="6"/>
  </r>
  <r>
    <n v="2017"/>
    <n v="17"/>
    <s v="Free Tibont"/>
    <x v="230"/>
    <s v="SYD"/>
    <s v="DEF"/>
    <n v="79"/>
    <n v="66"/>
    <x v="6"/>
  </r>
  <r>
    <n v="2017"/>
    <n v="17"/>
    <s v="Free Tibont"/>
    <x v="244"/>
    <s v="PTA"/>
    <s v="DEF"/>
    <n v="83"/>
    <n v="106"/>
    <x v="6"/>
  </r>
  <r>
    <n v="2017"/>
    <n v="17"/>
    <s v="Free Tibont"/>
    <x v="263"/>
    <s v="PTA"/>
    <s v="MID"/>
    <n v="86"/>
    <n v="148"/>
    <x v="6"/>
  </r>
  <r>
    <n v="2017"/>
    <n v="17"/>
    <s v="Free Tibont"/>
    <x v="268"/>
    <s v="ESS"/>
    <s v="FWD"/>
    <n v="87"/>
    <n v="100"/>
    <x v="6"/>
  </r>
  <r>
    <n v="2017"/>
    <n v="17"/>
    <s v="Free Tibont"/>
    <x v="256"/>
    <s v="ESS"/>
    <s v="MID"/>
    <n v="83"/>
    <n v="85"/>
    <x v="6"/>
  </r>
  <r>
    <n v="2017"/>
    <n v="17"/>
    <s v="Free Tibont"/>
    <x v="82"/>
    <s v="FRE"/>
    <s v="MID"/>
    <n v="105"/>
    <n v="126"/>
    <x v="6"/>
  </r>
  <r>
    <n v="2017"/>
    <n v="17"/>
    <s v="Free Tibont"/>
    <x v="257"/>
    <s v="RIC"/>
    <s v="FWD"/>
    <n v="78"/>
    <n v="117"/>
    <x v="6"/>
  </r>
  <r>
    <n v="2017"/>
    <n v="17"/>
    <s v="Free Tibont"/>
    <x v="258"/>
    <s v="ADE"/>
    <s v="RUC"/>
    <n v="72"/>
    <n v="60"/>
    <x v="6"/>
  </r>
  <r>
    <n v="2017"/>
    <n v="17"/>
    <s v="Free Tibont"/>
    <x v="259"/>
    <s v="ADE"/>
    <s v="MID"/>
    <n v="135"/>
    <n v="104"/>
    <x v="6"/>
  </r>
  <r>
    <n v="2017"/>
    <n v="17"/>
    <s v="Free Tibont"/>
    <x v="203"/>
    <s v="ADE"/>
    <s v="DEF"/>
    <n v="85"/>
    <n v="77"/>
    <x v="6"/>
  </r>
  <r>
    <n v="2017"/>
    <n v="17"/>
    <s v="Free Tibont"/>
    <x v="266"/>
    <s v="ADE"/>
    <s v="FWD"/>
    <n v="87"/>
    <n v="117"/>
    <x v="6"/>
  </r>
  <r>
    <n v="2017"/>
    <n v="17"/>
    <s v="Free Tibont"/>
    <x v="260"/>
    <s v="WCE"/>
    <s v="MID"/>
    <n v="89"/>
    <n v="93"/>
    <x v="6"/>
  </r>
  <r>
    <n v="2017"/>
    <n v="17"/>
    <s v="Free Tibont"/>
    <x v="150"/>
    <s v="HAW"/>
    <s v="BEN"/>
    <n v="88"/>
    <n v="46"/>
    <x v="6"/>
  </r>
  <r>
    <n v="2017"/>
    <n v="17"/>
    <s v="Free Tibont"/>
    <x v="39"/>
    <s v="MEL"/>
    <s v="BEN"/>
    <n v="67"/>
    <n v="69"/>
    <x v="6"/>
  </r>
  <r>
    <n v="2017"/>
    <n v="17"/>
    <s v="Free Tibont"/>
    <x v="89"/>
    <s v="GWS"/>
    <s v="BEN"/>
    <n v="67"/>
    <n v="0"/>
    <x v="6"/>
  </r>
  <r>
    <n v="2017"/>
    <n v="17"/>
    <s v="Free Tibont"/>
    <x v="140"/>
    <s v="ESS"/>
    <s v="BEN"/>
    <n v="76"/>
    <n v="103"/>
    <x v="6"/>
  </r>
  <r>
    <n v="2017"/>
    <n v="18"/>
    <s v="Free Tibont"/>
    <x v="249"/>
    <s v="HAW"/>
    <s v="DEF"/>
    <n v="110"/>
    <n v="78"/>
    <x v="6"/>
  </r>
  <r>
    <n v="2017"/>
    <n v="18"/>
    <s v="Free Tibont"/>
    <x v="250"/>
    <s v="HAW"/>
    <s v="FWD"/>
    <n v="88"/>
    <n v="146"/>
    <x v="6"/>
  </r>
  <r>
    <n v="2017"/>
    <n v="18"/>
    <s v="Free Tibont"/>
    <x v="252"/>
    <s v="WBD"/>
    <s v="MID"/>
    <n v="93"/>
    <n v="80"/>
    <x v="6"/>
  </r>
  <r>
    <n v="2017"/>
    <n v="18"/>
    <s v="Free Tibont"/>
    <x v="251"/>
    <s v="WBD"/>
    <s v="FWD"/>
    <n v="77"/>
    <n v="78"/>
    <x v="6"/>
  </r>
  <r>
    <n v="2017"/>
    <n v="18"/>
    <s v="Free Tibont"/>
    <x v="274"/>
    <s v="SYD"/>
    <s v="DEF"/>
    <n v="76"/>
    <n v="56"/>
    <x v="6"/>
  </r>
  <r>
    <n v="2017"/>
    <n v="18"/>
    <s v="Free Tibont"/>
    <x v="255"/>
    <s v="SYD"/>
    <s v="MID"/>
    <n v="100"/>
    <n v="102"/>
    <x v="6"/>
  </r>
  <r>
    <n v="2017"/>
    <n v="18"/>
    <s v="Free Tibont"/>
    <x v="230"/>
    <s v="SYD"/>
    <s v="DEF"/>
    <n v="73"/>
    <n v="59"/>
    <x v="6"/>
  </r>
  <r>
    <n v="2017"/>
    <n v="18"/>
    <s v="Free Tibont"/>
    <x v="244"/>
    <s v="PTA"/>
    <s v="DEF"/>
    <n v="85"/>
    <n v="64"/>
    <x v="6"/>
  </r>
  <r>
    <n v="2017"/>
    <n v="18"/>
    <s v="Free Tibont"/>
    <x v="263"/>
    <s v="PTA"/>
    <s v="MID"/>
    <n v="86"/>
    <n v="106"/>
    <x v="6"/>
  </r>
  <r>
    <n v="2017"/>
    <n v="18"/>
    <s v="Free Tibont"/>
    <x v="268"/>
    <s v="ESS"/>
    <s v="FWD"/>
    <n v="88"/>
    <n v="85"/>
    <x v="6"/>
  </r>
  <r>
    <n v="2017"/>
    <n v="18"/>
    <s v="Free Tibont"/>
    <x v="256"/>
    <s v="ESS"/>
    <s v="MID"/>
    <n v="82"/>
    <n v="93"/>
    <x v="6"/>
  </r>
  <r>
    <n v="2017"/>
    <n v="18"/>
    <s v="Free Tibont"/>
    <x v="140"/>
    <s v="ESS"/>
    <s v="MID"/>
    <n v="73"/>
    <n v="81"/>
    <x v="6"/>
  </r>
  <r>
    <n v="2017"/>
    <n v="18"/>
    <s v="Free Tibont"/>
    <x v="82"/>
    <s v="FRE"/>
    <s v="MID"/>
    <n v="103"/>
    <n v="93"/>
    <x v="6"/>
  </r>
  <r>
    <n v="2017"/>
    <n v="18"/>
    <s v="Free Tibont"/>
    <x v="257"/>
    <s v="RIC"/>
    <s v="FWD"/>
    <n v="80"/>
    <n v="79"/>
    <x v="6"/>
  </r>
  <r>
    <n v="2017"/>
    <n v="18"/>
    <s v="Free Tibont"/>
    <x v="259"/>
    <s v="ADE"/>
    <s v="MID"/>
    <n v="142"/>
    <n v="134"/>
    <x v="6"/>
  </r>
  <r>
    <n v="2017"/>
    <n v="18"/>
    <s v="Free Tibont"/>
    <x v="258"/>
    <s v="ADE"/>
    <s v="RUC"/>
    <n v="77"/>
    <n v="133"/>
    <x v="6"/>
  </r>
  <r>
    <n v="2017"/>
    <n v="18"/>
    <s v="Free Tibont"/>
    <x v="203"/>
    <s v="ADE"/>
    <s v="DEF"/>
    <n v="79"/>
    <n v="80"/>
    <x v="6"/>
  </r>
  <r>
    <n v="2017"/>
    <n v="18"/>
    <s v="Free Tibont"/>
    <x v="266"/>
    <s v="ADE"/>
    <s v="FWD"/>
    <n v="83"/>
    <n v="75"/>
    <x v="6"/>
  </r>
  <r>
    <n v="2017"/>
    <n v="18"/>
    <s v="Free Tibont"/>
    <x v="39"/>
    <s v="MEL"/>
    <s v="BEN"/>
    <n v="67"/>
    <n v="73"/>
    <x v="6"/>
  </r>
  <r>
    <n v="2017"/>
    <n v="18"/>
    <s v="Free Tibont"/>
    <x v="276"/>
    <s v="BRL"/>
    <s v="BEN"/>
    <n v="57"/>
    <n v="52"/>
    <x v="6"/>
  </r>
  <r>
    <n v="2017"/>
    <n v="18"/>
    <s v="Free Tibont"/>
    <x v="89"/>
    <s v="GWS"/>
    <s v="BEN"/>
    <n v="67"/>
    <n v="0"/>
    <x v="6"/>
  </r>
  <r>
    <n v="2017"/>
    <n v="18"/>
    <s v="Free Tibont"/>
    <x v="260"/>
    <s v="WCE"/>
    <s v="BEN"/>
    <n v="89"/>
    <n v="0"/>
    <x v="6"/>
  </r>
  <r>
    <n v="2017"/>
    <n v="19"/>
    <s v="Free Tibont"/>
    <x v="249"/>
    <s v="HAW"/>
    <s v="DEF"/>
    <n v="101"/>
    <n v="80"/>
    <x v="6"/>
  </r>
  <r>
    <n v="2017"/>
    <n v="19"/>
    <s v="Free Tibont"/>
    <x v="250"/>
    <s v="HAW"/>
    <s v="FWD"/>
    <n v="89"/>
    <n v="68"/>
    <x v="6"/>
  </r>
  <r>
    <n v="2017"/>
    <n v="19"/>
    <s v="Free Tibont"/>
    <x v="252"/>
    <s v="WBD"/>
    <s v="MID"/>
    <n v="90"/>
    <n v="123"/>
    <x v="6"/>
  </r>
  <r>
    <n v="2017"/>
    <n v="19"/>
    <s v="Free Tibont"/>
    <x v="251"/>
    <s v="WBD"/>
    <s v="FWD"/>
    <n v="78"/>
    <n v="67"/>
    <x v="6"/>
  </r>
  <r>
    <n v="2017"/>
    <n v="19"/>
    <s v="Free Tibont"/>
    <x v="220"/>
    <s v="COL"/>
    <s v="DEF"/>
    <n v="77"/>
    <n v="96"/>
    <x v="6"/>
  </r>
  <r>
    <n v="2017"/>
    <n v="19"/>
    <s v="Free Tibont"/>
    <x v="230"/>
    <s v="SYD"/>
    <s v="DEF"/>
    <n v="77"/>
    <n v="80"/>
    <x v="6"/>
  </r>
  <r>
    <n v="2017"/>
    <n v="19"/>
    <s v="Free Tibont"/>
    <x v="255"/>
    <s v="SYD"/>
    <s v="MID"/>
    <n v="98"/>
    <n v="90"/>
    <x v="6"/>
  </r>
  <r>
    <n v="2017"/>
    <n v="19"/>
    <s v="Free Tibont"/>
    <x v="89"/>
    <s v="GWS"/>
    <s v="FWD"/>
    <n v="64"/>
    <n v="65"/>
    <x v="6"/>
  </r>
  <r>
    <n v="2017"/>
    <n v="19"/>
    <s v="Free Tibont"/>
    <x v="244"/>
    <s v="PTA"/>
    <s v="DEF"/>
    <n v="85"/>
    <n v="79"/>
    <x v="6"/>
  </r>
  <r>
    <n v="2017"/>
    <n v="19"/>
    <s v="Free Tibont"/>
    <x v="263"/>
    <s v="PTA"/>
    <s v="MID"/>
    <n v="90"/>
    <n v="75"/>
    <x v="6"/>
  </r>
  <r>
    <n v="2017"/>
    <n v="19"/>
    <s v="Free Tibont"/>
    <x v="268"/>
    <s v="ESS"/>
    <s v="FWD"/>
    <n v="95"/>
    <n v="113"/>
    <x v="6"/>
  </r>
  <r>
    <n v="2017"/>
    <n v="19"/>
    <s v="Free Tibont"/>
    <x v="256"/>
    <s v="ESS"/>
    <s v="MID"/>
    <n v="88"/>
    <n v="107"/>
    <x v="6"/>
  </r>
  <r>
    <n v="2017"/>
    <n v="19"/>
    <s v="Free Tibont"/>
    <x v="82"/>
    <s v="FRE"/>
    <s v="MID"/>
    <n v="112"/>
    <n v="132"/>
    <x v="6"/>
  </r>
  <r>
    <n v="2017"/>
    <n v="19"/>
    <s v="Free Tibont"/>
    <x v="258"/>
    <s v="ADE"/>
    <s v="RUC"/>
    <n v="79"/>
    <n v="97"/>
    <x v="6"/>
  </r>
  <r>
    <n v="2017"/>
    <n v="19"/>
    <s v="Free Tibont"/>
    <x v="259"/>
    <s v="ADE"/>
    <s v="MID"/>
    <n v="140"/>
    <n v="120"/>
    <x v="6"/>
  </r>
  <r>
    <n v="2017"/>
    <n v="19"/>
    <s v="Free Tibont"/>
    <x v="203"/>
    <s v="ADE"/>
    <s v="DEF"/>
    <n v="91"/>
    <n v="127"/>
    <x v="6"/>
  </r>
  <r>
    <n v="2017"/>
    <n v="19"/>
    <s v="Free Tibont"/>
    <x v="266"/>
    <s v="ADE"/>
    <s v="FWD"/>
    <n v="82"/>
    <n v="65"/>
    <x v="6"/>
  </r>
  <r>
    <n v="2017"/>
    <n v="19"/>
    <s v="Free Tibont"/>
    <x v="260"/>
    <s v="WCE"/>
    <s v="MID"/>
    <n v="83"/>
    <n v="90"/>
    <x v="6"/>
  </r>
  <r>
    <n v="2017"/>
    <n v="19"/>
    <s v="Free Tibont"/>
    <x v="39"/>
    <s v="MEL"/>
    <s v="BEN"/>
    <n v="63"/>
    <n v="80"/>
    <x v="6"/>
  </r>
  <r>
    <n v="2017"/>
    <n v="19"/>
    <s v="Free Tibont"/>
    <x v="155"/>
    <s v="MEL"/>
    <s v="BEN"/>
    <n v="62"/>
    <n v="37"/>
    <x v="6"/>
  </r>
  <r>
    <n v="2017"/>
    <n v="19"/>
    <s v="Free Tibont"/>
    <x v="140"/>
    <s v="ESS"/>
    <s v="BEN"/>
    <n v="72"/>
    <n v="97"/>
    <x v="6"/>
  </r>
  <r>
    <n v="2017"/>
    <n v="19"/>
    <s v="Free Tibont"/>
    <x v="257"/>
    <s v="RIC"/>
    <s v="BEN"/>
    <n v="80"/>
    <n v="0"/>
    <x v="6"/>
  </r>
  <r>
    <n v="2017"/>
    <n v="20"/>
    <s v="Free Tibont"/>
    <x v="249"/>
    <s v="HAW"/>
    <s v="DEF"/>
    <n v="92"/>
    <n v="68"/>
    <x v="6"/>
  </r>
  <r>
    <n v="2017"/>
    <n v="20"/>
    <s v="Free Tibont"/>
    <x v="250"/>
    <s v="HAW"/>
    <s v="FWD"/>
    <n v="89"/>
    <n v="94"/>
    <x v="6"/>
  </r>
  <r>
    <n v="2017"/>
    <n v="20"/>
    <s v="Free Tibont"/>
    <x v="252"/>
    <s v="WBD"/>
    <s v="MID"/>
    <n v="98"/>
    <n v="127"/>
    <x v="6"/>
  </r>
  <r>
    <n v="2017"/>
    <n v="20"/>
    <s v="Free Tibont"/>
    <x v="251"/>
    <s v="WBD"/>
    <s v="FWD"/>
    <n v="80"/>
    <n v="94"/>
    <x v="6"/>
  </r>
  <r>
    <n v="2017"/>
    <n v="20"/>
    <s v="Free Tibont"/>
    <x v="220"/>
    <s v="COL"/>
    <s v="DEF"/>
    <n v="79"/>
    <n v="90"/>
    <x v="6"/>
  </r>
  <r>
    <n v="2017"/>
    <n v="20"/>
    <s v="Free Tibont"/>
    <x v="230"/>
    <s v="SYD"/>
    <s v="DEF"/>
    <n v="75"/>
    <n v="87"/>
    <x v="6"/>
  </r>
  <r>
    <n v="2017"/>
    <n v="20"/>
    <s v="Free Tibont"/>
    <x v="255"/>
    <s v="SYD"/>
    <s v="MID"/>
    <n v="99"/>
    <n v="134"/>
    <x v="6"/>
  </r>
  <r>
    <n v="2017"/>
    <n v="20"/>
    <s v="Free Tibont"/>
    <x v="244"/>
    <s v="PTA"/>
    <s v="DEF"/>
    <n v="84"/>
    <n v="64"/>
    <x v="6"/>
  </r>
  <r>
    <n v="2017"/>
    <n v="20"/>
    <s v="Free Tibont"/>
    <x v="263"/>
    <s v="PTA"/>
    <s v="MID"/>
    <n v="94"/>
    <n v="85"/>
    <x v="6"/>
  </r>
  <r>
    <n v="2017"/>
    <n v="20"/>
    <s v="Free Tibont"/>
    <x v="268"/>
    <s v="ESS"/>
    <s v="FWD"/>
    <n v="95"/>
    <n v="70"/>
    <x v="6"/>
  </r>
  <r>
    <n v="2017"/>
    <n v="20"/>
    <s v="Free Tibont"/>
    <x v="256"/>
    <s v="ESS"/>
    <s v="MID"/>
    <n v="86"/>
    <n v="91"/>
    <x v="6"/>
  </r>
  <r>
    <n v="2017"/>
    <n v="20"/>
    <s v="Free Tibont"/>
    <x v="82"/>
    <s v="FRE"/>
    <s v="MID"/>
    <n v="123"/>
    <n v="140"/>
    <x v="6"/>
  </r>
  <r>
    <n v="2017"/>
    <n v="20"/>
    <s v="Free Tibont"/>
    <x v="258"/>
    <s v="ADE"/>
    <s v="RUC"/>
    <n v="87"/>
    <n v="138"/>
    <x v="6"/>
  </r>
  <r>
    <n v="2017"/>
    <n v="20"/>
    <s v="Free Tibont"/>
    <x v="259"/>
    <s v="ADE"/>
    <s v="MID"/>
    <n v="142"/>
    <n v="139"/>
    <x v="6"/>
  </r>
  <r>
    <n v="2017"/>
    <n v="20"/>
    <s v="Free Tibont"/>
    <x v="203"/>
    <s v="ADE"/>
    <s v="DEF"/>
    <n v="88"/>
    <n v="91"/>
    <x v="6"/>
  </r>
  <r>
    <n v="2017"/>
    <n v="20"/>
    <s v="Free Tibont"/>
    <x v="266"/>
    <s v="ADE"/>
    <s v="FWD"/>
    <n v="97"/>
    <n v="140"/>
    <x v="6"/>
  </r>
  <r>
    <n v="2017"/>
    <n v="20"/>
    <s v="Free Tibont"/>
    <x v="169"/>
    <s v="ADE"/>
    <s v="FWD"/>
    <n v="78"/>
    <n v="129"/>
    <x v="6"/>
  </r>
  <r>
    <n v="2017"/>
    <n v="20"/>
    <s v="Free Tibont"/>
    <x v="260"/>
    <s v="WCE"/>
    <s v="MID"/>
    <n v="79"/>
    <n v="72"/>
    <x v="6"/>
  </r>
  <r>
    <n v="2017"/>
    <n v="20"/>
    <s v="Free Tibont"/>
    <x v="39"/>
    <s v="MEL"/>
    <s v="BEN"/>
    <n v="65"/>
    <n v="45"/>
    <x v="6"/>
  </r>
  <r>
    <n v="2017"/>
    <n v="20"/>
    <s v="Free Tibont"/>
    <x v="89"/>
    <s v="GWS"/>
    <s v="BEN"/>
    <n v="64"/>
    <n v="0"/>
    <x v="6"/>
  </r>
  <r>
    <n v="2017"/>
    <n v="20"/>
    <s v="Free Tibont"/>
    <x v="140"/>
    <s v="ESS"/>
    <s v="BEN"/>
    <n v="83"/>
    <n v="129"/>
    <x v="6"/>
  </r>
  <r>
    <n v="2017"/>
    <n v="20"/>
    <s v="Free Tibont"/>
    <x v="257"/>
    <s v="RIC"/>
    <s v="BEN"/>
    <n v="80"/>
    <n v="0"/>
    <x v="6"/>
  </r>
  <r>
    <n v="2017"/>
    <n v="21"/>
    <s v="Free Tibont"/>
    <x v="249"/>
    <s v="HAW"/>
    <s v="DEF"/>
    <n v="86"/>
    <n v="76"/>
    <x v="6"/>
  </r>
  <r>
    <n v="2017"/>
    <n v="21"/>
    <s v="Free Tibont"/>
    <x v="250"/>
    <s v="HAW"/>
    <s v="FWD"/>
    <n v="99"/>
    <n v="124"/>
    <x v="6"/>
  </r>
  <r>
    <n v="2017"/>
    <n v="21"/>
    <s v="Free Tibont"/>
    <x v="252"/>
    <s v="WBD"/>
    <s v="MID"/>
    <n v="100"/>
    <n v="108"/>
    <x v="6"/>
  </r>
  <r>
    <n v="2017"/>
    <n v="21"/>
    <s v="Free Tibont"/>
    <x v="251"/>
    <s v="WBD"/>
    <s v="FWD"/>
    <n v="87"/>
    <n v="76"/>
    <x v="6"/>
  </r>
  <r>
    <n v="2017"/>
    <n v="21"/>
    <s v="Free Tibont"/>
    <x v="220"/>
    <s v="COL"/>
    <s v="DEF"/>
    <n v="82"/>
    <n v="103"/>
    <x v="6"/>
  </r>
  <r>
    <n v="2017"/>
    <n v="21"/>
    <s v="Free Tibont"/>
    <x v="230"/>
    <s v="SYD"/>
    <s v="DEF"/>
    <n v="78"/>
    <n v="126"/>
    <x v="6"/>
  </r>
  <r>
    <n v="2017"/>
    <n v="21"/>
    <s v="Free Tibont"/>
    <x v="255"/>
    <s v="SYD"/>
    <s v="MID"/>
    <n v="102"/>
    <n v="126"/>
    <x v="6"/>
  </r>
  <r>
    <n v="2017"/>
    <n v="21"/>
    <s v="Free Tibont"/>
    <x v="265"/>
    <s v="GEE"/>
    <s v="DEF"/>
    <n v="74"/>
    <n v="89"/>
    <x v="6"/>
  </r>
  <r>
    <n v="2017"/>
    <n v="21"/>
    <s v="Free Tibont"/>
    <x v="263"/>
    <s v="PTA"/>
    <s v="MID"/>
    <n v="90"/>
    <n v="88"/>
    <x v="6"/>
  </r>
  <r>
    <n v="2017"/>
    <n v="21"/>
    <s v="Free Tibont"/>
    <x v="268"/>
    <s v="ESS"/>
    <s v="FWD"/>
    <n v="95"/>
    <n v="96"/>
    <x v="6"/>
  </r>
  <r>
    <n v="2017"/>
    <n v="21"/>
    <s v="Free Tibont"/>
    <x v="256"/>
    <s v="ESS"/>
    <s v="MID"/>
    <n v="85"/>
    <n v="86"/>
    <x v="6"/>
  </r>
  <r>
    <n v="2017"/>
    <n v="21"/>
    <s v="Free Tibont"/>
    <x v="140"/>
    <s v="ESS"/>
    <s v="MID"/>
    <n v="80"/>
    <n v="103"/>
    <x v="6"/>
  </r>
  <r>
    <n v="2017"/>
    <n v="21"/>
    <s v="Free Tibont"/>
    <x v="82"/>
    <s v="FRE"/>
    <s v="MID"/>
    <n v="118"/>
    <n v="115"/>
    <x v="6"/>
  </r>
  <r>
    <n v="2017"/>
    <n v="21"/>
    <s v="Free Tibont"/>
    <x v="259"/>
    <s v="ADE"/>
    <s v="MID"/>
    <n v="147"/>
    <n v="139"/>
    <x v="6"/>
  </r>
  <r>
    <n v="2017"/>
    <n v="21"/>
    <s v="Free Tibont"/>
    <x v="258"/>
    <s v="ADE"/>
    <s v="RUC"/>
    <n v="86"/>
    <n v="60"/>
    <x v="6"/>
  </r>
  <r>
    <n v="2017"/>
    <n v="21"/>
    <s v="Free Tibont"/>
    <x v="203"/>
    <s v="ADE"/>
    <s v="DEF"/>
    <n v="94"/>
    <n v="125"/>
    <x v="6"/>
  </r>
  <r>
    <n v="2017"/>
    <n v="21"/>
    <s v="Free Tibont"/>
    <x v="266"/>
    <s v="ADE"/>
    <s v="FWD"/>
    <n v="86"/>
    <n v="70"/>
    <x v="6"/>
  </r>
  <r>
    <n v="2017"/>
    <n v="21"/>
    <s v="Free Tibont"/>
    <x v="169"/>
    <s v="ADE"/>
    <s v="FWD"/>
    <n v="71"/>
    <n v="34"/>
    <x v="6"/>
  </r>
  <r>
    <n v="2017"/>
    <n v="21"/>
    <s v="Free Tibont"/>
    <x v="89"/>
    <s v="GWS"/>
    <s v="BEN"/>
    <n v="64"/>
    <n v="0"/>
    <x v="6"/>
  </r>
  <r>
    <n v="2017"/>
    <n v="21"/>
    <s v="Free Tibont"/>
    <x v="244"/>
    <s v="PTA"/>
    <s v="BEN"/>
    <n v="84"/>
    <n v="81"/>
    <x v="6"/>
  </r>
  <r>
    <n v="2017"/>
    <n v="21"/>
    <s v="Free Tibont"/>
    <x v="257"/>
    <s v="RIC"/>
    <s v="BEN"/>
    <n v="78"/>
    <n v="68"/>
    <x v="6"/>
  </r>
  <r>
    <n v="2017"/>
    <n v="21"/>
    <s v="Free Tibont"/>
    <x v="260"/>
    <s v="WCE"/>
    <s v="BEN"/>
    <n v="80"/>
    <n v="86"/>
    <x v="6"/>
  </r>
  <r>
    <n v="2017"/>
    <n v="1"/>
    <s v="Libba Let Die"/>
    <x v="277"/>
    <s v="HAW"/>
    <s v="MID"/>
    <n v="70"/>
    <n v="71"/>
    <x v="7"/>
  </r>
  <r>
    <n v="2017"/>
    <n v="1"/>
    <s v="Libba Let Die"/>
    <x v="264"/>
    <s v="HAW"/>
    <s v="FWD"/>
    <n v="79"/>
    <n v="38"/>
    <x v="7"/>
  </r>
  <r>
    <n v="2017"/>
    <n v="1"/>
    <s v="Libba Let Die"/>
    <x v="189"/>
    <s v="WBD"/>
    <s v="DEF"/>
    <n v="95"/>
    <n v="72"/>
    <x v="7"/>
  </r>
  <r>
    <n v="2017"/>
    <n v="1"/>
    <s v="Libba Let Die"/>
    <x v="247"/>
    <s v="WBD"/>
    <s v="MID"/>
    <n v="91"/>
    <n v="102"/>
    <x v="7"/>
  </r>
  <r>
    <n v="2017"/>
    <n v="1"/>
    <s v="Libba Let Die"/>
    <x v="278"/>
    <s v="COL"/>
    <s v="MID"/>
    <n v="94"/>
    <n v="117"/>
    <x v="7"/>
  </r>
  <r>
    <n v="2017"/>
    <n v="1"/>
    <s v="Libba Let Die"/>
    <x v="279"/>
    <s v="MEL"/>
    <s v="RUC"/>
    <n v="122"/>
    <n v="128"/>
    <x v="7"/>
  </r>
  <r>
    <n v="2017"/>
    <n v="1"/>
    <s v="Libba Let Die"/>
    <x v="269"/>
    <s v="MEL"/>
    <s v="FWD"/>
    <n v="82"/>
    <n v="95"/>
    <x v="7"/>
  </r>
  <r>
    <n v="2017"/>
    <n v="1"/>
    <s v="Libba Let Die"/>
    <x v="221"/>
    <s v="BRL"/>
    <s v="MID"/>
    <n v="98"/>
    <n v="137"/>
    <x v="7"/>
  </r>
  <r>
    <n v="2017"/>
    <n v="1"/>
    <s v="Libba Let Die"/>
    <x v="280"/>
    <s v="NTH"/>
    <s v="FWD"/>
    <n v="90"/>
    <n v="111"/>
    <x v="7"/>
  </r>
  <r>
    <n v="2017"/>
    <n v="1"/>
    <s v="Libba Let Die"/>
    <x v="88"/>
    <s v="NTH"/>
    <s v="DEF"/>
    <n v="75"/>
    <n v="59"/>
    <x v="7"/>
  </r>
  <r>
    <n v="2017"/>
    <n v="1"/>
    <s v="Libba Let Die"/>
    <x v="134"/>
    <s v="CAR"/>
    <s v="DEF"/>
    <n v="107"/>
    <n v="107"/>
    <x v="7"/>
  </r>
  <r>
    <n v="2017"/>
    <n v="1"/>
    <s v="Libba Let Die"/>
    <x v="248"/>
    <s v="PTA"/>
    <s v="MID"/>
    <n v="102"/>
    <n v="38"/>
    <x v="7"/>
  </r>
  <r>
    <n v="2017"/>
    <n v="1"/>
    <s v="Libba Let Die"/>
    <x v="244"/>
    <s v="PTA"/>
    <s v="DEF"/>
    <n v="92"/>
    <n v="79"/>
    <x v="7"/>
  </r>
  <r>
    <n v="2017"/>
    <n v="1"/>
    <s v="Libba Let Die"/>
    <x v="187"/>
    <s v="GCS"/>
    <s v="MID"/>
    <n v="58"/>
    <n v="56"/>
    <x v="7"/>
  </r>
  <r>
    <n v="2017"/>
    <n v="1"/>
    <s v="Libba Let Die"/>
    <x v="25"/>
    <s v="GCS"/>
    <s v="DEF"/>
    <n v="69"/>
    <n v="73"/>
    <x v="7"/>
  </r>
  <r>
    <n v="2017"/>
    <n v="1"/>
    <s v="Libba Let Die"/>
    <x v="45"/>
    <s v="ESS"/>
    <s v="FWD"/>
    <n v="85"/>
    <n v="82"/>
    <x v="7"/>
  </r>
  <r>
    <n v="2017"/>
    <n v="1"/>
    <s v="Libba Let Die"/>
    <x v="281"/>
    <s v="FRE"/>
    <s v="MID"/>
    <n v="116"/>
    <n v="83"/>
    <x v="7"/>
  </r>
  <r>
    <n v="2017"/>
    <n v="1"/>
    <s v="Libba Let Die"/>
    <x v="105"/>
    <s v="RIC"/>
    <s v="FWD"/>
    <n v="84"/>
    <n v="114"/>
    <x v="7"/>
  </r>
  <r>
    <n v="2017"/>
    <n v="1"/>
    <s v="Libba Let Die"/>
    <x v="101"/>
    <s v="MEL"/>
    <s v="BEN"/>
    <n v="69"/>
    <n v="0"/>
    <x v="7"/>
  </r>
  <r>
    <n v="2017"/>
    <n v="1"/>
    <s v="Libba Let Die"/>
    <x v="245"/>
    <s v="SYD"/>
    <s v="BEN"/>
    <n v="84"/>
    <n v="0"/>
    <x v="7"/>
  </r>
  <r>
    <n v="2017"/>
    <n v="1"/>
    <s v="Libba Let Die"/>
    <x v="107"/>
    <s v="FRE"/>
    <s v="BEN"/>
    <n v="67"/>
    <n v="0"/>
    <x v="7"/>
  </r>
  <r>
    <n v="2017"/>
    <n v="1"/>
    <s v="Libba Let Die"/>
    <x v="282"/>
    <s v="STK"/>
    <s v="BEN"/>
    <n v="98"/>
    <n v="0"/>
    <x v="7"/>
  </r>
  <r>
    <n v="2017"/>
    <n v="2"/>
    <s v="Libba Let Die"/>
    <x v="277"/>
    <s v="HAW"/>
    <s v="MID"/>
    <n v="78"/>
    <n v="89"/>
    <x v="7"/>
  </r>
  <r>
    <n v="2017"/>
    <n v="2"/>
    <s v="Libba Let Die"/>
    <x v="264"/>
    <s v="HAW"/>
    <s v="FWD"/>
    <n v="76"/>
    <n v="76"/>
    <x v="7"/>
  </r>
  <r>
    <n v="2017"/>
    <n v="2"/>
    <s v="Libba Let Die"/>
    <x v="189"/>
    <s v="WBD"/>
    <s v="DEF"/>
    <n v="90"/>
    <n v="81"/>
    <x v="7"/>
  </r>
  <r>
    <n v="2017"/>
    <n v="2"/>
    <s v="Libba Let Die"/>
    <x v="247"/>
    <s v="WBD"/>
    <s v="MID"/>
    <n v="91"/>
    <n v="93"/>
    <x v="7"/>
  </r>
  <r>
    <n v="2017"/>
    <n v="2"/>
    <s v="Libba Let Die"/>
    <x v="278"/>
    <s v="COL"/>
    <s v="MID"/>
    <n v="88"/>
    <n v="75"/>
    <x v="7"/>
  </r>
  <r>
    <n v="2017"/>
    <n v="2"/>
    <s v="Libba Let Die"/>
    <x v="279"/>
    <s v="MEL"/>
    <s v="RUC"/>
    <n v="121"/>
    <n v="111"/>
    <x v="7"/>
  </r>
  <r>
    <n v="2017"/>
    <n v="2"/>
    <s v="Libba Let Die"/>
    <x v="269"/>
    <s v="MEL"/>
    <s v="FWD"/>
    <n v="83"/>
    <n v="80"/>
    <x v="7"/>
  </r>
  <r>
    <n v="2017"/>
    <n v="2"/>
    <s v="Libba Let Die"/>
    <x v="221"/>
    <s v="BRL"/>
    <s v="MID"/>
    <n v="99"/>
    <n v="118"/>
    <x v="7"/>
  </r>
  <r>
    <n v="2017"/>
    <n v="2"/>
    <s v="Libba Let Die"/>
    <x v="283"/>
    <s v="BRL"/>
    <s v="DEF"/>
    <n v="70"/>
    <n v="83"/>
    <x v="7"/>
  </r>
  <r>
    <n v="2017"/>
    <n v="2"/>
    <s v="Libba Let Die"/>
    <x v="280"/>
    <s v="NTH"/>
    <s v="FWD"/>
    <n v="100"/>
    <n v="130"/>
    <x v="7"/>
  </r>
  <r>
    <n v="2017"/>
    <n v="2"/>
    <s v="Libba Let Die"/>
    <x v="134"/>
    <s v="CAR"/>
    <s v="DEF"/>
    <n v="97"/>
    <n v="57"/>
    <x v="7"/>
  </r>
  <r>
    <n v="2017"/>
    <n v="2"/>
    <s v="Libba Let Die"/>
    <x v="248"/>
    <s v="PTA"/>
    <s v="MID"/>
    <n v="115"/>
    <n v="164"/>
    <x v="7"/>
  </r>
  <r>
    <n v="2017"/>
    <n v="2"/>
    <s v="Libba Let Die"/>
    <x v="244"/>
    <s v="PTA"/>
    <s v="DEF"/>
    <n v="91"/>
    <n v="0"/>
    <x v="7"/>
  </r>
  <r>
    <n v="2017"/>
    <n v="2"/>
    <s v="Libba Let Die"/>
    <x v="45"/>
    <s v="ESS"/>
    <s v="FWD"/>
    <n v="78"/>
    <n v="68"/>
    <x v="7"/>
  </r>
  <r>
    <n v="2017"/>
    <n v="2"/>
    <s v="Libba Let Die"/>
    <x v="281"/>
    <s v="FRE"/>
    <s v="MID"/>
    <n v="119"/>
    <n v="129"/>
    <x v="7"/>
  </r>
  <r>
    <n v="2017"/>
    <n v="2"/>
    <s v="Libba Let Die"/>
    <x v="105"/>
    <s v="RIC"/>
    <s v="FWD"/>
    <n v="94"/>
    <n v="124"/>
    <x v="7"/>
  </r>
  <r>
    <n v="2017"/>
    <n v="2"/>
    <s v="Libba Let Die"/>
    <x v="282"/>
    <s v="STK"/>
    <s v="DEF"/>
    <n v="94"/>
    <n v="77"/>
    <x v="7"/>
  </r>
  <r>
    <n v="2017"/>
    <n v="2"/>
    <s v="Libba Let Die"/>
    <x v="284"/>
    <s v="ADE"/>
    <s v="MID"/>
    <n v="79"/>
    <n v="68"/>
    <x v="7"/>
  </r>
  <r>
    <n v="2017"/>
    <n v="2"/>
    <s v="Libba Let Die"/>
    <x v="101"/>
    <s v="MEL"/>
    <s v="BEN"/>
    <n v="82"/>
    <n v="0"/>
    <x v="7"/>
  </r>
  <r>
    <n v="2017"/>
    <n v="2"/>
    <s v="Libba Let Die"/>
    <x v="245"/>
    <s v="SYD"/>
    <s v="BEN"/>
    <n v="81"/>
    <n v="0"/>
    <x v="7"/>
  </r>
  <r>
    <n v="2017"/>
    <n v="2"/>
    <s v="Libba Let Die"/>
    <x v="107"/>
    <s v="FRE"/>
    <s v="BEN"/>
    <n v="83"/>
    <n v="0"/>
    <x v="7"/>
  </r>
  <r>
    <n v="2017"/>
    <n v="2"/>
    <s v="Libba Let Die"/>
    <x v="285"/>
    <s v="ADE"/>
    <s v="BEN"/>
    <n v="70"/>
    <n v="89"/>
    <x v="7"/>
  </r>
  <r>
    <n v="2017"/>
    <n v="3"/>
    <s v="Libba Let Die"/>
    <x v="277"/>
    <s v="HAW"/>
    <s v="MID"/>
    <n v="67"/>
    <n v="44"/>
    <x v="7"/>
  </r>
  <r>
    <n v="2017"/>
    <n v="3"/>
    <s v="Libba Let Die"/>
    <x v="243"/>
    <s v="WBD"/>
    <s v="DEF"/>
    <n v="78"/>
    <n v="70"/>
    <x v="7"/>
  </r>
  <r>
    <n v="2017"/>
    <n v="3"/>
    <s v="Libba Let Die"/>
    <x v="247"/>
    <s v="WBD"/>
    <s v="MID"/>
    <n v="99"/>
    <n v="131"/>
    <x v="7"/>
  </r>
  <r>
    <n v="2017"/>
    <n v="3"/>
    <s v="Libba Let Die"/>
    <x v="189"/>
    <s v="WBD"/>
    <s v="DEF"/>
    <n v="84"/>
    <n v="71"/>
    <x v="7"/>
  </r>
  <r>
    <n v="2017"/>
    <n v="3"/>
    <s v="Libba Let Die"/>
    <x v="278"/>
    <s v="COL"/>
    <s v="MID"/>
    <n v="89"/>
    <n v="112"/>
    <x v="7"/>
  </r>
  <r>
    <n v="2017"/>
    <n v="3"/>
    <s v="Libba Let Die"/>
    <x v="279"/>
    <s v="MEL"/>
    <s v="RUC"/>
    <n v="102"/>
    <n v="27"/>
    <x v="7"/>
  </r>
  <r>
    <n v="2017"/>
    <n v="3"/>
    <s v="Libba Let Die"/>
    <x v="269"/>
    <s v="MEL"/>
    <s v="FWD"/>
    <n v="89"/>
    <n v="101"/>
    <x v="7"/>
  </r>
  <r>
    <n v="2017"/>
    <n v="3"/>
    <s v="Libba Let Die"/>
    <x v="283"/>
    <s v="BRL"/>
    <s v="DEF"/>
    <n v="72"/>
    <n v="82"/>
    <x v="7"/>
  </r>
  <r>
    <n v="2017"/>
    <n v="3"/>
    <s v="Libba Let Die"/>
    <x v="221"/>
    <s v="BRL"/>
    <s v="MID"/>
    <n v="98"/>
    <n v="104"/>
    <x v="7"/>
  </r>
  <r>
    <n v="2017"/>
    <n v="3"/>
    <s v="Libba Let Die"/>
    <x v="280"/>
    <s v="NTH"/>
    <s v="FWD"/>
    <n v="96"/>
    <n v="58"/>
    <x v="7"/>
  </r>
  <r>
    <n v="2017"/>
    <n v="3"/>
    <s v="Libba Let Die"/>
    <x v="134"/>
    <s v="CAR"/>
    <s v="DEF"/>
    <n v="91"/>
    <n v="73"/>
    <x v="7"/>
  </r>
  <r>
    <n v="2017"/>
    <n v="3"/>
    <s v="Libba Let Die"/>
    <x v="248"/>
    <s v="PTA"/>
    <s v="MID"/>
    <n v="111"/>
    <n v="92"/>
    <x v="7"/>
  </r>
  <r>
    <n v="2017"/>
    <n v="3"/>
    <s v="Libba Let Die"/>
    <x v="241"/>
    <s v="PTA"/>
    <s v="MID"/>
    <n v="85"/>
    <n v="82"/>
    <x v="7"/>
  </r>
  <r>
    <n v="2017"/>
    <n v="3"/>
    <s v="Libba Let Die"/>
    <x v="179"/>
    <s v="ESS"/>
    <s v="FWD"/>
    <n v="67"/>
    <n v="30"/>
    <x v="7"/>
  </r>
  <r>
    <n v="2017"/>
    <n v="3"/>
    <s v="Libba Let Die"/>
    <x v="281"/>
    <s v="FRE"/>
    <s v="MID"/>
    <n v="113"/>
    <n v="84"/>
    <x v="7"/>
  </r>
  <r>
    <n v="2017"/>
    <n v="3"/>
    <s v="Libba Let Die"/>
    <x v="105"/>
    <s v="RIC"/>
    <s v="FWD"/>
    <n v="101"/>
    <n v="107"/>
    <x v="7"/>
  </r>
  <r>
    <n v="2017"/>
    <n v="3"/>
    <s v="Libba Let Die"/>
    <x v="282"/>
    <s v="STK"/>
    <s v="DEF"/>
    <n v="107"/>
    <n v="164"/>
    <x v="7"/>
  </r>
  <r>
    <n v="2017"/>
    <n v="3"/>
    <s v="Libba Let Die"/>
    <x v="285"/>
    <s v="ADE"/>
    <s v="FWD"/>
    <n v="68"/>
    <n v="50"/>
    <x v="7"/>
  </r>
  <r>
    <n v="2017"/>
    <n v="3"/>
    <s v="Libba Let Die"/>
    <x v="50"/>
    <s v="COL"/>
    <s v="BEN"/>
    <n v="76"/>
    <n v="0"/>
    <x v="7"/>
  </r>
  <r>
    <n v="2017"/>
    <n v="3"/>
    <s v="Libba Let Die"/>
    <x v="101"/>
    <s v="MEL"/>
    <s v="BEN"/>
    <n v="90"/>
    <n v="0"/>
    <x v="7"/>
  </r>
  <r>
    <n v="2017"/>
    <n v="3"/>
    <s v="Libba Let Die"/>
    <x v="286"/>
    <s v="CAR"/>
    <s v="BEN"/>
    <n v="79"/>
    <n v="103"/>
    <x v="7"/>
  </r>
  <r>
    <n v="2017"/>
    <n v="3"/>
    <s v="Libba Let Die"/>
    <x v="45"/>
    <s v="ESS"/>
    <s v="BEN"/>
    <n v="70"/>
    <n v="52"/>
    <x v="7"/>
  </r>
  <r>
    <n v="2017"/>
    <n v="4"/>
    <s v="Libba Let Die"/>
    <x v="243"/>
    <s v="WBD"/>
    <s v="DEF"/>
    <n v="79"/>
    <n v="82"/>
    <x v="7"/>
  </r>
  <r>
    <n v="2017"/>
    <n v="4"/>
    <s v="Libba Let Die"/>
    <x v="247"/>
    <s v="WBD"/>
    <s v="MID"/>
    <n v="98"/>
    <n v="86"/>
    <x v="7"/>
  </r>
  <r>
    <n v="2017"/>
    <n v="4"/>
    <s v="Libba Let Die"/>
    <x v="148"/>
    <s v="WBD"/>
    <s v="MID"/>
    <n v="80"/>
    <n v="112"/>
    <x v="7"/>
  </r>
  <r>
    <n v="2017"/>
    <n v="4"/>
    <s v="Libba Let Die"/>
    <x v="278"/>
    <s v="COL"/>
    <s v="MID"/>
    <n v="82"/>
    <n v="64"/>
    <x v="7"/>
  </r>
  <r>
    <n v="2017"/>
    <n v="4"/>
    <s v="Libba Let Die"/>
    <x v="50"/>
    <s v="COL"/>
    <s v="FWD"/>
    <n v="64"/>
    <n v="28"/>
    <x v="7"/>
  </r>
  <r>
    <n v="2017"/>
    <n v="4"/>
    <s v="Libba Let Die"/>
    <x v="269"/>
    <s v="MEL"/>
    <s v="FWD"/>
    <n v="93"/>
    <n v="88"/>
    <x v="7"/>
  </r>
  <r>
    <n v="2017"/>
    <n v="4"/>
    <s v="Libba Let Die"/>
    <x v="221"/>
    <s v="BRL"/>
    <s v="MID"/>
    <n v="109"/>
    <n v="176"/>
    <x v="7"/>
  </r>
  <r>
    <n v="2017"/>
    <n v="4"/>
    <s v="Libba Let Die"/>
    <x v="283"/>
    <s v="BRL"/>
    <s v="DEF"/>
    <n v="77"/>
    <n v="96"/>
    <x v="7"/>
  </r>
  <r>
    <n v="2017"/>
    <n v="4"/>
    <s v="Libba Let Die"/>
    <x v="280"/>
    <s v="NTH"/>
    <s v="FWD"/>
    <n v="95"/>
    <n v="75"/>
    <x v="7"/>
  </r>
  <r>
    <n v="2017"/>
    <n v="4"/>
    <s v="Libba Let Die"/>
    <x v="134"/>
    <s v="CAR"/>
    <s v="DEF"/>
    <n v="86"/>
    <n v="84"/>
    <x v="7"/>
  </r>
  <r>
    <n v="2017"/>
    <n v="4"/>
    <s v="Libba Let Die"/>
    <x v="286"/>
    <s v="CAR"/>
    <s v="DEF"/>
    <n v="74"/>
    <n v="32"/>
    <x v="7"/>
  </r>
  <r>
    <n v="2017"/>
    <n v="4"/>
    <s v="Libba Let Die"/>
    <x v="43"/>
    <s v="GEE"/>
    <s v="RUC"/>
    <n v="90"/>
    <n v="72"/>
    <x v="7"/>
  </r>
  <r>
    <n v="2017"/>
    <n v="4"/>
    <s v="Libba Let Die"/>
    <x v="248"/>
    <s v="PTA"/>
    <s v="MID"/>
    <n v="103"/>
    <n v="69"/>
    <x v="7"/>
  </r>
  <r>
    <n v="2017"/>
    <n v="4"/>
    <s v="Libba Let Die"/>
    <x v="241"/>
    <s v="PTA"/>
    <s v="MID"/>
    <n v="84"/>
    <n v="90"/>
    <x v="7"/>
  </r>
  <r>
    <n v="2017"/>
    <n v="4"/>
    <s v="Libba Let Die"/>
    <x v="128"/>
    <s v="GCS"/>
    <s v="FWD"/>
    <n v="84"/>
    <n v="110"/>
    <x v="7"/>
  </r>
  <r>
    <n v="2017"/>
    <n v="4"/>
    <s v="Libba Let Die"/>
    <x v="281"/>
    <s v="FRE"/>
    <s v="MID"/>
    <n v="119"/>
    <n v="140"/>
    <x v="7"/>
  </r>
  <r>
    <n v="2017"/>
    <n v="4"/>
    <s v="Libba Let Die"/>
    <x v="105"/>
    <s v="RIC"/>
    <s v="FWD"/>
    <n v="104"/>
    <n v="91"/>
    <x v="7"/>
  </r>
  <r>
    <n v="2017"/>
    <n v="4"/>
    <s v="Libba Let Die"/>
    <x v="282"/>
    <s v="STK"/>
    <s v="DEF"/>
    <n v="102"/>
    <n v="77"/>
    <x v="7"/>
  </r>
  <r>
    <n v="2017"/>
    <n v="4"/>
    <s v="Libba Let Die"/>
    <x v="277"/>
    <s v="HAW"/>
    <s v="BEN"/>
    <n v="69"/>
    <n v="0"/>
    <x v="7"/>
  </r>
  <r>
    <n v="2017"/>
    <n v="4"/>
    <s v="Libba Let Die"/>
    <x v="189"/>
    <s v="WBD"/>
    <s v="BEN"/>
    <n v="78"/>
    <n v="73"/>
    <x v="7"/>
  </r>
  <r>
    <n v="2017"/>
    <n v="4"/>
    <s v="Libba Let Die"/>
    <x v="101"/>
    <s v="MEL"/>
    <s v="BEN"/>
    <n v="94"/>
    <n v="0"/>
    <x v="7"/>
  </r>
  <r>
    <n v="2017"/>
    <n v="4"/>
    <s v="Libba Let Die"/>
    <x v="279"/>
    <s v="MEL"/>
    <s v="BEN"/>
    <n v="91"/>
    <n v="0"/>
    <x v="7"/>
  </r>
  <r>
    <n v="2017"/>
    <n v="5"/>
    <s v="Libba Let Die"/>
    <x v="243"/>
    <s v="WBD"/>
    <s v="DEF"/>
    <n v="87"/>
    <n v="121"/>
    <x v="7"/>
  </r>
  <r>
    <n v="2017"/>
    <n v="5"/>
    <s v="Libba Let Die"/>
    <x v="247"/>
    <s v="WBD"/>
    <s v="MID"/>
    <n v="96"/>
    <n v="79"/>
    <x v="7"/>
  </r>
  <r>
    <n v="2017"/>
    <n v="5"/>
    <s v="Libba Let Die"/>
    <x v="148"/>
    <s v="WBD"/>
    <s v="MID"/>
    <n v="82"/>
    <n v="97"/>
    <x v="7"/>
  </r>
  <r>
    <n v="2017"/>
    <n v="5"/>
    <s v="Libba Let Die"/>
    <x v="278"/>
    <s v="COL"/>
    <s v="MID"/>
    <n v="78"/>
    <n v="81"/>
    <x v="7"/>
  </r>
  <r>
    <n v="2017"/>
    <n v="5"/>
    <s v="Libba Let Die"/>
    <x v="287"/>
    <s v="MEL"/>
    <s v="FWD"/>
    <n v="83"/>
    <n v="69"/>
    <x v="7"/>
  </r>
  <r>
    <n v="2017"/>
    <n v="5"/>
    <s v="Libba Let Die"/>
    <x v="39"/>
    <s v="MEL"/>
    <s v="DEF"/>
    <n v="93"/>
    <n v="94"/>
    <x v="7"/>
  </r>
  <r>
    <n v="2017"/>
    <n v="5"/>
    <s v="Libba Let Die"/>
    <x v="269"/>
    <s v="MEL"/>
    <s v="FWD"/>
    <n v="91"/>
    <n v="64"/>
    <x v="7"/>
  </r>
  <r>
    <n v="2017"/>
    <n v="5"/>
    <s v="Libba Let Die"/>
    <x v="283"/>
    <s v="BRL"/>
    <s v="DEF"/>
    <n v="81"/>
    <n v="92"/>
    <x v="7"/>
  </r>
  <r>
    <n v="2017"/>
    <n v="5"/>
    <s v="Libba Let Die"/>
    <x v="221"/>
    <s v="BRL"/>
    <s v="MID"/>
    <n v="108"/>
    <n v="104"/>
    <x v="7"/>
  </r>
  <r>
    <n v="2017"/>
    <n v="5"/>
    <s v="Libba Let Die"/>
    <x v="280"/>
    <s v="NTH"/>
    <s v="FWD"/>
    <n v="91"/>
    <n v="0"/>
    <x v="7"/>
  </r>
  <r>
    <n v="2017"/>
    <n v="5"/>
    <s v="Libba Let Die"/>
    <x v="43"/>
    <s v="GEE"/>
    <s v="RUC"/>
    <n v="93"/>
    <n v="87"/>
    <x v="7"/>
  </r>
  <r>
    <n v="2017"/>
    <n v="5"/>
    <s v="Libba Let Die"/>
    <x v="248"/>
    <s v="PTA"/>
    <s v="MID"/>
    <n v="109"/>
    <n v="139"/>
    <x v="7"/>
  </r>
  <r>
    <n v="2017"/>
    <n v="5"/>
    <s v="Libba Let Die"/>
    <x v="241"/>
    <s v="PTA"/>
    <s v="MID"/>
    <n v="81"/>
    <n v="73"/>
    <x v="7"/>
  </r>
  <r>
    <n v="2017"/>
    <n v="5"/>
    <s v="Libba Let Die"/>
    <x v="128"/>
    <s v="GCS"/>
    <s v="DEF"/>
    <n v="82"/>
    <n v="64"/>
    <x v="7"/>
  </r>
  <r>
    <n v="2017"/>
    <n v="5"/>
    <s v="Libba Let Die"/>
    <x v="97"/>
    <s v="GCS"/>
    <s v="FWD"/>
    <n v="83"/>
    <n v="46"/>
    <x v="7"/>
  </r>
  <r>
    <n v="2017"/>
    <n v="5"/>
    <s v="Libba Let Die"/>
    <x v="281"/>
    <s v="FRE"/>
    <s v="MID"/>
    <n v="120"/>
    <n v="119"/>
    <x v="7"/>
  </r>
  <r>
    <n v="2017"/>
    <n v="5"/>
    <s v="Libba Let Die"/>
    <x v="105"/>
    <s v="RIC"/>
    <s v="FWD"/>
    <n v="115"/>
    <n v="127"/>
    <x v="7"/>
  </r>
  <r>
    <n v="2017"/>
    <n v="5"/>
    <s v="Libba Let Die"/>
    <x v="282"/>
    <s v="STK"/>
    <s v="DEF"/>
    <n v="101"/>
    <n v="94"/>
    <x v="7"/>
  </r>
  <r>
    <n v="2017"/>
    <n v="5"/>
    <s v="Libba Let Die"/>
    <x v="277"/>
    <s v="HAW"/>
    <s v="BEN"/>
    <n v="74"/>
    <n v="0"/>
    <x v="7"/>
  </r>
  <r>
    <n v="2017"/>
    <n v="5"/>
    <s v="Libba Let Die"/>
    <x v="189"/>
    <s v="WBD"/>
    <s v="BEN"/>
    <n v="75"/>
    <n v="86"/>
    <x v="7"/>
  </r>
  <r>
    <n v="2017"/>
    <n v="5"/>
    <s v="Libba Let Die"/>
    <x v="101"/>
    <s v="MEL"/>
    <s v="BEN"/>
    <n v="104"/>
    <n v="124"/>
    <x v="7"/>
  </r>
  <r>
    <n v="2017"/>
    <n v="5"/>
    <s v="Libba Let Die"/>
    <x v="279"/>
    <s v="MEL"/>
    <s v="BEN"/>
    <n v="89"/>
    <n v="0"/>
    <x v="7"/>
  </r>
  <r>
    <n v="2017"/>
    <n v="6"/>
    <s v="Libba Let Die"/>
    <x v="277"/>
    <s v="HAW"/>
    <s v="MID"/>
    <n v="63"/>
    <n v="39"/>
    <x v="7"/>
  </r>
  <r>
    <n v="2017"/>
    <n v="6"/>
    <s v="Libba Let Die"/>
    <x v="243"/>
    <s v="WBD"/>
    <s v="DEF"/>
    <n v="90"/>
    <n v="61"/>
    <x v="7"/>
  </r>
  <r>
    <n v="2017"/>
    <n v="6"/>
    <s v="Libba Let Die"/>
    <x v="247"/>
    <s v="WBD"/>
    <s v="MID"/>
    <n v="88"/>
    <n v="65"/>
    <x v="7"/>
  </r>
  <r>
    <n v="2017"/>
    <n v="6"/>
    <s v="Libba Let Die"/>
    <x v="148"/>
    <s v="WBD"/>
    <s v="MID"/>
    <n v="77"/>
    <n v="63"/>
    <x v="7"/>
  </r>
  <r>
    <n v="2017"/>
    <n v="6"/>
    <s v="Libba Let Die"/>
    <x v="278"/>
    <s v="COL"/>
    <s v="MID"/>
    <n v="68"/>
    <n v="64"/>
    <x v="7"/>
  </r>
  <r>
    <n v="2017"/>
    <n v="6"/>
    <s v="Libba Let Die"/>
    <x v="101"/>
    <s v="MEL"/>
    <s v="DEF"/>
    <n v="103"/>
    <n v="90"/>
    <x v="7"/>
  </r>
  <r>
    <n v="2017"/>
    <n v="6"/>
    <s v="Libba Let Die"/>
    <x v="269"/>
    <s v="MEL"/>
    <s v="FWD"/>
    <n v="91"/>
    <n v="95"/>
    <x v="7"/>
  </r>
  <r>
    <n v="2017"/>
    <n v="6"/>
    <s v="Libba Let Die"/>
    <x v="39"/>
    <s v="MEL"/>
    <s v="DEF"/>
    <n v="93"/>
    <n v="0"/>
    <x v="7"/>
  </r>
  <r>
    <n v="2017"/>
    <n v="6"/>
    <s v="Libba Let Die"/>
    <x v="221"/>
    <s v="BRL"/>
    <s v="MID"/>
    <n v="94"/>
    <n v="53"/>
    <x v="7"/>
  </r>
  <r>
    <n v="2017"/>
    <n v="6"/>
    <s v="Libba Let Die"/>
    <x v="283"/>
    <s v="BRL"/>
    <s v="DEF"/>
    <n v="73"/>
    <n v="64"/>
    <x v="7"/>
  </r>
  <r>
    <n v="2017"/>
    <n v="6"/>
    <s v="Libba Let Die"/>
    <x v="280"/>
    <s v="NTH"/>
    <s v="FWD"/>
    <n v="104"/>
    <n v="121"/>
    <x v="7"/>
  </r>
  <r>
    <n v="2017"/>
    <n v="6"/>
    <s v="Libba Let Die"/>
    <x v="43"/>
    <s v="GEE"/>
    <s v="RUC"/>
    <n v="90"/>
    <n v="37"/>
    <x v="7"/>
  </r>
  <r>
    <n v="2017"/>
    <n v="6"/>
    <s v="Libba Let Die"/>
    <x v="248"/>
    <s v="PTA"/>
    <s v="MID"/>
    <n v="125"/>
    <n v="111"/>
    <x v="7"/>
  </r>
  <r>
    <n v="2017"/>
    <n v="6"/>
    <s v="Libba Let Die"/>
    <x v="128"/>
    <s v="GCS"/>
    <s v="FWD"/>
    <n v="83"/>
    <n v="63"/>
    <x v="7"/>
  </r>
  <r>
    <n v="2017"/>
    <n v="6"/>
    <s v="Libba Let Die"/>
    <x v="97"/>
    <s v="GCS"/>
    <s v="FWD"/>
    <n v="88"/>
    <n v="59"/>
    <x v="7"/>
  </r>
  <r>
    <n v="2017"/>
    <n v="6"/>
    <s v="Libba Let Die"/>
    <x v="281"/>
    <s v="FRE"/>
    <s v="MID"/>
    <n v="129"/>
    <n v="124"/>
    <x v="7"/>
  </r>
  <r>
    <n v="2017"/>
    <n v="6"/>
    <s v="Libba Let Die"/>
    <x v="105"/>
    <s v="RIC"/>
    <s v="FWD"/>
    <n v="105"/>
    <n v="68"/>
    <x v="7"/>
  </r>
  <r>
    <n v="2017"/>
    <n v="6"/>
    <s v="Libba Let Die"/>
    <x v="282"/>
    <s v="STK"/>
    <s v="DEF"/>
    <n v="103"/>
    <n v="93"/>
    <x v="7"/>
  </r>
  <r>
    <n v="2017"/>
    <n v="6"/>
    <s v="Libba Let Die"/>
    <x v="189"/>
    <s v="WBD"/>
    <s v="BEN"/>
    <n v="77"/>
    <n v="81"/>
    <x v="7"/>
  </r>
  <r>
    <n v="2017"/>
    <n v="6"/>
    <s v="Libba Let Die"/>
    <x v="279"/>
    <s v="MEL"/>
    <s v="BEN"/>
    <n v="89"/>
    <n v="0"/>
    <x v="7"/>
  </r>
  <r>
    <n v="2017"/>
    <n v="6"/>
    <s v="Libba Let Die"/>
    <x v="287"/>
    <s v="MEL"/>
    <s v="BEN"/>
    <n v="84"/>
    <n v="76"/>
    <x v="7"/>
  </r>
  <r>
    <n v="2017"/>
    <n v="6"/>
    <s v="Libba Let Die"/>
    <x v="241"/>
    <s v="PTA"/>
    <s v="BEN"/>
    <n v="81"/>
    <n v="0"/>
    <x v="7"/>
  </r>
  <r>
    <n v="2017"/>
    <n v="7"/>
    <s v="Libba Let Die"/>
    <x v="172"/>
    <s v="HAW"/>
    <s v="RUC"/>
    <n v="114"/>
    <n v="111"/>
    <x v="7"/>
  </r>
  <r>
    <n v="2017"/>
    <n v="7"/>
    <s v="Libba Let Die"/>
    <x v="243"/>
    <s v="WBD"/>
    <s v="DEF"/>
    <n v="86"/>
    <n v="73"/>
    <x v="7"/>
  </r>
  <r>
    <n v="2017"/>
    <n v="7"/>
    <s v="Libba Let Die"/>
    <x v="247"/>
    <s v="WBD"/>
    <s v="MID"/>
    <n v="87"/>
    <n v="88"/>
    <x v="7"/>
  </r>
  <r>
    <n v="2017"/>
    <n v="7"/>
    <s v="Libba Let Die"/>
    <x v="287"/>
    <s v="MEL"/>
    <s v="FWD"/>
    <n v="78"/>
    <n v="78"/>
    <x v="7"/>
  </r>
  <r>
    <n v="2017"/>
    <n v="7"/>
    <s v="Libba Let Die"/>
    <x v="253"/>
    <s v="MEL"/>
    <s v="MID"/>
    <n v="99"/>
    <n v="104"/>
    <x v="7"/>
  </r>
  <r>
    <n v="2017"/>
    <n v="7"/>
    <s v="Libba Let Die"/>
    <x v="101"/>
    <s v="MEL"/>
    <s v="DEF"/>
    <n v="95"/>
    <n v="56"/>
    <x v="7"/>
  </r>
  <r>
    <n v="2017"/>
    <n v="7"/>
    <s v="Libba Let Die"/>
    <x v="283"/>
    <s v="BRL"/>
    <s v="DEF"/>
    <n v="72"/>
    <n v="74"/>
    <x v="7"/>
  </r>
  <r>
    <n v="2017"/>
    <n v="7"/>
    <s v="Libba Let Die"/>
    <x v="221"/>
    <s v="BRL"/>
    <s v="MID"/>
    <n v="99"/>
    <n v="148"/>
    <x v="7"/>
  </r>
  <r>
    <n v="2017"/>
    <n v="7"/>
    <s v="Libba Let Die"/>
    <x v="288"/>
    <s v="BRL"/>
    <s v="MID"/>
    <n v="88"/>
    <n v="29"/>
    <x v="7"/>
  </r>
  <r>
    <n v="2017"/>
    <n v="7"/>
    <s v="Libba Let Die"/>
    <x v="289"/>
    <s v="NTH"/>
    <s v="DEF"/>
    <n v="70"/>
    <n v="50"/>
    <x v="7"/>
  </r>
  <r>
    <n v="2017"/>
    <n v="7"/>
    <s v="Libba Let Die"/>
    <x v="138"/>
    <s v="NTH"/>
    <s v="FWD"/>
    <n v="89"/>
    <n v="66"/>
    <x v="7"/>
  </r>
  <r>
    <n v="2017"/>
    <n v="7"/>
    <s v="Libba Let Die"/>
    <x v="280"/>
    <s v="NTH"/>
    <s v="FWD"/>
    <n v="96"/>
    <n v="72"/>
    <x v="7"/>
  </r>
  <r>
    <n v="2017"/>
    <n v="7"/>
    <s v="Libba Let Die"/>
    <x v="290"/>
    <s v="PTA"/>
    <s v="FWD"/>
    <n v="99"/>
    <n v="135"/>
    <x v="7"/>
  </r>
  <r>
    <n v="2017"/>
    <n v="7"/>
    <s v="Libba Let Die"/>
    <x v="248"/>
    <s v="PTA"/>
    <s v="MID"/>
    <n v="96"/>
    <n v="30"/>
    <x v="7"/>
  </r>
  <r>
    <n v="2017"/>
    <n v="7"/>
    <s v="Libba Let Die"/>
    <x v="241"/>
    <s v="PTA"/>
    <s v="MID"/>
    <n v="76"/>
    <n v="69"/>
    <x v="7"/>
  </r>
  <r>
    <n v="2017"/>
    <n v="7"/>
    <s v="Libba Let Die"/>
    <x v="97"/>
    <s v="GCS"/>
    <s v="FWD"/>
    <n v="87"/>
    <n v="65"/>
    <x v="7"/>
  </r>
  <r>
    <n v="2017"/>
    <n v="7"/>
    <s v="Libba Let Die"/>
    <x v="281"/>
    <s v="FRE"/>
    <s v="MID"/>
    <n v="135"/>
    <n v="147"/>
    <x v="7"/>
  </r>
  <r>
    <n v="2017"/>
    <n v="7"/>
    <s v="Libba Let Die"/>
    <x v="282"/>
    <s v="STK"/>
    <s v="DEF"/>
    <n v="102"/>
    <n v="74"/>
    <x v="7"/>
  </r>
  <r>
    <n v="2017"/>
    <n v="7"/>
    <s v="Libba Let Die"/>
    <x v="278"/>
    <s v="COL"/>
    <s v="BEN"/>
    <n v="68"/>
    <n v="72"/>
    <x v="7"/>
  </r>
  <r>
    <n v="2017"/>
    <n v="7"/>
    <s v="Libba Let Die"/>
    <x v="279"/>
    <s v="MEL"/>
    <s v="BEN"/>
    <n v="89"/>
    <n v="0"/>
    <x v="7"/>
  </r>
  <r>
    <n v="2017"/>
    <n v="7"/>
    <s v="Libba Let Die"/>
    <x v="105"/>
    <s v="RIC"/>
    <s v="BEN"/>
    <n v="105"/>
    <n v="0"/>
    <x v="7"/>
  </r>
  <r>
    <n v="2017"/>
    <n v="7"/>
    <s v="Libba Let Die"/>
    <x v="98"/>
    <s v="STK"/>
    <s v="BEN"/>
    <n v="86"/>
    <n v="84"/>
    <x v="7"/>
  </r>
  <r>
    <n v="2017"/>
    <n v="8"/>
    <s v="Libba Let Die"/>
    <x v="172"/>
    <s v="HAW"/>
    <s v="RUC"/>
    <n v="123"/>
    <n v="111"/>
    <x v="7"/>
  </r>
  <r>
    <n v="2017"/>
    <n v="8"/>
    <s v="Libba Let Die"/>
    <x v="243"/>
    <s v="WBD"/>
    <s v="DEF"/>
    <n v="87"/>
    <n v="73"/>
    <x v="7"/>
  </r>
  <r>
    <n v="2017"/>
    <n v="8"/>
    <s v="Libba Let Die"/>
    <x v="247"/>
    <s v="WBD"/>
    <s v="MID"/>
    <n v="69"/>
    <n v="34"/>
    <x v="7"/>
  </r>
  <r>
    <n v="2017"/>
    <n v="8"/>
    <s v="Libba Let Die"/>
    <x v="278"/>
    <s v="COL"/>
    <s v="MID"/>
    <n v="64"/>
    <n v="91"/>
    <x v="7"/>
  </r>
  <r>
    <n v="2017"/>
    <n v="8"/>
    <s v="Libba Let Die"/>
    <x v="253"/>
    <s v="MEL"/>
    <s v="MID"/>
    <n v="99"/>
    <n v="120"/>
    <x v="7"/>
  </r>
  <r>
    <n v="2017"/>
    <n v="8"/>
    <s v="Libba Let Die"/>
    <x v="101"/>
    <s v="MEL"/>
    <s v="DEF"/>
    <n v="103"/>
    <n v="113"/>
    <x v="7"/>
  </r>
  <r>
    <n v="2017"/>
    <n v="8"/>
    <s v="Libba Let Die"/>
    <x v="283"/>
    <s v="BRL"/>
    <s v="DEF"/>
    <n v="65"/>
    <n v="43"/>
    <x v="7"/>
  </r>
  <r>
    <n v="2017"/>
    <n v="8"/>
    <s v="Libba Let Die"/>
    <x v="221"/>
    <s v="BRL"/>
    <s v="MID"/>
    <n v="106"/>
    <n v="147"/>
    <x v="7"/>
  </r>
  <r>
    <n v="2017"/>
    <n v="8"/>
    <s v="Libba Let Die"/>
    <x v="139"/>
    <s v="NTH"/>
    <s v="DEF"/>
    <n v="78"/>
    <n v="61"/>
    <x v="7"/>
  </r>
  <r>
    <n v="2017"/>
    <n v="8"/>
    <s v="Libba Let Die"/>
    <x v="280"/>
    <s v="NTH"/>
    <s v="FWD"/>
    <n v="88"/>
    <n v="89"/>
    <x v="7"/>
  </r>
  <r>
    <n v="2017"/>
    <n v="8"/>
    <s v="Libba Let Die"/>
    <x v="291"/>
    <s v="CAR"/>
    <s v="FWD"/>
    <n v="71"/>
    <n v="80"/>
    <x v="7"/>
  </r>
  <r>
    <n v="2017"/>
    <n v="8"/>
    <s v="Libba Let Die"/>
    <x v="290"/>
    <s v="PTA"/>
    <s v="FWD"/>
    <n v="100"/>
    <n v="90"/>
    <x v="7"/>
  </r>
  <r>
    <n v="2017"/>
    <n v="8"/>
    <s v="Libba Let Die"/>
    <x v="248"/>
    <s v="PTA"/>
    <s v="MID"/>
    <n v="89"/>
    <n v="76"/>
    <x v="7"/>
  </r>
  <r>
    <n v="2017"/>
    <n v="8"/>
    <s v="Libba Let Die"/>
    <x v="241"/>
    <s v="PTA"/>
    <s v="MID"/>
    <n v="78"/>
    <n v="95"/>
    <x v="7"/>
  </r>
  <r>
    <n v="2017"/>
    <n v="8"/>
    <s v="Libba Let Die"/>
    <x v="97"/>
    <s v="GCS"/>
    <s v="FWD"/>
    <n v="80"/>
    <n v="72"/>
    <x v="7"/>
  </r>
  <r>
    <n v="2017"/>
    <n v="8"/>
    <s v="Libba Let Die"/>
    <x v="281"/>
    <s v="FRE"/>
    <s v="MID"/>
    <n v="144"/>
    <n v="129"/>
    <x v="7"/>
  </r>
  <r>
    <n v="2017"/>
    <n v="8"/>
    <s v="Libba Let Die"/>
    <x v="105"/>
    <s v="RIC"/>
    <s v="FWD"/>
    <n v="99"/>
    <n v="92"/>
    <x v="7"/>
  </r>
  <r>
    <n v="2017"/>
    <n v="8"/>
    <s v="Libba Let Die"/>
    <x v="282"/>
    <s v="STK"/>
    <s v="DEF"/>
    <n v="84"/>
    <n v="75"/>
    <x v="7"/>
  </r>
  <r>
    <n v="2017"/>
    <n v="8"/>
    <s v="Libba Let Die"/>
    <x v="279"/>
    <s v="MEL"/>
    <s v="BEN"/>
    <n v="89"/>
    <n v="0"/>
    <x v="7"/>
  </r>
  <r>
    <n v="2017"/>
    <n v="8"/>
    <s v="Libba Let Die"/>
    <x v="287"/>
    <s v="MEL"/>
    <s v="BEN"/>
    <n v="79"/>
    <n v="67"/>
    <x v="7"/>
  </r>
  <r>
    <n v="2017"/>
    <n v="8"/>
    <s v="Libba Let Die"/>
    <x v="292"/>
    <s v="SYD"/>
    <s v="BEN"/>
    <n v="83"/>
    <n v="40"/>
    <x v="7"/>
  </r>
  <r>
    <n v="2017"/>
    <n v="8"/>
    <s v="Libba Let Die"/>
    <x v="98"/>
    <s v="STK"/>
    <s v="BEN"/>
    <n v="93"/>
    <n v="106"/>
    <x v="7"/>
  </r>
  <r>
    <n v="2017"/>
    <n v="9"/>
    <s v="Libba Let Die"/>
    <x v="172"/>
    <s v="HAW"/>
    <s v="RUC"/>
    <n v="122"/>
    <n v="96"/>
    <x v="7"/>
  </r>
  <r>
    <n v="2017"/>
    <n v="9"/>
    <s v="Libba Let Die"/>
    <x v="243"/>
    <s v="WBD"/>
    <s v="DEF"/>
    <n v="86"/>
    <n v="78"/>
    <x v="7"/>
  </r>
  <r>
    <n v="2017"/>
    <n v="9"/>
    <s v="Libba Let Die"/>
    <x v="278"/>
    <s v="COL"/>
    <s v="MID"/>
    <n v="71"/>
    <n v="100"/>
    <x v="7"/>
  </r>
  <r>
    <n v="2017"/>
    <n v="9"/>
    <s v="Libba Let Die"/>
    <x v="253"/>
    <s v="MEL"/>
    <s v="MID"/>
    <n v="104"/>
    <n v="92"/>
    <x v="7"/>
  </r>
  <r>
    <n v="2017"/>
    <n v="9"/>
    <s v="Libba Let Die"/>
    <x v="101"/>
    <s v="MEL"/>
    <s v="DEF"/>
    <n v="114"/>
    <n v="110"/>
    <x v="7"/>
  </r>
  <r>
    <n v="2017"/>
    <n v="9"/>
    <s v="Libba Let Die"/>
    <x v="110"/>
    <s v="MEL"/>
    <s v="FWD"/>
    <n v="103"/>
    <n v="113"/>
    <x v="7"/>
  </r>
  <r>
    <n v="2017"/>
    <n v="9"/>
    <s v="Libba Let Die"/>
    <x v="283"/>
    <s v="BRL"/>
    <s v="DEF"/>
    <n v="60"/>
    <n v="70"/>
    <x v="7"/>
  </r>
  <r>
    <n v="2017"/>
    <n v="9"/>
    <s v="Libba Let Die"/>
    <x v="229"/>
    <s v="NTH"/>
    <s v="MID"/>
    <n v="96"/>
    <n v="95"/>
    <x v="7"/>
  </r>
  <r>
    <n v="2017"/>
    <n v="9"/>
    <s v="Libba Let Die"/>
    <x v="280"/>
    <s v="NTH"/>
    <s v="FWD"/>
    <n v="93"/>
    <n v="82"/>
    <x v="7"/>
  </r>
  <r>
    <n v="2017"/>
    <n v="9"/>
    <s v="Libba Let Die"/>
    <x v="291"/>
    <s v="CAR"/>
    <s v="FWD"/>
    <n v="68"/>
    <n v="71"/>
    <x v="7"/>
  </r>
  <r>
    <n v="2017"/>
    <n v="9"/>
    <s v="Libba Let Die"/>
    <x v="230"/>
    <s v="SYD"/>
    <s v="DEF"/>
    <n v="69"/>
    <n v="55"/>
    <x v="7"/>
  </r>
  <r>
    <n v="2017"/>
    <n v="9"/>
    <s v="Libba Let Die"/>
    <x v="292"/>
    <s v="SYD"/>
    <s v="FWD"/>
    <n v="83"/>
    <n v="66"/>
    <x v="7"/>
  </r>
  <r>
    <n v="2017"/>
    <n v="9"/>
    <s v="Libba Let Die"/>
    <x v="293"/>
    <s v="FRE"/>
    <s v="MID"/>
    <n v="118"/>
    <n v="130"/>
    <x v="7"/>
  </r>
  <r>
    <n v="2017"/>
    <n v="9"/>
    <s v="Libba Let Die"/>
    <x v="281"/>
    <s v="FRE"/>
    <s v="MID"/>
    <n v="143"/>
    <n v="134"/>
    <x v="7"/>
  </r>
  <r>
    <n v="2017"/>
    <n v="9"/>
    <s v="Libba Let Die"/>
    <x v="105"/>
    <s v="RIC"/>
    <s v="FWD"/>
    <n v="97"/>
    <n v="100"/>
    <x v="7"/>
  </r>
  <r>
    <n v="2017"/>
    <n v="9"/>
    <s v="Libba Let Die"/>
    <x v="98"/>
    <s v="STK"/>
    <s v="MID"/>
    <n v="77"/>
    <n v="11"/>
    <x v="7"/>
  </r>
  <r>
    <n v="2017"/>
    <n v="9"/>
    <s v="Libba Let Die"/>
    <x v="282"/>
    <s v="STK"/>
    <s v="DEF"/>
    <n v="86"/>
    <n v="85"/>
    <x v="7"/>
  </r>
  <r>
    <n v="2017"/>
    <n v="9"/>
    <s v="Libba Let Die"/>
    <x v="284"/>
    <s v="ADE"/>
    <s v="MID"/>
    <n v="81"/>
    <n v="82"/>
    <x v="7"/>
  </r>
  <r>
    <n v="2017"/>
    <n v="9"/>
    <s v="Libba Let Die"/>
    <x v="279"/>
    <s v="MEL"/>
    <s v="BEN"/>
    <n v="89"/>
    <n v="0"/>
    <x v="7"/>
  </r>
  <r>
    <n v="2017"/>
    <n v="9"/>
    <s v="Libba Let Die"/>
    <x v="221"/>
    <s v="BRL"/>
    <s v="BEN"/>
    <n v="106"/>
    <n v="0"/>
    <x v="7"/>
  </r>
  <r>
    <n v="2017"/>
    <n v="9"/>
    <s v="Libba Let Die"/>
    <x v="241"/>
    <s v="PTA"/>
    <s v="BEN"/>
    <n v="78"/>
    <n v="0"/>
    <x v="7"/>
  </r>
  <r>
    <n v="2017"/>
    <n v="9"/>
    <s v="Libba Let Die"/>
    <x v="290"/>
    <s v="PTA"/>
    <s v="BEN"/>
    <n v="100"/>
    <n v="0"/>
    <x v="7"/>
  </r>
  <r>
    <n v="2017"/>
    <n v="10"/>
    <s v="Libba Let Die"/>
    <x v="172"/>
    <s v="HAW"/>
    <s v="RUC"/>
    <n v="112"/>
    <n v="73"/>
    <x v="7"/>
  </r>
  <r>
    <n v="2017"/>
    <n v="10"/>
    <s v="Libba Let Die"/>
    <x v="243"/>
    <s v="WBD"/>
    <s v="DEF"/>
    <n v="77"/>
    <n v="78"/>
    <x v="7"/>
  </r>
  <r>
    <n v="2017"/>
    <n v="10"/>
    <s v="Libba Let Die"/>
    <x v="278"/>
    <s v="COL"/>
    <s v="MID"/>
    <n v="75"/>
    <n v="109"/>
    <x v="7"/>
  </r>
  <r>
    <n v="2017"/>
    <n v="10"/>
    <s v="Libba Let Die"/>
    <x v="110"/>
    <s v="MEL"/>
    <s v="FWD"/>
    <n v="105"/>
    <n v="75"/>
    <x v="7"/>
  </r>
  <r>
    <n v="2017"/>
    <n v="10"/>
    <s v="Libba Let Die"/>
    <x v="253"/>
    <s v="MEL"/>
    <s v="MID"/>
    <n v="112"/>
    <n v="130"/>
    <x v="7"/>
  </r>
  <r>
    <n v="2017"/>
    <n v="10"/>
    <s v="Libba Let Die"/>
    <x v="101"/>
    <s v="MEL"/>
    <s v="DEF"/>
    <n v="112"/>
    <n v="114"/>
    <x v="7"/>
  </r>
  <r>
    <n v="2017"/>
    <n v="10"/>
    <s v="Libba Let Die"/>
    <x v="283"/>
    <s v="BRL"/>
    <s v="DEF"/>
    <n v="56"/>
    <n v="66"/>
    <x v="7"/>
  </r>
  <r>
    <n v="2017"/>
    <n v="10"/>
    <s v="Libba Let Die"/>
    <x v="229"/>
    <s v="NTH"/>
    <s v="MID"/>
    <n v="109"/>
    <n v="117"/>
    <x v="7"/>
  </r>
  <r>
    <n v="2017"/>
    <n v="10"/>
    <s v="Libba Let Die"/>
    <x v="280"/>
    <s v="NTH"/>
    <s v="FWD"/>
    <n v="102"/>
    <n v="120"/>
    <x v="7"/>
  </r>
  <r>
    <n v="2017"/>
    <n v="10"/>
    <s v="Libba Let Die"/>
    <x v="291"/>
    <s v="CAR"/>
    <s v="FWD"/>
    <n v="69"/>
    <n v="75"/>
    <x v="7"/>
  </r>
  <r>
    <n v="2017"/>
    <n v="10"/>
    <s v="Libba Let Die"/>
    <x v="230"/>
    <s v="SYD"/>
    <s v="DEF"/>
    <n v="73"/>
    <n v="87"/>
    <x v="7"/>
  </r>
  <r>
    <n v="2017"/>
    <n v="10"/>
    <s v="Libba Let Die"/>
    <x v="290"/>
    <s v="PTA"/>
    <s v="FWD"/>
    <n v="102"/>
    <n v="76"/>
    <x v="7"/>
  </r>
  <r>
    <n v="2017"/>
    <n v="10"/>
    <s v="Libba Let Die"/>
    <x v="241"/>
    <s v="PTA"/>
    <s v="MID"/>
    <n v="75"/>
    <n v="61"/>
    <x v="7"/>
  </r>
  <r>
    <n v="2017"/>
    <n v="10"/>
    <s v="Libba Let Die"/>
    <x v="281"/>
    <s v="FRE"/>
    <s v="MID"/>
    <n v="130"/>
    <n v="55"/>
    <x v="7"/>
  </r>
  <r>
    <n v="2017"/>
    <n v="10"/>
    <s v="Libba Let Die"/>
    <x v="293"/>
    <s v="FRE"/>
    <s v="MID"/>
    <n v="124"/>
    <n v="98"/>
    <x v="7"/>
  </r>
  <r>
    <n v="2017"/>
    <n v="10"/>
    <s v="Libba Let Die"/>
    <x v="105"/>
    <s v="RIC"/>
    <s v="FWD"/>
    <n v="94"/>
    <n v="75"/>
    <x v="7"/>
  </r>
  <r>
    <n v="2017"/>
    <n v="10"/>
    <s v="Libba Let Die"/>
    <x v="282"/>
    <s v="STK"/>
    <s v="DEF"/>
    <n v="86"/>
    <n v="94"/>
    <x v="7"/>
  </r>
  <r>
    <n v="2017"/>
    <n v="10"/>
    <s v="Libba Let Die"/>
    <x v="284"/>
    <s v="ADE"/>
    <s v="MID"/>
    <n v="86"/>
    <n v="117"/>
    <x v="7"/>
  </r>
  <r>
    <n v="2017"/>
    <n v="10"/>
    <s v="Libba Let Die"/>
    <x v="279"/>
    <s v="MEL"/>
    <s v="BEN"/>
    <n v="89"/>
    <n v="0"/>
    <x v="7"/>
  </r>
  <r>
    <n v="2017"/>
    <n v="10"/>
    <s v="Libba Let Die"/>
    <x v="221"/>
    <s v="BRL"/>
    <s v="BEN"/>
    <n v="106"/>
    <n v="0"/>
    <x v="7"/>
  </r>
  <r>
    <n v="2017"/>
    <n v="10"/>
    <s v="Libba Let Die"/>
    <x v="292"/>
    <s v="SYD"/>
    <s v="BEN"/>
    <n v="83"/>
    <n v="74"/>
    <x v="7"/>
  </r>
  <r>
    <n v="2017"/>
    <n v="10"/>
    <s v="Libba Let Die"/>
    <x v="98"/>
    <s v="STK"/>
    <s v="BEN"/>
    <n v="86"/>
    <n v="138"/>
    <x v="7"/>
  </r>
  <r>
    <n v="2017"/>
    <n v="11"/>
    <s v="Libba Let Die"/>
    <x v="172"/>
    <s v="HAW"/>
    <s v="RUC"/>
    <n v="99"/>
    <n v="63"/>
    <x v="7"/>
  </r>
  <r>
    <n v="2017"/>
    <n v="11"/>
    <s v="Libba Let Die"/>
    <x v="243"/>
    <s v="WBD"/>
    <s v="DEF"/>
    <n v="77"/>
    <n v="0"/>
    <x v="7"/>
  </r>
  <r>
    <n v="2017"/>
    <n v="11"/>
    <s v="Libba Let Die"/>
    <x v="278"/>
    <s v="COL"/>
    <s v="MID"/>
    <n v="83"/>
    <n v="109"/>
    <x v="7"/>
  </r>
  <r>
    <n v="2017"/>
    <n v="11"/>
    <s v="Libba Let Die"/>
    <x v="34"/>
    <s v="COL"/>
    <s v="MID"/>
    <n v="74"/>
    <n v="101"/>
    <x v="7"/>
  </r>
  <r>
    <n v="2017"/>
    <n v="11"/>
    <s v="Libba Let Die"/>
    <x v="101"/>
    <s v="MEL"/>
    <s v="DEF"/>
    <n v="112"/>
    <n v="0"/>
    <x v="7"/>
  </r>
  <r>
    <n v="2017"/>
    <n v="11"/>
    <s v="Libba Let Die"/>
    <x v="280"/>
    <s v="NTH"/>
    <s v="FWD"/>
    <n v="90"/>
    <n v="62"/>
    <x v="7"/>
  </r>
  <r>
    <n v="2017"/>
    <n v="11"/>
    <s v="Libba Let Die"/>
    <x v="229"/>
    <s v="NTH"/>
    <s v="MID"/>
    <n v="104"/>
    <n v="77"/>
    <x v="7"/>
  </r>
  <r>
    <n v="2017"/>
    <n v="11"/>
    <s v="Libba Let Die"/>
    <x v="230"/>
    <s v="SYD"/>
    <s v="DEF"/>
    <n v="73"/>
    <n v="0"/>
    <x v="7"/>
  </r>
  <r>
    <n v="2017"/>
    <n v="11"/>
    <s v="Libba Let Die"/>
    <x v="241"/>
    <s v="PTA"/>
    <s v="MID"/>
    <n v="77"/>
    <n v="101"/>
    <x v="7"/>
  </r>
  <r>
    <n v="2017"/>
    <n v="11"/>
    <s v="Libba Let Die"/>
    <x v="290"/>
    <s v="PTA"/>
    <s v="FWD"/>
    <n v="120"/>
    <n v="167"/>
    <x v="7"/>
  </r>
  <r>
    <n v="2017"/>
    <n v="11"/>
    <s v="Libba Let Die"/>
    <x v="128"/>
    <s v="GCS"/>
    <s v="DEF"/>
    <n v="52"/>
    <n v="56"/>
    <x v="7"/>
  </r>
  <r>
    <n v="2017"/>
    <n v="11"/>
    <s v="Libba Let Die"/>
    <x v="97"/>
    <s v="GCS"/>
    <s v="FWD"/>
    <n v="69"/>
    <n v="78"/>
    <x v="7"/>
  </r>
  <r>
    <n v="2017"/>
    <n v="11"/>
    <s v="Libba Let Die"/>
    <x v="149"/>
    <s v="FRE"/>
    <s v="FWD"/>
    <n v="78"/>
    <n v="76"/>
    <x v="7"/>
  </r>
  <r>
    <n v="2017"/>
    <n v="11"/>
    <s v="Libba Let Die"/>
    <x v="281"/>
    <s v="FRE"/>
    <s v="MID"/>
    <n v="126"/>
    <n v="106"/>
    <x v="7"/>
  </r>
  <r>
    <n v="2017"/>
    <n v="11"/>
    <s v="Libba Let Die"/>
    <x v="293"/>
    <s v="FRE"/>
    <s v="MID"/>
    <n v="126"/>
    <n v="114"/>
    <x v="7"/>
  </r>
  <r>
    <n v="2017"/>
    <n v="11"/>
    <s v="Libba Let Die"/>
    <x v="105"/>
    <s v="RIC"/>
    <s v="FWD"/>
    <n v="85"/>
    <n v="83"/>
    <x v="7"/>
  </r>
  <r>
    <n v="2017"/>
    <n v="11"/>
    <s v="Libba Let Die"/>
    <x v="282"/>
    <s v="STK"/>
    <s v="DEF"/>
    <n v="86"/>
    <n v="0"/>
    <x v="7"/>
  </r>
  <r>
    <n v="2017"/>
    <n v="11"/>
    <s v="Libba Let Die"/>
    <x v="284"/>
    <s v="ADE"/>
    <s v="MID"/>
    <n v="81"/>
    <n v="59"/>
    <x v="7"/>
  </r>
  <r>
    <n v="2017"/>
    <n v="11"/>
    <s v="Libba Let Die"/>
    <x v="253"/>
    <s v="MEL"/>
    <s v="BEN"/>
    <n v="112"/>
    <n v="0"/>
    <x v="7"/>
  </r>
  <r>
    <n v="2017"/>
    <n v="11"/>
    <s v="Libba Let Die"/>
    <x v="279"/>
    <s v="MEL"/>
    <s v="BEN"/>
    <n v="89"/>
    <n v="0"/>
    <x v="7"/>
  </r>
  <r>
    <n v="2017"/>
    <n v="11"/>
    <s v="Libba Let Die"/>
    <x v="110"/>
    <s v="MEL"/>
    <s v="BEN"/>
    <n v="105"/>
    <n v="0"/>
    <x v="7"/>
  </r>
  <r>
    <n v="2017"/>
    <n v="11"/>
    <s v="Libba Let Die"/>
    <x v="221"/>
    <s v="BRL"/>
    <s v="BEN"/>
    <n v="106"/>
    <n v="0"/>
    <x v="7"/>
  </r>
  <r>
    <n v="2017"/>
    <n v="12"/>
    <s v="Libba Let Die"/>
    <x v="172"/>
    <s v="HAW"/>
    <s v="RUC"/>
    <n v="96"/>
    <n v="99"/>
    <x v="7"/>
  </r>
  <r>
    <n v="2017"/>
    <n v="12"/>
    <s v="Libba Let Die"/>
    <x v="243"/>
    <s v="WBD"/>
    <s v="DEF"/>
    <n v="78"/>
    <n v="65"/>
    <x v="7"/>
  </r>
  <r>
    <n v="2017"/>
    <n v="12"/>
    <s v="Libba Let Die"/>
    <x v="131"/>
    <s v="WBD"/>
    <s v="FWD"/>
    <n v="64"/>
    <n v="61"/>
    <x v="7"/>
  </r>
  <r>
    <n v="2017"/>
    <n v="12"/>
    <s v="Libba Let Die"/>
    <x v="270"/>
    <s v="WBD"/>
    <s v="DEF"/>
    <n v="81"/>
    <n v="66"/>
    <x v="7"/>
  </r>
  <r>
    <n v="2017"/>
    <n v="12"/>
    <s v="Libba Let Die"/>
    <x v="278"/>
    <s v="COL"/>
    <s v="MID"/>
    <n v="93"/>
    <n v="103"/>
    <x v="7"/>
  </r>
  <r>
    <n v="2017"/>
    <n v="12"/>
    <s v="Libba Let Die"/>
    <x v="34"/>
    <s v="COL"/>
    <s v="MID"/>
    <n v="77"/>
    <n v="58"/>
    <x v="7"/>
  </r>
  <r>
    <n v="2017"/>
    <n v="12"/>
    <s v="Libba Let Die"/>
    <x v="101"/>
    <s v="MEL"/>
    <s v="DEF"/>
    <n v="102"/>
    <n v="83"/>
    <x v="7"/>
  </r>
  <r>
    <n v="2017"/>
    <n v="12"/>
    <s v="Libba Let Die"/>
    <x v="253"/>
    <s v="MEL"/>
    <s v="MID"/>
    <n v="116"/>
    <n v="110"/>
    <x v="7"/>
  </r>
  <r>
    <n v="2017"/>
    <n v="12"/>
    <s v="Libba Let Die"/>
    <x v="269"/>
    <s v="MEL"/>
    <s v="FWD"/>
    <n v="88"/>
    <n v="94"/>
    <x v="7"/>
  </r>
  <r>
    <n v="2017"/>
    <n v="12"/>
    <s v="Libba Let Die"/>
    <x v="110"/>
    <s v="MEL"/>
    <s v="FWD"/>
    <n v="98"/>
    <n v="90"/>
    <x v="7"/>
  </r>
  <r>
    <n v="2017"/>
    <n v="12"/>
    <s v="Libba Let Die"/>
    <x v="221"/>
    <s v="BRL"/>
    <s v="MID"/>
    <n v="92"/>
    <n v="92"/>
    <x v="7"/>
  </r>
  <r>
    <n v="2017"/>
    <n v="12"/>
    <s v="Libba Let Die"/>
    <x v="230"/>
    <s v="SYD"/>
    <s v="DEF"/>
    <n v="65"/>
    <n v="56"/>
    <x v="7"/>
  </r>
  <r>
    <n v="2017"/>
    <n v="12"/>
    <s v="Libba Let Die"/>
    <x v="290"/>
    <s v="PTA"/>
    <s v="FWD"/>
    <n v="100"/>
    <n v="41"/>
    <x v="7"/>
  </r>
  <r>
    <n v="2017"/>
    <n v="12"/>
    <s v="Libba Let Die"/>
    <x v="241"/>
    <s v="PTA"/>
    <s v="MID"/>
    <n v="77"/>
    <n v="75"/>
    <x v="7"/>
  </r>
  <r>
    <n v="2017"/>
    <n v="12"/>
    <s v="Libba Let Die"/>
    <x v="293"/>
    <s v="FRE"/>
    <s v="MID"/>
    <n v="119"/>
    <n v="74"/>
    <x v="7"/>
  </r>
  <r>
    <n v="2017"/>
    <n v="12"/>
    <s v="Libba Let Die"/>
    <x v="281"/>
    <s v="FRE"/>
    <s v="MID"/>
    <n v="121"/>
    <n v="125"/>
    <x v="7"/>
  </r>
  <r>
    <n v="2017"/>
    <n v="12"/>
    <s v="Libba Let Die"/>
    <x v="149"/>
    <s v="FRE"/>
    <s v="FWD"/>
    <n v="80"/>
    <n v="62"/>
    <x v="7"/>
  </r>
  <r>
    <n v="2017"/>
    <n v="12"/>
    <s v="Libba Let Die"/>
    <x v="282"/>
    <s v="STK"/>
    <s v="DEF"/>
    <n v="82"/>
    <n v="76"/>
    <x v="7"/>
  </r>
  <r>
    <n v="2017"/>
    <n v="12"/>
    <s v="Libba Let Die"/>
    <x v="279"/>
    <s v="MEL"/>
    <s v="BEN"/>
    <n v="89"/>
    <n v="0"/>
    <x v="7"/>
  </r>
  <r>
    <n v="2017"/>
    <n v="12"/>
    <s v="Libba Let Die"/>
    <x v="229"/>
    <s v="NTH"/>
    <s v="BEN"/>
    <n v="104"/>
    <n v="0"/>
    <x v="7"/>
  </r>
  <r>
    <n v="2017"/>
    <n v="12"/>
    <s v="Libba Let Die"/>
    <x v="280"/>
    <s v="NTH"/>
    <s v="BEN"/>
    <n v="90"/>
    <n v="0"/>
    <x v="7"/>
  </r>
  <r>
    <n v="2017"/>
    <n v="12"/>
    <s v="Libba Let Die"/>
    <x v="105"/>
    <s v="RIC"/>
    <s v="BEN"/>
    <n v="85"/>
    <n v="0"/>
    <x v="7"/>
  </r>
  <r>
    <n v="2017"/>
    <n v="13"/>
    <s v="Libba Let Die"/>
    <x v="270"/>
    <s v="WBD"/>
    <s v="DEF"/>
    <n v="75"/>
    <n v="49"/>
    <x v="7"/>
  </r>
  <r>
    <n v="2017"/>
    <n v="13"/>
    <s v="Libba Let Die"/>
    <x v="73"/>
    <s v="COL"/>
    <s v="DEF"/>
    <n v="92"/>
    <n v="0"/>
    <x v="7"/>
  </r>
  <r>
    <n v="2017"/>
    <n v="13"/>
    <s v="Libba Let Die"/>
    <x v="110"/>
    <s v="MEL"/>
    <s v="FWD"/>
    <n v="102"/>
    <n v="108"/>
    <x v="7"/>
  </r>
  <r>
    <n v="2017"/>
    <n v="13"/>
    <s v="Libba Let Die"/>
    <x v="253"/>
    <s v="MEL"/>
    <s v="MID"/>
    <n v="108"/>
    <n v="60"/>
    <x v="7"/>
  </r>
  <r>
    <n v="2017"/>
    <n v="13"/>
    <s v="Libba Let Die"/>
    <x v="269"/>
    <s v="MEL"/>
    <s v="FWD"/>
    <n v="94"/>
    <n v="83"/>
    <x v="7"/>
  </r>
  <r>
    <n v="2017"/>
    <n v="13"/>
    <s v="Libba Let Die"/>
    <x v="279"/>
    <s v="MEL"/>
    <s v="RUC"/>
    <n v="89"/>
    <n v="0"/>
    <x v="7"/>
  </r>
  <r>
    <n v="2017"/>
    <n v="13"/>
    <s v="Libba Let Die"/>
    <x v="283"/>
    <s v="BRL"/>
    <s v="DEF"/>
    <n v="67"/>
    <n v="98"/>
    <x v="7"/>
  </r>
  <r>
    <n v="2017"/>
    <n v="13"/>
    <s v="Libba Let Die"/>
    <x v="221"/>
    <s v="BRL"/>
    <s v="MID"/>
    <n v="84"/>
    <n v="59"/>
    <x v="7"/>
  </r>
  <r>
    <n v="2017"/>
    <n v="13"/>
    <s v="Libba Let Die"/>
    <x v="88"/>
    <s v="NTH"/>
    <s v="DEF"/>
    <n v="75"/>
    <n v="77"/>
    <x v="7"/>
  </r>
  <r>
    <n v="2017"/>
    <n v="13"/>
    <s v="Libba Let Die"/>
    <x v="229"/>
    <s v="NTH"/>
    <s v="MID"/>
    <n v="102"/>
    <n v="86"/>
    <x v="7"/>
  </r>
  <r>
    <n v="2017"/>
    <n v="13"/>
    <s v="Libba Let Die"/>
    <x v="90"/>
    <s v="NTH"/>
    <s v="MID"/>
    <n v="71"/>
    <n v="100"/>
    <x v="7"/>
  </r>
  <r>
    <n v="2017"/>
    <n v="13"/>
    <s v="Libba Let Die"/>
    <x v="280"/>
    <s v="NTH"/>
    <s v="FWD"/>
    <n v="92"/>
    <n v="82"/>
    <x v="7"/>
  </r>
  <r>
    <n v="2017"/>
    <n v="13"/>
    <s v="Libba Let Die"/>
    <x v="290"/>
    <s v="PTA"/>
    <s v="FWD"/>
    <n v="87"/>
    <n v="64"/>
    <x v="7"/>
  </r>
  <r>
    <n v="2017"/>
    <n v="13"/>
    <s v="Libba Let Die"/>
    <x v="241"/>
    <s v="PTA"/>
    <s v="MID"/>
    <n v="74"/>
    <n v="51"/>
    <x v="7"/>
  </r>
  <r>
    <n v="2017"/>
    <n v="13"/>
    <s v="Libba Let Die"/>
    <x v="273"/>
    <s v="RIC"/>
    <s v="MID"/>
    <n v="90"/>
    <n v="110"/>
    <x v="7"/>
  </r>
  <r>
    <n v="2017"/>
    <n v="13"/>
    <s v="Libba Let Die"/>
    <x v="192"/>
    <s v="STK"/>
    <s v="MID"/>
    <n v="77"/>
    <n v="92"/>
    <x v="7"/>
  </r>
  <r>
    <n v="2017"/>
    <n v="13"/>
    <s v="Libba Let Die"/>
    <x v="282"/>
    <s v="STK"/>
    <s v="DEF"/>
    <n v="88"/>
    <n v="101"/>
    <x v="7"/>
  </r>
  <r>
    <n v="2017"/>
    <n v="13"/>
    <s v="Libba Let Die"/>
    <x v="5"/>
    <s v="WCE"/>
    <s v="FWD"/>
    <n v="85"/>
    <n v="0"/>
    <x v="7"/>
  </r>
  <r>
    <n v="2017"/>
    <n v="13"/>
    <s v="Libba Let Die"/>
    <x v="94"/>
    <s v="HAW"/>
    <s v="BEN"/>
    <n v="78"/>
    <n v="0"/>
    <x v="7"/>
  </r>
  <r>
    <n v="2017"/>
    <n v="13"/>
    <s v="Libba Let Die"/>
    <x v="278"/>
    <s v="COL"/>
    <s v="BEN"/>
    <n v="93"/>
    <n v="0"/>
    <x v="7"/>
  </r>
  <r>
    <n v="2017"/>
    <n v="13"/>
    <s v="Libba Let Die"/>
    <x v="281"/>
    <s v="FRE"/>
    <s v="BEN"/>
    <n v="121"/>
    <n v="0"/>
    <x v="7"/>
  </r>
  <r>
    <n v="2017"/>
    <n v="13"/>
    <s v="Libba Let Die"/>
    <x v="293"/>
    <s v="FRE"/>
    <s v="BEN"/>
    <n v="119"/>
    <n v="0"/>
    <x v="7"/>
  </r>
  <r>
    <n v="2017"/>
    <n v="14"/>
    <s v="Libba Let Die"/>
    <x v="94"/>
    <s v="HAW"/>
    <s v="DEF"/>
    <n v="75"/>
    <n v="91"/>
    <x v="7"/>
  </r>
  <r>
    <n v="2017"/>
    <n v="14"/>
    <s v="Libba Let Die"/>
    <x v="278"/>
    <s v="COL"/>
    <s v="MID"/>
    <n v="99"/>
    <n v="125"/>
    <x v="7"/>
  </r>
  <r>
    <n v="2017"/>
    <n v="14"/>
    <s v="Libba Let Die"/>
    <x v="73"/>
    <s v="COL"/>
    <s v="DEF"/>
    <n v="98"/>
    <n v="125"/>
    <x v="7"/>
  </r>
  <r>
    <n v="2017"/>
    <n v="14"/>
    <s v="Libba Let Die"/>
    <x v="22"/>
    <s v="COL"/>
    <s v="FWD"/>
    <n v="81"/>
    <n v="91"/>
    <x v="7"/>
  </r>
  <r>
    <n v="2017"/>
    <n v="14"/>
    <s v="Libba Let Die"/>
    <x v="279"/>
    <s v="MEL"/>
    <s v="RUC"/>
    <n v="90"/>
    <n v="113"/>
    <x v="7"/>
  </r>
  <r>
    <n v="2017"/>
    <n v="14"/>
    <s v="Libba Let Die"/>
    <x v="269"/>
    <s v="MEL"/>
    <s v="FWD"/>
    <n v="81"/>
    <n v="58"/>
    <x v="7"/>
  </r>
  <r>
    <n v="2017"/>
    <n v="14"/>
    <s v="Libba Let Die"/>
    <x v="110"/>
    <s v="MEL"/>
    <s v="FWD"/>
    <n v="99"/>
    <n v="92"/>
    <x v="7"/>
  </r>
  <r>
    <n v="2017"/>
    <n v="14"/>
    <s v="Libba Let Die"/>
    <x v="283"/>
    <s v="BRL"/>
    <s v="DEF"/>
    <n v="73"/>
    <n v="77"/>
    <x v="7"/>
  </r>
  <r>
    <n v="2017"/>
    <n v="14"/>
    <s v="Libba Let Die"/>
    <x v="221"/>
    <s v="BRL"/>
    <s v="MID"/>
    <n v="89"/>
    <n v="83"/>
    <x v="7"/>
  </r>
  <r>
    <n v="2017"/>
    <n v="14"/>
    <s v="Libba Let Die"/>
    <x v="88"/>
    <s v="NTH"/>
    <s v="DEF"/>
    <n v="73"/>
    <n v="52"/>
    <x v="7"/>
  </r>
  <r>
    <n v="2017"/>
    <n v="14"/>
    <s v="Libba Let Die"/>
    <x v="280"/>
    <s v="NTH"/>
    <s v="FWD"/>
    <n v="94"/>
    <n v="99"/>
    <x v="7"/>
  </r>
  <r>
    <n v="2017"/>
    <n v="14"/>
    <s v="Libba Let Die"/>
    <x v="229"/>
    <s v="NTH"/>
    <s v="MID"/>
    <n v="99"/>
    <n v="77"/>
    <x v="7"/>
  </r>
  <r>
    <n v="2017"/>
    <n v="14"/>
    <s v="Libba Let Die"/>
    <x v="290"/>
    <s v="PTA"/>
    <s v="FWD"/>
    <n v="84"/>
    <n v="77"/>
    <x v="7"/>
  </r>
  <r>
    <n v="2017"/>
    <n v="14"/>
    <s v="Libba Let Die"/>
    <x v="241"/>
    <s v="PTA"/>
    <s v="MID"/>
    <n v="70"/>
    <n v="73"/>
    <x v="7"/>
  </r>
  <r>
    <n v="2017"/>
    <n v="14"/>
    <s v="Libba Let Die"/>
    <x v="293"/>
    <s v="FRE"/>
    <s v="MID"/>
    <n v="120"/>
    <n v="115"/>
    <x v="7"/>
  </r>
  <r>
    <n v="2017"/>
    <n v="14"/>
    <s v="Libba Let Die"/>
    <x v="281"/>
    <s v="FRE"/>
    <s v="MID"/>
    <n v="113"/>
    <n v="94"/>
    <x v="7"/>
  </r>
  <r>
    <n v="2017"/>
    <n v="14"/>
    <s v="Libba Let Die"/>
    <x v="273"/>
    <s v="RIC"/>
    <s v="MID"/>
    <n v="97"/>
    <n v="119"/>
    <x v="7"/>
  </r>
  <r>
    <n v="2017"/>
    <n v="14"/>
    <s v="Libba Let Die"/>
    <x v="282"/>
    <s v="STK"/>
    <s v="DEF"/>
    <n v="92"/>
    <n v="98"/>
    <x v="7"/>
  </r>
  <r>
    <n v="2017"/>
    <n v="14"/>
    <s v="Libba Let Die"/>
    <x v="172"/>
    <s v="HAW"/>
    <s v="BEN"/>
    <n v="87"/>
    <n v="70"/>
    <x v="7"/>
  </r>
  <r>
    <n v="2017"/>
    <n v="14"/>
    <s v="Libba Let Die"/>
    <x v="253"/>
    <s v="MEL"/>
    <s v="BEN"/>
    <n v="108"/>
    <n v="0"/>
    <x v="7"/>
  </r>
  <r>
    <n v="2017"/>
    <n v="14"/>
    <s v="Libba Let Die"/>
    <x v="192"/>
    <s v="STK"/>
    <s v="BEN"/>
    <n v="84"/>
    <n v="91"/>
    <x v="7"/>
  </r>
  <r>
    <n v="2017"/>
    <n v="14"/>
    <s v="Libba Let Die"/>
    <x v="5"/>
    <s v="WCE"/>
    <s v="BEN"/>
    <n v="85"/>
    <n v="0"/>
    <x v="7"/>
  </r>
  <r>
    <n v="2017"/>
    <n v="15"/>
    <s v="Libba Let Die"/>
    <x v="94"/>
    <s v="HAW"/>
    <s v="DEF"/>
    <n v="78"/>
    <n v="91"/>
    <x v="7"/>
  </r>
  <r>
    <n v="2017"/>
    <n v="15"/>
    <s v="Libba Let Die"/>
    <x v="278"/>
    <s v="COL"/>
    <s v="MID"/>
    <n v="95"/>
    <n v="79"/>
    <x v="7"/>
  </r>
  <r>
    <n v="2017"/>
    <n v="15"/>
    <s v="Libba Let Die"/>
    <x v="73"/>
    <s v="COL"/>
    <s v="DEF"/>
    <n v="91"/>
    <n v="63"/>
    <x v="7"/>
  </r>
  <r>
    <n v="2017"/>
    <n v="15"/>
    <s v="Libba Let Die"/>
    <x v="110"/>
    <s v="MEL"/>
    <s v="FWD"/>
    <n v="87"/>
    <n v="56"/>
    <x v="7"/>
  </r>
  <r>
    <n v="2017"/>
    <n v="15"/>
    <s v="Libba Let Die"/>
    <x v="269"/>
    <s v="MEL"/>
    <s v="FWD"/>
    <n v="80"/>
    <n v="65"/>
    <x v="7"/>
  </r>
  <r>
    <n v="2017"/>
    <n v="15"/>
    <s v="Libba Let Die"/>
    <x v="279"/>
    <s v="MEL"/>
    <s v="RUC"/>
    <n v="96"/>
    <n v="96"/>
    <x v="7"/>
  </r>
  <r>
    <n v="2017"/>
    <n v="15"/>
    <s v="Libba Let Die"/>
    <x v="283"/>
    <s v="BRL"/>
    <s v="DEF"/>
    <n v="80"/>
    <n v="112"/>
    <x v="7"/>
  </r>
  <r>
    <n v="2017"/>
    <n v="15"/>
    <s v="Libba Let Die"/>
    <x v="221"/>
    <s v="BRL"/>
    <s v="MID"/>
    <n v="76"/>
    <n v="68"/>
    <x v="7"/>
  </r>
  <r>
    <n v="2017"/>
    <n v="15"/>
    <s v="Libba Let Die"/>
    <x v="88"/>
    <s v="NTH"/>
    <s v="DEF"/>
    <n v="68"/>
    <n v="74"/>
    <x v="7"/>
  </r>
  <r>
    <n v="2017"/>
    <n v="15"/>
    <s v="Libba Let Die"/>
    <x v="229"/>
    <s v="NTH"/>
    <s v="MID"/>
    <n v="93"/>
    <n v="70"/>
    <x v="7"/>
  </r>
  <r>
    <n v="2017"/>
    <n v="15"/>
    <s v="Libba Let Die"/>
    <x v="280"/>
    <s v="NTH"/>
    <s v="FWD"/>
    <n v="91"/>
    <n v="68"/>
    <x v="7"/>
  </r>
  <r>
    <n v="2017"/>
    <n v="15"/>
    <s v="Libba Let Die"/>
    <x v="290"/>
    <s v="PTA"/>
    <s v="FWD"/>
    <n v="85"/>
    <n v="75"/>
    <x v="7"/>
  </r>
  <r>
    <n v="2017"/>
    <n v="15"/>
    <s v="Libba Let Die"/>
    <x v="41"/>
    <s v="PTA"/>
    <s v="MID"/>
    <n v="85"/>
    <n v="75"/>
    <x v="7"/>
  </r>
  <r>
    <n v="2017"/>
    <n v="15"/>
    <s v="Libba Let Die"/>
    <x v="281"/>
    <s v="FRE"/>
    <s v="MID"/>
    <n v="110"/>
    <n v="117"/>
    <x v="7"/>
  </r>
  <r>
    <n v="2017"/>
    <n v="15"/>
    <s v="Libba Let Die"/>
    <x v="273"/>
    <s v="RIC"/>
    <s v="MID"/>
    <n v="100"/>
    <n v="96"/>
    <x v="7"/>
  </r>
  <r>
    <n v="2017"/>
    <n v="15"/>
    <s v="Libba Let Die"/>
    <x v="192"/>
    <s v="STK"/>
    <s v="MID"/>
    <n v="83"/>
    <n v="53"/>
    <x v="7"/>
  </r>
  <r>
    <n v="2017"/>
    <n v="15"/>
    <s v="Libba Let Die"/>
    <x v="282"/>
    <s v="STK"/>
    <s v="DEF"/>
    <n v="89"/>
    <n v="71"/>
    <x v="7"/>
  </r>
  <r>
    <n v="2017"/>
    <n v="15"/>
    <s v="Libba Let Die"/>
    <x v="96"/>
    <s v="ADE"/>
    <s v="FWD"/>
    <n v="85"/>
    <n v="84"/>
    <x v="7"/>
  </r>
  <r>
    <n v="2017"/>
    <n v="15"/>
    <s v="Libba Let Die"/>
    <x v="172"/>
    <s v="HAW"/>
    <s v="BEN"/>
    <n v="80"/>
    <n v="64"/>
    <x v="7"/>
  </r>
  <r>
    <n v="2017"/>
    <n v="15"/>
    <s v="Libba Let Die"/>
    <x v="253"/>
    <s v="MEL"/>
    <s v="BEN"/>
    <n v="108"/>
    <n v="0"/>
    <x v="7"/>
  </r>
  <r>
    <n v="2017"/>
    <n v="15"/>
    <s v="Libba Let Die"/>
    <x v="293"/>
    <s v="FRE"/>
    <s v="BEN"/>
    <n v="120"/>
    <n v="0"/>
    <x v="7"/>
  </r>
  <r>
    <n v="2017"/>
    <n v="15"/>
    <s v="Libba Let Die"/>
    <x v="5"/>
    <s v="WCE"/>
    <s v="BEN"/>
    <n v="85"/>
    <n v="0"/>
    <x v="7"/>
  </r>
  <r>
    <n v="2017"/>
    <n v="16"/>
    <s v="Libba Let Die"/>
    <x v="94"/>
    <s v="HAW"/>
    <s v="DEF"/>
    <n v="80"/>
    <n v="64"/>
    <x v="7"/>
  </r>
  <r>
    <n v="2017"/>
    <n v="16"/>
    <s v="Libba Let Die"/>
    <x v="278"/>
    <s v="COL"/>
    <s v="MID"/>
    <n v="94"/>
    <n v="106"/>
    <x v="7"/>
  </r>
  <r>
    <n v="2017"/>
    <n v="16"/>
    <s v="Libba Let Die"/>
    <x v="73"/>
    <s v="COL"/>
    <s v="DEF"/>
    <n v="91"/>
    <n v="0"/>
    <x v="7"/>
  </r>
  <r>
    <n v="2017"/>
    <n v="16"/>
    <s v="Libba Let Die"/>
    <x v="279"/>
    <s v="MEL"/>
    <s v="RUC"/>
    <n v="86"/>
    <n v="79"/>
    <x v="7"/>
  </r>
  <r>
    <n v="2017"/>
    <n v="16"/>
    <s v="Libba Let Die"/>
    <x v="269"/>
    <s v="MEL"/>
    <s v="FWD"/>
    <n v="84"/>
    <n v="81"/>
    <x v="7"/>
  </r>
  <r>
    <n v="2017"/>
    <n v="16"/>
    <s v="Libba Let Die"/>
    <x v="110"/>
    <s v="MEL"/>
    <s v="FWD"/>
    <n v="84"/>
    <n v="57"/>
    <x v="7"/>
  </r>
  <r>
    <n v="2017"/>
    <n v="16"/>
    <s v="Libba Let Die"/>
    <x v="283"/>
    <s v="BRL"/>
    <s v="DEF"/>
    <n v="86"/>
    <n v="99"/>
    <x v="7"/>
  </r>
  <r>
    <n v="2017"/>
    <n v="16"/>
    <s v="Libba Let Die"/>
    <x v="88"/>
    <s v="NTH"/>
    <s v="DEF"/>
    <n v="67"/>
    <n v="68"/>
    <x v="7"/>
  </r>
  <r>
    <n v="2017"/>
    <n v="16"/>
    <s v="Libba Let Die"/>
    <x v="229"/>
    <s v="NTH"/>
    <s v="MID"/>
    <n v="90"/>
    <n v="100"/>
    <x v="7"/>
  </r>
  <r>
    <n v="2017"/>
    <n v="16"/>
    <s v="Libba Let Die"/>
    <x v="280"/>
    <s v="NTH"/>
    <s v="FWD"/>
    <n v="87"/>
    <n v="102"/>
    <x v="7"/>
  </r>
  <r>
    <n v="2017"/>
    <n v="16"/>
    <s v="Libba Let Die"/>
    <x v="272"/>
    <s v="GEE"/>
    <s v="MID"/>
    <n v="106"/>
    <n v="137"/>
    <x v="7"/>
  </r>
  <r>
    <n v="2017"/>
    <n v="16"/>
    <s v="Libba Let Die"/>
    <x v="224"/>
    <s v="GWS"/>
    <s v="FWD"/>
    <n v="95"/>
    <n v="117"/>
    <x v="7"/>
  </r>
  <r>
    <n v="2017"/>
    <n v="16"/>
    <s v="Libba Let Die"/>
    <x v="290"/>
    <s v="PTA"/>
    <s v="FWD"/>
    <n v="74"/>
    <n v="115"/>
    <x v="7"/>
  </r>
  <r>
    <n v="2017"/>
    <n v="16"/>
    <s v="Libba Let Die"/>
    <x v="281"/>
    <s v="FRE"/>
    <s v="MID"/>
    <n v="118"/>
    <n v="90"/>
    <x v="7"/>
  </r>
  <r>
    <n v="2017"/>
    <n v="16"/>
    <s v="Libba Let Die"/>
    <x v="293"/>
    <s v="FRE"/>
    <s v="MID"/>
    <n v="119"/>
    <n v="129"/>
    <x v="7"/>
  </r>
  <r>
    <n v="2017"/>
    <n v="16"/>
    <s v="Libba Let Die"/>
    <x v="273"/>
    <s v="RIC"/>
    <s v="MID"/>
    <n v="88"/>
    <n v="78"/>
    <x v="7"/>
  </r>
  <r>
    <n v="2017"/>
    <n v="16"/>
    <s v="Libba Let Die"/>
    <x v="202"/>
    <s v="STK"/>
    <s v="MID"/>
    <n v="78"/>
    <n v="115"/>
    <x v="7"/>
  </r>
  <r>
    <n v="2017"/>
    <n v="16"/>
    <s v="Libba Let Die"/>
    <x v="282"/>
    <s v="STK"/>
    <s v="DEF"/>
    <n v="91"/>
    <n v="102"/>
    <x v="7"/>
  </r>
  <r>
    <n v="2017"/>
    <n v="16"/>
    <s v="Libba Let Die"/>
    <x v="172"/>
    <s v="HAW"/>
    <s v="BEN"/>
    <n v="83"/>
    <n v="86"/>
    <x v="7"/>
  </r>
  <r>
    <n v="2017"/>
    <n v="16"/>
    <s v="Libba Let Die"/>
    <x v="253"/>
    <s v="MEL"/>
    <s v="BEN"/>
    <n v="108"/>
    <n v="0"/>
    <x v="7"/>
  </r>
  <r>
    <n v="2017"/>
    <n v="16"/>
    <s v="Libba Let Die"/>
    <x v="200"/>
    <s v="GWS"/>
    <s v="BEN"/>
    <n v="89"/>
    <n v="0"/>
    <x v="7"/>
  </r>
  <r>
    <n v="2017"/>
    <n v="16"/>
    <s v="Libba Let Die"/>
    <x v="5"/>
    <s v="WCE"/>
    <s v="BEN"/>
    <n v="85"/>
    <n v="0"/>
    <x v="7"/>
  </r>
  <r>
    <n v="2017"/>
    <n v="17"/>
    <s v="Libba Let Die"/>
    <x v="94"/>
    <s v="HAW"/>
    <s v="DEF"/>
    <n v="73"/>
    <n v="57"/>
    <x v="7"/>
  </r>
  <r>
    <n v="2017"/>
    <n v="17"/>
    <s v="Libba Let Die"/>
    <x v="278"/>
    <s v="COL"/>
    <s v="MID"/>
    <n v="96"/>
    <n v="122"/>
    <x v="7"/>
  </r>
  <r>
    <n v="2017"/>
    <n v="17"/>
    <s v="Libba Let Die"/>
    <x v="73"/>
    <s v="COL"/>
    <s v="DEF"/>
    <n v="91"/>
    <n v="65"/>
    <x v="7"/>
  </r>
  <r>
    <n v="2017"/>
    <n v="17"/>
    <s v="Libba Let Die"/>
    <x v="279"/>
    <s v="MEL"/>
    <s v="RUC"/>
    <n v="75"/>
    <n v="57"/>
    <x v="7"/>
  </r>
  <r>
    <n v="2017"/>
    <n v="17"/>
    <s v="Libba Let Die"/>
    <x v="110"/>
    <s v="MEL"/>
    <s v="FWD"/>
    <n v="74"/>
    <n v="38"/>
    <x v="7"/>
  </r>
  <r>
    <n v="2017"/>
    <n v="17"/>
    <s v="Libba Let Die"/>
    <x v="283"/>
    <s v="BRL"/>
    <s v="DEF"/>
    <n v="80"/>
    <n v="72"/>
    <x v="7"/>
  </r>
  <r>
    <n v="2017"/>
    <n v="17"/>
    <s v="Libba Let Die"/>
    <x v="229"/>
    <s v="NTH"/>
    <s v="MID"/>
    <n v="89"/>
    <n v="75"/>
    <x v="7"/>
  </r>
  <r>
    <n v="2017"/>
    <n v="17"/>
    <s v="Libba Let Die"/>
    <x v="280"/>
    <s v="NTH"/>
    <s v="FWD"/>
    <n v="92"/>
    <n v="85"/>
    <x v="7"/>
  </r>
  <r>
    <n v="2017"/>
    <n v="17"/>
    <s v="Libba Let Die"/>
    <x v="272"/>
    <s v="GEE"/>
    <s v="MID"/>
    <n v="100"/>
    <n v="71"/>
    <x v="7"/>
  </r>
  <r>
    <n v="2017"/>
    <n v="17"/>
    <s v="Libba Let Die"/>
    <x v="200"/>
    <s v="GWS"/>
    <s v="DEF"/>
    <n v="91"/>
    <n v="82"/>
    <x v="7"/>
  </r>
  <r>
    <n v="2017"/>
    <n v="17"/>
    <s v="Libba Let Die"/>
    <x v="224"/>
    <s v="GWS"/>
    <s v="FWD"/>
    <n v="103"/>
    <n v="109"/>
    <x v="7"/>
  </r>
  <r>
    <n v="2017"/>
    <n v="17"/>
    <s v="Libba Let Die"/>
    <x v="290"/>
    <s v="PTA"/>
    <s v="FWD"/>
    <n v="86"/>
    <n v="103"/>
    <x v="7"/>
  </r>
  <r>
    <n v="2017"/>
    <n v="17"/>
    <s v="Libba Let Die"/>
    <x v="293"/>
    <s v="FRE"/>
    <s v="MID"/>
    <n v="123"/>
    <n v="121"/>
    <x v="7"/>
  </r>
  <r>
    <n v="2017"/>
    <n v="17"/>
    <s v="Libba Let Die"/>
    <x v="281"/>
    <s v="FRE"/>
    <s v="MID"/>
    <n v="119"/>
    <n v="113"/>
    <x v="7"/>
  </r>
  <r>
    <n v="2017"/>
    <n v="17"/>
    <s v="Libba Let Die"/>
    <x v="273"/>
    <s v="RIC"/>
    <s v="MID"/>
    <n v="88"/>
    <n v="98"/>
    <x v="7"/>
  </r>
  <r>
    <n v="2017"/>
    <n v="17"/>
    <s v="Libba Let Die"/>
    <x v="202"/>
    <s v="STK"/>
    <s v="MID"/>
    <n v="83"/>
    <n v="96"/>
    <x v="7"/>
  </r>
  <r>
    <n v="2017"/>
    <n v="17"/>
    <s v="Libba Let Die"/>
    <x v="282"/>
    <s v="STK"/>
    <s v="DEF"/>
    <n v="88"/>
    <n v="60"/>
    <x v="7"/>
  </r>
  <r>
    <n v="2017"/>
    <n v="17"/>
    <s v="Libba Let Die"/>
    <x v="5"/>
    <s v="WCE"/>
    <s v="FWD"/>
    <n v="74"/>
    <n v="79"/>
    <x v="7"/>
  </r>
  <r>
    <n v="2017"/>
    <n v="17"/>
    <s v="Libba Let Die"/>
    <x v="172"/>
    <s v="HAW"/>
    <s v="BEN"/>
    <n v="92"/>
    <n v="105"/>
    <x v="7"/>
  </r>
  <r>
    <n v="2017"/>
    <n v="17"/>
    <s v="Libba Let Die"/>
    <x v="253"/>
    <s v="MEL"/>
    <s v="BEN"/>
    <n v="108"/>
    <n v="0"/>
    <x v="7"/>
  </r>
  <r>
    <n v="2017"/>
    <n v="17"/>
    <s v="Libba Let Die"/>
    <x v="269"/>
    <s v="MEL"/>
    <s v="BEN"/>
    <n v="80"/>
    <n v="72"/>
    <x v="7"/>
  </r>
  <r>
    <n v="2017"/>
    <n v="17"/>
    <s v="Libba Let Die"/>
    <x v="88"/>
    <s v="NTH"/>
    <s v="BEN"/>
    <n v="66"/>
    <n v="76"/>
    <x v="7"/>
  </r>
  <r>
    <n v="2017"/>
    <n v="18"/>
    <s v="Libba Let Die"/>
    <x v="94"/>
    <s v="HAW"/>
    <s v="DEF"/>
    <n v="76"/>
    <n v="77"/>
    <x v="7"/>
  </r>
  <r>
    <n v="2017"/>
    <n v="18"/>
    <s v="Libba Let Die"/>
    <x v="278"/>
    <s v="COL"/>
    <s v="MID"/>
    <n v="94"/>
    <n v="91"/>
    <x v="7"/>
  </r>
  <r>
    <n v="2017"/>
    <n v="18"/>
    <s v="Libba Let Die"/>
    <x v="73"/>
    <s v="COL"/>
    <s v="DEF"/>
    <n v="93"/>
    <n v="114"/>
    <x v="7"/>
  </r>
  <r>
    <n v="2017"/>
    <n v="18"/>
    <s v="Libba Let Die"/>
    <x v="279"/>
    <s v="MEL"/>
    <s v="RUC"/>
    <n v="92"/>
    <n v="108"/>
    <x v="7"/>
  </r>
  <r>
    <n v="2017"/>
    <n v="18"/>
    <s v="Libba Let Die"/>
    <x v="269"/>
    <s v="MEL"/>
    <s v="FWD"/>
    <n v="81"/>
    <n v="88"/>
    <x v="7"/>
  </r>
  <r>
    <n v="2017"/>
    <n v="18"/>
    <s v="Libba Let Die"/>
    <x v="283"/>
    <s v="BRL"/>
    <s v="DEF"/>
    <n v="79"/>
    <n v="90"/>
    <x v="7"/>
  </r>
  <r>
    <n v="2017"/>
    <n v="18"/>
    <s v="Libba Let Die"/>
    <x v="54"/>
    <s v="BRL"/>
    <s v="MID"/>
    <n v="84"/>
    <n v="51"/>
    <x v="7"/>
  </r>
  <r>
    <n v="2017"/>
    <n v="18"/>
    <s v="Libba Let Die"/>
    <x v="280"/>
    <s v="NTH"/>
    <s v="FWD"/>
    <n v="92"/>
    <n v="82"/>
    <x v="7"/>
  </r>
  <r>
    <n v="2017"/>
    <n v="18"/>
    <s v="Libba Let Die"/>
    <x v="272"/>
    <s v="GEE"/>
    <s v="MID"/>
    <n v="106"/>
    <n v="108"/>
    <x v="7"/>
  </r>
  <r>
    <n v="2017"/>
    <n v="18"/>
    <s v="Libba Let Die"/>
    <x v="200"/>
    <s v="GWS"/>
    <s v="DEF"/>
    <n v="97"/>
    <n v="139"/>
    <x v="7"/>
  </r>
  <r>
    <n v="2017"/>
    <n v="18"/>
    <s v="Libba Let Die"/>
    <x v="224"/>
    <s v="GWS"/>
    <s v="FWD"/>
    <n v="103"/>
    <n v="61"/>
    <x v="7"/>
  </r>
  <r>
    <n v="2017"/>
    <n v="18"/>
    <s v="Libba Let Die"/>
    <x v="290"/>
    <s v="PTA"/>
    <s v="FWD"/>
    <n v="84"/>
    <n v="53"/>
    <x v="7"/>
  </r>
  <r>
    <n v="2017"/>
    <n v="18"/>
    <s v="Libba Let Die"/>
    <x v="281"/>
    <s v="FRE"/>
    <s v="MID"/>
    <n v="112"/>
    <n v="90"/>
    <x v="7"/>
  </r>
  <r>
    <n v="2017"/>
    <n v="18"/>
    <s v="Libba Let Die"/>
    <x v="293"/>
    <s v="FRE"/>
    <s v="MID"/>
    <n v="124"/>
    <n v="119"/>
    <x v="7"/>
  </r>
  <r>
    <n v="2017"/>
    <n v="18"/>
    <s v="Libba Let Die"/>
    <x v="273"/>
    <s v="RIC"/>
    <s v="MID"/>
    <n v="85"/>
    <n v="92"/>
    <x v="7"/>
  </r>
  <r>
    <n v="2017"/>
    <n v="18"/>
    <s v="Libba Let Die"/>
    <x v="202"/>
    <s v="STK"/>
    <s v="MID"/>
    <n v="81"/>
    <n v="74"/>
    <x v="7"/>
  </r>
  <r>
    <n v="2017"/>
    <n v="18"/>
    <s v="Libba Let Die"/>
    <x v="282"/>
    <s v="STK"/>
    <s v="DEF"/>
    <n v="86"/>
    <n v="91"/>
    <x v="7"/>
  </r>
  <r>
    <n v="2017"/>
    <n v="18"/>
    <s v="Libba Let Die"/>
    <x v="5"/>
    <s v="WCE"/>
    <s v="FWD"/>
    <n v="74"/>
    <n v="95"/>
    <x v="7"/>
  </r>
  <r>
    <n v="2017"/>
    <n v="18"/>
    <s v="Libba Let Die"/>
    <x v="172"/>
    <s v="HAW"/>
    <s v="BEN"/>
    <n v="96"/>
    <n v="116"/>
    <x v="7"/>
  </r>
  <r>
    <n v="2017"/>
    <n v="18"/>
    <s v="Libba Let Die"/>
    <x v="253"/>
    <s v="MEL"/>
    <s v="BEN"/>
    <n v="108"/>
    <n v="0"/>
    <x v="7"/>
  </r>
  <r>
    <n v="2017"/>
    <n v="18"/>
    <s v="Libba Let Die"/>
    <x v="88"/>
    <s v="NTH"/>
    <s v="BEN"/>
    <n v="66"/>
    <n v="0"/>
    <x v="7"/>
  </r>
  <r>
    <n v="2017"/>
    <n v="18"/>
    <s v="Libba Let Die"/>
    <x v="229"/>
    <s v="NTH"/>
    <s v="BEN"/>
    <n v="89"/>
    <n v="0"/>
    <x v="7"/>
  </r>
  <r>
    <n v="2017"/>
    <n v="19"/>
    <s v="Libba Let Die"/>
    <x v="94"/>
    <s v="HAW"/>
    <s v="DEF"/>
    <n v="76"/>
    <n v="93"/>
    <x v="7"/>
  </r>
  <r>
    <n v="2017"/>
    <n v="19"/>
    <s v="Libba Let Die"/>
    <x v="278"/>
    <s v="COL"/>
    <s v="MID"/>
    <n v="90"/>
    <n v="100"/>
    <x v="7"/>
  </r>
  <r>
    <n v="2017"/>
    <n v="19"/>
    <s v="Libba Let Die"/>
    <x v="73"/>
    <s v="COL"/>
    <s v="DEF"/>
    <n v="93"/>
    <n v="131"/>
    <x v="7"/>
  </r>
  <r>
    <n v="2017"/>
    <n v="19"/>
    <s v="Libba Let Die"/>
    <x v="269"/>
    <s v="MEL"/>
    <s v="FWD"/>
    <n v="82"/>
    <n v="64"/>
    <x v="7"/>
  </r>
  <r>
    <n v="2017"/>
    <n v="19"/>
    <s v="Libba Let Die"/>
    <x v="102"/>
    <s v="MEL"/>
    <s v="MID"/>
    <n v="90"/>
    <n v="93"/>
    <x v="7"/>
  </r>
  <r>
    <n v="2017"/>
    <n v="19"/>
    <s v="Libba Let Die"/>
    <x v="279"/>
    <s v="MEL"/>
    <s v="RUC"/>
    <n v="92"/>
    <n v="111"/>
    <x v="7"/>
  </r>
  <r>
    <n v="2017"/>
    <n v="19"/>
    <s v="Libba Let Die"/>
    <x v="283"/>
    <s v="BRL"/>
    <s v="DEF"/>
    <n v="76"/>
    <n v="58"/>
    <x v="7"/>
  </r>
  <r>
    <n v="2017"/>
    <n v="19"/>
    <s v="Libba Let Die"/>
    <x v="88"/>
    <s v="NTH"/>
    <s v="DEF"/>
    <n v="61"/>
    <n v="52"/>
    <x v="7"/>
  </r>
  <r>
    <n v="2017"/>
    <n v="19"/>
    <s v="Libba Let Die"/>
    <x v="229"/>
    <s v="NTH"/>
    <s v="MID"/>
    <n v="96"/>
    <n v="116"/>
    <x v="7"/>
  </r>
  <r>
    <n v="2017"/>
    <n v="19"/>
    <s v="Libba Let Die"/>
    <x v="280"/>
    <s v="NTH"/>
    <s v="FWD"/>
    <n v="94"/>
    <n v="109"/>
    <x v="7"/>
  </r>
  <r>
    <n v="2017"/>
    <n v="19"/>
    <s v="Libba Let Die"/>
    <x v="200"/>
    <s v="GWS"/>
    <s v="DEF"/>
    <n v="84"/>
    <n v="82"/>
    <x v="7"/>
  </r>
  <r>
    <n v="2017"/>
    <n v="19"/>
    <s v="Libba Let Die"/>
    <x v="224"/>
    <s v="GWS"/>
    <s v="FWD"/>
    <n v="85"/>
    <n v="58"/>
    <x v="7"/>
  </r>
  <r>
    <n v="2017"/>
    <n v="19"/>
    <s v="Libba Let Die"/>
    <x v="290"/>
    <s v="PTA"/>
    <s v="FWD"/>
    <n v="81"/>
    <n v="58"/>
    <x v="7"/>
  </r>
  <r>
    <n v="2017"/>
    <n v="19"/>
    <s v="Libba Let Die"/>
    <x v="293"/>
    <s v="FRE"/>
    <s v="MID"/>
    <n v="111"/>
    <n v="7"/>
    <x v="7"/>
  </r>
  <r>
    <n v="2017"/>
    <n v="19"/>
    <s v="Libba Let Die"/>
    <x v="281"/>
    <s v="FRE"/>
    <s v="MID"/>
    <n v="117"/>
    <n v="117"/>
    <x v="7"/>
  </r>
  <r>
    <n v="2017"/>
    <n v="19"/>
    <s v="Libba Let Die"/>
    <x v="273"/>
    <s v="RIC"/>
    <s v="MID"/>
    <n v="84"/>
    <n v="110"/>
    <x v="7"/>
  </r>
  <r>
    <n v="2017"/>
    <n v="19"/>
    <s v="Libba Let Die"/>
    <x v="202"/>
    <s v="STK"/>
    <s v="MID"/>
    <n v="80"/>
    <n v="87"/>
    <x v="7"/>
  </r>
  <r>
    <n v="2017"/>
    <n v="19"/>
    <s v="Libba Let Die"/>
    <x v="5"/>
    <s v="WCE"/>
    <s v="FWD"/>
    <n v="73"/>
    <n v="97"/>
    <x v="7"/>
  </r>
  <r>
    <n v="2017"/>
    <n v="19"/>
    <s v="Libba Let Die"/>
    <x v="172"/>
    <s v="HAW"/>
    <s v="BEN"/>
    <n v="105"/>
    <n v="113"/>
    <x v="7"/>
  </r>
  <r>
    <n v="2017"/>
    <n v="19"/>
    <s v="Libba Let Die"/>
    <x v="253"/>
    <s v="MEL"/>
    <s v="BEN"/>
    <n v="108"/>
    <n v="0"/>
    <x v="7"/>
  </r>
  <r>
    <n v="2017"/>
    <n v="19"/>
    <s v="Libba Let Die"/>
    <x v="294"/>
    <s v="CAR"/>
    <s v="BEN"/>
    <n v="88"/>
    <n v="97"/>
    <x v="7"/>
  </r>
  <r>
    <n v="2017"/>
    <n v="19"/>
    <s v="Libba Let Die"/>
    <x v="282"/>
    <s v="STK"/>
    <s v="BEN"/>
    <n v="86"/>
    <n v="0"/>
    <x v="7"/>
  </r>
  <r>
    <n v="2017"/>
    <n v="20"/>
    <s v="Libba Let Die"/>
    <x v="94"/>
    <s v="HAW"/>
    <s v="DEF"/>
    <n v="77"/>
    <n v="93"/>
    <x v="7"/>
  </r>
  <r>
    <n v="2017"/>
    <n v="20"/>
    <s v="Libba Let Die"/>
    <x v="278"/>
    <s v="COL"/>
    <s v="MID"/>
    <n v="92"/>
    <n v="90"/>
    <x v="7"/>
  </r>
  <r>
    <n v="2017"/>
    <n v="20"/>
    <s v="Libba Let Die"/>
    <x v="73"/>
    <s v="COL"/>
    <s v="DEF"/>
    <n v="87"/>
    <n v="91"/>
    <x v="7"/>
  </r>
  <r>
    <n v="2017"/>
    <n v="20"/>
    <s v="Libba Let Die"/>
    <x v="261"/>
    <s v="MEL"/>
    <s v="DEF"/>
    <n v="69"/>
    <n v="24"/>
    <x v="7"/>
  </r>
  <r>
    <n v="2017"/>
    <n v="20"/>
    <s v="Libba Let Die"/>
    <x v="253"/>
    <s v="MEL"/>
    <s v="MID"/>
    <n v="95"/>
    <n v="57"/>
    <x v="7"/>
  </r>
  <r>
    <n v="2017"/>
    <n v="20"/>
    <s v="Libba Let Die"/>
    <x v="102"/>
    <s v="MEL"/>
    <s v="MID"/>
    <n v="88"/>
    <n v="72"/>
    <x v="7"/>
  </r>
  <r>
    <n v="2017"/>
    <n v="20"/>
    <s v="Libba Let Die"/>
    <x v="279"/>
    <s v="MEL"/>
    <s v="RUC"/>
    <n v="105"/>
    <n v="160"/>
    <x v="7"/>
  </r>
  <r>
    <n v="2017"/>
    <n v="20"/>
    <s v="Libba Let Die"/>
    <x v="269"/>
    <s v="MEL"/>
    <s v="FWD"/>
    <n v="80"/>
    <n v="54"/>
    <x v="7"/>
  </r>
  <r>
    <n v="2017"/>
    <n v="20"/>
    <s v="Libba Let Die"/>
    <x v="280"/>
    <s v="NTH"/>
    <s v="FWD"/>
    <n v="93"/>
    <n v="70"/>
    <x v="7"/>
  </r>
  <r>
    <n v="2017"/>
    <n v="20"/>
    <s v="Libba Let Die"/>
    <x v="88"/>
    <s v="NTH"/>
    <s v="DEF"/>
    <n v="61"/>
    <n v="81"/>
    <x v="7"/>
  </r>
  <r>
    <n v="2017"/>
    <n v="20"/>
    <s v="Libba Let Die"/>
    <x v="229"/>
    <s v="NTH"/>
    <s v="MID"/>
    <n v="89"/>
    <n v="109"/>
    <x v="7"/>
  </r>
  <r>
    <n v="2017"/>
    <n v="20"/>
    <s v="Libba Let Die"/>
    <x v="292"/>
    <s v="SYD"/>
    <s v="FWD"/>
    <n v="91"/>
    <n v="74"/>
    <x v="7"/>
  </r>
  <r>
    <n v="2017"/>
    <n v="20"/>
    <s v="Libba Let Die"/>
    <x v="200"/>
    <s v="GWS"/>
    <s v="DEF"/>
    <n v="90"/>
    <n v="89"/>
    <x v="7"/>
  </r>
  <r>
    <n v="2017"/>
    <n v="20"/>
    <s v="Libba Let Die"/>
    <x v="290"/>
    <s v="PTA"/>
    <s v="FWD"/>
    <n v="80"/>
    <n v="71"/>
    <x v="7"/>
  </r>
  <r>
    <n v="2017"/>
    <n v="20"/>
    <s v="Libba Let Die"/>
    <x v="281"/>
    <s v="FRE"/>
    <s v="MID"/>
    <n v="125"/>
    <n v="156"/>
    <x v="7"/>
  </r>
  <r>
    <n v="2017"/>
    <n v="20"/>
    <s v="Libba Let Die"/>
    <x v="273"/>
    <s v="RIC"/>
    <s v="MID"/>
    <n v="78"/>
    <n v="65"/>
    <x v="7"/>
  </r>
  <r>
    <n v="2017"/>
    <n v="20"/>
    <s v="Libba Let Die"/>
    <x v="202"/>
    <s v="STK"/>
    <s v="MID"/>
    <n v="80"/>
    <n v="80"/>
    <x v="7"/>
  </r>
  <r>
    <n v="2017"/>
    <n v="20"/>
    <s v="Libba Let Die"/>
    <x v="5"/>
    <s v="WCE"/>
    <s v="FWD"/>
    <n v="78"/>
    <n v="101"/>
    <x v="7"/>
  </r>
  <r>
    <n v="2017"/>
    <n v="20"/>
    <s v="Libba Let Die"/>
    <x v="172"/>
    <s v="HAW"/>
    <s v="BEN"/>
    <n v="107"/>
    <n v="72"/>
    <x v="7"/>
  </r>
  <r>
    <n v="2017"/>
    <n v="20"/>
    <s v="Libba Let Die"/>
    <x v="283"/>
    <s v="BRL"/>
    <s v="BEN"/>
    <n v="83"/>
    <n v="0"/>
    <x v="7"/>
  </r>
  <r>
    <n v="2017"/>
    <n v="20"/>
    <s v="Libba Let Die"/>
    <x v="294"/>
    <s v="CAR"/>
    <s v="BEN"/>
    <n v="84"/>
    <n v="64"/>
    <x v="7"/>
  </r>
  <r>
    <n v="2017"/>
    <n v="20"/>
    <s v="Libba Let Die"/>
    <x v="282"/>
    <s v="STK"/>
    <s v="BEN"/>
    <n v="86"/>
    <n v="0"/>
    <x v="7"/>
  </r>
  <r>
    <n v="2017"/>
    <n v="21"/>
    <s v="Libba Let Die"/>
    <x v="94"/>
    <s v="HAW"/>
    <s v="DEF"/>
    <n v="82"/>
    <n v="90"/>
    <x v="7"/>
  </r>
  <r>
    <n v="2017"/>
    <n v="21"/>
    <s v="Libba Let Die"/>
    <x v="278"/>
    <s v="COL"/>
    <s v="MID"/>
    <n v="94"/>
    <n v="122"/>
    <x v="7"/>
  </r>
  <r>
    <n v="2017"/>
    <n v="21"/>
    <s v="Libba Let Die"/>
    <x v="73"/>
    <s v="COL"/>
    <s v="DEF"/>
    <n v="93"/>
    <n v="96"/>
    <x v="7"/>
  </r>
  <r>
    <n v="2017"/>
    <n v="21"/>
    <s v="Libba Let Die"/>
    <x v="261"/>
    <s v="MEL"/>
    <s v="DEF"/>
    <n v="70"/>
    <n v="75"/>
    <x v="7"/>
  </r>
  <r>
    <n v="2017"/>
    <n v="21"/>
    <s v="Libba Let Die"/>
    <x v="253"/>
    <s v="MEL"/>
    <s v="MID"/>
    <n v="102"/>
    <n v="128"/>
    <x v="7"/>
  </r>
  <r>
    <n v="2017"/>
    <n v="21"/>
    <s v="Libba Let Die"/>
    <x v="102"/>
    <s v="MEL"/>
    <s v="MID"/>
    <n v="84"/>
    <n v="81"/>
    <x v="7"/>
  </r>
  <r>
    <n v="2017"/>
    <n v="21"/>
    <s v="Libba Let Die"/>
    <x v="279"/>
    <s v="MEL"/>
    <s v="RUC"/>
    <n v="100"/>
    <n v="56"/>
    <x v="7"/>
  </r>
  <r>
    <n v="2017"/>
    <n v="21"/>
    <s v="Libba Let Die"/>
    <x v="269"/>
    <s v="MEL"/>
    <s v="FWD"/>
    <n v="74"/>
    <n v="51"/>
    <x v="7"/>
  </r>
  <r>
    <n v="2017"/>
    <n v="21"/>
    <s v="Libba Let Die"/>
    <x v="283"/>
    <s v="BRL"/>
    <s v="DEF"/>
    <n v="76"/>
    <n v="77"/>
    <x v="7"/>
  </r>
  <r>
    <n v="2017"/>
    <n v="21"/>
    <s v="Libba Let Die"/>
    <x v="280"/>
    <s v="NTH"/>
    <s v="FWD"/>
    <n v="92"/>
    <n v="95"/>
    <x v="7"/>
  </r>
  <r>
    <n v="2017"/>
    <n v="21"/>
    <s v="Libba Let Die"/>
    <x v="103"/>
    <s v="NTH"/>
    <s v="MID"/>
    <n v="91"/>
    <n v="75"/>
    <x v="7"/>
  </r>
  <r>
    <n v="2017"/>
    <n v="21"/>
    <s v="Libba Let Die"/>
    <x v="292"/>
    <s v="SYD"/>
    <s v="FWD"/>
    <n v="97"/>
    <n v="78"/>
    <x v="7"/>
  </r>
  <r>
    <n v="2017"/>
    <n v="21"/>
    <s v="Libba Let Die"/>
    <x v="200"/>
    <s v="GWS"/>
    <s v="DEF"/>
    <n v="104"/>
    <n v="119"/>
    <x v="7"/>
  </r>
  <r>
    <n v="2017"/>
    <n v="21"/>
    <s v="Libba Let Die"/>
    <x v="290"/>
    <s v="PTA"/>
    <s v="FWD"/>
    <n v="78"/>
    <n v="102"/>
    <x v="7"/>
  </r>
  <r>
    <n v="2017"/>
    <n v="21"/>
    <s v="Libba Let Die"/>
    <x v="281"/>
    <s v="FRE"/>
    <s v="MID"/>
    <n v="115"/>
    <n v="44"/>
    <x v="7"/>
  </r>
  <r>
    <n v="2017"/>
    <n v="21"/>
    <s v="Libba Let Die"/>
    <x v="273"/>
    <s v="RIC"/>
    <s v="MID"/>
    <n v="78"/>
    <n v="79"/>
    <x v="7"/>
  </r>
  <r>
    <n v="2017"/>
    <n v="21"/>
    <s v="Libba Let Die"/>
    <x v="202"/>
    <s v="STK"/>
    <s v="MID"/>
    <n v="72"/>
    <n v="69"/>
    <x v="7"/>
  </r>
  <r>
    <n v="2017"/>
    <n v="21"/>
    <s v="Libba Let Die"/>
    <x v="5"/>
    <s v="WCE"/>
    <s v="FWD"/>
    <n v="90"/>
    <n v="120"/>
    <x v="7"/>
  </r>
  <r>
    <n v="2017"/>
    <n v="21"/>
    <s v="Libba Let Die"/>
    <x v="172"/>
    <s v="HAW"/>
    <s v="BEN"/>
    <n v="110"/>
    <n v="102"/>
    <x v="7"/>
  </r>
  <r>
    <n v="2017"/>
    <n v="21"/>
    <s v="Libba Let Die"/>
    <x v="229"/>
    <s v="NTH"/>
    <s v="BEN"/>
    <n v="89"/>
    <n v="0"/>
    <x v="7"/>
  </r>
  <r>
    <n v="2017"/>
    <n v="21"/>
    <s v="Libba Let Die"/>
    <x v="294"/>
    <s v="CAR"/>
    <s v="BEN"/>
    <n v="85"/>
    <n v="122"/>
    <x v="7"/>
  </r>
  <r>
    <n v="2017"/>
    <n v="21"/>
    <s v="Libba Let Die"/>
    <x v="282"/>
    <s v="STK"/>
    <s v="BEN"/>
    <n v="86"/>
    <n v="0"/>
    <x v="7"/>
  </r>
  <r>
    <n v="2018"/>
    <n v="1"/>
    <s v="Danger Things"/>
    <x v="256"/>
    <s v="ESS"/>
    <s v="MID"/>
    <n v="106"/>
    <n v="102"/>
    <x v="0"/>
  </r>
  <r>
    <n v="2018"/>
    <n v="1"/>
    <s v="Danger Things"/>
    <x v="295"/>
    <s v="PTA"/>
    <s v="DEF"/>
    <n v="68"/>
    <n v="84"/>
    <x v="0"/>
  </r>
  <r>
    <n v="2018"/>
    <n v="1"/>
    <s v="Danger Things"/>
    <x v="123"/>
    <s v="RIC"/>
    <s v="MID"/>
    <n v="103"/>
    <n v="94"/>
    <x v="0"/>
  </r>
  <r>
    <n v="2018"/>
    <n v="1"/>
    <s v="Danger Things"/>
    <x v="72"/>
    <s v="COL"/>
    <s v="MID"/>
    <n v="105"/>
    <n v="87"/>
    <x v="0"/>
  </r>
  <r>
    <n v="2018"/>
    <n v="1"/>
    <s v="Danger Things"/>
    <x v="258"/>
    <s v="ADE"/>
    <s v="RUC"/>
    <n v="103"/>
    <n v="90"/>
    <x v="0"/>
  </r>
  <r>
    <n v="2018"/>
    <n v="1"/>
    <s v="Danger Things"/>
    <x v="169"/>
    <s v="ADE"/>
    <s v="FWD"/>
    <n v="68"/>
    <n v="56"/>
    <x v="0"/>
  </r>
  <r>
    <n v="2018"/>
    <n v="1"/>
    <s v="Danger Things"/>
    <x v="53"/>
    <s v="HAW"/>
    <s v="FWD"/>
    <n v="78"/>
    <n v="47"/>
    <x v="0"/>
  </r>
  <r>
    <n v="2018"/>
    <n v="1"/>
    <s v="Danger Things"/>
    <x v="296"/>
    <s v="BRL"/>
    <s v="FWD"/>
    <n v="62"/>
    <n v="60"/>
    <x v="0"/>
  </r>
  <r>
    <n v="2018"/>
    <n v="1"/>
    <s v="Danger Things"/>
    <x v="288"/>
    <s v="BRL"/>
    <s v="FWD"/>
    <n v="82"/>
    <n v="83"/>
    <x v="0"/>
  </r>
  <r>
    <n v="2018"/>
    <n v="1"/>
    <s v="Danger Things"/>
    <x v="18"/>
    <s v="BRL"/>
    <s v="DEF"/>
    <n v="84"/>
    <n v="93"/>
    <x v="0"/>
  </r>
  <r>
    <n v="2018"/>
    <n v="1"/>
    <s v="Danger Things"/>
    <x v="206"/>
    <s v="WCE"/>
    <s v="DEF"/>
    <n v="121"/>
    <n v="109"/>
    <x v="0"/>
  </r>
  <r>
    <n v="2018"/>
    <n v="1"/>
    <s v="Danger Things"/>
    <x v="64"/>
    <s v="WCE"/>
    <s v="MID"/>
    <n v="73"/>
    <n v="65"/>
    <x v="0"/>
  </r>
  <r>
    <n v="2018"/>
    <n v="1"/>
    <s v="Danger Things"/>
    <x v="182"/>
    <s v="GWS"/>
    <s v="MID"/>
    <n v="98"/>
    <n v="114"/>
    <x v="0"/>
  </r>
  <r>
    <n v="2018"/>
    <n v="1"/>
    <s v="Danger Things"/>
    <x v="232"/>
    <s v="GWS"/>
    <s v="DEF"/>
    <n v="85"/>
    <n v="114"/>
    <x v="0"/>
  </r>
  <r>
    <n v="2018"/>
    <n v="1"/>
    <s v="Danger Things"/>
    <x v="6"/>
    <s v="GWS"/>
    <s v="FWD"/>
    <n v="91"/>
    <n v="131"/>
    <x v="0"/>
  </r>
  <r>
    <n v="2018"/>
    <n v="1"/>
    <s v="Danger Things"/>
    <x v="280"/>
    <s v="NTH"/>
    <s v="MID"/>
    <n v="89"/>
    <n v="96"/>
    <x v="0"/>
  </r>
  <r>
    <n v="2018"/>
    <n v="1"/>
    <s v="Danger Things"/>
    <x v="289"/>
    <s v="NTH"/>
    <s v="DEF"/>
    <n v="75"/>
    <n v="61"/>
    <x v="0"/>
  </r>
  <r>
    <n v="2018"/>
    <n v="1"/>
    <s v="Danger Things"/>
    <x v="15"/>
    <s v="STK"/>
    <s v="MID"/>
    <n v="58"/>
    <n v="79"/>
    <x v="0"/>
  </r>
  <r>
    <n v="2018"/>
    <n v="1"/>
    <s v="Danger Things"/>
    <x v="119"/>
    <s v="GEE"/>
    <s v="BEN"/>
    <n v="137"/>
    <n v="0"/>
    <x v="0"/>
  </r>
  <r>
    <n v="2018"/>
    <n v="1"/>
    <s v="Danger Things"/>
    <x v="187"/>
    <s v="GCS"/>
    <s v="BEN"/>
    <n v="86"/>
    <n v="0"/>
    <x v="0"/>
  </r>
  <r>
    <n v="2018"/>
    <n v="1"/>
    <s v="Danger Things"/>
    <x v="128"/>
    <s v="GCS"/>
    <s v="BEN"/>
    <n v="80"/>
    <n v="76"/>
    <x v="0"/>
  </r>
  <r>
    <n v="2018"/>
    <n v="1"/>
    <s v="Danger Things"/>
    <x v="195"/>
    <s v="NTH"/>
    <s v="BEN"/>
    <n v="102"/>
    <n v="105"/>
    <x v="0"/>
  </r>
  <r>
    <n v="2018"/>
    <n v="2"/>
    <s v="Danger Things"/>
    <x v="256"/>
    <s v="ESS"/>
    <s v="MID"/>
    <n v="100"/>
    <n v="71"/>
    <x v="0"/>
  </r>
  <r>
    <n v="2018"/>
    <n v="2"/>
    <s v="Danger Things"/>
    <x v="295"/>
    <s v="PTA"/>
    <s v="DEF"/>
    <n v="69"/>
    <n v="70"/>
    <x v="0"/>
  </r>
  <r>
    <n v="2018"/>
    <n v="2"/>
    <s v="Danger Things"/>
    <x v="231"/>
    <s v="PTA"/>
    <s v="FWD"/>
    <n v="81"/>
    <n v="70"/>
    <x v="0"/>
  </r>
  <r>
    <n v="2018"/>
    <n v="2"/>
    <s v="Danger Things"/>
    <x v="119"/>
    <s v="GEE"/>
    <s v="MID"/>
    <n v="135"/>
    <n v="130"/>
    <x v="0"/>
  </r>
  <r>
    <n v="2018"/>
    <n v="2"/>
    <s v="Danger Things"/>
    <x v="128"/>
    <s v="GCS"/>
    <s v="FWD"/>
    <n v="87"/>
    <n v="117"/>
    <x v="0"/>
  </r>
  <r>
    <n v="2018"/>
    <n v="2"/>
    <s v="Danger Things"/>
    <x v="123"/>
    <s v="RIC"/>
    <s v="MID"/>
    <n v="98"/>
    <n v="75"/>
    <x v="0"/>
  </r>
  <r>
    <n v="2018"/>
    <n v="2"/>
    <s v="Danger Things"/>
    <x v="131"/>
    <s v="WBD"/>
    <s v="FWD"/>
    <n v="52"/>
    <n v="34"/>
    <x v="0"/>
  </r>
  <r>
    <n v="2018"/>
    <n v="2"/>
    <s v="Danger Things"/>
    <x v="72"/>
    <s v="COL"/>
    <s v="MID"/>
    <n v="107"/>
    <n v="108"/>
    <x v="0"/>
  </r>
  <r>
    <n v="2018"/>
    <n v="2"/>
    <s v="Danger Things"/>
    <x v="53"/>
    <s v="HAW"/>
    <s v="FWD"/>
    <n v="81"/>
    <n v="97"/>
    <x v="0"/>
  </r>
  <r>
    <n v="2018"/>
    <n v="2"/>
    <s v="Danger Things"/>
    <x v="297"/>
    <s v="SYD"/>
    <s v="FWD"/>
    <n v="66"/>
    <n v="88"/>
    <x v="0"/>
  </r>
  <r>
    <n v="2018"/>
    <n v="2"/>
    <s v="Danger Things"/>
    <x v="18"/>
    <s v="BRL"/>
    <s v="DEF"/>
    <n v="80"/>
    <n v="62"/>
    <x v="0"/>
  </r>
  <r>
    <n v="2018"/>
    <n v="2"/>
    <s v="Danger Things"/>
    <x v="206"/>
    <s v="WCE"/>
    <s v="DEF"/>
    <n v="121"/>
    <n v="105"/>
    <x v="0"/>
  </r>
  <r>
    <n v="2018"/>
    <n v="2"/>
    <s v="Danger Things"/>
    <x v="261"/>
    <s v="MEL"/>
    <s v="DEF"/>
    <n v="55"/>
    <n v="37"/>
    <x v="0"/>
  </r>
  <r>
    <n v="2018"/>
    <n v="2"/>
    <s v="Danger Things"/>
    <x v="232"/>
    <s v="GWS"/>
    <s v="DEF"/>
    <n v="90"/>
    <n v="110"/>
    <x v="0"/>
  </r>
  <r>
    <n v="2018"/>
    <n v="2"/>
    <s v="Danger Things"/>
    <x v="182"/>
    <s v="GWS"/>
    <s v="MID"/>
    <n v="101"/>
    <n v="115"/>
    <x v="0"/>
  </r>
  <r>
    <n v="2018"/>
    <n v="2"/>
    <s v="Danger Things"/>
    <x v="280"/>
    <s v="NTH"/>
    <s v="MID"/>
    <n v="97"/>
    <n v="120"/>
    <x v="0"/>
  </r>
  <r>
    <n v="2018"/>
    <n v="2"/>
    <s v="Danger Things"/>
    <x v="195"/>
    <s v="NTH"/>
    <s v="RUC"/>
    <n v="108"/>
    <n v="123"/>
    <x v="0"/>
  </r>
  <r>
    <n v="2018"/>
    <n v="2"/>
    <s v="Danger Things"/>
    <x v="15"/>
    <s v="STK"/>
    <s v="MID"/>
    <n v="64"/>
    <n v="76"/>
    <x v="0"/>
  </r>
  <r>
    <n v="2018"/>
    <n v="2"/>
    <s v="Danger Things"/>
    <x v="187"/>
    <s v="GCS"/>
    <s v="BEN"/>
    <n v="88"/>
    <n v="0"/>
    <x v="0"/>
  </r>
  <r>
    <n v="2018"/>
    <n v="2"/>
    <s v="Danger Things"/>
    <x v="258"/>
    <s v="ADE"/>
    <s v="BEN"/>
    <n v="107"/>
    <n v="116"/>
    <x v="0"/>
  </r>
  <r>
    <n v="2018"/>
    <n v="2"/>
    <s v="Danger Things"/>
    <x v="288"/>
    <s v="BRL"/>
    <s v="BEN"/>
    <n v="72"/>
    <n v="0"/>
    <x v="0"/>
  </r>
  <r>
    <n v="2018"/>
    <n v="2"/>
    <s v="Danger Things"/>
    <x v="6"/>
    <s v="GWS"/>
    <s v="BEN"/>
    <n v="89"/>
    <n v="0"/>
    <x v="0"/>
  </r>
  <r>
    <n v="2018"/>
    <n v="3"/>
    <s v="Danger Things"/>
    <x v="256"/>
    <s v="ESS"/>
    <s v="MID"/>
    <n v="94"/>
    <n v="71"/>
    <x v="0"/>
  </r>
  <r>
    <n v="2018"/>
    <n v="3"/>
    <s v="Danger Things"/>
    <x v="298"/>
    <s v="GEE"/>
    <s v="DEF"/>
    <n v="85"/>
    <n v="97"/>
    <x v="0"/>
  </r>
  <r>
    <n v="2018"/>
    <n v="3"/>
    <s v="Danger Things"/>
    <x v="119"/>
    <s v="GEE"/>
    <s v="MID"/>
    <n v="128"/>
    <n v="100"/>
    <x v="0"/>
  </r>
  <r>
    <n v="2018"/>
    <n v="3"/>
    <s v="Danger Things"/>
    <x v="187"/>
    <s v="GCS"/>
    <s v="DEF"/>
    <n v="80"/>
    <n v="39"/>
    <x v="0"/>
  </r>
  <r>
    <n v="2018"/>
    <n v="3"/>
    <s v="Danger Things"/>
    <x v="128"/>
    <s v="GCS"/>
    <s v="FWD"/>
    <n v="91"/>
    <n v="99"/>
    <x v="0"/>
  </r>
  <r>
    <n v="2018"/>
    <n v="3"/>
    <s v="Danger Things"/>
    <x v="123"/>
    <s v="RIC"/>
    <s v="MID"/>
    <n v="102"/>
    <n v="121"/>
    <x v="0"/>
  </r>
  <r>
    <n v="2018"/>
    <n v="3"/>
    <s v="Danger Things"/>
    <x v="66"/>
    <s v="COL"/>
    <s v="DEF"/>
    <n v="65"/>
    <n v="71"/>
    <x v="0"/>
  </r>
  <r>
    <n v="2018"/>
    <n v="3"/>
    <s v="Danger Things"/>
    <x v="72"/>
    <s v="COL"/>
    <s v="MID"/>
    <n v="107"/>
    <n v="105"/>
    <x v="0"/>
  </r>
  <r>
    <n v="2018"/>
    <n v="3"/>
    <s v="Danger Things"/>
    <x v="258"/>
    <s v="ADE"/>
    <s v="RUC"/>
    <n v="105"/>
    <n v="82"/>
    <x v="0"/>
  </r>
  <r>
    <n v="2018"/>
    <n v="3"/>
    <s v="Danger Things"/>
    <x v="299"/>
    <s v="CAR"/>
    <s v="FWD"/>
    <n v="72"/>
    <n v="76"/>
    <x v="0"/>
  </r>
  <r>
    <n v="2018"/>
    <n v="3"/>
    <s v="Danger Things"/>
    <x v="53"/>
    <s v="HAW"/>
    <s v="FWD"/>
    <n v="77"/>
    <n v="67"/>
    <x v="0"/>
  </r>
  <r>
    <n v="2018"/>
    <n v="3"/>
    <s v="Danger Things"/>
    <x v="297"/>
    <s v="SYD"/>
    <s v="FWD"/>
    <n v="58"/>
    <n v="23"/>
    <x v="0"/>
  </r>
  <r>
    <n v="2018"/>
    <n v="3"/>
    <s v="Danger Things"/>
    <x v="288"/>
    <s v="BRL"/>
    <s v="FWD"/>
    <n v="76"/>
    <n v="103"/>
    <x v="0"/>
  </r>
  <r>
    <n v="2018"/>
    <n v="3"/>
    <s v="Danger Things"/>
    <x v="206"/>
    <s v="WCE"/>
    <s v="DEF"/>
    <n v="104"/>
    <n v="27"/>
    <x v="0"/>
  </r>
  <r>
    <n v="2018"/>
    <n v="3"/>
    <s v="Danger Things"/>
    <x v="232"/>
    <s v="GWS"/>
    <s v="DEF"/>
    <n v="87"/>
    <n v="69"/>
    <x v="0"/>
  </r>
  <r>
    <n v="2018"/>
    <n v="3"/>
    <s v="Danger Things"/>
    <x v="182"/>
    <s v="GWS"/>
    <s v="MID"/>
    <n v="95"/>
    <n v="64"/>
    <x v="0"/>
  </r>
  <r>
    <n v="2018"/>
    <n v="3"/>
    <s v="Danger Things"/>
    <x v="280"/>
    <s v="NTH"/>
    <s v="MID"/>
    <n v="97"/>
    <n v="88"/>
    <x v="0"/>
  </r>
  <r>
    <n v="2018"/>
    <n v="3"/>
    <s v="Danger Things"/>
    <x v="15"/>
    <s v="STK"/>
    <s v="MID"/>
    <n v="61"/>
    <n v="47"/>
    <x v="0"/>
  </r>
  <r>
    <n v="2018"/>
    <n v="3"/>
    <s v="Danger Things"/>
    <x v="102"/>
    <s v="MEL"/>
    <s v="BEN"/>
    <n v="75"/>
    <n v="82"/>
    <x v="0"/>
  </r>
  <r>
    <n v="2018"/>
    <n v="3"/>
    <s v="Danger Things"/>
    <x v="6"/>
    <s v="GWS"/>
    <s v="BEN"/>
    <n v="89"/>
    <n v="0"/>
    <x v="0"/>
  </r>
  <r>
    <n v="2018"/>
    <n v="3"/>
    <s v="Danger Things"/>
    <x v="195"/>
    <s v="NTH"/>
    <s v="BEN"/>
    <n v="102"/>
    <n v="57"/>
    <x v="0"/>
  </r>
  <r>
    <n v="2018"/>
    <n v="3"/>
    <s v="Danger Things"/>
    <x v="214"/>
    <s v="STK"/>
    <s v="BEN"/>
    <n v="84"/>
    <n v="95"/>
    <x v="0"/>
  </r>
  <r>
    <n v="2018"/>
    <n v="4"/>
    <s v="Danger Things"/>
    <x v="256"/>
    <s v="ESS"/>
    <s v="MID"/>
    <n v="97"/>
    <n v="110"/>
    <x v="0"/>
  </r>
  <r>
    <n v="2018"/>
    <n v="4"/>
    <s v="Danger Things"/>
    <x v="298"/>
    <s v="GEE"/>
    <s v="DEF"/>
    <n v="86"/>
    <n v="72"/>
    <x v="0"/>
  </r>
  <r>
    <n v="2018"/>
    <n v="4"/>
    <s v="Danger Things"/>
    <x v="119"/>
    <s v="GEE"/>
    <s v="MID"/>
    <n v="122"/>
    <n v="103"/>
    <x v="0"/>
  </r>
  <r>
    <n v="2018"/>
    <n v="4"/>
    <s v="Danger Things"/>
    <x v="128"/>
    <s v="GCS"/>
    <s v="FWD"/>
    <n v="87"/>
    <n v="62"/>
    <x v="0"/>
  </r>
  <r>
    <n v="2018"/>
    <n v="4"/>
    <s v="Danger Things"/>
    <x v="123"/>
    <s v="RIC"/>
    <s v="MID"/>
    <n v="107"/>
    <n v="122"/>
    <x v="0"/>
  </r>
  <r>
    <n v="2018"/>
    <n v="4"/>
    <s v="Danger Things"/>
    <x v="66"/>
    <s v="COL"/>
    <s v="DEF"/>
    <n v="62"/>
    <n v="59"/>
    <x v="0"/>
  </r>
  <r>
    <n v="2018"/>
    <n v="4"/>
    <s v="Danger Things"/>
    <x v="72"/>
    <s v="COL"/>
    <s v="MID"/>
    <n v="111"/>
    <n v="120"/>
    <x v="0"/>
  </r>
  <r>
    <n v="2018"/>
    <n v="4"/>
    <s v="Danger Things"/>
    <x v="49"/>
    <s v="ADE"/>
    <s v="MID"/>
    <n v="79"/>
    <n v="74"/>
    <x v="0"/>
  </r>
  <r>
    <n v="2018"/>
    <n v="4"/>
    <s v="Danger Things"/>
    <x v="299"/>
    <s v="CAR"/>
    <s v="FWD"/>
    <n v="71"/>
    <n v="45"/>
    <x v="0"/>
  </r>
  <r>
    <n v="2018"/>
    <n v="4"/>
    <s v="Danger Things"/>
    <x v="53"/>
    <s v="HAW"/>
    <s v="FWD"/>
    <n v="77"/>
    <n v="86"/>
    <x v="0"/>
  </r>
  <r>
    <n v="2018"/>
    <n v="4"/>
    <s v="Danger Things"/>
    <x v="288"/>
    <s v="BRL"/>
    <s v="FWD"/>
    <n v="78"/>
    <n v="94"/>
    <x v="0"/>
  </r>
  <r>
    <n v="2018"/>
    <n v="4"/>
    <s v="Danger Things"/>
    <x v="206"/>
    <s v="WCE"/>
    <s v="DEF"/>
    <n v="115"/>
    <n v="150"/>
    <x v="0"/>
  </r>
  <r>
    <n v="2018"/>
    <n v="4"/>
    <s v="Danger Things"/>
    <x v="232"/>
    <s v="GWS"/>
    <s v="DEF"/>
    <n v="86"/>
    <n v="75"/>
    <x v="0"/>
  </r>
  <r>
    <n v="2018"/>
    <n v="4"/>
    <s v="Danger Things"/>
    <x v="182"/>
    <s v="GWS"/>
    <s v="MID"/>
    <n v="93"/>
    <n v="89"/>
    <x v="0"/>
  </r>
  <r>
    <n v="2018"/>
    <n v="4"/>
    <s v="Danger Things"/>
    <x v="6"/>
    <s v="GWS"/>
    <s v="FWD"/>
    <n v="89"/>
    <n v="93"/>
    <x v="0"/>
  </r>
  <r>
    <n v="2018"/>
    <n v="4"/>
    <s v="Danger Things"/>
    <x v="116"/>
    <s v="NTH"/>
    <s v="DEF"/>
    <n v="89"/>
    <n v="89"/>
    <x v="0"/>
  </r>
  <r>
    <n v="2018"/>
    <n v="4"/>
    <s v="Danger Things"/>
    <x v="280"/>
    <s v="NTH"/>
    <s v="MID"/>
    <n v="102"/>
    <n v="122"/>
    <x v="0"/>
  </r>
  <r>
    <n v="2018"/>
    <n v="4"/>
    <s v="Danger Things"/>
    <x v="195"/>
    <s v="NTH"/>
    <s v="RUC"/>
    <n v="98"/>
    <n v="76"/>
    <x v="0"/>
  </r>
  <r>
    <n v="2018"/>
    <n v="4"/>
    <s v="Danger Things"/>
    <x v="207"/>
    <s v="COL"/>
    <s v="BEN"/>
    <n v="72"/>
    <n v="70"/>
    <x v="0"/>
  </r>
  <r>
    <n v="2018"/>
    <n v="4"/>
    <s v="Danger Things"/>
    <x v="258"/>
    <s v="ADE"/>
    <s v="BEN"/>
    <n v="98"/>
    <n v="67"/>
    <x v="0"/>
  </r>
  <r>
    <n v="2018"/>
    <n v="4"/>
    <s v="Danger Things"/>
    <x v="300"/>
    <s v="MEL"/>
    <s v="BEN"/>
    <n v="66"/>
    <n v="79"/>
    <x v="0"/>
  </r>
  <r>
    <n v="2018"/>
    <n v="4"/>
    <s v="Danger Things"/>
    <x v="214"/>
    <s v="STK"/>
    <s v="BEN"/>
    <n v="81"/>
    <n v="0"/>
    <x v="0"/>
  </r>
  <r>
    <n v="2018"/>
    <n v="5"/>
    <s v="Danger Things"/>
    <x v="256"/>
    <s v="ESS"/>
    <s v="MID"/>
    <n v="103"/>
    <n v="126"/>
    <x v="0"/>
  </r>
  <r>
    <n v="2018"/>
    <n v="5"/>
    <s v="Danger Things"/>
    <x v="298"/>
    <s v="GEE"/>
    <s v="DEF"/>
    <n v="85"/>
    <n v="62"/>
    <x v="0"/>
  </r>
  <r>
    <n v="2018"/>
    <n v="5"/>
    <s v="Danger Things"/>
    <x v="119"/>
    <s v="GEE"/>
    <s v="MID"/>
    <n v="122"/>
    <n v="135"/>
    <x v="0"/>
  </r>
  <r>
    <n v="2018"/>
    <n v="5"/>
    <s v="Danger Things"/>
    <x v="128"/>
    <s v="GCS"/>
    <s v="FWD"/>
    <n v="90"/>
    <n v="98"/>
    <x v="0"/>
  </r>
  <r>
    <n v="2018"/>
    <n v="5"/>
    <s v="Danger Things"/>
    <x v="48"/>
    <s v="RIC"/>
    <s v="DEF"/>
    <n v="103"/>
    <n v="92"/>
    <x v="0"/>
  </r>
  <r>
    <n v="2018"/>
    <n v="5"/>
    <s v="Danger Things"/>
    <x v="123"/>
    <s v="RIC"/>
    <s v="MID"/>
    <n v="101"/>
    <n v="74"/>
    <x v="0"/>
  </r>
  <r>
    <n v="2018"/>
    <n v="5"/>
    <s v="Danger Things"/>
    <x v="93"/>
    <s v="WBD"/>
    <s v="FWD"/>
    <n v="82"/>
    <n v="82"/>
    <x v="0"/>
  </r>
  <r>
    <n v="2018"/>
    <n v="5"/>
    <s v="Danger Things"/>
    <x v="72"/>
    <s v="COL"/>
    <s v="MID"/>
    <n v="117"/>
    <n v="127"/>
    <x v="0"/>
  </r>
  <r>
    <n v="2018"/>
    <n v="5"/>
    <s v="Danger Things"/>
    <x v="49"/>
    <s v="ADE"/>
    <s v="MID"/>
    <n v="75"/>
    <n v="63"/>
    <x v="0"/>
  </r>
  <r>
    <n v="2018"/>
    <n v="5"/>
    <s v="Danger Things"/>
    <x v="53"/>
    <s v="HAW"/>
    <s v="FWD"/>
    <n v="72"/>
    <n v="64"/>
    <x v="0"/>
  </r>
  <r>
    <n v="2018"/>
    <n v="5"/>
    <s v="Danger Things"/>
    <x v="292"/>
    <s v="SYD"/>
    <s v="RUC"/>
    <n v="102"/>
    <n v="72"/>
    <x v="0"/>
  </r>
  <r>
    <n v="2018"/>
    <n v="5"/>
    <s v="Danger Things"/>
    <x v="288"/>
    <s v="BRL"/>
    <s v="FWD"/>
    <n v="82"/>
    <n v="102"/>
    <x v="0"/>
  </r>
  <r>
    <n v="2018"/>
    <n v="5"/>
    <s v="Danger Things"/>
    <x v="206"/>
    <s v="WCE"/>
    <s v="DEF"/>
    <n v="118"/>
    <n v="114"/>
    <x v="0"/>
  </r>
  <r>
    <n v="2018"/>
    <n v="5"/>
    <s v="Danger Things"/>
    <x v="300"/>
    <s v="MEL"/>
    <s v="DEF"/>
    <n v="66"/>
    <n v="68"/>
    <x v="0"/>
  </r>
  <r>
    <n v="2018"/>
    <n v="5"/>
    <s v="Danger Things"/>
    <x v="182"/>
    <s v="GWS"/>
    <s v="MID"/>
    <n v="92"/>
    <n v="90"/>
    <x v="0"/>
  </r>
  <r>
    <n v="2018"/>
    <n v="5"/>
    <s v="Danger Things"/>
    <x v="6"/>
    <s v="GWS"/>
    <s v="FWD"/>
    <n v="81"/>
    <n v="55"/>
    <x v="0"/>
  </r>
  <r>
    <n v="2018"/>
    <n v="5"/>
    <s v="Danger Things"/>
    <x v="116"/>
    <s v="NTH"/>
    <s v="DEF"/>
    <n v="93"/>
    <n v="95"/>
    <x v="0"/>
  </r>
  <r>
    <n v="2018"/>
    <n v="5"/>
    <s v="Danger Things"/>
    <x v="280"/>
    <s v="NTH"/>
    <s v="MID"/>
    <n v="98"/>
    <n v="62"/>
    <x v="0"/>
  </r>
  <r>
    <n v="2018"/>
    <n v="5"/>
    <s v="Danger Things"/>
    <x v="95"/>
    <s v="RIC"/>
    <s v="BEN"/>
    <n v="95"/>
    <n v="0"/>
    <x v="0"/>
  </r>
  <r>
    <n v="2018"/>
    <n v="5"/>
    <s v="Danger Things"/>
    <x v="227"/>
    <s v="MEL"/>
    <s v="BEN"/>
    <n v="73"/>
    <n v="0"/>
    <x v="0"/>
  </r>
  <r>
    <n v="2018"/>
    <n v="5"/>
    <s v="Danger Things"/>
    <x v="195"/>
    <s v="NTH"/>
    <s v="BEN"/>
    <n v="95"/>
    <n v="77"/>
    <x v="0"/>
  </r>
  <r>
    <n v="2018"/>
    <n v="5"/>
    <s v="Danger Things"/>
    <x v="214"/>
    <s v="STK"/>
    <s v="BEN"/>
    <n v="79"/>
    <n v="0"/>
    <x v="0"/>
  </r>
  <r>
    <n v="2018"/>
    <n v="6"/>
    <s v="Danger Things"/>
    <x v="256"/>
    <s v="ESS"/>
    <s v="MID"/>
    <n v="100"/>
    <n v="87"/>
    <x v="0"/>
  </r>
  <r>
    <n v="2018"/>
    <n v="6"/>
    <s v="Danger Things"/>
    <x v="120"/>
    <s v="PTA"/>
    <s v="FWD"/>
    <n v="107"/>
    <n v="147"/>
    <x v="0"/>
  </r>
  <r>
    <n v="2018"/>
    <n v="6"/>
    <s v="Danger Things"/>
    <x v="298"/>
    <s v="GEE"/>
    <s v="DEF"/>
    <n v="84"/>
    <n v="80"/>
    <x v="0"/>
  </r>
  <r>
    <n v="2018"/>
    <n v="6"/>
    <s v="Danger Things"/>
    <x v="119"/>
    <s v="GEE"/>
    <s v="MID"/>
    <n v="108"/>
    <n v="94"/>
    <x v="0"/>
  </r>
  <r>
    <n v="2018"/>
    <n v="6"/>
    <s v="Danger Things"/>
    <x v="128"/>
    <s v="GCS"/>
    <s v="FWD"/>
    <n v="85"/>
    <n v="49"/>
    <x v="0"/>
  </r>
  <r>
    <n v="2018"/>
    <n v="6"/>
    <s v="Danger Things"/>
    <x v="48"/>
    <s v="RIC"/>
    <s v="DEF"/>
    <n v="86"/>
    <n v="30"/>
    <x v="0"/>
  </r>
  <r>
    <n v="2018"/>
    <n v="6"/>
    <s v="Danger Things"/>
    <x v="95"/>
    <s v="RIC"/>
    <s v="FWD"/>
    <n v="89"/>
    <n v="111"/>
    <x v="0"/>
  </r>
  <r>
    <n v="2018"/>
    <n v="6"/>
    <s v="Danger Things"/>
    <x v="123"/>
    <s v="RIC"/>
    <s v="MID"/>
    <n v="104"/>
    <n v="110"/>
    <x v="0"/>
  </r>
  <r>
    <n v="2018"/>
    <n v="6"/>
    <s v="Danger Things"/>
    <x v="72"/>
    <s v="COL"/>
    <s v="MID"/>
    <n v="130"/>
    <n v="149"/>
    <x v="0"/>
  </r>
  <r>
    <n v="2018"/>
    <n v="6"/>
    <s v="Danger Things"/>
    <x v="249"/>
    <s v="HAW"/>
    <s v="MID"/>
    <n v="103"/>
    <n v="66"/>
    <x v="0"/>
  </r>
  <r>
    <n v="2018"/>
    <n v="6"/>
    <s v="Danger Things"/>
    <x v="292"/>
    <s v="SYD"/>
    <s v="RUC"/>
    <n v="106"/>
    <n v="128"/>
    <x v="0"/>
  </r>
  <r>
    <n v="2018"/>
    <n v="6"/>
    <s v="Danger Things"/>
    <x v="288"/>
    <s v="BRL"/>
    <s v="FWD"/>
    <n v="102"/>
    <n v="130"/>
    <x v="0"/>
  </r>
  <r>
    <n v="2018"/>
    <n v="6"/>
    <s v="Danger Things"/>
    <x v="217"/>
    <s v="WCE"/>
    <s v="MID"/>
    <n v="81"/>
    <n v="76"/>
    <x v="0"/>
  </r>
  <r>
    <n v="2018"/>
    <n v="6"/>
    <s v="Danger Things"/>
    <x v="206"/>
    <s v="WCE"/>
    <s v="DEF"/>
    <n v="114"/>
    <n v="94"/>
    <x v="0"/>
  </r>
  <r>
    <n v="2018"/>
    <n v="6"/>
    <s v="Danger Things"/>
    <x v="182"/>
    <s v="GWS"/>
    <s v="MID"/>
    <n v="94"/>
    <n v="125"/>
    <x v="0"/>
  </r>
  <r>
    <n v="2018"/>
    <n v="6"/>
    <s v="Danger Things"/>
    <x v="301"/>
    <s v="GWS"/>
    <s v="FWD"/>
    <n v="97"/>
    <n v="113"/>
    <x v="0"/>
  </r>
  <r>
    <n v="2018"/>
    <n v="6"/>
    <s v="Danger Things"/>
    <x v="116"/>
    <s v="NTH"/>
    <s v="DEF"/>
    <n v="80"/>
    <n v="36"/>
    <x v="0"/>
  </r>
  <r>
    <n v="2018"/>
    <n v="6"/>
    <s v="Danger Things"/>
    <x v="214"/>
    <s v="STK"/>
    <s v="DEF"/>
    <n v="89"/>
    <n v="112"/>
    <x v="0"/>
  </r>
  <r>
    <n v="2018"/>
    <n v="6"/>
    <s v="Danger Things"/>
    <x v="302"/>
    <s v="BRL"/>
    <s v="BEN"/>
    <n v="78"/>
    <n v="82"/>
    <x v="0"/>
  </r>
  <r>
    <n v="2018"/>
    <n v="6"/>
    <s v="Danger Things"/>
    <x v="227"/>
    <s v="MEL"/>
    <s v="BEN"/>
    <n v="73"/>
    <n v="0"/>
    <x v="0"/>
  </r>
  <r>
    <n v="2018"/>
    <n v="6"/>
    <s v="Danger Things"/>
    <x v="6"/>
    <s v="GWS"/>
    <s v="BEN"/>
    <n v="81"/>
    <n v="0"/>
    <x v="0"/>
  </r>
  <r>
    <n v="2018"/>
    <n v="6"/>
    <s v="Danger Things"/>
    <x v="280"/>
    <s v="NTH"/>
    <s v="BEN"/>
    <n v="98"/>
    <n v="0"/>
    <x v="0"/>
  </r>
  <r>
    <n v="2018"/>
    <n v="7"/>
    <s v="Danger Things"/>
    <x v="256"/>
    <s v="ESS"/>
    <s v="MID"/>
    <n v="104"/>
    <n v="89"/>
    <x v="0"/>
  </r>
  <r>
    <n v="2018"/>
    <n v="7"/>
    <s v="Danger Things"/>
    <x v="120"/>
    <s v="PTA"/>
    <s v="FWD"/>
    <n v="102"/>
    <n v="85"/>
    <x v="0"/>
  </r>
  <r>
    <n v="2018"/>
    <n v="7"/>
    <s v="Danger Things"/>
    <x v="298"/>
    <s v="GEE"/>
    <s v="DEF"/>
    <n v="79"/>
    <n v="83"/>
    <x v="0"/>
  </r>
  <r>
    <n v="2018"/>
    <n v="7"/>
    <s v="Danger Things"/>
    <x v="119"/>
    <s v="GEE"/>
    <s v="MID"/>
    <n v="104"/>
    <n v="108"/>
    <x v="0"/>
  </r>
  <r>
    <n v="2018"/>
    <n v="7"/>
    <s v="Danger Things"/>
    <x v="128"/>
    <s v="GCS"/>
    <s v="FWD"/>
    <n v="80"/>
    <n v="91"/>
    <x v="0"/>
  </r>
  <r>
    <n v="2018"/>
    <n v="7"/>
    <s v="Danger Things"/>
    <x v="95"/>
    <s v="RIC"/>
    <s v="FWD"/>
    <n v="106"/>
    <n v="88"/>
    <x v="0"/>
  </r>
  <r>
    <n v="2018"/>
    <n v="7"/>
    <s v="Danger Things"/>
    <x v="72"/>
    <s v="COL"/>
    <s v="MID"/>
    <n v="131"/>
    <n v="110"/>
    <x v="0"/>
  </r>
  <r>
    <n v="2018"/>
    <n v="7"/>
    <s v="Danger Things"/>
    <x v="303"/>
    <s v="FRE"/>
    <s v="MID"/>
    <n v="80"/>
    <n v="54"/>
    <x v="0"/>
  </r>
  <r>
    <n v="2018"/>
    <n v="7"/>
    <s v="Danger Things"/>
    <x v="304"/>
    <s v="ADE"/>
    <s v="DEF"/>
    <n v="108"/>
    <n v="87"/>
    <x v="0"/>
  </r>
  <r>
    <n v="2018"/>
    <n v="7"/>
    <s v="Danger Things"/>
    <x v="292"/>
    <s v="SYD"/>
    <s v="RUC"/>
    <n v="114"/>
    <n v="115"/>
    <x v="0"/>
  </r>
  <r>
    <n v="2018"/>
    <n v="7"/>
    <s v="Danger Things"/>
    <x v="302"/>
    <s v="BRL"/>
    <s v="DEF"/>
    <n v="78"/>
    <n v="80"/>
    <x v="0"/>
  </r>
  <r>
    <n v="2018"/>
    <n v="7"/>
    <s v="Danger Things"/>
    <x v="288"/>
    <s v="BRL"/>
    <s v="FWD"/>
    <n v="106"/>
    <n v="100"/>
    <x v="0"/>
  </r>
  <r>
    <n v="2018"/>
    <n v="7"/>
    <s v="Danger Things"/>
    <x v="206"/>
    <s v="WCE"/>
    <s v="DEF"/>
    <n v="116"/>
    <n v="111"/>
    <x v="0"/>
  </r>
  <r>
    <n v="2018"/>
    <n v="7"/>
    <s v="Danger Things"/>
    <x v="182"/>
    <s v="GWS"/>
    <s v="MID"/>
    <n v="88"/>
    <n v="82"/>
    <x v="0"/>
  </r>
  <r>
    <n v="2018"/>
    <n v="7"/>
    <s v="Danger Things"/>
    <x v="301"/>
    <s v="GWS"/>
    <s v="FWD"/>
    <n v="92"/>
    <n v="54"/>
    <x v="0"/>
  </r>
  <r>
    <n v="2018"/>
    <n v="7"/>
    <s v="Danger Things"/>
    <x v="280"/>
    <s v="NTH"/>
    <s v="MID"/>
    <n v="103"/>
    <n v="123"/>
    <x v="0"/>
  </r>
  <r>
    <n v="2018"/>
    <n v="7"/>
    <s v="Danger Things"/>
    <x v="116"/>
    <s v="NTH"/>
    <s v="DEF"/>
    <n v="81"/>
    <n v="73"/>
    <x v="0"/>
  </r>
  <r>
    <n v="2018"/>
    <n v="7"/>
    <s v="Danger Things"/>
    <x v="202"/>
    <s v="STK"/>
    <s v="MID"/>
    <n v="93"/>
    <n v="101"/>
    <x v="0"/>
  </r>
  <r>
    <n v="2018"/>
    <n v="7"/>
    <s v="Danger Things"/>
    <x v="10"/>
    <s v="GCS"/>
    <s v="BEN"/>
    <n v="82"/>
    <n v="0"/>
    <x v="0"/>
  </r>
  <r>
    <n v="2018"/>
    <n v="7"/>
    <s v="Danger Things"/>
    <x v="123"/>
    <s v="RIC"/>
    <s v="BEN"/>
    <n v="104"/>
    <n v="0"/>
    <x v="0"/>
  </r>
  <r>
    <n v="2018"/>
    <n v="7"/>
    <s v="Danger Things"/>
    <x v="132"/>
    <s v="ADE"/>
    <s v="BEN"/>
    <n v="121"/>
    <n v="0"/>
    <x v="0"/>
  </r>
  <r>
    <n v="2018"/>
    <n v="7"/>
    <s v="Danger Things"/>
    <x v="227"/>
    <s v="MEL"/>
    <s v="BEN"/>
    <n v="73"/>
    <n v="0"/>
    <x v="0"/>
  </r>
  <r>
    <n v="2018"/>
    <n v="8"/>
    <s v="Danger Things"/>
    <x v="256"/>
    <s v="ESS"/>
    <s v="MID"/>
    <n v="97"/>
    <n v="40"/>
    <x v="0"/>
  </r>
  <r>
    <n v="2018"/>
    <n v="8"/>
    <s v="Danger Things"/>
    <x v="120"/>
    <s v="PTA"/>
    <s v="FWD"/>
    <n v="108"/>
    <n v="116"/>
    <x v="0"/>
  </r>
  <r>
    <n v="2018"/>
    <n v="8"/>
    <s v="Danger Things"/>
    <x v="298"/>
    <s v="GEE"/>
    <s v="DEF"/>
    <n v="84"/>
    <n v="123"/>
    <x v="0"/>
  </r>
  <r>
    <n v="2018"/>
    <n v="8"/>
    <s v="Danger Things"/>
    <x v="119"/>
    <s v="GEE"/>
    <s v="MID"/>
    <n v="111"/>
    <n v="137"/>
    <x v="0"/>
  </r>
  <r>
    <n v="2018"/>
    <n v="8"/>
    <s v="Danger Things"/>
    <x v="128"/>
    <s v="GCS"/>
    <s v="FWD"/>
    <n v="79"/>
    <n v="94"/>
    <x v="0"/>
  </r>
  <r>
    <n v="2018"/>
    <n v="8"/>
    <s v="Danger Things"/>
    <x v="123"/>
    <s v="RIC"/>
    <s v="MID"/>
    <n v="121"/>
    <n v="155"/>
    <x v="0"/>
  </r>
  <r>
    <n v="2018"/>
    <n v="8"/>
    <s v="Danger Things"/>
    <x v="48"/>
    <s v="RIC"/>
    <s v="DEF"/>
    <n v="87"/>
    <n v="55"/>
    <x v="0"/>
  </r>
  <r>
    <n v="2018"/>
    <n v="8"/>
    <s v="Danger Things"/>
    <x v="95"/>
    <s v="RIC"/>
    <s v="FWD"/>
    <n v="113"/>
    <n v="113"/>
    <x v="0"/>
  </r>
  <r>
    <n v="2018"/>
    <n v="8"/>
    <s v="Danger Things"/>
    <x v="72"/>
    <s v="COL"/>
    <s v="MID"/>
    <n v="130"/>
    <n v="104"/>
    <x v="0"/>
  </r>
  <r>
    <n v="2018"/>
    <n v="8"/>
    <s v="Danger Things"/>
    <x v="304"/>
    <s v="ADE"/>
    <s v="DEF"/>
    <n v="99"/>
    <n v="68"/>
    <x v="0"/>
  </r>
  <r>
    <n v="2018"/>
    <n v="8"/>
    <s v="Danger Things"/>
    <x v="292"/>
    <s v="SYD"/>
    <s v="RUC"/>
    <n v="103"/>
    <n v="94"/>
    <x v="0"/>
  </r>
  <r>
    <n v="2018"/>
    <n v="8"/>
    <s v="Danger Things"/>
    <x v="302"/>
    <s v="BRL"/>
    <s v="DEF"/>
    <n v="86"/>
    <n v="107"/>
    <x v="0"/>
  </r>
  <r>
    <n v="2018"/>
    <n v="8"/>
    <s v="Danger Things"/>
    <x v="288"/>
    <s v="BRL"/>
    <s v="FWD"/>
    <n v="100"/>
    <n v="76"/>
    <x v="0"/>
  </r>
  <r>
    <n v="2018"/>
    <n v="8"/>
    <s v="Danger Things"/>
    <x v="206"/>
    <s v="WCE"/>
    <s v="DEF"/>
    <n v="136"/>
    <n v="113"/>
    <x v="0"/>
  </r>
  <r>
    <n v="2018"/>
    <n v="8"/>
    <s v="Danger Things"/>
    <x v="182"/>
    <s v="GWS"/>
    <s v="MID"/>
    <n v="94"/>
    <n v="95"/>
    <x v="0"/>
  </r>
  <r>
    <n v="2018"/>
    <n v="8"/>
    <s v="Danger Things"/>
    <x v="301"/>
    <s v="GWS"/>
    <s v="FWD"/>
    <n v="79"/>
    <n v="28"/>
    <x v="0"/>
  </r>
  <r>
    <n v="2018"/>
    <n v="8"/>
    <s v="Danger Things"/>
    <x v="280"/>
    <s v="NTH"/>
    <s v="MID"/>
    <n v="99"/>
    <n v="103"/>
    <x v="0"/>
  </r>
  <r>
    <n v="2018"/>
    <n v="8"/>
    <s v="Danger Things"/>
    <x v="202"/>
    <s v="STK"/>
    <s v="MID"/>
    <n v="97"/>
    <n v="88"/>
    <x v="0"/>
  </r>
  <r>
    <n v="2018"/>
    <n v="8"/>
    <s v="Danger Things"/>
    <x v="305"/>
    <s v="COL"/>
    <s v="BEN"/>
    <n v="78"/>
    <n v="67"/>
    <x v="0"/>
  </r>
  <r>
    <n v="2018"/>
    <n v="8"/>
    <s v="Danger Things"/>
    <x v="132"/>
    <s v="ADE"/>
    <s v="BEN"/>
    <n v="121"/>
    <n v="0"/>
    <x v="0"/>
  </r>
  <r>
    <n v="2018"/>
    <n v="8"/>
    <s v="Danger Things"/>
    <x v="227"/>
    <s v="MEL"/>
    <s v="BEN"/>
    <n v="73"/>
    <n v="0"/>
    <x v="0"/>
  </r>
  <r>
    <n v="2018"/>
    <n v="8"/>
    <s v="Danger Things"/>
    <x v="28"/>
    <s v="NTH"/>
    <s v="BEN"/>
    <n v="62"/>
    <n v="41"/>
    <x v="0"/>
  </r>
  <r>
    <n v="2018"/>
    <n v="9"/>
    <s v="Danger Things"/>
    <x v="256"/>
    <s v="ESS"/>
    <s v="MID"/>
    <n v="92"/>
    <n v="84"/>
    <x v="0"/>
  </r>
  <r>
    <n v="2018"/>
    <n v="9"/>
    <s v="Danger Things"/>
    <x v="120"/>
    <s v="PTA"/>
    <s v="FWD"/>
    <n v="109"/>
    <n v="89"/>
    <x v="0"/>
  </r>
  <r>
    <n v="2018"/>
    <n v="9"/>
    <s v="Danger Things"/>
    <x v="298"/>
    <s v="GEE"/>
    <s v="DEF"/>
    <n v="81"/>
    <n v="57"/>
    <x v="0"/>
  </r>
  <r>
    <n v="2018"/>
    <n v="9"/>
    <s v="Danger Things"/>
    <x v="119"/>
    <s v="GEE"/>
    <s v="MID"/>
    <n v="113"/>
    <n v="114"/>
    <x v="0"/>
  </r>
  <r>
    <n v="2018"/>
    <n v="9"/>
    <s v="Danger Things"/>
    <x v="128"/>
    <s v="GCS"/>
    <s v="FWD"/>
    <n v="79"/>
    <n v="0"/>
    <x v="0"/>
  </r>
  <r>
    <n v="2018"/>
    <n v="9"/>
    <s v="Danger Things"/>
    <x v="95"/>
    <s v="RIC"/>
    <s v="FWD"/>
    <n v="116"/>
    <n v="99"/>
    <x v="0"/>
  </r>
  <r>
    <n v="2018"/>
    <n v="9"/>
    <s v="Danger Things"/>
    <x v="123"/>
    <s v="RIC"/>
    <s v="MID"/>
    <n v="113"/>
    <n v="84"/>
    <x v="0"/>
  </r>
  <r>
    <n v="2018"/>
    <n v="9"/>
    <s v="Danger Things"/>
    <x v="72"/>
    <s v="COL"/>
    <s v="MID"/>
    <n v="120"/>
    <n v="73"/>
    <x v="0"/>
  </r>
  <r>
    <n v="2018"/>
    <n v="9"/>
    <s v="Danger Things"/>
    <x v="303"/>
    <s v="FRE"/>
    <s v="FWD"/>
    <n v="92"/>
    <n v="93"/>
    <x v="0"/>
  </r>
  <r>
    <n v="2018"/>
    <n v="9"/>
    <s v="Danger Things"/>
    <x v="304"/>
    <s v="ADE"/>
    <s v="DEF"/>
    <n v="104"/>
    <n v="94"/>
    <x v="0"/>
  </r>
  <r>
    <n v="2018"/>
    <n v="9"/>
    <s v="Danger Things"/>
    <x v="292"/>
    <s v="SYD"/>
    <s v="RUC"/>
    <n v="95"/>
    <n v="71"/>
    <x v="0"/>
  </r>
  <r>
    <n v="2018"/>
    <n v="9"/>
    <s v="Danger Things"/>
    <x v="288"/>
    <s v="BRL"/>
    <s v="FWD"/>
    <n v="96"/>
    <n v="73"/>
    <x v="0"/>
  </r>
  <r>
    <n v="2018"/>
    <n v="9"/>
    <s v="Danger Things"/>
    <x v="302"/>
    <s v="BRL"/>
    <s v="DEF"/>
    <n v="89"/>
    <n v="115"/>
    <x v="0"/>
  </r>
  <r>
    <n v="2018"/>
    <n v="9"/>
    <s v="Danger Things"/>
    <x v="206"/>
    <s v="WCE"/>
    <s v="DEF"/>
    <n v="127"/>
    <n v="113"/>
    <x v="0"/>
  </r>
  <r>
    <n v="2018"/>
    <n v="9"/>
    <s v="Danger Things"/>
    <x v="101"/>
    <s v="MEL"/>
    <s v="DEF"/>
    <n v="80"/>
    <n v="48"/>
    <x v="0"/>
  </r>
  <r>
    <n v="2018"/>
    <n v="9"/>
    <s v="Danger Things"/>
    <x v="182"/>
    <s v="GWS"/>
    <s v="MID"/>
    <n v="92"/>
    <n v="81"/>
    <x v="0"/>
  </r>
  <r>
    <n v="2018"/>
    <n v="9"/>
    <s v="Danger Things"/>
    <x v="280"/>
    <s v="NTH"/>
    <s v="MID"/>
    <n v="97"/>
    <n v="76"/>
    <x v="0"/>
  </r>
  <r>
    <n v="2018"/>
    <n v="9"/>
    <s v="Danger Things"/>
    <x v="202"/>
    <s v="STK"/>
    <s v="MID"/>
    <n v="102"/>
    <n v="104"/>
    <x v="0"/>
  </r>
  <r>
    <n v="2018"/>
    <n v="9"/>
    <s v="Danger Things"/>
    <x v="306"/>
    <s v="WBD"/>
    <s v="BEN"/>
    <n v="57"/>
    <n v="40"/>
    <x v="0"/>
  </r>
  <r>
    <n v="2018"/>
    <n v="9"/>
    <s v="Danger Things"/>
    <x v="230"/>
    <s v="SYD"/>
    <s v="BEN"/>
    <n v="86"/>
    <n v="116"/>
    <x v="0"/>
  </r>
  <r>
    <n v="2018"/>
    <n v="9"/>
    <s v="Danger Things"/>
    <x v="307"/>
    <s v="GWS"/>
    <s v="BEN"/>
    <n v="68"/>
    <n v="62"/>
    <x v="0"/>
  </r>
  <r>
    <n v="2018"/>
    <n v="9"/>
    <s v="Danger Things"/>
    <x v="136"/>
    <s v="STK"/>
    <s v="BEN"/>
    <n v="62"/>
    <n v="57"/>
    <x v="0"/>
  </r>
  <r>
    <n v="2018"/>
    <n v="10"/>
    <s v="Danger Things"/>
    <x v="256"/>
    <s v="ESS"/>
    <s v="MID"/>
    <n v="87"/>
    <n v="102"/>
    <x v="0"/>
  </r>
  <r>
    <n v="2018"/>
    <n v="10"/>
    <s v="Danger Things"/>
    <x v="45"/>
    <s v="ESS"/>
    <s v="FWD"/>
    <n v="104"/>
    <n v="50"/>
    <x v="0"/>
  </r>
  <r>
    <n v="2018"/>
    <n v="10"/>
    <s v="Danger Things"/>
    <x v="298"/>
    <s v="GEE"/>
    <s v="DEF"/>
    <n v="96"/>
    <n v="135"/>
    <x v="0"/>
  </r>
  <r>
    <n v="2018"/>
    <n v="10"/>
    <s v="Danger Things"/>
    <x v="119"/>
    <s v="GEE"/>
    <s v="MID"/>
    <n v="113"/>
    <n v="133"/>
    <x v="0"/>
  </r>
  <r>
    <n v="2018"/>
    <n v="10"/>
    <s v="Danger Things"/>
    <x v="95"/>
    <s v="RIC"/>
    <s v="FWD"/>
    <n v="130"/>
    <n v="146"/>
    <x v="0"/>
  </r>
  <r>
    <n v="2018"/>
    <n v="10"/>
    <s v="Danger Things"/>
    <x v="123"/>
    <s v="RIC"/>
    <s v="MID"/>
    <n v="114"/>
    <n v="125"/>
    <x v="0"/>
  </r>
  <r>
    <n v="2018"/>
    <n v="10"/>
    <s v="Danger Things"/>
    <x v="72"/>
    <s v="COL"/>
    <s v="MID"/>
    <n v="122"/>
    <n v="133"/>
    <x v="0"/>
  </r>
  <r>
    <n v="2018"/>
    <n v="10"/>
    <s v="Danger Things"/>
    <x v="303"/>
    <s v="FRE"/>
    <s v="FWD"/>
    <n v="96"/>
    <n v="104"/>
    <x v="0"/>
  </r>
  <r>
    <n v="2018"/>
    <n v="10"/>
    <s v="Danger Things"/>
    <x v="292"/>
    <s v="SYD"/>
    <s v="RUC"/>
    <n v="90"/>
    <n v="45"/>
    <x v="0"/>
  </r>
  <r>
    <n v="2018"/>
    <n v="10"/>
    <s v="Danger Things"/>
    <x v="297"/>
    <s v="SYD"/>
    <s v="FWD"/>
    <n v="75"/>
    <n v="110"/>
    <x v="0"/>
  </r>
  <r>
    <n v="2018"/>
    <n v="10"/>
    <s v="Danger Things"/>
    <x v="230"/>
    <s v="SYD"/>
    <s v="DEF"/>
    <n v="80"/>
    <n v="68"/>
    <x v="0"/>
  </r>
  <r>
    <n v="2018"/>
    <n v="10"/>
    <s v="Danger Things"/>
    <x v="288"/>
    <s v="BRL"/>
    <s v="FWD"/>
    <n v="110"/>
    <n v="172"/>
    <x v="0"/>
  </r>
  <r>
    <n v="2018"/>
    <n v="10"/>
    <s v="Danger Things"/>
    <x v="302"/>
    <s v="BRL"/>
    <s v="DEF"/>
    <n v="82"/>
    <n v="91"/>
    <x v="0"/>
  </r>
  <r>
    <n v="2018"/>
    <n v="10"/>
    <s v="Danger Things"/>
    <x v="206"/>
    <s v="WCE"/>
    <s v="DEF"/>
    <n v="124"/>
    <n v="100"/>
    <x v="0"/>
  </r>
  <r>
    <n v="2018"/>
    <n v="10"/>
    <s v="Danger Things"/>
    <x v="101"/>
    <s v="MEL"/>
    <s v="DEF"/>
    <n v="87"/>
    <n v="95"/>
    <x v="0"/>
  </r>
  <r>
    <n v="2018"/>
    <n v="10"/>
    <s v="Danger Things"/>
    <x v="182"/>
    <s v="GWS"/>
    <s v="MID"/>
    <n v="93"/>
    <n v="96"/>
    <x v="0"/>
  </r>
  <r>
    <n v="2018"/>
    <n v="10"/>
    <s v="Danger Things"/>
    <x v="280"/>
    <s v="NTH"/>
    <s v="MID"/>
    <n v="91"/>
    <n v="92"/>
    <x v="0"/>
  </r>
  <r>
    <n v="2018"/>
    <n v="10"/>
    <s v="Danger Things"/>
    <x v="202"/>
    <s v="STK"/>
    <s v="MID"/>
    <n v="100"/>
    <n v="112"/>
    <x v="0"/>
  </r>
  <r>
    <n v="2018"/>
    <n v="10"/>
    <s v="Danger Things"/>
    <x v="120"/>
    <s v="PTA"/>
    <s v="BEN"/>
    <n v="109"/>
    <n v="0"/>
    <x v="0"/>
  </r>
  <r>
    <n v="2018"/>
    <n v="10"/>
    <s v="Danger Things"/>
    <x v="128"/>
    <s v="GCS"/>
    <s v="BEN"/>
    <n v="79"/>
    <n v="0"/>
    <x v="0"/>
  </r>
  <r>
    <n v="2018"/>
    <n v="10"/>
    <s v="Danger Things"/>
    <x v="304"/>
    <s v="ADE"/>
    <s v="BEN"/>
    <n v="104"/>
    <n v="0"/>
    <x v="0"/>
  </r>
  <r>
    <n v="2018"/>
    <n v="10"/>
    <s v="Danger Things"/>
    <x v="274"/>
    <s v="SYD"/>
    <s v="BEN"/>
    <n v="87"/>
    <n v="69"/>
    <x v="0"/>
  </r>
  <r>
    <n v="2018"/>
    <n v="11"/>
    <s v="Danger Things"/>
    <x v="256"/>
    <s v="ESS"/>
    <s v="MID"/>
    <n v="83"/>
    <n v="69"/>
    <x v="0"/>
  </r>
  <r>
    <n v="2018"/>
    <n v="11"/>
    <s v="Danger Things"/>
    <x v="120"/>
    <s v="PTA"/>
    <s v="FWD"/>
    <n v="102"/>
    <n v="75"/>
    <x v="0"/>
  </r>
  <r>
    <n v="2018"/>
    <n v="11"/>
    <s v="Danger Things"/>
    <x v="298"/>
    <s v="GEE"/>
    <s v="DEF"/>
    <n v="100"/>
    <n v="96"/>
    <x v="0"/>
  </r>
  <r>
    <n v="2018"/>
    <n v="11"/>
    <s v="Danger Things"/>
    <x v="119"/>
    <s v="GEE"/>
    <s v="MID"/>
    <n v="113"/>
    <n v="100"/>
    <x v="0"/>
  </r>
  <r>
    <n v="2018"/>
    <n v="11"/>
    <s v="Danger Things"/>
    <x v="95"/>
    <s v="RIC"/>
    <s v="FWD"/>
    <n v="125"/>
    <n v="90"/>
    <x v="0"/>
  </r>
  <r>
    <n v="2018"/>
    <n v="11"/>
    <s v="Danger Things"/>
    <x v="123"/>
    <s v="RIC"/>
    <s v="MID"/>
    <n v="115"/>
    <n v="78"/>
    <x v="0"/>
  </r>
  <r>
    <n v="2018"/>
    <n v="11"/>
    <s v="Danger Things"/>
    <x v="72"/>
    <s v="COL"/>
    <s v="MID"/>
    <n v="110"/>
    <n v="107"/>
    <x v="0"/>
  </r>
  <r>
    <n v="2018"/>
    <n v="11"/>
    <s v="Danger Things"/>
    <x v="303"/>
    <s v="FRE"/>
    <s v="FWD"/>
    <n v="82"/>
    <n v="72"/>
    <x v="0"/>
  </r>
  <r>
    <n v="2018"/>
    <n v="11"/>
    <s v="Danger Things"/>
    <x v="304"/>
    <s v="ADE"/>
    <s v="DEF"/>
    <n v="97"/>
    <n v="81"/>
    <x v="0"/>
  </r>
  <r>
    <n v="2018"/>
    <n v="11"/>
    <s v="Danger Things"/>
    <x v="292"/>
    <s v="SYD"/>
    <s v="RUC"/>
    <n v="91"/>
    <n v="132"/>
    <x v="0"/>
  </r>
  <r>
    <n v="2018"/>
    <n v="11"/>
    <s v="Danger Things"/>
    <x v="297"/>
    <s v="SYD"/>
    <s v="FWD"/>
    <n v="74"/>
    <n v="81"/>
    <x v="0"/>
  </r>
  <r>
    <n v="2018"/>
    <n v="11"/>
    <s v="Danger Things"/>
    <x v="288"/>
    <s v="BRL"/>
    <s v="FWD"/>
    <n v="101"/>
    <n v="85"/>
    <x v="0"/>
  </r>
  <r>
    <n v="2018"/>
    <n v="11"/>
    <s v="Danger Things"/>
    <x v="302"/>
    <s v="BRL"/>
    <s v="DEF"/>
    <n v="85"/>
    <n v="102"/>
    <x v="0"/>
  </r>
  <r>
    <n v="2018"/>
    <n v="11"/>
    <s v="Danger Things"/>
    <x v="206"/>
    <s v="WCE"/>
    <s v="DEF"/>
    <n v="118"/>
    <n v="70"/>
    <x v="0"/>
  </r>
  <r>
    <n v="2018"/>
    <n v="11"/>
    <s v="Danger Things"/>
    <x v="101"/>
    <s v="MEL"/>
    <s v="DEF"/>
    <n v="80"/>
    <n v="63"/>
    <x v="0"/>
  </r>
  <r>
    <n v="2018"/>
    <n v="11"/>
    <s v="Danger Things"/>
    <x v="182"/>
    <s v="GWS"/>
    <s v="MID"/>
    <n v="89"/>
    <n v="106"/>
    <x v="0"/>
  </r>
  <r>
    <n v="2018"/>
    <n v="11"/>
    <s v="Danger Things"/>
    <x v="280"/>
    <s v="NTH"/>
    <s v="MID"/>
    <n v="104"/>
    <n v="127"/>
    <x v="0"/>
  </r>
  <r>
    <n v="2018"/>
    <n v="11"/>
    <s v="Danger Things"/>
    <x v="202"/>
    <s v="STK"/>
    <s v="MID"/>
    <n v="99"/>
    <n v="93"/>
    <x v="0"/>
  </r>
  <r>
    <n v="2018"/>
    <n v="11"/>
    <s v="Danger Things"/>
    <x v="128"/>
    <s v="GCS"/>
    <s v="BEN"/>
    <n v="74"/>
    <n v="57"/>
    <x v="0"/>
  </r>
  <r>
    <n v="2018"/>
    <n v="11"/>
    <s v="Danger Things"/>
    <x v="308"/>
    <s v="HAW"/>
    <s v="BEN"/>
    <n v="86"/>
    <n v="69"/>
    <x v="0"/>
  </r>
  <r>
    <n v="2018"/>
    <n v="11"/>
    <s v="Danger Things"/>
    <x v="230"/>
    <s v="SYD"/>
    <s v="BEN"/>
    <n v="74"/>
    <n v="53"/>
    <x v="0"/>
  </r>
  <r>
    <n v="2018"/>
    <n v="11"/>
    <s v="Danger Things"/>
    <x v="176"/>
    <s v="GWS"/>
    <s v="BEN"/>
    <n v="93"/>
    <n v="77"/>
    <x v="0"/>
  </r>
  <r>
    <n v="2018"/>
    <n v="12"/>
    <s v="Danger Things"/>
    <x v="309"/>
    <s v="ESS"/>
    <s v="DEF"/>
    <n v="96"/>
    <n v="117"/>
    <x v="0"/>
  </r>
  <r>
    <n v="2018"/>
    <n v="12"/>
    <s v="Danger Things"/>
    <x v="256"/>
    <s v="ESS"/>
    <s v="MID"/>
    <n v="76"/>
    <n v="60"/>
    <x v="0"/>
  </r>
  <r>
    <n v="2018"/>
    <n v="12"/>
    <s v="Danger Things"/>
    <x v="120"/>
    <s v="PTA"/>
    <s v="FWD"/>
    <n v="91"/>
    <n v="92"/>
    <x v="0"/>
  </r>
  <r>
    <n v="2018"/>
    <n v="12"/>
    <s v="Danger Things"/>
    <x v="119"/>
    <s v="GEE"/>
    <s v="MID"/>
    <n v="112"/>
    <n v="103"/>
    <x v="0"/>
  </r>
  <r>
    <n v="2018"/>
    <n v="12"/>
    <s v="Danger Things"/>
    <x v="298"/>
    <s v="GEE"/>
    <s v="DEF"/>
    <n v="104"/>
    <n v="100"/>
    <x v="0"/>
  </r>
  <r>
    <n v="2018"/>
    <n v="12"/>
    <s v="Danger Things"/>
    <x v="95"/>
    <s v="RIC"/>
    <s v="FWD"/>
    <n v="115"/>
    <n v="47"/>
    <x v="0"/>
  </r>
  <r>
    <n v="2018"/>
    <n v="12"/>
    <s v="Danger Things"/>
    <x v="123"/>
    <s v="RIC"/>
    <s v="MID"/>
    <n v="106"/>
    <n v="68"/>
    <x v="0"/>
  </r>
  <r>
    <n v="2018"/>
    <n v="12"/>
    <s v="Danger Things"/>
    <x v="185"/>
    <s v="COL"/>
    <s v="DEF"/>
    <n v="95"/>
    <n v="49"/>
    <x v="0"/>
  </r>
  <r>
    <n v="2018"/>
    <n v="12"/>
    <s v="Danger Things"/>
    <x v="72"/>
    <s v="COL"/>
    <s v="MID"/>
    <n v="109"/>
    <n v="105"/>
    <x v="0"/>
  </r>
  <r>
    <n v="2018"/>
    <n v="12"/>
    <s v="Danger Things"/>
    <x v="303"/>
    <s v="FRE"/>
    <s v="FWD"/>
    <n v="88"/>
    <n v="87"/>
    <x v="0"/>
  </r>
  <r>
    <n v="2018"/>
    <n v="12"/>
    <s v="Danger Things"/>
    <x v="304"/>
    <s v="ADE"/>
    <s v="DEF"/>
    <n v="95"/>
    <n v="84"/>
    <x v="0"/>
  </r>
  <r>
    <n v="2018"/>
    <n v="12"/>
    <s v="Danger Things"/>
    <x v="297"/>
    <s v="SYD"/>
    <s v="FWD"/>
    <n v="69"/>
    <n v="55"/>
    <x v="0"/>
  </r>
  <r>
    <n v="2018"/>
    <n v="12"/>
    <s v="Danger Things"/>
    <x v="292"/>
    <s v="SYD"/>
    <s v="RUC"/>
    <n v="92"/>
    <n v="123"/>
    <x v="0"/>
  </r>
  <r>
    <n v="2018"/>
    <n v="12"/>
    <s v="Danger Things"/>
    <x v="302"/>
    <s v="BRL"/>
    <s v="DEF"/>
    <n v="98"/>
    <n v="152"/>
    <x v="0"/>
  </r>
  <r>
    <n v="2018"/>
    <n v="12"/>
    <s v="Danger Things"/>
    <x v="182"/>
    <s v="GWS"/>
    <s v="MID"/>
    <n v="96"/>
    <n v="115"/>
    <x v="0"/>
  </r>
  <r>
    <n v="2018"/>
    <n v="12"/>
    <s v="Danger Things"/>
    <x v="301"/>
    <s v="GWS"/>
    <s v="FWD"/>
    <n v="86"/>
    <n v="131"/>
    <x v="0"/>
  </r>
  <r>
    <n v="2018"/>
    <n v="12"/>
    <s v="Danger Things"/>
    <x v="280"/>
    <s v="NTH"/>
    <s v="MID"/>
    <n v="104"/>
    <n v="123"/>
    <x v="0"/>
  </r>
  <r>
    <n v="2018"/>
    <n v="12"/>
    <s v="Danger Things"/>
    <x v="202"/>
    <s v="STK"/>
    <s v="MID"/>
    <n v="88"/>
    <n v="46"/>
    <x v="0"/>
  </r>
  <r>
    <n v="2018"/>
    <n v="12"/>
    <s v="Danger Things"/>
    <x v="128"/>
    <s v="GCS"/>
    <s v="BEN"/>
    <n v="61"/>
    <n v="27"/>
    <x v="0"/>
  </r>
  <r>
    <n v="2018"/>
    <n v="12"/>
    <s v="Danger Things"/>
    <x v="288"/>
    <s v="BRL"/>
    <s v="BEN"/>
    <n v="101"/>
    <n v="0"/>
    <x v="0"/>
  </r>
  <r>
    <n v="2018"/>
    <n v="12"/>
    <s v="Danger Things"/>
    <x v="206"/>
    <s v="WCE"/>
    <s v="BEN"/>
    <n v="118"/>
    <n v="0"/>
    <x v="0"/>
  </r>
  <r>
    <n v="2018"/>
    <n v="12"/>
    <s v="Danger Things"/>
    <x v="5"/>
    <s v="WCE"/>
    <s v="BEN"/>
    <n v="83"/>
    <n v="0"/>
    <x v="0"/>
  </r>
  <r>
    <n v="2018"/>
    <n v="13"/>
    <s v="Danger Things"/>
    <x v="309"/>
    <s v="ESS"/>
    <s v="DEF"/>
    <n v="96"/>
    <n v="0"/>
    <x v="0"/>
  </r>
  <r>
    <n v="2018"/>
    <n v="13"/>
    <s v="Danger Things"/>
    <x v="256"/>
    <s v="ESS"/>
    <s v="MID"/>
    <n v="76"/>
    <n v="0"/>
    <x v="0"/>
  </r>
  <r>
    <n v="2018"/>
    <n v="13"/>
    <s v="Danger Things"/>
    <x v="120"/>
    <s v="PTA"/>
    <s v="FWD"/>
    <n v="97"/>
    <n v="114"/>
    <x v="0"/>
  </r>
  <r>
    <n v="2018"/>
    <n v="13"/>
    <s v="Danger Things"/>
    <x v="119"/>
    <s v="GEE"/>
    <s v="MID"/>
    <n v="106"/>
    <n v="102"/>
    <x v="0"/>
  </r>
  <r>
    <n v="2018"/>
    <n v="13"/>
    <s v="Danger Things"/>
    <x v="298"/>
    <s v="GEE"/>
    <s v="DEF"/>
    <n v="96"/>
    <n v="83"/>
    <x v="0"/>
  </r>
  <r>
    <n v="2018"/>
    <n v="13"/>
    <s v="Danger Things"/>
    <x v="310"/>
    <s v="GEE"/>
    <s v="FWD"/>
    <n v="72"/>
    <n v="30"/>
    <x v="0"/>
  </r>
  <r>
    <n v="2018"/>
    <n v="13"/>
    <s v="Danger Things"/>
    <x v="123"/>
    <s v="RIC"/>
    <s v="MID"/>
    <n v="89"/>
    <n v="71"/>
    <x v="0"/>
  </r>
  <r>
    <n v="2018"/>
    <n v="13"/>
    <s v="Danger Things"/>
    <x v="95"/>
    <s v="RIC"/>
    <s v="FWD"/>
    <n v="105"/>
    <n v="68"/>
    <x v="0"/>
  </r>
  <r>
    <n v="2018"/>
    <n v="13"/>
    <s v="Danger Things"/>
    <x v="72"/>
    <s v="COL"/>
    <s v="MID"/>
    <n v="109"/>
    <n v="0"/>
    <x v="0"/>
  </r>
  <r>
    <n v="2018"/>
    <n v="13"/>
    <s v="Danger Things"/>
    <x v="303"/>
    <s v="FRE"/>
    <s v="FWD"/>
    <n v="74"/>
    <n v="61"/>
    <x v="0"/>
  </r>
  <r>
    <n v="2018"/>
    <n v="13"/>
    <s v="Danger Things"/>
    <x v="304"/>
    <s v="ADE"/>
    <s v="DEF"/>
    <n v="87"/>
    <n v="49"/>
    <x v="0"/>
  </r>
  <r>
    <n v="2018"/>
    <n v="13"/>
    <s v="Danger Things"/>
    <x v="308"/>
    <s v="HAW"/>
    <s v="DEF"/>
    <n v="80"/>
    <n v="70"/>
    <x v="0"/>
  </r>
  <r>
    <n v="2018"/>
    <n v="13"/>
    <s v="Danger Things"/>
    <x v="4"/>
    <s v="SYD"/>
    <s v="MID"/>
    <n v="78"/>
    <n v="86"/>
    <x v="0"/>
  </r>
  <r>
    <n v="2018"/>
    <n v="13"/>
    <s v="Danger Things"/>
    <x v="292"/>
    <s v="SYD"/>
    <s v="RUC"/>
    <n v="91"/>
    <n v="90"/>
    <x v="0"/>
  </r>
  <r>
    <n v="2018"/>
    <n v="13"/>
    <s v="Danger Things"/>
    <x v="206"/>
    <s v="WCE"/>
    <s v="DEF"/>
    <n v="126"/>
    <n v="144"/>
    <x v="0"/>
  </r>
  <r>
    <n v="2018"/>
    <n v="13"/>
    <s v="Danger Things"/>
    <x v="5"/>
    <s v="WCE"/>
    <s v="FWD"/>
    <n v="80"/>
    <n v="48"/>
    <x v="0"/>
  </r>
  <r>
    <n v="2018"/>
    <n v="13"/>
    <s v="Danger Things"/>
    <x v="280"/>
    <s v="NTH"/>
    <s v="MID"/>
    <n v="104"/>
    <n v="0"/>
    <x v="0"/>
  </r>
  <r>
    <n v="2018"/>
    <n v="13"/>
    <s v="Danger Things"/>
    <x v="202"/>
    <s v="STK"/>
    <s v="MID"/>
    <n v="92"/>
    <n v="108"/>
    <x v="0"/>
  </r>
  <r>
    <n v="2018"/>
    <n v="13"/>
    <s v="Danger Things"/>
    <x v="302"/>
    <s v="BRL"/>
    <s v="BEN"/>
    <n v="98"/>
    <n v="0"/>
    <x v="0"/>
  </r>
  <r>
    <n v="2018"/>
    <n v="13"/>
    <s v="Danger Things"/>
    <x v="288"/>
    <s v="BRL"/>
    <s v="BEN"/>
    <n v="101"/>
    <n v="0"/>
    <x v="0"/>
  </r>
  <r>
    <n v="2018"/>
    <n v="13"/>
    <s v="Danger Things"/>
    <x v="182"/>
    <s v="GWS"/>
    <s v="BEN"/>
    <n v="96"/>
    <n v="0"/>
    <x v="0"/>
  </r>
  <r>
    <n v="2018"/>
    <n v="13"/>
    <s v="Danger Things"/>
    <x v="301"/>
    <s v="GWS"/>
    <s v="BEN"/>
    <n v="86"/>
    <n v="0"/>
    <x v="0"/>
  </r>
  <r>
    <n v="2018"/>
    <n v="14"/>
    <s v="Danger Things"/>
    <x v="309"/>
    <s v="ESS"/>
    <s v="DEF"/>
    <n v="100"/>
    <n v="103"/>
    <x v="0"/>
  </r>
  <r>
    <n v="2018"/>
    <n v="14"/>
    <s v="Danger Things"/>
    <x v="120"/>
    <s v="PTA"/>
    <s v="FWD"/>
    <n v="95"/>
    <n v="106"/>
    <x v="0"/>
  </r>
  <r>
    <n v="2018"/>
    <n v="14"/>
    <s v="Danger Things"/>
    <x v="119"/>
    <s v="GEE"/>
    <s v="MID"/>
    <n v="106"/>
    <n v="0"/>
    <x v="0"/>
  </r>
  <r>
    <n v="2018"/>
    <n v="14"/>
    <s v="Danger Things"/>
    <x v="40"/>
    <s v="GCS"/>
    <s v="MID"/>
    <n v="87"/>
    <n v="87"/>
    <x v="0"/>
  </r>
  <r>
    <n v="2018"/>
    <n v="14"/>
    <s v="Danger Things"/>
    <x v="95"/>
    <s v="RIC"/>
    <s v="FWD"/>
    <n v="105"/>
    <n v="0"/>
    <x v="0"/>
  </r>
  <r>
    <n v="2018"/>
    <n v="14"/>
    <s v="Danger Things"/>
    <x v="123"/>
    <s v="RIC"/>
    <s v="MID"/>
    <n v="89"/>
    <n v="0"/>
    <x v="0"/>
  </r>
  <r>
    <n v="2018"/>
    <n v="14"/>
    <s v="Danger Things"/>
    <x v="306"/>
    <s v="WBD"/>
    <s v="FWD"/>
    <n v="61"/>
    <n v="71"/>
    <x v="0"/>
  </r>
  <r>
    <n v="2018"/>
    <n v="14"/>
    <s v="Danger Things"/>
    <x v="72"/>
    <s v="COL"/>
    <s v="MID"/>
    <n v="108"/>
    <n v="95"/>
    <x v="0"/>
  </r>
  <r>
    <n v="2018"/>
    <n v="14"/>
    <s v="Danger Things"/>
    <x v="66"/>
    <s v="COL"/>
    <s v="DEF"/>
    <n v="73"/>
    <n v="103"/>
    <x v="0"/>
  </r>
  <r>
    <n v="2018"/>
    <n v="14"/>
    <s v="Danger Things"/>
    <x v="308"/>
    <s v="HAW"/>
    <s v="DEF"/>
    <n v="81"/>
    <n v="75"/>
    <x v="0"/>
  </r>
  <r>
    <n v="2018"/>
    <n v="14"/>
    <s v="Danger Things"/>
    <x v="172"/>
    <s v="HAW"/>
    <s v="RUC"/>
    <n v="83"/>
    <n v="90"/>
    <x v="0"/>
  </r>
  <r>
    <n v="2018"/>
    <n v="14"/>
    <s v="Danger Things"/>
    <x v="302"/>
    <s v="BRL"/>
    <s v="DEF"/>
    <n v="83"/>
    <n v="22"/>
    <x v="0"/>
  </r>
  <r>
    <n v="2018"/>
    <n v="14"/>
    <s v="Danger Things"/>
    <x v="288"/>
    <s v="BRL"/>
    <s v="FWD"/>
    <n v="101"/>
    <n v="0"/>
    <x v="0"/>
  </r>
  <r>
    <n v="2018"/>
    <n v="14"/>
    <s v="Danger Things"/>
    <x v="206"/>
    <s v="WCE"/>
    <s v="DEF"/>
    <n v="126"/>
    <n v="113"/>
    <x v="0"/>
  </r>
  <r>
    <n v="2018"/>
    <n v="14"/>
    <s v="Danger Things"/>
    <x v="182"/>
    <s v="GWS"/>
    <s v="MID"/>
    <n v="96"/>
    <n v="97"/>
    <x v="0"/>
  </r>
  <r>
    <n v="2018"/>
    <n v="14"/>
    <s v="Danger Things"/>
    <x v="267"/>
    <s v="GWS"/>
    <s v="MID"/>
    <n v="90"/>
    <n v="63"/>
    <x v="0"/>
  </r>
  <r>
    <n v="2018"/>
    <n v="14"/>
    <s v="Danger Things"/>
    <x v="301"/>
    <s v="GWS"/>
    <s v="FWD"/>
    <n v="88"/>
    <n v="90"/>
    <x v="0"/>
  </r>
  <r>
    <n v="2018"/>
    <n v="14"/>
    <s v="Danger Things"/>
    <x v="280"/>
    <s v="NTH"/>
    <s v="MID"/>
    <n v="107"/>
    <n v="123"/>
    <x v="0"/>
  </r>
  <r>
    <n v="2018"/>
    <n v="14"/>
    <s v="Danger Things"/>
    <x v="298"/>
    <s v="GEE"/>
    <s v="BEN"/>
    <n v="96"/>
    <n v="0"/>
    <x v="0"/>
  </r>
  <r>
    <n v="2018"/>
    <n v="14"/>
    <s v="Danger Things"/>
    <x v="304"/>
    <s v="ADE"/>
    <s v="BEN"/>
    <n v="87"/>
    <n v="0"/>
    <x v="0"/>
  </r>
  <r>
    <n v="2018"/>
    <n v="14"/>
    <s v="Danger Things"/>
    <x v="292"/>
    <s v="SYD"/>
    <s v="BEN"/>
    <n v="91"/>
    <n v="0"/>
    <x v="0"/>
  </r>
  <r>
    <n v="2018"/>
    <n v="14"/>
    <s v="Danger Things"/>
    <x v="202"/>
    <s v="STK"/>
    <s v="BEN"/>
    <n v="92"/>
    <n v="0"/>
    <x v="0"/>
  </r>
  <r>
    <n v="2018"/>
    <n v="15"/>
    <s v="Danger Things"/>
    <x v="309"/>
    <s v="ESS"/>
    <s v="DEF"/>
    <n v="95"/>
    <n v="64"/>
    <x v="0"/>
  </r>
  <r>
    <n v="2018"/>
    <n v="15"/>
    <s v="Danger Things"/>
    <x v="120"/>
    <s v="PTA"/>
    <s v="FWD"/>
    <n v="101"/>
    <n v="120"/>
    <x v="0"/>
  </r>
  <r>
    <n v="2018"/>
    <n v="15"/>
    <s v="Danger Things"/>
    <x v="119"/>
    <s v="GEE"/>
    <s v="MID"/>
    <n v="106"/>
    <n v="118"/>
    <x v="0"/>
  </r>
  <r>
    <n v="2018"/>
    <n v="15"/>
    <s v="Danger Things"/>
    <x v="298"/>
    <s v="GEE"/>
    <s v="DEF"/>
    <n v="105"/>
    <n v="104"/>
    <x v="0"/>
  </r>
  <r>
    <n v="2018"/>
    <n v="15"/>
    <s v="Danger Things"/>
    <x v="40"/>
    <s v="GCS"/>
    <s v="MID"/>
    <n v="91"/>
    <n v="114"/>
    <x v="0"/>
  </r>
  <r>
    <n v="2018"/>
    <n v="15"/>
    <s v="Danger Things"/>
    <x v="123"/>
    <s v="RIC"/>
    <s v="MID"/>
    <n v="94"/>
    <n v="109"/>
    <x v="0"/>
  </r>
  <r>
    <n v="2018"/>
    <n v="15"/>
    <s v="Danger Things"/>
    <x v="95"/>
    <s v="RIC"/>
    <s v="FWD"/>
    <n v="94"/>
    <n v="54"/>
    <x v="0"/>
  </r>
  <r>
    <n v="2018"/>
    <n v="15"/>
    <s v="Danger Things"/>
    <x v="66"/>
    <s v="COL"/>
    <s v="DEF"/>
    <n v="73"/>
    <n v="92"/>
    <x v="0"/>
  </r>
  <r>
    <n v="2018"/>
    <n v="15"/>
    <s v="Danger Things"/>
    <x v="304"/>
    <s v="ADE"/>
    <s v="DEF"/>
    <n v="90"/>
    <n v="82"/>
    <x v="0"/>
  </r>
  <r>
    <n v="2018"/>
    <n v="15"/>
    <s v="Danger Things"/>
    <x v="297"/>
    <s v="SYD"/>
    <s v="FWD"/>
    <n v="69"/>
    <n v="81"/>
    <x v="0"/>
  </r>
  <r>
    <n v="2018"/>
    <n v="15"/>
    <s v="Danger Things"/>
    <x v="292"/>
    <s v="SYD"/>
    <s v="RUC"/>
    <n v="95"/>
    <n v="91"/>
    <x v="0"/>
  </r>
  <r>
    <n v="2018"/>
    <n v="15"/>
    <s v="Danger Things"/>
    <x v="288"/>
    <s v="BRL"/>
    <s v="FWD"/>
    <n v="98"/>
    <n v="83"/>
    <x v="0"/>
  </r>
  <r>
    <n v="2018"/>
    <n v="15"/>
    <s v="Danger Things"/>
    <x v="206"/>
    <s v="WCE"/>
    <s v="DEF"/>
    <n v="122"/>
    <n v="94"/>
    <x v="0"/>
  </r>
  <r>
    <n v="2018"/>
    <n v="15"/>
    <s v="Danger Things"/>
    <x v="301"/>
    <s v="GWS"/>
    <s v="FWD"/>
    <n v="78"/>
    <n v="64"/>
    <x v="0"/>
  </r>
  <r>
    <n v="2018"/>
    <n v="15"/>
    <s v="Danger Things"/>
    <x v="182"/>
    <s v="GWS"/>
    <s v="MID"/>
    <n v="97"/>
    <n v="85"/>
    <x v="0"/>
  </r>
  <r>
    <n v="2018"/>
    <n v="15"/>
    <s v="Danger Things"/>
    <x v="280"/>
    <s v="NTH"/>
    <s v="MID"/>
    <n v="114"/>
    <n v="113"/>
    <x v="0"/>
  </r>
  <r>
    <n v="2018"/>
    <n v="15"/>
    <s v="Danger Things"/>
    <x v="192"/>
    <s v="STK"/>
    <s v="MID"/>
    <n v="73"/>
    <n v="65"/>
    <x v="0"/>
  </r>
  <r>
    <n v="2018"/>
    <n v="15"/>
    <s v="Danger Things"/>
    <x v="202"/>
    <s v="STK"/>
    <s v="MID"/>
    <n v="91"/>
    <n v="99"/>
    <x v="0"/>
  </r>
  <r>
    <n v="2018"/>
    <n v="15"/>
    <s v="Danger Things"/>
    <x v="140"/>
    <s v="ESS"/>
    <s v="BEN"/>
    <n v="92"/>
    <n v="0"/>
    <x v="0"/>
  </r>
  <r>
    <n v="2018"/>
    <n v="15"/>
    <s v="Danger Things"/>
    <x v="175"/>
    <s v="SYD"/>
    <s v="BEN"/>
    <n v="67"/>
    <n v="0"/>
    <x v="0"/>
  </r>
  <r>
    <n v="2018"/>
    <n v="15"/>
    <s v="Danger Things"/>
    <x v="302"/>
    <s v="BRL"/>
    <s v="BEN"/>
    <n v="83"/>
    <n v="0"/>
    <x v="0"/>
  </r>
  <r>
    <n v="2018"/>
    <n v="15"/>
    <s v="Danger Things"/>
    <x v="147"/>
    <s v="GWS"/>
    <s v="BEN"/>
    <n v="97"/>
    <n v="0"/>
    <x v="0"/>
  </r>
  <r>
    <n v="2018"/>
    <n v="16"/>
    <s v="Danger Things"/>
    <x v="309"/>
    <s v="ESS"/>
    <s v="DEF"/>
    <n v="85"/>
    <n v="54"/>
    <x v="0"/>
  </r>
  <r>
    <n v="2018"/>
    <n v="16"/>
    <s v="Danger Things"/>
    <x v="120"/>
    <s v="PTA"/>
    <s v="FWD"/>
    <n v="106"/>
    <n v="96"/>
    <x v="0"/>
  </r>
  <r>
    <n v="2018"/>
    <n v="16"/>
    <s v="Danger Things"/>
    <x v="119"/>
    <s v="GEE"/>
    <s v="MID"/>
    <n v="101"/>
    <n v="104"/>
    <x v="0"/>
  </r>
  <r>
    <n v="2018"/>
    <n v="16"/>
    <s v="Danger Things"/>
    <x v="298"/>
    <s v="GEE"/>
    <s v="DEF"/>
    <n v="97"/>
    <n v="95"/>
    <x v="0"/>
  </r>
  <r>
    <n v="2018"/>
    <n v="16"/>
    <s v="Danger Things"/>
    <x v="40"/>
    <s v="GCS"/>
    <s v="MID"/>
    <n v="88"/>
    <n v="71"/>
    <x v="0"/>
  </r>
  <r>
    <n v="2018"/>
    <n v="16"/>
    <s v="Danger Things"/>
    <x v="95"/>
    <s v="RIC"/>
    <s v="FWD"/>
    <n v="79"/>
    <n v="80"/>
    <x v="0"/>
  </r>
  <r>
    <n v="2018"/>
    <n v="16"/>
    <s v="Danger Things"/>
    <x v="23"/>
    <s v="RIC"/>
    <s v="MID"/>
    <n v="88"/>
    <n v="101"/>
    <x v="0"/>
  </r>
  <r>
    <n v="2018"/>
    <n v="16"/>
    <s v="Danger Things"/>
    <x v="123"/>
    <s v="RIC"/>
    <s v="MID"/>
    <n v="88"/>
    <n v="96"/>
    <x v="0"/>
  </r>
  <r>
    <n v="2018"/>
    <n v="16"/>
    <s v="Danger Things"/>
    <x v="66"/>
    <s v="COL"/>
    <s v="DEF"/>
    <n v="66"/>
    <n v="64"/>
    <x v="0"/>
  </r>
  <r>
    <n v="2018"/>
    <n v="16"/>
    <s v="Danger Things"/>
    <x v="304"/>
    <s v="ADE"/>
    <s v="DEF"/>
    <n v="87"/>
    <n v="81"/>
    <x v="0"/>
  </r>
  <r>
    <n v="2018"/>
    <n v="16"/>
    <s v="Danger Things"/>
    <x v="297"/>
    <s v="SYD"/>
    <s v="FWD"/>
    <n v="60"/>
    <n v="50"/>
    <x v="0"/>
  </r>
  <r>
    <n v="2018"/>
    <n v="16"/>
    <s v="Danger Things"/>
    <x v="292"/>
    <s v="SYD"/>
    <s v="RUC"/>
    <n v="111"/>
    <n v="122"/>
    <x v="0"/>
  </r>
  <r>
    <n v="2018"/>
    <n v="16"/>
    <s v="Danger Things"/>
    <x v="288"/>
    <s v="BRL"/>
    <s v="FWD"/>
    <n v="92"/>
    <n v="47"/>
    <x v="0"/>
  </r>
  <r>
    <n v="2018"/>
    <n v="16"/>
    <s v="Danger Things"/>
    <x v="206"/>
    <s v="WCE"/>
    <s v="DEF"/>
    <n v="131"/>
    <n v="142"/>
    <x v="0"/>
  </r>
  <r>
    <n v="2018"/>
    <n v="16"/>
    <s v="Danger Things"/>
    <x v="182"/>
    <s v="GWS"/>
    <s v="MID"/>
    <n v="100"/>
    <n v="113"/>
    <x v="0"/>
  </r>
  <r>
    <n v="2018"/>
    <n v="16"/>
    <s v="Danger Things"/>
    <x v="301"/>
    <s v="GWS"/>
    <s v="FWD"/>
    <n v="87"/>
    <n v="100"/>
    <x v="0"/>
  </r>
  <r>
    <n v="2018"/>
    <n v="16"/>
    <s v="Danger Things"/>
    <x v="280"/>
    <s v="NTH"/>
    <s v="MID"/>
    <n v="118"/>
    <n v="111"/>
    <x v="0"/>
  </r>
  <r>
    <n v="2018"/>
    <n v="16"/>
    <s v="Danger Things"/>
    <x v="202"/>
    <s v="STK"/>
    <s v="MID"/>
    <n v="83"/>
    <n v="69"/>
    <x v="0"/>
  </r>
  <r>
    <n v="2018"/>
    <n v="16"/>
    <s v="Danger Things"/>
    <x v="140"/>
    <s v="ESS"/>
    <s v="BEN"/>
    <n v="92"/>
    <n v="0"/>
    <x v="0"/>
  </r>
  <r>
    <n v="2018"/>
    <n v="16"/>
    <s v="Danger Things"/>
    <x v="311"/>
    <s v="ESS"/>
    <s v="BEN"/>
    <n v="87"/>
    <n v="74"/>
    <x v="0"/>
  </r>
  <r>
    <n v="2018"/>
    <n v="16"/>
    <s v="Danger Things"/>
    <x v="302"/>
    <s v="BRL"/>
    <s v="BEN"/>
    <n v="83"/>
    <n v="0"/>
    <x v="0"/>
  </r>
  <r>
    <n v="2018"/>
    <n v="16"/>
    <s v="Danger Things"/>
    <x v="147"/>
    <s v="GWS"/>
    <s v="BEN"/>
    <n v="97"/>
    <n v="0"/>
    <x v="0"/>
  </r>
  <r>
    <n v="2018"/>
    <n v="17"/>
    <s v="Danger Things"/>
    <x v="45"/>
    <s v="ESS"/>
    <s v="FWD"/>
    <n v="103"/>
    <n v="84"/>
    <x v="0"/>
  </r>
  <r>
    <n v="2018"/>
    <n v="17"/>
    <s v="Danger Things"/>
    <x v="295"/>
    <s v="PTA"/>
    <s v="DEF"/>
    <n v="77"/>
    <n v="66"/>
    <x v="0"/>
  </r>
  <r>
    <n v="2018"/>
    <n v="17"/>
    <s v="Danger Things"/>
    <x v="120"/>
    <s v="PTA"/>
    <s v="FWD"/>
    <n v="105"/>
    <n v="88"/>
    <x v="0"/>
  </r>
  <r>
    <n v="2018"/>
    <n v="17"/>
    <s v="Danger Things"/>
    <x v="119"/>
    <s v="GEE"/>
    <s v="MID"/>
    <n v="112"/>
    <n v="158"/>
    <x v="0"/>
  </r>
  <r>
    <n v="2018"/>
    <n v="17"/>
    <s v="Danger Things"/>
    <x v="298"/>
    <s v="GEE"/>
    <s v="DEF"/>
    <n v="91"/>
    <n v="66"/>
    <x v="0"/>
  </r>
  <r>
    <n v="2018"/>
    <n v="17"/>
    <s v="Danger Things"/>
    <x v="44"/>
    <s v="GEE"/>
    <s v="FWD"/>
    <n v="81"/>
    <n v="27"/>
    <x v="0"/>
  </r>
  <r>
    <n v="2018"/>
    <n v="17"/>
    <s v="Danger Things"/>
    <x v="40"/>
    <s v="GCS"/>
    <s v="MID"/>
    <n v="90"/>
    <n v="74"/>
    <x v="0"/>
  </r>
  <r>
    <n v="2018"/>
    <n v="17"/>
    <s v="Danger Things"/>
    <x v="95"/>
    <s v="RIC"/>
    <s v="FWD"/>
    <n v="70"/>
    <n v="54"/>
    <x v="0"/>
  </r>
  <r>
    <n v="2018"/>
    <n v="17"/>
    <s v="Danger Things"/>
    <x v="23"/>
    <s v="RIC"/>
    <s v="MID"/>
    <n v="82"/>
    <n v="64"/>
    <x v="0"/>
  </r>
  <r>
    <n v="2018"/>
    <n v="17"/>
    <s v="Danger Things"/>
    <x v="123"/>
    <s v="RIC"/>
    <s v="MID"/>
    <n v="84"/>
    <n v="60"/>
    <x v="0"/>
  </r>
  <r>
    <n v="2018"/>
    <n v="17"/>
    <s v="Danger Things"/>
    <x v="66"/>
    <s v="COL"/>
    <s v="DEF"/>
    <n v="65"/>
    <n v="67"/>
    <x v="0"/>
  </r>
  <r>
    <n v="2018"/>
    <n v="17"/>
    <s v="Danger Things"/>
    <x v="304"/>
    <s v="ADE"/>
    <s v="DEF"/>
    <n v="83"/>
    <n v="61"/>
    <x v="0"/>
  </r>
  <r>
    <n v="2018"/>
    <n v="17"/>
    <s v="Danger Things"/>
    <x v="292"/>
    <s v="SYD"/>
    <s v="RUC"/>
    <n v="101"/>
    <n v="86"/>
    <x v="0"/>
  </r>
  <r>
    <n v="2018"/>
    <n v="17"/>
    <s v="Danger Things"/>
    <x v="288"/>
    <s v="BRL"/>
    <s v="FWD"/>
    <n v="95"/>
    <n v="86"/>
    <x v="0"/>
  </r>
  <r>
    <n v="2018"/>
    <n v="17"/>
    <s v="Danger Things"/>
    <x v="206"/>
    <s v="WCE"/>
    <s v="DEF"/>
    <n v="137"/>
    <n v="94"/>
    <x v="0"/>
  </r>
  <r>
    <n v="2018"/>
    <n v="17"/>
    <s v="Danger Things"/>
    <x v="182"/>
    <s v="GWS"/>
    <s v="MID"/>
    <n v="100"/>
    <n v="106"/>
    <x v="0"/>
  </r>
  <r>
    <n v="2018"/>
    <n v="17"/>
    <s v="Danger Things"/>
    <x v="280"/>
    <s v="NTH"/>
    <s v="MID"/>
    <n v="115"/>
    <n v="109"/>
    <x v="0"/>
  </r>
  <r>
    <n v="2018"/>
    <n v="17"/>
    <s v="Danger Things"/>
    <x v="202"/>
    <s v="STK"/>
    <s v="MID"/>
    <n v="91"/>
    <n v="136"/>
    <x v="0"/>
  </r>
  <r>
    <n v="2018"/>
    <n v="17"/>
    <s v="Danger Things"/>
    <x v="140"/>
    <s v="ESS"/>
    <s v="BEN"/>
    <n v="92"/>
    <n v="0"/>
    <x v="0"/>
  </r>
  <r>
    <n v="2018"/>
    <n v="17"/>
    <s v="Danger Things"/>
    <x v="302"/>
    <s v="BRL"/>
    <s v="BEN"/>
    <n v="83"/>
    <n v="0"/>
    <x v="0"/>
  </r>
  <r>
    <n v="2018"/>
    <n v="17"/>
    <s v="Danger Things"/>
    <x v="147"/>
    <s v="GWS"/>
    <s v="BEN"/>
    <n v="97"/>
    <n v="0"/>
    <x v="0"/>
  </r>
  <r>
    <n v="2018"/>
    <n v="17"/>
    <s v="Danger Things"/>
    <x v="301"/>
    <s v="GWS"/>
    <s v="BEN"/>
    <n v="87"/>
    <n v="0"/>
    <x v="0"/>
  </r>
  <r>
    <n v="2018"/>
    <n v="18"/>
    <s v="Danger Things"/>
    <x v="140"/>
    <s v="ESS"/>
    <s v="MID"/>
    <n v="95"/>
    <n v="106"/>
    <x v="0"/>
  </r>
  <r>
    <n v="2018"/>
    <n v="18"/>
    <s v="Danger Things"/>
    <x v="312"/>
    <s v="ESS"/>
    <s v="FWD"/>
    <n v="80"/>
    <n v="72"/>
    <x v="0"/>
  </r>
  <r>
    <n v="2018"/>
    <n v="18"/>
    <s v="Danger Things"/>
    <x v="120"/>
    <s v="PTA"/>
    <s v="FWD"/>
    <n v="98"/>
    <n v="82"/>
    <x v="0"/>
  </r>
  <r>
    <n v="2018"/>
    <n v="18"/>
    <s v="Danger Things"/>
    <x v="298"/>
    <s v="GEE"/>
    <s v="DEF"/>
    <n v="92"/>
    <n v="103"/>
    <x v="0"/>
  </r>
  <r>
    <n v="2018"/>
    <n v="18"/>
    <s v="Danger Things"/>
    <x v="119"/>
    <s v="GEE"/>
    <s v="MID"/>
    <n v="116"/>
    <n v="126"/>
    <x v="0"/>
  </r>
  <r>
    <n v="2018"/>
    <n v="18"/>
    <s v="Danger Things"/>
    <x v="123"/>
    <s v="RIC"/>
    <s v="MID"/>
    <n v="90"/>
    <n v="97"/>
    <x v="0"/>
  </r>
  <r>
    <n v="2018"/>
    <n v="18"/>
    <s v="Danger Things"/>
    <x v="23"/>
    <s v="RIC"/>
    <s v="MID"/>
    <n v="83"/>
    <n v="85"/>
    <x v="0"/>
  </r>
  <r>
    <n v="2018"/>
    <n v="18"/>
    <s v="Danger Things"/>
    <x v="95"/>
    <s v="RIC"/>
    <s v="FWD"/>
    <n v="78"/>
    <n v="79"/>
    <x v="0"/>
  </r>
  <r>
    <n v="2018"/>
    <n v="18"/>
    <s v="Danger Things"/>
    <x v="66"/>
    <s v="COL"/>
    <s v="DEF"/>
    <n v="70"/>
    <n v="76"/>
    <x v="0"/>
  </r>
  <r>
    <n v="2018"/>
    <n v="18"/>
    <s v="Danger Things"/>
    <x v="304"/>
    <s v="ADE"/>
    <s v="DEF"/>
    <n v="83"/>
    <n v="84"/>
    <x v="0"/>
  </r>
  <r>
    <n v="2018"/>
    <n v="18"/>
    <s v="Danger Things"/>
    <x v="292"/>
    <s v="SYD"/>
    <s v="RUC"/>
    <n v="91"/>
    <n v="68"/>
    <x v="0"/>
  </r>
  <r>
    <n v="2018"/>
    <n v="18"/>
    <s v="Danger Things"/>
    <x v="313"/>
    <s v="BRL"/>
    <s v="DEF"/>
    <n v="104"/>
    <n v="73"/>
    <x v="0"/>
  </r>
  <r>
    <n v="2018"/>
    <n v="18"/>
    <s v="Danger Things"/>
    <x v="288"/>
    <s v="BRL"/>
    <s v="FWD"/>
    <n v="67"/>
    <n v="34"/>
    <x v="0"/>
  </r>
  <r>
    <n v="2018"/>
    <n v="18"/>
    <s v="Danger Things"/>
    <x v="206"/>
    <s v="WCE"/>
    <s v="DEF"/>
    <n v="133"/>
    <n v="128"/>
    <x v="0"/>
  </r>
  <r>
    <n v="2018"/>
    <n v="18"/>
    <s v="Danger Things"/>
    <x v="182"/>
    <s v="GWS"/>
    <s v="MID"/>
    <n v="98"/>
    <n v="105"/>
    <x v="0"/>
  </r>
  <r>
    <n v="2018"/>
    <n v="18"/>
    <s v="Danger Things"/>
    <x v="147"/>
    <s v="GWS"/>
    <s v="FWD"/>
    <n v="92"/>
    <n v="59"/>
    <x v="0"/>
  </r>
  <r>
    <n v="2018"/>
    <n v="18"/>
    <s v="Danger Things"/>
    <x v="280"/>
    <s v="NTH"/>
    <s v="MID"/>
    <n v="109"/>
    <n v="92"/>
    <x v="0"/>
  </r>
  <r>
    <n v="2018"/>
    <n v="18"/>
    <s v="Danger Things"/>
    <x v="202"/>
    <s v="STK"/>
    <s v="MID"/>
    <n v="93"/>
    <n v="52"/>
    <x v="0"/>
  </r>
  <r>
    <n v="2018"/>
    <n v="18"/>
    <s v="Danger Things"/>
    <x v="187"/>
    <s v="GCS"/>
    <s v="BEN"/>
    <n v="93"/>
    <n v="0"/>
    <x v="0"/>
  </r>
  <r>
    <n v="2018"/>
    <n v="18"/>
    <s v="Danger Things"/>
    <x v="40"/>
    <s v="GCS"/>
    <s v="BEN"/>
    <n v="90"/>
    <n v="0"/>
    <x v="0"/>
  </r>
  <r>
    <n v="2018"/>
    <n v="18"/>
    <s v="Danger Things"/>
    <x v="107"/>
    <s v="FRE"/>
    <s v="BEN"/>
    <n v="76"/>
    <n v="0"/>
    <x v="0"/>
  </r>
  <r>
    <n v="2018"/>
    <n v="18"/>
    <s v="Danger Things"/>
    <x v="302"/>
    <s v="BRL"/>
    <s v="BEN"/>
    <n v="83"/>
    <n v="0"/>
    <x v="0"/>
  </r>
  <r>
    <n v="2018"/>
    <n v="19"/>
    <s v="Danger Things"/>
    <x v="140"/>
    <s v="ESS"/>
    <s v="MID"/>
    <n v="91"/>
    <n v="90"/>
    <x v="0"/>
  </r>
  <r>
    <n v="2018"/>
    <n v="19"/>
    <s v="Danger Things"/>
    <x v="312"/>
    <s v="ESS"/>
    <s v="FWD"/>
    <n v="81"/>
    <n v="100"/>
    <x v="0"/>
  </r>
  <r>
    <n v="2018"/>
    <n v="19"/>
    <s v="Danger Things"/>
    <x v="120"/>
    <s v="PTA"/>
    <s v="FWD"/>
    <n v="94"/>
    <n v="85"/>
    <x v="0"/>
  </r>
  <r>
    <n v="2018"/>
    <n v="19"/>
    <s v="Danger Things"/>
    <x v="298"/>
    <s v="GEE"/>
    <s v="DEF"/>
    <n v="79"/>
    <n v="18"/>
    <x v="0"/>
  </r>
  <r>
    <n v="2018"/>
    <n v="19"/>
    <s v="Danger Things"/>
    <x v="119"/>
    <s v="GEE"/>
    <s v="MID"/>
    <n v="119"/>
    <n v="117"/>
    <x v="0"/>
  </r>
  <r>
    <n v="2018"/>
    <n v="19"/>
    <s v="Danger Things"/>
    <x v="40"/>
    <s v="GCS"/>
    <s v="MID"/>
    <n v="76"/>
    <n v="41"/>
    <x v="0"/>
  </r>
  <r>
    <n v="2018"/>
    <n v="19"/>
    <s v="Danger Things"/>
    <x v="123"/>
    <s v="RIC"/>
    <s v="MID"/>
    <n v="87"/>
    <n v="55"/>
    <x v="0"/>
  </r>
  <r>
    <n v="2018"/>
    <n v="19"/>
    <s v="Danger Things"/>
    <x v="95"/>
    <s v="RIC"/>
    <s v="FWD"/>
    <n v="76"/>
    <n v="59"/>
    <x v="0"/>
  </r>
  <r>
    <n v="2018"/>
    <n v="19"/>
    <s v="Danger Things"/>
    <x v="66"/>
    <s v="COL"/>
    <s v="DEF"/>
    <n v="61"/>
    <n v="50"/>
    <x v="0"/>
  </r>
  <r>
    <n v="2018"/>
    <n v="19"/>
    <s v="Danger Things"/>
    <x v="304"/>
    <s v="ADE"/>
    <s v="DEF"/>
    <n v="77"/>
    <n v="19"/>
    <x v="0"/>
  </r>
  <r>
    <n v="2018"/>
    <n v="19"/>
    <s v="Danger Things"/>
    <x v="292"/>
    <s v="SYD"/>
    <s v="RUC"/>
    <n v="93"/>
    <n v="100"/>
    <x v="0"/>
  </r>
  <r>
    <n v="2018"/>
    <n v="19"/>
    <s v="Danger Things"/>
    <x v="302"/>
    <s v="BRL"/>
    <s v="DEF"/>
    <n v="75"/>
    <n v="66"/>
    <x v="0"/>
  </r>
  <r>
    <n v="2018"/>
    <n v="19"/>
    <s v="Danger Things"/>
    <x v="288"/>
    <s v="BRL"/>
    <s v="FWD"/>
    <n v="66"/>
    <n v="79"/>
    <x v="0"/>
  </r>
  <r>
    <n v="2018"/>
    <n v="19"/>
    <s v="Danger Things"/>
    <x v="206"/>
    <s v="WCE"/>
    <s v="DEF"/>
    <n v="137"/>
    <n v="128"/>
    <x v="0"/>
  </r>
  <r>
    <n v="2018"/>
    <n v="19"/>
    <s v="Danger Things"/>
    <x v="182"/>
    <s v="GWS"/>
    <s v="MID"/>
    <n v="100"/>
    <n v="107"/>
    <x v="0"/>
  </r>
  <r>
    <n v="2018"/>
    <n v="19"/>
    <s v="Danger Things"/>
    <x v="147"/>
    <s v="GWS"/>
    <s v="FWD"/>
    <n v="101"/>
    <n v="108"/>
    <x v="0"/>
  </r>
  <r>
    <n v="2018"/>
    <n v="19"/>
    <s v="Danger Things"/>
    <x v="280"/>
    <s v="NTH"/>
    <s v="MID"/>
    <n v="103"/>
    <n v="92"/>
    <x v="0"/>
  </r>
  <r>
    <n v="2018"/>
    <n v="19"/>
    <s v="Danger Things"/>
    <x v="202"/>
    <s v="STK"/>
    <s v="MID"/>
    <n v="92"/>
    <n v="104"/>
    <x v="0"/>
  </r>
  <r>
    <n v="2018"/>
    <n v="19"/>
    <s v="Danger Things"/>
    <x v="187"/>
    <s v="GCS"/>
    <s v="BEN"/>
    <n v="93"/>
    <n v="0"/>
    <x v="0"/>
  </r>
  <r>
    <n v="2018"/>
    <n v="19"/>
    <s v="Danger Things"/>
    <x v="23"/>
    <s v="RIC"/>
    <s v="BEN"/>
    <n v="75"/>
    <n v="58"/>
    <x v="0"/>
  </r>
  <r>
    <n v="2018"/>
    <n v="19"/>
    <s v="Danger Things"/>
    <x v="107"/>
    <s v="FRE"/>
    <s v="BEN"/>
    <n v="76"/>
    <n v="0"/>
    <x v="0"/>
  </r>
  <r>
    <n v="2018"/>
    <n v="19"/>
    <s v="Danger Things"/>
    <x v="313"/>
    <s v="BRL"/>
    <s v="BEN"/>
    <n v="99"/>
    <n v="78"/>
    <x v="0"/>
  </r>
  <r>
    <n v="2018"/>
    <n v="20"/>
    <s v="Danger Things"/>
    <x v="312"/>
    <s v="ESS"/>
    <s v="FWD"/>
    <n v="83"/>
    <n v="62"/>
    <x v="0"/>
  </r>
  <r>
    <n v="2018"/>
    <n v="20"/>
    <s v="Danger Things"/>
    <x v="140"/>
    <s v="ESS"/>
    <s v="MID"/>
    <n v="82"/>
    <n v="54"/>
    <x v="0"/>
  </r>
  <r>
    <n v="2018"/>
    <n v="20"/>
    <s v="Danger Things"/>
    <x v="120"/>
    <s v="PTA"/>
    <s v="FWD"/>
    <n v="85"/>
    <n v="73"/>
    <x v="0"/>
  </r>
  <r>
    <n v="2018"/>
    <n v="20"/>
    <s v="Danger Things"/>
    <x v="119"/>
    <s v="GEE"/>
    <s v="MID"/>
    <n v="122"/>
    <n v="132"/>
    <x v="0"/>
  </r>
  <r>
    <n v="2018"/>
    <n v="20"/>
    <s v="Danger Things"/>
    <x v="187"/>
    <s v="GCS"/>
    <s v="DEF"/>
    <n v="80"/>
    <n v="55"/>
    <x v="0"/>
  </r>
  <r>
    <n v="2018"/>
    <n v="20"/>
    <s v="Danger Things"/>
    <x v="123"/>
    <s v="RIC"/>
    <s v="MID"/>
    <n v="85"/>
    <n v="102"/>
    <x v="0"/>
  </r>
  <r>
    <n v="2018"/>
    <n v="20"/>
    <s v="Danger Things"/>
    <x v="23"/>
    <s v="RIC"/>
    <s v="MID"/>
    <n v="70"/>
    <n v="75"/>
    <x v="0"/>
  </r>
  <r>
    <n v="2018"/>
    <n v="20"/>
    <s v="Danger Things"/>
    <x v="95"/>
    <s v="RIC"/>
    <s v="FWD"/>
    <n v="81"/>
    <n v="77"/>
    <x v="0"/>
  </r>
  <r>
    <n v="2018"/>
    <n v="20"/>
    <s v="Danger Things"/>
    <x v="308"/>
    <s v="HAW"/>
    <s v="DEF"/>
    <n v="69"/>
    <n v="52"/>
    <x v="0"/>
  </r>
  <r>
    <n v="2018"/>
    <n v="20"/>
    <s v="Danger Things"/>
    <x v="292"/>
    <s v="SYD"/>
    <s v="RUC"/>
    <n v="88"/>
    <n v="69"/>
    <x v="0"/>
  </r>
  <r>
    <n v="2018"/>
    <n v="20"/>
    <s v="Danger Things"/>
    <x v="302"/>
    <s v="BRL"/>
    <s v="DEF"/>
    <n v="69"/>
    <n v="61"/>
    <x v="0"/>
  </r>
  <r>
    <n v="2018"/>
    <n v="20"/>
    <s v="Danger Things"/>
    <x v="288"/>
    <s v="BRL"/>
    <s v="FWD"/>
    <n v="73"/>
    <n v="120"/>
    <x v="0"/>
  </r>
  <r>
    <n v="2018"/>
    <n v="20"/>
    <s v="Danger Things"/>
    <x v="206"/>
    <s v="WCE"/>
    <s v="DEF"/>
    <n v="144"/>
    <n v="125"/>
    <x v="0"/>
  </r>
  <r>
    <n v="2018"/>
    <n v="20"/>
    <s v="Danger Things"/>
    <x v="182"/>
    <s v="GWS"/>
    <s v="MID"/>
    <n v="111"/>
    <n v="141"/>
    <x v="0"/>
  </r>
  <r>
    <n v="2018"/>
    <n v="20"/>
    <s v="Danger Things"/>
    <x v="267"/>
    <s v="GWS"/>
    <s v="MID"/>
    <n v="90"/>
    <n v="131"/>
    <x v="0"/>
  </r>
  <r>
    <n v="2018"/>
    <n v="20"/>
    <s v="Danger Things"/>
    <x v="314"/>
    <s v="GWS"/>
    <s v="DEF"/>
    <n v="80"/>
    <n v="134"/>
    <x v="0"/>
  </r>
  <r>
    <n v="2018"/>
    <n v="20"/>
    <s v="Danger Things"/>
    <x v="147"/>
    <s v="GWS"/>
    <s v="FWD"/>
    <n v="86"/>
    <n v="33"/>
    <x v="0"/>
  </r>
  <r>
    <n v="2018"/>
    <n v="20"/>
    <s v="Danger Things"/>
    <x v="202"/>
    <s v="STK"/>
    <s v="MID"/>
    <n v="84"/>
    <n v="61"/>
    <x v="0"/>
  </r>
  <r>
    <n v="2018"/>
    <n v="20"/>
    <s v="Danger Things"/>
    <x v="298"/>
    <s v="GEE"/>
    <s v="BEN"/>
    <n v="79"/>
    <n v="0"/>
    <x v="0"/>
  </r>
  <r>
    <n v="2018"/>
    <n v="20"/>
    <s v="Danger Things"/>
    <x v="40"/>
    <s v="GCS"/>
    <s v="BEN"/>
    <n v="76"/>
    <n v="0"/>
    <x v="0"/>
  </r>
  <r>
    <n v="2018"/>
    <n v="20"/>
    <s v="Danger Things"/>
    <x v="304"/>
    <s v="ADE"/>
    <s v="BEN"/>
    <n v="77"/>
    <n v="0"/>
    <x v="0"/>
  </r>
  <r>
    <n v="2018"/>
    <n v="20"/>
    <s v="Danger Things"/>
    <x v="280"/>
    <s v="NTH"/>
    <s v="BEN"/>
    <n v="103"/>
    <n v="0"/>
    <x v="0"/>
  </r>
  <r>
    <n v="2018"/>
    <n v="21"/>
    <s v="Danger Things"/>
    <x v="140"/>
    <s v="ESS"/>
    <s v="MID"/>
    <n v="70"/>
    <n v="70"/>
    <x v="0"/>
  </r>
  <r>
    <n v="2018"/>
    <n v="21"/>
    <s v="Danger Things"/>
    <x v="312"/>
    <s v="ESS"/>
    <s v="FWD"/>
    <n v="93"/>
    <n v="96"/>
    <x v="0"/>
  </r>
  <r>
    <n v="2018"/>
    <n v="21"/>
    <s v="Danger Things"/>
    <x v="120"/>
    <s v="PTA"/>
    <s v="FWD"/>
    <n v="83"/>
    <n v="86"/>
    <x v="0"/>
  </r>
  <r>
    <n v="2018"/>
    <n v="21"/>
    <s v="Danger Things"/>
    <x v="298"/>
    <s v="GEE"/>
    <s v="DEF"/>
    <n v="71"/>
    <n v="64"/>
    <x v="0"/>
  </r>
  <r>
    <n v="2018"/>
    <n v="21"/>
    <s v="Danger Things"/>
    <x v="119"/>
    <s v="GEE"/>
    <s v="MID"/>
    <n v="132"/>
    <n v="160"/>
    <x v="0"/>
  </r>
  <r>
    <n v="2018"/>
    <n v="21"/>
    <s v="Danger Things"/>
    <x v="95"/>
    <s v="RIC"/>
    <s v="FWD"/>
    <n v="90"/>
    <n v="116"/>
    <x v="0"/>
  </r>
  <r>
    <n v="2018"/>
    <n v="21"/>
    <s v="Danger Things"/>
    <x v="23"/>
    <s v="RIC"/>
    <s v="MID"/>
    <n v="71"/>
    <n v="109"/>
    <x v="0"/>
  </r>
  <r>
    <n v="2018"/>
    <n v="21"/>
    <s v="Danger Things"/>
    <x v="123"/>
    <s v="RIC"/>
    <s v="MID"/>
    <n v="75"/>
    <n v="48"/>
    <x v="0"/>
  </r>
  <r>
    <n v="2018"/>
    <n v="21"/>
    <s v="Danger Things"/>
    <x v="308"/>
    <s v="HAW"/>
    <s v="DEF"/>
    <n v="81"/>
    <n v="99"/>
    <x v="0"/>
  </r>
  <r>
    <n v="2018"/>
    <n v="21"/>
    <s v="Danger Things"/>
    <x v="292"/>
    <s v="SYD"/>
    <s v="RUC"/>
    <n v="79"/>
    <n v="75"/>
    <x v="0"/>
  </r>
  <r>
    <n v="2018"/>
    <n v="21"/>
    <s v="Danger Things"/>
    <x v="302"/>
    <s v="BRL"/>
    <s v="DEF"/>
    <n v="68"/>
    <n v="91"/>
    <x v="0"/>
  </r>
  <r>
    <n v="2018"/>
    <n v="21"/>
    <s v="Danger Things"/>
    <x v="288"/>
    <s v="BRL"/>
    <s v="FWD"/>
    <n v="82"/>
    <n v="91"/>
    <x v="0"/>
  </r>
  <r>
    <n v="2018"/>
    <n v="21"/>
    <s v="Danger Things"/>
    <x v="315"/>
    <s v="WCE"/>
    <s v="FWD"/>
    <n v="98"/>
    <n v="73"/>
    <x v="0"/>
  </r>
  <r>
    <n v="2018"/>
    <n v="21"/>
    <s v="Danger Things"/>
    <x v="206"/>
    <s v="WCE"/>
    <s v="DEF"/>
    <n v="131"/>
    <n v="88"/>
    <x v="0"/>
  </r>
  <r>
    <n v="2018"/>
    <n v="21"/>
    <s v="Danger Things"/>
    <x v="314"/>
    <s v="GWS"/>
    <s v="DEF"/>
    <n v="88"/>
    <n v="48"/>
    <x v="0"/>
  </r>
  <r>
    <n v="2018"/>
    <n v="21"/>
    <s v="Danger Things"/>
    <x v="182"/>
    <s v="GWS"/>
    <s v="MID"/>
    <n v="115"/>
    <n v="130"/>
    <x v="0"/>
  </r>
  <r>
    <n v="2018"/>
    <n v="21"/>
    <s v="Danger Things"/>
    <x v="280"/>
    <s v="NTH"/>
    <s v="MID"/>
    <n v="96"/>
    <n v="79"/>
    <x v="0"/>
  </r>
  <r>
    <n v="2018"/>
    <n v="21"/>
    <s v="Danger Things"/>
    <x v="202"/>
    <s v="STK"/>
    <s v="MID"/>
    <n v="85"/>
    <n v="73"/>
    <x v="0"/>
  </r>
  <r>
    <n v="2018"/>
    <n v="21"/>
    <s v="Danger Things"/>
    <x v="187"/>
    <s v="GCS"/>
    <s v="BEN"/>
    <n v="77"/>
    <n v="88"/>
    <x v="0"/>
  </r>
  <r>
    <n v="2018"/>
    <n v="21"/>
    <s v="Danger Things"/>
    <x v="40"/>
    <s v="GCS"/>
    <s v="BEN"/>
    <n v="81"/>
    <n v="109"/>
    <x v="0"/>
  </r>
  <r>
    <n v="2018"/>
    <n v="21"/>
    <s v="Danger Things"/>
    <x v="72"/>
    <s v="COL"/>
    <s v="BEN"/>
    <n v="108"/>
    <n v="0"/>
    <x v="0"/>
  </r>
  <r>
    <n v="2018"/>
    <n v="21"/>
    <s v="Danger Things"/>
    <x v="304"/>
    <s v="ADE"/>
    <s v="BEN"/>
    <n v="77"/>
    <n v="0"/>
    <x v="0"/>
  </r>
  <r>
    <n v="2018"/>
    <n v="1"/>
    <s v="The Lyons King"/>
    <x v="20"/>
    <s v="GEE"/>
    <s v="MID"/>
    <n v="105"/>
    <n v="94"/>
    <x v="2"/>
  </r>
  <r>
    <n v="2018"/>
    <n v="1"/>
    <s v="The Lyons King"/>
    <x v="199"/>
    <s v="GEE"/>
    <s v="MID"/>
    <n v="119"/>
    <n v="125"/>
    <x v="2"/>
  </r>
  <r>
    <n v="2018"/>
    <n v="1"/>
    <s v="The Lyons King"/>
    <x v="162"/>
    <s v="GCS"/>
    <s v="FWD"/>
    <n v="86"/>
    <n v="77"/>
    <x v="2"/>
  </r>
  <r>
    <n v="2018"/>
    <n v="1"/>
    <s v="The Lyons King"/>
    <x v="67"/>
    <s v="GCS"/>
    <s v="MID"/>
    <n v="82"/>
    <n v="66"/>
    <x v="2"/>
  </r>
  <r>
    <n v="2018"/>
    <n v="1"/>
    <s v="The Lyons King"/>
    <x v="190"/>
    <s v="WBD"/>
    <s v="FWD"/>
    <n v="83"/>
    <n v="91"/>
    <x v="2"/>
  </r>
  <r>
    <n v="2018"/>
    <n v="1"/>
    <s v="The Lyons King"/>
    <x v="34"/>
    <s v="COL"/>
    <s v="DEF"/>
    <n v="92"/>
    <n v="87"/>
    <x v="2"/>
  </r>
  <r>
    <n v="2018"/>
    <n v="1"/>
    <s v="The Lyons King"/>
    <x v="278"/>
    <s v="COL"/>
    <s v="MID"/>
    <n v="89"/>
    <n v="91"/>
    <x v="2"/>
  </r>
  <r>
    <n v="2018"/>
    <n v="1"/>
    <s v="The Lyons King"/>
    <x v="114"/>
    <s v="COL"/>
    <s v="RUC"/>
    <n v="100"/>
    <n v="95"/>
    <x v="2"/>
  </r>
  <r>
    <n v="2018"/>
    <n v="1"/>
    <s v="The Lyons King"/>
    <x v="281"/>
    <s v="FRE"/>
    <s v="MID"/>
    <n v="104"/>
    <n v="99"/>
    <x v="2"/>
  </r>
  <r>
    <n v="2018"/>
    <n v="1"/>
    <s v="The Lyons King"/>
    <x v="62"/>
    <s v="FRE"/>
    <s v="DEF"/>
    <n v="68"/>
    <n v="92"/>
    <x v="2"/>
  </r>
  <r>
    <n v="2018"/>
    <n v="1"/>
    <s v="The Lyons King"/>
    <x v="259"/>
    <s v="ADE"/>
    <s v="MID"/>
    <n v="107"/>
    <n v="105"/>
    <x v="2"/>
  </r>
  <r>
    <n v="2018"/>
    <n v="1"/>
    <s v="The Lyons King"/>
    <x v="118"/>
    <s v="SYD"/>
    <s v="DEF"/>
    <n v="62"/>
    <n v="119"/>
    <x v="2"/>
  </r>
  <r>
    <n v="2018"/>
    <n v="1"/>
    <s v="The Lyons King"/>
    <x v="197"/>
    <s v="SYD"/>
    <s v="FWD"/>
    <n v="111"/>
    <n v="175"/>
    <x v="2"/>
  </r>
  <r>
    <n v="2018"/>
    <n v="1"/>
    <s v="The Lyons King"/>
    <x v="158"/>
    <s v="SYD"/>
    <s v="FWD"/>
    <n v="78"/>
    <n v="87"/>
    <x v="2"/>
  </r>
  <r>
    <n v="2018"/>
    <n v="1"/>
    <s v="The Lyons King"/>
    <x v="115"/>
    <s v="BRL"/>
    <s v="MID"/>
    <n v="88"/>
    <n v="69"/>
    <x v="2"/>
  </r>
  <r>
    <n v="2018"/>
    <n v="1"/>
    <s v="The Lyons King"/>
    <x v="55"/>
    <s v="MEL"/>
    <s v="DEF"/>
    <n v="73"/>
    <n v="53"/>
    <x v="2"/>
  </r>
  <r>
    <n v="2018"/>
    <n v="1"/>
    <s v="The Lyons King"/>
    <x v="142"/>
    <s v="GWS"/>
    <s v="DEF"/>
    <n v="73"/>
    <n v="74"/>
    <x v="2"/>
  </r>
  <r>
    <n v="2018"/>
    <n v="1"/>
    <s v="The Lyons King"/>
    <x v="133"/>
    <s v="STK"/>
    <s v="FWD"/>
    <n v="95"/>
    <n v="144"/>
    <x v="2"/>
  </r>
  <r>
    <n v="2018"/>
    <n v="1"/>
    <s v="The Lyons King"/>
    <x v="36"/>
    <s v="ESS"/>
    <s v="BEN"/>
    <n v="74"/>
    <n v="102"/>
    <x v="2"/>
  </r>
  <r>
    <n v="2018"/>
    <n v="1"/>
    <s v="The Lyons King"/>
    <x v="316"/>
    <s v="GCS"/>
    <s v="BEN"/>
    <n v="73"/>
    <n v="83"/>
    <x v="2"/>
  </r>
  <r>
    <n v="2018"/>
    <n v="1"/>
    <s v="The Lyons King"/>
    <x v="10"/>
    <s v="GCS"/>
    <s v="BEN"/>
    <n v="88"/>
    <n v="0"/>
    <x v="2"/>
  </r>
  <r>
    <n v="2018"/>
    <n v="1"/>
    <s v="The Lyons King"/>
    <x v="162"/>
    <s v="ADE"/>
    <s v="BEN"/>
    <n v="76"/>
    <n v="0"/>
    <x v="2"/>
  </r>
  <r>
    <n v="2018"/>
    <n v="2"/>
    <s v="The Lyons King"/>
    <x v="36"/>
    <s v="ESS"/>
    <s v="DEF"/>
    <n v="72"/>
    <n v="60"/>
    <x v="2"/>
  </r>
  <r>
    <n v="2018"/>
    <n v="2"/>
    <s v="The Lyons King"/>
    <x v="20"/>
    <s v="GEE"/>
    <s v="MID"/>
    <n v="108"/>
    <n v="0"/>
    <x v="2"/>
  </r>
  <r>
    <n v="2018"/>
    <n v="2"/>
    <s v="The Lyons King"/>
    <x v="199"/>
    <s v="GEE"/>
    <s v="MID"/>
    <n v="128"/>
    <n v="140"/>
    <x v="2"/>
  </r>
  <r>
    <n v="2018"/>
    <n v="2"/>
    <s v="The Lyons King"/>
    <x v="162"/>
    <s v="GCS"/>
    <s v="FWD"/>
    <n v="105"/>
    <n v="180"/>
    <x v="2"/>
  </r>
  <r>
    <n v="2018"/>
    <n v="2"/>
    <s v="The Lyons King"/>
    <x v="67"/>
    <s v="GCS"/>
    <s v="MID"/>
    <n v="94"/>
    <n v="152"/>
    <x v="2"/>
  </r>
  <r>
    <n v="2018"/>
    <n v="2"/>
    <s v="The Lyons King"/>
    <x v="190"/>
    <s v="WBD"/>
    <s v="FWD"/>
    <n v="90"/>
    <n v="125"/>
    <x v="2"/>
  </r>
  <r>
    <n v="2018"/>
    <n v="2"/>
    <s v="The Lyons King"/>
    <x v="34"/>
    <s v="COL"/>
    <s v="DEF"/>
    <n v="89"/>
    <n v="71"/>
    <x v="2"/>
  </r>
  <r>
    <n v="2018"/>
    <n v="2"/>
    <s v="The Lyons King"/>
    <x v="114"/>
    <s v="COL"/>
    <s v="RUC"/>
    <n v="109"/>
    <n v="139"/>
    <x v="2"/>
  </r>
  <r>
    <n v="2018"/>
    <n v="2"/>
    <s v="The Lyons King"/>
    <x v="278"/>
    <s v="COL"/>
    <s v="MID"/>
    <n v="88"/>
    <n v="91"/>
    <x v="2"/>
  </r>
  <r>
    <n v="2018"/>
    <n v="2"/>
    <s v="The Lyons King"/>
    <x v="281"/>
    <s v="FRE"/>
    <s v="MID"/>
    <n v="101"/>
    <n v="96"/>
    <x v="2"/>
  </r>
  <r>
    <n v="2018"/>
    <n v="2"/>
    <s v="The Lyons King"/>
    <x v="62"/>
    <s v="FRE"/>
    <s v="DEF"/>
    <n v="73"/>
    <n v="106"/>
    <x v="2"/>
  </r>
  <r>
    <n v="2018"/>
    <n v="2"/>
    <s v="The Lyons King"/>
    <x v="259"/>
    <s v="ADE"/>
    <s v="MID"/>
    <n v="95"/>
    <n v="51"/>
    <x v="2"/>
  </r>
  <r>
    <n v="2018"/>
    <n v="2"/>
    <s v="The Lyons King"/>
    <x v="118"/>
    <s v="SYD"/>
    <s v="DEF"/>
    <n v="60"/>
    <n v="71"/>
    <x v="2"/>
  </r>
  <r>
    <n v="2018"/>
    <n v="2"/>
    <s v="The Lyons King"/>
    <x v="197"/>
    <s v="SYD"/>
    <s v="FWD"/>
    <n v="108"/>
    <n v="87"/>
    <x v="2"/>
  </r>
  <r>
    <n v="2018"/>
    <n v="2"/>
    <s v="The Lyons King"/>
    <x v="115"/>
    <s v="BRL"/>
    <s v="MID"/>
    <n v="80"/>
    <n v="59"/>
    <x v="2"/>
  </r>
  <r>
    <n v="2018"/>
    <n v="2"/>
    <s v="The Lyons King"/>
    <x v="142"/>
    <s v="GWS"/>
    <s v="DEF"/>
    <n v="71"/>
    <n v="64"/>
    <x v="2"/>
  </r>
  <r>
    <n v="2018"/>
    <n v="2"/>
    <s v="The Lyons King"/>
    <x v="317"/>
    <s v="GWS"/>
    <s v="FWD"/>
    <n v="83"/>
    <n v="113"/>
    <x v="2"/>
  </r>
  <r>
    <n v="2018"/>
    <n v="2"/>
    <s v="The Lyons King"/>
    <x v="133"/>
    <s v="STK"/>
    <s v="FWD"/>
    <n v="94"/>
    <n v="90"/>
    <x v="2"/>
  </r>
  <r>
    <n v="2018"/>
    <n v="2"/>
    <s v="The Lyons King"/>
    <x v="316"/>
    <s v="GCS"/>
    <s v="BEN"/>
    <n v="71"/>
    <n v="61"/>
    <x v="2"/>
  </r>
  <r>
    <n v="2018"/>
    <n v="2"/>
    <s v="The Lyons King"/>
    <x v="162"/>
    <s v="ADE"/>
    <s v="BEN"/>
    <n v="80"/>
    <n v="0"/>
    <x v="2"/>
  </r>
  <r>
    <n v="2018"/>
    <n v="2"/>
    <s v="The Lyons King"/>
    <x v="318"/>
    <s v="CAR"/>
    <s v="BEN"/>
    <n v="63"/>
    <n v="48"/>
    <x v="2"/>
  </r>
  <r>
    <n v="2018"/>
    <n v="2"/>
    <s v="The Lyons King"/>
    <x v="55"/>
    <s v="MEL"/>
    <s v="BEN"/>
    <n v="66"/>
    <n v="44"/>
    <x v="2"/>
  </r>
  <r>
    <n v="2018"/>
    <n v="3"/>
    <s v="The Lyons King"/>
    <x v="36"/>
    <s v="ESS"/>
    <s v="DEF"/>
    <n v="70"/>
    <n v="60"/>
    <x v="2"/>
  </r>
  <r>
    <n v="2018"/>
    <n v="3"/>
    <s v="The Lyons King"/>
    <x v="199"/>
    <s v="GEE"/>
    <s v="MID"/>
    <n v="122"/>
    <n v="78"/>
    <x v="2"/>
  </r>
  <r>
    <n v="2018"/>
    <n v="3"/>
    <s v="The Lyons King"/>
    <x v="162"/>
    <s v="GCS"/>
    <s v="FWD"/>
    <n v="102"/>
    <n v="67"/>
    <x v="2"/>
  </r>
  <r>
    <n v="2018"/>
    <n v="3"/>
    <s v="The Lyons King"/>
    <x v="67"/>
    <s v="GCS"/>
    <s v="MID"/>
    <n v="103"/>
    <n v="138"/>
    <x v="2"/>
  </r>
  <r>
    <n v="2018"/>
    <n v="3"/>
    <s v="The Lyons King"/>
    <x v="190"/>
    <s v="WBD"/>
    <s v="MID"/>
    <n v="96"/>
    <n v="115"/>
    <x v="2"/>
  </r>
  <r>
    <n v="2018"/>
    <n v="3"/>
    <s v="The Lyons King"/>
    <x v="278"/>
    <s v="COL"/>
    <s v="MID"/>
    <n v="95"/>
    <n v="134"/>
    <x v="2"/>
  </r>
  <r>
    <n v="2018"/>
    <n v="3"/>
    <s v="The Lyons King"/>
    <x v="114"/>
    <s v="COL"/>
    <s v="RUC"/>
    <n v="120"/>
    <n v="154"/>
    <x v="2"/>
  </r>
  <r>
    <n v="2018"/>
    <n v="3"/>
    <s v="The Lyons King"/>
    <x v="34"/>
    <s v="COL"/>
    <s v="DEF"/>
    <n v="99"/>
    <n v="128"/>
    <x v="2"/>
  </r>
  <r>
    <n v="2018"/>
    <n v="3"/>
    <s v="The Lyons King"/>
    <x v="281"/>
    <s v="FRE"/>
    <s v="MID"/>
    <n v="95"/>
    <n v="77"/>
    <x v="2"/>
  </r>
  <r>
    <n v="2018"/>
    <n v="3"/>
    <s v="The Lyons King"/>
    <x v="62"/>
    <s v="FRE"/>
    <s v="DEF"/>
    <n v="80"/>
    <n v="114"/>
    <x v="2"/>
  </r>
  <r>
    <n v="2018"/>
    <n v="3"/>
    <s v="The Lyons King"/>
    <x v="96"/>
    <s v="ADE"/>
    <s v="MID"/>
    <n v="79"/>
    <n v="70"/>
    <x v="2"/>
  </r>
  <r>
    <n v="2018"/>
    <n v="3"/>
    <s v="The Lyons King"/>
    <x v="319"/>
    <s v="ADE"/>
    <s v="DEF"/>
    <n v="95"/>
    <n v="85"/>
    <x v="2"/>
  </r>
  <r>
    <n v="2018"/>
    <n v="3"/>
    <s v="The Lyons King"/>
    <x v="162"/>
    <s v="ADE"/>
    <s v="FWD"/>
    <n v="77"/>
    <n v="74"/>
    <x v="2"/>
  </r>
  <r>
    <n v="2018"/>
    <n v="3"/>
    <s v="The Lyons King"/>
    <x v="118"/>
    <s v="SYD"/>
    <s v="DEF"/>
    <n v="60"/>
    <n v="85"/>
    <x v="2"/>
  </r>
  <r>
    <n v="2018"/>
    <n v="3"/>
    <s v="The Lyons King"/>
    <x v="197"/>
    <s v="SYD"/>
    <s v="FWD"/>
    <n v="110"/>
    <n v="106"/>
    <x v="2"/>
  </r>
  <r>
    <n v="2018"/>
    <n v="3"/>
    <s v="The Lyons King"/>
    <x v="320"/>
    <s v="BRL"/>
    <s v="MID"/>
    <n v="59"/>
    <n v="44"/>
    <x v="2"/>
  </r>
  <r>
    <n v="2018"/>
    <n v="3"/>
    <s v="The Lyons King"/>
    <x v="317"/>
    <s v="GWS"/>
    <s v="FWD"/>
    <n v="79"/>
    <n v="49"/>
    <x v="2"/>
  </r>
  <r>
    <n v="2018"/>
    <n v="3"/>
    <s v="The Lyons King"/>
    <x v="133"/>
    <s v="STK"/>
    <s v="FWD"/>
    <n v="99"/>
    <n v="97"/>
    <x v="2"/>
  </r>
  <r>
    <n v="2018"/>
    <n v="3"/>
    <s v="The Lyons King"/>
    <x v="20"/>
    <s v="GEE"/>
    <s v="BEN"/>
    <n v="108"/>
    <n v="0"/>
    <x v="2"/>
  </r>
  <r>
    <n v="2018"/>
    <n v="3"/>
    <s v="The Lyons King"/>
    <x v="259"/>
    <s v="ADE"/>
    <s v="BEN"/>
    <n v="102"/>
    <n v="0"/>
    <x v="2"/>
  </r>
  <r>
    <n v="2018"/>
    <n v="3"/>
    <s v="The Lyons King"/>
    <x v="115"/>
    <s v="BRL"/>
    <s v="BEN"/>
    <n v="76"/>
    <n v="0"/>
    <x v="2"/>
  </r>
  <r>
    <n v="2018"/>
    <n v="3"/>
    <s v="The Lyons King"/>
    <x v="321"/>
    <s v="GWS"/>
    <s v="BEN"/>
    <n v="63"/>
    <n v="50"/>
    <x v="2"/>
  </r>
  <r>
    <n v="2018"/>
    <n v="4"/>
    <s v="The Lyons King"/>
    <x v="36"/>
    <s v="ESS"/>
    <s v="DEF"/>
    <n v="68"/>
    <n v="67"/>
    <x v="2"/>
  </r>
  <r>
    <n v="2018"/>
    <n v="4"/>
    <s v="The Lyons King"/>
    <x v="20"/>
    <s v="GEE"/>
    <s v="MID"/>
    <n v="107"/>
    <n v="108"/>
    <x v="2"/>
  </r>
  <r>
    <n v="2018"/>
    <n v="4"/>
    <s v="The Lyons King"/>
    <x v="199"/>
    <s v="GEE"/>
    <s v="MID"/>
    <n v="120"/>
    <n v="92"/>
    <x v="2"/>
  </r>
  <r>
    <n v="2018"/>
    <n v="4"/>
    <s v="The Lyons King"/>
    <x v="162"/>
    <s v="GCS"/>
    <s v="FWD"/>
    <n v="98"/>
    <n v="67"/>
    <x v="2"/>
  </r>
  <r>
    <n v="2018"/>
    <n v="4"/>
    <s v="The Lyons King"/>
    <x v="67"/>
    <s v="GCS"/>
    <s v="MID"/>
    <n v="102"/>
    <n v="84"/>
    <x v="2"/>
  </r>
  <r>
    <n v="2018"/>
    <n v="4"/>
    <s v="The Lyons King"/>
    <x v="190"/>
    <s v="WBD"/>
    <s v="FWD"/>
    <n v="101"/>
    <n v="114"/>
    <x v="2"/>
  </r>
  <r>
    <n v="2018"/>
    <n v="4"/>
    <s v="The Lyons King"/>
    <x v="34"/>
    <s v="COL"/>
    <s v="DEF"/>
    <n v="98"/>
    <n v="78"/>
    <x v="2"/>
  </r>
  <r>
    <n v="2018"/>
    <n v="4"/>
    <s v="The Lyons King"/>
    <x v="114"/>
    <s v="COL"/>
    <s v="RUC"/>
    <n v="129"/>
    <n v="141"/>
    <x v="2"/>
  </r>
  <r>
    <n v="2018"/>
    <n v="4"/>
    <s v="The Lyons King"/>
    <x v="278"/>
    <s v="COL"/>
    <s v="MID"/>
    <n v="103"/>
    <n v="138"/>
    <x v="2"/>
  </r>
  <r>
    <n v="2018"/>
    <n v="4"/>
    <s v="The Lyons King"/>
    <x v="281"/>
    <s v="FRE"/>
    <s v="MID"/>
    <n v="90"/>
    <n v="85"/>
    <x v="2"/>
  </r>
  <r>
    <n v="2018"/>
    <n v="4"/>
    <s v="The Lyons King"/>
    <x v="62"/>
    <s v="FRE"/>
    <s v="DEF"/>
    <n v="75"/>
    <n v="51"/>
    <x v="2"/>
  </r>
  <r>
    <n v="2018"/>
    <n v="4"/>
    <s v="The Lyons King"/>
    <x v="162"/>
    <s v="ADE"/>
    <s v="FWD"/>
    <n v="70"/>
    <n v="47"/>
    <x v="2"/>
  </r>
  <r>
    <n v="2018"/>
    <n v="4"/>
    <s v="The Lyons King"/>
    <x v="118"/>
    <s v="SYD"/>
    <s v="DEF"/>
    <n v="60"/>
    <n v="89"/>
    <x v="2"/>
  </r>
  <r>
    <n v="2018"/>
    <n v="4"/>
    <s v="The Lyons King"/>
    <x v="197"/>
    <s v="SYD"/>
    <s v="FWD"/>
    <n v="110"/>
    <n v="98"/>
    <x v="2"/>
  </r>
  <r>
    <n v="2018"/>
    <n v="4"/>
    <s v="The Lyons King"/>
    <x v="115"/>
    <s v="BRL"/>
    <s v="MID"/>
    <n v="72"/>
    <n v="83"/>
    <x v="2"/>
  </r>
  <r>
    <n v="2018"/>
    <n v="4"/>
    <s v="The Lyons King"/>
    <x v="218"/>
    <s v="WCE"/>
    <s v="MID"/>
    <n v="91"/>
    <n v="79"/>
    <x v="2"/>
  </r>
  <r>
    <n v="2018"/>
    <n v="4"/>
    <s v="The Lyons King"/>
    <x v="55"/>
    <s v="MEL"/>
    <s v="DEF"/>
    <n v="72"/>
    <n v="89"/>
    <x v="2"/>
  </r>
  <r>
    <n v="2018"/>
    <n v="4"/>
    <s v="The Lyons King"/>
    <x v="133"/>
    <s v="STK"/>
    <s v="FWD"/>
    <n v="103"/>
    <n v="92"/>
    <x v="2"/>
  </r>
  <r>
    <n v="2018"/>
    <n v="4"/>
    <s v="The Lyons King"/>
    <x v="319"/>
    <s v="ADE"/>
    <s v="BEN"/>
    <n v="86"/>
    <n v="57"/>
    <x v="2"/>
  </r>
  <r>
    <n v="2018"/>
    <n v="4"/>
    <s v="The Lyons King"/>
    <x v="259"/>
    <s v="ADE"/>
    <s v="BEN"/>
    <n v="98"/>
    <n v="0"/>
    <x v="2"/>
  </r>
  <r>
    <n v="2018"/>
    <n v="4"/>
    <s v="The Lyons King"/>
    <x v="322"/>
    <s v="BRL"/>
    <s v="BEN"/>
    <n v="75"/>
    <n v="40"/>
    <x v="2"/>
  </r>
  <r>
    <n v="2018"/>
    <n v="4"/>
    <s v="The Lyons King"/>
    <x v="317"/>
    <s v="GWS"/>
    <s v="BEN"/>
    <n v="89"/>
    <n v="116"/>
    <x v="2"/>
  </r>
  <r>
    <n v="2018"/>
    <n v="5"/>
    <s v="The Lyons King"/>
    <x v="20"/>
    <s v="GEE"/>
    <s v="MID"/>
    <n v="101"/>
    <n v="80"/>
    <x v="2"/>
  </r>
  <r>
    <n v="2018"/>
    <n v="5"/>
    <s v="The Lyons King"/>
    <x v="199"/>
    <s v="GEE"/>
    <s v="MID"/>
    <n v="121"/>
    <n v="106"/>
    <x v="2"/>
  </r>
  <r>
    <n v="2018"/>
    <n v="5"/>
    <s v="The Lyons King"/>
    <x v="162"/>
    <s v="GCS"/>
    <s v="FWD"/>
    <n v="95"/>
    <n v="71"/>
    <x v="2"/>
  </r>
  <r>
    <n v="2018"/>
    <n v="5"/>
    <s v="The Lyons King"/>
    <x v="67"/>
    <s v="GCS"/>
    <s v="MID"/>
    <n v="99"/>
    <n v="76"/>
    <x v="2"/>
  </r>
  <r>
    <n v="2018"/>
    <n v="5"/>
    <s v="The Lyons King"/>
    <x v="190"/>
    <s v="WBD"/>
    <s v="FWD"/>
    <n v="99"/>
    <n v="72"/>
    <x v="2"/>
  </r>
  <r>
    <n v="2018"/>
    <n v="5"/>
    <s v="The Lyons King"/>
    <x v="34"/>
    <s v="COL"/>
    <s v="DEF"/>
    <n v="94"/>
    <n v="65"/>
    <x v="2"/>
  </r>
  <r>
    <n v="2018"/>
    <n v="5"/>
    <s v="The Lyons King"/>
    <x v="278"/>
    <s v="COL"/>
    <s v="MID"/>
    <n v="102"/>
    <n v="91"/>
    <x v="2"/>
  </r>
  <r>
    <n v="2018"/>
    <n v="5"/>
    <s v="The Lyons King"/>
    <x v="114"/>
    <s v="COL"/>
    <s v="RUC"/>
    <n v="132"/>
    <n v="113"/>
    <x v="2"/>
  </r>
  <r>
    <n v="2018"/>
    <n v="5"/>
    <s v="The Lyons King"/>
    <x v="281"/>
    <s v="FRE"/>
    <s v="MID"/>
    <n v="89"/>
    <n v="100"/>
    <x v="2"/>
  </r>
  <r>
    <n v="2018"/>
    <n v="5"/>
    <s v="The Lyons King"/>
    <x v="62"/>
    <s v="FRE"/>
    <s v="DEF"/>
    <n v="78"/>
    <n v="92"/>
    <x v="2"/>
  </r>
  <r>
    <n v="2018"/>
    <n v="5"/>
    <s v="The Lyons King"/>
    <x v="319"/>
    <s v="ADE"/>
    <s v="DEF"/>
    <n v="89"/>
    <n v="100"/>
    <x v="2"/>
  </r>
  <r>
    <n v="2018"/>
    <n v="5"/>
    <s v="The Lyons King"/>
    <x v="118"/>
    <s v="SYD"/>
    <s v="DEF"/>
    <n v="61"/>
    <n v="94"/>
    <x v="2"/>
  </r>
  <r>
    <n v="2018"/>
    <n v="5"/>
    <s v="The Lyons King"/>
    <x v="197"/>
    <s v="SYD"/>
    <s v="FWD"/>
    <n v="100"/>
    <n v="48"/>
    <x v="2"/>
  </r>
  <r>
    <n v="2018"/>
    <n v="5"/>
    <s v="The Lyons King"/>
    <x v="115"/>
    <s v="BRL"/>
    <s v="MID"/>
    <n v="67"/>
    <n v="73"/>
    <x v="2"/>
  </r>
  <r>
    <n v="2018"/>
    <n v="5"/>
    <s v="The Lyons King"/>
    <x v="218"/>
    <s v="WCE"/>
    <s v="MID"/>
    <n v="88"/>
    <n v="69"/>
    <x v="2"/>
  </r>
  <r>
    <n v="2018"/>
    <n v="5"/>
    <s v="The Lyons King"/>
    <x v="55"/>
    <s v="MEL"/>
    <s v="DEF"/>
    <n v="71"/>
    <n v="74"/>
    <x v="2"/>
  </r>
  <r>
    <n v="2018"/>
    <n v="5"/>
    <s v="The Lyons King"/>
    <x v="317"/>
    <s v="GWS"/>
    <s v="FWD"/>
    <n v="93"/>
    <n v="88"/>
    <x v="2"/>
  </r>
  <r>
    <n v="2018"/>
    <n v="5"/>
    <s v="The Lyons King"/>
    <x v="133"/>
    <s v="STK"/>
    <s v="FWD"/>
    <n v="110"/>
    <n v="107"/>
    <x v="2"/>
  </r>
  <r>
    <n v="2018"/>
    <n v="5"/>
    <s v="The Lyons King"/>
    <x v="36"/>
    <s v="ESS"/>
    <s v="BEN"/>
    <n v="62"/>
    <n v="31"/>
    <x v="2"/>
  </r>
  <r>
    <n v="2018"/>
    <n v="5"/>
    <s v="The Lyons King"/>
    <x v="10"/>
    <s v="GCS"/>
    <s v="BEN"/>
    <n v="84"/>
    <n v="0"/>
    <x v="2"/>
  </r>
  <r>
    <n v="2018"/>
    <n v="5"/>
    <s v="The Lyons King"/>
    <x v="259"/>
    <s v="ADE"/>
    <s v="BEN"/>
    <n v="104"/>
    <n v="0"/>
    <x v="2"/>
  </r>
  <r>
    <n v="2018"/>
    <n v="5"/>
    <s v="The Lyons King"/>
    <x v="162"/>
    <s v="ADE"/>
    <s v="BEN"/>
    <n v="71"/>
    <n v="95"/>
    <x v="2"/>
  </r>
  <r>
    <n v="2018"/>
    <n v="6"/>
    <s v="The Lyons King"/>
    <x v="20"/>
    <s v="GEE"/>
    <s v="MID"/>
    <n v="101"/>
    <n v="107"/>
    <x v="2"/>
  </r>
  <r>
    <n v="2018"/>
    <n v="6"/>
    <s v="The Lyons King"/>
    <x v="199"/>
    <s v="GEE"/>
    <s v="MID"/>
    <n v="120"/>
    <n v="122"/>
    <x v="2"/>
  </r>
  <r>
    <n v="2018"/>
    <n v="6"/>
    <s v="The Lyons King"/>
    <x v="162"/>
    <s v="GCS"/>
    <s v="FWD"/>
    <n v="90"/>
    <n v="51"/>
    <x v="2"/>
  </r>
  <r>
    <n v="2018"/>
    <n v="6"/>
    <s v="The Lyons King"/>
    <x v="67"/>
    <s v="GCS"/>
    <s v="MID"/>
    <n v="106"/>
    <n v="101"/>
    <x v="2"/>
  </r>
  <r>
    <n v="2018"/>
    <n v="6"/>
    <s v="The Lyons King"/>
    <x v="190"/>
    <s v="WBD"/>
    <s v="FWD"/>
    <n v="103"/>
    <n v="111"/>
    <x v="2"/>
  </r>
  <r>
    <n v="2018"/>
    <n v="6"/>
    <s v="The Lyons King"/>
    <x v="34"/>
    <s v="COL"/>
    <s v="DEF"/>
    <n v="95"/>
    <n v="89"/>
    <x v="2"/>
  </r>
  <r>
    <n v="2018"/>
    <n v="6"/>
    <s v="The Lyons King"/>
    <x v="278"/>
    <s v="COL"/>
    <s v="MID"/>
    <n v="99"/>
    <n v="71"/>
    <x v="2"/>
  </r>
  <r>
    <n v="2018"/>
    <n v="6"/>
    <s v="The Lyons King"/>
    <x v="114"/>
    <s v="COL"/>
    <s v="RUC"/>
    <n v="137"/>
    <n v="115"/>
    <x v="2"/>
  </r>
  <r>
    <n v="2018"/>
    <n v="6"/>
    <s v="The Lyons King"/>
    <x v="281"/>
    <s v="FRE"/>
    <s v="MID"/>
    <n v="99"/>
    <n v="151"/>
    <x v="2"/>
  </r>
  <r>
    <n v="2018"/>
    <n v="6"/>
    <s v="The Lyons King"/>
    <x v="62"/>
    <s v="FRE"/>
    <s v="DEF"/>
    <n v="77"/>
    <n v="85"/>
    <x v="2"/>
  </r>
  <r>
    <n v="2018"/>
    <n v="6"/>
    <s v="The Lyons King"/>
    <x v="259"/>
    <s v="ADE"/>
    <s v="MID"/>
    <n v="96"/>
    <n v="100"/>
    <x v="2"/>
  </r>
  <r>
    <n v="2018"/>
    <n v="6"/>
    <s v="The Lyons King"/>
    <x v="319"/>
    <s v="ADE"/>
    <s v="DEF"/>
    <n v="88"/>
    <n v="83"/>
    <x v="2"/>
  </r>
  <r>
    <n v="2018"/>
    <n v="6"/>
    <s v="The Lyons King"/>
    <x v="162"/>
    <s v="ADE"/>
    <s v="FWD"/>
    <n v="76"/>
    <n v="127"/>
    <x v="2"/>
  </r>
  <r>
    <n v="2018"/>
    <n v="6"/>
    <s v="The Lyons King"/>
    <x v="118"/>
    <s v="SYD"/>
    <s v="DEF"/>
    <n v="57"/>
    <n v="90"/>
    <x v="2"/>
  </r>
  <r>
    <n v="2018"/>
    <n v="6"/>
    <s v="The Lyons King"/>
    <x v="115"/>
    <s v="BRL"/>
    <s v="MID"/>
    <n v="76"/>
    <n v="130"/>
    <x v="2"/>
  </r>
  <r>
    <n v="2018"/>
    <n v="6"/>
    <s v="The Lyons King"/>
    <x v="55"/>
    <s v="MEL"/>
    <s v="DEF"/>
    <n v="76"/>
    <n v="75"/>
    <x v="2"/>
  </r>
  <r>
    <n v="2018"/>
    <n v="6"/>
    <s v="The Lyons King"/>
    <x v="317"/>
    <s v="GWS"/>
    <s v="FWD"/>
    <n v="94"/>
    <n v="102"/>
    <x v="2"/>
  </r>
  <r>
    <n v="2018"/>
    <n v="6"/>
    <s v="The Lyons King"/>
    <x v="133"/>
    <s v="STK"/>
    <s v="FWD"/>
    <n v="96"/>
    <n v="76"/>
    <x v="2"/>
  </r>
  <r>
    <n v="2018"/>
    <n v="6"/>
    <s v="The Lyons King"/>
    <x v="10"/>
    <s v="GCS"/>
    <s v="BEN"/>
    <n v="82"/>
    <n v="73"/>
    <x v="2"/>
  </r>
  <r>
    <n v="2018"/>
    <n v="6"/>
    <s v="The Lyons King"/>
    <x v="323"/>
    <s v="RIC"/>
    <s v="BEN"/>
    <n v="68"/>
    <n v="35"/>
    <x v="2"/>
  </r>
  <r>
    <n v="2018"/>
    <n v="6"/>
    <s v="The Lyons King"/>
    <x v="299"/>
    <s v="CAR"/>
    <s v="BEN"/>
    <n v="84"/>
    <n v="87"/>
    <x v="2"/>
  </r>
  <r>
    <n v="2018"/>
    <n v="6"/>
    <s v="The Lyons King"/>
    <x v="197"/>
    <s v="SYD"/>
    <s v="BEN"/>
    <n v="100"/>
    <n v="0"/>
    <x v="2"/>
  </r>
  <r>
    <n v="2018"/>
    <n v="7"/>
    <s v="The Lyons King"/>
    <x v="199"/>
    <s v="GEE"/>
    <s v="MID"/>
    <n v="119"/>
    <n v="135"/>
    <x v="2"/>
  </r>
  <r>
    <n v="2018"/>
    <n v="7"/>
    <s v="The Lyons King"/>
    <x v="20"/>
    <s v="GEE"/>
    <s v="MID"/>
    <n v="103"/>
    <n v="134"/>
    <x v="2"/>
  </r>
  <r>
    <n v="2018"/>
    <n v="7"/>
    <s v="The Lyons King"/>
    <x v="67"/>
    <s v="GCS"/>
    <s v="MID"/>
    <n v="86"/>
    <n v="48"/>
    <x v="2"/>
  </r>
  <r>
    <n v="2018"/>
    <n v="7"/>
    <s v="The Lyons King"/>
    <x v="190"/>
    <s v="WBD"/>
    <s v="FWD"/>
    <n v="107"/>
    <n v="146"/>
    <x v="2"/>
  </r>
  <r>
    <n v="2018"/>
    <n v="7"/>
    <s v="The Lyons King"/>
    <x v="34"/>
    <s v="COL"/>
    <s v="DEF"/>
    <n v="98"/>
    <n v="86"/>
    <x v="2"/>
  </r>
  <r>
    <n v="2018"/>
    <n v="7"/>
    <s v="The Lyons King"/>
    <x v="278"/>
    <s v="COL"/>
    <s v="MID"/>
    <n v="99"/>
    <n v="94"/>
    <x v="2"/>
  </r>
  <r>
    <n v="2018"/>
    <n v="7"/>
    <s v="The Lyons King"/>
    <x v="305"/>
    <s v="COL"/>
    <s v="FWD"/>
    <n v="87"/>
    <n v="113"/>
    <x v="2"/>
  </r>
  <r>
    <n v="2018"/>
    <n v="7"/>
    <s v="The Lyons King"/>
    <x v="114"/>
    <s v="COL"/>
    <s v="RUC"/>
    <n v="131"/>
    <n v="110"/>
    <x v="2"/>
  </r>
  <r>
    <n v="2018"/>
    <n v="7"/>
    <s v="The Lyons King"/>
    <x v="281"/>
    <s v="FRE"/>
    <s v="MID"/>
    <n v="104"/>
    <n v="123"/>
    <x v="2"/>
  </r>
  <r>
    <n v="2018"/>
    <n v="7"/>
    <s v="The Lyons King"/>
    <x v="62"/>
    <s v="FRE"/>
    <s v="DEF"/>
    <n v="69"/>
    <n v="61"/>
    <x v="2"/>
  </r>
  <r>
    <n v="2018"/>
    <n v="7"/>
    <s v="The Lyons King"/>
    <x v="259"/>
    <s v="ADE"/>
    <s v="MID"/>
    <n v="107"/>
    <n v="122"/>
    <x v="2"/>
  </r>
  <r>
    <n v="2018"/>
    <n v="7"/>
    <s v="The Lyons King"/>
    <x v="319"/>
    <s v="ADE"/>
    <s v="DEF"/>
    <n v="74"/>
    <n v="68"/>
    <x v="2"/>
  </r>
  <r>
    <n v="2018"/>
    <n v="7"/>
    <s v="The Lyons King"/>
    <x v="162"/>
    <s v="ADE"/>
    <s v="FWD"/>
    <n v="85"/>
    <n v="82"/>
    <x v="2"/>
  </r>
  <r>
    <n v="2018"/>
    <n v="7"/>
    <s v="The Lyons King"/>
    <x v="30"/>
    <s v="ADE"/>
    <s v="FWD"/>
    <n v="89"/>
    <n v="93"/>
    <x v="2"/>
  </r>
  <r>
    <n v="2018"/>
    <n v="7"/>
    <s v="The Lyons King"/>
    <x v="299"/>
    <s v="CAR"/>
    <s v="FWD"/>
    <n v="66"/>
    <n v="55"/>
    <x v="2"/>
  </r>
  <r>
    <n v="2018"/>
    <n v="7"/>
    <s v="The Lyons King"/>
    <x v="118"/>
    <s v="SYD"/>
    <s v="DEF"/>
    <n v="58"/>
    <n v="80"/>
    <x v="2"/>
  </r>
  <r>
    <n v="2018"/>
    <n v="7"/>
    <s v="The Lyons King"/>
    <x v="115"/>
    <s v="BRL"/>
    <s v="MID"/>
    <n v="84"/>
    <n v="108"/>
    <x v="2"/>
  </r>
  <r>
    <n v="2018"/>
    <n v="7"/>
    <s v="The Lyons King"/>
    <x v="238"/>
    <s v="WCE"/>
    <s v="DEF"/>
    <n v="82"/>
    <n v="82"/>
    <x v="2"/>
  </r>
  <r>
    <n v="2018"/>
    <n v="7"/>
    <s v="The Lyons King"/>
    <x v="162"/>
    <s v="GCS"/>
    <s v="BEN"/>
    <n v="90"/>
    <n v="0"/>
    <x v="2"/>
  </r>
  <r>
    <n v="2018"/>
    <n v="7"/>
    <s v="The Lyons King"/>
    <x v="324"/>
    <s v="ADE"/>
    <s v="BEN"/>
    <n v="82"/>
    <n v="59"/>
    <x v="2"/>
  </r>
  <r>
    <n v="2018"/>
    <n v="7"/>
    <s v="The Lyons King"/>
    <x v="197"/>
    <s v="SYD"/>
    <s v="BEN"/>
    <n v="100"/>
    <n v="0"/>
    <x v="2"/>
  </r>
  <r>
    <n v="2018"/>
    <n v="7"/>
    <s v="The Lyons King"/>
    <x v="133"/>
    <s v="STK"/>
    <s v="BEN"/>
    <n v="96"/>
    <n v="0"/>
    <x v="2"/>
  </r>
  <r>
    <n v="2018"/>
    <n v="8"/>
    <s v="The Lyons King"/>
    <x v="295"/>
    <s v="PTA"/>
    <s v="DEF"/>
    <n v="73"/>
    <n v="78"/>
    <x v="2"/>
  </r>
  <r>
    <n v="2018"/>
    <n v="8"/>
    <s v="The Lyons King"/>
    <x v="199"/>
    <s v="GEE"/>
    <s v="MID"/>
    <n v="119"/>
    <n v="77"/>
    <x v="2"/>
  </r>
  <r>
    <n v="2018"/>
    <n v="8"/>
    <s v="The Lyons King"/>
    <x v="20"/>
    <s v="GEE"/>
    <s v="MID"/>
    <n v="103"/>
    <n v="98"/>
    <x v="2"/>
  </r>
  <r>
    <n v="2018"/>
    <n v="8"/>
    <s v="The Lyons King"/>
    <x v="67"/>
    <s v="GCS"/>
    <s v="MID"/>
    <n v="72"/>
    <n v="67"/>
    <x v="2"/>
  </r>
  <r>
    <n v="2018"/>
    <n v="8"/>
    <s v="The Lyons King"/>
    <x v="190"/>
    <s v="WBD"/>
    <s v="FWD"/>
    <n v="107"/>
    <n v="115"/>
    <x v="2"/>
  </r>
  <r>
    <n v="2018"/>
    <n v="8"/>
    <s v="The Lyons King"/>
    <x v="278"/>
    <s v="COL"/>
    <s v="MID"/>
    <n v="93"/>
    <n v="100"/>
    <x v="2"/>
  </r>
  <r>
    <n v="2018"/>
    <n v="8"/>
    <s v="The Lyons King"/>
    <x v="114"/>
    <s v="COL"/>
    <s v="RUC"/>
    <n v="127"/>
    <n v="137"/>
    <x v="2"/>
  </r>
  <r>
    <n v="2018"/>
    <n v="8"/>
    <s v="The Lyons King"/>
    <x v="34"/>
    <s v="COL"/>
    <s v="DEF"/>
    <n v="96"/>
    <n v="119"/>
    <x v="2"/>
  </r>
  <r>
    <n v="2018"/>
    <n v="8"/>
    <s v="The Lyons King"/>
    <x v="281"/>
    <s v="FRE"/>
    <s v="MID"/>
    <n v="112"/>
    <n v="118"/>
    <x v="2"/>
  </r>
  <r>
    <n v="2018"/>
    <n v="8"/>
    <s v="The Lyons King"/>
    <x v="62"/>
    <s v="FRE"/>
    <s v="DEF"/>
    <n v="71"/>
    <n v="125"/>
    <x v="2"/>
  </r>
  <r>
    <n v="2018"/>
    <n v="8"/>
    <s v="The Lyons King"/>
    <x v="259"/>
    <s v="ADE"/>
    <s v="MID"/>
    <n v="96"/>
    <n v="92"/>
    <x v="2"/>
  </r>
  <r>
    <n v="2018"/>
    <n v="8"/>
    <s v="The Lyons King"/>
    <x v="162"/>
    <s v="ADE"/>
    <s v="FWD"/>
    <n v="87"/>
    <n v="86"/>
    <x v="2"/>
  </r>
  <r>
    <n v="2018"/>
    <n v="8"/>
    <s v="The Lyons King"/>
    <x v="31"/>
    <s v="CAR"/>
    <s v="FWD"/>
    <n v="58"/>
    <n v="74"/>
    <x v="2"/>
  </r>
  <r>
    <n v="2018"/>
    <n v="8"/>
    <s v="The Lyons King"/>
    <x v="299"/>
    <s v="CAR"/>
    <s v="FWD"/>
    <n v="66"/>
    <n v="75"/>
    <x v="2"/>
  </r>
  <r>
    <n v="2018"/>
    <n v="8"/>
    <s v="The Lyons King"/>
    <x v="118"/>
    <s v="SYD"/>
    <s v="DEF"/>
    <n v="64"/>
    <n v="130"/>
    <x v="2"/>
  </r>
  <r>
    <n v="2018"/>
    <n v="8"/>
    <s v="The Lyons King"/>
    <x v="115"/>
    <s v="BRL"/>
    <s v="MID"/>
    <n v="84"/>
    <n v="63"/>
    <x v="2"/>
  </r>
  <r>
    <n v="2018"/>
    <n v="8"/>
    <s v="The Lyons King"/>
    <x v="55"/>
    <s v="MEL"/>
    <s v="DEF"/>
    <n v="90"/>
    <n v="115"/>
    <x v="2"/>
  </r>
  <r>
    <n v="2018"/>
    <n v="8"/>
    <s v="The Lyons King"/>
    <x v="133"/>
    <s v="STK"/>
    <s v="FWD"/>
    <n v="95"/>
    <n v="84"/>
    <x v="2"/>
  </r>
  <r>
    <n v="2018"/>
    <n v="8"/>
    <s v="The Lyons King"/>
    <x v="162"/>
    <s v="GCS"/>
    <s v="BEN"/>
    <n v="90"/>
    <n v="0"/>
    <x v="2"/>
  </r>
  <r>
    <n v="2018"/>
    <n v="8"/>
    <s v="The Lyons King"/>
    <x v="319"/>
    <s v="ADE"/>
    <s v="BEN"/>
    <n v="70"/>
    <n v="56"/>
    <x v="2"/>
  </r>
  <r>
    <n v="2018"/>
    <n v="8"/>
    <s v="The Lyons King"/>
    <x v="197"/>
    <s v="SYD"/>
    <s v="BEN"/>
    <n v="100"/>
    <n v="0"/>
    <x v="2"/>
  </r>
  <r>
    <n v="2018"/>
    <n v="8"/>
    <s v="The Lyons King"/>
    <x v="238"/>
    <s v="WCE"/>
    <s v="BEN"/>
    <n v="82"/>
    <n v="0"/>
    <x v="2"/>
  </r>
  <r>
    <n v="2018"/>
    <n v="9"/>
    <s v="The Lyons King"/>
    <x v="295"/>
    <s v="PTA"/>
    <s v="DEF"/>
    <n v="84"/>
    <n v="97"/>
    <x v="2"/>
  </r>
  <r>
    <n v="2018"/>
    <n v="9"/>
    <s v="The Lyons King"/>
    <x v="240"/>
    <s v="GEE"/>
    <s v="FWD"/>
    <n v="104"/>
    <n v="95"/>
    <x v="2"/>
  </r>
  <r>
    <n v="2018"/>
    <n v="9"/>
    <s v="The Lyons King"/>
    <x v="20"/>
    <s v="GEE"/>
    <s v="MID"/>
    <n v="102"/>
    <n v="101"/>
    <x v="2"/>
  </r>
  <r>
    <n v="2018"/>
    <n v="9"/>
    <s v="The Lyons King"/>
    <x v="199"/>
    <s v="GEE"/>
    <s v="MID"/>
    <n v="120"/>
    <n v="98"/>
    <x v="2"/>
  </r>
  <r>
    <n v="2018"/>
    <n v="9"/>
    <s v="The Lyons King"/>
    <x v="67"/>
    <s v="GCS"/>
    <s v="MID"/>
    <n v="72"/>
    <n v="82"/>
    <x v="2"/>
  </r>
  <r>
    <n v="2018"/>
    <n v="9"/>
    <s v="The Lyons King"/>
    <x v="190"/>
    <s v="WBD"/>
    <s v="MID"/>
    <n v="104"/>
    <n v="100"/>
    <x v="2"/>
  </r>
  <r>
    <n v="2018"/>
    <n v="9"/>
    <s v="The Lyons King"/>
    <x v="114"/>
    <s v="COL"/>
    <s v="RUC"/>
    <n v="121"/>
    <n v="109"/>
    <x v="2"/>
  </r>
  <r>
    <n v="2018"/>
    <n v="9"/>
    <s v="The Lyons King"/>
    <x v="34"/>
    <s v="COL"/>
    <s v="DEF"/>
    <n v="103"/>
    <n v="112"/>
    <x v="2"/>
  </r>
  <r>
    <n v="2018"/>
    <n v="9"/>
    <s v="The Lyons King"/>
    <x v="278"/>
    <s v="COL"/>
    <s v="MID"/>
    <n v="85"/>
    <n v="98"/>
    <x v="2"/>
  </r>
  <r>
    <n v="2018"/>
    <n v="9"/>
    <s v="The Lyons King"/>
    <x v="281"/>
    <s v="FRE"/>
    <s v="MID"/>
    <n v="117"/>
    <n v="110"/>
    <x v="2"/>
  </r>
  <r>
    <n v="2018"/>
    <n v="9"/>
    <s v="The Lyons King"/>
    <x v="162"/>
    <s v="ADE"/>
    <s v="FWD"/>
    <n v="92"/>
    <n v="72"/>
    <x v="2"/>
  </r>
  <r>
    <n v="2018"/>
    <n v="9"/>
    <s v="The Lyons King"/>
    <x v="31"/>
    <s v="CAR"/>
    <s v="FWD"/>
    <n v="54"/>
    <n v="71"/>
    <x v="2"/>
  </r>
  <r>
    <n v="2018"/>
    <n v="9"/>
    <s v="The Lyons King"/>
    <x v="118"/>
    <s v="SYD"/>
    <s v="DEF"/>
    <n v="75"/>
    <n v="173"/>
    <x v="2"/>
  </r>
  <r>
    <n v="2018"/>
    <n v="9"/>
    <s v="The Lyons King"/>
    <x v="197"/>
    <s v="SYD"/>
    <s v="FWD"/>
    <n v="88"/>
    <n v="112"/>
    <x v="2"/>
  </r>
  <r>
    <n v="2018"/>
    <n v="9"/>
    <s v="The Lyons King"/>
    <x v="115"/>
    <s v="BRL"/>
    <s v="MID"/>
    <n v="89"/>
    <n v="109"/>
    <x v="2"/>
  </r>
  <r>
    <n v="2018"/>
    <n v="9"/>
    <s v="The Lyons King"/>
    <x v="238"/>
    <s v="WCE"/>
    <s v="DEF"/>
    <n v="94"/>
    <n v="123"/>
    <x v="2"/>
  </r>
  <r>
    <n v="2018"/>
    <n v="9"/>
    <s v="The Lyons King"/>
    <x v="325"/>
    <s v="WCE"/>
    <s v="FWD"/>
    <n v="72"/>
    <n v="57"/>
    <x v="2"/>
  </r>
  <r>
    <n v="2018"/>
    <n v="9"/>
    <s v="The Lyons King"/>
    <x v="55"/>
    <s v="MEL"/>
    <s v="DEF"/>
    <n v="82"/>
    <n v="62"/>
    <x v="2"/>
  </r>
  <r>
    <n v="2018"/>
    <n v="9"/>
    <s v="The Lyons King"/>
    <x v="162"/>
    <s v="GCS"/>
    <s v="BEN"/>
    <n v="90"/>
    <n v="0"/>
    <x v="2"/>
  </r>
  <r>
    <n v="2018"/>
    <n v="9"/>
    <s v="The Lyons King"/>
    <x v="62"/>
    <s v="FRE"/>
    <s v="BEN"/>
    <n v="83"/>
    <n v="121"/>
    <x v="2"/>
  </r>
  <r>
    <n v="2018"/>
    <n v="9"/>
    <s v="The Lyons King"/>
    <x v="259"/>
    <s v="ADE"/>
    <s v="BEN"/>
    <n v="96"/>
    <n v="0"/>
    <x v="2"/>
  </r>
  <r>
    <n v="2018"/>
    <n v="9"/>
    <s v="The Lyons King"/>
    <x v="133"/>
    <s v="STK"/>
    <s v="BEN"/>
    <n v="95"/>
    <n v="0"/>
    <x v="2"/>
  </r>
  <r>
    <n v="2018"/>
    <n v="10"/>
    <s v="The Lyons King"/>
    <x v="240"/>
    <s v="GEE"/>
    <s v="FWD"/>
    <n v="99"/>
    <n v="84"/>
    <x v="2"/>
  </r>
  <r>
    <n v="2018"/>
    <n v="10"/>
    <s v="The Lyons King"/>
    <x v="20"/>
    <s v="GEE"/>
    <s v="MID"/>
    <n v="111"/>
    <n v="123"/>
    <x v="2"/>
  </r>
  <r>
    <n v="2018"/>
    <n v="10"/>
    <s v="The Lyons King"/>
    <x v="199"/>
    <s v="GEE"/>
    <s v="MID"/>
    <n v="115"/>
    <n v="82"/>
    <x v="2"/>
  </r>
  <r>
    <n v="2018"/>
    <n v="10"/>
    <s v="The Lyons King"/>
    <x v="190"/>
    <s v="WBD"/>
    <s v="FWD"/>
    <n v="114"/>
    <n v="122"/>
    <x v="2"/>
  </r>
  <r>
    <n v="2018"/>
    <n v="10"/>
    <s v="The Lyons King"/>
    <x v="34"/>
    <s v="COL"/>
    <s v="DEF"/>
    <n v="110"/>
    <n v="97"/>
    <x v="2"/>
  </r>
  <r>
    <n v="2018"/>
    <n v="10"/>
    <s v="The Lyons King"/>
    <x v="114"/>
    <s v="COL"/>
    <s v="RUC"/>
    <n v="129"/>
    <n v="152"/>
    <x v="2"/>
  </r>
  <r>
    <n v="2018"/>
    <n v="10"/>
    <s v="The Lyons King"/>
    <x v="278"/>
    <s v="COL"/>
    <s v="MID"/>
    <n v="84"/>
    <n v="83"/>
    <x v="2"/>
  </r>
  <r>
    <n v="2018"/>
    <n v="10"/>
    <s v="The Lyons King"/>
    <x v="281"/>
    <s v="FRE"/>
    <s v="MID"/>
    <n v="112"/>
    <n v="74"/>
    <x v="2"/>
  </r>
  <r>
    <n v="2018"/>
    <n v="10"/>
    <s v="The Lyons King"/>
    <x v="62"/>
    <s v="FRE"/>
    <s v="DEF"/>
    <n v="91"/>
    <n v="136"/>
    <x v="2"/>
  </r>
  <r>
    <n v="2018"/>
    <n v="10"/>
    <s v="The Lyons King"/>
    <x v="162"/>
    <s v="ADE"/>
    <s v="FWD"/>
    <n v="87"/>
    <n v="69"/>
    <x v="2"/>
  </r>
  <r>
    <n v="2018"/>
    <n v="10"/>
    <s v="The Lyons King"/>
    <x v="259"/>
    <s v="ADE"/>
    <s v="MID"/>
    <n v="95"/>
    <n v="100"/>
    <x v="2"/>
  </r>
  <r>
    <n v="2018"/>
    <n v="10"/>
    <s v="The Lyons King"/>
    <x v="96"/>
    <s v="ADE"/>
    <s v="MID"/>
    <n v="106"/>
    <n v="94"/>
    <x v="2"/>
  </r>
  <r>
    <n v="2018"/>
    <n v="10"/>
    <s v="The Lyons King"/>
    <x v="326"/>
    <s v="CAR"/>
    <s v="FWD"/>
    <n v="94"/>
    <n v="73"/>
    <x v="2"/>
  </r>
  <r>
    <n v="2018"/>
    <n v="10"/>
    <s v="The Lyons King"/>
    <x v="118"/>
    <s v="SYD"/>
    <s v="DEF"/>
    <n v="78"/>
    <n v="118"/>
    <x v="2"/>
  </r>
  <r>
    <n v="2018"/>
    <n v="10"/>
    <s v="The Lyons King"/>
    <x v="197"/>
    <s v="SYD"/>
    <s v="FWD"/>
    <n v="82"/>
    <n v="60"/>
    <x v="2"/>
  </r>
  <r>
    <n v="2018"/>
    <n v="10"/>
    <s v="The Lyons King"/>
    <x v="115"/>
    <s v="BRL"/>
    <s v="MID"/>
    <n v="102"/>
    <n v="140"/>
    <x v="2"/>
  </r>
  <r>
    <n v="2018"/>
    <n v="10"/>
    <s v="The Lyons King"/>
    <x v="238"/>
    <s v="WCE"/>
    <s v="DEF"/>
    <n v="87"/>
    <n v="83"/>
    <x v="2"/>
  </r>
  <r>
    <n v="2018"/>
    <n v="10"/>
    <s v="The Lyons King"/>
    <x v="55"/>
    <s v="MEL"/>
    <s v="DEF"/>
    <n v="82"/>
    <n v="88"/>
    <x v="2"/>
  </r>
  <r>
    <n v="2018"/>
    <n v="10"/>
    <s v="The Lyons King"/>
    <x v="295"/>
    <s v="PTA"/>
    <s v="BEN"/>
    <n v="84"/>
    <n v="0"/>
    <x v="2"/>
  </r>
  <r>
    <n v="2018"/>
    <n v="10"/>
    <s v="The Lyons King"/>
    <x v="67"/>
    <s v="GCS"/>
    <s v="BEN"/>
    <n v="72"/>
    <n v="0"/>
    <x v="2"/>
  </r>
  <r>
    <n v="2018"/>
    <n v="10"/>
    <s v="The Lyons King"/>
    <x v="162"/>
    <s v="GCS"/>
    <s v="BEN"/>
    <n v="90"/>
    <n v="0"/>
    <x v="2"/>
  </r>
  <r>
    <n v="2018"/>
    <n v="10"/>
    <s v="The Lyons King"/>
    <x v="133"/>
    <s v="STK"/>
    <s v="BEN"/>
    <n v="95"/>
    <n v="0"/>
    <x v="2"/>
  </r>
  <r>
    <n v="2018"/>
    <n v="11"/>
    <s v="The Lyons King"/>
    <x v="295"/>
    <s v="PTA"/>
    <s v="DEF"/>
    <n v="84"/>
    <n v="87"/>
    <x v="2"/>
  </r>
  <r>
    <n v="2018"/>
    <n v="11"/>
    <s v="The Lyons King"/>
    <x v="20"/>
    <s v="GEE"/>
    <s v="MID"/>
    <n v="121"/>
    <n v="136"/>
    <x v="2"/>
  </r>
  <r>
    <n v="2018"/>
    <n v="11"/>
    <s v="The Lyons King"/>
    <x v="199"/>
    <s v="GEE"/>
    <s v="MID"/>
    <n v="118"/>
    <n v="133"/>
    <x v="2"/>
  </r>
  <r>
    <n v="2018"/>
    <n v="11"/>
    <s v="The Lyons King"/>
    <x v="240"/>
    <s v="GEE"/>
    <s v="FWD"/>
    <n v="113"/>
    <n v="113"/>
    <x v="2"/>
  </r>
  <r>
    <n v="2018"/>
    <n v="11"/>
    <s v="The Lyons King"/>
    <x v="190"/>
    <s v="WBD"/>
    <s v="FWD"/>
    <n v="104"/>
    <n v="63"/>
    <x v="2"/>
  </r>
  <r>
    <n v="2018"/>
    <n v="11"/>
    <s v="The Lyons King"/>
    <x v="114"/>
    <s v="COL"/>
    <s v="RUC"/>
    <n v="132"/>
    <n v="134"/>
    <x v="2"/>
  </r>
  <r>
    <n v="2018"/>
    <n v="11"/>
    <s v="The Lyons King"/>
    <x v="278"/>
    <s v="COL"/>
    <s v="MID"/>
    <n v="94"/>
    <n v="109"/>
    <x v="2"/>
  </r>
  <r>
    <n v="2018"/>
    <n v="11"/>
    <s v="The Lyons King"/>
    <x v="34"/>
    <s v="COL"/>
    <s v="DEF"/>
    <n v="116"/>
    <n v="115"/>
    <x v="2"/>
  </r>
  <r>
    <n v="2018"/>
    <n v="11"/>
    <s v="The Lyons King"/>
    <x v="62"/>
    <s v="FRE"/>
    <s v="DEF"/>
    <n v="90"/>
    <n v="93"/>
    <x v="2"/>
  </r>
  <r>
    <n v="2018"/>
    <n v="11"/>
    <s v="The Lyons King"/>
    <x v="281"/>
    <s v="FRE"/>
    <s v="MID"/>
    <n v="103"/>
    <n v="104"/>
    <x v="2"/>
  </r>
  <r>
    <n v="2018"/>
    <n v="11"/>
    <s v="The Lyons King"/>
    <x v="162"/>
    <s v="ADE"/>
    <s v="FWD"/>
    <n v="70"/>
    <n v="35"/>
    <x v="2"/>
  </r>
  <r>
    <n v="2018"/>
    <n v="11"/>
    <s v="The Lyons King"/>
    <x v="259"/>
    <s v="ADE"/>
    <s v="MID"/>
    <n v="106"/>
    <n v="106"/>
    <x v="2"/>
  </r>
  <r>
    <n v="2018"/>
    <n v="11"/>
    <s v="The Lyons King"/>
    <x v="96"/>
    <s v="ADE"/>
    <s v="MID"/>
    <n v="112"/>
    <n v="99"/>
    <x v="2"/>
  </r>
  <r>
    <n v="2018"/>
    <n v="11"/>
    <s v="The Lyons King"/>
    <x v="326"/>
    <s v="CAR"/>
    <s v="FWD"/>
    <n v="83"/>
    <n v="44"/>
    <x v="2"/>
  </r>
  <r>
    <n v="2018"/>
    <n v="11"/>
    <s v="The Lyons King"/>
    <x v="118"/>
    <s v="SYD"/>
    <s v="DEF"/>
    <n v="78"/>
    <n v="90"/>
    <x v="2"/>
  </r>
  <r>
    <n v="2018"/>
    <n v="11"/>
    <s v="The Lyons King"/>
    <x v="197"/>
    <s v="SYD"/>
    <s v="FWD"/>
    <n v="82"/>
    <n v="105"/>
    <x v="2"/>
  </r>
  <r>
    <n v="2018"/>
    <n v="11"/>
    <s v="The Lyons King"/>
    <x v="115"/>
    <s v="BRL"/>
    <s v="MID"/>
    <n v="100"/>
    <n v="119"/>
    <x v="2"/>
  </r>
  <r>
    <n v="2018"/>
    <n v="11"/>
    <s v="The Lyons King"/>
    <x v="238"/>
    <s v="WCE"/>
    <s v="DEF"/>
    <n v="95"/>
    <n v="112"/>
    <x v="2"/>
  </r>
  <r>
    <n v="2018"/>
    <n v="11"/>
    <s v="The Lyons King"/>
    <x v="67"/>
    <s v="GCS"/>
    <s v="BEN"/>
    <n v="72"/>
    <n v="0"/>
    <x v="2"/>
  </r>
  <r>
    <n v="2018"/>
    <n v="11"/>
    <s v="The Lyons King"/>
    <x v="162"/>
    <s v="GCS"/>
    <s v="BEN"/>
    <n v="60"/>
    <n v="53"/>
    <x v="2"/>
  </r>
  <r>
    <n v="2018"/>
    <n v="11"/>
    <s v="The Lyons King"/>
    <x v="55"/>
    <s v="MEL"/>
    <s v="BEN"/>
    <n v="86"/>
    <n v="95"/>
    <x v="2"/>
  </r>
  <r>
    <n v="2018"/>
    <n v="11"/>
    <s v="The Lyons King"/>
    <x v="133"/>
    <s v="STK"/>
    <s v="BEN"/>
    <n v="95"/>
    <n v="0"/>
    <x v="2"/>
  </r>
  <r>
    <n v="2018"/>
    <n v="12"/>
    <s v="The Lyons King"/>
    <x v="295"/>
    <s v="PTA"/>
    <s v="DEF"/>
    <n v="90"/>
    <n v="110"/>
    <x v="2"/>
  </r>
  <r>
    <n v="2018"/>
    <n v="12"/>
    <s v="The Lyons King"/>
    <x v="20"/>
    <s v="GEE"/>
    <s v="MID"/>
    <n v="113"/>
    <n v="97"/>
    <x v="2"/>
  </r>
  <r>
    <n v="2018"/>
    <n v="12"/>
    <s v="The Lyons King"/>
    <x v="199"/>
    <s v="GEE"/>
    <s v="MID"/>
    <n v="106"/>
    <n v="84"/>
    <x v="2"/>
  </r>
  <r>
    <n v="2018"/>
    <n v="12"/>
    <s v="The Lyons King"/>
    <x v="240"/>
    <s v="GEE"/>
    <s v="FWD"/>
    <n v="119"/>
    <n v="127"/>
    <x v="2"/>
  </r>
  <r>
    <n v="2018"/>
    <n v="12"/>
    <s v="The Lyons King"/>
    <x v="162"/>
    <s v="GCS"/>
    <s v="FWD"/>
    <n v="54"/>
    <n v="35"/>
    <x v="2"/>
  </r>
  <r>
    <n v="2018"/>
    <n v="12"/>
    <s v="The Lyons King"/>
    <x v="327"/>
    <s v="GCS"/>
    <s v="FWD"/>
    <n v="96"/>
    <n v="93"/>
    <x v="2"/>
  </r>
  <r>
    <n v="2018"/>
    <n v="12"/>
    <s v="The Lyons King"/>
    <x v="190"/>
    <s v="WBD"/>
    <s v="FWD"/>
    <n v="104"/>
    <n v="0"/>
    <x v="2"/>
  </r>
  <r>
    <n v="2018"/>
    <n v="12"/>
    <s v="The Lyons King"/>
    <x v="114"/>
    <s v="COL"/>
    <s v="RUC"/>
    <n v="130"/>
    <n v="98"/>
    <x v="2"/>
  </r>
  <r>
    <n v="2018"/>
    <n v="12"/>
    <s v="The Lyons King"/>
    <x v="278"/>
    <s v="COL"/>
    <s v="MID"/>
    <n v="100"/>
    <n v="126"/>
    <x v="2"/>
  </r>
  <r>
    <n v="2018"/>
    <n v="12"/>
    <s v="The Lyons King"/>
    <x v="34"/>
    <s v="COL"/>
    <s v="DEF"/>
    <n v="122"/>
    <n v="110"/>
    <x v="2"/>
  </r>
  <r>
    <n v="2018"/>
    <n v="12"/>
    <s v="The Lyons King"/>
    <x v="62"/>
    <s v="FRE"/>
    <s v="DEF"/>
    <n v="98"/>
    <n v="106"/>
    <x v="2"/>
  </r>
  <r>
    <n v="2018"/>
    <n v="12"/>
    <s v="The Lyons King"/>
    <x v="281"/>
    <s v="FRE"/>
    <s v="MID"/>
    <n v="101"/>
    <n v="110"/>
    <x v="2"/>
  </r>
  <r>
    <n v="2018"/>
    <n v="12"/>
    <s v="The Lyons King"/>
    <x v="259"/>
    <s v="ADE"/>
    <s v="MID"/>
    <n v="100"/>
    <n v="68"/>
    <x v="2"/>
  </r>
  <r>
    <n v="2018"/>
    <n v="12"/>
    <s v="The Lyons King"/>
    <x v="96"/>
    <s v="ADE"/>
    <s v="MID"/>
    <n v="104"/>
    <n v="78"/>
    <x v="2"/>
  </r>
  <r>
    <n v="2018"/>
    <n v="12"/>
    <s v="The Lyons King"/>
    <x v="118"/>
    <s v="SYD"/>
    <s v="DEF"/>
    <n v="82"/>
    <n v="106"/>
    <x v="2"/>
  </r>
  <r>
    <n v="2018"/>
    <n v="12"/>
    <s v="The Lyons King"/>
    <x v="197"/>
    <s v="SYD"/>
    <s v="FWD"/>
    <n v="88"/>
    <n v="127"/>
    <x v="2"/>
  </r>
  <r>
    <n v="2018"/>
    <n v="12"/>
    <s v="The Lyons King"/>
    <x v="115"/>
    <s v="BRL"/>
    <s v="MID"/>
    <n v="86"/>
    <n v="37"/>
    <x v="2"/>
  </r>
  <r>
    <n v="2018"/>
    <n v="12"/>
    <s v="The Lyons King"/>
    <x v="55"/>
    <s v="MEL"/>
    <s v="DEF"/>
    <n v="86"/>
    <n v="77"/>
    <x v="2"/>
  </r>
  <r>
    <n v="2018"/>
    <n v="12"/>
    <s v="The Lyons King"/>
    <x v="112"/>
    <s v="WBD"/>
    <s v="BEN"/>
    <n v="78"/>
    <n v="0"/>
    <x v="2"/>
  </r>
  <r>
    <n v="2018"/>
    <n v="12"/>
    <s v="The Lyons King"/>
    <x v="162"/>
    <s v="ADE"/>
    <s v="BEN"/>
    <n v="70"/>
    <n v="0"/>
    <x v="2"/>
  </r>
  <r>
    <n v="2018"/>
    <n v="12"/>
    <s v="The Lyons King"/>
    <x v="238"/>
    <s v="WCE"/>
    <s v="BEN"/>
    <n v="95"/>
    <n v="0"/>
    <x v="2"/>
  </r>
  <r>
    <n v="2018"/>
    <n v="12"/>
    <s v="The Lyons King"/>
    <x v="133"/>
    <s v="STK"/>
    <s v="BEN"/>
    <n v="95"/>
    <n v="0"/>
    <x v="2"/>
  </r>
  <r>
    <n v="2018"/>
    <n v="13"/>
    <s v="The Lyons King"/>
    <x v="295"/>
    <s v="PTA"/>
    <s v="DEF"/>
    <n v="86"/>
    <n v="61"/>
    <x v="2"/>
  </r>
  <r>
    <n v="2018"/>
    <n v="13"/>
    <s v="The Lyons King"/>
    <x v="240"/>
    <s v="GEE"/>
    <s v="FWD"/>
    <n v="112"/>
    <n v="77"/>
    <x v="2"/>
  </r>
  <r>
    <n v="2018"/>
    <n v="13"/>
    <s v="The Lyons King"/>
    <x v="20"/>
    <s v="GEE"/>
    <s v="MID"/>
    <n v="113"/>
    <n v="97"/>
    <x v="2"/>
  </r>
  <r>
    <n v="2018"/>
    <n v="13"/>
    <s v="The Lyons King"/>
    <x v="199"/>
    <s v="GEE"/>
    <s v="MID"/>
    <n v="115"/>
    <n v="117"/>
    <x v="2"/>
  </r>
  <r>
    <n v="2018"/>
    <n v="13"/>
    <s v="The Lyons King"/>
    <x v="327"/>
    <s v="GCS"/>
    <s v="FWD"/>
    <n v="89"/>
    <n v="56"/>
    <x v="2"/>
  </r>
  <r>
    <n v="2018"/>
    <n v="13"/>
    <s v="The Lyons King"/>
    <x v="67"/>
    <s v="GCS"/>
    <s v="MID"/>
    <n v="77"/>
    <n v="102"/>
    <x v="2"/>
  </r>
  <r>
    <n v="2018"/>
    <n v="13"/>
    <s v="The Lyons King"/>
    <x v="112"/>
    <s v="WBD"/>
    <s v="FWD"/>
    <n v="75"/>
    <n v="86"/>
    <x v="2"/>
  </r>
  <r>
    <n v="2018"/>
    <n v="13"/>
    <s v="The Lyons King"/>
    <x v="190"/>
    <s v="WBD"/>
    <s v="MID"/>
    <n v="86"/>
    <n v="52"/>
    <x v="2"/>
  </r>
  <r>
    <n v="2018"/>
    <n v="13"/>
    <s v="The Lyons King"/>
    <x v="114"/>
    <s v="COL"/>
    <s v="RUC"/>
    <n v="130"/>
    <n v="0"/>
    <x v="2"/>
  </r>
  <r>
    <n v="2018"/>
    <n v="13"/>
    <s v="The Lyons King"/>
    <x v="34"/>
    <s v="COL"/>
    <s v="DEF"/>
    <n v="122"/>
    <n v="0"/>
    <x v="2"/>
  </r>
  <r>
    <n v="2018"/>
    <n v="13"/>
    <s v="The Lyons King"/>
    <x v="281"/>
    <s v="FRE"/>
    <s v="MID"/>
    <n v="108"/>
    <n v="159"/>
    <x v="2"/>
  </r>
  <r>
    <n v="2018"/>
    <n v="13"/>
    <s v="The Lyons King"/>
    <x v="62"/>
    <s v="FRE"/>
    <s v="DEF"/>
    <n v="92"/>
    <n v="88"/>
    <x v="2"/>
  </r>
  <r>
    <n v="2018"/>
    <n v="13"/>
    <s v="The Lyons King"/>
    <x v="96"/>
    <s v="ADE"/>
    <s v="MID"/>
    <n v="95"/>
    <n v="52"/>
    <x v="2"/>
  </r>
  <r>
    <n v="2018"/>
    <n v="13"/>
    <s v="The Lyons King"/>
    <x v="259"/>
    <s v="ADE"/>
    <s v="MID"/>
    <n v="94"/>
    <n v="95"/>
    <x v="2"/>
  </r>
  <r>
    <n v="2018"/>
    <n v="13"/>
    <s v="The Lyons King"/>
    <x v="162"/>
    <s v="ADE"/>
    <s v="FWD"/>
    <n v="70"/>
    <n v="0"/>
    <x v="2"/>
  </r>
  <r>
    <n v="2018"/>
    <n v="13"/>
    <s v="The Lyons King"/>
    <x v="118"/>
    <s v="SYD"/>
    <s v="DEF"/>
    <n v="81"/>
    <n v="122"/>
    <x v="2"/>
  </r>
  <r>
    <n v="2018"/>
    <n v="13"/>
    <s v="The Lyons King"/>
    <x v="197"/>
    <s v="SYD"/>
    <s v="FWD"/>
    <n v="97"/>
    <n v="94"/>
    <x v="2"/>
  </r>
  <r>
    <n v="2018"/>
    <n v="13"/>
    <s v="The Lyons King"/>
    <x v="238"/>
    <s v="WCE"/>
    <s v="DEF"/>
    <n v="95"/>
    <n v="84"/>
    <x v="2"/>
  </r>
  <r>
    <n v="2018"/>
    <n v="13"/>
    <s v="The Lyons King"/>
    <x v="278"/>
    <s v="COL"/>
    <s v="BEN"/>
    <n v="100"/>
    <n v="0"/>
    <x v="2"/>
  </r>
  <r>
    <n v="2018"/>
    <n v="13"/>
    <s v="The Lyons King"/>
    <x v="115"/>
    <s v="BRL"/>
    <s v="BEN"/>
    <n v="86"/>
    <n v="0"/>
    <x v="2"/>
  </r>
  <r>
    <n v="2018"/>
    <n v="13"/>
    <s v="The Lyons King"/>
    <x v="55"/>
    <s v="MEL"/>
    <s v="BEN"/>
    <n v="86"/>
    <n v="0"/>
    <x v="2"/>
  </r>
  <r>
    <n v="2018"/>
    <n v="13"/>
    <s v="The Lyons King"/>
    <x v="133"/>
    <s v="STK"/>
    <s v="BEN"/>
    <n v="95"/>
    <n v="0"/>
    <x v="2"/>
  </r>
  <r>
    <n v="2018"/>
    <n v="14"/>
    <s v="The Lyons King"/>
    <x v="295"/>
    <s v="PTA"/>
    <s v="DEF"/>
    <n v="79"/>
    <n v="44"/>
    <x v="2"/>
  </r>
  <r>
    <n v="2018"/>
    <n v="14"/>
    <s v="The Lyons King"/>
    <x v="240"/>
    <s v="GEE"/>
    <s v="FWD"/>
    <n v="112"/>
    <n v="0"/>
    <x v="2"/>
  </r>
  <r>
    <n v="2018"/>
    <n v="14"/>
    <s v="The Lyons King"/>
    <x v="20"/>
    <s v="GEE"/>
    <s v="MID"/>
    <n v="113"/>
    <n v="0"/>
    <x v="2"/>
  </r>
  <r>
    <n v="2018"/>
    <n v="14"/>
    <s v="The Lyons King"/>
    <x v="199"/>
    <s v="GEE"/>
    <s v="MID"/>
    <n v="115"/>
    <n v="0"/>
    <x v="2"/>
  </r>
  <r>
    <n v="2018"/>
    <n v="14"/>
    <s v="The Lyons King"/>
    <x v="67"/>
    <s v="GCS"/>
    <s v="MID"/>
    <n v="75"/>
    <n v="90"/>
    <x v="2"/>
  </r>
  <r>
    <n v="2018"/>
    <n v="14"/>
    <s v="The Lyons King"/>
    <x v="112"/>
    <s v="WBD"/>
    <s v="FWD"/>
    <n v="75"/>
    <n v="63"/>
    <x v="2"/>
  </r>
  <r>
    <n v="2018"/>
    <n v="14"/>
    <s v="The Lyons King"/>
    <x v="190"/>
    <s v="WBD"/>
    <s v="FWD"/>
    <n v="81"/>
    <n v="86"/>
    <x v="2"/>
  </r>
  <r>
    <n v="2018"/>
    <n v="14"/>
    <s v="The Lyons King"/>
    <x v="114"/>
    <s v="COL"/>
    <s v="RUC"/>
    <n v="126"/>
    <n v="113"/>
    <x v="2"/>
  </r>
  <r>
    <n v="2018"/>
    <n v="14"/>
    <s v="The Lyons King"/>
    <x v="278"/>
    <s v="COL"/>
    <s v="MID"/>
    <n v="104"/>
    <n v="125"/>
    <x v="2"/>
  </r>
  <r>
    <n v="2018"/>
    <n v="14"/>
    <s v="The Lyons King"/>
    <x v="34"/>
    <s v="COL"/>
    <s v="DEF"/>
    <n v="121"/>
    <n v="117"/>
    <x v="2"/>
  </r>
  <r>
    <n v="2018"/>
    <n v="14"/>
    <s v="The Lyons King"/>
    <x v="281"/>
    <s v="FRE"/>
    <s v="MID"/>
    <n v="108"/>
    <n v="0"/>
    <x v="2"/>
  </r>
  <r>
    <n v="2018"/>
    <n v="14"/>
    <s v="The Lyons King"/>
    <x v="62"/>
    <s v="FRE"/>
    <s v="DEF"/>
    <n v="92"/>
    <n v="0"/>
    <x v="2"/>
  </r>
  <r>
    <n v="2018"/>
    <n v="14"/>
    <s v="The Lyons King"/>
    <x v="259"/>
    <s v="ADE"/>
    <s v="MID"/>
    <n v="94"/>
    <n v="0"/>
    <x v="2"/>
  </r>
  <r>
    <n v="2018"/>
    <n v="14"/>
    <s v="The Lyons King"/>
    <x v="197"/>
    <s v="SYD"/>
    <s v="FWD"/>
    <n v="97"/>
    <n v="0"/>
    <x v="2"/>
  </r>
  <r>
    <n v="2018"/>
    <n v="14"/>
    <s v="The Lyons King"/>
    <x v="115"/>
    <s v="BRL"/>
    <s v="MID"/>
    <n v="93"/>
    <n v="100"/>
    <x v="2"/>
  </r>
  <r>
    <n v="2018"/>
    <n v="14"/>
    <s v="The Lyons King"/>
    <x v="238"/>
    <s v="WCE"/>
    <s v="DEF"/>
    <n v="95"/>
    <n v="81"/>
    <x v="2"/>
  </r>
  <r>
    <n v="2018"/>
    <n v="14"/>
    <s v="The Lyons King"/>
    <x v="55"/>
    <s v="MEL"/>
    <s v="DEF"/>
    <n v="72"/>
    <n v="45"/>
    <x v="2"/>
  </r>
  <r>
    <n v="2018"/>
    <n v="14"/>
    <s v="The Lyons King"/>
    <x v="133"/>
    <s v="STK"/>
    <s v="FWD"/>
    <n v="95"/>
    <n v="0"/>
    <x v="2"/>
  </r>
  <r>
    <n v="2018"/>
    <n v="14"/>
    <s v="The Lyons King"/>
    <x v="96"/>
    <s v="ADE"/>
    <s v="BEN"/>
    <n v="95"/>
    <n v="0"/>
    <x v="2"/>
  </r>
  <r>
    <n v="2018"/>
    <n v="14"/>
    <s v="The Lyons King"/>
    <x v="162"/>
    <s v="ADE"/>
    <s v="BEN"/>
    <n v="70"/>
    <n v="0"/>
    <x v="2"/>
  </r>
  <r>
    <n v="2018"/>
    <n v="14"/>
    <s v="The Lyons King"/>
    <x v="196"/>
    <s v="CAR"/>
    <s v="BEN"/>
    <n v="105"/>
    <n v="0"/>
    <x v="2"/>
  </r>
  <r>
    <n v="2018"/>
    <n v="14"/>
    <s v="The Lyons King"/>
    <x v="118"/>
    <s v="SYD"/>
    <s v="BEN"/>
    <n v="81"/>
    <n v="0"/>
    <x v="2"/>
  </r>
  <r>
    <n v="2018"/>
    <n v="15"/>
    <s v="The Lyons King"/>
    <x v="240"/>
    <s v="GEE"/>
    <s v="FWD"/>
    <n v="113"/>
    <n v="99"/>
    <x v="2"/>
  </r>
  <r>
    <n v="2018"/>
    <n v="15"/>
    <s v="The Lyons King"/>
    <x v="20"/>
    <s v="GEE"/>
    <s v="MID"/>
    <n v="116"/>
    <n v="116"/>
    <x v="2"/>
  </r>
  <r>
    <n v="2018"/>
    <n v="15"/>
    <s v="The Lyons King"/>
    <x v="199"/>
    <s v="GEE"/>
    <s v="MID"/>
    <n v="120"/>
    <n v="122"/>
    <x v="2"/>
  </r>
  <r>
    <n v="2018"/>
    <n v="15"/>
    <s v="The Lyons King"/>
    <x v="112"/>
    <s v="WBD"/>
    <s v="FWD"/>
    <n v="78"/>
    <n v="91"/>
    <x v="2"/>
  </r>
  <r>
    <n v="2018"/>
    <n v="15"/>
    <s v="The Lyons King"/>
    <x v="190"/>
    <s v="WBD"/>
    <s v="FWD"/>
    <n v="82"/>
    <n v="104"/>
    <x v="2"/>
  </r>
  <r>
    <n v="2018"/>
    <n v="15"/>
    <s v="The Lyons King"/>
    <x v="34"/>
    <s v="COL"/>
    <s v="DEF"/>
    <n v="116"/>
    <n v="92"/>
    <x v="2"/>
  </r>
  <r>
    <n v="2018"/>
    <n v="15"/>
    <s v="The Lyons King"/>
    <x v="114"/>
    <s v="COL"/>
    <s v="RUC"/>
    <n v="131"/>
    <n v="136"/>
    <x v="2"/>
  </r>
  <r>
    <n v="2018"/>
    <n v="15"/>
    <s v="The Lyons King"/>
    <x v="278"/>
    <s v="COL"/>
    <s v="MID"/>
    <n v="99"/>
    <n v="72"/>
    <x v="2"/>
  </r>
  <r>
    <n v="2018"/>
    <n v="15"/>
    <s v="The Lyons King"/>
    <x v="281"/>
    <s v="FRE"/>
    <s v="MID"/>
    <n v="109"/>
    <n v="113"/>
    <x v="2"/>
  </r>
  <r>
    <n v="2018"/>
    <n v="15"/>
    <s v="The Lyons King"/>
    <x v="62"/>
    <s v="FRE"/>
    <s v="DEF"/>
    <n v="81"/>
    <n v="53"/>
    <x v="2"/>
  </r>
  <r>
    <n v="2018"/>
    <n v="15"/>
    <s v="The Lyons King"/>
    <x v="259"/>
    <s v="ADE"/>
    <s v="MID"/>
    <n v="101"/>
    <n v="126"/>
    <x v="2"/>
  </r>
  <r>
    <n v="2018"/>
    <n v="15"/>
    <s v="The Lyons King"/>
    <x v="196"/>
    <s v="CAR"/>
    <s v="MID"/>
    <n v="109"/>
    <n v="124"/>
    <x v="2"/>
  </r>
  <r>
    <n v="2018"/>
    <n v="15"/>
    <s v="The Lyons King"/>
    <x v="274"/>
    <s v="SYD"/>
    <s v="DEF"/>
    <n v="79"/>
    <n v="68"/>
    <x v="2"/>
  </r>
  <r>
    <n v="2018"/>
    <n v="15"/>
    <s v="The Lyons King"/>
    <x v="118"/>
    <s v="SYD"/>
    <s v="DEF"/>
    <n v="76"/>
    <n v="136"/>
    <x v="2"/>
  </r>
  <r>
    <n v="2018"/>
    <n v="15"/>
    <s v="The Lyons King"/>
    <x v="197"/>
    <s v="SYD"/>
    <s v="FWD"/>
    <n v="89"/>
    <n v="73"/>
    <x v="2"/>
  </r>
  <r>
    <n v="2018"/>
    <n v="15"/>
    <s v="The Lyons King"/>
    <x v="115"/>
    <s v="BRL"/>
    <s v="MID"/>
    <n v="97"/>
    <n v="129"/>
    <x v="2"/>
  </r>
  <r>
    <n v="2018"/>
    <n v="15"/>
    <s v="The Lyons King"/>
    <x v="238"/>
    <s v="WCE"/>
    <s v="DEF"/>
    <n v="84"/>
    <n v="68"/>
    <x v="2"/>
  </r>
  <r>
    <n v="2018"/>
    <n v="15"/>
    <s v="The Lyons King"/>
    <x v="176"/>
    <s v="GWS"/>
    <s v="FWD"/>
    <n v="77"/>
    <n v="55"/>
    <x v="2"/>
  </r>
  <r>
    <n v="2018"/>
    <n v="15"/>
    <s v="The Lyons King"/>
    <x v="67"/>
    <s v="GCS"/>
    <s v="BEN"/>
    <n v="87"/>
    <n v="113"/>
    <x v="2"/>
  </r>
  <r>
    <n v="2018"/>
    <n v="15"/>
    <s v="The Lyons King"/>
    <x v="162"/>
    <s v="ADE"/>
    <s v="BEN"/>
    <n v="70"/>
    <n v="0"/>
    <x v="2"/>
  </r>
  <r>
    <n v="2018"/>
    <n v="15"/>
    <s v="The Lyons King"/>
    <x v="174"/>
    <s v="STK"/>
    <s v="BEN"/>
    <n v="88"/>
    <n v="94"/>
    <x v="2"/>
  </r>
  <r>
    <n v="2018"/>
    <n v="15"/>
    <s v="The Lyons King"/>
    <x v="133"/>
    <s v="STK"/>
    <s v="BEN"/>
    <n v="95"/>
    <n v="0"/>
    <x v="2"/>
  </r>
  <r>
    <n v="2018"/>
    <n v="16"/>
    <s v="The Lyons King"/>
    <x v="20"/>
    <s v="GEE"/>
    <s v="MID"/>
    <n v="117"/>
    <n v="125"/>
    <x v="2"/>
  </r>
  <r>
    <n v="2018"/>
    <n v="16"/>
    <s v="The Lyons King"/>
    <x v="199"/>
    <s v="GEE"/>
    <s v="MID"/>
    <n v="130"/>
    <n v="125"/>
    <x v="2"/>
  </r>
  <r>
    <n v="2018"/>
    <n v="16"/>
    <s v="The Lyons King"/>
    <x v="240"/>
    <s v="GEE"/>
    <s v="FWD"/>
    <n v="121"/>
    <n v="122"/>
    <x v="2"/>
  </r>
  <r>
    <n v="2018"/>
    <n v="16"/>
    <s v="The Lyons King"/>
    <x v="112"/>
    <s v="WBD"/>
    <s v="FWD"/>
    <n v="71"/>
    <n v="53"/>
    <x v="2"/>
  </r>
  <r>
    <n v="2018"/>
    <n v="16"/>
    <s v="The Lyons King"/>
    <x v="190"/>
    <s v="WBD"/>
    <s v="FWD"/>
    <n v="74"/>
    <n v="84"/>
    <x v="2"/>
  </r>
  <r>
    <n v="2018"/>
    <n v="16"/>
    <s v="The Lyons King"/>
    <x v="34"/>
    <s v="COL"/>
    <s v="DEF"/>
    <n v="116"/>
    <n v="95"/>
    <x v="2"/>
  </r>
  <r>
    <n v="2018"/>
    <n v="16"/>
    <s v="The Lyons King"/>
    <x v="114"/>
    <s v="COL"/>
    <s v="RUC"/>
    <n v="131"/>
    <n v="155"/>
    <x v="2"/>
  </r>
  <r>
    <n v="2018"/>
    <n v="16"/>
    <s v="The Lyons King"/>
    <x v="278"/>
    <s v="COL"/>
    <s v="MID"/>
    <n v="106"/>
    <n v="116"/>
    <x v="2"/>
  </r>
  <r>
    <n v="2018"/>
    <n v="16"/>
    <s v="The Lyons King"/>
    <x v="281"/>
    <s v="FRE"/>
    <s v="MID"/>
    <n v="110"/>
    <n v="78"/>
    <x v="2"/>
  </r>
  <r>
    <n v="2018"/>
    <n v="16"/>
    <s v="The Lyons King"/>
    <x v="62"/>
    <s v="FRE"/>
    <s v="DEF"/>
    <n v="70"/>
    <n v="68"/>
    <x v="2"/>
  </r>
  <r>
    <n v="2018"/>
    <n v="16"/>
    <s v="The Lyons King"/>
    <x v="162"/>
    <s v="ADE"/>
    <s v="FWD"/>
    <n v="68"/>
    <n v="71"/>
    <x v="2"/>
  </r>
  <r>
    <n v="2018"/>
    <n v="16"/>
    <s v="The Lyons King"/>
    <x v="259"/>
    <s v="ADE"/>
    <s v="MID"/>
    <n v="101"/>
    <n v="101"/>
    <x v="2"/>
  </r>
  <r>
    <n v="2018"/>
    <n v="16"/>
    <s v="The Lyons King"/>
    <x v="196"/>
    <s v="CAR"/>
    <s v="MID"/>
    <n v="115"/>
    <n v="86"/>
    <x v="2"/>
  </r>
  <r>
    <n v="2018"/>
    <n v="16"/>
    <s v="The Lyons King"/>
    <x v="118"/>
    <s v="SYD"/>
    <s v="DEF"/>
    <n v="79"/>
    <n v="141"/>
    <x v="2"/>
  </r>
  <r>
    <n v="2018"/>
    <n v="16"/>
    <s v="The Lyons King"/>
    <x v="197"/>
    <s v="SYD"/>
    <s v="FWD"/>
    <n v="89"/>
    <n v="60"/>
    <x v="2"/>
  </r>
  <r>
    <n v="2018"/>
    <n v="16"/>
    <s v="The Lyons King"/>
    <x v="115"/>
    <s v="BRL"/>
    <s v="MID"/>
    <n v="98"/>
    <n v="148"/>
    <x v="2"/>
  </r>
  <r>
    <n v="2018"/>
    <n v="16"/>
    <s v="The Lyons King"/>
    <x v="238"/>
    <s v="WCE"/>
    <s v="DEF"/>
    <n v="81"/>
    <n v="64"/>
    <x v="2"/>
  </r>
  <r>
    <n v="2018"/>
    <n v="16"/>
    <s v="The Lyons King"/>
    <x v="174"/>
    <s v="STK"/>
    <s v="DEF"/>
    <n v="92"/>
    <n v="63"/>
    <x v="2"/>
  </r>
  <r>
    <n v="2018"/>
    <n v="16"/>
    <s v="The Lyons King"/>
    <x v="164"/>
    <s v="GCS"/>
    <s v="BEN"/>
    <n v="103"/>
    <n v="69"/>
    <x v="2"/>
  </r>
  <r>
    <n v="2018"/>
    <n v="16"/>
    <s v="The Lyons King"/>
    <x v="67"/>
    <s v="GCS"/>
    <s v="BEN"/>
    <n v="94"/>
    <n v="99"/>
    <x v="2"/>
  </r>
  <r>
    <n v="2018"/>
    <n v="16"/>
    <s v="The Lyons King"/>
    <x v="124"/>
    <s v="RIC"/>
    <s v="BEN"/>
    <n v="83"/>
    <n v="99"/>
    <x v="2"/>
  </r>
  <r>
    <n v="2018"/>
    <n v="16"/>
    <s v="The Lyons King"/>
    <x v="133"/>
    <s v="STK"/>
    <s v="BEN"/>
    <n v="95"/>
    <n v="0"/>
    <x v="2"/>
  </r>
  <r>
    <n v="2018"/>
    <n v="17"/>
    <s v="The Lyons King"/>
    <x v="20"/>
    <s v="GEE"/>
    <s v="MID"/>
    <n v="107"/>
    <n v="86"/>
    <x v="2"/>
  </r>
  <r>
    <n v="2018"/>
    <n v="17"/>
    <s v="The Lyons King"/>
    <x v="199"/>
    <s v="GEE"/>
    <s v="MID"/>
    <n v="116"/>
    <n v="71"/>
    <x v="2"/>
  </r>
  <r>
    <n v="2018"/>
    <n v="17"/>
    <s v="The Lyons King"/>
    <x v="240"/>
    <s v="GEE"/>
    <s v="FWD"/>
    <n v="121"/>
    <n v="112"/>
    <x v="2"/>
  </r>
  <r>
    <n v="2018"/>
    <n v="17"/>
    <s v="The Lyons King"/>
    <x v="112"/>
    <s v="WBD"/>
    <s v="FWD"/>
    <n v="77"/>
    <n v="84"/>
    <x v="2"/>
  </r>
  <r>
    <n v="2018"/>
    <n v="17"/>
    <s v="The Lyons King"/>
    <x v="190"/>
    <s v="WBD"/>
    <s v="FWD"/>
    <n v="80"/>
    <n v="90"/>
    <x v="2"/>
  </r>
  <r>
    <n v="2018"/>
    <n v="17"/>
    <s v="The Lyons King"/>
    <x v="34"/>
    <s v="COL"/>
    <s v="DEF"/>
    <n v="114"/>
    <n v="106"/>
    <x v="2"/>
  </r>
  <r>
    <n v="2018"/>
    <n v="17"/>
    <s v="The Lyons King"/>
    <x v="114"/>
    <s v="COL"/>
    <s v="RUC"/>
    <n v="124"/>
    <n v="99"/>
    <x v="2"/>
  </r>
  <r>
    <n v="2018"/>
    <n v="17"/>
    <s v="The Lyons King"/>
    <x v="278"/>
    <s v="COL"/>
    <s v="MID"/>
    <n v="94"/>
    <n v="48"/>
    <x v="2"/>
  </r>
  <r>
    <n v="2018"/>
    <n v="17"/>
    <s v="The Lyons King"/>
    <x v="281"/>
    <s v="FRE"/>
    <s v="MID"/>
    <n v="111"/>
    <n v="108"/>
    <x v="2"/>
  </r>
  <r>
    <n v="2018"/>
    <n v="17"/>
    <s v="The Lyons King"/>
    <x v="62"/>
    <s v="FRE"/>
    <s v="DEF"/>
    <n v="77"/>
    <n v="140"/>
    <x v="2"/>
  </r>
  <r>
    <n v="2018"/>
    <n v="17"/>
    <s v="The Lyons King"/>
    <x v="162"/>
    <s v="ADE"/>
    <s v="FWD"/>
    <n v="75"/>
    <n v="128"/>
    <x v="2"/>
  </r>
  <r>
    <n v="2018"/>
    <n v="17"/>
    <s v="The Lyons King"/>
    <x v="259"/>
    <s v="ADE"/>
    <s v="MID"/>
    <n v="97"/>
    <n v="85"/>
    <x v="2"/>
  </r>
  <r>
    <n v="2018"/>
    <n v="17"/>
    <s v="The Lyons King"/>
    <x v="196"/>
    <s v="CAR"/>
    <s v="MID"/>
    <n v="116"/>
    <n v="81"/>
    <x v="2"/>
  </r>
  <r>
    <n v="2018"/>
    <n v="17"/>
    <s v="The Lyons King"/>
    <x v="118"/>
    <s v="SYD"/>
    <s v="DEF"/>
    <n v="80"/>
    <n v="96"/>
    <x v="2"/>
  </r>
  <r>
    <n v="2018"/>
    <n v="17"/>
    <s v="The Lyons King"/>
    <x v="197"/>
    <s v="SYD"/>
    <s v="FWD"/>
    <n v="90"/>
    <n v="109"/>
    <x v="2"/>
  </r>
  <r>
    <n v="2018"/>
    <n v="17"/>
    <s v="The Lyons King"/>
    <x v="115"/>
    <s v="BRL"/>
    <s v="MID"/>
    <n v="97"/>
    <n v="111"/>
    <x v="2"/>
  </r>
  <r>
    <n v="2018"/>
    <n v="17"/>
    <s v="The Lyons King"/>
    <x v="238"/>
    <s v="WCE"/>
    <s v="DEF"/>
    <n v="84"/>
    <n v="132"/>
    <x v="2"/>
  </r>
  <r>
    <n v="2018"/>
    <n v="17"/>
    <s v="The Lyons King"/>
    <x v="55"/>
    <s v="MEL"/>
    <s v="DEF"/>
    <n v="77"/>
    <n v="95"/>
    <x v="2"/>
  </r>
  <r>
    <n v="2018"/>
    <n v="17"/>
    <s v="The Lyons King"/>
    <x v="67"/>
    <s v="GCS"/>
    <s v="BEN"/>
    <n v="97"/>
    <n v="99"/>
    <x v="2"/>
  </r>
  <r>
    <n v="2018"/>
    <n v="17"/>
    <s v="The Lyons King"/>
    <x v="124"/>
    <s v="RIC"/>
    <s v="BEN"/>
    <n v="84"/>
    <n v="97"/>
    <x v="2"/>
  </r>
  <r>
    <n v="2018"/>
    <n v="17"/>
    <s v="The Lyons King"/>
    <x v="174"/>
    <s v="STK"/>
    <s v="BEN"/>
    <n v="87"/>
    <n v="63"/>
    <x v="2"/>
  </r>
  <r>
    <n v="2018"/>
    <n v="17"/>
    <s v="The Lyons King"/>
    <x v="133"/>
    <s v="STK"/>
    <s v="BEN"/>
    <n v="95"/>
    <n v="0"/>
    <x v="2"/>
  </r>
  <r>
    <n v="2018"/>
    <n v="18"/>
    <s v="The Lyons King"/>
    <x v="240"/>
    <s v="GEE"/>
    <s v="FWD"/>
    <n v="123"/>
    <n v="140"/>
    <x v="2"/>
  </r>
  <r>
    <n v="2018"/>
    <n v="18"/>
    <s v="The Lyons King"/>
    <x v="20"/>
    <s v="GEE"/>
    <s v="MID"/>
    <n v="108"/>
    <n v="102"/>
    <x v="2"/>
  </r>
  <r>
    <n v="2018"/>
    <n v="18"/>
    <s v="The Lyons King"/>
    <x v="199"/>
    <s v="GEE"/>
    <s v="MID"/>
    <n v="116"/>
    <n v="80"/>
    <x v="2"/>
  </r>
  <r>
    <n v="2018"/>
    <n v="18"/>
    <s v="The Lyons King"/>
    <x v="273"/>
    <s v="RIC"/>
    <s v="DEF"/>
    <n v="72"/>
    <n v="57"/>
    <x v="2"/>
  </r>
  <r>
    <n v="2018"/>
    <n v="18"/>
    <s v="The Lyons King"/>
    <x v="124"/>
    <s v="RIC"/>
    <s v="MID"/>
    <n v="96"/>
    <n v="125"/>
    <x v="2"/>
  </r>
  <r>
    <n v="2018"/>
    <n v="18"/>
    <s v="The Lyons King"/>
    <x v="112"/>
    <s v="WBD"/>
    <s v="FWD"/>
    <n v="70"/>
    <n v="54"/>
    <x v="2"/>
  </r>
  <r>
    <n v="2018"/>
    <n v="18"/>
    <s v="The Lyons King"/>
    <x v="190"/>
    <s v="WBD"/>
    <s v="FWD"/>
    <n v="86"/>
    <n v="86"/>
    <x v="2"/>
  </r>
  <r>
    <n v="2018"/>
    <n v="18"/>
    <s v="The Lyons King"/>
    <x v="114"/>
    <s v="COL"/>
    <s v="RUC"/>
    <n v="128"/>
    <n v="113"/>
    <x v="2"/>
  </r>
  <r>
    <n v="2018"/>
    <n v="18"/>
    <s v="The Lyons King"/>
    <x v="278"/>
    <s v="COL"/>
    <s v="MID"/>
    <n v="91"/>
    <n v="107"/>
    <x v="2"/>
  </r>
  <r>
    <n v="2018"/>
    <n v="18"/>
    <s v="The Lyons King"/>
    <x v="34"/>
    <s v="COL"/>
    <s v="DEF"/>
    <n v="104"/>
    <n v="64"/>
    <x v="2"/>
  </r>
  <r>
    <n v="2018"/>
    <n v="18"/>
    <s v="The Lyons King"/>
    <x v="281"/>
    <s v="FRE"/>
    <s v="MID"/>
    <n v="112"/>
    <n v="119"/>
    <x v="2"/>
  </r>
  <r>
    <n v="2018"/>
    <n v="18"/>
    <s v="The Lyons King"/>
    <x v="62"/>
    <s v="FRE"/>
    <s v="DEF"/>
    <n v="72"/>
    <n v="74"/>
    <x v="2"/>
  </r>
  <r>
    <n v="2018"/>
    <n v="18"/>
    <s v="The Lyons King"/>
    <x v="259"/>
    <s v="ADE"/>
    <s v="MID"/>
    <n v="106"/>
    <n v="112"/>
    <x v="2"/>
  </r>
  <r>
    <n v="2018"/>
    <n v="18"/>
    <s v="The Lyons King"/>
    <x v="162"/>
    <s v="ADE"/>
    <s v="FWD"/>
    <n v="79"/>
    <n v="90"/>
    <x v="2"/>
  </r>
  <r>
    <n v="2018"/>
    <n v="18"/>
    <s v="The Lyons King"/>
    <x v="118"/>
    <s v="SYD"/>
    <s v="DEF"/>
    <n v="79"/>
    <n v="103"/>
    <x v="2"/>
  </r>
  <r>
    <n v="2018"/>
    <n v="18"/>
    <s v="The Lyons King"/>
    <x v="197"/>
    <s v="SYD"/>
    <s v="FWD"/>
    <n v="77"/>
    <n v="61"/>
    <x v="2"/>
  </r>
  <r>
    <n v="2018"/>
    <n v="18"/>
    <s v="The Lyons King"/>
    <x v="115"/>
    <s v="BRL"/>
    <s v="MID"/>
    <n v="105"/>
    <n v="80"/>
    <x v="2"/>
  </r>
  <r>
    <n v="2018"/>
    <n v="18"/>
    <s v="The Lyons King"/>
    <x v="238"/>
    <s v="WCE"/>
    <s v="DEF"/>
    <n v="89"/>
    <n v="105"/>
    <x v="2"/>
  </r>
  <r>
    <n v="2018"/>
    <n v="18"/>
    <s v="The Lyons King"/>
    <x v="67"/>
    <s v="GCS"/>
    <s v="BEN"/>
    <n v="94"/>
    <n v="87"/>
    <x v="2"/>
  </r>
  <r>
    <n v="2018"/>
    <n v="18"/>
    <s v="The Lyons King"/>
    <x v="196"/>
    <s v="CAR"/>
    <s v="BEN"/>
    <n v="109"/>
    <n v="92"/>
    <x v="2"/>
  </r>
  <r>
    <n v="2018"/>
    <n v="18"/>
    <s v="The Lyons King"/>
    <x v="55"/>
    <s v="MEL"/>
    <s v="BEN"/>
    <n v="75"/>
    <n v="66"/>
    <x v="2"/>
  </r>
  <r>
    <n v="2018"/>
    <n v="18"/>
    <s v="The Lyons King"/>
    <x v="133"/>
    <s v="STK"/>
    <s v="BEN"/>
    <n v="95"/>
    <n v="0"/>
    <x v="2"/>
  </r>
  <r>
    <n v="2018"/>
    <n v="19"/>
    <s v="The Lyons King"/>
    <x v="240"/>
    <s v="GEE"/>
    <s v="FWD"/>
    <n v="138"/>
    <n v="151"/>
    <x v="2"/>
  </r>
  <r>
    <n v="2018"/>
    <n v="19"/>
    <s v="The Lyons King"/>
    <x v="20"/>
    <s v="GEE"/>
    <s v="MID"/>
    <n v="111"/>
    <n v="112"/>
    <x v="2"/>
  </r>
  <r>
    <n v="2018"/>
    <n v="19"/>
    <s v="The Lyons King"/>
    <x v="199"/>
    <s v="GEE"/>
    <s v="MID"/>
    <n v="102"/>
    <n v="52"/>
    <x v="2"/>
  </r>
  <r>
    <n v="2018"/>
    <n v="19"/>
    <s v="The Lyons King"/>
    <x v="164"/>
    <s v="GCS"/>
    <s v="DEF"/>
    <n v="106"/>
    <n v="116"/>
    <x v="2"/>
  </r>
  <r>
    <n v="2018"/>
    <n v="19"/>
    <s v="The Lyons King"/>
    <x v="124"/>
    <s v="RIC"/>
    <s v="MID"/>
    <n v="103"/>
    <n v="104"/>
    <x v="2"/>
  </r>
  <r>
    <n v="2018"/>
    <n v="19"/>
    <s v="The Lyons King"/>
    <x v="190"/>
    <s v="WBD"/>
    <s v="FWD"/>
    <n v="85"/>
    <n v="80"/>
    <x v="2"/>
  </r>
  <r>
    <n v="2018"/>
    <n v="19"/>
    <s v="The Lyons King"/>
    <x v="328"/>
    <s v="WBD"/>
    <s v="FWD"/>
    <n v="116"/>
    <n v="83"/>
    <x v="2"/>
  </r>
  <r>
    <n v="2018"/>
    <n v="19"/>
    <s v="The Lyons King"/>
    <x v="114"/>
    <s v="COL"/>
    <s v="RUC"/>
    <n v="136"/>
    <n v="157"/>
    <x v="2"/>
  </r>
  <r>
    <n v="2018"/>
    <n v="19"/>
    <s v="The Lyons King"/>
    <x v="278"/>
    <s v="COL"/>
    <s v="MID"/>
    <n v="88"/>
    <n v="111"/>
    <x v="2"/>
  </r>
  <r>
    <n v="2018"/>
    <n v="19"/>
    <s v="The Lyons King"/>
    <x v="34"/>
    <s v="COL"/>
    <s v="DEF"/>
    <n v="94"/>
    <n v="71"/>
    <x v="2"/>
  </r>
  <r>
    <n v="2018"/>
    <n v="19"/>
    <s v="The Lyons King"/>
    <x v="281"/>
    <s v="FRE"/>
    <s v="MID"/>
    <n v="103"/>
    <n v="111"/>
    <x v="2"/>
  </r>
  <r>
    <n v="2018"/>
    <n v="19"/>
    <s v="The Lyons King"/>
    <x v="62"/>
    <s v="FRE"/>
    <s v="DEF"/>
    <n v="66"/>
    <n v="47"/>
    <x v="2"/>
  </r>
  <r>
    <n v="2018"/>
    <n v="19"/>
    <s v="The Lyons King"/>
    <x v="259"/>
    <s v="ADE"/>
    <s v="MID"/>
    <n v="109"/>
    <n v="112"/>
    <x v="2"/>
  </r>
  <r>
    <n v="2018"/>
    <n v="19"/>
    <s v="The Lyons King"/>
    <x v="162"/>
    <s v="ADE"/>
    <s v="FWD"/>
    <n v="77"/>
    <n v="56"/>
    <x v="2"/>
  </r>
  <r>
    <n v="2018"/>
    <n v="19"/>
    <s v="The Lyons King"/>
    <x v="118"/>
    <s v="SYD"/>
    <s v="DEF"/>
    <n v="79"/>
    <n v="118"/>
    <x v="2"/>
  </r>
  <r>
    <n v="2018"/>
    <n v="19"/>
    <s v="The Lyons King"/>
    <x v="197"/>
    <s v="SYD"/>
    <s v="FWD"/>
    <n v="69"/>
    <n v="52"/>
    <x v="2"/>
  </r>
  <r>
    <n v="2018"/>
    <n v="19"/>
    <s v="The Lyons King"/>
    <x v="115"/>
    <s v="BRL"/>
    <s v="MID"/>
    <n v="113"/>
    <n v="143"/>
    <x v="2"/>
  </r>
  <r>
    <n v="2018"/>
    <n v="19"/>
    <s v="The Lyons King"/>
    <x v="238"/>
    <s v="WCE"/>
    <s v="DEF"/>
    <n v="97"/>
    <n v="122"/>
    <x v="2"/>
  </r>
  <r>
    <n v="2018"/>
    <n v="19"/>
    <s v="The Lyons King"/>
    <x v="67"/>
    <s v="GCS"/>
    <s v="BEN"/>
    <n v="96"/>
    <n v="100"/>
    <x v="2"/>
  </r>
  <r>
    <n v="2018"/>
    <n v="19"/>
    <s v="The Lyons King"/>
    <x v="196"/>
    <s v="CAR"/>
    <s v="BEN"/>
    <n v="122"/>
    <n v="152"/>
    <x v="2"/>
  </r>
  <r>
    <n v="2018"/>
    <n v="19"/>
    <s v="The Lyons King"/>
    <x v="55"/>
    <s v="MEL"/>
    <s v="BEN"/>
    <n v="76"/>
    <n v="53"/>
    <x v="2"/>
  </r>
  <r>
    <n v="2018"/>
    <n v="19"/>
    <s v="The Lyons King"/>
    <x v="133"/>
    <s v="STK"/>
    <s v="BEN"/>
    <n v="89"/>
    <n v="64"/>
    <x v="2"/>
  </r>
  <r>
    <n v="2018"/>
    <n v="20"/>
    <s v="The Lyons King"/>
    <x v="20"/>
    <s v="GEE"/>
    <s v="MID"/>
    <n v="109"/>
    <n v="110"/>
    <x v="2"/>
  </r>
  <r>
    <n v="2018"/>
    <n v="20"/>
    <s v="The Lyons King"/>
    <x v="199"/>
    <s v="GEE"/>
    <s v="MID"/>
    <n v="110"/>
    <n v="159"/>
    <x v="2"/>
  </r>
  <r>
    <n v="2018"/>
    <n v="20"/>
    <s v="The Lyons King"/>
    <x v="240"/>
    <s v="GEE"/>
    <s v="FWD"/>
    <n v="130"/>
    <n v="59"/>
    <x v="2"/>
  </r>
  <r>
    <n v="2018"/>
    <n v="20"/>
    <s v="The Lyons King"/>
    <x v="190"/>
    <s v="WBD"/>
    <s v="FWD"/>
    <n v="80"/>
    <n v="77"/>
    <x v="2"/>
  </r>
  <r>
    <n v="2018"/>
    <n v="20"/>
    <s v="The Lyons King"/>
    <x v="328"/>
    <s v="WBD"/>
    <s v="FWD"/>
    <n v="107"/>
    <n v="99"/>
    <x v="2"/>
  </r>
  <r>
    <n v="2018"/>
    <n v="20"/>
    <s v="The Lyons King"/>
    <x v="34"/>
    <s v="COL"/>
    <s v="DEF"/>
    <n v="98"/>
    <n v="107"/>
    <x v="2"/>
  </r>
  <r>
    <n v="2018"/>
    <n v="20"/>
    <s v="The Lyons King"/>
    <x v="114"/>
    <s v="COL"/>
    <s v="RUC"/>
    <n v="142"/>
    <n v="167"/>
    <x v="2"/>
  </r>
  <r>
    <n v="2018"/>
    <n v="20"/>
    <s v="The Lyons King"/>
    <x v="278"/>
    <s v="COL"/>
    <s v="MID"/>
    <n v="87"/>
    <n v="66"/>
    <x v="2"/>
  </r>
  <r>
    <n v="2018"/>
    <n v="20"/>
    <s v="The Lyons King"/>
    <x v="281"/>
    <s v="FRE"/>
    <s v="MID"/>
    <n v="104"/>
    <n v="120"/>
    <x v="2"/>
  </r>
  <r>
    <n v="2018"/>
    <n v="20"/>
    <s v="The Lyons King"/>
    <x v="62"/>
    <s v="FRE"/>
    <s v="DEF"/>
    <n v="69"/>
    <n v="73"/>
    <x v="2"/>
  </r>
  <r>
    <n v="2018"/>
    <n v="20"/>
    <s v="The Lyons King"/>
    <x v="162"/>
    <s v="ADE"/>
    <s v="FWD"/>
    <n v="83"/>
    <n v="68"/>
    <x v="2"/>
  </r>
  <r>
    <n v="2018"/>
    <n v="20"/>
    <s v="The Lyons King"/>
    <x v="259"/>
    <s v="ADE"/>
    <s v="MID"/>
    <n v="109"/>
    <n v="127"/>
    <x v="2"/>
  </r>
  <r>
    <n v="2018"/>
    <n v="20"/>
    <s v="The Lyons King"/>
    <x v="196"/>
    <s v="CAR"/>
    <s v="MID"/>
    <n v="117"/>
    <n v="103"/>
    <x v="2"/>
  </r>
  <r>
    <n v="2018"/>
    <n v="20"/>
    <s v="The Lyons King"/>
    <x v="118"/>
    <s v="SYD"/>
    <s v="DEF"/>
    <n v="76"/>
    <n v="114"/>
    <x v="2"/>
  </r>
  <r>
    <n v="2018"/>
    <n v="20"/>
    <s v="The Lyons King"/>
    <x v="197"/>
    <s v="SYD"/>
    <s v="FWD"/>
    <n v="90"/>
    <n v="178"/>
    <x v="2"/>
  </r>
  <r>
    <n v="2018"/>
    <n v="20"/>
    <s v="The Lyons King"/>
    <x v="115"/>
    <s v="BRL"/>
    <s v="MID"/>
    <n v="105"/>
    <n v="85"/>
    <x v="2"/>
  </r>
  <r>
    <n v="2018"/>
    <n v="20"/>
    <s v="The Lyons King"/>
    <x v="238"/>
    <s v="WCE"/>
    <s v="DEF"/>
    <n v="99"/>
    <n v="80"/>
    <x v="2"/>
  </r>
  <r>
    <n v="2018"/>
    <n v="20"/>
    <s v="The Lyons King"/>
    <x v="174"/>
    <s v="STK"/>
    <s v="DEF"/>
    <n v="88"/>
    <n v="87"/>
    <x v="2"/>
  </r>
  <r>
    <n v="2018"/>
    <n v="20"/>
    <s v="The Lyons King"/>
    <x v="164"/>
    <s v="GCS"/>
    <s v="BEN"/>
    <n v="106"/>
    <n v="0"/>
    <x v="2"/>
  </r>
  <r>
    <n v="2018"/>
    <n v="20"/>
    <s v="The Lyons King"/>
    <x v="67"/>
    <s v="GCS"/>
    <s v="BEN"/>
    <n v="96"/>
    <n v="0"/>
    <x v="2"/>
  </r>
  <r>
    <n v="2018"/>
    <n v="20"/>
    <s v="The Lyons King"/>
    <x v="124"/>
    <s v="RIC"/>
    <s v="BEN"/>
    <n v="103"/>
    <n v="0"/>
    <x v="2"/>
  </r>
  <r>
    <n v="2018"/>
    <n v="20"/>
    <s v="The Lyons King"/>
    <x v="133"/>
    <s v="STK"/>
    <s v="BEN"/>
    <n v="86"/>
    <n v="80"/>
    <x v="2"/>
  </r>
  <r>
    <n v="2018"/>
    <n v="21"/>
    <s v="The Lyons King"/>
    <x v="20"/>
    <s v="GEE"/>
    <s v="MID"/>
    <n v="99"/>
    <n v="72"/>
    <x v="2"/>
  </r>
  <r>
    <n v="2018"/>
    <n v="21"/>
    <s v="The Lyons King"/>
    <x v="199"/>
    <s v="GEE"/>
    <s v="MID"/>
    <n v="105"/>
    <n v="103"/>
    <x v="2"/>
  </r>
  <r>
    <n v="2018"/>
    <n v="21"/>
    <s v="The Lyons King"/>
    <x v="240"/>
    <s v="GEE"/>
    <s v="FWD"/>
    <n v="122"/>
    <n v="85"/>
    <x v="2"/>
  </r>
  <r>
    <n v="2018"/>
    <n v="21"/>
    <s v="The Lyons King"/>
    <x v="164"/>
    <s v="GCS"/>
    <s v="DEF"/>
    <n v="102"/>
    <n v="67"/>
    <x v="2"/>
  </r>
  <r>
    <n v="2018"/>
    <n v="21"/>
    <s v="The Lyons King"/>
    <x v="190"/>
    <s v="WBD"/>
    <s v="FWD"/>
    <n v="85"/>
    <n v="112"/>
    <x v="2"/>
  </r>
  <r>
    <n v="2018"/>
    <n v="21"/>
    <s v="The Lyons King"/>
    <x v="328"/>
    <s v="WBD"/>
    <s v="FWD"/>
    <n v="109"/>
    <n v="78"/>
    <x v="2"/>
  </r>
  <r>
    <n v="2018"/>
    <n v="21"/>
    <s v="The Lyons King"/>
    <x v="114"/>
    <s v="COL"/>
    <s v="RUC"/>
    <n v="135"/>
    <n v="121"/>
    <x v="2"/>
  </r>
  <r>
    <n v="2018"/>
    <n v="21"/>
    <s v="The Lyons King"/>
    <x v="278"/>
    <s v="COL"/>
    <s v="MID"/>
    <n v="87"/>
    <n v="116"/>
    <x v="2"/>
  </r>
  <r>
    <n v="2018"/>
    <n v="21"/>
    <s v="The Lyons King"/>
    <x v="34"/>
    <s v="COL"/>
    <s v="DEF"/>
    <n v="101"/>
    <n v="111"/>
    <x v="2"/>
  </r>
  <r>
    <n v="2018"/>
    <n v="21"/>
    <s v="The Lyons King"/>
    <x v="62"/>
    <s v="FRE"/>
    <s v="DEF"/>
    <n v="72"/>
    <n v="80"/>
    <x v="2"/>
  </r>
  <r>
    <n v="2018"/>
    <n v="21"/>
    <s v="The Lyons King"/>
    <x v="281"/>
    <s v="FRE"/>
    <s v="MID"/>
    <n v="115"/>
    <n v="134"/>
    <x v="2"/>
  </r>
  <r>
    <n v="2018"/>
    <n v="21"/>
    <s v="The Lyons King"/>
    <x v="259"/>
    <s v="ADE"/>
    <s v="MID"/>
    <n v="110"/>
    <n v="107"/>
    <x v="2"/>
  </r>
  <r>
    <n v="2018"/>
    <n v="21"/>
    <s v="The Lyons King"/>
    <x v="196"/>
    <s v="CAR"/>
    <s v="MID"/>
    <n v="117"/>
    <n v="86"/>
    <x v="2"/>
  </r>
  <r>
    <n v="2018"/>
    <n v="21"/>
    <s v="The Lyons King"/>
    <x v="118"/>
    <s v="SYD"/>
    <s v="DEF"/>
    <n v="73"/>
    <n v="117"/>
    <x v="2"/>
  </r>
  <r>
    <n v="2018"/>
    <n v="21"/>
    <s v="The Lyons King"/>
    <x v="197"/>
    <s v="SYD"/>
    <s v="FWD"/>
    <n v="97"/>
    <n v="96"/>
    <x v="2"/>
  </r>
  <r>
    <n v="2018"/>
    <n v="21"/>
    <s v="The Lyons King"/>
    <x v="115"/>
    <s v="BRL"/>
    <s v="MID"/>
    <n v="96"/>
    <n v="102"/>
    <x v="2"/>
  </r>
  <r>
    <n v="2018"/>
    <n v="21"/>
    <s v="The Lyons King"/>
    <x v="238"/>
    <s v="WCE"/>
    <s v="DEF"/>
    <n v="103"/>
    <n v="84"/>
    <x v="2"/>
  </r>
  <r>
    <n v="2018"/>
    <n v="21"/>
    <s v="The Lyons King"/>
    <x v="133"/>
    <s v="STK"/>
    <s v="FWD"/>
    <n v="80"/>
    <n v="77"/>
    <x v="2"/>
  </r>
  <r>
    <n v="2018"/>
    <n v="21"/>
    <s v="The Lyons King"/>
    <x v="67"/>
    <s v="GCS"/>
    <s v="BEN"/>
    <n v="91"/>
    <n v="88"/>
    <x v="2"/>
  </r>
  <r>
    <n v="2018"/>
    <n v="21"/>
    <s v="The Lyons King"/>
    <x v="124"/>
    <s v="RIC"/>
    <s v="BEN"/>
    <n v="100"/>
    <n v="74"/>
    <x v="2"/>
  </r>
  <r>
    <n v="2018"/>
    <n v="21"/>
    <s v="The Lyons King"/>
    <x v="162"/>
    <s v="ADE"/>
    <s v="BEN"/>
    <n v="90"/>
    <n v="106"/>
    <x v="2"/>
  </r>
  <r>
    <n v="2018"/>
    <n v="21"/>
    <s v="The Lyons King"/>
    <x v="174"/>
    <s v="STK"/>
    <s v="BEN"/>
    <n v="88"/>
    <n v="63"/>
    <x v="2"/>
  </r>
  <r>
    <n v="2018"/>
    <n v="22"/>
    <s v="The Lyons King"/>
    <x v="199"/>
    <s v="GEE"/>
    <s v="MID"/>
    <n v="113"/>
    <n v="109"/>
    <x v="2"/>
  </r>
  <r>
    <n v="2018"/>
    <n v="22"/>
    <s v="The Lyons King"/>
    <x v="20"/>
    <s v="GEE"/>
    <s v="MID"/>
    <n v="104"/>
    <n v="109"/>
    <x v="2"/>
  </r>
  <r>
    <n v="2018"/>
    <n v="22"/>
    <s v="The Lyons King"/>
    <x v="240"/>
    <s v="GEE"/>
    <s v="FWD"/>
    <n v="127"/>
    <n v="136"/>
    <x v="2"/>
  </r>
  <r>
    <n v="2018"/>
    <n v="22"/>
    <s v="The Lyons King"/>
    <x v="164"/>
    <s v="GCS"/>
    <s v="DEF"/>
    <n v="104"/>
    <n v="77"/>
    <x v="2"/>
  </r>
  <r>
    <n v="2018"/>
    <n v="22"/>
    <s v="The Lyons King"/>
    <x v="190"/>
    <s v="WBD"/>
    <s v="FWD"/>
    <n v="82"/>
    <n v="72"/>
    <x v="2"/>
  </r>
  <r>
    <n v="2018"/>
    <n v="22"/>
    <s v="The Lyons King"/>
    <x v="328"/>
    <s v="WBD"/>
    <s v="FWD"/>
    <n v="109"/>
    <n v="107"/>
    <x v="2"/>
  </r>
  <r>
    <n v="2018"/>
    <n v="22"/>
    <s v="The Lyons King"/>
    <x v="114"/>
    <s v="COL"/>
    <s v="RUC"/>
    <n v="148"/>
    <n v="162"/>
    <x v="2"/>
  </r>
  <r>
    <n v="2018"/>
    <n v="22"/>
    <s v="The Lyons King"/>
    <x v="278"/>
    <s v="COL"/>
    <s v="MID"/>
    <n v="101"/>
    <n v="120"/>
    <x v="2"/>
  </r>
  <r>
    <n v="2018"/>
    <n v="22"/>
    <s v="The Lyons King"/>
    <x v="34"/>
    <s v="COL"/>
    <s v="DEF"/>
    <n v="96"/>
    <n v="83"/>
    <x v="2"/>
  </r>
  <r>
    <n v="2018"/>
    <n v="22"/>
    <s v="The Lyons King"/>
    <x v="281"/>
    <s v="FRE"/>
    <s v="MID"/>
    <n v="119"/>
    <n v="132"/>
    <x v="2"/>
  </r>
  <r>
    <n v="2018"/>
    <n v="22"/>
    <s v="The Lyons King"/>
    <x v="162"/>
    <s v="ADE"/>
    <s v="FWD"/>
    <n v="82"/>
    <n v="90"/>
    <x v="2"/>
  </r>
  <r>
    <n v="2018"/>
    <n v="22"/>
    <s v="The Lyons King"/>
    <x v="259"/>
    <s v="ADE"/>
    <s v="MID"/>
    <n v="119"/>
    <n v="131"/>
    <x v="2"/>
  </r>
  <r>
    <n v="2018"/>
    <n v="22"/>
    <s v="The Lyons King"/>
    <x v="196"/>
    <s v="CAR"/>
    <s v="MID"/>
    <n v="114"/>
    <n v="69"/>
    <x v="2"/>
  </r>
  <r>
    <n v="2018"/>
    <n v="22"/>
    <s v="The Lyons King"/>
    <x v="118"/>
    <s v="SYD"/>
    <s v="DEF"/>
    <n v="76"/>
    <n v="124"/>
    <x v="2"/>
  </r>
  <r>
    <n v="2018"/>
    <n v="22"/>
    <s v="The Lyons King"/>
    <x v="197"/>
    <s v="SYD"/>
    <s v="FWD"/>
    <n v="107"/>
    <n v="161"/>
    <x v="2"/>
  </r>
  <r>
    <n v="2018"/>
    <n v="22"/>
    <s v="The Lyons King"/>
    <x v="115"/>
    <s v="BRL"/>
    <s v="MID"/>
    <n v="102"/>
    <n v="144"/>
    <x v="2"/>
  </r>
  <r>
    <n v="2018"/>
    <n v="22"/>
    <s v="The Lyons King"/>
    <x v="322"/>
    <s v="BRL"/>
    <s v="DEF"/>
    <n v="103"/>
    <n v="75"/>
    <x v="2"/>
  </r>
  <r>
    <n v="2018"/>
    <n v="22"/>
    <s v="The Lyons King"/>
    <x v="238"/>
    <s v="WCE"/>
    <s v="DEF"/>
    <n v="90"/>
    <n v="64"/>
    <x v="2"/>
  </r>
  <r>
    <n v="2018"/>
    <n v="22"/>
    <s v="The Lyons King"/>
    <x v="67"/>
    <s v="GCS"/>
    <s v="BEN"/>
    <n v="91"/>
    <n v="99"/>
    <x v="2"/>
  </r>
  <r>
    <n v="2018"/>
    <n v="22"/>
    <s v="The Lyons King"/>
    <x v="62"/>
    <s v="FRE"/>
    <s v="BEN"/>
    <n v="72"/>
    <n v="0"/>
    <x v="2"/>
  </r>
  <r>
    <n v="2018"/>
    <n v="22"/>
    <s v="The Lyons King"/>
    <x v="329"/>
    <s v="ADE"/>
    <s v="BEN"/>
    <n v="70"/>
    <n v="106"/>
    <x v="2"/>
  </r>
  <r>
    <n v="2018"/>
    <n v="22"/>
    <s v="The Lyons King"/>
    <x v="133"/>
    <s v="STK"/>
    <s v="BEN"/>
    <n v="81"/>
    <n v="82"/>
    <x v="2"/>
  </r>
  <r>
    <n v="2018"/>
    <n v="23"/>
    <s v="The Lyons King"/>
    <x v="199"/>
    <s v="GEE"/>
    <s v="MID"/>
    <n v="0"/>
    <n v="102"/>
    <x v="2"/>
  </r>
  <r>
    <n v="2018"/>
    <n v="23"/>
    <s v="The Lyons King"/>
    <x v="20"/>
    <s v="GEE"/>
    <s v="MID"/>
    <n v="0"/>
    <n v="117"/>
    <x v="2"/>
  </r>
  <r>
    <n v="2018"/>
    <n v="23"/>
    <s v="The Lyons King"/>
    <x v="240"/>
    <s v="GEE"/>
    <s v="FWD"/>
    <n v="0"/>
    <n v="144"/>
    <x v="2"/>
  </r>
  <r>
    <n v="2018"/>
    <n v="23"/>
    <s v="The Lyons King"/>
    <x v="164"/>
    <s v="GCS"/>
    <s v="DEF"/>
    <n v="0"/>
    <n v="82"/>
    <x v="2"/>
  </r>
  <r>
    <n v="2018"/>
    <n v="23"/>
    <s v="The Lyons King"/>
    <x v="190"/>
    <s v="WBD"/>
    <s v="FWD"/>
    <n v="0"/>
    <n v="66"/>
    <x v="2"/>
  </r>
  <r>
    <n v="2018"/>
    <n v="23"/>
    <s v="The Lyons King"/>
    <x v="328"/>
    <s v="WBD"/>
    <s v="FWD"/>
    <n v="0"/>
    <n v="101"/>
    <x v="2"/>
  </r>
  <r>
    <n v="2018"/>
    <n v="23"/>
    <s v="The Lyons King"/>
    <x v="114"/>
    <s v="COL"/>
    <s v="RUC"/>
    <n v="0"/>
    <n v="150"/>
    <x v="2"/>
  </r>
  <r>
    <n v="2018"/>
    <n v="23"/>
    <s v="The Lyons King"/>
    <x v="278"/>
    <s v="COL"/>
    <s v="MID"/>
    <n v="0"/>
    <n v="129"/>
    <x v="2"/>
  </r>
  <r>
    <n v="2018"/>
    <n v="23"/>
    <s v="The Lyons King"/>
    <x v="34"/>
    <s v="COL"/>
    <s v="DEF"/>
    <n v="0"/>
    <n v="104"/>
    <x v="2"/>
  </r>
  <r>
    <n v="2018"/>
    <n v="23"/>
    <s v="The Lyons King"/>
    <x v="281"/>
    <s v="FRE"/>
    <s v="MID"/>
    <n v="0"/>
    <n v="140"/>
    <x v="2"/>
  </r>
  <r>
    <n v="2018"/>
    <n v="23"/>
    <s v="The Lyons King"/>
    <x v="329"/>
    <s v="ADE"/>
    <s v="FWD"/>
    <n v="0"/>
    <n v="102"/>
    <x v="2"/>
  </r>
  <r>
    <n v="2018"/>
    <n v="23"/>
    <s v="The Lyons King"/>
    <x v="259"/>
    <s v="ADE"/>
    <s v="MID"/>
    <n v="0"/>
    <n v="88"/>
    <x v="2"/>
  </r>
  <r>
    <n v="2018"/>
    <n v="23"/>
    <s v="The Lyons King"/>
    <x v="162"/>
    <s v="ADE"/>
    <s v="FWD"/>
    <n v="0"/>
    <n v="72"/>
    <x v="2"/>
  </r>
  <r>
    <n v="2018"/>
    <n v="23"/>
    <s v="The Lyons King"/>
    <x v="196"/>
    <s v="CAR"/>
    <s v="MID"/>
    <n v="0"/>
    <n v="53"/>
    <x v="2"/>
  </r>
  <r>
    <n v="2018"/>
    <n v="23"/>
    <s v="The Lyons King"/>
    <x v="118"/>
    <s v="SYD"/>
    <s v="DEF"/>
    <n v="0"/>
    <n v="149"/>
    <x v="2"/>
  </r>
  <r>
    <n v="2018"/>
    <n v="23"/>
    <s v="The Lyons King"/>
    <x v="115"/>
    <s v="BRL"/>
    <s v="MID"/>
    <n v="0"/>
    <n v="125"/>
    <x v="2"/>
  </r>
  <r>
    <n v="2018"/>
    <n v="23"/>
    <s v="The Lyons King"/>
    <x v="322"/>
    <s v="BRL"/>
    <s v="DEF"/>
    <n v="0"/>
    <n v="67"/>
    <x v="2"/>
  </r>
  <r>
    <n v="2018"/>
    <n v="23"/>
    <s v="The Lyons King"/>
    <x v="238"/>
    <s v="WCE"/>
    <s v="DEF"/>
    <n v="0"/>
    <n v="78"/>
    <x v="2"/>
  </r>
  <r>
    <n v="2018"/>
    <n v="23"/>
    <s v="The Lyons King"/>
    <x v="67"/>
    <s v="GCS"/>
    <s v="BEN"/>
    <n v="0"/>
    <n v="66"/>
    <x v="2"/>
  </r>
  <r>
    <n v="2018"/>
    <n v="23"/>
    <s v="The Lyons King"/>
    <x v="218"/>
    <s v="WCE"/>
    <s v="BEN"/>
    <n v="0"/>
    <n v="73"/>
    <x v="2"/>
  </r>
  <r>
    <n v="2018"/>
    <n v="23"/>
    <s v="The Lyons King"/>
    <x v="142"/>
    <s v="GWS"/>
    <s v="BEN"/>
    <n v="0"/>
    <n v="73"/>
    <x v="2"/>
  </r>
  <r>
    <n v="2018"/>
    <n v="23"/>
    <s v="The Lyons King"/>
    <x v="133"/>
    <s v="STK"/>
    <s v="BEN"/>
    <n v="0"/>
    <n v="68"/>
    <x v="2"/>
  </r>
  <r>
    <n v="2018"/>
    <n v="1"/>
    <s v="Since U Been Gawn"/>
    <x v="244"/>
    <s v="PTA"/>
    <s v="DEF"/>
    <n v="71"/>
    <n v="96"/>
    <x v="6"/>
  </r>
  <r>
    <n v="2018"/>
    <n v="1"/>
    <s v="Since U Been Gawn"/>
    <x v="221"/>
    <s v="PTA"/>
    <s v="MID"/>
    <n v="94"/>
    <n v="55"/>
    <x v="6"/>
  </r>
  <r>
    <n v="2018"/>
    <n v="1"/>
    <s v="Since U Been Gawn"/>
    <x v="87"/>
    <s v="GEE"/>
    <s v="FWD"/>
    <n v="96"/>
    <n v="74"/>
    <x v="6"/>
  </r>
  <r>
    <n v="2018"/>
    <n v="1"/>
    <s v="Since U Been Gawn"/>
    <x v="225"/>
    <s v="COL"/>
    <s v="MID"/>
    <n v="99"/>
    <n v="99"/>
    <x v="6"/>
  </r>
  <r>
    <n v="2018"/>
    <n v="1"/>
    <s v="Since U Been Gawn"/>
    <x v="293"/>
    <s v="FRE"/>
    <s v="MID"/>
    <n v="91"/>
    <n v="67"/>
    <x v="6"/>
  </r>
  <r>
    <n v="2018"/>
    <n v="1"/>
    <s v="Since U Been Gawn"/>
    <x v="330"/>
    <s v="CAR"/>
    <s v="FWD"/>
    <n v="67"/>
    <n v="65"/>
    <x v="6"/>
  </r>
  <r>
    <n v="2018"/>
    <n v="1"/>
    <s v="Since U Been Gawn"/>
    <x v="294"/>
    <s v="CAR"/>
    <s v="FWD"/>
    <n v="87"/>
    <n v="126"/>
    <x v="6"/>
  </r>
  <r>
    <n v="2018"/>
    <n v="1"/>
    <s v="Since U Been Gawn"/>
    <x v="196"/>
    <s v="CAR"/>
    <s v="MID"/>
    <n v="112"/>
    <n v="61"/>
    <x v="6"/>
  </r>
  <r>
    <n v="2018"/>
    <n v="1"/>
    <s v="Since U Been Gawn"/>
    <x v="134"/>
    <s v="CAR"/>
    <s v="DEF"/>
    <n v="104"/>
    <n v="150"/>
    <x v="6"/>
  </r>
  <r>
    <n v="2018"/>
    <n v="1"/>
    <s v="Since U Been Gawn"/>
    <x v="150"/>
    <s v="HAW"/>
    <s v="FWD"/>
    <n v="71"/>
    <n v="125"/>
    <x v="6"/>
  </r>
  <r>
    <n v="2018"/>
    <n v="1"/>
    <s v="Since U Been Gawn"/>
    <x v="70"/>
    <s v="HAW"/>
    <s v="MID"/>
    <n v="124"/>
    <n v="167"/>
    <x v="6"/>
  </r>
  <r>
    <n v="2018"/>
    <n v="1"/>
    <s v="Since U Been Gawn"/>
    <x v="230"/>
    <s v="SYD"/>
    <s v="DEF"/>
    <n v="73"/>
    <n v="53"/>
    <x v="6"/>
  </r>
  <r>
    <n v="2018"/>
    <n v="1"/>
    <s v="Since U Been Gawn"/>
    <x v="83"/>
    <s v="SYD"/>
    <s v="DEF"/>
    <n v="76"/>
    <n v="51"/>
    <x v="6"/>
  </r>
  <r>
    <n v="2018"/>
    <n v="1"/>
    <s v="Since U Been Gawn"/>
    <x v="223"/>
    <s v="BRL"/>
    <s v="DEF"/>
    <n v="92"/>
    <n v="89"/>
    <x v="6"/>
  </r>
  <r>
    <n v="2018"/>
    <n v="1"/>
    <s v="Since U Been Gawn"/>
    <x v="279"/>
    <s v="MEL"/>
    <s v="RUC"/>
    <n v="96"/>
    <n v="139"/>
    <x v="6"/>
  </r>
  <r>
    <n v="2018"/>
    <n v="1"/>
    <s v="Since U Been Gawn"/>
    <x v="253"/>
    <s v="MEL"/>
    <s v="MID"/>
    <n v="95"/>
    <n v="83"/>
    <x v="6"/>
  </r>
  <r>
    <n v="2018"/>
    <n v="1"/>
    <s v="Since U Been Gawn"/>
    <x v="110"/>
    <s v="MEL"/>
    <s v="FWD"/>
    <n v="85"/>
    <n v="92"/>
    <x v="6"/>
  </r>
  <r>
    <n v="2018"/>
    <n v="1"/>
    <s v="Since U Been Gawn"/>
    <x v="24"/>
    <s v="STK"/>
    <s v="MID"/>
    <n v="110"/>
    <n v="113"/>
    <x v="6"/>
  </r>
  <r>
    <n v="2018"/>
    <n v="1"/>
    <s v="Since U Been Gawn"/>
    <x v="248"/>
    <s v="PTA"/>
    <s v="BEN"/>
    <n v="92"/>
    <n v="0"/>
    <x v="6"/>
  </r>
  <r>
    <n v="2018"/>
    <n v="1"/>
    <s v="Since U Been Gawn"/>
    <x v="277"/>
    <s v="HAW"/>
    <s v="BEN"/>
    <n v="67"/>
    <n v="82"/>
    <x v="6"/>
  </r>
  <r>
    <n v="2018"/>
    <n v="1"/>
    <s v="Since U Been Gawn"/>
    <x v="5"/>
    <s v="WCE"/>
    <s v="BEN"/>
    <n v="87"/>
    <n v="0"/>
    <x v="6"/>
  </r>
  <r>
    <n v="2018"/>
    <n v="1"/>
    <s v="Since U Been Gawn"/>
    <x v="147"/>
    <s v="GWS"/>
    <s v="BEN"/>
    <n v="65"/>
    <n v="44"/>
    <x v="6"/>
  </r>
  <r>
    <n v="2018"/>
    <n v="2"/>
    <s v="Since U Been Gawn"/>
    <x v="244"/>
    <s v="PTA"/>
    <s v="DEF"/>
    <n v="66"/>
    <n v="45"/>
    <x v="6"/>
  </r>
  <r>
    <n v="2018"/>
    <n v="2"/>
    <s v="Since U Been Gawn"/>
    <x v="248"/>
    <s v="PTA"/>
    <s v="FWD"/>
    <n v="96"/>
    <n v="111"/>
    <x v="6"/>
  </r>
  <r>
    <n v="2018"/>
    <n v="2"/>
    <s v="Since U Been Gawn"/>
    <x v="221"/>
    <s v="PTA"/>
    <s v="MID"/>
    <n v="77"/>
    <n v="17"/>
    <x v="6"/>
  </r>
  <r>
    <n v="2018"/>
    <n v="2"/>
    <s v="Since U Been Gawn"/>
    <x v="331"/>
    <s v="PTA"/>
    <s v="DEF"/>
    <n v="86"/>
    <n v="76"/>
    <x v="6"/>
  </r>
  <r>
    <n v="2018"/>
    <n v="2"/>
    <s v="Since U Been Gawn"/>
    <x v="87"/>
    <s v="GEE"/>
    <s v="FWD"/>
    <n v="87"/>
    <n v="57"/>
    <x v="6"/>
  </r>
  <r>
    <n v="2018"/>
    <n v="2"/>
    <s v="Since U Been Gawn"/>
    <x v="225"/>
    <s v="COL"/>
    <s v="MID"/>
    <n v="99"/>
    <n v="109"/>
    <x v="6"/>
  </r>
  <r>
    <n v="2018"/>
    <n v="2"/>
    <s v="Since U Been Gawn"/>
    <x v="293"/>
    <s v="FRE"/>
    <s v="MID"/>
    <n v="96"/>
    <n v="115"/>
    <x v="6"/>
  </r>
  <r>
    <n v="2018"/>
    <n v="2"/>
    <s v="Since U Been Gawn"/>
    <x v="134"/>
    <s v="CAR"/>
    <s v="DEF"/>
    <n v="109"/>
    <n v="115"/>
    <x v="6"/>
  </r>
  <r>
    <n v="2018"/>
    <n v="2"/>
    <s v="Since U Been Gawn"/>
    <x v="294"/>
    <s v="CAR"/>
    <s v="FWD"/>
    <n v="92"/>
    <n v="96"/>
    <x v="6"/>
  </r>
  <r>
    <n v="2018"/>
    <n v="2"/>
    <s v="Since U Been Gawn"/>
    <x v="196"/>
    <s v="CAR"/>
    <s v="MID"/>
    <n v="104"/>
    <n v="73"/>
    <x v="6"/>
  </r>
  <r>
    <n v="2018"/>
    <n v="2"/>
    <s v="Since U Been Gawn"/>
    <x v="150"/>
    <s v="HAW"/>
    <s v="FWD"/>
    <n v="69"/>
    <n v="61"/>
    <x v="6"/>
  </r>
  <r>
    <n v="2018"/>
    <n v="2"/>
    <s v="Since U Been Gawn"/>
    <x v="70"/>
    <s v="HAW"/>
    <s v="MID"/>
    <n v="130"/>
    <n v="148"/>
    <x v="6"/>
  </r>
  <r>
    <n v="2018"/>
    <n v="2"/>
    <s v="Since U Been Gawn"/>
    <x v="230"/>
    <s v="SYD"/>
    <s v="DEF"/>
    <n v="65"/>
    <n v="40"/>
    <x v="6"/>
  </r>
  <r>
    <n v="2018"/>
    <n v="2"/>
    <s v="Since U Been Gawn"/>
    <x v="223"/>
    <s v="BRL"/>
    <s v="DEF"/>
    <n v="90"/>
    <n v="77"/>
    <x v="6"/>
  </r>
  <r>
    <n v="2018"/>
    <n v="2"/>
    <s v="Since U Been Gawn"/>
    <x v="279"/>
    <s v="MEL"/>
    <s v="RUC"/>
    <n v="97"/>
    <n v="97"/>
    <x v="6"/>
  </r>
  <r>
    <n v="2018"/>
    <n v="2"/>
    <s v="Since U Been Gawn"/>
    <x v="253"/>
    <s v="MEL"/>
    <s v="MID"/>
    <n v="96"/>
    <n v="106"/>
    <x v="6"/>
  </r>
  <r>
    <n v="2018"/>
    <n v="2"/>
    <s v="Since U Been Gawn"/>
    <x v="110"/>
    <s v="MEL"/>
    <s v="FWD"/>
    <n v="74"/>
    <n v="33"/>
    <x v="6"/>
  </r>
  <r>
    <n v="2018"/>
    <n v="2"/>
    <s v="Since U Been Gawn"/>
    <x v="24"/>
    <s v="STK"/>
    <s v="MID"/>
    <n v="107"/>
    <n v="98"/>
    <x v="6"/>
  </r>
  <r>
    <n v="2018"/>
    <n v="2"/>
    <s v="Since U Been Gawn"/>
    <x v="208"/>
    <s v="CAR"/>
    <s v="BEN"/>
    <n v="96"/>
    <n v="148"/>
    <x v="6"/>
  </r>
  <r>
    <n v="2018"/>
    <n v="2"/>
    <s v="Since U Been Gawn"/>
    <x v="277"/>
    <s v="HAW"/>
    <s v="BEN"/>
    <n v="67"/>
    <n v="63"/>
    <x v="6"/>
  </r>
  <r>
    <n v="2018"/>
    <n v="2"/>
    <s v="Since U Been Gawn"/>
    <x v="83"/>
    <s v="SYD"/>
    <s v="BEN"/>
    <n v="81"/>
    <n v="106"/>
    <x v="6"/>
  </r>
  <r>
    <n v="2018"/>
    <n v="2"/>
    <s v="Since U Been Gawn"/>
    <x v="5"/>
    <s v="WCE"/>
    <s v="BEN"/>
    <n v="83"/>
    <n v="0"/>
    <x v="6"/>
  </r>
  <r>
    <n v="2018"/>
    <n v="3"/>
    <s v="Since U Been Gawn"/>
    <x v="331"/>
    <s v="PTA"/>
    <s v="DEF"/>
    <n v="84"/>
    <n v="68"/>
    <x v="6"/>
  </r>
  <r>
    <n v="2018"/>
    <n v="3"/>
    <s v="Since U Been Gawn"/>
    <x v="248"/>
    <s v="PTA"/>
    <s v="FWD"/>
    <n v="98"/>
    <n v="103"/>
    <x v="6"/>
  </r>
  <r>
    <n v="2018"/>
    <n v="3"/>
    <s v="Since U Been Gawn"/>
    <x v="87"/>
    <s v="GEE"/>
    <s v="FWD"/>
    <n v="93"/>
    <n v="128"/>
    <x v="6"/>
  </r>
  <r>
    <n v="2018"/>
    <n v="3"/>
    <s v="Since U Been Gawn"/>
    <x v="225"/>
    <s v="COL"/>
    <s v="MID"/>
    <n v="100"/>
    <n v="113"/>
    <x v="6"/>
  </r>
  <r>
    <n v="2018"/>
    <n v="3"/>
    <s v="Since U Been Gawn"/>
    <x v="293"/>
    <s v="FRE"/>
    <s v="MID"/>
    <n v="95"/>
    <n v="83"/>
    <x v="6"/>
  </r>
  <r>
    <n v="2018"/>
    <n v="3"/>
    <s v="Since U Been Gawn"/>
    <x v="134"/>
    <s v="CAR"/>
    <s v="DEF"/>
    <n v="109"/>
    <n v="97"/>
    <x v="6"/>
  </r>
  <r>
    <n v="2018"/>
    <n v="3"/>
    <s v="Since U Been Gawn"/>
    <x v="294"/>
    <s v="CAR"/>
    <s v="FWD"/>
    <n v="94"/>
    <n v="86"/>
    <x v="6"/>
  </r>
  <r>
    <n v="2018"/>
    <n v="3"/>
    <s v="Since U Been Gawn"/>
    <x v="196"/>
    <s v="CAR"/>
    <s v="MID"/>
    <n v="109"/>
    <n v="127"/>
    <x v="6"/>
  </r>
  <r>
    <n v="2018"/>
    <n v="3"/>
    <s v="Since U Been Gawn"/>
    <x v="208"/>
    <s v="CAR"/>
    <s v="MID"/>
    <n v="95"/>
    <n v="86"/>
    <x v="6"/>
  </r>
  <r>
    <n v="2018"/>
    <n v="3"/>
    <s v="Since U Been Gawn"/>
    <x v="70"/>
    <s v="HAW"/>
    <s v="MID"/>
    <n v="136"/>
    <n v="149"/>
    <x v="6"/>
  </r>
  <r>
    <n v="2018"/>
    <n v="3"/>
    <s v="Since U Been Gawn"/>
    <x v="94"/>
    <s v="HAW"/>
    <s v="DEF"/>
    <n v="54"/>
    <n v="41"/>
    <x v="6"/>
  </r>
  <r>
    <n v="2018"/>
    <n v="3"/>
    <s v="Since U Been Gawn"/>
    <x v="83"/>
    <s v="SYD"/>
    <s v="DEF"/>
    <n v="77"/>
    <n v="66"/>
    <x v="6"/>
  </r>
  <r>
    <n v="2018"/>
    <n v="3"/>
    <s v="Since U Been Gawn"/>
    <x v="223"/>
    <s v="BRL"/>
    <s v="DEF"/>
    <n v="91"/>
    <n v="91"/>
    <x v="6"/>
  </r>
  <r>
    <n v="2018"/>
    <n v="3"/>
    <s v="Since U Been Gawn"/>
    <x v="253"/>
    <s v="MEL"/>
    <s v="MID"/>
    <n v="98"/>
    <n v="107"/>
    <x v="6"/>
  </r>
  <r>
    <n v="2018"/>
    <n v="3"/>
    <s v="Since U Been Gawn"/>
    <x v="279"/>
    <s v="MEL"/>
    <s v="RUC"/>
    <n v="101"/>
    <n v="117"/>
    <x v="6"/>
  </r>
  <r>
    <n v="2018"/>
    <n v="3"/>
    <s v="Since U Been Gawn"/>
    <x v="147"/>
    <s v="GWS"/>
    <s v="FWD"/>
    <n v="64"/>
    <n v="56"/>
    <x v="6"/>
  </r>
  <r>
    <n v="2018"/>
    <n v="3"/>
    <s v="Since U Been Gawn"/>
    <x v="24"/>
    <s v="STK"/>
    <s v="MID"/>
    <n v="108"/>
    <n v="105"/>
    <x v="6"/>
  </r>
  <r>
    <n v="2018"/>
    <n v="3"/>
    <s v="Since U Been Gawn"/>
    <x v="332"/>
    <s v="STK"/>
    <s v="FWD"/>
    <n v="74"/>
    <n v="43"/>
    <x v="6"/>
  </r>
  <r>
    <n v="2018"/>
    <n v="3"/>
    <s v="Since U Been Gawn"/>
    <x v="221"/>
    <s v="PTA"/>
    <s v="BEN"/>
    <n v="72"/>
    <n v="74"/>
    <x v="6"/>
  </r>
  <r>
    <n v="2018"/>
    <n v="3"/>
    <s v="Since U Been Gawn"/>
    <x v="150"/>
    <s v="HAW"/>
    <s v="BEN"/>
    <n v="76"/>
    <n v="0"/>
    <x v="6"/>
  </r>
  <r>
    <n v="2018"/>
    <n v="3"/>
    <s v="Since U Been Gawn"/>
    <x v="277"/>
    <s v="HAW"/>
    <s v="BEN"/>
    <n v="75"/>
    <n v="104"/>
    <x v="6"/>
  </r>
  <r>
    <n v="2018"/>
    <n v="3"/>
    <s v="Since U Been Gawn"/>
    <x v="5"/>
    <s v="WCE"/>
    <s v="BEN"/>
    <n v="88"/>
    <n v="0"/>
    <x v="6"/>
  </r>
  <r>
    <n v="2018"/>
    <n v="4"/>
    <s v="Since U Been Gawn"/>
    <x v="248"/>
    <s v="PTA"/>
    <s v="FWD"/>
    <n v="109"/>
    <n v="145"/>
    <x v="6"/>
  </r>
  <r>
    <n v="2018"/>
    <n v="4"/>
    <s v="Since U Been Gawn"/>
    <x v="221"/>
    <s v="PTA"/>
    <s v="MID"/>
    <n v="55"/>
    <n v="29"/>
    <x v="6"/>
  </r>
  <r>
    <n v="2018"/>
    <n v="4"/>
    <s v="Since U Been Gawn"/>
    <x v="87"/>
    <s v="GEE"/>
    <s v="FWD"/>
    <n v="98"/>
    <n v="129"/>
    <x v="6"/>
  </r>
  <r>
    <n v="2018"/>
    <n v="4"/>
    <s v="Since U Been Gawn"/>
    <x v="333"/>
    <s v="WBD"/>
    <s v="DEF"/>
    <n v="96"/>
    <n v="85"/>
    <x v="6"/>
  </r>
  <r>
    <n v="2018"/>
    <n v="4"/>
    <s v="Since U Been Gawn"/>
    <x v="225"/>
    <s v="COL"/>
    <s v="MID"/>
    <n v="100"/>
    <n v="106"/>
    <x v="6"/>
  </r>
  <r>
    <n v="2018"/>
    <n v="4"/>
    <s v="Since U Been Gawn"/>
    <x v="134"/>
    <s v="CAR"/>
    <s v="DEF"/>
    <n v="106"/>
    <n v="79"/>
    <x v="6"/>
  </r>
  <r>
    <n v="2018"/>
    <n v="4"/>
    <s v="Since U Been Gawn"/>
    <x v="294"/>
    <s v="CAR"/>
    <s v="FWD"/>
    <n v="94"/>
    <n v="73"/>
    <x v="6"/>
  </r>
  <r>
    <n v="2018"/>
    <n v="4"/>
    <s v="Since U Been Gawn"/>
    <x v="196"/>
    <s v="CAR"/>
    <s v="MID"/>
    <n v="109"/>
    <n v="0"/>
    <x v="6"/>
  </r>
  <r>
    <n v="2018"/>
    <n v="4"/>
    <s v="Since U Been Gawn"/>
    <x v="208"/>
    <s v="CAR"/>
    <s v="MID"/>
    <n v="103"/>
    <n v="126"/>
    <x v="6"/>
  </r>
  <r>
    <n v="2018"/>
    <n v="4"/>
    <s v="Since U Been Gawn"/>
    <x v="70"/>
    <s v="HAW"/>
    <s v="MID"/>
    <n v="130"/>
    <n v="90"/>
    <x v="6"/>
  </r>
  <r>
    <n v="2018"/>
    <n v="4"/>
    <s v="Since U Been Gawn"/>
    <x v="150"/>
    <s v="HAW"/>
    <s v="DEF"/>
    <n v="82"/>
    <n v="110"/>
    <x v="6"/>
  </r>
  <r>
    <n v="2018"/>
    <n v="4"/>
    <s v="Since U Been Gawn"/>
    <x v="83"/>
    <s v="SYD"/>
    <s v="DEF"/>
    <n v="79"/>
    <n v="93"/>
    <x v="6"/>
  </r>
  <r>
    <n v="2018"/>
    <n v="4"/>
    <s v="Since U Been Gawn"/>
    <x v="223"/>
    <s v="BRL"/>
    <s v="DEF"/>
    <n v="94"/>
    <n v="103"/>
    <x v="6"/>
  </r>
  <r>
    <n v="2018"/>
    <n v="4"/>
    <s v="Since U Been Gawn"/>
    <x v="5"/>
    <s v="WCE"/>
    <s v="FWD"/>
    <n v="90"/>
    <n v="105"/>
    <x v="6"/>
  </r>
  <r>
    <n v="2018"/>
    <n v="4"/>
    <s v="Since U Been Gawn"/>
    <x v="253"/>
    <s v="MEL"/>
    <s v="MID"/>
    <n v="91"/>
    <n v="66"/>
    <x v="6"/>
  </r>
  <r>
    <n v="2018"/>
    <n v="4"/>
    <s v="Since U Been Gawn"/>
    <x v="279"/>
    <s v="MEL"/>
    <s v="RUC"/>
    <n v="105"/>
    <n v="112"/>
    <x v="6"/>
  </r>
  <r>
    <n v="2018"/>
    <n v="4"/>
    <s v="Since U Been Gawn"/>
    <x v="138"/>
    <s v="NTH"/>
    <s v="FWD"/>
    <n v="84"/>
    <n v="167"/>
    <x v="6"/>
  </r>
  <r>
    <n v="2018"/>
    <n v="4"/>
    <s v="Since U Been Gawn"/>
    <x v="24"/>
    <s v="STK"/>
    <s v="MID"/>
    <n v="100"/>
    <n v="55"/>
    <x v="6"/>
  </r>
  <r>
    <n v="2018"/>
    <n v="4"/>
    <s v="Since U Been Gawn"/>
    <x v="268"/>
    <s v="ESS"/>
    <s v="BEN"/>
    <n v="64"/>
    <n v="93"/>
    <x v="6"/>
  </r>
  <r>
    <n v="2018"/>
    <n v="4"/>
    <s v="Since U Been Gawn"/>
    <x v="331"/>
    <s v="PTA"/>
    <s v="BEN"/>
    <n v="75"/>
    <n v="60"/>
    <x v="6"/>
  </r>
  <r>
    <n v="2018"/>
    <n v="4"/>
    <s v="Since U Been Gawn"/>
    <x v="293"/>
    <s v="FRE"/>
    <s v="BEN"/>
    <n v="90"/>
    <n v="66"/>
    <x v="6"/>
  </r>
  <r>
    <n v="2018"/>
    <n v="4"/>
    <s v="Since U Been Gawn"/>
    <x v="277"/>
    <s v="HAW"/>
    <s v="BEN"/>
    <n v="92"/>
    <n v="145"/>
    <x v="6"/>
  </r>
  <r>
    <n v="2018"/>
    <n v="5"/>
    <s v="Since U Been Gawn"/>
    <x v="331"/>
    <s v="PTA"/>
    <s v="DEF"/>
    <n v="73"/>
    <n v="64"/>
    <x v="6"/>
  </r>
  <r>
    <n v="2018"/>
    <n v="5"/>
    <s v="Since U Been Gawn"/>
    <x v="248"/>
    <s v="PTA"/>
    <s v="FWD"/>
    <n v="119"/>
    <n v="137"/>
    <x v="6"/>
  </r>
  <r>
    <n v="2018"/>
    <n v="5"/>
    <s v="Since U Been Gawn"/>
    <x v="87"/>
    <s v="GEE"/>
    <s v="MID"/>
    <n v="103"/>
    <n v="121"/>
    <x v="6"/>
  </r>
  <r>
    <n v="2018"/>
    <n v="5"/>
    <s v="Since U Been Gawn"/>
    <x v="201"/>
    <s v="RIC"/>
    <s v="DEF"/>
    <n v="77"/>
    <n v="90"/>
    <x v="6"/>
  </r>
  <r>
    <n v="2018"/>
    <n v="5"/>
    <s v="Since U Been Gawn"/>
    <x v="112"/>
    <s v="WBD"/>
    <s v="FWD"/>
    <n v="86"/>
    <n v="86"/>
    <x v="6"/>
  </r>
  <r>
    <n v="2018"/>
    <n v="5"/>
    <s v="Since U Been Gawn"/>
    <x v="225"/>
    <s v="COL"/>
    <s v="MID"/>
    <n v="103"/>
    <n v="123"/>
    <x v="6"/>
  </r>
  <r>
    <n v="2018"/>
    <n v="5"/>
    <s v="Since U Been Gawn"/>
    <x v="294"/>
    <s v="CAR"/>
    <s v="FWD"/>
    <n v="96"/>
    <n v="86"/>
    <x v="6"/>
  </r>
  <r>
    <n v="2018"/>
    <n v="5"/>
    <s v="Since U Been Gawn"/>
    <x v="208"/>
    <s v="CAR"/>
    <s v="MID"/>
    <n v="111"/>
    <n v="126"/>
    <x v="6"/>
  </r>
  <r>
    <n v="2018"/>
    <n v="5"/>
    <s v="Since U Been Gawn"/>
    <x v="277"/>
    <s v="HAW"/>
    <s v="MID"/>
    <n v="90"/>
    <n v="56"/>
    <x v="6"/>
  </r>
  <r>
    <n v="2018"/>
    <n v="5"/>
    <s v="Since U Been Gawn"/>
    <x v="70"/>
    <s v="HAW"/>
    <s v="MID"/>
    <n v="122"/>
    <n v="75"/>
    <x v="6"/>
  </r>
  <r>
    <n v="2018"/>
    <n v="5"/>
    <s v="Since U Been Gawn"/>
    <x v="150"/>
    <s v="HAW"/>
    <s v="DEF"/>
    <n v="91"/>
    <n v="123"/>
    <x v="6"/>
  </r>
  <r>
    <n v="2018"/>
    <n v="5"/>
    <s v="Since U Been Gawn"/>
    <x v="83"/>
    <s v="SYD"/>
    <s v="DEF"/>
    <n v="84"/>
    <n v="106"/>
    <x v="6"/>
  </r>
  <r>
    <n v="2018"/>
    <n v="5"/>
    <s v="Since U Been Gawn"/>
    <x v="77"/>
    <s v="BRL"/>
    <s v="MID"/>
    <n v="67"/>
    <n v="37"/>
    <x v="6"/>
  </r>
  <r>
    <n v="2018"/>
    <n v="5"/>
    <s v="Since U Been Gawn"/>
    <x v="223"/>
    <s v="BRL"/>
    <s v="DEF"/>
    <n v="102"/>
    <n v="125"/>
    <x v="6"/>
  </r>
  <r>
    <n v="2018"/>
    <n v="5"/>
    <s v="Since U Been Gawn"/>
    <x v="5"/>
    <s v="WCE"/>
    <s v="FWD"/>
    <n v="77"/>
    <n v="29"/>
    <x v="6"/>
  </r>
  <r>
    <n v="2018"/>
    <n v="5"/>
    <s v="Since U Been Gawn"/>
    <x v="253"/>
    <s v="MEL"/>
    <s v="MID"/>
    <n v="90"/>
    <n v="96"/>
    <x v="6"/>
  </r>
  <r>
    <n v="2018"/>
    <n v="5"/>
    <s v="Since U Been Gawn"/>
    <x v="279"/>
    <s v="MEL"/>
    <s v="RUC"/>
    <n v="116"/>
    <n v="151"/>
    <x v="6"/>
  </r>
  <r>
    <n v="2018"/>
    <n v="5"/>
    <s v="Since U Been Gawn"/>
    <x v="138"/>
    <s v="NTH"/>
    <s v="FWD"/>
    <n v="89"/>
    <n v="105"/>
    <x v="6"/>
  </r>
  <r>
    <n v="2018"/>
    <n v="5"/>
    <s v="Since U Been Gawn"/>
    <x v="221"/>
    <s v="PTA"/>
    <s v="BEN"/>
    <n v="49"/>
    <n v="0"/>
    <x v="6"/>
  </r>
  <r>
    <n v="2018"/>
    <n v="5"/>
    <s v="Since U Been Gawn"/>
    <x v="333"/>
    <s v="WBD"/>
    <s v="BEN"/>
    <n v="94"/>
    <n v="0"/>
    <x v="6"/>
  </r>
  <r>
    <n v="2018"/>
    <n v="5"/>
    <s v="Since U Been Gawn"/>
    <x v="293"/>
    <s v="FRE"/>
    <s v="BEN"/>
    <n v="91"/>
    <n v="92"/>
    <x v="6"/>
  </r>
  <r>
    <n v="2018"/>
    <n v="5"/>
    <s v="Since U Been Gawn"/>
    <x v="196"/>
    <s v="CAR"/>
    <s v="BEN"/>
    <n v="105"/>
    <n v="0"/>
    <x v="6"/>
  </r>
  <r>
    <n v="2018"/>
    <n v="6"/>
    <s v="Since U Been Gawn"/>
    <x v="248"/>
    <s v="PTA"/>
    <s v="FWD"/>
    <n v="121"/>
    <n v="89"/>
    <x v="6"/>
  </r>
  <r>
    <n v="2018"/>
    <n v="6"/>
    <s v="Since U Been Gawn"/>
    <x v="87"/>
    <s v="GEE"/>
    <s v="MID"/>
    <n v="102"/>
    <n v="70"/>
    <x v="6"/>
  </r>
  <r>
    <n v="2018"/>
    <n v="6"/>
    <s v="Since U Been Gawn"/>
    <x v="201"/>
    <s v="RIC"/>
    <s v="DEF"/>
    <n v="74"/>
    <n v="69"/>
    <x v="6"/>
  </r>
  <r>
    <n v="2018"/>
    <n v="6"/>
    <s v="Since U Been Gawn"/>
    <x v="333"/>
    <s v="WBD"/>
    <s v="DEF"/>
    <n v="99"/>
    <n v="71"/>
    <x v="6"/>
  </r>
  <r>
    <n v="2018"/>
    <n v="6"/>
    <s v="Since U Been Gawn"/>
    <x v="112"/>
    <s v="WBD"/>
    <s v="FWD"/>
    <n v="84"/>
    <n v="77"/>
    <x v="6"/>
  </r>
  <r>
    <n v="2018"/>
    <n v="6"/>
    <s v="Since U Been Gawn"/>
    <x v="225"/>
    <s v="COL"/>
    <s v="MID"/>
    <n v="105"/>
    <n v="108"/>
    <x v="6"/>
  </r>
  <r>
    <n v="2018"/>
    <n v="6"/>
    <s v="Since U Been Gawn"/>
    <x v="294"/>
    <s v="CAR"/>
    <s v="FWD"/>
    <n v="87"/>
    <n v="78"/>
    <x v="6"/>
  </r>
  <r>
    <n v="2018"/>
    <n v="6"/>
    <s v="Since U Been Gawn"/>
    <x v="208"/>
    <s v="CAR"/>
    <s v="MID"/>
    <n v="109"/>
    <n v="86"/>
    <x v="6"/>
  </r>
  <r>
    <n v="2018"/>
    <n v="6"/>
    <s v="Since U Been Gawn"/>
    <x v="277"/>
    <s v="HAW"/>
    <s v="MID"/>
    <n v="89"/>
    <n v="79"/>
    <x v="6"/>
  </r>
  <r>
    <n v="2018"/>
    <n v="6"/>
    <s v="Since U Been Gawn"/>
    <x v="70"/>
    <s v="HAW"/>
    <s v="MID"/>
    <n v="114"/>
    <n v="126"/>
    <x v="6"/>
  </r>
  <r>
    <n v="2018"/>
    <n v="6"/>
    <s v="Since U Been Gawn"/>
    <x v="230"/>
    <s v="SYD"/>
    <s v="DEF"/>
    <n v="77"/>
    <n v="82"/>
    <x v="6"/>
  </r>
  <r>
    <n v="2018"/>
    <n v="6"/>
    <s v="Since U Been Gawn"/>
    <x v="83"/>
    <s v="SYD"/>
    <s v="DEF"/>
    <n v="89"/>
    <n v="79"/>
    <x v="6"/>
  </r>
  <r>
    <n v="2018"/>
    <n v="6"/>
    <s v="Since U Been Gawn"/>
    <x v="77"/>
    <s v="BRL"/>
    <s v="MID"/>
    <n v="70"/>
    <n v="46"/>
    <x v="6"/>
  </r>
  <r>
    <n v="2018"/>
    <n v="6"/>
    <s v="Since U Been Gawn"/>
    <x v="223"/>
    <s v="BRL"/>
    <s v="DEF"/>
    <n v="103"/>
    <n v="92"/>
    <x v="6"/>
  </r>
  <r>
    <n v="2018"/>
    <n v="6"/>
    <s v="Since U Been Gawn"/>
    <x v="5"/>
    <s v="WCE"/>
    <s v="FWD"/>
    <n v="64"/>
    <n v="58"/>
    <x v="6"/>
  </r>
  <r>
    <n v="2018"/>
    <n v="6"/>
    <s v="Since U Been Gawn"/>
    <x v="253"/>
    <s v="MEL"/>
    <s v="MID"/>
    <n v="87"/>
    <n v="71"/>
    <x v="6"/>
  </r>
  <r>
    <n v="2018"/>
    <n v="6"/>
    <s v="Since U Been Gawn"/>
    <x v="279"/>
    <s v="MEL"/>
    <s v="RUC"/>
    <n v="122"/>
    <n v="168"/>
    <x v="6"/>
  </r>
  <r>
    <n v="2018"/>
    <n v="6"/>
    <s v="Since U Been Gawn"/>
    <x v="138"/>
    <s v="NTH"/>
    <s v="FWD"/>
    <n v="98"/>
    <n v="65"/>
    <x v="6"/>
  </r>
  <r>
    <n v="2018"/>
    <n v="6"/>
    <s v="Since U Been Gawn"/>
    <x v="221"/>
    <s v="PTA"/>
    <s v="BEN"/>
    <n v="49"/>
    <n v="0"/>
    <x v="6"/>
  </r>
  <r>
    <n v="2018"/>
    <n v="6"/>
    <s v="Since U Been Gawn"/>
    <x v="293"/>
    <s v="FRE"/>
    <s v="BEN"/>
    <n v="100"/>
    <n v="113"/>
    <x v="6"/>
  </r>
  <r>
    <n v="2018"/>
    <n v="6"/>
    <s v="Since U Been Gawn"/>
    <x v="196"/>
    <s v="CAR"/>
    <s v="BEN"/>
    <n v="105"/>
    <n v="0"/>
    <x v="6"/>
  </r>
  <r>
    <n v="2018"/>
    <n v="6"/>
    <s v="Since U Been Gawn"/>
    <x v="150"/>
    <s v="HAW"/>
    <s v="BEN"/>
    <n v="91"/>
    <n v="0"/>
    <x v="6"/>
  </r>
  <r>
    <n v="2018"/>
    <n v="7"/>
    <s v="Since U Been Gawn"/>
    <x v="248"/>
    <s v="PTA"/>
    <s v="FWD"/>
    <n v="120"/>
    <n v="106"/>
    <x v="6"/>
  </r>
  <r>
    <n v="2018"/>
    <n v="7"/>
    <s v="Since U Been Gawn"/>
    <x v="87"/>
    <s v="GEE"/>
    <s v="FWD"/>
    <n v="107"/>
    <n v="85"/>
    <x v="6"/>
  </r>
  <r>
    <n v="2018"/>
    <n v="7"/>
    <s v="Since U Been Gawn"/>
    <x v="201"/>
    <s v="RIC"/>
    <s v="DEF"/>
    <n v="79"/>
    <n v="82"/>
    <x v="6"/>
  </r>
  <r>
    <n v="2018"/>
    <n v="7"/>
    <s v="Since U Been Gawn"/>
    <x v="333"/>
    <s v="WBD"/>
    <s v="DEF"/>
    <n v="109"/>
    <n v="90"/>
    <x v="6"/>
  </r>
  <r>
    <n v="2018"/>
    <n v="7"/>
    <s v="Since U Been Gawn"/>
    <x v="112"/>
    <s v="WBD"/>
    <s v="FWD"/>
    <n v="93"/>
    <n v="98"/>
    <x v="6"/>
  </r>
  <r>
    <n v="2018"/>
    <n v="7"/>
    <s v="Since U Been Gawn"/>
    <x v="225"/>
    <s v="COL"/>
    <s v="MID"/>
    <n v="96"/>
    <n v="63"/>
    <x v="6"/>
  </r>
  <r>
    <n v="2018"/>
    <n v="7"/>
    <s v="Since U Been Gawn"/>
    <x v="293"/>
    <s v="FRE"/>
    <s v="MID"/>
    <n v="89"/>
    <n v="63"/>
    <x v="6"/>
  </r>
  <r>
    <n v="2018"/>
    <n v="7"/>
    <s v="Since U Been Gawn"/>
    <x v="208"/>
    <s v="CAR"/>
    <s v="MID"/>
    <n v="112"/>
    <n v="136"/>
    <x v="6"/>
  </r>
  <r>
    <n v="2018"/>
    <n v="7"/>
    <s v="Since U Been Gawn"/>
    <x v="277"/>
    <s v="HAW"/>
    <s v="MID"/>
    <n v="98"/>
    <n v="106"/>
    <x v="6"/>
  </r>
  <r>
    <n v="2018"/>
    <n v="7"/>
    <s v="Since U Been Gawn"/>
    <x v="70"/>
    <s v="HAW"/>
    <s v="MID"/>
    <n v="110"/>
    <n v="127"/>
    <x v="6"/>
  </r>
  <r>
    <n v="2018"/>
    <n v="7"/>
    <s v="Since U Been Gawn"/>
    <x v="150"/>
    <s v="HAW"/>
    <s v="DEF"/>
    <n v="96"/>
    <n v="145"/>
    <x v="6"/>
  </r>
  <r>
    <n v="2018"/>
    <n v="7"/>
    <s v="Since U Been Gawn"/>
    <x v="83"/>
    <s v="SYD"/>
    <s v="DEF"/>
    <n v="86"/>
    <n v="88"/>
    <x v="6"/>
  </r>
  <r>
    <n v="2018"/>
    <n v="7"/>
    <s v="Since U Been Gawn"/>
    <x v="77"/>
    <s v="BRL"/>
    <s v="MID"/>
    <n v="81"/>
    <n v="164"/>
    <x v="6"/>
  </r>
  <r>
    <n v="2018"/>
    <n v="7"/>
    <s v="Since U Been Gawn"/>
    <x v="223"/>
    <s v="BRL"/>
    <s v="DEF"/>
    <n v="95"/>
    <n v="43"/>
    <x v="6"/>
  </r>
  <r>
    <n v="2018"/>
    <n v="7"/>
    <s v="Since U Been Gawn"/>
    <x v="5"/>
    <s v="WCE"/>
    <s v="FWD"/>
    <n v="63"/>
    <n v="65"/>
    <x v="6"/>
  </r>
  <r>
    <n v="2018"/>
    <n v="7"/>
    <s v="Since U Been Gawn"/>
    <x v="253"/>
    <s v="MEL"/>
    <s v="MID"/>
    <n v="85"/>
    <n v="95"/>
    <x v="6"/>
  </r>
  <r>
    <n v="2018"/>
    <n v="7"/>
    <s v="Since U Been Gawn"/>
    <x v="279"/>
    <s v="MEL"/>
    <s v="RUC"/>
    <n v="128"/>
    <n v="127"/>
    <x v="6"/>
  </r>
  <r>
    <n v="2018"/>
    <n v="7"/>
    <s v="Since U Been Gawn"/>
    <x v="138"/>
    <s v="NTH"/>
    <s v="FWD"/>
    <n v="94"/>
    <n v="97"/>
    <x v="6"/>
  </r>
  <r>
    <n v="2018"/>
    <n v="7"/>
    <s v="Since U Been Gawn"/>
    <x v="221"/>
    <s v="PTA"/>
    <s v="BEN"/>
    <n v="49"/>
    <n v="0"/>
    <x v="6"/>
  </r>
  <r>
    <n v="2018"/>
    <n v="7"/>
    <s v="Since U Been Gawn"/>
    <x v="196"/>
    <s v="CAR"/>
    <s v="BEN"/>
    <n v="105"/>
    <n v="0"/>
    <x v="6"/>
  </r>
  <r>
    <n v="2018"/>
    <n v="7"/>
    <s v="Since U Been Gawn"/>
    <x v="294"/>
    <s v="CAR"/>
    <s v="BEN"/>
    <n v="87"/>
    <n v="0"/>
    <x v="6"/>
  </r>
  <r>
    <n v="2018"/>
    <n v="7"/>
    <s v="Since U Been Gawn"/>
    <x v="230"/>
    <s v="SYD"/>
    <s v="BEN"/>
    <n v="77"/>
    <n v="42"/>
    <x v="6"/>
  </r>
  <r>
    <n v="2018"/>
    <n v="8"/>
    <s v="Since U Been Gawn"/>
    <x v="248"/>
    <s v="PTA"/>
    <s v="FWD"/>
    <n v="124"/>
    <n v="122"/>
    <x v="6"/>
  </r>
  <r>
    <n v="2018"/>
    <n v="8"/>
    <s v="Since U Been Gawn"/>
    <x v="87"/>
    <s v="GEE"/>
    <s v="FWD"/>
    <n v="108"/>
    <n v="132"/>
    <x v="6"/>
  </r>
  <r>
    <n v="2018"/>
    <n v="8"/>
    <s v="Since U Been Gawn"/>
    <x v="201"/>
    <s v="RIC"/>
    <s v="DEF"/>
    <n v="83"/>
    <n v="94"/>
    <x v="6"/>
  </r>
  <r>
    <n v="2018"/>
    <n v="8"/>
    <s v="Since U Been Gawn"/>
    <x v="333"/>
    <s v="WBD"/>
    <s v="DEF"/>
    <n v="109"/>
    <n v="82"/>
    <x v="6"/>
  </r>
  <r>
    <n v="2018"/>
    <n v="8"/>
    <s v="Since U Been Gawn"/>
    <x v="112"/>
    <s v="WBD"/>
    <s v="FWD"/>
    <n v="83"/>
    <n v="61"/>
    <x v="6"/>
  </r>
  <r>
    <n v="2018"/>
    <n v="8"/>
    <s v="Since U Been Gawn"/>
    <x v="225"/>
    <s v="COL"/>
    <s v="MID"/>
    <n v="96"/>
    <n v="0"/>
    <x v="6"/>
  </r>
  <r>
    <n v="2018"/>
    <n v="8"/>
    <s v="Since U Been Gawn"/>
    <x v="293"/>
    <s v="FRE"/>
    <s v="MID"/>
    <n v="96"/>
    <n v="114"/>
    <x v="6"/>
  </r>
  <r>
    <n v="2018"/>
    <n v="8"/>
    <s v="Since U Been Gawn"/>
    <x v="294"/>
    <s v="CAR"/>
    <s v="FWD"/>
    <n v="83"/>
    <n v="79"/>
    <x v="6"/>
  </r>
  <r>
    <n v="2018"/>
    <n v="8"/>
    <s v="Since U Been Gawn"/>
    <x v="208"/>
    <s v="CAR"/>
    <s v="MID"/>
    <n v="119"/>
    <n v="118"/>
    <x v="6"/>
  </r>
  <r>
    <n v="2018"/>
    <n v="8"/>
    <s v="Since U Been Gawn"/>
    <x v="277"/>
    <s v="HAW"/>
    <s v="MID"/>
    <n v="75"/>
    <n v="45"/>
    <x v="6"/>
  </r>
  <r>
    <n v="2018"/>
    <n v="8"/>
    <s v="Since U Been Gawn"/>
    <x v="70"/>
    <s v="HAW"/>
    <s v="MID"/>
    <n v="95"/>
    <n v="72"/>
    <x v="6"/>
  </r>
  <r>
    <n v="2018"/>
    <n v="8"/>
    <s v="Since U Been Gawn"/>
    <x v="150"/>
    <s v="HAW"/>
    <s v="DEF"/>
    <n v="93"/>
    <n v="110"/>
    <x v="6"/>
  </r>
  <r>
    <n v="2018"/>
    <n v="8"/>
    <s v="Since U Been Gawn"/>
    <x v="83"/>
    <s v="SYD"/>
    <s v="DEF"/>
    <n v="88"/>
    <n v="77"/>
    <x v="6"/>
  </r>
  <r>
    <n v="2018"/>
    <n v="8"/>
    <s v="Since U Been Gawn"/>
    <x v="77"/>
    <s v="BRL"/>
    <s v="MID"/>
    <n v="87"/>
    <n v="121"/>
    <x v="6"/>
  </r>
  <r>
    <n v="2018"/>
    <n v="8"/>
    <s v="Since U Been Gawn"/>
    <x v="223"/>
    <s v="BRL"/>
    <s v="DEF"/>
    <n v="94"/>
    <n v="83"/>
    <x v="6"/>
  </r>
  <r>
    <n v="2018"/>
    <n v="8"/>
    <s v="Since U Been Gawn"/>
    <x v="253"/>
    <s v="MEL"/>
    <s v="MID"/>
    <n v="80"/>
    <n v="80"/>
    <x v="6"/>
  </r>
  <r>
    <n v="2018"/>
    <n v="8"/>
    <s v="Since U Been Gawn"/>
    <x v="279"/>
    <s v="MEL"/>
    <s v="RUC"/>
    <n v="133"/>
    <n v="148"/>
    <x v="6"/>
  </r>
  <r>
    <n v="2018"/>
    <n v="8"/>
    <s v="Since U Been Gawn"/>
    <x v="138"/>
    <s v="NTH"/>
    <s v="FWD"/>
    <n v="89"/>
    <n v="62"/>
    <x v="6"/>
  </r>
  <r>
    <n v="2018"/>
    <n v="8"/>
    <s v="Since U Been Gawn"/>
    <x v="221"/>
    <s v="PTA"/>
    <s v="BEN"/>
    <n v="55"/>
    <n v="98"/>
    <x v="6"/>
  </r>
  <r>
    <n v="2018"/>
    <n v="8"/>
    <s v="Since U Been Gawn"/>
    <x v="196"/>
    <s v="CAR"/>
    <s v="BEN"/>
    <n v="105"/>
    <n v="0"/>
    <x v="6"/>
  </r>
  <r>
    <n v="2018"/>
    <n v="8"/>
    <s v="Since U Been Gawn"/>
    <x v="5"/>
    <s v="WCE"/>
    <s v="BEN"/>
    <n v="63"/>
    <n v="52"/>
    <x v="6"/>
  </r>
  <r>
    <n v="2018"/>
    <n v="8"/>
    <s v="Since U Been Gawn"/>
    <x v="300"/>
    <s v="MEL"/>
    <s v="BEN"/>
    <n v="69"/>
    <n v="69"/>
    <x v="6"/>
  </r>
  <r>
    <n v="2018"/>
    <n v="9"/>
    <s v="Since U Been Gawn"/>
    <x v="165"/>
    <s v="ESS"/>
    <s v="MID"/>
    <n v="96"/>
    <n v="118"/>
    <x v="6"/>
  </r>
  <r>
    <n v="2018"/>
    <n v="9"/>
    <s v="Since U Been Gawn"/>
    <x v="221"/>
    <s v="PTA"/>
    <s v="MID"/>
    <n v="64"/>
    <n v="102"/>
    <x v="6"/>
  </r>
  <r>
    <n v="2018"/>
    <n v="9"/>
    <s v="Since U Been Gawn"/>
    <x v="87"/>
    <s v="GEE"/>
    <s v="FWD"/>
    <n v="94"/>
    <n v="59"/>
    <x v="6"/>
  </r>
  <r>
    <n v="2018"/>
    <n v="9"/>
    <s v="Since U Been Gawn"/>
    <x v="14"/>
    <s v="RIC"/>
    <s v="DEF"/>
    <n v="103"/>
    <n v="78"/>
    <x v="6"/>
  </r>
  <r>
    <n v="2018"/>
    <n v="9"/>
    <s v="Since U Been Gawn"/>
    <x v="201"/>
    <s v="RIC"/>
    <s v="DEF"/>
    <n v="78"/>
    <n v="62"/>
    <x v="6"/>
  </r>
  <r>
    <n v="2018"/>
    <n v="9"/>
    <s v="Since U Been Gawn"/>
    <x v="333"/>
    <s v="WBD"/>
    <s v="DEF"/>
    <n v="97"/>
    <n v="87"/>
    <x v="6"/>
  </r>
  <r>
    <n v="2018"/>
    <n v="9"/>
    <s v="Since U Been Gawn"/>
    <x v="112"/>
    <s v="WBD"/>
    <s v="FWD"/>
    <n v="82"/>
    <n v="81"/>
    <x v="6"/>
  </r>
  <r>
    <n v="2018"/>
    <n v="9"/>
    <s v="Since U Been Gawn"/>
    <x v="225"/>
    <s v="COL"/>
    <s v="MID"/>
    <n v="93"/>
    <n v="94"/>
    <x v="6"/>
  </r>
  <r>
    <n v="2018"/>
    <n v="9"/>
    <s v="Since U Been Gawn"/>
    <x v="294"/>
    <s v="CAR"/>
    <s v="FWD"/>
    <n v="83"/>
    <n v="0"/>
    <x v="6"/>
  </r>
  <r>
    <n v="2018"/>
    <n v="9"/>
    <s v="Since U Been Gawn"/>
    <x v="196"/>
    <s v="CAR"/>
    <s v="MID"/>
    <n v="105"/>
    <n v="94"/>
    <x v="6"/>
  </r>
  <r>
    <n v="2018"/>
    <n v="9"/>
    <s v="Since U Been Gawn"/>
    <x v="254"/>
    <s v="CAR"/>
    <s v="MID"/>
    <n v="131"/>
    <n v="152"/>
    <x v="6"/>
  </r>
  <r>
    <n v="2018"/>
    <n v="9"/>
    <s v="Since U Been Gawn"/>
    <x v="70"/>
    <s v="HAW"/>
    <s v="MID"/>
    <n v="107"/>
    <n v="155"/>
    <x v="6"/>
  </r>
  <r>
    <n v="2018"/>
    <n v="9"/>
    <s v="Since U Been Gawn"/>
    <x v="150"/>
    <s v="HAW"/>
    <s v="FWD"/>
    <n v="96"/>
    <n v="77"/>
    <x v="6"/>
  </r>
  <r>
    <n v="2018"/>
    <n v="9"/>
    <s v="Since U Been Gawn"/>
    <x v="83"/>
    <s v="SYD"/>
    <s v="DEF"/>
    <n v="94"/>
    <n v="125"/>
    <x v="6"/>
  </r>
  <r>
    <n v="2018"/>
    <n v="9"/>
    <s v="Since U Been Gawn"/>
    <x v="77"/>
    <s v="BRL"/>
    <s v="MID"/>
    <n v="94"/>
    <n v="121"/>
    <x v="6"/>
  </r>
  <r>
    <n v="2018"/>
    <n v="9"/>
    <s v="Since U Been Gawn"/>
    <x v="223"/>
    <s v="BRL"/>
    <s v="DEF"/>
    <n v="86"/>
    <n v="66"/>
    <x v="6"/>
  </r>
  <r>
    <n v="2018"/>
    <n v="9"/>
    <s v="Since U Been Gawn"/>
    <x v="279"/>
    <s v="MEL"/>
    <s v="RUC"/>
    <n v="135"/>
    <n v="121"/>
    <x v="6"/>
  </r>
  <r>
    <n v="2018"/>
    <n v="9"/>
    <s v="Since U Been Gawn"/>
    <x v="138"/>
    <s v="NTH"/>
    <s v="FWD"/>
    <n v="81"/>
    <n v="128"/>
    <x v="6"/>
  </r>
  <r>
    <n v="2018"/>
    <n v="9"/>
    <s v="Since U Been Gawn"/>
    <x v="293"/>
    <s v="FRE"/>
    <s v="BEN"/>
    <n v="100"/>
    <n v="84"/>
    <x v="6"/>
  </r>
  <r>
    <n v="2018"/>
    <n v="9"/>
    <s v="Since U Been Gawn"/>
    <x v="277"/>
    <s v="HAW"/>
    <s v="BEN"/>
    <n v="75"/>
    <n v="0"/>
    <x v="6"/>
  </r>
  <r>
    <n v="2018"/>
    <n v="9"/>
    <s v="Since U Been Gawn"/>
    <x v="5"/>
    <s v="WCE"/>
    <s v="BEN"/>
    <n v="60"/>
    <n v="88"/>
    <x v="6"/>
  </r>
  <r>
    <n v="2018"/>
    <n v="9"/>
    <s v="Since U Been Gawn"/>
    <x v="253"/>
    <s v="MEL"/>
    <s v="BEN"/>
    <n v="90"/>
    <n v="116"/>
    <x v="6"/>
  </r>
  <r>
    <n v="2018"/>
    <n v="10"/>
    <s v="Since U Been Gawn"/>
    <x v="165"/>
    <s v="ESS"/>
    <s v="MID"/>
    <n v="91"/>
    <n v="89"/>
    <x v="6"/>
  </r>
  <r>
    <n v="2018"/>
    <n v="10"/>
    <s v="Since U Been Gawn"/>
    <x v="87"/>
    <s v="GEE"/>
    <s v="FWD"/>
    <n v="95"/>
    <n v="125"/>
    <x v="6"/>
  </r>
  <r>
    <n v="2018"/>
    <n v="10"/>
    <s v="Since U Been Gawn"/>
    <x v="14"/>
    <s v="RIC"/>
    <s v="DEF"/>
    <n v="98"/>
    <n v="74"/>
    <x v="6"/>
  </r>
  <r>
    <n v="2018"/>
    <n v="10"/>
    <s v="Since U Been Gawn"/>
    <x v="201"/>
    <s v="RIC"/>
    <s v="DEF"/>
    <n v="63"/>
    <n v="15"/>
    <x v="6"/>
  </r>
  <r>
    <n v="2018"/>
    <n v="10"/>
    <s v="Since U Been Gawn"/>
    <x v="333"/>
    <s v="WBD"/>
    <s v="DEF"/>
    <n v="96"/>
    <n v="78"/>
    <x v="6"/>
  </r>
  <r>
    <n v="2018"/>
    <n v="10"/>
    <s v="Since U Been Gawn"/>
    <x v="112"/>
    <s v="WBD"/>
    <s v="FWD"/>
    <n v="82"/>
    <n v="84"/>
    <x v="6"/>
  </r>
  <r>
    <n v="2018"/>
    <n v="10"/>
    <s v="Since U Been Gawn"/>
    <x v="225"/>
    <s v="COL"/>
    <s v="MID"/>
    <n v="91"/>
    <n v="98"/>
    <x v="6"/>
  </r>
  <r>
    <n v="2018"/>
    <n v="10"/>
    <s v="Since U Been Gawn"/>
    <x v="293"/>
    <s v="FRE"/>
    <s v="MID"/>
    <n v="90"/>
    <n v="48"/>
    <x v="6"/>
  </r>
  <r>
    <n v="2018"/>
    <n v="10"/>
    <s v="Since U Been Gawn"/>
    <x v="294"/>
    <s v="CAR"/>
    <s v="FWD"/>
    <n v="77"/>
    <n v="59"/>
    <x v="6"/>
  </r>
  <r>
    <n v="2018"/>
    <n v="10"/>
    <s v="Since U Been Gawn"/>
    <x v="254"/>
    <s v="CAR"/>
    <s v="MID"/>
    <n v="120"/>
    <n v="97"/>
    <x v="6"/>
  </r>
  <r>
    <n v="2018"/>
    <n v="10"/>
    <s v="Since U Been Gawn"/>
    <x v="150"/>
    <s v="HAW"/>
    <s v="FWD"/>
    <n v="92"/>
    <n v="85"/>
    <x v="6"/>
  </r>
  <r>
    <n v="2018"/>
    <n v="10"/>
    <s v="Since U Been Gawn"/>
    <x v="70"/>
    <s v="HAW"/>
    <s v="MID"/>
    <n v="115"/>
    <n v="116"/>
    <x v="6"/>
  </r>
  <r>
    <n v="2018"/>
    <n v="10"/>
    <s v="Since U Been Gawn"/>
    <x v="83"/>
    <s v="SYD"/>
    <s v="DEF"/>
    <n v="94"/>
    <n v="106"/>
    <x v="6"/>
  </r>
  <r>
    <n v="2018"/>
    <n v="10"/>
    <s v="Since U Been Gawn"/>
    <x v="77"/>
    <s v="BRL"/>
    <s v="MID"/>
    <n v="106"/>
    <n v="99"/>
    <x v="6"/>
  </r>
  <r>
    <n v="2018"/>
    <n v="10"/>
    <s v="Since U Been Gawn"/>
    <x v="223"/>
    <s v="BRL"/>
    <s v="DEF"/>
    <n v="68"/>
    <n v="42"/>
    <x v="6"/>
  </r>
  <r>
    <n v="2018"/>
    <n v="10"/>
    <s v="Since U Been Gawn"/>
    <x v="279"/>
    <s v="MEL"/>
    <s v="RUC"/>
    <n v="128"/>
    <n v="114"/>
    <x v="6"/>
  </r>
  <r>
    <n v="2018"/>
    <n v="10"/>
    <s v="Since U Been Gawn"/>
    <x v="253"/>
    <s v="MEL"/>
    <s v="MID"/>
    <n v="85"/>
    <n v="70"/>
    <x v="6"/>
  </r>
  <r>
    <n v="2018"/>
    <n v="10"/>
    <s v="Since U Been Gawn"/>
    <x v="138"/>
    <s v="NTH"/>
    <s v="FWD"/>
    <n v="78"/>
    <n v="87"/>
    <x v="6"/>
  </r>
  <r>
    <n v="2018"/>
    <n v="10"/>
    <s v="Since U Been Gawn"/>
    <x v="221"/>
    <s v="PTA"/>
    <s v="BEN"/>
    <n v="64"/>
    <n v="0"/>
    <x v="6"/>
  </r>
  <r>
    <n v="2018"/>
    <n v="10"/>
    <s v="Since U Been Gawn"/>
    <x v="196"/>
    <s v="CAR"/>
    <s v="BEN"/>
    <n v="105"/>
    <n v="0"/>
    <x v="6"/>
  </r>
  <r>
    <n v="2018"/>
    <n v="10"/>
    <s v="Since U Been Gawn"/>
    <x v="277"/>
    <s v="HAW"/>
    <s v="BEN"/>
    <n v="68"/>
    <n v="108"/>
    <x v="6"/>
  </r>
  <r>
    <n v="2018"/>
    <n v="10"/>
    <s v="Since U Been Gawn"/>
    <x v="5"/>
    <s v="WCE"/>
    <s v="BEN"/>
    <n v="70"/>
    <n v="79"/>
    <x v="6"/>
  </r>
  <r>
    <n v="2018"/>
    <n v="11"/>
    <s v="Since U Been Gawn"/>
    <x v="165"/>
    <s v="ESS"/>
    <s v="MID"/>
    <n v="89"/>
    <n v="102"/>
    <x v="6"/>
  </r>
  <r>
    <n v="2018"/>
    <n v="11"/>
    <s v="Since U Been Gawn"/>
    <x v="221"/>
    <s v="PTA"/>
    <s v="MID"/>
    <n v="69"/>
    <n v="41"/>
    <x v="6"/>
  </r>
  <r>
    <n v="2018"/>
    <n v="11"/>
    <s v="Since U Been Gawn"/>
    <x v="87"/>
    <s v="GEE"/>
    <s v="FWD"/>
    <n v="106"/>
    <n v="110"/>
    <x v="6"/>
  </r>
  <r>
    <n v="2018"/>
    <n v="11"/>
    <s v="Since U Been Gawn"/>
    <x v="14"/>
    <s v="RIC"/>
    <s v="DEF"/>
    <n v="104"/>
    <n v="105"/>
    <x v="6"/>
  </r>
  <r>
    <n v="2018"/>
    <n v="11"/>
    <s v="Since U Been Gawn"/>
    <x v="112"/>
    <s v="WBD"/>
    <s v="FWD"/>
    <n v="78"/>
    <n v="56"/>
    <x v="6"/>
  </r>
  <r>
    <n v="2018"/>
    <n v="11"/>
    <s v="Since U Been Gawn"/>
    <x v="333"/>
    <s v="WBD"/>
    <s v="DEF"/>
    <n v="97"/>
    <n v="78"/>
    <x v="6"/>
  </r>
  <r>
    <n v="2018"/>
    <n v="11"/>
    <s v="Since U Been Gawn"/>
    <x v="220"/>
    <s v="COL"/>
    <s v="DEF"/>
    <n v="77"/>
    <n v="81"/>
    <x v="6"/>
  </r>
  <r>
    <n v="2018"/>
    <n v="11"/>
    <s v="Since U Been Gawn"/>
    <x v="225"/>
    <s v="COL"/>
    <s v="MID"/>
    <n v="85"/>
    <n v="89"/>
    <x v="6"/>
  </r>
  <r>
    <n v="2018"/>
    <n v="11"/>
    <s v="Since U Been Gawn"/>
    <x v="254"/>
    <s v="CAR"/>
    <s v="MID"/>
    <n v="103"/>
    <n v="54"/>
    <x v="6"/>
  </r>
  <r>
    <n v="2018"/>
    <n v="11"/>
    <s v="Since U Been Gawn"/>
    <x v="150"/>
    <s v="HAW"/>
    <s v="FWD"/>
    <n v="89"/>
    <n v="109"/>
    <x v="6"/>
  </r>
  <r>
    <n v="2018"/>
    <n v="11"/>
    <s v="Since U Been Gawn"/>
    <x v="70"/>
    <s v="HAW"/>
    <s v="MID"/>
    <n v="117"/>
    <n v="135"/>
    <x v="6"/>
  </r>
  <r>
    <n v="2018"/>
    <n v="11"/>
    <s v="Since U Been Gawn"/>
    <x v="83"/>
    <s v="SYD"/>
    <s v="DEF"/>
    <n v="96"/>
    <n v="89"/>
    <x v="6"/>
  </r>
  <r>
    <n v="2018"/>
    <n v="11"/>
    <s v="Since U Been Gawn"/>
    <x v="77"/>
    <s v="BRL"/>
    <s v="MID"/>
    <n v="117"/>
    <n v="103"/>
    <x v="6"/>
  </r>
  <r>
    <n v="2018"/>
    <n v="11"/>
    <s v="Since U Been Gawn"/>
    <x v="223"/>
    <s v="BRL"/>
    <s v="DEF"/>
    <n v="66"/>
    <n v="78"/>
    <x v="6"/>
  </r>
  <r>
    <n v="2018"/>
    <n v="11"/>
    <s v="Since U Been Gawn"/>
    <x v="5"/>
    <s v="WCE"/>
    <s v="FWD"/>
    <n v="83"/>
    <n v="122"/>
    <x v="6"/>
  </r>
  <r>
    <n v="2018"/>
    <n v="11"/>
    <s v="Since U Been Gawn"/>
    <x v="253"/>
    <s v="MEL"/>
    <s v="MID"/>
    <n v="84"/>
    <n v="70"/>
    <x v="6"/>
  </r>
  <r>
    <n v="2018"/>
    <n v="11"/>
    <s v="Since U Been Gawn"/>
    <x v="279"/>
    <s v="MEL"/>
    <s v="RUC"/>
    <n v="123"/>
    <n v="139"/>
    <x v="6"/>
  </r>
  <r>
    <n v="2018"/>
    <n v="11"/>
    <s v="Since U Been Gawn"/>
    <x v="138"/>
    <s v="NTH"/>
    <s v="FWD"/>
    <n v="81"/>
    <n v="79"/>
    <x v="6"/>
  </r>
  <r>
    <n v="2018"/>
    <n v="11"/>
    <s v="Since U Been Gawn"/>
    <x v="201"/>
    <s v="RIC"/>
    <s v="BEN"/>
    <n v="63"/>
    <n v="0"/>
    <x v="6"/>
  </r>
  <r>
    <n v="2018"/>
    <n v="11"/>
    <s v="Since U Been Gawn"/>
    <x v="196"/>
    <s v="CAR"/>
    <s v="BEN"/>
    <n v="105"/>
    <n v="0"/>
    <x v="6"/>
  </r>
  <r>
    <n v="2018"/>
    <n v="11"/>
    <s v="Since U Been Gawn"/>
    <x v="294"/>
    <s v="CAR"/>
    <s v="BEN"/>
    <n v="81"/>
    <n v="89"/>
    <x v="6"/>
  </r>
  <r>
    <n v="2018"/>
    <n v="11"/>
    <s v="Since U Been Gawn"/>
    <x v="277"/>
    <s v="HAW"/>
    <s v="BEN"/>
    <n v="70"/>
    <n v="65"/>
    <x v="6"/>
  </r>
  <r>
    <n v="2018"/>
    <n v="12"/>
    <s v="Since U Been Gawn"/>
    <x v="45"/>
    <s v="ESS"/>
    <s v="FWD"/>
    <n v="101"/>
    <n v="86"/>
    <x v="6"/>
  </r>
  <r>
    <n v="2018"/>
    <n v="12"/>
    <s v="Since U Been Gawn"/>
    <x v="165"/>
    <s v="ESS"/>
    <s v="MID"/>
    <n v="98"/>
    <n v="120"/>
    <x v="6"/>
  </r>
  <r>
    <n v="2018"/>
    <n v="12"/>
    <s v="Since U Been Gawn"/>
    <x v="235"/>
    <s v="PTA"/>
    <s v="FWD"/>
    <n v="73"/>
    <n v="116"/>
    <x v="6"/>
  </r>
  <r>
    <n v="2018"/>
    <n v="12"/>
    <s v="Since U Been Gawn"/>
    <x v="221"/>
    <s v="PTA"/>
    <s v="MID"/>
    <n v="74"/>
    <n v="100"/>
    <x v="6"/>
  </r>
  <r>
    <n v="2018"/>
    <n v="12"/>
    <s v="Since U Been Gawn"/>
    <x v="160"/>
    <s v="GEE"/>
    <s v="DEF"/>
    <n v="101"/>
    <n v="86"/>
    <x v="6"/>
  </r>
  <r>
    <n v="2018"/>
    <n v="12"/>
    <s v="Since U Been Gawn"/>
    <x v="87"/>
    <s v="GEE"/>
    <s v="FWD"/>
    <n v="103"/>
    <n v="65"/>
    <x v="6"/>
  </r>
  <r>
    <n v="2018"/>
    <n v="12"/>
    <s v="Since U Been Gawn"/>
    <x v="23"/>
    <s v="RIC"/>
    <s v="MID"/>
    <n v="72"/>
    <n v="79"/>
    <x v="6"/>
  </r>
  <r>
    <n v="2018"/>
    <n v="12"/>
    <s v="Since U Been Gawn"/>
    <x v="14"/>
    <s v="RIC"/>
    <s v="DEF"/>
    <n v="106"/>
    <n v="104"/>
    <x v="6"/>
  </r>
  <r>
    <n v="2018"/>
    <n v="12"/>
    <s v="Since U Been Gawn"/>
    <x v="220"/>
    <s v="COL"/>
    <s v="DEF"/>
    <n v="81"/>
    <n v="71"/>
    <x v="6"/>
  </r>
  <r>
    <n v="2018"/>
    <n v="12"/>
    <s v="Since U Been Gawn"/>
    <x v="225"/>
    <s v="COL"/>
    <s v="MID"/>
    <n v="80"/>
    <n v="82"/>
    <x v="6"/>
  </r>
  <r>
    <n v="2018"/>
    <n v="12"/>
    <s v="Since U Been Gawn"/>
    <x v="293"/>
    <s v="FRE"/>
    <s v="MID"/>
    <n v="81"/>
    <n v="96"/>
    <x v="6"/>
  </r>
  <r>
    <n v="2018"/>
    <n v="12"/>
    <s v="Since U Been Gawn"/>
    <x v="83"/>
    <s v="SYD"/>
    <s v="DEF"/>
    <n v="100"/>
    <n v="106"/>
    <x v="6"/>
  </r>
  <r>
    <n v="2018"/>
    <n v="12"/>
    <s v="Since U Been Gawn"/>
    <x v="77"/>
    <s v="BRL"/>
    <s v="MID"/>
    <n v="107"/>
    <n v="110"/>
    <x v="6"/>
  </r>
  <r>
    <n v="2018"/>
    <n v="12"/>
    <s v="Since U Been Gawn"/>
    <x v="253"/>
    <s v="MEL"/>
    <s v="MID"/>
    <n v="83"/>
    <n v="87"/>
    <x v="6"/>
  </r>
  <r>
    <n v="2018"/>
    <n v="12"/>
    <s v="Since U Been Gawn"/>
    <x v="279"/>
    <s v="MEL"/>
    <s v="RUC"/>
    <n v="113"/>
    <n v="76"/>
    <x v="6"/>
  </r>
  <r>
    <n v="2018"/>
    <n v="12"/>
    <s v="Since U Been Gawn"/>
    <x v="101"/>
    <s v="MEL"/>
    <s v="DEF"/>
    <n v="70"/>
    <n v="53"/>
    <x v="6"/>
  </r>
  <r>
    <n v="2018"/>
    <n v="12"/>
    <s v="Since U Been Gawn"/>
    <x v="224"/>
    <s v="GWS"/>
    <s v="FWD"/>
    <n v="82"/>
    <n v="99"/>
    <x v="6"/>
  </r>
  <r>
    <n v="2018"/>
    <n v="12"/>
    <s v="Since U Been Gawn"/>
    <x v="138"/>
    <s v="NTH"/>
    <s v="FWD"/>
    <n v="75"/>
    <n v="61"/>
    <x v="6"/>
  </r>
  <r>
    <n v="2018"/>
    <n v="12"/>
    <s v="Since U Been Gawn"/>
    <x v="254"/>
    <s v="CAR"/>
    <s v="BEN"/>
    <n v="103"/>
    <n v="0"/>
    <x v="6"/>
  </r>
  <r>
    <n v="2018"/>
    <n v="12"/>
    <s v="Since U Been Gawn"/>
    <x v="294"/>
    <s v="CAR"/>
    <s v="BEN"/>
    <n v="81"/>
    <n v="0"/>
    <x v="6"/>
  </r>
  <r>
    <n v="2018"/>
    <n v="12"/>
    <s v="Since U Been Gawn"/>
    <x v="150"/>
    <s v="HAW"/>
    <s v="BEN"/>
    <n v="89"/>
    <n v="0"/>
    <x v="6"/>
  </r>
  <r>
    <n v="2018"/>
    <n v="12"/>
    <s v="Since U Been Gawn"/>
    <x v="70"/>
    <s v="HAW"/>
    <s v="BEN"/>
    <n v="117"/>
    <n v="0"/>
    <x v="6"/>
  </r>
  <r>
    <n v="2018"/>
    <n v="13"/>
    <s v="Since U Been Gawn"/>
    <x v="235"/>
    <s v="PTA"/>
    <s v="FWD"/>
    <n v="78"/>
    <n v="105"/>
    <x v="6"/>
  </r>
  <r>
    <n v="2018"/>
    <n v="13"/>
    <s v="Since U Been Gawn"/>
    <x v="221"/>
    <s v="PTA"/>
    <s v="MID"/>
    <n v="93"/>
    <n v="127"/>
    <x v="6"/>
  </r>
  <r>
    <n v="2018"/>
    <n v="13"/>
    <s v="Since U Been Gawn"/>
    <x v="160"/>
    <s v="GEE"/>
    <s v="DEF"/>
    <n v="100"/>
    <n v="68"/>
    <x v="6"/>
  </r>
  <r>
    <n v="2018"/>
    <n v="13"/>
    <s v="Since U Been Gawn"/>
    <x v="87"/>
    <s v="GEE"/>
    <s v="FWD"/>
    <n v="97"/>
    <n v="103"/>
    <x v="6"/>
  </r>
  <r>
    <n v="2018"/>
    <n v="13"/>
    <s v="Since U Been Gawn"/>
    <x v="14"/>
    <s v="RIC"/>
    <s v="DEF"/>
    <n v="109"/>
    <n v="106"/>
    <x v="6"/>
  </r>
  <r>
    <n v="2018"/>
    <n v="13"/>
    <s v="Since U Been Gawn"/>
    <x v="294"/>
    <s v="CAR"/>
    <s v="FWD"/>
    <n v="74"/>
    <n v="51"/>
    <x v="6"/>
  </r>
  <r>
    <n v="2018"/>
    <n v="13"/>
    <s v="Since U Been Gawn"/>
    <x v="254"/>
    <s v="CAR"/>
    <s v="MID"/>
    <n v="106"/>
    <n v="109"/>
    <x v="6"/>
  </r>
  <r>
    <n v="2018"/>
    <n v="13"/>
    <s v="Since U Been Gawn"/>
    <x v="172"/>
    <s v="HAW"/>
    <s v="RUC"/>
    <n v="85"/>
    <n v="118"/>
    <x v="6"/>
  </r>
  <r>
    <n v="2018"/>
    <n v="13"/>
    <s v="Since U Been Gawn"/>
    <x v="277"/>
    <s v="HAW"/>
    <s v="MID"/>
    <n v="76"/>
    <n v="114"/>
    <x v="6"/>
  </r>
  <r>
    <n v="2018"/>
    <n v="13"/>
    <s v="Since U Been Gawn"/>
    <x v="19"/>
    <s v="HAW"/>
    <s v="MID"/>
    <n v="107"/>
    <n v="91"/>
    <x v="6"/>
  </r>
  <r>
    <n v="2018"/>
    <n v="13"/>
    <s v="Since U Been Gawn"/>
    <x v="70"/>
    <s v="HAW"/>
    <s v="MID"/>
    <n v="119"/>
    <n v="136"/>
    <x v="6"/>
  </r>
  <r>
    <n v="2018"/>
    <n v="13"/>
    <s v="Since U Been Gawn"/>
    <x v="150"/>
    <s v="HAW"/>
    <s v="DEF"/>
    <n v="84"/>
    <n v="115"/>
    <x v="6"/>
  </r>
  <r>
    <n v="2018"/>
    <n v="13"/>
    <s v="Since U Been Gawn"/>
    <x v="198"/>
    <s v="SYD"/>
    <s v="MID"/>
    <n v="56"/>
    <n v="67"/>
    <x v="6"/>
  </r>
  <r>
    <n v="2018"/>
    <n v="13"/>
    <s v="Since U Been Gawn"/>
    <x v="83"/>
    <s v="SYD"/>
    <s v="DEF"/>
    <n v="100"/>
    <n v="0"/>
    <x v="6"/>
  </r>
  <r>
    <n v="2018"/>
    <n v="13"/>
    <s v="Since U Been Gawn"/>
    <x v="77"/>
    <s v="BRL"/>
    <s v="MID"/>
    <n v="107"/>
    <n v="0"/>
    <x v="6"/>
  </r>
  <r>
    <n v="2018"/>
    <n v="13"/>
    <s v="Since U Been Gawn"/>
    <x v="101"/>
    <s v="MEL"/>
    <s v="DEF"/>
    <n v="70"/>
    <n v="0"/>
    <x v="6"/>
  </r>
  <r>
    <n v="2018"/>
    <n v="13"/>
    <s v="Since U Been Gawn"/>
    <x v="138"/>
    <s v="NTH"/>
    <s v="FWD"/>
    <n v="75"/>
    <n v="0"/>
    <x v="6"/>
  </r>
  <r>
    <n v="2018"/>
    <n v="13"/>
    <s v="Since U Been Gawn"/>
    <x v="136"/>
    <s v="STK"/>
    <s v="FWD"/>
    <n v="70"/>
    <n v="99"/>
    <x v="6"/>
  </r>
  <r>
    <n v="2018"/>
    <n v="13"/>
    <s v="Since U Been Gawn"/>
    <x v="165"/>
    <s v="ESS"/>
    <s v="BEN"/>
    <n v="98"/>
    <n v="0"/>
    <x v="6"/>
  </r>
  <r>
    <n v="2018"/>
    <n v="13"/>
    <s v="Since U Been Gawn"/>
    <x v="225"/>
    <s v="COL"/>
    <s v="BEN"/>
    <n v="80"/>
    <n v="0"/>
    <x v="6"/>
  </r>
  <r>
    <n v="2018"/>
    <n v="13"/>
    <s v="Since U Been Gawn"/>
    <x v="253"/>
    <s v="MEL"/>
    <s v="BEN"/>
    <n v="83"/>
    <n v="0"/>
    <x v="6"/>
  </r>
  <r>
    <n v="2018"/>
    <n v="13"/>
    <s v="Since U Been Gawn"/>
    <x v="279"/>
    <s v="MEL"/>
    <s v="BEN"/>
    <n v="113"/>
    <n v="0"/>
    <x v="6"/>
  </r>
  <r>
    <n v="2018"/>
    <n v="14"/>
    <s v="Since U Been Gawn"/>
    <x v="165"/>
    <s v="ESS"/>
    <s v="MID"/>
    <n v="105"/>
    <n v="112"/>
    <x v="6"/>
  </r>
  <r>
    <n v="2018"/>
    <n v="14"/>
    <s v="Since U Been Gawn"/>
    <x v="235"/>
    <s v="PTA"/>
    <s v="FWD"/>
    <n v="80"/>
    <n v="89"/>
    <x v="6"/>
  </r>
  <r>
    <n v="2018"/>
    <n v="14"/>
    <s v="Since U Been Gawn"/>
    <x v="221"/>
    <s v="PTA"/>
    <s v="MID"/>
    <n v="85"/>
    <n v="61"/>
    <x v="6"/>
  </r>
  <r>
    <n v="2018"/>
    <n v="14"/>
    <s v="Since U Been Gawn"/>
    <x v="160"/>
    <s v="GEE"/>
    <s v="DEF"/>
    <n v="100"/>
    <n v="0"/>
    <x v="6"/>
  </r>
  <r>
    <n v="2018"/>
    <n v="14"/>
    <s v="Since U Been Gawn"/>
    <x v="87"/>
    <s v="GEE"/>
    <s v="FWD"/>
    <n v="97"/>
    <n v="0"/>
    <x v="6"/>
  </r>
  <r>
    <n v="2018"/>
    <n v="14"/>
    <s v="Since U Been Gawn"/>
    <x v="162"/>
    <s v="GCS"/>
    <s v="FWD"/>
    <n v="63"/>
    <n v="88"/>
    <x v="6"/>
  </r>
  <r>
    <n v="2018"/>
    <n v="14"/>
    <s v="Since U Been Gawn"/>
    <x v="14"/>
    <s v="RIC"/>
    <s v="DEF"/>
    <n v="109"/>
    <n v="0"/>
    <x v="6"/>
  </r>
  <r>
    <n v="2018"/>
    <n v="14"/>
    <s v="Since U Been Gawn"/>
    <x v="305"/>
    <s v="COL"/>
    <s v="FWD"/>
    <n v="72"/>
    <n v="16"/>
    <x v="6"/>
  </r>
  <r>
    <n v="2018"/>
    <n v="14"/>
    <s v="Since U Been Gawn"/>
    <x v="225"/>
    <s v="COL"/>
    <s v="MID"/>
    <n v="93"/>
    <n v="136"/>
    <x v="6"/>
  </r>
  <r>
    <n v="2018"/>
    <n v="14"/>
    <s v="Since U Been Gawn"/>
    <x v="254"/>
    <s v="CAR"/>
    <s v="MID"/>
    <n v="121"/>
    <n v="187"/>
    <x v="6"/>
  </r>
  <r>
    <n v="2018"/>
    <n v="14"/>
    <s v="Since U Been Gawn"/>
    <x v="70"/>
    <s v="HAW"/>
    <s v="MID"/>
    <n v="125"/>
    <n v="106"/>
    <x v="6"/>
  </r>
  <r>
    <n v="2018"/>
    <n v="14"/>
    <s v="Since U Been Gawn"/>
    <x v="19"/>
    <s v="HAW"/>
    <s v="MID"/>
    <n v="110"/>
    <n v="113"/>
    <x v="6"/>
  </r>
  <r>
    <n v="2018"/>
    <n v="14"/>
    <s v="Since U Been Gawn"/>
    <x v="150"/>
    <s v="HAW"/>
    <s v="DEF"/>
    <n v="88"/>
    <n v="135"/>
    <x v="6"/>
  </r>
  <r>
    <n v="2018"/>
    <n v="14"/>
    <s v="Since U Been Gawn"/>
    <x v="83"/>
    <s v="SYD"/>
    <s v="DEF"/>
    <n v="100"/>
    <n v="0"/>
    <x v="6"/>
  </r>
  <r>
    <n v="2018"/>
    <n v="14"/>
    <s v="Since U Been Gawn"/>
    <x v="77"/>
    <s v="BRL"/>
    <s v="MID"/>
    <n v="101"/>
    <n v="90"/>
    <x v="6"/>
  </r>
  <r>
    <n v="2018"/>
    <n v="14"/>
    <s v="Since U Been Gawn"/>
    <x v="279"/>
    <s v="MEL"/>
    <s v="RUC"/>
    <n v="112"/>
    <n v="140"/>
    <x v="6"/>
  </r>
  <r>
    <n v="2018"/>
    <n v="14"/>
    <s v="Since U Been Gawn"/>
    <x v="101"/>
    <s v="MEL"/>
    <s v="DEF"/>
    <n v="70"/>
    <n v="78"/>
    <x v="6"/>
  </r>
  <r>
    <n v="2018"/>
    <n v="14"/>
    <s v="Since U Been Gawn"/>
    <x v="138"/>
    <s v="NTH"/>
    <s v="FWD"/>
    <n v="85"/>
    <n v="120"/>
    <x v="6"/>
  </r>
  <r>
    <n v="2018"/>
    <n v="14"/>
    <s v="Since U Been Gawn"/>
    <x v="201"/>
    <s v="RIC"/>
    <s v="BEN"/>
    <n v="63"/>
    <n v="0"/>
    <x v="6"/>
  </r>
  <r>
    <n v="2018"/>
    <n v="14"/>
    <s v="Since U Been Gawn"/>
    <x v="35"/>
    <s v="RIC"/>
    <s v="BEN"/>
    <n v="97"/>
    <n v="0"/>
    <x v="6"/>
  </r>
  <r>
    <n v="2018"/>
    <n v="14"/>
    <s v="Since U Been Gawn"/>
    <x v="253"/>
    <s v="MEL"/>
    <s v="BEN"/>
    <n v="86"/>
    <n v="96"/>
    <x v="6"/>
  </r>
  <r>
    <n v="2018"/>
    <n v="14"/>
    <s v="Since U Been Gawn"/>
    <x v="136"/>
    <s v="STK"/>
    <s v="BEN"/>
    <n v="70"/>
    <n v="0"/>
    <x v="6"/>
  </r>
  <r>
    <n v="2018"/>
    <n v="15"/>
    <s v="Since U Been Gawn"/>
    <x v="165"/>
    <s v="ESS"/>
    <s v="MID"/>
    <n v="105"/>
    <n v="118"/>
    <x v="6"/>
  </r>
  <r>
    <n v="2018"/>
    <n v="15"/>
    <s v="Since U Been Gawn"/>
    <x v="235"/>
    <s v="PTA"/>
    <s v="FWD"/>
    <n v="87"/>
    <n v="122"/>
    <x v="6"/>
  </r>
  <r>
    <n v="2018"/>
    <n v="15"/>
    <s v="Since U Been Gawn"/>
    <x v="221"/>
    <s v="PTA"/>
    <s v="MID"/>
    <n v="83"/>
    <n v="92"/>
    <x v="6"/>
  </r>
  <r>
    <n v="2018"/>
    <n v="15"/>
    <s v="Since U Been Gawn"/>
    <x v="160"/>
    <s v="GEE"/>
    <s v="DEF"/>
    <n v="92"/>
    <n v="89"/>
    <x v="6"/>
  </r>
  <r>
    <n v="2018"/>
    <n v="15"/>
    <s v="Since U Been Gawn"/>
    <x v="87"/>
    <s v="GEE"/>
    <s v="FWD"/>
    <n v="104"/>
    <n v="92"/>
    <x v="6"/>
  </r>
  <r>
    <n v="2018"/>
    <n v="15"/>
    <s v="Since U Been Gawn"/>
    <x v="14"/>
    <s v="RIC"/>
    <s v="DEF"/>
    <n v="106"/>
    <n v="63"/>
    <x v="6"/>
  </r>
  <r>
    <n v="2018"/>
    <n v="15"/>
    <s v="Since U Been Gawn"/>
    <x v="35"/>
    <s v="RIC"/>
    <s v="FWD"/>
    <n v="100"/>
    <n v="90"/>
    <x v="6"/>
  </r>
  <r>
    <n v="2018"/>
    <n v="15"/>
    <s v="Since U Been Gawn"/>
    <x v="225"/>
    <s v="COL"/>
    <s v="MID"/>
    <n v="96"/>
    <n v="108"/>
    <x v="6"/>
  </r>
  <r>
    <n v="2018"/>
    <n v="15"/>
    <s v="Since U Been Gawn"/>
    <x v="254"/>
    <s v="CAR"/>
    <s v="MID"/>
    <n v="112"/>
    <n v="108"/>
    <x v="6"/>
  </r>
  <r>
    <n v="2018"/>
    <n v="15"/>
    <s v="Since U Been Gawn"/>
    <x v="70"/>
    <s v="HAW"/>
    <s v="MID"/>
    <n v="130"/>
    <n v="181"/>
    <x v="6"/>
  </r>
  <r>
    <n v="2018"/>
    <n v="15"/>
    <s v="Since U Been Gawn"/>
    <x v="150"/>
    <s v="HAW"/>
    <s v="DEF"/>
    <n v="91"/>
    <n v="90"/>
    <x v="6"/>
  </r>
  <r>
    <n v="2018"/>
    <n v="15"/>
    <s v="Since U Been Gawn"/>
    <x v="83"/>
    <s v="SYD"/>
    <s v="DEF"/>
    <n v="101"/>
    <n v="83"/>
    <x v="6"/>
  </r>
  <r>
    <n v="2018"/>
    <n v="15"/>
    <s v="Since U Been Gawn"/>
    <x v="77"/>
    <s v="BRL"/>
    <s v="MID"/>
    <n v="96"/>
    <n v="97"/>
    <x v="6"/>
  </r>
  <r>
    <n v="2018"/>
    <n v="15"/>
    <s v="Since U Been Gawn"/>
    <x v="253"/>
    <s v="MEL"/>
    <s v="MID"/>
    <n v="80"/>
    <n v="85"/>
    <x v="6"/>
  </r>
  <r>
    <n v="2018"/>
    <n v="15"/>
    <s v="Since U Been Gawn"/>
    <x v="279"/>
    <s v="MEL"/>
    <s v="RUC"/>
    <n v="116"/>
    <n v="145"/>
    <x v="6"/>
  </r>
  <r>
    <n v="2018"/>
    <n v="15"/>
    <s v="Since U Been Gawn"/>
    <x v="101"/>
    <s v="MEL"/>
    <s v="DEF"/>
    <n v="79"/>
    <n v="89"/>
    <x v="6"/>
  </r>
  <r>
    <n v="2018"/>
    <n v="15"/>
    <s v="Since U Been Gawn"/>
    <x v="138"/>
    <s v="NTH"/>
    <s v="FWD"/>
    <n v="77"/>
    <n v="80"/>
    <x v="6"/>
  </r>
  <r>
    <n v="2018"/>
    <n v="15"/>
    <s v="Since U Been Gawn"/>
    <x v="136"/>
    <s v="STK"/>
    <s v="FWD"/>
    <n v="79"/>
    <n v="96"/>
    <x v="6"/>
  </r>
  <r>
    <n v="2018"/>
    <n v="15"/>
    <s v="Since U Been Gawn"/>
    <x v="45"/>
    <s v="ESS"/>
    <s v="BEN"/>
    <n v="90"/>
    <n v="73"/>
    <x v="6"/>
  </r>
  <r>
    <n v="2018"/>
    <n v="15"/>
    <s v="Since U Been Gawn"/>
    <x v="201"/>
    <s v="RIC"/>
    <s v="BEN"/>
    <n v="63"/>
    <n v="0"/>
    <x v="6"/>
  </r>
  <r>
    <n v="2018"/>
    <n v="15"/>
    <s v="Since U Been Gawn"/>
    <x v="19"/>
    <s v="HAW"/>
    <s v="BEN"/>
    <n v="105"/>
    <n v="65"/>
    <x v="6"/>
  </r>
  <r>
    <n v="2018"/>
    <n v="15"/>
    <s v="Since U Been Gawn"/>
    <x v="172"/>
    <s v="HAW"/>
    <s v="BEN"/>
    <n v="77"/>
    <n v="80"/>
    <x v="6"/>
  </r>
  <r>
    <n v="2018"/>
    <n v="16"/>
    <s v="Since U Been Gawn"/>
    <x v="165"/>
    <s v="ESS"/>
    <s v="MID"/>
    <n v="113"/>
    <n v="130"/>
    <x v="6"/>
  </r>
  <r>
    <n v="2018"/>
    <n v="16"/>
    <s v="Since U Been Gawn"/>
    <x v="235"/>
    <s v="PTA"/>
    <s v="FWD"/>
    <n v="98"/>
    <n v="107"/>
    <x v="6"/>
  </r>
  <r>
    <n v="2018"/>
    <n v="16"/>
    <s v="Since U Been Gawn"/>
    <x v="221"/>
    <s v="PTA"/>
    <s v="MID"/>
    <n v="99"/>
    <n v="121"/>
    <x v="6"/>
  </r>
  <r>
    <n v="2018"/>
    <n v="16"/>
    <s v="Since U Been Gawn"/>
    <x v="160"/>
    <s v="GEE"/>
    <s v="DEF"/>
    <n v="94"/>
    <n v="96"/>
    <x v="6"/>
  </r>
  <r>
    <n v="2018"/>
    <n v="16"/>
    <s v="Since U Been Gawn"/>
    <x v="87"/>
    <s v="GEE"/>
    <s v="FWD"/>
    <n v="93"/>
    <n v="71"/>
    <x v="6"/>
  </r>
  <r>
    <n v="2018"/>
    <n v="16"/>
    <s v="Since U Been Gawn"/>
    <x v="14"/>
    <s v="RIC"/>
    <s v="DEF"/>
    <n v="103"/>
    <n v="65"/>
    <x v="6"/>
  </r>
  <r>
    <n v="2018"/>
    <n v="16"/>
    <s v="Since U Been Gawn"/>
    <x v="35"/>
    <s v="RIC"/>
    <s v="FWD"/>
    <n v="105"/>
    <n v="108"/>
    <x v="6"/>
  </r>
  <r>
    <n v="2018"/>
    <n v="16"/>
    <s v="Since U Been Gawn"/>
    <x v="225"/>
    <s v="COL"/>
    <s v="MID"/>
    <n v="108"/>
    <n v="163"/>
    <x v="6"/>
  </r>
  <r>
    <n v="2018"/>
    <n v="16"/>
    <s v="Since U Been Gawn"/>
    <x v="254"/>
    <s v="CAR"/>
    <s v="MID"/>
    <n v="111"/>
    <n v="93"/>
    <x v="6"/>
  </r>
  <r>
    <n v="2018"/>
    <n v="16"/>
    <s v="Since U Been Gawn"/>
    <x v="70"/>
    <s v="HAW"/>
    <s v="MID"/>
    <n v="123"/>
    <n v="79"/>
    <x v="6"/>
  </r>
  <r>
    <n v="2018"/>
    <n v="16"/>
    <s v="Since U Been Gawn"/>
    <x v="150"/>
    <s v="HAW"/>
    <s v="DEF"/>
    <n v="92"/>
    <n v="92"/>
    <x v="6"/>
  </r>
  <r>
    <n v="2018"/>
    <n v="16"/>
    <s v="Since U Been Gawn"/>
    <x v="83"/>
    <s v="SYD"/>
    <s v="DEF"/>
    <n v="91"/>
    <n v="75"/>
    <x v="6"/>
  </r>
  <r>
    <n v="2018"/>
    <n v="16"/>
    <s v="Since U Been Gawn"/>
    <x v="77"/>
    <s v="BRL"/>
    <s v="MID"/>
    <n v="102"/>
    <n v="129"/>
    <x v="6"/>
  </r>
  <r>
    <n v="2018"/>
    <n v="16"/>
    <s v="Since U Been Gawn"/>
    <x v="253"/>
    <s v="MEL"/>
    <s v="MID"/>
    <n v="80"/>
    <n v="71"/>
    <x v="6"/>
  </r>
  <r>
    <n v="2018"/>
    <n v="16"/>
    <s v="Since U Been Gawn"/>
    <x v="279"/>
    <s v="MEL"/>
    <s v="RUC"/>
    <n v="123"/>
    <n v="151"/>
    <x v="6"/>
  </r>
  <r>
    <n v="2018"/>
    <n v="16"/>
    <s v="Since U Been Gawn"/>
    <x v="101"/>
    <s v="MEL"/>
    <s v="DEF"/>
    <n v="73"/>
    <n v="67"/>
    <x v="6"/>
  </r>
  <r>
    <n v="2018"/>
    <n v="16"/>
    <s v="Since U Been Gawn"/>
    <x v="138"/>
    <s v="NTH"/>
    <s v="FWD"/>
    <n v="76"/>
    <n v="82"/>
    <x v="6"/>
  </r>
  <r>
    <n v="2018"/>
    <n v="16"/>
    <s v="Since U Been Gawn"/>
    <x v="136"/>
    <s v="STK"/>
    <s v="FWD"/>
    <n v="83"/>
    <n v="77"/>
    <x v="6"/>
  </r>
  <r>
    <n v="2018"/>
    <n v="16"/>
    <s v="Since U Been Gawn"/>
    <x v="201"/>
    <s v="RIC"/>
    <s v="BEN"/>
    <n v="63"/>
    <n v="0"/>
    <x v="6"/>
  </r>
  <r>
    <n v="2018"/>
    <n v="16"/>
    <s v="Since U Been Gawn"/>
    <x v="19"/>
    <s v="HAW"/>
    <s v="BEN"/>
    <n v="107"/>
    <n v="92"/>
    <x v="6"/>
  </r>
  <r>
    <n v="2018"/>
    <n v="16"/>
    <s v="Since U Been Gawn"/>
    <x v="172"/>
    <s v="HAW"/>
    <s v="BEN"/>
    <n v="87"/>
    <n v="135"/>
    <x v="6"/>
  </r>
  <r>
    <n v="2018"/>
    <n v="16"/>
    <s v="Since U Been Gawn"/>
    <x v="5"/>
    <s v="WCE"/>
    <s v="BEN"/>
    <n v="80"/>
    <n v="0"/>
    <x v="6"/>
  </r>
  <r>
    <n v="2018"/>
    <n v="17"/>
    <s v="Since U Been Gawn"/>
    <x v="165"/>
    <s v="ESS"/>
    <s v="MID"/>
    <n v="113"/>
    <n v="102"/>
    <x v="6"/>
  </r>
  <r>
    <n v="2018"/>
    <n v="17"/>
    <s v="Since U Been Gawn"/>
    <x v="235"/>
    <s v="PTA"/>
    <s v="FWD"/>
    <n v="96"/>
    <n v="105"/>
    <x v="6"/>
  </r>
  <r>
    <n v="2018"/>
    <n v="17"/>
    <s v="Since U Been Gawn"/>
    <x v="221"/>
    <s v="PTA"/>
    <s v="MID"/>
    <n v="95"/>
    <n v="82"/>
    <x v="6"/>
  </r>
  <r>
    <n v="2018"/>
    <n v="17"/>
    <s v="Since U Been Gawn"/>
    <x v="160"/>
    <s v="GEE"/>
    <s v="DEF"/>
    <n v="91"/>
    <n v="81"/>
    <x v="6"/>
  </r>
  <r>
    <n v="2018"/>
    <n v="17"/>
    <s v="Since U Been Gawn"/>
    <x v="87"/>
    <s v="GEE"/>
    <s v="FWD"/>
    <n v="87"/>
    <n v="79"/>
    <x v="6"/>
  </r>
  <r>
    <n v="2018"/>
    <n v="17"/>
    <s v="Since U Been Gawn"/>
    <x v="201"/>
    <s v="RIC"/>
    <s v="DEF"/>
    <n v="67"/>
    <n v="86"/>
    <x v="6"/>
  </r>
  <r>
    <n v="2018"/>
    <n v="17"/>
    <s v="Since U Been Gawn"/>
    <x v="35"/>
    <s v="RIC"/>
    <s v="FWD"/>
    <n v="90"/>
    <n v="68"/>
    <x v="6"/>
  </r>
  <r>
    <n v="2018"/>
    <n v="17"/>
    <s v="Since U Been Gawn"/>
    <x v="14"/>
    <s v="RIC"/>
    <s v="DEF"/>
    <n v="99"/>
    <n v="87"/>
    <x v="6"/>
  </r>
  <r>
    <n v="2018"/>
    <n v="17"/>
    <s v="Since U Been Gawn"/>
    <x v="225"/>
    <s v="COL"/>
    <s v="MID"/>
    <n v="105"/>
    <n v="74"/>
    <x v="6"/>
  </r>
  <r>
    <n v="2018"/>
    <n v="17"/>
    <s v="Since U Been Gawn"/>
    <x v="254"/>
    <s v="CAR"/>
    <s v="MID"/>
    <n v="132"/>
    <n v="156"/>
    <x v="6"/>
  </r>
  <r>
    <n v="2018"/>
    <n v="17"/>
    <s v="Since U Been Gawn"/>
    <x v="70"/>
    <s v="HAW"/>
    <s v="MID"/>
    <n v="128"/>
    <n v="159"/>
    <x v="6"/>
  </r>
  <r>
    <n v="2018"/>
    <n v="17"/>
    <s v="Since U Been Gawn"/>
    <x v="19"/>
    <s v="HAW"/>
    <s v="MID"/>
    <n v="108"/>
    <n v="136"/>
    <x v="6"/>
  </r>
  <r>
    <n v="2018"/>
    <n v="17"/>
    <s v="Since U Been Gawn"/>
    <x v="150"/>
    <s v="HAW"/>
    <s v="DEF"/>
    <n v="89"/>
    <n v="94"/>
    <x v="6"/>
  </r>
  <r>
    <n v="2018"/>
    <n v="17"/>
    <s v="Since U Been Gawn"/>
    <x v="77"/>
    <s v="BRL"/>
    <s v="MID"/>
    <n v="101"/>
    <n v="99"/>
    <x v="6"/>
  </r>
  <r>
    <n v="2018"/>
    <n v="17"/>
    <s v="Since U Been Gawn"/>
    <x v="279"/>
    <s v="MEL"/>
    <s v="RUC"/>
    <n v="122"/>
    <n v="131"/>
    <x v="6"/>
  </r>
  <r>
    <n v="2018"/>
    <n v="17"/>
    <s v="Since U Been Gawn"/>
    <x v="101"/>
    <s v="MEL"/>
    <s v="DEF"/>
    <n v="72"/>
    <n v="56"/>
    <x v="6"/>
  </r>
  <r>
    <n v="2018"/>
    <n v="17"/>
    <s v="Since U Been Gawn"/>
    <x v="138"/>
    <s v="NTH"/>
    <s v="FWD"/>
    <n v="83"/>
    <n v="120"/>
    <x v="6"/>
  </r>
  <r>
    <n v="2018"/>
    <n v="17"/>
    <s v="Since U Been Gawn"/>
    <x v="136"/>
    <s v="STK"/>
    <s v="FWD"/>
    <n v="94"/>
    <n v="125"/>
    <x v="6"/>
  </r>
  <r>
    <n v="2018"/>
    <n v="17"/>
    <s v="Since U Been Gawn"/>
    <x v="185"/>
    <s v="COL"/>
    <s v="BEN"/>
    <n v="90"/>
    <n v="66"/>
    <x v="6"/>
  </r>
  <r>
    <n v="2018"/>
    <n v="17"/>
    <s v="Since U Been Gawn"/>
    <x v="83"/>
    <s v="SYD"/>
    <s v="BEN"/>
    <n v="91"/>
    <n v="0"/>
    <x v="6"/>
  </r>
  <r>
    <n v="2018"/>
    <n v="17"/>
    <s v="Since U Been Gawn"/>
    <x v="5"/>
    <s v="WCE"/>
    <s v="BEN"/>
    <n v="87"/>
    <n v="90"/>
    <x v="6"/>
  </r>
  <r>
    <n v="2018"/>
    <n v="17"/>
    <s v="Since U Been Gawn"/>
    <x v="253"/>
    <s v="MEL"/>
    <s v="BEN"/>
    <n v="78"/>
    <n v="61"/>
    <x v="6"/>
  </r>
  <r>
    <n v="2018"/>
    <n v="18"/>
    <s v="Since U Been Gawn"/>
    <x v="36"/>
    <s v="ESS"/>
    <s v="DEF"/>
    <n v="71"/>
    <n v="40"/>
    <x v="6"/>
  </r>
  <r>
    <n v="2018"/>
    <n v="18"/>
    <s v="Since U Been Gawn"/>
    <x v="165"/>
    <s v="ESS"/>
    <s v="MID"/>
    <n v="113"/>
    <n v="123"/>
    <x v="6"/>
  </r>
  <r>
    <n v="2018"/>
    <n v="18"/>
    <s v="Since U Been Gawn"/>
    <x v="235"/>
    <s v="PTA"/>
    <s v="MID"/>
    <n v="92"/>
    <n v="83"/>
    <x v="6"/>
  </r>
  <r>
    <n v="2018"/>
    <n v="18"/>
    <s v="Since U Been Gawn"/>
    <x v="21"/>
    <s v="PTA"/>
    <s v="DEF"/>
    <n v="64"/>
    <n v="87"/>
    <x v="6"/>
  </r>
  <r>
    <n v="2018"/>
    <n v="18"/>
    <s v="Since U Been Gawn"/>
    <x v="87"/>
    <s v="GEE"/>
    <s v="FWD"/>
    <n v="96"/>
    <n v="114"/>
    <x v="6"/>
  </r>
  <r>
    <n v="2018"/>
    <n v="18"/>
    <s v="Since U Been Gawn"/>
    <x v="160"/>
    <s v="GEE"/>
    <s v="DEF"/>
    <n v="95"/>
    <n v="102"/>
    <x v="6"/>
  </r>
  <r>
    <n v="2018"/>
    <n v="18"/>
    <s v="Since U Been Gawn"/>
    <x v="159"/>
    <s v="GEE"/>
    <s v="DEF"/>
    <n v="81"/>
    <n v="50"/>
    <x v="6"/>
  </r>
  <r>
    <n v="2018"/>
    <n v="18"/>
    <s v="Since U Been Gawn"/>
    <x v="14"/>
    <s v="RIC"/>
    <s v="DEF"/>
    <n v="87"/>
    <n v="52"/>
    <x v="6"/>
  </r>
  <r>
    <n v="2018"/>
    <n v="18"/>
    <s v="Since U Been Gawn"/>
    <x v="35"/>
    <s v="RIC"/>
    <s v="FWD"/>
    <n v="89"/>
    <n v="71"/>
    <x v="6"/>
  </r>
  <r>
    <n v="2018"/>
    <n v="18"/>
    <s v="Since U Been Gawn"/>
    <x v="225"/>
    <s v="COL"/>
    <s v="MID"/>
    <n v="112"/>
    <n v="122"/>
    <x v="6"/>
  </r>
  <r>
    <n v="2018"/>
    <n v="18"/>
    <s v="Since U Been Gawn"/>
    <x v="254"/>
    <s v="CAR"/>
    <s v="MID"/>
    <n v="134"/>
    <n v="122"/>
    <x v="6"/>
  </r>
  <r>
    <n v="2018"/>
    <n v="18"/>
    <s v="Since U Been Gawn"/>
    <x v="70"/>
    <s v="HAW"/>
    <s v="MID"/>
    <n v="139"/>
    <n v="192"/>
    <x v="6"/>
  </r>
  <r>
    <n v="2018"/>
    <n v="18"/>
    <s v="Since U Been Gawn"/>
    <x v="19"/>
    <s v="HAW"/>
    <s v="MID"/>
    <n v="103"/>
    <n v="68"/>
    <x v="6"/>
  </r>
  <r>
    <n v="2018"/>
    <n v="18"/>
    <s v="Since U Been Gawn"/>
    <x v="77"/>
    <s v="BRL"/>
    <s v="MID"/>
    <n v="100"/>
    <n v="106"/>
    <x v="6"/>
  </r>
  <r>
    <n v="2018"/>
    <n v="18"/>
    <s v="Since U Been Gawn"/>
    <x v="5"/>
    <s v="WCE"/>
    <s v="FWD"/>
    <n v="84"/>
    <n v="70"/>
    <x v="6"/>
  </r>
  <r>
    <n v="2018"/>
    <n v="18"/>
    <s v="Since U Been Gawn"/>
    <x v="279"/>
    <s v="MEL"/>
    <s v="RUC"/>
    <n v="125"/>
    <n v="93"/>
    <x v="6"/>
  </r>
  <r>
    <n v="2018"/>
    <n v="18"/>
    <s v="Since U Been Gawn"/>
    <x v="138"/>
    <s v="NTH"/>
    <s v="FWD"/>
    <n v="83"/>
    <n v="58"/>
    <x v="6"/>
  </r>
  <r>
    <n v="2018"/>
    <n v="18"/>
    <s v="Since U Been Gawn"/>
    <x v="136"/>
    <s v="STK"/>
    <s v="FWD"/>
    <n v="98"/>
    <n v="77"/>
    <x v="6"/>
  </r>
  <r>
    <n v="2018"/>
    <n v="18"/>
    <s v="Since U Been Gawn"/>
    <x v="311"/>
    <s v="ESS"/>
    <s v="BEN"/>
    <n v="94"/>
    <n v="73"/>
    <x v="6"/>
  </r>
  <r>
    <n v="2018"/>
    <n v="18"/>
    <s v="Since U Been Gawn"/>
    <x v="221"/>
    <s v="PTA"/>
    <s v="BEN"/>
    <n v="83"/>
    <n v="66"/>
    <x v="6"/>
  </r>
  <r>
    <n v="2018"/>
    <n v="18"/>
    <s v="Since U Been Gawn"/>
    <x v="83"/>
    <s v="SYD"/>
    <s v="BEN"/>
    <n v="91"/>
    <n v="0"/>
    <x v="6"/>
  </r>
  <r>
    <n v="2018"/>
    <n v="18"/>
    <s v="Since U Been Gawn"/>
    <x v="253"/>
    <s v="MEL"/>
    <s v="BEN"/>
    <n v="77"/>
    <n v="80"/>
    <x v="6"/>
  </r>
  <r>
    <n v="2018"/>
    <n v="19"/>
    <s v="Since U Been Gawn"/>
    <x v="309"/>
    <s v="ESS"/>
    <s v="DEF"/>
    <n v="79"/>
    <n v="97"/>
    <x v="6"/>
  </r>
  <r>
    <n v="2018"/>
    <n v="19"/>
    <s v="Since U Been Gawn"/>
    <x v="165"/>
    <s v="ESS"/>
    <s v="MID"/>
    <n v="114"/>
    <n v="114"/>
    <x v="6"/>
  </r>
  <r>
    <n v="2018"/>
    <n v="19"/>
    <s v="Since U Been Gawn"/>
    <x v="235"/>
    <s v="PTA"/>
    <s v="FWD"/>
    <n v="96"/>
    <n v="114"/>
    <x v="6"/>
  </r>
  <r>
    <n v="2018"/>
    <n v="19"/>
    <s v="Since U Been Gawn"/>
    <x v="221"/>
    <s v="PTA"/>
    <s v="MID"/>
    <n v="88"/>
    <n v="87"/>
    <x v="6"/>
  </r>
  <r>
    <n v="2018"/>
    <n v="19"/>
    <s v="Since U Been Gawn"/>
    <x v="21"/>
    <s v="PTA"/>
    <s v="DEF"/>
    <n v="66"/>
    <n v="85"/>
    <x v="6"/>
  </r>
  <r>
    <n v="2018"/>
    <n v="19"/>
    <s v="Since U Been Gawn"/>
    <x v="160"/>
    <s v="GEE"/>
    <s v="DEF"/>
    <n v="100"/>
    <n v="94"/>
    <x v="6"/>
  </r>
  <r>
    <n v="2018"/>
    <n v="19"/>
    <s v="Since U Been Gawn"/>
    <x v="87"/>
    <s v="GEE"/>
    <s v="FWD"/>
    <n v="96"/>
    <n v="100"/>
    <x v="6"/>
  </r>
  <r>
    <n v="2018"/>
    <n v="19"/>
    <s v="Since U Been Gawn"/>
    <x v="14"/>
    <s v="RIC"/>
    <s v="DEF"/>
    <n v="77"/>
    <n v="62"/>
    <x v="6"/>
  </r>
  <r>
    <n v="2018"/>
    <n v="19"/>
    <s v="Since U Been Gawn"/>
    <x v="35"/>
    <s v="RIC"/>
    <s v="FWD"/>
    <n v="94"/>
    <n v="118"/>
    <x v="6"/>
  </r>
  <r>
    <n v="2018"/>
    <n v="19"/>
    <s v="Since U Been Gawn"/>
    <x v="225"/>
    <s v="COL"/>
    <s v="MID"/>
    <n v="109"/>
    <n v="116"/>
    <x v="6"/>
  </r>
  <r>
    <n v="2018"/>
    <n v="19"/>
    <s v="Since U Been Gawn"/>
    <x v="254"/>
    <s v="CAR"/>
    <s v="MID"/>
    <n v="131"/>
    <n v="173"/>
    <x v="6"/>
  </r>
  <r>
    <n v="2018"/>
    <n v="19"/>
    <s v="Since U Been Gawn"/>
    <x v="70"/>
    <s v="HAW"/>
    <s v="MID"/>
    <n v="147"/>
    <n v="150"/>
    <x v="6"/>
  </r>
  <r>
    <n v="2018"/>
    <n v="19"/>
    <s v="Since U Been Gawn"/>
    <x v="19"/>
    <s v="HAW"/>
    <s v="MID"/>
    <n v="101"/>
    <n v="103"/>
    <x v="6"/>
  </r>
  <r>
    <n v="2018"/>
    <n v="19"/>
    <s v="Since U Been Gawn"/>
    <x v="77"/>
    <s v="BRL"/>
    <s v="MID"/>
    <n v="106"/>
    <n v="118"/>
    <x v="6"/>
  </r>
  <r>
    <n v="2018"/>
    <n v="19"/>
    <s v="Since U Been Gawn"/>
    <x v="279"/>
    <s v="MEL"/>
    <s v="RUC"/>
    <n v="123"/>
    <n v="130"/>
    <x v="6"/>
  </r>
  <r>
    <n v="2018"/>
    <n v="19"/>
    <s v="Since U Been Gawn"/>
    <x v="88"/>
    <s v="NTH"/>
    <s v="DEF"/>
    <n v="82"/>
    <n v="75"/>
    <x v="6"/>
  </r>
  <r>
    <n v="2018"/>
    <n v="19"/>
    <s v="Since U Been Gawn"/>
    <x v="138"/>
    <s v="NTH"/>
    <s v="FWD"/>
    <n v="69"/>
    <n v="45"/>
    <x v="6"/>
  </r>
  <r>
    <n v="2018"/>
    <n v="19"/>
    <s v="Since U Been Gawn"/>
    <x v="136"/>
    <s v="STK"/>
    <s v="FWD"/>
    <n v="93"/>
    <n v="77"/>
    <x v="6"/>
  </r>
  <r>
    <n v="2018"/>
    <n v="19"/>
    <s v="Since U Been Gawn"/>
    <x v="201"/>
    <s v="RIC"/>
    <s v="BEN"/>
    <n v="67"/>
    <n v="0"/>
    <x v="6"/>
  </r>
  <r>
    <n v="2018"/>
    <n v="19"/>
    <s v="Since U Been Gawn"/>
    <x v="203"/>
    <s v="ADE"/>
    <s v="BEN"/>
    <n v="104"/>
    <n v="0"/>
    <x v="6"/>
  </r>
  <r>
    <n v="2018"/>
    <n v="19"/>
    <s v="Since U Been Gawn"/>
    <x v="83"/>
    <s v="SYD"/>
    <s v="BEN"/>
    <n v="91"/>
    <n v="0"/>
    <x v="6"/>
  </r>
  <r>
    <n v="2018"/>
    <n v="19"/>
    <s v="Since U Been Gawn"/>
    <x v="253"/>
    <s v="MEL"/>
    <s v="BEN"/>
    <n v="73"/>
    <n v="74"/>
    <x v="6"/>
  </r>
  <r>
    <n v="2018"/>
    <n v="20"/>
    <s v="Since U Been Gawn"/>
    <x v="309"/>
    <s v="ESS"/>
    <s v="DEF"/>
    <n v="81"/>
    <n v="74"/>
    <x v="6"/>
  </r>
  <r>
    <n v="2018"/>
    <n v="20"/>
    <s v="Since U Been Gawn"/>
    <x v="165"/>
    <s v="ESS"/>
    <s v="MID"/>
    <n v="113"/>
    <n v="116"/>
    <x v="6"/>
  </r>
  <r>
    <n v="2018"/>
    <n v="20"/>
    <s v="Since U Been Gawn"/>
    <x v="235"/>
    <s v="PTA"/>
    <s v="FWD"/>
    <n v="93"/>
    <n v="105"/>
    <x v="6"/>
  </r>
  <r>
    <n v="2018"/>
    <n v="20"/>
    <s v="Since U Been Gawn"/>
    <x v="221"/>
    <s v="PTA"/>
    <s v="MID"/>
    <n v="82"/>
    <n v="57"/>
    <x v="6"/>
  </r>
  <r>
    <n v="2018"/>
    <n v="20"/>
    <s v="Since U Been Gawn"/>
    <x v="21"/>
    <s v="PTA"/>
    <s v="DEF"/>
    <n v="65"/>
    <n v="51"/>
    <x v="6"/>
  </r>
  <r>
    <n v="2018"/>
    <n v="20"/>
    <s v="Since U Been Gawn"/>
    <x v="160"/>
    <s v="GEE"/>
    <s v="DEF"/>
    <n v="101"/>
    <n v="91"/>
    <x v="6"/>
  </r>
  <r>
    <n v="2018"/>
    <n v="20"/>
    <s v="Since U Been Gawn"/>
    <x v="87"/>
    <s v="GEE"/>
    <s v="FWD"/>
    <n v="106"/>
    <n v="144"/>
    <x v="6"/>
  </r>
  <r>
    <n v="2018"/>
    <n v="20"/>
    <s v="Since U Been Gawn"/>
    <x v="14"/>
    <s v="RIC"/>
    <s v="DEF"/>
    <n v="76"/>
    <n v="58"/>
    <x v="6"/>
  </r>
  <r>
    <n v="2018"/>
    <n v="20"/>
    <s v="Since U Been Gawn"/>
    <x v="35"/>
    <s v="RIC"/>
    <s v="FWD"/>
    <n v="94"/>
    <n v="92"/>
    <x v="6"/>
  </r>
  <r>
    <n v="2018"/>
    <n v="20"/>
    <s v="Since U Been Gawn"/>
    <x v="225"/>
    <s v="COL"/>
    <s v="MID"/>
    <n v="104"/>
    <n v="82"/>
    <x v="6"/>
  </r>
  <r>
    <n v="2018"/>
    <n v="20"/>
    <s v="Since U Been Gawn"/>
    <x v="254"/>
    <s v="CAR"/>
    <s v="MID"/>
    <n v="134"/>
    <n v="122"/>
    <x v="6"/>
  </r>
  <r>
    <n v="2018"/>
    <n v="20"/>
    <s v="Since U Been Gawn"/>
    <x v="70"/>
    <s v="HAW"/>
    <s v="MID"/>
    <n v="142"/>
    <n v="153"/>
    <x v="6"/>
  </r>
  <r>
    <n v="2018"/>
    <n v="20"/>
    <s v="Since U Been Gawn"/>
    <x v="19"/>
    <s v="HAW"/>
    <s v="MID"/>
    <n v="99"/>
    <n v="55"/>
    <x v="6"/>
  </r>
  <r>
    <n v="2018"/>
    <n v="20"/>
    <s v="Since U Been Gawn"/>
    <x v="83"/>
    <s v="SYD"/>
    <s v="DEF"/>
    <n v="90"/>
    <n v="100"/>
    <x v="6"/>
  </r>
  <r>
    <n v="2018"/>
    <n v="20"/>
    <s v="Since U Been Gawn"/>
    <x v="77"/>
    <s v="BRL"/>
    <s v="MID"/>
    <n v="114"/>
    <n v="142"/>
    <x v="6"/>
  </r>
  <r>
    <n v="2018"/>
    <n v="20"/>
    <s v="Since U Been Gawn"/>
    <x v="279"/>
    <s v="MEL"/>
    <s v="RUC"/>
    <n v="117"/>
    <n v="112"/>
    <x v="6"/>
  </r>
  <r>
    <n v="2018"/>
    <n v="20"/>
    <s v="Since U Been Gawn"/>
    <x v="138"/>
    <s v="NTH"/>
    <s v="FWD"/>
    <n v="66"/>
    <n v="62"/>
    <x v="6"/>
  </r>
  <r>
    <n v="2018"/>
    <n v="20"/>
    <s v="Since U Been Gawn"/>
    <x v="136"/>
    <s v="STK"/>
    <s v="FWD"/>
    <n v="96"/>
    <n v="110"/>
    <x v="6"/>
  </r>
  <r>
    <n v="2018"/>
    <n v="20"/>
    <s v="Since U Been Gawn"/>
    <x v="311"/>
    <s v="ESS"/>
    <s v="BEN"/>
    <n v="83"/>
    <n v="64"/>
    <x v="6"/>
  </r>
  <r>
    <n v="2018"/>
    <n v="20"/>
    <s v="Since U Been Gawn"/>
    <x v="201"/>
    <s v="RIC"/>
    <s v="BEN"/>
    <n v="67"/>
    <n v="0"/>
    <x v="6"/>
  </r>
  <r>
    <n v="2018"/>
    <n v="20"/>
    <s v="Since U Been Gawn"/>
    <x v="203"/>
    <s v="ADE"/>
    <s v="BEN"/>
    <n v="86"/>
    <n v="46"/>
    <x v="6"/>
  </r>
  <r>
    <n v="2018"/>
    <n v="20"/>
    <s v="Since U Been Gawn"/>
    <x v="253"/>
    <s v="MEL"/>
    <s v="BEN"/>
    <n v="74"/>
    <n v="92"/>
    <x v="6"/>
  </r>
  <r>
    <n v="2018"/>
    <n v="21"/>
    <s v="Since U Been Gawn"/>
    <x v="309"/>
    <s v="ESS"/>
    <s v="DEF"/>
    <n v="72"/>
    <n v="7"/>
    <x v="6"/>
  </r>
  <r>
    <n v="2018"/>
    <n v="21"/>
    <s v="Since U Been Gawn"/>
    <x v="165"/>
    <s v="ESS"/>
    <s v="MID"/>
    <n v="112"/>
    <n v="121"/>
    <x v="6"/>
  </r>
  <r>
    <n v="2018"/>
    <n v="21"/>
    <s v="Since U Been Gawn"/>
    <x v="235"/>
    <s v="PTA"/>
    <s v="FWD"/>
    <n v="91"/>
    <n v="97"/>
    <x v="6"/>
  </r>
  <r>
    <n v="2018"/>
    <n v="21"/>
    <s v="Since U Been Gawn"/>
    <x v="221"/>
    <s v="PTA"/>
    <s v="MID"/>
    <n v="73"/>
    <n v="79"/>
    <x v="6"/>
  </r>
  <r>
    <n v="2018"/>
    <n v="21"/>
    <s v="Since U Been Gawn"/>
    <x v="160"/>
    <s v="GEE"/>
    <s v="DEF"/>
    <n v="92"/>
    <n v="56"/>
    <x v="6"/>
  </r>
  <r>
    <n v="2018"/>
    <n v="21"/>
    <s v="Since U Been Gawn"/>
    <x v="87"/>
    <s v="GEE"/>
    <s v="FWD"/>
    <n v="115"/>
    <n v="119"/>
    <x v="6"/>
  </r>
  <r>
    <n v="2018"/>
    <n v="21"/>
    <s v="Since U Been Gawn"/>
    <x v="14"/>
    <s v="RIC"/>
    <s v="DEF"/>
    <n v="78"/>
    <n v="75"/>
    <x v="6"/>
  </r>
  <r>
    <n v="2018"/>
    <n v="21"/>
    <s v="Since U Been Gawn"/>
    <x v="201"/>
    <s v="RIC"/>
    <s v="DEF"/>
    <n v="67"/>
    <n v="87"/>
    <x v="6"/>
  </r>
  <r>
    <n v="2018"/>
    <n v="21"/>
    <s v="Since U Been Gawn"/>
    <x v="35"/>
    <s v="RIC"/>
    <s v="FWD"/>
    <n v="94"/>
    <n v="107"/>
    <x v="6"/>
  </r>
  <r>
    <n v="2018"/>
    <n v="21"/>
    <s v="Since U Been Gawn"/>
    <x v="225"/>
    <s v="COL"/>
    <s v="MID"/>
    <n v="91"/>
    <n v="91"/>
    <x v="6"/>
  </r>
  <r>
    <n v="2018"/>
    <n v="21"/>
    <s v="Since U Been Gawn"/>
    <x v="254"/>
    <s v="CAR"/>
    <s v="MID"/>
    <n v="138"/>
    <n v="112"/>
    <x v="6"/>
  </r>
  <r>
    <n v="2018"/>
    <n v="21"/>
    <s v="Since U Been Gawn"/>
    <x v="70"/>
    <s v="HAW"/>
    <s v="MID"/>
    <n v="146"/>
    <n v="102"/>
    <x v="6"/>
  </r>
  <r>
    <n v="2018"/>
    <n v="21"/>
    <s v="Since U Been Gawn"/>
    <x v="19"/>
    <s v="HAW"/>
    <s v="MID"/>
    <n v="99"/>
    <n v="93"/>
    <x v="6"/>
  </r>
  <r>
    <n v="2018"/>
    <n v="21"/>
    <s v="Since U Been Gawn"/>
    <x v="83"/>
    <s v="SYD"/>
    <s v="DEF"/>
    <n v="88"/>
    <n v="78"/>
    <x v="6"/>
  </r>
  <r>
    <n v="2018"/>
    <n v="21"/>
    <s v="Since U Been Gawn"/>
    <x v="77"/>
    <s v="BRL"/>
    <s v="MID"/>
    <n v="102"/>
    <n v="66"/>
    <x v="6"/>
  </r>
  <r>
    <n v="2018"/>
    <n v="21"/>
    <s v="Since U Been Gawn"/>
    <x v="279"/>
    <s v="MEL"/>
    <s v="RUC"/>
    <n v="104"/>
    <n v="82"/>
    <x v="6"/>
  </r>
  <r>
    <n v="2018"/>
    <n v="21"/>
    <s v="Since U Been Gawn"/>
    <x v="138"/>
    <s v="NTH"/>
    <s v="FWD"/>
    <n v="68"/>
    <n v="89"/>
    <x v="6"/>
  </r>
  <r>
    <n v="2018"/>
    <n v="21"/>
    <s v="Since U Been Gawn"/>
    <x v="136"/>
    <s v="STK"/>
    <s v="FWD"/>
    <n v="102"/>
    <n v="107"/>
    <x v="6"/>
  </r>
  <r>
    <n v="2018"/>
    <n v="21"/>
    <s v="Since U Been Gawn"/>
    <x v="21"/>
    <s v="PTA"/>
    <s v="BEN"/>
    <n v="71"/>
    <n v="93"/>
    <x v="6"/>
  </r>
  <r>
    <n v="2018"/>
    <n v="21"/>
    <s v="Since U Been Gawn"/>
    <x v="203"/>
    <s v="ADE"/>
    <s v="BEN"/>
    <n v="94"/>
    <n v="129"/>
    <x v="6"/>
  </r>
  <r>
    <n v="2018"/>
    <n v="21"/>
    <s v="Since U Been Gawn"/>
    <x v="150"/>
    <s v="HAW"/>
    <s v="BEN"/>
    <n v="89"/>
    <n v="0"/>
    <x v="6"/>
  </r>
  <r>
    <n v="2018"/>
    <n v="21"/>
    <s v="Since U Been Gawn"/>
    <x v="253"/>
    <s v="MEL"/>
    <s v="BEN"/>
    <n v="74"/>
    <n v="71"/>
    <x v="6"/>
  </r>
  <r>
    <n v="2018"/>
    <n v="22"/>
    <s v="Since U Been Gawn"/>
    <x v="165"/>
    <s v="ESS"/>
    <s v="MID"/>
    <n v="110"/>
    <n v="93"/>
    <x v="6"/>
  </r>
  <r>
    <n v="2018"/>
    <n v="22"/>
    <s v="Since U Been Gawn"/>
    <x v="235"/>
    <s v="PTA"/>
    <s v="FWD"/>
    <n v="86"/>
    <n v="80"/>
    <x v="6"/>
  </r>
  <r>
    <n v="2018"/>
    <n v="22"/>
    <s v="Since U Been Gawn"/>
    <x v="221"/>
    <s v="PTA"/>
    <s v="MID"/>
    <n v="69"/>
    <n v="58"/>
    <x v="6"/>
  </r>
  <r>
    <n v="2018"/>
    <n v="22"/>
    <s v="Since U Been Gawn"/>
    <x v="160"/>
    <s v="GEE"/>
    <s v="DEF"/>
    <n v="95"/>
    <n v="96"/>
    <x v="6"/>
  </r>
  <r>
    <n v="2018"/>
    <n v="22"/>
    <s v="Since U Been Gawn"/>
    <x v="87"/>
    <s v="GEE"/>
    <s v="FWD"/>
    <n v="122"/>
    <n v="112"/>
    <x v="6"/>
  </r>
  <r>
    <n v="2018"/>
    <n v="22"/>
    <s v="Since U Been Gawn"/>
    <x v="14"/>
    <s v="RIC"/>
    <s v="DEF"/>
    <n v="76"/>
    <n v="78"/>
    <x v="6"/>
  </r>
  <r>
    <n v="2018"/>
    <n v="22"/>
    <s v="Since U Been Gawn"/>
    <x v="35"/>
    <s v="RIC"/>
    <s v="FWD"/>
    <n v="97"/>
    <n v="80"/>
    <x v="6"/>
  </r>
  <r>
    <n v="2018"/>
    <n v="22"/>
    <s v="Since U Been Gawn"/>
    <x v="201"/>
    <s v="RIC"/>
    <s v="DEF"/>
    <n v="66"/>
    <n v="88"/>
    <x v="6"/>
  </r>
  <r>
    <n v="2018"/>
    <n v="22"/>
    <s v="Since U Been Gawn"/>
    <x v="225"/>
    <s v="COL"/>
    <s v="MID"/>
    <n v="95"/>
    <n v="100"/>
    <x v="6"/>
  </r>
  <r>
    <n v="2018"/>
    <n v="22"/>
    <s v="Since U Been Gawn"/>
    <x v="254"/>
    <s v="CAR"/>
    <s v="MID"/>
    <n v="128"/>
    <n v="106"/>
    <x v="6"/>
  </r>
  <r>
    <n v="2018"/>
    <n v="22"/>
    <s v="Since U Been Gawn"/>
    <x v="70"/>
    <s v="HAW"/>
    <s v="MID"/>
    <n v="136"/>
    <n v="108"/>
    <x v="6"/>
  </r>
  <r>
    <n v="2018"/>
    <n v="22"/>
    <s v="Since U Been Gawn"/>
    <x v="19"/>
    <s v="HAW"/>
    <s v="MID"/>
    <n v="90"/>
    <n v="96"/>
    <x v="6"/>
  </r>
  <r>
    <n v="2018"/>
    <n v="22"/>
    <s v="Since U Been Gawn"/>
    <x v="83"/>
    <s v="SYD"/>
    <s v="DEF"/>
    <n v="85"/>
    <n v="90"/>
    <x v="6"/>
  </r>
  <r>
    <n v="2018"/>
    <n v="22"/>
    <s v="Since U Been Gawn"/>
    <x v="77"/>
    <s v="BRL"/>
    <s v="MID"/>
    <n v="99"/>
    <n v="80"/>
    <x v="6"/>
  </r>
  <r>
    <n v="2018"/>
    <n v="22"/>
    <s v="Since U Been Gawn"/>
    <x v="279"/>
    <s v="MEL"/>
    <s v="RUC"/>
    <n v="108"/>
    <n v="156"/>
    <x v="6"/>
  </r>
  <r>
    <n v="2018"/>
    <n v="22"/>
    <s v="Since U Been Gawn"/>
    <x v="88"/>
    <s v="NTH"/>
    <s v="DEF"/>
    <n v="83"/>
    <n v="96"/>
    <x v="6"/>
  </r>
  <r>
    <n v="2018"/>
    <n v="22"/>
    <s v="Since U Been Gawn"/>
    <x v="138"/>
    <s v="NTH"/>
    <s v="FWD"/>
    <n v="52"/>
    <n v="30"/>
    <x v="6"/>
  </r>
  <r>
    <n v="2018"/>
    <n v="22"/>
    <s v="Since U Been Gawn"/>
    <x v="136"/>
    <s v="STK"/>
    <s v="FWD"/>
    <n v="96"/>
    <n v="97"/>
    <x v="6"/>
  </r>
  <r>
    <n v="2018"/>
    <n v="22"/>
    <s v="Since U Been Gawn"/>
    <x v="21"/>
    <s v="PTA"/>
    <s v="BEN"/>
    <n v="76"/>
    <n v="69"/>
    <x v="6"/>
  </r>
  <r>
    <n v="2018"/>
    <n v="22"/>
    <s v="Since U Been Gawn"/>
    <x v="172"/>
    <s v="HAW"/>
    <s v="BEN"/>
    <n v="85"/>
    <n v="102"/>
    <x v="6"/>
  </r>
  <r>
    <n v="2018"/>
    <n v="22"/>
    <s v="Since U Been Gawn"/>
    <x v="253"/>
    <s v="MEL"/>
    <s v="BEN"/>
    <n v="81"/>
    <n v="97"/>
    <x v="6"/>
  </r>
  <r>
    <n v="2018"/>
    <n v="22"/>
    <s v="Since U Been Gawn"/>
    <x v="46"/>
    <s v="NTH"/>
    <s v="BEN"/>
    <n v="93"/>
    <n v="89"/>
    <x v="6"/>
  </r>
  <r>
    <n v="2018"/>
    <n v="1"/>
    <s v="VlastuinTrnslation"/>
    <x v="166"/>
    <s v="ESS"/>
    <s v="DEF"/>
    <n v="103"/>
    <n v="100"/>
    <x v="7"/>
  </r>
  <r>
    <n v="2018"/>
    <n v="1"/>
    <s v="VlastuinTrnslation"/>
    <x v="122"/>
    <s v="ESS"/>
    <s v="MID"/>
    <n v="110"/>
    <n v="142"/>
    <x v="7"/>
  </r>
  <r>
    <n v="2018"/>
    <n v="1"/>
    <s v="VlastuinTrnslation"/>
    <x v="268"/>
    <s v="ESS"/>
    <s v="FWD"/>
    <n v="75"/>
    <n v="58"/>
    <x v="7"/>
  </r>
  <r>
    <n v="2018"/>
    <n v="1"/>
    <s v="VlastuinTrnslation"/>
    <x v="263"/>
    <s v="PTA"/>
    <s v="MID"/>
    <n v="101"/>
    <n v="94"/>
    <x v="7"/>
  </r>
  <r>
    <n v="2018"/>
    <n v="1"/>
    <s v="VlastuinTrnslation"/>
    <x v="241"/>
    <s v="PTA"/>
    <s v="FWD"/>
    <n v="87"/>
    <n v="98"/>
    <x v="7"/>
  </r>
  <r>
    <n v="2018"/>
    <n v="1"/>
    <s v="VlastuinTrnslation"/>
    <x v="163"/>
    <s v="GEE"/>
    <s v="MID"/>
    <n v="115"/>
    <n v="116"/>
    <x v="7"/>
  </r>
  <r>
    <n v="2018"/>
    <n v="1"/>
    <s v="VlastuinTrnslation"/>
    <x v="105"/>
    <s v="RIC"/>
    <s v="RUC"/>
    <n v="88"/>
    <n v="95"/>
    <x v="7"/>
  </r>
  <r>
    <n v="2018"/>
    <n v="1"/>
    <s v="VlastuinTrnslation"/>
    <x v="35"/>
    <s v="RIC"/>
    <s v="FWD"/>
    <n v="79"/>
    <n v="79"/>
    <x v="7"/>
  </r>
  <r>
    <n v="2018"/>
    <n v="1"/>
    <s v="VlastuinTrnslation"/>
    <x v="57"/>
    <s v="RIC"/>
    <s v="DEF"/>
    <n v="70"/>
    <n v="54"/>
    <x v="7"/>
  </r>
  <r>
    <n v="2018"/>
    <n v="1"/>
    <s v="VlastuinTrnslation"/>
    <x v="111"/>
    <s v="WBD"/>
    <s v="DEF"/>
    <n v="75"/>
    <n v="67"/>
    <x v="7"/>
  </r>
  <r>
    <n v="2018"/>
    <n v="1"/>
    <s v="VlastuinTrnslation"/>
    <x v="112"/>
    <s v="WBD"/>
    <s v="FWD"/>
    <n v="92"/>
    <n v="88"/>
    <x v="7"/>
  </r>
  <r>
    <n v="2018"/>
    <n v="1"/>
    <s v="VlastuinTrnslation"/>
    <x v="1"/>
    <s v="WBD"/>
    <s v="MID"/>
    <n v="105"/>
    <n v="120"/>
    <x v="7"/>
  </r>
  <r>
    <n v="2018"/>
    <n v="1"/>
    <s v="VlastuinTrnslation"/>
    <x v="13"/>
    <s v="FRE"/>
    <s v="FWD"/>
    <n v="84"/>
    <n v="83"/>
    <x v="7"/>
  </r>
  <r>
    <n v="2018"/>
    <n v="1"/>
    <s v="VlastuinTrnslation"/>
    <x v="184"/>
    <s v="FRE"/>
    <s v="DEF"/>
    <n v="74"/>
    <n v="64"/>
    <x v="7"/>
  </r>
  <r>
    <n v="2018"/>
    <n v="1"/>
    <s v="VlastuinTrnslation"/>
    <x v="77"/>
    <s v="BRL"/>
    <s v="MID"/>
    <n v="91"/>
    <n v="32"/>
    <x v="7"/>
  </r>
  <r>
    <n v="2018"/>
    <n v="1"/>
    <s v="VlastuinTrnslation"/>
    <x v="125"/>
    <s v="WCE"/>
    <s v="DEF"/>
    <n v="89"/>
    <n v="112"/>
    <x v="7"/>
  </r>
  <r>
    <n v="2018"/>
    <n v="1"/>
    <s v="VlastuinTrnslation"/>
    <x v="76"/>
    <s v="MEL"/>
    <s v="MID"/>
    <n v="116"/>
    <n v="123"/>
    <x v="7"/>
  </r>
  <r>
    <n v="2018"/>
    <n v="1"/>
    <s v="VlastuinTrnslation"/>
    <x v="98"/>
    <s v="STK"/>
    <s v="MID"/>
    <n v="78"/>
    <n v="88"/>
    <x v="7"/>
  </r>
  <r>
    <n v="2018"/>
    <n v="1"/>
    <s v="VlastuinTrnslation"/>
    <x v="201"/>
    <s v="RIC"/>
    <s v="BEN"/>
    <n v="90"/>
    <n v="0"/>
    <x v="7"/>
  </r>
  <r>
    <n v="2018"/>
    <n v="1"/>
    <s v="VlastuinTrnslation"/>
    <x v="306"/>
    <s v="WBD"/>
    <s v="BEN"/>
    <n v="54"/>
    <n v="87"/>
    <x v="7"/>
  </r>
  <r>
    <n v="2018"/>
    <n v="1"/>
    <s v="VlastuinTrnslation"/>
    <x v="250"/>
    <s v="HAW"/>
    <s v="BEN"/>
    <n v="100"/>
    <n v="116"/>
    <x v="7"/>
  </r>
  <r>
    <n v="2018"/>
    <n v="1"/>
    <s v="VlastuinTrnslation"/>
    <x v="218"/>
    <s v="WCE"/>
    <s v="BEN"/>
    <n v="89"/>
    <n v="81"/>
    <x v="7"/>
  </r>
  <r>
    <n v="2018"/>
    <n v="2"/>
    <s v="VlastuinTrnslation"/>
    <x v="166"/>
    <s v="ESS"/>
    <s v="DEF"/>
    <n v="103"/>
    <n v="100"/>
    <x v="7"/>
  </r>
  <r>
    <n v="2018"/>
    <n v="2"/>
    <s v="VlastuinTrnslation"/>
    <x v="268"/>
    <s v="ESS"/>
    <s v="FWD"/>
    <n v="66"/>
    <n v="38"/>
    <x v="7"/>
  </r>
  <r>
    <n v="2018"/>
    <n v="2"/>
    <s v="VlastuinTrnslation"/>
    <x v="122"/>
    <s v="ESS"/>
    <s v="MID"/>
    <n v="108"/>
    <n v="89"/>
    <x v="7"/>
  </r>
  <r>
    <n v="2018"/>
    <n v="2"/>
    <s v="VlastuinTrnslation"/>
    <x v="263"/>
    <s v="PTA"/>
    <s v="MID"/>
    <n v="97"/>
    <n v="81"/>
    <x v="7"/>
  </r>
  <r>
    <n v="2018"/>
    <n v="2"/>
    <s v="VlastuinTrnslation"/>
    <x v="241"/>
    <s v="PTA"/>
    <s v="FWD"/>
    <n v="92"/>
    <n v="111"/>
    <x v="7"/>
  </r>
  <r>
    <n v="2018"/>
    <n v="2"/>
    <s v="VlastuinTrnslation"/>
    <x v="163"/>
    <s v="GEE"/>
    <s v="MID"/>
    <n v="121"/>
    <n v="144"/>
    <x v="7"/>
  </r>
  <r>
    <n v="2018"/>
    <n v="2"/>
    <s v="VlastuinTrnslation"/>
    <x v="201"/>
    <s v="RIC"/>
    <s v="DEF"/>
    <n v="83"/>
    <n v="57"/>
    <x v="7"/>
  </r>
  <r>
    <n v="2018"/>
    <n v="2"/>
    <s v="VlastuinTrnslation"/>
    <x v="105"/>
    <s v="RIC"/>
    <s v="RUC"/>
    <n v="92"/>
    <n v="108"/>
    <x v="7"/>
  </r>
  <r>
    <n v="2018"/>
    <n v="2"/>
    <s v="VlastuinTrnslation"/>
    <x v="111"/>
    <s v="WBD"/>
    <s v="DEF"/>
    <n v="80"/>
    <n v="110"/>
    <x v="7"/>
  </r>
  <r>
    <n v="2018"/>
    <n v="2"/>
    <s v="VlastuinTrnslation"/>
    <x v="1"/>
    <s v="WBD"/>
    <s v="MID"/>
    <n v="112"/>
    <n v="142"/>
    <x v="7"/>
  </r>
  <r>
    <n v="2018"/>
    <n v="2"/>
    <s v="VlastuinTrnslation"/>
    <x v="112"/>
    <s v="WBD"/>
    <s v="FWD"/>
    <n v="84"/>
    <n v="51"/>
    <x v="7"/>
  </r>
  <r>
    <n v="2018"/>
    <n v="2"/>
    <s v="VlastuinTrnslation"/>
    <x v="13"/>
    <s v="FRE"/>
    <s v="FWD"/>
    <n v="90"/>
    <n v="123"/>
    <x v="7"/>
  </r>
  <r>
    <n v="2018"/>
    <n v="2"/>
    <s v="VlastuinTrnslation"/>
    <x v="304"/>
    <s v="ADE"/>
    <s v="DEF"/>
    <n v="94"/>
    <n v="99"/>
    <x v="7"/>
  </r>
  <r>
    <n v="2018"/>
    <n v="2"/>
    <s v="VlastuinTrnslation"/>
    <x v="250"/>
    <s v="HAW"/>
    <s v="FWD"/>
    <n v="100"/>
    <n v="85"/>
    <x v="7"/>
  </r>
  <r>
    <n v="2018"/>
    <n v="2"/>
    <s v="VlastuinTrnslation"/>
    <x v="77"/>
    <s v="BRL"/>
    <s v="MID"/>
    <n v="90"/>
    <n v="105"/>
    <x v="7"/>
  </r>
  <r>
    <n v="2018"/>
    <n v="2"/>
    <s v="VlastuinTrnslation"/>
    <x v="125"/>
    <s v="WCE"/>
    <s v="DEF"/>
    <n v="98"/>
    <n v="138"/>
    <x v="7"/>
  </r>
  <r>
    <n v="2018"/>
    <n v="2"/>
    <s v="VlastuinTrnslation"/>
    <x v="76"/>
    <s v="MEL"/>
    <s v="MID"/>
    <n v="123"/>
    <n v="146"/>
    <x v="7"/>
  </r>
  <r>
    <n v="2018"/>
    <n v="2"/>
    <s v="VlastuinTrnslation"/>
    <x v="98"/>
    <s v="STK"/>
    <s v="MID"/>
    <n v="75"/>
    <n v="69"/>
    <x v="7"/>
  </r>
  <r>
    <n v="2018"/>
    <n v="2"/>
    <s v="VlastuinTrnslation"/>
    <x v="177"/>
    <s v="GCS"/>
    <s v="BEN"/>
    <n v="108"/>
    <n v="105"/>
    <x v="7"/>
  </r>
  <r>
    <n v="2018"/>
    <n v="2"/>
    <s v="VlastuinTrnslation"/>
    <x v="35"/>
    <s v="RIC"/>
    <s v="BEN"/>
    <n v="82"/>
    <n v="92"/>
    <x v="7"/>
  </r>
  <r>
    <n v="2018"/>
    <n v="2"/>
    <s v="VlastuinTrnslation"/>
    <x v="306"/>
    <s v="WBD"/>
    <s v="BEN"/>
    <n v="55"/>
    <n v="67"/>
    <x v="7"/>
  </r>
  <r>
    <n v="2018"/>
    <n v="2"/>
    <s v="VlastuinTrnslation"/>
    <x v="218"/>
    <s v="WCE"/>
    <s v="BEN"/>
    <n v="86"/>
    <n v="67"/>
    <x v="7"/>
  </r>
  <r>
    <n v="2018"/>
    <n v="3"/>
    <s v="VlastuinTrnslation"/>
    <x v="166"/>
    <s v="ESS"/>
    <s v="DEF"/>
    <n v="99"/>
    <n v="84"/>
    <x v="7"/>
  </r>
  <r>
    <n v="2018"/>
    <n v="3"/>
    <s v="VlastuinTrnslation"/>
    <x v="268"/>
    <s v="ESS"/>
    <s v="FWD"/>
    <n v="62"/>
    <n v="65"/>
    <x v="7"/>
  </r>
  <r>
    <n v="2018"/>
    <n v="3"/>
    <s v="VlastuinTrnslation"/>
    <x v="122"/>
    <s v="ESS"/>
    <s v="MID"/>
    <n v="103"/>
    <n v="75"/>
    <x v="7"/>
  </r>
  <r>
    <n v="2018"/>
    <n v="3"/>
    <s v="VlastuinTrnslation"/>
    <x v="241"/>
    <s v="PTA"/>
    <s v="FWD"/>
    <n v="91"/>
    <n v="80"/>
    <x v="7"/>
  </r>
  <r>
    <n v="2018"/>
    <n v="3"/>
    <s v="VlastuinTrnslation"/>
    <x v="263"/>
    <s v="PTA"/>
    <s v="MID"/>
    <n v="94"/>
    <n v="84"/>
    <x v="7"/>
  </r>
  <r>
    <n v="2018"/>
    <n v="3"/>
    <s v="VlastuinTrnslation"/>
    <x v="41"/>
    <s v="PTA"/>
    <s v="MID"/>
    <n v="118"/>
    <n v="130"/>
    <x v="7"/>
  </r>
  <r>
    <n v="2018"/>
    <n v="3"/>
    <s v="VlastuinTrnslation"/>
    <x v="163"/>
    <s v="GEE"/>
    <s v="MID"/>
    <n v="116"/>
    <n v="92"/>
    <x v="7"/>
  </r>
  <r>
    <n v="2018"/>
    <n v="3"/>
    <s v="VlastuinTrnslation"/>
    <x v="105"/>
    <s v="RIC"/>
    <s v="RUC"/>
    <n v="95"/>
    <n v="101"/>
    <x v="7"/>
  </r>
  <r>
    <n v="2018"/>
    <n v="3"/>
    <s v="VlastuinTrnslation"/>
    <x v="35"/>
    <s v="RIC"/>
    <s v="FWD"/>
    <n v="88"/>
    <n v="106"/>
    <x v="7"/>
  </r>
  <r>
    <n v="2018"/>
    <n v="3"/>
    <s v="VlastuinTrnslation"/>
    <x v="201"/>
    <s v="RIC"/>
    <s v="DEF"/>
    <n v="79"/>
    <n v="73"/>
    <x v="7"/>
  </r>
  <r>
    <n v="2018"/>
    <n v="3"/>
    <s v="VlastuinTrnslation"/>
    <x v="1"/>
    <s v="WBD"/>
    <s v="MID"/>
    <n v="117"/>
    <n v="131"/>
    <x v="7"/>
  </r>
  <r>
    <n v="2018"/>
    <n v="3"/>
    <s v="VlastuinTrnslation"/>
    <x v="111"/>
    <s v="WBD"/>
    <s v="DEF"/>
    <n v="80"/>
    <n v="81"/>
    <x v="7"/>
  </r>
  <r>
    <n v="2018"/>
    <n v="3"/>
    <s v="VlastuinTrnslation"/>
    <x v="13"/>
    <s v="FRE"/>
    <s v="FWD"/>
    <n v="94"/>
    <n v="106"/>
    <x v="7"/>
  </r>
  <r>
    <n v="2018"/>
    <n v="3"/>
    <s v="VlastuinTrnslation"/>
    <x v="304"/>
    <s v="ADE"/>
    <s v="DEF"/>
    <n v="101"/>
    <n v="110"/>
    <x v="7"/>
  </r>
  <r>
    <n v="2018"/>
    <n v="3"/>
    <s v="VlastuinTrnslation"/>
    <x v="250"/>
    <s v="HAW"/>
    <s v="FWD"/>
    <n v="98"/>
    <n v="78"/>
    <x v="7"/>
  </r>
  <r>
    <n v="2018"/>
    <n v="3"/>
    <s v="VlastuinTrnslation"/>
    <x v="77"/>
    <s v="BRL"/>
    <s v="MID"/>
    <n v="87"/>
    <n v="92"/>
    <x v="7"/>
  </r>
  <r>
    <n v="2018"/>
    <n v="3"/>
    <s v="VlastuinTrnslation"/>
    <x v="125"/>
    <s v="WCE"/>
    <s v="DEF"/>
    <n v="98"/>
    <n v="85"/>
    <x v="7"/>
  </r>
  <r>
    <n v="2018"/>
    <n v="3"/>
    <s v="VlastuinTrnslation"/>
    <x v="76"/>
    <s v="MEL"/>
    <s v="MID"/>
    <n v="115"/>
    <n v="75"/>
    <x v="7"/>
  </r>
  <r>
    <n v="2018"/>
    <n v="3"/>
    <s v="VlastuinTrnslation"/>
    <x v="177"/>
    <s v="GCS"/>
    <s v="BEN"/>
    <n v="101"/>
    <n v="63"/>
    <x v="7"/>
  </r>
  <r>
    <n v="2018"/>
    <n v="3"/>
    <s v="VlastuinTrnslation"/>
    <x v="112"/>
    <s v="WBD"/>
    <s v="BEN"/>
    <n v="88"/>
    <n v="113"/>
    <x v="7"/>
  </r>
  <r>
    <n v="2018"/>
    <n v="3"/>
    <s v="VlastuinTrnslation"/>
    <x v="306"/>
    <s v="WBD"/>
    <s v="BEN"/>
    <n v="61"/>
    <n v="92"/>
    <x v="7"/>
  </r>
  <r>
    <n v="2018"/>
    <n v="3"/>
    <s v="VlastuinTrnslation"/>
    <x v="98"/>
    <s v="STK"/>
    <s v="BEN"/>
    <n v="77"/>
    <n v="99"/>
    <x v="7"/>
  </r>
  <r>
    <n v="2018"/>
    <n v="4"/>
    <s v="VlastuinTrnslation"/>
    <x v="166"/>
    <s v="ESS"/>
    <s v="DEF"/>
    <n v="105"/>
    <n v="117"/>
    <x v="7"/>
  </r>
  <r>
    <n v="2018"/>
    <n v="4"/>
    <s v="VlastuinTrnslation"/>
    <x v="122"/>
    <s v="ESS"/>
    <s v="MID"/>
    <n v="104"/>
    <n v="105"/>
    <x v="7"/>
  </r>
  <r>
    <n v="2018"/>
    <n v="4"/>
    <s v="VlastuinTrnslation"/>
    <x v="241"/>
    <s v="PTA"/>
    <s v="FWD"/>
    <n v="90"/>
    <n v="77"/>
    <x v="7"/>
  </r>
  <r>
    <n v="2018"/>
    <n v="4"/>
    <s v="VlastuinTrnslation"/>
    <x v="41"/>
    <s v="PTA"/>
    <s v="MID"/>
    <n v="124"/>
    <n v="107"/>
    <x v="7"/>
  </r>
  <r>
    <n v="2018"/>
    <n v="4"/>
    <s v="VlastuinTrnslation"/>
    <x v="263"/>
    <s v="PTA"/>
    <s v="MID"/>
    <n v="88"/>
    <n v="74"/>
    <x v="7"/>
  </r>
  <r>
    <n v="2018"/>
    <n v="4"/>
    <s v="VlastuinTrnslation"/>
    <x v="201"/>
    <s v="RIC"/>
    <s v="DEF"/>
    <n v="77"/>
    <n v="87"/>
    <x v="7"/>
  </r>
  <r>
    <n v="2018"/>
    <n v="4"/>
    <s v="VlastuinTrnslation"/>
    <x v="35"/>
    <s v="RIC"/>
    <s v="FWD"/>
    <n v="83"/>
    <n v="50"/>
    <x v="7"/>
  </r>
  <r>
    <n v="2018"/>
    <n v="4"/>
    <s v="VlastuinTrnslation"/>
    <x v="105"/>
    <s v="RIC"/>
    <s v="RUC"/>
    <n v="93"/>
    <n v="81"/>
    <x v="7"/>
  </r>
  <r>
    <n v="2018"/>
    <n v="4"/>
    <s v="VlastuinTrnslation"/>
    <x v="111"/>
    <s v="WBD"/>
    <s v="DEF"/>
    <n v="77"/>
    <n v="68"/>
    <x v="7"/>
  </r>
  <r>
    <n v="2018"/>
    <n v="4"/>
    <s v="VlastuinTrnslation"/>
    <x v="1"/>
    <s v="WBD"/>
    <s v="MID"/>
    <n v="116"/>
    <n v="103"/>
    <x v="7"/>
  </r>
  <r>
    <n v="2018"/>
    <n v="4"/>
    <s v="VlastuinTrnslation"/>
    <x v="112"/>
    <s v="WBD"/>
    <s v="FWD"/>
    <n v="87"/>
    <n v="84"/>
    <x v="7"/>
  </r>
  <r>
    <n v="2018"/>
    <n v="4"/>
    <s v="VlastuinTrnslation"/>
    <x v="13"/>
    <s v="FRE"/>
    <s v="FWD"/>
    <n v="96"/>
    <n v="105"/>
    <x v="7"/>
  </r>
  <r>
    <n v="2018"/>
    <n v="4"/>
    <s v="VlastuinTrnslation"/>
    <x v="304"/>
    <s v="ADE"/>
    <s v="DEF"/>
    <n v="100"/>
    <n v="71"/>
    <x v="7"/>
  </r>
  <r>
    <n v="2018"/>
    <n v="4"/>
    <s v="VlastuinTrnslation"/>
    <x v="250"/>
    <s v="HAW"/>
    <s v="FWD"/>
    <n v="101"/>
    <n v="99"/>
    <x v="7"/>
  </r>
  <r>
    <n v="2018"/>
    <n v="4"/>
    <s v="VlastuinTrnslation"/>
    <x v="77"/>
    <s v="BRL"/>
    <s v="MID"/>
    <n v="81"/>
    <n v="82"/>
    <x v="7"/>
  </r>
  <r>
    <n v="2018"/>
    <n v="4"/>
    <s v="VlastuinTrnslation"/>
    <x v="125"/>
    <s v="WCE"/>
    <s v="DEF"/>
    <n v="98"/>
    <n v="91"/>
    <x v="7"/>
  </r>
  <r>
    <n v="2018"/>
    <n v="4"/>
    <s v="VlastuinTrnslation"/>
    <x v="76"/>
    <s v="MEL"/>
    <s v="MID"/>
    <n v="119"/>
    <n v="128"/>
    <x v="7"/>
  </r>
  <r>
    <n v="2018"/>
    <n v="4"/>
    <s v="VlastuinTrnslation"/>
    <x v="98"/>
    <s v="STK"/>
    <s v="MID"/>
    <n v="70"/>
    <n v="36"/>
    <x v="7"/>
  </r>
  <r>
    <n v="2018"/>
    <n v="4"/>
    <s v="VlastuinTrnslation"/>
    <x v="163"/>
    <s v="GEE"/>
    <s v="BEN"/>
    <n v="111"/>
    <n v="0"/>
    <x v="7"/>
  </r>
  <r>
    <n v="2018"/>
    <n v="4"/>
    <s v="VlastuinTrnslation"/>
    <x v="84"/>
    <s v="GEE"/>
    <s v="BEN"/>
    <n v="81"/>
    <n v="77"/>
    <x v="7"/>
  </r>
  <r>
    <n v="2018"/>
    <n v="4"/>
    <s v="VlastuinTrnslation"/>
    <x v="177"/>
    <s v="GCS"/>
    <s v="BEN"/>
    <n v="101"/>
    <n v="92"/>
    <x v="7"/>
  </r>
  <r>
    <n v="2018"/>
    <n v="4"/>
    <s v="VlastuinTrnslation"/>
    <x v="306"/>
    <s v="WBD"/>
    <s v="BEN"/>
    <n v="69"/>
    <n v="107"/>
    <x v="7"/>
  </r>
  <r>
    <n v="2018"/>
    <n v="5"/>
    <s v="VlastuinTrnslation"/>
    <x v="166"/>
    <s v="ESS"/>
    <s v="DEF"/>
    <n v="108"/>
    <n v="123"/>
    <x v="7"/>
  </r>
  <r>
    <n v="2018"/>
    <n v="5"/>
    <s v="VlastuinTrnslation"/>
    <x v="41"/>
    <s v="PTA"/>
    <s v="MID"/>
    <n v="124"/>
    <n v="83"/>
    <x v="7"/>
  </r>
  <r>
    <n v="2018"/>
    <n v="5"/>
    <s v="VlastuinTrnslation"/>
    <x v="263"/>
    <s v="PTA"/>
    <s v="MID"/>
    <n v="93"/>
    <n v="124"/>
    <x v="7"/>
  </r>
  <r>
    <n v="2018"/>
    <n v="5"/>
    <s v="VlastuinTrnslation"/>
    <x v="241"/>
    <s v="PTA"/>
    <s v="FWD"/>
    <n v="93"/>
    <n v="100"/>
    <x v="7"/>
  </r>
  <r>
    <n v="2018"/>
    <n v="5"/>
    <s v="VlastuinTrnslation"/>
    <x v="105"/>
    <s v="RIC"/>
    <s v="RUC"/>
    <n v="90"/>
    <n v="71"/>
    <x v="7"/>
  </r>
  <r>
    <n v="2018"/>
    <n v="5"/>
    <s v="VlastuinTrnslation"/>
    <x v="1"/>
    <s v="WBD"/>
    <s v="MID"/>
    <n v="114"/>
    <n v="98"/>
    <x v="7"/>
  </r>
  <r>
    <n v="2018"/>
    <n v="5"/>
    <s v="VlastuinTrnslation"/>
    <x v="126"/>
    <s v="WBD"/>
    <s v="DEF"/>
    <n v="88"/>
    <n v="79"/>
    <x v="7"/>
  </r>
  <r>
    <n v="2018"/>
    <n v="5"/>
    <s v="VlastuinTrnslation"/>
    <x v="306"/>
    <s v="WBD"/>
    <s v="FWD"/>
    <n v="66"/>
    <n v="42"/>
    <x v="7"/>
  </r>
  <r>
    <n v="2018"/>
    <n v="5"/>
    <s v="VlastuinTrnslation"/>
    <x v="13"/>
    <s v="FRE"/>
    <s v="FWD"/>
    <n v="99"/>
    <n v="104"/>
    <x v="7"/>
  </r>
  <r>
    <n v="2018"/>
    <n v="5"/>
    <s v="VlastuinTrnslation"/>
    <x v="304"/>
    <s v="ADE"/>
    <s v="DEF"/>
    <n v="108"/>
    <n v="115"/>
    <x v="7"/>
  </r>
  <r>
    <n v="2018"/>
    <n v="5"/>
    <s v="VlastuinTrnslation"/>
    <x v="134"/>
    <s v="CAR"/>
    <s v="DEF"/>
    <n v="116"/>
    <n v="142"/>
    <x v="7"/>
  </r>
  <r>
    <n v="2018"/>
    <n v="5"/>
    <s v="VlastuinTrnslation"/>
    <x v="250"/>
    <s v="HAW"/>
    <s v="FWD"/>
    <n v="103"/>
    <n v="96"/>
    <x v="7"/>
  </r>
  <r>
    <n v="2018"/>
    <n v="5"/>
    <s v="VlastuinTrnslation"/>
    <x v="0"/>
    <s v="HAW"/>
    <s v="FWD"/>
    <n v="87"/>
    <n v="122"/>
    <x v="7"/>
  </r>
  <r>
    <n v="2018"/>
    <n v="5"/>
    <s v="VlastuinTrnslation"/>
    <x v="204"/>
    <s v="WCE"/>
    <s v="MID"/>
    <n v="93"/>
    <n v="104"/>
    <x v="7"/>
  </r>
  <r>
    <n v="2018"/>
    <n v="5"/>
    <s v="VlastuinTrnslation"/>
    <x v="125"/>
    <s v="WCE"/>
    <s v="DEF"/>
    <n v="92"/>
    <n v="58"/>
    <x v="7"/>
  </r>
  <r>
    <n v="2018"/>
    <n v="5"/>
    <s v="VlastuinTrnslation"/>
    <x v="76"/>
    <s v="MEL"/>
    <s v="MID"/>
    <n v="117"/>
    <n v="104"/>
    <x v="7"/>
  </r>
  <r>
    <n v="2018"/>
    <n v="5"/>
    <s v="VlastuinTrnslation"/>
    <x v="202"/>
    <s v="STK"/>
    <s v="MID"/>
    <n v="99"/>
    <n v="121"/>
    <x v="7"/>
  </r>
  <r>
    <n v="2018"/>
    <n v="5"/>
    <s v="VlastuinTrnslation"/>
    <x v="24"/>
    <s v="STK"/>
    <s v="MID"/>
    <n v="110"/>
    <n v="160"/>
    <x v="7"/>
  </r>
  <r>
    <n v="2018"/>
    <n v="5"/>
    <s v="VlastuinTrnslation"/>
    <x v="268"/>
    <s v="ESS"/>
    <s v="BEN"/>
    <n v="60"/>
    <n v="67"/>
    <x v="7"/>
  </r>
  <r>
    <n v="2018"/>
    <n v="5"/>
    <s v="VlastuinTrnslation"/>
    <x v="163"/>
    <s v="GEE"/>
    <s v="BEN"/>
    <n v="120"/>
    <n v="0"/>
    <x v="7"/>
  </r>
  <r>
    <n v="2018"/>
    <n v="5"/>
    <s v="VlastuinTrnslation"/>
    <x v="84"/>
    <s v="GEE"/>
    <s v="BEN"/>
    <n v="72"/>
    <n v="34"/>
    <x v="7"/>
  </r>
  <r>
    <n v="2018"/>
    <n v="5"/>
    <s v="VlastuinTrnslation"/>
    <x v="177"/>
    <s v="GCS"/>
    <s v="BEN"/>
    <n v="105"/>
    <n v="117"/>
    <x v="7"/>
  </r>
  <r>
    <n v="2018"/>
    <n v="6"/>
    <s v="VlastuinTrnslation"/>
    <x v="166"/>
    <s v="ESS"/>
    <s v="DEF"/>
    <n v="109"/>
    <n v="104"/>
    <x v="7"/>
  </r>
  <r>
    <n v="2018"/>
    <n v="6"/>
    <s v="VlastuinTrnslation"/>
    <x v="41"/>
    <s v="PTA"/>
    <s v="MID"/>
    <n v="134"/>
    <n v="122"/>
    <x v="7"/>
  </r>
  <r>
    <n v="2018"/>
    <n v="6"/>
    <s v="VlastuinTrnslation"/>
    <x v="263"/>
    <s v="PTA"/>
    <s v="MID"/>
    <n v="102"/>
    <n v="139"/>
    <x v="7"/>
  </r>
  <r>
    <n v="2018"/>
    <n v="6"/>
    <s v="VlastuinTrnslation"/>
    <x v="241"/>
    <s v="PTA"/>
    <s v="FWD"/>
    <n v="95"/>
    <n v="109"/>
    <x v="7"/>
  </r>
  <r>
    <n v="2018"/>
    <n v="6"/>
    <s v="VlastuinTrnslation"/>
    <x v="177"/>
    <s v="GCS"/>
    <s v="RUC"/>
    <n v="89"/>
    <n v="53"/>
    <x v="7"/>
  </r>
  <r>
    <n v="2018"/>
    <n v="6"/>
    <s v="VlastuinTrnslation"/>
    <x v="1"/>
    <s v="WBD"/>
    <s v="MID"/>
    <n v="118"/>
    <n v="141"/>
    <x v="7"/>
  </r>
  <r>
    <n v="2018"/>
    <n v="6"/>
    <s v="VlastuinTrnslation"/>
    <x v="126"/>
    <s v="WBD"/>
    <s v="DEF"/>
    <n v="90"/>
    <n v="94"/>
    <x v="7"/>
  </r>
  <r>
    <n v="2018"/>
    <n v="6"/>
    <s v="VlastuinTrnslation"/>
    <x v="13"/>
    <s v="FRE"/>
    <s v="FWD"/>
    <n v="102"/>
    <n v="98"/>
    <x v="7"/>
  </r>
  <r>
    <n v="2018"/>
    <n v="6"/>
    <s v="VlastuinTrnslation"/>
    <x v="304"/>
    <s v="ADE"/>
    <s v="DEF"/>
    <n v="112"/>
    <n v="93"/>
    <x v="7"/>
  </r>
  <r>
    <n v="2018"/>
    <n v="6"/>
    <s v="VlastuinTrnslation"/>
    <x v="134"/>
    <s v="CAR"/>
    <s v="DEF"/>
    <n v="100"/>
    <n v="70"/>
    <x v="7"/>
  </r>
  <r>
    <n v="2018"/>
    <n v="6"/>
    <s v="VlastuinTrnslation"/>
    <x v="250"/>
    <s v="HAW"/>
    <s v="FWD"/>
    <n v="97"/>
    <n v="89"/>
    <x v="7"/>
  </r>
  <r>
    <n v="2018"/>
    <n v="6"/>
    <s v="VlastuinTrnslation"/>
    <x v="0"/>
    <s v="HAW"/>
    <s v="FWD"/>
    <n v="89"/>
    <n v="85"/>
    <x v="7"/>
  </r>
  <r>
    <n v="2018"/>
    <n v="6"/>
    <s v="VlastuinTrnslation"/>
    <x v="125"/>
    <s v="WCE"/>
    <s v="DEF"/>
    <n v="96"/>
    <n v="130"/>
    <x v="7"/>
  </r>
  <r>
    <n v="2018"/>
    <n v="6"/>
    <s v="VlastuinTrnslation"/>
    <x v="204"/>
    <s v="WCE"/>
    <s v="MID"/>
    <n v="90"/>
    <n v="95"/>
    <x v="7"/>
  </r>
  <r>
    <n v="2018"/>
    <n v="6"/>
    <s v="VlastuinTrnslation"/>
    <x v="76"/>
    <s v="MEL"/>
    <s v="MID"/>
    <n v="110"/>
    <n v="89"/>
    <x v="7"/>
  </r>
  <r>
    <n v="2018"/>
    <n v="6"/>
    <s v="VlastuinTrnslation"/>
    <x v="29"/>
    <s v="NTH"/>
    <s v="FWD"/>
    <n v="80"/>
    <n v="74"/>
    <x v="7"/>
  </r>
  <r>
    <n v="2018"/>
    <n v="6"/>
    <s v="VlastuinTrnslation"/>
    <x v="202"/>
    <s v="STK"/>
    <s v="MID"/>
    <n v="92"/>
    <n v="100"/>
    <x v="7"/>
  </r>
  <r>
    <n v="2018"/>
    <n v="6"/>
    <s v="VlastuinTrnslation"/>
    <x v="24"/>
    <s v="STK"/>
    <s v="MID"/>
    <n v="105"/>
    <n v="86"/>
    <x v="7"/>
  </r>
  <r>
    <n v="2018"/>
    <n v="6"/>
    <s v="VlastuinTrnslation"/>
    <x v="163"/>
    <s v="GEE"/>
    <s v="BEN"/>
    <n v="120"/>
    <n v="0"/>
    <x v="7"/>
  </r>
  <r>
    <n v="2018"/>
    <n v="6"/>
    <s v="VlastuinTrnslation"/>
    <x v="105"/>
    <s v="RIC"/>
    <s v="BEN"/>
    <n v="95"/>
    <n v="125"/>
    <x v="7"/>
  </r>
  <r>
    <n v="2018"/>
    <n v="6"/>
    <s v="VlastuinTrnslation"/>
    <x v="306"/>
    <s v="WBD"/>
    <s v="BEN"/>
    <n v="61"/>
    <n v="60"/>
    <x v="7"/>
  </r>
  <r>
    <n v="2018"/>
    <n v="6"/>
    <s v="VlastuinTrnslation"/>
    <x v="63"/>
    <s v="FRE"/>
    <s v="BEN"/>
    <n v="78"/>
    <n v="62"/>
    <x v="7"/>
  </r>
  <r>
    <n v="2018"/>
    <n v="7"/>
    <s v="VlastuinTrnslation"/>
    <x v="166"/>
    <s v="ESS"/>
    <s v="DEF"/>
    <n v="108"/>
    <n v="97"/>
    <x v="7"/>
  </r>
  <r>
    <n v="2018"/>
    <n v="7"/>
    <s v="VlastuinTrnslation"/>
    <x v="263"/>
    <s v="PTA"/>
    <s v="MID"/>
    <n v="106"/>
    <n v="97"/>
    <x v="7"/>
  </r>
  <r>
    <n v="2018"/>
    <n v="7"/>
    <s v="VlastuinTrnslation"/>
    <x v="41"/>
    <s v="PTA"/>
    <s v="MID"/>
    <n v="123"/>
    <n v="79"/>
    <x v="7"/>
  </r>
  <r>
    <n v="2018"/>
    <n v="7"/>
    <s v="VlastuinTrnslation"/>
    <x v="241"/>
    <s v="PTA"/>
    <s v="FWD"/>
    <n v="92"/>
    <n v="95"/>
    <x v="7"/>
  </r>
  <r>
    <n v="2018"/>
    <n v="7"/>
    <s v="VlastuinTrnslation"/>
    <x v="105"/>
    <s v="RIC"/>
    <s v="RUC"/>
    <n v="90"/>
    <n v="81"/>
    <x v="7"/>
  </r>
  <r>
    <n v="2018"/>
    <n v="7"/>
    <s v="VlastuinTrnslation"/>
    <x v="1"/>
    <s v="WBD"/>
    <s v="MID"/>
    <n v="127"/>
    <n v="189"/>
    <x v="7"/>
  </r>
  <r>
    <n v="2018"/>
    <n v="7"/>
    <s v="VlastuinTrnslation"/>
    <x v="126"/>
    <s v="WBD"/>
    <s v="DEF"/>
    <n v="91"/>
    <n v="75"/>
    <x v="7"/>
  </r>
  <r>
    <n v="2018"/>
    <n v="7"/>
    <s v="VlastuinTrnslation"/>
    <x v="334"/>
    <s v="COL"/>
    <s v="MID"/>
    <n v="115"/>
    <n v="131"/>
    <x v="7"/>
  </r>
  <r>
    <n v="2018"/>
    <n v="7"/>
    <s v="VlastuinTrnslation"/>
    <x v="13"/>
    <s v="FRE"/>
    <s v="FWD"/>
    <n v="89"/>
    <n v="53"/>
    <x v="7"/>
  </r>
  <r>
    <n v="2018"/>
    <n v="7"/>
    <s v="VlastuinTrnslation"/>
    <x v="134"/>
    <s v="CAR"/>
    <s v="DEF"/>
    <n v="95"/>
    <n v="97"/>
    <x v="7"/>
  </r>
  <r>
    <n v="2018"/>
    <n v="7"/>
    <s v="VlastuinTrnslation"/>
    <x v="326"/>
    <s v="CAR"/>
    <s v="FWD"/>
    <n v="90"/>
    <n v="105"/>
    <x v="7"/>
  </r>
  <r>
    <n v="2018"/>
    <n v="7"/>
    <s v="VlastuinTrnslation"/>
    <x v="0"/>
    <s v="HAW"/>
    <s v="FWD"/>
    <n v="91"/>
    <n v="90"/>
    <x v="7"/>
  </r>
  <r>
    <n v="2018"/>
    <n v="7"/>
    <s v="VlastuinTrnslation"/>
    <x v="250"/>
    <s v="HAW"/>
    <s v="FWD"/>
    <n v="97"/>
    <n v="86"/>
    <x v="7"/>
  </r>
  <r>
    <n v="2018"/>
    <n v="7"/>
    <s v="VlastuinTrnslation"/>
    <x v="125"/>
    <s v="WCE"/>
    <s v="DEF"/>
    <n v="89"/>
    <n v="104"/>
    <x v="7"/>
  </r>
  <r>
    <n v="2018"/>
    <n v="7"/>
    <s v="VlastuinTrnslation"/>
    <x v="204"/>
    <s v="WCE"/>
    <s v="MID"/>
    <n v="81"/>
    <n v="12"/>
    <x v="7"/>
  </r>
  <r>
    <n v="2018"/>
    <n v="7"/>
    <s v="VlastuinTrnslation"/>
    <x v="76"/>
    <s v="MEL"/>
    <s v="MID"/>
    <n v="106"/>
    <n v="124"/>
    <x v="7"/>
  </r>
  <r>
    <n v="2018"/>
    <n v="7"/>
    <s v="VlastuinTrnslation"/>
    <x v="24"/>
    <s v="STK"/>
    <s v="MID"/>
    <n v="107"/>
    <n v="107"/>
    <x v="7"/>
  </r>
  <r>
    <n v="2018"/>
    <n v="7"/>
    <s v="VlastuinTrnslation"/>
    <x v="214"/>
    <s v="STK"/>
    <s v="DEF"/>
    <n v="98"/>
    <n v="105"/>
    <x v="7"/>
  </r>
  <r>
    <n v="2018"/>
    <n v="7"/>
    <s v="VlastuinTrnslation"/>
    <x v="163"/>
    <s v="GEE"/>
    <s v="BEN"/>
    <n v="120"/>
    <n v="0"/>
    <x v="7"/>
  </r>
  <r>
    <n v="2018"/>
    <n v="7"/>
    <s v="VlastuinTrnslation"/>
    <x v="177"/>
    <s v="GCS"/>
    <s v="BEN"/>
    <n v="91"/>
    <n v="114"/>
    <x v="7"/>
  </r>
  <r>
    <n v="2018"/>
    <n v="7"/>
    <s v="VlastuinTrnslation"/>
    <x v="6"/>
    <s v="GWS"/>
    <s v="BEN"/>
    <n v="81"/>
    <n v="0"/>
    <x v="7"/>
  </r>
  <r>
    <n v="2018"/>
    <n v="7"/>
    <s v="VlastuinTrnslation"/>
    <x v="29"/>
    <s v="NTH"/>
    <s v="BEN"/>
    <n v="80"/>
    <n v="0"/>
    <x v="7"/>
  </r>
  <r>
    <n v="2018"/>
    <n v="8"/>
    <s v="VlastuinTrnslation"/>
    <x v="166"/>
    <s v="ESS"/>
    <s v="DEF"/>
    <n v="106"/>
    <n v="66"/>
    <x v="7"/>
  </r>
  <r>
    <n v="2018"/>
    <n v="8"/>
    <s v="VlastuinTrnslation"/>
    <x v="241"/>
    <s v="PTA"/>
    <s v="FWD"/>
    <n v="93"/>
    <n v="85"/>
    <x v="7"/>
  </r>
  <r>
    <n v="2018"/>
    <n v="8"/>
    <s v="VlastuinTrnslation"/>
    <x v="263"/>
    <s v="PTA"/>
    <s v="MID"/>
    <n v="107"/>
    <n v="91"/>
    <x v="7"/>
  </r>
  <r>
    <n v="2018"/>
    <n v="8"/>
    <s v="VlastuinTrnslation"/>
    <x v="41"/>
    <s v="PTA"/>
    <s v="MID"/>
    <n v="110"/>
    <n v="74"/>
    <x v="7"/>
  </r>
  <r>
    <n v="2018"/>
    <n v="8"/>
    <s v="VlastuinTrnslation"/>
    <x v="163"/>
    <s v="GEE"/>
    <s v="MID"/>
    <n v="108"/>
    <n v="98"/>
    <x v="7"/>
  </r>
  <r>
    <n v="2018"/>
    <n v="8"/>
    <s v="VlastuinTrnslation"/>
    <x v="105"/>
    <s v="RIC"/>
    <s v="RUC"/>
    <n v="92"/>
    <n v="111"/>
    <x v="7"/>
  </r>
  <r>
    <n v="2018"/>
    <n v="8"/>
    <s v="VlastuinTrnslation"/>
    <x v="1"/>
    <s v="WBD"/>
    <s v="MID"/>
    <n v="132"/>
    <n v="156"/>
    <x v="7"/>
  </r>
  <r>
    <n v="2018"/>
    <n v="8"/>
    <s v="VlastuinTrnslation"/>
    <x v="126"/>
    <s v="WBD"/>
    <s v="DEF"/>
    <n v="94"/>
    <n v="102"/>
    <x v="7"/>
  </r>
  <r>
    <n v="2018"/>
    <n v="8"/>
    <s v="VlastuinTrnslation"/>
    <x v="334"/>
    <s v="COL"/>
    <s v="MID"/>
    <n v="110"/>
    <n v="61"/>
    <x v="7"/>
  </r>
  <r>
    <n v="2018"/>
    <n v="8"/>
    <s v="VlastuinTrnslation"/>
    <x v="13"/>
    <s v="FRE"/>
    <s v="FWD"/>
    <n v="89"/>
    <n v="107"/>
    <x v="7"/>
  </r>
  <r>
    <n v="2018"/>
    <n v="8"/>
    <s v="VlastuinTrnslation"/>
    <x v="134"/>
    <s v="CAR"/>
    <s v="DEF"/>
    <n v="97"/>
    <n v="103"/>
    <x v="7"/>
  </r>
  <r>
    <n v="2018"/>
    <n v="8"/>
    <s v="VlastuinTrnslation"/>
    <x v="326"/>
    <s v="CAR"/>
    <s v="FWD"/>
    <n v="99"/>
    <n v="116"/>
    <x v="7"/>
  </r>
  <r>
    <n v="2018"/>
    <n v="8"/>
    <s v="VlastuinTrnslation"/>
    <x v="0"/>
    <s v="HAW"/>
    <s v="FWD"/>
    <n v="95"/>
    <n v="97"/>
    <x v="7"/>
  </r>
  <r>
    <n v="2018"/>
    <n v="8"/>
    <s v="VlastuinTrnslation"/>
    <x v="250"/>
    <s v="HAW"/>
    <s v="FWD"/>
    <n v="103"/>
    <n v="102"/>
    <x v="7"/>
  </r>
  <r>
    <n v="2018"/>
    <n v="8"/>
    <s v="VlastuinTrnslation"/>
    <x v="125"/>
    <s v="WCE"/>
    <s v="DEF"/>
    <n v="89"/>
    <n v="83"/>
    <x v="7"/>
  </r>
  <r>
    <n v="2018"/>
    <n v="8"/>
    <s v="VlastuinTrnslation"/>
    <x v="76"/>
    <s v="MEL"/>
    <s v="MID"/>
    <n v="120"/>
    <n v="143"/>
    <x v="7"/>
  </r>
  <r>
    <n v="2018"/>
    <n v="8"/>
    <s v="VlastuinTrnslation"/>
    <x v="214"/>
    <s v="STK"/>
    <s v="DEF"/>
    <n v="107"/>
    <n v="132"/>
    <x v="7"/>
  </r>
  <r>
    <n v="2018"/>
    <n v="8"/>
    <s v="VlastuinTrnslation"/>
    <x v="24"/>
    <s v="STK"/>
    <s v="MID"/>
    <n v="100"/>
    <n v="68"/>
    <x v="7"/>
  </r>
  <r>
    <n v="2018"/>
    <n v="8"/>
    <s v="VlastuinTrnslation"/>
    <x v="177"/>
    <s v="GCS"/>
    <s v="BEN"/>
    <n v="92"/>
    <n v="65"/>
    <x v="7"/>
  </r>
  <r>
    <n v="2018"/>
    <n v="8"/>
    <s v="VlastuinTrnslation"/>
    <x v="204"/>
    <s v="WCE"/>
    <s v="BEN"/>
    <n v="81"/>
    <n v="0"/>
    <x v="7"/>
  </r>
  <r>
    <n v="2018"/>
    <n v="8"/>
    <s v="VlastuinTrnslation"/>
    <x v="6"/>
    <s v="GWS"/>
    <s v="BEN"/>
    <n v="81"/>
    <n v="0"/>
    <x v="7"/>
  </r>
  <r>
    <n v="2018"/>
    <n v="8"/>
    <s v="VlastuinTrnslation"/>
    <x v="29"/>
    <s v="NTH"/>
    <s v="BEN"/>
    <n v="71"/>
    <n v="70"/>
    <x v="7"/>
  </r>
  <r>
    <n v="2018"/>
    <n v="9"/>
    <s v="VlastuinTrnslation"/>
    <x v="241"/>
    <s v="PTA"/>
    <s v="FWD"/>
    <n v="102"/>
    <n v="125"/>
    <x v="7"/>
  </r>
  <r>
    <n v="2018"/>
    <n v="9"/>
    <s v="VlastuinTrnslation"/>
    <x v="263"/>
    <s v="PTA"/>
    <s v="MID"/>
    <n v="108"/>
    <n v="80"/>
    <x v="7"/>
  </r>
  <r>
    <n v="2018"/>
    <n v="9"/>
    <s v="VlastuinTrnslation"/>
    <x v="41"/>
    <s v="PTA"/>
    <s v="MID"/>
    <n v="102"/>
    <n v="73"/>
    <x v="7"/>
  </r>
  <r>
    <n v="2018"/>
    <n v="9"/>
    <s v="VlastuinTrnslation"/>
    <x v="163"/>
    <s v="GEE"/>
    <s v="MID"/>
    <n v="101"/>
    <n v="55"/>
    <x v="7"/>
  </r>
  <r>
    <n v="2018"/>
    <n v="9"/>
    <s v="VlastuinTrnslation"/>
    <x v="105"/>
    <s v="RIC"/>
    <s v="RUC"/>
    <n v="94"/>
    <n v="93"/>
    <x v="7"/>
  </r>
  <r>
    <n v="2018"/>
    <n v="9"/>
    <s v="VlastuinTrnslation"/>
    <x v="126"/>
    <s v="WBD"/>
    <s v="DEF"/>
    <n v="86"/>
    <n v="79"/>
    <x v="7"/>
  </r>
  <r>
    <n v="2018"/>
    <n v="9"/>
    <s v="VlastuinTrnslation"/>
    <x v="1"/>
    <s v="WBD"/>
    <s v="MID"/>
    <n v="146"/>
    <n v="177"/>
    <x v="7"/>
  </r>
  <r>
    <n v="2018"/>
    <n v="9"/>
    <s v="VlastuinTrnslation"/>
    <x v="66"/>
    <s v="COL"/>
    <s v="DEF"/>
    <n v="85"/>
    <n v="91"/>
    <x v="7"/>
  </r>
  <r>
    <n v="2018"/>
    <n v="9"/>
    <s v="VlastuinTrnslation"/>
    <x v="334"/>
    <s v="COL"/>
    <s v="MID"/>
    <n v="114"/>
    <n v="121"/>
    <x v="7"/>
  </r>
  <r>
    <n v="2018"/>
    <n v="9"/>
    <s v="VlastuinTrnslation"/>
    <x v="13"/>
    <s v="FRE"/>
    <s v="FWD"/>
    <n v="85"/>
    <n v="83"/>
    <x v="7"/>
  </r>
  <r>
    <n v="2018"/>
    <n v="9"/>
    <s v="VlastuinTrnslation"/>
    <x v="134"/>
    <s v="CAR"/>
    <s v="DEF"/>
    <n v="96"/>
    <n v="72"/>
    <x v="7"/>
  </r>
  <r>
    <n v="2018"/>
    <n v="9"/>
    <s v="VlastuinTrnslation"/>
    <x v="326"/>
    <s v="CAR"/>
    <s v="FWD"/>
    <n v="99"/>
    <n v="78"/>
    <x v="7"/>
  </r>
  <r>
    <n v="2018"/>
    <n v="9"/>
    <s v="VlastuinTrnslation"/>
    <x v="250"/>
    <s v="HAW"/>
    <s v="FWD"/>
    <n v="103"/>
    <n v="102"/>
    <x v="7"/>
  </r>
  <r>
    <n v="2018"/>
    <n v="9"/>
    <s v="VlastuinTrnslation"/>
    <x v="0"/>
    <s v="HAW"/>
    <s v="FWD"/>
    <n v="81"/>
    <n v="61"/>
    <x v="7"/>
  </r>
  <r>
    <n v="2018"/>
    <n v="9"/>
    <s v="VlastuinTrnslation"/>
    <x v="125"/>
    <s v="WCE"/>
    <s v="DEF"/>
    <n v="89"/>
    <n v="93"/>
    <x v="7"/>
  </r>
  <r>
    <n v="2018"/>
    <n v="9"/>
    <s v="VlastuinTrnslation"/>
    <x v="76"/>
    <s v="MEL"/>
    <s v="MID"/>
    <n v="112"/>
    <n v="88"/>
    <x v="7"/>
  </r>
  <r>
    <n v="2018"/>
    <n v="9"/>
    <s v="VlastuinTrnslation"/>
    <x v="214"/>
    <s v="STK"/>
    <s v="DEF"/>
    <n v="108"/>
    <n v="107"/>
    <x v="7"/>
  </r>
  <r>
    <n v="2018"/>
    <n v="9"/>
    <s v="VlastuinTrnslation"/>
    <x v="24"/>
    <s v="STK"/>
    <s v="MID"/>
    <n v="105"/>
    <n v="79"/>
    <x v="7"/>
  </r>
  <r>
    <n v="2018"/>
    <n v="9"/>
    <s v="VlastuinTrnslation"/>
    <x v="166"/>
    <s v="ESS"/>
    <s v="BEN"/>
    <n v="106"/>
    <n v="0"/>
    <x v="7"/>
  </r>
  <r>
    <n v="2018"/>
    <n v="9"/>
    <s v="VlastuinTrnslation"/>
    <x v="177"/>
    <s v="GCS"/>
    <s v="BEN"/>
    <n v="99"/>
    <n v="129"/>
    <x v="7"/>
  </r>
  <r>
    <n v="2018"/>
    <n v="9"/>
    <s v="VlastuinTrnslation"/>
    <x v="204"/>
    <s v="WCE"/>
    <s v="BEN"/>
    <n v="81"/>
    <n v="0"/>
    <x v="7"/>
  </r>
  <r>
    <n v="2018"/>
    <n v="9"/>
    <s v="VlastuinTrnslation"/>
    <x v="6"/>
    <s v="GWS"/>
    <s v="BEN"/>
    <n v="81"/>
    <n v="0"/>
    <x v="7"/>
  </r>
  <r>
    <n v="2018"/>
    <n v="10"/>
    <s v="VlastuinTrnslation"/>
    <x v="241"/>
    <s v="PTA"/>
    <s v="FWD"/>
    <n v="102"/>
    <n v="0"/>
    <x v="7"/>
  </r>
  <r>
    <n v="2018"/>
    <n v="10"/>
    <s v="VlastuinTrnslation"/>
    <x v="41"/>
    <s v="PTA"/>
    <s v="MID"/>
    <n v="102"/>
    <n v="0"/>
    <x v="7"/>
  </r>
  <r>
    <n v="2018"/>
    <n v="10"/>
    <s v="VlastuinTrnslation"/>
    <x v="163"/>
    <s v="GEE"/>
    <s v="MID"/>
    <n v="95"/>
    <n v="86"/>
    <x v="7"/>
  </r>
  <r>
    <n v="2018"/>
    <n v="10"/>
    <s v="VlastuinTrnslation"/>
    <x v="105"/>
    <s v="RIC"/>
    <s v="RUC"/>
    <n v="101"/>
    <n v="103"/>
    <x v="7"/>
  </r>
  <r>
    <n v="2018"/>
    <n v="10"/>
    <s v="VlastuinTrnslation"/>
    <x v="126"/>
    <s v="WBD"/>
    <s v="DEF"/>
    <n v="93"/>
    <n v="115"/>
    <x v="7"/>
  </r>
  <r>
    <n v="2018"/>
    <n v="10"/>
    <s v="VlastuinTrnslation"/>
    <x v="1"/>
    <s v="WBD"/>
    <s v="MID"/>
    <n v="147"/>
    <n v="102"/>
    <x v="7"/>
  </r>
  <r>
    <n v="2018"/>
    <n v="10"/>
    <s v="VlastuinTrnslation"/>
    <x v="334"/>
    <s v="COL"/>
    <s v="MID"/>
    <n v="125"/>
    <n v="122"/>
    <x v="7"/>
  </r>
  <r>
    <n v="2018"/>
    <n v="10"/>
    <s v="VlastuinTrnslation"/>
    <x v="66"/>
    <s v="COL"/>
    <s v="DEF"/>
    <n v="88"/>
    <n v="104"/>
    <x v="7"/>
  </r>
  <r>
    <n v="2018"/>
    <n v="10"/>
    <s v="VlastuinTrnslation"/>
    <x v="13"/>
    <s v="FRE"/>
    <s v="FWD"/>
    <n v="82"/>
    <n v="90"/>
    <x v="7"/>
  </r>
  <r>
    <n v="2018"/>
    <n v="10"/>
    <s v="VlastuinTrnslation"/>
    <x v="134"/>
    <s v="CAR"/>
    <s v="DEF"/>
    <n v="95"/>
    <n v="140"/>
    <x v="7"/>
  </r>
  <r>
    <n v="2018"/>
    <n v="10"/>
    <s v="VlastuinTrnslation"/>
    <x v="0"/>
    <s v="HAW"/>
    <s v="FWD"/>
    <n v="68"/>
    <n v="49"/>
    <x v="7"/>
  </r>
  <r>
    <n v="2018"/>
    <n v="10"/>
    <s v="VlastuinTrnslation"/>
    <x v="250"/>
    <s v="HAW"/>
    <s v="FWD"/>
    <n v="93"/>
    <n v="47"/>
    <x v="7"/>
  </r>
  <r>
    <n v="2018"/>
    <n v="10"/>
    <s v="VlastuinTrnslation"/>
    <x v="125"/>
    <s v="WCE"/>
    <s v="DEF"/>
    <n v="96"/>
    <n v="94"/>
    <x v="7"/>
  </r>
  <r>
    <n v="2018"/>
    <n v="10"/>
    <s v="VlastuinTrnslation"/>
    <x v="76"/>
    <s v="MEL"/>
    <s v="MID"/>
    <n v="110"/>
    <n v="98"/>
    <x v="7"/>
  </r>
  <r>
    <n v="2018"/>
    <n v="10"/>
    <s v="VlastuinTrnslation"/>
    <x v="335"/>
    <s v="NTH"/>
    <s v="MID"/>
    <n v="74"/>
    <n v="75"/>
    <x v="7"/>
  </r>
  <r>
    <n v="2018"/>
    <n v="10"/>
    <s v="VlastuinTrnslation"/>
    <x v="29"/>
    <s v="NTH"/>
    <s v="FWD"/>
    <n v="86"/>
    <n v="101"/>
    <x v="7"/>
  </r>
  <r>
    <n v="2018"/>
    <n v="10"/>
    <s v="VlastuinTrnslation"/>
    <x v="24"/>
    <s v="STK"/>
    <s v="MID"/>
    <n v="92"/>
    <n v="100"/>
    <x v="7"/>
  </r>
  <r>
    <n v="2018"/>
    <n v="10"/>
    <s v="VlastuinTrnslation"/>
    <x v="214"/>
    <s v="STK"/>
    <s v="DEF"/>
    <n v="114"/>
    <n v="128"/>
    <x v="7"/>
  </r>
  <r>
    <n v="2018"/>
    <n v="10"/>
    <s v="VlastuinTrnslation"/>
    <x v="166"/>
    <s v="ESS"/>
    <s v="BEN"/>
    <n v="106"/>
    <n v="0"/>
    <x v="7"/>
  </r>
  <r>
    <n v="2018"/>
    <n v="10"/>
    <s v="VlastuinTrnslation"/>
    <x v="263"/>
    <s v="PTA"/>
    <s v="BEN"/>
    <n v="108"/>
    <n v="0"/>
    <x v="7"/>
  </r>
  <r>
    <n v="2018"/>
    <n v="10"/>
    <s v="VlastuinTrnslation"/>
    <x v="204"/>
    <s v="WCE"/>
    <s v="BEN"/>
    <n v="81"/>
    <n v="0"/>
    <x v="7"/>
  </r>
  <r>
    <n v="2018"/>
    <n v="10"/>
    <s v="VlastuinTrnslation"/>
    <x v="6"/>
    <s v="GWS"/>
    <s v="BEN"/>
    <n v="81"/>
    <n v="0"/>
    <x v="7"/>
  </r>
  <r>
    <n v="2018"/>
    <n v="11"/>
    <s v="VlastuinTrnslation"/>
    <x v="166"/>
    <s v="ESS"/>
    <s v="DEF"/>
    <n v="98"/>
    <n v="76"/>
    <x v="7"/>
  </r>
  <r>
    <n v="2018"/>
    <n v="11"/>
    <s v="VlastuinTrnslation"/>
    <x v="263"/>
    <s v="PTA"/>
    <s v="MID"/>
    <n v="92"/>
    <n v="46"/>
    <x v="7"/>
  </r>
  <r>
    <n v="2018"/>
    <n v="11"/>
    <s v="VlastuinTrnslation"/>
    <x v="241"/>
    <s v="PTA"/>
    <s v="FWD"/>
    <n v="95"/>
    <n v="61"/>
    <x v="7"/>
  </r>
  <r>
    <n v="2018"/>
    <n v="11"/>
    <s v="VlastuinTrnslation"/>
    <x v="163"/>
    <s v="GEE"/>
    <s v="MID"/>
    <n v="93"/>
    <n v="117"/>
    <x v="7"/>
  </r>
  <r>
    <n v="2018"/>
    <n v="11"/>
    <s v="VlastuinTrnslation"/>
    <x v="105"/>
    <s v="RIC"/>
    <s v="RUC"/>
    <n v="95"/>
    <n v="98"/>
    <x v="7"/>
  </r>
  <r>
    <n v="2018"/>
    <n v="11"/>
    <s v="VlastuinTrnslation"/>
    <x v="1"/>
    <s v="WBD"/>
    <s v="MID"/>
    <n v="140"/>
    <n v="105"/>
    <x v="7"/>
  </r>
  <r>
    <n v="2018"/>
    <n v="11"/>
    <s v="VlastuinTrnslation"/>
    <x v="126"/>
    <s v="WBD"/>
    <s v="DEF"/>
    <n v="94"/>
    <n v="99"/>
    <x v="7"/>
  </r>
  <r>
    <n v="2018"/>
    <n v="11"/>
    <s v="VlastuinTrnslation"/>
    <x v="334"/>
    <s v="COL"/>
    <s v="MID"/>
    <n v="129"/>
    <n v="131"/>
    <x v="7"/>
  </r>
  <r>
    <n v="2018"/>
    <n v="11"/>
    <s v="VlastuinTrnslation"/>
    <x v="13"/>
    <s v="FRE"/>
    <s v="FWD"/>
    <n v="77"/>
    <n v="78"/>
    <x v="7"/>
  </r>
  <r>
    <n v="2018"/>
    <n v="11"/>
    <s v="VlastuinTrnslation"/>
    <x v="134"/>
    <s v="CAR"/>
    <s v="DEF"/>
    <n v="97"/>
    <n v="82"/>
    <x v="7"/>
  </r>
  <r>
    <n v="2018"/>
    <n v="11"/>
    <s v="VlastuinTrnslation"/>
    <x v="0"/>
    <s v="HAW"/>
    <s v="FWD"/>
    <n v="65"/>
    <n v="68"/>
    <x v="7"/>
  </r>
  <r>
    <n v="2018"/>
    <n v="11"/>
    <s v="VlastuinTrnslation"/>
    <x v="250"/>
    <s v="HAW"/>
    <s v="FWD"/>
    <n v="95"/>
    <n v="99"/>
    <x v="7"/>
  </r>
  <r>
    <n v="2018"/>
    <n v="11"/>
    <s v="VlastuinTrnslation"/>
    <x v="204"/>
    <s v="WCE"/>
    <s v="MID"/>
    <n v="81"/>
    <n v="0"/>
    <x v="7"/>
  </r>
  <r>
    <n v="2018"/>
    <n v="11"/>
    <s v="VlastuinTrnslation"/>
    <x v="125"/>
    <s v="WCE"/>
    <s v="DEF"/>
    <n v="94"/>
    <n v="117"/>
    <x v="7"/>
  </r>
  <r>
    <n v="2018"/>
    <n v="11"/>
    <s v="VlastuinTrnslation"/>
    <x v="76"/>
    <s v="MEL"/>
    <s v="MID"/>
    <n v="118"/>
    <n v="125"/>
    <x v="7"/>
  </r>
  <r>
    <n v="2018"/>
    <n v="11"/>
    <s v="VlastuinTrnslation"/>
    <x v="29"/>
    <s v="NTH"/>
    <s v="FWD"/>
    <n v="86"/>
    <n v="0"/>
    <x v="7"/>
  </r>
  <r>
    <n v="2018"/>
    <n v="11"/>
    <s v="VlastuinTrnslation"/>
    <x v="24"/>
    <s v="STK"/>
    <s v="MID"/>
    <n v="91"/>
    <n v="78"/>
    <x v="7"/>
  </r>
  <r>
    <n v="2018"/>
    <n v="11"/>
    <s v="VlastuinTrnslation"/>
    <x v="214"/>
    <s v="STK"/>
    <s v="DEF"/>
    <n v="105"/>
    <n v="62"/>
    <x v="7"/>
  </r>
  <r>
    <n v="2018"/>
    <n v="11"/>
    <s v="VlastuinTrnslation"/>
    <x v="41"/>
    <s v="PTA"/>
    <s v="BEN"/>
    <n v="104"/>
    <n v="92"/>
    <x v="7"/>
  </r>
  <r>
    <n v="2018"/>
    <n v="11"/>
    <s v="VlastuinTrnslation"/>
    <x v="66"/>
    <s v="COL"/>
    <s v="BEN"/>
    <n v="82"/>
    <n v="74"/>
    <x v="7"/>
  </r>
  <r>
    <n v="2018"/>
    <n v="11"/>
    <s v="VlastuinTrnslation"/>
    <x v="210"/>
    <s v="CAR"/>
    <s v="BEN"/>
    <n v="91"/>
    <n v="116"/>
    <x v="7"/>
  </r>
  <r>
    <n v="2018"/>
    <n v="11"/>
    <s v="VlastuinTrnslation"/>
    <x v="6"/>
    <s v="GWS"/>
    <s v="BEN"/>
    <n v="81"/>
    <n v="0"/>
    <x v="7"/>
  </r>
  <r>
    <n v="2018"/>
    <n v="12"/>
    <s v="VlastuinTrnslation"/>
    <x v="166"/>
    <s v="ESS"/>
    <s v="DEF"/>
    <n v="91"/>
    <n v="93"/>
    <x v="7"/>
  </r>
  <r>
    <n v="2018"/>
    <n v="12"/>
    <s v="VlastuinTrnslation"/>
    <x v="241"/>
    <s v="PTA"/>
    <s v="FWD"/>
    <n v="88"/>
    <n v="74"/>
    <x v="7"/>
  </r>
  <r>
    <n v="2018"/>
    <n v="12"/>
    <s v="VlastuinTrnslation"/>
    <x v="41"/>
    <s v="PTA"/>
    <s v="MID"/>
    <n v="98"/>
    <n v="97"/>
    <x v="7"/>
  </r>
  <r>
    <n v="2018"/>
    <n v="12"/>
    <s v="VlastuinTrnslation"/>
    <x v="263"/>
    <s v="PTA"/>
    <s v="MID"/>
    <n v="77"/>
    <n v="66"/>
    <x v="7"/>
  </r>
  <r>
    <n v="2018"/>
    <n v="12"/>
    <s v="VlastuinTrnslation"/>
    <x v="163"/>
    <s v="GEE"/>
    <s v="MID"/>
    <n v="104"/>
    <n v="151"/>
    <x v="7"/>
  </r>
  <r>
    <n v="2018"/>
    <n v="12"/>
    <s v="VlastuinTrnslation"/>
    <x v="105"/>
    <s v="RIC"/>
    <s v="RUC"/>
    <n v="90"/>
    <n v="54"/>
    <x v="7"/>
  </r>
  <r>
    <n v="2018"/>
    <n v="12"/>
    <s v="VlastuinTrnslation"/>
    <x v="1"/>
    <s v="WBD"/>
    <s v="MID"/>
    <n v="140"/>
    <n v="0"/>
    <x v="7"/>
  </r>
  <r>
    <n v="2018"/>
    <n v="12"/>
    <s v="VlastuinTrnslation"/>
    <x v="66"/>
    <s v="COL"/>
    <s v="DEF"/>
    <n v="79"/>
    <n v="49"/>
    <x v="7"/>
  </r>
  <r>
    <n v="2018"/>
    <n v="12"/>
    <s v="VlastuinTrnslation"/>
    <x v="334"/>
    <s v="COL"/>
    <s v="MID"/>
    <n v="112"/>
    <n v="52"/>
    <x v="7"/>
  </r>
  <r>
    <n v="2018"/>
    <n v="12"/>
    <s v="VlastuinTrnslation"/>
    <x v="13"/>
    <s v="FRE"/>
    <s v="FWD"/>
    <n v="86"/>
    <n v="98"/>
    <x v="7"/>
  </r>
  <r>
    <n v="2018"/>
    <n v="12"/>
    <s v="VlastuinTrnslation"/>
    <x v="134"/>
    <s v="CAR"/>
    <s v="DEF"/>
    <n v="97"/>
    <n v="0"/>
    <x v="7"/>
  </r>
  <r>
    <n v="2018"/>
    <n v="12"/>
    <s v="VlastuinTrnslation"/>
    <x v="250"/>
    <s v="HAW"/>
    <s v="FWD"/>
    <n v="95"/>
    <n v="0"/>
    <x v="7"/>
  </r>
  <r>
    <n v="2018"/>
    <n v="12"/>
    <s v="VlastuinTrnslation"/>
    <x v="0"/>
    <s v="HAW"/>
    <s v="FWD"/>
    <n v="65"/>
    <n v="0"/>
    <x v="7"/>
  </r>
  <r>
    <n v="2018"/>
    <n v="12"/>
    <s v="VlastuinTrnslation"/>
    <x v="125"/>
    <s v="WCE"/>
    <s v="DEF"/>
    <n v="94"/>
    <n v="0"/>
    <x v="7"/>
  </r>
  <r>
    <n v="2018"/>
    <n v="12"/>
    <s v="VlastuinTrnslation"/>
    <x v="76"/>
    <s v="MEL"/>
    <s v="MID"/>
    <n v="118"/>
    <n v="127"/>
    <x v="7"/>
  </r>
  <r>
    <n v="2018"/>
    <n v="12"/>
    <s v="VlastuinTrnslation"/>
    <x v="29"/>
    <s v="NTH"/>
    <s v="FWD"/>
    <n v="86"/>
    <n v="0"/>
    <x v="7"/>
  </r>
  <r>
    <n v="2018"/>
    <n v="12"/>
    <s v="VlastuinTrnslation"/>
    <x v="214"/>
    <s v="STK"/>
    <s v="DEF"/>
    <n v="105"/>
    <n v="110"/>
    <x v="7"/>
  </r>
  <r>
    <n v="2018"/>
    <n v="12"/>
    <s v="VlastuinTrnslation"/>
    <x v="24"/>
    <s v="STK"/>
    <s v="MID"/>
    <n v="87"/>
    <n v="87"/>
    <x v="7"/>
  </r>
  <r>
    <n v="2018"/>
    <n v="12"/>
    <s v="VlastuinTrnslation"/>
    <x v="126"/>
    <s v="WBD"/>
    <s v="BEN"/>
    <n v="94"/>
    <n v="0"/>
    <x v="7"/>
  </r>
  <r>
    <n v="2018"/>
    <n v="12"/>
    <s v="VlastuinTrnslation"/>
    <x v="210"/>
    <s v="CAR"/>
    <s v="BEN"/>
    <n v="91"/>
    <n v="0"/>
    <x v="7"/>
  </r>
  <r>
    <n v="2018"/>
    <n v="12"/>
    <s v="VlastuinTrnslation"/>
    <x v="204"/>
    <s v="WCE"/>
    <s v="BEN"/>
    <n v="81"/>
    <n v="0"/>
    <x v="7"/>
  </r>
  <r>
    <n v="2018"/>
    <n v="12"/>
    <s v="VlastuinTrnslation"/>
    <x v="6"/>
    <s v="GWS"/>
    <s v="BEN"/>
    <n v="81"/>
    <n v="0"/>
    <x v="7"/>
  </r>
  <r>
    <n v="2018"/>
    <n v="13"/>
    <s v="VlastuinTrnslation"/>
    <x v="166"/>
    <s v="ESS"/>
    <s v="DEF"/>
    <n v="91"/>
    <n v="0"/>
    <x v="7"/>
  </r>
  <r>
    <n v="2018"/>
    <n v="13"/>
    <s v="VlastuinTrnslation"/>
    <x v="41"/>
    <s v="PTA"/>
    <s v="MID"/>
    <n v="98"/>
    <n v="82"/>
    <x v="7"/>
  </r>
  <r>
    <n v="2018"/>
    <n v="13"/>
    <s v="VlastuinTrnslation"/>
    <x v="263"/>
    <s v="PTA"/>
    <s v="MID"/>
    <n v="76"/>
    <n v="88"/>
    <x v="7"/>
  </r>
  <r>
    <n v="2018"/>
    <n v="13"/>
    <s v="VlastuinTrnslation"/>
    <x v="241"/>
    <s v="PTA"/>
    <s v="FWD"/>
    <n v="81"/>
    <n v="64"/>
    <x v="7"/>
  </r>
  <r>
    <n v="2018"/>
    <n v="13"/>
    <s v="VlastuinTrnslation"/>
    <x v="163"/>
    <s v="GEE"/>
    <s v="MID"/>
    <n v="101"/>
    <n v="80"/>
    <x v="7"/>
  </r>
  <r>
    <n v="2018"/>
    <n v="13"/>
    <s v="VlastuinTrnslation"/>
    <x v="336"/>
    <s v="GEE"/>
    <s v="FWD"/>
    <n v="62"/>
    <n v="37"/>
    <x v="7"/>
  </r>
  <r>
    <n v="2018"/>
    <n v="13"/>
    <s v="VlastuinTrnslation"/>
    <x v="1"/>
    <s v="WBD"/>
    <s v="MID"/>
    <n v="114"/>
    <n v="51"/>
    <x v="7"/>
  </r>
  <r>
    <n v="2018"/>
    <n v="13"/>
    <s v="VlastuinTrnslation"/>
    <x v="126"/>
    <s v="WBD"/>
    <s v="DEF"/>
    <n v="94"/>
    <n v="0"/>
    <x v="7"/>
  </r>
  <r>
    <n v="2018"/>
    <n v="13"/>
    <s v="VlastuinTrnslation"/>
    <x v="13"/>
    <s v="FRE"/>
    <s v="FWD"/>
    <n v="81"/>
    <n v="79"/>
    <x v="7"/>
  </r>
  <r>
    <n v="2018"/>
    <n v="13"/>
    <s v="VlastuinTrnslation"/>
    <x v="210"/>
    <s v="CAR"/>
    <s v="RUC"/>
    <n v="93"/>
    <n v="78"/>
    <x v="7"/>
  </r>
  <r>
    <n v="2018"/>
    <n v="13"/>
    <s v="VlastuinTrnslation"/>
    <x v="134"/>
    <s v="CAR"/>
    <s v="DEF"/>
    <n v="102"/>
    <n v="123"/>
    <x v="7"/>
  </r>
  <r>
    <n v="2018"/>
    <n v="13"/>
    <s v="VlastuinTrnslation"/>
    <x v="250"/>
    <s v="HAW"/>
    <s v="FWD"/>
    <n v="103"/>
    <n v="123"/>
    <x v="7"/>
  </r>
  <r>
    <n v="2018"/>
    <n v="13"/>
    <s v="VlastuinTrnslation"/>
    <x v="0"/>
    <s v="HAW"/>
    <s v="FWD"/>
    <n v="71"/>
    <n v="124"/>
    <x v="7"/>
  </r>
  <r>
    <n v="2018"/>
    <n v="13"/>
    <s v="VlastuinTrnslation"/>
    <x v="125"/>
    <s v="WCE"/>
    <s v="DEF"/>
    <n v="85"/>
    <n v="61"/>
    <x v="7"/>
  </r>
  <r>
    <n v="2018"/>
    <n v="13"/>
    <s v="VlastuinTrnslation"/>
    <x v="204"/>
    <s v="WCE"/>
    <s v="MID"/>
    <n v="71"/>
    <n v="63"/>
    <x v="7"/>
  </r>
  <r>
    <n v="2018"/>
    <n v="13"/>
    <s v="VlastuinTrnslation"/>
    <x v="33"/>
    <s v="STK"/>
    <s v="MID"/>
    <n v="80"/>
    <n v="96"/>
    <x v="7"/>
  </r>
  <r>
    <n v="2018"/>
    <n v="13"/>
    <s v="VlastuinTrnslation"/>
    <x v="24"/>
    <s v="STK"/>
    <s v="MID"/>
    <n v="101"/>
    <n v="136"/>
    <x v="7"/>
  </r>
  <r>
    <n v="2018"/>
    <n v="13"/>
    <s v="VlastuinTrnslation"/>
    <x v="214"/>
    <s v="STK"/>
    <s v="DEF"/>
    <n v="83"/>
    <n v="13"/>
    <x v="7"/>
  </r>
  <r>
    <n v="2018"/>
    <n v="13"/>
    <s v="VlastuinTrnslation"/>
    <x v="334"/>
    <s v="COL"/>
    <s v="BEN"/>
    <n v="112"/>
    <n v="0"/>
    <x v="7"/>
  </r>
  <r>
    <n v="2018"/>
    <n v="13"/>
    <s v="VlastuinTrnslation"/>
    <x v="76"/>
    <s v="MEL"/>
    <s v="BEN"/>
    <n v="118"/>
    <n v="0"/>
    <x v="7"/>
  </r>
  <r>
    <n v="2018"/>
    <n v="13"/>
    <s v="VlastuinTrnslation"/>
    <x v="6"/>
    <s v="GWS"/>
    <s v="BEN"/>
    <n v="81"/>
    <n v="0"/>
    <x v="7"/>
  </r>
  <r>
    <n v="2018"/>
    <n v="13"/>
    <s v="VlastuinTrnslation"/>
    <x v="29"/>
    <s v="NTH"/>
    <s v="BEN"/>
    <n v="86"/>
    <n v="0"/>
    <x v="7"/>
  </r>
  <r>
    <n v="2018"/>
    <n v="14"/>
    <s v="VlastuinTrnslation"/>
    <x v="166"/>
    <s v="ESS"/>
    <s v="DEF"/>
    <n v="88"/>
    <n v="85"/>
    <x v="7"/>
  </r>
  <r>
    <n v="2018"/>
    <n v="14"/>
    <s v="VlastuinTrnslation"/>
    <x v="41"/>
    <s v="PTA"/>
    <s v="MID"/>
    <n v="107"/>
    <n v="111"/>
    <x v="7"/>
  </r>
  <r>
    <n v="2018"/>
    <n v="14"/>
    <s v="VlastuinTrnslation"/>
    <x v="263"/>
    <s v="PTA"/>
    <s v="MID"/>
    <n v="73"/>
    <n v="80"/>
    <x v="7"/>
  </r>
  <r>
    <n v="2018"/>
    <n v="14"/>
    <s v="VlastuinTrnslation"/>
    <x v="241"/>
    <s v="PTA"/>
    <s v="FWD"/>
    <n v="82"/>
    <n v="87"/>
    <x v="7"/>
  </r>
  <r>
    <n v="2018"/>
    <n v="14"/>
    <s v="VlastuinTrnslation"/>
    <x v="163"/>
    <s v="GEE"/>
    <s v="MID"/>
    <n v="101"/>
    <n v="0"/>
    <x v="7"/>
  </r>
  <r>
    <n v="2018"/>
    <n v="14"/>
    <s v="VlastuinTrnslation"/>
    <x v="126"/>
    <s v="WBD"/>
    <s v="DEF"/>
    <n v="94"/>
    <n v="0"/>
    <x v="7"/>
  </r>
  <r>
    <n v="2018"/>
    <n v="14"/>
    <s v="VlastuinTrnslation"/>
    <x v="334"/>
    <s v="COL"/>
    <s v="MID"/>
    <n v="118"/>
    <n v="89"/>
    <x v="7"/>
  </r>
  <r>
    <n v="2018"/>
    <n v="14"/>
    <s v="VlastuinTrnslation"/>
    <x v="210"/>
    <s v="CAR"/>
    <s v="RUC"/>
    <n v="78"/>
    <n v="39"/>
    <x v="7"/>
  </r>
  <r>
    <n v="2018"/>
    <n v="14"/>
    <s v="VlastuinTrnslation"/>
    <x v="134"/>
    <s v="CAR"/>
    <s v="DEF"/>
    <n v="105"/>
    <n v="118"/>
    <x v="7"/>
  </r>
  <r>
    <n v="2018"/>
    <n v="14"/>
    <s v="VlastuinTrnslation"/>
    <x v="0"/>
    <s v="HAW"/>
    <s v="FWD"/>
    <n v="77"/>
    <n v="131"/>
    <x v="7"/>
  </r>
  <r>
    <n v="2018"/>
    <n v="14"/>
    <s v="VlastuinTrnslation"/>
    <x v="250"/>
    <s v="HAW"/>
    <s v="FWD"/>
    <n v="97"/>
    <n v="74"/>
    <x v="7"/>
  </r>
  <r>
    <n v="2018"/>
    <n v="14"/>
    <s v="VlastuinTrnslation"/>
    <x v="130"/>
    <s v="WCE"/>
    <s v="FWD"/>
    <n v="76"/>
    <n v="51"/>
    <x v="7"/>
  </r>
  <r>
    <n v="2018"/>
    <n v="14"/>
    <s v="VlastuinTrnslation"/>
    <x v="204"/>
    <s v="WCE"/>
    <s v="MID"/>
    <n v="63"/>
    <n v="56"/>
    <x v="7"/>
  </r>
  <r>
    <n v="2018"/>
    <n v="14"/>
    <s v="VlastuinTrnslation"/>
    <x v="125"/>
    <s v="WCE"/>
    <s v="DEF"/>
    <n v="88"/>
    <n v="99"/>
    <x v="7"/>
  </r>
  <r>
    <n v="2018"/>
    <n v="14"/>
    <s v="VlastuinTrnslation"/>
    <x v="76"/>
    <s v="MEL"/>
    <s v="MID"/>
    <n v="111"/>
    <n v="108"/>
    <x v="7"/>
  </r>
  <r>
    <n v="2018"/>
    <n v="14"/>
    <s v="VlastuinTrnslation"/>
    <x v="269"/>
    <s v="MEL"/>
    <s v="FWD"/>
    <n v="72"/>
    <n v="62"/>
    <x v="7"/>
  </r>
  <r>
    <n v="2018"/>
    <n v="14"/>
    <s v="VlastuinTrnslation"/>
    <x v="24"/>
    <s v="STK"/>
    <s v="MID"/>
    <n v="101"/>
    <n v="0"/>
    <x v="7"/>
  </r>
  <r>
    <n v="2018"/>
    <n v="14"/>
    <s v="VlastuinTrnslation"/>
    <x v="214"/>
    <s v="STK"/>
    <s v="DEF"/>
    <n v="83"/>
    <n v="0"/>
    <x v="7"/>
  </r>
  <r>
    <n v="2018"/>
    <n v="14"/>
    <s v="VlastuinTrnslation"/>
    <x v="1"/>
    <s v="WBD"/>
    <s v="BEN"/>
    <n v="114"/>
    <n v="0"/>
    <x v="7"/>
  </r>
  <r>
    <n v="2018"/>
    <n v="14"/>
    <s v="VlastuinTrnslation"/>
    <x v="13"/>
    <s v="FRE"/>
    <s v="BEN"/>
    <n v="81"/>
    <n v="0"/>
    <x v="7"/>
  </r>
  <r>
    <n v="2018"/>
    <n v="14"/>
    <s v="VlastuinTrnslation"/>
    <x v="6"/>
    <s v="GWS"/>
    <s v="BEN"/>
    <n v="81"/>
    <n v="0"/>
    <x v="7"/>
  </r>
  <r>
    <n v="2018"/>
    <n v="14"/>
    <s v="VlastuinTrnslation"/>
    <x v="29"/>
    <s v="NTH"/>
    <s v="BEN"/>
    <n v="86"/>
    <n v="0"/>
    <x v="7"/>
  </r>
  <r>
    <n v="2018"/>
    <n v="15"/>
    <s v="VlastuinTrnslation"/>
    <x v="166"/>
    <s v="ESS"/>
    <s v="DEF"/>
    <n v="86"/>
    <n v="89"/>
    <x v="7"/>
  </r>
  <r>
    <n v="2018"/>
    <n v="15"/>
    <s v="VlastuinTrnslation"/>
    <x v="41"/>
    <s v="PTA"/>
    <s v="MID"/>
    <n v="104"/>
    <n v="60"/>
    <x v="7"/>
  </r>
  <r>
    <n v="2018"/>
    <n v="15"/>
    <s v="VlastuinTrnslation"/>
    <x v="263"/>
    <s v="PTA"/>
    <s v="MID"/>
    <n v="74"/>
    <n v="81"/>
    <x v="7"/>
  </r>
  <r>
    <n v="2018"/>
    <n v="15"/>
    <s v="VlastuinTrnslation"/>
    <x v="241"/>
    <s v="PTA"/>
    <s v="FWD"/>
    <n v="71"/>
    <n v="72"/>
    <x v="7"/>
  </r>
  <r>
    <n v="2018"/>
    <n v="15"/>
    <s v="VlastuinTrnslation"/>
    <x v="163"/>
    <s v="GEE"/>
    <s v="MID"/>
    <n v="111"/>
    <n v="101"/>
    <x v="7"/>
  </r>
  <r>
    <n v="2018"/>
    <n v="15"/>
    <s v="VlastuinTrnslation"/>
    <x v="104"/>
    <s v="GEE"/>
    <s v="FWD"/>
    <n v="87"/>
    <n v="109"/>
    <x v="7"/>
  </r>
  <r>
    <n v="2018"/>
    <n v="15"/>
    <s v="VlastuinTrnslation"/>
    <x v="105"/>
    <s v="RIC"/>
    <s v="RUC"/>
    <n v="92"/>
    <n v="122"/>
    <x v="7"/>
  </r>
  <r>
    <n v="2018"/>
    <n v="15"/>
    <s v="VlastuinTrnslation"/>
    <x v="334"/>
    <s v="COL"/>
    <s v="MID"/>
    <n v="105"/>
    <n v="62"/>
    <x v="7"/>
  </r>
  <r>
    <n v="2018"/>
    <n v="15"/>
    <s v="VlastuinTrnslation"/>
    <x v="13"/>
    <s v="FRE"/>
    <s v="FWD"/>
    <n v="79"/>
    <n v="72"/>
    <x v="7"/>
  </r>
  <r>
    <n v="2018"/>
    <n v="15"/>
    <s v="VlastuinTrnslation"/>
    <x v="319"/>
    <s v="ADE"/>
    <s v="DEF"/>
    <n v="82"/>
    <n v="109"/>
    <x v="7"/>
  </r>
  <r>
    <n v="2018"/>
    <n v="15"/>
    <s v="VlastuinTrnslation"/>
    <x v="134"/>
    <s v="CAR"/>
    <s v="DEF"/>
    <n v="118"/>
    <n v="139"/>
    <x v="7"/>
  </r>
  <r>
    <n v="2018"/>
    <n v="15"/>
    <s v="VlastuinTrnslation"/>
    <x v="0"/>
    <s v="HAW"/>
    <s v="FWD"/>
    <n v="85"/>
    <n v="109"/>
    <x v="7"/>
  </r>
  <r>
    <n v="2018"/>
    <n v="15"/>
    <s v="VlastuinTrnslation"/>
    <x v="250"/>
    <s v="HAW"/>
    <s v="FWD"/>
    <n v="97"/>
    <n v="0"/>
    <x v="7"/>
  </r>
  <r>
    <n v="2018"/>
    <n v="15"/>
    <s v="VlastuinTrnslation"/>
    <x v="18"/>
    <s v="BRL"/>
    <s v="DEF"/>
    <n v="92"/>
    <n v="87"/>
    <x v="7"/>
  </r>
  <r>
    <n v="2018"/>
    <n v="15"/>
    <s v="VlastuinTrnslation"/>
    <x v="125"/>
    <s v="WCE"/>
    <s v="DEF"/>
    <n v="93"/>
    <n v="116"/>
    <x v="7"/>
  </r>
  <r>
    <n v="2018"/>
    <n v="15"/>
    <s v="VlastuinTrnslation"/>
    <x v="204"/>
    <s v="WCE"/>
    <s v="MID"/>
    <n v="66"/>
    <n v="115"/>
    <x v="7"/>
  </r>
  <r>
    <n v="2018"/>
    <n v="15"/>
    <s v="VlastuinTrnslation"/>
    <x v="76"/>
    <s v="MEL"/>
    <s v="MID"/>
    <n v="105"/>
    <n v="59"/>
    <x v="7"/>
  </r>
  <r>
    <n v="2018"/>
    <n v="15"/>
    <s v="VlastuinTrnslation"/>
    <x v="24"/>
    <s v="STK"/>
    <s v="MID"/>
    <n v="97"/>
    <n v="59"/>
    <x v="7"/>
  </r>
  <r>
    <n v="2018"/>
    <n v="15"/>
    <s v="VlastuinTrnslation"/>
    <x v="126"/>
    <s v="WBD"/>
    <s v="BEN"/>
    <n v="94"/>
    <n v="0"/>
    <x v="7"/>
  </r>
  <r>
    <n v="2018"/>
    <n v="15"/>
    <s v="VlastuinTrnslation"/>
    <x v="1"/>
    <s v="WBD"/>
    <s v="BEN"/>
    <n v="114"/>
    <n v="0"/>
    <x v="7"/>
  </r>
  <r>
    <n v="2018"/>
    <n v="15"/>
    <s v="VlastuinTrnslation"/>
    <x v="6"/>
    <s v="GWS"/>
    <s v="BEN"/>
    <n v="81"/>
    <n v="0"/>
    <x v="7"/>
  </r>
  <r>
    <n v="2018"/>
    <n v="15"/>
    <s v="VlastuinTrnslation"/>
    <x v="214"/>
    <s v="STK"/>
    <s v="BEN"/>
    <n v="83"/>
    <n v="0"/>
    <x v="7"/>
  </r>
  <r>
    <n v="2018"/>
    <n v="16"/>
    <s v="VlastuinTrnslation"/>
    <x v="166"/>
    <s v="ESS"/>
    <s v="DEF"/>
    <n v="93"/>
    <n v="100"/>
    <x v="7"/>
  </r>
  <r>
    <n v="2018"/>
    <n v="16"/>
    <s v="VlastuinTrnslation"/>
    <x v="41"/>
    <s v="PTA"/>
    <s v="MID"/>
    <n v="103"/>
    <n v="88"/>
    <x v="7"/>
  </r>
  <r>
    <n v="2018"/>
    <n v="16"/>
    <s v="VlastuinTrnslation"/>
    <x v="263"/>
    <s v="PTA"/>
    <s v="MID"/>
    <n v="80"/>
    <n v="78"/>
    <x v="7"/>
  </r>
  <r>
    <n v="2018"/>
    <n v="16"/>
    <s v="VlastuinTrnslation"/>
    <x v="241"/>
    <s v="PTA"/>
    <s v="FWD"/>
    <n v="76"/>
    <n v="87"/>
    <x v="7"/>
  </r>
  <r>
    <n v="2018"/>
    <n v="16"/>
    <s v="VlastuinTrnslation"/>
    <x v="163"/>
    <s v="GEE"/>
    <s v="MID"/>
    <n v="108"/>
    <n v="68"/>
    <x v="7"/>
  </r>
  <r>
    <n v="2018"/>
    <n v="16"/>
    <s v="VlastuinTrnslation"/>
    <x v="104"/>
    <s v="GEE"/>
    <s v="FWD"/>
    <n v="90"/>
    <n v="90"/>
    <x v="7"/>
  </r>
  <r>
    <n v="2018"/>
    <n v="16"/>
    <s v="VlastuinTrnslation"/>
    <x v="105"/>
    <s v="RIC"/>
    <s v="RUC"/>
    <n v="94"/>
    <n v="113"/>
    <x v="7"/>
  </r>
  <r>
    <n v="2018"/>
    <n v="16"/>
    <s v="VlastuinTrnslation"/>
    <x v="334"/>
    <s v="COL"/>
    <s v="MID"/>
    <n v="95"/>
    <n v="77"/>
    <x v="7"/>
  </r>
  <r>
    <n v="2018"/>
    <n v="16"/>
    <s v="VlastuinTrnslation"/>
    <x v="13"/>
    <s v="FRE"/>
    <s v="FWD"/>
    <n v="81"/>
    <n v="101"/>
    <x v="7"/>
  </r>
  <r>
    <n v="2018"/>
    <n v="16"/>
    <s v="VlastuinTrnslation"/>
    <x v="319"/>
    <s v="ADE"/>
    <s v="DEF"/>
    <n v="84"/>
    <n v="120"/>
    <x v="7"/>
  </r>
  <r>
    <n v="2018"/>
    <n v="16"/>
    <s v="VlastuinTrnslation"/>
    <x v="134"/>
    <s v="CAR"/>
    <s v="DEF"/>
    <n v="118"/>
    <n v="0"/>
    <x v="7"/>
  </r>
  <r>
    <n v="2018"/>
    <n v="16"/>
    <s v="VlastuinTrnslation"/>
    <x v="0"/>
    <s v="HAW"/>
    <s v="FWD"/>
    <n v="106"/>
    <n v="165"/>
    <x v="7"/>
  </r>
  <r>
    <n v="2018"/>
    <n v="16"/>
    <s v="VlastuinTrnslation"/>
    <x v="250"/>
    <s v="HAW"/>
    <s v="FWD"/>
    <n v="101"/>
    <n v="123"/>
    <x v="7"/>
  </r>
  <r>
    <n v="2018"/>
    <n v="16"/>
    <s v="VlastuinTrnslation"/>
    <x v="125"/>
    <s v="WCE"/>
    <s v="DEF"/>
    <n v="94"/>
    <n v="102"/>
    <x v="7"/>
  </r>
  <r>
    <n v="2018"/>
    <n v="16"/>
    <s v="VlastuinTrnslation"/>
    <x v="204"/>
    <s v="WCE"/>
    <s v="MID"/>
    <n v="67"/>
    <n v="105"/>
    <x v="7"/>
  </r>
  <r>
    <n v="2018"/>
    <n v="16"/>
    <s v="VlastuinTrnslation"/>
    <x v="76"/>
    <s v="MEL"/>
    <s v="MID"/>
    <n v="117"/>
    <n v="154"/>
    <x v="7"/>
  </r>
  <r>
    <n v="2018"/>
    <n v="16"/>
    <s v="VlastuinTrnslation"/>
    <x v="24"/>
    <s v="STK"/>
    <s v="MID"/>
    <n v="92"/>
    <n v="79"/>
    <x v="7"/>
  </r>
  <r>
    <n v="2018"/>
    <n v="16"/>
    <s v="VlastuinTrnslation"/>
    <x v="214"/>
    <s v="STK"/>
    <s v="DEF"/>
    <n v="78"/>
    <n v="78"/>
    <x v="7"/>
  </r>
  <r>
    <n v="2018"/>
    <n v="16"/>
    <s v="VlastuinTrnslation"/>
    <x v="126"/>
    <s v="WBD"/>
    <s v="BEN"/>
    <n v="94"/>
    <n v="0"/>
    <x v="7"/>
  </r>
  <r>
    <n v="2018"/>
    <n v="16"/>
    <s v="VlastuinTrnslation"/>
    <x v="1"/>
    <s v="WBD"/>
    <s v="BEN"/>
    <n v="114"/>
    <n v="0"/>
    <x v="7"/>
  </r>
  <r>
    <n v="2018"/>
    <n v="16"/>
    <s v="VlastuinTrnslation"/>
    <x v="18"/>
    <s v="BRL"/>
    <s v="BEN"/>
    <n v="102"/>
    <n v="121"/>
    <x v="7"/>
  </r>
  <r>
    <n v="2018"/>
    <n v="16"/>
    <s v="VlastuinTrnslation"/>
    <x v="6"/>
    <s v="GWS"/>
    <s v="BEN"/>
    <n v="81"/>
    <n v="0"/>
    <x v="7"/>
  </r>
  <r>
    <n v="2018"/>
    <n v="17"/>
    <s v="VlastuinTrnslation"/>
    <x v="166"/>
    <s v="ESS"/>
    <s v="DEF"/>
    <n v="102"/>
    <n v="120"/>
    <x v="7"/>
  </r>
  <r>
    <n v="2018"/>
    <n v="17"/>
    <s v="VlastuinTrnslation"/>
    <x v="241"/>
    <s v="PTA"/>
    <s v="FWD"/>
    <n v="78"/>
    <n v="83"/>
    <x v="7"/>
  </r>
  <r>
    <n v="2018"/>
    <n v="17"/>
    <s v="VlastuinTrnslation"/>
    <x v="41"/>
    <s v="PTA"/>
    <s v="MID"/>
    <n v="103"/>
    <n v="95"/>
    <x v="7"/>
  </r>
  <r>
    <n v="2018"/>
    <n v="17"/>
    <s v="VlastuinTrnslation"/>
    <x v="263"/>
    <s v="PTA"/>
    <s v="MID"/>
    <n v="80"/>
    <n v="66"/>
    <x v="7"/>
  </r>
  <r>
    <n v="2018"/>
    <n v="17"/>
    <s v="VlastuinTrnslation"/>
    <x v="104"/>
    <s v="GEE"/>
    <s v="FWD"/>
    <n v="97"/>
    <n v="104"/>
    <x v="7"/>
  </r>
  <r>
    <n v="2018"/>
    <n v="17"/>
    <s v="VlastuinTrnslation"/>
    <x v="163"/>
    <s v="GEE"/>
    <s v="MID"/>
    <n v="107"/>
    <n v="113"/>
    <x v="7"/>
  </r>
  <r>
    <n v="2018"/>
    <n v="17"/>
    <s v="VlastuinTrnslation"/>
    <x v="105"/>
    <s v="RIC"/>
    <s v="RUC"/>
    <n v="93"/>
    <n v="95"/>
    <x v="7"/>
  </r>
  <r>
    <n v="2018"/>
    <n v="17"/>
    <s v="VlastuinTrnslation"/>
    <x v="1"/>
    <s v="WBD"/>
    <s v="MID"/>
    <n v="109"/>
    <n v="131"/>
    <x v="7"/>
  </r>
  <r>
    <n v="2018"/>
    <n v="17"/>
    <s v="VlastuinTrnslation"/>
    <x v="334"/>
    <s v="COL"/>
    <s v="MID"/>
    <n v="85"/>
    <n v="88"/>
    <x v="7"/>
  </r>
  <r>
    <n v="2018"/>
    <n v="17"/>
    <s v="VlastuinTrnslation"/>
    <x v="13"/>
    <s v="FRE"/>
    <s v="FWD"/>
    <n v="90"/>
    <n v="130"/>
    <x v="7"/>
  </r>
  <r>
    <n v="2018"/>
    <n v="17"/>
    <s v="VlastuinTrnslation"/>
    <x v="319"/>
    <s v="ADE"/>
    <s v="DEF"/>
    <n v="83"/>
    <n v="69"/>
    <x v="7"/>
  </r>
  <r>
    <n v="2018"/>
    <n v="17"/>
    <s v="VlastuinTrnslation"/>
    <x v="134"/>
    <s v="CAR"/>
    <s v="DEF"/>
    <n v="107"/>
    <n v="81"/>
    <x v="7"/>
  </r>
  <r>
    <n v="2018"/>
    <n v="17"/>
    <s v="VlastuinTrnslation"/>
    <x v="0"/>
    <s v="HAW"/>
    <s v="FWD"/>
    <n v="102"/>
    <n v="46"/>
    <x v="7"/>
  </r>
  <r>
    <n v="2018"/>
    <n v="17"/>
    <s v="VlastuinTrnslation"/>
    <x v="250"/>
    <s v="HAW"/>
    <s v="FWD"/>
    <n v="108"/>
    <n v="79"/>
    <x v="7"/>
  </r>
  <r>
    <n v="2018"/>
    <n v="17"/>
    <s v="VlastuinTrnslation"/>
    <x v="204"/>
    <s v="WCE"/>
    <s v="MID"/>
    <n v="90"/>
    <n v="129"/>
    <x v="7"/>
  </r>
  <r>
    <n v="2018"/>
    <n v="17"/>
    <s v="VlastuinTrnslation"/>
    <x v="125"/>
    <s v="WCE"/>
    <s v="DEF"/>
    <n v="93"/>
    <n v="110"/>
    <x v="7"/>
  </r>
  <r>
    <n v="2018"/>
    <n v="17"/>
    <s v="VlastuinTrnslation"/>
    <x v="76"/>
    <s v="MEL"/>
    <s v="MID"/>
    <n v="119"/>
    <n v="136"/>
    <x v="7"/>
  </r>
  <r>
    <n v="2018"/>
    <n v="17"/>
    <s v="VlastuinTrnslation"/>
    <x v="214"/>
    <s v="STK"/>
    <s v="DEF"/>
    <n v="68"/>
    <n v="79"/>
    <x v="7"/>
  </r>
  <r>
    <n v="2018"/>
    <n v="17"/>
    <s v="VlastuinTrnslation"/>
    <x v="126"/>
    <s v="WBD"/>
    <s v="BEN"/>
    <n v="94"/>
    <n v="0"/>
    <x v="7"/>
  </r>
  <r>
    <n v="2018"/>
    <n v="17"/>
    <s v="VlastuinTrnslation"/>
    <x v="18"/>
    <s v="BRL"/>
    <s v="BEN"/>
    <n v="102"/>
    <n v="0"/>
    <x v="7"/>
  </r>
  <r>
    <n v="2018"/>
    <n v="17"/>
    <s v="VlastuinTrnslation"/>
    <x v="6"/>
    <s v="GWS"/>
    <s v="BEN"/>
    <n v="79"/>
    <n v="80"/>
    <x v="7"/>
  </r>
  <r>
    <n v="2018"/>
    <n v="17"/>
    <s v="VlastuinTrnslation"/>
    <x v="24"/>
    <s v="STK"/>
    <s v="BEN"/>
    <n v="92"/>
    <n v="0"/>
    <x v="7"/>
  </r>
  <r>
    <n v="2018"/>
    <n v="18"/>
    <s v="VlastuinTrnslation"/>
    <x v="166"/>
    <s v="ESS"/>
    <s v="DEF"/>
    <n v="99"/>
    <n v="76"/>
    <x v="7"/>
  </r>
  <r>
    <n v="2018"/>
    <n v="18"/>
    <s v="VlastuinTrnslation"/>
    <x v="41"/>
    <s v="PTA"/>
    <s v="MID"/>
    <n v="109"/>
    <n v="110"/>
    <x v="7"/>
  </r>
  <r>
    <n v="2018"/>
    <n v="18"/>
    <s v="VlastuinTrnslation"/>
    <x v="104"/>
    <s v="GEE"/>
    <s v="FWD"/>
    <n v="100"/>
    <n v="103"/>
    <x v="7"/>
  </r>
  <r>
    <n v="2018"/>
    <n v="18"/>
    <s v="VlastuinTrnslation"/>
    <x v="163"/>
    <s v="GEE"/>
    <s v="MID"/>
    <n v="100"/>
    <n v="118"/>
    <x v="7"/>
  </r>
  <r>
    <n v="2018"/>
    <n v="18"/>
    <s v="VlastuinTrnslation"/>
    <x v="105"/>
    <s v="RIC"/>
    <s v="RUC"/>
    <n v="104"/>
    <n v="111"/>
    <x v="7"/>
  </r>
  <r>
    <n v="2018"/>
    <n v="18"/>
    <s v="VlastuinTrnslation"/>
    <x v="1"/>
    <s v="WBD"/>
    <s v="MID"/>
    <n v="89"/>
    <n v="74"/>
    <x v="7"/>
  </r>
  <r>
    <n v="2018"/>
    <n v="18"/>
    <s v="VlastuinTrnslation"/>
    <x v="126"/>
    <s v="WBD"/>
    <s v="DEF"/>
    <n v="94"/>
    <n v="0"/>
    <x v="7"/>
  </r>
  <r>
    <n v="2018"/>
    <n v="18"/>
    <s v="VlastuinTrnslation"/>
    <x v="334"/>
    <s v="COL"/>
    <s v="MID"/>
    <n v="91"/>
    <n v="76"/>
    <x v="7"/>
  </r>
  <r>
    <n v="2018"/>
    <n v="18"/>
    <s v="VlastuinTrnslation"/>
    <x v="13"/>
    <s v="FRE"/>
    <s v="FWD"/>
    <n v="87"/>
    <n v="80"/>
    <x v="7"/>
  </r>
  <r>
    <n v="2018"/>
    <n v="18"/>
    <s v="VlastuinTrnslation"/>
    <x v="319"/>
    <s v="ADE"/>
    <s v="DEF"/>
    <n v="73"/>
    <n v="24"/>
    <x v="7"/>
  </r>
  <r>
    <n v="2018"/>
    <n v="18"/>
    <s v="VlastuinTrnslation"/>
    <x v="134"/>
    <s v="CAR"/>
    <s v="DEF"/>
    <n v="106"/>
    <n v="80"/>
    <x v="7"/>
  </r>
  <r>
    <n v="2018"/>
    <n v="18"/>
    <s v="VlastuinTrnslation"/>
    <x v="250"/>
    <s v="HAW"/>
    <s v="FWD"/>
    <n v="104"/>
    <n v="80"/>
    <x v="7"/>
  </r>
  <r>
    <n v="2018"/>
    <n v="18"/>
    <s v="VlastuinTrnslation"/>
    <x v="0"/>
    <s v="HAW"/>
    <s v="FWD"/>
    <n v="100"/>
    <n v="114"/>
    <x v="7"/>
  </r>
  <r>
    <n v="2018"/>
    <n v="18"/>
    <s v="VlastuinTrnslation"/>
    <x v="204"/>
    <s v="WCE"/>
    <s v="MID"/>
    <n v="96"/>
    <n v="97"/>
    <x v="7"/>
  </r>
  <r>
    <n v="2018"/>
    <n v="18"/>
    <s v="VlastuinTrnslation"/>
    <x v="125"/>
    <s v="WCE"/>
    <s v="DEF"/>
    <n v="95"/>
    <n v="72"/>
    <x v="7"/>
  </r>
  <r>
    <n v="2018"/>
    <n v="18"/>
    <s v="VlastuinTrnslation"/>
    <x v="76"/>
    <s v="MEL"/>
    <s v="MID"/>
    <n v="119"/>
    <n v="127"/>
    <x v="7"/>
  </r>
  <r>
    <n v="2018"/>
    <n v="18"/>
    <s v="VlastuinTrnslation"/>
    <x v="6"/>
    <s v="GWS"/>
    <s v="FWD"/>
    <n v="76"/>
    <n v="75"/>
    <x v="7"/>
  </r>
  <r>
    <n v="2018"/>
    <n v="18"/>
    <s v="VlastuinTrnslation"/>
    <x v="24"/>
    <s v="STK"/>
    <s v="MID"/>
    <n v="103"/>
    <n v="129"/>
    <x v="7"/>
  </r>
  <r>
    <n v="2018"/>
    <n v="18"/>
    <s v="VlastuinTrnslation"/>
    <x v="263"/>
    <s v="PTA"/>
    <s v="BEN"/>
    <n v="76"/>
    <n v="70"/>
    <x v="7"/>
  </r>
  <r>
    <n v="2018"/>
    <n v="18"/>
    <s v="VlastuinTrnslation"/>
    <x v="241"/>
    <s v="PTA"/>
    <s v="BEN"/>
    <n v="82"/>
    <n v="85"/>
    <x v="7"/>
  </r>
  <r>
    <n v="2018"/>
    <n v="18"/>
    <s v="VlastuinTrnslation"/>
    <x v="18"/>
    <s v="BRL"/>
    <s v="BEN"/>
    <n v="102"/>
    <n v="0"/>
    <x v="7"/>
  </r>
  <r>
    <n v="2018"/>
    <n v="18"/>
    <s v="VlastuinTrnslation"/>
    <x v="214"/>
    <s v="STK"/>
    <s v="BEN"/>
    <n v="68"/>
    <n v="0"/>
    <x v="7"/>
  </r>
  <r>
    <n v="2018"/>
    <n v="19"/>
    <s v="VlastuinTrnslation"/>
    <x v="166"/>
    <s v="ESS"/>
    <s v="DEF"/>
    <n v="97"/>
    <n v="77"/>
    <x v="7"/>
  </r>
  <r>
    <n v="2018"/>
    <n v="19"/>
    <s v="VlastuinTrnslation"/>
    <x v="41"/>
    <s v="PTA"/>
    <s v="MID"/>
    <n v="109"/>
    <n v="108"/>
    <x v="7"/>
  </r>
  <r>
    <n v="2018"/>
    <n v="19"/>
    <s v="VlastuinTrnslation"/>
    <x v="163"/>
    <s v="GEE"/>
    <s v="MID"/>
    <n v="110"/>
    <n v="134"/>
    <x v="7"/>
  </r>
  <r>
    <n v="2018"/>
    <n v="19"/>
    <s v="VlastuinTrnslation"/>
    <x v="104"/>
    <s v="GEE"/>
    <s v="FWD"/>
    <n v="93"/>
    <n v="111"/>
    <x v="7"/>
  </r>
  <r>
    <n v="2018"/>
    <n v="19"/>
    <s v="VlastuinTrnslation"/>
    <x v="105"/>
    <s v="RIC"/>
    <s v="RUC"/>
    <n v="103"/>
    <n v="82"/>
    <x v="7"/>
  </r>
  <r>
    <n v="2018"/>
    <n v="19"/>
    <s v="VlastuinTrnslation"/>
    <x v="1"/>
    <s v="WBD"/>
    <s v="MID"/>
    <n v="98"/>
    <n v="147"/>
    <x v="7"/>
  </r>
  <r>
    <n v="2018"/>
    <n v="19"/>
    <s v="VlastuinTrnslation"/>
    <x v="334"/>
    <s v="COL"/>
    <s v="MID"/>
    <n v="94"/>
    <n v="102"/>
    <x v="7"/>
  </r>
  <r>
    <n v="2018"/>
    <n v="19"/>
    <s v="VlastuinTrnslation"/>
    <x v="13"/>
    <s v="FRE"/>
    <s v="FWD"/>
    <n v="91"/>
    <n v="100"/>
    <x v="7"/>
  </r>
  <r>
    <n v="2018"/>
    <n v="19"/>
    <s v="VlastuinTrnslation"/>
    <x v="134"/>
    <s v="CAR"/>
    <s v="DEF"/>
    <n v="107"/>
    <n v="125"/>
    <x v="7"/>
  </r>
  <r>
    <n v="2018"/>
    <n v="19"/>
    <s v="VlastuinTrnslation"/>
    <x v="250"/>
    <s v="HAW"/>
    <s v="FWD"/>
    <n v="96"/>
    <n v="85"/>
    <x v="7"/>
  </r>
  <r>
    <n v="2018"/>
    <n v="19"/>
    <s v="VlastuinTrnslation"/>
    <x v="0"/>
    <s v="HAW"/>
    <s v="FWD"/>
    <n v="97"/>
    <n v="113"/>
    <x v="7"/>
  </r>
  <r>
    <n v="2018"/>
    <n v="19"/>
    <s v="VlastuinTrnslation"/>
    <x v="18"/>
    <s v="BRL"/>
    <s v="DEF"/>
    <n v="102"/>
    <n v="89"/>
    <x v="7"/>
  </r>
  <r>
    <n v="2018"/>
    <n v="19"/>
    <s v="VlastuinTrnslation"/>
    <x v="204"/>
    <s v="WCE"/>
    <s v="MID"/>
    <n v="96"/>
    <n v="0"/>
    <x v="7"/>
  </r>
  <r>
    <n v="2018"/>
    <n v="19"/>
    <s v="VlastuinTrnslation"/>
    <x v="125"/>
    <s v="WCE"/>
    <s v="DEF"/>
    <n v="94"/>
    <n v="91"/>
    <x v="7"/>
  </r>
  <r>
    <n v="2018"/>
    <n v="19"/>
    <s v="VlastuinTrnslation"/>
    <x v="76"/>
    <s v="MEL"/>
    <s v="MID"/>
    <n v="118"/>
    <n v="101"/>
    <x v="7"/>
  </r>
  <r>
    <n v="2018"/>
    <n v="19"/>
    <s v="VlastuinTrnslation"/>
    <x v="6"/>
    <s v="GWS"/>
    <s v="FWD"/>
    <n v="63"/>
    <n v="56"/>
    <x v="7"/>
  </r>
  <r>
    <n v="2018"/>
    <n v="19"/>
    <s v="VlastuinTrnslation"/>
    <x v="24"/>
    <s v="STK"/>
    <s v="MID"/>
    <n v="101"/>
    <n v="79"/>
    <x v="7"/>
  </r>
  <r>
    <n v="2018"/>
    <n v="19"/>
    <s v="VlastuinTrnslation"/>
    <x v="214"/>
    <s v="STK"/>
    <s v="DEF"/>
    <n v="68"/>
    <n v="0"/>
    <x v="7"/>
  </r>
  <r>
    <n v="2018"/>
    <n v="19"/>
    <s v="VlastuinTrnslation"/>
    <x v="263"/>
    <s v="PTA"/>
    <s v="BEN"/>
    <n v="83"/>
    <n v="114"/>
    <x v="7"/>
  </r>
  <r>
    <n v="2018"/>
    <n v="19"/>
    <s v="VlastuinTrnslation"/>
    <x v="241"/>
    <s v="PTA"/>
    <s v="BEN"/>
    <n v="81"/>
    <n v="80"/>
    <x v="7"/>
  </r>
  <r>
    <n v="2018"/>
    <n v="19"/>
    <s v="VlastuinTrnslation"/>
    <x v="126"/>
    <s v="WBD"/>
    <s v="BEN"/>
    <n v="94"/>
    <n v="0"/>
    <x v="7"/>
  </r>
  <r>
    <n v="2018"/>
    <n v="19"/>
    <s v="VlastuinTrnslation"/>
    <x v="319"/>
    <s v="ADE"/>
    <s v="BEN"/>
    <n v="73"/>
    <n v="0"/>
    <x v="7"/>
  </r>
  <r>
    <n v="2018"/>
    <n v="20"/>
    <s v="VlastuinTrnslation"/>
    <x v="166"/>
    <s v="ESS"/>
    <s v="DEF"/>
    <n v="97"/>
    <n v="88"/>
    <x v="7"/>
  </r>
  <r>
    <n v="2018"/>
    <n v="20"/>
    <s v="VlastuinTrnslation"/>
    <x v="41"/>
    <s v="PTA"/>
    <s v="MID"/>
    <n v="118"/>
    <n v="101"/>
    <x v="7"/>
  </r>
  <r>
    <n v="2018"/>
    <n v="20"/>
    <s v="VlastuinTrnslation"/>
    <x v="241"/>
    <s v="PTA"/>
    <s v="FWD"/>
    <n v="84"/>
    <n v="87"/>
    <x v="7"/>
  </r>
  <r>
    <n v="2018"/>
    <n v="20"/>
    <s v="VlastuinTrnslation"/>
    <x v="104"/>
    <s v="GEE"/>
    <s v="FWD"/>
    <n v="93"/>
    <n v="0"/>
    <x v="7"/>
  </r>
  <r>
    <n v="2018"/>
    <n v="20"/>
    <s v="VlastuinTrnslation"/>
    <x v="163"/>
    <s v="GEE"/>
    <s v="MID"/>
    <n v="107"/>
    <n v="85"/>
    <x v="7"/>
  </r>
  <r>
    <n v="2018"/>
    <n v="20"/>
    <s v="VlastuinTrnslation"/>
    <x v="105"/>
    <s v="RIC"/>
    <s v="RUC"/>
    <n v="98"/>
    <n v="96"/>
    <x v="7"/>
  </r>
  <r>
    <n v="2018"/>
    <n v="20"/>
    <s v="VlastuinTrnslation"/>
    <x v="1"/>
    <s v="WBD"/>
    <s v="MID"/>
    <n v="101"/>
    <n v="121"/>
    <x v="7"/>
  </r>
  <r>
    <n v="2018"/>
    <n v="20"/>
    <s v="VlastuinTrnslation"/>
    <x v="334"/>
    <s v="COL"/>
    <s v="MID"/>
    <n v="99"/>
    <n v="81"/>
    <x v="7"/>
  </r>
  <r>
    <n v="2018"/>
    <n v="20"/>
    <s v="VlastuinTrnslation"/>
    <x v="13"/>
    <s v="FRE"/>
    <s v="FWD"/>
    <n v="99"/>
    <n v="116"/>
    <x v="7"/>
  </r>
  <r>
    <n v="2018"/>
    <n v="20"/>
    <s v="VlastuinTrnslation"/>
    <x v="134"/>
    <s v="CAR"/>
    <s v="DEF"/>
    <n v="100"/>
    <n v="81"/>
    <x v="7"/>
  </r>
  <r>
    <n v="2018"/>
    <n v="20"/>
    <s v="VlastuinTrnslation"/>
    <x v="0"/>
    <s v="HAW"/>
    <s v="FWD"/>
    <n v="92"/>
    <n v="79"/>
    <x v="7"/>
  </r>
  <r>
    <n v="2018"/>
    <n v="20"/>
    <s v="VlastuinTrnslation"/>
    <x v="250"/>
    <s v="HAW"/>
    <s v="FWD"/>
    <n v="110"/>
    <n v="138"/>
    <x v="7"/>
  </r>
  <r>
    <n v="2018"/>
    <n v="20"/>
    <s v="VlastuinTrnslation"/>
    <x v="18"/>
    <s v="BRL"/>
    <s v="DEF"/>
    <n v="108"/>
    <n v="89"/>
    <x v="7"/>
  </r>
  <r>
    <n v="2018"/>
    <n v="20"/>
    <s v="VlastuinTrnslation"/>
    <x v="125"/>
    <s v="WCE"/>
    <s v="DEF"/>
    <n v="91"/>
    <n v="101"/>
    <x v="7"/>
  </r>
  <r>
    <n v="2018"/>
    <n v="20"/>
    <s v="VlastuinTrnslation"/>
    <x v="204"/>
    <s v="WCE"/>
    <s v="MID"/>
    <n v="103"/>
    <n v="91"/>
    <x v="7"/>
  </r>
  <r>
    <n v="2018"/>
    <n v="20"/>
    <s v="VlastuinTrnslation"/>
    <x v="76"/>
    <s v="MEL"/>
    <s v="MID"/>
    <n v="135"/>
    <n v="147"/>
    <x v="7"/>
  </r>
  <r>
    <n v="2018"/>
    <n v="20"/>
    <s v="VlastuinTrnslation"/>
    <x v="24"/>
    <s v="STK"/>
    <s v="MID"/>
    <n v="106"/>
    <n v="158"/>
    <x v="7"/>
  </r>
  <r>
    <n v="2018"/>
    <n v="20"/>
    <s v="VlastuinTrnslation"/>
    <x v="214"/>
    <s v="STK"/>
    <s v="DEF"/>
    <n v="70"/>
    <n v="70"/>
    <x v="7"/>
  </r>
  <r>
    <n v="2018"/>
    <n v="20"/>
    <s v="VlastuinTrnslation"/>
    <x v="263"/>
    <s v="PTA"/>
    <s v="BEN"/>
    <n v="84"/>
    <n v="83"/>
    <x v="7"/>
  </r>
  <r>
    <n v="2018"/>
    <n v="20"/>
    <s v="VlastuinTrnslation"/>
    <x v="126"/>
    <s v="WBD"/>
    <s v="BEN"/>
    <n v="94"/>
    <n v="0"/>
    <x v="7"/>
  </r>
  <r>
    <n v="2018"/>
    <n v="20"/>
    <s v="VlastuinTrnslation"/>
    <x v="319"/>
    <s v="ADE"/>
    <s v="BEN"/>
    <n v="82"/>
    <n v="112"/>
    <x v="7"/>
  </r>
  <r>
    <n v="2018"/>
    <n v="20"/>
    <s v="VlastuinTrnslation"/>
    <x v="6"/>
    <s v="GWS"/>
    <s v="BEN"/>
    <n v="50"/>
    <n v="18"/>
    <x v="7"/>
  </r>
  <r>
    <n v="2018"/>
    <n v="21"/>
    <s v="VlastuinTrnslation"/>
    <x v="166"/>
    <s v="ESS"/>
    <s v="DEF"/>
    <n v="92"/>
    <n v="72"/>
    <x v="7"/>
  </r>
  <r>
    <n v="2018"/>
    <n v="21"/>
    <s v="VlastuinTrnslation"/>
    <x v="41"/>
    <s v="PTA"/>
    <s v="MID"/>
    <n v="118"/>
    <n v="87"/>
    <x v="7"/>
  </r>
  <r>
    <n v="2018"/>
    <n v="21"/>
    <s v="VlastuinTrnslation"/>
    <x v="241"/>
    <s v="PTA"/>
    <s v="FWD"/>
    <n v="81"/>
    <n v="71"/>
    <x v="7"/>
  </r>
  <r>
    <n v="2018"/>
    <n v="21"/>
    <s v="VlastuinTrnslation"/>
    <x v="104"/>
    <s v="GEE"/>
    <s v="FWD"/>
    <n v="81"/>
    <n v="39"/>
    <x v="7"/>
  </r>
  <r>
    <n v="2018"/>
    <n v="21"/>
    <s v="VlastuinTrnslation"/>
    <x v="163"/>
    <s v="GEE"/>
    <s v="MID"/>
    <n v="125"/>
    <n v="158"/>
    <x v="7"/>
  </r>
  <r>
    <n v="2018"/>
    <n v="21"/>
    <s v="VlastuinTrnslation"/>
    <x v="177"/>
    <s v="GCS"/>
    <s v="RUC"/>
    <n v="88"/>
    <n v="96"/>
    <x v="7"/>
  </r>
  <r>
    <n v="2018"/>
    <n v="21"/>
    <s v="VlastuinTrnslation"/>
    <x v="1"/>
    <s v="WBD"/>
    <s v="MID"/>
    <n v="120"/>
    <n v="153"/>
    <x v="7"/>
  </r>
  <r>
    <n v="2018"/>
    <n v="21"/>
    <s v="VlastuinTrnslation"/>
    <x v="334"/>
    <s v="COL"/>
    <s v="MID"/>
    <n v="96"/>
    <n v="65"/>
    <x v="7"/>
  </r>
  <r>
    <n v="2018"/>
    <n v="21"/>
    <s v="VlastuinTrnslation"/>
    <x v="13"/>
    <s v="FRE"/>
    <s v="FWD"/>
    <n v="102"/>
    <n v="117"/>
    <x v="7"/>
  </r>
  <r>
    <n v="2018"/>
    <n v="21"/>
    <s v="VlastuinTrnslation"/>
    <x v="134"/>
    <s v="CAR"/>
    <s v="DEF"/>
    <n v="91"/>
    <n v="96"/>
    <x v="7"/>
  </r>
  <r>
    <n v="2018"/>
    <n v="21"/>
    <s v="VlastuinTrnslation"/>
    <x v="0"/>
    <s v="HAW"/>
    <s v="FWD"/>
    <n v="76"/>
    <n v="75"/>
    <x v="7"/>
  </r>
  <r>
    <n v="2018"/>
    <n v="21"/>
    <s v="VlastuinTrnslation"/>
    <x v="250"/>
    <s v="HAW"/>
    <s v="FWD"/>
    <n v="102"/>
    <n v="88"/>
    <x v="7"/>
  </r>
  <r>
    <n v="2018"/>
    <n v="21"/>
    <s v="VlastuinTrnslation"/>
    <x v="18"/>
    <s v="BRL"/>
    <s v="DEF"/>
    <n v="91"/>
    <n v="77"/>
    <x v="7"/>
  </r>
  <r>
    <n v="2018"/>
    <n v="21"/>
    <s v="VlastuinTrnslation"/>
    <x v="125"/>
    <s v="WCE"/>
    <s v="DEF"/>
    <n v="86"/>
    <n v="79"/>
    <x v="7"/>
  </r>
  <r>
    <n v="2018"/>
    <n v="21"/>
    <s v="VlastuinTrnslation"/>
    <x v="204"/>
    <s v="WCE"/>
    <s v="MID"/>
    <n v="99"/>
    <n v="95"/>
    <x v="7"/>
  </r>
  <r>
    <n v="2018"/>
    <n v="21"/>
    <s v="VlastuinTrnslation"/>
    <x v="76"/>
    <s v="MEL"/>
    <s v="MID"/>
    <n v="129"/>
    <n v="121"/>
    <x v="7"/>
  </r>
  <r>
    <n v="2018"/>
    <n v="21"/>
    <s v="VlastuinTrnslation"/>
    <x v="24"/>
    <s v="STK"/>
    <s v="MID"/>
    <n v="125"/>
    <n v="152"/>
    <x v="7"/>
  </r>
  <r>
    <n v="2018"/>
    <n v="21"/>
    <s v="VlastuinTrnslation"/>
    <x v="214"/>
    <s v="STK"/>
    <s v="DEF"/>
    <n v="59"/>
    <n v="54"/>
    <x v="7"/>
  </r>
  <r>
    <n v="2018"/>
    <n v="21"/>
    <s v="VlastuinTrnslation"/>
    <x v="263"/>
    <s v="PTA"/>
    <s v="BEN"/>
    <n v="88"/>
    <n v="99"/>
    <x v="7"/>
  </r>
  <r>
    <n v="2018"/>
    <n v="21"/>
    <s v="VlastuinTrnslation"/>
    <x v="105"/>
    <s v="RIC"/>
    <s v="BEN"/>
    <n v="98"/>
    <n v="0"/>
    <x v="7"/>
  </r>
  <r>
    <n v="2018"/>
    <n v="21"/>
    <s v="VlastuinTrnslation"/>
    <x v="126"/>
    <s v="WBD"/>
    <s v="BEN"/>
    <n v="94"/>
    <n v="0"/>
    <x v="7"/>
  </r>
  <r>
    <n v="2018"/>
    <n v="21"/>
    <s v="VlastuinTrnslation"/>
    <x v="319"/>
    <s v="ADE"/>
    <s v="BEN"/>
    <n v="75"/>
    <n v="67"/>
    <x v="7"/>
  </r>
  <r>
    <n v="2018"/>
    <n v="22"/>
    <s v="VlastuinTrnslation"/>
    <x v="166"/>
    <s v="ESS"/>
    <s v="DEF"/>
    <n v="84"/>
    <n v="83"/>
    <x v="7"/>
  </r>
  <r>
    <n v="2018"/>
    <n v="22"/>
    <s v="VlastuinTrnslation"/>
    <x v="41"/>
    <s v="PTA"/>
    <s v="MID"/>
    <n v="112"/>
    <n v="68"/>
    <x v="7"/>
  </r>
  <r>
    <n v="2018"/>
    <n v="22"/>
    <s v="VlastuinTrnslation"/>
    <x v="241"/>
    <s v="PTA"/>
    <s v="FWD"/>
    <n v="88"/>
    <n v="117"/>
    <x v="7"/>
  </r>
  <r>
    <n v="2018"/>
    <n v="22"/>
    <s v="VlastuinTrnslation"/>
    <x v="163"/>
    <s v="GEE"/>
    <s v="MID"/>
    <n v="124"/>
    <n v="112"/>
    <x v="7"/>
  </r>
  <r>
    <n v="2018"/>
    <n v="22"/>
    <s v="VlastuinTrnslation"/>
    <x v="105"/>
    <s v="RIC"/>
    <s v="RUC"/>
    <n v="94"/>
    <n v="97"/>
    <x v="7"/>
  </r>
  <r>
    <n v="2018"/>
    <n v="22"/>
    <s v="VlastuinTrnslation"/>
    <x v="251"/>
    <s v="WBD"/>
    <s v="FWD"/>
    <n v="81"/>
    <n v="75"/>
    <x v="7"/>
  </r>
  <r>
    <n v="2018"/>
    <n v="22"/>
    <s v="VlastuinTrnslation"/>
    <x v="1"/>
    <s v="WBD"/>
    <s v="MID"/>
    <n v="116"/>
    <n v="110"/>
    <x v="7"/>
  </r>
  <r>
    <n v="2018"/>
    <n v="22"/>
    <s v="VlastuinTrnslation"/>
    <x v="334"/>
    <s v="COL"/>
    <s v="MID"/>
    <n v="95"/>
    <n v="81"/>
    <x v="7"/>
  </r>
  <r>
    <n v="2018"/>
    <n v="22"/>
    <s v="VlastuinTrnslation"/>
    <x v="13"/>
    <s v="FRE"/>
    <s v="FWD"/>
    <n v="98"/>
    <n v="109"/>
    <x v="7"/>
  </r>
  <r>
    <n v="2018"/>
    <n v="22"/>
    <s v="VlastuinTrnslation"/>
    <x v="134"/>
    <s v="CAR"/>
    <s v="DEF"/>
    <n v="103"/>
    <n v="144"/>
    <x v="7"/>
  </r>
  <r>
    <n v="2018"/>
    <n v="22"/>
    <s v="VlastuinTrnslation"/>
    <x v="250"/>
    <s v="HAW"/>
    <s v="FWD"/>
    <n v="115"/>
    <n v="140"/>
    <x v="7"/>
  </r>
  <r>
    <n v="2018"/>
    <n v="22"/>
    <s v="VlastuinTrnslation"/>
    <x v="0"/>
    <s v="HAW"/>
    <s v="FWD"/>
    <n v="81"/>
    <n v="76"/>
    <x v="7"/>
  </r>
  <r>
    <n v="2018"/>
    <n v="22"/>
    <s v="VlastuinTrnslation"/>
    <x v="18"/>
    <s v="BRL"/>
    <s v="DEF"/>
    <n v="91"/>
    <n v="89"/>
    <x v="7"/>
  </r>
  <r>
    <n v="2018"/>
    <n v="22"/>
    <s v="VlastuinTrnslation"/>
    <x v="125"/>
    <s v="WCE"/>
    <s v="DEF"/>
    <n v="80"/>
    <n v="78"/>
    <x v="7"/>
  </r>
  <r>
    <n v="2018"/>
    <n v="22"/>
    <s v="VlastuinTrnslation"/>
    <x v="204"/>
    <s v="WCE"/>
    <s v="MID"/>
    <n v="96"/>
    <n v="89"/>
    <x v="7"/>
  </r>
  <r>
    <n v="2018"/>
    <n v="22"/>
    <s v="VlastuinTrnslation"/>
    <x v="76"/>
    <s v="MEL"/>
    <s v="MID"/>
    <n v="120"/>
    <n v="93"/>
    <x v="7"/>
  </r>
  <r>
    <n v="2018"/>
    <n v="22"/>
    <s v="VlastuinTrnslation"/>
    <x v="24"/>
    <s v="STK"/>
    <s v="MID"/>
    <n v="130"/>
    <n v="103"/>
    <x v="7"/>
  </r>
  <r>
    <n v="2018"/>
    <n v="22"/>
    <s v="VlastuinTrnslation"/>
    <x v="214"/>
    <s v="STK"/>
    <s v="DEF"/>
    <n v="73"/>
    <n v="83"/>
    <x v="7"/>
  </r>
  <r>
    <n v="2018"/>
    <n v="22"/>
    <s v="VlastuinTrnslation"/>
    <x v="263"/>
    <s v="PTA"/>
    <s v="BEN"/>
    <n v="94"/>
    <n v="95"/>
    <x v="7"/>
  </r>
  <r>
    <n v="2018"/>
    <n v="22"/>
    <s v="VlastuinTrnslation"/>
    <x v="10"/>
    <s v="GCS"/>
    <s v="BEN"/>
    <n v="84"/>
    <n v="84"/>
    <x v="7"/>
  </r>
  <r>
    <n v="2018"/>
    <n v="22"/>
    <s v="VlastuinTrnslation"/>
    <x v="319"/>
    <s v="ADE"/>
    <s v="BEN"/>
    <n v="67"/>
    <n v="79"/>
    <x v="7"/>
  </r>
  <r>
    <n v="2018"/>
    <n v="22"/>
    <s v="VlastuinTrnslation"/>
    <x v="30"/>
    <s v="ADE"/>
    <s v="BEN"/>
    <n v="111"/>
    <n v="95"/>
    <x v="7"/>
  </r>
  <r>
    <n v="2018"/>
    <n v="23"/>
    <s v="VlastuinTrnslation"/>
    <x v="166"/>
    <s v="ESS"/>
    <s v="DEF"/>
    <n v="0"/>
    <n v="62"/>
    <x v="7"/>
  </r>
  <r>
    <n v="2018"/>
    <n v="23"/>
    <s v="VlastuinTrnslation"/>
    <x v="41"/>
    <s v="PTA"/>
    <s v="MID"/>
    <n v="0"/>
    <n v="108"/>
    <x v="7"/>
  </r>
  <r>
    <n v="2018"/>
    <n v="23"/>
    <s v="VlastuinTrnslation"/>
    <x v="241"/>
    <s v="PTA"/>
    <s v="FWD"/>
    <n v="0"/>
    <n v="89"/>
    <x v="7"/>
  </r>
  <r>
    <n v="2018"/>
    <n v="23"/>
    <s v="VlastuinTrnslation"/>
    <x v="163"/>
    <s v="GEE"/>
    <s v="MID"/>
    <n v="0"/>
    <n v="97"/>
    <x v="7"/>
  </r>
  <r>
    <n v="2018"/>
    <n v="23"/>
    <s v="VlastuinTrnslation"/>
    <x v="105"/>
    <s v="RIC"/>
    <s v="RUC"/>
    <n v="0"/>
    <n v="135"/>
    <x v="7"/>
  </r>
  <r>
    <n v="2018"/>
    <n v="23"/>
    <s v="VlastuinTrnslation"/>
    <x v="1"/>
    <s v="WBD"/>
    <s v="MID"/>
    <n v="0"/>
    <n v="163"/>
    <x v="7"/>
  </r>
  <r>
    <n v="2018"/>
    <n v="23"/>
    <s v="VlastuinTrnslation"/>
    <x v="334"/>
    <s v="COL"/>
    <s v="MID"/>
    <n v="0"/>
    <n v="93"/>
    <x v="7"/>
  </r>
  <r>
    <n v="2018"/>
    <n v="23"/>
    <s v="VlastuinTrnslation"/>
    <x v="13"/>
    <s v="FRE"/>
    <s v="FWD"/>
    <n v="0"/>
    <n v="79"/>
    <x v="7"/>
  </r>
  <r>
    <n v="2018"/>
    <n v="23"/>
    <s v="VlastuinTrnslation"/>
    <x v="30"/>
    <s v="ADE"/>
    <s v="FWD"/>
    <n v="0"/>
    <n v="129"/>
    <x v="7"/>
  </r>
  <r>
    <n v="2018"/>
    <n v="23"/>
    <s v="VlastuinTrnslation"/>
    <x v="134"/>
    <s v="CAR"/>
    <s v="DEF"/>
    <n v="0"/>
    <n v="72"/>
    <x v="7"/>
  </r>
  <r>
    <n v="2018"/>
    <n v="23"/>
    <s v="VlastuinTrnslation"/>
    <x v="250"/>
    <s v="HAW"/>
    <s v="FWD"/>
    <n v="0"/>
    <n v="88"/>
    <x v="7"/>
  </r>
  <r>
    <n v="2018"/>
    <n v="23"/>
    <s v="VlastuinTrnslation"/>
    <x v="0"/>
    <s v="HAW"/>
    <s v="FWD"/>
    <n v="0"/>
    <n v="119"/>
    <x v="7"/>
  </r>
  <r>
    <n v="2018"/>
    <n v="23"/>
    <s v="VlastuinTrnslation"/>
    <x v="18"/>
    <s v="BRL"/>
    <s v="DEF"/>
    <n v="0"/>
    <n v="52"/>
    <x v="7"/>
  </r>
  <r>
    <n v="2018"/>
    <n v="23"/>
    <s v="VlastuinTrnslation"/>
    <x v="125"/>
    <s v="WCE"/>
    <s v="DEF"/>
    <n v="0"/>
    <n v="107"/>
    <x v="7"/>
  </r>
  <r>
    <n v="2018"/>
    <n v="23"/>
    <s v="VlastuinTrnslation"/>
    <x v="204"/>
    <s v="WCE"/>
    <s v="MID"/>
    <n v="0"/>
    <n v="111"/>
    <x v="7"/>
  </r>
  <r>
    <n v="2018"/>
    <n v="23"/>
    <s v="VlastuinTrnslation"/>
    <x v="76"/>
    <s v="MEL"/>
    <s v="MID"/>
    <n v="0"/>
    <n v="107"/>
    <x v="7"/>
  </r>
  <r>
    <n v="2018"/>
    <n v="23"/>
    <s v="VlastuinTrnslation"/>
    <x v="24"/>
    <s v="STK"/>
    <s v="MID"/>
    <n v="0"/>
    <n v="129"/>
    <x v="7"/>
  </r>
  <r>
    <n v="2018"/>
    <n v="23"/>
    <s v="VlastuinTrnslation"/>
    <x v="214"/>
    <s v="STK"/>
    <s v="DEF"/>
    <n v="0"/>
    <n v="64"/>
    <x v="7"/>
  </r>
  <r>
    <n v="2018"/>
    <n v="23"/>
    <s v="VlastuinTrnslation"/>
    <x v="10"/>
    <s v="GCS"/>
    <s v="BEN"/>
    <n v="0"/>
    <n v="105"/>
    <x v="7"/>
  </r>
  <r>
    <n v="2018"/>
    <n v="23"/>
    <s v="VlastuinTrnslation"/>
    <x v="251"/>
    <s v="WBD"/>
    <s v="BEN"/>
    <n v="0"/>
    <n v="112"/>
    <x v="7"/>
  </r>
  <r>
    <n v="2018"/>
    <n v="23"/>
    <s v="VlastuinTrnslation"/>
    <x v="337"/>
    <s v="GWS"/>
    <s v="BEN"/>
    <n v="0"/>
    <n v="70"/>
    <x v="7"/>
  </r>
  <r>
    <n v="2018"/>
    <n v="23"/>
    <s v="VlastuinTrnslation"/>
    <x v="335"/>
    <s v="NTH"/>
    <s v="BEN"/>
    <n v="0"/>
    <n v="162"/>
    <x v="7"/>
  </r>
  <r>
    <n v="2018"/>
    <n v="1"/>
    <s v="Crippstocurrency"/>
    <x v="165"/>
    <s v="ESS"/>
    <s v="MID"/>
    <n v="88"/>
    <n v="17"/>
    <x v="1"/>
  </r>
  <r>
    <n v="2018"/>
    <n v="1"/>
    <s v="Crippstocurrency"/>
    <x v="235"/>
    <s v="PTA"/>
    <s v="FWD"/>
    <n v="93"/>
    <n v="110"/>
    <x v="1"/>
  </r>
  <r>
    <n v="2018"/>
    <n v="1"/>
    <s v="Crippstocurrency"/>
    <x v="240"/>
    <s v="GEE"/>
    <s v="FWD"/>
    <n v="91"/>
    <n v="57"/>
    <x v="1"/>
  </r>
  <r>
    <n v="2018"/>
    <n v="1"/>
    <s v="Crippstocurrency"/>
    <x v="26"/>
    <s v="GCS"/>
    <s v="DEF"/>
    <n v="79"/>
    <n v="92"/>
    <x v="1"/>
  </r>
  <r>
    <n v="2018"/>
    <n v="1"/>
    <s v="Crippstocurrency"/>
    <x v="23"/>
    <s v="RIC"/>
    <s v="MID"/>
    <n v="73"/>
    <n v="45"/>
    <x v="1"/>
  </r>
  <r>
    <n v="2018"/>
    <n v="1"/>
    <s v="Crippstocurrency"/>
    <x v="14"/>
    <s v="RIC"/>
    <s v="DEF"/>
    <n v="103"/>
    <n v="83"/>
    <x v="1"/>
  </r>
  <r>
    <n v="2018"/>
    <n v="1"/>
    <s v="Crippstocurrency"/>
    <x v="100"/>
    <s v="WBD"/>
    <s v="DEF"/>
    <n v="69"/>
    <n v="45"/>
    <x v="1"/>
  </r>
  <r>
    <n v="2018"/>
    <n v="1"/>
    <s v="Crippstocurrency"/>
    <x v="99"/>
    <s v="ADE"/>
    <s v="DEF"/>
    <n v="117"/>
    <n v="137"/>
    <x v="1"/>
  </r>
  <r>
    <n v="2018"/>
    <n v="1"/>
    <s v="Crippstocurrency"/>
    <x v="219"/>
    <s v="CAR"/>
    <s v="DEF"/>
    <n v="83"/>
    <n v="54"/>
    <x v="1"/>
  </r>
  <r>
    <n v="2018"/>
    <n v="1"/>
    <s v="Crippstocurrency"/>
    <x v="254"/>
    <s v="CAR"/>
    <s v="MID"/>
    <n v="109"/>
    <n v="130"/>
    <x v="1"/>
  </r>
  <r>
    <n v="2018"/>
    <n v="1"/>
    <s v="Crippstocurrency"/>
    <x v="106"/>
    <s v="BRL"/>
    <s v="FWD"/>
    <n v="70"/>
    <n v="88"/>
    <x v="1"/>
  </r>
  <r>
    <n v="2018"/>
    <n v="1"/>
    <s v="Crippstocurrency"/>
    <x v="228"/>
    <s v="BRL"/>
    <s v="RUC"/>
    <n v="124"/>
    <n v="111"/>
    <x v="1"/>
  </r>
  <r>
    <n v="2018"/>
    <n v="1"/>
    <s v="Crippstocurrency"/>
    <x v="17"/>
    <s v="WCE"/>
    <s v="MID"/>
    <n v="88"/>
    <n v="92"/>
    <x v="1"/>
  </r>
  <r>
    <n v="2018"/>
    <n v="1"/>
    <s v="Crippstocurrency"/>
    <x v="2"/>
    <s v="MEL"/>
    <s v="MID"/>
    <n v="84"/>
    <n v="90"/>
    <x v="1"/>
  </r>
  <r>
    <n v="2018"/>
    <n v="1"/>
    <s v="Crippstocurrency"/>
    <x v="145"/>
    <s v="GWS"/>
    <s v="MID"/>
    <n v="121"/>
    <n v="129"/>
    <x v="1"/>
  </r>
  <r>
    <n v="2018"/>
    <n v="1"/>
    <s v="Crippstocurrency"/>
    <x v="89"/>
    <s v="GWS"/>
    <s v="FWD"/>
    <n v="78"/>
    <n v="120"/>
    <x v="1"/>
  </r>
  <r>
    <n v="2018"/>
    <n v="1"/>
    <s v="Crippstocurrency"/>
    <x v="33"/>
    <s v="STK"/>
    <s v="MID"/>
    <n v="92"/>
    <n v="74"/>
    <x v="1"/>
  </r>
  <r>
    <n v="2018"/>
    <n v="1"/>
    <s v="Crippstocurrency"/>
    <x v="136"/>
    <s v="STK"/>
    <s v="FWD"/>
    <n v="104"/>
    <n v="133"/>
    <x v="1"/>
  </r>
  <r>
    <n v="2018"/>
    <n v="1"/>
    <s v="Crippstocurrency"/>
    <x v="21"/>
    <s v="PTA"/>
    <s v="BEN"/>
    <n v="77"/>
    <n v="0"/>
    <x v="1"/>
  </r>
  <r>
    <n v="2018"/>
    <n v="1"/>
    <s v="Crippstocurrency"/>
    <x v="198"/>
    <s v="SYD"/>
    <s v="BEN"/>
    <n v="89"/>
    <n v="0"/>
    <x v="1"/>
  </r>
  <r>
    <n v="2018"/>
    <n v="1"/>
    <s v="Crippstocurrency"/>
    <x v="226"/>
    <s v="MEL"/>
    <s v="BEN"/>
    <n v="80"/>
    <n v="0"/>
    <x v="1"/>
  </r>
  <r>
    <n v="2018"/>
    <n v="1"/>
    <s v="Crippstocurrency"/>
    <x v="176"/>
    <s v="GWS"/>
    <s v="BEN"/>
    <n v="84"/>
    <n v="97"/>
    <x v="1"/>
  </r>
  <r>
    <n v="2018"/>
    <n v="2"/>
    <s v="Crippstocurrency"/>
    <x v="165"/>
    <s v="ESS"/>
    <s v="MID"/>
    <n v="85"/>
    <n v="95"/>
    <x v="1"/>
  </r>
  <r>
    <n v="2018"/>
    <n v="2"/>
    <s v="Crippstocurrency"/>
    <x v="235"/>
    <s v="PTA"/>
    <s v="FWD"/>
    <n v="84"/>
    <n v="49"/>
    <x v="1"/>
  </r>
  <r>
    <n v="2018"/>
    <n v="2"/>
    <s v="Crippstocurrency"/>
    <x v="26"/>
    <s v="GCS"/>
    <s v="DEF"/>
    <n v="75"/>
    <n v="59"/>
    <x v="1"/>
  </r>
  <r>
    <n v="2018"/>
    <n v="2"/>
    <s v="Crippstocurrency"/>
    <x v="14"/>
    <s v="RIC"/>
    <s v="DEF"/>
    <n v="105"/>
    <n v="99"/>
    <x v="1"/>
  </r>
  <r>
    <n v="2018"/>
    <n v="2"/>
    <s v="Crippstocurrency"/>
    <x v="99"/>
    <s v="ADE"/>
    <s v="DEF"/>
    <n v="121"/>
    <n v="120"/>
    <x v="1"/>
  </r>
  <r>
    <n v="2018"/>
    <n v="2"/>
    <s v="Crippstocurrency"/>
    <x v="254"/>
    <s v="CAR"/>
    <s v="MID"/>
    <n v="113"/>
    <n v="115"/>
    <x v="1"/>
  </r>
  <r>
    <n v="2018"/>
    <n v="2"/>
    <s v="Crippstocurrency"/>
    <x v="198"/>
    <s v="SYD"/>
    <s v="MID"/>
    <n v="87"/>
    <n v="87"/>
    <x v="1"/>
  </r>
  <r>
    <n v="2018"/>
    <n v="2"/>
    <s v="Crippstocurrency"/>
    <x v="228"/>
    <s v="BRL"/>
    <s v="RUC"/>
    <n v="116"/>
    <n v="63"/>
    <x v="1"/>
  </r>
  <r>
    <n v="2018"/>
    <n v="2"/>
    <s v="Crippstocurrency"/>
    <x v="106"/>
    <s v="BRL"/>
    <s v="FWD"/>
    <n v="66"/>
    <n v="56"/>
    <x v="1"/>
  </r>
  <r>
    <n v="2018"/>
    <n v="2"/>
    <s v="Crippstocurrency"/>
    <x v="338"/>
    <s v="WCE"/>
    <s v="DEF"/>
    <n v="81"/>
    <n v="112"/>
    <x v="1"/>
  </r>
  <r>
    <n v="2018"/>
    <n v="2"/>
    <s v="Crippstocurrency"/>
    <x v="17"/>
    <s v="WCE"/>
    <s v="MID"/>
    <n v="90"/>
    <n v="103"/>
    <x v="1"/>
  </r>
  <r>
    <n v="2018"/>
    <n v="2"/>
    <s v="Crippstocurrency"/>
    <x v="2"/>
    <s v="MEL"/>
    <s v="MID"/>
    <n v="84"/>
    <n v="83"/>
    <x v="1"/>
  </r>
  <r>
    <n v="2018"/>
    <n v="2"/>
    <s v="Crippstocurrency"/>
    <x v="145"/>
    <s v="GWS"/>
    <s v="MID"/>
    <n v="128"/>
    <n v="120"/>
    <x v="1"/>
  </r>
  <r>
    <n v="2018"/>
    <n v="2"/>
    <s v="Crippstocurrency"/>
    <x v="89"/>
    <s v="GWS"/>
    <s v="FWD"/>
    <n v="71"/>
    <n v="46"/>
    <x v="1"/>
  </r>
  <r>
    <n v="2018"/>
    <n v="2"/>
    <s v="Crippstocurrency"/>
    <x v="176"/>
    <s v="GWS"/>
    <s v="FWD"/>
    <n v="81"/>
    <n v="58"/>
    <x v="1"/>
  </r>
  <r>
    <n v="2018"/>
    <n v="2"/>
    <s v="Crippstocurrency"/>
    <x v="52"/>
    <s v="NTH"/>
    <s v="DEF"/>
    <n v="79"/>
    <n v="81"/>
    <x v="1"/>
  </r>
  <r>
    <n v="2018"/>
    <n v="2"/>
    <s v="Crippstocurrency"/>
    <x v="33"/>
    <s v="STK"/>
    <s v="MID"/>
    <n v="87"/>
    <n v="68"/>
    <x v="1"/>
  </r>
  <r>
    <n v="2018"/>
    <n v="2"/>
    <s v="Crippstocurrency"/>
    <x v="136"/>
    <s v="STK"/>
    <s v="FWD"/>
    <n v="98"/>
    <n v="79"/>
    <x v="1"/>
  </r>
  <r>
    <n v="2018"/>
    <n v="2"/>
    <s v="Crippstocurrency"/>
    <x v="21"/>
    <s v="PTA"/>
    <s v="BEN"/>
    <n v="83"/>
    <n v="0"/>
    <x v="1"/>
  </r>
  <r>
    <n v="2018"/>
    <n v="2"/>
    <s v="Crippstocurrency"/>
    <x v="81"/>
    <s v="GCS"/>
    <s v="BEN"/>
    <n v="74"/>
    <n v="51"/>
    <x v="1"/>
  </r>
  <r>
    <n v="2018"/>
    <n v="2"/>
    <s v="Crippstocurrency"/>
    <x v="257"/>
    <s v="RIC"/>
    <s v="BEN"/>
    <n v="78"/>
    <n v="70"/>
    <x v="1"/>
  </r>
  <r>
    <n v="2018"/>
    <n v="2"/>
    <s v="Crippstocurrency"/>
    <x v="226"/>
    <s v="MEL"/>
    <s v="BEN"/>
    <n v="71"/>
    <n v="0"/>
    <x v="1"/>
  </r>
  <r>
    <n v="2018"/>
    <n v="3"/>
    <s v="Crippstocurrency"/>
    <x v="165"/>
    <s v="ESS"/>
    <s v="MID"/>
    <n v="74"/>
    <n v="53"/>
    <x v="1"/>
  </r>
  <r>
    <n v="2018"/>
    <n v="3"/>
    <s v="Crippstocurrency"/>
    <x v="235"/>
    <s v="PTA"/>
    <s v="FWD"/>
    <n v="84"/>
    <n v="89"/>
    <x v="1"/>
  </r>
  <r>
    <n v="2018"/>
    <n v="3"/>
    <s v="Crippstocurrency"/>
    <x v="339"/>
    <s v="GEE"/>
    <s v="MID"/>
    <n v="108"/>
    <n v="90"/>
    <x v="1"/>
  </r>
  <r>
    <n v="2018"/>
    <n v="3"/>
    <s v="Crippstocurrency"/>
    <x v="14"/>
    <s v="RIC"/>
    <s v="DEF"/>
    <n v="111"/>
    <n v="113"/>
    <x v="1"/>
  </r>
  <r>
    <n v="2018"/>
    <n v="3"/>
    <s v="Crippstocurrency"/>
    <x v="257"/>
    <s v="RIC"/>
    <s v="FWD"/>
    <n v="84"/>
    <n v="115"/>
    <x v="1"/>
  </r>
  <r>
    <n v="2018"/>
    <n v="3"/>
    <s v="Crippstocurrency"/>
    <x v="99"/>
    <s v="ADE"/>
    <s v="DEF"/>
    <n v="122"/>
    <n v="105"/>
    <x v="1"/>
  </r>
  <r>
    <n v="2018"/>
    <n v="3"/>
    <s v="Crippstocurrency"/>
    <x v="254"/>
    <s v="CAR"/>
    <s v="MID"/>
    <n v="112"/>
    <n v="92"/>
    <x v="1"/>
  </r>
  <r>
    <n v="2018"/>
    <n v="3"/>
    <s v="Crippstocurrency"/>
    <x v="153"/>
    <s v="HAW"/>
    <s v="MID"/>
    <n v="98"/>
    <n v="75"/>
    <x v="1"/>
  </r>
  <r>
    <n v="2018"/>
    <n v="3"/>
    <s v="Crippstocurrency"/>
    <x v="198"/>
    <s v="SYD"/>
    <s v="MID"/>
    <n v="84"/>
    <n v="81"/>
    <x v="1"/>
  </r>
  <r>
    <n v="2018"/>
    <n v="3"/>
    <s v="Crippstocurrency"/>
    <x v="228"/>
    <s v="BRL"/>
    <s v="RUC"/>
    <n v="129"/>
    <n v="154"/>
    <x v="1"/>
  </r>
  <r>
    <n v="2018"/>
    <n v="3"/>
    <s v="Crippstocurrency"/>
    <x v="86"/>
    <s v="BRL"/>
    <s v="FWD"/>
    <n v="79"/>
    <n v="91"/>
    <x v="1"/>
  </r>
  <r>
    <n v="2018"/>
    <n v="3"/>
    <s v="Crippstocurrency"/>
    <x v="17"/>
    <s v="WCE"/>
    <s v="MID"/>
    <n v="96"/>
    <n v="123"/>
    <x v="1"/>
  </r>
  <r>
    <n v="2018"/>
    <n v="3"/>
    <s v="Crippstocurrency"/>
    <x v="338"/>
    <s v="WCE"/>
    <s v="DEF"/>
    <n v="74"/>
    <n v="36"/>
    <x v="1"/>
  </r>
  <r>
    <n v="2018"/>
    <n v="3"/>
    <s v="Crippstocurrency"/>
    <x v="145"/>
    <s v="GWS"/>
    <s v="MID"/>
    <n v="136"/>
    <n v="124"/>
    <x v="1"/>
  </r>
  <r>
    <n v="2018"/>
    <n v="3"/>
    <s v="Crippstocurrency"/>
    <x v="176"/>
    <s v="GWS"/>
    <s v="FWD"/>
    <n v="78"/>
    <n v="59"/>
    <x v="1"/>
  </r>
  <r>
    <n v="2018"/>
    <n v="3"/>
    <s v="Crippstocurrency"/>
    <x v="52"/>
    <s v="NTH"/>
    <s v="DEF"/>
    <n v="80"/>
    <n v="71"/>
    <x v="1"/>
  </r>
  <r>
    <n v="2018"/>
    <n v="3"/>
    <s v="Crippstocurrency"/>
    <x v="340"/>
    <s v="STK"/>
    <s v="DEF"/>
    <n v="71"/>
    <n v="64"/>
    <x v="1"/>
  </r>
  <r>
    <n v="2018"/>
    <n v="3"/>
    <s v="Crippstocurrency"/>
    <x v="136"/>
    <s v="STK"/>
    <s v="FWD"/>
    <n v="92"/>
    <n v="54"/>
    <x v="1"/>
  </r>
  <r>
    <n v="2018"/>
    <n v="3"/>
    <s v="Crippstocurrency"/>
    <x v="21"/>
    <s v="PTA"/>
    <s v="BEN"/>
    <n v="80"/>
    <n v="0"/>
    <x v="1"/>
  </r>
  <r>
    <n v="2018"/>
    <n v="3"/>
    <s v="Crippstocurrency"/>
    <x v="226"/>
    <s v="MEL"/>
    <s v="BEN"/>
    <n v="72"/>
    <n v="0"/>
    <x v="1"/>
  </r>
  <r>
    <n v="2018"/>
    <n v="3"/>
    <s v="Crippstocurrency"/>
    <x v="2"/>
    <s v="MEL"/>
    <s v="BEN"/>
    <n v="87"/>
    <n v="103"/>
    <x v="1"/>
  </r>
  <r>
    <n v="2018"/>
    <n v="3"/>
    <s v="Crippstocurrency"/>
    <x v="89"/>
    <s v="GWS"/>
    <s v="BEN"/>
    <n v="70"/>
    <n v="87"/>
    <x v="1"/>
  </r>
  <r>
    <n v="2018"/>
    <n v="4"/>
    <s v="Crippstocurrency"/>
    <x v="165"/>
    <s v="ESS"/>
    <s v="MID"/>
    <n v="74"/>
    <n v="107"/>
    <x v="1"/>
  </r>
  <r>
    <n v="2018"/>
    <n v="4"/>
    <s v="Crippstocurrency"/>
    <x v="235"/>
    <s v="PTA"/>
    <s v="FWD"/>
    <n v="72"/>
    <n v="52"/>
    <x v="1"/>
  </r>
  <r>
    <n v="2018"/>
    <n v="4"/>
    <s v="Crippstocurrency"/>
    <x v="339"/>
    <s v="GEE"/>
    <s v="MID"/>
    <n v="104"/>
    <n v="89"/>
    <x v="1"/>
  </r>
  <r>
    <n v="2018"/>
    <n v="4"/>
    <s v="Crippstocurrency"/>
    <x v="14"/>
    <s v="RIC"/>
    <s v="DEF"/>
    <n v="107"/>
    <n v="75"/>
    <x v="1"/>
  </r>
  <r>
    <n v="2018"/>
    <n v="4"/>
    <s v="Crippstocurrency"/>
    <x v="257"/>
    <s v="RIC"/>
    <s v="FWD"/>
    <n v="85"/>
    <n v="88"/>
    <x v="1"/>
  </r>
  <r>
    <n v="2018"/>
    <n v="4"/>
    <s v="Crippstocurrency"/>
    <x v="99"/>
    <s v="ADE"/>
    <s v="DEF"/>
    <n v="128"/>
    <n v="129"/>
    <x v="1"/>
  </r>
  <r>
    <n v="2018"/>
    <n v="4"/>
    <s v="Crippstocurrency"/>
    <x v="254"/>
    <s v="CAR"/>
    <s v="MID"/>
    <n v="110"/>
    <n v="92"/>
    <x v="1"/>
  </r>
  <r>
    <n v="2018"/>
    <n v="4"/>
    <s v="Crippstocurrency"/>
    <x v="153"/>
    <s v="HAW"/>
    <s v="MID"/>
    <n v="99"/>
    <n v="90"/>
    <x v="1"/>
  </r>
  <r>
    <n v="2018"/>
    <n v="4"/>
    <s v="Crippstocurrency"/>
    <x v="198"/>
    <s v="SYD"/>
    <s v="MID"/>
    <n v="78"/>
    <n v="67"/>
    <x v="1"/>
  </r>
  <r>
    <n v="2018"/>
    <n v="4"/>
    <s v="Crippstocurrency"/>
    <x v="228"/>
    <s v="BRL"/>
    <s v="RUC"/>
    <n v="128"/>
    <n v="94"/>
    <x v="1"/>
  </r>
  <r>
    <n v="2018"/>
    <n v="4"/>
    <s v="Crippstocurrency"/>
    <x v="86"/>
    <s v="BRL"/>
    <s v="FWD"/>
    <n v="72"/>
    <n v="26"/>
    <x v="1"/>
  </r>
  <r>
    <n v="2018"/>
    <n v="4"/>
    <s v="Crippstocurrency"/>
    <x v="17"/>
    <s v="WCE"/>
    <s v="MID"/>
    <n v="98"/>
    <n v="103"/>
    <x v="1"/>
  </r>
  <r>
    <n v="2018"/>
    <n v="4"/>
    <s v="Crippstocurrency"/>
    <x v="338"/>
    <s v="WCE"/>
    <s v="DEF"/>
    <n v="78"/>
    <n v="91"/>
    <x v="1"/>
  </r>
  <r>
    <n v="2018"/>
    <n v="4"/>
    <s v="Crippstocurrency"/>
    <x v="145"/>
    <s v="GWS"/>
    <s v="MID"/>
    <n v="142"/>
    <n v="116"/>
    <x v="1"/>
  </r>
  <r>
    <n v="2018"/>
    <n v="4"/>
    <s v="Crippstocurrency"/>
    <x v="89"/>
    <s v="GWS"/>
    <s v="FWD"/>
    <n v="69"/>
    <n v="83"/>
    <x v="1"/>
  </r>
  <r>
    <n v="2018"/>
    <n v="4"/>
    <s v="Crippstocurrency"/>
    <x v="52"/>
    <s v="NTH"/>
    <s v="DEF"/>
    <n v="87"/>
    <n v="105"/>
    <x v="1"/>
  </r>
  <r>
    <n v="2018"/>
    <n v="4"/>
    <s v="Crippstocurrency"/>
    <x v="340"/>
    <s v="STK"/>
    <s v="DEF"/>
    <n v="76"/>
    <n v="96"/>
    <x v="1"/>
  </r>
  <r>
    <n v="2018"/>
    <n v="4"/>
    <s v="Crippstocurrency"/>
    <x v="136"/>
    <s v="STK"/>
    <s v="FWD"/>
    <n v="87"/>
    <n v="65"/>
    <x v="1"/>
  </r>
  <r>
    <n v="2018"/>
    <n v="4"/>
    <s v="Crippstocurrency"/>
    <x v="21"/>
    <s v="PTA"/>
    <s v="BEN"/>
    <n v="85"/>
    <n v="0"/>
    <x v="1"/>
  </r>
  <r>
    <n v="2018"/>
    <n v="4"/>
    <s v="Crippstocurrency"/>
    <x v="226"/>
    <s v="MEL"/>
    <s v="BEN"/>
    <n v="73"/>
    <n v="0"/>
    <x v="1"/>
  </r>
  <r>
    <n v="2018"/>
    <n v="4"/>
    <s v="Crippstocurrency"/>
    <x v="2"/>
    <s v="MEL"/>
    <s v="BEN"/>
    <n v="78"/>
    <n v="42"/>
    <x v="1"/>
  </r>
  <r>
    <n v="2018"/>
    <n v="4"/>
    <s v="Crippstocurrency"/>
    <x v="176"/>
    <s v="GWS"/>
    <s v="BEN"/>
    <n v="80"/>
    <n v="0"/>
    <x v="1"/>
  </r>
  <r>
    <n v="2018"/>
    <n v="5"/>
    <s v="Crippstocurrency"/>
    <x v="165"/>
    <s v="ESS"/>
    <s v="MID"/>
    <n v="75"/>
    <n v="114"/>
    <x v="1"/>
  </r>
  <r>
    <n v="2018"/>
    <n v="5"/>
    <s v="Crippstocurrency"/>
    <x v="44"/>
    <s v="GEE"/>
    <s v="FWD"/>
    <n v="99"/>
    <n v="53"/>
    <x v="1"/>
  </r>
  <r>
    <n v="2018"/>
    <n v="5"/>
    <s v="Crippstocurrency"/>
    <x v="339"/>
    <s v="GEE"/>
    <s v="MID"/>
    <n v="97"/>
    <n v="73"/>
    <x v="1"/>
  </r>
  <r>
    <n v="2018"/>
    <n v="5"/>
    <s v="Crippstocurrency"/>
    <x v="14"/>
    <s v="RIC"/>
    <s v="DEF"/>
    <n v="109"/>
    <n v="97"/>
    <x v="1"/>
  </r>
  <r>
    <n v="2018"/>
    <n v="5"/>
    <s v="Crippstocurrency"/>
    <x v="257"/>
    <s v="RIC"/>
    <s v="FWD"/>
    <n v="81"/>
    <n v="65"/>
    <x v="1"/>
  </r>
  <r>
    <n v="2018"/>
    <n v="5"/>
    <s v="Crippstocurrency"/>
    <x v="99"/>
    <s v="ADE"/>
    <s v="DEF"/>
    <n v="131"/>
    <n v="110"/>
    <x v="1"/>
  </r>
  <r>
    <n v="2018"/>
    <n v="5"/>
    <s v="Crippstocurrency"/>
    <x v="254"/>
    <s v="CAR"/>
    <s v="MID"/>
    <n v="122"/>
    <n v="151"/>
    <x v="1"/>
  </r>
  <r>
    <n v="2018"/>
    <n v="5"/>
    <s v="Crippstocurrency"/>
    <x v="153"/>
    <s v="HAW"/>
    <s v="MID"/>
    <n v="97"/>
    <n v="73"/>
    <x v="1"/>
  </r>
  <r>
    <n v="2018"/>
    <n v="5"/>
    <s v="Crippstocurrency"/>
    <x v="198"/>
    <s v="SYD"/>
    <s v="MID"/>
    <n v="70"/>
    <n v="55"/>
    <x v="1"/>
  </r>
  <r>
    <n v="2018"/>
    <n v="5"/>
    <s v="Crippstocurrency"/>
    <x v="228"/>
    <s v="BRL"/>
    <s v="RUC"/>
    <n v="128"/>
    <n v="97"/>
    <x v="1"/>
  </r>
  <r>
    <n v="2018"/>
    <n v="5"/>
    <s v="Crippstocurrency"/>
    <x v="17"/>
    <s v="WCE"/>
    <s v="MID"/>
    <n v="104"/>
    <n v="128"/>
    <x v="1"/>
  </r>
  <r>
    <n v="2018"/>
    <n v="5"/>
    <s v="Crippstocurrency"/>
    <x v="338"/>
    <s v="WCE"/>
    <s v="DEF"/>
    <n v="69"/>
    <n v="23"/>
    <x v="1"/>
  </r>
  <r>
    <n v="2018"/>
    <n v="5"/>
    <s v="Crippstocurrency"/>
    <x v="145"/>
    <s v="GWS"/>
    <s v="MID"/>
    <n v="148"/>
    <n v="116"/>
    <x v="1"/>
  </r>
  <r>
    <n v="2018"/>
    <n v="5"/>
    <s v="Crippstocurrency"/>
    <x v="89"/>
    <s v="GWS"/>
    <s v="FWD"/>
    <n v="69"/>
    <n v="86"/>
    <x v="1"/>
  </r>
  <r>
    <n v="2018"/>
    <n v="5"/>
    <s v="Crippstocurrency"/>
    <x v="147"/>
    <s v="GWS"/>
    <s v="FWD"/>
    <n v="85"/>
    <n v="153"/>
    <x v="1"/>
  </r>
  <r>
    <n v="2018"/>
    <n v="5"/>
    <s v="Crippstocurrency"/>
    <x v="52"/>
    <s v="NTH"/>
    <s v="DEF"/>
    <n v="97"/>
    <n v="125"/>
    <x v="1"/>
  </r>
  <r>
    <n v="2018"/>
    <n v="5"/>
    <s v="Crippstocurrency"/>
    <x v="340"/>
    <s v="STK"/>
    <s v="DEF"/>
    <n v="75"/>
    <n v="57"/>
    <x v="1"/>
  </r>
  <r>
    <n v="2018"/>
    <n v="5"/>
    <s v="Crippstocurrency"/>
    <x v="136"/>
    <s v="STK"/>
    <s v="FWD"/>
    <n v="85"/>
    <n v="85"/>
    <x v="1"/>
  </r>
  <r>
    <n v="2018"/>
    <n v="5"/>
    <s v="Crippstocurrency"/>
    <x v="21"/>
    <s v="PTA"/>
    <s v="BEN"/>
    <n v="82"/>
    <n v="0"/>
    <x v="1"/>
  </r>
  <r>
    <n v="2018"/>
    <n v="5"/>
    <s v="Crippstocurrency"/>
    <x v="235"/>
    <s v="PTA"/>
    <s v="BEN"/>
    <n v="64"/>
    <n v="45"/>
    <x v="1"/>
  </r>
  <r>
    <n v="2018"/>
    <n v="5"/>
    <s v="Crippstocurrency"/>
    <x v="226"/>
    <s v="MEL"/>
    <s v="BEN"/>
    <n v="74"/>
    <n v="0"/>
    <x v="1"/>
  </r>
  <r>
    <n v="2018"/>
    <n v="5"/>
    <s v="Crippstocurrency"/>
    <x v="176"/>
    <s v="GWS"/>
    <s v="BEN"/>
    <n v="78"/>
    <n v="0"/>
    <x v="1"/>
  </r>
  <r>
    <n v="2018"/>
    <n v="6"/>
    <s v="Crippstocurrency"/>
    <x v="165"/>
    <s v="ESS"/>
    <s v="MID"/>
    <n v="93"/>
    <n v="111"/>
    <x v="1"/>
  </r>
  <r>
    <n v="2018"/>
    <n v="6"/>
    <s v="Crippstocurrency"/>
    <x v="235"/>
    <s v="PTA"/>
    <s v="FWD"/>
    <n v="58"/>
    <n v="77"/>
    <x v="1"/>
  </r>
  <r>
    <n v="2018"/>
    <n v="6"/>
    <s v="Crippstocurrency"/>
    <x v="339"/>
    <s v="GEE"/>
    <s v="MID"/>
    <n v="95"/>
    <n v="106"/>
    <x v="1"/>
  </r>
  <r>
    <n v="2018"/>
    <n v="6"/>
    <s v="Crippstocurrency"/>
    <x v="14"/>
    <s v="RIC"/>
    <s v="DEF"/>
    <n v="108"/>
    <n v="79"/>
    <x v="1"/>
  </r>
  <r>
    <n v="2018"/>
    <n v="6"/>
    <s v="Crippstocurrency"/>
    <x v="257"/>
    <s v="RIC"/>
    <s v="FWD"/>
    <n v="80"/>
    <n v="96"/>
    <x v="1"/>
  </r>
  <r>
    <n v="2018"/>
    <n v="6"/>
    <s v="Crippstocurrency"/>
    <x v="99"/>
    <s v="ADE"/>
    <s v="DEF"/>
    <n v="122"/>
    <n v="99"/>
    <x v="1"/>
  </r>
  <r>
    <n v="2018"/>
    <n v="6"/>
    <s v="Crippstocurrency"/>
    <x v="254"/>
    <s v="CAR"/>
    <s v="MID"/>
    <n v="124"/>
    <n v="143"/>
    <x v="1"/>
  </r>
  <r>
    <n v="2018"/>
    <n v="6"/>
    <s v="Crippstocurrency"/>
    <x v="153"/>
    <s v="HAW"/>
    <s v="MID"/>
    <n v="106"/>
    <n v="143"/>
    <x v="1"/>
  </r>
  <r>
    <n v="2018"/>
    <n v="6"/>
    <s v="Crippstocurrency"/>
    <x v="228"/>
    <s v="BRL"/>
    <s v="RUC"/>
    <n v="123"/>
    <n v="92"/>
    <x v="1"/>
  </r>
  <r>
    <n v="2018"/>
    <n v="6"/>
    <s v="Crippstocurrency"/>
    <x v="17"/>
    <s v="WCE"/>
    <s v="MID"/>
    <n v="106"/>
    <n v="103"/>
    <x v="1"/>
  </r>
  <r>
    <n v="2018"/>
    <n v="6"/>
    <s v="Crippstocurrency"/>
    <x v="226"/>
    <s v="MEL"/>
    <s v="DEF"/>
    <n v="74"/>
    <n v="86"/>
    <x v="1"/>
  </r>
  <r>
    <n v="2018"/>
    <n v="6"/>
    <s v="Crippstocurrency"/>
    <x v="145"/>
    <s v="GWS"/>
    <s v="MID"/>
    <n v="139"/>
    <n v="93"/>
    <x v="1"/>
  </r>
  <r>
    <n v="2018"/>
    <n v="6"/>
    <s v="Crippstocurrency"/>
    <x v="147"/>
    <s v="GWS"/>
    <s v="FWD"/>
    <n v="97"/>
    <n v="111"/>
    <x v="1"/>
  </r>
  <r>
    <n v="2018"/>
    <n v="6"/>
    <s v="Crippstocurrency"/>
    <x v="89"/>
    <s v="GWS"/>
    <s v="FWD"/>
    <n v="63"/>
    <n v="85"/>
    <x v="1"/>
  </r>
  <r>
    <n v="2018"/>
    <n v="6"/>
    <s v="Crippstocurrency"/>
    <x v="52"/>
    <s v="NTH"/>
    <s v="DEF"/>
    <n v="91"/>
    <n v="80"/>
    <x v="1"/>
  </r>
  <r>
    <n v="2018"/>
    <n v="6"/>
    <s v="Crippstocurrency"/>
    <x v="33"/>
    <s v="STK"/>
    <s v="MID"/>
    <n v="86"/>
    <n v="96"/>
    <x v="1"/>
  </r>
  <r>
    <n v="2018"/>
    <n v="6"/>
    <s v="Crippstocurrency"/>
    <x v="340"/>
    <s v="STK"/>
    <s v="DEF"/>
    <n v="78"/>
    <n v="90"/>
    <x v="1"/>
  </r>
  <r>
    <n v="2018"/>
    <n v="6"/>
    <s v="Crippstocurrency"/>
    <x v="136"/>
    <s v="STK"/>
    <s v="FWD"/>
    <n v="68"/>
    <n v="47"/>
    <x v="1"/>
  </r>
  <r>
    <n v="2018"/>
    <n v="6"/>
    <s v="Crippstocurrency"/>
    <x v="21"/>
    <s v="PTA"/>
    <s v="BEN"/>
    <n v="82"/>
    <n v="0"/>
    <x v="1"/>
  </r>
  <r>
    <n v="2018"/>
    <n v="6"/>
    <s v="Crippstocurrency"/>
    <x v="44"/>
    <s v="GEE"/>
    <s v="BEN"/>
    <n v="99"/>
    <n v="0"/>
    <x v="1"/>
  </r>
  <r>
    <n v="2018"/>
    <n v="6"/>
    <s v="Crippstocurrency"/>
    <x v="198"/>
    <s v="SYD"/>
    <s v="BEN"/>
    <n v="70"/>
    <n v="0"/>
    <x v="1"/>
  </r>
  <r>
    <n v="2018"/>
    <n v="6"/>
    <s v="Crippstocurrency"/>
    <x v="176"/>
    <s v="GWS"/>
    <s v="BEN"/>
    <n v="78"/>
    <n v="0"/>
    <x v="1"/>
  </r>
  <r>
    <n v="2018"/>
    <n v="7"/>
    <s v="Crippstocurrency"/>
    <x v="165"/>
    <s v="ESS"/>
    <s v="MID"/>
    <n v="89"/>
    <n v="72"/>
    <x v="1"/>
  </r>
  <r>
    <n v="2018"/>
    <n v="7"/>
    <s v="Crippstocurrency"/>
    <x v="21"/>
    <s v="PTA"/>
    <s v="DEF"/>
    <n v="76"/>
    <n v="31"/>
    <x v="1"/>
  </r>
  <r>
    <n v="2018"/>
    <n v="7"/>
    <s v="Crippstocurrency"/>
    <x v="341"/>
    <s v="PTA"/>
    <s v="FWD"/>
    <n v="83"/>
    <n v="39"/>
    <x v="1"/>
  </r>
  <r>
    <n v="2018"/>
    <n v="7"/>
    <s v="Crippstocurrency"/>
    <x v="339"/>
    <s v="GEE"/>
    <s v="MID"/>
    <n v="95"/>
    <n v="115"/>
    <x v="1"/>
  </r>
  <r>
    <n v="2018"/>
    <n v="7"/>
    <s v="Crippstocurrency"/>
    <x v="257"/>
    <s v="RIC"/>
    <s v="FWD"/>
    <n v="85"/>
    <n v="93"/>
    <x v="1"/>
  </r>
  <r>
    <n v="2018"/>
    <n v="7"/>
    <s v="Crippstocurrency"/>
    <x v="14"/>
    <s v="RIC"/>
    <s v="DEF"/>
    <n v="108"/>
    <n v="98"/>
    <x v="1"/>
  </r>
  <r>
    <n v="2018"/>
    <n v="7"/>
    <s v="Crippstocurrency"/>
    <x v="99"/>
    <s v="ADE"/>
    <s v="DEF"/>
    <n v="120"/>
    <n v="120"/>
    <x v="1"/>
  </r>
  <r>
    <n v="2018"/>
    <n v="7"/>
    <s v="Crippstocurrency"/>
    <x v="254"/>
    <s v="CAR"/>
    <s v="MID"/>
    <n v="116"/>
    <n v="94"/>
    <x v="1"/>
  </r>
  <r>
    <n v="2018"/>
    <n v="7"/>
    <s v="Crippstocurrency"/>
    <x v="153"/>
    <s v="HAW"/>
    <s v="MID"/>
    <n v="101"/>
    <n v="90"/>
    <x v="1"/>
  </r>
  <r>
    <n v="2018"/>
    <n v="7"/>
    <s v="Crippstocurrency"/>
    <x v="228"/>
    <s v="BRL"/>
    <s v="RUC"/>
    <n v="136"/>
    <n v="114"/>
    <x v="1"/>
  </r>
  <r>
    <n v="2018"/>
    <n v="7"/>
    <s v="Crippstocurrency"/>
    <x v="315"/>
    <s v="WCE"/>
    <s v="FWD"/>
    <n v="95"/>
    <n v="83"/>
    <x v="1"/>
  </r>
  <r>
    <n v="2018"/>
    <n v="7"/>
    <s v="Crippstocurrency"/>
    <x v="17"/>
    <s v="WCE"/>
    <s v="MID"/>
    <n v="107"/>
    <n v="107"/>
    <x v="1"/>
  </r>
  <r>
    <n v="2018"/>
    <n v="7"/>
    <s v="Crippstocurrency"/>
    <x v="226"/>
    <s v="MEL"/>
    <s v="FWD"/>
    <n v="73"/>
    <n v="86"/>
    <x v="1"/>
  </r>
  <r>
    <n v="2018"/>
    <n v="7"/>
    <s v="Crippstocurrency"/>
    <x v="145"/>
    <s v="GWS"/>
    <s v="MID"/>
    <n v="125"/>
    <n v="64"/>
    <x v="1"/>
  </r>
  <r>
    <n v="2018"/>
    <n v="7"/>
    <s v="Crippstocurrency"/>
    <x v="52"/>
    <s v="NTH"/>
    <s v="DEF"/>
    <n v="91"/>
    <n v="75"/>
    <x v="1"/>
  </r>
  <r>
    <n v="2018"/>
    <n v="7"/>
    <s v="Crippstocurrency"/>
    <x v="33"/>
    <s v="STK"/>
    <s v="MID"/>
    <n v="87"/>
    <n v="75"/>
    <x v="1"/>
  </r>
  <r>
    <n v="2018"/>
    <n v="7"/>
    <s v="Crippstocurrency"/>
    <x v="340"/>
    <s v="STK"/>
    <s v="DEF"/>
    <n v="71"/>
    <n v="64"/>
    <x v="1"/>
  </r>
  <r>
    <n v="2018"/>
    <n v="7"/>
    <s v="Crippstocurrency"/>
    <x v="136"/>
    <s v="STK"/>
    <s v="FWD"/>
    <n v="64"/>
    <n v="57"/>
    <x v="1"/>
  </r>
  <r>
    <n v="2018"/>
    <n v="7"/>
    <s v="Crippstocurrency"/>
    <x v="198"/>
    <s v="SYD"/>
    <s v="BEN"/>
    <n v="70"/>
    <n v="0"/>
    <x v="1"/>
  </r>
  <r>
    <n v="2018"/>
    <n v="7"/>
    <s v="Crippstocurrency"/>
    <x v="147"/>
    <s v="GWS"/>
    <s v="BEN"/>
    <n v="97"/>
    <n v="0"/>
    <x v="1"/>
  </r>
  <r>
    <n v="2018"/>
    <n v="7"/>
    <s v="Crippstocurrency"/>
    <x v="89"/>
    <s v="GWS"/>
    <s v="BEN"/>
    <n v="63"/>
    <n v="0"/>
    <x v="1"/>
  </r>
  <r>
    <n v="2018"/>
    <n v="7"/>
    <s v="Crippstocurrency"/>
    <x v="176"/>
    <s v="GWS"/>
    <s v="BEN"/>
    <n v="78"/>
    <n v="0"/>
    <x v="1"/>
  </r>
  <r>
    <n v="2018"/>
    <n v="8"/>
    <s v="Crippstocurrency"/>
    <x v="165"/>
    <s v="ESS"/>
    <s v="MID"/>
    <n v="94"/>
    <n v="79"/>
    <x v="1"/>
  </r>
  <r>
    <n v="2018"/>
    <n v="8"/>
    <s v="Crippstocurrency"/>
    <x v="341"/>
    <s v="PTA"/>
    <s v="FWD"/>
    <n v="76"/>
    <n v="96"/>
    <x v="1"/>
  </r>
  <r>
    <n v="2018"/>
    <n v="8"/>
    <s v="Crippstocurrency"/>
    <x v="339"/>
    <s v="GEE"/>
    <s v="MID"/>
    <n v="95"/>
    <n v="91"/>
    <x v="1"/>
  </r>
  <r>
    <n v="2018"/>
    <n v="8"/>
    <s v="Crippstocurrency"/>
    <x v="14"/>
    <s v="RIC"/>
    <s v="DEF"/>
    <n v="103"/>
    <n v="91"/>
    <x v="1"/>
  </r>
  <r>
    <n v="2018"/>
    <n v="8"/>
    <s v="Crippstocurrency"/>
    <x v="257"/>
    <s v="RIC"/>
    <s v="FWD"/>
    <n v="79"/>
    <n v="85"/>
    <x v="1"/>
  </r>
  <r>
    <n v="2018"/>
    <n v="8"/>
    <s v="Crippstocurrency"/>
    <x v="99"/>
    <s v="ADE"/>
    <s v="DEF"/>
    <n v="117"/>
    <n v="89"/>
    <x v="1"/>
  </r>
  <r>
    <n v="2018"/>
    <n v="8"/>
    <s v="Crippstocurrency"/>
    <x v="254"/>
    <s v="CAR"/>
    <s v="MID"/>
    <n v="119"/>
    <n v="111"/>
    <x v="1"/>
  </r>
  <r>
    <n v="2018"/>
    <n v="8"/>
    <s v="Crippstocurrency"/>
    <x v="153"/>
    <s v="HAW"/>
    <s v="MID"/>
    <n v="95"/>
    <n v="49"/>
    <x v="1"/>
  </r>
  <r>
    <n v="2018"/>
    <n v="8"/>
    <s v="Crippstocurrency"/>
    <x v="228"/>
    <s v="BRL"/>
    <s v="RUC"/>
    <n v="126"/>
    <n v="112"/>
    <x v="1"/>
  </r>
  <r>
    <n v="2018"/>
    <n v="8"/>
    <s v="Crippstocurrency"/>
    <x v="315"/>
    <s v="WCE"/>
    <s v="FWD"/>
    <n v="98"/>
    <n v="78"/>
    <x v="1"/>
  </r>
  <r>
    <n v="2018"/>
    <n v="8"/>
    <s v="Crippstocurrency"/>
    <x v="17"/>
    <s v="WCE"/>
    <s v="MID"/>
    <n v="103"/>
    <n v="102"/>
    <x v="1"/>
  </r>
  <r>
    <n v="2018"/>
    <n v="8"/>
    <s v="Crippstocurrency"/>
    <x v="226"/>
    <s v="MEL"/>
    <s v="DEF"/>
    <n v="82"/>
    <n v="135"/>
    <x v="1"/>
  </r>
  <r>
    <n v="2018"/>
    <n v="8"/>
    <s v="Crippstocurrency"/>
    <x v="145"/>
    <s v="GWS"/>
    <s v="MID"/>
    <n v="119"/>
    <n v="100"/>
    <x v="1"/>
  </r>
  <r>
    <n v="2018"/>
    <n v="8"/>
    <s v="Crippstocurrency"/>
    <x v="89"/>
    <s v="GWS"/>
    <s v="FWD"/>
    <n v="67"/>
    <n v="73"/>
    <x v="1"/>
  </r>
  <r>
    <n v="2018"/>
    <n v="8"/>
    <s v="Crippstocurrency"/>
    <x v="176"/>
    <s v="GWS"/>
    <s v="FWD"/>
    <n v="88"/>
    <n v="107"/>
    <x v="1"/>
  </r>
  <r>
    <n v="2018"/>
    <n v="8"/>
    <s v="Crippstocurrency"/>
    <x v="52"/>
    <s v="NTH"/>
    <s v="DEF"/>
    <n v="86"/>
    <n v="45"/>
    <x v="1"/>
  </r>
  <r>
    <n v="2018"/>
    <n v="8"/>
    <s v="Crippstocurrency"/>
    <x v="33"/>
    <s v="STK"/>
    <s v="MID"/>
    <n v="88"/>
    <n v="71"/>
    <x v="1"/>
  </r>
  <r>
    <n v="2018"/>
    <n v="8"/>
    <s v="Crippstocurrency"/>
    <x v="340"/>
    <s v="STK"/>
    <s v="DEF"/>
    <n v="67"/>
    <n v="38"/>
    <x v="1"/>
  </r>
  <r>
    <n v="2018"/>
    <n v="8"/>
    <s v="Crippstocurrency"/>
    <x v="21"/>
    <s v="PTA"/>
    <s v="BEN"/>
    <n v="76"/>
    <n v="0"/>
    <x v="1"/>
  </r>
  <r>
    <n v="2018"/>
    <n v="8"/>
    <s v="Crippstocurrency"/>
    <x v="198"/>
    <s v="SYD"/>
    <s v="BEN"/>
    <n v="70"/>
    <n v="0"/>
    <x v="1"/>
  </r>
  <r>
    <n v="2018"/>
    <n v="8"/>
    <s v="Crippstocurrency"/>
    <x v="147"/>
    <s v="GWS"/>
    <s v="BEN"/>
    <n v="97"/>
    <n v="0"/>
    <x v="1"/>
  </r>
  <r>
    <n v="2018"/>
    <n v="8"/>
    <s v="Crippstocurrency"/>
    <x v="136"/>
    <s v="STK"/>
    <s v="BEN"/>
    <n v="64"/>
    <n v="54"/>
    <x v="1"/>
  </r>
  <r>
    <n v="2018"/>
    <n v="9"/>
    <s v="Crippstocurrency"/>
    <x v="342"/>
    <s v="ESS"/>
    <s v="DEF"/>
    <n v="99"/>
    <n v="79"/>
    <x v="1"/>
  </r>
  <r>
    <n v="2018"/>
    <n v="9"/>
    <s v="Crippstocurrency"/>
    <x v="248"/>
    <s v="PTA"/>
    <s v="FWD"/>
    <n v="108"/>
    <n v="67"/>
    <x v="1"/>
  </r>
  <r>
    <n v="2018"/>
    <n v="9"/>
    <s v="Crippstocurrency"/>
    <x v="339"/>
    <s v="GEE"/>
    <s v="MID"/>
    <n v="87"/>
    <n v="48"/>
    <x v="1"/>
  </r>
  <r>
    <n v="2018"/>
    <n v="9"/>
    <s v="Crippstocurrency"/>
    <x v="81"/>
    <s v="GCS"/>
    <s v="MID"/>
    <n v="97"/>
    <n v="127"/>
    <x v="1"/>
  </r>
  <r>
    <n v="2018"/>
    <n v="9"/>
    <s v="Crippstocurrency"/>
    <x v="257"/>
    <s v="RIC"/>
    <s v="FWD"/>
    <n v="84"/>
    <n v="114"/>
    <x v="1"/>
  </r>
  <r>
    <n v="2018"/>
    <n v="9"/>
    <s v="Crippstocurrency"/>
    <x v="319"/>
    <s v="ADE"/>
    <s v="DEF"/>
    <n v="76"/>
    <n v="91"/>
    <x v="1"/>
  </r>
  <r>
    <n v="2018"/>
    <n v="9"/>
    <s v="Crippstocurrency"/>
    <x v="99"/>
    <s v="ADE"/>
    <s v="DEF"/>
    <n v="112"/>
    <n v="102"/>
    <x v="1"/>
  </r>
  <r>
    <n v="2018"/>
    <n v="9"/>
    <s v="Crippstocurrency"/>
    <x v="191"/>
    <s v="CAR"/>
    <s v="MID"/>
    <n v="87"/>
    <n v="93"/>
    <x v="1"/>
  </r>
  <r>
    <n v="2018"/>
    <n v="9"/>
    <s v="Crippstocurrency"/>
    <x v="153"/>
    <s v="HAW"/>
    <s v="MID"/>
    <n v="99"/>
    <n v="107"/>
    <x v="1"/>
  </r>
  <r>
    <n v="2018"/>
    <n v="9"/>
    <s v="Crippstocurrency"/>
    <x v="343"/>
    <s v="SYD"/>
    <s v="FWD"/>
    <n v="96"/>
    <n v="71"/>
    <x v="1"/>
  </r>
  <r>
    <n v="2018"/>
    <n v="9"/>
    <s v="Crippstocurrency"/>
    <x v="198"/>
    <s v="SYD"/>
    <s v="MID"/>
    <n v="64"/>
    <n v="52"/>
    <x v="1"/>
  </r>
  <r>
    <n v="2018"/>
    <n v="9"/>
    <s v="Crippstocurrency"/>
    <x v="228"/>
    <s v="BRL"/>
    <s v="RUC"/>
    <n v="122"/>
    <n v="79"/>
    <x v="1"/>
  </r>
  <r>
    <n v="2018"/>
    <n v="9"/>
    <s v="Crippstocurrency"/>
    <x v="17"/>
    <s v="WCE"/>
    <s v="MID"/>
    <n v="105"/>
    <n v="114"/>
    <x v="1"/>
  </r>
  <r>
    <n v="2018"/>
    <n v="9"/>
    <s v="Crippstocurrency"/>
    <x v="315"/>
    <s v="WCE"/>
    <s v="FWD"/>
    <n v="83"/>
    <n v="44"/>
    <x v="1"/>
  </r>
  <r>
    <n v="2018"/>
    <n v="9"/>
    <s v="Crippstocurrency"/>
    <x v="226"/>
    <s v="MEL"/>
    <s v="DEF"/>
    <n v="98"/>
    <n v="118"/>
    <x v="1"/>
  </r>
  <r>
    <n v="2018"/>
    <n v="9"/>
    <s v="Crippstocurrency"/>
    <x v="145"/>
    <s v="GWS"/>
    <s v="MID"/>
    <n v="113"/>
    <n v="89"/>
    <x v="1"/>
  </r>
  <r>
    <n v="2018"/>
    <n v="9"/>
    <s v="Crippstocurrency"/>
    <x v="176"/>
    <s v="GWS"/>
    <s v="FWD"/>
    <n v="84"/>
    <n v="64"/>
    <x v="1"/>
  </r>
  <r>
    <n v="2018"/>
    <n v="9"/>
    <s v="Crippstocurrency"/>
    <x v="52"/>
    <s v="NTH"/>
    <s v="DEF"/>
    <n v="79"/>
    <n v="69"/>
    <x v="1"/>
  </r>
  <r>
    <n v="2018"/>
    <n v="9"/>
    <s v="Crippstocurrency"/>
    <x v="21"/>
    <s v="PTA"/>
    <s v="BEN"/>
    <n v="76"/>
    <n v="0"/>
    <x v="1"/>
  </r>
  <r>
    <n v="2018"/>
    <n v="9"/>
    <s v="Crippstocurrency"/>
    <x v="208"/>
    <s v="CAR"/>
    <s v="BEN"/>
    <n v="119"/>
    <n v="0"/>
    <x v="1"/>
  </r>
  <r>
    <n v="2018"/>
    <n v="9"/>
    <s v="Crippstocurrency"/>
    <x v="147"/>
    <s v="GWS"/>
    <s v="BEN"/>
    <n v="97"/>
    <n v="0"/>
    <x v="1"/>
  </r>
  <r>
    <n v="2018"/>
    <n v="9"/>
    <s v="Crippstocurrency"/>
    <x v="89"/>
    <s v="GWS"/>
    <s v="BEN"/>
    <n v="65"/>
    <n v="72"/>
    <x v="1"/>
  </r>
  <r>
    <n v="2018"/>
    <n v="10"/>
    <s v="Crippstocurrency"/>
    <x v="342"/>
    <s v="ESS"/>
    <s v="DEF"/>
    <n v="92"/>
    <n v="76"/>
    <x v="1"/>
  </r>
  <r>
    <n v="2018"/>
    <n v="10"/>
    <s v="Crippstocurrency"/>
    <x v="211"/>
    <s v="ESS"/>
    <s v="FWD"/>
    <n v="71"/>
    <n v="48"/>
    <x v="1"/>
  </r>
  <r>
    <n v="2018"/>
    <n v="10"/>
    <s v="Crippstocurrency"/>
    <x v="339"/>
    <s v="GEE"/>
    <s v="MID"/>
    <n v="83"/>
    <n v="57"/>
    <x v="1"/>
  </r>
  <r>
    <n v="2018"/>
    <n v="10"/>
    <s v="Crippstocurrency"/>
    <x v="257"/>
    <s v="RIC"/>
    <s v="FWD"/>
    <n v="72"/>
    <n v="3"/>
    <x v="1"/>
  </r>
  <r>
    <n v="2018"/>
    <n v="10"/>
    <s v="Crippstocurrency"/>
    <x v="319"/>
    <s v="ADE"/>
    <s v="DEF"/>
    <n v="76"/>
    <n v="104"/>
    <x v="1"/>
  </r>
  <r>
    <n v="2018"/>
    <n v="10"/>
    <s v="Crippstocurrency"/>
    <x v="99"/>
    <s v="ADE"/>
    <s v="DEF"/>
    <n v="109"/>
    <n v="98"/>
    <x v="1"/>
  </r>
  <r>
    <n v="2018"/>
    <n v="10"/>
    <s v="Crippstocurrency"/>
    <x v="208"/>
    <s v="CAR"/>
    <s v="MID"/>
    <n v="116"/>
    <n v="110"/>
    <x v="1"/>
  </r>
  <r>
    <n v="2018"/>
    <n v="10"/>
    <s v="Crippstocurrency"/>
    <x v="191"/>
    <s v="CAR"/>
    <s v="MID"/>
    <n v="84"/>
    <n v="55"/>
    <x v="1"/>
  </r>
  <r>
    <n v="2018"/>
    <n v="10"/>
    <s v="Crippstocurrency"/>
    <x v="153"/>
    <s v="HAW"/>
    <s v="MID"/>
    <n v="103"/>
    <n v="90"/>
    <x v="1"/>
  </r>
  <r>
    <n v="2018"/>
    <n v="10"/>
    <s v="Crippstocurrency"/>
    <x v="343"/>
    <s v="SYD"/>
    <s v="FWD"/>
    <n v="94"/>
    <n v="74"/>
    <x v="1"/>
  </r>
  <r>
    <n v="2018"/>
    <n v="10"/>
    <s v="Crippstocurrency"/>
    <x v="198"/>
    <s v="SYD"/>
    <s v="MID"/>
    <n v="62"/>
    <n v="76"/>
    <x v="1"/>
  </r>
  <r>
    <n v="2018"/>
    <n v="10"/>
    <s v="Crippstocurrency"/>
    <x v="228"/>
    <s v="BRL"/>
    <s v="RUC"/>
    <n v="131"/>
    <n v="134"/>
    <x v="1"/>
  </r>
  <r>
    <n v="2018"/>
    <n v="10"/>
    <s v="Crippstocurrency"/>
    <x v="86"/>
    <s v="BRL"/>
    <s v="FWD"/>
    <n v="67"/>
    <n v="38"/>
    <x v="1"/>
  </r>
  <r>
    <n v="2018"/>
    <n v="10"/>
    <s v="Crippstocurrency"/>
    <x v="17"/>
    <s v="WCE"/>
    <s v="MID"/>
    <n v="106"/>
    <n v="135"/>
    <x v="1"/>
  </r>
  <r>
    <n v="2018"/>
    <n v="10"/>
    <s v="Crippstocurrency"/>
    <x v="226"/>
    <s v="MEL"/>
    <s v="DEF"/>
    <n v="107"/>
    <n v="80"/>
    <x v="1"/>
  </r>
  <r>
    <n v="2018"/>
    <n v="10"/>
    <s v="Crippstocurrency"/>
    <x v="145"/>
    <s v="GWS"/>
    <s v="MID"/>
    <n v="118"/>
    <n v="138"/>
    <x v="1"/>
  </r>
  <r>
    <n v="2018"/>
    <n v="10"/>
    <s v="Crippstocurrency"/>
    <x v="89"/>
    <s v="GWS"/>
    <s v="FWD"/>
    <n v="61"/>
    <n v="61"/>
    <x v="1"/>
  </r>
  <r>
    <n v="2018"/>
    <n v="10"/>
    <s v="Crippstocurrency"/>
    <x v="52"/>
    <s v="NTH"/>
    <s v="DEF"/>
    <n v="71"/>
    <n v="85"/>
    <x v="1"/>
  </r>
  <r>
    <n v="2018"/>
    <n v="10"/>
    <s v="Crippstocurrency"/>
    <x v="21"/>
    <s v="PTA"/>
    <s v="BEN"/>
    <n v="76"/>
    <n v="0"/>
    <x v="1"/>
  </r>
  <r>
    <n v="2018"/>
    <n v="10"/>
    <s v="Crippstocurrency"/>
    <x v="248"/>
    <s v="PTA"/>
    <s v="BEN"/>
    <n v="108"/>
    <n v="0"/>
    <x v="1"/>
  </r>
  <r>
    <n v="2018"/>
    <n v="10"/>
    <s v="Crippstocurrency"/>
    <x v="81"/>
    <s v="GCS"/>
    <s v="BEN"/>
    <n v="97"/>
    <n v="0"/>
    <x v="1"/>
  </r>
  <r>
    <n v="2018"/>
    <n v="10"/>
    <s v="Crippstocurrency"/>
    <x v="147"/>
    <s v="GWS"/>
    <s v="BEN"/>
    <n v="97"/>
    <n v="0"/>
    <x v="1"/>
  </r>
  <r>
    <n v="2018"/>
    <n v="11"/>
    <s v="Crippstocurrency"/>
    <x v="342"/>
    <s v="ESS"/>
    <s v="DEF"/>
    <n v="86"/>
    <n v="49"/>
    <x v="1"/>
  </r>
  <r>
    <n v="2018"/>
    <n v="11"/>
    <s v="Crippstocurrency"/>
    <x v="211"/>
    <s v="ESS"/>
    <s v="FWD"/>
    <n v="68"/>
    <n v="77"/>
    <x v="1"/>
  </r>
  <r>
    <n v="2018"/>
    <n v="11"/>
    <s v="Crippstocurrency"/>
    <x v="248"/>
    <s v="PTA"/>
    <s v="FWD"/>
    <n v="100"/>
    <n v="96"/>
    <x v="1"/>
  </r>
  <r>
    <n v="2018"/>
    <n v="11"/>
    <s v="Crippstocurrency"/>
    <x v="339"/>
    <s v="GEE"/>
    <s v="MID"/>
    <n v="98"/>
    <n v="130"/>
    <x v="1"/>
  </r>
  <r>
    <n v="2018"/>
    <n v="11"/>
    <s v="Crippstocurrency"/>
    <x v="81"/>
    <s v="GCS"/>
    <s v="MID"/>
    <n v="103"/>
    <n v="101"/>
    <x v="1"/>
  </r>
  <r>
    <n v="2018"/>
    <n v="11"/>
    <s v="Crippstocurrency"/>
    <x v="257"/>
    <s v="RIC"/>
    <s v="FWD"/>
    <n v="61"/>
    <n v="35"/>
    <x v="1"/>
  </r>
  <r>
    <n v="2018"/>
    <n v="11"/>
    <s v="Crippstocurrency"/>
    <x v="319"/>
    <s v="ADE"/>
    <s v="DEF"/>
    <n v="75"/>
    <n v="78"/>
    <x v="1"/>
  </r>
  <r>
    <n v="2018"/>
    <n v="11"/>
    <s v="Crippstocurrency"/>
    <x v="99"/>
    <s v="ADE"/>
    <s v="DEF"/>
    <n v="112"/>
    <n v="111"/>
    <x v="1"/>
  </r>
  <r>
    <n v="2018"/>
    <n v="11"/>
    <s v="Crippstocurrency"/>
    <x v="208"/>
    <s v="CAR"/>
    <s v="MID"/>
    <n v="112"/>
    <n v="109"/>
    <x v="1"/>
  </r>
  <r>
    <n v="2018"/>
    <n v="11"/>
    <s v="Crippstocurrency"/>
    <x v="191"/>
    <s v="CAR"/>
    <s v="MID"/>
    <n v="88"/>
    <n v="134"/>
    <x v="1"/>
  </r>
  <r>
    <n v="2018"/>
    <n v="11"/>
    <s v="Crippstocurrency"/>
    <x v="153"/>
    <s v="HAW"/>
    <s v="MID"/>
    <n v="85"/>
    <n v="63"/>
    <x v="1"/>
  </r>
  <r>
    <n v="2018"/>
    <n v="11"/>
    <s v="Crippstocurrency"/>
    <x v="343"/>
    <s v="SYD"/>
    <s v="FWD"/>
    <n v="89"/>
    <n v="63"/>
    <x v="1"/>
  </r>
  <r>
    <n v="2018"/>
    <n v="11"/>
    <s v="Crippstocurrency"/>
    <x v="228"/>
    <s v="BRL"/>
    <s v="RUC"/>
    <n v="134"/>
    <n v="106"/>
    <x v="1"/>
  </r>
  <r>
    <n v="2018"/>
    <n v="11"/>
    <s v="Crippstocurrency"/>
    <x v="17"/>
    <s v="WCE"/>
    <s v="MID"/>
    <n v="103"/>
    <n v="85"/>
    <x v="1"/>
  </r>
  <r>
    <n v="2018"/>
    <n v="11"/>
    <s v="Crippstocurrency"/>
    <x v="226"/>
    <s v="MEL"/>
    <s v="DEF"/>
    <n v="124"/>
    <n v="164"/>
    <x v="1"/>
  </r>
  <r>
    <n v="2018"/>
    <n v="11"/>
    <s v="Crippstocurrency"/>
    <x v="145"/>
    <s v="GWS"/>
    <s v="MID"/>
    <n v="117"/>
    <n v="89"/>
    <x v="1"/>
  </r>
  <r>
    <n v="2018"/>
    <n v="11"/>
    <s v="Crippstocurrency"/>
    <x v="89"/>
    <s v="GWS"/>
    <s v="FWD"/>
    <n v="59"/>
    <n v="73"/>
    <x v="1"/>
  </r>
  <r>
    <n v="2018"/>
    <n v="11"/>
    <s v="Crippstocurrency"/>
    <x v="52"/>
    <s v="NTH"/>
    <s v="DEF"/>
    <n v="67"/>
    <n v="61"/>
    <x v="1"/>
  </r>
  <r>
    <n v="2018"/>
    <n v="11"/>
    <s v="Crippstocurrency"/>
    <x v="21"/>
    <s v="PTA"/>
    <s v="BEN"/>
    <n v="76"/>
    <n v="0"/>
    <x v="1"/>
  </r>
  <r>
    <n v="2018"/>
    <n v="11"/>
    <s v="Crippstocurrency"/>
    <x v="198"/>
    <s v="SYD"/>
    <s v="BEN"/>
    <n v="56"/>
    <n v="46"/>
    <x v="1"/>
  </r>
  <r>
    <n v="2018"/>
    <n v="11"/>
    <s v="Crippstocurrency"/>
    <x v="86"/>
    <s v="BRL"/>
    <s v="BEN"/>
    <n v="64"/>
    <n v="26"/>
    <x v="1"/>
  </r>
  <r>
    <n v="2018"/>
    <n v="11"/>
    <s v="Crippstocurrency"/>
    <x v="147"/>
    <s v="GWS"/>
    <s v="BEN"/>
    <n v="97"/>
    <n v="0"/>
    <x v="1"/>
  </r>
  <r>
    <n v="2018"/>
    <n v="12"/>
    <s v="Crippstocurrency"/>
    <x v="211"/>
    <s v="ESS"/>
    <s v="FWD"/>
    <n v="72"/>
    <n v="67"/>
    <x v="1"/>
  </r>
  <r>
    <n v="2018"/>
    <n v="12"/>
    <s v="Crippstocurrency"/>
    <x v="21"/>
    <s v="PTA"/>
    <s v="DEF"/>
    <n v="71"/>
    <n v="78"/>
    <x v="1"/>
  </r>
  <r>
    <n v="2018"/>
    <n v="12"/>
    <s v="Crippstocurrency"/>
    <x v="248"/>
    <s v="PTA"/>
    <s v="FWD"/>
    <n v="100"/>
    <n v="91"/>
    <x v="1"/>
  </r>
  <r>
    <n v="2018"/>
    <n v="12"/>
    <s v="Crippstocurrency"/>
    <x v="339"/>
    <s v="GEE"/>
    <s v="MID"/>
    <n v="92"/>
    <n v="91"/>
    <x v="1"/>
  </r>
  <r>
    <n v="2018"/>
    <n v="12"/>
    <s v="Crippstocurrency"/>
    <x v="81"/>
    <s v="GCS"/>
    <s v="MID"/>
    <n v="98"/>
    <n v="81"/>
    <x v="1"/>
  </r>
  <r>
    <n v="2018"/>
    <n v="12"/>
    <s v="Crippstocurrency"/>
    <x v="257"/>
    <s v="RIC"/>
    <s v="FWD"/>
    <n v="58"/>
    <n v="77"/>
    <x v="1"/>
  </r>
  <r>
    <n v="2018"/>
    <n v="12"/>
    <s v="Crippstocurrency"/>
    <x v="319"/>
    <s v="ADE"/>
    <s v="DEF"/>
    <n v="78"/>
    <n v="82"/>
    <x v="1"/>
  </r>
  <r>
    <n v="2018"/>
    <n v="12"/>
    <s v="Crippstocurrency"/>
    <x v="344"/>
    <s v="ADE"/>
    <s v="MID"/>
    <n v="67"/>
    <n v="59"/>
    <x v="1"/>
  </r>
  <r>
    <n v="2018"/>
    <n v="12"/>
    <s v="Crippstocurrency"/>
    <x v="191"/>
    <s v="CAR"/>
    <s v="MID"/>
    <n v="88"/>
    <n v="0"/>
    <x v="1"/>
  </r>
  <r>
    <n v="2018"/>
    <n v="12"/>
    <s v="Crippstocurrency"/>
    <x v="208"/>
    <s v="CAR"/>
    <s v="MID"/>
    <n v="112"/>
    <n v="0"/>
    <x v="1"/>
  </r>
  <r>
    <n v="2018"/>
    <n v="12"/>
    <s v="Crippstocurrency"/>
    <x v="343"/>
    <s v="SYD"/>
    <s v="FWD"/>
    <n v="88"/>
    <n v="52"/>
    <x v="1"/>
  </r>
  <r>
    <n v="2018"/>
    <n v="12"/>
    <s v="Crippstocurrency"/>
    <x v="228"/>
    <s v="BRL"/>
    <s v="RUC"/>
    <n v="133"/>
    <n v="110"/>
    <x v="1"/>
  </r>
  <r>
    <n v="2018"/>
    <n v="12"/>
    <s v="Crippstocurrency"/>
    <x v="2"/>
    <s v="MEL"/>
    <s v="MID"/>
    <n v="87"/>
    <n v="117"/>
    <x v="1"/>
  </r>
  <r>
    <n v="2018"/>
    <n v="12"/>
    <s v="Crippstocurrency"/>
    <x v="226"/>
    <s v="MEL"/>
    <s v="DEF"/>
    <n v="132"/>
    <n v="123"/>
    <x v="1"/>
  </r>
  <r>
    <n v="2018"/>
    <n v="12"/>
    <s v="Crippstocurrency"/>
    <x v="89"/>
    <s v="GWS"/>
    <s v="FWD"/>
    <n v="73"/>
    <n v="168"/>
    <x v="1"/>
  </r>
  <r>
    <n v="2018"/>
    <n v="12"/>
    <s v="Crippstocurrency"/>
    <x v="345"/>
    <s v="NTH"/>
    <s v="MID"/>
    <n v="71"/>
    <n v="57"/>
    <x v="1"/>
  </r>
  <r>
    <n v="2018"/>
    <n v="12"/>
    <s v="Crippstocurrency"/>
    <x v="52"/>
    <s v="NTH"/>
    <s v="DEF"/>
    <n v="64"/>
    <n v="58"/>
    <x v="1"/>
  </r>
  <r>
    <n v="2018"/>
    <n v="12"/>
    <s v="Crippstocurrency"/>
    <x v="346"/>
    <s v="STK"/>
    <s v="DEF"/>
    <n v="66"/>
    <n v="73"/>
    <x v="1"/>
  </r>
  <r>
    <n v="2018"/>
    <n v="12"/>
    <s v="Crippstocurrency"/>
    <x v="99"/>
    <s v="ADE"/>
    <s v="BEN"/>
    <n v="112"/>
    <n v="0"/>
    <x v="1"/>
  </r>
  <r>
    <n v="2018"/>
    <n v="12"/>
    <s v="Crippstocurrency"/>
    <x v="153"/>
    <s v="HAW"/>
    <s v="BEN"/>
    <n v="85"/>
    <n v="0"/>
    <x v="1"/>
  </r>
  <r>
    <n v="2018"/>
    <n v="12"/>
    <s v="Crippstocurrency"/>
    <x v="17"/>
    <s v="WCE"/>
    <s v="BEN"/>
    <n v="103"/>
    <n v="0"/>
    <x v="1"/>
  </r>
  <r>
    <n v="2018"/>
    <n v="12"/>
    <s v="Crippstocurrency"/>
    <x v="145"/>
    <s v="GWS"/>
    <s v="BEN"/>
    <n v="117"/>
    <n v="0"/>
    <x v="1"/>
  </r>
  <r>
    <n v="2018"/>
    <n v="13"/>
    <s v="Crippstocurrency"/>
    <x v="21"/>
    <s v="PTA"/>
    <s v="DEF"/>
    <n v="68"/>
    <n v="53"/>
    <x v="1"/>
  </r>
  <r>
    <n v="2018"/>
    <n v="13"/>
    <s v="Crippstocurrency"/>
    <x v="248"/>
    <s v="PTA"/>
    <s v="FWD"/>
    <n v="103"/>
    <n v="121"/>
    <x v="1"/>
  </r>
  <r>
    <n v="2018"/>
    <n v="13"/>
    <s v="Crippstocurrency"/>
    <x v="339"/>
    <s v="GEE"/>
    <s v="MID"/>
    <n v="89"/>
    <n v="75"/>
    <x v="1"/>
  </r>
  <r>
    <n v="2018"/>
    <n v="13"/>
    <s v="Crippstocurrency"/>
    <x v="177"/>
    <s v="GCS"/>
    <s v="RUC"/>
    <n v="87"/>
    <n v="54"/>
    <x v="1"/>
  </r>
  <r>
    <n v="2018"/>
    <n v="13"/>
    <s v="Crippstocurrency"/>
    <x v="81"/>
    <s v="GCS"/>
    <s v="MID"/>
    <n v="95"/>
    <n v="71"/>
    <x v="1"/>
  </r>
  <r>
    <n v="2018"/>
    <n v="13"/>
    <s v="Crippstocurrency"/>
    <x v="257"/>
    <s v="RIC"/>
    <s v="FWD"/>
    <n v="57"/>
    <n v="77"/>
    <x v="1"/>
  </r>
  <r>
    <n v="2018"/>
    <n v="13"/>
    <s v="Crippstocurrency"/>
    <x v="319"/>
    <s v="ADE"/>
    <s v="DEF"/>
    <n v="79"/>
    <n v="59"/>
    <x v="1"/>
  </r>
  <r>
    <n v="2018"/>
    <n v="13"/>
    <s v="Crippstocurrency"/>
    <x v="99"/>
    <s v="ADE"/>
    <s v="DEF"/>
    <n v="112"/>
    <n v="0"/>
    <x v="1"/>
  </r>
  <r>
    <n v="2018"/>
    <n v="13"/>
    <s v="Crippstocurrency"/>
    <x v="326"/>
    <s v="CAR"/>
    <s v="FWD"/>
    <n v="79"/>
    <n v="83"/>
    <x v="1"/>
  </r>
  <r>
    <n v="2018"/>
    <n v="13"/>
    <s v="Crippstocurrency"/>
    <x v="208"/>
    <s v="CAR"/>
    <s v="MID"/>
    <n v="114"/>
    <n v="95"/>
    <x v="1"/>
  </r>
  <r>
    <n v="2018"/>
    <n v="13"/>
    <s v="Crippstocurrency"/>
    <x v="191"/>
    <s v="CAR"/>
    <s v="MID"/>
    <n v="91"/>
    <n v="82"/>
    <x v="1"/>
  </r>
  <r>
    <n v="2018"/>
    <n v="13"/>
    <s v="Crippstocurrency"/>
    <x v="153"/>
    <s v="HAW"/>
    <s v="MID"/>
    <n v="84"/>
    <n v="83"/>
    <x v="1"/>
  </r>
  <r>
    <n v="2018"/>
    <n v="13"/>
    <s v="Crippstocurrency"/>
    <x v="91"/>
    <s v="HAW"/>
    <s v="MID"/>
    <n v="71"/>
    <n v="32"/>
    <x v="1"/>
  </r>
  <r>
    <n v="2018"/>
    <n v="13"/>
    <s v="Crippstocurrency"/>
    <x v="343"/>
    <s v="SYD"/>
    <s v="FWD"/>
    <n v="79"/>
    <n v="84"/>
    <x v="1"/>
  </r>
  <r>
    <n v="2018"/>
    <n v="13"/>
    <s v="Crippstocurrency"/>
    <x v="17"/>
    <s v="WCE"/>
    <s v="MID"/>
    <n v="97"/>
    <n v="74"/>
    <x v="1"/>
  </r>
  <r>
    <n v="2018"/>
    <n v="13"/>
    <s v="Crippstocurrency"/>
    <x v="347"/>
    <s v="WCE"/>
    <s v="DEF"/>
    <n v="86"/>
    <n v="57"/>
    <x v="1"/>
  </r>
  <r>
    <n v="2018"/>
    <n v="13"/>
    <s v="Crippstocurrency"/>
    <x v="89"/>
    <s v="GWS"/>
    <s v="FWD"/>
    <n v="73"/>
    <n v="0"/>
    <x v="1"/>
  </r>
  <r>
    <n v="2018"/>
    <n v="13"/>
    <s v="Crippstocurrency"/>
    <x v="346"/>
    <s v="STK"/>
    <s v="DEF"/>
    <n v="65"/>
    <n v="54"/>
    <x v="1"/>
  </r>
  <r>
    <n v="2018"/>
    <n v="13"/>
    <s v="Crippstocurrency"/>
    <x v="228"/>
    <s v="BRL"/>
    <s v="BEN"/>
    <n v="133"/>
    <n v="0"/>
    <x v="1"/>
  </r>
  <r>
    <n v="2018"/>
    <n v="13"/>
    <s v="Crippstocurrency"/>
    <x v="226"/>
    <s v="MEL"/>
    <s v="BEN"/>
    <n v="132"/>
    <n v="0"/>
    <x v="1"/>
  </r>
  <r>
    <n v="2018"/>
    <n v="13"/>
    <s v="Crippstocurrency"/>
    <x v="145"/>
    <s v="GWS"/>
    <s v="BEN"/>
    <n v="117"/>
    <n v="0"/>
    <x v="1"/>
  </r>
  <r>
    <n v="2018"/>
    <n v="13"/>
    <s v="Crippstocurrency"/>
    <x v="52"/>
    <s v="NTH"/>
    <s v="BEN"/>
    <n v="64"/>
    <n v="0"/>
    <x v="1"/>
  </r>
  <r>
    <n v="2018"/>
    <n v="14"/>
    <s v="Crippstocurrency"/>
    <x v="21"/>
    <s v="PTA"/>
    <s v="DEF"/>
    <n v="59"/>
    <n v="63"/>
    <x v="1"/>
  </r>
  <r>
    <n v="2018"/>
    <n v="14"/>
    <s v="Crippstocurrency"/>
    <x v="341"/>
    <s v="PTA"/>
    <s v="FWD"/>
    <n v="69"/>
    <n v="63"/>
    <x v="1"/>
  </r>
  <r>
    <n v="2018"/>
    <n v="14"/>
    <s v="Crippstocurrency"/>
    <x v="248"/>
    <s v="PTA"/>
    <s v="FWD"/>
    <n v="97"/>
    <n v="92"/>
    <x v="1"/>
  </r>
  <r>
    <n v="2018"/>
    <n v="14"/>
    <s v="Crippstocurrency"/>
    <x v="128"/>
    <s v="GCS"/>
    <s v="FWD"/>
    <n v="67"/>
    <n v="76"/>
    <x v="1"/>
  </r>
  <r>
    <n v="2018"/>
    <n v="14"/>
    <s v="Crippstocurrency"/>
    <x v="81"/>
    <s v="GCS"/>
    <s v="MID"/>
    <n v="92"/>
    <n v="94"/>
    <x v="1"/>
  </r>
  <r>
    <n v="2018"/>
    <n v="14"/>
    <s v="Crippstocurrency"/>
    <x v="326"/>
    <s v="CAR"/>
    <s v="FWD"/>
    <n v="73"/>
    <n v="90"/>
    <x v="1"/>
  </r>
  <r>
    <n v="2018"/>
    <n v="14"/>
    <s v="Crippstocurrency"/>
    <x v="208"/>
    <s v="CAR"/>
    <s v="MID"/>
    <n v="106"/>
    <n v="92"/>
    <x v="1"/>
  </r>
  <r>
    <n v="2018"/>
    <n v="14"/>
    <s v="Crippstocurrency"/>
    <x v="153"/>
    <s v="HAW"/>
    <s v="MID"/>
    <n v="87"/>
    <n v="64"/>
    <x v="1"/>
  </r>
  <r>
    <n v="2018"/>
    <n v="14"/>
    <s v="Crippstocurrency"/>
    <x v="91"/>
    <s v="HAW"/>
    <s v="MID"/>
    <n v="68"/>
    <n v="63"/>
    <x v="1"/>
  </r>
  <r>
    <n v="2018"/>
    <n v="14"/>
    <s v="Crippstocurrency"/>
    <x v="228"/>
    <s v="BRL"/>
    <s v="RUC"/>
    <n v="123"/>
    <n v="68"/>
    <x v="1"/>
  </r>
  <r>
    <n v="2018"/>
    <n v="14"/>
    <s v="Crippstocurrency"/>
    <x v="17"/>
    <s v="WCE"/>
    <s v="MID"/>
    <n v="101"/>
    <n v="122"/>
    <x v="1"/>
  </r>
  <r>
    <n v="2018"/>
    <n v="14"/>
    <s v="Crippstocurrency"/>
    <x v="347"/>
    <s v="WCE"/>
    <s v="DEF"/>
    <n v="86"/>
    <n v="92"/>
    <x v="1"/>
  </r>
  <r>
    <n v="2018"/>
    <n v="14"/>
    <s v="Crippstocurrency"/>
    <x v="102"/>
    <s v="MEL"/>
    <s v="MID"/>
    <n v="63"/>
    <n v="66"/>
    <x v="1"/>
  </r>
  <r>
    <n v="2018"/>
    <n v="14"/>
    <s v="Crippstocurrency"/>
    <x v="226"/>
    <s v="MEL"/>
    <s v="DEF"/>
    <n v="122"/>
    <n v="90"/>
    <x v="1"/>
  </r>
  <r>
    <n v="2018"/>
    <n v="14"/>
    <s v="Crippstocurrency"/>
    <x v="145"/>
    <s v="GWS"/>
    <s v="MID"/>
    <n v="122"/>
    <n v="83"/>
    <x v="1"/>
  </r>
  <r>
    <n v="2018"/>
    <n v="14"/>
    <s v="Crippstocurrency"/>
    <x v="348"/>
    <s v="GWS"/>
    <s v="DEF"/>
    <n v="90"/>
    <n v="64"/>
    <x v="1"/>
  </r>
  <r>
    <n v="2018"/>
    <n v="14"/>
    <s v="Crippstocurrency"/>
    <x v="89"/>
    <s v="GWS"/>
    <s v="FWD"/>
    <n v="72"/>
    <n v="69"/>
    <x v="1"/>
  </r>
  <r>
    <n v="2018"/>
    <n v="14"/>
    <s v="Crippstocurrency"/>
    <x v="52"/>
    <s v="NTH"/>
    <s v="DEF"/>
    <n v="73"/>
    <n v="92"/>
    <x v="1"/>
  </r>
  <r>
    <n v="2018"/>
    <n v="14"/>
    <s v="Crippstocurrency"/>
    <x v="339"/>
    <s v="GEE"/>
    <s v="BEN"/>
    <n v="89"/>
    <n v="0"/>
    <x v="1"/>
  </r>
  <r>
    <n v="2018"/>
    <n v="14"/>
    <s v="Crippstocurrency"/>
    <x v="257"/>
    <s v="RIC"/>
    <s v="BEN"/>
    <n v="57"/>
    <n v="0"/>
    <x v="1"/>
  </r>
  <r>
    <n v="2018"/>
    <n v="14"/>
    <s v="Crippstocurrency"/>
    <x v="99"/>
    <s v="ADE"/>
    <s v="BEN"/>
    <n v="112"/>
    <n v="0"/>
    <x v="1"/>
  </r>
  <r>
    <n v="2018"/>
    <n v="14"/>
    <s v="Crippstocurrency"/>
    <x v="191"/>
    <s v="CAR"/>
    <s v="BEN"/>
    <n v="91"/>
    <n v="0"/>
    <x v="1"/>
  </r>
  <r>
    <n v="2018"/>
    <n v="15"/>
    <s v="Crippstocurrency"/>
    <x v="21"/>
    <s v="PTA"/>
    <s v="DEF"/>
    <n v="53"/>
    <n v="43"/>
    <x v="1"/>
  </r>
  <r>
    <n v="2018"/>
    <n v="15"/>
    <s v="Crippstocurrency"/>
    <x v="248"/>
    <s v="PTA"/>
    <s v="FWD"/>
    <n v="101"/>
    <n v="85"/>
    <x v="1"/>
  </r>
  <r>
    <n v="2018"/>
    <n v="15"/>
    <s v="Crippstocurrency"/>
    <x v="339"/>
    <s v="GEE"/>
    <s v="MID"/>
    <n v="100"/>
    <n v="95"/>
    <x v="1"/>
  </r>
  <r>
    <n v="2018"/>
    <n v="15"/>
    <s v="Crippstocurrency"/>
    <x v="128"/>
    <s v="GCS"/>
    <s v="FWD"/>
    <n v="67"/>
    <n v="91"/>
    <x v="1"/>
  </r>
  <r>
    <n v="2018"/>
    <n v="15"/>
    <s v="Crippstocurrency"/>
    <x v="81"/>
    <s v="GCS"/>
    <s v="MID"/>
    <n v="90"/>
    <n v="115"/>
    <x v="1"/>
  </r>
  <r>
    <n v="2018"/>
    <n v="15"/>
    <s v="Crippstocurrency"/>
    <x v="257"/>
    <s v="RIC"/>
    <s v="FWD"/>
    <n v="61"/>
    <n v="135"/>
    <x v="1"/>
  </r>
  <r>
    <n v="2018"/>
    <n v="15"/>
    <s v="Crippstocurrency"/>
    <x v="99"/>
    <s v="ADE"/>
    <s v="DEF"/>
    <n v="110"/>
    <n v="111"/>
    <x v="1"/>
  </r>
  <r>
    <n v="2018"/>
    <n v="15"/>
    <s v="Crippstocurrency"/>
    <x v="208"/>
    <s v="CAR"/>
    <s v="MID"/>
    <n v="103"/>
    <n v="102"/>
    <x v="1"/>
  </r>
  <r>
    <n v="2018"/>
    <n v="15"/>
    <s v="Crippstocurrency"/>
    <x v="153"/>
    <s v="HAW"/>
    <s v="MID"/>
    <n v="85"/>
    <n v="98"/>
    <x v="1"/>
  </r>
  <r>
    <n v="2018"/>
    <n v="15"/>
    <s v="Crippstocurrency"/>
    <x v="228"/>
    <s v="BRL"/>
    <s v="RUC"/>
    <n v="138"/>
    <n v="142"/>
    <x v="1"/>
  </r>
  <r>
    <n v="2018"/>
    <n v="15"/>
    <s v="Crippstocurrency"/>
    <x v="17"/>
    <s v="WCE"/>
    <s v="MID"/>
    <n v="105"/>
    <n v="136"/>
    <x v="1"/>
  </r>
  <r>
    <n v="2018"/>
    <n v="15"/>
    <s v="Crippstocurrency"/>
    <x v="347"/>
    <s v="WCE"/>
    <s v="DEF"/>
    <n v="86"/>
    <n v="100"/>
    <x v="1"/>
  </r>
  <r>
    <n v="2018"/>
    <n v="15"/>
    <s v="Crippstocurrency"/>
    <x v="226"/>
    <s v="MEL"/>
    <s v="FWD"/>
    <n v="105"/>
    <n v="39"/>
    <x v="1"/>
  </r>
  <r>
    <n v="2018"/>
    <n v="15"/>
    <s v="Crippstocurrency"/>
    <x v="269"/>
    <s v="MEL"/>
    <s v="FWD"/>
    <n v="71"/>
    <n v="85"/>
    <x v="1"/>
  </r>
  <r>
    <n v="2018"/>
    <n v="15"/>
    <s v="Crippstocurrency"/>
    <x v="145"/>
    <s v="GWS"/>
    <s v="MID"/>
    <n v="124"/>
    <n v="111"/>
    <x v="1"/>
  </r>
  <r>
    <n v="2018"/>
    <n v="15"/>
    <s v="Crippstocurrency"/>
    <x v="348"/>
    <s v="GWS"/>
    <s v="DEF"/>
    <n v="89"/>
    <n v="78"/>
    <x v="1"/>
  </r>
  <r>
    <n v="2018"/>
    <n v="15"/>
    <s v="Crippstocurrency"/>
    <x v="52"/>
    <s v="NTH"/>
    <s v="DEF"/>
    <n v="77"/>
    <n v="89"/>
    <x v="1"/>
  </r>
  <r>
    <n v="2018"/>
    <n v="15"/>
    <s v="Crippstocurrency"/>
    <x v="33"/>
    <s v="STK"/>
    <s v="MID"/>
    <n v="84"/>
    <n v="104"/>
    <x v="1"/>
  </r>
  <r>
    <n v="2018"/>
    <n v="15"/>
    <s v="Crippstocurrency"/>
    <x v="191"/>
    <s v="CAR"/>
    <s v="BEN"/>
    <n v="91"/>
    <n v="0"/>
    <x v="1"/>
  </r>
  <r>
    <n v="2018"/>
    <n v="15"/>
    <s v="Crippstocurrency"/>
    <x v="326"/>
    <s v="CAR"/>
    <s v="BEN"/>
    <n v="73"/>
    <n v="0"/>
    <x v="1"/>
  </r>
  <r>
    <n v="2018"/>
    <n v="15"/>
    <s v="Crippstocurrency"/>
    <x v="91"/>
    <s v="HAW"/>
    <s v="BEN"/>
    <n v="69"/>
    <n v="62"/>
    <x v="1"/>
  </r>
  <r>
    <n v="2018"/>
    <n v="15"/>
    <s v="Crippstocurrency"/>
    <x v="89"/>
    <s v="GWS"/>
    <s v="BEN"/>
    <n v="72"/>
    <n v="0"/>
    <x v="1"/>
  </r>
  <r>
    <n v="2018"/>
    <n v="16"/>
    <s v="Crippstocurrency"/>
    <x v="248"/>
    <s v="PTA"/>
    <s v="FWD"/>
    <n v="103"/>
    <n v="109"/>
    <x v="1"/>
  </r>
  <r>
    <n v="2018"/>
    <n v="16"/>
    <s v="Crippstocurrency"/>
    <x v="339"/>
    <s v="GEE"/>
    <s v="MID"/>
    <n v="104"/>
    <n v="76"/>
    <x v="1"/>
  </r>
  <r>
    <n v="2018"/>
    <n v="16"/>
    <s v="Crippstocurrency"/>
    <x v="128"/>
    <s v="GCS"/>
    <s v="FWD"/>
    <n v="72"/>
    <n v="83"/>
    <x v="1"/>
  </r>
  <r>
    <n v="2018"/>
    <n v="16"/>
    <s v="Crippstocurrency"/>
    <x v="81"/>
    <s v="GCS"/>
    <s v="MID"/>
    <n v="91"/>
    <n v="109"/>
    <x v="1"/>
  </r>
  <r>
    <n v="2018"/>
    <n v="16"/>
    <s v="Crippstocurrency"/>
    <x v="257"/>
    <s v="RIC"/>
    <s v="FWD"/>
    <n v="78"/>
    <n v="98"/>
    <x v="1"/>
  </r>
  <r>
    <n v="2018"/>
    <n v="16"/>
    <s v="Crippstocurrency"/>
    <x v="99"/>
    <s v="ADE"/>
    <s v="DEF"/>
    <n v="109"/>
    <n v="84"/>
    <x v="1"/>
  </r>
  <r>
    <n v="2018"/>
    <n v="16"/>
    <s v="Crippstocurrency"/>
    <x v="326"/>
    <s v="CAR"/>
    <s v="FWD"/>
    <n v="79"/>
    <n v="110"/>
    <x v="1"/>
  </r>
  <r>
    <n v="2018"/>
    <n v="16"/>
    <s v="Crippstocurrency"/>
    <x v="208"/>
    <s v="CAR"/>
    <s v="MID"/>
    <n v="99"/>
    <n v="90"/>
    <x v="1"/>
  </r>
  <r>
    <n v="2018"/>
    <n v="16"/>
    <s v="Crippstocurrency"/>
    <x v="153"/>
    <s v="HAW"/>
    <s v="MID"/>
    <n v="89"/>
    <n v="106"/>
    <x v="1"/>
  </r>
  <r>
    <n v="2018"/>
    <n v="16"/>
    <s v="Crippstocurrency"/>
    <x v="228"/>
    <s v="BRL"/>
    <s v="RUC"/>
    <n v="132"/>
    <n v="110"/>
    <x v="1"/>
  </r>
  <r>
    <n v="2018"/>
    <n v="16"/>
    <s v="Crippstocurrency"/>
    <x v="17"/>
    <s v="WCE"/>
    <s v="MID"/>
    <n v="102"/>
    <n v="123"/>
    <x v="1"/>
  </r>
  <r>
    <n v="2018"/>
    <n v="16"/>
    <s v="Crippstocurrency"/>
    <x v="347"/>
    <s v="WCE"/>
    <s v="DEF"/>
    <n v="77"/>
    <n v="61"/>
    <x v="1"/>
  </r>
  <r>
    <n v="2018"/>
    <n v="16"/>
    <s v="Crippstocurrency"/>
    <x v="226"/>
    <s v="MEL"/>
    <s v="DEF"/>
    <n v="110"/>
    <n v="103"/>
    <x v="1"/>
  </r>
  <r>
    <n v="2018"/>
    <n v="16"/>
    <s v="Crippstocurrency"/>
    <x v="269"/>
    <s v="MEL"/>
    <s v="FWD"/>
    <n v="81"/>
    <n v="138"/>
    <x v="1"/>
  </r>
  <r>
    <n v="2018"/>
    <n v="16"/>
    <s v="Crippstocurrency"/>
    <x v="145"/>
    <s v="GWS"/>
    <s v="MID"/>
    <n v="129"/>
    <n v="106"/>
    <x v="1"/>
  </r>
  <r>
    <n v="2018"/>
    <n v="16"/>
    <s v="Crippstocurrency"/>
    <x v="348"/>
    <s v="GWS"/>
    <s v="DEF"/>
    <n v="89"/>
    <n v="71"/>
    <x v="1"/>
  </r>
  <r>
    <n v="2018"/>
    <n v="16"/>
    <s v="Crippstocurrency"/>
    <x v="52"/>
    <s v="NTH"/>
    <s v="DEF"/>
    <n v="88"/>
    <n v="139"/>
    <x v="1"/>
  </r>
  <r>
    <n v="2018"/>
    <n v="16"/>
    <s v="Crippstocurrency"/>
    <x v="33"/>
    <s v="STK"/>
    <s v="MID"/>
    <n v="84"/>
    <n v="81"/>
    <x v="1"/>
  </r>
  <r>
    <n v="2018"/>
    <n v="16"/>
    <s v="Crippstocurrency"/>
    <x v="191"/>
    <s v="CAR"/>
    <s v="BEN"/>
    <n v="91"/>
    <n v="0"/>
    <x v="1"/>
  </r>
  <r>
    <n v="2018"/>
    <n v="16"/>
    <s v="Crippstocurrency"/>
    <x v="91"/>
    <s v="HAW"/>
    <s v="BEN"/>
    <n v="67"/>
    <n v="80"/>
    <x v="1"/>
  </r>
  <r>
    <n v="2018"/>
    <n v="16"/>
    <s v="Crippstocurrency"/>
    <x v="89"/>
    <s v="GWS"/>
    <s v="BEN"/>
    <n v="72"/>
    <n v="0"/>
    <x v="1"/>
  </r>
  <r>
    <n v="2018"/>
    <n v="16"/>
    <s v="Crippstocurrency"/>
    <x v="340"/>
    <s v="STK"/>
    <s v="BEN"/>
    <n v="83"/>
    <n v="0"/>
    <x v="1"/>
  </r>
  <r>
    <n v="2018"/>
    <n v="17"/>
    <s v="Crippstocurrency"/>
    <x v="248"/>
    <s v="PTA"/>
    <s v="FWD"/>
    <n v="92"/>
    <n v="37"/>
    <x v="1"/>
  </r>
  <r>
    <n v="2018"/>
    <n v="17"/>
    <s v="Crippstocurrency"/>
    <x v="339"/>
    <s v="GEE"/>
    <s v="MID"/>
    <n v="99"/>
    <n v="107"/>
    <x v="1"/>
  </r>
  <r>
    <n v="2018"/>
    <n v="17"/>
    <s v="Crippstocurrency"/>
    <x v="128"/>
    <s v="GCS"/>
    <s v="FWD"/>
    <n v="85"/>
    <n v="97"/>
    <x v="1"/>
  </r>
  <r>
    <n v="2018"/>
    <n v="17"/>
    <s v="Crippstocurrency"/>
    <x v="81"/>
    <s v="GCS"/>
    <s v="MID"/>
    <n v="92"/>
    <n v="89"/>
    <x v="1"/>
  </r>
  <r>
    <n v="2018"/>
    <n v="17"/>
    <s v="Crippstocurrency"/>
    <x v="257"/>
    <s v="RIC"/>
    <s v="FWD"/>
    <n v="87"/>
    <n v="80"/>
    <x v="1"/>
  </r>
  <r>
    <n v="2018"/>
    <n v="17"/>
    <s v="Crippstocurrency"/>
    <x v="99"/>
    <s v="ADE"/>
    <s v="DEF"/>
    <n v="116"/>
    <n v="133"/>
    <x v="1"/>
  </r>
  <r>
    <n v="2018"/>
    <n v="17"/>
    <s v="Crippstocurrency"/>
    <x v="326"/>
    <s v="CAR"/>
    <s v="FWD"/>
    <n v="85"/>
    <n v="104"/>
    <x v="1"/>
  </r>
  <r>
    <n v="2018"/>
    <n v="17"/>
    <s v="Crippstocurrency"/>
    <x v="208"/>
    <s v="CAR"/>
    <s v="MID"/>
    <n v="95"/>
    <n v="86"/>
    <x v="1"/>
  </r>
  <r>
    <n v="2018"/>
    <n v="17"/>
    <s v="Crippstocurrency"/>
    <x v="153"/>
    <s v="HAW"/>
    <s v="MID"/>
    <n v="91"/>
    <n v="72"/>
    <x v="1"/>
  </r>
  <r>
    <n v="2018"/>
    <n v="17"/>
    <s v="Crippstocurrency"/>
    <x v="228"/>
    <s v="BRL"/>
    <s v="RUC"/>
    <n v="141"/>
    <n v="142"/>
    <x v="1"/>
  </r>
  <r>
    <n v="2018"/>
    <n v="17"/>
    <s v="Crippstocurrency"/>
    <x v="17"/>
    <s v="WCE"/>
    <s v="MID"/>
    <n v="106"/>
    <n v="101"/>
    <x v="1"/>
  </r>
  <r>
    <n v="2018"/>
    <n v="17"/>
    <s v="Crippstocurrency"/>
    <x v="347"/>
    <s v="WCE"/>
    <s v="DEF"/>
    <n v="75"/>
    <n v="53"/>
    <x v="1"/>
  </r>
  <r>
    <n v="2018"/>
    <n v="17"/>
    <s v="Crippstocurrency"/>
    <x v="226"/>
    <s v="MEL"/>
    <s v="DEF"/>
    <n v="91"/>
    <n v="74"/>
    <x v="1"/>
  </r>
  <r>
    <n v="2018"/>
    <n v="17"/>
    <s v="Crippstocurrency"/>
    <x v="269"/>
    <s v="MEL"/>
    <s v="FWD"/>
    <n v="74"/>
    <n v="53"/>
    <x v="1"/>
  </r>
  <r>
    <n v="2018"/>
    <n v="17"/>
    <s v="Crippstocurrency"/>
    <x v="145"/>
    <s v="GWS"/>
    <s v="MID"/>
    <n v="117"/>
    <n v="90"/>
    <x v="1"/>
  </r>
  <r>
    <n v="2018"/>
    <n v="17"/>
    <s v="Crippstocurrency"/>
    <x v="52"/>
    <s v="NTH"/>
    <s v="DEF"/>
    <n v="90"/>
    <n v="71"/>
    <x v="1"/>
  </r>
  <r>
    <n v="2018"/>
    <n v="17"/>
    <s v="Crippstocurrency"/>
    <x v="33"/>
    <s v="STK"/>
    <s v="MID"/>
    <n v="97"/>
    <n v="144"/>
    <x v="1"/>
  </r>
  <r>
    <n v="2018"/>
    <n v="17"/>
    <s v="Crippstocurrency"/>
    <x v="340"/>
    <s v="STK"/>
    <s v="DEF"/>
    <n v="77"/>
    <n v="24"/>
    <x v="1"/>
  </r>
  <r>
    <n v="2018"/>
    <n v="17"/>
    <s v="Crippstocurrency"/>
    <x v="191"/>
    <s v="CAR"/>
    <s v="BEN"/>
    <n v="91"/>
    <n v="0"/>
    <x v="1"/>
  </r>
  <r>
    <n v="2018"/>
    <n v="17"/>
    <s v="Crippstocurrency"/>
    <x v="91"/>
    <s v="HAW"/>
    <s v="BEN"/>
    <n v="59"/>
    <n v="64"/>
    <x v="1"/>
  </r>
  <r>
    <n v="2018"/>
    <n v="17"/>
    <s v="Crippstocurrency"/>
    <x v="348"/>
    <s v="GWS"/>
    <s v="BEN"/>
    <n v="90"/>
    <n v="89"/>
    <x v="1"/>
  </r>
  <r>
    <n v="2018"/>
    <n v="17"/>
    <s v="Crippstocurrency"/>
    <x v="89"/>
    <s v="GWS"/>
    <s v="BEN"/>
    <n v="72"/>
    <n v="0"/>
    <x v="1"/>
  </r>
  <r>
    <n v="2018"/>
    <n v="18"/>
    <s v="Crippstocurrency"/>
    <x v="248"/>
    <s v="PTA"/>
    <s v="FWD"/>
    <n v="91"/>
    <n v="113"/>
    <x v="1"/>
  </r>
  <r>
    <n v="2018"/>
    <n v="18"/>
    <s v="Crippstocurrency"/>
    <x v="339"/>
    <s v="GEE"/>
    <s v="MID"/>
    <n v="102"/>
    <n v="105"/>
    <x v="1"/>
  </r>
  <r>
    <n v="2018"/>
    <n v="18"/>
    <s v="Crippstocurrency"/>
    <x v="81"/>
    <s v="GCS"/>
    <s v="MID"/>
    <n v="100"/>
    <n v="113"/>
    <x v="1"/>
  </r>
  <r>
    <n v="2018"/>
    <n v="18"/>
    <s v="Crippstocurrency"/>
    <x v="257"/>
    <s v="RIC"/>
    <s v="FWD"/>
    <n v="93"/>
    <n v="113"/>
    <x v="1"/>
  </r>
  <r>
    <n v="2018"/>
    <n v="18"/>
    <s v="Crippstocurrency"/>
    <x v="99"/>
    <s v="ADE"/>
    <s v="DEF"/>
    <n v="118"/>
    <n v="111"/>
    <x v="1"/>
  </r>
  <r>
    <n v="2018"/>
    <n v="18"/>
    <s v="Crippstocurrency"/>
    <x v="326"/>
    <s v="CAR"/>
    <s v="FWD"/>
    <n v="85"/>
    <n v="0"/>
    <x v="1"/>
  </r>
  <r>
    <n v="2018"/>
    <n v="18"/>
    <s v="Crippstocurrency"/>
    <x v="208"/>
    <s v="CAR"/>
    <s v="MID"/>
    <n v="94"/>
    <n v="89"/>
    <x v="1"/>
  </r>
  <r>
    <n v="2018"/>
    <n v="18"/>
    <s v="Crippstocurrency"/>
    <x v="153"/>
    <s v="HAW"/>
    <s v="MID"/>
    <n v="88"/>
    <n v="70"/>
    <x v="1"/>
  </r>
  <r>
    <n v="2018"/>
    <n v="18"/>
    <s v="Crippstocurrency"/>
    <x v="228"/>
    <s v="BRL"/>
    <s v="RUC"/>
    <n v="143"/>
    <n v="117"/>
    <x v="1"/>
  </r>
  <r>
    <n v="2018"/>
    <n v="18"/>
    <s v="Crippstocurrency"/>
    <x v="17"/>
    <s v="WCE"/>
    <s v="MID"/>
    <n v="109"/>
    <n v="95"/>
    <x v="1"/>
  </r>
  <r>
    <n v="2018"/>
    <n v="18"/>
    <s v="Crippstocurrency"/>
    <x v="347"/>
    <s v="WCE"/>
    <s v="DEF"/>
    <n v="79"/>
    <n v="75"/>
    <x v="1"/>
  </r>
  <r>
    <n v="2018"/>
    <n v="18"/>
    <s v="Crippstocurrency"/>
    <x v="226"/>
    <s v="MEL"/>
    <s v="FWD"/>
    <n v="88"/>
    <n v="107"/>
    <x v="1"/>
  </r>
  <r>
    <n v="2018"/>
    <n v="18"/>
    <s v="Crippstocurrency"/>
    <x v="269"/>
    <s v="MEL"/>
    <s v="FWD"/>
    <n v="80"/>
    <n v="101"/>
    <x v="1"/>
  </r>
  <r>
    <n v="2018"/>
    <n v="18"/>
    <s v="Crippstocurrency"/>
    <x v="145"/>
    <s v="GWS"/>
    <s v="MID"/>
    <n v="130"/>
    <n v="143"/>
    <x v="1"/>
  </r>
  <r>
    <n v="2018"/>
    <n v="18"/>
    <s v="Crippstocurrency"/>
    <x v="348"/>
    <s v="GWS"/>
    <s v="DEF"/>
    <n v="85"/>
    <n v="76"/>
    <x v="1"/>
  </r>
  <r>
    <n v="2018"/>
    <n v="18"/>
    <s v="Crippstocurrency"/>
    <x v="52"/>
    <s v="NTH"/>
    <s v="DEF"/>
    <n v="88"/>
    <n v="48"/>
    <x v="1"/>
  </r>
  <r>
    <n v="2018"/>
    <n v="18"/>
    <s v="Crippstocurrency"/>
    <x v="33"/>
    <s v="STK"/>
    <s v="MID"/>
    <n v="102"/>
    <n v="89"/>
    <x v="1"/>
  </r>
  <r>
    <n v="2018"/>
    <n v="18"/>
    <s v="Crippstocurrency"/>
    <x v="340"/>
    <s v="STK"/>
    <s v="DEF"/>
    <n v="85"/>
    <n v="79"/>
    <x v="1"/>
  </r>
  <r>
    <n v="2018"/>
    <n v="18"/>
    <s v="Crippstocurrency"/>
    <x v="128"/>
    <s v="GCS"/>
    <s v="BEN"/>
    <n v="85"/>
    <n v="0"/>
    <x v="1"/>
  </r>
  <r>
    <n v="2018"/>
    <n v="18"/>
    <s v="Crippstocurrency"/>
    <x v="96"/>
    <s v="ADE"/>
    <s v="BEN"/>
    <n v="90"/>
    <n v="133"/>
    <x v="1"/>
  </r>
  <r>
    <n v="2018"/>
    <n v="18"/>
    <s v="Crippstocurrency"/>
    <x v="191"/>
    <s v="CAR"/>
    <s v="BEN"/>
    <n v="91"/>
    <n v="0"/>
    <x v="1"/>
  </r>
  <r>
    <n v="2018"/>
    <n v="18"/>
    <s v="Crippstocurrency"/>
    <x v="89"/>
    <s v="GWS"/>
    <s v="BEN"/>
    <n v="72"/>
    <n v="0"/>
    <x v="1"/>
  </r>
  <r>
    <n v="2018"/>
    <n v="19"/>
    <s v="Crippstocurrency"/>
    <x v="248"/>
    <s v="PTA"/>
    <s v="FWD"/>
    <n v="85"/>
    <n v="65"/>
    <x v="1"/>
  </r>
  <r>
    <n v="2018"/>
    <n v="19"/>
    <s v="Crippstocurrency"/>
    <x v="339"/>
    <s v="GEE"/>
    <s v="MID"/>
    <n v="96"/>
    <n v="44"/>
    <x v="1"/>
  </r>
  <r>
    <n v="2018"/>
    <n v="19"/>
    <s v="Crippstocurrency"/>
    <x v="81"/>
    <s v="GCS"/>
    <s v="MID"/>
    <n v="102"/>
    <n v="104"/>
    <x v="1"/>
  </r>
  <r>
    <n v="2018"/>
    <n v="19"/>
    <s v="Crippstocurrency"/>
    <x v="257"/>
    <s v="RIC"/>
    <s v="FWD"/>
    <n v="98"/>
    <n v="105"/>
    <x v="1"/>
  </r>
  <r>
    <n v="2018"/>
    <n v="19"/>
    <s v="Crippstocurrency"/>
    <x v="99"/>
    <s v="ADE"/>
    <s v="DEF"/>
    <n v="114"/>
    <n v="91"/>
    <x v="1"/>
  </r>
  <r>
    <n v="2018"/>
    <n v="19"/>
    <s v="Crippstocurrency"/>
    <x v="326"/>
    <s v="CAR"/>
    <s v="FWD"/>
    <n v="93"/>
    <n v="83"/>
    <x v="1"/>
  </r>
  <r>
    <n v="2018"/>
    <n v="19"/>
    <s v="Crippstocurrency"/>
    <x v="208"/>
    <s v="CAR"/>
    <s v="MID"/>
    <n v="96"/>
    <n v="103"/>
    <x v="1"/>
  </r>
  <r>
    <n v="2018"/>
    <n v="19"/>
    <s v="Crippstocurrency"/>
    <x v="153"/>
    <s v="HAW"/>
    <s v="MID"/>
    <n v="92"/>
    <n v="82"/>
    <x v="1"/>
  </r>
  <r>
    <n v="2018"/>
    <n v="19"/>
    <s v="Crippstocurrency"/>
    <x v="349"/>
    <s v="SYD"/>
    <s v="DEF"/>
    <n v="85"/>
    <n v="73"/>
    <x v="1"/>
  </r>
  <r>
    <n v="2018"/>
    <n v="19"/>
    <s v="Crippstocurrency"/>
    <x v="228"/>
    <s v="BRL"/>
    <s v="RUC"/>
    <n v="146"/>
    <n v="82"/>
    <x v="1"/>
  </r>
  <r>
    <n v="2018"/>
    <n v="19"/>
    <s v="Crippstocurrency"/>
    <x v="17"/>
    <s v="WCE"/>
    <s v="MID"/>
    <n v="103"/>
    <n v="87"/>
    <x v="1"/>
  </r>
  <r>
    <n v="2018"/>
    <n v="19"/>
    <s v="Crippstocurrency"/>
    <x v="226"/>
    <s v="MEL"/>
    <s v="FWD"/>
    <n v="88"/>
    <n v="89"/>
    <x v="1"/>
  </r>
  <r>
    <n v="2018"/>
    <n v="19"/>
    <s v="Crippstocurrency"/>
    <x v="269"/>
    <s v="MEL"/>
    <s v="FWD"/>
    <n v="85"/>
    <n v="88"/>
    <x v="1"/>
  </r>
  <r>
    <n v="2018"/>
    <n v="19"/>
    <s v="Crippstocurrency"/>
    <x v="145"/>
    <s v="GWS"/>
    <s v="MID"/>
    <n v="129"/>
    <n v="79"/>
    <x v="1"/>
  </r>
  <r>
    <n v="2018"/>
    <n v="19"/>
    <s v="Crippstocurrency"/>
    <x v="348"/>
    <s v="GWS"/>
    <s v="DEF"/>
    <n v="88"/>
    <n v="78"/>
    <x v="1"/>
  </r>
  <r>
    <n v="2018"/>
    <n v="19"/>
    <s v="Crippstocurrency"/>
    <x v="52"/>
    <s v="NTH"/>
    <s v="DEF"/>
    <n v="79"/>
    <n v="47"/>
    <x v="1"/>
  </r>
  <r>
    <n v="2018"/>
    <n v="19"/>
    <s v="Crippstocurrency"/>
    <x v="33"/>
    <s v="STK"/>
    <s v="MID"/>
    <n v="99"/>
    <n v="81"/>
    <x v="1"/>
  </r>
  <r>
    <n v="2018"/>
    <n v="19"/>
    <s v="Crippstocurrency"/>
    <x v="340"/>
    <s v="STK"/>
    <s v="DEF"/>
    <n v="79"/>
    <n v="75"/>
    <x v="1"/>
  </r>
  <r>
    <n v="2018"/>
    <n v="19"/>
    <s v="Crippstocurrency"/>
    <x v="128"/>
    <s v="GCS"/>
    <s v="BEN"/>
    <n v="85"/>
    <n v="0"/>
    <x v="1"/>
  </r>
  <r>
    <n v="2018"/>
    <n v="19"/>
    <s v="Crippstocurrency"/>
    <x v="96"/>
    <s v="ADE"/>
    <s v="BEN"/>
    <n v="103"/>
    <n v="114"/>
    <x v="1"/>
  </r>
  <r>
    <n v="2018"/>
    <n v="19"/>
    <s v="Crippstocurrency"/>
    <x v="191"/>
    <s v="CAR"/>
    <s v="BEN"/>
    <n v="91"/>
    <n v="0"/>
    <x v="1"/>
  </r>
  <r>
    <n v="2018"/>
    <n v="19"/>
    <s v="Crippstocurrency"/>
    <x v="89"/>
    <s v="GWS"/>
    <s v="BEN"/>
    <n v="72"/>
    <n v="0"/>
    <x v="1"/>
  </r>
  <r>
    <n v="2018"/>
    <n v="20"/>
    <s v="Crippstocurrency"/>
    <x v="248"/>
    <s v="PTA"/>
    <s v="FWD"/>
    <n v="88"/>
    <n v="99"/>
    <x v="1"/>
  </r>
  <r>
    <n v="2018"/>
    <n v="20"/>
    <s v="Crippstocurrency"/>
    <x v="339"/>
    <s v="GEE"/>
    <s v="MID"/>
    <n v="99"/>
    <n v="112"/>
    <x v="1"/>
  </r>
  <r>
    <n v="2018"/>
    <n v="20"/>
    <s v="Crippstocurrency"/>
    <x v="81"/>
    <s v="GCS"/>
    <s v="MID"/>
    <n v="96"/>
    <n v="84"/>
    <x v="1"/>
  </r>
  <r>
    <n v="2018"/>
    <n v="20"/>
    <s v="Crippstocurrency"/>
    <x v="257"/>
    <s v="RIC"/>
    <s v="FWD"/>
    <n v="88"/>
    <n v="81"/>
    <x v="1"/>
  </r>
  <r>
    <n v="2018"/>
    <n v="20"/>
    <s v="Crippstocurrency"/>
    <x v="99"/>
    <s v="ADE"/>
    <s v="DEF"/>
    <n v="107"/>
    <n v="76"/>
    <x v="1"/>
  </r>
  <r>
    <n v="2018"/>
    <n v="20"/>
    <s v="Crippstocurrency"/>
    <x v="96"/>
    <s v="ADE"/>
    <s v="MID"/>
    <n v="103"/>
    <n v="92"/>
    <x v="1"/>
  </r>
  <r>
    <n v="2018"/>
    <n v="20"/>
    <s v="Crippstocurrency"/>
    <x v="208"/>
    <s v="CAR"/>
    <s v="MID"/>
    <n v="93"/>
    <n v="88"/>
    <x v="1"/>
  </r>
  <r>
    <n v="2018"/>
    <n v="20"/>
    <s v="Crippstocurrency"/>
    <x v="326"/>
    <s v="CAR"/>
    <s v="FWD"/>
    <n v="87"/>
    <n v="54"/>
    <x v="1"/>
  </r>
  <r>
    <n v="2018"/>
    <n v="20"/>
    <s v="Crippstocurrency"/>
    <x v="153"/>
    <s v="HAW"/>
    <s v="MID"/>
    <n v="88"/>
    <n v="81"/>
    <x v="1"/>
  </r>
  <r>
    <n v="2018"/>
    <n v="20"/>
    <s v="Crippstocurrency"/>
    <x v="349"/>
    <s v="SYD"/>
    <s v="DEF"/>
    <n v="92"/>
    <n v="101"/>
    <x v="1"/>
  </r>
  <r>
    <n v="2018"/>
    <n v="20"/>
    <s v="Crippstocurrency"/>
    <x v="228"/>
    <s v="BRL"/>
    <s v="RUC"/>
    <n v="129"/>
    <n v="72"/>
    <x v="1"/>
  </r>
  <r>
    <n v="2018"/>
    <n v="20"/>
    <s v="Crippstocurrency"/>
    <x v="17"/>
    <s v="WCE"/>
    <s v="MID"/>
    <n v="100"/>
    <n v="123"/>
    <x v="1"/>
  </r>
  <r>
    <n v="2018"/>
    <n v="20"/>
    <s v="Crippstocurrency"/>
    <x v="226"/>
    <s v="MEL"/>
    <s v="FWD"/>
    <n v="96"/>
    <n v="80"/>
    <x v="1"/>
  </r>
  <r>
    <n v="2018"/>
    <n v="20"/>
    <s v="Crippstocurrency"/>
    <x v="145"/>
    <s v="GWS"/>
    <s v="MID"/>
    <n v="140"/>
    <n v="157"/>
    <x v="1"/>
  </r>
  <r>
    <n v="2018"/>
    <n v="20"/>
    <s v="Crippstocurrency"/>
    <x v="348"/>
    <s v="GWS"/>
    <s v="DEF"/>
    <n v="91"/>
    <n v="92"/>
    <x v="1"/>
  </r>
  <r>
    <n v="2018"/>
    <n v="20"/>
    <s v="Crippstocurrency"/>
    <x v="89"/>
    <s v="GWS"/>
    <s v="FWD"/>
    <n v="76"/>
    <n v="98"/>
    <x v="1"/>
  </r>
  <r>
    <n v="2018"/>
    <n v="20"/>
    <s v="Crippstocurrency"/>
    <x v="52"/>
    <s v="NTH"/>
    <s v="DEF"/>
    <n v="71"/>
    <n v="49"/>
    <x v="1"/>
  </r>
  <r>
    <n v="2018"/>
    <n v="20"/>
    <s v="Crippstocurrency"/>
    <x v="340"/>
    <s v="STK"/>
    <s v="DEF"/>
    <n v="73"/>
    <n v="97"/>
    <x v="1"/>
  </r>
  <r>
    <n v="2018"/>
    <n v="20"/>
    <s v="Crippstocurrency"/>
    <x v="128"/>
    <s v="GCS"/>
    <s v="BEN"/>
    <n v="85"/>
    <n v="0"/>
    <x v="1"/>
  </r>
  <r>
    <n v="2018"/>
    <n v="20"/>
    <s v="Crippstocurrency"/>
    <x v="191"/>
    <s v="CAR"/>
    <s v="BEN"/>
    <n v="91"/>
    <n v="0"/>
    <x v="1"/>
  </r>
  <r>
    <n v="2018"/>
    <n v="20"/>
    <s v="Crippstocurrency"/>
    <x v="269"/>
    <s v="MEL"/>
    <s v="BEN"/>
    <n v="89"/>
    <n v="110"/>
    <x v="1"/>
  </r>
  <r>
    <n v="2018"/>
    <n v="20"/>
    <s v="Crippstocurrency"/>
    <x v="33"/>
    <s v="STK"/>
    <s v="BEN"/>
    <n v="102"/>
    <n v="118"/>
    <x v="1"/>
  </r>
  <r>
    <n v="2018"/>
    <n v="21"/>
    <s v="Crippstocurrency"/>
    <x v="248"/>
    <s v="PTA"/>
    <s v="FWD"/>
    <n v="86"/>
    <n v="100"/>
    <x v="1"/>
  </r>
  <r>
    <n v="2018"/>
    <n v="21"/>
    <s v="Crippstocurrency"/>
    <x v="339"/>
    <s v="GEE"/>
    <s v="MID"/>
    <n v="98"/>
    <n v="69"/>
    <x v="1"/>
  </r>
  <r>
    <n v="2018"/>
    <n v="21"/>
    <s v="Crippstocurrency"/>
    <x v="81"/>
    <s v="GCS"/>
    <s v="MID"/>
    <n v="85"/>
    <n v="49"/>
    <x v="1"/>
  </r>
  <r>
    <n v="2018"/>
    <n v="21"/>
    <s v="Crippstocurrency"/>
    <x v="257"/>
    <s v="RIC"/>
    <s v="FWD"/>
    <n v="111"/>
    <n v="219"/>
    <x v="1"/>
  </r>
  <r>
    <n v="2018"/>
    <n v="21"/>
    <s v="Crippstocurrency"/>
    <x v="99"/>
    <s v="ADE"/>
    <s v="DEF"/>
    <n v="107"/>
    <n v="84"/>
    <x v="1"/>
  </r>
  <r>
    <n v="2018"/>
    <n v="21"/>
    <s v="Crippstocurrency"/>
    <x v="96"/>
    <s v="ADE"/>
    <s v="MID"/>
    <n v="97"/>
    <n v="51"/>
    <x v="1"/>
  </r>
  <r>
    <n v="2018"/>
    <n v="21"/>
    <s v="Crippstocurrency"/>
    <x v="208"/>
    <s v="CAR"/>
    <s v="MID"/>
    <n v="93"/>
    <n v="85"/>
    <x v="1"/>
  </r>
  <r>
    <n v="2018"/>
    <n v="21"/>
    <s v="Crippstocurrency"/>
    <x v="326"/>
    <s v="CAR"/>
    <s v="FWD"/>
    <n v="92"/>
    <n v="116"/>
    <x v="1"/>
  </r>
  <r>
    <n v="2018"/>
    <n v="21"/>
    <s v="Crippstocurrency"/>
    <x v="153"/>
    <s v="HAW"/>
    <s v="MID"/>
    <n v="87"/>
    <n v="100"/>
    <x v="1"/>
  </r>
  <r>
    <n v="2018"/>
    <n v="21"/>
    <s v="Crippstocurrency"/>
    <x v="349"/>
    <s v="SYD"/>
    <s v="DEF"/>
    <n v="88"/>
    <n v="79"/>
    <x v="1"/>
  </r>
  <r>
    <n v="2018"/>
    <n v="21"/>
    <s v="Crippstocurrency"/>
    <x v="228"/>
    <s v="BRL"/>
    <s v="RUC"/>
    <n v="127"/>
    <n v="103"/>
    <x v="1"/>
  </r>
  <r>
    <n v="2018"/>
    <n v="21"/>
    <s v="Crippstocurrency"/>
    <x v="226"/>
    <s v="MEL"/>
    <s v="DEF"/>
    <n v="96"/>
    <n v="103"/>
    <x v="1"/>
  </r>
  <r>
    <n v="2018"/>
    <n v="21"/>
    <s v="Crippstocurrency"/>
    <x v="269"/>
    <s v="MEL"/>
    <s v="FWD"/>
    <n v="78"/>
    <n v="76"/>
    <x v="1"/>
  </r>
  <r>
    <n v="2018"/>
    <n v="21"/>
    <s v="Crippstocurrency"/>
    <x v="145"/>
    <s v="GWS"/>
    <s v="MID"/>
    <n v="134"/>
    <n v="82"/>
    <x v="1"/>
  </r>
  <r>
    <n v="2018"/>
    <n v="21"/>
    <s v="Crippstocurrency"/>
    <x v="348"/>
    <s v="GWS"/>
    <s v="DEF"/>
    <n v="91"/>
    <n v="69"/>
    <x v="1"/>
  </r>
  <r>
    <n v="2018"/>
    <n v="21"/>
    <s v="Crippstocurrency"/>
    <x v="89"/>
    <s v="GWS"/>
    <s v="FWD"/>
    <n v="79"/>
    <n v="75"/>
    <x v="1"/>
  </r>
  <r>
    <n v="2018"/>
    <n v="21"/>
    <s v="Crippstocurrency"/>
    <x v="33"/>
    <s v="STK"/>
    <s v="MID"/>
    <n v="110"/>
    <n v="128"/>
    <x v="1"/>
  </r>
  <r>
    <n v="2018"/>
    <n v="21"/>
    <s v="Crippstocurrency"/>
    <x v="340"/>
    <s v="STK"/>
    <s v="DEF"/>
    <n v="64"/>
    <n v="63"/>
    <x v="1"/>
  </r>
  <r>
    <n v="2018"/>
    <n v="21"/>
    <s v="Crippstocurrency"/>
    <x v="128"/>
    <s v="GCS"/>
    <s v="BEN"/>
    <n v="85"/>
    <n v="0"/>
    <x v="1"/>
  </r>
  <r>
    <n v="2018"/>
    <n v="21"/>
    <s v="Crippstocurrency"/>
    <x v="191"/>
    <s v="CAR"/>
    <s v="BEN"/>
    <n v="86"/>
    <n v="70"/>
    <x v="1"/>
  </r>
  <r>
    <n v="2018"/>
    <n v="21"/>
    <s v="Crippstocurrency"/>
    <x v="17"/>
    <s v="WCE"/>
    <s v="BEN"/>
    <n v="100"/>
    <n v="0"/>
    <x v="1"/>
  </r>
  <r>
    <n v="2018"/>
    <n v="21"/>
    <s v="Crippstocurrency"/>
    <x v="52"/>
    <s v="NTH"/>
    <s v="BEN"/>
    <n v="59"/>
    <n v="77"/>
    <x v="1"/>
  </r>
  <r>
    <n v="2018"/>
    <n v="22"/>
    <s v="Crippstocurrency"/>
    <x v="248"/>
    <s v="PTA"/>
    <s v="FWD"/>
    <n v="96"/>
    <n v="84"/>
    <x v="1"/>
  </r>
  <r>
    <n v="2018"/>
    <n v="22"/>
    <s v="Crippstocurrency"/>
    <x v="339"/>
    <s v="GEE"/>
    <s v="MID"/>
    <n v="107"/>
    <n v="155"/>
    <x v="1"/>
  </r>
  <r>
    <n v="2018"/>
    <n v="22"/>
    <s v="Crippstocurrency"/>
    <x v="81"/>
    <s v="GCS"/>
    <s v="MID"/>
    <n v="79"/>
    <n v="58"/>
    <x v="1"/>
  </r>
  <r>
    <n v="2018"/>
    <n v="22"/>
    <s v="Crippstocurrency"/>
    <x v="257"/>
    <s v="RIC"/>
    <s v="FWD"/>
    <n v="112"/>
    <n v="84"/>
    <x v="1"/>
  </r>
  <r>
    <n v="2018"/>
    <n v="22"/>
    <s v="Crippstocurrency"/>
    <x v="99"/>
    <s v="ADE"/>
    <s v="DEF"/>
    <n v="104"/>
    <n v="117"/>
    <x v="1"/>
  </r>
  <r>
    <n v="2018"/>
    <n v="22"/>
    <s v="Crippstocurrency"/>
    <x v="96"/>
    <s v="ADE"/>
    <s v="MID"/>
    <n v="104"/>
    <n v="86"/>
    <x v="1"/>
  </r>
  <r>
    <n v="2018"/>
    <n v="22"/>
    <s v="Crippstocurrency"/>
    <x v="208"/>
    <s v="CAR"/>
    <s v="MID"/>
    <n v="98"/>
    <n v="115"/>
    <x v="1"/>
  </r>
  <r>
    <n v="2018"/>
    <n v="22"/>
    <s v="Crippstocurrency"/>
    <x v="326"/>
    <s v="CAR"/>
    <s v="FWD"/>
    <n v="90"/>
    <n v="100"/>
    <x v="1"/>
  </r>
  <r>
    <n v="2018"/>
    <n v="22"/>
    <s v="Crippstocurrency"/>
    <x v="153"/>
    <s v="HAW"/>
    <s v="MID"/>
    <n v="82"/>
    <n v="48"/>
    <x v="1"/>
  </r>
  <r>
    <n v="2018"/>
    <n v="22"/>
    <s v="Crippstocurrency"/>
    <x v="349"/>
    <s v="SYD"/>
    <s v="DEF"/>
    <n v="82"/>
    <n v="66"/>
    <x v="1"/>
  </r>
  <r>
    <n v="2018"/>
    <n v="22"/>
    <s v="Crippstocurrency"/>
    <x v="228"/>
    <s v="BRL"/>
    <s v="RUC"/>
    <n v="125"/>
    <n v="133"/>
    <x v="1"/>
  </r>
  <r>
    <n v="2018"/>
    <n v="22"/>
    <s v="Crippstocurrency"/>
    <x v="226"/>
    <s v="MEL"/>
    <s v="DEF"/>
    <n v="98"/>
    <n v="84"/>
    <x v="1"/>
  </r>
  <r>
    <n v="2018"/>
    <n v="22"/>
    <s v="Crippstocurrency"/>
    <x v="145"/>
    <s v="GWS"/>
    <s v="MID"/>
    <n v="136"/>
    <n v="98"/>
    <x v="1"/>
  </r>
  <r>
    <n v="2018"/>
    <n v="22"/>
    <s v="Crippstocurrency"/>
    <x v="89"/>
    <s v="GWS"/>
    <s v="FWD"/>
    <n v="76"/>
    <n v="59"/>
    <x v="1"/>
  </r>
  <r>
    <n v="2018"/>
    <n v="22"/>
    <s v="Crippstocurrency"/>
    <x v="176"/>
    <s v="GWS"/>
    <s v="FWD"/>
    <n v="92"/>
    <n v="74"/>
    <x v="1"/>
  </r>
  <r>
    <n v="2018"/>
    <n v="22"/>
    <s v="Crippstocurrency"/>
    <x v="52"/>
    <s v="NTH"/>
    <s v="DEF"/>
    <n v="61"/>
    <n v="80"/>
    <x v="1"/>
  </r>
  <r>
    <n v="2018"/>
    <n v="22"/>
    <s v="Crippstocurrency"/>
    <x v="33"/>
    <s v="STK"/>
    <s v="MID"/>
    <n v="105"/>
    <n v="121"/>
    <x v="1"/>
  </r>
  <r>
    <n v="2018"/>
    <n v="22"/>
    <s v="Crippstocurrency"/>
    <x v="346"/>
    <s v="STK"/>
    <s v="DEF"/>
    <n v="73"/>
    <n v="88"/>
    <x v="1"/>
  </r>
  <r>
    <n v="2018"/>
    <n v="22"/>
    <s v="Crippstocurrency"/>
    <x v="191"/>
    <s v="CAR"/>
    <s v="BEN"/>
    <n v="86"/>
    <n v="0"/>
    <x v="1"/>
  </r>
  <r>
    <n v="2018"/>
    <n v="22"/>
    <s v="Crippstocurrency"/>
    <x v="39"/>
    <s v="MEL"/>
    <s v="BEN"/>
    <n v="84"/>
    <n v="118"/>
    <x v="1"/>
  </r>
  <r>
    <n v="2018"/>
    <n v="22"/>
    <s v="Crippstocurrency"/>
    <x v="269"/>
    <s v="MEL"/>
    <s v="BEN"/>
    <n v="78"/>
    <n v="54"/>
    <x v="1"/>
  </r>
  <r>
    <n v="2018"/>
    <n v="22"/>
    <s v="Crippstocurrency"/>
    <x v="348"/>
    <s v="GWS"/>
    <s v="BEN"/>
    <n v="83"/>
    <n v="55"/>
    <x v="1"/>
  </r>
  <r>
    <n v="2018"/>
    <n v="1"/>
    <s v="Post MaSloane"/>
    <x v="141"/>
    <s v="ESS"/>
    <s v="FWD"/>
    <n v="79"/>
    <n v="92"/>
    <x v="4"/>
  </r>
  <r>
    <n v="2018"/>
    <n v="1"/>
    <s v="Post MaSloane"/>
    <x v="350"/>
    <s v="PTA"/>
    <s v="MID"/>
    <n v="63"/>
    <n v="62"/>
    <x v="4"/>
  </r>
  <r>
    <n v="2018"/>
    <n v="1"/>
    <s v="Post MaSloane"/>
    <x v="247"/>
    <s v="WBD"/>
    <s v="MID"/>
    <n v="59"/>
    <n v="13"/>
    <x v="4"/>
  </r>
  <r>
    <n v="2018"/>
    <n v="1"/>
    <s v="Post MaSloane"/>
    <x v="220"/>
    <s v="COL"/>
    <s v="DEF"/>
    <n v="75"/>
    <n v="56"/>
    <x v="4"/>
  </r>
  <r>
    <n v="2018"/>
    <n v="1"/>
    <s v="Post MaSloane"/>
    <x v="113"/>
    <s v="COL"/>
    <s v="MID"/>
    <n v="105"/>
    <n v="69"/>
    <x v="4"/>
  </r>
  <r>
    <n v="2018"/>
    <n v="1"/>
    <s v="Post MaSloane"/>
    <x v="215"/>
    <s v="FRE"/>
    <s v="FWD"/>
    <n v="91"/>
    <n v="83"/>
    <x v="4"/>
  </r>
  <r>
    <n v="2018"/>
    <n v="1"/>
    <s v="Post MaSloane"/>
    <x v="82"/>
    <s v="FRE"/>
    <s v="MID"/>
    <n v="104"/>
    <n v="75"/>
    <x v="4"/>
  </r>
  <r>
    <n v="2018"/>
    <n v="1"/>
    <s v="Post MaSloane"/>
    <x v="168"/>
    <s v="ADE"/>
    <s v="MID"/>
    <n v="101"/>
    <n v="89"/>
    <x v="4"/>
  </r>
  <r>
    <n v="2018"/>
    <n v="1"/>
    <s v="Post MaSloane"/>
    <x v="172"/>
    <s v="HAW"/>
    <s v="RUC"/>
    <n v="77"/>
    <n v="93"/>
    <x v="4"/>
  </r>
  <r>
    <n v="2018"/>
    <n v="1"/>
    <s v="Post MaSloane"/>
    <x v="216"/>
    <s v="SYD"/>
    <s v="DEF"/>
    <n v="74"/>
    <n v="90"/>
    <x v="4"/>
  </r>
  <r>
    <n v="2018"/>
    <n v="1"/>
    <s v="Post MaSloane"/>
    <x v="255"/>
    <s v="SYD"/>
    <s v="MID"/>
    <n v="99"/>
    <n v="149"/>
    <x v="4"/>
  </r>
  <r>
    <n v="2018"/>
    <n v="1"/>
    <s v="Post MaSloane"/>
    <x v="245"/>
    <s v="SYD"/>
    <s v="FWD"/>
    <n v="97"/>
    <n v="105"/>
    <x v="4"/>
  </r>
  <r>
    <n v="2018"/>
    <n v="1"/>
    <s v="Post MaSloane"/>
    <x v="58"/>
    <s v="BRL"/>
    <s v="DEF"/>
    <n v="72"/>
    <n v="21"/>
    <x v="4"/>
  </r>
  <r>
    <n v="2018"/>
    <n v="1"/>
    <s v="Post MaSloane"/>
    <x v="222"/>
    <s v="BRL"/>
    <s v="FWD"/>
    <n v="93"/>
    <n v="94"/>
    <x v="4"/>
  </r>
  <r>
    <n v="2018"/>
    <n v="1"/>
    <s v="Post MaSloane"/>
    <x v="238"/>
    <s v="WCE"/>
    <s v="DEF"/>
    <n v="88"/>
    <n v="82"/>
    <x v="4"/>
  </r>
  <r>
    <n v="2018"/>
    <n v="1"/>
    <s v="Post MaSloane"/>
    <x v="37"/>
    <s v="MEL"/>
    <s v="DEF"/>
    <n v="76"/>
    <n v="68"/>
    <x v="4"/>
  </r>
  <r>
    <n v="2018"/>
    <n v="1"/>
    <s v="Post MaSloane"/>
    <x v="269"/>
    <s v="MEL"/>
    <s v="FWD"/>
    <n v="75"/>
    <n v="95"/>
    <x v="4"/>
  </r>
  <r>
    <n v="2018"/>
    <n v="1"/>
    <s v="Post MaSloane"/>
    <x v="7"/>
    <s v="GWS"/>
    <s v="MID"/>
    <n v="105"/>
    <n v="129"/>
    <x v="4"/>
  </r>
  <r>
    <n v="2018"/>
    <n v="1"/>
    <s v="Post MaSloane"/>
    <x v="124"/>
    <s v="RIC"/>
    <s v="BEN"/>
    <n v="84"/>
    <n v="0"/>
    <x v="4"/>
  </r>
  <r>
    <n v="2018"/>
    <n v="1"/>
    <s v="Post MaSloane"/>
    <x v="12"/>
    <s v="FRE"/>
    <s v="BEN"/>
    <n v="97"/>
    <n v="104"/>
    <x v="4"/>
  </r>
  <r>
    <n v="2018"/>
    <n v="1"/>
    <s v="Post MaSloane"/>
    <x v="351"/>
    <s v="HAW"/>
    <s v="BEN"/>
    <n v="67"/>
    <n v="63"/>
    <x v="4"/>
  </r>
  <r>
    <n v="2018"/>
    <n v="1"/>
    <s v="Post MaSloane"/>
    <x v="192"/>
    <s v="STK"/>
    <s v="BEN"/>
    <n v="95"/>
    <n v="0"/>
    <x v="4"/>
  </r>
  <r>
    <n v="2018"/>
    <n v="2"/>
    <s v="Post MaSloane"/>
    <x v="141"/>
    <s v="ESS"/>
    <s v="FWD"/>
    <n v="85"/>
    <n v="111"/>
    <x v="4"/>
  </r>
  <r>
    <n v="2018"/>
    <n v="2"/>
    <s v="Post MaSloane"/>
    <x v="194"/>
    <s v="WBD"/>
    <s v="MID"/>
    <n v="102"/>
    <n v="114"/>
    <x v="4"/>
  </r>
  <r>
    <n v="2018"/>
    <n v="2"/>
    <s v="Post MaSloane"/>
    <x v="113"/>
    <s v="COL"/>
    <s v="MID"/>
    <n v="99"/>
    <n v="77"/>
    <x v="4"/>
  </r>
  <r>
    <n v="2018"/>
    <n v="2"/>
    <s v="Post MaSloane"/>
    <x v="12"/>
    <s v="FRE"/>
    <s v="RUC"/>
    <n v="87"/>
    <n v="42"/>
    <x v="4"/>
  </r>
  <r>
    <n v="2018"/>
    <n v="2"/>
    <s v="Post MaSloane"/>
    <x v="215"/>
    <s v="FRE"/>
    <s v="FWD"/>
    <n v="97"/>
    <n v="116"/>
    <x v="4"/>
  </r>
  <r>
    <n v="2018"/>
    <n v="2"/>
    <s v="Post MaSloane"/>
    <x v="82"/>
    <s v="FRE"/>
    <s v="MID"/>
    <n v="106"/>
    <n v="120"/>
    <x v="4"/>
  </r>
  <r>
    <n v="2018"/>
    <n v="2"/>
    <s v="Post MaSloane"/>
    <x v="168"/>
    <s v="ADE"/>
    <s v="MID"/>
    <n v="107"/>
    <n v="141"/>
    <x v="4"/>
  </r>
  <r>
    <n v="2018"/>
    <n v="2"/>
    <s v="Post MaSloane"/>
    <x v="249"/>
    <s v="HAW"/>
    <s v="MID"/>
    <n v="105"/>
    <n v="19"/>
    <x v="4"/>
  </r>
  <r>
    <n v="2018"/>
    <n v="2"/>
    <s v="Post MaSloane"/>
    <x v="245"/>
    <s v="SYD"/>
    <s v="FWD"/>
    <n v="99"/>
    <n v="110"/>
    <x v="4"/>
  </r>
  <r>
    <n v="2018"/>
    <n v="2"/>
    <s v="Post MaSloane"/>
    <x v="216"/>
    <s v="SYD"/>
    <s v="DEF"/>
    <n v="67"/>
    <n v="40"/>
    <x v="4"/>
  </r>
  <r>
    <n v="2018"/>
    <n v="2"/>
    <s v="Post MaSloane"/>
    <x v="255"/>
    <s v="SYD"/>
    <s v="MID"/>
    <n v="100"/>
    <n v="105"/>
    <x v="4"/>
  </r>
  <r>
    <n v="2018"/>
    <n v="2"/>
    <s v="Post MaSloane"/>
    <x v="352"/>
    <s v="BRL"/>
    <s v="DEF"/>
    <n v="80"/>
    <n v="61"/>
    <x v="4"/>
  </r>
  <r>
    <n v="2018"/>
    <n v="2"/>
    <s v="Post MaSloane"/>
    <x v="222"/>
    <s v="BRL"/>
    <s v="FWD"/>
    <n v="94"/>
    <n v="85"/>
    <x v="4"/>
  </r>
  <r>
    <n v="2018"/>
    <n v="2"/>
    <s v="Post MaSloane"/>
    <x v="238"/>
    <s v="WCE"/>
    <s v="DEF"/>
    <n v="88"/>
    <n v="91"/>
    <x v="4"/>
  </r>
  <r>
    <n v="2018"/>
    <n v="2"/>
    <s v="Post MaSloane"/>
    <x v="37"/>
    <s v="MEL"/>
    <s v="DEF"/>
    <n v="72"/>
    <n v="59"/>
    <x v="4"/>
  </r>
  <r>
    <n v="2018"/>
    <n v="2"/>
    <s v="Post MaSloane"/>
    <x v="269"/>
    <s v="MEL"/>
    <s v="FWD"/>
    <n v="76"/>
    <n v="85"/>
    <x v="4"/>
  </r>
  <r>
    <n v="2018"/>
    <n v="2"/>
    <s v="Post MaSloane"/>
    <x v="7"/>
    <s v="GWS"/>
    <s v="MID"/>
    <n v="102"/>
    <n v="82"/>
    <x v="4"/>
  </r>
  <r>
    <n v="2018"/>
    <n v="2"/>
    <s v="Post MaSloane"/>
    <x v="116"/>
    <s v="NTH"/>
    <s v="DEF"/>
    <n v="87"/>
    <n v="69"/>
    <x v="4"/>
  </r>
  <r>
    <n v="2018"/>
    <n v="2"/>
    <s v="Post MaSloane"/>
    <x v="124"/>
    <s v="RIC"/>
    <s v="BEN"/>
    <n v="88"/>
    <n v="0"/>
    <x v="4"/>
  </r>
  <r>
    <n v="2018"/>
    <n v="2"/>
    <s v="Post MaSloane"/>
    <x v="220"/>
    <s v="COL"/>
    <s v="BEN"/>
    <n v="74"/>
    <n v="75"/>
    <x v="4"/>
  </r>
  <r>
    <n v="2018"/>
    <n v="2"/>
    <s v="Post MaSloane"/>
    <x v="172"/>
    <s v="HAW"/>
    <s v="BEN"/>
    <n v="84"/>
    <n v="138"/>
    <x v="4"/>
  </r>
  <r>
    <n v="2018"/>
    <n v="2"/>
    <s v="Post MaSloane"/>
    <x v="192"/>
    <s v="STK"/>
    <s v="BEN"/>
    <n v="102"/>
    <n v="0"/>
    <x v="4"/>
  </r>
  <r>
    <n v="2018"/>
    <n v="3"/>
    <s v="Post MaSloane"/>
    <x v="141"/>
    <s v="ESS"/>
    <s v="FWD"/>
    <n v="86"/>
    <n v="86"/>
    <x v="4"/>
  </r>
  <r>
    <n v="2018"/>
    <n v="3"/>
    <s v="Post MaSloane"/>
    <x v="194"/>
    <s v="WBD"/>
    <s v="MID"/>
    <n v="116"/>
    <n v="142"/>
    <x v="4"/>
  </r>
  <r>
    <n v="2018"/>
    <n v="3"/>
    <s v="Post MaSloane"/>
    <x v="220"/>
    <s v="COL"/>
    <s v="DEF"/>
    <n v="73"/>
    <n v="76"/>
    <x v="4"/>
  </r>
  <r>
    <n v="2018"/>
    <n v="3"/>
    <s v="Post MaSloane"/>
    <x v="113"/>
    <s v="COL"/>
    <s v="MID"/>
    <n v="94"/>
    <n v="83"/>
    <x v="4"/>
  </r>
  <r>
    <n v="2018"/>
    <n v="3"/>
    <s v="Post MaSloane"/>
    <x v="215"/>
    <s v="FRE"/>
    <s v="FWD"/>
    <n v="107"/>
    <n v="132"/>
    <x v="4"/>
  </r>
  <r>
    <n v="2018"/>
    <n v="3"/>
    <s v="Post MaSloane"/>
    <x v="82"/>
    <s v="FRE"/>
    <s v="MID"/>
    <n v="117"/>
    <n v="160"/>
    <x v="4"/>
  </r>
  <r>
    <n v="2018"/>
    <n v="3"/>
    <s v="Post MaSloane"/>
    <x v="168"/>
    <s v="ADE"/>
    <s v="MID"/>
    <n v="101"/>
    <n v="78"/>
    <x v="4"/>
  </r>
  <r>
    <n v="2018"/>
    <n v="3"/>
    <s v="Post MaSloane"/>
    <x v="172"/>
    <s v="HAW"/>
    <s v="RUC"/>
    <n v="83"/>
    <n v="93"/>
    <x v="4"/>
  </r>
  <r>
    <n v="2018"/>
    <n v="3"/>
    <s v="Post MaSloane"/>
    <x v="245"/>
    <s v="SYD"/>
    <s v="FWD"/>
    <n v="100"/>
    <n v="104"/>
    <x v="4"/>
  </r>
  <r>
    <n v="2018"/>
    <n v="3"/>
    <s v="Post MaSloane"/>
    <x v="255"/>
    <s v="SYD"/>
    <s v="MID"/>
    <n v="97"/>
    <n v="83"/>
    <x v="4"/>
  </r>
  <r>
    <n v="2018"/>
    <n v="3"/>
    <s v="Post MaSloane"/>
    <x v="222"/>
    <s v="BRL"/>
    <s v="FWD"/>
    <n v="89"/>
    <n v="59"/>
    <x v="4"/>
  </r>
  <r>
    <n v="2018"/>
    <n v="3"/>
    <s v="Post MaSloane"/>
    <x v="238"/>
    <s v="WCE"/>
    <s v="DEF"/>
    <n v="82"/>
    <n v="61"/>
    <x v="4"/>
  </r>
  <r>
    <n v="2018"/>
    <n v="3"/>
    <s v="Post MaSloane"/>
    <x v="37"/>
    <s v="MEL"/>
    <s v="DEF"/>
    <n v="68"/>
    <n v="59"/>
    <x v="4"/>
  </r>
  <r>
    <n v="2018"/>
    <n v="3"/>
    <s v="Post MaSloane"/>
    <x v="269"/>
    <s v="MEL"/>
    <s v="FWD"/>
    <n v="81"/>
    <n v="106"/>
    <x v="4"/>
  </r>
  <r>
    <n v="2018"/>
    <n v="3"/>
    <s v="Post MaSloane"/>
    <x v="7"/>
    <s v="GWS"/>
    <s v="MID"/>
    <n v="93"/>
    <n v="54"/>
    <x v="4"/>
  </r>
  <r>
    <n v="2018"/>
    <n v="3"/>
    <s v="Post MaSloane"/>
    <x v="307"/>
    <s v="GWS"/>
    <s v="DEF"/>
    <n v="62"/>
    <n v="77"/>
    <x v="4"/>
  </r>
  <r>
    <n v="2018"/>
    <n v="3"/>
    <s v="Post MaSloane"/>
    <x v="116"/>
    <s v="NTH"/>
    <s v="DEF"/>
    <n v="87"/>
    <n v="72"/>
    <x v="4"/>
  </r>
  <r>
    <n v="2018"/>
    <n v="3"/>
    <s v="Post MaSloane"/>
    <x v="192"/>
    <s v="STK"/>
    <s v="MID"/>
    <n v="104"/>
    <n v="101"/>
    <x v="4"/>
  </r>
  <r>
    <n v="2018"/>
    <n v="3"/>
    <s v="Post MaSloane"/>
    <x v="124"/>
    <s v="RIC"/>
    <s v="BEN"/>
    <n v="97"/>
    <n v="0"/>
    <x v="4"/>
  </r>
  <r>
    <n v="2018"/>
    <n v="3"/>
    <s v="Post MaSloane"/>
    <x v="216"/>
    <s v="SYD"/>
    <s v="BEN"/>
    <n v="74"/>
    <n v="105"/>
    <x v="4"/>
  </r>
  <r>
    <n v="2018"/>
    <n v="3"/>
    <s v="Post MaSloane"/>
    <x v="58"/>
    <s v="BRL"/>
    <s v="BEN"/>
    <n v="79"/>
    <n v="0"/>
    <x v="4"/>
  </r>
  <r>
    <n v="2018"/>
    <n v="3"/>
    <s v="Post MaSloane"/>
    <x v="142"/>
    <s v="GWS"/>
    <s v="BEN"/>
    <n v="74"/>
    <n v="90"/>
    <x v="4"/>
  </r>
  <r>
    <n v="2018"/>
    <n v="4"/>
    <s v="Post MaSloane"/>
    <x v="141"/>
    <s v="ESS"/>
    <s v="FWD"/>
    <n v="87"/>
    <n v="82"/>
    <x v="4"/>
  </r>
  <r>
    <n v="2018"/>
    <n v="4"/>
    <s v="Post MaSloane"/>
    <x v="244"/>
    <s v="PTA"/>
    <s v="DEF"/>
    <n v="70"/>
    <n v="66"/>
    <x v="4"/>
  </r>
  <r>
    <n v="2018"/>
    <n v="4"/>
    <s v="Post MaSloane"/>
    <x v="124"/>
    <s v="RIC"/>
    <s v="MID"/>
    <n v="97"/>
    <n v="86"/>
    <x v="4"/>
  </r>
  <r>
    <n v="2018"/>
    <n v="4"/>
    <s v="Post MaSloane"/>
    <x v="57"/>
    <s v="RIC"/>
    <s v="DEF"/>
    <n v="83"/>
    <n v="83"/>
    <x v="4"/>
  </r>
  <r>
    <n v="2018"/>
    <n v="4"/>
    <s v="Post MaSloane"/>
    <x v="194"/>
    <s v="WBD"/>
    <s v="MID"/>
    <n v="113"/>
    <n v="69"/>
    <x v="4"/>
  </r>
  <r>
    <n v="2018"/>
    <n v="4"/>
    <s v="Post MaSloane"/>
    <x v="12"/>
    <s v="FRE"/>
    <s v="RUC"/>
    <n v="99"/>
    <n v="139"/>
    <x v="4"/>
  </r>
  <r>
    <n v="2018"/>
    <n v="4"/>
    <s v="Post MaSloane"/>
    <x v="215"/>
    <s v="FRE"/>
    <s v="FWD"/>
    <n v="103"/>
    <n v="72"/>
    <x v="4"/>
  </r>
  <r>
    <n v="2018"/>
    <n v="4"/>
    <s v="Post MaSloane"/>
    <x v="82"/>
    <s v="FRE"/>
    <s v="MID"/>
    <n v="115"/>
    <n v="101"/>
    <x v="4"/>
  </r>
  <r>
    <n v="2018"/>
    <n v="4"/>
    <s v="Post MaSloane"/>
    <x v="168"/>
    <s v="ADE"/>
    <s v="MID"/>
    <n v="91"/>
    <n v="59"/>
    <x v="4"/>
  </r>
  <r>
    <n v="2018"/>
    <n v="4"/>
    <s v="Post MaSloane"/>
    <x v="245"/>
    <s v="SYD"/>
    <s v="FWD"/>
    <n v="105"/>
    <n v="120"/>
    <x v="4"/>
  </r>
  <r>
    <n v="2018"/>
    <n v="4"/>
    <s v="Post MaSloane"/>
    <x v="255"/>
    <s v="SYD"/>
    <s v="MID"/>
    <n v="96"/>
    <n v="94"/>
    <x v="4"/>
  </r>
  <r>
    <n v="2018"/>
    <n v="4"/>
    <s v="Post MaSloane"/>
    <x v="216"/>
    <s v="SYD"/>
    <s v="DEF"/>
    <n v="76"/>
    <n v="84"/>
    <x v="4"/>
  </r>
  <r>
    <n v="2018"/>
    <n v="4"/>
    <s v="Post MaSloane"/>
    <x v="222"/>
    <s v="BRL"/>
    <s v="FWD"/>
    <n v="88"/>
    <n v="72"/>
    <x v="4"/>
  </r>
  <r>
    <n v="2018"/>
    <n v="4"/>
    <s v="Post MaSloane"/>
    <x v="238"/>
    <s v="WCE"/>
    <s v="DEF"/>
    <n v="88"/>
    <n v="121"/>
    <x v="4"/>
  </r>
  <r>
    <n v="2018"/>
    <n v="4"/>
    <s v="Post MaSloane"/>
    <x v="269"/>
    <s v="MEL"/>
    <s v="FWD"/>
    <n v="79"/>
    <n v="69"/>
    <x v="4"/>
  </r>
  <r>
    <n v="2018"/>
    <n v="4"/>
    <s v="Post MaSloane"/>
    <x v="7"/>
    <s v="GWS"/>
    <s v="MID"/>
    <n v="92"/>
    <n v="96"/>
    <x v="4"/>
  </r>
  <r>
    <n v="2018"/>
    <n v="4"/>
    <s v="Post MaSloane"/>
    <x v="142"/>
    <s v="GWS"/>
    <s v="DEF"/>
    <n v="80"/>
    <n v="107"/>
    <x v="4"/>
  </r>
  <r>
    <n v="2018"/>
    <n v="4"/>
    <s v="Post MaSloane"/>
    <x v="192"/>
    <s v="STK"/>
    <s v="MID"/>
    <n v="111"/>
    <n v="120"/>
    <x v="4"/>
  </r>
  <r>
    <n v="2018"/>
    <n v="4"/>
    <s v="Post MaSloane"/>
    <x v="113"/>
    <s v="COL"/>
    <s v="BEN"/>
    <n v="92"/>
    <n v="0"/>
    <x v="4"/>
  </r>
  <r>
    <n v="2018"/>
    <n v="4"/>
    <s v="Post MaSloane"/>
    <x v="172"/>
    <s v="HAW"/>
    <s v="BEN"/>
    <n v="76"/>
    <n v="49"/>
    <x v="4"/>
  </r>
  <r>
    <n v="2018"/>
    <n v="4"/>
    <s v="Post MaSloane"/>
    <x v="58"/>
    <s v="BRL"/>
    <s v="BEN"/>
    <n v="78"/>
    <n v="0"/>
    <x v="4"/>
  </r>
  <r>
    <n v="2018"/>
    <n v="4"/>
    <s v="Post MaSloane"/>
    <x v="307"/>
    <s v="GWS"/>
    <s v="BEN"/>
    <n v="78"/>
    <n v="101"/>
    <x v="4"/>
  </r>
  <r>
    <n v="2018"/>
    <n v="5"/>
    <s v="Post MaSloane"/>
    <x v="141"/>
    <s v="ESS"/>
    <s v="FWD"/>
    <n v="87"/>
    <n v="81"/>
    <x v="4"/>
  </r>
  <r>
    <n v="2018"/>
    <n v="5"/>
    <s v="Post MaSloane"/>
    <x v="244"/>
    <s v="PTA"/>
    <s v="DEF"/>
    <n v="72"/>
    <n v="87"/>
    <x v="4"/>
  </r>
  <r>
    <n v="2018"/>
    <n v="5"/>
    <s v="Post MaSloane"/>
    <x v="124"/>
    <s v="RIC"/>
    <s v="MID"/>
    <n v="99"/>
    <n v="90"/>
    <x v="4"/>
  </r>
  <r>
    <n v="2018"/>
    <n v="5"/>
    <s v="Post MaSloane"/>
    <x v="334"/>
    <s v="COL"/>
    <s v="MID"/>
    <n v="97"/>
    <n v="75"/>
    <x v="4"/>
  </r>
  <r>
    <n v="2018"/>
    <n v="5"/>
    <s v="Post MaSloane"/>
    <x v="353"/>
    <s v="COL"/>
    <s v="DEF"/>
    <n v="79"/>
    <n v="78"/>
    <x v="4"/>
  </r>
  <r>
    <n v="2018"/>
    <n v="5"/>
    <s v="Post MaSloane"/>
    <x v="82"/>
    <s v="FRE"/>
    <s v="MID"/>
    <n v="124"/>
    <n v="151"/>
    <x v="4"/>
  </r>
  <r>
    <n v="2018"/>
    <n v="5"/>
    <s v="Post MaSloane"/>
    <x v="215"/>
    <s v="FRE"/>
    <s v="FWD"/>
    <n v="106"/>
    <n v="98"/>
    <x v="4"/>
  </r>
  <r>
    <n v="2018"/>
    <n v="5"/>
    <s v="Post MaSloane"/>
    <x v="12"/>
    <s v="FRE"/>
    <s v="RUC"/>
    <n v="95"/>
    <n v="65"/>
    <x v="4"/>
  </r>
  <r>
    <n v="2018"/>
    <n v="5"/>
    <s v="Post MaSloane"/>
    <x v="216"/>
    <s v="SYD"/>
    <s v="DEF"/>
    <n v="75"/>
    <n v="68"/>
    <x v="4"/>
  </r>
  <r>
    <n v="2018"/>
    <n v="5"/>
    <s v="Post MaSloane"/>
    <x v="255"/>
    <s v="SYD"/>
    <s v="MID"/>
    <n v="92"/>
    <n v="75"/>
    <x v="4"/>
  </r>
  <r>
    <n v="2018"/>
    <n v="5"/>
    <s v="Post MaSloane"/>
    <x v="245"/>
    <s v="SYD"/>
    <s v="FWD"/>
    <n v="110"/>
    <n v="123"/>
    <x v="4"/>
  </r>
  <r>
    <n v="2018"/>
    <n v="5"/>
    <s v="Post MaSloane"/>
    <x v="222"/>
    <s v="BRL"/>
    <s v="FWD"/>
    <n v="84"/>
    <n v="61"/>
    <x v="4"/>
  </r>
  <r>
    <n v="2018"/>
    <n v="5"/>
    <s v="Post MaSloane"/>
    <x v="238"/>
    <s v="WCE"/>
    <s v="DEF"/>
    <n v="83"/>
    <n v="68"/>
    <x v="4"/>
  </r>
  <r>
    <n v="2018"/>
    <n v="5"/>
    <s v="Post MaSloane"/>
    <x v="269"/>
    <s v="MEL"/>
    <s v="FWD"/>
    <n v="78"/>
    <n v="73"/>
    <x v="4"/>
  </r>
  <r>
    <n v="2018"/>
    <n v="5"/>
    <s v="Post MaSloane"/>
    <x v="307"/>
    <s v="GWS"/>
    <s v="MID"/>
    <n v="92"/>
    <n v="89"/>
    <x v="4"/>
  </r>
  <r>
    <n v="2018"/>
    <n v="5"/>
    <s v="Post MaSloane"/>
    <x v="142"/>
    <s v="GWS"/>
    <s v="DEF"/>
    <n v="70"/>
    <n v="27"/>
    <x v="4"/>
  </r>
  <r>
    <n v="2018"/>
    <n v="5"/>
    <s v="Post MaSloane"/>
    <x v="7"/>
    <s v="GWS"/>
    <s v="MID"/>
    <n v="89"/>
    <n v="78"/>
    <x v="4"/>
  </r>
  <r>
    <n v="2018"/>
    <n v="5"/>
    <s v="Post MaSloane"/>
    <x v="192"/>
    <s v="STK"/>
    <s v="MID"/>
    <n v="109"/>
    <n v="81"/>
    <x v="4"/>
  </r>
  <r>
    <n v="2018"/>
    <n v="5"/>
    <s v="Post MaSloane"/>
    <x v="194"/>
    <s v="WBD"/>
    <s v="BEN"/>
    <n v="107"/>
    <n v="0"/>
    <x v="4"/>
  </r>
  <r>
    <n v="2018"/>
    <n v="5"/>
    <s v="Post MaSloane"/>
    <x v="113"/>
    <s v="COL"/>
    <s v="BEN"/>
    <n v="92"/>
    <n v="0"/>
    <x v="4"/>
  </r>
  <r>
    <n v="2018"/>
    <n v="5"/>
    <s v="Post MaSloane"/>
    <x v="168"/>
    <s v="ADE"/>
    <s v="BEN"/>
    <n v="95"/>
    <n v="0"/>
    <x v="4"/>
  </r>
  <r>
    <n v="2018"/>
    <n v="5"/>
    <s v="Post MaSloane"/>
    <x v="58"/>
    <s v="BRL"/>
    <s v="BEN"/>
    <n v="85"/>
    <n v="0"/>
    <x v="4"/>
  </r>
  <r>
    <n v="2018"/>
    <n v="6"/>
    <s v="Post MaSloane"/>
    <x v="141"/>
    <s v="ESS"/>
    <s v="FWD"/>
    <n v="90"/>
    <n v="109"/>
    <x v="4"/>
  </r>
  <r>
    <n v="2018"/>
    <n v="6"/>
    <s v="Post MaSloane"/>
    <x v="57"/>
    <s v="RIC"/>
    <s v="DEF"/>
    <n v="80"/>
    <n v="58"/>
    <x v="4"/>
  </r>
  <r>
    <n v="2018"/>
    <n v="6"/>
    <s v="Post MaSloane"/>
    <x v="124"/>
    <s v="RIC"/>
    <s v="MID"/>
    <n v="87"/>
    <n v="66"/>
    <x v="4"/>
  </r>
  <r>
    <n v="2018"/>
    <n v="6"/>
    <s v="Post MaSloane"/>
    <x v="251"/>
    <s v="WBD"/>
    <s v="FWD"/>
    <n v="76"/>
    <n v="87"/>
    <x v="4"/>
  </r>
  <r>
    <n v="2018"/>
    <n v="6"/>
    <s v="Post MaSloane"/>
    <x v="194"/>
    <s v="WBD"/>
    <s v="MID"/>
    <n v="116"/>
    <n v="98"/>
    <x v="4"/>
  </r>
  <r>
    <n v="2018"/>
    <n v="6"/>
    <s v="Post MaSloane"/>
    <x v="215"/>
    <s v="FRE"/>
    <s v="FWD"/>
    <n v="92"/>
    <n v="17"/>
    <x v="4"/>
  </r>
  <r>
    <n v="2018"/>
    <n v="6"/>
    <s v="Post MaSloane"/>
    <x v="82"/>
    <s v="FRE"/>
    <s v="MID"/>
    <n v="132"/>
    <n v="114"/>
    <x v="4"/>
  </r>
  <r>
    <n v="2018"/>
    <n v="6"/>
    <s v="Post MaSloane"/>
    <x v="284"/>
    <s v="ADE"/>
    <s v="MID"/>
    <n v="78"/>
    <n v="78"/>
    <x v="4"/>
  </r>
  <r>
    <n v="2018"/>
    <n v="6"/>
    <s v="Post MaSloane"/>
    <x v="172"/>
    <s v="HAW"/>
    <s v="RUC"/>
    <n v="78"/>
    <n v="129"/>
    <x v="4"/>
  </r>
  <r>
    <n v="2018"/>
    <n v="6"/>
    <s v="Post MaSloane"/>
    <x v="245"/>
    <s v="SYD"/>
    <s v="FWD"/>
    <n v="108"/>
    <n v="94"/>
    <x v="4"/>
  </r>
  <r>
    <n v="2018"/>
    <n v="6"/>
    <s v="Post MaSloane"/>
    <x v="255"/>
    <s v="SYD"/>
    <s v="MID"/>
    <n v="79"/>
    <n v="79"/>
    <x v="4"/>
  </r>
  <r>
    <n v="2018"/>
    <n v="6"/>
    <s v="Post MaSloane"/>
    <x v="216"/>
    <s v="SYD"/>
    <s v="DEF"/>
    <n v="76"/>
    <n v="95"/>
    <x v="4"/>
  </r>
  <r>
    <n v="2018"/>
    <n v="6"/>
    <s v="Post MaSloane"/>
    <x v="222"/>
    <s v="BRL"/>
    <s v="FWD"/>
    <n v="77"/>
    <n v="64"/>
    <x v="4"/>
  </r>
  <r>
    <n v="2018"/>
    <n v="6"/>
    <s v="Post MaSloane"/>
    <x v="238"/>
    <s v="WCE"/>
    <s v="DEF"/>
    <n v="84"/>
    <n v="84"/>
    <x v="4"/>
  </r>
  <r>
    <n v="2018"/>
    <n v="6"/>
    <s v="Post MaSloane"/>
    <x v="7"/>
    <s v="GWS"/>
    <s v="MID"/>
    <n v="85"/>
    <n v="112"/>
    <x v="4"/>
  </r>
  <r>
    <n v="2018"/>
    <n v="6"/>
    <s v="Post MaSloane"/>
    <x v="307"/>
    <s v="GWS"/>
    <s v="DEF"/>
    <n v="88"/>
    <n v="65"/>
    <x v="4"/>
  </r>
  <r>
    <n v="2018"/>
    <n v="6"/>
    <s v="Post MaSloane"/>
    <x v="142"/>
    <s v="GWS"/>
    <s v="DEF"/>
    <n v="65"/>
    <n v="46"/>
    <x v="4"/>
  </r>
  <r>
    <n v="2018"/>
    <n v="6"/>
    <s v="Post MaSloane"/>
    <x v="192"/>
    <s v="STK"/>
    <s v="MID"/>
    <n v="94"/>
    <n v="46"/>
    <x v="4"/>
  </r>
  <r>
    <n v="2018"/>
    <n v="6"/>
    <s v="Post MaSloane"/>
    <x v="113"/>
    <s v="COL"/>
    <s v="BEN"/>
    <n v="92"/>
    <n v="0"/>
    <x v="4"/>
  </r>
  <r>
    <n v="2018"/>
    <n v="6"/>
    <s v="Post MaSloane"/>
    <x v="168"/>
    <s v="ADE"/>
    <s v="BEN"/>
    <n v="95"/>
    <n v="0"/>
    <x v="4"/>
  </r>
  <r>
    <n v="2018"/>
    <n v="6"/>
    <s v="Post MaSloane"/>
    <x v="58"/>
    <s v="BRL"/>
    <s v="BEN"/>
    <n v="79"/>
    <n v="99"/>
    <x v="4"/>
  </r>
  <r>
    <n v="2018"/>
    <n v="6"/>
    <s v="Post MaSloane"/>
    <x v="269"/>
    <s v="MEL"/>
    <s v="BEN"/>
    <n v="78"/>
    <n v="0"/>
    <x v="4"/>
  </r>
  <r>
    <n v="2018"/>
    <n v="7"/>
    <s v="Post MaSloane"/>
    <x v="141"/>
    <s v="ESS"/>
    <s v="FWD"/>
    <n v="86"/>
    <n v="90"/>
    <x v="4"/>
  </r>
  <r>
    <n v="2018"/>
    <n v="7"/>
    <s v="Post MaSloane"/>
    <x v="57"/>
    <s v="RIC"/>
    <s v="DEF"/>
    <n v="68"/>
    <n v="59"/>
    <x v="4"/>
  </r>
  <r>
    <n v="2018"/>
    <n v="7"/>
    <s v="Post MaSloane"/>
    <x v="124"/>
    <s v="RIC"/>
    <s v="MID"/>
    <n v="80"/>
    <n v="67"/>
    <x v="4"/>
  </r>
  <r>
    <n v="2018"/>
    <n v="7"/>
    <s v="Post MaSloane"/>
    <x v="194"/>
    <s v="WBD"/>
    <s v="MID"/>
    <n v="119"/>
    <n v="114"/>
    <x v="4"/>
  </r>
  <r>
    <n v="2018"/>
    <n v="7"/>
    <s v="Post MaSloane"/>
    <x v="113"/>
    <s v="COL"/>
    <s v="MID"/>
    <n v="79"/>
    <n v="45"/>
    <x v="4"/>
  </r>
  <r>
    <n v="2018"/>
    <n v="7"/>
    <s v="Post MaSloane"/>
    <x v="82"/>
    <s v="FRE"/>
    <s v="MID"/>
    <n v="136"/>
    <n v="142"/>
    <x v="4"/>
  </r>
  <r>
    <n v="2018"/>
    <n v="7"/>
    <s v="Post MaSloane"/>
    <x v="329"/>
    <s v="ADE"/>
    <s v="FWD"/>
    <n v="49"/>
    <n v="28"/>
    <x v="4"/>
  </r>
  <r>
    <n v="2018"/>
    <n v="7"/>
    <s v="Post MaSloane"/>
    <x v="172"/>
    <s v="HAW"/>
    <s v="RUC"/>
    <n v="71"/>
    <n v="96"/>
    <x v="4"/>
  </r>
  <r>
    <n v="2018"/>
    <n v="7"/>
    <s v="Post MaSloane"/>
    <x v="245"/>
    <s v="SYD"/>
    <s v="FWD"/>
    <n v="103"/>
    <n v="88"/>
    <x v="4"/>
  </r>
  <r>
    <n v="2018"/>
    <n v="7"/>
    <s v="Post MaSloane"/>
    <x v="255"/>
    <s v="SYD"/>
    <s v="MID"/>
    <n v="76"/>
    <n v="88"/>
    <x v="4"/>
  </r>
  <r>
    <n v="2018"/>
    <n v="7"/>
    <s v="Post MaSloane"/>
    <x v="216"/>
    <s v="SYD"/>
    <s v="DEF"/>
    <n v="82"/>
    <n v="74"/>
    <x v="4"/>
  </r>
  <r>
    <n v="2018"/>
    <n v="7"/>
    <s v="Post MaSloane"/>
    <x v="58"/>
    <s v="BRL"/>
    <s v="DEF"/>
    <n v="80"/>
    <n v="89"/>
    <x v="4"/>
  </r>
  <r>
    <n v="2018"/>
    <n v="7"/>
    <s v="Post MaSloane"/>
    <x v="269"/>
    <s v="MEL"/>
    <s v="FWD"/>
    <n v="68"/>
    <n v="40"/>
    <x v="4"/>
  </r>
  <r>
    <n v="2018"/>
    <n v="7"/>
    <s v="Post MaSloane"/>
    <x v="7"/>
    <s v="GWS"/>
    <s v="MID"/>
    <n v="85"/>
    <n v="83"/>
    <x v="4"/>
  </r>
  <r>
    <n v="2018"/>
    <n v="7"/>
    <s v="Post MaSloane"/>
    <x v="142"/>
    <s v="GWS"/>
    <s v="DEF"/>
    <n v="72"/>
    <n v="98"/>
    <x v="4"/>
  </r>
  <r>
    <n v="2018"/>
    <n v="7"/>
    <s v="Post MaSloane"/>
    <x v="307"/>
    <s v="GWS"/>
    <s v="DEF"/>
    <n v="79"/>
    <n v="62"/>
    <x v="4"/>
  </r>
  <r>
    <n v="2018"/>
    <n v="7"/>
    <s v="Post MaSloane"/>
    <x v="317"/>
    <s v="GWS"/>
    <s v="FWD"/>
    <n v="87"/>
    <n v="79"/>
    <x v="4"/>
  </r>
  <r>
    <n v="2018"/>
    <n v="7"/>
    <s v="Post MaSloane"/>
    <x v="192"/>
    <s v="STK"/>
    <s v="MID"/>
    <n v="96"/>
    <n v="114"/>
    <x v="4"/>
  </r>
  <r>
    <n v="2018"/>
    <n v="7"/>
    <s v="Post MaSloane"/>
    <x v="108"/>
    <s v="GCS"/>
    <s v="BEN"/>
    <n v="69"/>
    <n v="0"/>
    <x v="4"/>
  </r>
  <r>
    <n v="2018"/>
    <n v="7"/>
    <s v="Post MaSloane"/>
    <x v="251"/>
    <s v="WBD"/>
    <s v="BEN"/>
    <n v="86"/>
    <n v="87"/>
    <x v="4"/>
  </r>
  <r>
    <n v="2018"/>
    <n v="7"/>
    <s v="Post MaSloane"/>
    <x v="215"/>
    <s v="FRE"/>
    <s v="BEN"/>
    <n v="92"/>
    <n v="0"/>
    <x v="4"/>
  </r>
  <r>
    <n v="2018"/>
    <n v="7"/>
    <s v="Post MaSloane"/>
    <x v="168"/>
    <s v="ADE"/>
    <s v="BEN"/>
    <n v="95"/>
    <n v="0"/>
    <x v="4"/>
  </r>
  <r>
    <n v="2018"/>
    <n v="8"/>
    <s v="Post MaSloane"/>
    <x v="141"/>
    <s v="ESS"/>
    <s v="FWD"/>
    <n v="89"/>
    <n v="101"/>
    <x v="4"/>
  </r>
  <r>
    <n v="2018"/>
    <n v="8"/>
    <s v="Post MaSloane"/>
    <x v="108"/>
    <s v="GCS"/>
    <s v="MID"/>
    <n v="69"/>
    <n v="110"/>
    <x v="4"/>
  </r>
  <r>
    <n v="2018"/>
    <n v="8"/>
    <s v="Post MaSloane"/>
    <x v="194"/>
    <s v="WBD"/>
    <s v="MID"/>
    <n v="116"/>
    <n v="102"/>
    <x v="4"/>
  </r>
  <r>
    <n v="2018"/>
    <n v="8"/>
    <s v="Post MaSloane"/>
    <x v="207"/>
    <s v="COL"/>
    <s v="FWD"/>
    <n v="84"/>
    <n v="92"/>
    <x v="4"/>
  </r>
  <r>
    <n v="2018"/>
    <n v="8"/>
    <s v="Post MaSloane"/>
    <x v="12"/>
    <s v="FRE"/>
    <s v="RUC"/>
    <n v="124"/>
    <n v="150"/>
    <x v="4"/>
  </r>
  <r>
    <n v="2018"/>
    <n v="8"/>
    <s v="Post MaSloane"/>
    <x v="82"/>
    <s v="FRE"/>
    <s v="MID"/>
    <n v="129"/>
    <n v="126"/>
    <x v="4"/>
  </r>
  <r>
    <n v="2018"/>
    <n v="8"/>
    <s v="Post MaSloane"/>
    <x v="216"/>
    <s v="SYD"/>
    <s v="DEF"/>
    <n v="74"/>
    <n v="63"/>
    <x v="4"/>
  </r>
  <r>
    <n v="2018"/>
    <n v="8"/>
    <s v="Post MaSloane"/>
    <x v="245"/>
    <s v="SYD"/>
    <s v="FWD"/>
    <n v="98"/>
    <n v="78"/>
    <x v="4"/>
  </r>
  <r>
    <n v="2018"/>
    <n v="8"/>
    <s v="Post MaSloane"/>
    <x v="255"/>
    <s v="SYD"/>
    <s v="MID"/>
    <n v="84"/>
    <n v="124"/>
    <x v="4"/>
  </r>
  <r>
    <n v="2018"/>
    <n v="8"/>
    <s v="Post MaSloane"/>
    <x v="58"/>
    <s v="BRL"/>
    <s v="DEF"/>
    <n v="73"/>
    <n v="56"/>
    <x v="4"/>
  </r>
  <r>
    <n v="2018"/>
    <n v="8"/>
    <s v="Post MaSloane"/>
    <x v="64"/>
    <s v="WCE"/>
    <s v="MID"/>
    <n v="89"/>
    <n v="103"/>
    <x v="4"/>
  </r>
  <r>
    <n v="2018"/>
    <n v="8"/>
    <s v="Post MaSloane"/>
    <x v="75"/>
    <s v="MEL"/>
    <s v="DEF"/>
    <n v="70"/>
    <n v="36"/>
    <x v="4"/>
  </r>
  <r>
    <n v="2018"/>
    <n v="8"/>
    <s v="Post MaSloane"/>
    <x v="269"/>
    <s v="MEL"/>
    <s v="FWD"/>
    <n v="62"/>
    <n v="49"/>
    <x v="4"/>
  </r>
  <r>
    <n v="2018"/>
    <n v="8"/>
    <s v="Post MaSloane"/>
    <x v="7"/>
    <s v="GWS"/>
    <s v="MID"/>
    <n v="88"/>
    <n v="68"/>
    <x v="4"/>
  </r>
  <r>
    <n v="2018"/>
    <n v="8"/>
    <s v="Post MaSloane"/>
    <x v="307"/>
    <s v="GWS"/>
    <s v="DEF"/>
    <n v="76"/>
    <n v="61"/>
    <x v="4"/>
  </r>
  <r>
    <n v="2018"/>
    <n v="8"/>
    <s v="Post MaSloane"/>
    <x v="142"/>
    <s v="GWS"/>
    <s v="DEF"/>
    <n v="64"/>
    <n v="51"/>
    <x v="4"/>
  </r>
  <r>
    <n v="2018"/>
    <n v="8"/>
    <s v="Post MaSloane"/>
    <x v="317"/>
    <s v="GWS"/>
    <s v="FWD"/>
    <n v="96"/>
    <n v="95"/>
    <x v="4"/>
  </r>
  <r>
    <n v="2018"/>
    <n v="8"/>
    <s v="Post MaSloane"/>
    <x v="192"/>
    <s v="STK"/>
    <s v="MID"/>
    <n v="95"/>
    <n v="99"/>
    <x v="4"/>
  </r>
  <r>
    <n v="2018"/>
    <n v="8"/>
    <s v="Post MaSloane"/>
    <x v="113"/>
    <s v="COL"/>
    <s v="BEN"/>
    <n v="83"/>
    <n v="120"/>
    <x v="4"/>
  </r>
  <r>
    <n v="2018"/>
    <n v="8"/>
    <s v="Post MaSloane"/>
    <x v="184"/>
    <s v="FRE"/>
    <s v="BEN"/>
    <n v="80"/>
    <n v="0"/>
    <x v="4"/>
  </r>
  <r>
    <n v="2018"/>
    <n v="8"/>
    <s v="Post MaSloane"/>
    <x v="215"/>
    <s v="FRE"/>
    <s v="BEN"/>
    <n v="92"/>
    <n v="0"/>
    <x v="4"/>
  </r>
  <r>
    <n v="2018"/>
    <n v="8"/>
    <s v="Post MaSloane"/>
    <x v="172"/>
    <s v="HAW"/>
    <s v="BEN"/>
    <n v="72"/>
    <n v="99"/>
    <x v="4"/>
  </r>
  <r>
    <n v="2018"/>
    <n v="9"/>
    <s v="Post MaSloane"/>
    <x v="141"/>
    <s v="ESS"/>
    <s v="FWD"/>
    <n v="88"/>
    <n v="77"/>
    <x v="4"/>
  </r>
  <r>
    <n v="2018"/>
    <n v="9"/>
    <s v="Post MaSloane"/>
    <x v="354"/>
    <s v="PTA"/>
    <s v="DEF"/>
    <n v="79"/>
    <n v="61"/>
    <x v="4"/>
  </r>
  <r>
    <n v="2018"/>
    <n v="9"/>
    <s v="Post MaSloane"/>
    <x v="108"/>
    <s v="GCS"/>
    <s v="MID"/>
    <n v="81"/>
    <n v="137"/>
    <x v="4"/>
  </r>
  <r>
    <n v="2018"/>
    <n v="9"/>
    <s v="Post MaSloane"/>
    <x v="57"/>
    <s v="RIC"/>
    <s v="DEF"/>
    <n v="75"/>
    <n v="66"/>
    <x v="4"/>
  </r>
  <r>
    <n v="2018"/>
    <n v="9"/>
    <s v="Post MaSloane"/>
    <x v="194"/>
    <s v="WBD"/>
    <s v="MID"/>
    <n v="101"/>
    <n v="74"/>
    <x v="4"/>
  </r>
  <r>
    <n v="2018"/>
    <n v="9"/>
    <s v="Post MaSloane"/>
    <x v="113"/>
    <s v="COL"/>
    <s v="MID"/>
    <n v="84"/>
    <n v="71"/>
    <x v="4"/>
  </r>
  <r>
    <n v="2018"/>
    <n v="9"/>
    <s v="Post MaSloane"/>
    <x v="207"/>
    <s v="COL"/>
    <s v="FWD"/>
    <n v="92"/>
    <n v="111"/>
    <x v="4"/>
  </r>
  <r>
    <n v="2018"/>
    <n v="9"/>
    <s v="Post MaSloane"/>
    <x v="12"/>
    <s v="FRE"/>
    <s v="RUC"/>
    <n v="112"/>
    <n v="84"/>
    <x v="4"/>
  </r>
  <r>
    <n v="2018"/>
    <n v="9"/>
    <s v="Post MaSloane"/>
    <x v="184"/>
    <s v="FRE"/>
    <s v="DEF"/>
    <n v="77"/>
    <n v="79"/>
    <x v="4"/>
  </r>
  <r>
    <n v="2018"/>
    <n v="9"/>
    <s v="Post MaSloane"/>
    <x v="215"/>
    <s v="FRE"/>
    <s v="FWD"/>
    <n v="85"/>
    <n v="82"/>
    <x v="4"/>
  </r>
  <r>
    <n v="2018"/>
    <n v="9"/>
    <s v="Post MaSloane"/>
    <x v="82"/>
    <s v="FRE"/>
    <s v="MID"/>
    <n v="129"/>
    <n v="101"/>
    <x v="4"/>
  </r>
  <r>
    <n v="2018"/>
    <n v="9"/>
    <s v="Post MaSloane"/>
    <x v="245"/>
    <s v="SYD"/>
    <s v="FWD"/>
    <n v="95"/>
    <n v="105"/>
    <x v="4"/>
  </r>
  <r>
    <n v="2018"/>
    <n v="9"/>
    <s v="Post MaSloane"/>
    <x v="255"/>
    <s v="SYD"/>
    <s v="MID"/>
    <n v="86"/>
    <n v="109"/>
    <x v="4"/>
  </r>
  <r>
    <n v="2018"/>
    <n v="9"/>
    <s v="Post MaSloane"/>
    <x v="58"/>
    <s v="BRL"/>
    <s v="DEF"/>
    <n v="59"/>
    <n v="51"/>
    <x v="4"/>
  </r>
  <r>
    <n v="2018"/>
    <n v="9"/>
    <s v="Post MaSloane"/>
    <x v="64"/>
    <s v="WCE"/>
    <s v="MID"/>
    <n v="103"/>
    <n v="108"/>
    <x v="4"/>
  </r>
  <r>
    <n v="2018"/>
    <n v="9"/>
    <s v="Post MaSloane"/>
    <x v="317"/>
    <s v="GWS"/>
    <s v="FWD"/>
    <n v="90"/>
    <n v="85"/>
    <x v="4"/>
  </r>
  <r>
    <n v="2018"/>
    <n v="9"/>
    <s v="Post MaSloane"/>
    <x v="116"/>
    <s v="NTH"/>
    <s v="DEF"/>
    <n v="86"/>
    <n v="54"/>
    <x v="4"/>
  </r>
  <r>
    <n v="2018"/>
    <n v="9"/>
    <s v="Post MaSloane"/>
    <x v="192"/>
    <s v="STK"/>
    <s v="MID"/>
    <n v="92"/>
    <n v="102"/>
    <x v="4"/>
  </r>
  <r>
    <n v="2018"/>
    <n v="9"/>
    <s v="Post MaSloane"/>
    <x v="172"/>
    <s v="HAW"/>
    <s v="BEN"/>
    <n v="83"/>
    <n v="116"/>
    <x v="4"/>
  </r>
  <r>
    <n v="2018"/>
    <n v="9"/>
    <s v="Post MaSloane"/>
    <x v="269"/>
    <s v="MEL"/>
    <s v="BEN"/>
    <n v="58"/>
    <n v="89"/>
    <x v="4"/>
  </r>
  <r>
    <n v="2018"/>
    <n v="9"/>
    <s v="Post MaSloane"/>
    <x v="142"/>
    <s v="GWS"/>
    <s v="BEN"/>
    <n v="63"/>
    <n v="100"/>
    <x v="4"/>
  </r>
  <r>
    <n v="2018"/>
    <n v="9"/>
    <s v="Post MaSloane"/>
    <x v="7"/>
    <s v="GWS"/>
    <s v="BEN"/>
    <n v="90"/>
    <n v="107"/>
    <x v="4"/>
  </r>
  <r>
    <n v="2018"/>
    <n v="10"/>
    <s v="Post MaSloane"/>
    <x v="141"/>
    <s v="ESS"/>
    <s v="FWD"/>
    <n v="96"/>
    <n v="120"/>
    <x v="4"/>
  </r>
  <r>
    <n v="2018"/>
    <n v="10"/>
    <s v="Post MaSloane"/>
    <x v="57"/>
    <s v="RIC"/>
    <s v="DEF"/>
    <n v="75"/>
    <n v="81"/>
    <x v="4"/>
  </r>
  <r>
    <n v="2018"/>
    <n v="10"/>
    <s v="Post MaSloane"/>
    <x v="194"/>
    <s v="WBD"/>
    <s v="MID"/>
    <n v="100"/>
    <n v="63"/>
    <x v="4"/>
  </r>
  <r>
    <n v="2018"/>
    <n v="10"/>
    <s v="Post MaSloane"/>
    <x v="113"/>
    <s v="COL"/>
    <s v="MID"/>
    <n v="85"/>
    <n v="84"/>
    <x v="4"/>
  </r>
  <r>
    <n v="2018"/>
    <n v="10"/>
    <s v="Post MaSloane"/>
    <x v="207"/>
    <s v="COL"/>
    <s v="FWD"/>
    <n v="89"/>
    <n v="65"/>
    <x v="4"/>
  </r>
  <r>
    <n v="2018"/>
    <n v="10"/>
    <s v="Post MaSloane"/>
    <x v="82"/>
    <s v="FRE"/>
    <s v="MID"/>
    <n v="132"/>
    <n v="163"/>
    <x v="4"/>
  </r>
  <r>
    <n v="2018"/>
    <n v="10"/>
    <s v="Post MaSloane"/>
    <x v="184"/>
    <s v="FRE"/>
    <s v="DEF"/>
    <n v="80"/>
    <n v="74"/>
    <x v="4"/>
  </r>
  <r>
    <n v="2018"/>
    <n v="10"/>
    <s v="Post MaSloane"/>
    <x v="215"/>
    <s v="FRE"/>
    <s v="FWD"/>
    <n v="88"/>
    <n v="146"/>
    <x v="4"/>
  </r>
  <r>
    <n v="2018"/>
    <n v="10"/>
    <s v="Post MaSloane"/>
    <x v="12"/>
    <s v="FRE"/>
    <s v="RUC"/>
    <n v="113"/>
    <n v="70"/>
    <x v="4"/>
  </r>
  <r>
    <n v="2018"/>
    <n v="10"/>
    <s v="Post MaSloane"/>
    <x v="245"/>
    <s v="SYD"/>
    <s v="FWD"/>
    <n v="96"/>
    <n v="128"/>
    <x v="4"/>
  </r>
  <r>
    <n v="2018"/>
    <n v="10"/>
    <s v="Post MaSloane"/>
    <x v="255"/>
    <s v="SYD"/>
    <s v="MID"/>
    <n v="88"/>
    <n v="84"/>
    <x v="4"/>
  </r>
  <r>
    <n v="2018"/>
    <n v="10"/>
    <s v="Post MaSloane"/>
    <x v="322"/>
    <s v="BRL"/>
    <s v="DEF"/>
    <n v="99"/>
    <n v="86"/>
    <x v="4"/>
  </r>
  <r>
    <n v="2018"/>
    <n v="10"/>
    <s v="Post MaSloane"/>
    <x v="58"/>
    <s v="BRL"/>
    <s v="DEF"/>
    <n v="71"/>
    <n v="85"/>
    <x v="4"/>
  </r>
  <r>
    <n v="2018"/>
    <n v="10"/>
    <s v="Post MaSloane"/>
    <x v="64"/>
    <s v="WCE"/>
    <s v="MID"/>
    <n v="108"/>
    <n v="100"/>
    <x v="4"/>
  </r>
  <r>
    <n v="2018"/>
    <n v="10"/>
    <s v="Post MaSloane"/>
    <x v="7"/>
    <s v="GWS"/>
    <s v="MID"/>
    <n v="84"/>
    <n v="47"/>
    <x v="4"/>
  </r>
  <r>
    <n v="2018"/>
    <n v="10"/>
    <s v="Post MaSloane"/>
    <x v="142"/>
    <s v="GWS"/>
    <s v="DEF"/>
    <n v="72"/>
    <n v="77"/>
    <x v="4"/>
  </r>
  <r>
    <n v="2018"/>
    <n v="10"/>
    <s v="Post MaSloane"/>
    <x v="317"/>
    <s v="GWS"/>
    <s v="FWD"/>
    <n v="83"/>
    <n v="53"/>
    <x v="4"/>
  </r>
  <r>
    <n v="2018"/>
    <n v="10"/>
    <s v="Post MaSloane"/>
    <x v="192"/>
    <s v="STK"/>
    <s v="MID"/>
    <n v="80"/>
    <n v="25"/>
    <x v="4"/>
  </r>
  <r>
    <n v="2018"/>
    <n v="10"/>
    <s v="Post MaSloane"/>
    <x v="108"/>
    <s v="GCS"/>
    <s v="BEN"/>
    <n v="81"/>
    <n v="0"/>
    <x v="4"/>
  </r>
  <r>
    <n v="2018"/>
    <n v="10"/>
    <s v="Post MaSloane"/>
    <x v="329"/>
    <s v="ADE"/>
    <s v="BEN"/>
    <n v="56"/>
    <n v="81"/>
    <x v="4"/>
  </r>
  <r>
    <n v="2018"/>
    <n v="10"/>
    <s v="Post MaSloane"/>
    <x v="172"/>
    <s v="HAW"/>
    <s v="BEN"/>
    <n v="83"/>
    <n v="74"/>
    <x v="4"/>
  </r>
  <r>
    <n v="2018"/>
    <n v="10"/>
    <s v="Post MaSloane"/>
    <x v="269"/>
    <s v="MEL"/>
    <s v="BEN"/>
    <n v="61"/>
    <n v="81"/>
    <x v="4"/>
  </r>
  <r>
    <n v="2018"/>
    <n v="11"/>
    <s v="Post MaSloane"/>
    <x v="141"/>
    <s v="ESS"/>
    <s v="FWD"/>
    <n v="90"/>
    <n v="77"/>
    <x v="4"/>
  </r>
  <r>
    <n v="2018"/>
    <n v="11"/>
    <s v="Post MaSloane"/>
    <x v="177"/>
    <s v="GCS"/>
    <s v="RUC"/>
    <n v="89"/>
    <n v="82"/>
    <x v="4"/>
  </r>
  <r>
    <n v="2018"/>
    <n v="11"/>
    <s v="Post MaSloane"/>
    <x v="108"/>
    <s v="GCS"/>
    <s v="MID"/>
    <n v="73"/>
    <n v="50"/>
    <x v="4"/>
  </r>
  <r>
    <n v="2018"/>
    <n v="11"/>
    <s v="Post MaSloane"/>
    <x v="57"/>
    <s v="RIC"/>
    <s v="DEF"/>
    <n v="81"/>
    <n v="93"/>
    <x v="4"/>
  </r>
  <r>
    <n v="2018"/>
    <n v="11"/>
    <s v="Post MaSloane"/>
    <x v="194"/>
    <s v="WBD"/>
    <s v="MID"/>
    <n v="104"/>
    <n v="117"/>
    <x v="4"/>
  </r>
  <r>
    <n v="2018"/>
    <n v="11"/>
    <s v="Post MaSloane"/>
    <x v="207"/>
    <s v="COL"/>
    <s v="FWD"/>
    <n v="89"/>
    <n v="63"/>
    <x v="4"/>
  </r>
  <r>
    <n v="2018"/>
    <n v="11"/>
    <s v="Post MaSloane"/>
    <x v="113"/>
    <s v="COL"/>
    <s v="MID"/>
    <n v="97"/>
    <n v="117"/>
    <x v="4"/>
  </r>
  <r>
    <n v="2018"/>
    <n v="11"/>
    <s v="Post MaSloane"/>
    <x v="215"/>
    <s v="FRE"/>
    <s v="FWD"/>
    <n v="91"/>
    <n v="92"/>
    <x v="4"/>
  </r>
  <r>
    <n v="2018"/>
    <n v="11"/>
    <s v="Post MaSloane"/>
    <x v="82"/>
    <s v="FRE"/>
    <s v="MID"/>
    <n v="116"/>
    <n v="78"/>
    <x v="4"/>
  </r>
  <r>
    <n v="2018"/>
    <n v="11"/>
    <s v="Post MaSloane"/>
    <x v="184"/>
    <s v="FRE"/>
    <s v="DEF"/>
    <n v="72"/>
    <n v="73"/>
    <x v="4"/>
  </r>
  <r>
    <n v="2018"/>
    <n v="11"/>
    <s v="Post MaSloane"/>
    <x v="329"/>
    <s v="ADE"/>
    <s v="FWD"/>
    <n v="55"/>
    <n v="62"/>
    <x v="4"/>
  </r>
  <r>
    <n v="2018"/>
    <n v="11"/>
    <s v="Post MaSloane"/>
    <x v="255"/>
    <s v="SYD"/>
    <s v="MID"/>
    <n v="96"/>
    <n v="125"/>
    <x v="4"/>
  </r>
  <r>
    <n v="2018"/>
    <n v="11"/>
    <s v="Post MaSloane"/>
    <x v="245"/>
    <s v="SYD"/>
    <s v="FWD"/>
    <n v="98"/>
    <n v="105"/>
    <x v="4"/>
  </r>
  <r>
    <n v="2018"/>
    <n v="11"/>
    <s v="Post MaSloane"/>
    <x v="58"/>
    <s v="BRL"/>
    <s v="DEF"/>
    <n v="68"/>
    <n v="83"/>
    <x v="4"/>
  </r>
  <r>
    <n v="2018"/>
    <n v="11"/>
    <s v="Post MaSloane"/>
    <x v="322"/>
    <s v="BRL"/>
    <s v="DEF"/>
    <n v="97"/>
    <n v="71"/>
    <x v="4"/>
  </r>
  <r>
    <n v="2018"/>
    <n v="11"/>
    <s v="Post MaSloane"/>
    <x v="64"/>
    <s v="WCE"/>
    <s v="MID"/>
    <n v="97"/>
    <n v="68"/>
    <x v="4"/>
  </r>
  <r>
    <n v="2018"/>
    <n v="11"/>
    <s v="Post MaSloane"/>
    <x v="7"/>
    <s v="GWS"/>
    <s v="MID"/>
    <n v="82"/>
    <n v="102"/>
    <x v="4"/>
  </r>
  <r>
    <n v="2018"/>
    <n v="11"/>
    <s v="Post MaSloane"/>
    <x v="142"/>
    <s v="GWS"/>
    <s v="DEF"/>
    <n v="78"/>
    <n v="77"/>
    <x v="4"/>
  </r>
  <r>
    <n v="2018"/>
    <n v="11"/>
    <s v="Post MaSloane"/>
    <x v="12"/>
    <s v="FRE"/>
    <s v="BEN"/>
    <n v="113"/>
    <n v="0"/>
    <x v="4"/>
  </r>
  <r>
    <n v="2018"/>
    <n v="11"/>
    <s v="Post MaSloane"/>
    <x v="269"/>
    <s v="MEL"/>
    <s v="BEN"/>
    <n v="65"/>
    <n v="95"/>
    <x v="4"/>
  </r>
  <r>
    <n v="2018"/>
    <n v="11"/>
    <s v="Post MaSloane"/>
    <x v="317"/>
    <s v="GWS"/>
    <s v="BEN"/>
    <n v="81"/>
    <n v="91"/>
    <x v="4"/>
  </r>
  <r>
    <n v="2018"/>
    <n v="11"/>
    <s v="Post MaSloane"/>
    <x v="192"/>
    <s v="STK"/>
    <s v="BEN"/>
    <n v="80"/>
    <n v="0"/>
    <x v="4"/>
  </r>
  <r>
    <n v="2018"/>
    <n v="12"/>
    <s v="Post MaSloane"/>
    <x v="141"/>
    <s v="ESS"/>
    <s v="FWD"/>
    <n v="92"/>
    <n v="104"/>
    <x v="4"/>
  </r>
  <r>
    <n v="2018"/>
    <n v="12"/>
    <s v="Post MaSloane"/>
    <x v="57"/>
    <s v="RIC"/>
    <s v="DEF"/>
    <n v="87"/>
    <n v="90"/>
    <x v="4"/>
  </r>
  <r>
    <n v="2018"/>
    <n v="12"/>
    <s v="Post MaSloane"/>
    <x v="135"/>
    <s v="RIC"/>
    <s v="MID"/>
    <n v="74"/>
    <n v="90"/>
    <x v="4"/>
  </r>
  <r>
    <n v="2018"/>
    <n v="12"/>
    <s v="Post MaSloane"/>
    <x v="113"/>
    <s v="COL"/>
    <s v="MID"/>
    <n v="110"/>
    <n v="108"/>
    <x v="4"/>
  </r>
  <r>
    <n v="2018"/>
    <n v="12"/>
    <s v="Post MaSloane"/>
    <x v="207"/>
    <s v="COL"/>
    <s v="MID"/>
    <n v="91"/>
    <n v="139"/>
    <x v="4"/>
  </r>
  <r>
    <n v="2018"/>
    <n v="12"/>
    <s v="Post MaSloane"/>
    <x v="184"/>
    <s v="FRE"/>
    <s v="DEF"/>
    <n v="81"/>
    <n v="115"/>
    <x v="4"/>
  </r>
  <r>
    <n v="2018"/>
    <n v="12"/>
    <s v="Post MaSloane"/>
    <x v="215"/>
    <s v="FRE"/>
    <s v="FWD"/>
    <n v="84"/>
    <n v="64"/>
    <x v="4"/>
  </r>
  <r>
    <n v="2018"/>
    <n v="12"/>
    <s v="Post MaSloane"/>
    <x v="329"/>
    <s v="ADE"/>
    <s v="FWD"/>
    <n v="54"/>
    <n v="73"/>
    <x v="4"/>
  </r>
  <r>
    <n v="2018"/>
    <n v="12"/>
    <s v="Post MaSloane"/>
    <x v="245"/>
    <s v="SYD"/>
    <s v="FWD"/>
    <n v="107"/>
    <n v="134"/>
    <x v="4"/>
  </r>
  <r>
    <n v="2018"/>
    <n v="12"/>
    <s v="Post MaSloane"/>
    <x v="255"/>
    <s v="SYD"/>
    <s v="MID"/>
    <n v="101"/>
    <n v="113"/>
    <x v="4"/>
  </r>
  <r>
    <n v="2018"/>
    <n v="12"/>
    <s v="Post MaSloane"/>
    <x v="58"/>
    <s v="BRL"/>
    <s v="DEF"/>
    <n v="72"/>
    <n v="110"/>
    <x v="4"/>
  </r>
  <r>
    <n v="2018"/>
    <n v="12"/>
    <s v="Post MaSloane"/>
    <x v="322"/>
    <s v="BRL"/>
    <s v="DEF"/>
    <n v="101"/>
    <n v="62"/>
    <x v="4"/>
  </r>
  <r>
    <n v="2018"/>
    <n v="12"/>
    <s v="Post MaSloane"/>
    <x v="269"/>
    <s v="MEL"/>
    <s v="MID"/>
    <n v="69"/>
    <n v="66"/>
    <x v="4"/>
  </r>
  <r>
    <n v="2018"/>
    <n v="12"/>
    <s v="Post MaSloane"/>
    <x v="7"/>
    <s v="GWS"/>
    <s v="MID"/>
    <n v="88"/>
    <n v="113"/>
    <x v="4"/>
  </r>
  <r>
    <n v="2018"/>
    <n v="12"/>
    <s v="Post MaSloane"/>
    <x v="142"/>
    <s v="GWS"/>
    <s v="DEF"/>
    <n v="74"/>
    <n v="75"/>
    <x v="4"/>
  </r>
  <r>
    <n v="2018"/>
    <n v="12"/>
    <s v="Post MaSloane"/>
    <x v="317"/>
    <s v="GWS"/>
    <s v="FWD"/>
    <n v="79"/>
    <n v="73"/>
    <x v="4"/>
  </r>
  <r>
    <n v="2018"/>
    <n v="12"/>
    <s v="Post MaSloane"/>
    <x v="195"/>
    <s v="NTH"/>
    <s v="RUC"/>
    <n v="111"/>
    <n v="112"/>
    <x v="4"/>
  </r>
  <r>
    <n v="2018"/>
    <n v="12"/>
    <s v="Post MaSloane"/>
    <x v="192"/>
    <s v="STK"/>
    <s v="MID"/>
    <n v="89"/>
    <n v="89"/>
    <x v="4"/>
  </r>
  <r>
    <n v="2018"/>
    <n v="12"/>
    <s v="Post MaSloane"/>
    <x v="194"/>
    <s v="WBD"/>
    <s v="BEN"/>
    <n v="104"/>
    <n v="0"/>
    <x v="4"/>
  </r>
  <r>
    <n v="2018"/>
    <n v="12"/>
    <s v="Post MaSloane"/>
    <x v="82"/>
    <s v="FRE"/>
    <s v="BEN"/>
    <n v="116"/>
    <n v="0"/>
    <x v="4"/>
  </r>
  <r>
    <n v="2018"/>
    <n v="12"/>
    <s v="Post MaSloane"/>
    <x v="12"/>
    <s v="FRE"/>
    <s v="BEN"/>
    <n v="113"/>
    <n v="0"/>
    <x v="4"/>
  </r>
  <r>
    <n v="2018"/>
    <n v="12"/>
    <s v="Post MaSloane"/>
    <x v="64"/>
    <s v="WCE"/>
    <s v="BEN"/>
    <n v="97"/>
    <n v="0"/>
    <x v="4"/>
  </r>
  <r>
    <n v="2018"/>
    <n v="13"/>
    <s v="Post MaSloane"/>
    <x v="141"/>
    <s v="ESS"/>
    <s v="FWD"/>
    <n v="92"/>
    <n v="0"/>
    <x v="4"/>
  </r>
  <r>
    <n v="2018"/>
    <n v="13"/>
    <s v="Post MaSloane"/>
    <x v="162"/>
    <s v="GCS"/>
    <s v="FWD"/>
    <n v="60"/>
    <n v="95"/>
    <x v="4"/>
  </r>
  <r>
    <n v="2018"/>
    <n v="13"/>
    <s v="Post MaSloane"/>
    <x v="57"/>
    <s v="RIC"/>
    <s v="DEF"/>
    <n v="80"/>
    <n v="88"/>
    <x v="4"/>
  </r>
  <r>
    <n v="2018"/>
    <n v="13"/>
    <s v="Post MaSloane"/>
    <x v="323"/>
    <s v="RIC"/>
    <s v="DEF"/>
    <n v="78"/>
    <n v="87"/>
    <x v="4"/>
  </r>
  <r>
    <n v="2018"/>
    <n v="13"/>
    <s v="Post MaSloane"/>
    <x v="333"/>
    <s v="WBD"/>
    <s v="DEF"/>
    <n v="97"/>
    <n v="89"/>
    <x v="4"/>
  </r>
  <r>
    <n v="2018"/>
    <n v="13"/>
    <s v="Post MaSloane"/>
    <x v="194"/>
    <s v="WBD"/>
    <s v="MID"/>
    <n v="94"/>
    <n v="67"/>
    <x v="4"/>
  </r>
  <r>
    <n v="2018"/>
    <n v="13"/>
    <s v="Post MaSloane"/>
    <x v="184"/>
    <s v="FRE"/>
    <s v="DEF"/>
    <n v="84"/>
    <n v="82"/>
    <x v="4"/>
  </r>
  <r>
    <n v="2018"/>
    <n v="13"/>
    <s v="Post MaSloane"/>
    <x v="82"/>
    <s v="FRE"/>
    <s v="MID"/>
    <n v="117"/>
    <n v="154"/>
    <x v="4"/>
  </r>
  <r>
    <n v="2018"/>
    <n v="13"/>
    <s v="Post MaSloane"/>
    <x v="293"/>
    <s v="FRE"/>
    <s v="MID"/>
    <n v="78"/>
    <n v="103"/>
    <x v="4"/>
  </r>
  <r>
    <n v="2018"/>
    <n v="13"/>
    <s v="Post MaSloane"/>
    <x v="12"/>
    <s v="FRE"/>
    <s v="RUC"/>
    <n v="117"/>
    <n v="98"/>
    <x v="4"/>
  </r>
  <r>
    <n v="2018"/>
    <n v="13"/>
    <s v="Post MaSloane"/>
    <x v="329"/>
    <s v="ADE"/>
    <s v="FWD"/>
    <n v="49"/>
    <n v="78"/>
    <x v="4"/>
  </r>
  <r>
    <n v="2018"/>
    <n v="13"/>
    <s v="Post MaSloane"/>
    <x v="249"/>
    <s v="HAW"/>
    <s v="MID"/>
    <n v="123"/>
    <n v="86"/>
    <x v="4"/>
  </r>
  <r>
    <n v="2018"/>
    <n v="13"/>
    <s v="Post MaSloane"/>
    <x v="245"/>
    <s v="SYD"/>
    <s v="FWD"/>
    <n v="111"/>
    <n v="97"/>
    <x v="4"/>
  </r>
  <r>
    <n v="2018"/>
    <n v="13"/>
    <s v="Post MaSloane"/>
    <x v="255"/>
    <s v="SYD"/>
    <s v="MID"/>
    <n v="93"/>
    <n v="79"/>
    <x v="4"/>
  </r>
  <r>
    <n v="2018"/>
    <n v="13"/>
    <s v="Post MaSloane"/>
    <x v="58"/>
    <s v="BRL"/>
    <s v="DEF"/>
    <n v="72"/>
    <n v="0"/>
    <x v="4"/>
  </r>
  <r>
    <n v="2018"/>
    <n v="13"/>
    <s v="Post MaSloane"/>
    <x v="64"/>
    <s v="WCE"/>
    <s v="MID"/>
    <n v="88"/>
    <n v="84"/>
    <x v="4"/>
  </r>
  <r>
    <n v="2018"/>
    <n v="13"/>
    <s v="Post MaSloane"/>
    <x v="317"/>
    <s v="GWS"/>
    <s v="FWD"/>
    <n v="79"/>
    <n v="0"/>
    <x v="4"/>
  </r>
  <r>
    <n v="2018"/>
    <n v="13"/>
    <s v="Post MaSloane"/>
    <x v="192"/>
    <s v="STK"/>
    <s v="MID"/>
    <n v="80"/>
    <n v="71"/>
    <x v="4"/>
  </r>
  <r>
    <n v="2018"/>
    <n v="13"/>
    <s v="Post MaSloane"/>
    <x v="113"/>
    <s v="COL"/>
    <s v="BEN"/>
    <n v="110"/>
    <n v="0"/>
    <x v="4"/>
  </r>
  <r>
    <n v="2018"/>
    <n v="13"/>
    <s v="Post MaSloane"/>
    <x v="207"/>
    <s v="COL"/>
    <s v="BEN"/>
    <n v="91"/>
    <n v="0"/>
    <x v="4"/>
  </r>
  <r>
    <n v="2018"/>
    <n v="13"/>
    <s v="Post MaSloane"/>
    <x v="215"/>
    <s v="FRE"/>
    <s v="BEN"/>
    <n v="84"/>
    <n v="0"/>
    <x v="4"/>
  </r>
  <r>
    <n v="2018"/>
    <n v="13"/>
    <s v="Post MaSloane"/>
    <x v="7"/>
    <s v="GWS"/>
    <s v="BEN"/>
    <n v="88"/>
    <n v="0"/>
    <x v="4"/>
  </r>
  <r>
    <n v="2018"/>
    <n v="14"/>
    <s v="Post MaSloane"/>
    <x v="141"/>
    <s v="ESS"/>
    <s v="FWD"/>
    <n v="95"/>
    <n v="115"/>
    <x v="4"/>
  </r>
  <r>
    <n v="2018"/>
    <n v="14"/>
    <s v="Post MaSloane"/>
    <x v="57"/>
    <s v="RIC"/>
    <s v="DEF"/>
    <n v="80"/>
    <n v="0"/>
    <x v="4"/>
  </r>
  <r>
    <n v="2018"/>
    <n v="14"/>
    <s v="Post MaSloane"/>
    <x v="333"/>
    <s v="WBD"/>
    <s v="DEF"/>
    <n v="96"/>
    <n v="79"/>
    <x v="4"/>
  </r>
  <r>
    <n v="2018"/>
    <n v="14"/>
    <s v="Post MaSloane"/>
    <x v="194"/>
    <s v="WBD"/>
    <s v="MID"/>
    <n v="90"/>
    <n v="87"/>
    <x v="4"/>
  </r>
  <r>
    <n v="2018"/>
    <n v="14"/>
    <s v="Post MaSloane"/>
    <x v="207"/>
    <s v="COL"/>
    <s v="FWD"/>
    <n v="90"/>
    <n v="88"/>
    <x v="4"/>
  </r>
  <r>
    <n v="2018"/>
    <n v="14"/>
    <s v="Post MaSloane"/>
    <x v="113"/>
    <s v="COL"/>
    <s v="MID"/>
    <n v="103"/>
    <n v="86"/>
    <x v="4"/>
  </r>
  <r>
    <n v="2018"/>
    <n v="14"/>
    <s v="Post MaSloane"/>
    <x v="184"/>
    <s v="FRE"/>
    <s v="DEF"/>
    <n v="84"/>
    <n v="0"/>
    <x v="4"/>
  </r>
  <r>
    <n v="2018"/>
    <n v="14"/>
    <s v="Post MaSloane"/>
    <x v="60"/>
    <s v="HAW"/>
    <s v="MID"/>
    <n v="73"/>
    <n v="81"/>
    <x v="4"/>
  </r>
  <r>
    <n v="2018"/>
    <n v="14"/>
    <s v="Post MaSloane"/>
    <x v="249"/>
    <s v="HAW"/>
    <s v="MID"/>
    <n v="118"/>
    <n v="98"/>
    <x v="4"/>
  </r>
  <r>
    <n v="2018"/>
    <n v="14"/>
    <s v="Post MaSloane"/>
    <x v="277"/>
    <s v="HAW"/>
    <s v="MID"/>
    <n v="77"/>
    <n v="117"/>
    <x v="4"/>
  </r>
  <r>
    <n v="2018"/>
    <n v="14"/>
    <s v="Post MaSloane"/>
    <x v="58"/>
    <s v="BRL"/>
    <s v="DEF"/>
    <n v="82"/>
    <n v="111"/>
    <x v="4"/>
  </r>
  <r>
    <n v="2018"/>
    <n v="14"/>
    <s v="Post MaSloane"/>
    <x v="64"/>
    <s v="WCE"/>
    <s v="MID"/>
    <n v="89"/>
    <n v="109"/>
    <x v="4"/>
  </r>
  <r>
    <n v="2018"/>
    <n v="14"/>
    <s v="Post MaSloane"/>
    <x v="355"/>
    <s v="MEL"/>
    <s v="FWD"/>
    <n v="89"/>
    <n v="76"/>
    <x v="4"/>
  </r>
  <r>
    <n v="2018"/>
    <n v="14"/>
    <s v="Post MaSloane"/>
    <x v="7"/>
    <s v="GWS"/>
    <s v="MID"/>
    <n v="91"/>
    <n v="82"/>
    <x v="4"/>
  </r>
  <r>
    <n v="2018"/>
    <n v="14"/>
    <s v="Post MaSloane"/>
    <x v="142"/>
    <s v="GWS"/>
    <s v="DEF"/>
    <n v="77"/>
    <n v="68"/>
    <x v="4"/>
  </r>
  <r>
    <n v="2018"/>
    <n v="14"/>
    <s v="Post MaSloane"/>
    <x v="224"/>
    <s v="GWS"/>
    <s v="FWD"/>
    <n v="82"/>
    <n v="84"/>
    <x v="4"/>
  </r>
  <r>
    <n v="2018"/>
    <n v="14"/>
    <s v="Post MaSloane"/>
    <x v="317"/>
    <s v="GWS"/>
    <s v="FWD"/>
    <n v="77"/>
    <n v="82"/>
    <x v="4"/>
  </r>
  <r>
    <n v="2018"/>
    <n v="14"/>
    <s v="Post MaSloane"/>
    <x v="195"/>
    <s v="NTH"/>
    <s v="RUC"/>
    <n v="124"/>
    <n v="132"/>
    <x v="4"/>
  </r>
  <r>
    <n v="2018"/>
    <n v="14"/>
    <s v="Post MaSloane"/>
    <x v="82"/>
    <s v="FRE"/>
    <s v="BEN"/>
    <n v="117"/>
    <n v="0"/>
    <x v="4"/>
  </r>
  <r>
    <n v="2018"/>
    <n v="14"/>
    <s v="Post MaSloane"/>
    <x v="215"/>
    <s v="FRE"/>
    <s v="BEN"/>
    <n v="84"/>
    <n v="0"/>
    <x v="4"/>
  </r>
  <r>
    <n v="2018"/>
    <n v="14"/>
    <s v="Post MaSloane"/>
    <x v="255"/>
    <s v="SYD"/>
    <s v="BEN"/>
    <n v="93"/>
    <n v="0"/>
    <x v="4"/>
  </r>
  <r>
    <n v="2018"/>
    <n v="14"/>
    <s v="Post MaSloane"/>
    <x v="245"/>
    <s v="SYD"/>
    <s v="BEN"/>
    <n v="111"/>
    <n v="0"/>
    <x v="4"/>
  </r>
  <r>
    <n v="2018"/>
    <n v="15"/>
    <s v="Post MaSloane"/>
    <x v="141"/>
    <s v="ESS"/>
    <s v="FWD"/>
    <n v="90"/>
    <n v="52"/>
    <x v="4"/>
  </r>
  <r>
    <n v="2018"/>
    <n v="15"/>
    <s v="Post MaSloane"/>
    <x v="57"/>
    <s v="RIC"/>
    <s v="DEF"/>
    <n v="91"/>
    <n v="125"/>
    <x v="4"/>
  </r>
  <r>
    <n v="2018"/>
    <n v="15"/>
    <s v="Post MaSloane"/>
    <x v="323"/>
    <s v="RIC"/>
    <s v="DEF"/>
    <n v="65"/>
    <n v="5"/>
    <x v="4"/>
  </r>
  <r>
    <n v="2018"/>
    <n v="15"/>
    <s v="Post MaSloane"/>
    <x v="333"/>
    <s v="WBD"/>
    <s v="DEF"/>
    <n v="92"/>
    <n v="68"/>
    <x v="4"/>
  </r>
  <r>
    <n v="2018"/>
    <n v="15"/>
    <s v="Post MaSloane"/>
    <x v="194"/>
    <s v="WBD"/>
    <s v="MID"/>
    <n v="95"/>
    <n v="96"/>
    <x v="4"/>
  </r>
  <r>
    <n v="2018"/>
    <n v="15"/>
    <s v="Post MaSloane"/>
    <x v="113"/>
    <s v="COL"/>
    <s v="MID"/>
    <n v="112"/>
    <n v="114"/>
    <x v="4"/>
  </r>
  <r>
    <n v="2018"/>
    <n v="15"/>
    <s v="Post MaSloane"/>
    <x v="207"/>
    <s v="COL"/>
    <s v="FWD"/>
    <n v="81"/>
    <n v="64"/>
    <x v="4"/>
  </r>
  <r>
    <n v="2018"/>
    <n v="15"/>
    <s v="Post MaSloane"/>
    <x v="184"/>
    <s v="FRE"/>
    <s v="DEF"/>
    <n v="84"/>
    <n v="83"/>
    <x v="4"/>
  </r>
  <r>
    <n v="2018"/>
    <n v="15"/>
    <s v="Post MaSloane"/>
    <x v="82"/>
    <s v="FRE"/>
    <s v="MID"/>
    <n v="102"/>
    <n v="43"/>
    <x v="4"/>
  </r>
  <r>
    <n v="2018"/>
    <n v="15"/>
    <s v="Post MaSloane"/>
    <x v="215"/>
    <s v="FRE"/>
    <s v="FWD"/>
    <n v="99"/>
    <n v="91"/>
    <x v="4"/>
  </r>
  <r>
    <n v="2018"/>
    <n v="15"/>
    <s v="Post MaSloane"/>
    <x v="277"/>
    <s v="HAW"/>
    <s v="MID"/>
    <n v="85"/>
    <n v="88"/>
    <x v="4"/>
  </r>
  <r>
    <n v="2018"/>
    <n v="15"/>
    <s v="Post MaSloane"/>
    <x v="245"/>
    <s v="SYD"/>
    <s v="FWD"/>
    <n v="94"/>
    <n v="18"/>
    <x v="4"/>
  </r>
  <r>
    <n v="2018"/>
    <n v="15"/>
    <s v="Post MaSloane"/>
    <x v="255"/>
    <s v="SYD"/>
    <s v="MID"/>
    <n v="95"/>
    <n v="123"/>
    <x v="4"/>
  </r>
  <r>
    <n v="2018"/>
    <n v="15"/>
    <s v="Post MaSloane"/>
    <x v="58"/>
    <s v="BRL"/>
    <s v="DEF"/>
    <n v="83"/>
    <n v="57"/>
    <x v="4"/>
  </r>
  <r>
    <n v="2018"/>
    <n v="15"/>
    <s v="Post MaSloane"/>
    <x v="64"/>
    <s v="WCE"/>
    <s v="MID"/>
    <n v="81"/>
    <n v="66"/>
    <x v="4"/>
  </r>
  <r>
    <n v="2018"/>
    <n v="15"/>
    <s v="Post MaSloane"/>
    <x v="355"/>
    <s v="MEL"/>
    <s v="FWD"/>
    <n v="88"/>
    <n v="82"/>
    <x v="4"/>
  </r>
  <r>
    <n v="2018"/>
    <n v="15"/>
    <s v="Post MaSloane"/>
    <x v="7"/>
    <s v="GWS"/>
    <s v="MID"/>
    <n v="88"/>
    <n v="92"/>
    <x v="4"/>
  </r>
  <r>
    <n v="2018"/>
    <n v="15"/>
    <s v="Post MaSloane"/>
    <x v="195"/>
    <s v="NTH"/>
    <s v="RUC"/>
    <n v="124"/>
    <n v="111"/>
    <x v="4"/>
  </r>
  <r>
    <n v="2018"/>
    <n v="15"/>
    <s v="Post MaSloane"/>
    <x v="60"/>
    <s v="HAW"/>
    <s v="BEN"/>
    <n v="82"/>
    <n v="64"/>
    <x v="4"/>
  </r>
  <r>
    <n v="2018"/>
    <n v="15"/>
    <s v="Post MaSloane"/>
    <x v="322"/>
    <s v="BRL"/>
    <s v="BEN"/>
    <n v="101"/>
    <n v="102"/>
    <x v="4"/>
  </r>
  <r>
    <n v="2018"/>
    <n v="15"/>
    <s v="Post MaSloane"/>
    <x v="142"/>
    <s v="GWS"/>
    <s v="BEN"/>
    <n v="79"/>
    <n v="109"/>
    <x v="4"/>
  </r>
  <r>
    <n v="2018"/>
    <n v="15"/>
    <s v="Post MaSloane"/>
    <x v="317"/>
    <s v="GWS"/>
    <s v="BEN"/>
    <n v="72"/>
    <n v="61"/>
    <x v="4"/>
  </r>
  <r>
    <n v="2018"/>
    <n v="16"/>
    <s v="Post MaSloane"/>
    <x v="141"/>
    <s v="ESS"/>
    <s v="FWD"/>
    <n v="91"/>
    <n v="124"/>
    <x v="4"/>
  </r>
  <r>
    <n v="2018"/>
    <n v="16"/>
    <s v="Post MaSloane"/>
    <x v="354"/>
    <s v="PTA"/>
    <s v="DEF"/>
    <n v="79"/>
    <n v="77"/>
    <x v="4"/>
  </r>
  <r>
    <n v="2018"/>
    <n v="16"/>
    <s v="Post MaSloane"/>
    <x v="194"/>
    <s v="WBD"/>
    <s v="MID"/>
    <n v="105"/>
    <n v="107"/>
    <x v="4"/>
  </r>
  <r>
    <n v="2018"/>
    <n v="16"/>
    <s v="Post MaSloane"/>
    <x v="113"/>
    <s v="COL"/>
    <s v="MID"/>
    <n v="111"/>
    <n v="81"/>
    <x v="4"/>
  </r>
  <r>
    <n v="2018"/>
    <n v="16"/>
    <s v="Post MaSloane"/>
    <x v="207"/>
    <s v="COL"/>
    <s v="FWD"/>
    <n v="91"/>
    <n v="117"/>
    <x v="4"/>
  </r>
  <r>
    <n v="2018"/>
    <n v="16"/>
    <s v="Post MaSloane"/>
    <x v="215"/>
    <s v="FRE"/>
    <s v="FWD"/>
    <n v="104"/>
    <n v="104"/>
    <x v="4"/>
  </r>
  <r>
    <n v="2018"/>
    <n v="16"/>
    <s v="Post MaSloane"/>
    <x v="184"/>
    <s v="FRE"/>
    <s v="DEF"/>
    <n v="83"/>
    <n v="68"/>
    <x v="4"/>
  </r>
  <r>
    <n v="2018"/>
    <n v="16"/>
    <s v="Post MaSloane"/>
    <x v="277"/>
    <s v="HAW"/>
    <s v="MID"/>
    <n v="83"/>
    <n v="101"/>
    <x v="4"/>
  </r>
  <r>
    <n v="2018"/>
    <n v="16"/>
    <s v="Post MaSloane"/>
    <x v="255"/>
    <s v="SYD"/>
    <s v="MID"/>
    <n v="94"/>
    <n v="75"/>
    <x v="4"/>
  </r>
  <r>
    <n v="2018"/>
    <n v="16"/>
    <s v="Post MaSloane"/>
    <x v="58"/>
    <s v="BRL"/>
    <s v="DEF"/>
    <n v="90"/>
    <n v="119"/>
    <x v="4"/>
  </r>
  <r>
    <n v="2018"/>
    <n v="16"/>
    <s v="Post MaSloane"/>
    <x v="322"/>
    <s v="BRL"/>
    <s v="DEF"/>
    <n v="107"/>
    <n v="111"/>
    <x v="4"/>
  </r>
  <r>
    <n v="2018"/>
    <n v="16"/>
    <s v="Post MaSloane"/>
    <x v="64"/>
    <s v="WCE"/>
    <s v="MID"/>
    <n v="91"/>
    <n v="154"/>
    <x v="4"/>
  </r>
  <r>
    <n v="2018"/>
    <n v="16"/>
    <s v="Post MaSloane"/>
    <x v="355"/>
    <s v="MEL"/>
    <s v="FWD"/>
    <n v="91"/>
    <n v="102"/>
    <x v="4"/>
  </r>
  <r>
    <n v="2018"/>
    <n v="16"/>
    <s v="Post MaSloane"/>
    <x v="7"/>
    <s v="GWS"/>
    <s v="MID"/>
    <n v="93"/>
    <n v="74"/>
    <x v="4"/>
  </r>
  <r>
    <n v="2018"/>
    <n v="16"/>
    <s v="Post MaSloane"/>
    <x v="142"/>
    <s v="GWS"/>
    <s v="DEF"/>
    <n v="72"/>
    <n v="41"/>
    <x v="4"/>
  </r>
  <r>
    <n v="2018"/>
    <n v="16"/>
    <s v="Post MaSloane"/>
    <x v="317"/>
    <s v="GWS"/>
    <s v="FWD"/>
    <n v="82"/>
    <n v="105"/>
    <x v="4"/>
  </r>
  <r>
    <n v="2018"/>
    <n v="16"/>
    <s v="Post MaSloane"/>
    <x v="195"/>
    <s v="NTH"/>
    <s v="RUC"/>
    <n v="130"/>
    <n v="133"/>
    <x v="4"/>
  </r>
  <r>
    <n v="2018"/>
    <n v="16"/>
    <s v="Post MaSloane"/>
    <x v="15"/>
    <s v="STK"/>
    <s v="MID"/>
    <n v="65"/>
    <n v="115"/>
    <x v="4"/>
  </r>
  <r>
    <n v="2018"/>
    <n v="16"/>
    <s v="Post MaSloane"/>
    <x v="57"/>
    <s v="RIC"/>
    <s v="BEN"/>
    <n v="91"/>
    <n v="0"/>
    <x v="4"/>
  </r>
  <r>
    <n v="2018"/>
    <n v="16"/>
    <s v="Post MaSloane"/>
    <x v="306"/>
    <s v="WBD"/>
    <s v="BEN"/>
    <n v="68"/>
    <n v="86"/>
    <x v="4"/>
  </r>
  <r>
    <n v="2018"/>
    <n v="16"/>
    <s v="Post MaSloane"/>
    <x v="82"/>
    <s v="FRE"/>
    <s v="BEN"/>
    <n v="102"/>
    <n v="0"/>
    <x v="4"/>
  </r>
  <r>
    <n v="2018"/>
    <n v="16"/>
    <s v="Post MaSloane"/>
    <x v="245"/>
    <s v="SYD"/>
    <s v="BEN"/>
    <n v="94"/>
    <n v="0"/>
    <x v="4"/>
  </r>
  <r>
    <n v="2018"/>
    <n v="17"/>
    <s v="Post MaSloane"/>
    <x v="141"/>
    <s v="ESS"/>
    <s v="FWD"/>
    <n v="96"/>
    <n v="104"/>
    <x v="4"/>
  </r>
  <r>
    <n v="2018"/>
    <n v="17"/>
    <s v="Post MaSloane"/>
    <x v="354"/>
    <s v="PTA"/>
    <s v="DEF"/>
    <n v="83"/>
    <n v="88"/>
    <x v="4"/>
  </r>
  <r>
    <n v="2018"/>
    <n v="17"/>
    <s v="Post MaSloane"/>
    <x v="57"/>
    <s v="RIC"/>
    <s v="DEF"/>
    <n v="93"/>
    <n v="88"/>
    <x v="4"/>
  </r>
  <r>
    <n v="2018"/>
    <n v="17"/>
    <s v="Post MaSloane"/>
    <x v="194"/>
    <s v="WBD"/>
    <s v="MID"/>
    <n v="99"/>
    <n v="91"/>
    <x v="4"/>
  </r>
  <r>
    <n v="2018"/>
    <n v="17"/>
    <s v="Post MaSloane"/>
    <x v="113"/>
    <s v="COL"/>
    <s v="MID"/>
    <n v="109"/>
    <n v="107"/>
    <x v="4"/>
  </r>
  <r>
    <n v="2018"/>
    <n v="17"/>
    <s v="Post MaSloane"/>
    <x v="207"/>
    <s v="COL"/>
    <s v="FWD"/>
    <n v="93"/>
    <n v="73"/>
    <x v="4"/>
  </r>
  <r>
    <n v="2018"/>
    <n v="17"/>
    <s v="Post MaSloane"/>
    <x v="184"/>
    <s v="FRE"/>
    <s v="DEF"/>
    <n v="84"/>
    <n v="77"/>
    <x v="4"/>
  </r>
  <r>
    <n v="2018"/>
    <n v="17"/>
    <s v="Post MaSloane"/>
    <x v="215"/>
    <s v="FRE"/>
    <s v="FWD"/>
    <n v="87"/>
    <n v="64"/>
    <x v="4"/>
  </r>
  <r>
    <n v="2018"/>
    <n v="17"/>
    <s v="Post MaSloane"/>
    <x v="277"/>
    <s v="HAW"/>
    <s v="MID"/>
    <n v="93"/>
    <n v="124"/>
    <x v="4"/>
  </r>
  <r>
    <n v="2018"/>
    <n v="17"/>
    <s v="Post MaSloane"/>
    <x v="60"/>
    <s v="HAW"/>
    <s v="MID"/>
    <n v="86"/>
    <n v="57"/>
    <x v="4"/>
  </r>
  <r>
    <n v="2018"/>
    <n v="17"/>
    <s v="Post MaSloane"/>
    <x v="245"/>
    <s v="SYD"/>
    <s v="FWD"/>
    <n v="91"/>
    <n v="113"/>
    <x v="4"/>
  </r>
  <r>
    <n v="2018"/>
    <n v="17"/>
    <s v="Post MaSloane"/>
    <x v="255"/>
    <s v="SYD"/>
    <s v="MID"/>
    <n v="90"/>
    <n v="105"/>
    <x v="4"/>
  </r>
  <r>
    <n v="2018"/>
    <n v="17"/>
    <s v="Post MaSloane"/>
    <x v="322"/>
    <s v="BRL"/>
    <s v="DEF"/>
    <n v="101"/>
    <n v="45"/>
    <x v="4"/>
  </r>
  <r>
    <n v="2018"/>
    <n v="17"/>
    <s v="Post MaSloane"/>
    <x v="58"/>
    <s v="BRL"/>
    <s v="DEF"/>
    <n v="91"/>
    <n v="92"/>
    <x v="4"/>
  </r>
  <r>
    <n v="2018"/>
    <n v="17"/>
    <s v="Post MaSloane"/>
    <x v="64"/>
    <s v="WCE"/>
    <s v="MID"/>
    <n v="108"/>
    <n v="154"/>
    <x v="4"/>
  </r>
  <r>
    <n v="2018"/>
    <n v="17"/>
    <s v="Post MaSloane"/>
    <x v="355"/>
    <s v="MEL"/>
    <s v="FWD"/>
    <n v="83"/>
    <n v="72"/>
    <x v="4"/>
  </r>
  <r>
    <n v="2018"/>
    <n v="17"/>
    <s v="Post MaSloane"/>
    <x v="195"/>
    <s v="NTH"/>
    <s v="RUC"/>
    <n v="130"/>
    <n v="123"/>
    <x v="4"/>
  </r>
  <r>
    <n v="2018"/>
    <n v="17"/>
    <s v="Post MaSloane"/>
    <x v="15"/>
    <s v="STK"/>
    <s v="MID"/>
    <n v="78"/>
    <n v="108"/>
    <x v="4"/>
  </r>
  <r>
    <n v="2018"/>
    <n v="17"/>
    <s v="Post MaSloane"/>
    <x v="306"/>
    <s v="WBD"/>
    <s v="BEN"/>
    <n v="65"/>
    <n v="88"/>
    <x v="4"/>
  </r>
  <r>
    <n v="2018"/>
    <n v="17"/>
    <s v="Post MaSloane"/>
    <x v="82"/>
    <s v="FRE"/>
    <s v="BEN"/>
    <n v="102"/>
    <n v="0"/>
    <x v="4"/>
  </r>
  <r>
    <n v="2018"/>
    <n v="17"/>
    <s v="Post MaSloane"/>
    <x v="7"/>
    <s v="GWS"/>
    <s v="BEN"/>
    <n v="94"/>
    <n v="103"/>
    <x v="4"/>
  </r>
  <r>
    <n v="2018"/>
    <n v="17"/>
    <s v="Post MaSloane"/>
    <x v="317"/>
    <s v="GWS"/>
    <s v="BEN"/>
    <n v="87"/>
    <n v="112"/>
    <x v="4"/>
  </r>
  <r>
    <n v="2018"/>
    <n v="18"/>
    <s v="Post MaSloane"/>
    <x v="141"/>
    <s v="ESS"/>
    <s v="FWD"/>
    <n v="100"/>
    <n v="122"/>
    <x v="4"/>
  </r>
  <r>
    <n v="2018"/>
    <n v="18"/>
    <s v="Post MaSloane"/>
    <x v="354"/>
    <s v="PTA"/>
    <s v="DEF"/>
    <n v="86"/>
    <n v="100"/>
    <x v="4"/>
  </r>
  <r>
    <n v="2018"/>
    <n v="18"/>
    <s v="Post MaSloane"/>
    <x v="57"/>
    <s v="RIC"/>
    <s v="DEF"/>
    <n v="87"/>
    <n v="62"/>
    <x v="4"/>
  </r>
  <r>
    <n v="2018"/>
    <n v="18"/>
    <s v="Post MaSloane"/>
    <x v="194"/>
    <s v="WBD"/>
    <s v="MID"/>
    <n v="103"/>
    <n v="86"/>
    <x v="4"/>
  </r>
  <r>
    <n v="2018"/>
    <n v="18"/>
    <s v="Post MaSloane"/>
    <x v="306"/>
    <s v="WBD"/>
    <s v="FWD"/>
    <n v="76"/>
    <n v="105"/>
    <x v="4"/>
  </r>
  <r>
    <n v="2018"/>
    <n v="18"/>
    <s v="Post MaSloane"/>
    <x v="207"/>
    <s v="COL"/>
    <s v="FWD"/>
    <n v="94"/>
    <n v="147"/>
    <x v="4"/>
  </r>
  <r>
    <n v="2018"/>
    <n v="18"/>
    <s v="Post MaSloane"/>
    <x v="113"/>
    <s v="COL"/>
    <s v="MID"/>
    <n v="112"/>
    <n v="125"/>
    <x v="4"/>
  </r>
  <r>
    <n v="2018"/>
    <n v="18"/>
    <s v="Post MaSloane"/>
    <x v="184"/>
    <s v="FRE"/>
    <s v="DEF"/>
    <n v="80"/>
    <n v="96"/>
    <x v="4"/>
  </r>
  <r>
    <n v="2018"/>
    <n v="18"/>
    <s v="Post MaSloane"/>
    <x v="215"/>
    <s v="FRE"/>
    <s v="FWD"/>
    <n v="87"/>
    <n v="94"/>
    <x v="4"/>
  </r>
  <r>
    <n v="2018"/>
    <n v="18"/>
    <s v="Post MaSloane"/>
    <x v="245"/>
    <s v="SYD"/>
    <s v="FWD"/>
    <n v="86"/>
    <n v="78"/>
    <x v="4"/>
  </r>
  <r>
    <n v="2018"/>
    <n v="18"/>
    <s v="Post MaSloane"/>
    <x v="255"/>
    <s v="SYD"/>
    <s v="MID"/>
    <n v="92"/>
    <n v="125"/>
    <x v="4"/>
  </r>
  <r>
    <n v="2018"/>
    <n v="18"/>
    <s v="Post MaSloane"/>
    <x v="230"/>
    <s v="SYD"/>
    <s v="DEF"/>
    <n v="90"/>
    <n v="93"/>
    <x v="4"/>
  </r>
  <r>
    <n v="2018"/>
    <n v="18"/>
    <s v="Post MaSloane"/>
    <x v="58"/>
    <s v="BRL"/>
    <s v="DEF"/>
    <n v="82"/>
    <n v="60"/>
    <x v="4"/>
  </r>
  <r>
    <n v="2018"/>
    <n v="18"/>
    <s v="Post MaSloane"/>
    <x v="64"/>
    <s v="WCE"/>
    <s v="MID"/>
    <n v="110"/>
    <n v="96"/>
    <x v="4"/>
  </r>
  <r>
    <n v="2018"/>
    <n v="18"/>
    <s v="Post MaSloane"/>
    <x v="7"/>
    <s v="GWS"/>
    <s v="MID"/>
    <n v="86"/>
    <n v="76"/>
    <x v="4"/>
  </r>
  <r>
    <n v="2018"/>
    <n v="18"/>
    <s v="Post MaSloane"/>
    <x v="317"/>
    <s v="GWS"/>
    <s v="MID"/>
    <n v="92"/>
    <n v="98"/>
    <x v="4"/>
  </r>
  <r>
    <n v="2018"/>
    <n v="18"/>
    <s v="Post MaSloane"/>
    <x v="195"/>
    <s v="NTH"/>
    <s v="RUC"/>
    <n v="128"/>
    <n v="102"/>
    <x v="4"/>
  </r>
  <r>
    <n v="2018"/>
    <n v="18"/>
    <s v="Post MaSloane"/>
    <x v="15"/>
    <s v="STK"/>
    <s v="MID"/>
    <n v="92"/>
    <n v="101"/>
    <x v="4"/>
  </r>
  <r>
    <n v="2018"/>
    <n v="18"/>
    <s v="Post MaSloane"/>
    <x v="82"/>
    <s v="FRE"/>
    <s v="BEN"/>
    <n v="102"/>
    <n v="0"/>
    <x v="4"/>
  </r>
  <r>
    <n v="2018"/>
    <n v="18"/>
    <s v="Post MaSloane"/>
    <x v="277"/>
    <s v="HAW"/>
    <s v="BEN"/>
    <n v="93"/>
    <n v="0"/>
    <x v="4"/>
  </r>
  <r>
    <n v="2018"/>
    <n v="18"/>
    <s v="Post MaSloane"/>
    <x v="322"/>
    <s v="BRL"/>
    <s v="BEN"/>
    <n v="112"/>
    <n v="105"/>
    <x v="4"/>
  </r>
  <r>
    <n v="2018"/>
    <n v="18"/>
    <s v="Post MaSloane"/>
    <x v="355"/>
    <s v="MEL"/>
    <s v="BEN"/>
    <n v="81"/>
    <n v="74"/>
    <x v="4"/>
  </r>
  <r>
    <n v="2018"/>
    <n v="19"/>
    <s v="Post MaSloane"/>
    <x v="141"/>
    <s v="ESS"/>
    <s v="FWD"/>
    <n v="96"/>
    <n v="97"/>
    <x v="4"/>
  </r>
  <r>
    <n v="2018"/>
    <n v="19"/>
    <s v="Post MaSloane"/>
    <x v="354"/>
    <s v="PTA"/>
    <s v="DEF"/>
    <n v="84"/>
    <n v="76"/>
    <x v="4"/>
  </r>
  <r>
    <n v="2018"/>
    <n v="19"/>
    <s v="Post MaSloane"/>
    <x v="57"/>
    <s v="RIC"/>
    <s v="DEF"/>
    <n v="84"/>
    <n v="78"/>
    <x v="4"/>
  </r>
  <r>
    <n v="2018"/>
    <n v="19"/>
    <s v="Post MaSloane"/>
    <x v="194"/>
    <s v="WBD"/>
    <s v="MID"/>
    <n v="103"/>
    <n v="84"/>
    <x v="4"/>
  </r>
  <r>
    <n v="2018"/>
    <n v="19"/>
    <s v="Post MaSloane"/>
    <x v="306"/>
    <s v="WBD"/>
    <s v="FWD"/>
    <n v="88"/>
    <n v="147"/>
    <x v="4"/>
  </r>
  <r>
    <n v="2018"/>
    <n v="19"/>
    <s v="Post MaSloane"/>
    <x v="113"/>
    <s v="COL"/>
    <s v="MID"/>
    <n v="116"/>
    <n v="109"/>
    <x v="4"/>
  </r>
  <r>
    <n v="2018"/>
    <n v="19"/>
    <s v="Post MaSloane"/>
    <x v="184"/>
    <s v="FRE"/>
    <s v="DEF"/>
    <n v="77"/>
    <n v="63"/>
    <x v="4"/>
  </r>
  <r>
    <n v="2018"/>
    <n v="19"/>
    <s v="Post MaSloane"/>
    <x v="215"/>
    <s v="FRE"/>
    <s v="FWD"/>
    <n v="87"/>
    <n v="61"/>
    <x v="4"/>
  </r>
  <r>
    <n v="2018"/>
    <n v="19"/>
    <s v="Post MaSloane"/>
    <x v="277"/>
    <s v="HAW"/>
    <s v="MID"/>
    <n v="88"/>
    <n v="85"/>
    <x v="4"/>
  </r>
  <r>
    <n v="2018"/>
    <n v="19"/>
    <s v="Post MaSloane"/>
    <x v="249"/>
    <s v="HAW"/>
    <s v="MID"/>
    <n v="132"/>
    <n v="117"/>
    <x v="4"/>
  </r>
  <r>
    <n v="2018"/>
    <n v="19"/>
    <s v="Post MaSloane"/>
    <x v="245"/>
    <s v="SYD"/>
    <s v="FWD"/>
    <n v="77"/>
    <n v="91"/>
    <x v="4"/>
  </r>
  <r>
    <n v="2018"/>
    <n v="19"/>
    <s v="Post MaSloane"/>
    <x v="255"/>
    <s v="SYD"/>
    <s v="MID"/>
    <n v="97"/>
    <n v="104"/>
    <x v="4"/>
  </r>
  <r>
    <n v="2018"/>
    <n v="19"/>
    <s v="Post MaSloane"/>
    <x v="230"/>
    <s v="SYD"/>
    <s v="DEF"/>
    <n v="89"/>
    <n v="68"/>
    <x v="4"/>
  </r>
  <r>
    <n v="2018"/>
    <n v="19"/>
    <s v="Post MaSloane"/>
    <x v="58"/>
    <s v="BRL"/>
    <s v="DEF"/>
    <n v="73"/>
    <n v="65"/>
    <x v="4"/>
  </r>
  <r>
    <n v="2018"/>
    <n v="19"/>
    <s v="Post MaSloane"/>
    <x v="64"/>
    <s v="WCE"/>
    <s v="MID"/>
    <n v="105"/>
    <n v="82"/>
    <x v="4"/>
  </r>
  <r>
    <n v="2018"/>
    <n v="19"/>
    <s v="Post MaSloane"/>
    <x v="7"/>
    <s v="GWS"/>
    <s v="MID"/>
    <n v="82"/>
    <n v="63"/>
    <x v="4"/>
  </r>
  <r>
    <n v="2018"/>
    <n v="19"/>
    <s v="Post MaSloane"/>
    <x v="317"/>
    <s v="GWS"/>
    <s v="FWD"/>
    <n v="94"/>
    <n v="95"/>
    <x v="4"/>
  </r>
  <r>
    <n v="2018"/>
    <n v="19"/>
    <s v="Post MaSloane"/>
    <x v="195"/>
    <s v="NTH"/>
    <s v="RUC"/>
    <n v="122"/>
    <n v="105"/>
    <x v="4"/>
  </r>
  <r>
    <n v="2018"/>
    <n v="19"/>
    <s v="Post MaSloane"/>
    <x v="207"/>
    <s v="COL"/>
    <s v="BEN"/>
    <n v="94"/>
    <n v="0"/>
    <x v="4"/>
  </r>
  <r>
    <n v="2018"/>
    <n v="19"/>
    <s v="Post MaSloane"/>
    <x v="82"/>
    <s v="FRE"/>
    <s v="BEN"/>
    <n v="102"/>
    <n v="0"/>
    <x v="4"/>
  </r>
  <r>
    <n v="2018"/>
    <n v="19"/>
    <s v="Post MaSloane"/>
    <x v="322"/>
    <s v="BRL"/>
    <s v="BEN"/>
    <n v="112"/>
    <n v="0"/>
    <x v="4"/>
  </r>
  <r>
    <n v="2018"/>
    <n v="19"/>
    <s v="Post MaSloane"/>
    <x v="15"/>
    <s v="STK"/>
    <s v="BEN"/>
    <n v="92"/>
    <n v="0"/>
    <x v="4"/>
  </r>
  <r>
    <n v="2018"/>
    <n v="20"/>
    <s v="Post MaSloane"/>
    <x v="141"/>
    <s v="ESS"/>
    <s v="FWD"/>
    <n v="103"/>
    <n v="87"/>
    <x v="4"/>
  </r>
  <r>
    <n v="2018"/>
    <n v="20"/>
    <s v="Post MaSloane"/>
    <x v="354"/>
    <s v="PTA"/>
    <s v="DEF"/>
    <n v="83"/>
    <n v="99"/>
    <x v="4"/>
  </r>
  <r>
    <n v="2018"/>
    <n v="20"/>
    <s v="Post MaSloane"/>
    <x v="57"/>
    <s v="RIC"/>
    <s v="DEF"/>
    <n v="77"/>
    <n v="52"/>
    <x v="4"/>
  </r>
  <r>
    <n v="2018"/>
    <n v="20"/>
    <s v="Post MaSloane"/>
    <x v="194"/>
    <s v="WBD"/>
    <s v="MID"/>
    <n v="105"/>
    <n v="108"/>
    <x v="4"/>
  </r>
  <r>
    <n v="2018"/>
    <n v="20"/>
    <s v="Post MaSloane"/>
    <x v="306"/>
    <s v="WBD"/>
    <s v="FWD"/>
    <n v="93"/>
    <n v="132"/>
    <x v="4"/>
  </r>
  <r>
    <n v="2018"/>
    <n v="20"/>
    <s v="Post MaSloane"/>
    <x v="113"/>
    <s v="COL"/>
    <s v="MID"/>
    <n v="115"/>
    <n v="107"/>
    <x v="4"/>
  </r>
  <r>
    <n v="2018"/>
    <n v="20"/>
    <s v="Post MaSloane"/>
    <x v="184"/>
    <s v="FRE"/>
    <s v="DEF"/>
    <n v="73"/>
    <n v="66"/>
    <x v="4"/>
  </r>
  <r>
    <n v="2018"/>
    <n v="20"/>
    <s v="Post MaSloane"/>
    <x v="215"/>
    <s v="FRE"/>
    <s v="FWD"/>
    <n v="88"/>
    <n v="99"/>
    <x v="4"/>
  </r>
  <r>
    <n v="2018"/>
    <n v="20"/>
    <s v="Post MaSloane"/>
    <x v="277"/>
    <s v="HAW"/>
    <s v="MID"/>
    <n v="85"/>
    <n v="99"/>
    <x v="4"/>
  </r>
  <r>
    <n v="2018"/>
    <n v="20"/>
    <s v="Post MaSloane"/>
    <x v="249"/>
    <s v="HAW"/>
    <s v="MID"/>
    <n v="138"/>
    <n v="89"/>
    <x v="4"/>
  </r>
  <r>
    <n v="2018"/>
    <n v="20"/>
    <s v="Post MaSloane"/>
    <x v="245"/>
    <s v="SYD"/>
    <s v="FWD"/>
    <n v="72"/>
    <n v="70"/>
    <x v="4"/>
  </r>
  <r>
    <n v="2018"/>
    <n v="20"/>
    <s v="Post MaSloane"/>
    <x v="255"/>
    <s v="SYD"/>
    <s v="MID"/>
    <n v="91"/>
    <n v="91"/>
    <x v="4"/>
  </r>
  <r>
    <n v="2018"/>
    <n v="20"/>
    <s v="Post MaSloane"/>
    <x v="230"/>
    <s v="SYD"/>
    <s v="DEF"/>
    <n v="94"/>
    <n v="107"/>
    <x v="4"/>
  </r>
  <r>
    <n v="2018"/>
    <n v="20"/>
    <s v="Post MaSloane"/>
    <x v="58"/>
    <s v="BRL"/>
    <s v="DEF"/>
    <n v="71"/>
    <n v="45"/>
    <x v="4"/>
  </r>
  <r>
    <n v="2018"/>
    <n v="20"/>
    <s v="Post MaSloane"/>
    <x v="64"/>
    <s v="WCE"/>
    <s v="MID"/>
    <n v="118"/>
    <n v="137"/>
    <x v="4"/>
  </r>
  <r>
    <n v="2018"/>
    <n v="20"/>
    <s v="Post MaSloane"/>
    <x v="195"/>
    <s v="NTH"/>
    <s v="RUC"/>
    <n v="112"/>
    <n v="61"/>
    <x v="4"/>
  </r>
  <r>
    <n v="2018"/>
    <n v="20"/>
    <s v="Post MaSloane"/>
    <x v="29"/>
    <s v="NTH"/>
    <s v="FWD"/>
    <n v="75"/>
    <n v="45"/>
    <x v="4"/>
  </r>
  <r>
    <n v="2018"/>
    <n v="20"/>
    <s v="Post MaSloane"/>
    <x v="15"/>
    <s v="STK"/>
    <s v="MID"/>
    <n v="92"/>
    <n v="84"/>
    <x v="4"/>
  </r>
  <r>
    <n v="2018"/>
    <n v="20"/>
    <s v="Post MaSloane"/>
    <x v="207"/>
    <s v="COL"/>
    <s v="BEN"/>
    <n v="94"/>
    <n v="0"/>
    <x v="4"/>
  </r>
  <r>
    <n v="2018"/>
    <n v="20"/>
    <s v="Post MaSloane"/>
    <x v="82"/>
    <s v="FRE"/>
    <s v="BEN"/>
    <n v="102"/>
    <n v="0"/>
    <x v="4"/>
  </r>
  <r>
    <n v="2018"/>
    <n v="20"/>
    <s v="Post MaSloane"/>
    <x v="7"/>
    <s v="GWS"/>
    <s v="BEN"/>
    <n v="82"/>
    <n v="0"/>
    <x v="4"/>
  </r>
  <r>
    <n v="2018"/>
    <n v="20"/>
    <s v="Post MaSloane"/>
    <x v="317"/>
    <s v="GWS"/>
    <s v="BEN"/>
    <n v="94"/>
    <n v="0"/>
    <x v="4"/>
  </r>
  <r>
    <n v="2018"/>
    <n v="21"/>
    <s v="Post MaSloane"/>
    <x v="141"/>
    <s v="ESS"/>
    <s v="FWD"/>
    <n v="99"/>
    <n v="104"/>
    <x v="4"/>
  </r>
  <r>
    <n v="2018"/>
    <n v="21"/>
    <s v="Post MaSloane"/>
    <x v="354"/>
    <s v="PTA"/>
    <s v="DEF"/>
    <n v="79"/>
    <n v="53"/>
    <x v="4"/>
  </r>
  <r>
    <n v="2018"/>
    <n v="21"/>
    <s v="Post MaSloane"/>
    <x v="57"/>
    <s v="RIC"/>
    <s v="DEF"/>
    <n v="75"/>
    <n v="112"/>
    <x v="4"/>
  </r>
  <r>
    <n v="2018"/>
    <n v="21"/>
    <s v="Post MaSloane"/>
    <x v="194"/>
    <s v="WBD"/>
    <s v="MID"/>
    <n v="116"/>
    <n v="155"/>
    <x v="4"/>
  </r>
  <r>
    <n v="2018"/>
    <n v="21"/>
    <s v="Post MaSloane"/>
    <x v="306"/>
    <s v="WBD"/>
    <s v="FWD"/>
    <n v="96"/>
    <n v="106"/>
    <x v="4"/>
  </r>
  <r>
    <n v="2018"/>
    <n v="21"/>
    <s v="Post MaSloane"/>
    <x v="207"/>
    <s v="COL"/>
    <s v="FWD"/>
    <n v="93"/>
    <n v="82"/>
    <x v="4"/>
  </r>
  <r>
    <n v="2018"/>
    <n v="21"/>
    <s v="Post MaSloane"/>
    <x v="113"/>
    <s v="COL"/>
    <s v="MID"/>
    <n v="119"/>
    <n v="103"/>
    <x v="4"/>
  </r>
  <r>
    <n v="2018"/>
    <n v="21"/>
    <s v="Post MaSloane"/>
    <x v="184"/>
    <s v="FRE"/>
    <s v="DEF"/>
    <n v="81"/>
    <n v="110"/>
    <x v="4"/>
  </r>
  <r>
    <n v="2018"/>
    <n v="21"/>
    <s v="Post MaSloane"/>
    <x v="277"/>
    <s v="HAW"/>
    <s v="MID"/>
    <n v="86"/>
    <n v="94"/>
    <x v="4"/>
  </r>
  <r>
    <n v="2018"/>
    <n v="21"/>
    <s v="Post MaSloane"/>
    <x v="249"/>
    <s v="HAW"/>
    <s v="MID"/>
    <n v="135"/>
    <n v="105"/>
    <x v="4"/>
  </r>
  <r>
    <n v="2018"/>
    <n v="21"/>
    <s v="Post MaSloane"/>
    <x v="245"/>
    <s v="SYD"/>
    <s v="FWD"/>
    <n v="92"/>
    <n v="120"/>
    <x v="4"/>
  </r>
  <r>
    <n v="2018"/>
    <n v="21"/>
    <s v="Post MaSloane"/>
    <x v="255"/>
    <s v="SYD"/>
    <s v="MID"/>
    <n v="93"/>
    <n v="84"/>
    <x v="4"/>
  </r>
  <r>
    <n v="2018"/>
    <n v="21"/>
    <s v="Post MaSloane"/>
    <x v="230"/>
    <s v="SYD"/>
    <s v="DEF"/>
    <n v="88"/>
    <n v="55"/>
    <x v="4"/>
  </r>
  <r>
    <n v="2018"/>
    <n v="21"/>
    <s v="Post MaSloane"/>
    <x v="58"/>
    <s v="BRL"/>
    <s v="DEF"/>
    <n v="63"/>
    <n v="76"/>
    <x v="4"/>
  </r>
  <r>
    <n v="2018"/>
    <n v="21"/>
    <s v="Post MaSloane"/>
    <x v="64"/>
    <s v="WCE"/>
    <s v="MID"/>
    <n v="108"/>
    <n v="102"/>
    <x v="4"/>
  </r>
  <r>
    <n v="2018"/>
    <n v="21"/>
    <s v="Post MaSloane"/>
    <x v="7"/>
    <s v="GWS"/>
    <s v="MID"/>
    <n v="89"/>
    <n v="123"/>
    <x v="4"/>
  </r>
  <r>
    <n v="2018"/>
    <n v="21"/>
    <s v="Post MaSloane"/>
    <x v="317"/>
    <s v="GWS"/>
    <s v="FWD"/>
    <n v="100"/>
    <n v="92"/>
    <x v="4"/>
  </r>
  <r>
    <n v="2018"/>
    <n v="21"/>
    <s v="Post MaSloane"/>
    <x v="195"/>
    <s v="NTH"/>
    <s v="RUC"/>
    <n v="107"/>
    <n v="113"/>
    <x v="4"/>
  </r>
  <r>
    <n v="2018"/>
    <n v="21"/>
    <s v="Post MaSloane"/>
    <x v="82"/>
    <s v="FRE"/>
    <s v="BEN"/>
    <n v="102"/>
    <n v="0"/>
    <x v="4"/>
  </r>
  <r>
    <n v="2018"/>
    <n v="21"/>
    <s v="Post MaSloane"/>
    <x v="215"/>
    <s v="FRE"/>
    <s v="BEN"/>
    <n v="87"/>
    <n v="96"/>
    <x v="4"/>
  </r>
  <r>
    <n v="2018"/>
    <n v="21"/>
    <s v="Post MaSloane"/>
    <x v="29"/>
    <s v="NTH"/>
    <s v="BEN"/>
    <n v="76"/>
    <n v="80"/>
    <x v="4"/>
  </r>
  <r>
    <n v="2018"/>
    <n v="21"/>
    <s v="Post MaSloane"/>
    <x v="15"/>
    <s v="STK"/>
    <s v="BEN"/>
    <n v="88"/>
    <n v="102"/>
    <x v="4"/>
  </r>
  <r>
    <n v="2018"/>
    <n v="1"/>
    <s v="Vodka Kreuzers"/>
    <x v="74"/>
    <s v="PTA"/>
    <s v="FWD"/>
    <n v="80"/>
    <n v="97"/>
    <x v="3"/>
  </r>
  <r>
    <n v="2018"/>
    <n v="1"/>
    <s v="Vodka Kreuzers"/>
    <x v="120"/>
    <s v="PTA"/>
    <s v="FWD"/>
    <n v="98"/>
    <n v="140"/>
    <x v="3"/>
  </r>
  <r>
    <n v="2018"/>
    <n v="1"/>
    <s v="Vodka Kreuzers"/>
    <x v="160"/>
    <s v="GEE"/>
    <s v="DEF"/>
    <n v="96"/>
    <n v="85"/>
    <x v="3"/>
  </r>
  <r>
    <n v="2018"/>
    <n v="1"/>
    <s v="Vodka Kreuzers"/>
    <x v="40"/>
    <s v="GCS"/>
    <s v="MID"/>
    <n v="88"/>
    <n v="110"/>
    <x v="3"/>
  </r>
  <r>
    <n v="2018"/>
    <n v="1"/>
    <s v="Vodka Kreuzers"/>
    <x v="95"/>
    <s v="RIC"/>
    <s v="FWD"/>
    <n v="91"/>
    <n v="84"/>
    <x v="3"/>
  </r>
  <r>
    <n v="2018"/>
    <n v="1"/>
    <s v="Vodka Kreuzers"/>
    <x v="156"/>
    <s v="ADE"/>
    <s v="MID"/>
    <n v="105"/>
    <n v="116"/>
    <x v="3"/>
  </r>
  <r>
    <n v="2018"/>
    <n v="1"/>
    <s v="Vodka Kreuzers"/>
    <x v="210"/>
    <s v="CAR"/>
    <s v="RUC"/>
    <n v="94"/>
    <n v="74"/>
    <x v="3"/>
  </r>
  <r>
    <n v="2018"/>
    <n v="1"/>
    <s v="Vodka Kreuzers"/>
    <x v="78"/>
    <s v="CAR"/>
    <s v="DEF"/>
    <n v="73"/>
    <n v="105"/>
    <x v="3"/>
  </r>
  <r>
    <n v="2018"/>
    <n v="1"/>
    <s v="Vodka Kreuzers"/>
    <x v="186"/>
    <s v="SYD"/>
    <s v="FWD"/>
    <n v="88"/>
    <n v="73"/>
    <x v="3"/>
  </r>
  <r>
    <n v="2018"/>
    <n v="1"/>
    <s v="Vodka Kreuzers"/>
    <x v="204"/>
    <s v="WCE"/>
    <s v="MID"/>
    <n v="95"/>
    <n v="110"/>
    <x v="3"/>
  </r>
  <r>
    <n v="2018"/>
    <n v="1"/>
    <s v="Vodka Kreuzers"/>
    <x v="356"/>
    <s v="WCE"/>
    <s v="MID"/>
    <n v="58"/>
    <n v="25"/>
    <x v="3"/>
  </r>
  <r>
    <n v="2018"/>
    <n v="1"/>
    <s v="Vodka Kreuzers"/>
    <x v="38"/>
    <s v="MEL"/>
    <s v="FWD"/>
    <n v="50"/>
    <n v="49"/>
    <x v="3"/>
  </r>
  <r>
    <n v="2018"/>
    <n v="1"/>
    <s v="Vodka Kreuzers"/>
    <x v="101"/>
    <s v="MEL"/>
    <s v="DEF"/>
    <n v="98"/>
    <n v="74"/>
    <x v="3"/>
  </r>
  <r>
    <n v="2018"/>
    <n v="1"/>
    <s v="Vodka Kreuzers"/>
    <x v="11"/>
    <s v="GWS"/>
    <s v="MID"/>
    <n v="114"/>
    <n v="116"/>
    <x v="3"/>
  </r>
  <r>
    <n v="2018"/>
    <n v="1"/>
    <s v="Vodka Kreuzers"/>
    <x v="229"/>
    <s v="NTH"/>
    <s v="MID"/>
    <n v="78"/>
    <n v="96"/>
    <x v="3"/>
  </r>
  <r>
    <n v="2018"/>
    <n v="1"/>
    <s v="Vodka Kreuzers"/>
    <x v="88"/>
    <s v="NTH"/>
    <s v="DEF"/>
    <n v="75"/>
    <n v="58"/>
    <x v="3"/>
  </r>
  <r>
    <n v="2018"/>
    <n v="1"/>
    <s v="Vodka Kreuzers"/>
    <x v="202"/>
    <s v="STK"/>
    <s v="MID"/>
    <n v="99"/>
    <n v="135"/>
    <x v="3"/>
  </r>
  <r>
    <n v="2018"/>
    <n v="1"/>
    <s v="Vodka Kreuzers"/>
    <x v="242"/>
    <s v="STK"/>
    <s v="DEF"/>
    <n v="97"/>
    <n v="90"/>
    <x v="3"/>
  </r>
  <r>
    <n v="2018"/>
    <n v="1"/>
    <s v="Vodka Kreuzers"/>
    <x v="108"/>
    <s v="GCS"/>
    <s v="BEN"/>
    <n v="84"/>
    <n v="0"/>
    <x v="3"/>
  </r>
  <r>
    <n v="2018"/>
    <n v="1"/>
    <s v="Vodka Kreuzers"/>
    <x v="266"/>
    <s v="ADE"/>
    <s v="BEN"/>
    <n v="75"/>
    <n v="0"/>
    <x v="3"/>
  </r>
  <r>
    <n v="2018"/>
    <n v="1"/>
    <s v="Vodka Kreuzers"/>
    <x v="94"/>
    <s v="HAW"/>
    <s v="BEN"/>
    <n v="66"/>
    <n v="27"/>
    <x v="3"/>
  </r>
  <r>
    <n v="2018"/>
    <n v="1"/>
    <s v="Vodka Kreuzers"/>
    <x v="161"/>
    <s v="GWS"/>
    <s v="BEN"/>
    <n v="81"/>
    <n v="0"/>
    <x v="3"/>
  </r>
  <r>
    <n v="2018"/>
    <n v="2"/>
    <s v="Vodka Kreuzers"/>
    <x v="42"/>
    <s v="ESS"/>
    <s v="RUC"/>
    <n v="84"/>
    <n v="83"/>
    <x v="3"/>
  </r>
  <r>
    <n v="2018"/>
    <n v="2"/>
    <s v="Vodka Kreuzers"/>
    <x v="120"/>
    <s v="PTA"/>
    <s v="FWD"/>
    <n v="102"/>
    <n v="111"/>
    <x v="3"/>
  </r>
  <r>
    <n v="2018"/>
    <n v="2"/>
    <s v="Vodka Kreuzers"/>
    <x v="160"/>
    <s v="GEE"/>
    <s v="DEF"/>
    <n v="98"/>
    <n v="99"/>
    <x v="3"/>
  </r>
  <r>
    <n v="2018"/>
    <n v="2"/>
    <s v="Vodka Kreuzers"/>
    <x v="8"/>
    <s v="GCS"/>
    <s v="FWD"/>
    <n v="51"/>
    <n v="43"/>
    <x v="3"/>
  </r>
  <r>
    <n v="2018"/>
    <n v="2"/>
    <s v="Vodka Kreuzers"/>
    <x v="108"/>
    <s v="GCS"/>
    <s v="MID"/>
    <n v="81"/>
    <n v="76"/>
    <x v="3"/>
  </r>
  <r>
    <n v="2018"/>
    <n v="2"/>
    <s v="Vodka Kreuzers"/>
    <x v="40"/>
    <s v="GCS"/>
    <s v="MID"/>
    <n v="95"/>
    <n v="121"/>
    <x v="3"/>
  </r>
  <r>
    <n v="2018"/>
    <n v="2"/>
    <s v="Vodka Kreuzers"/>
    <x v="95"/>
    <s v="RIC"/>
    <s v="FWD"/>
    <n v="92"/>
    <n v="84"/>
    <x v="3"/>
  </r>
  <r>
    <n v="2018"/>
    <n v="2"/>
    <s v="Vodka Kreuzers"/>
    <x v="266"/>
    <s v="ADE"/>
    <s v="FWD"/>
    <n v="72"/>
    <n v="70"/>
    <x v="3"/>
  </r>
  <r>
    <n v="2018"/>
    <n v="2"/>
    <s v="Vodka Kreuzers"/>
    <x v="156"/>
    <s v="ADE"/>
    <s v="MID"/>
    <n v="110"/>
    <n v="127"/>
    <x v="3"/>
  </r>
  <r>
    <n v="2018"/>
    <n v="2"/>
    <s v="Vodka Kreuzers"/>
    <x v="78"/>
    <s v="CAR"/>
    <s v="DEF"/>
    <n v="75"/>
    <n v="81"/>
    <x v="3"/>
  </r>
  <r>
    <n v="2018"/>
    <n v="2"/>
    <s v="Vodka Kreuzers"/>
    <x v="186"/>
    <s v="SYD"/>
    <s v="FWD"/>
    <n v="84"/>
    <n v="64"/>
    <x v="3"/>
  </r>
  <r>
    <n v="2018"/>
    <n v="2"/>
    <s v="Vodka Kreuzers"/>
    <x v="204"/>
    <s v="WCE"/>
    <s v="MID"/>
    <n v="89"/>
    <n v="63"/>
    <x v="3"/>
  </r>
  <r>
    <n v="2018"/>
    <n v="2"/>
    <s v="Vodka Kreuzers"/>
    <x v="101"/>
    <s v="MEL"/>
    <s v="DEF"/>
    <n v="93"/>
    <n v="72"/>
    <x v="3"/>
  </r>
  <r>
    <n v="2018"/>
    <n v="2"/>
    <s v="Vodka Kreuzers"/>
    <x v="161"/>
    <s v="GWS"/>
    <s v="MID"/>
    <n v="67"/>
    <n v="19"/>
    <x v="3"/>
  </r>
  <r>
    <n v="2018"/>
    <n v="2"/>
    <s v="Vodka Kreuzers"/>
    <x v="11"/>
    <s v="GWS"/>
    <s v="MID"/>
    <n v="113"/>
    <n v="108"/>
    <x v="3"/>
  </r>
  <r>
    <n v="2018"/>
    <n v="2"/>
    <s v="Vodka Kreuzers"/>
    <x v="202"/>
    <s v="STK"/>
    <s v="MID"/>
    <n v="99"/>
    <n v="98"/>
    <x v="3"/>
  </r>
  <r>
    <n v="2018"/>
    <n v="2"/>
    <s v="Vodka Kreuzers"/>
    <x v="174"/>
    <s v="STK"/>
    <s v="DEF"/>
    <n v="90"/>
    <n v="128"/>
    <x v="3"/>
  </r>
  <r>
    <n v="2018"/>
    <n v="2"/>
    <s v="Vodka Kreuzers"/>
    <x v="242"/>
    <s v="STK"/>
    <s v="DEF"/>
    <n v="89"/>
    <n v="70"/>
    <x v="3"/>
  </r>
  <r>
    <n v="2018"/>
    <n v="2"/>
    <s v="Vodka Kreuzers"/>
    <x v="74"/>
    <s v="PTA"/>
    <s v="BEN"/>
    <n v="74"/>
    <n v="44"/>
    <x v="3"/>
  </r>
  <r>
    <n v="2018"/>
    <n v="2"/>
    <s v="Vodka Kreuzers"/>
    <x v="210"/>
    <s v="CAR"/>
    <s v="BEN"/>
    <n v="92"/>
    <n v="0"/>
    <x v="3"/>
  </r>
  <r>
    <n v="2018"/>
    <n v="2"/>
    <s v="Vodka Kreuzers"/>
    <x v="88"/>
    <s v="NTH"/>
    <s v="BEN"/>
    <n v="78"/>
    <n v="86"/>
    <x v="3"/>
  </r>
  <r>
    <n v="2018"/>
    <n v="2"/>
    <s v="Vodka Kreuzers"/>
    <x v="229"/>
    <s v="NTH"/>
    <s v="BEN"/>
    <n v="78"/>
    <n v="77"/>
    <x v="3"/>
  </r>
  <r>
    <n v="2018"/>
    <n v="3"/>
    <s v="Vodka Kreuzers"/>
    <x v="42"/>
    <s v="ESS"/>
    <s v="RUC"/>
    <n v="82"/>
    <n v="80"/>
    <x v="3"/>
  </r>
  <r>
    <n v="2018"/>
    <n v="3"/>
    <s v="Vodka Kreuzers"/>
    <x v="74"/>
    <s v="PTA"/>
    <s v="FWD"/>
    <n v="72"/>
    <n v="67"/>
    <x v="3"/>
  </r>
  <r>
    <n v="2018"/>
    <n v="3"/>
    <s v="Vodka Kreuzers"/>
    <x v="120"/>
    <s v="PTA"/>
    <s v="FWD"/>
    <n v="101"/>
    <n v="82"/>
    <x v="3"/>
  </r>
  <r>
    <n v="2018"/>
    <n v="3"/>
    <s v="Vodka Kreuzers"/>
    <x v="160"/>
    <s v="GEE"/>
    <s v="DEF"/>
    <n v="101"/>
    <n v="101"/>
    <x v="3"/>
  </r>
  <r>
    <n v="2018"/>
    <n v="3"/>
    <s v="Vodka Kreuzers"/>
    <x v="44"/>
    <s v="GEE"/>
    <s v="FWD"/>
    <n v="95"/>
    <n v="48"/>
    <x v="3"/>
  </r>
  <r>
    <n v="2018"/>
    <n v="3"/>
    <s v="Vodka Kreuzers"/>
    <x v="108"/>
    <s v="GCS"/>
    <s v="MID"/>
    <n v="67"/>
    <n v="21"/>
    <x v="3"/>
  </r>
  <r>
    <n v="2018"/>
    <n v="3"/>
    <s v="Vodka Kreuzers"/>
    <x v="40"/>
    <s v="GCS"/>
    <s v="MID"/>
    <n v="95"/>
    <n v="81"/>
    <x v="3"/>
  </r>
  <r>
    <n v="2018"/>
    <n v="3"/>
    <s v="Vodka Kreuzers"/>
    <x v="266"/>
    <s v="ADE"/>
    <s v="FWD"/>
    <n v="70"/>
    <n v="79"/>
    <x v="3"/>
  </r>
  <r>
    <n v="2018"/>
    <n v="3"/>
    <s v="Vodka Kreuzers"/>
    <x v="156"/>
    <s v="ADE"/>
    <s v="MID"/>
    <n v="114"/>
    <n v="120"/>
    <x v="3"/>
  </r>
  <r>
    <n v="2018"/>
    <n v="3"/>
    <s v="Vodka Kreuzers"/>
    <x v="78"/>
    <s v="CAR"/>
    <s v="DEF"/>
    <n v="69"/>
    <n v="40"/>
    <x v="3"/>
  </r>
  <r>
    <n v="2018"/>
    <n v="3"/>
    <s v="Vodka Kreuzers"/>
    <x v="186"/>
    <s v="SYD"/>
    <s v="FWD"/>
    <n v="83"/>
    <n v="79"/>
    <x v="3"/>
  </r>
  <r>
    <n v="2018"/>
    <n v="3"/>
    <s v="Vodka Kreuzers"/>
    <x v="204"/>
    <s v="WCE"/>
    <s v="MID"/>
    <n v="92"/>
    <n v="111"/>
    <x v="3"/>
  </r>
  <r>
    <n v="2018"/>
    <n v="3"/>
    <s v="Vodka Kreuzers"/>
    <x v="101"/>
    <s v="MEL"/>
    <s v="DEF"/>
    <n v="91"/>
    <n v="92"/>
    <x v="3"/>
  </r>
  <r>
    <n v="2018"/>
    <n v="3"/>
    <s v="Vodka Kreuzers"/>
    <x v="11"/>
    <s v="GWS"/>
    <s v="MID"/>
    <n v="108"/>
    <n v="91"/>
    <x v="3"/>
  </r>
  <r>
    <n v="2018"/>
    <n v="3"/>
    <s v="Vodka Kreuzers"/>
    <x v="229"/>
    <s v="NTH"/>
    <s v="MID"/>
    <n v="76"/>
    <n v="80"/>
    <x v="3"/>
  </r>
  <r>
    <n v="2018"/>
    <n v="3"/>
    <s v="Vodka Kreuzers"/>
    <x v="202"/>
    <s v="STK"/>
    <s v="MID"/>
    <n v="96"/>
    <n v="71"/>
    <x v="3"/>
  </r>
  <r>
    <n v="2018"/>
    <n v="3"/>
    <s v="Vodka Kreuzers"/>
    <x v="174"/>
    <s v="STK"/>
    <s v="DEF"/>
    <n v="89"/>
    <n v="49"/>
    <x v="3"/>
  </r>
  <r>
    <n v="2018"/>
    <n v="3"/>
    <s v="Vodka Kreuzers"/>
    <x v="242"/>
    <s v="STK"/>
    <s v="DEF"/>
    <n v="87"/>
    <n v="79"/>
    <x v="3"/>
  </r>
  <r>
    <n v="2018"/>
    <n v="3"/>
    <s v="Vodka Kreuzers"/>
    <x v="95"/>
    <s v="RIC"/>
    <s v="BEN"/>
    <n v="78"/>
    <n v="0"/>
    <x v="3"/>
  </r>
  <r>
    <n v="2018"/>
    <n v="3"/>
    <s v="Vodka Kreuzers"/>
    <x v="210"/>
    <s v="CAR"/>
    <s v="BEN"/>
    <n v="87"/>
    <n v="86"/>
    <x v="3"/>
  </r>
  <r>
    <n v="2018"/>
    <n v="3"/>
    <s v="Vodka Kreuzers"/>
    <x v="161"/>
    <s v="GWS"/>
    <s v="BEN"/>
    <n v="66"/>
    <n v="0"/>
    <x v="3"/>
  </r>
  <r>
    <n v="2018"/>
    <n v="3"/>
    <s v="Vodka Kreuzers"/>
    <x v="88"/>
    <s v="NTH"/>
    <s v="BEN"/>
    <n v="81"/>
    <n v="0"/>
    <x v="3"/>
  </r>
  <r>
    <n v="2018"/>
    <n v="4"/>
    <s v="Vodka Kreuzers"/>
    <x v="42"/>
    <s v="ESS"/>
    <s v="RUC"/>
    <n v="81"/>
    <n v="85"/>
    <x v="3"/>
  </r>
  <r>
    <n v="2018"/>
    <n v="4"/>
    <s v="Vodka Kreuzers"/>
    <x v="357"/>
    <s v="PTA"/>
    <s v="DEF"/>
    <n v="95"/>
    <n v="102"/>
    <x v="3"/>
  </r>
  <r>
    <n v="2018"/>
    <n v="4"/>
    <s v="Vodka Kreuzers"/>
    <x v="120"/>
    <s v="PTA"/>
    <s v="FWD"/>
    <n v="102"/>
    <n v="88"/>
    <x v="3"/>
  </r>
  <r>
    <n v="2018"/>
    <n v="4"/>
    <s v="Vodka Kreuzers"/>
    <x v="358"/>
    <s v="GEE"/>
    <s v="MID"/>
    <n v="96"/>
    <n v="168"/>
    <x v="3"/>
  </r>
  <r>
    <n v="2018"/>
    <n v="4"/>
    <s v="Vodka Kreuzers"/>
    <x v="160"/>
    <s v="GEE"/>
    <s v="DEF"/>
    <n v="102"/>
    <n v="91"/>
    <x v="3"/>
  </r>
  <r>
    <n v="2018"/>
    <n v="4"/>
    <s v="Vodka Kreuzers"/>
    <x v="40"/>
    <s v="GCS"/>
    <s v="MID"/>
    <n v="103"/>
    <n v="129"/>
    <x v="3"/>
  </r>
  <r>
    <n v="2018"/>
    <n v="4"/>
    <s v="Vodka Kreuzers"/>
    <x v="108"/>
    <s v="GCS"/>
    <s v="MID"/>
    <n v="66"/>
    <n v="84"/>
    <x v="3"/>
  </r>
  <r>
    <n v="2018"/>
    <n v="4"/>
    <s v="Vodka Kreuzers"/>
    <x v="95"/>
    <s v="RIC"/>
    <s v="FWD"/>
    <n v="81"/>
    <n v="89"/>
    <x v="3"/>
  </r>
  <r>
    <n v="2018"/>
    <n v="4"/>
    <s v="Vodka Kreuzers"/>
    <x v="266"/>
    <s v="ADE"/>
    <s v="FWD"/>
    <n v="66"/>
    <n v="60"/>
    <x v="3"/>
  </r>
  <r>
    <n v="2018"/>
    <n v="4"/>
    <s v="Vodka Kreuzers"/>
    <x v="156"/>
    <s v="ADE"/>
    <s v="MID"/>
    <n v="114"/>
    <n v="104"/>
    <x v="3"/>
  </r>
  <r>
    <n v="2018"/>
    <n v="4"/>
    <s v="Vodka Kreuzers"/>
    <x v="186"/>
    <s v="SYD"/>
    <s v="FWD"/>
    <n v="82"/>
    <n v="77"/>
    <x v="3"/>
  </r>
  <r>
    <n v="2018"/>
    <n v="4"/>
    <s v="Vodka Kreuzers"/>
    <x v="204"/>
    <s v="WCE"/>
    <s v="MID"/>
    <n v="92"/>
    <n v="97"/>
    <x v="3"/>
  </r>
  <r>
    <n v="2018"/>
    <n v="4"/>
    <s v="Vodka Kreuzers"/>
    <x v="359"/>
    <s v="WCE"/>
    <s v="FWD"/>
    <n v="92"/>
    <n v="120"/>
    <x v="3"/>
  </r>
  <r>
    <n v="2018"/>
    <n v="4"/>
    <s v="Vodka Kreuzers"/>
    <x v="101"/>
    <s v="MEL"/>
    <s v="DEF"/>
    <n v="86"/>
    <n v="73"/>
    <x v="3"/>
  </r>
  <r>
    <n v="2018"/>
    <n v="4"/>
    <s v="Vodka Kreuzers"/>
    <x v="229"/>
    <s v="NTH"/>
    <s v="MID"/>
    <n v="82"/>
    <n v="132"/>
    <x v="3"/>
  </r>
  <r>
    <n v="2018"/>
    <n v="4"/>
    <s v="Vodka Kreuzers"/>
    <x v="202"/>
    <s v="STK"/>
    <s v="MID"/>
    <n v="94"/>
    <n v="76"/>
    <x v="3"/>
  </r>
  <r>
    <n v="2018"/>
    <n v="4"/>
    <s v="Vodka Kreuzers"/>
    <x v="174"/>
    <s v="STK"/>
    <s v="DEF"/>
    <n v="99"/>
    <n v="116"/>
    <x v="3"/>
  </r>
  <r>
    <n v="2018"/>
    <n v="4"/>
    <s v="Vodka Kreuzers"/>
    <x v="242"/>
    <s v="STK"/>
    <s v="DEF"/>
    <n v="76"/>
    <n v="35"/>
    <x v="3"/>
  </r>
  <r>
    <n v="2018"/>
    <n v="4"/>
    <s v="Vodka Kreuzers"/>
    <x v="78"/>
    <s v="CAR"/>
    <s v="BEN"/>
    <n v="65"/>
    <n v="0"/>
    <x v="3"/>
  </r>
  <r>
    <n v="2018"/>
    <n v="4"/>
    <s v="Vodka Kreuzers"/>
    <x v="210"/>
    <s v="CAR"/>
    <s v="BEN"/>
    <n v="78"/>
    <n v="60"/>
    <x v="3"/>
  </r>
  <r>
    <n v="2018"/>
    <n v="4"/>
    <s v="Vodka Kreuzers"/>
    <x v="11"/>
    <s v="GWS"/>
    <s v="BEN"/>
    <n v="107"/>
    <n v="0"/>
    <x v="3"/>
  </r>
  <r>
    <n v="2018"/>
    <n v="4"/>
    <s v="Vodka Kreuzers"/>
    <x v="161"/>
    <s v="GWS"/>
    <s v="BEN"/>
    <n v="69"/>
    <n v="0"/>
    <x v="3"/>
  </r>
  <r>
    <n v="2018"/>
    <n v="5"/>
    <s v="Vodka Kreuzers"/>
    <x v="42"/>
    <s v="ESS"/>
    <s v="RUC"/>
    <n v="80"/>
    <n v="90"/>
    <x v="3"/>
  </r>
  <r>
    <n v="2018"/>
    <n v="5"/>
    <s v="Vodka Kreuzers"/>
    <x v="122"/>
    <s v="ESS"/>
    <s v="MID"/>
    <n v="105"/>
    <n v="106"/>
    <x v="3"/>
  </r>
  <r>
    <n v="2018"/>
    <n v="5"/>
    <s v="Vodka Kreuzers"/>
    <x v="357"/>
    <s v="PTA"/>
    <s v="DEF"/>
    <n v="103"/>
    <n v="105"/>
    <x v="3"/>
  </r>
  <r>
    <n v="2018"/>
    <n v="5"/>
    <s v="Vodka Kreuzers"/>
    <x v="120"/>
    <s v="PTA"/>
    <s v="FWD"/>
    <n v="105"/>
    <n v="106"/>
    <x v="3"/>
  </r>
  <r>
    <n v="2018"/>
    <n v="5"/>
    <s v="Vodka Kreuzers"/>
    <x v="358"/>
    <s v="GEE"/>
    <s v="MID"/>
    <n v="104"/>
    <n v="94"/>
    <x v="3"/>
  </r>
  <r>
    <n v="2018"/>
    <n v="5"/>
    <s v="Vodka Kreuzers"/>
    <x v="160"/>
    <s v="GEE"/>
    <s v="DEF"/>
    <n v="94"/>
    <n v="51"/>
    <x v="3"/>
  </r>
  <r>
    <n v="2018"/>
    <n v="5"/>
    <s v="Vodka Kreuzers"/>
    <x v="40"/>
    <s v="GCS"/>
    <s v="MID"/>
    <n v="102"/>
    <n v="79"/>
    <x v="3"/>
  </r>
  <r>
    <n v="2018"/>
    <n v="5"/>
    <s v="Vodka Kreuzers"/>
    <x v="360"/>
    <s v="RIC"/>
    <s v="FWD"/>
    <n v="98"/>
    <n v="94"/>
    <x v="3"/>
  </r>
  <r>
    <n v="2018"/>
    <n v="5"/>
    <s v="Vodka Kreuzers"/>
    <x v="111"/>
    <s v="WBD"/>
    <s v="DEF"/>
    <n v="80"/>
    <n v="98"/>
    <x v="3"/>
  </r>
  <r>
    <n v="2018"/>
    <n v="5"/>
    <s v="Vodka Kreuzers"/>
    <x v="156"/>
    <s v="ADE"/>
    <s v="MID"/>
    <n v="105"/>
    <n v="59"/>
    <x v="3"/>
  </r>
  <r>
    <n v="2018"/>
    <n v="5"/>
    <s v="Vodka Kreuzers"/>
    <x v="91"/>
    <s v="HAW"/>
    <s v="MID"/>
    <n v="91"/>
    <n v="97"/>
    <x v="3"/>
  </r>
  <r>
    <n v="2018"/>
    <n v="5"/>
    <s v="Vodka Kreuzers"/>
    <x v="19"/>
    <s v="HAW"/>
    <s v="MID"/>
    <n v="87"/>
    <n v="64"/>
    <x v="3"/>
  </r>
  <r>
    <n v="2018"/>
    <n v="5"/>
    <s v="Vodka Kreuzers"/>
    <x v="186"/>
    <s v="SYD"/>
    <s v="FWD"/>
    <n v="76"/>
    <n v="56"/>
    <x v="3"/>
  </r>
  <r>
    <n v="2018"/>
    <n v="5"/>
    <s v="Vodka Kreuzers"/>
    <x v="359"/>
    <s v="WCE"/>
    <s v="FWD"/>
    <n v="86"/>
    <n v="42"/>
    <x v="3"/>
  </r>
  <r>
    <n v="2018"/>
    <n v="5"/>
    <s v="Vodka Kreuzers"/>
    <x v="101"/>
    <s v="MEL"/>
    <s v="DEF"/>
    <n v="78"/>
    <n v="63"/>
    <x v="3"/>
  </r>
  <r>
    <n v="2018"/>
    <n v="5"/>
    <s v="Vodka Kreuzers"/>
    <x v="246"/>
    <s v="MEL"/>
    <s v="FWD"/>
    <n v="67"/>
    <n v="28"/>
    <x v="3"/>
  </r>
  <r>
    <n v="2018"/>
    <n v="5"/>
    <s v="Vodka Kreuzers"/>
    <x v="229"/>
    <s v="NTH"/>
    <s v="MID"/>
    <n v="85"/>
    <n v="107"/>
    <x v="3"/>
  </r>
  <r>
    <n v="2018"/>
    <n v="5"/>
    <s v="Vodka Kreuzers"/>
    <x v="174"/>
    <s v="STK"/>
    <s v="DEF"/>
    <n v="99"/>
    <n v="57"/>
    <x v="3"/>
  </r>
  <r>
    <n v="2018"/>
    <n v="5"/>
    <s v="Vodka Kreuzers"/>
    <x v="108"/>
    <s v="GCS"/>
    <s v="BEN"/>
    <n v="69"/>
    <n v="0"/>
    <x v="3"/>
  </r>
  <r>
    <n v="2018"/>
    <n v="5"/>
    <s v="Vodka Kreuzers"/>
    <x v="78"/>
    <s v="CAR"/>
    <s v="BEN"/>
    <n v="60"/>
    <n v="0"/>
    <x v="3"/>
  </r>
  <r>
    <n v="2018"/>
    <n v="5"/>
    <s v="Vodka Kreuzers"/>
    <x v="210"/>
    <s v="CAR"/>
    <s v="BEN"/>
    <n v="74"/>
    <n v="0"/>
    <x v="3"/>
  </r>
  <r>
    <n v="2018"/>
    <n v="5"/>
    <s v="Vodka Kreuzers"/>
    <x v="11"/>
    <s v="GWS"/>
    <s v="BEN"/>
    <n v="113"/>
    <n v="0"/>
    <x v="3"/>
  </r>
  <r>
    <n v="2018"/>
    <n v="6"/>
    <s v="Vodka Kreuzers"/>
    <x v="122"/>
    <s v="ESS"/>
    <s v="MID"/>
    <n v="95"/>
    <n v="89"/>
    <x v="3"/>
  </r>
  <r>
    <n v="2018"/>
    <n v="6"/>
    <s v="Vodka Kreuzers"/>
    <x v="357"/>
    <s v="PTA"/>
    <s v="DEF"/>
    <n v="106"/>
    <n v="100"/>
    <x v="3"/>
  </r>
  <r>
    <n v="2018"/>
    <n v="6"/>
    <s v="Vodka Kreuzers"/>
    <x v="160"/>
    <s v="GEE"/>
    <s v="DEF"/>
    <n v="81"/>
    <n v="25"/>
    <x v="3"/>
  </r>
  <r>
    <n v="2018"/>
    <n v="6"/>
    <s v="Vodka Kreuzers"/>
    <x v="40"/>
    <s v="GCS"/>
    <s v="MID"/>
    <n v="101"/>
    <n v="104"/>
    <x v="3"/>
  </r>
  <r>
    <n v="2018"/>
    <n v="6"/>
    <s v="Vodka Kreuzers"/>
    <x v="35"/>
    <s v="RIC"/>
    <s v="MID"/>
    <n v="87"/>
    <n v="78"/>
    <x v="3"/>
  </r>
  <r>
    <n v="2018"/>
    <n v="6"/>
    <s v="Vodka Kreuzers"/>
    <x v="360"/>
    <s v="RIC"/>
    <s v="FWD"/>
    <n v="87"/>
    <n v="49"/>
    <x v="3"/>
  </r>
  <r>
    <n v="2018"/>
    <n v="6"/>
    <s v="Vodka Kreuzers"/>
    <x v="111"/>
    <s v="WBD"/>
    <s v="DEF"/>
    <n v="85"/>
    <n v="94"/>
    <x v="3"/>
  </r>
  <r>
    <n v="2018"/>
    <n v="6"/>
    <s v="Vodka Kreuzers"/>
    <x v="93"/>
    <s v="WBD"/>
    <s v="FWD"/>
    <n v="86"/>
    <n v="96"/>
    <x v="3"/>
  </r>
  <r>
    <n v="2018"/>
    <n v="6"/>
    <s v="Vodka Kreuzers"/>
    <x v="258"/>
    <s v="ADE"/>
    <s v="RUC"/>
    <n v="90"/>
    <n v="76"/>
    <x v="3"/>
  </r>
  <r>
    <n v="2018"/>
    <n v="6"/>
    <s v="Vodka Kreuzers"/>
    <x v="266"/>
    <s v="ADE"/>
    <s v="FWD"/>
    <n v="67"/>
    <n v="73"/>
    <x v="3"/>
  </r>
  <r>
    <n v="2018"/>
    <n v="6"/>
    <s v="Vodka Kreuzers"/>
    <x v="156"/>
    <s v="ADE"/>
    <s v="MID"/>
    <n v="98"/>
    <n v="80"/>
    <x v="3"/>
  </r>
  <r>
    <n v="2018"/>
    <n v="6"/>
    <s v="Vodka Kreuzers"/>
    <x v="91"/>
    <s v="HAW"/>
    <s v="MID"/>
    <n v="90"/>
    <n v="83"/>
    <x v="3"/>
  </r>
  <r>
    <n v="2018"/>
    <n v="6"/>
    <s v="Vodka Kreuzers"/>
    <x v="186"/>
    <s v="SYD"/>
    <s v="FWD"/>
    <n v="79"/>
    <n v="85"/>
    <x v="3"/>
  </r>
  <r>
    <n v="2018"/>
    <n v="6"/>
    <s v="Vodka Kreuzers"/>
    <x v="359"/>
    <s v="WCE"/>
    <s v="FWD"/>
    <n v="91"/>
    <n v="112"/>
    <x v="3"/>
  </r>
  <r>
    <n v="2018"/>
    <n v="6"/>
    <s v="Vodka Kreuzers"/>
    <x v="102"/>
    <s v="MEL"/>
    <s v="MID"/>
    <n v="70"/>
    <n v="58"/>
    <x v="3"/>
  </r>
  <r>
    <n v="2018"/>
    <n v="6"/>
    <s v="Vodka Kreuzers"/>
    <x v="101"/>
    <s v="MEL"/>
    <s v="DEF"/>
    <n v="83"/>
    <n v="96"/>
    <x v="3"/>
  </r>
  <r>
    <n v="2018"/>
    <n v="6"/>
    <s v="Vodka Kreuzers"/>
    <x v="229"/>
    <s v="NTH"/>
    <s v="MID"/>
    <n v="76"/>
    <n v="39"/>
    <x v="3"/>
  </r>
  <r>
    <n v="2018"/>
    <n v="6"/>
    <s v="Vodka Kreuzers"/>
    <x v="174"/>
    <s v="STK"/>
    <s v="DEF"/>
    <n v="97"/>
    <n v="91"/>
    <x v="3"/>
  </r>
  <r>
    <n v="2018"/>
    <n v="6"/>
    <s v="Vodka Kreuzers"/>
    <x v="42"/>
    <s v="ESS"/>
    <s v="BEN"/>
    <n v="80"/>
    <n v="0"/>
    <x v="3"/>
  </r>
  <r>
    <n v="2018"/>
    <n v="6"/>
    <s v="Vodka Kreuzers"/>
    <x v="358"/>
    <s v="GEE"/>
    <s v="BEN"/>
    <n v="104"/>
    <n v="0"/>
    <x v="3"/>
  </r>
  <r>
    <n v="2018"/>
    <n v="6"/>
    <s v="Vodka Kreuzers"/>
    <x v="78"/>
    <s v="CAR"/>
    <s v="BEN"/>
    <n v="60"/>
    <n v="43"/>
    <x v="3"/>
  </r>
  <r>
    <n v="2018"/>
    <n v="6"/>
    <s v="Vodka Kreuzers"/>
    <x v="11"/>
    <s v="GWS"/>
    <s v="BEN"/>
    <n v="113"/>
    <n v="0"/>
    <x v="3"/>
  </r>
  <r>
    <n v="2018"/>
    <n v="7"/>
    <s v="Vodka Kreuzers"/>
    <x v="42"/>
    <s v="ESS"/>
    <s v="RUC"/>
    <n v="84"/>
    <n v="112"/>
    <x v="3"/>
  </r>
  <r>
    <n v="2018"/>
    <n v="7"/>
    <s v="Vodka Kreuzers"/>
    <x v="122"/>
    <s v="ESS"/>
    <s v="MID"/>
    <n v="97"/>
    <n v="102"/>
    <x v="3"/>
  </r>
  <r>
    <n v="2018"/>
    <n v="7"/>
    <s v="Vodka Kreuzers"/>
    <x v="357"/>
    <s v="PTA"/>
    <s v="DEF"/>
    <n v="108"/>
    <n v="94"/>
    <x v="3"/>
  </r>
  <r>
    <n v="2018"/>
    <n v="7"/>
    <s v="Vodka Kreuzers"/>
    <x v="160"/>
    <s v="GEE"/>
    <s v="DEF"/>
    <n v="78"/>
    <n v="88"/>
    <x v="3"/>
  </r>
  <r>
    <n v="2018"/>
    <n v="7"/>
    <s v="Vodka Kreuzers"/>
    <x v="40"/>
    <s v="GCS"/>
    <s v="MID"/>
    <n v="92"/>
    <n v="76"/>
    <x v="3"/>
  </r>
  <r>
    <n v="2018"/>
    <n v="7"/>
    <s v="Vodka Kreuzers"/>
    <x v="35"/>
    <s v="RIC"/>
    <s v="MID"/>
    <n v="90"/>
    <n v="103"/>
    <x v="3"/>
  </r>
  <r>
    <n v="2018"/>
    <n v="7"/>
    <s v="Vodka Kreuzers"/>
    <x v="360"/>
    <s v="RIC"/>
    <s v="FWD"/>
    <n v="100"/>
    <n v="82"/>
    <x v="3"/>
  </r>
  <r>
    <n v="2018"/>
    <n v="7"/>
    <s v="Vodka Kreuzers"/>
    <x v="111"/>
    <s v="WBD"/>
    <s v="DEF"/>
    <n v="81"/>
    <n v="90"/>
    <x v="3"/>
  </r>
  <r>
    <n v="2018"/>
    <n v="7"/>
    <s v="Vodka Kreuzers"/>
    <x v="93"/>
    <s v="WBD"/>
    <s v="FWD"/>
    <n v="95"/>
    <n v="82"/>
    <x v="3"/>
  </r>
  <r>
    <n v="2018"/>
    <n v="7"/>
    <s v="Vodka Kreuzers"/>
    <x v="169"/>
    <s v="ADE"/>
    <s v="FWD"/>
    <n v="64"/>
    <n v="86"/>
    <x v="3"/>
  </r>
  <r>
    <n v="2018"/>
    <n v="7"/>
    <s v="Vodka Kreuzers"/>
    <x v="156"/>
    <s v="ADE"/>
    <s v="MID"/>
    <n v="90"/>
    <n v="95"/>
    <x v="3"/>
  </r>
  <r>
    <n v="2018"/>
    <n v="7"/>
    <s v="Vodka Kreuzers"/>
    <x v="91"/>
    <s v="HAW"/>
    <s v="MID"/>
    <n v="90"/>
    <n v="0"/>
    <x v="3"/>
  </r>
  <r>
    <n v="2018"/>
    <n v="7"/>
    <s v="Vodka Kreuzers"/>
    <x v="186"/>
    <s v="SYD"/>
    <s v="FWD"/>
    <n v="76"/>
    <n v="49"/>
    <x v="3"/>
  </r>
  <r>
    <n v="2018"/>
    <n v="7"/>
    <s v="Vodka Kreuzers"/>
    <x v="359"/>
    <s v="WCE"/>
    <s v="FWD"/>
    <n v="95"/>
    <n v="132"/>
    <x v="3"/>
  </r>
  <r>
    <n v="2018"/>
    <n v="7"/>
    <s v="Vodka Kreuzers"/>
    <x v="102"/>
    <s v="MEL"/>
    <s v="MID"/>
    <n v="71"/>
    <n v="77"/>
    <x v="3"/>
  </r>
  <r>
    <n v="2018"/>
    <n v="7"/>
    <s v="Vodka Kreuzers"/>
    <x v="101"/>
    <s v="MEL"/>
    <s v="DEF"/>
    <n v="88"/>
    <n v="99"/>
    <x v="3"/>
  </r>
  <r>
    <n v="2018"/>
    <n v="7"/>
    <s v="Vodka Kreuzers"/>
    <x v="229"/>
    <s v="NTH"/>
    <s v="MID"/>
    <n v="74"/>
    <n v="65"/>
    <x v="3"/>
  </r>
  <r>
    <n v="2018"/>
    <n v="7"/>
    <s v="Vodka Kreuzers"/>
    <x v="174"/>
    <s v="STK"/>
    <s v="DEF"/>
    <n v="83"/>
    <n v="63"/>
    <x v="3"/>
  </r>
  <r>
    <n v="2018"/>
    <n v="7"/>
    <s v="Vodka Kreuzers"/>
    <x v="358"/>
    <s v="GEE"/>
    <s v="BEN"/>
    <n v="104"/>
    <n v="0"/>
    <x v="3"/>
  </r>
  <r>
    <n v="2018"/>
    <n v="7"/>
    <s v="Vodka Kreuzers"/>
    <x v="78"/>
    <s v="CAR"/>
    <s v="BEN"/>
    <n v="60"/>
    <n v="0"/>
    <x v="3"/>
  </r>
  <r>
    <n v="2018"/>
    <n v="7"/>
    <s v="Vodka Kreuzers"/>
    <x v="53"/>
    <s v="HAW"/>
    <s v="BEN"/>
    <n v="78"/>
    <n v="112"/>
    <x v="3"/>
  </r>
  <r>
    <n v="2018"/>
    <n v="7"/>
    <s v="Vodka Kreuzers"/>
    <x v="11"/>
    <s v="GWS"/>
    <s v="BEN"/>
    <n v="113"/>
    <n v="0"/>
    <x v="3"/>
  </r>
  <r>
    <n v="2018"/>
    <n v="8"/>
    <s v="Vodka Kreuzers"/>
    <x v="42"/>
    <s v="ESS"/>
    <s v="RUC"/>
    <n v="86"/>
    <n v="97"/>
    <x v="3"/>
  </r>
  <r>
    <n v="2018"/>
    <n v="8"/>
    <s v="Vodka Kreuzers"/>
    <x v="122"/>
    <s v="ESS"/>
    <s v="MID"/>
    <n v="103"/>
    <n v="103"/>
    <x v="3"/>
  </r>
  <r>
    <n v="2018"/>
    <n v="8"/>
    <s v="Vodka Kreuzers"/>
    <x v="357"/>
    <s v="PTA"/>
    <s v="DEF"/>
    <n v="112"/>
    <n v="104"/>
    <x v="3"/>
  </r>
  <r>
    <n v="2018"/>
    <n v="8"/>
    <s v="Vodka Kreuzers"/>
    <x v="160"/>
    <s v="GEE"/>
    <s v="DEF"/>
    <n v="72"/>
    <n v="75"/>
    <x v="3"/>
  </r>
  <r>
    <n v="2018"/>
    <n v="8"/>
    <s v="Vodka Kreuzers"/>
    <x v="40"/>
    <s v="GCS"/>
    <s v="MID"/>
    <n v="87"/>
    <n v="53"/>
    <x v="3"/>
  </r>
  <r>
    <n v="2018"/>
    <n v="8"/>
    <s v="Vodka Kreuzers"/>
    <x v="35"/>
    <s v="RIC"/>
    <s v="MID"/>
    <n v="74"/>
    <n v="32"/>
    <x v="3"/>
  </r>
  <r>
    <n v="2018"/>
    <n v="8"/>
    <s v="Vodka Kreuzers"/>
    <x v="360"/>
    <s v="RIC"/>
    <s v="FWD"/>
    <n v="86"/>
    <n v="38"/>
    <x v="3"/>
  </r>
  <r>
    <n v="2018"/>
    <n v="8"/>
    <s v="Vodka Kreuzers"/>
    <x v="111"/>
    <s v="WBD"/>
    <s v="DEF"/>
    <n v="82"/>
    <n v="86"/>
    <x v="3"/>
  </r>
  <r>
    <n v="2018"/>
    <n v="8"/>
    <s v="Vodka Kreuzers"/>
    <x v="93"/>
    <s v="WBD"/>
    <s v="FWD"/>
    <n v="91"/>
    <n v="84"/>
    <x v="3"/>
  </r>
  <r>
    <n v="2018"/>
    <n v="8"/>
    <s v="Vodka Kreuzers"/>
    <x v="169"/>
    <s v="ADE"/>
    <s v="FWD"/>
    <n v="66"/>
    <n v="65"/>
    <x v="3"/>
  </r>
  <r>
    <n v="2018"/>
    <n v="8"/>
    <s v="Vodka Kreuzers"/>
    <x v="156"/>
    <s v="ADE"/>
    <s v="MID"/>
    <n v="81"/>
    <n v="71"/>
    <x v="3"/>
  </r>
  <r>
    <n v="2018"/>
    <n v="8"/>
    <s v="Vodka Kreuzers"/>
    <x v="53"/>
    <s v="HAW"/>
    <s v="FWD"/>
    <n v="83"/>
    <n v="89"/>
    <x v="3"/>
  </r>
  <r>
    <n v="2018"/>
    <n v="8"/>
    <s v="Vodka Kreuzers"/>
    <x v="91"/>
    <s v="HAW"/>
    <s v="MID"/>
    <n v="85"/>
    <n v="80"/>
    <x v="3"/>
  </r>
  <r>
    <n v="2018"/>
    <n v="8"/>
    <s v="Vodka Kreuzers"/>
    <x v="4"/>
    <s v="SYD"/>
    <s v="MID"/>
    <n v="71"/>
    <n v="66"/>
    <x v="3"/>
  </r>
  <r>
    <n v="2018"/>
    <n v="8"/>
    <s v="Vodka Kreuzers"/>
    <x v="359"/>
    <s v="WCE"/>
    <s v="FWD"/>
    <n v="101"/>
    <n v="125"/>
    <x v="3"/>
  </r>
  <r>
    <n v="2018"/>
    <n v="8"/>
    <s v="Vodka Kreuzers"/>
    <x v="101"/>
    <s v="MEL"/>
    <s v="DEF"/>
    <n v="85"/>
    <n v="78"/>
    <x v="3"/>
  </r>
  <r>
    <n v="2018"/>
    <n v="8"/>
    <s v="Vodka Kreuzers"/>
    <x v="229"/>
    <s v="NTH"/>
    <s v="MID"/>
    <n v="75"/>
    <n v="84"/>
    <x v="3"/>
  </r>
  <r>
    <n v="2018"/>
    <n v="8"/>
    <s v="Vodka Kreuzers"/>
    <x v="174"/>
    <s v="STK"/>
    <s v="DEF"/>
    <n v="83"/>
    <n v="45"/>
    <x v="3"/>
  </r>
  <r>
    <n v="2018"/>
    <n v="8"/>
    <s v="Vodka Kreuzers"/>
    <x v="358"/>
    <s v="GEE"/>
    <s v="BEN"/>
    <n v="104"/>
    <n v="0"/>
    <x v="3"/>
  </r>
  <r>
    <n v="2018"/>
    <n v="8"/>
    <s v="Vodka Kreuzers"/>
    <x v="78"/>
    <s v="CAR"/>
    <s v="BEN"/>
    <n v="60"/>
    <n v="0"/>
    <x v="3"/>
  </r>
  <r>
    <n v="2018"/>
    <n v="8"/>
    <s v="Vodka Kreuzers"/>
    <x v="186"/>
    <s v="SYD"/>
    <s v="BEN"/>
    <n v="71"/>
    <n v="57"/>
    <x v="3"/>
  </r>
  <r>
    <n v="2018"/>
    <n v="8"/>
    <s v="Vodka Kreuzers"/>
    <x v="11"/>
    <s v="GWS"/>
    <s v="BEN"/>
    <n v="113"/>
    <n v="0"/>
    <x v="3"/>
  </r>
  <r>
    <n v="2018"/>
    <n v="9"/>
    <s v="Vodka Kreuzers"/>
    <x v="42"/>
    <s v="ESS"/>
    <s v="RUC"/>
    <n v="82"/>
    <n v="49"/>
    <x v="3"/>
  </r>
  <r>
    <n v="2018"/>
    <n v="9"/>
    <s v="Vodka Kreuzers"/>
    <x v="122"/>
    <s v="ESS"/>
    <s v="MID"/>
    <n v="105"/>
    <n v="113"/>
    <x v="3"/>
  </r>
  <r>
    <n v="2018"/>
    <n v="9"/>
    <s v="Vodka Kreuzers"/>
    <x v="357"/>
    <s v="PTA"/>
    <s v="DEF"/>
    <n v="108"/>
    <n v="84"/>
    <x v="3"/>
  </r>
  <r>
    <n v="2018"/>
    <n v="9"/>
    <s v="Vodka Kreuzers"/>
    <x v="160"/>
    <s v="GEE"/>
    <s v="DEF"/>
    <n v="79"/>
    <n v="122"/>
    <x v="3"/>
  </r>
  <r>
    <n v="2018"/>
    <n v="9"/>
    <s v="Vodka Kreuzers"/>
    <x v="164"/>
    <s v="GCS"/>
    <s v="DEF"/>
    <n v="90"/>
    <n v="76"/>
    <x v="3"/>
  </r>
  <r>
    <n v="2018"/>
    <n v="9"/>
    <s v="Vodka Kreuzers"/>
    <x v="40"/>
    <s v="GCS"/>
    <s v="MID"/>
    <n v="79"/>
    <n v="92"/>
    <x v="3"/>
  </r>
  <r>
    <n v="2018"/>
    <n v="9"/>
    <s v="Vodka Kreuzers"/>
    <x v="35"/>
    <s v="RIC"/>
    <s v="FWD"/>
    <n v="79"/>
    <n v="75"/>
    <x v="3"/>
  </r>
  <r>
    <n v="2018"/>
    <n v="9"/>
    <s v="Vodka Kreuzers"/>
    <x v="111"/>
    <s v="WBD"/>
    <s v="DEF"/>
    <n v="83"/>
    <n v="73"/>
    <x v="3"/>
  </r>
  <r>
    <n v="2018"/>
    <n v="9"/>
    <s v="Vodka Kreuzers"/>
    <x v="93"/>
    <s v="WBD"/>
    <s v="FWD"/>
    <n v="90"/>
    <n v="91"/>
    <x v="3"/>
  </r>
  <r>
    <n v="2018"/>
    <n v="9"/>
    <s v="Vodka Kreuzers"/>
    <x v="344"/>
    <s v="ADE"/>
    <s v="MID"/>
    <n v="90"/>
    <n v="99"/>
    <x v="3"/>
  </r>
  <r>
    <n v="2018"/>
    <n v="9"/>
    <s v="Vodka Kreuzers"/>
    <x v="156"/>
    <s v="ADE"/>
    <s v="MID"/>
    <n v="79"/>
    <n v="92"/>
    <x v="3"/>
  </r>
  <r>
    <n v="2018"/>
    <n v="9"/>
    <s v="Vodka Kreuzers"/>
    <x v="53"/>
    <s v="HAW"/>
    <s v="FWD"/>
    <n v="81"/>
    <n v="77"/>
    <x v="3"/>
  </r>
  <r>
    <n v="2018"/>
    <n v="9"/>
    <s v="Vodka Kreuzers"/>
    <x v="91"/>
    <s v="HAW"/>
    <s v="MID"/>
    <n v="82"/>
    <n v="55"/>
    <x v="3"/>
  </r>
  <r>
    <n v="2018"/>
    <n v="9"/>
    <s v="Vodka Kreuzers"/>
    <x v="359"/>
    <s v="WCE"/>
    <s v="FWD"/>
    <n v="113"/>
    <n v="181"/>
    <x v="3"/>
  </r>
  <r>
    <n v="2018"/>
    <n v="9"/>
    <s v="Vodka Kreuzers"/>
    <x v="227"/>
    <s v="MEL"/>
    <s v="MID"/>
    <n v="74"/>
    <n v="68"/>
    <x v="3"/>
  </r>
  <r>
    <n v="2018"/>
    <n v="9"/>
    <s v="Vodka Kreuzers"/>
    <x v="39"/>
    <s v="MEL"/>
    <s v="FWD"/>
    <n v="82"/>
    <n v="69"/>
    <x v="3"/>
  </r>
  <r>
    <n v="2018"/>
    <n v="9"/>
    <s v="Vodka Kreuzers"/>
    <x v="229"/>
    <s v="NTH"/>
    <s v="MID"/>
    <n v="69"/>
    <n v="99"/>
    <x v="3"/>
  </r>
  <r>
    <n v="2018"/>
    <n v="9"/>
    <s v="Vodka Kreuzers"/>
    <x v="174"/>
    <s v="STK"/>
    <s v="DEF"/>
    <n v="76"/>
    <n v="87"/>
    <x v="3"/>
  </r>
  <r>
    <n v="2018"/>
    <n v="9"/>
    <s v="Vodka Kreuzers"/>
    <x v="358"/>
    <s v="GEE"/>
    <s v="BEN"/>
    <n v="104"/>
    <n v="0"/>
    <x v="3"/>
  </r>
  <r>
    <n v="2018"/>
    <n v="9"/>
    <s v="Vodka Kreuzers"/>
    <x v="324"/>
    <s v="ADE"/>
    <s v="BEN"/>
    <n v="76"/>
    <n v="0"/>
    <x v="3"/>
  </r>
  <r>
    <n v="2018"/>
    <n v="9"/>
    <s v="Vodka Kreuzers"/>
    <x v="78"/>
    <s v="CAR"/>
    <s v="BEN"/>
    <n v="60"/>
    <n v="0"/>
    <x v="3"/>
  </r>
  <r>
    <n v="2018"/>
    <n v="9"/>
    <s v="Vodka Kreuzers"/>
    <x v="11"/>
    <s v="GWS"/>
    <s v="BEN"/>
    <n v="113"/>
    <n v="0"/>
    <x v="3"/>
  </r>
  <r>
    <n v="2018"/>
    <n v="10"/>
    <s v="Vodka Kreuzers"/>
    <x v="42"/>
    <s v="ESS"/>
    <s v="RUC"/>
    <n v="85"/>
    <n v="105"/>
    <x v="3"/>
  </r>
  <r>
    <n v="2018"/>
    <n v="10"/>
    <s v="Vodka Kreuzers"/>
    <x v="122"/>
    <s v="ESS"/>
    <s v="MID"/>
    <n v="105"/>
    <n v="111"/>
    <x v="3"/>
  </r>
  <r>
    <n v="2018"/>
    <n v="10"/>
    <s v="Vodka Kreuzers"/>
    <x v="160"/>
    <s v="GEE"/>
    <s v="DEF"/>
    <n v="88"/>
    <n v="89"/>
    <x v="3"/>
  </r>
  <r>
    <n v="2018"/>
    <n v="10"/>
    <s v="Vodka Kreuzers"/>
    <x v="358"/>
    <s v="GEE"/>
    <s v="FWD"/>
    <n v="95"/>
    <n v="57"/>
    <x v="3"/>
  </r>
  <r>
    <n v="2018"/>
    <n v="10"/>
    <s v="Vodka Kreuzers"/>
    <x v="35"/>
    <s v="RIC"/>
    <s v="FWD"/>
    <n v="76"/>
    <n v="81"/>
    <x v="3"/>
  </r>
  <r>
    <n v="2018"/>
    <n v="10"/>
    <s v="Vodka Kreuzers"/>
    <x v="111"/>
    <s v="WBD"/>
    <s v="DEF"/>
    <n v="73"/>
    <n v="42"/>
    <x v="3"/>
  </r>
  <r>
    <n v="2018"/>
    <n v="10"/>
    <s v="Vodka Kreuzers"/>
    <x v="324"/>
    <s v="ADE"/>
    <s v="DEF"/>
    <n v="66"/>
    <n v="12"/>
    <x v="3"/>
  </r>
  <r>
    <n v="2018"/>
    <n v="10"/>
    <s v="Vodka Kreuzers"/>
    <x v="156"/>
    <s v="ADE"/>
    <s v="MID"/>
    <n v="85"/>
    <n v="86"/>
    <x v="3"/>
  </r>
  <r>
    <n v="2018"/>
    <n v="10"/>
    <s v="Vodka Kreuzers"/>
    <x v="344"/>
    <s v="ADE"/>
    <s v="MID"/>
    <n v="82"/>
    <n v="39"/>
    <x v="3"/>
  </r>
  <r>
    <n v="2018"/>
    <n v="10"/>
    <s v="Vodka Kreuzers"/>
    <x v="53"/>
    <s v="HAW"/>
    <s v="FWD"/>
    <n v="87"/>
    <n v="95"/>
    <x v="3"/>
  </r>
  <r>
    <n v="2018"/>
    <n v="10"/>
    <s v="Vodka Kreuzers"/>
    <x v="91"/>
    <s v="HAW"/>
    <s v="MID"/>
    <n v="80"/>
    <n v="94"/>
    <x v="3"/>
  </r>
  <r>
    <n v="2018"/>
    <n v="10"/>
    <s v="Vodka Kreuzers"/>
    <x v="359"/>
    <s v="WCE"/>
    <s v="FWD"/>
    <n v="120"/>
    <n v="81"/>
    <x v="3"/>
  </r>
  <r>
    <n v="2018"/>
    <n v="10"/>
    <s v="Vodka Kreuzers"/>
    <x v="227"/>
    <s v="MEL"/>
    <s v="MID"/>
    <n v="80"/>
    <n v="106"/>
    <x v="3"/>
  </r>
  <r>
    <n v="2018"/>
    <n v="10"/>
    <s v="Vodka Kreuzers"/>
    <x v="39"/>
    <s v="MEL"/>
    <s v="FWD"/>
    <n v="81"/>
    <n v="57"/>
    <x v="3"/>
  </r>
  <r>
    <n v="2018"/>
    <n v="10"/>
    <s v="Vodka Kreuzers"/>
    <x v="11"/>
    <s v="GWS"/>
    <s v="MID"/>
    <n v="104"/>
    <n v="99"/>
    <x v="3"/>
  </r>
  <r>
    <n v="2018"/>
    <n v="10"/>
    <s v="Vodka Kreuzers"/>
    <x v="229"/>
    <s v="NTH"/>
    <s v="MID"/>
    <n v="58"/>
    <n v="40"/>
    <x v="3"/>
  </r>
  <r>
    <n v="2018"/>
    <n v="10"/>
    <s v="Vodka Kreuzers"/>
    <x v="116"/>
    <s v="NTH"/>
    <s v="DEF"/>
    <n v="89"/>
    <n v="108"/>
    <x v="3"/>
  </r>
  <r>
    <n v="2018"/>
    <n v="10"/>
    <s v="Vodka Kreuzers"/>
    <x v="174"/>
    <s v="STK"/>
    <s v="DEF"/>
    <n v="90"/>
    <n v="121"/>
    <x v="3"/>
  </r>
  <r>
    <n v="2018"/>
    <n v="10"/>
    <s v="Vodka Kreuzers"/>
    <x v="357"/>
    <s v="PTA"/>
    <s v="BEN"/>
    <n v="108"/>
    <n v="0"/>
    <x v="3"/>
  </r>
  <r>
    <n v="2018"/>
    <n v="10"/>
    <s v="Vodka Kreuzers"/>
    <x v="40"/>
    <s v="GCS"/>
    <s v="BEN"/>
    <n v="79"/>
    <n v="0"/>
    <x v="3"/>
  </r>
  <r>
    <n v="2018"/>
    <n v="10"/>
    <s v="Vodka Kreuzers"/>
    <x v="93"/>
    <s v="WBD"/>
    <s v="BEN"/>
    <n v="90"/>
    <n v="0"/>
    <x v="3"/>
  </r>
  <r>
    <n v="2018"/>
    <n v="10"/>
    <s v="Vodka Kreuzers"/>
    <x v="78"/>
    <s v="CAR"/>
    <s v="BEN"/>
    <n v="60"/>
    <n v="0"/>
    <x v="3"/>
  </r>
  <r>
    <n v="2018"/>
    <n v="11"/>
    <s v="Vodka Kreuzers"/>
    <x v="122"/>
    <s v="ESS"/>
    <s v="MID"/>
    <n v="105"/>
    <n v="83"/>
    <x v="3"/>
  </r>
  <r>
    <n v="2018"/>
    <n v="11"/>
    <s v="Vodka Kreuzers"/>
    <x v="42"/>
    <s v="ESS"/>
    <s v="RUC"/>
    <n v="95"/>
    <n v="154"/>
    <x v="3"/>
  </r>
  <r>
    <n v="2018"/>
    <n v="11"/>
    <s v="Vodka Kreuzers"/>
    <x v="357"/>
    <s v="PTA"/>
    <s v="DEF"/>
    <n v="101"/>
    <n v="74"/>
    <x v="3"/>
  </r>
  <r>
    <n v="2018"/>
    <n v="11"/>
    <s v="Vodka Kreuzers"/>
    <x v="358"/>
    <s v="GEE"/>
    <s v="FWD"/>
    <n v="84"/>
    <n v="69"/>
    <x v="3"/>
  </r>
  <r>
    <n v="2018"/>
    <n v="11"/>
    <s v="Vodka Kreuzers"/>
    <x v="160"/>
    <s v="GEE"/>
    <s v="DEF"/>
    <n v="101"/>
    <n v="92"/>
    <x v="3"/>
  </r>
  <r>
    <n v="2018"/>
    <n v="11"/>
    <s v="Vodka Kreuzers"/>
    <x v="40"/>
    <s v="GCS"/>
    <s v="MID"/>
    <n v="81"/>
    <n v="88"/>
    <x v="3"/>
  </r>
  <r>
    <n v="2018"/>
    <n v="11"/>
    <s v="Vodka Kreuzers"/>
    <x v="35"/>
    <s v="RIC"/>
    <s v="FWD"/>
    <n v="89"/>
    <n v="142"/>
    <x v="3"/>
  </r>
  <r>
    <n v="2018"/>
    <n v="11"/>
    <s v="Vodka Kreuzers"/>
    <x v="111"/>
    <s v="WBD"/>
    <s v="DEF"/>
    <n v="67"/>
    <n v="63"/>
    <x v="3"/>
  </r>
  <r>
    <n v="2018"/>
    <n v="11"/>
    <s v="Vodka Kreuzers"/>
    <x v="324"/>
    <s v="ADE"/>
    <s v="DEF"/>
    <n v="62"/>
    <n v="71"/>
    <x v="3"/>
  </r>
  <r>
    <n v="2018"/>
    <n v="11"/>
    <s v="Vodka Kreuzers"/>
    <x v="156"/>
    <s v="ADE"/>
    <s v="MID"/>
    <n v="92"/>
    <n v="116"/>
    <x v="3"/>
  </r>
  <r>
    <n v="2018"/>
    <n v="11"/>
    <s v="Vodka Kreuzers"/>
    <x v="91"/>
    <s v="HAW"/>
    <s v="MID"/>
    <n v="81"/>
    <n v="104"/>
    <x v="3"/>
  </r>
  <r>
    <n v="2018"/>
    <n v="11"/>
    <s v="Vodka Kreuzers"/>
    <x v="53"/>
    <s v="HAW"/>
    <s v="FWD"/>
    <n v="96"/>
    <n v="108"/>
    <x v="3"/>
  </r>
  <r>
    <n v="2018"/>
    <n v="11"/>
    <s v="Vodka Kreuzers"/>
    <x v="359"/>
    <s v="WCE"/>
    <s v="FWD"/>
    <n v="102"/>
    <n v="14"/>
    <x v="3"/>
  </r>
  <r>
    <n v="2018"/>
    <n v="11"/>
    <s v="Vodka Kreuzers"/>
    <x v="227"/>
    <s v="MEL"/>
    <s v="MID"/>
    <n v="75"/>
    <n v="57"/>
    <x v="3"/>
  </r>
  <r>
    <n v="2018"/>
    <n v="11"/>
    <s v="Vodka Kreuzers"/>
    <x v="38"/>
    <s v="MEL"/>
    <s v="FWD"/>
    <n v="65"/>
    <n v="93"/>
    <x v="3"/>
  </r>
  <r>
    <n v="2018"/>
    <n v="11"/>
    <s v="Vodka Kreuzers"/>
    <x v="11"/>
    <s v="GWS"/>
    <s v="MID"/>
    <n v="102"/>
    <n v="97"/>
    <x v="3"/>
  </r>
  <r>
    <n v="2018"/>
    <n v="11"/>
    <s v="Vodka Kreuzers"/>
    <x v="229"/>
    <s v="NTH"/>
    <s v="MID"/>
    <n v="71"/>
    <n v="118"/>
    <x v="3"/>
  </r>
  <r>
    <n v="2018"/>
    <n v="11"/>
    <s v="Vodka Kreuzers"/>
    <x v="174"/>
    <s v="STK"/>
    <s v="DEF"/>
    <n v="81"/>
    <n v="50"/>
    <x v="3"/>
  </r>
  <r>
    <n v="2018"/>
    <n v="11"/>
    <s v="Vodka Kreuzers"/>
    <x v="93"/>
    <s v="WBD"/>
    <s v="BEN"/>
    <n v="90"/>
    <n v="0"/>
    <x v="3"/>
  </r>
  <r>
    <n v="2018"/>
    <n v="11"/>
    <s v="Vodka Kreuzers"/>
    <x v="37"/>
    <s v="MEL"/>
    <s v="BEN"/>
    <n v="71"/>
    <n v="15"/>
    <x v="3"/>
  </r>
  <r>
    <n v="2018"/>
    <n v="11"/>
    <s v="Vodka Kreuzers"/>
    <x v="39"/>
    <s v="MEL"/>
    <s v="BEN"/>
    <n v="79"/>
    <n v="92"/>
    <x v="3"/>
  </r>
  <r>
    <n v="2018"/>
    <n v="11"/>
    <s v="Vodka Kreuzers"/>
    <x v="116"/>
    <s v="NTH"/>
    <s v="BEN"/>
    <n v="97"/>
    <n v="71"/>
    <x v="3"/>
  </r>
  <r>
    <n v="2018"/>
    <n v="12"/>
    <s v="Vodka Kreuzers"/>
    <x v="122"/>
    <s v="ESS"/>
    <s v="MID"/>
    <n v="95"/>
    <n v="53"/>
    <x v="3"/>
  </r>
  <r>
    <n v="2018"/>
    <n v="12"/>
    <s v="Vodka Kreuzers"/>
    <x v="42"/>
    <s v="ESS"/>
    <s v="RUC"/>
    <n v="88"/>
    <n v="70"/>
    <x v="3"/>
  </r>
  <r>
    <n v="2018"/>
    <n v="12"/>
    <s v="Vodka Kreuzers"/>
    <x v="357"/>
    <s v="PTA"/>
    <s v="DEF"/>
    <n v="96"/>
    <n v="75"/>
    <x v="3"/>
  </r>
  <r>
    <n v="2018"/>
    <n v="12"/>
    <s v="Vodka Kreuzers"/>
    <x v="358"/>
    <s v="GEE"/>
    <s v="FWD"/>
    <n v="89"/>
    <n v="87"/>
    <x v="3"/>
  </r>
  <r>
    <n v="2018"/>
    <n v="12"/>
    <s v="Vodka Kreuzers"/>
    <x v="40"/>
    <s v="GCS"/>
    <s v="MID"/>
    <n v="74"/>
    <n v="68"/>
    <x v="3"/>
  </r>
  <r>
    <n v="2018"/>
    <n v="12"/>
    <s v="Vodka Kreuzers"/>
    <x v="361"/>
    <s v="RIC"/>
    <s v="DEF"/>
    <n v="108"/>
    <n v="111"/>
    <x v="3"/>
  </r>
  <r>
    <n v="2018"/>
    <n v="12"/>
    <s v="Vodka Kreuzers"/>
    <x v="35"/>
    <s v="RIC"/>
    <s v="FWD"/>
    <n v="84"/>
    <n v="76"/>
    <x v="3"/>
  </r>
  <r>
    <n v="2018"/>
    <n v="12"/>
    <s v="Vodka Kreuzers"/>
    <x v="324"/>
    <s v="ADE"/>
    <s v="DEF"/>
    <n v="51"/>
    <n v="61"/>
    <x v="3"/>
  </r>
  <r>
    <n v="2018"/>
    <n v="12"/>
    <s v="Vodka Kreuzers"/>
    <x v="156"/>
    <s v="ADE"/>
    <s v="MID"/>
    <n v="92"/>
    <n v="98"/>
    <x v="3"/>
  </r>
  <r>
    <n v="2018"/>
    <n v="12"/>
    <s v="Vodka Kreuzers"/>
    <x v="223"/>
    <s v="BRL"/>
    <s v="DEF"/>
    <n v="81"/>
    <n v="117"/>
    <x v="3"/>
  </r>
  <r>
    <n v="2018"/>
    <n v="12"/>
    <s v="Vodka Kreuzers"/>
    <x v="39"/>
    <s v="MEL"/>
    <s v="FWD"/>
    <n v="75"/>
    <n v="58"/>
    <x v="3"/>
  </r>
  <r>
    <n v="2018"/>
    <n v="12"/>
    <s v="Vodka Kreuzers"/>
    <x v="227"/>
    <s v="MEL"/>
    <s v="MID"/>
    <n v="82"/>
    <n v="92"/>
    <x v="3"/>
  </r>
  <r>
    <n v="2018"/>
    <n v="12"/>
    <s v="Vodka Kreuzers"/>
    <x v="38"/>
    <s v="MEL"/>
    <s v="FWD"/>
    <n v="70"/>
    <n v="87"/>
    <x v="3"/>
  </r>
  <r>
    <n v="2018"/>
    <n v="12"/>
    <s v="Vodka Kreuzers"/>
    <x v="11"/>
    <s v="GWS"/>
    <s v="MID"/>
    <n v="108"/>
    <n v="146"/>
    <x v="3"/>
  </r>
  <r>
    <n v="2018"/>
    <n v="12"/>
    <s v="Vodka Kreuzers"/>
    <x v="267"/>
    <s v="GWS"/>
    <s v="MID"/>
    <n v="95"/>
    <n v="94"/>
    <x v="3"/>
  </r>
  <r>
    <n v="2018"/>
    <n v="12"/>
    <s v="Vodka Kreuzers"/>
    <x v="229"/>
    <s v="NTH"/>
    <s v="MID"/>
    <n v="71"/>
    <n v="65"/>
    <x v="3"/>
  </r>
  <r>
    <n v="2018"/>
    <n v="12"/>
    <s v="Vodka Kreuzers"/>
    <x v="116"/>
    <s v="NTH"/>
    <s v="DEF"/>
    <n v="99"/>
    <n v="82"/>
    <x v="3"/>
  </r>
  <r>
    <n v="2018"/>
    <n v="12"/>
    <s v="Vodka Kreuzers"/>
    <x v="362"/>
    <s v="NTH"/>
    <s v="FWD"/>
    <n v="82"/>
    <n v="70"/>
    <x v="3"/>
  </r>
  <r>
    <n v="2018"/>
    <n v="12"/>
    <s v="Vodka Kreuzers"/>
    <x v="111"/>
    <s v="WBD"/>
    <s v="BEN"/>
    <n v="67"/>
    <n v="0"/>
    <x v="3"/>
  </r>
  <r>
    <n v="2018"/>
    <n v="12"/>
    <s v="Vodka Kreuzers"/>
    <x v="93"/>
    <s v="WBD"/>
    <s v="BEN"/>
    <n v="90"/>
    <n v="0"/>
    <x v="3"/>
  </r>
  <r>
    <n v="2018"/>
    <n v="12"/>
    <s v="Vodka Kreuzers"/>
    <x v="53"/>
    <s v="HAW"/>
    <s v="BEN"/>
    <n v="96"/>
    <n v="0"/>
    <x v="3"/>
  </r>
  <r>
    <n v="2018"/>
    <n v="12"/>
    <s v="Vodka Kreuzers"/>
    <x v="359"/>
    <s v="WCE"/>
    <s v="BEN"/>
    <n v="102"/>
    <n v="0"/>
    <x v="3"/>
  </r>
  <r>
    <n v="2018"/>
    <n v="13"/>
    <s v="Vodka Kreuzers"/>
    <x v="122"/>
    <s v="ESS"/>
    <s v="MID"/>
    <n v="95"/>
    <n v="0"/>
    <x v="3"/>
  </r>
  <r>
    <n v="2018"/>
    <n v="13"/>
    <s v="Vodka Kreuzers"/>
    <x v="42"/>
    <s v="ESS"/>
    <s v="RUC"/>
    <n v="88"/>
    <n v="0"/>
    <x v="3"/>
  </r>
  <r>
    <n v="2018"/>
    <n v="13"/>
    <s v="Vodka Kreuzers"/>
    <x v="357"/>
    <s v="PTA"/>
    <s v="DEF"/>
    <n v="96"/>
    <n v="0"/>
    <x v="3"/>
  </r>
  <r>
    <n v="2018"/>
    <n v="13"/>
    <s v="Vodka Kreuzers"/>
    <x v="358"/>
    <s v="GEE"/>
    <s v="FWD"/>
    <n v="69"/>
    <n v="61"/>
    <x v="3"/>
  </r>
  <r>
    <n v="2018"/>
    <n v="13"/>
    <s v="Vodka Kreuzers"/>
    <x v="40"/>
    <s v="GCS"/>
    <s v="MID"/>
    <n v="81"/>
    <n v="111"/>
    <x v="3"/>
  </r>
  <r>
    <n v="2018"/>
    <n v="13"/>
    <s v="Vodka Kreuzers"/>
    <x v="361"/>
    <s v="RIC"/>
    <s v="DEF"/>
    <n v="111"/>
    <n v="97"/>
    <x v="3"/>
  </r>
  <r>
    <n v="2018"/>
    <n v="13"/>
    <s v="Vodka Kreuzers"/>
    <x v="111"/>
    <s v="WBD"/>
    <s v="DEF"/>
    <n v="61"/>
    <n v="61"/>
    <x v="3"/>
  </r>
  <r>
    <n v="2018"/>
    <n v="13"/>
    <s v="Vodka Kreuzers"/>
    <x v="93"/>
    <s v="WBD"/>
    <s v="FWD"/>
    <n v="93"/>
    <n v="96"/>
    <x v="3"/>
  </r>
  <r>
    <n v="2018"/>
    <n v="13"/>
    <s v="Vodka Kreuzers"/>
    <x v="220"/>
    <s v="COL"/>
    <s v="DEF"/>
    <n v="81"/>
    <n v="0"/>
    <x v="3"/>
  </r>
  <r>
    <n v="2018"/>
    <n v="13"/>
    <s v="Vodka Kreuzers"/>
    <x v="156"/>
    <s v="ADE"/>
    <s v="MID"/>
    <n v="95"/>
    <n v="87"/>
    <x v="3"/>
  </r>
  <r>
    <n v="2018"/>
    <n v="13"/>
    <s v="Vodka Kreuzers"/>
    <x v="53"/>
    <s v="HAW"/>
    <s v="FWD"/>
    <n v="89"/>
    <n v="78"/>
    <x v="3"/>
  </r>
  <r>
    <n v="2018"/>
    <n v="13"/>
    <s v="Vodka Kreuzers"/>
    <x v="38"/>
    <s v="MEL"/>
    <s v="FWD"/>
    <n v="70"/>
    <n v="0"/>
    <x v="3"/>
  </r>
  <r>
    <n v="2018"/>
    <n v="13"/>
    <s v="Vodka Kreuzers"/>
    <x v="227"/>
    <s v="MEL"/>
    <s v="MID"/>
    <n v="82"/>
    <n v="0"/>
    <x v="3"/>
  </r>
  <r>
    <n v="2018"/>
    <n v="13"/>
    <s v="Vodka Kreuzers"/>
    <x v="11"/>
    <s v="GWS"/>
    <s v="MID"/>
    <n v="108"/>
    <n v="0"/>
    <x v="3"/>
  </r>
  <r>
    <n v="2018"/>
    <n v="13"/>
    <s v="Vodka Kreuzers"/>
    <x v="267"/>
    <s v="GWS"/>
    <s v="MID"/>
    <n v="95"/>
    <n v="0"/>
    <x v="3"/>
  </r>
  <r>
    <n v="2018"/>
    <n v="13"/>
    <s v="Vodka Kreuzers"/>
    <x v="229"/>
    <s v="NTH"/>
    <s v="MID"/>
    <n v="71"/>
    <n v="0"/>
    <x v="3"/>
  </r>
  <r>
    <n v="2018"/>
    <n v="13"/>
    <s v="Vodka Kreuzers"/>
    <x v="116"/>
    <s v="NTH"/>
    <s v="DEF"/>
    <n v="99"/>
    <n v="0"/>
    <x v="3"/>
  </r>
  <r>
    <n v="2018"/>
    <n v="13"/>
    <s v="Vodka Kreuzers"/>
    <x v="363"/>
    <s v="NTH"/>
    <s v="FWD"/>
    <n v="75"/>
    <n v="0"/>
    <x v="3"/>
  </r>
  <r>
    <n v="2018"/>
    <n v="13"/>
    <s v="Vodka Kreuzers"/>
    <x v="223"/>
    <s v="BRL"/>
    <s v="BEN"/>
    <n v="81"/>
    <n v="0"/>
    <x v="3"/>
  </r>
  <r>
    <n v="2018"/>
    <n v="13"/>
    <s v="Vodka Kreuzers"/>
    <x v="359"/>
    <s v="WCE"/>
    <s v="BEN"/>
    <n v="102"/>
    <n v="0"/>
    <x v="3"/>
  </r>
  <r>
    <n v="2018"/>
    <n v="13"/>
    <s v="Vodka Kreuzers"/>
    <x v="2"/>
    <s v="MEL"/>
    <s v="BEN"/>
    <n v="87"/>
    <n v="0"/>
    <x v="3"/>
  </r>
  <r>
    <n v="2018"/>
    <n v="13"/>
    <s v="Vodka Kreuzers"/>
    <x v="362"/>
    <s v="NTH"/>
    <s v="BEN"/>
    <n v="82"/>
    <n v="0"/>
    <x v="3"/>
  </r>
  <r>
    <n v="2018"/>
    <n v="14"/>
    <s v="Vodka Kreuzers"/>
    <x v="42"/>
    <s v="ESS"/>
    <s v="RUC"/>
    <n v="91"/>
    <n v="121"/>
    <x v="3"/>
  </r>
  <r>
    <n v="2018"/>
    <n v="14"/>
    <s v="Vodka Kreuzers"/>
    <x v="122"/>
    <s v="ESS"/>
    <s v="MID"/>
    <n v="95"/>
    <n v="100"/>
    <x v="3"/>
  </r>
  <r>
    <n v="2018"/>
    <n v="14"/>
    <s v="Vodka Kreuzers"/>
    <x v="256"/>
    <s v="ESS"/>
    <s v="MID"/>
    <n v="92"/>
    <n v="112"/>
    <x v="3"/>
  </r>
  <r>
    <n v="2018"/>
    <n v="14"/>
    <s v="Vodka Kreuzers"/>
    <x v="357"/>
    <s v="PTA"/>
    <s v="DEF"/>
    <n v="103"/>
    <n v="124"/>
    <x v="3"/>
  </r>
  <r>
    <n v="2018"/>
    <n v="14"/>
    <s v="Vodka Kreuzers"/>
    <x v="111"/>
    <s v="WBD"/>
    <s v="DEF"/>
    <n v="61"/>
    <n v="84"/>
    <x v="3"/>
  </r>
  <r>
    <n v="2018"/>
    <n v="14"/>
    <s v="Vodka Kreuzers"/>
    <x v="93"/>
    <s v="WBD"/>
    <s v="FWD"/>
    <n v="95"/>
    <n v="106"/>
    <x v="3"/>
  </r>
  <r>
    <n v="2018"/>
    <n v="14"/>
    <s v="Vodka Kreuzers"/>
    <x v="220"/>
    <s v="COL"/>
    <s v="DEF"/>
    <n v="82"/>
    <n v="79"/>
    <x v="3"/>
  </r>
  <r>
    <n v="2018"/>
    <n v="14"/>
    <s v="Vodka Kreuzers"/>
    <x v="156"/>
    <s v="ADE"/>
    <s v="MID"/>
    <n v="95"/>
    <n v="0"/>
    <x v="3"/>
  </r>
  <r>
    <n v="2018"/>
    <n v="14"/>
    <s v="Vodka Kreuzers"/>
    <x v="53"/>
    <s v="HAW"/>
    <s v="FWD"/>
    <n v="84"/>
    <n v="63"/>
    <x v="3"/>
  </r>
  <r>
    <n v="2018"/>
    <n v="14"/>
    <s v="Vodka Kreuzers"/>
    <x v="223"/>
    <s v="BRL"/>
    <s v="DEF"/>
    <n v="77"/>
    <n v="64"/>
    <x v="3"/>
  </r>
  <r>
    <n v="2018"/>
    <n v="14"/>
    <s v="Vodka Kreuzers"/>
    <x v="359"/>
    <s v="WCE"/>
    <s v="FWD"/>
    <n v="102"/>
    <n v="0"/>
    <x v="3"/>
  </r>
  <r>
    <n v="2018"/>
    <n v="14"/>
    <s v="Vodka Kreuzers"/>
    <x v="38"/>
    <s v="MEL"/>
    <s v="FWD"/>
    <n v="63"/>
    <n v="47"/>
    <x v="3"/>
  </r>
  <r>
    <n v="2018"/>
    <n v="14"/>
    <s v="Vodka Kreuzers"/>
    <x v="2"/>
    <s v="MEL"/>
    <s v="MID"/>
    <n v="86"/>
    <n v="97"/>
    <x v="3"/>
  </r>
  <r>
    <n v="2018"/>
    <n v="14"/>
    <s v="Vodka Kreuzers"/>
    <x v="227"/>
    <s v="MEL"/>
    <s v="MID"/>
    <n v="90"/>
    <n v="116"/>
    <x v="3"/>
  </r>
  <r>
    <n v="2018"/>
    <n v="14"/>
    <s v="Vodka Kreuzers"/>
    <x v="11"/>
    <s v="GWS"/>
    <s v="MID"/>
    <n v="116"/>
    <n v="149"/>
    <x v="3"/>
  </r>
  <r>
    <n v="2018"/>
    <n v="14"/>
    <s v="Vodka Kreuzers"/>
    <x v="229"/>
    <s v="NTH"/>
    <s v="MID"/>
    <n v="71"/>
    <n v="79"/>
    <x v="3"/>
  </r>
  <r>
    <n v="2018"/>
    <n v="14"/>
    <s v="Vodka Kreuzers"/>
    <x v="116"/>
    <s v="NTH"/>
    <s v="DEF"/>
    <n v="87"/>
    <n v="82"/>
    <x v="3"/>
  </r>
  <r>
    <n v="2018"/>
    <n v="14"/>
    <s v="Vodka Kreuzers"/>
    <x v="363"/>
    <s v="NTH"/>
    <s v="FWD"/>
    <n v="72"/>
    <n v="69"/>
    <x v="3"/>
  </r>
  <r>
    <n v="2018"/>
    <n v="14"/>
    <s v="Vodka Kreuzers"/>
    <x v="358"/>
    <s v="GEE"/>
    <s v="BEN"/>
    <n v="69"/>
    <n v="0"/>
    <x v="3"/>
  </r>
  <r>
    <n v="2018"/>
    <n v="14"/>
    <s v="Vodka Kreuzers"/>
    <x v="361"/>
    <s v="RIC"/>
    <s v="BEN"/>
    <n v="111"/>
    <n v="0"/>
    <x v="3"/>
  </r>
  <r>
    <n v="2018"/>
    <n v="14"/>
    <s v="Vodka Kreuzers"/>
    <x v="303"/>
    <s v="FRE"/>
    <s v="BEN"/>
    <n v="74"/>
    <n v="0"/>
    <x v="3"/>
  </r>
  <r>
    <n v="2018"/>
    <n v="14"/>
    <s v="Vodka Kreuzers"/>
    <x v="4"/>
    <s v="SYD"/>
    <s v="BEN"/>
    <n v="78"/>
    <n v="0"/>
    <x v="3"/>
  </r>
  <r>
    <n v="2018"/>
    <n v="15"/>
    <s v="Vodka Kreuzers"/>
    <x v="122"/>
    <s v="ESS"/>
    <s v="MID"/>
    <n v="95"/>
    <n v="118"/>
    <x v="3"/>
  </r>
  <r>
    <n v="2018"/>
    <n v="15"/>
    <s v="Vodka Kreuzers"/>
    <x v="256"/>
    <s v="ESS"/>
    <s v="MID"/>
    <n v="91"/>
    <n v="81"/>
    <x v="3"/>
  </r>
  <r>
    <n v="2018"/>
    <n v="15"/>
    <s v="Vodka Kreuzers"/>
    <x v="42"/>
    <s v="ESS"/>
    <s v="RUC"/>
    <n v="97"/>
    <n v="76"/>
    <x v="3"/>
  </r>
  <r>
    <n v="2018"/>
    <n v="15"/>
    <s v="Vodka Kreuzers"/>
    <x v="358"/>
    <s v="GEE"/>
    <s v="FWD"/>
    <n v="60"/>
    <n v="42"/>
    <x v="3"/>
  </r>
  <r>
    <n v="2018"/>
    <n v="15"/>
    <s v="Vodka Kreuzers"/>
    <x v="361"/>
    <s v="RIC"/>
    <s v="DEF"/>
    <n v="118"/>
    <n v="105"/>
    <x v="3"/>
  </r>
  <r>
    <n v="2018"/>
    <n v="15"/>
    <s v="Vodka Kreuzers"/>
    <x v="111"/>
    <s v="WBD"/>
    <s v="DEF"/>
    <n v="65"/>
    <n v="95"/>
    <x v="3"/>
  </r>
  <r>
    <n v="2018"/>
    <n v="15"/>
    <s v="Vodka Kreuzers"/>
    <x v="243"/>
    <s v="WBD"/>
    <s v="DEF"/>
    <n v="74"/>
    <n v="68"/>
    <x v="3"/>
  </r>
  <r>
    <n v="2018"/>
    <n v="15"/>
    <s v="Vodka Kreuzers"/>
    <x v="93"/>
    <s v="WBD"/>
    <s v="FWD"/>
    <n v="95"/>
    <n v="85"/>
    <x v="3"/>
  </r>
  <r>
    <n v="2018"/>
    <n v="15"/>
    <s v="Vodka Kreuzers"/>
    <x v="303"/>
    <s v="FRE"/>
    <s v="FWD"/>
    <n v="75"/>
    <n v="96"/>
    <x v="3"/>
  </r>
  <r>
    <n v="2018"/>
    <n v="15"/>
    <s v="Vodka Kreuzers"/>
    <x v="156"/>
    <s v="ADE"/>
    <s v="MID"/>
    <n v="99"/>
    <n v="112"/>
    <x v="3"/>
  </r>
  <r>
    <n v="2018"/>
    <n v="15"/>
    <s v="Vodka Kreuzers"/>
    <x v="53"/>
    <s v="HAW"/>
    <s v="FWD"/>
    <n v="83"/>
    <n v="73"/>
    <x v="3"/>
  </r>
  <r>
    <n v="2018"/>
    <n v="15"/>
    <s v="Vodka Kreuzers"/>
    <x v="4"/>
    <s v="SYD"/>
    <s v="MID"/>
    <n v="79"/>
    <n v="67"/>
    <x v="3"/>
  </r>
  <r>
    <n v="2018"/>
    <n v="15"/>
    <s v="Vodka Kreuzers"/>
    <x v="223"/>
    <s v="BRL"/>
    <s v="DEF"/>
    <n v="81"/>
    <n v="86"/>
    <x v="3"/>
  </r>
  <r>
    <n v="2018"/>
    <n v="15"/>
    <s v="Vodka Kreuzers"/>
    <x v="227"/>
    <s v="MEL"/>
    <s v="MID"/>
    <n v="97"/>
    <n v="101"/>
    <x v="3"/>
  </r>
  <r>
    <n v="2018"/>
    <n v="15"/>
    <s v="Vodka Kreuzers"/>
    <x v="11"/>
    <s v="GWS"/>
    <s v="MID"/>
    <n v="117"/>
    <n v="96"/>
    <x v="3"/>
  </r>
  <r>
    <n v="2018"/>
    <n v="15"/>
    <s v="Vodka Kreuzers"/>
    <x v="229"/>
    <s v="NTH"/>
    <s v="MID"/>
    <n v="66"/>
    <n v="71"/>
    <x v="3"/>
  </r>
  <r>
    <n v="2018"/>
    <n v="15"/>
    <s v="Vodka Kreuzers"/>
    <x v="116"/>
    <s v="NTH"/>
    <s v="DEF"/>
    <n v="99"/>
    <n v="107"/>
    <x v="3"/>
  </r>
  <r>
    <n v="2018"/>
    <n v="15"/>
    <s v="Vodka Kreuzers"/>
    <x v="363"/>
    <s v="NTH"/>
    <s v="FWD"/>
    <n v="65"/>
    <n v="73"/>
    <x v="3"/>
  </r>
  <r>
    <n v="2018"/>
    <n v="15"/>
    <s v="Vodka Kreuzers"/>
    <x v="357"/>
    <s v="PTA"/>
    <s v="BEN"/>
    <n v="103"/>
    <n v="0"/>
    <x v="3"/>
  </r>
  <r>
    <n v="2018"/>
    <n v="15"/>
    <s v="Vodka Kreuzers"/>
    <x v="220"/>
    <s v="COL"/>
    <s v="BEN"/>
    <n v="78"/>
    <n v="70"/>
    <x v="3"/>
  </r>
  <r>
    <n v="2018"/>
    <n v="15"/>
    <s v="Vodka Kreuzers"/>
    <x v="359"/>
    <s v="WCE"/>
    <s v="BEN"/>
    <n v="102"/>
    <n v="0"/>
    <x v="3"/>
  </r>
  <r>
    <n v="2018"/>
    <n v="15"/>
    <s v="Vodka Kreuzers"/>
    <x v="2"/>
    <s v="MEL"/>
    <s v="BEN"/>
    <n v="89"/>
    <n v="83"/>
    <x v="3"/>
  </r>
  <r>
    <n v="2018"/>
    <n v="16"/>
    <s v="Vodka Kreuzers"/>
    <x v="42"/>
    <s v="ESS"/>
    <s v="RUC"/>
    <n v="96"/>
    <n v="101"/>
    <x v="3"/>
  </r>
  <r>
    <n v="2018"/>
    <n v="16"/>
    <s v="Vodka Kreuzers"/>
    <x v="122"/>
    <s v="ESS"/>
    <s v="MID"/>
    <n v="91"/>
    <n v="90"/>
    <x v="3"/>
  </r>
  <r>
    <n v="2018"/>
    <n v="16"/>
    <s v="Vodka Kreuzers"/>
    <x v="256"/>
    <s v="ESS"/>
    <s v="MID"/>
    <n v="84"/>
    <n v="68"/>
    <x v="3"/>
  </r>
  <r>
    <n v="2018"/>
    <n v="16"/>
    <s v="Vodka Kreuzers"/>
    <x v="357"/>
    <s v="PTA"/>
    <s v="DEF"/>
    <n v="93"/>
    <n v="60"/>
    <x v="3"/>
  </r>
  <r>
    <n v="2018"/>
    <n v="16"/>
    <s v="Vodka Kreuzers"/>
    <x v="358"/>
    <s v="GEE"/>
    <s v="FWD"/>
    <n v="68"/>
    <n v="102"/>
    <x v="3"/>
  </r>
  <r>
    <n v="2018"/>
    <n v="16"/>
    <s v="Vodka Kreuzers"/>
    <x v="361"/>
    <s v="RIC"/>
    <s v="DEF"/>
    <n v="117"/>
    <n v="86"/>
    <x v="3"/>
  </r>
  <r>
    <n v="2018"/>
    <n v="16"/>
    <s v="Vodka Kreuzers"/>
    <x v="111"/>
    <s v="WBD"/>
    <s v="DEF"/>
    <n v="84"/>
    <n v="139"/>
    <x v="3"/>
  </r>
  <r>
    <n v="2018"/>
    <n v="16"/>
    <s v="Vodka Kreuzers"/>
    <x v="93"/>
    <s v="WBD"/>
    <s v="FWD"/>
    <n v="94"/>
    <n v="79"/>
    <x v="3"/>
  </r>
  <r>
    <n v="2018"/>
    <n v="16"/>
    <s v="Vodka Kreuzers"/>
    <x v="303"/>
    <s v="FRE"/>
    <s v="FWD"/>
    <n v="66"/>
    <n v="50"/>
    <x v="3"/>
  </r>
  <r>
    <n v="2018"/>
    <n v="16"/>
    <s v="Vodka Kreuzers"/>
    <x v="156"/>
    <s v="ADE"/>
    <s v="MID"/>
    <n v="95"/>
    <n v="61"/>
    <x v="3"/>
  </r>
  <r>
    <n v="2018"/>
    <n v="16"/>
    <s v="Vodka Kreuzers"/>
    <x v="53"/>
    <s v="HAW"/>
    <s v="FWD"/>
    <n v="88"/>
    <n v="117"/>
    <x v="3"/>
  </r>
  <r>
    <n v="2018"/>
    <n v="16"/>
    <s v="Vodka Kreuzers"/>
    <x v="223"/>
    <s v="BRL"/>
    <s v="DEF"/>
    <n v="95"/>
    <n v="105"/>
    <x v="3"/>
  </r>
  <r>
    <n v="2018"/>
    <n v="16"/>
    <s v="Vodka Kreuzers"/>
    <x v="2"/>
    <s v="MEL"/>
    <s v="MID"/>
    <n v="83"/>
    <n v="55"/>
    <x v="3"/>
  </r>
  <r>
    <n v="2018"/>
    <n v="16"/>
    <s v="Vodka Kreuzers"/>
    <x v="227"/>
    <s v="MEL"/>
    <s v="MID"/>
    <n v="96"/>
    <n v="104"/>
    <x v="3"/>
  </r>
  <r>
    <n v="2018"/>
    <n v="16"/>
    <s v="Vodka Kreuzers"/>
    <x v="11"/>
    <s v="GWS"/>
    <s v="MID"/>
    <n v="116"/>
    <n v="94"/>
    <x v="3"/>
  </r>
  <r>
    <n v="2018"/>
    <n v="16"/>
    <s v="Vodka Kreuzers"/>
    <x v="229"/>
    <s v="NTH"/>
    <s v="MID"/>
    <n v="73"/>
    <n v="81"/>
    <x v="3"/>
  </r>
  <r>
    <n v="2018"/>
    <n v="16"/>
    <s v="Vodka Kreuzers"/>
    <x v="116"/>
    <s v="NTH"/>
    <s v="DEF"/>
    <n v="89"/>
    <n v="61"/>
    <x v="3"/>
  </r>
  <r>
    <n v="2018"/>
    <n v="16"/>
    <s v="Vodka Kreuzers"/>
    <x v="363"/>
    <s v="NTH"/>
    <s v="FWD"/>
    <n v="61"/>
    <n v="90"/>
    <x v="3"/>
  </r>
  <r>
    <n v="2018"/>
    <n v="16"/>
    <s v="Vodka Kreuzers"/>
    <x v="243"/>
    <s v="WBD"/>
    <s v="BEN"/>
    <n v="76"/>
    <n v="89"/>
    <x v="3"/>
  </r>
  <r>
    <n v="2018"/>
    <n v="16"/>
    <s v="Vodka Kreuzers"/>
    <x v="220"/>
    <s v="COL"/>
    <s v="BEN"/>
    <n v="78"/>
    <n v="89"/>
    <x v="3"/>
  </r>
  <r>
    <n v="2018"/>
    <n v="16"/>
    <s v="Vodka Kreuzers"/>
    <x v="4"/>
    <s v="SYD"/>
    <s v="BEN"/>
    <n v="76"/>
    <n v="83"/>
    <x v="3"/>
  </r>
  <r>
    <n v="2018"/>
    <n v="16"/>
    <s v="Vodka Kreuzers"/>
    <x v="359"/>
    <s v="WCE"/>
    <s v="BEN"/>
    <n v="102"/>
    <n v="0"/>
    <x v="3"/>
  </r>
  <r>
    <n v="2018"/>
    <n v="17"/>
    <s v="Vodka Kreuzers"/>
    <x v="42"/>
    <s v="ESS"/>
    <s v="RUC"/>
    <n v="84"/>
    <n v="92"/>
    <x v="3"/>
  </r>
  <r>
    <n v="2018"/>
    <n v="17"/>
    <s v="Vodka Kreuzers"/>
    <x v="122"/>
    <s v="ESS"/>
    <s v="MID"/>
    <n v="100"/>
    <n v="129"/>
    <x v="3"/>
  </r>
  <r>
    <n v="2018"/>
    <n v="17"/>
    <s v="Vodka Kreuzers"/>
    <x v="256"/>
    <s v="ESS"/>
    <s v="MID"/>
    <n v="79"/>
    <n v="47"/>
    <x v="3"/>
  </r>
  <r>
    <n v="2018"/>
    <n v="17"/>
    <s v="Vodka Kreuzers"/>
    <x v="358"/>
    <s v="GEE"/>
    <s v="FWD"/>
    <n v="61"/>
    <n v="26"/>
    <x v="3"/>
  </r>
  <r>
    <n v="2018"/>
    <n v="17"/>
    <s v="Vodka Kreuzers"/>
    <x v="361"/>
    <s v="RIC"/>
    <s v="DEF"/>
    <n v="116"/>
    <n v="95"/>
    <x v="3"/>
  </r>
  <r>
    <n v="2018"/>
    <n v="17"/>
    <s v="Vodka Kreuzers"/>
    <x v="243"/>
    <s v="WBD"/>
    <s v="DEF"/>
    <n v="77"/>
    <n v="81"/>
    <x v="3"/>
  </r>
  <r>
    <n v="2018"/>
    <n v="17"/>
    <s v="Vodka Kreuzers"/>
    <x v="111"/>
    <s v="WBD"/>
    <s v="DEF"/>
    <n v="88"/>
    <n v="88"/>
    <x v="3"/>
  </r>
  <r>
    <n v="2018"/>
    <n v="17"/>
    <s v="Vodka Kreuzers"/>
    <x v="93"/>
    <s v="WBD"/>
    <s v="FWD"/>
    <n v="100"/>
    <n v="116"/>
    <x v="3"/>
  </r>
  <r>
    <n v="2018"/>
    <n v="17"/>
    <s v="Vodka Kreuzers"/>
    <x v="303"/>
    <s v="FRE"/>
    <s v="FWD"/>
    <n v="70"/>
    <n v="99"/>
    <x v="3"/>
  </r>
  <r>
    <n v="2018"/>
    <n v="17"/>
    <s v="Vodka Kreuzers"/>
    <x v="156"/>
    <s v="ADE"/>
    <s v="MID"/>
    <n v="88"/>
    <n v="80"/>
    <x v="3"/>
  </r>
  <r>
    <n v="2018"/>
    <n v="17"/>
    <s v="Vodka Kreuzers"/>
    <x v="53"/>
    <s v="HAW"/>
    <s v="FWD"/>
    <n v="82"/>
    <n v="78"/>
    <x v="3"/>
  </r>
  <r>
    <n v="2018"/>
    <n v="17"/>
    <s v="Vodka Kreuzers"/>
    <x v="223"/>
    <s v="BRL"/>
    <s v="DEF"/>
    <n v="98"/>
    <n v="94"/>
    <x v="3"/>
  </r>
  <r>
    <n v="2018"/>
    <n v="17"/>
    <s v="Vodka Kreuzers"/>
    <x v="359"/>
    <s v="WCE"/>
    <s v="FWD"/>
    <n v="90"/>
    <n v="68"/>
    <x v="3"/>
  </r>
  <r>
    <n v="2018"/>
    <n v="17"/>
    <s v="Vodka Kreuzers"/>
    <x v="227"/>
    <s v="MEL"/>
    <s v="MID"/>
    <n v="96"/>
    <n v="0"/>
    <x v="3"/>
  </r>
  <r>
    <n v="2018"/>
    <n v="17"/>
    <s v="Vodka Kreuzers"/>
    <x v="2"/>
    <s v="MEL"/>
    <s v="MID"/>
    <n v="86"/>
    <n v="95"/>
    <x v="3"/>
  </r>
  <r>
    <n v="2018"/>
    <n v="17"/>
    <s v="Vodka Kreuzers"/>
    <x v="11"/>
    <s v="GWS"/>
    <s v="MID"/>
    <n v="113"/>
    <n v="82"/>
    <x v="3"/>
  </r>
  <r>
    <n v="2018"/>
    <n v="17"/>
    <s v="Vodka Kreuzers"/>
    <x v="229"/>
    <s v="NTH"/>
    <s v="MID"/>
    <n v="74"/>
    <n v="124"/>
    <x v="3"/>
  </r>
  <r>
    <n v="2018"/>
    <n v="17"/>
    <s v="Vodka Kreuzers"/>
    <x v="116"/>
    <s v="NTH"/>
    <s v="DEF"/>
    <n v="93"/>
    <n v="93"/>
    <x v="3"/>
  </r>
  <r>
    <n v="2018"/>
    <n v="17"/>
    <s v="Vodka Kreuzers"/>
    <x v="357"/>
    <s v="PTA"/>
    <s v="BEN"/>
    <n v="93"/>
    <n v="0"/>
    <x v="3"/>
  </r>
  <r>
    <n v="2018"/>
    <n v="17"/>
    <s v="Vodka Kreuzers"/>
    <x v="220"/>
    <s v="COL"/>
    <s v="BEN"/>
    <n v="75"/>
    <n v="62"/>
    <x v="3"/>
  </r>
  <r>
    <n v="2018"/>
    <n v="17"/>
    <s v="Vodka Kreuzers"/>
    <x v="4"/>
    <s v="SYD"/>
    <s v="BEN"/>
    <n v="72"/>
    <n v="63"/>
    <x v="3"/>
  </r>
  <r>
    <n v="2018"/>
    <n v="17"/>
    <s v="Vodka Kreuzers"/>
    <x v="363"/>
    <s v="NTH"/>
    <s v="BEN"/>
    <n v="60"/>
    <n v="89"/>
    <x v="3"/>
  </r>
  <r>
    <n v="2018"/>
    <n v="18"/>
    <s v="Vodka Kreuzers"/>
    <x v="122"/>
    <s v="ESS"/>
    <s v="MID"/>
    <n v="110"/>
    <n v="99"/>
    <x v="3"/>
  </r>
  <r>
    <n v="2018"/>
    <n v="18"/>
    <s v="Vodka Kreuzers"/>
    <x v="256"/>
    <s v="ESS"/>
    <s v="MID"/>
    <n v="85"/>
    <n v="86"/>
    <x v="3"/>
  </r>
  <r>
    <n v="2018"/>
    <n v="18"/>
    <s v="Vodka Kreuzers"/>
    <x v="42"/>
    <s v="ESS"/>
    <s v="RUC"/>
    <n v="89"/>
    <n v="97"/>
    <x v="3"/>
  </r>
  <r>
    <n v="2018"/>
    <n v="18"/>
    <s v="Vodka Kreuzers"/>
    <x v="361"/>
    <s v="RIC"/>
    <s v="DEF"/>
    <n v="116"/>
    <n v="114"/>
    <x v="3"/>
  </r>
  <r>
    <n v="2018"/>
    <n v="18"/>
    <s v="Vodka Kreuzers"/>
    <x v="93"/>
    <s v="WBD"/>
    <s v="FWD"/>
    <n v="101"/>
    <n v="103"/>
    <x v="3"/>
  </r>
  <r>
    <n v="2018"/>
    <n v="18"/>
    <s v="Vodka Kreuzers"/>
    <x v="243"/>
    <s v="WBD"/>
    <s v="DEF"/>
    <n v="73"/>
    <n v="44"/>
    <x v="3"/>
  </r>
  <r>
    <n v="2018"/>
    <n v="18"/>
    <s v="Vodka Kreuzers"/>
    <x v="111"/>
    <s v="WBD"/>
    <s v="DEF"/>
    <n v="98"/>
    <n v="113"/>
    <x v="3"/>
  </r>
  <r>
    <n v="2018"/>
    <n v="18"/>
    <s v="Vodka Kreuzers"/>
    <x v="303"/>
    <s v="FRE"/>
    <s v="FWD"/>
    <n v="59"/>
    <n v="20"/>
    <x v="3"/>
  </r>
  <r>
    <n v="2018"/>
    <n v="18"/>
    <s v="Vodka Kreuzers"/>
    <x v="156"/>
    <s v="ADE"/>
    <s v="MID"/>
    <n v="88"/>
    <n v="101"/>
    <x v="3"/>
  </r>
  <r>
    <n v="2018"/>
    <n v="18"/>
    <s v="Vodka Kreuzers"/>
    <x v="53"/>
    <s v="HAW"/>
    <s v="FWD"/>
    <n v="83"/>
    <n v="87"/>
    <x v="3"/>
  </r>
  <r>
    <n v="2018"/>
    <n v="18"/>
    <s v="Vodka Kreuzers"/>
    <x v="4"/>
    <s v="SYD"/>
    <s v="MID"/>
    <n v="65"/>
    <n v="64"/>
    <x v="3"/>
  </r>
  <r>
    <n v="2018"/>
    <n v="18"/>
    <s v="Vodka Kreuzers"/>
    <x v="223"/>
    <s v="BRL"/>
    <s v="DEF"/>
    <n v="101"/>
    <n v="131"/>
    <x v="3"/>
  </r>
  <r>
    <n v="2018"/>
    <n v="18"/>
    <s v="Vodka Kreuzers"/>
    <x v="359"/>
    <s v="WCE"/>
    <s v="FWD"/>
    <n v="83"/>
    <n v="93"/>
    <x v="3"/>
  </r>
  <r>
    <n v="2018"/>
    <n v="18"/>
    <s v="Vodka Kreuzers"/>
    <x v="2"/>
    <s v="MEL"/>
    <s v="MID"/>
    <n v="80"/>
    <n v="87"/>
    <x v="3"/>
  </r>
  <r>
    <n v="2018"/>
    <n v="18"/>
    <s v="Vodka Kreuzers"/>
    <x v="11"/>
    <s v="GWS"/>
    <s v="MID"/>
    <n v="110"/>
    <n v="130"/>
    <x v="3"/>
  </r>
  <r>
    <n v="2018"/>
    <n v="18"/>
    <s v="Vodka Kreuzers"/>
    <x v="229"/>
    <s v="NTH"/>
    <s v="MID"/>
    <n v="72"/>
    <n v="54"/>
    <x v="3"/>
  </r>
  <r>
    <n v="2018"/>
    <n v="18"/>
    <s v="Vodka Kreuzers"/>
    <x v="116"/>
    <s v="NTH"/>
    <s v="DEF"/>
    <n v="92"/>
    <n v="75"/>
    <x v="3"/>
  </r>
  <r>
    <n v="2018"/>
    <n v="18"/>
    <s v="Vodka Kreuzers"/>
    <x v="363"/>
    <s v="NTH"/>
    <s v="FWD"/>
    <n v="75"/>
    <n v="86"/>
    <x v="3"/>
  </r>
  <r>
    <n v="2018"/>
    <n v="18"/>
    <s v="Vodka Kreuzers"/>
    <x v="357"/>
    <s v="PTA"/>
    <s v="BEN"/>
    <n v="93"/>
    <n v="0"/>
    <x v="3"/>
  </r>
  <r>
    <n v="2018"/>
    <n v="18"/>
    <s v="Vodka Kreuzers"/>
    <x v="358"/>
    <s v="GEE"/>
    <s v="BEN"/>
    <n v="55"/>
    <n v="55"/>
    <x v="3"/>
  </r>
  <r>
    <n v="2018"/>
    <n v="18"/>
    <s v="Vodka Kreuzers"/>
    <x v="220"/>
    <s v="COL"/>
    <s v="BEN"/>
    <n v="74"/>
    <n v="65"/>
    <x v="3"/>
  </r>
  <r>
    <n v="2018"/>
    <n v="18"/>
    <s v="Vodka Kreuzers"/>
    <x v="227"/>
    <s v="MEL"/>
    <s v="BEN"/>
    <n v="96"/>
    <n v="0"/>
    <x v="3"/>
  </r>
  <r>
    <n v="2018"/>
    <n v="19"/>
    <s v="Vodka Kreuzers"/>
    <x v="122"/>
    <s v="ESS"/>
    <s v="MID"/>
    <n v="113"/>
    <n v="118"/>
    <x v="3"/>
  </r>
  <r>
    <n v="2018"/>
    <n v="19"/>
    <s v="Vodka Kreuzers"/>
    <x v="256"/>
    <s v="ESS"/>
    <s v="MID"/>
    <n v="81"/>
    <n v="92"/>
    <x v="3"/>
  </r>
  <r>
    <n v="2018"/>
    <n v="19"/>
    <s v="Vodka Kreuzers"/>
    <x v="42"/>
    <s v="ESS"/>
    <s v="RUC"/>
    <n v="85"/>
    <n v="98"/>
    <x v="3"/>
  </r>
  <r>
    <n v="2018"/>
    <n v="19"/>
    <s v="Vodka Kreuzers"/>
    <x v="357"/>
    <s v="PTA"/>
    <s v="DEF"/>
    <n v="89"/>
    <n v="66"/>
    <x v="3"/>
  </r>
  <r>
    <n v="2018"/>
    <n v="19"/>
    <s v="Vodka Kreuzers"/>
    <x v="316"/>
    <s v="GCS"/>
    <s v="MID"/>
    <n v="75"/>
    <n v="67"/>
    <x v="3"/>
  </r>
  <r>
    <n v="2018"/>
    <n v="19"/>
    <s v="Vodka Kreuzers"/>
    <x v="361"/>
    <s v="RIC"/>
    <s v="DEF"/>
    <n v="108"/>
    <n v="63"/>
    <x v="3"/>
  </r>
  <r>
    <n v="2018"/>
    <n v="19"/>
    <s v="Vodka Kreuzers"/>
    <x v="93"/>
    <s v="WBD"/>
    <s v="FWD"/>
    <n v="98"/>
    <n v="94"/>
    <x v="3"/>
  </r>
  <r>
    <n v="2018"/>
    <n v="19"/>
    <s v="Vodka Kreuzers"/>
    <x v="111"/>
    <s v="WBD"/>
    <s v="DEF"/>
    <n v="88"/>
    <n v="32"/>
    <x v="3"/>
  </r>
  <r>
    <n v="2018"/>
    <n v="19"/>
    <s v="Vodka Kreuzers"/>
    <x v="303"/>
    <s v="FRE"/>
    <s v="FWD"/>
    <n v="65"/>
    <n v="97"/>
    <x v="3"/>
  </r>
  <r>
    <n v="2018"/>
    <n v="19"/>
    <s v="Vodka Kreuzers"/>
    <x v="156"/>
    <s v="ADE"/>
    <s v="MID"/>
    <n v="94"/>
    <n v="118"/>
    <x v="3"/>
  </r>
  <r>
    <n v="2018"/>
    <n v="19"/>
    <s v="Vodka Kreuzers"/>
    <x v="53"/>
    <s v="HAW"/>
    <s v="FWD"/>
    <n v="89"/>
    <n v="90"/>
    <x v="3"/>
  </r>
  <r>
    <n v="2018"/>
    <n v="19"/>
    <s v="Vodka Kreuzers"/>
    <x v="223"/>
    <s v="BRL"/>
    <s v="DEF"/>
    <n v="103"/>
    <n v="73"/>
    <x v="3"/>
  </r>
  <r>
    <n v="2018"/>
    <n v="19"/>
    <s v="Vodka Kreuzers"/>
    <x v="359"/>
    <s v="WCE"/>
    <s v="FWD"/>
    <n v="61"/>
    <n v="62"/>
    <x v="3"/>
  </r>
  <r>
    <n v="2018"/>
    <n v="19"/>
    <s v="Vodka Kreuzers"/>
    <x v="2"/>
    <s v="MEL"/>
    <s v="MID"/>
    <n v="79"/>
    <n v="91"/>
    <x v="3"/>
  </r>
  <r>
    <n v="2018"/>
    <n v="19"/>
    <s v="Vodka Kreuzers"/>
    <x v="11"/>
    <s v="GWS"/>
    <s v="MID"/>
    <n v="106"/>
    <n v="130"/>
    <x v="3"/>
  </r>
  <r>
    <n v="2018"/>
    <n v="19"/>
    <s v="Vodka Kreuzers"/>
    <x v="229"/>
    <s v="NTH"/>
    <s v="MID"/>
    <n v="73"/>
    <n v="85"/>
    <x v="3"/>
  </r>
  <r>
    <n v="2018"/>
    <n v="19"/>
    <s v="Vodka Kreuzers"/>
    <x v="116"/>
    <s v="NTH"/>
    <s v="DEF"/>
    <n v="94"/>
    <n v="91"/>
    <x v="3"/>
  </r>
  <r>
    <n v="2018"/>
    <n v="19"/>
    <s v="Vodka Kreuzers"/>
    <x v="363"/>
    <s v="NTH"/>
    <s v="FWD"/>
    <n v="75"/>
    <n v="70"/>
    <x v="3"/>
  </r>
  <r>
    <n v="2018"/>
    <n v="19"/>
    <s v="Vodka Kreuzers"/>
    <x v="358"/>
    <s v="GEE"/>
    <s v="BEN"/>
    <n v="66"/>
    <n v="119"/>
    <x v="3"/>
  </r>
  <r>
    <n v="2018"/>
    <n v="19"/>
    <s v="Vodka Kreuzers"/>
    <x v="243"/>
    <s v="WBD"/>
    <s v="BEN"/>
    <n v="64"/>
    <n v="45"/>
    <x v="3"/>
  </r>
  <r>
    <n v="2018"/>
    <n v="19"/>
    <s v="Vodka Kreuzers"/>
    <x v="4"/>
    <s v="SYD"/>
    <s v="BEN"/>
    <n v="61"/>
    <n v="64"/>
    <x v="3"/>
  </r>
  <r>
    <n v="2018"/>
    <n v="19"/>
    <s v="Vodka Kreuzers"/>
    <x v="227"/>
    <s v="MEL"/>
    <s v="BEN"/>
    <n v="96"/>
    <n v="0"/>
    <x v="3"/>
  </r>
  <r>
    <n v="2018"/>
    <n v="20"/>
    <s v="Vodka Kreuzers"/>
    <x v="42"/>
    <s v="ESS"/>
    <s v="RUC"/>
    <n v="88"/>
    <n v="90"/>
    <x v="3"/>
  </r>
  <r>
    <n v="2018"/>
    <n v="20"/>
    <s v="Vodka Kreuzers"/>
    <x v="122"/>
    <s v="ESS"/>
    <s v="MID"/>
    <n v="105"/>
    <n v="77"/>
    <x v="3"/>
  </r>
  <r>
    <n v="2018"/>
    <n v="20"/>
    <s v="Vodka Kreuzers"/>
    <x v="256"/>
    <s v="ESS"/>
    <s v="MID"/>
    <n v="75"/>
    <n v="57"/>
    <x v="3"/>
  </r>
  <r>
    <n v="2018"/>
    <n v="20"/>
    <s v="Vodka Kreuzers"/>
    <x v="357"/>
    <s v="PTA"/>
    <s v="DEF"/>
    <n v="84"/>
    <n v="54"/>
    <x v="3"/>
  </r>
  <r>
    <n v="2018"/>
    <n v="20"/>
    <s v="Vodka Kreuzers"/>
    <x v="358"/>
    <s v="GEE"/>
    <s v="FWD"/>
    <n v="70"/>
    <n v="63"/>
    <x v="3"/>
  </r>
  <r>
    <n v="2018"/>
    <n v="20"/>
    <s v="Vodka Kreuzers"/>
    <x v="361"/>
    <s v="RIC"/>
    <s v="DEF"/>
    <n v="100"/>
    <n v="68"/>
    <x v="3"/>
  </r>
  <r>
    <n v="2018"/>
    <n v="20"/>
    <s v="Vodka Kreuzers"/>
    <x v="111"/>
    <s v="WBD"/>
    <s v="DEF"/>
    <n v="100"/>
    <n v="156"/>
    <x v="3"/>
  </r>
  <r>
    <n v="2018"/>
    <n v="20"/>
    <s v="Vodka Kreuzers"/>
    <x v="93"/>
    <s v="WBD"/>
    <s v="FWD"/>
    <n v="97"/>
    <n v="77"/>
    <x v="3"/>
  </r>
  <r>
    <n v="2018"/>
    <n v="20"/>
    <s v="Vodka Kreuzers"/>
    <x v="303"/>
    <s v="FRE"/>
    <s v="FWD"/>
    <n v="58"/>
    <n v="56"/>
    <x v="3"/>
  </r>
  <r>
    <n v="2018"/>
    <n v="20"/>
    <s v="Vodka Kreuzers"/>
    <x v="156"/>
    <s v="ADE"/>
    <s v="MID"/>
    <n v="95"/>
    <n v="118"/>
    <x v="3"/>
  </r>
  <r>
    <n v="2018"/>
    <n v="20"/>
    <s v="Vodka Kreuzers"/>
    <x v="53"/>
    <s v="HAW"/>
    <s v="FWD"/>
    <n v="91"/>
    <n v="83"/>
    <x v="3"/>
  </r>
  <r>
    <n v="2018"/>
    <n v="20"/>
    <s v="Vodka Kreuzers"/>
    <x v="223"/>
    <s v="BRL"/>
    <s v="DEF"/>
    <n v="101"/>
    <n v="78"/>
    <x v="3"/>
  </r>
  <r>
    <n v="2018"/>
    <n v="20"/>
    <s v="Vodka Kreuzers"/>
    <x v="359"/>
    <s v="WCE"/>
    <s v="FWD"/>
    <n v="63"/>
    <n v="95"/>
    <x v="3"/>
  </r>
  <r>
    <n v="2018"/>
    <n v="20"/>
    <s v="Vodka Kreuzers"/>
    <x v="2"/>
    <s v="MEL"/>
    <s v="MID"/>
    <n v="78"/>
    <n v="80"/>
    <x v="3"/>
  </r>
  <r>
    <n v="2018"/>
    <n v="20"/>
    <s v="Vodka Kreuzers"/>
    <x v="11"/>
    <s v="GWS"/>
    <s v="MID"/>
    <n v="128"/>
    <n v="205"/>
    <x v="3"/>
  </r>
  <r>
    <n v="2018"/>
    <n v="20"/>
    <s v="Vodka Kreuzers"/>
    <x v="345"/>
    <s v="NTH"/>
    <s v="MID"/>
    <n v="78"/>
    <n v="40"/>
    <x v="3"/>
  </r>
  <r>
    <n v="2018"/>
    <n v="20"/>
    <s v="Vodka Kreuzers"/>
    <x v="229"/>
    <s v="NTH"/>
    <s v="MID"/>
    <n v="80"/>
    <n v="109"/>
    <x v="3"/>
  </r>
  <r>
    <n v="2018"/>
    <n v="20"/>
    <s v="Vodka Kreuzers"/>
    <x v="116"/>
    <s v="NTH"/>
    <s v="DEF"/>
    <n v="86"/>
    <n v="71"/>
    <x v="3"/>
  </r>
  <r>
    <n v="2018"/>
    <n v="20"/>
    <s v="Vodka Kreuzers"/>
    <x v="316"/>
    <s v="GCS"/>
    <s v="BEN"/>
    <n v="84"/>
    <n v="84"/>
    <x v="3"/>
  </r>
  <r>
    <n v="2018"/>
    <n v="20"/>
    <s v="Vodka Kreuzers"/>
    <x v="243"/>
    <s v="WBD"/>
    <s v="BEN"/>
    <n v="64"/>
    <n v="0"/>
    <x v="3"/>
  </r>
  <r>
    <n v="2018"/>
    <n v="20"/>
    <s v="Vodka Kreuzers"/>
    <x v="227"/>
    <s v="MEL"/>
    <s v="BEN"/>
    <n v="96"/>
    <n v="0"/>
    <x v="3"/>
  </r>
  <r>
    <n v="2018"/>
    <n v="20"/>
    <s v="Vodka Kreuzers"/>
    <x v="363"/>
    <s v="NTH"/>
    <s v="BEN"/>
    <n v="78"/>
    <n v="89"/>
    <x v="3"/>
  </r>
  <r>
    <n v="2018"/>
    <n v="21"/>
    <s v="Vodka Kreuzers"/>
    <x v="122"/>
    <s v="ESS"/>
    <s v="MID"/>
    <n v="114"/>
    <n v="137"/>
    <x v="3"/>
  </r>
  <r>
    <n v="2018"/>
    <n v="21"/>
    <s v="Vodka Kreuzers"/>
    <x v="256"/>
    <s v="ESS"/>
    <s v="MID"/>
    <n v="63"/>
    <n v="9"/>
    <x v="3"/>
  </r>
  <r>
    <n v="2018"/>
    <n v="21"/>
    <s v="Vodka Kreuzers"/>
    <x v="42"/>
    <s v="ESS"/>
    <s v="RUC"/>
    <n v="81"/>
    <n v="62"/>
    <x v="3"/>
  </r>
  <r>
    <n v="2018"/>
    <n v="21"/>
    <s v="Vodka Kreuzers"/>
    <x v="357"/>
    <s v="PTA"/>
    <s v="DEF"/>
    <n v="94"/>
    <n v="118"/>
    <x v="3"/>
  </r>
  <r>
    <n v="2018"/>
    <n v="21"/>
    <s v="Vodka Kreuzers"/>
    <x v="316"/>
    <s v="GCS"/>
    <s v="MID"/>
    <n v="91"/>
    <n v="118"/>
    <x v="3"/>
  </r>
  <r>
    <n v="2018"/>
    <n v="21"/>
    <s v="Vodka Kreuzers"/>
    <x v="361"/>
    <s v="RIC"/>
    <s v="DEF"/>
    <n v="103"/>
    <n v="101"/>
    <x v="3"/>
  </r>
  <r>
    <n v="2018"/>
    <n v="21"/>
    <s v="Vodka Kreuzers"/>
    <x v="93"/>
    <s v="WBD"/>
    <s v="FWD"/>
    <n v="95"/>
    <n v="69"/>
    <x v="3"/>
  </r>
  <r>
    <n v="2018"/>
    <n v="21"/>
    <s v="Vodka Kreuzers"/>
    <x v="111"/>
    <s v="WBD"/>
    <s v="DEF"/>
    <n v="91"/>
    <n v="92"/>
    <x v="3"/>
  </r>
  <r>
    <n v="2018"/>
    <n v="21"/>
    <s v="Vodka Kreuzers"/>
    <x v="303"/>
    <s v="FRE"/>
    <s v="FWD"/>
    <n v="70"/>
    <n v="113"/>
    <x v="3"/>
  </r>
  <r>
    <n v="2018"/>
    <n v="21"/>
    <s v="Vodka Kreuzers"/>
    <x v="156"/>
    <s v="ADE"/>
    <s v="MID"/>
    <n v="102"/>
    <n v="98"/>
    <x v="3"/>
  </r>
  <r>
    <n v="2018"/>
    <n v="21"/>
    <s v="Vodka Kreuzers"/>
    <x v="53"/>
    <s v="HAW"/>
    <s v="FWD"/>
    <n v="91"/>
    <n v="0"/>
    <x v="3"/>
  </r>
  <r>
    <n v="2018"/>
    <n v="21"/>
    <s v="Vodka Kreuzers"/>
    <x v="223"/>
    <s v="BRL"/>
    <s v="DEF"/>
    <n v="102"/>
    <n v="110"/>
    <x v="3"/>
  </r>
  <r>
    <n v="2018"/>
    <n v="21"/>
    <s v="Vodka Kreuzers"/>
    <x v="359"/>
    <s v="WCE"/>
    <s v="FWD"/>
    <n v="68"/>
    <n v="39"/>
    <x v="3"/>
  </r>
  <r>
    <n v="2018"/>
    <n v="21"/>
    <s v="Vodka Kreuzers"/>
    <x v="2"/>
    <s v="MEL"/>
    <s v="MID"/>
    <n v="83"/>
    <n v="79"/>
    <x v="3"/>
  </r>
  <r>
    <n v="2018"/>
    <n v="21"/>
    <s v="Vodka Kreuzers"/>
    <x v="11"/>
    <s v="GWS"/>
    <s v="MID"/>
    <n v="125"/>
    <n v="82"/>
    <x v="3"/>
  </r>
  <r>
    <n v="2018"/>
    <n v="21"/>
    <s v="Vodka Kreuzers"/>
    <x v="229"/>
    <s v="NTH"/>
    <s v="MID"/>
    <n v="80"/>
    <n v="84"/>
    <x v="3"/>
  </r>
  <r>
    <n v="2018"/>
    <n v="21"/>
    <s v="Vodka Kreuzers"/>
    <x v="116"/>
    <s v="NTH"/>
    <s v="DEF"/>
    <n v="88"/>
    <n v="71"/>
    <x v="3"/>
  </r>
  <r>
    <n v="2018"/>
    <n v="21"/>
    <s v="Vodka Kreuzers"/>
    <x v="363"/>
    <s v="NTH"/>
    <s v="FWD"/>
    <n v="78"/>
    <n v="93"/>
    <x v="3"/>
  </r>
  <r>
    <n v="2018"/>
    <n v="21"/>
    <s v="Vodka Kreuzers"/>
    <x v="358"/>
    <s v="GEE"/>
    <s v="BEN"/>
    <n v="60"/>
    <n v="45"/>
    <x v="3"/>
  </r>
  <r>
    <n v="2018"/>
    <n v="21"/>
    <s v="Vodka Kreuzers"/>
    <x v="243"/>
    <s v="WBD"/>
    <s v="BEN"/>
    <n v="64"/>
    <n v="0"/>
    <x v="3"/>
  </r>
  <r>
    <n v="2018"/>
    <n v="21"/>
    <s v="Vodka Kreuzers"/>
    <x v="227"/>
    <s v="MEL"/>
    <s v="BEN"/>
    <n v="96"/>
    <n v="0"/>
    <x v="3"/>
  </r>
  <r>
    <n v="2018"/>
    <n v="21"/>
    <s v="Vodka Kreuzers"/>
    <x v="345"/>
    <s v="NTH"/>
    <s v="BEN"/>
    <n v="69"/>
    <n v="35"/>
    <x v="3"/>
  </r>
  <r>
    <n v="2018"/>
    <n v="1"/>
    <s v="Ward of the Rings"/>
    <x v="140"/>
    <s v="ESS"/>
    <s v="MID"/>
    <n v="104"/>
    <n v="131"/>
    <x v="5"/>
  </r>
  <r>
    <n v="2018"/>
    <n v="1"/>
    <s v="Ward of the Rings"/>
    <x v="312"/>
    <s v="ESS"/>
    <s v="FWD"/>
    <n v="80"/>
    <n v="77"/>
    <x v="5"/>
  </r>
  <r>
    <n v="2018"/>
    <n v="1"/>
    <s v="Ward of the Rings"/>
    <x v="9"/>
    <s v="PTA"/>
    <s v="RUC"/>
    <n v="96"/>
    <n v="68"/>
    <x v="5"/>
  </r>
  <r>
    <n v="2018"/>
    <n v="1"/>
    <s v="Ward of the Rings"/>
    <x v="290"/>
    <s v="PTA"/>
    <s v="FWD"/>
    <n v="109"/>
    <n v="112"/>
    <x v="5"/>
  </r>
  <r>
    <n v="2018"/>
    <n v="1"/>
    <s v="Ward of the Rings"/>
    <x v="121"/>
    <s v="PTA"/>
    <s v="MID"/>
    <n v="96"/>
    <n v="93"/>
    <x v="5"/>
  </r>
  <r>
    <n v="2018"/>
    <n v="1"/>
    <s v="Ward of the Rings"/>
    <x v="164"/>
    <s v="GCS"/>
    <s v="DEF"/>
    <n v="94"/>
    <n v="73"/>
    <x v="5"/>
  </r>
  <r>
    <n v="2018"/>
    <n v="1"/>
    <s v="Ward of the Rings"/>
    <x v="27"/>
    <s v="RIC"/>
    <s v="FWD"/>
    <n v="72"/>
    <n v="71"/>
    <x v="5"/>
  </r>
  <r>
    <n v="2018"/>
    <n v="1"/>
    <s v="Ward of the Rings"/>
    <x v="236"/>
    <s v="RIC"/>
    <s v="MID"/>
    <n v="134"/>
    <n v="139"/>
    <x v="5"/>
  </r>
  <r>
    <n v="2018"/>
    <n v="1"/>
    <s v="Ward of the Rings"/>
    <x v="273"/>
    <s v="RIC"/>
    <s v="DEF"/>
    <n v="81"/>
    <n v="51"/>
    <x v="5"/>
  </r>
  <r>
    <n v="2018"/>
    <n v="1"/>
    <s v="Ward of the Rings"/>
    <x v="252"/>
    <s v="WBD"/>
    <s v="MID"/>
    <n v="107"/>
    <n v="63"/>
    <x v="5"/>
  </r>
  <r>
    <n v="2018"/>
    <n v="1"/>
    <s v="Ward of the Rings"/>
    <x v="73"/>
    <s v="COL"/>
    <s v="DEF"/>
    <n v="96"/>
    <n v="78"/>
    <x v="5"/>
  </r>
  <r>
    <n v="2018"/>
    <n v="1"/>
    <s v="Ward of the Rings"/>
    <x v="5"/>
    <s v="SYD"/>
    <s v="MID"/>
    <n v="111"/>
    <n v="93"/>
    <x v="5"/>
  </r>
  <r>
    <n v="2018"/>
    <n v="1"/>
    <s v="Ward of the Rings"/>
    <x v="155"/>
    <s v="MEL"/>
    <s v="FWD"/>
    <n v="78"/>
    <n v="79"/>
    <x v="5"/>
  </r>
  <r>
    <n v="2018"/>
    <n v="1"/>
    <s v="Ward of the Rings"/>
    <x v="233"/>
    <s v="GWS"/>
    <s v="MID"/>
    <n v="106"/>
    <n v="84"/>
    <x v="5"/>
  </r>
  <r>
    <n v="2018"/>
    <n v="1"/>
    <s v="Ward of the Rings"/>
    <x v="224"/>
    <s v="GWS"/>
    <s v="FWD"/>
    <n v="81"/>
    <n v="83"/>
    <x v="5"/>
  </r>
  <r>
    <n v="2018"/>
    <n v="1"/>
    <s v="Ward of the Rings"/>
    <x v="90"/>
    <s v="NTH"/>
    <s v="MID"/>
    <n v="104"/>
    <n v="97"/>
    <x v="5"/>
  </r>
  <r>
    <n v="2018"/>
    <n v="1"/>
    <s v="Ward of the Rings"/>
    <x v="139"/>
    <s v="NTH"/>
    <s v="DEF"/>
    <n v="86"/>
    <n v="68"/>
    <x v="5"/>
  </r>
  <r>
    <n v="2018"/>
    <n v="1"/>
    <s v="Ward of the Rings"/>
    <x v="146"/>
    <s v="STK"/>
    <s v="DEF"/>
    <n v="85"/>
    <n v="92"/>
    <x v="5"/>
  </r>
  <r>
    <n v="2018"/>
    <n v="1"/>
    <s v="Ward of the Rings"/>
    <x v="283"/>
    <s v="BRL"/>
    <s v="BEN"/>
    <n v="87"/>
    <n v="74"/>
    <x v="5"/>
  </r>
  <r>
    <n v="2018"/>
    <n v="1"/>
    <s v="Ward of the Rings"/>
    <x v="364"/>
    <s v="BRL"/>
    <s v="BEN"/>
    <n v="62"/>
    <n v="66"/>
    <x v="5"/>
  </r>
  <r>
    <n v="2018"/>
    <n v="1"/>
    <s v="Ward of the Rings"/>
    <x v="365"/>
    <s v="WCE"/>
    <s v="BEN"/>
    <n v="107"/>
    <n v="113"/>
    <x v="5"/>
  </r>
  <r>
    <n v="2018"/>
    <n v="1"/>
    <s v="Ward of the Rings"/>
    <x v="227"/>
    <s v="MEL"/>
    <s v="BEN"/>
    <n v="90"/>
    <n v="0"/>
    <x v="5"/>
  </r>
  <r>
    <n v="2018"/>
    <n v="2"/>
    <s v="Ward of the Rings"/>
    <x v="312"/>
    <s v="ESS"/>
    <s v="FWD"/>
    <n v="81"/>
    <n v="81"/>
    <x v="5"/>
  </r>
  <r>
    <n v="2018"/>
    <n v="2"/>
    <s v="Ward of the Rings"/>
    <x v="140"/>
    <s v="ESS"/>
    <s v="MID"/>
    <n v="104"/>
    <n v="94"/>
    <x v="5"/>
  </r>
  <r>
    <n v="2018"/>
    <n v="2"/>
    <s v="Ward of the Rings"/>
    <x v="290"/>
    <s v="PTA"/>
    <s v="FWD"/>
    <n v="111"/>
    <n v="102"/>
    <x v="5"/>
  </r>
  <r>
    <n v="2018"/>
    <n v="2"/>
    <s v="Ward of the Rings"/>
    <x v="121"/>
    <s v="PTA"/>
    <s v="MID"/>
    <n v="106"/>
    <n v="147"/>
    <x v="5"/>
  </r>
  <r>
    <n v="2018"/>
    <n v="2"/>
    <s v="Ward of the Rings"/>
    <x v="164"/>
    <s v="GCS"/>
    <s v="DEF"/>
    <n v="91"/>
    <n v="68"/>
    <x v="5"/>
  </r>
  <r>
    <n v="2018"/>
    <n v="2"/>
    <s v="Ward of the Rings"/>
    <x v="27"/>
    <s v="RIC"/>
    <s v="FWD"/>
    <n v="66"/>
    <n v="49"/>
    <x v="5"/>
  </r>
  <r>
    <n v="2018"/>
    <n v="2"/>
    <s v="Ward of the Rings"/>
    <x v="236"/>
    <s v="RIC"/>
    <s v="MID"/>
    <n v="143"/>
    <n v="160"/>
    <x v="5"/>
  </r>
  <r>
    <n v="2018"/>
    <n v="2"/>
    <s v="Ward of the Rings"/>
    <x v="273"/>
    <s v="RIC"/>
    <s v="DEF"/>
    <n v="73"/>
    <n v="52"/>
    <x v="5"/>
  </r>
  <r>
    <n v="2018"/>
    <n v="2"/>
    <s v="Ward of the Rings"/>
    <x v="252"/>
    <s v="WBD"/>
    <s v="MID"/>
    <n v="106"/>
    <n v="102"/>
    <x v="5"/>
  </r>
  <r>
    <n v="2018"/>
    <n v="2"/>
    <s v="Ward of the Rings"/>
    <x v="73"/>
    <s v="COL"/>
    <s v="DEF"/>
    <n v="101"/>
    <n v="121"/>
    <x v="5"/>
  </r>
  <r>
    <n v="2018"/>
    <n v="2"/>
    <s v="Ward of the Rings"/>
    <x v="5"/>
    <s v="SYD"/>
    <s v="MID"/>
    <n v="111"/>
    <n v="100"/>
    <x v="5"/>
  </r>
  <r>
    <n v="2018"/>
    <n v="2"/>
    <s v="Ward of the Rings"/>
    <x v="365"/>
    <s v="WCE"/>
    <s v="RUC"/>
    <n v="94"/>
    <n v="85"/>
    <x v="5"/>
  </r>
  <r>
    <n v="2018"/>
    <n v="2"/>
    <s v="Ward of the Rings"/>
    <x v="155"/>
    <s v="MEL"/>
    <s v="FWD"/>
    <n v="95"/>
    <n v="145"/>
    <x v="5"/>
  </r>
  <r>
    <n v="2018"/>
    <n v="2"/>
    <s v="Ward of the Rings"/>
    <x v="233"/>
    <s v="GWS"/>
    <s v="MID"/>
    <n v="108"/>
    <n v="108"/>
    <x v="5"/>
  </r>
  <r>
    <n v="2018"/>
    <n v="2"/>
    <s v="Ward of the Rings"/>
    <x v="224"/>
    <s v="GWS"/>
    <s v="FWD"/>
    <n v="75"/>
    <n v="51"/>
    <x v="5"/>
  </r>
  <r>
    <n v="2018"/>
    <n v="2"/>
    <s v="Ward of the Rings"/>
    <x v="90"/>
    <s v="NTH"/>
    <s v="MID"/>
    <n v="95"/>
    <n v="68"/>
    <x v="5"/>
  </r>
  <r>
    <n v="2018"/>
    <n v="2"/>
    <s v="Ward of the Rings"/>
    <x v="139"/>
    <s v="NTH"/>
    <s v="DEF"/>
    <n v="85"/>
    <n v="80"/>
    <x v="5"/>
  </r>
  <r>
    <n v="2018"/>
    <n v="2"/>
    <s v="Ward of the Rings"/>
    <x v="146"/>
    <s v="STK"/>
    <s v="DEF"/>
    <n v="88"/>
    <n v="97"/>
    <x v="5"/>
  </r>
  <r>
    <n v="2018"/>
    <n v="2"/>
    <s v="Ward of the Rings"/>
    <x v="9"/>
    <s v="PTA"/>
    <s v="BEN"/>
    <n v="100"/>
    <n v="0"/>
    <x v="5"/>
  </r>
  <r>
    <n v="2018"/>
    <n v="2"/>
    <s v="Ward of the Rings"/>
    <x v="93"/>
    <s v="WBD"/>
    <s v="BEN"/>
    <n v="78"/>
    <n v="0"/>
    <x v="5"/>
  </r>
  <r>
    <n v="2018"/>
    <n v="2"/>
    <s v="Ward of the Rings"/>
    <x v="364"/>
    <s v="BRL"/>
    <s v="BEN"/>
    <n v="78"/>
    <n v="101"/>
    <x v="5"/>
  </r>
  <r>
    <n v="2018"/>
    <n v="2"/>
    <s v="Ward of the Rings"/>
    <x v="300"/>
    <s v="MEL"/>
    <s v="BEN"/>
    <n v="62"/>
    <n v="0"/>
    <x v="5"/>
  </r>
  <r>
    <n v="2018"/>
    <n v="3"/>
    <s v="Ward of the Rings"/>
    <x v="312"/>
    <s v="ESS"/>
    <s v="FWD"/>
    <n v="77"/>
    <n v="59"/>
    <x v="5"/>
  </r>
  <r>
    <n v="2018"/>
    <n v="3"/>
    <s v="Ward of the Rings"/>
    <x v="140"/>
    <s v="ESS"/>
    <s v="MID"/>
    <n v="100"/>
    <n v="72"/>
    <x v="5"/>
  </r>
  <r>
    <n v="2018"/>
    <n v="3"/>
    <s v="Ward of the Rings"/>
    <x v="290"/>
    <s v="PTA"/>
    <s v="FWD"/>
    <n v="104"/>
    <n v="57"/>
    <x v="5"/>
  </r>
  <r>
    <n v="2018"/>
    <n v="3"/>
    <s v="Ward of the Rings"/>
    <x v="121"/>
    <s v="PTA"/>
    <s v="MID"/>
    <n v="106"/>
    <n v="98"/>
    <x v="5"/>
  </r>
  <r>
    <n v="2018"/>
    <n v="3"/>
    <s v="Ward of the Rings"/>
    <x v="164"/>
    <s v="GCS"/>
    <s v="DEF"/>
    <n v="87"/>
    <n v="66"/>
    <x v="5"/>
  </r>
  <r>
    <n v="2018"/>
    <n v="3"/>
    <s v="Ward of the Rings"/>
    <x v="27"/>
    <s v="RIC"/>
    <s v="FWD"/>
    <n v="63"/>
    <n v="72"/>
    <x v="5"/>
  </r>
  <r>
    <n v="2018"/>
    <n v="3"/>
    <s v="Ward of the Rings"/>
    <x v="236"/>
    <s v="RIC"/>
    <s v="MID"/>
    <n v="137"/>
    <n v="93"/>
    <x v="5"/>
  </r>
  <r>
    <n v="2018"/>
    <n v="3"/>
    <s v="Ward of the Rings"/>
    <x v="252"/>
    <s v="WBD"/>
    <s v="MID"/>
    <n v="108"/>
    <n v="116"/>
    <x v="5"/>
  </r>
  <r>
    <n v="2018"/>
    <n v="3"/>
    <s v="Ward of the Rings"/>
    <x v="73"/>
    <s v="COL"/>
    <s v="DEF"/>
    <n v="101"/>
    <n v="92"/>
    <x v="5"/>
  </r>
  <r>
    <n v="2018"/>
    <n v="3"/>
    <s v="Ward of the Rings"/>
    <x v="184"/>
    <s v="FRE"/>
    <s v="DEF"/>
    <n v="83"/>
    <n v="90"/>
    <x v="5"/>
  </r>
  <r>
    <n v="2018"/>
    <n v="3"/>
    <s v="Ward of the Rings"/>
    <x v="5"/>
    <s v="SYD"/>
    <s v="MID"/>
    <n v="108"/>
    <n v="92"/>
    <x v="5"/>
  </r>
  <r>
    <n v="2018"/>
    <n v="3"/>
    <s v="Ward of the Rings"/>
    <x v="365"/>
    <s v="WCE"/>
    <s v="RUC"/>
    <n v="97"/>
    <n v="110"/>
    <x v="5"/>
  </r>
  <r>
    <n v="2018"/>
    <n v="3"/>
    <s v="Ward of the Rings"/>
    <x v="155"/>
    <s v="MEL"/>
    <s v="FWD"/>
    <n v="107"/>
    <n v="125"/>
    <x v="5"/>
  </r>
  <r>
    <n v="2018"/>
    <n v="3"/>
    <s v="Ward of the Rings"/>
    <x v="233"/>
    <s v="GWS"/>
    <s v="MID"/>
    <n v="112"/>
    <n v="120"/>
    <x v="5"/>
  </r>
  <r>
    <n v="2018"/>
    <n v="3"/>
    <s v="Ward of the Rings"/>
    <x v="224"/>
    <s v="GWS"/>
    <s v="FWD"/>
    <n v="91"/>
    <n v="159"/>
    <x v="5"/>
  </r>
  <r>
    <n v="2018"/>
    <n v="3"/>
    <s v="Ward of the Rings"/>
    <x v="90"/>
    <s v="NTH"/>
    <s v="MID"/>
    <n v="93"/>
    <n v="84"/>
    <x v="5"/>
  </r>
  <r>
    <n v="2018"/>
    <n v="3"/>
    <s v="Ward of the Rings"/>
    <x v="139"/>
    <s v="NTH"/>
    <s v="DEF"/>
    <n v="85"/>
    <n v="87"/>
    <x v="5"/>
  </r>
  <r>
    <n v="2018"/>
    <n v="3"/>
    <s v="Ward of the Rings"/>
    <x v="146"/>
    <s v="STK"/>
    <s v="DEF"/>
    <n v="93"/>
    <n v="121"/>
    <x v="5"/>
  </r>
  <r>
    <n v="2018"/>
    <n v="3"/>
    <s v="Ward of the Rings"/>
    <x v="9"/>
    <s v="PTA"/>
    <s v="BEN"/>
    <n v="106"/>
    <n v="0"/>
    <x v="5"/>
  </r>
  <r>
    <n v="2018"/>
    <n v="3"/>
    <s v="Ward of the Rings"/>
    <x v="273"/>
    <s v="RIC"/>
    <s v="BEN"/>
    <n v="70"/>
    <n v="74"/>
    <x v="5"/>
  </r>
  <r>
    <n v="2018"/>
    <n v="3"/>
    <s v="Ward of the Rings"/>
    <x v="93"/>
    <s v="WBD"/>
    <s v="BEN"/>
    <n v="82"/>
    <n v="107"/>
    <x v="5"/>
  </r>
  <r>
    <n v="2018"/>
    <n v="3"/>
    <s v="Ward of the Rings"/>
    <x v="364"/>
    <s v="BRL"/>
    <s v="BEN"/>
    <n v="75"/>
    <n v="74"/>
    <x v="5"/>
  </r>
  <r>
    <n v="2018"/>
    <n v="4"/>
    <s v="Ward of the Rings"/>
    <x v="140"/>
    <s v="ESS"/>
    <s v="MID"/>
    <n v="101"/>
    <n v="93"/>
    <x v="5"/>
  </r>
  <r>
    <n v="2018"/>
    <n v="4"/>
    <s v="Ward of the Rings"/>
    <x v="290"/>
    <s v="PTA"/>
    <s v="FWD"/>
    <n v="97"/>
    <n v="60"/>
    <x v="5"/>
  </r>
  <r>
    <n v="2018"/>
    <n v="4"/>
    <s v="Ward of the Rings"/>
    <x v="121"/>
    <s v="PTA"/>
    <s v="MID"/>
    <n v="102"/>
    <n v="79"/>
    <x v="5"/>
  </r>
  <r>
    <n v="2018"/>
    <n v="4"/>
    <s v="Ward of the Rings"/>
    <x v="273"/>
    <s v="RIC"/>
    <s v="DEF"/>
    <n v="63"/>
    <n v="56"/>
    <x v="5"/>
  </r>
  <r>
    <n v="2018"/>
    <n v="4"/>
    <s v="Ward of the Rings"/>
    <x v="27"/>
    <s v="RIC"/>
    <s v="FWD"/>
    <n v="69"/>
    <n v="119"/>
    <x v="5"/>
  </r>
  <r>
    <n v="2018"/>
    <n v="4"/>
    <s v="Ward of the Rings"/>
    <x v="236"/>
    <s v="RIC"/>
    <s v="MID"/>
    <n v="142"/>
    <n v="141"/>
    <x v="5"/>
  </r>
  <r>
    <n v="2018"/>
    <n v="4"/>
    <s v="Ward of the Rings"/>
    <x v="93"/>
    <s v="WBD"/>
    <s v="FWD"/>
    <n v="83"/>
    <n v="95"/>
    <x v="5"/>
  </r>
  <r>
    <n v="2018"/>
    <n v="4"/>
    <s v="Ward of the Rings"/>
    <x v="252"/>
    <s v="WBD"/>
    <s v="MID"/>
    <n v="108"/>
    <n v="105"/>
    <x v="5"/>
  </r>
  <r>
    <n v="2018"/>
    <n v="4"/>
    <s v="Ward of the Rings"/>
    <x v="73"/>
    <s v="COL"/>
    <s v="DEF"/>
    <n v="91"/>
    <n v="48"/>
    <x v="5"/>
  </r>
  <r>
    <n v="2018"/>
    <n v="4"/>
    <s v="Ward of the Rings"/>
    <x v="184"/>
    <s v="FRE"/>
    <s v="DEF"/>
    <n v="80"/>
    <n v="60"/>
    <x v="5"/>
  </r>
  <r>
    <n v="2018"/>
    <n v="4"/>
    <s v="Ward of the Rings"/>
    <x v="5"/>
    <s v="SYD"/>
    <s v="MID"/>
    <n v="96"/>
    <n v="46"/>
    <x v="5"/>
  </r>
  <r>
    <n v="2018"/>
    <n v="4"/>
    <s v="Ward of the Rings"/>
    <x v="365"/>
    <s v="WCE"/>
    <s v="RUC"/>
    <n v="94"/>
    <n v="92"/>
    <x v="5"/>
  </r>
  <r>
    <n v="2018"/>
    <n v="4"/>
    <s v="Ward of the Rings"/>
    <x v="155"/>
    <s v="MEL"/>
    <s v="FWD"/>
    <n v="112"/>
    <n v="94"/>
    <x v="5"/>
  </r>
  <r>
    <n v="2018"/>
    <n v="4"/>
    <s v="Ward of the Rings"/>
    <x v="233"/>
    <s v="GWS"/>
    <s v="MID"/>
    <n v="113"/>
    <n v="102"/>
    <x v="5"/>
  </r>
  <r>
    <n v="2018"/>
    <n v="4"/>
    <s v="Ward of the Rings"/>
    <x v="224"/>
    <s v="GWS"/>
    <s v="FWD"/>
    <n v="84"/>
    <n v="45"/>
    <x v="5"/>
  </r>
  <r>
    <n v="2018"/>
    <n v="4"/>
    <s v="Ward of the Rings"/>
    <x v="90"/>
    <s v="NTH"/>
    <s v="MID"/>
    <n v="97"/>
    <n v="112"/>
    <x v="5"/>
  </r>
  <r>
    <n v="2018"/>
    <n v="4"/>
    <s v="Ward of the Rings"/>
    <x v="139"/>
    <s v="NTH"/>
    <s v="DEF"/>
    <n v="85"/>
    <n v="85"/>
    <x v="5"/>
  </r>
  <r>
    <n v="2018"/>
    <n v="4"/>
    <s v="Ward of the Rings"/>
    <x v="146"/>
    <s v="STK"/>
    <s v="DEF"/>
    <n v="96"/>
    <n v="100"/>
    <x v="5"/>
  </r>
  <r>
    <n v="2018"/>
    <n v="4"/>
    <s v="Ward of the Rings"/>
    <x v="312"/>
    <s v="ESS"/>
    <s v="BEN"/>
    <n v="75"/>
    <n v="69"/>
    <x v="5"/>
  </r>
  <r>
    <n v="2018"/>
    <n v="4"/>
    <s v="Ward of the Rings"/>
    <x v="9"/>
    <s v="PTA"/>
    <s v="BEN"/>
    <n v="106"/>
    <n v="0"/>
    <x v="5"/>
  </r>
  <r>
    <n v="2018"/>
    <n v="4"/>
    <s v="Ward of the Rings"/>
    <x v="164"/>
    <s v="GCS"/>
    <s v="BEN"/>
    <n v="77"/>
    <n v="42"/>
    <x v="5"/>
  </r>
  <r>
    <n v="2018"/>
    <n v="4"/>
    <s v="Ward of the Rings"/>
    <x v="364"/>
    <s v="BRL"/>
    <s v="BEN"/>
    <n v="79"/>
    <n v="98"/>
    <x v="5"/>
  </r>
  <r>
    <n v="2018"/>
    <n v="5"/>
    <s v="Ward of the Rings"/>
    <x v="140"/>
    <s v="ESS"/>
    <s v="MID"/>
    <n v="103"/>
    <n v="102"/>
    <x v="5"/>
  </r>
  <r>
    <n v="2018"/>
    <n v="5"/>
    <s v="Ward of the Rings"/>
    <x v="290"/>
    <s v="PTA"/>
    <s v="FWD"/>
    <n v="90"/>
    <n v="61"/>
    <x v="5"/>
  </r>
  <r>
    <n v="2018"/>
    <n v="5"/>
    <s v="Ward of the Rings"/>
    <x v="121"/>
    <s v="PTA"/>
    <s v="MID"/>
    <n v="105"/>
    <n v="116"/>
    <x v="5"/>
  </r>
  <r>
    <n v="2018"/>
    <n v="5"/>
    <s v="Ward of the Rings"/>
    <x v="27"/>
    <s v="RIC"/>
    <s v="FWD"/>
    <n v="75"/>
    <n v="119"/>
    <x v="5"/>
  </r>
  <r>
    <n v="2018"/>
    <n v="5"/>
    <s v="Ward of the Rings"/>
    <x v="236"/>
    <s v="RIC"/>
    <s v="MID"/>
    <n v="136"/>
    <n v="91"/>
    <x v="5"/>
  </r>
  <r>
    <n v="2018"/>
    <n v="5"/>
    <s v="Ward of the Rings"/>
    <x v="252"/>
    <s v="WBD"/>
    <s v="MID"/>
    <n v="103"/>
    <n v="79"/>
    <x v="5"/>
  </r>
  <r>
    <n v="2018"/>
    <n v="5"/>
    <s v="Ward of the Rings"/>
    <x v="73"/>
    <s v="COL"/>
    <s v="DEF"/>
    <n v="88"/>
    <n v="80"/>
    <x v="5"/>
  </r>
  <r>
    <n v="2018"/>
    <n v="5"/>
    <s v="Ward of the Rings"/>
    <x v="184"/>
    <s v="FRE"/>
    <s v="DEF"/>
    <n v="86"/>
    <n v="107"/>
    <x v="5"/>
  </r>
  <r>
    <n v="2018"/>
    <n v="5"/>
    <s v="Ward of the Rings"/>
    <x v="96"/>
    <s v="ADE"/>
    <s v="MID"/>
    <n v="79"/>
    <n v="86"/>
    <x v="5"/>
  </r>
  <r>
    <n v="2018"/>
    <n v="5"/>
    <s v="Ward of the Rings"/>
    <x v="5"/>
    <s v="SYD"/>
    <s v="MID"/>
    <n v="86"/>
    <n v="59"/>
    <x v="5"/>
  </r>
  <r>
    <n v="2018"/>
    <n v="5"/>
    <s v="Ward of the Rings"/>
    <x v="364"/>
    <s v="BRL"/>
    <s v="FWD"/>
    <n v="74"/>
    <n v="54"/>
    <x v="5"/>
  </r>
  <r>
    <n v="2018"/>
    <n v="5"/>
    <s v="Ward of the Rings"/>
    <x v="365"/>
    <s v="WCE"/>
    <s v="RUC"/>
    <n v="95"/>
    <n v="103"/>
    <x v="5"/>
  </r>
  <r>
    <n v="2018"/>
    <n v="5"/>
    <s v="Ward of the Rings"/>
    <x v="155"/>
    <s v="MEL"/>
    <s v="FWD"/>
    <n v="115"/>
    <n v="81"/>
    <x v="5"/>
  </r>
  <r>
    <n v="2018"/>
    <n v="5"/>
    <s v="Ward of the Rings"/>
    <x v="233"/>
    <s v="GWS"/>
    <s v="MID"/>
    <n v="113"/>
    <n v="103"/>
    <x v="5"/>
  </r>
  <r>
    <n v="2018"/>
    <n v="5"/>
    <s v="Ward of the Rings"/>
    <x v="232"/>
    <s v="GWS"/>
    <s v="DEF"/>
    <n v="85"/>
    <n v="81"/>
    <x v="5"/>
  </r>
  <r>
    <n v="2018"/>
    <n v="5"/>
    <s v="Ward of the Rings"/>
    <x v="224"/>
    <s v="GWS"/>
    <s v="FWD"/>
    <n v="76"/>
    <n v="41"/>
    <x v="5"/>
  </r>
  <r>
    <n v="2018"/>
    <n v="5"/>
    <s v="Ward of the Rings"/>
    <x v="139"/>
    <s v="NTH"/>
    <s v="DEF"/>
    <n v="81"/>
    <n v="63"/>
    <x v="5"/>
  </r>
  <r>
    <n v="2018"/>
    <n v="5"/>
    <s v="Ward of the Rings"/>
    <x v="146"/>
    <s v="STK"/>
    <s v="DEF"/>
    <n v="91"/>
    <n v="58"/>
    <x v="5"/>
  </r>
  <r>
    <n v="2018"/>
    <n v="5"/>
    <s v="Ward of the Rings"/>
    <x v="9"/>
    <s v="PTA"/>
    <s v="BEN"/>
    <n v="103"/>
    <n v="0"/>
    <x v="5"/>
  </r>
  <r>
    <n v="2018"/>
    <n v="5"/>
    <s v="Ward of the Rings"/>
    <x v="273"/>
    <s v="RIC"/>
    <s v="BEN"/>
    <n v="55"/>
    <n v="49"/>
    <x v="5"/>
  </r>
  <r>
    <n v="2018"/>
    <n v="5"/>
    <s v="Ward of the Rings"/>
    <x v="207"/>
    <s v="COL"/>
    <s v="BEN"/>
    <n v="73"/>
    <n v="84"/>
    <x v="5"/>
  </r>
  <r>
    <n v="2018"/>
    <n v="5"/>
    <s v="Ward of the Rings"/>
    <x v="90"/>
    <s v="NTH"/>
    <s v="BEN"/>
    <n v="105"/>
    <n v="135"/>
    <x v="5"/>
  </r>
  <r>
    <n v="2018"/>
    <n v="6"/>
    <s v="Ward of the Rings"/>
    <x v="140"/>
    <s v="ESS"/>
    <s v="MID"/>
    <n v="100"/>
    <n v="120"/>
    <x v="5"/>
  </r>
  <r>
    <n v="2018"/>
    <n v="6"/>
    <s v="Ward of the Rings"/>
    <x v="290"/>
    <s v="PTA"/>
    <s v="FWD"/>
    <n v="86"/>
    <n v="94"/>
    <x v="5"/>
  </r>
  <r>
    <n v="2018"/>
    <n v="6"/>
    <s v="Ward of the Rings"/>
    <x v="121"/>
    <s v="PTA"/>
    <s v="MID"/>
    <n v="98"/>
    <n v="57"/>
    <x v="5"/>
  </r>
  <r>
    <n v="2018"/>
    <n v="6"/>
    <s v="Ward of the Rings"/>
    <x v="27"/>
    <s v="RIC"/>
    <s v="FWD"/>
    <n v="76"/>
    <n v="77"/>
    <x v="5"/>
  </r>
  <r>
    <n v="2018"/>
    <n v="6"/>
    <s v="Ward of the Rings"/>
    <x v="236"/>
    <s v="RIC"/>
    <s v="MID"/>
    <n v="125"/>
    <n v="88"/>
    <x v="5"/>
  </r>
  <r>
    <n v="2018"/>
    <n v="6"/>
    <s v="Ward of the Rings"/>
    <x v="252"/>
    <s v="WBD"/>
    <s v="MID"/>
    <n v="121"/>
    <n v="145"/>
    <x v="5"/>
  </r>
  <r>
    <n v="2018"/>
    <n v="6"/>
    <s v="Ward of the Rings"/>
    <x v="73"/>
    <s v="COL"/>
    <s v="DEF"/>
    <n v="103"/>
    <n v="149"/>
    <x v="5"/>
  </r>
  <r>
    <n v="2018"/>
    <n v="6"/>
    <s v="Ward of the Rings"/>
    <x v="207"/>
    <s v="COL"/>
    <s v="FWD"/>
    <n v="72"/>
    <n v="47"/>
    <x v="5"/>
  </r>
  <r>
    <n v="2018"/>
    <n v="6"/>
    <s v="Ward of the Rings"/>
    <x v="184"/>
    <s v="FRE"/>
    <s v="DEF"/>
    <n v="87"/>
    <n v="68"/>
    <x v="5"/>
  </r>
  <r>
    <n v="2018"/>
    <n v="6"/>
    <s v="Ward of the Rings"/>
    <x v="5"/>
    <s v="SYD"/>
    <s v="MID"/>
    <n v="93"/>
    <n v="125"/>
    <x v="5"/>
  </r>
  <r>
    <n v="2018"/>
    <n v="6"/>
    <s v="Ward of the Rings"/>
    <x v="365"/>
    <s v="WCE"/>
    <s v="RUC"/>
    <n v="87"/>
    <n v="70"/>
    <x v="5"/>
  </r>
  <r>
    <n v="2018"/>
    <n v="6"/>
    <s v="Ward of the Rings"/>
    <x v="155"/>
    <s v="MEL"/>
    <s v="FWD"/>
    <n v="105"/>
    <n v="36"/>
    <x v="5"/>
  </r>
  <r>
    <n v="2018"/>
    <n v="6"/>
    <s v="Ward of the Rings"/>
    <x v="233"/>
    <s v="GWS"/>
    <s v="MID"/>
    <n v="108"/>
    <n v="62"/>
    <x v="5"/>
  </r>
  <r>
    <n v="2018"/>
    <n v="6"/>
    <s v="Ward of the Rings"/>
    <x v="232"/>
    <s v="GWS"/>
    <s v="DEF"/>
    <n v="82"/>
    <n v="98"/>
    <x v="5"/>
  </r>
  <r>
    <n v="2018"/>
    <n v="6"/>
    <s v="Ward of the Rings"/>
    <x v="224"/>
    <s v="GWS"/>
    <s v="FWD"/>
    <n v="76"/>
    <n v="84"/>
    <x v="5"/>
  </r>
  <r>
    <n v="2018"/>
    <n v="6"/>
    <s v="Ward of the Rings"/>
    <x v="90"/>
    <s v="NTH"/>
    <s v="MID"/>
    <n v="105"/>
    <n v="96"/>
    <x v="5"/>
  </r>
  <r>
    <n v="2018"/>
    <n v="6"/>
    <s v="Ward of the Rings"/>
    <x v="88"/>
    <s v="NTH"/>
    <s v="DEF"/>
    <n v="79"/>
    <n v="51"/>
    <x v="5"/>
  </r>
  <r>
    <n v="2018"/>
    <n v="6"/>
    <s v="Ward of the Rings"/>
    <x v="146"/>
    <s v="STK"/>
    <s v="DEF"/>
    <n v="94"/>
    <n v="107"/>
    <x v="5"/>
  </r>
  <r>
    <n v="2018"/>
    <n v="6"/>
    <s v="Ward of the Rings"/>
    <x v="9"/>
    <s v="PTA"/>
    <s v="BEN"/>
    <n v="103"/>
    <n v="0"/>
    <x v="5"/>
  </r>
  <r>
    <n v="2018"/>
    <n v="6"/>
    <s v="Ward of the Rings"/>
    <x v="273"/>
    <s v="RIC"/>
    <s v="BEN"/>
    <n v="55"/>
    <n v="0"/>
    <x v="5"/>
  </r>
  <r>
    <n v="2018"/>
    <n v="6"/>
    <s v="Ward of the Rings"/>
    <x v="364"/>
    <s v="BRL"/>
    <s v="BEN"/>
    <n v="75"/>
    <n v="74"/>
    <x v="5"/>
  </r>
  <r>
    <n v="2018"/>
    <n v="6"/>
    <s v="Ward of the Rings"/>
    <x v="139"/>
    <s v="NTH"/>
    <s v="BEN"/>
    <n v="84"/>
    <n v="83"/>
    <x v="5"/>
  </r>
  <r>
    <n v="2018"/>
    <n v="7"/>
    <s v="Ward of the Rings"/>
    <x v="312"/>
    <s v="ESS"/>
    <s v="FWD"/>
    <n v="77"/>
    <n v="55"/>
    <x v="5"/>
  </r>
  <r>
    <n v="2018"/>
    <n v="7"/>
    <s v="Ward of the Rings"/>
    <x v="140"/>
    <s v="ESS"/>
    <s v="MID"/>
    <n v="100"/>
    <n v="91"/>
    <x v="5"/>
  </r>
  <r>
    <n v="2018"/>
    <n v="7"/>
    <s v="Ward of the Rings"/>
    <x v="290"/>
    <s v="PTA"/>
    <s v="FWD"/>
    <n v="76"/>
    <n v="59"/>
    <x v="5"/>
  </r>
  <r>
    <n v="2018"/>
    <n v="7"/>
    <s v="Ward of the Rings"/>
    <x v="121"/>
    <s v="PTA"/>
    <s v="MID"/>
    <n v="84"/>
    <n v="76"/>
    <x v="5"/>
  </r>
  <r>
    <n v="2018"/>
    <n v="7"/>
    <s v="Ward of the Rings"/>
    <x v="27"/>
    <s v="RIC"/>
    <s v="FWD"/>
    <n v="88"/>
    <n v="120"/>
    <x v="5"/>
  </r>
  <r>
    <n v="2018"/>
    <n v="7"/>
    <s v="Ward of the Rings"/>
    <x v="236"/>
    <s v="RIC"/>
    <s v="MID"/>
    <n v="109"/>
    <n v="87"/>
    <x v="5"/>
  </r>
  <r>
    <n v="2018"/>
    <n v="7"/>
    <s v="Ward of the Rings"/>
    <x v="73"/>
    <s v="COL"/>
    <s v="DEF"/>
    <n v="97"/>
    <n v="92"/>
    <x v="5"/>
  </r>
  <r>
    <n v="2018"/>
    <n v="7"/>
    <s v="Ward of the Rings"/>
    <x v="184"/>
    <s v="FRE"/>
    <s v="DEF"/>
    <n v="80"/>
    <n v="68"/>
    <x v="5"/>
  </r>
  <r>
    <n v="2018"/>
    <n v="7"/>
    <s v="Ward of the Rings"/>
    <x v="49"/>
    <s v="ADE"/>
    <s v="MID"/>
    <n v="108"/>
    <n v="132"/>
    <x v="5"/>
  </r>
  <r>
    <n v="2018"/>
    <n v="7"/>
    <s v="Ward of the Rings"/>
    <x v="5"/>
    <s v="SYD"/>
    <s v="MID"/>
    <n v="105"/>
    <n v="151"/>
    <x v="5"/>
  </r>
  <r>
    <n v="2018"/>
    <n v="7"/>
    <s v="Ward of the Rings"/>
    <x v="365"/>
    <s v="WCE"/>
    <s v="RUC"/>
    <n v="88"/>
    <n v="93"/>
    <x v="5"/>
  </r>
  <r>
    <n v="2018"/>
    <n v="7"/>
    <s v="Ward of the Rings"/>
    <x v="155"/>
    <s v="MEL"/>
    <s v="FWD"/>
    <n v="102"/>
    <n v="130"/>
    <x v="5"/>
  </r>
  <r>
    <n v="2018"/>
    <n v="7"/>
    <s v="Ward of the Rings"/>
    <x v="233"/>
    <s v="GWS"/>
    <s v="MID"/>
    <n v="103"/>
    <n v="84"/>
    <x v="5"/>
  </r>
  <r>
    <n v="2018"/>
    <n v="7"/>
    <s v="Ward of the Rings"/>
    <x v="232"/>
    <s v="GWS"/>
    <s v="DEF"/>
    <n v="78"/>
    <n v="88"/>
    <x v="5"/>
  </r>
  <r>
    <n v="2018"/>
    <n v="7"/>
    <s v="Ward of the Rings"/>
    <x v="224"/>
    <s v="GWS"/>
    <s v="FWD"/>
    <n v="78"/>
    <n v="61"/>
    <x v="5"/>
  </r>
  <r>
    <n v="2018"/>
    <n v="7"/>
    <s v="Ward of the Rings"/>
    <x v="90"/>
    <s v="NTH"/>
    <s v="MID"/>
    <n v="106"/>
    <n v="72"/>
    <x v="5"/>
  </r>
  <r>
    <n v="2018"/>
    <n v="7"/>
    <s v="Ward of the Rings"/>
    <x v="139"/>
    <s v="NTH"/>
    <s v="DEF"/>
    <n v="80"/>
    <n v="62"/>
    <x v="5"/>
  </r>
  <r>
    <n v="2018"/>
    <n v="7"/>
    <s v="Ward of the Rings"/>
    <x v="146"/>
    <s v="STK"/>
    <s v="DEF"/>
    <n v="90"/>
    <n v="72"/>
    <x v="5"/>
  </r>
  <r>
    <n v="2018"/>
    <n v="7"/>
    <s v="Ward of the Rings"/>
    <x v="9"/>
    <s v="PTA"/>
    <s v="BEN"/>
    <n v="99"/>
    <n v="66"/>
    <x v="5"/>
  </r>
  <r>
    <n v="2018"/>
    <n v="7"/>
    <s v="Ward of the Rings"/>
    <x v="273"/>
    <s v="RIC"/>
    <s v="BEN"/>
    <n v="55"/>
    <n v="0"/>
    <x v="5"/>
  </r>
  <r>
    <n v="2018"/>
    <n v="7"/>
    <s v="Ward of the Rings"/>
    <x v="252"/>
    <s v="WBD"/>
    <s v="BEN"/>
    <n v="121"/>
    <n v="0"/>
    <x v="5"/>
  </r>
  <r>
    <n v="2018"/>
    <n v="7"/>
    <s v="Ward of the Rings"/>
    <x v="207"/>
    <s v="COL"/>
    <s v="BEN"/>
    <n v="75"/>
    <n v="123"/>
    <x v="5"/>
  </r>
  <r>
    <n v="2018"/>
    <n v="8"/>
    <s v="Ward of the Rings"/>
    <x v="140"/>
    <s v="ESS"/>
    <s v="MID"/>
    <n v="107"/>
    <n v="108"/>
    <x v="5"/>
  </r>
  <r>
    <n v="2018"/>
    <n v="8"/>
    <s v="Ward of the Rings"/>
    <x v="9"/>
    <s v="PTA"/>
    <s v="RUC"/>
    <n v="100"/>
    <n v="108"/>
    <x v="5"/>
  </r>
  <r>
    <n v="2018"/>
    <n v="8"/>
    <s v="Ward of the Rings"/>
    <x v="235"/>
    <s v="PTA"/>
    <s v="FWD"/>
    <n v="63"/>
    <n v="76"/>
    <x v="5"/>
  </r>
  <r>
    <n v="2018"/>
    <n v="8"/>
    <s v="Ward of the Rings"/>
    <x v="121"/>
    <s v="PTA"/>
    <s v="MID"/>
    <n v="84"/>
    <n v="98"/>
    <x v="5"/>
  </r>
  <r>
    <n v="2018"/>
    <n v="8"/>
    <s v="Ward of the Rings"/>
    <x v="290"/>
    <s v="PTA"/>
    <s v="FWD"/>
    <n v="76"/>
    <n v="59"/>
    <x v="5"/>
  </r>
  <r>
    <n v="2018"/>
    <n v="8"/>
    <s v="Ward of the Rings"/>
    <x v="27"/>
    <s v="RIC"/>
    <s v="FWD"/>
    <n v="95"/>
    <n v="113"/>
    <x v="5"/>
  </r>
  <r>
    <n v="2018"/>
    <n v="8"/>
    <s v="Ward of the Rings"/>
    <x v="236"/>
    <s v="RIC"/>
    <s v="MID"/>
    <n v="102"/>
    <n v="64"/>
    <x v="5"/>
  </r>
  <r>
    <n v="2018"/>
    <n v="8"/>
    <s v="Ward of the Rings"/>
    <x v="251"/>
    <s v="WBD"/>
    <s v="FWD"/>
    <n v="84"/>
    <n v="94"/>
    <x v="5"/>
  </r>
  <r>
    <n v="2018"/>
    <n v="8"/>
    <s v="Ward of the Rings"/>
    <x v="252"/>
    <s v="WBD"/>
    <s v="MID"/>
    <n v="127"/>
    <n v="132"/>
    <x v="5"/>
  </r>
  <r>
    <n v="2018"/>
    <n v="8"/>
    <s v="Ward of the Rings"/>
    <x v="73"/>
    <s v="COL"/>
    <s v="DEF"/>
    <n v="104"/>
    <n v="123"/>
    <x v="5"/>
  </r>
  <r>
    <n v="2018"/>
    <n v="8"/>
    <s v="Ward of the Rings"/>
    <x v="5"/>
    <s v="SYD"/>
    <s v="MID"/>
    <n v="100"/>
    <n v="73"/>
    <x v="5"/>
  </r>
  <r>
    <n v="2018"/>
    <n v="8"/>
    <s v="Ward of the Rings"/>
    <x v="155"/>
    <s v="MEL"/>
    <s v="FWD"/>
    <n v="95"/>
    <n v="91"/>
    <x v="5"/>
  </r>
  <r>
    <n v="2018"/>
    <n v="8"/>
    <s v="Ward of the Rings"/>
    <x v="233"/>
    <s v="GWS"/>
    <s v="MID"/>
    <n v="101"/>
    <n v="110"/>
    <x v="5"/>
  </r>
  <r>
    <n v="2018"/>
    <n v="8"/>
    <s v="Ward of the Rings"/>
    <x v="232"/>
    <s v="GWS"/>
    <s v="DEF"/>
    <n v="83"/>
    <n v="94"/>
    <x v="5"/>
  </r>
  <r>
    <n v="2018"/>
    <n v="8"/>
    <s v="Ward of the Rings"/>
    <x v="90"/>
    <s v="NTH"/>
    <s v="MID"/>
    <n v="118"/>
    <n v="143"/>
    <x v="5"/>
  </r>
  <r>
    <n v="2018"/>
    <n v="8"/>
    <s v="Ward of the Rings"/>
    <x v="88"/>
    <s v="NTH"/>
    <s v="DEF"/>
    <n v="75"/>
    <n v="44"/>
    <x v="5"/>
  </r>
  <r>
    <n v="2018"/>
    <n v="8"/>
    <s v="Ward of the Rings"/>
    <x v="139"/>
    <s v="NTH"/>
    <s v="DEF"/>
    <n v="80"/>
    <n v="85"/>
    <x v="5"/>
  </r>
  <r>
    <n v="2018"/>
    <n v="8"/>
    <s v="Ward of the Rings"/>
    <x v="146"/>
    <s v="STK"/>
    <s v="DEF"/>
    <n v="81"/>
    <n v="75"/>
    <x v="5"/>
  </r>
  <r>
    <n v="2018"/>
    <n v="8"/>
    <s v="Ward of the Rings"/>
    <x v="170"/>
    <s v="COL"/>
    <s v="BEN"/>
    <n v="55"/>
    <n v="69"/>
    <x v="5"/>
  </r>
  <r>
    <n v="2018"/>
    <n v="8"/>
    <s v="Ward of the Rings"/>
    <x v="168"/>
    <s v="ADE"/>
    <s v="BEN"/>
    <n v="95"/>
    <n v="0"/>
    <x v="5"/>
  </r>
  <r>
    <n v="2018"/>
    <n v="8"/>
    <s v="Ward of the Rings"/>
    <x v="49"/>
    <s v="ADE"/>
    <s v="BEN"/>
    <n v="98"/>
    <n v="64"/>
    <x v="5"/>
  </r>
  <r>
    <n v="2018"/>
    <n v="8"/>
    <s v="Ward of the Rings"/>
    <x v="365"/>
    <s v="WCE"/>
    <s v="BEN"/>
    <n v="88"/>
    <n v="0"/>
    <x v="5"/>
  </r>
  <r>
    <n v="2018"/>
    <n v="9"/>
    <s v="Ward of the Rings"/>
    <x v="140"/>
    <s v="ESS"/>
    <s v="MID"/>
    <n v="108"/>
    <n v="98"/>
    <x v="5"/>
  </r>
  <r>
    <n v="2018"/>
    <n v="9"/>
    <s v="Ward of the Rings"/>
    <x v="235"/>
    <s v="PTA"/>
    <s v="FWD"/>
    <n v="62"/>
    <n v="83"/>
    <x v="5"/>
  </r>
  <r>
    <n v="2018"/>
    <n v="9"/>
    <s v="Ward of the Rings"/>
    <x v="121"/>
    <s v="PTA"/>
    <s v="MID"/>
    <n v="89"/>
    <n v="105"/>
    <x v="5"/>
  </r>
  <r>
    <n v="2018"/>
    <n v="9"/>
    <s v="Ward of the Rings"/>
    <x v="27"/>
    <s v="RIC"/>
    <s v="FWD"/>
    <n v="86"/>
    <n v="64"/>
    <x v="5"/>
  </r>
  <r>
    <n v="2018"/>
    <n v="9"/>
    <s v="Ward of the Rings"/>
    <x v="236"/>
    <s v="RIC"/>
    <s v="MID"/>
    <n v="94"/>
    <n v="103"/>
    <x v="5"/>
  </r>
  <r>
    <n v="2018"/>
    <n v="9"/>
    <s v="Ward of the Rings"/>
    <x v="252"/>
    <s v="WBD"/>
    <s v="MID"/>
    <n v="128"/>
    <n v="120"/>
    <x v="5"/>
  </r>
  <r>
    <n v="2018"/>
    <n v="9"/>
    <s v="Ward of the Rings"/>
    <x v="251"/>
    <s v="WBD"/>
    <s v="FWD"/>
    <n v="86"/>
    <n v="75"/>
    <x v="5"/>
  </r>
  <r>
    <n v="2018"/>
    <n v="9"/>
    <s v="Ward of the Rings"/>
    <x v="73"/>
    <s v="COL"/>
    <s v="DEF"/>
    <n v="119"/>
    <n v="121"/>
    <x v="5"/>
  </r>
  <r>
    <n v="2018"/>
    <n v="9"/>
    <s v="Ward of the Rings"/>
    <x v="5"/>
    <s v="SYD"/>
    <s v="MID"/>
    <n v="114"/>
    <n v="108"/>
    <x v="5"/>
  </r>
  <r>
    <n v="2018"/>
    <n v="9"/>
    <s v="Ward of the Rings"/>
    <x v="365"/>
    <s v="WCE"/>
    <s v="RUC"/>
    <n v="90"/>
    <n v="118"/>
    <x v="5"/>
  </r>
  <r>
    <n v="2018"/>
    <n v="9"/>
    <s v="Ward of the Rings"/>
    <x v="300"/>
    <s v="MEL"/>
    <s v="DEF"/>
    <n v="73"/>
    <n v="105"/>
    <x v="5"/>
  </r>
  <r>
    <n v="2018"/>
    <n v="9"/>
    <s v="Ward of the Rings"/>
    <x v="155"/>
    <s v="MEL"/>
    <s v="FWD"/>
    <n v="88"/>
    <n v="63"/>
    <x v="5"/>
  </r>
  <r>
    <n v="2018"/>
    <n v="9"/>
    <s v="Ward of the Rings"/>
    <x v="233"/>
    <s v="GWS"/>
    <s v="MID"/>
    <n v="93"/>
    <n v="64"/>
    <x v="5"/>
  </r>
  <r>
    <n v="2018"/>
    <n v="9"/>
    <s v="Ward of the Rings"/>
    <x v="232"/>
    <s v="GWS"/>
    <s v="DEF"/>
    <n v="79"/>
    <n v="54"/>
    <x v="5"/>
  </r>
  <r>
    <n v="2018"/>
    <n v="9"/>
    <s v="Ward of the Rings"/>
    <x v="90"/>
    <s v="NTH"/>
    <s v="MID"/>
    <n v="112"/>
    <n v="83"/>
    <x v="5"/>
  </r>
  <r>
    <n v="2018"/>
    <n v="9"/>
    <s v="Ward of the Rings"/>
    <x v="139"/>
    <s v="NTH"/>
    <s v="DEF"/>
    <n v="78"/>
    <n v="78"/>
    <x v="5"/>
  </r>
  <r>
    <n v="2018"/>
    <n v="9"/>
    <s v="Ward of the Rings"/>
    <x v="363"/>
    <s v="NTH"/>
    <s v="FWD"/>
    <n v="85"/>
    <n v="113"/>
    <x v="5"/>
  </r>
  <r>
    <n v="2018"/>
    <n v="9"/>
    <s v="Ward of the Rings"/>
    <x v="146"/>
    <s v="STK"/>
    <s v="DEF"/>
    <n v="79"/>
    <n v="91"/>
    <x v="5"/>
  </r>
  <r>
    <n v="2018"/>
    <n v="9"/>
    <s v="Ward of the Rings"/>
    <x v="9"/>
    <s v="PTA"/>
    <s v="BEN"/>
    <n v="92"/>
    <n v="96"/>
    <x v="5"/>
  </r>
  <r>
    <n v="2018"/>
    <n v="9"/>
    <s v="Ward of the Rings"/>
    <x v="290"/>
    <s v="PTA"/>
    <s v="BEN"/>
    <n v="84"/>
    <n v="94"/>
    <x v="5"/>
  </r>
  <r>
    <n v="2018"/>
    <n v="9"/>
    <s v="Ward of the Rings"/>
    <x v="168"/>
    <s v="ADE"/>
    <s v="BEN"/>
    <n v="95"/>
    <n v="0"/>
    <x v="5"/>
  </r>
  <r>
    <n v="2018"/>
    <n v="9"/>
    <s v="Ward of the Rings"/>
    <x v="49"/>
    <s v="ADE"/>
    <s v="BEN"/>
    <n v="100"/>
    <n v="80"/>
    <x v="5"/>
  </r>
  <r>
    <n v="2018"/>
    <n v="10"/>
    <s v="Ward of the Rings"/>
    <x v="140"/>
    <s v="ESS"/>
    <s v="MID"/>
    <n v="113"/>
    <n v="126"/>
    <x v="5"/>
  </r>
  <r>
    <n v="2018"/>
    <n v="10"/>
    <s v="Ward of the Rings"/>
    <x v="27"/>
    <s v="RIC"/>
    <s v="FWD"/>
    <n v="78"/>
    <n v="72"/>
    <x v="5"/>
  </r>
  <r>
    <n v="2018"/>
    <n v="10"/>
    <s v="Ward of the Rings"/>
    <x v="236"/>
    <s v="RIC"/>
    <s v="MID"/>
    <n v="97"/>
    <n v="105"/>
    <x v="5"/>
  </r>
  <r>
    <n v="2018"/>
    <n v="10"/>
    <s v="Ward of the Rings"/>
    <x v="251"/>
    <s v="WBD"/>
    <s v="FWD"/>
    <n v="80"/>
    <n v="76"/>
    <x v="5"/>
  </r>
  <r>
    <n v="2018"/>
    <n v="10"/>
    <s v="Ward of the Rings"/>
    <x v="252"/>
    <s v="WBD"/>
    <s v="MID"/>
    <n v="115"/>
    <n v="47"/>
    <x v="5"/>
  </r>
  <r>
    <n v="2018"/>
    <n v="10"/>
    <s v="Ward of the Rings"/>
    <x v="73"/>
    <s v="COL"/>
    <s v="DEF"/>
    <n v="115"/>
    <n v="59"/>
    <x v="5"/>
  </r>
  <r>
    <n v="2018"/>
    <n v="10"/>
    <s v="Ward of the Rings"/>
    <x v="305"/>
    <s v="COL"/>
    <s v="FWD"/>
    <n v="80"/>
    <n v="85"/>
    <x v="5"/>
  </r>
  <r>
    <n v="2018"/>
    <n v="10"/>
    <s v="Ward of the Rings"/>
    <x v="49"/>
    <s v="ADE"/>
    <s v="MID"/>
    <n v="99"/>
    <n v="56"/>
    <x v="5"/>
  </r>
  <r>
    <n v="2018"/>
    <n v="10"/>
    <s v="Ward of the Rings"/>
    <x v="5"/>
    <s v="SYD"/>
    <s v="MID"/>
    <n v="125"/>
    <n v="109"/>
    <x v="5"/>
  </r>
  <r>
    <n v="2018"/>
    <n v="10"/>
    <s v="Ward of the Rings"/>
    <x v="365"/>
    <s v="WCE"/>
    <s v="RUC"/>
    <n v="93"/>
    <n v="107"/>
    <x v="5"/>
  </r>
  <r>
    <n v="2018"/>
    <n v="10"/>
    <s v="Ward of the Rings"/>
    <x v="300"/>
    <s v="MEL"/>
    <s v="DEF"/>
    <n v="84"/>
    <n v="130"/>
    <x v="5"/>
  </r>
  <r>
    <n v="2018"/>
    <n v="10"/>
    <s v="Ward of the Rings"/>
    <x v="155"/>
    <s v="MEL"/>
    <s v="FWD"/>
    <n v="97"/>
    <n v="123"/>
    <x v="5"/>
  </r>
  <r>
    <n v="2018"/>
    <n v="10"/>
    <s v="Ward of the Rings"/>
    <x v="233"/>
    <s v="GWS"/>
    <s v="MID"/>
    <n v="96"/>
    <n v="118"/>
    <x v="5"/>
  </r>
  <r>
    <n v="2018"/>
    <n v="10"/>
    <s v="Ward of the Rings"/>
    <x v="232"/>
    <s v="GWS"/>
    <s v="DEF"/>
    <n v="92"/>
    <n v="149"/>
    <x v="5"/>
  </r>
  <r>
    <n v="2018"/>
    <n v="10"/>
    <s v="Ward of the Rings"/>
    <x v="90"/>
    <s v="NTH"/>
    <s v="MID"/>
    <n v="98"/>
    <n v="67"/>
    <x v="5"/>
  </r>
  <r>
    <n v="2018"/>
    <n v="10"/>
    <s v="Ward of the Rings"/>
    <x v="139"/>
    <s v="NTH"/>
    <s v="DEF"/>
    <n v="73"/>
    <n v="35"/>
    <x v="5"/>
  </r>
  <r>
    <n v="2018"/>
    <n v="10"/>
    <s v="Ward of the Rings"/>
    <x v="363"/>
    <s v="NTH"/>
    <s v="FWD"/>
    <n v="90"/>
    <n v="91"/>
    <x v="5"/>
  </r>
  <r>
    <n v="2018"/>
    <n v="10"/>
    <s v="Ward of the Rings"/>
    <x v="146"/>
    <s v="STK"/>
    <s v="DEF"/>
    <n v="88"/>
    <n v="104"/>
    <x v="5"/>
  </r>
  <r>
    <n v="2018"/>
    <n v="10"/>
    <s v="Ward of the Rings"/>
    <x v="121"/>
    <s v="PTA"/>
    <s v="BEN"/>
    <n v="89"/>
    <n v="0"/>
    <x v="5"/>
  </r>
  <r>
    <n v="2018"/>
    <n v="10"/>
    <s v="Ward of the Rings"/>
    <x v="9"/>
    <s v="PTA"/>
    <s v="BEN"/>
    <n v="92"/>
    <n v="0"/>
    <x v="5"/>
  </r>
  <r>
    <n v="2018"/>
    <n v="10"/>
    <s v="Ward of the Rings"/>
    <x v="290"/>
    <s v="PTA"/>
    <s v="BEN"/>
    <n v="84"/>
    <n v="0"/>
    <x v="5"/>
  </r>
  <r>
    <n v="2018"/>
    <n v="10"/>
    <s v="Ward of the Rings"/>
    <x v="168"/>
    <s v="ADE"/>
    <s v="BEN"/>
    <n v="95"/>
    <n v="0"/>
    <x v="5"/>
  </r>
  <r>
    <n v="2018"/>
    <n v="11"/>
    <s v="Ward of the Rings"/>
    <x v="140"/>
    <s v="ESS"/>
    <s v="MID"/>
    <n v="92"/>
    <n v="15"/>
    <x v="5"/>
  </r>
  <r>
    <n v="2018"/>
    <n v="11"/>
    <s v="Ward of the Rings"/>
    <x v="121"/>
    <s v="PTA"/>
    <s v="MID"/>
    <n v="79"/>
    <n v="66"/>
    <x v="5"/>
  </r>
  <r>
    <n v="2018"/>
    <n v="11"/>
    <s v="Ward of the Rings"/>
    <x v="164"/>
    <s v="GCS"/>
    <s v="DEF"/>
    <n v="103"/>
    <n v="98"/>
    <x v="5"/>
  </r>
  <r>
    <n v="2018"/>
    <n v="11"/>
    <s v="Ward of the Rings"/>
    <x v="27"/>
    <s v="RIC"/>
    <s v="FWD"/>
    <n v="72"/>
    <n v="46"/>
    <x v="5"/>
  </r>
  <r>
    <n v="2018"/>
    <n v="11"/>
    <s v="Ward of the Rings"/>
    <x v="236"/>
    <s v="RIC"/>
    <s v="MID"/>
    <n v="97"/>
    <n v="85"/>
    <x v="5"/>
  </r>
  <r>
    <n v="2018"/>
    <n v="11"/>
    <s v="Ward of the Rings"/>
    <x v="252"/>
    <s v="WBD"/>
    <s v="MID"/>
    <n v="126"/>
    <n v="128"/>
    <x v="5"/>
  </r>
  <r>
    <n v="2018"/>
    <n v="11"/>
    <s v="Ward of the Rings"/>
    <x v="251"/>
    <s v="WBD"/>
    <s v="FWD"/>
    <n v="71"/>
    <n v="44"/>
    <x v="5"/>
  </r>
  <r>
    <n v="2018"/>
    <n v="11"/>
    <s v="Ward of the Rings"/>
    <x v="305"/>
    <s v="COL"/>
    <s v="FWD"/>
    <n v="90"/>
    <n v="95"/>
    <x v="5"/>
  </r>
  <r>
    <n v="2018"/>
    <n v="11"/>
    <s v="Ward of the Rings"/>
    <x v="5"/>
    <s v="SYD"/>
    <s v="MID"/>
    <n v="120"/>
    <n v="102"/>
    <x v="5"/>
  </r>
  <r>
    <n v="2018"/>
    <n v="11"/>
    <s v="Ward of the Rings"/>
    <x v="365"/>
    <s v="WCE"/>
    <s v="RUC"/>
    <n v="98"/>
    <n v="129"/>
    <x v="5"/>
  </r>
  <r>
    <n v="2018"/>
    <n v="11"/>
    <s v="Ward of the Rings"/>
    <x v="300"/>
    <s v="MEL"/>
    <s v="DEF"/>
    <n v="86"/>
    <n v="89"/>
    <x v="5"/>
  </r>
  <r>
    <n v="2018"/>
    <n v="11"/>
    <s v="Ward of the Rings"/>
    <x v="155"/>
    <s v="MEL"/>
    <s v="FWD"/>
    <n v="117"/>
    <n v="127"/>
    <x v="5"/>
  </r>
  <r>
    <n v="2018"/>
    <n v="11"/>
    <s v="Ward of the Rings"/>
    <x v="233"/>
    <s v="GWS"/>
    <s v="MID"/>
    <n v="107"/>
    <n v="111"/>
    <x v="5"/>
  </r>
  <r>
    <n v="2018"/>
    <n v="11"/>
    <s v="Ward of the Rings"/>
    <x v="232"/>
    <s v="GWS"/>
    <s v="DEF"/>
    <n v="90"/>
    <n v="86"/>
    <x v="5"/>
  </r>
  <r>
    <n v="2018"/>
    <n v="11"/>
    <s v="Ward of the Rings"/>
    <x v="90"/>
    <s v="NTH"/>
    <s v="MID"/>
    <n v="98"/>
    <n v="95"/>
    <x v="5"/>
  </r>
  <r>
    <n v="2018"/>
    <n v="11"/>
    <s v="Ward of the Rings"/>
    <x v="139"/>
    <s v="NTH"/>
    <s v="DEF"/>
    <n v="82"/>
    <n v="132"/>
    <x v="5"/>
  </r>
  <r>
    <n v="2018"/>
    <n v="11"/>
    <s v="Ward of the Rings"/>
    <x v="363"/>
    <s v="NTH"/>
    <s v="FWD"/>
    <n v="75"/>
    <n v="6"/>
    <x v="5"/>
  </r>
  <r>
    <n v="2018"/>
    <n v="11"/>
    <s v="Ward of the Rings"/>
    <x v="146"/>
    <s v="STK"/>
    <s v="DEF"/>
    <n v="86"/>
    <n v="95"/>
    <x v="5"/>
  </r>
  <r>
    <n v="2018"/>
    <n v="11"/>
    <s v="Ward of the Rings"/>
    <x v="9"/>
    <s v="PTA"/>
    <s v="BEN"/>
    <n v="85"/>
    <n v="85"/>
    <x v="5"/>
  </r>
  <r>
    <n v="2018"/>
    <n v="11"/>
    <s v="Ward of the Rings"/>
    <x v="290"/>
    <s v="PTA"/>
    <s v="BEN"/>
    <n v="84"/>
    <n v="61"/>
    <x v="5"/>
  </r>
  <r>
    <n v="2018"/>
    <n v="11"/>
    <s v="Ward of the Rings"/>
    <x v="73"/>
    <s v="COL"/>
    <s v="BEN"/>
    <n v="115"/>
    <n v="0"/>
    <x v="5"/>
  </r>
  <r>
    <n v="2018"/>
    <n v="11"/>
    <s v="Ward of the Rings"/>
    <x v="168"/>
    <s v="ADE"/>
    <s v="BEN"/>
    <n v="95"/>
    <n v="0"/>
    <x v="5"/>
  </r>
  <r>
    <n v="2018"/>
    <n v="12"/>
    <s v="Ward of the Rings"/>
    <x v="9"/>
    <s v="PTA"/>
    <s v="RUC"/>
    <n v="91"/>
    <n v="99"/>
    <x v="5"/>
  </r>
  <r>
    <n v="2018"/>
    <n v="12"/>
    <s v="Ward of the Rings"/>
    <x v="121"/>
    <s v="PTA"/>
    <s v="MID"/>
    <n v="96"/>
    <n v="142"/>
    <x v="5"/>
  </r>
  <r>
    <n v="2018"/>
    <n v="12"/>
    <s v="Ward of the Rings"/>
    <x v="290"/>
    <s v="PTA"/>
    <s v="FWD"/>
    <n v="77"/>
    <n v="62"/>
    <x v="5"/>
  </r>
  <r>
    <n v="2018"/>
    <n v="12"/>
    <s v="Ward of the Rings"/>
    <x v="273"/>
    <s v="RIC"/>
    <s v="DEF"/>
    <n v="68"/>
    <n v="77"/>
    <x v="5"/>
  </r>
  <r>
    <n v="2018"/>
    <n v="12"/>
    <s v="Ward of the Rings"/>
    <x v="27"/>
    <s v="RIC"/>
    <s v="FWD"/>
    <n v="65"/>
    <n v="80"/>
    <x v="5"/>
  </r>
  <r>
    <n v="2018"/>
    <n v="12"/>
    <s v="Ward of the Rings"/>
    <x v="305"/>
    <s v="COL"/>
    <s v="FWD"/>
    <n v="82"/>
    <n v="69"/>
    <x v="5"/>
  </r>
  <r>
    <n v="2018"/>
    <n v="12"/>
    <s v="Ward of the Rings"/>
    <x v="73"/>
    <s v="COL"/>
    <s v="DEF"/>
    <n v="99"/>
    <n v="77"/>
    <x v="5"/>
  </r>
  <r>
    <n v="2018"/>
    <n v="12"/>
    <s v="Ward of the Rings"/>
    <x v="5"/>
    <s v="SYD"/>
    <s v="MID"/>
    <n v="113"/>
    <n v="118"/>
    <x v="5"/>
  </r>
  <r>
    <n v="2018"/>
    <n v="12"/>
    <s v="Ward of the Rings"/>
    <x v="155"/>
    <s v="MEL"/>
    <s v="FWD"/>
    <n v="101"/>
    <n v="59"/>
    <x v="5"/>
  </r>
  <r>
    <n v="2018"/>
    <n v="12"/>
    <s v="Ward of the Rings"/>
    <x v="300"/>
    <s v="MEL"/>
    <s v="MID"/>
    <n v="79"/>
    <n v="60"/>
    <x v="5"/>
  </r>
  <r>
    <n v="2018"/>
    <n v="12"/>
    <s v="Ward of the Rings"/>
    <x v="232"/>
    <s v="GWS"/>
    <s v="DEF"/>
    <n v="88"/>
    <n v="80"/>
    <x v="5"/>
  </r>
  <r>
    <n v="2018"/>
    <n v="12"/>
    <s v="Ward of the Rings"/>
    <x v="233"/>
    <s v="GWS"/>
    <s v="MID"/>
    <n v="122"/>
    <n v="156"/>
    <x v="5"/>
  </r>
  <r>
    <n v="2018"/>
    <n v="12"/>
    <s v="Ward of the Rings"/>
    <x v="90"/>
    <s v="NTH"/>
    <s v="MID"/>
    <n v="103"/>
    <n v="93"/>
    <x v="5"/>
  </r>
  <r>
    <n v="2018"/>
    <n v="12"/>
    <s v="Ward of the Rings"/>
    <x v="366"/>
    <s v="NTH"/>
    <s v="MID"/>
    <n v="102"/>
    <n v="67"/>
    <x v="5"/>
  </r>
  <r>
    <n v="2018"/>
    <n v="12"/>
    <s v="Ward of the Rings"/>
    <x v="139"/>
    <s v="NTH"/>
    <s v="DEF"/>
    <n v="81"/>
    <n v="55"/>
    <x v="5"/>
  </r>
  <r>
    <n v="2018"/>
    <n v="12"/>
    <s v="Ward of the Rings"/>
    <x v="363"/>
    <s v="NTH"/>
    <s v="FWD"/>
    <n v="75"/>
    <n v="0"/>
    <x v="5"/>
  </r>
  <r>
    <n v="2018"/>
    <n v="12"/>
    <s v="Ward of the Rings"/>
    <x v="152"/>
    <s v="STK"/>
    <s v="MID"/>
    <n v="88"/>
    <n v="80"/>
    <x v="5"/>
  </r>
  <r>
    <n v="2018"/>
    <n v="12"/>
    <s v="Ward of the Rings"/>
    <x v="146"/>
    <s v="STK"/>
    <s v="DEF"/>
    <n v="87"/>
    <n v="77"/>
    <x v="5"/>
  </r>
  <r>
    <n v="2018"/>
    <n v="12"/>
    <s v="Ward of the Rings"/>
    <x v="236"/>
    <s v="RIC"/>
    <s v="BEN"/>
    <n v="97"/>
    <n v="0"/>
    <x v="5"/>
  </r>
  <r>
    <n v="2018"/>
    <n v="12"/>
    <s v="Ward of the Rings"/>
    <x v="252"/>
    <s v="WBD"/>
    <s v="BEN"/>
    <n v="126"/>
    <n v="0"/>
    <x v="5"/>
  </r>
  <r>
    <n v="2018"/>
    <n v="12"/>
    <s v="Ward of the Rings"/>
    <x v="168"/>
    <s v="ADE"/>
    <s v="BEN"/>
    <n v="95"/>
    <n v="0"/>
    <x v="5"/>
  </r>
  <r>
    <n v="2018"/>
    <n v="12"/>
    <s v="Ward of the Rings"/>
    <x v="365"/>
    <s v="WCE"/>
    <s v="BEN"/>
    <n v="98"/>
    <n v="0"/>
    <x v="5"/>
  </r>
  <r>
    <n v="2018"/>
    <n v="13"/>
    <s v="Ward of the Rings"/>
    <x v="9"/>
    <s v="PTA"/>
    <s v="RUC"/>
    <n v="103"/>
    <n v="125"/>
    <x v="5"/>
  </r>
  <r>
    <n v="2018"/>
    <n v="13"/>
    <s v="Ward of the Rings"/>
    <x v="121"/>
    <s v="PTA"/>
    <s v="MID"/>
    <n v="112"/>
    <n v="157"/>
    <x v="5"/>
  </r>
  <r>
    <n v="2018"/>
    <n v="13"/>
    <s v="Ward of the Rings"/>
    <x v="350"/>
    <s v="PTA"/>
    <s v="MID"/>
    <n v="91"/>
    <n v="96"/>
    <x v="5"/>
  </r>
  <r>
    <n v="2018"/>
    <n v="13"/>
    <s v="Ward of the Rings"/>
    <x v="290"/>
    <s v="PTA"/>
    <s v="FWD"/>
    <n v="85"/>
    <n v="94"/>
    <x v="5"/>
  </r>
  <r>
    <n v="2018"/>
    <n v="13"/>
    <s v="Ward of the Rings"/>
    <x v="26"/>
    <s v="GCS"/>
    <s v="DEF"/>
    <n v="83"/>
    <n v="92"/>
    <x v="5"/>
  </r>
  <r>
    <n v="2018"/>
    <n v="13"/>
    <s v="Ward of the Rings"/>
    <x v="27"/>
    <s v="RIC"/>
    <s v="FWD"/>
    <n v="62"/>
    <n v="95"/>
    <x v="5"/>
  </r>
  <r>
    <n v="2018"/>
    <n v="13"/>
    <s v="Ward of the Rings"/>
    <x v="236"/>
    <s v="RIC"/>
    <s v="MID"/>
    <n v="97"/>
    <n v="88"/>
    <x v="5"/>
  </r>
  <r>
    <n v="2018"/>
    <n v="13"/>
    <s v="Ward of the Rings"/>
    <x v="273"/>
    <s v="RIC"/>
    <s v="DEF"/>
    <n v="73"/>
    <n v="84"/>
    <x v="5"/>
  </r>
  <r>
    <n v="2018"/>
    <n v="13"/>
    <s v="Ward of the Rings"/>
    <x v="35"/>
    <s v="RIC"/>
    <s v="FWD"/>
    <n v="97"/>
    <n v="95"/>
    <x v="5"/>
  </r>
  <r>
    <n v="2018"/>
    <n v="13"/>
    <s v="Ward of the Rings"/>
    <x v="252"/>
    <s v="WBD"/>
    <s v="MID"/>
    <n v="123"/>
    <n v="129"/>
    <x v="5"/>
  </r>
  <r>
    <n v="2018"/>
    <n v="13"/>
    <s v="Ward of the Rings"/>
    <x v="73"/>
    <s v="COL"/>
    <s v="DEF"/>
    <n v="99"/>
    <n v="0"/>
    <x v="5"/>
  </r>
  <r>
    <n v="2018"/>
    <n v="13"/>
    <s v="Ward of the Rings"/>
    <x v="186"/>
    <s v="SYD"/>
    <s v="FWD"/>
    <n v="80"/>
    <n v="63"/>
    <x v="5"/>
  </r>
  <r>
    <n v="2018"/>
    <n v="13"/>
    <s v="Ward of the Rings"/>
    <x v="5"/>
    <s v="SYD"/>
    <s v="MID"/>
    <n v="121"/>
    <n v="112"/>
    <x v="5"/>
  </r>
  <r>
    <n v="2018"/>
    <n v="13"/>
    <s v="Ward of the Rings"/>
    <x v="155"/>
    <s v="MEL"/>
    <s v="FWD"/>
    <n v="101"/>
    <n v="0"/>
    <x v="5"/>
  </r>
  <r>
    <n v="2018"/>
    <n v="13"/>
    <s v="Ward of the Rings"/>
    <x v="233"/>
    <s v="GWS"/>
    <s v="MID"/>
    <n v="122"/>
    <n v="0"/>
    <x v="5"/>
  </r>
  <r>
    <n v="2018"/>
    <n v="13"/>
    <s v="Ward of the Rings"/>
    <x v="232"/>
    <s v="GWS"/>
    <s v="DEF"/>
    <n v="88"/>
    <n v="0"/>
    <x v="5"/>
  </r>
  <r>
    <n v="2018"/>
    <n v="13"/>
    <s v="Ward of the Rings"/>
    <x v="152"/>
    <s v="STK"/>
    <s v="MID"/>
    <n v="92"/>
    <n v="81"/>
    <x v="5"/>
  </r>
  <r>
    <n v="2018"/>
    <n v="13"/>
    <s v="Ward of the Rings"/>
    <x v="146"/>
    <s v="STK"/>
    <s v="DEF"/>
    <n v="89"/>
    <n v="88"/>
    <x v="5"/>
  </r>
  <r>
    <n v="2018"/>
    <n v="13"/>
    <s v="Ward of the Rings"/>
    <x v="168"/>
    <s v="ADE"/>
    <s v="BEN"/>
    <n v="95"/>
    <n v="0"/>
    <x v="5"/>
  </r>
  <r>
    <n v="2018"/>
    <n v="13"/>
    <s v="Ward of the Rings"/>
    <x v="365"/>
    <s v="WCE"/>
    <s v="BEN"/>
    <n v="101"/>
    <n v="87"/>
    <x v="5"/>
  </r>
  <r>
    <n v="2018"/>
    <n v="13"/>
    <s v="Ward of the Rings"/>
    <x v="300"/>
    <s v="MEL"/>
    <s v="BEN"/>
    <n v="79"/>
    <n v="0"/>
    <x v="5"/>
  </r>
  <r>
    <n v="2018"/>
    <n v="13"/>
    <s v="Ward of the Rings"/>
    <x v="90"/>
    <s v="NTH"/>
    <s v="BEN"/>
    <n v="103"/>
    <n v="0"/>
    <x v="5"/>
  </r>
  <r>
    <n v="2018"/>
    <n v="14"/>
    <s v="Ward of the Rings"/>
    <x v="290"/>
    <s v="PTA"/>
    <s v="FWD"/>
    <n v="90"/>
    <n v="83"/>
    <x v="5"/>
  </r>
  <r>
    <n v="2018"/>
    <n v="14"/>
    <s v="Ward of the Rings"/>
    <x v="121"/>
    <s v="PTA"/>
    <s v="MID"/>
    <n v="110"/>
    <n v="87"/>
    <x v="5"/>
  </r>
  <r>
    <n v="2018"/>
    <n v="14"/>
    <s v="Ward of the Rings"/>
    <x v="350"/>
    <s v="PTA"/>
    <s v="MID"/>
    <n v="94"/>
    <n v="96"/>
    <x v="5"/>
  </r>
  <r>
    <n v="2018"/>
    <n v="14"/>
    <s v="Ward of the Rings"/>
    <x v="26"/>
    <s v="GCS"/>
    <s v="DEF"/>
    <n v="95"/>
    <n v="115"/>
    <x v="5"/>
  </r>
  <r>
    <n v="2018"/>
    <n v="14"/>
    <s v="Ward of the Rings"/>
    <x v="27"/>
    <s v="RIC"/>
    <s v="FWD"/>
    <n v="62"/>
    <n v="0"/>
    <x v="5"/>
  </r>
  <r>
    <n v="2018"/>
    <n v="14"/>
    <s v="Ward of the Rings"/>
    <x v="252"/>
    <s v="WBD"/>
    <s v="MID"/>
    <n v="113"/>
    <n v="87"/>
    <x v="5"/>
  </r>
  <r>
    <n v="2018"/>
    <n v="14"/>
    <s v="Ward of the Rings"/>
    <x v="73"/>
    <s v="COL"/>
    <s v="DEF"/>
    <n v="105"/>
    <n v="118"/>
    <x v="5"/>
  </r>
  <r>
    <n v="2018"/>
    <n v="14"/>
    <s v="Ward of the Rings"/>
    <x v="22"/>
    <s v="COL"/>
    <s v="MID"/>
    <n v="103"/>
    <n v="111"/>
    <x v="5"/>
  </r>
  <r>
    <n v="2018"/>
    <n v="14"/>
    <s v="Ward of the Rings"/>
    <x v="294"/>
    <s v="CAR"/>
    <s v="FWD"/>
    <n v="80"/>
    <n v="110"/>
    <x v="5"/>
  </r>
  <r>
    <n v="2018"/>
    <n v="14"/>
    <s v="Ward of the Rings"/>
    <x v="217"/>
    <s v="WCE"/>
    <s v="MID"/>
    <n v="66"/>
    <n v="75"/>
    <x v="5"/>
  </r>
  <r>
    <n v="2018"/>
    <n v="14"/>
    <s v="Ward of the Rings"/>
    <x v="365"/>
    <s v="WCE"/>
    <s v="RUC"/>
    <n v="102"/>
    <n v="99"/>
    <x v="5"/>
  </r>
  <r>
    <n v="2018"/>
    <n v="14"/>
    <s v="Ward of the Rings"/>
    <x v="300"/>
    <s v="MEL"/>
    <s v="DEF"/>
    <n v="83"/>
    <n v="91"/>
    <x v="5"/>
  </r>
  <r>
    <n v="2018"/>
    <n v="14"/>
    <s v="Ward of the Rings"/>
    <x v="155"/>
    <s v="MEL"/>
    <s v="FWD"/>
    <n v="92"/>
    <n v="47"/>
    <x v="5"/>
  </r>
  <r>
    <n v="2018"/>
    <n v="14"/>
    <s v="Ward of the Rings"/>
    <x v="233"/>
    <s v="GWS"/>
    <s v="MID"/>
    <n v="115"/>
    <n v="75"/>
    <x v="5"/>
  </r>
  <r>
    <n v="2018"/>
    <n v="14"/>
    <s v="Ward of the Rings"/>
    <x v="232"/>
    <s v="GWS"/>
    <s v="DEF"/>
    <n v="92"/>
    <n v="113"/>
    <x v="5"/>
  </r>
  <r>
    <n v="2018"/>
    <n v="14"/>
    <s v="Ward of the Rings"/>
    <x v="139"/>
    <s v="NTH"/>
    <s v="DEF"/>
    <n v="77"/>
    <n v="62"/>
    <x v="5"/>
  </r>
  <r>
    <n v="2018"/>
    <n v="14"/>
    <s v="Ward of the Rings"/>
    <x v="90"/>
    <s v="NTH"/>
    <s v="MID"/>
    <n v="95"/>
    <n v="106"/>
    <x v="5"/>
  </r>
  <r>
    <n v="2018"/>
    <n v="14"/>
    <s v="Ward of the Rings"/>
    <x v="9"/>
    <s v="PTA"/>
    <s v="BEN"/>
    <n v="101"/>
    <n v="99"/>
    <x v="5"/>
  </r>
  <r>
    <n v="2018"/>
    <n v="14"/>
    <s v="Ward of the Rings"/>
    <x v="236"/>
    <s v="RIC"/>
    <s v="BEN"/>
    <n v="97"/>
    <n v="0"/>
    <x v="5"/>
  </r>
  <r>
    <n v="2018"/>
    <n v="14"/>
    <s v="Ward of the Rings"/>
    <x v="168"/>
    <s v="ADE"/>
    <s v="BEN"/>
    <n v="95"/>
    <n v="0"/>
    <x v="5"/>
  </r>
  <r>
    <n v="2018"/>
    <n v="14"/>
    <s v="Ward of the Rings"/>
    <x v="5"/>
    <s v="SYD"/>
    <s v="BEN"/>
    <n v="121"/>
    <n v="0"/>
    <x v="5"/>
  </r>
  <r>
    <n v="2018"/>
    <n v="14"/>
    <s v="Ward of the Rings"/>
    <x v="146"/>
    <s v="STK"/>
    <s v="BEN"/>
    <n v="89"/>
    <n v="0"/>
    <x v="5"/>
  </r>
  <r>
    <n v="2018"/>
    <n v="15"/>
    <s v="Ward of the Rings"/>
    <x v="9"/>
    <s v="PTA"/>
    <s v="RUC"/>
    <n v="102"/>
    <n v="101"/>
    <x v="5"/>
  </r>
  <r>
    <n v="2018"/>
    <n v="15"/>
    <s v="Ward of the Rings"/>
    <x v="121"/>
    <s v="PTA"/>
    <s v="MID"/>
    <n v="106"/>
    <n v="88"/>
    <x v="5"/>
  </r>
  <r>
    <n v="2018"/>
    <n v="15"/>
    <s v="Ward of the Rings"/>
    <x v="290"/>
    <s v="PTA"/>
    <s v="FWD"/>
    <n v="88"/>
    <n v="83"/>
    <x v="5"/>
  </r>
  <r>
    <n v="2018"/>
    <n v="15"/>
    <s v="Ward of the Rings"/>
    <x v="26"/>
    <s v="GCS"/>
    <s v="DEF"/>
    <n v="89"/>
    <n v="92"/>
    <x v="5"/>
  </r>
  <r>
    <n v="2018"/>
    <n v="15"/>
    <s v="Ward of the Rings"/>
    <x v="27"/>
    <s v="RIC"/>
    <s v="FWD"/>
    <n v="73"/>
    <n v="126"/>
    <x v="5"/>
  </r>
  <r>
    <n v="2018"/>
    <n v="15"/>
    <s v="Ward of the Rings"/>
    <x v="236"/>
    <s v="RIC"/>
    <s v="MID"/>
    <n v="96"/>
    <n v="62"/>
    <x v="5"/>
  </r>
  <r>
    <n v="2018"/>
    <n v="15"/>
    <s v="Ward of the Rings"/>
    <x v="328"/>
    <s v="WBD"/>
    <s v="FWD"/>
    <n v="101"/>
    <n v="69"/>
    <x v="5"/>
  </r>
  <r>
    <n v="2018"/>
    <n v="15"/>
    <s v="Ward of the Rings"/>
    <x v="252"/>
    <s v="WBD"/>
    <s v="MID"/>
    <n v="107"/>
    <n v="94"/>
    <x v="5"/>
  </r>
  <r>
    <n v="2018"/>
    <n v="15"/>
    <s v="Ward of the Rings"/>
    <x v="73"/>
    <s v="COL"/>
    <s v="DEF"/>
    <n v="98"/>
    <n v="90"/>
    <x v="5"/>
  </r>
  <r>
    <n v="2018"/>
    <n v="15"/>
    <s v="Ward of the Rings"/>
    <x v="168"/>
    <s v="ADE"/>
    <s v="MID"/>
    <n v="87"/>
    <n v="89"/>
    <x v="5"/>
  </r>
  <r>
    <n v="2018"/>
    <n v="15"/>
    <s v="Ward of the Rings"/>
    <x v="294"/>
    <s v="CAR"/>
    <s v="FWD"/>
    <n v="86"/>
    <n v="108"/>
    <x v="5"/>
  </r>
  <r>
    <n v="2018"/>
    <n v="15"/>
    <s v="Ward of the Rings"/>
    <x v="5"/>
    <s v="SYD"/>
    <s v="MID"/>
    <n v="129"/>
    <n v="140"/>
    <x v="5"/>
  </r>
  <r>
    <n v="2018"/>
    <n v="15"/>
    <s v="Ward of the Rings"/>
    <x v="300"/>
    <s v="MEL"/>
    <s v="DEF"/>
    <n v="82"/>
    <n v="104"/>
    <x v="5"/>
  </r>
  <r>
    <n v="2018"/>
    <n v="15"/>
    <s v="Ward of the Rings"/>
    <x v="155"/>
    <s v="MEL"/>
    <s v="FWD"/>
    <n v="103"/>
    <n v="114"/>
    <x v="5"/>
  </r>
  <r>
    <n v="2018"/>
    <n v="15"/>
    <s v="Ward of the Rings"/>
    <x v="233"/>
    <s v="GWS"/>
    <s v="MID"/>
    <n v="129"/>
    <n v="131"/>
    <x v="5"/>
  </r>
  <r>
    <n v="2018"/>
    <n v="15"/>
    <s v="Ward of the Rings"/>
    <x v="232"/>
    <s v="GWS"/>
    <s v="DEF"/>
    <n v="89"/>
    <n v="40"/>
    <x v="5"/>
  </r>
  <r>
    <n v="2018"/>
    <n v="15"/>
    <s v="Ward of the Rings"/>
    <x v="90"/>
    <s v="NTH"/>
    <s v="MID"/>
    <n v="98"/>
    <n v="97"/>
    <x v="5"/>
  </r>
  <r>
    <n v="2018"/>
    <n v="15"/>
    <s v="Ward of the Rings"/>
    <x v="146"/>
    <s v="STK"/>
    <s v="DEF"/>
    <n v="91"/>
    <n v="103"/>
    <x v="5"/>
  </r>
  <r>
    <n v="2018"/>
    <n v="15"/>
    <s v="Ward of the Rings"/>
    <x v="350"/>
    <s v="PTA"/>
    <s v="BEN"/>
    <n v="90"/>
    <n v="105"/>
    <x v="5"/>
  </r>
  <r>
    <n v="2018"/>
    <n v="15"/>
    <s v="Ward of the Rings"/>
    <x v="273"/>
    <s v="RIC"/>
    <s v="BEN"/>
    <n v="74"/>
    <n v="54"/>
    <x v="5"/>
  </r>
  <r>
    <n v="2018"/>
    <n v="15"/>
    <s v="Ward of the Rings"/>
    <x v="22"/>
    <s v="COL"/>
    <s v="BEN"/>
    <n v="97"/>
    <n v="58"/>
    <x v="5"/>
  </r>
  <r>
    <n v="2018"/>
    <n v="15"/>
    <s v="Ward of the Rings"/>
    <x v="365"/>
    <s v="WCE"/>
    <s v="BEN"/>
    <n v="96"/>
    <n v="86"/>
    <x v="5"/>
  </r>
  <r>
    <n v="2018"/>
    <n v="16"/>
    <s v="Ward of the Rings"/>
    <x v="9"/>
    <s v="PTA"/>
    <s v="RUC"/>
    <n v="103"/>
    <n v="92"/>
    <x v="5"/>
  </r>
  <r>
    <n v="2018"/>
    <n v="16"/>
    <s v="Ward of the Rings"/>
    <x v="290"/>
    <s v="PTA"/>
    <s v="FWD"/>
    <n v="100"/>
    <n v="115"/>
    <x v="5"/>
  </r>
  <r>
    <n v="2018"/>
    <n v="16"/>
    <s v="Ward of the Rings"/>
    <x v="121"/>
    <s v="PTA"/>
    <s v="MID"/>
    <n v="106"/>
    <n v="62"/>
    <x v="5"/>
  </r>
  <r>
    <n v="2018"/>
    <n v="16"/>
    <s v="Ward of the Rings"/>
    <x v="26"/>
    <s v="GCS"/>
    <s v="DEF"/>
    <n v="94"/>
    <n v="95"/>
    <x v="5"/>
  </r>
  <r>
    <n v="2018"/>
    <n v="16"/>
    <s v="Ward of the Rings"/>
    <x v="27"/>
    <s v="RIC"/>
    <s v="FWD"/>
    <n v="75"/>
    <n v="83"/>
    <x v="5"/>
  </r>
  <r>
    <n v="2018"/>
    <n v="16"/>
    <s v="Ward of the Rings"/>
    <x v="236"/>
    <s v="RIC"/>
    <s v="MID"/>
    <n v="95"/>
    <n v="99"/>
    <x v="5"/>
  </r>
  <r>
    <n v="2018"/>
    <n v="16"/>
    <s v="Ward of the Rings"/>
    <x v="252"/>
    <s v="WBD"/>
    <s v="MID"/>
    <n v="111"/>
    <n v="67"/>
    <x v="5"/>
  </r>
  <r>
    <n v="2018"/>
    <n v="16"/>
    <s v="Ward of the Rings"/>
    <x v="73"/>
    <s v="COL"/>
    <s v="DEF"/>
    <n v="90"/>
    <n v="82"/>
    <x v="5"/>
  </r>
  <r>
    <n v="2018"/>
    <n v="16"/>
    <s v="Ward of the Rings"/>
    <x v="168"/>
    <s v="ADE"/>
    <s v="MID"/>
    <n v="88"/>
    <n v="96"/>
    <x v="5"/>
  </r>
  <r>
    <n v="2018"/>
    <n v="16"/>
    <s v="Ward of the Rings"/>
    <x v="294"/>
    <s v="CAR"/>
    <s v="FWD"/>
    <n v="82"/>
    <n v="38"/>
    <x v="5"/>
  </r>
  <r>
    <n v="2018"/>
    <n v="16"/>
    <s v="Ward of the Rings"/>
    <x v="5"/>
    <s v="SYD"/>
    <s v="MID"/>
    <n v="127"/>
    <n v="103"/>
    <x v="5"/>
  </r>
  <r>
    <n v="2018"/>
    <n v="16"/>
    <s v="Ward of the Rings"/>
    <x v="300"/>
    <s v="MEL"/>
    <s v="DEF"/>
    <n v="82"/>
    <n v="126"/>
    <x v="5"/>
  </r>
  <r>
    <n v="2018"/>
    <n v="16"/>
    <s v="Ward of the Rings"/>
    <x v="155"/>
    <s v="MEL"/>
    <s v="FWD"/>
    <n v="95"/>
    <n v="86"/>
    <x v="5"/>
  </r>
  <r>
    <n v="2018"/>
    <n v="16"/>
    <s v="Ward of the Rings"/>
    <x v="233"/>
    <s v="GWS"/>
    <s v="MID"/>
    <n v="126"/>
    <n v="103"/>
    <x v="5"/>
  </r>
  <r>
    <n v="2018"/>
    <n v="16"/>
    <s v="Ward of the Rings"/>
    <x v="232"/>
    <s v="GWS"/>
    <s v="DEF"/>
    <n v="74"/>
    <n v="71"/>
    <x v="5"/>
  </r>
  <r>
    <n v="2018"/>
    <n v="16"/>
    <s v="Ward of the Rings"/>
    <x v="90"/>
    <s v="NTH"/>
    <s v="MID"/>
    <n v="104"/>
    <n v="98"/>
    <x v="5"/>
  </r>
  <r>
    <n v="2018"/>
    <n v="16"/>
    <s v="Ward of the Rings"/>
    <x v="146"/>
    <s v="STK"/>
    <s v="DEF"/>
    <n v="86"/>
    <n v="76"/>
    <x v="5"/>
  </r>
  <r>
    <n v="2018"/>
    <n v="16"/>
    <s v="Ward of the Rings"/>
    <x v="332"/>
    <s v="STK"/>
    <s v="FWD"/>
    <n v="96"/>
    <n v="97"/>
    <x v="5"/>
  </r>
  <r>
    <n v="2018"/>
    <n v="16"/>
    <s v="Ward of the Rings"/>
    <x v="350"/>
    <s v="PTA"/>
    <s v="BEN"/>
    <n v="94"/>
    <n v="96"/>
    <x v="5"/>
  </r>
  <r>
    <n v="2018"/>
    <n v="16"/>
    <s v="Ward of the Rings"/>
    <x v="328"/>
    <s v="WBD"/>
    <s v="BEN"/>
    <n v="116"/>
    <n v="108"/>
    <x v="5"/>
  </r>
  <r>
    <n v="2018"/>
    <n v="16"/>
    <s v="Ward of the Rings"/>
    <x v="367"/>
    <s v="FRE"/>
    <s v="BEN"/>
    <n v="64"/>
    <n v="52"/>
    <x v="5"/>
  </r>
  <r>
    <n v="2018"/>
    <n v="16"/>
    <s v="Ward of the Rings"/>
    <x v="365"/>
    <s v="WCE"/>
    <s v="BEN"/>
    <n v="97"/>
    <n v="115"/>
    <x v="5"/>
  </r>
  <r>
    <n v="2018"/>
    <n v="17"/>
    <s v="Ward of the Rings"/>
    <x v="9"/>
    <s v="PTA"/>
    <s v="RUC"/>
    <n v="93"/>
    <n v="49"/>
    <x v="5"/>
  </r>
  <r>
    <n v="2018"/>
    <n v="17"/>
    <s v="Ward of the Rings"/>
    <x v="290"/>
    <s v="PTA"/>
    <s v="FWD"/>
    <n v="103"/>
    <n v="76"/>
    <x v="5"/>
  </r>
  <r>
    <n v="2018"/>
    <n v="17"/>
    <s v="Ward of the Rings"/>
    <x v="121"/>
    <s v="PTA"/>
    <s v="MID"/>
    <n v="101"/>
    <n v="120"/>
    <x v="5"/>
  </r>
  <r>
    <n v="2018"/>
    <n v="17"/>
    <s v="Ward of the Rings"/>
    <x v="350"/>
    <s v="PTA"/>
    <s v="MID"/>
    <n v="97"/>
    <n v="102"/>
    <x v="5"/>
  </r>
  <r>
    <n v="2018"/>
    <n v="17"/>
    <s v="Ward of the Rings"/>
    <x v="26"/>
    <s v="GCS"/>
    <s v="DEF"/>
    <n v="88"/>
    <n v="80"/>
    <x v="5"/>
  </r>
  <r>
    <n v="2018"/>
    <n v="17"/>
    <s v="Ward of the Rings"/>
    <x v="27"/>
    <s v="RIC"/>
    <s v="FWD"/>
    <n v="82"/>
    <n v="87"/>
    <x v="5"/>
  </r>
  <r>
    <n v="2018"/>
    <n v="17"/>
    <s v="Ward of the Rings"/>
    <x v="236"/>
    <s v="RIC"/>
    <s v="MID"/>
    <n v="97"/>
    <n v="110"/>
    <x v="5"/>
  </r>
  <r>
    <n v="2018"/>
    <n v="17"/>
    <s v="Ward of the Rings"/>
    <x v="73"/>
    <s v="COL"/>
    <s v="DEF"/>
    <n v="102"/>
    <n v="118"/>
    <x v="5"/>
  </r>
  <r>
    <n v="2018"/>
    <n v="17"/>
    <s v="Ward of the Rings"/>
    <x v="168"/>
    <s v="ADE"/>
    <s v="MID"/>
    <n v="86"/>
    <n v="127"/>
    <x v="5"/>
  </r>
  <r>
    <n v="2018"/>
    <n v="17"/>
    <s v="Ward of the Rings"/>
    <x v="294"/>
    <s v="CAR"/>
    <s v="FWD"/>
    <n v="87"/>
    <n v="114"/>
    <x v="5"/>
  </r>
  <r>
    <n v="2018"/>
    <n v="17"/>
    <s v="Ward of the Rings"/>
    <x v="5"/>
    <s v="SYD"/>
    <s v="MID"/>
    <n v="111"/>
    <n v="27"/>
    <x v="5"/>
  </r>
  <r>
    <n v="2018"/>
    <n v="17"/>
    <s v="Ward of the Rings"/>
    <x v="300"/>
    <s v="MEL"/>
    <s v="DEF"/>
    <n v="86"/>
    <n v="116"/>
    <x v="5"/>
  </r>
  <r>
    <n v="2018"/>
    <n v="17"/>
    <s v="Ward of the Rings"/>
    <x v="155"/>
    <s v="MEL"/>
    <s v="FWD"/>
    <n v="94"/>
    <n v="123"/>
    <x v="5"/>
  </r>
  <r>
    <n v="2018"/>
    <n v="17"/>
    <s v="Ward of the Rings"/>
    <x v="233"/>
    <s v="GWS"/>
    <s v="MID"/>
    <n v="127"/>
    <n v="117"/>
    <x v="5"/>
  </r>
  <r>
    <n v="2018"/>
    <n v="17"/>
    <s v="Ward of the Rings"/>
    <x v="232"/>
    <s v="GWS"/>
    <s v="DEF"/>
    <n v="79"/>
    <n v="113"/>
    <x v="5"/>
  </r>
  <r>
    <n v="2018"/>
    <n v="17"/>
    <s v="Ward of the Rings"/>
    <x v="90"/>
    <s v="NTH"/>
    <s v="MID"/>
    <n v="100"/>
    <n v="74"/>
    <x v="5"/>
  </r>
  <r>
    <n v="2018"/>
    <n v="17"/>
    <s v="Ward of the Rings"/>
    <x v="146"/>
    <s v="STK"/>
    <s v="DEF"/>
    <n v="86"/>
    <n v="97"/>
    <x v="5"/>
  </r>
  <r>
    <n v="2018"/>
    <n v="17"/>
    <s v="Ward of the Rings"/>
    <x v="332"/>
    <s v="STK"/>
    <s v="FWD"/>
    <n v="99"/>
    <n v="66"/>
    <x v="5"/>
  </r>
  <r>
    <n v="2018"/>
    <n v="17"/>
    <s v="Ward of the Rings"/>
    <x v="231"/>
    <s v="PTA"/>
    <s v="BEN"/>
    <n v="86"/>
    <n v="48"/>
    <x v="5"/>
  </r>
  <r>
    <n v="2018"/>
    <n v="17"/>
    <s v="Ward of the Rings"/>
    <x v="252"/>
    <s v="WBD"/>
    <s v="BEN"/>
    <n v="111"/>
    <n v="0"/>
    <x v="5"/>
  </r>
  <r>
    <n v="2018"/>
    <n v="17"/>
    <s v="Ward of the Rings"/>
    <x v="365"/>
    <s v="WCE"/>
    <s v="BEN"/>
    <n v="81"/>
    <n v="42"/>
    <x v="5"/>
  </r>
  <r>
    <n v="2018"/>
    <n v="17"/>
    <s v="Ward of the Rings"/>
    <x v="39"/>
    <s v="MEL"/>
    <s v="BEN"/>
    <n v="69"/>
    <n v="49"/>
    <x v="5"/>
  </r>
  <r>
    <n v="2018"/>
    <n v="18"/>
    <s v="Ward of the Rings"/>
    <x v="290"/>
    <s v="PTA"/>
    <s v="FWD"/>
    <n v="96"/>
    <n v="61"/>
    <x v="5"/>
  </r>
  <r>
    <n v="2018"/>
    <n v="18"/>
    <s v="Ward of the Rings"/>
    <x v="121"/>
    <s v="PTA"/>
    <s v="MID"/>
    <n v="85"/>
    <n v="75"/>
    <x v="5"/>
  </r>
  <r>
    <n v="2018"/>
    <n v="18"/>
    <s v="Ward of the Rings"/>
    <x v="350"/>
    <s v="PTA"/>
    <s v="MID"/>
    <n v="85"/>
    <n v="36"/>
    <x v="5"/>
  </r>
  <r>
    <n v="2018"/>
    <n v="18"/>
    <s v="Ward of the Rings"/>
    <x v="26"/>
    <s v="GCS"/>
    <s v="DEF"/>
    <n v="79"/>
    <n v="43"/>
    <x v="5"/>
  </r>
  <r>
    <n v="2018"/>
    <n v="18"/>
    <s v="Ward of the Rings"/>
    <x v="27"/>
    <s v="RIC"/>
    <s v="FWD"/>
    <n v="87"/>
    <n v="107"/>
    <x v="5"/>
  </r>
  <r>
    <n v="2018"/>
    <n v="18"/>
    <s v="Ward of the Rings"/>
    <x v="236"/>
    <s v="RIC"/>
    <s v="MID"/>
    <n v="108"/>
    <n v="139"/>
    <x v="5"/>
  </r>
  <r>
    <n v="2018"/>
    <n v="18"/>
    <s v="Ward of the Rings"/>
    <x v="73"/>
    <s v="COL"/>
    <s v="DEF"/>
    <n v="105"/>
    <n v="92"/>
    <x v="5"/>
  </r>
  <r>
    <n v="2018"/>
    <n v="18"/>
    <s v="Ward of the Rings"/>
    <x v="258"/>
    <s v="ADE"/>
    <s v="RUC"/>
    <n v="104"/>
    <n v="68"/>
    <x v="5"/>
  </r>
  <r>
    <n v="2018"/>
    <n v="18"/>
    <s v="Ward of the Rings"/>
    <x v="168"/>
    <s v="ADE"/>
    <s v="MID"/>
    <n v="87"/>
    <n v="84"/>
    <x v="5"/>
  </r>
  <r>
    <n v="2018"/>
    <n v="18"/>
    <s v="Ward of the Rings"/>
    <x v="294"/>
    <s v="CAR"/>
    <s v="FWD"/>
    <n v="84"/>
    <n v="36"/>
    <x v="5"/>
  </r>
  <r>
    <n v="2018"/>
    <n v="18"/>
    <s v="Ward of the Rings"/>
    <x v="5"/>
    <s v="SYD"/>
    <s v="MID"/>
    <n v="109"/>
    <n v="111"/>
    <x v="5"/>
  </r>
  <r>
    <n v="2018"/>
    <n v="18"/>
    <s v="Ward of the Rings"/>
    <x v="300"/>
    <s v="MEL"/>
    <s v="DEF"/>
    <n v="91"/>
    <n v="87"/>
    <x v="5"/>
  </r>
  <r>
    <n v="2018"/>
    <n v="18"/>
    <s v="Ward of the Rings"/>
    <x v="155"/>
    <s v="MEL"/>
    <s v="FWD"/>
    <n v="97"/>
    <n v="72"/>
    <x v="5"/>
  </r>
  <r>
    <n v="2018"/>
    <n v="18"/>
    <s v="Ward of the Rings"/>
    <x v="233"/>
    <s v="GWS"/>
    <s v="MID"/>
    <n v="115"/>
    <n v="97"/>
    <x v="5"/>
  </r>
  <r>
    <n v="2018"/>
    <n v="18"/>
    <s v="Ward of the Rings"/>
    <x v="232"/>
    <s v="GWS"/>
    <s v="DEF"/>
    <n v="82"/>
    <n v="94"/>
    <x v="5"/>
  </r>
  <r>
    <n v="2018"/>
    <n v="18"/>
    <s v="Ward of the Rings"/>
    <x v="90"/>
    <s v="NTH"/>
    <s v="MID"/>
    <n v="104"/>
    <n v="113"/>
    <x v="5"/>
  </r>
  <r>
    <n v="2018"/>
    <n v="18"/>
    <s v="Ward of the Rings"/>
    <x v="146"/>
    <s v="STK"/>
    <s v="DEF"/>
    <n v="85"/>
    <n v="69"/>
    <x v="5"/>
  </r>
  <r>
    <n v="2018"/>
    <n v="18"/>
    <s v="Ward of the Rings"/>
    <x v="332"/>
    <s v="STK"/>
    <s v="FWD"/>
    <n v="108"/>
    <n v="110"/>
    <x v="5"/>
  </r>
  <r>
    <n v="2018"/>
    <n v="18"/>
    <s v="Ward of the Rings"/>
    <x v="9"/>
    <s v="PTA"/>
    <s v="BEN"/>
    <n v="93"/>
    <n v="0"/>
    <x v="5"/>
  </r>
  <r>
    <n v="2018"/>
    <n v="18"/>
    <s v="Ward of the Rings"/>
    <x v="231"/>
    <s v="PTA"/>
    <s v="BEN"/>
    <n v="86"/>
    <n v="0"/>
    <x v="5"/>
  </r>
  <r>
    <n v="2018"/>
    <n v="18"/>
    <s v="Ward of the Rings"/>
    <x v="252"/>
    <s v="WBD"/>
    <s v="BEN"/>
    <n v="111"/>
    <n v="0"/>
    <x v="5"/>
  </r>
  <r>
    <n v="2018"/>
    <n v="18"/>
    <s v="Ward of the Rings"/>
    <x v="284"/>
    <s v="ADE"/>
    <s v="BEN"/>
    <n v="61"/>
    <n v="67"/>
    <x v="5"/>
  </r>
  <r>
    <n v="2018"/>
    <n v="19"/>
    <s v="Ward of the Rings"/>
    <x v="179"/>
    <s v="ESS"/>
    <s v="FWD"/>
    <n v="100"/>
    <n v="87"/>
    <x v="5"/>
  </r>
  <r>
    <n v="2018"/>
    <n v="19"/>
    <s v="Ward of the Rings"/>
    <x v="121"/>
    <s v="PTA"/>
    <s v="MID"/>
    <n v="90"/>
    <n v="113"/>
    <x v="5"/>
  </r>
  <r>
    <n v="2018"/>
    <n v="19"/>
    <s v="Ward of the Rings"/>
    <x v="26"/>
    <s v="GCS"/>
    <s v="DEF"/>
    <n v="74"/>
    <n v="89"/>
    <x v="5"/>
  </r>
  <r>
    <n v="2018"/>
    <n v="19"/>
    <s v="Ward of the Rings"/>
    <x v="27"/>
    <s v="RIC"/>
    <s v="FWD"/>
    <n v="82"/>
    <n v="69"/>
    <x v="5"/>
  </r>
  <r>
    <n v="2018"/>
    <n v="19"/>
    <s v="Ward of the Rings"/>
    <x v="236"/>
    <s v="RIC"/>
    <s v="MID"/>
    <n v="107"/>
    <n v="83"/>
    <x v="5"/>
  </r>
  <r>
    <n v="2018"/>
    <n v="19"/>
    <s v="Ward of the Rings"/>
    <x v="252"/>
    <s v="WBD"/>
    <s v="MID"/>
    <n v="105"/>
    <n v="98"/>
    <x v="5"/>
  </r>
  <r>
    <n v="2018"/>
    <n v="19"/>
    <s v="Ward of the Rings"/>
    <x v="73"/>
    <s v="COL"/>
    <s v="DEF"/>
    <n v="84"/>
    <n v="17"/>
    <x v="5"/>
  </r>
  <r>
    <n v="2018"/>
    <n v="19"/>
    <s v="Ward of the Rings"/>
    <x v="168"/>
    <s v="ADE"/>
    <s v="MID"/>
    <n v="88"/>
    <n v="66"/>
    <x v="5"/>
  </r>
  <r>
    <n v="2018"/>
    <n v="19"/>
    <s v="Ward of the Rings"/>
    <x v="294"/>
    <s v="CAR"/>
    <s v="FWD"/>
    <n v="83"/>
    <n v="107"/>
    <x v="5"/>
  </r>
  <r>
    <n v="2018"/>
    <n v="19"/>
    <s v="Ward of the Rings"/>
    <x v="5"/>
    <s v="SYD"/>
    <s v="MID"/>
    <n v="101"/>
    <n v="74"/>
    <x v="5"/>
  </r>
  <r>
    <n v="2018"/>
    <n v="19"/>
    <s v="Ward of the Rings"/>
    <x v="300"/>
    <s v="MEL"/>
    <s v="DEF"/>
    <n v="89"/>
    <n v="80"/>
    <x v="5"/>
  </r>
  <r>
    <n v="2018"/>
    <n v="19"/>
    <s v="Ward of the Rings"/>
    <x v="155"/>
    <s v="MEL"/>
    <s v="FWD"/>
    <n v="100"/>
    <n v="60"/>
    <x v="5"/>
  </r>
  <r>
    <n v="2018"/>
    <n v="19"/>
    <s v="Ward of the Rings"/>
    <x v="233"/>
    <s v="GWS"/>
    <s v="MID"/>
    <n v="112"/>
    <n v="63"/>
    <x v="5"/>
  </r>
  <r>
    <n v="2018"/>
    <n v="19"/>
    <s v="Ward of the Rings"/>
    <x v="61"/>
    <s v="GWS"/>
    <s v="RUC"/>
    <n v="88"/>
    <n v="43"/>
    <x v="5"/>
  </r>
  <r>
    <n v="2018"/>
    <n v="19"/>
    <s v="Ward of the Rings"/>
    <x v="232"/>
    <s v="GWS"/>
    <s v="DEF"/>
    <n v="81"/>
    <n v="107"/>
    <x v="5"/>
  </r>
  <r>
    <n v="2018"/>
    <n v="19"/>
    <s v="Ward of the Rings"/>
    <x v="90"/>
    <s v="NTH"/>
    <s v="MID"/>
    <n v="111"/>
    <n v="142"/>
    <x v="5"/>
  </r>
  <r>
    <n v="2018"/>
    <n v="19"/>
    <s v="Ward of the Rings"/>
    <x v="146"/>
    <s v="STK"/>
    <s v="DEF"/>
    <n v="82"/>
    <n v="74"/>
    <x v="5"/>
  </r>
  <r>
    <n v="2018"/>
    <n v="19"/>
    <s v="Ward of the Rings"/>
    <x v="332"/>
    <s v="STK"/>
    <s v="FWD"/>
    <n v="104"/>
    <n v="113"/>
    <x v="5"/>
  </r>
  <r>
    <n v="2018"/>
    <n v="19"/>
    <s v="Ward of the Rings"/>
    <x v="350"/>
    <s v="PTA"/>
    <s v="BEN"/>
    <n v="78"/>
    <n v="59"/>
    <x v="5"/>
  </r>
  <r>
    <n v="2018"/>
    <n v="19"/>
    <s v="Ward of the Rings"/>
    <x v="9"/>
    <s v="PTA"/>
    <s v="BEN"/>
    <n v="85"/>
    <n v="83"/>
    <x v="5"/>
  </r>
  <r>
    <n v="2018"/>
    <n v="19"/>
    <s v="Ward of the Rings"/>
    <x v="290"/>
    <s v="PTA"/>
    <s v="BEN"/>
    <n v="105"/>
    <n v="125"/>
    <x v="5"/>
  </r>
  <r>
    <n v="2018"/>
    <n v="19"/>
    <s v="Ward of the Rings"/>
    <x v="284"/>
    <s v="ADE"/>
    <s v="BEN"/>
    <n v="67"/>
    <n v="88"/>
    <x v="5"/>
  </r>
  <r>
    <n v="2018"/>
    <n v="20"/>
    <s v="Ward of the Rings"/>
    <x v="179"/>
    <s v="ESS"/>
    <s v="FWD"/>
    <n v="103"/>
    <n v="71"/>
    <x v="5"/>
  </r>
  <r>
    <n v="2018"/>
    <n v="20"/>
    <s v="Ward of the Rings"/>
    <x v="9"/>
    <s v="PTA"/>
    <s v="RUC"/>
    <n v="80"/>
    <n v="74"/>
    <x v="5"/>
  </r>
  <r>
    <n v="2018"/>
    <n v="20"/>
    <s v="Ward of the Rings"/>
    <x v="121"/>
    <s v="PTA"/>
    <s v="MID"/>
    <n v="85"/>
    <n v="63"/>
    <x v="5"/>
  </r>
  <r>
    <n v="2018"/>
    <n v="20"/>
    <s v="Ward of the Rings"/>
    <x v="26"/>
    <s v="GCS"/>
    <s v="DEF"/>
    <n v="71"/>
    <n v="73"/>
    <x v="5"/>
  </r>
  <r>
    <n v="2018"/>
    <n v="20"/>
    <s v="Ward of the Rings"/>
    <x v="27"/>
    <s v="RIC"/>
    <s v="FWD"/>
    <n v="80"/>
    <n v="113"/>
    <x v="5"/>
  </r>
  <r>
    <n v="2018"/>
    <n v="20"/>
    <s v="Ward of the Rings"/>
    <x v="236"/>
    <s v="RIC"/>
    <s v="MID"/>
    <n v="118"/>
    <n v="111"/>
    <x v="5"/>
  </r>
  <r>
    <n v="2018"/>
    <n v="20"/>
    <s v="Ward of the Rings"/>
    <x v="252"/>
    <s v="WBD"/>
    <s v="MID"/>
    <n v="98"/>
    <n v="100"/>
    <x v="5"/>
  </r>
  <r>
    <n v="2018"/>
    <n v="20"/>
    <s v="Ward of the Rings"/>
    <x v="220"/>
    <s v="COL"/>
    <s v="DEF"/>
    <n v="86"/>
    <n v="119"/>
    <x v="5"/>
  </r>
  <r>
    <n v="2018"/>
    <n v="20"/>
    <s v="Ward of the Rings"/>
    <x v="73"/>
    <s v="COL"/>
    <s v="DEF"/>
    <n v="84"/>
    <n v="0"/>
    <x v="5"/>
  </r>
  <r>
    <n v="2018"/>
    <n v="20"/>
    <s v="Ward of the Rings"/>
    <x v="168"/>
    <s v="ADE"/>
    <s v="MID"/>
    <n v="92"/>
    <n v="111"/>
    <x v="5"/>
  </r>
  <r>
    <n v="2018"/>
    <n v="20"/>
    <s v="Ward of the Rings"/>
    <x v="294"/>
    <s v="CAR"/>
    <s v="FWD"/>
    <n v="72"/>
    <n v="56"/>
    <x v="5"/>
  </r>
  <r>
    <n v="2018"/>
    <n v="20"/>
    <s v="Ward of the Rings"/>
    <x v="5"/>
    <s v="SYD"/>
    <s v="MID"/>
    <n v="86"/>
    <n v="75"/>
    <x v="5"/>
  </r>
  <r>
    <n v="2018"/>
    <n v="20"/>
    <s v="Ward of the Rings"/>
    <x v="300"/>
    <s v="MEL"/>
    <s v="DEF"/>
    <n v="91"/>
    <n v="115"/>
    <x v="5"/>
  </r>
  <r>
    <n v="2018"/>
    <n v="20"/>
    <s v="Ward of the Rings"/>
    <x v="155"/>
    <s v="MEL"/>
    <s v="FWD"/>
    <n v="102"/>
    <n v="124"/>
    <x v="5"/>
  </r>
  <r>
    <n v="2018"/>
    <n v="20"/>
    <s v="Ward of the Rings"/>
    <x v="233"/>
    <s v="GWS"/>
    <s v="MID"/>
    <n v="116"/>
    <n v="151"/>
    <x v="5"/>
  </r>
  <r>
    <n v="2018"/>
    <n v="20"/>
    <s v="Ward of the Rings"/>
    <x v="232"/>
    <s v="GWS"/>
    <s v="DEF"/>
    <n v="88"/>
    <n v="76"/>
    <x v="5"/>
  </r>
  <r>
    <n v="2018"/>
    <n v="20"/>
    <s v="Ward of the Rings"/>
    <x v="90"/>
    <s v="NTH"/>
    <s v="MID"/>
    <n v="111"/>
    <n v="95"/>
    <x v="5"/>
  </r>
  <r>
    <n v="2018"/>
    <n v="20"/>
    <s v="Ward of the Rings"/>
    <x v="332"/>
    <s v="STK"/>
    <s v="FWD"/>
    <n v="97"/>
    <n v="81"/>
    <x v="5"/>
  </r>
  <r>
    <n v="2018"/>
    <n v="20"/>
    <s v="Ward of the Rings"/>
    <x v="350"/>
    <s v="PTA"/>
    <s v="BEN"/>
    <n v="68"/>
    <n v="55"/>
    <x v="5"/>
  </r>
  <r>
    <n v="2018"/>
    <n v="20"/>
    <s v="Ward of the Rings"/>
    <x v="290"/>
    <s v="PTA"/>
    <s v="BEN"/>
    <n v="98"/>
    <n v="52"/>
    <x v="5"/>
  </r>
  <r>
    <n v="2018"/>
    <n v="20"/>
    <s v="Ward of the Rings"/>
    <x v="61"/>
    <s v="GWS"/>
    <s v="BEN"/>
    <n v="86"/>
    <n v="80"/>
    <x v="5"/>
  </r>
  <r>
    <n v="2018"/>
    <n v="20"/>
    <s v="Ward of the Rings"/>
    <x v="368"/>
    <s v="NTH"/>
    <s v="BEN"/>
    <n v="67"/>
    <n v="61"/>
    <x v="5"/>
  </r>
  <r>
    <n v="2018"/>
    <n v="21"/>
    <s v="Ward of the Rings"/>
    <x v="179"/>
    <s v="ESS"/>
    <s v="FWD"/>
    <n v="106"/>
    <n v="84"/>
    <x v="5"/>
  </r>
  <r>
    <n v="2018"/>
    <n v="21"/>
    <s v="Ward of the Rings"/>
    <x v="9"/>
    <s v="PTA"/>
    <s v="RUC"/>
    <n v="69"/>
    <n v="47"/>
    <x v="5"/>
  </r>
  <r>
    <n v="2018"/>
    <n v="21"/>
    <s v="Ward of the Rings"/>
    <x v="121"/>
    <s v="PTA"/>
    <s v="MID"/>
    <n v="97"/>
    <n v="122"/>
    <x v="5"/>
  </r>
  <r>
    <n v="2018"/>
    <n v="21"/>
    <s v="Ward of the Rings"/>
    <x v="26"/>
    <s v="GCS"/>
    <s v="DEF"/>
    <n v="67"/>
    <n v="73"/>
    <x v="5"/>
  </r>
  <r>
    <n v="2018"/>
    <n v="21"/>
    <s v="Ward of the Rings"/>
    <x v="27"/>
    <s v="RIC"/>
    <s v="FWD"/>
    <n v="82"/>
    <n v="93"/>
    <x v="5"/>
  </r>
  <r>
    <n v="2018"/>
    <n v="21"/>
    <s v="Ward of the Rings"/>
    <x v="236"/>
    <s v="RIC"/>
    <s v="MID"/>
    <n v="116"/>
    <n v="91"/>
    <x v="5"/>
  </r>
  <r>
    <n v="2018"/>
    <n v="21"/>
    <s v="Ward of the Rings"/>
    <x v="252"/>
    <s v="WBD"/>
    <s v="MID"/>
    <n v="109"/>
    <n v="134"/>
    <x v="5"/>
  </r>
  <r>
    <n v="2018"/>
    <n v="21"/>
    <s v="Ward of the Rings"/>
    <x v="220"/>
    <s v="COL"/>
    <s v="DEF"/>
    <n v="85"/>
    <n v="84"/>
    <x v="5"/>
  </r>
  <r>
    <n v="2018"/>
    <n v="21"/>
    <s v="Ward of the Rings"/>
    <x v="168"/>
    <s v="ADE"/>
    <s v="MID"/>
    <n v="95"/>
    <n v="109"/>
    <x v="5"/>
  </r>
  <r>
    <n v="2018"/>
    <n v="21"/>
    <s v="Ward of the Rings"/>
    <x v="294"/>
    <s v="CAR"/>
    <s v="FWD"/>
    <n v="81"/>
    <n v="81"/>
    <x v="5"/>
  </r>
  <r>
    <n v="2018"/>
    <n v="21"/>
    <s v="Ward of the Rings"/>
    <x v="5"/>
    <s v="SYD"/>
    <s v="MID"/>
    <n v="87"/>
    <n v="107"/>
    <x v="5"/>
  </r>
  <r>
    <n v="2018"/>
    <n v="21"/>
    <s v="Ward of the Rings"/>
    <x v="55"/>
    <s v="MEL"/>
    <s v="DEF"/>
    <n v="92"/>
    <n v="105"/>
    <x v="5"/>
  </r>
  <r>
    <n v="2018"/>
    <n v="21"/>
    <s v="Ward of the Rings"/>
    <x v="300"/>
    <s v="MEL"/>
    <s v="DEF"/>
    <n v="89"/>
    <n v="116"/>
    <x v="5"/>
  </r>
  <r>
    <n v="2018"/>
    <n v="21"/>
    <s v="Ward of the Rings"/>
    <x v="155"/>
    <s v="MEL"/>
    <s v="FWD"/>
    <n v="95"/>
    <n v="57"/>
    <x v="5"/>
  </r>
  <r>
    <n v="2018"/>
    <n v="21"/>
    <s v="Ward of the Rings"/>
    <x v="233"/>
    <s v="GWS"/>
    <s v="MID"/>
    <n v="118"/>
    <n v="110"/>
    <x v="5"/>
  </r>
  <r>
    <n v="2018"/>
    <n v="21"/>
    <s v="Ward of the Rings"/>
    <x v="232"/>
    <s v="GWS"/>
    <s v="DEF"/>
    <n v="94"/>
    <n v="102"/>
    <x v="5"/>
  </r>
  <r>
    <n v="2018"/>
    <n v="21"/>
    <s v="Ward of the Rings"/>
    <x v="90"/>
    <s v="NTH"/>
    <s v="MID"/>
    <n v="110"/>
    <n v="92"/>
    <x v="5"/>
  </r>
  <r>
    <n v="2018"/>
    <n v="21"/>
    <s v="Ward of the Rings"/>
    <x v="332"/>
    <s v="STK"/>
    <s v="FWD"/>
    <n v="89"/>
    <n v="59"/>
    <x v="5"/>
  </r>
  <r>
    <n v="2018"/>
    <n v="21"/>
    <s v="Ward of the Rings"/>
    <x v="350"/>
    <s v="PTA"/>
    <s v="BEN"/>
    <n v="68"/>
    <n v="0"/>
    <x v="5"/>
  </r>
  <r>
    <n v="2018"/>
    <n v="21"/>
    <s v="Ward of the Rings"/>
    <x v="290"/>
    <s v="PTA"/>
    <s v="BEN"/>
    <n v="85"/>
    <n v="57"/>
    <x v="5"/>
  </r>
  <r>
    <n v="2018"/>
    <n v="21"/>
    <s v="Ward of the Rings"/>
    <x v="73"/>
    <s v="COL"/>
    <s v="BEN"/>
    <n v="84"/>
    <n v="0"/>
    <x v="5"/>
  </r>
  <r>
    <n v="2018"/>
    <n v="21"/>
    <s v="Ward of the Rings"/>
    <x v="137"/>
    <s v="WCE"/>
    <s v="BEN"/>
    <n v="95"/>
    <n v="125"/>
    <x v="5"/>
  </r>
  <r>
    <n v="2019"/>
    <n v="1"/>
    <s v="TryingAnewStratton"/>
    <x v="269"/>
    <s v="MEL"/>
    <s v="FWD"/>
    <n v="78"/>
    <n v="62"/>
    <x v="0"/>
  </r>
  <r>
    <n v="2019"/>
    <n v="1"/>
    <s v="TryingAnewStratton"/>
    <x v="118"/>
    <s v="SYD"/>
    <s v="DEF"/>
    <n v="108"/>
    <n v="131"/>
    <x v="0"/>
  </r>
  <r>
    <n v="2019"/>
    <n v="1"/>
    <s v="TryingAnewStratton"/>
    <x v="255"/>
    <s v="SYD"/>
    <s v="MID"/>
    <n v="98"/>
    <n v="86"/>
    <x v="0"/>
  </r>
  <r>
    <n v="2019"/>
    <n v="1"/>
    <s v="TryingAnewStratton"/>
    <x v="34"/>
    <s v="COL"/>
    <s v="DEF"/>
    <n v="86"/>
    <n v="83"/>
    <x v="0"/>
  </r>
  <r>
    <n v="2019"/>
    <n v="1"/>
    <s v="TryingAnewStratton"/>
    <x v="207"/>
    <s v="COL"/>
    <s v="FWD"/>
    <n v="75"/>
    <n v="59"/>
    <x v="0"/>
  </r>
  <r>
    <n v="2019"/>
    <n v="1"/>
    <s v="TryingAnewStratton"/>
    <x v="306"/>
    <s v="WBD"/>
    <s v="FWD"/>
    <n v="103"/>
    <n v="98"/>
    <x v="0"/>
  </r>
  <r>
    <n v="2019"/>
    <n v="1"/>
    <s v="TryingAnewStratton"/>
    <x v="6"/>
    <s v="GWS"/>
    <s v="FWD"/>
    <n v="72"/>
    <n v="78"/>
    <x v="0"/>
  </r>
  <r>
    <n v="2019"/>
    <n v="1"/>
    <s v="TryingAnewStratton"/>
    <x v="267"/>
    <s v="GWS"/>
    <s v="MID"/>
    <n v="88"/>
    <n v="129"/>
    <x v="0"/>
  </r>
  <r>
    <n v="2019"/>
    <n v="1"/>
    <s v="TryingAnewStratton"/>
    <x v="122"/>
    <s v="ESS"/>
    <s v="MID"/>
    <n v="90"/>
    <n v="92"/>
    <x v="0"/>
  </r>
  <r>
    <n v="2019"/>
    <n v="1"/>
    <s v="TryingAnewStratton"/>
    <x v="295"/>
    <s v="PTA"/>
    <s v="DEF"/>
    <n v="80"/>
    <n v="76"/>
    <x v="0"/>
  </r>
  <r>
    <n v="2019"/>
    <n v="1"/>
    <s v="TryingAnewStratton"/>
    <x v="108"/>
    <s v="NTH"/>
    <s v="MID"/>
    <n v="74"/>
    <n v="59"/>
    <x v="0"/>
  </r>
  <r>
    <n v="2019"/>
    <n v="1"/>
    <s v="TryingAnewStratton"/>
    <x v="215"/>
    <s v="FRE"/>
    <s v="FWD"/>
    <n v="75"/>
    <n v="109"/>
    <x v="0"/>
  </r>
  <r>
    <n v="2019"/>
    <n v="1"/>
    <s v="TryingAnewStratton"/>
    <x v="125"/>
    <s v="WCE"/>
    <s v="DEF"/>
    <n v="110"/>
    <n v="108"/>
    <x v="0"/>
  </r>
  <r>
    <n v="2019"/>
    <n v="1"/>
    <s v="TryingAnewStratton"/>
    <x v="208"/>
    <s v="CAR"/>
    <s v="MID"/>
    <n v="102"/>
    <n v="98"/>
    <x v="0"/>
  </r>
  <r>
    <n v="2019"/>
    <n v="1"/>
    <s v="TryingAnewStratton"/>
    <x v="177"/>
    <s v="GCS"/>
    <s v="RUC"/>
    <n v="80"/>
    <n v="87"/>
    <x v="0"/>
  </r>
  <r>
    <n v="2019"/>
    <n v="1"/>
    <s v="TryingAnewStratton"/>
    <x v="316"/>
    <s v="GCS"/>
    <s v="MID"/>
    <n v="84"/>
    <n v="118"/>
    <x v="0"/>
  </r>
  <r>
    <n v="2019"/>
    <n v="1"/>
    <s v="TryingAnewStratton"/>
    <x v="19"/>
    <s v="HAW"/>
    <s v="MID"/>
    <n v="77"/>
    <n v="54"/>
    <x v="0"/>
  </r>
  <r>
    <n v="2019"/>
    <n v="1"/>
    <s v="TryingAnewStratton"/>
    <x v="150"/>
    <s v="HAW"/>
    <s v="DEF"/>
    <n v="84"/>
    <n v="100"/>
    <x v="0"/>
  </r>
  <r>
    <n v="2019"/>
    <n v="1"/>
    <s v="TryingAnewStratton"/>
    <x v="113"/>
    <s v="COL"/>
    <s v="BEN"/>
    <n v="89"/>
    <n v="0"/>
    <x v="0"/>
  </r>
  <r>
    <n v="2019"/>
    <n v="1"/>
    <s v="TryingAnewStratton"/>
    <x v="121"/>
    <s v="PTA"/>
    <s v="BEN"/>
    <n v="100"/>
    <n v="0"/>
    <x v="0"/>
  </r>
  <r>
    <n v="2019"/>
    <n v="1"/>
    <s v="TryingAnewStratton"/>
    <x v="258"/>
    <s v="ADE"/>
    <s v="BEN"/>
    <n v="87"/>
    <n v="86"/>
    <x v="0"/>
  </r>
  <r>
    <n v="2019"/>
    <n v="1"/>
    <s v="TryingAnewStratton"/>
    <x v="161"/>
    <s v="HAW"/>
    <s v="BEN"/>
    <n v="20"/>
    <n v="0"/>
    <x v="0"/>
  </r>
  <r>
    <n v="2019"/>
    <n v="1"/>
    <s v="Salt&amp;VinegarCripps"/>
    <x v="226"/>
    <s v="MEL"/>
    <s v="FWD"/>
    <n v="88"/>
    <n v="59"/>
    <x v="6"/>
  </r>
  <r>
    <n v="2019"/>
    <n v="1"/>
    <s v="Salt&amp;VinegarCripps"/>
    <x v="83"/>
    <s v="SYD"/>
    <s v="DEF"/>
    <n v="100"/>
    <n v="85"/>
    <x v="6"/>
  </r>
  <r>
    <n v="2019"/>
    <n v="1"/>
    <s v="Salt&amp;VinegarCripps"/>
    <x v="197"/>
    <s v="SYD"/>
    <s v="FWD"/>
    <n v="92"/>
    <n v="55"/>
    <x v="6"/>
  </r>
  <r>
    <n v="2019"/>
    <n v="1"/>
    <s v="Salt&amp;VinegarCripps"/>
    <x v="220"/>
    <s v="COL"/>
    <s v="DEF"/>
    <n v="80"/>
    <n v="82"/>
    <x v="6"/>
  </r>
  <r>
    <n v="2019"/>
    <n v="1"/>
    <s v="Salt&amp;VinegarCripps"/>
    <x v="333"/>
    <s v="WBD"/>
    <s v="DEF"/>
    <n v="72"/>
    <n v="40"/>
    <x v="6"/>
  </r>
  <r>
    <n v="2019"/>
    <n v="1"/>
    <s v="Salt&amp;VinegarCripps"/>
    <x v="190"/>
    <s v="WBD"/>
    <s v="FWD"/>
    <n v="79"/>
    <n v="95"/>
    <x v="6"/>
  </r>
  <r>
    <n v="2019"/>
    <n v="1"/>
    <s v="Salt&amp;VinegarCripps"/>
    <x v="339"/>
    <s v="GEE"/>
    <s v="FWD"/>
    <n v="102"/>
    <n v="106"/>
    <x v="6"/>
  </r>
  <r>
    <n v="2019"/>
    <n v="1"/>
    <s v="Salt&amp;VinegarCripps"/>
    <x v="112"/>
    <s v="GEE"/>
    <s v="FWD"/>
    <n v="79"/>
    <n v="102"/>
    <x v="6"/>
  </r>
  <r>
    <n v="2019"/>
    <n v="1"/>
    <s v="Salt&amp;VinegarCripps"/>
    <x v="163"/>
    <s v="GEE"/>
    <s v="MID"/>
    <n v="88"/>
    <n v="84"/>
    <x v="6"/>
  </r>
  <r>
    <n v="2019"/>
    <n v="1"/>
    <s v="Salt&amp;VinegarCripps"/>
    <x v="281"/>
    <s v="BRL"/>
    <s v="MID"/>
    <n v="119"/>
    <n v="127"/>
    <x v="6"/>
  </r>
  <r>
    <n v="2019"/>
    <n v="1"/>
    <s v="Salt&amp;VinegarCripps"/>
    <x v="354"/>
    <s v="PTA"/>
    <s v="DEF"/>
    <n v="80"/>
    <n v="91"/>
    <x v="6"/>
  </r>
  <r>
    <n v="2019"/>
    <n v="1"/>
    <s v="Salt&amp;VinegarCripps"/>
    <x v="236"/>
    <s v="RIC"/>
    <s v="MID"/>
    <n v="99"/>
    <n v="109"/>
    <x v="6"/>
  </r>
  <r>
    <n v="2019"/>
    <n v="1"/>
    <s v="Salt&amp;VinegarCripps"/>
    <x v="195"/>
    <s v="NTH"/>
    <s v="RUC"/>
    <n v="104"/>
    <n v="102"/>
    <x v="6"/>
  </r>
  <r>
    <n v="2019"/>
    <n v="1"/>
    <s v="Salt&amp;VinegarCripps"/>
    <x v="218"/>
    <s v="WCE"/>
    <s v="MID"/>
    <n v="84"/>
    <n v="144"/>
    <x v="6"/>
  </r>
  <r>
    <n v="2019"/>
    <n v="1"/>
    <s v="Salt&amp;VinegarCripps"/>
    <x v="196"/>
    <s v="CAR"/>
    <s v="MID"/>
    <n v="98"/>
    <n v="91"/>
    <x v="6"/>
  </r>
  <r>
    <n v="2019"/>
    <n v="1"/>
    <s v="Salt&amp;VinegarCripps"/>
    <x v="134"/>
    <s v="CAR"/>
    <s v="DEF"/>
    <n v="110"/>
    <n v="83"/>
    <x v="6"/>
  </r>
  <r>
    <n v="2019"/>
    <n v="1"/>
    <s v="Salt&amp;VinegarCripps"/>
    <x v="254"/>
    <s v="CAR"/>
    <s v="MID"/>
    <n v="129"/>
    <n v="126"/>
    <x v="6"/>
  </r>
  <r>
    <n v="2019"/>
    <n v="1"/>
    <s v="Salt&amp;VinegarCripps"/>
    <x v="40"/>
    <s v="GCS"/>
    <s v="MID"/>
    <n v="76"/>
    <n v="86"/>
    <x v="6"/>
  </r>
  <r>
    <n v="2019"/>
    <n v="1"/>
    <s v="Salt&amp;VinegarCripps"/>
    <x v="111"/>
    <s v="WBD"/>
    <s v="BEN"/>
    <n v="95"/>
    <n v="0"/>
    <x v="6"/>
  </r>
  <r>
    <n v="2019"/>
    <n v="1"/>
    <s v="Salt&amp;VinegarCripps"/>
    <x v="233"/>
    <s v="GWS"/>
    <s v="BEN"/>
    <n v="101"/>
    <n v="0"/>
    <x v="6"/>
  </r>
  <r>
    <n v="2019"/>
    <n v="1"/>
    <s v="Salt&amp;VinegarCripps"/>
    <x v="311"/>
    <s v="ESS"/>
    <s v="BEN"/>
    <n v="86"/>
    <n v="80"/>
    <x v="6"/>
  </r>
  <r>
    <n v="2019"/>
    <n v="1"/>
    <s v="Salt&amp;VinegarCripps"/>
    <x v="9"/>
    <s v="PTA"/>
    <s v="BEN"/>
    <n v="94"/>
    <n v="68"/>
    <x v="6"/>
  </r>
  <r>
    <n v="2019"/>
    <n v="1"/>
    <s v="DEVQON.1"/>
    <x v="55"/>
    <s v="MEL"/>
    <s v="DEF"/>
    <n v="101"/>
    <n v="139"/>
    <x v="4"/>
  </r>
  <r>
    <n v="2019"/>
    <n v="1"/>
    <s v="DEVQON.1"/>
    <x v="76"/>
    <s v="MEL"/>
    <s v="MID"/>
    <n v="94"/>
    <n v="71"/>
    <x v="4"/>
  </r>
  <r>
    <n v="2019"/>
    <n v="1"/>
    <s v="DEVQON.1"/>
    <x v="369"/>
    <s v="COL"/>
    <s v="FWD"/>
    <n v="46"/>
    <n v="77"/>
    <x v="4"/>
  </r>
  <r>
    <n v="2019"/>
    <n v="1"/>
    <s v="DEVQON.1"/>
    <x v="278"/>
    <s v="COL"/>
    <s v="MID"/>
    <n v="101"/>
    <n v="87"/>
    <x v="4"/>
  </r>
  <r>
    <n v="2019"/>
    <n v="1"/>
    <s v="DEVQON.1"/>
    <x v="145"/>
    <s v="GWS"/>
    <s v="MID"/>
    <n v="104"/>
    <n v="154"/>
    <x v="4"/>
  </r>
  <r>
    <n v="2019"/>
    <n v="1"/>
    <s v="DEVQON.1"/>
    <x v="317"/>
    <s v="GWS"/>
    <s v="MID"/>
    <n v="91"/>
    <n v="112"/>
    <x v="4"/>
  </r>
  <r>
    <n v="2019"/>
    <n v="1"/>
    <s v="DEVQON.1"/>
    <x v="228"/>
    <s v="BRL"/>
    <s v="RUC"/>
    <n v="116"/>
    <n v="82"/>
    <x v="4"/>
  </r>
  <r>
    <n v="2019"/>
    <n v="1"/>
    <s v="DEVQON.1"/>
    <x v="141"/>
    <s v="ESS"/>
    <s v="FWD"/>
    <n v="98"/>
    <n v="77"/>
    <x v="4"/>
  </r>
  <r>
    <n v="2019"/>
    <n v="1"/>
    <s v="DEVQON.1"/>
    <x v="241"/>
    <s v="PTA"/>
    <s v="FWD"/>
    <n v="101"/>
    <n v="119"/>
    <x v="4"/>
  </r>
  <r>
    <n v="2019"/>
    <n v="1"/>
    <s v="DEVQON.1"/>
    <x v="221"/>
    <s v="PTA"/>
    <s v="MID"/>
    <n v="96"/>
    <n v="138"/>
    <x v="4"/>
  </r>
  <r>
    <n v="2019"/>
    <n v="1"/>
    <s v="DEVQON.1"/>
    <x v="168"/>
    <s v="ADE"/>
    <s v="MID"/>
    <n v="110"/>
    <n v="155"/>
    <x v="4"/>
  </r>
  <r>
    <n v="2019"/>
    <n v="1"/>
    <s v="DEVQON.1"/>
    <x v="319"/>
    <s v="ADE"/>
    <s v="DEF"/>
    <n v="76"/>
    <n v="56"/>
    <x v="4"/>
  </r>
  <r>
    <n v="2019"/>
    <n v="1"/>
    <s v="DEVQON.1"/>
    <x v="329"/>
    <s v="ADE"/>
    <s v="DEF"/>
    <n v="83"/>
    <n v="82"/>
    <x v="4"/>
  </r>
  <r>
    <n v="2019"/>
    <n v="1"/>
    <s v="DEVQON.1"/>
    <x v="162"/>
    <s v="ADE"/>
    <s v="FWD"/>
    <n v="73"/>
    <n v="79"/>
    <x v="4"/>
  </r>
  <r>
    <n v="2019"/>
    <n v="1"/>
    <s v="DEVQON.1"/>
    <x v="26"/>
    <s v="GCS"/>
    <s v="DEF"/>
    <n v="85"/>
    <n v="79"/>
    <x v="4"/>
  </r>
  <r>
    <n v="2019"/>
    <n v="1"/>
    <s v="DEVQON.1"/>
    <x v="202"/>
    <s v="STK"/>
    <s v="MID"/>
    <n v="95"/>
    <n v="92"/>
    <x v="4"/>
  </r>
  <r>
    <n v="2019"/>
    <n v="1"/>
    <s v="DEVQON.1"/>
    <x v="146"/>
    <s v="STK"/>
    <s v="DEF"/>
    <n v="93"/>
    <n v="51"/>
    <x v="4"/>
  </r>
  <r>
    <n v="2019"/>
    <n v="1"/>
    <s v="DEVQON.1"/>
    <x v="98"/>
    <s v="STK"/>
    <s v="FWD"/>
    <n v="77"/>
    <n v="92"/>
    <x v="4"/>
  </r>
  <r>
    <n v="2019"/>
    <n v="1"/>
    <s v="DEVQON.1"/>
    <x v="101"/>
    <s v="MEL"/>
    <s v="BEN"/>
    <n v="74"/>
    <n v="67"/>
    <x v="4"/>
  </r>
  <r>
    <n v="2019"/>
    <n v="1"/>
    <s v="DEVQON.1"/>
    <x v="160"/>
    <s v="GEE"/>
    <s v="BEN"/>
    <n v="87"/>
    <n v="0"/>
    <x v="4"/>
  </r>
  <r>
    <n v="2019"/>
    <n v="1"/>
    <s v="DEVQON.1"/>
    <x v="116"/>
    <s v="NTH"/>
    <s v="BEN"/>
    <n v="86"/>
    <n v="124"/>
    <x v="4"/>
  </r>
  <r>
    <n v="2019"/>
    <n v="1"/>
    <s v="DEVQON.1"/>
    <x v="370"/>
    <s v="FRE"/>
    <s v="BEN"/>
    <n v="46"/>
    <n v="54"/>
    <x v="4"/>
  </r>
  <r>
    <n v="2019"/>
    <n v="1"/>
    <s v="Swimming n Titch"/>
    <x v="253"/>
    <s v="MEL"/>
    <s v="MID"/>
    <n v="79"/>
    <n v="71"/>
    <x v="5"/>
  </r>
  <r>
    <n v="2019"/>
    <n v="1"/>
    <s v="Swimming n Titch"/>
    <x v="252"/>
    <s v="WBD"/>
    <s v="MID"/>
    <n v="111"/>
    <n v="158"/>
    <x v="5"/>
  </r>
  <r>
    <n v="2019"/>
    <n v="1"/>
    <s v="Swimming n Titch"/>
    <x v="119"/>
    <s v="GEE"/>
    <s v="FWD"/>
    <n v="113"/>
    <n v="97"/>
    <x v="5"/>
  </r>
  <r>
    <n v="2019"/>
    <n v="1"/>
    <s v="Swimming n Titch"/>
    <x v="223"/>
    <s v="BRL"/>
    <s v="DEF"/>
    <n v="97"/>
    <n v="97"/>
    <x v="5"/>
  </r>
  <r>
    <n v="2019"/>
    <n v="1"/>
    <s v="Swimming n Titch"/>
    <x v="77"/>
    <s v="BRL"/>
    <s v="MID"/>
    <n v="103"/>
    <n v="112"/>
    <x v="5"/>
  </r>
  <r>
    <n v="2019"/>
    <n v="1"/>
    <s v="Swimming n Titch"/>
    <x v="58"/>
    <s v="BRL"/>
    <s v="DEF"/>
    <n v="86"/>
    <n v="97"/>
    <x v="5"/>
  </r>
  <r>
    <n v="2019"/>
    <n v="1"/>
    <s v="Swimming n Titch"/>
    <x v="166"/>
    <s v="ESS"/>
    <s v="DEF"/>
    <n v="83"/>
    <n v="62"/>
    <x v="5"/>
  </r>
  <r>
    <n v="2019"/>
    <n v="1"/>
    <s v="Swimming n Titch"/>
    <x v="140"/>
    <s v="ESS"/>
    <s v="MID"/>
    <n v="81"/>
    <n v="90"/>
    <x v="5"/>
  </r>
  <r>
    <n v="2019"/>
    <n v="1"/>
    <s v="Swimming n Titch"/>
    <x v="248"/>
    <s v="PTA"/>
    <s v="FWD"/>
    <n v="86"/>
    <n v="91"/>
    <x v="5"/>
  </r>
  <r>
    <n v="2019"/>
    <n v="1"/>
    <s v="Swimming n Titch"/>
    <x v="105"/>
    <s v="RIC"/>
    <s v="RUC"/>
    <n v="97"/>
    <n v="127"/>
    <x v="5"/>
  </r>
  <r>
    <n v="2019"/>
    <n v="1"/>
    <s v="Swimming n Titch"/>
    <x v="162"/>
    <s v="RIC"/>
    <s v="FWD"/>
    <n v="59"/>
    <n v="58"/>
    <x v="5"/>
  </r>
  <r>
    <n v="2019"/>
    <n v="1"/>
    <s v="Swimming n Titch"/>
    <x v="124"/>
    <s v="RIC"/>
    <s v="MID"/>
    <n v="82"/>
    <n v="82"/>
    <x v="5"/>
  </r>
  <r>
    <n v="2019"/>
    <n v="1"/>
    <s v="Swimming n Titch"/>
    <x v="14"/>
    <s v="RIC"/>
    <s v="DEF"/>
    <n v="82"/>
    <n v="36"/>
    <x v="5"/>
  </r>
  <r>
    <n v="2019"/>
    <n v="1"/>
    <s v="Swimming n Titch"/>
    <x v="30"/>
    <s v="ADE"/>
    <s v="FWD"/>
    <n v="75"/>
    <n v="54"/>
    <x v="5"/>
  </r>
  <r>
    <n v="2019"/>
    <n v="1"/>
    <s v="Swimming n Titch"/>
    <x v="62"/>
    <s v="FRE"/>
    <s v="DEF"/>
    <n v="84"/>
    <n v="91"/>
    <x v="5"/>
  </r>
  <r>
    <n v="2019"/>
    <n v="1"/>
    <s v="Swimming n Titch"/>
    <x v="204"/>
    <s v="WCE"/>
    <s v="MID"/>
    <n v="94"/>
    <n v="101"/>
    <x v="5"/>
  </r>
  <r>
    <n v="2019"/>
    <n v="1"/>
    <s v="Swimming n Titch"/>
    <x v="64"/>
    <s v="WCE"/>
    <s v="MID"/>
    <n v="113"/>
    <n v="85"/>
    <x v="5"/>
  </r>
  <r>
    <n v="2019"/>
    <n v="1"/>
    <s v="Swimming n Titch"/>
    <x v="332"/>
    <s v="STK"/>
    <s v="FWD"/>
    <n v="71"/>
    <n v="86"/>
    <x v="5"/>
  </r>
  <r>
    <n v="2019"/>
    <n v="1"/>
    <s v="Swimming n Titch"/>
    <x v="11"/>
    <s v="GWS"/>
    <s v="BEN"/>
    <n v="102"/>
    <n v="0"/>
    <x v="5"/>
  </r>
  <r>
    <n v="2019"/>
    <n v="1"/>
    <s v="Swimming n Titch"/>
    <x v="155"/>
    <s v="FRE"/>
    <s v="BEN"/>
    <n v="79"/>
    <n v="0"/>
    <x v="5"/>
  </r>
  <r>
    <n v="2019"/>
    <n v="1"/>
    <s v="Swimming n Titch"/>
    <x v="235"/>
    <s v="HAW"/>
    <s v="BEN"/>
    <n v="112"/>
    <n v="0"/>
    <x v="5"/>
  </r>
  <r>
    <n v="2019"/>
    <n v="1"/>
    <s v="Swimming n Titch"/>
    <x v="133"/>
    <s v="STK"/>
    <s v="BEN"/>
    <n v="76"/>
    <n v="0"/>
    <x v="5"/>
  </r>
  <r>
    <n v="2019"/>
    <n v="1"/>
    <s v="Fire The Worpedo"/>
    <x v="279"/>
    <s v="MEL"/>
    <s v="RUC"/>
    <n v="119"/>
    <n v="87"/>
    <x v="3"/>
  </r>
  <r>
    <n v="2019"/>
    <n v="1"/>
    <s v="Fire The Worpedo"/>
    <x v="227"/>
    <s v="MEL"/>
    <s v="MID"/>
    <n v="76"/>
    <n v="41"/>
    <x v="3"/>
  </r>
  <r>
    <n v="2019"/>
    <n v="1"/>
    <s v="Fire The Worpedo"/>
    <x v="216"/>
    <s v="SYD"/>
    <s v="DEF"/>
    <n v="82"/>
    <n v="79"/>
    <x v="3"/>
  </r>
  <r>
    <n v="2019"/>
    <n v="1"/>
    <s v="Fire The Worpedo"/>
    <x v="225"/>
    <s v="COL"/>
    <s v="MID"/>
    <n v="112"/>
    <n v="96"/>
    <x v="3"/>
  </r>
  <r>
    <n v="2019"/>
    <n v="1"/>
    <s v="Fire The Worpedo"/>
    <x v="115"/>
    <s v="COL"/>
    <s v="MID"/>
    <n v="93"/>
    <n v="98"/>
    <x v="3"/>
  </r>
  <r>
    <n v="2019"/>
    <n v="1"/>
    <s v="Fire The Worpedo"/>
    <x v="93"/>
    <s v="WBD"/>
    <s v="FWD"/>
    <n v="87"/>
    <n v="96"/>
    <x v="3"/>
  </r>
  <r>
    <n v="2019"/>
    <n v="1"/>
    <s v="Fire The Worpedo"/>
    <x v="182"/>
    <s v="GWS"/>
    <s v="DEF"/>
    <n v="96"/>
    <n v="105"/>
    <x v="3"/>
  </r>
  <r>
    <n v="2019"/>
    <n v="1"/>
    <s v="Fire The Worpedo"/>
    <x v="18"/>
    <s v="BRL"/>
    <s v="DEF"/>
    <n v="75"/>
    <n v="73"/>
    <x v="3"/>
  </r>
  <r>
    <n v="2019"/>
    <n v="1"/>
    <s v="Fire The Worpedo"/>
    <x v="67"/>
    <s v="BRL"/>
    <s v="MID"/>
    <n v="94"/>
    <n v="92"/>
    <x v="3"/>
  </r>
  <r>
    <n v="2019"/>
    <n v="1"/>
    <s v="Fire The Worpedo"/>
    <x v="165"/>
    <s v="ESS"/>
    <s v="MID"/>
    <n v="97"/>
    <n v="67"/>
    <x v="3"/>
  </r>
  <r>
    <n v="2019"/>
    <n v="1"/>
    <s v="Fire The Worpedo"/>
    <x v="371"/>
    <s v="ESS"/>
    <s v="DEF"/>
    <n v="57"/>
    <n v="71"/>
    <x v="3"/>
  </r>
  <r>
    <n v="2019"/>
    <n v="1"/>
    <s v="Fire The Worpedo"/>
    <x v="361"/>
    <s v="RIC"/>
    <s v="DEF"/>
    <n v="94"/>
    <n v="67"/>
    <x v="3"/>
  </r>
  <r>
    <n v="2019"/>
    <n v="1"/>
    <s v="Fire The Worpedo"/>
    <x v="35"/>
    <s v="RIC"/>
    <s v="FWD"/>
    <n v="81"/>
    <n v="92"/>
    <x v="3"/>
  </r>
  <r>
    <n v="2019"/>
    <n v="1"/>
    <s v="Fire The Worpedo"/>
    <x v="132"/>
    <s v="ADE"/>
    <s v="MID"/>
    <n v="80"/>
    <n v="91"/>
    <x v="3"/>
  </r>
  <r>
    <n v="2019"/>
    <n v="1"/>
    <s v="Fire The Worpedo"/>
    <x v="138"/>
    <s v="NTH"/>
    <s v="FWD"/>
    <n v="68"/>
    <n v="54"/>
    <x v="3"/>
  </r>
  <r>
    <n v="2019"/>
    <n v="1"/>
    <s v="Fire The Worpedo"/>
    <x v="359"/>
    <s v="WCE"/>
    <s v="FWD"/>
    <n v="93"/>
    <n v="75"/>
    <x v="3"/>
  </r>
  <r>
    <n v="2019"/>
    <n v="1"/>
    <s v="Fire The Worpedo"/>
    <x v="277"/>
    <s v="HAW"/>
    <s v="MID"/>
    <n v="86"/>
    <n v="105"/>
    <x v="3"/>
  </r>
  <r>
    <n v="2019"/>
    <n v="1"/>
    <s v="Fire The Worpedo"/>
    <x v="372"/>
    <s v="HAW"/>
    <s v="FWD"/>
    <n v="77"/>
    <n v="110"/>
    <x v="3"/>
  </r>
  <r>
    <n v="2019"/>
    <n v="1"/>
    <s v="Fire The Worpedo"/>
    <x v="89"/>
    <s v="GWS"/>
    <s v="BEN"/>
    <n v="69"/>
    <n v="100"/>
    <x v="3"/>
  </r>
  <r>
    <n v="2019"/>
    <n v="1"/>
    <s v="Fire The Worpedo"/>
    <x v="320"/>
    <s v="BRL"/>
    <s v="BEN"/>
    <n v="74"/>
    <n v="95"/>
    <x v="3"/>
  </r>
  <r>
    <n v="2019"/>
    <n v="1"/>
    <s v="Fire The Worpedo"/>
    <x v="273"/>
    <s v="RIC"/>
    <s v="BEN"/>
    <n v="75"/>
    <n v="0"/>
    <x v="3"/>
  </r>
  <r>
    <n v="2019"/>
    <n v="1"/>
    <s v="Fire The Worpedo"/>
    <x v="229"/>
    <s v="NTH"/>
    <s v="BEN"/>
    <n v="76"/>
    <n v="57"/>
    <x v="3"/>
  </r>
  <r>
    <n v="2019"/>
    <n v="1"/>
    <s v="Barbeques Treloar"/>
    <x v="292"/>
    <s v="SYD"/>
    <s v="RUC"/>
    <n v="95"/>
    <n v="99"/>
    <x v="7"/>
  </r>
  <r>
    <n v="2019"/>
    <n v="1"/>
    <s v="Barbeques Treloar"/>
    <x v="72"/>
    <s v="COL"/>
    <s v="MID"/>
    <n v="104"/>
    <n v="102"/>
    <x v="7"/>
  </r>
  <r>
    <n v="2019"/>
    <n v="1"/>
    <s v="Barbeques Treloar"/>
    <x v="194"/>
    <s v="WBD"/>
    <s v="MID"/>
    <n v="109"/>
    <n v="104"/>
    <x v="7"/>
  </r>
  <r>
    <n v="2019"/>
    <n v="1"/>
    <s v="Barbeques Treloar"/>
    <x v="247"/>
    <s v="WBD"/>
    <s v="MID"/>
    <n v="27"/>
    <n v="75"/>
    <x v="7"/>
  </r>
  <r>
    <n v="2019"/>
    <n v="1"/>
    <s v="Barbeques Treloar"/>
    <x v="240"/>
    <s v="GEE"/>
    <s v="FWD"/>
    <n v="101"/>
    <n v="89"/>
    <x v="7"/>
  </r>
  <r>
    <n v="2019"/>
    <n v="1"/>
    <s v="Barbeques Treloar"/>
    <x v="199"/>
    <s v="GEE"/>
    <s v="MID"/>
    <n v="112"/>
    <n v="98"/>
    <x v="7"/>
  </r>
  <r>
    <n v="2019"/>
    <n v="1"/>
    <s v="Barbeques Treloar"/>
    <x v="302"/>
    <s v="BRL"/>
    <s v="DEF"/>
    <n v="105"/>
    <n v="117"/>
    <x v="7"/>
  </r>
  <r>
    <n v="2019"/>
    <n v="1"/>
    <s v="Barbeques Treloar"/>
    <x v="36"/>
    <s v="ESS"/>
    <s v="DEF"/>
    <n v="71"/>
    <n v="71"/>
    <x v="7"/>
  </r>
  <r>
    <n v="2019"/>
    <n v="1"/>
    <s v="Barbeques Treloar"/>
    <x v="120"/>
    <s v="PTA"/>
    <s v="FWD"/>
    <n v="118"/>
    <n v="149"/>
    <x v="7"/>
  </r>
  <r>
    <n v="2019"/>
    <n v="1"/>
    <s v="Barbeques Treloar"/>
    <x v="350"/>
    <s v="PTA"/>
    <s v="MID"/>
    <n v="78"/>
    <n v="52"/>
    <x v="7"/>
  </r>
  <r>
    <n v="2019"/>
    <n v="1"/>
    <s v="Barbeques Treloar"/>
    <x v="357"/>
    <s v="PTA"/>
    <s v="DEF"/>
    <n v="87"/>
    <n v="64"/>
    <x v="7"/>
  </r>
  <r>
    <n v="2019"/>
    <n v="1"/>
    <s v="Barbeques Treloar"/>
    <x v="257"/>
    <s v="RIC"/>
    <s v="FWD"/>
    <n v="81"/>
    <n v="50"/>
    <x v="7"/>
  </r>
  <r>
    <n v="2019"/>
    <n v="1"/>
    <s v="Barbeques Treloar"/>
    <x v="90"/>
    <s v="NTH"/>
    <s v="MID"/>
    <n v="100"/>
    <n v="91"/>
    <x v="7"/>
  </r>
  <r>
    <n v="2019"/>
    <n v="1"/>
    <s v="Barbeques Treloar"/>
    <x v="82"/>
    <s v="FRE"/>
    <s v="MID"/>
    <n v="121"/>
    <n v="147"/>
    <x v="7"/>
  </r>
  <r>
    <n v="2019"/>
    <n v="1"/>
    <s v="Barbeques Treloar"/>
    <x v="238"/>
    <s v="WCE"/>
    <s v="DEF"/>
    <n v="85"/>
    <n v="87"/>
    <x v="7"/>
  </r>
  <r>
    <n v="2019"/>
    <n v="1"/>
    <s v="Barbeques Treloar"/>
    <x v="250"/>
    <s v="HAW"/>
    <s v="FWD"/>
    <n v="95"/>
    <n v="103"/>
    <x v="7"/>
  </r>
  <r>
    <n v="2019"/>
    <n v="1"/>
    <s v="Barbeques Treloar"/>
    <x v="0"/>
    <s v="HAW"/>
    <s v="FWD"/>
    <n v="79"/>
    <n v="72"/>
    <x v="7"/>
  </r>
  <r>
    <n v="2019"/>
    <n v="1"/>
    <s v="Barbeques Treloar"/>
    <x v="214"/>
    <s v="STK"/>
    <s v="DEF"/>
    <n v="92"/>
    <n v="70"/>
    <x v="7"/>
  </r>
  <r>
    <n v="2019"/>
    <n v="1"/>
    <s v="Barbeques Treloar"/>
    <x v="312"/>
    <s v="ESS"/>
    <s v="BEN"/>
    <n v="89"/>
    <n v="0"/>
    <x v="7"/>
  </r>
  <r>
    <n v="2019"/>
    <n v="1"/>
    <s v="Barbeques Treloar"/>
    <x v="17"/>
    <s v="WCE"/>
    <s v="BEN"/>
    <n v="114"/>
    <n v="0"/>
    <x v="7"/>
  </r>
  <r>
    <n v="2019"/>
    <n v="1"/>
    <s v="Barbeques Treloar"/>
    <x v="373"/>
    <s v="WCE"/>
    <s v="BEN"/>
    <n v="64"/>
    <n v="0"/>
    <x v="7"/>
  </r>
  <r>
    <n v="2019"/>
    <n v="1"/>
    <s v="Barbeques Treloar"/>
    <x v="149"/>
    <s v="GCS"/>
    <s v="BEN"/>
    <n v="75"/>
    <n v="55"/>
    <x v="7"/>
  </r>
  <r>
    <n v="2019"/>
    <n v="1"/>
    <s v="Casting Crouch"/>
    <x v="245"/>
    <s v="SYD"/>
    <s v="FWD"/>
    <n v="89"/>
    <n v="85"/>
    <x v="1"/>
  </r>
  <r>
    <n v="2019"/>
    <n v="1"/>
    <s v="Casting Crouch"/>
    <x v="73"/>
    <s v="COL"/>
    <s v="DEF"/>
    <n v="103"/>
    <n v="89"/>
    <x v="1"/>
  </r>
  <r>
    <n v="2019"/>
    <n v="1"/>
    <s v="Casting Crouch"/>
    <x v="1"/>
    <s v="WBD"/>
    <s v="MID"/>
    <n v="127"/>
    <n v="132"/>
    <x v="1"/>
  </r>
  <r>
    <n v="2019"/>
    <n v="1"/>
    <s v="Casting Crouch"/>
    <x v="126"/>
    <s v="WBD"/>
    <s v="DEF"/>
    <n v="98"/>
    <n v="85"/>
    <x v="1"/>
  </r>
  <r>
    <n v="2019"/>
    <n v="1"/>
    <s v="Casting Crouch"/>
    <x v="87"/>
    <s v="GEE"/>
    <s v="FWD"/>
    <n v="96"/>
    <n v="101"/>
    <x v="1"/>
  </r>
  <r>
    <n v="2019"/>
    <n v="1"/>
    <s v="Casting Crouch"/>
    <x v="200"/>
    <s v="GWS"/>
    <s v="DEF"/>
    <n v="82"/>
    <n v="82"/>
    <x v="1"/>
  </r>
  <r>
    <n v="2019"/>
    <n v="1"/>
    <s v="Casting Crouch"/>
    <x v="288"/>
    <s v="BRL"/>
    <s v="FWD"/>
    <n v="81"/>
    <n v="70"/>
    <x v="1"/>
  </r>
  <r>
    <n v="2019"/>
    <n v="1"/>
    <s v="Casting Crouch"/>
    <x v="123"/>
    <s v="RIC"/>
    <s v="MID"/>
    <n v="77"/>
    <n v="98"/>
    <x v="1"/>
  </r>
  <r>
    <n v="2019"/>
    <n v="1"/>
    <s v="Casting Crouch"/>
    <x v="203"/>
    <s v="ADE"/>
    <s v="DEF"/>
    <n v="78"/>
    <n v="81"/>
    <x v="1"/>
  </r>
  <r>
    <n v="2019"/>
    <n v="1"/>
    <s v="Casting Crouch"/>
    <x v="259"/>
    <s v="ADE"/>
    <s v="MID"/>
    <n v="120"/>
    <n v="138"/>
    <x v="1"/>
  </r>
  <r>
    <n v="2019"/>
    <n v="1"/>
    <s v="Casting Crouch"/>
    <x v="156"/>
    <s v="ADE"/>
    <s v="MID"/>
    <n v="97"/>
    <n v="69"/>
    <x v="1"/>
  </r>
  <r>
    <n v="2019"/>
    <n v="1"/>
    <s v="Casting Crouch"/>
    <x v="280"/>
    <s v="NTH"/>
    <s v="MID"/>
    <n v="96"/>
    <n v="84"/>
    <x v="1"/>
  </r>
  <r>
    <n v="2019"/>
    <n v="1"/>
    <s v="Casting Crouch"/>
    <x v="41"/>
    <s v="NTH"/>
    <s v="MID"/>
    <n v="91"/>
    <n v="100"/>
    <x v="1"/>
  </r>
  <r>
    <n v="2019"/>
    <n v="1"/>
    <s v="Casting Crouch"/>
    <x v="92"/>
    <s v="CAR"/>
    <s v="DEF"/>
    <n v="87"/>
    <n v="134"/>
    <x v="1"/>
  </r>
  <r>
    <n v="2019"/>
    <n v="1"/>
    <s v="Casting Crouch"/>
    <x v="81"/>
    <s v="GCS"/>
    <s v="MID"/>
    <n v="96"/>
    <n v="101"/>
    <x v="1"/>
  </r>
  <r>
    <n v="2019"/>
    <n v="1"/>
    <s v="Casting Crouch"/>
    <x v="128"/>
    <s v="GCS"/>
    <s v="FWD"/>
    <n v="83"/>
    <n v="79"/>
    <x v="1"/>
  </r>
  <r>
    <n v="2019"/>
    <n v="1"/>
    <s v="Casting Crouch"/>
    <x v="172"/>
    <s v="HAW"/>
    <s v="RUC"/>
    <n v="113"/>
    <n v="102"/>
    <x v="1"/>
  </r>
  <r>
    <n v="2019"/>
    <n v="1"/>
    <s v="Casting Crouch"/>
    <x v="136"/>
    <s v="STK"/>
    <s v="FWD"/>
    <n v="84"/>
    <n v="88"/>
    <x v="1"/>
  </r>
  <r>
    <n v="2019"/>
    <n v="1"/>
    <s v="Casting Crouch"/>
    <x v="358"/>
    <s v="GEE"/>
    <s v="BEN"/>
    <n v="78"/>
    <n v="96"/>
    <x v="1"/>
  </r>
  <r>
    <n v="2019"/>
    <n v="1"/>
    <s v="Casting Crouch"/>
    <x v="314"/>
    <s v="GWS"/>
    <s v="BEN"/>
    <n v="85"/>
    <n v="78"/>
    <x v="1"/>
  </r>
  <r>
    <n v="2019"/>
    <n v="1"/>
    <s v="Casting Crouch"/>
    <x v="374"/>
    <s v="CAR"/>
    <s v="BEN"/>
    <n v="68"/>
    <n v="68"/>
    <x v="1"/>
  </r>
  <r>
    <n v="2019"/>
    <n v="1"/>
    <s v="Casting Crouch"/>
    <x v="187"/>
    <s v="GCS"/>
    <s v="BEN"/>
    <n v="51"/>
    <n v="46"/>
    <x v="1"/>
  </r>
  <r>
    <n v="2019"/>
    <n v="1"/>
    <s v="Man of Steele"/>
    <x v="300"/>
    <s v="MEL"/>
    <s v="MID"/>
    <n v="101"/>
    <n v="89"/>
    <x v="2"/>
  </r>
  <r>
    <n v="2019"/>
    <n v="1"/>
    <s v="Man of Steele"/>
    <x v="349"/>
    <s v="SYD"/>
    <s v="DEF"/>
    <n v="76"/>
    <n v="83"/>
    <x v="2"/>
  </r>
  <r>
    <n v="2019"/>
    <n v="1"/>
    <s v="Man of Steele"/>
    <x v="5"/>
    <s v="SYD"/>
    <s v="MID"/>
    <n v="94"/>
    <n v="94"/>
    <x v="2"/>
  </r>
  <r>
    <n v="2019"/>
    <n v="1"/>
    <s v="Man of Steele"/>
    <x v="114"/>
    <s v="COL"/>
    <s v="RUC"/>
    <n v="104"/>
    <n v="81"/>
    <x v="2"/>
  </r>
  <r>
    <n v="2019"/>
    <n v="1"/>
    <s v="Man of Steele"/>
    <x v="251"/>
    <s v="WBD"/>
    <s v="FWD"/>
    <n v="79"/>
    <n v="104"/>
    <x v="2"/>
  </r>
  <r>
    <n v="2019"/>
    <n v="1"/>
    <s v="Man of Steele"/>
    <x v="20"/>
    <s v="GEE"/>
    <s v="MID"/>
    <n v="113"/>
    <n v="100"/>
    <x v="2"/>
  </r>
  <r>
    <n v="2019"/>
    <n v="1"/>
    <s v="Man of Steele"/>
    <x v="298"/>
    <s v="GEE"/>
    <s v="DEF"/>
    <n v="87"/>
    <n v="95"/>
    <x v="2"/>
  </r>
  <r>
    <n v="2019"/>
    <n v="1"/>
    <s v="Man of Steele"/>
    <x v="232"/>
    <s v="GWS"/>
    <s v="DEF"/>
    <n v="89"/>
    <n v="84"/>
    <x v="2"/>
  </r>
  <r>
    <n v="2019"/>
    <n v="1"/>
    <s v="Man of Steele"/>
    <x v="7"/>
    <s v="ESS"/>
    <s v="MID"/>
    <n v="99"/>
    <n v="101"/>
    <x v="2"/>
  </r>
  <r>
    <n v="2019"/>
    <n v="1"/>
    <s v="Man of Steele"/>
    <x v="137"/>
    <s v="PTA"/>
    <s v="FWD"/>
    <n v="82"/>
    <n v="69"/>
    <x v="2"/>
  </r>
  <r>
    <n v="2019"/>
    <n v="1"/>
    <s v="Man of Steele"/>
    <x v="201"/>
    <s v="RIC"/>
    <s v="DEF"/>
    <n v="86"/>
    <n v="112"/>
    <x v="2"/>
  </r>
  <r>
    <n v="2019"/>
    <n v="1"/>
    <s v="Man of Steele"/>
    <x v="375"/>
    <s v="RIC"/>
    <s v="FWD"/>
    <n v="74"/>
    <n v="94"/>
    <x v="2"/>
  </r>
  <r>
    <n v="2019"/>
    <n v="1"/>
    <s v="Man of Steele"/>
    <x v="27"/>
    <s v="RIC"/>
    <s v="FWD"/>
    <n v="91"/>
    <n v="95"/>
    <x v="2"/>
  </r>
  <r>
    <n v="2019"/>
    <n v="1"/>
    <s v="Man of Steele"/>
    <x v="99"/>
    <s v="ADE"/>
    <s v="DEF"/>
    <n v="106"/>
    <n v="102"/>
    <x v="2"/>
  </r>
  <r>
    <n v="2019"/>
    <n v="1"/>
    <s v="Man of Steele"/>
    <x v="13"/>
    <s v="FRE"/>
    <s v="FWD"/>
    <n v="97"/>
    <n v="73"/>
    <x v="2"/>
  </r>
  <r>
    <n v="2019"/>
    <n v="1"/>
    <s v="Man of Steele"/>
    <x v="206"/>
    <s v="WCE"/>
    <s v="MID"/>
    <n v="104"/>
    <n v="83"/>
    <x v="2"/>
  </r>
  <r>
    <n v="2019"/>
    <n v="1"/>
    <s v="Man of Steele"/>
    <x v="33"/>
    <s v="STK"/>
    <s v="MID"/>
    <n v="110"/>
    <n v="115"/>
    <x v="2"/>
  </r>
  <r>
    <n v="2019"/>
    <n v="1"/>
    <s v="Man of Steele"/>
    <x v="24"/>
    <s v="STK"/>
    <s v="MID"/>
    <n v="97"/>
    <n v="86"/>
    <x v="2"/>
  </r>
  <r>
    <n v="2019"/>
    <n v="1"/>
    <s v="Man of Steele"/>
    <x v="39"/>
    <s v="MEL"/>
    <s v="BEN"/>
    <n v="82"/>
    <n v="103"/>
    <x v="2"/>
  </r>
  <r>
    <n v="2019"/>
    <n v="1"/>
    <s v="Man of Steele"/>
    <x v="368"/>
    <s v="SYD"/>
    <s v="BEN"/>
    <n v="67"/>
    <n v="63"/>
    <x v="2"/>
  </r>
  <r>
    <n v="2019"/>
    <n v="1"/>
    <s v="Man of Steele"/>
    <x v="334"/>
    <s v="COL"/>
    <s v="BEN"/>
    <n v="90"/>
    <n v="79"/>
    <x v="2"/>
  </r>
  <r>
    <n v="2019"/>
    <n v="1"/>
    <s v="Man of Steele"/>
    <x v="376"/>
    <s v="ESS"/>
    <s v="BEN"/>
    <n v="84"/>
    <n v="52"/>
    <x v="2"/>
  </r>
  <r>
    <n v="2019"/>
    <n v="2"/>
    <s v="TryingAnewStratton"/>
    <x v="269"/>
    <s v="MEL"/>
    <s v="FWD"/>
    <n v="78"/>
    <n v="83"/>
    <x v="0"/>
  </r>
  <r>
    <n v="2019"/>
    <n v="2"/>
    <s v="TryingAnewStratton"/>
    <x v="118"/>
    <s v="SYD"/>
    <s v="DEF"/>
    <n v="110"/>
    <n v="124"/>
    <x v="0"/>
  </r>
  <r>
    <n v="2019"/>
    <n v="2"/>
    <s v="TryingAnewStratton"/>
    <x v="255"/>
    <s v="SYD"/>
    <s v="MID"/>
    <n v="99"/>
    <n v="109"/>
    <x v="0"/>
  </r>
  <r>
    <n v="2019"/>
    <n v="2"/>
    <s v="TryingAnewStratton"/>
    <x v="34"/>
    <s v="COL"/>
    <s v="DEF"/>
    <n v="91"/>
    <n v="123"/>
    <x v="0"/>
  </r>
  <r>
    <n v="2019"/>
    <n v="2"/>
    <s v="TryingAnewStratton"/>
    <x v="207"/>
    <s v="COL"/>
    <s v="FWD"/>
    <n v="74"/>
    <n v="82"/>
    <x v="0"/>
  </r>
  <r>
    <n v="2019"/>
    <n v="2"/>
    <s v="TryingAnewStratton"/>
    <x v="306"/>
    <s v="WBD"/>
    <s v="FWD"/>
    <n v="99"/>
    <n v="76"/>
    <x v="0"/>
  </r>
  <r>
    <n v="2019"/>
    <n v="2"/>
    <s v="TryingAnewStratton"/>
    <x v="267"/>
    <s v="GWS"/>
    <s v="MID"/>
    <n v="89"/>
    <n v="84"/>
    <x v="0"/>
  </r>
  <r>
    <n v="2019"/>
    <n v="2"/>
    <s v="TryingAnewStratton"/>
    <x v="122"/>
    <s v="ESS"/>
    <s v="MID"/>
    <n v="88"/>
    <n v="88"/>
    <x v="0"/>
  </r>
  <r>
    <n v="2019"/>
    <n v="2"/>
    <s v="TryingAnewStratton"/>
    <x v="215"/>
    <s v="FRE"/>
    <s v="FWD"/>
    <n v="69"/>
    <n v="50"/>
    <x v="0"/>
  </r>
  <r>
    <n v="2019"/>
    <n v="2"/>
    <s v="TryingAnewStratton"/>
    <x v="213"/>
    <s v="FRE"/>
    <s v="MID"/>
    <n v="104"/>
    <n v="133"/>
    <x v="0"/>
  </r>
  <r>
    <n v="2019"/>
    <n v="2"/>
    <s v="TryingAnewStratton"/>
    <x v="125"/>
    <s v="WCE"/>
    <s v="DEF"/>
    <n v="108"/>
    <n v="89"/>
    <x v="0"/>
  </r>
  <r>
    <n v="2019"/>
    <n v="2"/>
    <s v="TryingAnewStratton"/>
    <x v="208"/>
    <s v="CAR"/>
    <s v="MID"/>
    <n v="90"/>
    <n v="39"/>
    <x v="0"/>
  </r>
  <r>
    <n v="2019"/>
    <n v="2"/>
    <s v="TryingAnewStratton"/>
    <x v="326"/>
    <s v="CAR"/>
    <s v="DEF"/>
    <n v="88"/>
    <n v="75"/>
    <x v="0"/>
  </r>
  <r>
    <n v="2019"/>
    <n v="2"/>
    <s v="TryingAnewStratton"/>
    <x v="299"/>
    <s v="CAR"/>
    <s v="FWD"/>
    <n v="78"/>
    <n v="68"/>
    <x v="0"/>
  </r>
  <r>
    <n v="2019"/>
    <n v="2"/>
    <s v="TryingAnewStratton"/>
    <x v="177"/>
    <s v="GCS"/>
    <s v="RUC"/>
    <n v="80"/>
    <n v="88"/>
    <x v="0"/>
  </r>
  <r>
    <n v="2019"/>
    <n v="2"/>
    <s v="TryingAnewStratton"/>
    <x v="316"/>
    <s v="GCS"/>
    <s v="MID"/>
    <n v="85"/>
    <n v="86"/>
    <x v="0"/>
  </r>
  <r>
    <n v="2019"/>
    <n v="2"/>
    <s v="TryingAnewStratton"/>
    <x v="161"/>
    <s v="HAW"/>
    <s v="MID"/>
    <n v="26"/>
    <n v="48"/>
    <x v="0"/>
  </r>
  <r>
    <n v="2019"/>
    <n v="2"/>
    <s v="TryingAnewStratton"/>
    <x v="150"/>
    <s v="HAW"/>
    <s v="DEF"/>
    <n v="80"/>
    <n v="81"/>
    <x v="0"/>
  </r>
  <r>
    <n v="2019"/>
    <n v="2"/>
    <s v="TryingAnewStratton"/>
    <x v="113"/>
    <s v="COL"/>
    <s v="BEN"/>
    <n v="95"/>
    <n v="0"/>
    <x v="0"/>
  </r>
  <r>
    <n v="2019"/>
    <n v="2"/>
    <s v="TryingAnewStratton"/>
    <x v="6"/>
    <s v="GWS"/>
    <s v="BEN"/>
    <n v="61"/>
    <n v="0"/>
    <x v="0"/>
  </r>
  <r>
    <n v="2019"/>
    <n v="2"/>
    <s v="TryingAnewStratton"/>
    <x v="121"/>
    <s v="PTA"/>
    <s v="BEN"/>
    <n v="100"/>
    <n v="0"/>
    <x v="0"/>
  </r>
  <r>
    <n v="2019"/>
    <n v="2"/>
    <s v="TryingAnewStratton"/>
    <x v="5"/>
    <s v="WCE"/>
    <s v="BEN"/>
    <n v="64"/>
    <n v="52"/>
    <x v="0"/>
  </r>
  <r>
    <n v="2019"/>
    <n v="2"/>
    <s v="Swimming n Titch"/>
    <x v="164"/>
    <s v="MEL"/>
    <s v="DEF"/>
    <n v="74"/>
    <n v="23"/>
    <x v="5"/>
  </r>
  <r>
    <n v="2019"/>
    <n v="2"/>
    <s v="Swimming n Titch"/>
    <x v="252"/>
    <s v="WBD"/>
    <s v="MID"/>
    <n v="109"/>
    <n v="97"/>
    <x v="5"/>
  </r>
  <r>
    <n v="2019"/>
    <n v="2"/>
    <s v="Swimming n Titch"/>
    <x v="119"/>
    <s v="GEE"/>
    <s v="FWD"/>
    <n v="119"/>
    <n v="154"/>
    <x v="5"/>
  </r>
  <r>
    <n v="2019"/>
    <n v="2"/>
    <s v="Swimming n Titch"/>
    <x v="58"/>
    <s v="BRL"/>
    <s v="DEF"/>
    <n v="96"/>
    <n v="127"/>
    <x v="5"/>
  </r>
  <r>
    <n v="2019"/>
    <n v="2"/>
    <s v="Swimming n Titch"/>
    <x v="77"/>
    <s v="BRL"/>
    <s v="MID"/>
    <n v="99"/>
    <n v="76"/>
    <x v="5"/>
  </r>
  <r>
    <n v="2019"/>
    <n v="2"/>
    <s v="Swimming n Titch"/>
    <x v="223"/>
    <s v="BRL"/>
    <s v="DEF"/>
    <n v="95"/>
    <n v="77"/>
    <x v="5"/>
  </r>
  <r>
    <n v="2019"/>
    <n v="2"/>
    <s v="Swimming n Titch"/>
    <x v="166"/>
    <s v="ESS"/>
    <s v="DEF"/>
    <n v="85"/>
    <n v="101"/>
    <x v="5"/>
  </r>
  <r>
    <n v="2019"/>
    <n v="2"/>
    <s v="Swimming n Titch"/>
    <x v="140"/>
    <s v="ESS"/>
    <s v="MID"/>
    <n v="75"/>
    <n v="60"/>
    <x v="5"/>
  </r>
  <r>
    <n v="2019"/>
    <n v="2"/>
    <s v="Swimming n Titch"/>
    <x v="248"/>
    <s v="PTA"/>
    <s v="FWD"/>
    <n v="88"/>
    <n v="106"/>
    <x v="5"/>
  </r>
  <r>
    <n v="2019"/>
    <n v="2"/>
    <s v="Swimming n Titch"/>
    <x v="124"/>
    <s v="RIC"/>
    <s v="MID"/>
    <n v="77"/>
    <n v="63"/>
    <x v="5"/>
  </r>
  <r>
    <n v="2019"/>
    <n v="2"/>
    <s v="Swimming n Titch"/>
    <x v="162"/>
    <s v="RIC"/>
    <s v="FWD"/>
    <n v="58"/>
    <n v="70"/>
    <x v="5"/>
  </r>
  <r>
    <n v="2019"/>
    <n v="2"/>
    <s v="Swimming n Titch"/>
    <x v="105"/>
    <s v="RIC"/>
    <s v="RUC"/>
    <n v="93"/>
    <n v="78"/>
    <x v="5"/>
  </r>
  <r>
    <n v="2019"/>
    <n v="2"/>
    <s v="Swimming n Titch"/>
    <x v="377"/>
    <s v="FRE"/>
    <s v="FWD"/>
    <n v="69"/>
    <n v="49"/>
    <x v="5"/>
  </r>
  <r>
    <n v="2019"/>
    <n v="2"/>
    <s v="Swimming n Titch"/>
    <x v="303"/>
    <s v="FRE"/>
    <s v="MID"/>
    <n v="88"/>
    <n v="85"/>
    <x v="5"/>
  </r>
  <r>
    <n v="2019"/>
    <n v="2"/>
    <s v="Swimming n Titch"/>
    <x v="62"/>
    <s v="FRE"/>
    <s v="DEF"/>
    <n v="82"/>
    <n v="78"/>
    <x v="5"/>
  </r>
  <r>
    <n v="2019"/>
    <n v="2"/>
    <s v="Swimming n Titch"/>
    <x v="204"/>
    <s v="WCE"/>
    <s v="MID"/>
    <n v="97"/>
    <n v="105"/>
    <x v="5"/>
  </r>
  <r>
    <n v="2019"/>
    <n v="2"/>
    <s v="Swimming n Titch"/>
    <x v="64"/>
    <s v="WCE"/>
    <s v="MID"/>
    <n v="109"/>
    <n v="77"/>
    <x v="5"/>
  </r>
  <r>
    <n v="2019"/>
    <n v="2"/>
    <s v="Swimming n Titch"/>
    <x v="332"/>
    <s v="STK"/>
    <s v="FWD"/>
    <n v="78"/>
    <n v="121"/>
    <x v="5"/>
  </r>
  <r>
    <n v="2019"/>
    <n v="2"/>
    <s v="Swimming n Titch"/>
    <x v="11"/>
    <s v="GWS"/>
    <s v="BEN"/>
    <n v="96"/>
    <n v="0"/>
    <x v="5"/>
  </r>
  <r>
    <n v="2019"/>
    <n v="2"/>
    <s v="Swimming n Titch"/>
    <x v="155"/>
    <s v="FRE"/>
    <s v="BEN"/>
    <n v="80"/>
    <n v="96"/>
    <x v="5"/>
  </r>
  <r>
    <n v="2019"/>
    <n v="2"/>
    <s v="Swimming n Titch"/>
    <x v="235"/>
    <s v="HAW"/>
    <s v="BEN"/>
    <n v="110"/>
    <n v="0"/>
    <x v="5"/>
  </r>
  <r>
    <n v="2019"/>
    <n v="2"/>
    <s v="Swimming n Titch"/>
    <x v="133"/>
    <s v="STK"/>
    <s v="BEN"/>
    <n v="70"/>
    <n v="56"/>
    <x v="5"/>
  </r>
  <r>
    <n v="2019"/>
    <n v="2"/>
    <s v="Salt&amp;VinegarCripps"/>
    <x v="226"/>
    <s v="MEL"/>
    <s v="FWD"/>
    <n v="79"/>
    <n v="51"/>
    <x v="6"/>
  </r>
  <r>
    <n v="2019"/>
    <n v="2"/>
    <s v="Salt&amp;VinegarCripps"/>
    <x v="83"/>
    <s v="SYD"/>
    <s v="DEF"/>
    <n v="101"/>
    <n v="95"/>
    <x v="6"/>
  </r>
  <r>
    <n v="2019"/>
    <n v="2"/>
    <s v="Salt&amp;VinegarCripps"/>
    <x v="197"/>
    <s v="SYD"/>
    <s v="FWD"/>
    <n v="88"/>
    <n v="77"/>
    <x v="6"/>
  </r>
  <r>
    <n v="2019"/>
    <n v="2"/>
    <s v="Salt&amp;VinegarCripps"/>
    <x v="220"/>
    <s v="COL"/>
    <s v="DEF"/>
    <n v="82"/>
    <n v="88"/>
    <x v="6"/>
  </r>
  <r>
    <n v="2019"/>
    <n v="2"/>
    <s v="Salt&amp;VinegarCripps"/>
    <x v="190"/>
    <s v="WBD"/>
    <s v="FWD"/>
    <n v="78"/>
    <n v="92"/>
    <x v="6"/>
  </r>
  <r>
    <n v="2019"/>
    <n v="2"/>
    <s v="Salt&amp;VinegarCripps"/>
    <x v="339"/>
    <s v="GEE"/>
    <s v="FWD"/>
    <n v="106"/>
    <n v="111"/>
    <x v="6"/>
  </r>
  <r>
    <n v="2019"/>
    <n v="2"/>
    <s v="Salt&amp;VinegarCripps"/>
    <x v="112"/>
    <s v="GEE"/>
    <s v="FWD"/>
    <n v="84"/>
    <n v="105"/>
    <x v="6"/>
  </r>
  <r>
    <n v="2019"/>
    <n v="2"/>
    <s v="Salt&amp;VinegarCripps"/>
    <x v="163"/>
    <s v="GEE"/>
    <s v="MID"/>
    <n v="81"/>
    <n v="63"/>
    <x v="6"/>
  </r>
  <r>
    <n v="2019"/>
    <n v="2"/>
    <s v="Salt&amp;VinegarCripps"/>
    <x v="378"/>
    <s v="BRL"/>
    <s v="MID"/>
    <n v="89"/>
    <n v="91"/>
    <x v="6"/>
  </r>
  <r>
    <n v="2019"/>
    <n v="2"/>
    <s v="Salt&amp;VinegarCripps"/>
    <x v="281"/>
    <s v="BRL"/>
    <s v="MID"/>
    <n v="125"/>
    <n v="140"/>
    <x v="6"/>
  </r>
  <r>
    <n v="2019"/>
    <n v="2"/>
    <s v="Salt&amp;VinegarCripps"/>
    <x v="354"/>
    <s v="PTA"/>
    <s v="DEF"/>
    <n v="81"/>
    <n v="81"/>
    <x v="6"/>
  </r>
  <r>
    <n v="2019"/>
    <n v="2"/>
    <s v="Salt&amp;VinegarCripps"/>
    <x v="236"/>
    <s v="RIC"/>
    <s v="MID"/>
    <n v="92"/>
    <n v="66"/>
    <x v="6"/>
  </r>
  <r>
    <n v="2019"/>
    <n v="2"/>
    <s v="Salt&amp;VinegarCripps"/>
    <x v="195"/>
    <s v="NTH"/>
    <s v="RUC"/>
    <n v="97"/>
    <n v="66"/>
    <x v="6"/>
  </r>
  <r>
    <n v="2019"/>
    <n v="2"/>
    <s v="Salt&amp;VinegarCripps"/>
    <x v="218"/>
    <s v="WCE"/>
    <s v="MID"/>
    <n v="89"/>
    <n v="100"/>
    <x v="6"/>
  </r>
  <r>
    <n v="2019"/>
    <n v="2"/>
    <s v="Salt&amp;VinegarCripps"/>
    <x v="254"/>
    <s v="CAR"/>
    <s v="MID"/>
    <n v="129"/>
    <n v="116"/>
    <x v="6"/>
  </r>
  <r>
    <n v="2019"/>
    <n v="2"/>
    <s v="Salt&amp;VinegarCripps"/>
    <x v="196"/>
    <s v="CAR"/>
    <s v="MID"/>
    <n v="89"/>
    <n v="51"/>
    <x v="6"/>
  </r>
  <r>
    <n v="2019"/>
    <n v="2"/>
    <s v="Salt&amp;VinegarCripps"/>
    <x v="134"/>
    <s v="CAR"/>
    <s v="DEF"/>
    <n v="103"/>
    <n v="72"/>
    <x v="6"/>
  </r>
  <r>
    <n v="2019"/>
    <n v="2"/>
    <s v="Salt&amp;VinegarCripps"/>
    <x v="308"/>
    <s v="HAW"/>
    <s v="DEF"/>
    <n v="82"/>
    <n v="77"/>
    <x v="6"/>
  </r>
  <r>
    <n v="2019"/>
    <n v="2"/>
    <s v="Salt&amp;VinegarCripps"/>
    <x v="111"/>
    <s v="WBD"/>
    <s v="BEN"/>
    <n v="95"/>
    <n v="0"/>
    <x v="6"/>
  </r>
  <r>
    <n v="2019"/>
    <n v="2"/>
    <s v="Salt&amp;VinegarCripps"/>
    <x v="233"/>
    <s v="GWS"/>
    <s v="BEN"/>
    <n v="103"/>
    <n v="0"/>
    <x v="6"/>
  </r>
  <r>
    <n v="2019"/>
    <n v="2"/>
    <s v="Salt&amp;VinegarCripps"/>
    <x v="311"/>
    <s v="ESS"/>
    <s v="BEN"/>
    <n v="79"/>
    <n v="45"/>
    <x v="6"/>
  </r>
  <r>
    <n v="2019"/>
    <n v="2"/>
    <s v="Salt&amp;VinegarCripps"/>
    <x v="293"/>
    <s v="FRE"/>
    <s v="BEN"/>
    <n v="99"/>
    <n v="0"/>
    <x v="6"/>
  </r>
  <r>
    <n v="2019"/>
    <n v="2"/>
    <s v="Barbeques Treloar"/>
    <x v="292"/>
    <s v="SYD"/>
    <s v="RUC"/>
    <n v="87"/>
    <n v="56"/>
    <x v="7"/>
  </r>
  <r>
    <n v="2019"/>
    <n v="2"/>
    <s v="Barbeques Treloar"/>
    <x v="72"/>
    <s v="COL"/>
    <s v="MID"/>
    <n v="109"/>
    <n v="135"/>
    <x v="7"/>
  </r>
  <r>
    <n v="2019"/>
    <n v="2"/>
    <s v="Barbeques Treloar"/>
    <x v="194"/>
    <s v="WBD"/>
    <s v="MID"/>
    <n v="107"/>
    <n v="95"/>
    <x v="7"/>
  </r>
  <r>
    <n v="2019"/>
    <n v="2"/>
    <s v="Barbeques Treloar"/>
    <x v="247"/>
    <s v="WBD"/>
    <s v="MID"/>
    <n v="52"/>
    <n v="128"/>
    <x v="7"/>
  </r>
  <r>
    <n v="2019"/>
    <n v="2"/>
    <s v="Barbeques Treloar"/>
    <x v="240"/>
    <s v="GEE"/>
    <s v="FWD"/>
    <n v="103"/>
    <n v="112"/>
    <x v="7"/>
  </r>
  <r>
    <n v="2019"/>
    <n v="2"/>
    <s v="Barbeques Treloar"/>
    <x v="199"/>
    <s v="GEE"/>
    <s v="MID"/>
    <n v="112"/>
    <n v="108"/>
    <x v="7"/>
  </r>
  <r>
    <n v="2019"/>
    <n v="2"/>
    <s v="Barbeques Treloar"/>
    <x v="302"/>
    <s v="BRL"/>
    <s v="DEF"/>
    <n v="105"/>
    <n v="88"/>
    <x v="7"/>
  </r>
  <r>
    <n v="2019"/>
    <n v="2"/>
    <s v="Barbeques Treloar"/>
    <x v="36"/>
    <s v="ESS"/>
    <s v="DEF"/>
    <n v="71"/>
    <n v="74"/>
    <x v="7"/>
  </r>
  <r>
    <n v="2019"/>
    <n v="2"/>
    <s v="Barbeques Treloar"/>
    <x v="120"/>
    <s v="PTA"/>
    <s v="FWD"/>
    <n v="106"/>
    <n v="47"/>
    <x v="7"/>
  </r>
  <r>
    <n v="2019"/>
    <n v="2"/>
    <s v="Barbeques Treloar"/>
    <x v="263"/>
    <s v="PTA"/>
    <s v="MID"/>
    <n v="81"/>
    <n v="106"/>
    <x v="7"/>
  </r>
  <r>
    <n v="2019"/>
    <n v="2"/>
    <s v="Barbeques Treloar"/>
    <x v="357"/>
    <s v="PTA"/>
    <s v="DEF"/>
    <n v="86"/>
    <n v="82"/>
    <x v="7"/>
  </r>
  <r>
    <n v="2019"/>
    <n v="2"/>
    <s v="Barbeques Treloar"/>
    <x v="257"/>
    <s v="RIC"/>
    <s v="FWD"/>
    <n v="69"/>
    <n v="33"/>
    <x v="7"/>
  </r>
  <r>
    <n v="2019"/>
    <n v="2"/>
    <s v="Barbeques Treloar"/>
    <x v="90"/>
    <s v="NTH"/>
    <s v="MID"/>
    <n v="114"/>
    <n v="159"/>
    <x v="7"/>
  </r>
  <r>
    <n v="2019"/>
    <n v="2"/>
    <s v="Barbeques Treloar"/>
    <x v="82"/>
    <s v="FRE"/>
    <s v="MID"/>
    <n v="123"/>
    <n v="124"/>
    <x v="7"/>
  </r>
  <r>
    <n v="2019"/>
    <n v="2"/>
    <s v="Barbeques Treloar"/>
    <x v="238"/>
    <s v="WCE"/>
    <s v="DEF"/>
    <n v="93"/>
    <n v="134"/>
    <x v="7"/>
  </r>
  <r>
    <n v="2019"/>
    <n v="2"/>
    <s v="Barbeques Treloar"/>
    <x v="250"/>
    <s v="HAW"/>
    <s v="FWD"/>
    <n v="97"/>
    <n v="110"/>
    <x v="7"/>
  </r>
  <r>
    <n v="2019"/>
    <n v="2"/>
    <s v="Barbeques Treloar"/>
    <x v="0"/>
    <s v="HAW"/>
    <s v="FWD"/>
    <n v="76"/>
    <n v="82"/>
    <x v="7"/>
  </r>
  <r>
    <n v="2019"/>
    <n v="2"/>
    <s v="Barbeques Treloar"/>
    <x v="214"/>
    <s v="STK"/>
    <s v="DEF"/>
    <n v="89"/>
    <n v="72"/>
    <x v="7"/>
  </r>
  <r>
    <n v="2019"/>
    <n v="2"/>
    <s v="Barbeques Treloar"/>
    <x v="86"/>
    <s v="BRL"/>
    <s v="BEN"/>
    <n v="86"/>
    <n v="87"/>
    <x v="7"/>
  </r>
  <r>
    <n v="2019"/>
    <n v="2"/>
    <s v="Barbeques Treloar"/>
    <x v="309"/>
    <s v="ESS"/>
    <s v="BEN"/>
    <n v="95"/>
    <n v="104"/>
    <x v="7"/>
  </r>
  <r>
    <n v="2019"/>
    <n v="2"/>
    <s v="Barbeques Treloar"/>
    <x v="312"/>
    <s v="ESS"/>
    <s v="BEN"/>
    <n v="88"/>
    <n v="74"/>
    <x v="7"/>
  </r>
  <r>
    <n v="2019"/>
    <n v="2"/>
    <s v="Barbeques Treloar"/>
    <x v="17"/>
    <s v="WCE"/>
    <s v="BEN"/>
    <n v="110"/>
    <n v="0"/>
    <x v="7"/>
  </r>
  <r>
    <n v="2019"/>
    <n v="2"/>
    <s v="Man of Steele"/>
    <x v="300"/>
    <s v="MEL"/>
    <s v="MID"/>
    <n v="106"/>
    <n v="124"/>
    <x v="2"/>
  </r>
  <r>
    <n v="2019"/>
    <n v="2"/>
    <s v="Man of Steele"/>
    <x v="5"/>
    <s v="SYD"/>
    <s v="MID"/>
    <n v="102"/>
    <n v="136"/>
    <x v="2"/>
  </r>
  <r>
    <n v="2019"/>
    <n v="2"/>
    <s v="Man of Steele"/>
    <x v="114"/>
    <s v="COL"/>
    <s v="RUC"/>
    <n v="105"/>
    <n v="137"/>
    <x v="2"/>
  </r>
  <r>
    <n v="2019"/>
    <n v="2"/>
    <s v="Man of Steele"/>
    <x v="251"/>
    <s v="WBD"/>
    <s v="FWD"/>
    <n v="87"/>
    <n v="120"/>
    <x v="2"/>
  </r>
  <r>
    <n v="2019"/>
    <n v="2"/>
    <s v="Man of Steele"/>
    <x v="298"/>
    <s v="GEE"/>
    <s v="DEF"/>
    <n v="93"/>
    <n v="120"/>
    <x v="2"/>
  </r>
  <r>
    <n v="2019"/>
    <n v="2"/>
    <s v="Man of Steele"/>
    <x v="20"/>
    <s v="GEE"/>
    <s v="MID"/>
    <n v="112"/>
    <n v="103"/>
    <x v="2"/>
  </r>
  <r>
    <n v="2019"/>
    <n v="2"/>
    <s v="Man of Steele"/>
    <x v="232"/>
    <s v="GWS"/>
    <s v="DEF"/>
    <n v="83"/>
    <n v="61"/>
    <x v="2"/>
  </r>
  <r>
    <n v="2019"/>
    <n v="2"/>
    <s v="Man of Steele"/>
    <x v="7"/>
    <s v="ESS"/>
    <s v="MID"/>
    <n v="105"/>
    <n v="116"/>
    <x v="2"/>
  </r>
  <r>
    <n v="2019"/>
    <n v="2"/>
    <s v="Man of Steele"/>
    <x v="137"/>
    <s v="PTA"/>
    <s v="FWD"/>
    <n v="100"/>
    <n v="167"/>
    <x v="2"/>
  </r>
  <r>
    <n v="2019"/>
    <n v="2"/>
    <s v="Man of Steele"/>
    <x v="94"/>
    <s v="PTA"/>
    <s v="DEF"/>
    <n v="66"/>
    <n v="78"/>
    <x v="2"/>
  </r>
  <r>
    <n v="2019"/>
    <n v="2"/>
    <s v="Man of Steele"/>
    <x v="375"/>
    <s v="RIC"/>
    <s v="FWD"/>
    <n v="69"/>
    <n v="46"/>
    <x v="2"/>
  </r>
  <r>
    <n v="2019"/>
    <n v="2"/>
    <s v="Man of Steele"/>
    <x v="27"/>
    <s v="RIC"/>
    <s v="FWD"/>
    <n v="80"/>
    <n v="34"/>
    <x v="2"/>
  </r>
  <r>
    <n v="2019"/>
    <n v="2"/>
    <s v="Man of Steele"/>
    <x v="99"/>
    <s v="ADE"/>
    <s v="DEF"/>
    <n v="102"/>
    <n v="89"/>
    <x v="2"/>
  </r>
  <r>
    <n v="2019"/>
    <n v="2"/>
    <s v="Man of Steele"/>
    <x v="21"/>
    <s v="NTH"/>
    <s v="DEF"/>
    <n v="62"/>
    <n v="54"/>
    <x v="2"/>
  </r>
  <r>
    <n v="2019"/>
    <n v="2"/>
    <s v="Man of Steele"/>
    <x v="13"/>
    <s v="FRE"/>
    <s v="FWD"/>
    <n v="84"/>
    <n v="35"/>
    <x v="2"/>
  </r>
  <r>
    <n v="2019"/>
    <n v="2"/>
    <s v="Man of Steele"/>
    <x v="206"/>
    <s v="WCE"/>
    <s v="MID"/>
    <n v="97"/>
    <n v="72"/>
    <x v="2"/>
  </r>
  <r>
    <n v="2019"/>
    <n v="2"/>
    <s v="Man of Steele"/>
    <x v="33"/>
    <s v="STK"/>
    <s v="MID"/>
    <n v="111"/>
    <n v="100"/>
    <x v="2"/>
  </r>
  <r>
    <n v="2019"/>
    <n v="2"/>
    <s v="Man of Steele"/>
    <x v="24"/>
    <s v="STK"/>
    <s v="MID"/>
    <n v="92"/>
    <n v="80"/>
    <x v="2"/>
  </r>
  <r>
    <n v="2019"/>
    <n v="2"/>
    <s v="Man of Steele"/>
    <x v="39"/>
    <s v="MEL"/>
    <s v="BEN"/>
    <n v="84"/>
    <n v="92"/>
    <x v="2"/>
  </r>
  <r>
    <n v="2019"/>
    <n v="2"/>
    <s v="Man of Steele"/>
    <x v="186"/>
    <s v="SYD"/>
    <s v="BEN"/>
    <n v="83"/>
    <n v="63"/>
    <x v="2"/>
  </r>
  <r>
    <n v="2019"/>
    <n v="2"/>
    <s v="Man of Steele"/>
    <x v="334"/>
    <s v="COL"/>
    <s v="BEN"/>
    <n v="94"/>
    <n v="109"/>
    <x v="2"/>
  </r>
  <r>
    <n v="2019"/>
    <n v="2"/>
    <s v="Man of Steele"/>
    <x v="201"/>
    <s v="RIC"/>
    <s v="BEN"/>
    <n v="84"/>
    <n v="0"/>
    <x v="2"/>
  </r>
  <r>
    <n v="2019"/>
    <n v="2"/>
    <s v="DEVQON.1"/>
    <x v="55"/>
    <s v="MEL"/>
    <s v="DEF"/>
    <n v="99"/>
    <n v="75"/>
    <x v="4"/>
  </r>
  <r>
    <n v="2019"/>
    <n v="2"/>
    <s v="DEVQON.1"/>
    <x v="76"/>
    <s v="MEL"/>
    <s v="MID"/>
    <n v="98"/>
    <n v="141"/>
    <x v="4"/>
  </r>
  <r>
    <n v="2019"/>
    <n v="2"/>
    <s v="DEVQON.1"/>
    <x v="369"/>
    <s v="COL"/>
    <s v="FWD"/>
    <n v="54"/>
    <n v="93"/>
    <x v="4"/>
  </r>
  <r>
    <n v="2019"/>
    <n v="2"/>
    <s v="DEVQON.1"/>
    <x v="278"/>
    <s v="COL"/>
    <s v="MID"/>
    <n v="94"/>
    <n v="66"/>
    <x v="4"/>
  </r>
  <r>
    <n v="2019"/>
    <n v="2"/>
    <s v="DEVQON.1"/>
    <x v="145"/>
    <s v="GWS"/>
    <s v="MID"/>
    <n v="94"/>
    <n v="52"/>
    <x v="4"/>
  </r>
  <r>
    <n v="2019"/>
    <n v="2"/>
    <s v="DEVQON.1"/>
    <x v="317"/>
    <s v="GWS"/>
    <s v="MID"/>
    <n v="88"/>
    <n v="78"/>
    <x v="4"/>
  </r>
  <r>
    <n v="2019"/>
    <n v="2"/>
    <s v="DEVQON.1"/>
    <x v="228"/>
    <s v="BRL"/>
    <s v="RUC"/>
    <n v="117"/>
    <n v="108"/>
    <x v="4"/>
  </r>
  <r>
    <n v="2019"/>
    <n v="2"/>
    <s v="DEVQON.1"/>
    <x v="141"/>
    <s v="ESS"/>
    <s v="FWD"/>
    <n v="94"/>
    <n v="78"/>
    <x v="4"/>
  </r>
  <r>
    <n v="2019"/>
    <n v="2"/>
    <s v="DEVQON.1"/>
    <x v="241"/>
    <s v="PTA"/>
    <s v="FWD"/>
    <n v="109"/>
    <n v="123"/>
    <x v="4"/>
  </r>
  <r>
    <n v="2019"/>
    <n v="2"/>
    <s v="DEVQON.1"/>
    <x v="221"/>
    <s v="PTA"/>
    <s v="MID"/>
    <n v="105"/>
    <n v="116"/>
    <x v="4"/>
  </r>
  <r>
    <n v="2019"/>
    <n v="2"/>
    <s v="DEVQON.1"/>
    <x v="168"/>
    <s v="ADE"/>
    <s v="MID"/>
    <n v="111"/>
    <n v="105"/>
    <x v="4"/>
  </r>
  <r>
    <n v="2019"/>
    <n v="2"/>
    <s v="DEVQON.1"/>
    <x v="329"/>
    <s v="ADE"/>
    <s v="DEF"/>
    <n v="88"/>
    <n v="105"/>
    <x v="4"/>
  </r>
  <r>
    <n v="2019"/>
    <n v="2"/>
    <s v="DEVQON.1"/>
    <x v="162"/>
    <s v="ADE"/>
    <s v="FWD"/>
    <n v="73"/>
    <n v="84"/>
    <x v="4"/>
  </r>
  <r>
    <n v="2019"/>
    <n v="2"/>
    <s v="DEVQON.1"/>
    <x v="116"/>
    <s v="NTH"/>
    <s v="DEF"/>
    <n v="85"/>
    <n v="79"/>
    <x v="4"/>
  </r>
  <r>
    <n v="2019"/>
    <n v="2"/>
    <s v="DEVQON.1"/>
    <x v="26"/>
    <s v="GCS"/>
    <s v="DEF"/>
    <n v="91"/>
    <n v="115"/>
    <x v="4"/>
  </r>
  <r>
    <n v="2019"/>
    <n v="2"/>
    <s v="DEVQON.1"/>
    <x v="202"/>
    <s v="STK"/>
    <s v="MID"/>
    <n v="89"/>
    <n v="67"/>
    <x v="4"/>
  </r>
  <r>
    <n v="2019"/>
    <n v="2"/>
    <s v="DEVQON.1"/>
    <x v="146"/>
    <s v="STK"/>
    <s v="DEF"/>
    <n v="95"/>
    <n v="94"/>
    <x v="4"/>
  </r>
  <r>
    <n v="2019"/>
    <n v="2"/>
    <s v="DEVQON.1"/>
    <x v="98"/>
    <s v="STK"/>
    <s v="FWD"/>
    <n v="81"/>
    <n v="83"/>
    <x v="4"/>
  </r>
  <r>
    <n v="2019"/>
    <n v="2"/>
    <s v="DEVQON.1"/>
    <x v="160"/>
    <s v="GEE"/>
    <s v="BEN"/>
    <n v="89"/>
    <n v="0"/>
    <x v="4"/>
  </r>
  <r>
    <n v="2019"/>
    <n v="2"/>
    <s v="DEVQON.1"/>
    <x v="74"/>
    <s v="PTA"/>
    <s v="BEN"/>
    <n v="66"/>
    <n v="72"/>
    <x v="4"/>
  </r>
  <r>
    <n v="2019"/>
    <n v="2"/>
    <s v="DEVQON.1"/>
    <x v="379"/>
    <s v="FRE"/>
    <s v="BEN"/>
    <n v="77"/>
    <n v="62"/>
    <x v="4"/>
  </r>
  <r>
    <n v="2019"/>
    <n v="2"/>
    <s v="DEVQON.1"/>
    <x v="135"/>
    <s v="GCS"/>
    <s v="BEN"/>
    <n v="87"/>
    <n v="75"/>
    <x v="4"/>
  </r>
  <r>
    <n v="2019"/>
    <n v="2"/>
    <s v="Casting Crouch"/>
    <x v="4"/>
    <s v="SYD"/>
    <s v="DEF"/>
    <n v="101"/>
    <n v="92"/>
    <x v="1"/>
  </r>
  <r>
    <n v="2019"/>
    <n v="2"/>
    <s v="Casting Crouch"/>
    <x v="245"/>
    <s v="SYD"/>
    <s v="FWD"/>
    <n v="83"/>
    <n v="67"/>
    <x v="1"/>
  </r>
  <r>
    <n v="2019"/>
    <n v="2"/>
    <s v="Casting Crouch"/>
    <x v="73"/>
    <s v="COL"/>
    <s v="DEF"/>
    <n v="105"/>
    <n v="99"/>
    <x v="1"/>
  </r>
  <r>
    <n v="2019"/>
    <n v="2"/>
    <s v="Casting Crouch"/>
    <x v="126"/>
    <s v="WBD"/>
    <s v="DEF"/>
    <n v="100"/>
    <n v="103"/>
    <x v="1"/>
  </r>
  <r>
    <n v="2019"/>
    <n v="2"/>
    <s v="Casting Crouch"/>
    <x v="1"/>
    <s v="WBD"/>
    <s v="MID"/>
    <n v="127"/>
    <n v="127"/>
    <x v="1"/>
  </r>
  <r>
    <n v="2019"/>
    <n v="2"/>
    <s v="Casting Crouch"/>
    <x v="358"/>
    <s v="GEE"/>
    <s v="FWD"/>
    <n v="79"/>
    <n v="85"/>
    <x v="1"/>
  </r>
  <r>
    <n v="2019"/>
    <n v="2"/>
    <s v="Casting Crouch"/>
    <x v="87"/>
    <s v="GEE"/>
    <s v="FWD"/>
    <n v="90"/>
    <n v="70"/>
    <x v="1"/>
  </r>
  <r>
    <n v="2019"/>
    <n v="2"/>
    <s v="Casting Crouch"/>
    <x v="200"/>
    <s v="GWS"/>
    <s v="DEF"/>
    <n v="88"/>
    <n v="95"/>
    <x v="1"/>
  </r>
  <r>
    <n v="2019"/>
    <n v="2"/>
    <s v="Casting Crouch"/>
    <x v="380"/>
    <s v="BRL"/>
    <s v="MID"/>
    <n v="84"/>
    <n v="103"/>
    <x v="1"/>
  </r>
  <r>
    <n v="2019"/>
    <n v="2"/>
    <s v="Casting Crouch"/>
    <x v="381"/>
    <s v="PTA"/>
    <s v="FWD"/>
    <n v="97"/>
    <n v="90"/>
    <x v="1"/>
  </r>
  <r>
    <n v="2019"/>
    <n v="2"/>
    <s v="Casting Crouch"/>
    <x v="123"/>
    <s v="RIC"/>
    <s v="MID"/>
    <n v="75"/>
    <n v="76"/>
    <x v="1"/>
  </r>
  <r>
    <n v="2019"/>
    <n v="2"/>
    <s v="Casting Crouch"/>
    <x v="259"/>
    <s v="ADE"/>
    <s v="MID"/>
    <n v="119"/>
    <n v="96"/>
    <x v="1"/>
  </r>
  <r>
    <n v="2019"/>
    <n v="2"/>
    <s v="Casting Crouch"/>
    <x v="280"/>
    <s v="NTH"/>
    <s v="MID"/>
    <n v="93"/>
    <n v="86"/>
    <x v="1"/>
  </r>
  <r>
    <n v="2019"/>
    <n v="2"/>
    <s v="Casting Crouch"/>
    <x v="41"/>
    <s v="NTH"/>
    <s v="MID"/>
    <n v="94"/>
    <n v="110"/>
    <x v="1"/>
  </r>
  <r>
    <n v="2019"/>
    <n v="2"/>
    <s v="Casting Crouch"/>
    <x v="92"/>
    <s v="CAR"/>
    <s v="DEF"/>
    <n v="88"/>
    <n v="82"/>
    <x v="1"/>
  </r>
  <r>
    <n v="2019"/>
    <n v="2"/>
    <s v="Casting Crouch"/>
    <x v="81"/>
    <s v="GCS"/>
    <s v="MID"/>
    <n v="96"/>
    <n v="90"/>
    <x v="1"/>
  </r>
  <r>
    <n v="2019"/>
    <n v="2"/>
    <s v="Casting Crouch"/>
    <x v="172"/>
    <s v="HAW"/>
    <s v="RUC"/>
    <n v="114"/>
    <n v="104"/>
    <x v="1"/>
  </r>
  <r>
    <n v="2019"/>
    <n v="2"/>
    <s v="Casting Crouch"/>
    <x v="136"/>
    <s v="STK"/>
    <s v="FWD"/>
    <n v="84"/>
    <n v="84"/>
    <x v="1"/>
  </r>
  <r>
    <n v="2019"/>
    <n v="2"/>
    <s v="Casting Crouch"/>
    <x v="288"/>
    <s v="BRL"/>
    <s v="BEN"/>
    <n v="79"/>
    <n v="80"/>
    <x v="1"/>
  </r>
  <r>
    <n v="2019"/>
    <n v="2"/>
    <s v="Casting Crouch"/>
    <x v="203"/>
    <s v="ADE"/>
    <s v="BEN"/>
    <n v="79"/>
    <n v="97"/>
    <x v="1"/>
  </r>
  <r>
    <n v="2019"/>
    <n v="2"/>
    <s v="Casting Crouch"/>
    <x v="156"/>
    <s v="ADE"/>
    <s v="BEN"/>
    <n v="96"/>
    <n v="93"/>
    <x v="1"/>
  </r>
  <r>
    <n v="2019"/>
    <n v="2"/>
    <s v="Casting Crouch"/>
    <x v="128"/>
    <s v="GCS"/>
    <s v="BEN"/>
    <n v="91"/>
    <n v="118"/>
    <x v="1"/>
  </r>
  <r>
    <n v="2019"/>
    <n v="2"/>
    <s v="Fire The Worpedo"/>
    <x v="279"/>
    <s v="MEL"/>
    <s v="RUC"/>
    <n v="116"/>
    <n v="116"/>
    <x v="3"/>
  </r>
  <r>
    <n v="2019"/>
    <n v="2"/>
    <s v="Fire The Worpedo"/>
    <x v="216"/>
    <s v="SYD"/>
    <s v="DEF"/>
    <n v="76"/>
    <n v="49"/>
    <x v="3"/>
  </r>
  <r>
    <n v="2019"/>
    <n v="2"/>
    <s v="Fire The Worpedo"/>
    <x v="225"/>
    <s v="COL"/>
    <s v="MID"/>
    <n v="119"/>
    <n v="133"/>
    <x v="3"/>
  </r>
  <r>
    <n v="2019"/>
    <n v="2"/>
    <s v="Fire The Worpedo"/>
    <x v="115"/>
    <s v="COL"/>
    <s v="MID"/>
    <n v="93"/>
    <n v="104"/>
    <x v="3"/>
  </r>
  <r>
    <n v="2019"/>
    <n v="2"/>
    <s v="Fire The Worpedo"/>
    <x v="93"/>
    <s v="WBD"/>
    <s v="FWD"/>
    <n v="86"/>
    <n v="89"/>
    <x v="3"/>
  </r>
  <r>
    <n v="2019"/>
    <n v="2"/>
    <s v="Fire The Worpedo"/>
    <x v="321"/>
    <s v="GWS"/>
    <s v="MID"/>
    <n v="71"/>
    <n v="77"/>
    <x v="3"/>
  </r>
  <r>
    <n v="2019"/>
    <n v="2"/>
    <s v="Fire The Worpedo"/>
    <x v="182"/>
    <s v="GWS"/>
    <s v="DEF"/>
    <n v="100"/>
    <n v="123"/>
    <x v="3"/>
  </r>
  <r>
    <n v="2019"/>
    <n v="2"/>
    <s v="Fire The Worpedo"/>
    <x v="18"/>
    <s v="BRL"/>
    <s v="DEF"/>
    <n v="76"/>
    <n v="85"/>
    <x v="3"/>
  </r>
  <r>
    <n v="2019"/>
    <n v="2"/>
    <s v="Fire The Worpedo"/>
    <x v="320"/>
    <s v="BRL"/>
    <s v="FWD"/>
    <n v="75"/>
    <n v="71"/>
    <x v="3"/>
  </r>
  <r>
    <n v="2019"/>
    <n v="2"/>
    <s v="Fire The Worpedo"/>
    <x v="67"/>
    <s v="BRL"/>
    <s v="MID"/>
    <n v="91"/>
    <n v="78"/>
    <x v="3"/>
  </r>
  <r>
    <n v="2019"/>
    <n v="2"/>
    <s v="Fire The Worpedo"/>
    <x v="165"/>
    <s v="ESS"/>
    <s v="MID"/>
    <n v="99"/>
    <n v="108"/>
    <x v="3"/>
  </r>
  <r>
    <n v="2019"/>
    <n v="2"/>
    <s v="Fire The Worpedo"/>
    <x v="273"/>
    <s v="RIC"/>
    <s v="DEF"/>
    <n v="78"/>
    <n v="89"/>
    <x v="3"/>
  </r>
  <r>
    <n v="2019"/>
    <n v="2"/>
    <s v="Fire The Worpedo"/>
    <x v="361"/>
    <s v="RIC"/>
    <s v="DEF"/>
    <n v="95"/>
    <n v="91"/>
    <x v="3"/>
  </r>
  <r>
    <n v="2019"/>
    <n v="2"/>
    <s v="Fire The Worpedo"/>
    <x v="35"/>
    <s v="RIC"/>
    <s v="FWD"/>
    <n v="80"/>
    <n v="81"/>
    <x v="3"/>
  </r>
  <r>
    <n v="2019"/>
    <n v="2"/>
    <s v="Fire The Worpedo"/>
    <x v="132"/>
    <s v="ADE"/>
    <s v="MID"/>
    <n v="86"/>
    <n v="104"/>
    <x v="3"/>
  </r>
  <r>
    <n v="2019"/>
    <n v="2"/>
    <s v="Fire The Worpedo"/>
    <x v="359"/>
    <s v="WCE"/>
    <s v="FWD"/>
    <n v="94"/>
    <n v="90"/>
    <x v="3"/>
  </r>
  <r>
    <n v="2019"/>
    <n v="2"/>
    <s v="Fire The Worpedo"/>
    <x v="277"/>
    <s v="HAW"/>
    <s v="MID"/>
    <n v="88"/>
    <n v="104"/>
    <x v="3"/>
  </r>
  <r>
    <n v="2019"/>
    <n v="2"/>
    <s v="Fire The Worpedo"/>
    <x v="372"/>
    <s v="HAW"/>
    <s v="FWD"/>
    <n v="80"/>
    <n v="92"/>
    <x v="3"/>
  </r>
  <r>
    <n v="2019"/>
    <n v="2"/>
    <s v="Fire The Worpedo"/>
    <x v="227"/>
    <s v="MEL"/>
    <s v="BEN"/>
    <n v="79"/>
    <n v="109"/>
    <x v="3"/>
  </r>
  <r>
    <n v="2019"/>
    <n v="2"/>
    <s v="Fire The Worpedo"/>
    <x v="382"/>
    <s v="MEL"/>
    <s v="BEN"/>
    <n v="73"/>
    <n v="68"/>
    <x v="3"/>
  </r>
  <r>
    <n v="2019"/>
    <n v="2"/>
    <s v="Fire The Worpedo"/>
    <x v="89"/>
    <s v="GWS"/>
    <s v="BEN"/>
    <n v="67"/>
    <n v="68"/>
    <x v="3"/>
  </r>
  <r>
    <n v="2019"/>
    <n v="2"/>
    <s v="Fire The Worpedo"/>
    <x v="138"/>
    <s v="NTH"/>
    <s v="BEN"/>
    <n v="66"/>
    <n v="72"/>
    <x v="3"/>
  </r>
  <r>
    <n v="2019"/>
    <n v="3"/>
    <s v="TryingAnewStratton"/>
    <x v="269"/>
    <s v="MEL"/>
    <s v="FWD"/>
    <n v="0"/>
    <n v="76"/>
    <x v="0"/>
  </r>
  <r>
    <n v="2019"/>
    <n v="3"/>
    <s v="TryingAnewStratton"/>
    <x v="118"/>
    <s v="SYD"/>
    <s v="DEF"/>
    <n v="0"/>
    <n v="130"/>
    <x v="0"/>
  </r>
  <r>
    <n v="2019"/>
    <n v="3"/>
    <s v="TryingAnewStratton"/>
    <x v="255"/>
    <s v="SYD"/>
    <s v="MID"/>
    <n v="0"/>
    <n v="90"/>
    <x v="0"/>
  </r>
  <r>
    <n v="2019"/>
    <n v="3"/>
    <s v="TryingAnewStratton"/>
    <x v="207"/>
    <s v="COL"/>
    <s v="FWD"/>
    <n v="0"/>
    <n v="113"/>
    <x v="0"/>
  </r>
  <r>
    <n v="2019"/>
    <n v="3"/>
    <s v="TryingAnewStratton"/>
    <x v="113"/>
    <s v="COL"/>
    <s v="MID"/>
    <n v="0"/>
    <n v="97"/>
    <x v="0"/>
  </r>
  <r>
    <n v="2019"/>
    <n v="3"/>
    <s v="TryingAnewStratton"/>
    <x v="34"/>
    <s v="COL"/>
    <s v="DEF"/>
    <n v="0"/>
    <n v="56"/>
    <x v="0"/>
  </r>
  <r>
    <n v="2019"/>
    <n v="3"/>
    <s v="TryingAnewStratton"/>
    <x v="306"/>
    <s v="WBD"/>
    <s v="FWD"/>
    <n v="0"/>
    <n v="80"/>
    <x v="0"/>
  </r>
  <r>
    <n v="2019"/>
    <n v="3"/>
    <s v="TryingAnewStratton"/>
    <x v="314"/>
    <s v="GWS"/>
    <s v="DEF"/>
    <n v="0"/>
    <n v="66"/>
    <x v="0"/>
  </r>
  <r>
    <n v="2019"/>
    <n v="3"/>
    <s v="TryingAnewStratton"/>
    <x v="267"/>
    <s v="GWS"/>
    <s v="MID"/>
    <n v="0"/>
    <n v="114"/>
    <x v="0"/>
  </r>
  <r>
    <n v="2019"/>
    <n v="3"/>
    <s v="TryingAnewStratton"/>
    <x v="122"/>
    <s v="ESS"/>
    <s v="MID"/>
    <n v="0"/>
    <n v="125"/>
    <x v="0"/>
  </r>
  <r>
    <n v="2019"/>
    <n v="3"/>
    <s v="TryingAnewStratton"/>
    <x v="121"/>
    <s v="PTA"/>
    <s v="MID"/>
    <n v="0"/>
    <n v="68"/>
    <x v="0"/>
  </r>
  <r>
    <n v="2019"/>
    <n v="3"/>
    <s v="TryingAnewStratton"/>
    <x v="213"/>
    <s v="FRE"/>
    <s v="MID"/>
    <n v="0"/>
    <n v="81"/>
    <x v="0"/>
  </r>
  <r>
    <n v="2019"/>
    <n v="3"/>
    <s v="TryingAnewStratton"/>
    <x v="215"/>
    <s v="FRE"/>
    <s v="FWD"/>
    <n v="0"/>
    <n v="120"/>
    <x v="0"/>
  </r>
  <r>
    <n v="2019"/>
    <n v="3"/>
    <s v="TryingAnewStratton"/>
    <x v="125"/>
    <s v="WCE"/>
    <s v="DEF"/>
    <n v="111"/>
    <n v="109"/>
    <x v="0"/>
  </r>
  <r>
    <n v="2019"/>
    <n v="3"/>
    <s v="TryingAnewStratton"/>
    <x v="299"/>
    <s v="CAR"/>
    <s v="FWD"/>
    <n v="0"/>
    <n v="85"/>
    <x v="0"/>
  </r>
  <r>
    <n v="2019"/>
    <n v="3"/>
    <s v="TryingAnewStratton"/>
    <x v="316"/>
    <s v="GCS"/>
    <s v="MID"/>
    <n v="0"/>
    <n v="117"/>
    <x v="0"/>
  </r>
  <r>
    <n v="2019"/>
    <n v="3"/>
    <s v="TryingAnewStratton"/>
    <x v="177"/>
    <s v="GCS"/>
    <s v="RUC"/>
    <n v="0"/>
    <n v="70"/>
    <x v="0"/>
  </r>
  <r>
    <n v="2019"/>
    <n v="3"/>
    <s v="TryingAnewStratton"/>
    <x v="150"/>
    <s v="HAW"/>
    <s v="DEF"/>
    <n v="0"/>
    <n v="95"/>
    <x v="0"/>
  </r>
  <r>
    <n v="2019"/>
    <n v="3"/>
    <s v="TryingAnewStratton"/>
    <x v="6"/>
    <s v="GWS"/>
    <s v="BEN"/>
    <n v="0"/>
    <n v="0"/>
    <x v="0"/>
  </r>
  <r>
    <n v="2019"/>
    <n v="3"/>
    <s v="TryingAnewStratton"/>
    <x v="95"/>
    <s v="RIC"/>
    <s v="BEN"/>
    <n v="0"/>
    <n v="0"/>
    <x v="0"/>
  </r>
  <r>
    <n v="2019"/>
    <n v="3"/>
    <s v="TryingAnewStratton"/>
    <x v="383"/>
    <s v="GCS"/>
    <s v="BEN"/>
    <n v="0"/>
    <n v="117"/>
    <x v="0"/>
  </r>
  <r>
    <n v="2019"/>
    <n v="3"/>
    <s v="TryingAnewStratton"/>
    <x v="161"/>
    <s v="HAW"/>
    <s v="BEN"/>
    <n v="0"/>
    <n v="51"/>
    <x v="0"/>
  </r>
  <r>
    <n v="2019"/>
    <n v="3"/>
    <s v="Barbeques Treloar"/>
    <x v="292"/>
    <s v="SYD"/>
    <s v="RUC"/>
    <n v="0"/>
    <n v="109"/>
    <x v="7"/>
  </r>
  <r>
    <n v="2019"/>
    <n v="3"/>
    <s v="Barbeques Treloar"/>
    <x v="72"/>
    <s v="COL"/>
    <s v="MID"/>
    <n v="105"/>
    <n v="86"/>
    <x v="7"/>
  </r>
  <r>
    <n v="2019"/>
    <n v="3"/>
    <s v="Barbeques Treloar"/>
    <x v="194"/>
    <s v="WBD"/>
    <s v="MID"/>
    <n v="0"/>
    <n v="105"/>
    <x v="7"/>
  </r>
  <r>
    <n v="2019"/>
    <n v="3"/>
    <s v="Barbeques Treloar"/>
    <x v="247"/>
    <s v="WBD"/>
    <s v="MID"/>
    <n v="0"/>
    <n v="150"/>
    <x v="7"/>
  </r>
  <r>
    <n v="2019"/>
    <n v="3"/>
    <s v="Barbeques Treloar"/>
    <x v="199"/>
    <s v="GEE"/>
    <s v="MID"/>
    <n v="0"/>
    <n v="46"/>
    <x v="7"/>
  </r>
  <r>
    <n v="2019"/>
    <n v="3"/>
    <s v="Barbeques Treloar"/>
    <x v="240"/>
    <s v="GEE"/>
    <s v="FWD"/>
    <n v="0"/>
    <n v="69"/>
    <x v="7"/>
  </r>
  <r>
    <n v="2019"/>
    <n v="3"/>
    <s v="Barbeques Treloar"/>
    <x v="302"/>
    <s v="BRL"/>
    <s v="DEF"/>
    <n v="0"/>
    <n v="40"/>
    <x v="7"/>
  </r>
  <r>
    <n v="2019"/>
    <n v="3"/>
    <s v="Barbeques Treloar"/>
    <x v="86"/>
    <s v="BRL"/>
    <s v="FWD"/>
    <n v="0"/>
    <n v="50"/>
    <x v="7"/>
  </r>
  <r>
    <n v="2019"/>
    <n v="3"/>
    <s v="Barbeques Treloar"/>
    <x v="309"/>
    <s v="ESS"/>
    <s v="DEF"/>
    <n v="0"/>
    <n v="52"/>
    <x v="7"/>
  </r>
  <r>
    <n v="2019"/>
    <n v="3"/>
    <s v="Barbeques Treloar"/>
    <x v="357"/>
    <s v="PTA"/>
    <s v="DEF"/>
    <n v="0"/>
    <n v="83"/>
    <x v="7"/>
  </r>
  <r>
    <n v="2019"/>
    <n v="3"/>
    <s v="Barbeques Treloar"/>
    <x v="120"/>
    <s v="PTA"/>
    <s v="FWD"/>
    <n v="93"/>
    <n v="39"/>
    <x v="7"/>
  </r>
  <r>
    <n v="2019"/>
    <n v="3"/>
    <s v="Barbeques Treloar"/>
    <x v="90"/>
    <s v="NTH"/>
    <s v="MID"/>
    <n v="0"/>
    <n v="118"/>
    <x v="7"/>
  </r>
  <r>
    <n v="2019"/>
    <n v="3"/>
    <s v="Barbeques Treloar"/>
    <x v="82"/>
    <s v="FRE"/>
    <s v="MID"/>
    <n v="0"/>
    <n v="63"/>
    <x v="7"/>
  </r>
  <r>
    <n v="2019"/>
    <n v="3"/>
    <s v="Barbeques Treloar"/>
    <x v="17"/>
    <s v="WCE"/>
    <s v="MID"/>
    <n v="0"/>
    <n v="103"/>
    <x v="7"/>
  </r>
  <r>
    <n v="2019"/>
    <n v="3"/>
    <s v="Barbeques Treloar"/>
    <x v="238"/>
    <s v="WCE"/>
    <s v="DEF"/>
    <n v="0"/>
    <n v="66"/>
    <x v="7"/>
  </r>
  <r>
    <n v="2019"/>
    <n v="3"/>
    <s v="Barbeques Treloar"/>
    <x v="250"/>
    <s v="HAW"/>
    <s v="FWD"/>
    <n v="0"/>
    <n v="64"/>
    <x v="7"/>
  </r>
  <r>
    <n v="2019"/>
    <n v="3"/>
    <s v="Barbeques Treloar"/>
    <x v="0"/>
    <s v="HAW"/>
    <s v="FWD"/>
    <n v="0"/>
    <n v="107"/>
    <x v="7"/>
  </r>
  <r>
    <n v="2019"/>
    <n v="3"/>
    <s v="Barbeques Treloar"/>
    <x v="214"/>
    <s v="STK"/>
    <s v="DEF"/>
    <n v="0"/>
    <n v="57"/>
    <x v="7"/>
  </r>
  <r>
    <n v="2019"/>
    <n v="3"/>
    <s v="Barbeques Treloar"/>
    <x v="36"/>
    <s v="ESS"/>
    <s v="BEN"/>
    <n v="0"/>
    <n v="88"/>
    <x v="7"/>
  </r>
  <r>
    <n v="2019"/>
    <n v="3"/>
    <s v="Barbeques Treloar"/>
    <x v="263"/>
    <s v="PTA"/>
    <s v="BEN"/>
    <n v="0"/>
    <n v="70"/>
    <x v="7"/>
  </r>
  <r>
    <n v="2019"/>
    <n v="3"/>
    <s v="Barbeques Treloar"/>
    <x v="257"/>
    <s v="RIC"/>
    <s v="BEN"/>
    <n v="0"/>
    <n v="0"/>
    <x v="7"/>
  </r>
  <r>
    <n v="2019"/>
    <n v="3"/>
    <s v="Barbeques Treloar"/>
    <x v="384"/>
    <s v="GCS"/>
    <s v="BEN"/>
    <n v="0"/>
    <n v="84"/>
    <x v="7"/>
  </r>
  <r>
    <n v="2019"/>
    <n v="3"/>
    <s v="Swimming n Titch"/>
    <x v="252"/>
    <s v="WBD"/>
    <s v="MID"/>
    <n v="0"/>
    <n v="124"/>
    <x v="5"/>
  </r>
  <r>
    <n v="2019"/>
    <n v="3"/>
    <s v="Swimming n Titch"/>
    <x v="119"/>
    <s v="GEE"/>
    <s v="FWD"/>
    <n v="121"/>
    <n v="128"/>
    <x v="5"/>
  </r>
  <r>
    <n v="2019"/>
    <n v="3"/>
    <s v="Swimming n Titch"/>
    <x v="142"/>
    <s v="GWS"/>
    <s v="DEF"/>
    <n v="0"/>
    <n v="67"/>
    <x v="5"/>
  </r>
  <r>
    <n v="2019"/>
    <n v="3"/>
    <s v="Swimming n Titch"/>
    <x v="11"/>
    <s v="GWS"/>
    <s v="MID"/>
    <n v="0"/>
    <n v="95"/>
    <x v="5"/>
  </r>
  <r>
    <n v="2019"/>
    <n v="3"/>
    <s v="Swimming n Titch"/>
    <x v="223"/>
    <s v="BRL"/>
    <s v="DEF"/>
    <n v="0"/>
    <n v="92"/>
    <x v="5"/>
  </r>
  <r>
    <n v="2019"/>
    <n v="3"/>
    <s v="Swimming n Titch"/>
    <x v="77"/>
    <s v="BRL"/>
    <s v="MID"/>
    <n v="0"/>
    <n v="105"/>
    <x v="5"/>
  </r>
  <r>
    <n v="2019"/>
    <n v="3"/>
    <s v="Swimming n Titch"/>
    <x v="58"/>
    <s v="BRL"/>
    <s v="DEF"/>
    <n v="0"/>
    <n v="101"/>
    <x v="5"/>
  </r>
  <r>
    <n v="2019"/>
    <n v="3"/>
    <s v="Swimming n Titch"/>
    <x v="166"/>
    <s v="ESS"/>
    <s v="DEF"/>
    <n v="79"/>
    <n v="59"/>
    <x v="5"/>
  </r>
  <r>
    <n v="2019"/>
    <n v="3"/>
    <s v="Swimming n Titch"/>
    <x v="140"/>
    <s v="ESS"/>
    <s v="MID"/>
    <n v="83"/>
    <n v="135"/>
    <x v="5"/>
  </r>
  <r>
    <n v="2019"/>
    <n v="3"/>
    <s v="Swimming n Titch"/>
    <x v="248"/>
    <s v="PTA"/>
    <s v="FWD"/>
    <n v="0"/>
    <n v="91"/>
    <x v="5"/>
  </r>
  <r>
    <n v="2019"/>
    <n v="3"/>
    <s v="Swimming n Titch"/>
    <x v="162"/>
    <s v="RIC"/>
    <s v="FWD"/>
    <n v="0"/>
    <n v="68"/>
    <x v="5"/>
  </r>
  <r>
    <n v="2019"/>
    <n v="3"/>
    <s v="Swimming n Titch"/>
    <x v="124"/>
    <s v="RIC"/>
    <s v="MID"/>
    <n v="0"/>
    <n v="92"/>
    <x v="5"/>
  </r>
  <r>
    <n v="2019"/>
    <n v="3"/>
    <s v="Swimming n Titch"/>
    <x v="105"/>
    <s v="RIC"/>
    <s v="RUC"/>
    <n v="0"/>
    <n v="88"/>
    <x v="5"/>
  </r>
  <r>
    <n v="2019"/>
    <n v="3"/>
    <s v="Swimming n Titch"/>
    <x v="62"/>
    <s v="FRE"/>
    <s v="DEF"/>
    <n v="0"/>
    <n v="156"/>
    <x v="5"/>
  </r>
  <r>
    <n v="2019"/>
    <n v="3"/>
    <s v="Swimming n Titch"/>
    <x v="155"/>
    <s v="FRE"/>
    <s v="FWD"/>
    <n v="0"/>
    <n v="59"/>
    <x v="5"/>
  </r>
  <r>
    <n v="2019"/>
    <n v="3"/>
    <s v="Swimming n Titch"/>
    <x v="64"/>
    <s v="WCE"/>
    <s v="MID"/>
    <n v="0"/>
    <n v="70"/>
    <x v="5"/>
  </r>
  <r>
    <n v="2019"/>
    <n v="3"/>
    <s v="Swimming n Titch"/>
    <x v="204"/>
    <s v="WCE"/>
    <s v="MID"/>
    <n v="0"/>
    <n v="96"/>
    <x v="5"/>
  </r>
  <r>
    <n v="2019"/>
    <n v="3"/>
    <s v="Swimming n Titch"/>
    <x v="332"/>
    <s v="STK"/>
    <s v="FWD"/>
    <n v="0"/>
    <n v="95"/>
    <x v="5"/>
  </r>
  <r>
    <n v="2019"/>
    <n v="3"/>
    <s v="Swimming n Titch"/>
    <x v="303"/>
    <s v="FRE"/>
    <s v="BEN"/>
    <n v="0"/>
    <n v="76"/>
    <x v="5"/>
  </r>
  <r>
    <n v="2019"/>
    <n v="3"/>
    <s v="Swimming n Titch"/>
    <x v="347"/>
    <s v="WCE"/>
    <s v="BEN"/>
    <n v="0"/>
    <n v="86"/>
    <x v="5"/>
  </r>
  <r>
    <n v="2019"/>
    <n v="3"/>
    <s v="Swimming n Titch"/>
    <x v="235"/>
    <s v="HAW"/>
    <s v="BEN"/>
    <n v="0"/>
    <n v="82"/>
    <x v="5"/>
  </r>
  <r>
    <n v="2019"/>
    <n v="3"/>
    <s v="Swimming n Titch"/>
    <x v="133"/>
    <s v="STK"/>
    <s v="BEN"/>
    <n v="0"/>
    <n v="51"/>
    <x v="5"/>
  </r>
  <r>
    <n v="2019"/>
    <n v="3"/>
    <s v="Man of Steele"/>
    <x v="300"/>
    <s v="MEL"/>
    <s v="MID"/>
    <n v="0"/>
    <n v="108"/>
    <x v="2"/>
  </r>
  <r>
    <n v="2019"/>
    <n v="3"/>
    <s v="Man of Steele"/>
    <x v="5"/>
    <s v="SYD"/>
    <s v="MID"/>
    <n v="105"/>
    <n v="113"/>
    <x v="2"/>
  </r>
  <r>
    <n v="2019"/>
    <n v="3"/>
    <s v="Man of Steele"/>
    <x v="186"/>
    <s v="SYD"/>
    <s v="FWD"/>
    <n v="0"/>
    <n v="105"/>
    <x v="2"/>
  </r>
  <r>
    <n v="2019"/>
    <n v="3"/>
    <s v="Man of Steele"/>
    <x v="114"/>
    <s v="COL"/>
    <s v="RUC"/>
    <n v="0"/>
    <n v="132"/>
    <x v="2"/>
  </r>
  <r>
    <n v="2019"/>
    <n v="3"/>
    <s v="Man of Steele"/>
    <x v="251"/>
    <s v="WBD"/>
    <s v="FWD"/>
    <n v="0"/>
    <n v="96"/>
    <x v="2"/>
  </r>
  <r>
    <n v="2019"/>
    <n v="3"/>
    <s v="Man of Steele"/>
    <x v="298"/>
    <s v="GEE"/>
    <s v="DEF"/>
    <n v="0"/>
    <n v="108"/>
    <x v="2"/>
  </r>
  <r>
    <n v="2019"/>
    <n v="3"/>
    <s v="Man of Steele"/>
    <x v="20"/>
    <s v="GEE"/>
    <s v="MID"/>
    <n v="0"/>
    <n v="118"/>
    <x v="2"/>
  </r>
  <r>
    <n v="2019"/>
    <n v="3"/>
    <s v="Man of Steele"/>
    <x v="232"/>
    <s v="GWS"/>
    <s v="DEF"/>
    <n v="0"/>
    <n v="87"/>
    <x v="2"/>
  </r>
  <r>
    <n v="2019"/>
    <n v="3"/>
    <s v="Man of Steele"/>
    <x v="7"/>
    <s v="ESS"/>
    <s v="MID"/>
    <n v="0"/>
    <n v="92"/>
    <x v="2"/>
  </r>
  <r>
    <n v="2019"/>
    <n v="3"/>
    <s v="Man of Steele"/>
    <x v="295"/>
    <s v="PTA"/>
    <s v="DEF"/>
    <n v="0"/>
    <n v="79"/>
    <x v="2"/>
  </r>
  <r>
    <n v="2019"/>
    <n v="3"/>
    <s v="Man of Steele"/>
    <x v="94"/>
    <s v="PTA"/>
    <s v="DEF"/>
    <n v="0"/>
    <n v="87"/>
    <x v="2"/>
  </r>
  <r>
    <n v="2019"/>
    <n v="3"/>
    <s v="Man of Steele"/>
    <x v="137"/>
    <s v="PTA"/>
    <s v="FWD"/>
    <n v="0"/>
    <n v="49"/>
    <x v="2"/>
  </r>
  <r>
    <n v="2019"/>
    <n v="3"/>
    <s v="Man of Steele"/>
    <x v="27"/>
    <s v="RIC"/>
    <s v="FWD"/>
    <n v="0"/>
    <n v="140"/>
    <x v="2"/>
  </r>
  <r>
    <n v="2019"/>
    <n v="3"/>
    <s v="Man of Steele"/>
    <x v="99"/>
    <s v="ADE"/>
    <s v="DEF"/>
    <n v="0"/>
    <n v="84"/>
    <x v="2"/>
  </r>
  <r>
    <n v="2019"/>
    <n v="3"/>
    <s v="Man of Steele"/>
    <x v="13"/>
    <s v="FRE"/>
    <s v="FWD"/>
    <n v="0"/>
    <n v="104"/>
    <x v="2"/>
  </r>
  <r>
    <n v="2019"/>
    <n v="3"/>
    <s v="Man of Steele"/>
    <x v="206"/>
    <s v="WCE"/>
    <s v="MID"/>
    <n v="0"/>
    <n v="85"/>
    <x v="2"/>
  </r>
  <r>
    <n v="2019"/>
    <n v="3"/>
    <s v="Man of Steele"/>
    <x v="33"/>
    <s v="STK"/>
    <s v="MID"/>
    <n v="0"/>
    <n v="85"/>
    <x v="2"/>
  </r>
  <r>
    <n v="2019"/>
    <n v="3"/>
    <s v="Man of Steele"/>
    <x v="24"/>
    <s v="STK"/>
    <s v="MID"/>
    <n v="0"/>
    <n v="78"/>
    <x v="2"/>
  </r>
  <r>
    <n v="2019"/>
    <n v="3"/>
    <s v="Man of Steele"/>
    <x v="39"/>
    <s v="MEL"/>
    <s v="BEN"/>
    <n v="0"/>
    <n v="85"/>
    <x v="2"/>
  </r>
  <r>
    <n v="2019"/>
    <n v="3"/>
    <s v="Man of Steele"/>
    <x v="334"/>
    <s v="COL"/>
    <s v="BEN"/>
    <n v="0"/>
    <n v="47"/>
    <x v="2"/>
  </r>
  <r>
    <n v="2019"/>
    <n v="3"/>
    <s v="Man of Steele"/>
    <x v="53"/>
    <s v="COL"/>
    <s v="BEN"/>
    <n v="0"/>
    <n v="68"/>
    <x v="2"/>
  </r>
  <r>
    <n v="2019"/>
    <n v="3"/>
    <s v="Man of Steele"/>
    <x v="201"/>
    <s v="RIC"/>
    <s v="BEN"/>
    <n v="0"/>
    <n v="0"/>
    <x v="2"/>
  </r>
  <r>
    <n v="2019"/>
    <n v="3"/>
    <s v="Salt&amp;VinegarCripps"/>
    <x v="226"/>
    <s v="MEL"/>
    <s v="FWD"/>
    <n v="0"/>
    <n v="26"/>
    <x v="6"/>
  </r>
  <r>
    <n v="2019"/>
    <n v="3"/>
    <s v="Salt&amp;VinegarCripps"/>
    <x v="83"/>
    <s v="SYD"/>
    <s v="DEF"/>
    <n v="0"/>
    <n v="92"/>
    <x v="6"/>
  </r>
  <r>
    <n v="2019"/>
    <n v="3"/>
    <s v="Salt&amp;VinegarCripps"/>
    <x v="197"/>
    <s v="SYD"/>
    <s v="FWD"/>
    <n v="0"/>
    <n v="61"/>
    <x v="6"/>
  </r>
  <r>
    <n v="2019"/>
    <n v="3"/>
    <s v="Salt&amp;VinegarCripps"/>
    <x v="220"/>
    <s v="COL"/>
    <s v="DEF"/>
    <n v="0"/>
    <n v="75"/>
    <x v="6"/>
  </r>
  <r>
    <n v="2019"/>
    <n v="3"/>
    <s v="Salt&amp;VinegarCripps"/>
    <x v="190"/>
    <s v="WBD"/>
    <s v="FWD"/>
    <n v="0"/>
    <n v="49"/>
    <x v="6"/>
  </r>
  <r>
    <n v="2019"/>
    <n v="3"/>
    <s v="Salt&amp;VinegarCripps"/>
    <x v="339"/>
    <s v="GEE"/>
    <s v="FWD"/>
    <n v="0"/>
    <n v="107"/>
    <x v="6"/>
  </r>
  <r>
    <n v="2019"/>
    <n v="3"/>
    <s v="Salt&amp;VinegarCripps"/>
    <x v="112"/>
    <s v="GEE"/>
    <s v="FWD"/>
    <n v="0"/>
    <n v="105"/>
    <x v="6"/>
  </r>
  <r>
    <n v="2019"/>
    <n v="3"/>
    <s v="Salt&amp;VinegarCripps"/>
    <x v="163"/>
    <s v="GEE"/>
    <s v="MID"/>
    <n v="0"/>
    <n v="80"/>
    <x v="6"/>
  </r>
  <r>
    <n v="2019"/>
    <n v="3"/>
    <s v="Salt&amp;VinegarCripps"/>
    <x v="378"/>
    <s v="BRL"/>
    <s v="MID"/>
    <n v="0"/>
    <n v="75"/>
    <x v="6"/>
  </r>
  <r>
    <n v="2019"/>
    <n v="3"/>
    <s v="Salt&amp;VinegarCripps"/>
    <x v="281"/>
    <s v="BRL"/>
    <s v="MID"/>
    <n v="0"/>
    <n v="177"/>
    <x v="6"/>
  </r>
  <r>
    <n v="2019"/>
    <n v="3"/>
    <s v="Salt&amp;VinegarCripps"/>
    <x v="354"/>
    <s v="PTA"/>
    <s v="DEF"/>
    <n v="0"/>
    <n v="72"/>
    <x v="6"/>
  </r>
  <r>
    <n v="2019"/>
    <n v="3"/>
    <s v="Salt&amp;VinegarCripps"/>
    <x v="236"/>
    <s v="RIC"/>
    <s v="MID"/>
    <n v="0"/>
    <n v="60"/>
    <x v="6"/>
  </r>
  <r>
    <n v="2019"/>
    <n v="3"/>
    <s v="Salt&amp;VinegarCripps"/>
    <x v="195"/>
    <s v="NTH"/>
    <s v="RUC"/>
    <n v="0"/>
    <n v="114"/>
    <x v="6"/>
  </r>
  <r>
    <n v="2019"/>
    <n v="3"/>
    <s v="Salt&amp;VinegarCripps"/>
    <x v="108"/>
    <s v="NTH"/>
    <s v="MID"/>
    <n v="0"/>
    <n v="88"/>
    <x v="6"/>
  </r>
  <r>
    <n v="2019"/>
    <n v="3"/>
    <s v="Salt&amp;VinegarCripps"/>
    <x v="218"/>
    <s v="WCE"/>
    <s v="MID"/>
    <n v="0"/>
    <n v="111"/>
    <x v="6"/>
  </r>
  <r>
    <n v="2019"/>
    <n v="3"/>
    <s v="Salt&amp;VinegarCripps"/>
    <x v="254"/>
    <s v="CAR"/>
    <s v="MID"/>
    <n v="0"/>
    <n v="157"/>
    <x v="6"/>
  </r>
  <r>
    <n v="2019"/>
    <n v="3"/>
    <s v="Salt&amp;VinegarCripps"/>
    <x v="134"/>
    <s v="CAR"/>
    <s v="DEF"/>
    <n v="0"/>
    <n v="62"/>
    <x v="6"/>
  </r>
  <r>
    <n v="2019"/>
    <n v="3"/>
    <s v="Salt&amp;VinegarCripps"/>
    <x v="308"/>
    <s v="HAW"/>
    <s v="DEF"/>
    <n v="0"/>
    <n v="88"/>
    <x v="6"/>
  </r>
  <r>
    <n v="2019"/>
    <n v="3"/>
    <s v="Salt&amp;VinegarCripps"/>
    <x v="111"/>
    <s v="WBD"/>
    <s v="BEN"/>
    <n v="0"/>
    <n v="0"/>
    <x v="6"/>
  </r>
  <r>
    <n v="2019"/>
    <n v="3"/>
    <s v="Salt&amp;VinegarCripps"/>
    <x v="233"/>
    <s v="GWS"/>
    <s v="BEN"/>
    <n v="0"/>
    <n v="0"/>
    <x v="6"/>
  </r>
  <r>
    <n v="2019"/>
    <n v="3"/>
    <s v="Salt&amp;VinegarCripps"/>
    <x v="293"/>
    <s v="FRE"/>
    <s v="BEN"/>
    <n v="0"/>
    <n v="0"/>
    <x v="6"/>
  </r>
  <r>
    <n v="2019"/>
    <n v="3"/>
    <s v="Salt&amp;VinegarCripps"/>
    <x v="196"/>
    <s v="CAR"/>
    <s v="BEN"/>
    <n v="0"/>
    <n v="99"/>
    <x v="6"/>
  </r>
  <r>
    <n v="2019"/>
    <n v="3"/>
    <s v="Casting Crouch"/>
    <x v="4"/>
    <s v="SYD"/>
    <s v="DEF"/>
    <n v="0"/>
    <n v="116"/>
    <x v="1"/>
  </r>
  <r>
    <n v="2019"/>
    <n v="3"/>
    <s v="Casting Crouch"/>
    <x v="245"/>
    <s v="SYD"/>
    <s v="FWD"/>
    <n v="0"/>
    <n v="137"/>
    <x v="1"/>
  </r>
  <r>
    <n v="2019"/>
    <n v="3"/>
    <s v="Casting Crouch"/>
    <x v="73"/>
    <s v="COL"/>
    <s v="DEF"/>
    <n v="0"/>
    <n v="103"/>
    <x v="1"/>
  </r>
  <r>
    <n v="2019"/>
    <n v="3"/>
    <s v="Casting Crouch"/>
    <x v="126"/>
    <s v="WBD"/>
    <s v="DEF"/>
    <n v="0"/>
    <n v="101"/>
    <x v="1"/>
  </r>
  <r>
    <n v="2019"/>
    <n v="3"/>
    <s v="Casting Crouch"/>
    <x v="1"/>
    <s v="WBD"/>
    <s v="MID"/>
    <n v="0"/>
    <n v="139"/>
    <x v="1"/>
  </r>
  <r>
    <n v="2019"/>
    <n v="3"/>
    <s v="Casting Crouch"/>
    <x v="358"/>
    <s v="GEE"/>
    <s v="FWD"/>
    <n v="0"/>
    <n v="63"/>
    <x v="1"/>
  </r>
  <r>
    <n v="2019"/>
    <n v="3"/>
    <s v="Casting Crouch"/>
    <x v="87"/>
    <s v="GEE"/>
    <s v="FWD"/>
    <n v="0"/>
    <n v="115"/>
    <x v="1"/>
  </r>
  <r>
    <n v="2019"/>
    <n v="3"/>
    <s v="Casting Crouch"/>
    <x v="200"/>
    <s v="GWS"/>
    <s v="DEF"/>
    <n v="0"/>
    <n v="101"/>
    <x v="1"/>
  </r>
  <r>
    <n v="2019"/>
    <n v="3"/>
    <s v="Casting Crouch"/>
    <x v="380"/>
    <s v="BRL"/>
    <s v="MID"/>
    <n v="0"/>
    <n v="68"/>
    <x v="1"/>
  </r>
  <r>
    <n v="2019"/>
    <n v="3"/>
    <s v="Casting Crouch"/>
    <x v="381"/>
    <s v="PTA"/>
    <s v="FWD"/>
    <n v="0"/>
    <n v="36"/>
    <x v="1"/>
  </r>
  <r>
    <n v="2019"/>
    <n v="3"/>
    <s v="Casting Crouch"/>
    <x v="123"/>
    <s v="RIC"/>
    <s v="MID"/>
    <n v="0"/>
    <n v="57"/>
    <x v="1"/>
  </r>
  <r>
    <n v="2019"/>
    <n v="3"/>
    <s v="Casting Crouch"/>
    <x v="259"/>
    <s v="ADE"/>
    <s v="MID"/>
    <n v="0"/>
    <n v="119"/>
    <x v="1"/>
  </r>
  <r>
    <n v="2019"/>
    <n v="3"/>
    <s v="Casting Crouch"/>
    <x v="41"/>
    <s v="NTH"/>
    <s v="MID"/>
    <n v="0"/>
    <n v="83"/>
    <x v="1"/>
  </r>
  <r>
    <n v="2019"/>
    <n v="3"/>
    <s v="Casting Crouch"/>
    <x v="92"/>
    <s v="CAR"/>
    <s v="DEF"/>
    <n v="0"/>
    <n v="68"/>
    <x v="1"/>
  </r>
  <r>
    <n v="2019"/>
    <n v="3"/>
    <s v="Casting Crouch"/>
    <x v="128"/>
    <s v="GCS"/>
    <s v="MID"/>
    <n v="0"/>
    <n v="100"/>
    <x v="1"/>
  </r>
  <r>
    <n v="2019"/>
    <n v="3"/>
    <s v="Casting Crouch"/>
    <x v="81"/>
    <s v="GCS"/>
    <s v="MID"/>
    <n v="0"/>
    <n v="80"/>
    <x v="1"/>
  </r>
  <r>
    <n v="2019"/>
    <n v="3"/>
    <s v="Casting Crouch"/>
    <x v="172"/>
    <s v="HAW"/>
    <s v="RUC"/>
    <n v="106"/>
    <n v="122"/>
    <x v="1"/>
  </r>
  <r>
    <n v="2019"/>
    <n v="3"/>
    <s v="Casting Crouch"/>
    <x v="136"/>
    <s v="STK"/>
    <s v="FWD"/>
    <n v="0"/>
    <n v="108"/>
    <x v="1"/>
  </r>
  <r>
    <n v="2019"/>
    <n v="3"/>
    <s v="Casting Crouch"/>
    <x v="288"/>
    <s v="BRL"/>
    <s v="BEN"/>
    <n v="0"/>
    <n v="131"/>
    <x v="1"/>
  </r>
  <r>
    <n v="2019"/>
    <n v="3"/>
    <s v="Casting Crouch"/>
    <x v="203"/>
    <s v="ADE"/>
    <s v="BEN"/>
    <n v="0"/>
    <n v="68"/>
    <x v="1"/>
  </r>
  <r>
    <n v="2019"/>
    <n v="3"/>
    <s v="Casting Crouch"/>
    <x v="156"/>
    <s v="ADE"/>
    <s v="BEN"/>
    <n v="0"/>
    <n v="67"/>
    <x v="1"/>
  </r>
  <r>
    <n v="2019"/>
    <n v="3"/>
    <s v="Casting Crouch"/>
    <x v="280"/>
    <s v="NTH"/>
    <s v="BEN"/>
    <n v="0"/>
    <n v="133"/>
    <x v="1"/>
  </r>
  <r>
    <n v="2019"/>
    <n v="3"/>
    <s v="DEVQON.1"/>
    <x v="55"/>
    <s v="MEL"/>
    <s v="DEF"/>
    <n v="0"/>
    <n v="82"/>
    <x v="4"/>
  </r>
  <r>
    <n v="2019"/>
    <n v="3"/>
    <s v="DEVQON.1"/>
    <x v="76"/>
    <s v="MEL"/>
    <s v="MID"/>
    <n v="0"/>
    <n v="95"/>
    <x v="4"/>
  </r>
  <r>
    <n v="2019"/>
    <n v="3"/>
    <s v="DEVQON.1"/>
    <x v="369"/>
    <s v="COL"/>
    <s v="FWD"/>
    <n v="0"/>
    <n v="79"/>
    <x v="4"/>
  </r>
  <r>
    <n v="2019"/>
    <n v="3"/>
    <s v="DEVQON.1"/>
    <x v="278"/>
    <s v="COL"/>
    <s v="MID"/>
    <n v="0"/>
    <n v="132"/>
    <x v="4"/>
  </r>
  <r>
    <n v="2019"/>
    <n v="3"/>
    <s v="DEVQON.1"/>
    <x v="145"/>
    <s v="GWS"/>
    <s v="MID"/>
    <n v="0"/>
    <n v="102"/>
    <x v="4"/>
  </r>
  <r>
    <n v="2019"/>
    <n v="3"/>
    <s v="DEVQON.1"/>
    <x v="317"/>
    <s v="GWS"/>
    <s v="MID"/>
    <n v="0"/>
    <n v="112"/>
    <x v="4"/>
  </r>
  <r>
    <n v="2019"/>
    <n v="3"/>
    <s v="DEVQON.1"/>
    <x v="228"/>
    <s v="BRL"/>
    <s v="RUC"/>
    <n v="0"/>
    <n v="86"/>
    <x v="4"/>
  </r>
  <r>
    <n v="2019"/>
    <n v="3"/>
    <s v="DEVQON.1"/>
    <x v="141"/>
    <s v="ESS"/>
    <s v="FWD"/>
    <n v="0"/>
    <n v="102"/>
    <x v="4"/>
  </r>
  <r>
    <n v="2019"/>
    <n v="3"/>
    <s v="DEVQON.1"/>
    <x v="241"/>
    <s v="PTA"/>
    <s v="FWD"/>
    <n v="0"/>
    <n v="136"/>
    <x v="4"/>
  </r>
  <r>
    <n v="2019"/>
    <n v="3"/>
    <s v="DEVQON.1"/>
    <x v="221"/>
    <s v="PTA"/>
    <s v="MID"/>
    <n v="96"/>
    <n v="36"/>
    <x v="4"/>
  </r>
  <r>
    <n v="2019"/>
    <n v="3"/>
    <s v="DEVQON.1"/>
    <x v="168"/>
    <s v="ADE"/>
    <s v="MID"/>
    <n v="0"/>
    <n v="107"/>
    <x v="4"/>
  </r>
  <r>
    <n v="2019"/>
    <n v="3"/>
    <s v="DEVQON.1"/>
    <x v="329"/>
    <s v="ADE"/>
    <s v="DEF"/>
    <n v="0"/>
    <n v="109"/>
    <x v="4"/>
  </r>
  <r>
    <n v="2019"/>
    <n v="3"/>
    <s v="DEVQON.1"/>
    <x v="162"/>
    <s v="ADE"/>
    <s v="FWD"/>
    <n v="0"/>
    <n v="121"/>
    <x v="4"/>
  </r>
  <r>
    <n v="2019"/>
    <n v="3"/>
    <s v="DEVQON.1"/>
    <x v="116"/>
    <s v="NTH"/>
    <s v="DEF"/>
    <n v="0"/>
    <n v="88"/>
    <x v="4"/>
  </r>
  <r>
    <n v="2019"/>
    <n v="3"/>
    <s v="DEVQON.1"/>
    <x v="26"/>
    <s v="GCS"/>
    <s v="DEF"/>
    <n v="0"/>
    <n v="82"/>
    <x v="4"/>
  </r>
  <r>
    <n v="2019"/>
    <n v="3"/>
    <s v="DEVQON.1"/>
    <x v="91"/>
    <s v="HAW"/>
    <s v="MID"/>
    <n v="0"/>
    <n v="125"/>
    <x v="4"/>
  </r>
  <r>
    <n v="2019"/>
    <n v="3"/>
    <s v="DEVQON.1"/>
    <x v="146"/>
    <s v="STK"/>
    <s v="DEF"/>
    <n v="0"/>
    <n v="76"/>
    <x v="4"/>
  </r>
  <r>
    <n v="2019"/>
    <n v="3"/>
    <s v="DEVQON.1"/>
    <x v="98"/>
    <s v="STK"/>
    <s v="FWD"/>
    <n v="0"/>
    <n v="81"/>
    <x v="4"/>
  </r>
  <r>
    <n v="2019"/>
    <n v="3"/>
    <s v="DEVQON.1"/>
    <x v="349"/>
    <s v="SYD"/>
    <s v="BEN"/>
    <n v="0"/>
    <n v="76"/>
    <x v="4"/>
  </r>
  <r>
    <n v="2019"/>
    <n v="3"/>
    <s v="DEVQON.1"/>
    <x v="160"/>
    <s v="GEE"/>
    <s v="BEN"/>
    <n v="0"/>
    <n v="0"/>
    <x v="4"/>
  </r>
  <r>
    <n v="2019"/>
    <n v="3"/>
    <s v="DEVQON.1"/>
    <x v="202"/>
    <s v="STK"/>
    <s v="BEN"/>
    <n v="0"/>
    <n v="0"/>
    <x v="4"/>
  </r>
  <r>
    <n v="2019"/>
    <n v="3"/>
    <s v="DEVQON.1"/>
    <x v="385"/>
    <s v="STK"/>
    <s v="BEN"/>
    <n v="0"/>
    <n v="111"/>
    <x v="4"/>
  </r>
  <r>
    <n v="2019"/>
    <n v="3"/>
    <s v="Fire The Worpedo"/>
    <x v="279"/>
    <s v="MEL"/>
    <s v="RUC"/>
    <n v="0"/>
    <n v="126"/>
    <x v="3"/>
  </r>
  <r>
    <n v="2019"/>
    <n v="3"/>
    <s v="Fire The Worpedo"/>
    <x v="216"/>
    <s v="SYD"/>
    <s v="DEF"/>
    <n v="0"/>
    <n v="108"/>
    <x v="3"/>
  </r>
  <r>
    <n v="2019"/>
    <n v="3"/>
    <s v="Fire The Worpedo"/>
    <x v="225"/>
    <s v="COL"/>
    <s v="MID"/>
    <n v="112"/>
    <n v="72"/>
    <x v="3"/>
  </r>
  <r>
    <n v="2019"/>
    <n v="3"/>
    <s v="Fire The Worpedo"/>
    <x v="115"/>
    <s v="COL"/>
    <s v="MID"/>
    <n v="91"/>
    <n v="89"/>
    <x v="3"/>
  </r>
  <r>
    <n v="2019"/>
    <n v="3"/>
    <s v="Fire The Worpedo"/>
    <x v="93"/>
    <s v="WBD"/>
    <s v="FWD"/>
    <n v="0"/>
    <n v="94"/>
    <x v="3"/>
  </r>
  <r>
    <n v="2019"/>
    <n v="3"/>
    <s v="Fire The Worpedo"/>
    <x v="182"/>
    <s v="GWS"/>
    <s v="DEF"/>
    <n v="0"/>
    <n v="152"/>
    <x v="3"/>
  </r>
  <r>
    <n v="2019"/>
    <n v="3"/>
    <s v="Fire The Worpedo"/>
    <x v="18"/>
    <s v="BRL"/>
    <s v="DEF"/>
    <n v="0"/>
    <n v="77"/>
    <x v="3"/>
  </r>
  <r>
    <n v="2019"/>
    <n v="3"/>
    <s v="Fire The Worpedo"/>
    <x v="67"/>
    <s v="BRL"/>
    <s v="MID"/>
    <n v="0"/>
    <n v="68"/>
    <x v="3"/>
  </r>
  <r>
    <n v="2019"/>
    <n v="3"/>
    <s v="Fire The Worpedo"/>
    <x v="320"/>
    <s v="BRL"/>
    <s v="FWD"/>
    <n v="0"/>
    <n v="46"/>
    <x v="3"/>
  </r>
  <r>
    <n v="2019"/>
    <n v="3"/>
    <s v="Fire The Worpedo"/>
    <x v="165"/>
    <s v="ESS"/>
    <s v="MID"/>
    <n v="103"/>
    <n v="120"/>
    <x v="3"/>
  </r>
  <r>
    <n v="2019"/>
    <n v="3"/>
    <s v="Fire The Worpedo"/>
    <x v="361"/>
    <s v="RIC"/>
    <s v="DEF"/>
    <n v="0"/>
    <n v="7"/>
    <x v="3"/>
  </r>
  <r>
    <n v="2019"/>
    <n v="3"/>
    <s v="Fire The Worpedo"/>
    <x v="273"/>
    <s v="RIC"/>
    <s v="DEF"/>
    <n v="0"/>
    <n v="72"/>
    <x v="3"/>
  </r>
  <r>
    <n v="2019"/>
    <n v="3"/>
    <s v="Fire The Worpedo"/>
    <x v="35"/>
    <s v="RIC"/>
    <s v="FWD"/>
    <n v="0"/>
    <n v="73"/>
    <x v="3"/>
  </r>
  <r>
    <n v="2019"/>
    <n v="3"/>
    <s v="Fire The Worpedo"/>
    <x v="132"/>
    <s v="ADE"/>
    <s v="MID"/>
    <n v="0"/>
    <n v="114"/>
    <x v="3"/>
  </r>
  <r>
    <n v="2019"/>
    <n v="3"/>
    <s v="Fire The Worpedo"/>
    <x v="359"/>
    <s v="WCE"/>
    <s v="FWD"/>
    <n v="0"/>
    <n v="50"/>
    <x v="3"/>
  </r>
  <r>
    <n v="2019"/>
    <n v="3"/>
    <s v="Fire The Worpedo"/>
    <x v="40"/>
    <s v="GCS"/>
    <s v="MID"/>
    <n v="0"/>
    <n v="58"/>
    <x v="3"/>
  </r>
  <r>
    <n v="2019"/>
    <n v="3"/>
    <s v="Fire The Worpedo"/>
    <x v="277"/>
    <s v="HAW"/>
    <s v="MID"/>
    <n v="0"/>
    <n v="86"/>
    <x v="3"/>
  </r>
  <r>
    <n v="2019"/>
    <n v="3"/>
    <s v="Fire The Worpedo"/>
    <x v="372"/>
    <s v="HAW"/>
    <s v="FWD"/>
    <n v="0"/>
    <n v="87"/>
    <x v="3"/>
  </r>
  <r>
    <n v="2019"/>
    <n v="3"/>
    <s v="Fire The Worpedo"/>
    <x v="227"/>
    <s v="MEL"/>
    <s v="BEN"/>
    <n v="0"/>
    <n v="82"/>
    <x v="3"/>
  </r>
  <r>
    <n v="2019"/>
    <n v="3"/>
    <s v="Fire The Worpedo"/>
    <x v="321"/>
    <s v="GWS"/>
    <s v="BEN"/>
    <n v="0"/>
    <n v="33"/>
    <x v="3"/>
  </r>
  <r>
    <n v="2019"/>
    <n v="3"/>
    <s v="Fire The Worpedo"/>
    <x v="89"/>
    <s v="GWS"/>
    <s v="BEN"/>
    <n v="0"/>
    <n v="163"/>
    <x v="3"/>
  </r>
  <r>
    <n v="2019"/>
    <n v="3"/>
    <s v="Fire The Worpedo"/>
    <x v="138"/>
    <s v="NTH"/>
    <s v="BEN"/>
    <n v="0"/>
    <n v="32"/>
    <x v="3"/>
  </r>
  <r>
    <n v="2019"/>
    <n v="4"/>
    <s v="TryingAnewStratton"/>
    <x v="34"/>
    <s v="COL"/>
    <s v="DEF"/>
    <n v="0"/>
    <n v="71"/>
    <x v="0"/>
  </r>
  <r>
    <n v="2019"/>
    <n v="4"/>
    <s v="TryingAnewStratton"/>
    <x v="207"/>
    <s v="COL"/>
    <s v="FWD"/>
    <n v="0"/>
    <n v="85"/>
    <x v="0"/>
  </r>
  <r>
    <n v="2019"/>
    <n v="4"/>
    <s v="TryingAnewStratton"/>
    <x v="113"/>
    <s v="COL"/>
    <s v="MID"/>
    <n v="0"/>
    <n v="90"/>
    <x v="0"/>
  </r>
  <r>
    <n v="2019"/>
    <n v="4"/>
    <s v="TryingAnewStratton"/>
    <x v="312"/>
    <s v="ESS"/>
    <s v="FWD"/>
    <n v="0"/>
    <n v="66"/>
    <x v="0"/>
  </r>
  <r>
    <n v="2019"/>
    <n v="4"/>
    <s v="TryingAnewStratton"/>
    <x v="122"/>
    <s v="ESS"/>
    <s v="MID"/>
    <n v="0"/>
    <n v="76"/>
    <x v="0"/>
  </r>
  <r>
    <n v="2019"/>
    <n v="4"/>
    <s v="TryingAnewStratton"/>
    <x v="125"/>
    <s v="WCE"/>
    <s v="DEF"/>
    <n v="111"/>
    <n v="139"/>
    <x v="0"/>
  </r>
  <r>
    <n v="2019"/>
    <n v="4"/>
    <s v="TryingAnewStratton"/>
    <x v="215"/>
    <s v="FRE"/>
    <s v="FWD"/>
    <n v="0"/>
    <n v="103"/>
    <x v="0"/>
  </r>
  <r>
    <n v="2019"/>
    <n v="4"/>
    <s v="TryingAnewStratton"/>
    <x v="213"/>
    <s v="FRE"/>
    <s v="MID"/>
    <n v="0"/>
    <n v="70"/>
    <x v="0"/>
  </r>
  <r>
    <n v="2019"/>
    <n v="4"/>
    <s v="TryingAnewStratton"/>
    <x v="314"/>
    <s v="GWS"/>
    <s v="DEF"/>
    <n v="0"/>
    <n v="62"/>
    <x v="0"/>
  </r>
  <r>
    <n v="2019"/>
    <n v="4"/>
    <s v="TryingAnewStratton"/>
    <x v="267"/>
    <s v="GWS"/>
    <s v="MID"/>
    <n v="0"/>
    <n v="106"/>
    <x v="0"/>
  </r>
  <r>
    <n v="2019"/>
    <n v="4"/>
    <s v="TryingAnewStratton"/>
    <x v="255"/>
    <s v="SYD"/>
    <s v="MID"/>
    <n v="0"/>
    <n v="100"/>
    <x v="0"/>
  </r>
  <r>
    <n v="2019"/>
    <n v="4"/>
    <s v="TryingAnewStratton"/>
    <x v="118"/>
    <s v="SYD"/>
    <s v="DEF"/>
    <n v="0"/>
    <n v="109"/>
    <x v="0"/>
  </r>
  <r>
    <n v="2019"/>
    <n v="4"/>
    <s v="TryingAnewStratton"/>
    <x v="299"/>
    <s v="CAR"/>
    <s v="FWD"/>
    <n v="0"/>
    <n v="80"/>
    <x v="0"/>
  </r>
  <r>
    <n v="2019"/>
    <n v="4"/>
    <s v="TryingAnewStratton"/>
    <x v="306"/>
    <s v="WBD"/>
    <s v="FWD"/>
    <n v="0"/>
    <n v="73"/>
    <x v="0"/>
  </r>
  <r>
    <n v="2019"/>
    <n v="4"/>
    <s v="TryingAnewStratton"/>
    <x v="383"/>
    <s v="GCS"/>
    <s v="MID"/>
    <n v="0"/>
    <n v="98"/>
    <x v="0"/>
  </r>
  <r>
    <n v="2019"/>
    <n v="4"/>
    <s v="TryingAnewStratton"/>
    <x v="177"/>
    <s v="GCS"/>
    <s v="RUC"/>
    <n v="0"/>
    <n v="107"/>
    <x v="0"/>
  </r>
  <r>
    <n v="2019"/>
    <n v="4"/>
    <s v="TryingAnewStratton"/>
    <x v="316"/>
    <s v="GCS"/>
    <s v="MID"/>
    <n v="0"/>
    <n v="93"/>
    <x v="0"/>
  </r>
  <r>
    <n v="2019"/>
    <n v="4"/>
    <s v="TryingAnewStratton"/>
    <x v="150"/>
    <s v="HAW"/>
    <s v="DEF"/>
    <n v="0"/>
    <n v="119"/>
    <x v="0"/>
  </r>
  <r>
    <n v="2019"/>
    <n v="4"/>
    <s v="TryingAnewStratton"/>
    <x v="121"/>
    <s v="PTA"/>
    <s v="BEN"/>
    <n v="0"/>
    <n v="95"/>
    <x v="0"/>
  </r>
  <r>
    <n v="2019"/>
    <n v="4"/>
    <s v="TryingAnewStratton"/>
    <x v="6"/>
    <s v="GWS"/>
    <s v="BEN"/>
    <n v="0"/>
    <n v="0"/>
    <x v="0"/>
  </r>
  <r>
    <n v="2019"/>
    <n v="4"/>
    <s v="TryingAnewStratton"/>
    <x v="269"/>
    <s v="MEL"/>
    <s v="BEN"/>
    <n v="0"/>
    <n v="98"/>
    <x v="0"/>
  </r>
  <r>
    <n v="2019"/>
    <n v="4"/>
    <s v="TryingAnewStratton"/>
    <x v="95"/>
    <s v="RIC"/>
    <s v="BEN"/>
    <n v="0"/>
    <n v="72"/>
    <x v="0"/>
  </r>
  <r>
    <n v="2019"/>
    <n v="4"/>
    <s v="Man of Steele"/>
    <x v="114"/>
    <s v="COL"/>
    <s v="RUC"/>
    <n v="0"/>
    <n v="160"/>
    <x v="2"/>
  </r>
  <r>
    <n v="2019"/>
    <n v="4"/>
    <s v="Man of Steele"/>
    <x v="7"/>
    <s v="ESS"/>
    <s v="MID"/>
    <n v="0"/>
    <n v="115"/>
    <x v="2"/>
  </r>
  <r>
    <n v="2019"/>
    <n v="4"/>
    <s v="Man of Steele"/>
    <x v="94"/>
    <s v="PTA"/>
    <s v="DEF"/>
    <n v="0"/>
    <n v="106"/>
    <x v="2"/>
  </r>
  <r>
    <n v="2019"/>
    <n v="4"/>
    <s v="Man of Steele"/>
    <x v="295"/>
    <s v="PTA"/>
    <s v="DEF"/>
    <n v="0"/>
    <n v="61"/>
    <x v="2"/>
  </r>
  <r>
    <n v="2019"/>
    <n v="4"/>
    <s v="Man of Steele"/>
    <x v="137"/>
    <s v="PTA"/>
    <s v="FWD"/>
    <n v="0"/>
    <n v="83"/>
    <x v="2"/>
  </r>
  <r>
    <n v="2019"/>
    <n v="4"/>
    <s v="Man of Steele"/>
    <x v="206"/>
    <s v="WCE"/>
    <s v="MID"/>
    <n v="0"/>
    <n v="114"/>
    <x v="2"/>
  </r>
  <r>
    <n v="2019"/>
    <n v="4"/>
    <s v="Man of Steele"/>
    <x v="13"/>
    <s v="FRE"/>
    <s v="FWD"/>
    <n v="0"/>
    <n v="151"/>
    <x v="2"/>
  </r>
  <r>
    <n v="2019"/>
    <n v="4"/>
    <s v="Man of Steele"/>
    <x v="232"/>
    <s v="GWS"/>
    <s v="DEF"/>
    <n v="0"/>
    <n v="60"/>
    <x v="2"/>
  </r>
  <r>
    <n v="2019"/>
    <n v="4"/>
    <s v="Man of Steele"/>
    <x v="300"/>
    <s v="MEL"/>
    <s v="MID"/>
    <n v="0"/>
    <n v="89"/>
    <x v="2"/>
  </r>
  <r>
    <n v="2019"/>
    <n v="4"/>
    <s v="Man of Steele"/>
    <x v="33"/>
    <s v="STK"/>
    <s v="MID"/>
    <n v="0"/>
    <n v="105"/>
    <x v="2"/>
  </r>
  <r>
    <n v="2019"/>
    <n v="4"/>
    <s v="Man of Steele"/>
    <x v="24"/>
    <s v="STK"/>
    <s v="MID"/>
    <n v="0"/>
    <n v="133"/>
    <x v="2"/>
  </r>
  <r>
    <n v="2019"/>
    <n v="4"/>
    <s v="Man of Steele"/>
    <x v="27"/>
    <s v="RIC"/>
    <s v="FWD"/>
    <n v="0"/>
    <n v="72"/>
    <x v="2"/>
  </r>
  <r>
    <n v="2019"/>
    <n v="4"/>
    <s v="Man of Steele"/>
    <x v="5"/>
    <s v="SYD"/>
    <s v="MID"/>
    <n v="120"/>
    <n v="95"/>
    <x v="2"/>
  </r>
  <r>
    <n v="2019"/>
    <n v="4"/>
    <s v="Man of Steele"/>
    <x v="186"/>
    <s v="SYD"/>
    <s v="FWD"/>
    <n v="0"/>
    <n v="70"/>
    <x v="2"/>
  </r>
  <r>
    <n v="2019"/>
    <n v="4"/>
    <s v="Man of Steele"/>
    <x v="251"/>
    <s v="WBD"/>
    <s v="FWD"/>
    <n v="0"/>
    <n v="93"/>
    <x v="2"/>
  </r>
  <r>
    <n v="2019"/>
    <n v="4"/>
    <s v="Man of Steele"/>
    <x v="99"/>
    <s v="ADE"/>
    <s v="DEF"/>
    <n v="0"/>
    <n v="106"/>
    <x v="2"/>
  </r>
  <r>
    <n v="2019"/>
    <n v="4"/>
    <s v="Man of Steele"/>
    <x v="20"/>
    <s v="GEE"/>
    <s v="MID"/>
    <n v="0"/>
    <n v="87"/>
    <x v="2"/>
  </r>
  <r>
    <n v="2019"/>
    <n v="4"/>
    <s v="Man of Steele"/>
    <x v="298"/>
    <s v="GEE"/>
    <s v="DEF"/>
    <n v="0"/>
    <n v="124"/>
    <x v="2"/>
  </r>
  <r>
    <n v="2019"/>
    <n v="4"/>
    <s v="Man of Steele"/>
    <x v="364"/>
    <s v="BRL"/>
    <s v="BEN"/>
    <n v="0"/>
    <n v="64"/>
    <x v="2"/>
  </r>
  <r>
    <n v="2019"/>
    <n v="4"/>
    <s v="Man of Steele"/>
    <x v="334"/>
    <s v="COL"/>
    <s v="BEN"/>
    <n v="0"/>
    <n v="116"/>
    <x v="2"/>
  </r>
  <r>
    <n v="2019"/>
    <n v="4"/>
    <s v="Man of Steele"/>
    <x v="39"/>
    <s v="MEL"/>
    <s v="BEN"/>
    <n v="0"/>
    <n v="83"/>
    <x v="2"/>
  </r>
  <r>
    <n v="2019"/>
    <n v="4"/>
    <s v="Man of Steele"/>
    <x v="201"/>
    <s v="RIC"/>
    <s v="BEN"/>
    <n v="0"/>
    <n v="0"/>
    <x v="2"/>
  </r>
  <r>
    <n v="2019"/>
    <n v="4"/>
    <s v="Barbeques Treloar"/>
    <x v="302"/>
    <s v="BRL"/>
    <s v="DEF"/>
    <n v="0"/>
    <n v="100"/>
    <x v="7"/>
  </r>
  <r>
    <n v="2019"/>
    <n v="4"/>
    <s v="Barbeques Treloar"/>
    <x v="313"/>
    <s v="BRL"/>
    <s v="DEF"/>
    <n v="0"/>
    <n v="71"/>
    <x v="7"/>
  </r>
  <r>
    <n v="2019"/>
    <n v="4"/>
    <s v="Barbeques Treloar"/>
    <x v="72"/>
    <s v="COL"/>
    <s v="MID"/>
    <n v="118"/>
    <n v="83"/>
    <x v="7"/>
  </r>
  <r>
    <n v="2019"/>
    <n v="4"/>
    <s v="Barbeques Treloar"/>
    <x v="386"/>
    <s v="COL"/>
    <s v="MID"/>
    <n v="0"/>
    <n v="7"/>
    <x v="7"/>
  </r>
  <r>
    <n v="2019"/>
    <n v="4"/>
    <s v="Barbeques Treloar"/>
    <x v="309"/>
    <s v="ESS"/>
    <s v="DEF"/>
    <n v="0"/>
    <n v="53"/>
    <x v="7"/>
  </r>
  <r>
    <n v="2019"/>
    <n v="4"/>
    <s v="Barbeques Treloar"/>
    <x v="36"/>
    <s v="ESS"/>
    <s v="DEF"/>
    <n v="0"/>
    <n v="65"/>
    <x v="7"/>
  </r>
  <r>
    <n v="2019"/>
    <n v="4"/>
    <s v="Barbeques Treloar"/>
    <x v="90"/>
    <s v="NTH"/>
    <s v="MID"/>
    <n v="0"/>
    <n v="92"/>
    <x v="7"/>
  </r>
  <r>
    <n v="2019"/>
    <n v="4"/>
    <s v="Barbeques Treloar"/>
    <x v="238"/>
    <s v="WCE"/>
    <s v="DEF"/>
    <n v="0"/>
    <n v="65"/>
    <x v="7"/>
  </r>
  <r>
    <n v="2019"/>
    <n v="4"/>
    <s v="Barbeques Treloar"/>
    <x v="17"/>
    <s v="WCE"/>
    <s v="MID"/>
    <n v="0"/>
    <n v="104"/>
    <x v="7"/>
  </r>
  <r>
    <n v="2019"/>
    <n v="4"/>
    <s v="Barbeques Treloar"/>
    <x v="292"/>
    <s v="SYD"/>
    <s v="RUC"/>
    <n v="0"/>
    <n v="35"/>
    <x v="7"/>
  </r>
  <r>
    <n v="2019"/>
    <n v="4"/>
    <s v="Barbeques Treloar"/>
    <x v="330"/>
    <s v="CAR"/>
    <s v="FWD"/>
    <n v="0"/>
    <n v="77"/>
    <x v="7"/>
  </r>
  <r>
    <n v="2019"/>
    <n v="4"/>
    <s v="Barbeques Treloar"/>
    <x v="194"/>
    <s v="WBD"/>
    <s v="MID"/>
    <n v="0"/>
    <n v="97"/>
    <x v="7"/>
  </r>
  <r>
    <n v="2019"/>
    <n v="4"/>
    <s v="Barbeques Treloar"/>
    <x v="247"/>
    <s v="WBD"/>
    <s v="MID"/>
    <n v="0"/>
    <n v="106"/>
    <x v="7"/>
  </r>
  <r>
    <n v="2019"/>
    <n v="4"/>
    <s v="Barbeques Treloar"/>
    <x v="384"/>
    <s v="GCS"/>
    <s v="FWD"/>
    <n v="0"/>
    <n v="61"/>
    <x v="7"/>
  </r>
  <r>
    <n v="2019"/>
    <n v="4"/>
    <s v="Barbeques Treloar"/>
    <x v="199"/>
    <s v="GEE"/>
    <s v="MID"/>
    <n v="0"/>
    <n v="76"/>
    <x v="7"/>
  </r>
  <r>
    <n v="2019"/>
    <n v="4"/>
    <s v="Barbeques Treloar"/>
    <x v="240"/>
    <s v="GEE"/>
    <s v="FWD"/>
    <n v="0"/>
    <n v="111"/>
    <x v="7"/>
  </r>
  <r>
    <n v="2019"/>
    <n v="4"/>
    <s v="Barbeques Treloar"/>
    <x v="0"/>
    <s v="HAW"/>
    <s v="FWD"/>
    <n v="0"/>
    <n v="79"/>
    <x v="7"/>
  </r>
  <r>
    <n v="2019"/>
    <n v="4"/>
    <s v="Barbeques Treloar"/>
    <x v="250"/>
    <s v="HAW"/>
    <s v="FWD"/>
    <n v="0"/>
    <n v="58"/>
    <x v="7"/>
  </r>
  <r>
    <n v="2019"/>
    <n v="4"/>
    <s v="Barbeques Treloar"/>
    <x v="120"/>
    <s v="PTA"/>
    <s v="BEN"/>
    <n v="74"/>
    <n v="49"/>
    <x v="7"/>
  </r>
  <r>
    <n v="2019"/>
    <n v="4"/>
    <s v="Barbeques Treloar"/>
    <x v="82"/>
    <s v="FRE"/>
    <s v="BEN"/>
    <n v="0"/>
    <n v="0"/>
    <x v="7"/>
  </r>
  <r>
    <n v="2019"/>
    <n v="4"/>
    <s v="Barbeques Treloar"/>
    <x v="257"/>
    <s v="RIC"/>
    <s v="BEN"/>
    <n v="0"/>
    <n v="0"/>
    <x v="7"/>
  </r>
  <r>
    <n v="2019"/>
    <n v="4"/>
    <s v="Barbeques Treloar"/>
    <x v="149"/>
    <s v="GCS"/>
    <s v="BEN"/>
    <n v="0"/>
    <n v="0"/>
    <x v="7"/>
  </r>
  <r>
    <n v="2019"/>
    <n v="4"/>
    <s v="Casting Crouch"/>
    <x v="288"/>
    <s v="BRL"/>
    <s v="FWD"/>
    <n v="0"/>
    <n v="69"/>
    <x v="1"/>
  </r>
  <r>
    <n v="2019"/>
    <n v="4"/>
    <s v="Casting Crouch"/>
    <x v="380"/>
    <s v="BRL"/>
    <s v="MID"/>
    <n v="0"/>
    <n v="85"/>
    <x v="1"/>
  </r>
  <r>
    <n v="2019"/>
    <n v="4"/>
    <s v="Casting Crouch"/>
    <x v="73"/>
    <s v="COL"/>
    <s v="DEF"/>
    <n v="0"/>
    <n v="74"/>
    <x v="1"/>
  </r>
  <r>
    <n v="2019"/>
    <n v="4"/>
    <s v="Casting Crouch"/>
    <x v="280"/>
    <s v="NTH"/>
    <s v="MID"/>
    <n v="0"/>
    <n v="93"/>
    <x v="1"/>
  </r>
  <r>
    <n v="2019"/>
    <n v="4"/>
    <s v="Casting Crouch"/>
    <x v="41"/>
    <s v="NTH"/>
    <s v="MID"/>
    <n v="0"/>
    <n v="94"/>
    <x v="1"/>
  </r>
  <r>
    <n v="2019"/>
    <n v="4"/>
    <s v="Casting Crouch"/>
    <x v="350"/>
    <s v="PTA"/>
    <s v="MID"/>
    <n v="0"/>
    <n v="65"/>
    <x v="1"/>
  </r>
  <r>
    <n v="2019"/>
    <n v="4"/>
    <s v="Casting Crouch"/>
    <x v="200"/>
    <s v="GWS"/>
    <s v="DEF"/>
    <n v="0"/>
    <n v="60"/>
    <x v="1"/>
  </r>
  <r>
    <n v="2019"/>
    <n v="4"/>
    <s v="Casting Crouch"/>
    <x v="136"/>
    <s v="STK"/>
    <s v="FWD"/>
    <n v="0"/>
    <n v="126"/>
    <x v="1"/>
  </r>
  <r>
    <n v="2019"/>
    <n v="4"/>
    <s v="Casting Crouch"/>
    <x v="4"/>
    <s v="SYD"/>
    <s v="DEF"/>
    <n v="0"/>
    <n v="80"/>
    <x v="1"/>
  </r>
  <r>
    <n v="2019"/>
    <n v="4"/>
    <s v="Casting Crouch"/>
    <x v="245"/>
    <s v="SYD"/>
    <s v="FWD"/>
    <n v="0"/>
    <n v="130"/>
    <x v="1"/>
  </r>
  <r>
    <n v="2019"/>
    <n v="4"/>
    <s v="Casting Crouch"/>
    <x v="92"/>
    <s v="CAR"/>
    <s v="DEF"/>
    <n v="0"/>
    <n v="94"/>
    <x v="1"/>
  </r>
  <r>
    <n v="2019"/>
    <n v="4"/>
    <s v="Casting Crouch"/>
    <x v="1"/>
    <s v="WBD"/>
    <s v="MID"/>
    <n v="0"/>
    <n v="110"/>
    <x v="1"/>
  </r>
  <r>
    <n v="2019"/>
    <n v="4"/>
    <s v="Casting Crouch"/>
    <x v="126"/>
    <s v="WBD"/>
    <s v="DEF"/>
    <n v="0"/>
    <n v="107"/>
    <x v="1"/>
  </r>
  <r>
    <n v="2019"/>
    <n v="4"/>
    <s v="Casting Crouch"/>
    <x v="259"/>
    <s v="ADE"/>
    <s v="MID"/>
    <n v="0"/>
    <n v="90"/>
    <x v="1"/>
  </r>
  <r>
    <n v="2019"/>
    <n v="4"/>
    <s v="Casting Crouch"/>
    <x v="81"/>
    <s v="GCS"/>
    <s v="MID"/>
    <n v="0"/>
    <n v="110"/>
    <x v="1"/>
  </r>
  <r>
    <n v="2019"/>
    <n v="4"/>
    <s v="Casting Crouch"/>
    <x v="128"/>
    <s v="GCS"/>
    <s v="FWD"/>
    <n v="0"/>
    <n v="68"/>
    <x v="1"/>
  </r>
  <r>
    <n v="2019"/>
    <n v="4"/>
    <s v="Casting Crouch"/>
    <x v="87"/>
    <s v="GEE"/>
    <s v="FWD"/>
    <n v="0"/>
    <n v="51"/>
    <x v="1"/>
  </r>
  <r>
    <n v="2019"/>
    <n v="4"/>
    <s v="Casting Crouch"/>
    <x v="172"/>
    <s v="HAW"/>
    <s v="RUC"/>
    <n v="108"/>
    <n v="80"/>
    <x v="1"/>
  </r>
  <r>
    <n v="2019"/>
    <n v="4"/>
    <s v="Casting Crouch"/>
    <x v="123"/>
    <s v="RIC"/>
    <s v="BEN"/>
    <n v="0"/>
    <n v="0"/>
    <x v="1"/>
  </r>
  <r>
    <n v="2019"/>
    <n v="4"/>
    <s v="Casting Crouch"/>
    <x v="203"/>
    <s v="ADE"/>
    <s v="BEN"/>
    <n v="0"/>
    <n v="104"/>
    <x v="1"/>
  </r>
  <r>
    <n v="2019"/>
    <n v="4"/>
    <s v="Casting Crouch"/>
    <x v="156"/>
    <s v="ADE"/>
    <s v="BEN"/>
    <n v="0"/>
    <n v="0"/>
    <x v="1"/>
  </r>
  <r>
    <n v="2019"/>
    <n v="4"/>
    <s v="Casting Crouch"/>
    <x v="358"/>
    <s v="GEE"/>
    <s v="BEN"/>
    <n v="0"/>
    <n v="98"/>
    <x v="1"/>
  </r>
  <r>
    <n v="2019"/>
    <n v="4"/>
    <s v="Fire The Worpedo"/>
    <x v="18"/>
    <s v="BRL"/>
    <s v="DEF"/>
    <n v="0"/>
    <n v="78"/>
    <x v="3"/>
  </r>
  <r>
    <n v="2019"/>
    <n v="4"/>
    <s v="Fire The Worpedo"/>
    <x v="115"/>
    <s v="COL"/>
    <s v="MID"/>
    <n v="104"/>
    <n v="0"/>
    <x v="3"/>
  </r>
  <r>
    <n v="2019"/>
    <n v="4"/>
    <s v="Fire The Worpedo"/>
    <x v="225"/>
    <s v="COL"/>
    <s v="MID"/>
    <n v="94"/>
    <n v="74"/>
    <x v="3"/>
  </r>
  <r>
    <n v="2019"/>
    <n v="4"/>
    <s v="Fire The Worpedo"/>
    <x v="165"/>
    <s v="ESS"/>
    <s v="MID"/>
    <n v="115"/>
    <n v="155"/>
    <x v="3"/>
  </r>
  <r>
    <n v="2019"/>
    <n v="4"/>
    <s v="Fire The Worpedo"/>
    <x v="359"/>
    <s v="WCE"/>
    <s v="FWD"/>
    <n v="0"/>
    <n v="90"/>
    <x v="3"/>
  </r>
  <r>
    <n v="2019"/>
    <n v="4"/>
    <s v="Fire The Worpedo"/>
    <x v="379"/>
    <s v="FRE"/>
    <s v="MID"/>
    <n v="0"/>
    <n v="42"/>
    <x v="3"/>
  </r>
  <r>
    <n v="2019"/>
    <n v="4"/>
    <s v="Fire The Worpedo"/>
    <x v="182"/>
    <s v="GWS"/>
    <s v="DEF"/>
    <n v="0"/>
    <n v="137"/>
    <x v="3"/>
  </r>
  <r>
    <n v="2019"/>
    <n v="4"/>
    <s v="Fire The Worpedo"/>
    <x v="89"/>
    <s v="GWS"/>
    <s v="FWD"/>
    <n v="0"/>
    <n v="92"/>
    <x v="3"/>
  </r>
  <r>
    <n v="2019"/>
    <n v="4"/>
    <s v="Fire The Worpedo"/>
    <x v="279"/>
    <s v="MEL"/>
    <s v="RUC"/>
    <n v="0"/>
    <n v="113"/>
    <x v="3"/>
  </r>
  <r>
    <n v="2019"/>
    <n v="4"/>
    <s v="Fire The Worpedo"/>
    <x v="227"/>
    <s v="MEL"/>
    <s v="MID"/>
    <n v="0"/>
    <n v="69"/>
    <x v="3"/>
  </r>
  <r>
    <n v="2019"/>
    <n v="4"/>
    <s v="Fire The Worpedo"/>
    <x v="273"/>
    <s v="RIC"/>
    <s v="DEF"/>
    <n v="0"/>
    <n v="127"/>
    <x v="3"/>
  </r>
  <r>
    <n v="2019"/>
    <n v="4"/>
    <s v="Fire The Worpedo"/>
    <x v="35"/>
    <s v="RIC"/>
    <s v="FWD"/>
    <n v="0"/>
    <n v="86"/>
    <x v="3"/>
  </r>
  <r>
    <n v="2019"/>
    <n v="4"/>
    <s v="Fire The Worpedo"/>
    <x v="216"/>
    <s v="SYD"/>
    <s v="DEF"/>
    <n v="0"/>
    <n v="66"/>
    <x v="3"/>
  </r>
  <r>
    <n v="2019"/>
    <n v="4"/>
    <s v="Fire The Worpedo"/>
    <x v="230"/>
    <s v="SYD"/>
    <s v="DEF"/>
    <n v="0"/>
    <n v="98"/>
    <x v="3"/>
  </r>
  <r>
    <n v="2019"/>
    <n v="4"/>
    <s v="Fire The Worpedo"/>
    <x v="93"/>
    <s v="WBD"/>
    <s v="FWD"/>
    <n v="0"/>
    <n v="68"/>
    <x v="3"/>
  </r>
  <r>
    <n v="2019"/>
    <n v="4"/>
    <s v="Fire The Worpedo"/>
    <x v="132"/>
    <s v="ADE"/>
    <s v="MID"/>
    <n v="0"/>
    <n v="77"/>
    <x v="3"/>
  </r>
  <r>
    <n v="2019"/>
    <n v="4"/>
    <s v="Fire The Worpedo"/>
    <x v="40"/>
    <s v="GCS"/>
    <s v="MID"/>
    <n v="0"/>
    <n v="110"/>
    <x v="3"/>
  </r>
  <r>
    <n v="2019"/>
    <n v="4"/>
    <s v="Fire The Worpedo"/>
    <x v="372"/>
    <s v="HAW"/>
    <s v="FWD"/>
    <n v="0"/>
    <n v="85"/>
    <x v="3"/>
  </r>
  <r>
    <n v="2019"/>
    <n v="4"/>
    <s v="Fire The Worpedo"/>
    <x v="67"/>
    <s v="BRL"/>
    <s v="BEN"/>
    <n v="0"/>
    <n v="58"/>
    <x v="3"/>
  </r>
  <r>
    <n v="2019"/>
    <n v="4"/>
    <s v="Fire The Worpedo"/>
    <x v="185"/>
    <s v="COL"/>
    <s v="BEN"/>
    <n v="0"/>
    <n v="55"/>
    <x v="3"/>
  </r>
  <r>
    <n v="2019"/>
    <n v="4"/>
    <s v="Fire The Worpedo"/>
    <x v="361"/>
    <s v="RIC"/>
    <s v="BEN"/>
    <n v="0"/>
    <n v="0"/>
    <x v="3"/>
  </r>
  <r>
    <n v="2019"/>
    <n v="4"/>
    <s v="Fire The Worpedo"/>
    <x v="277"/>
    <s v="HAW"/>
    <s v="BEN"/>
    <n v="0"/>
    <n v="0"/>
    <x v="3"/>
  </r>
  <r>
    <n v="2019"/>
    <n v="4"/>
    <s v="Swimming n Titch"/>
    <x v="58"/>
    <s v="BRL"/>
    <s v="DEF"/>
    <n v="0"/>
    <n v="76"/>
    <x v="5"/>
  </r>
  <r>
    <n v="2019"/>
    <n v="4"/>
    <s v="Swimming n Titch"/>
    <x v="77"/>
    <s v="BRL"/>
    <s v="MID"/>
    <n v="0"/>
    <n v="63"/>
    <x v="5"/>
  </r>
  <r>
    <n v="2019"/>
    <n v="4"/>
    <s v="Swimming n Titch"/>
    <x v="223"/>
    <s v="BRL"/>
    <s v="DEF"/>
    <n v="0"/>
    <n v="92"/>
    <x v="5"/>
  </r>
  <r>
    <n v="2019"/>
    <n v="4"/>
    <s v="Swimming n Titch"/>
    <x v="166"/>
    <s v="ESS"/>
    <s v="DEF"/>
    <n v="75"/>
    <n v="94"/>
    <x v="5"/>
  </r>
  <r>
    <n v="2019"/>
    <n v="4"/>
    <s v="Swimming n Titch"/>
    <x v="140"/>
    <s v="ESS"/>
    <s v="MID"/>
    <n v="84"/>
    <n v="119"/>
    <x v="5"/>
  </r>
  <r>
    <n v="2019"/>
    <n v="4"/>
    <s v="Swimming n Titch"/>
    <x v="248"/>
    <s v="PTA"/>
    <s v="FWD"/>
    <n v="0"/>
    <n v="72"/>
    <x v="5"/>
  </r>
  <r>
    <n v="2019"/>
    <n v="4"/>
    <s v="Swimming n Titch"/>
    <x v="347"/>
    <s v="WCE"/>
    <s v="DEF"/>
    <n v="0"/>
    <n v="109"/>
    <x v="5"/>
  </r>
  <r>
    <n v="2019"/>
    <n v="4"/>
    <s v="Swimming n Titch"/>
    <x v="204"/>
    <s v="WCE"/>
    <s v="MID"/>
    <n v="0"/>
    <n v="94"/>
    <x v="5"/>
  </r>
  <r>
    <n v="2019"/>
    <n v="4"/>
    <s v="Swimming n Titch"/>
    <x v="64"/>
    <s v="WCE"/>
    <s v="MID"/>
    <n v="0"/>
    <n v="145"/>
    <x v="5"/>
  </r>
  <r>
    <n v="2019"/>
    <n v="4"/>
    <s v="Swimming n Titch"/>
    <x v="315"/>
    <s v="WCE"/>
    <s v="FWD"/>
    <n v="0"/>
    <n v="75"/>
    <x v="5"/>
  </r>
  <r>
    <n v="2019"/>
    <n v="4"/>
    <s v="Swimming n Titch"/>
    <x v="62"/>
    <s v="FRE"/>
    <s v="DEF"/>
    <n v="0"/>
    <n v="93"/>
    <x v="5"/>
  </r>
  <r>
    <n v="2019"/>
    <n v="4"/>
    <s v="Swimming n Titch"/>
    <x v="11"/>
    <s v="GWS"/>
    <s v="MID"/>
    <n v="0"/>
    <n v="114"/>
    <x v="5"/>
  </r>
  <r>
    <n v="2019"/>
    <n v="4"/>
    <s v="Swimming n Titch"/>
    <x v="332"/>
    <s v="STK"/>
    <s v="FWD"/>
    <n v="0"/>
    <n v="85"/>
    <x v="5"/>
  </r>
  <r>
    <n v="2019"/>
    <n v="4"/>
    <s v="Swimming n Titch"/>
    <x v="105"/>
    <s v="RIC"/>
    <s v="RUC"/>
    <n v="0"/>
    <n v="85"/>
    <x v="5"/>
  </r>
  <r>
    <n v="2019"/>
    <n v="4"/>
    <s v="Swimming n Titch"/>
    <x v="124"/>
    <s v="RIC"/>
    <s v="MID"/>
    <n v="0"/>
    <n v="66"/>
    <x v="5"/>
  </r>
  <r>
    <n v="2019"/>
    <n v="4"/>
    <s v="Swimming n Titch"/>
    <x v="252"/>
    <s v="WBD"/>
    <s v="MID"/>
    <n v="0"/>
    <n v="127"/>
    <x v="5"/>
  </r>
  <r>
    <n v="2019"/>
    <n v="4"/>
    <s v="Swimming n Titch"/>
    <x v="119"/>
    <s v="GEE"/>
    <s v="FWD"/>
    <n v="117"/>
    <n v="66"/>
    <x v="5"/>
  </r>
  <r>
    <n v="2019"/>
    <n v="4"/>
    <s v="Swimming n Titch"/>
    <x v="235"/>
    <s v="HAW"/>
    <s v="FWD"/>
    <n v="0"/>
    <n v="54"/>
    <x v="5"/>
  </r>
  <r>
    <n v="2019"/>
    <n v="4"/>
    <s v="Swimming n Titch"/>
    <x v="155"/>
    <s v="FRE"/>
    <s v="BEN"/>
    <n v="0"/>
    <n v="50"/>
    <x v="5"/>
  </r>
  <r>
    <n v="2019"/>
    <n v="4"/>
    <s v="Swimming n Titch"/>
    <x v="214"/>
    <s v="STK"/>
    <s v="BEN"/>
    <n v="0"/>
    <n v="66"/>
    <x v="5"/>
  </r>
  <r>
    <n v="2019"/>
    <n v="4"/>
    <s v="Swimming n Titch"/>
    <x v="133"/>
    <s v="STK"/>
    <s v="BEN"/>
    <n v="0"/>
    <n v="105"/>
    <x v="5"/>
  </r>
  <r>
    <n v="2019"/>
    <n v="4"/>
    <s v="Swimming n Titch"/>
    <x v="162"/>
    <s v="RIC"/>
    <s v="BEN"/>
    <n v="0"/>
    <n v="103"/>
    <x v="5"/>
  </r>
  <r>
    <n v="2019"/>
    <n v="4"/>
    <s v="Salt&amp;VinegarCripps"/>
    <x v="281"/>
    <s v="BRL"/>
    <s v="MID"/>
    <n v="0"/>
    <n v="140"/>
    <x v="6"/>
  </r>
  <r>
    <n v="2019"/>
    <n v="4"/>
    <s v="Salt&amp;VinegarCripps"/>
    <x v="378"/>
    <s v="BRL"/>
    <s v="MID"/>
    <n v="0"/>
    <n v="96"/>
    <x v="6"/>
  </r>
  <r>
    <n v="2019"/>
    <n v="4"/>
    <s v="Salt&amp;VinegarCripps"/>
    <x v="220"/>
    <s v="COL"/>
    <s v="DEF"/>
    <n v="0"/>
    <n v="80"/>
    <x v="6"/>
  </r>
  <r>
    <n v="2019"/>
    <n v="4"/>
    <s v="Salt&amp;VinegarCripps"/>
    <x v="229"/>
    <s v="NTH"/>
    <s v="FWD"/>
    <n v="0"/>
    <n v="91"/>
    <x v="6"/>
  </r>
  <r>
    <n v="2019"/>
    <n v="4"/>
    <s v="Salt&amp;VinegarCripps"/>
    <x v="195"/>
    <s v="NTH"/>
    <s v="RUC"/>
    <n v="0"/>
    <n v="113"/>
    <x v="6"/>
  </r>
  <r>
    <n v="2019"/>
    <n v="4"/>
    <s v="Salt&amp;VinegarCripps"/>
    <x v="354"/>
    <s v="PTA"/>
    <s v="DEF"/>
    <n v="0"/>
    <n v="99"/>
    <x v="6"/>
  </r>
  <r>
    <n v="2019"/>
    <n v="4"/>
    <s v="Salt&amp;VinegarCripps"/>
    <x v="218"/>
    <s v="WCE"/>
    <s v="MID"/>
    <n v="0"/>
    <n v="65"/>
    <x v="6"/>
  </r>
  <r>
    <n v="2019"/>
    <n v="4"/>
    <s v="Salt&amp;VinegarCripps"/>
    <x v="233"/>
    <s v="GWS"/>
    <s v="MID"/>
    <n v="0"/>
    <n v="4"/>
    <x v="6"/>
  </r>
  <r>
    <n v="2019"/>
    <n v="4"/>
    <s v="Salt&amp;VinegarCripps"/>
    <x v="197"/>
    <s v="SYD"/>
    <s v="FWD"/>
    <n v="0"/>
    <n v="80"/>
    <x v="6"/>
  </r>
  <r>
    <n v="2019"/>
    <n v="4"/>
    <s v="Salt&amp;VinegarCripps"/>
    <x v="254"/>
    <s v="CAR"/>
    <s v="MID"/>
    <n v="0"/>
    <n v="169"/>
    <x v="6"/>
  </r>
  <r>
    <n v="2019"/>
    <n v="4"/>
    <s v="Salt&amp;VinegarCripps"/>
    <x v="208"/>
    <s v="CAR"/>
    <s v="MID"/>
    <n v="0"/>
    <n v="64"/>
    <x v="6"/>
  </r>
  <r>
    <n v="2019"/>
    <n v="4"/>
    <s v="Salt&amp;VinegarCripps"/>
    <x v="134"/>
    <s v="CAR"/>
    <s v="DEF"/>
    <n v="0"/>
    <n v="107"/>
    <x v="6"/>
  </r>
  <r>
    <n v="2019"/>
    <n v="4"/>
    <s v="Salt&amp;VinegarCripps"/>
    <x v="111"/>
    <s v="WBD"/>
    <s v="DEF"/>
    <n v="0"/>
    <n v="84"/>
    <x v="6"/>
  </r>
  <r>
    <n v="2019"/>
    <n v="4"/>
    <s v="Salt&amp;VinegarCripps"/>
    <x v="190"/>
    <s v="WBD"/>
    <s v="FWD"/>
    <n v="0"/>
    <n v="71"/>
    <x v="6"/>
  </r>
  <r>
    <n v="2019"/>
    <n v="4"/>
    <s v="Salt&amp;VinegarCripps"/>
    <x v="163"/>
    <s v="GEE"/>
    <s v="MID"/>
    <n v="0"/>
    <n v="106"/>
    <x v="6"/>
  </r>
  <r>
    <n v="2019"/>
    <n v="4"/>
    <s v="Salt&amp;VinegarCripps"/>
    <x v="339"/>
    <s v="GEE"/>
    <s v="FWD"/>
    <n v="0"/>
    <n v="39"/>
    <x v="6"/>
  </r>
  <r>
    <n v="2019"/>
    <n v="4"/>
    <s v="Salt&amp;VinegarCripps"/>
    <x v="112"/>
    <s v="GEE"/>
    <s v="FWD"/>
    <n v="0"/>
    <n v="49"/>
    <x v="6"/>
  </r>
  <r>
    <n v="2019"/>
    <n v="4"/>
    <s v="Salt&amp;VinegarCripps"/>
    <x v="308"/>
    <s v="HAW"/>
    <s v="DEF"/>
    <n v="0"/>
    <n v="66"/>
    <x v="6"/>
  </r>
  <r>
    <n v="2019"/>
    <n v="4"/>
    <s v="Salt&amp;VinegarCripps"/>
    <x v="293"/>
    <s v="FRE"/>
    <s v="BEN"/>
    <n v="0"/>
    <n v="0"/>
    <x v="6"/>
  </r>
  <r>
    <n v="2019"/>
    <n v="4"/>
    <s v="Salt&amp;VinegarCripps"/>
    <x v="226"/>
    <s v="MEL"/>
    <s v="BEN"/>
    <n v="0"/>
    <n v="80"/>
    <x v="6"/>
  </r>
  <r>
    <n v="2019"/>
    <n v="4"/>
    <s v="Salt&amp;VinegarCripps"/>
    <x v="236"/>
    <s v="RIC"/>
    <s v="BEN"/>
    <n v="0"/>
    <n v="0"/>
    <x v="6"/>
  </r>
  <r>
    <n v="2019"/>
    <n v="4"/>
    <s v="Salt&amp;VinegarCripps"/>
    <x v="196"/>
    <s v="CAR"/>
    <s v="BEN"/>
    <n v="0"/>
    <n v="114"/>
    <x v="6"/>
  </r>
  <r>
    <n v="2019"/>
    <n v="4"/>
    <s v="DEVQON.1"/>
    <x v="228"/>
    <s v="BRL"/>
    <s v="RUC"/>
    <n v="0"/>
    <n v="105"/>
    <x v="4"/>
  </r>
  <r>
    <n v="2019"/>
    <n v="4"/>
    <s v="DEVQON.1"/>
    <x v="369"/>
    <s v="COL"/>
    <s v="FWD"/>
    <n v="0"/>
    <n v="65"/>
    <x v="4"/>
  </r>
  <r>
    <n v="2019"/>
    <n v="4"/>
    <s v="DEVQON.1"/>
    <x v="278"/>
    <s v="COL"/>
    <s v="MID"/>
    <n v="0"/>
    <n v="108"/>
    <x v="4"/>
  </r>
  <r>
    <n v="2019"/>
    <n v="4"/>
    <s v="DEVQON.1"/>
    <x v="141"/>
    <s v="ESS"/>
    <s v="FWD"/>
    <n v="0"/>
    <n v="58"/>
    <x v="4"/>
  </r>
  <r>
    <n v="2019"/>
    <n v="4"/>
    <s v="DEVQON.1"/>
    <x v="116"/>
    <s v="NTH"/>
    <s v="DEF"/>
    <n v="0"/>
    <n v="64"/>
    <x v="4"/>
  </r>
  <r>
    <n v="2019"/>
    <n v="4"/>
    <s v="DEVQON.1"/>
    <x v="241"/>
    <s v="PTA"/>
    <s v="FWD"/>
    <n v="0"/>
    <n v="134"/>
    <x v="4"/>
  </r>
  <r>
    <n v="2019"/>
    <n v="4"/>
    <s v="DEVQON.1"/>
    <x v="221"/>
    <s v="PTA"/>
    <s v="MID"/>
    <n v="97"/>
    <n v="140"/>
    <x v="4"/>
  </r>
  <r>
    <n v="2019"/>
    <n v="4"/>
    <s v="DEVQON.1"/>
    <x v="145"/>
    <s v="GWS"/>
    <s v="MID"/>
    <n v="0"/>
    <n v="104"/>
    <x v="4"/>
  </r>
  <r>
    <n v="2019"/>
    <n v="4"/>
    <s v="DEVQON.1"/>
    <x v="317"/>
    <s v="GWS"/>
    <s v="MID"/>
    <n v="0"/>
    <n v="113"/>
    <x v="4"/>
  </r>
  <r>
    <n v="2019"/>
    <n v="4"/>
    <s v="DEVQON.1"/>
    <x v="76"/>
    <s v="MEL"/>
    <s v="MID"/>
    <n v="0"/>
    <n v="87"/>
    <x v="4"/>
  </r>
  <r>
    <n v="2019"/>
    <n v="4"/>
    <s v="DEVQON.1"/>
    <x v="55"/>
    <s v="MEL"/>
    <s v="DEF"/>
    <n v="0"/>
    <n v="98"/>
    <x v="4"/>
  </r>
  <r>
    <n v="2019"/>
    <n v="4"/>
    <s v="DEVQON.1"/>
    <x v="98"/>
    <s v="STK"/>
    <s v="FWD"/>
    <n v="0"/>
    <n v="114"/>
    <x v="4"/>
  </r>
  <r>
    <n v="2019"/>
    <n v="4"/>
    <s v="DEVQON.1"/>
    <x v="349"/>
    <s v="SYD"/>
    <s v="DEF"/>
    <n v="0"/>
    <n v="89"/>
    <x v="4"/>
  </r>
  <r>
    <n v="2019"/>
    <n v="4"/>
    <s v="DEVQON.1"/>
    <x v="168"/>
    <s v="ADE"/>
    <s v="MID"/>
    <n v="0"/>
    <n v="88"/>
    <x v="4"/>
  </r>
  <r>
    <n v="2019"/>
    <n v="4"/>
    <s v="DEVQON.1"/>
    <x v="329"/>
    <s v="ADE"/>
    <s v="DEF"/>
    <n v="0"/>
    <n v="86"/>
    <x v="4"/>
  </r>
  <r>
    <n v="2019"/>
    <n v="4"/>
    <s v="DEVQON.1"/>
    <x v="162"/>
    <s v="ADE"/>
    <s v="FWD"/>
    <n v="0"/>
    <n v="62"/>
    <x v="4"/>
  </r>
  <r>
    <n v="2019"/>
    <n v="4"/>
    <s v="DEVQON.1"/>
    <x v="26"/>
    <s v="GCS"/>
    <s v="DEF"/>
    <n v="0"/>
    <n v="89"/>
    <x v="4"/>
  </r>
  <r>
    <n v="2019"/>
    <n v="4"/>
    <s v="DEVQON.1"/>
    <x v="91"/>
    <s v="HAW"/>
    <s v="MID"/>
    <n v="0"/>
    <n v="102"/>
    <x v="4"/>
  </r>
  <r>
    <n v="2019"/>
    <n v="4"/>
    <s v="DEVQON.1"/>
    <x v="146"/>
    <s v="STK"/>
    <s v="BEN"/>
    <n v="0"/>
    <n v="94"/>
    <x v="4"/>
  </r>
  <r>
    <n v="2019"/>
    <n v="4"/>
    <s v="DEVQON.1"/>
    <x v="202"/>
    <s v="STK"/>
    <s v="BEN"/>
    <n v="0"/>
    <n v="0"/>
    <x v="4"/>
  </r>
  <r>
    <n v="2019"/>
    <n v="4"/>
    <s v="DEVQON.1"/>
    <x v="385"/>
    <s v="STK"/>
    <s v="BEN"/>
    <n v="0"/>
    <n v="119"/>
    <x v="4"/>
  </r>
  <r>
    <n v="2019"/>
    <n v="4"/>
    <s v="DEVQON.1"/>
    <x v="160"/>
    <s v="GEE"/>
    <s v="BEN"/>
    <n v="0"/>
    <n v="0"/>
    <x v="4"/>
  </r>
  <r>
    <n v="2019"/>
    <n v="5"/>
    <s v="TryingAnewStratton"/>
    <x v="269"/>
    <s v="MEL"/>
    <s v="FWD"/>
    <n v="74"/>
    <n v="81"/>
    <x v="0"/>
  </r>
  <r>
    <n v="2019"/>
    <n v="5"/>
    <s v="TryingAnewStratton"/>
    <x v="34"/>
    <s v="COL"/>
    <s v="DEF"/>
    <n v="90"/>
    <n v="116"/>
    <x v="0"/>
  </r>
  <r>
    <n v="2019"/>
    <n v="5"/>
    <s v="TryingAnewStratton"/>
    <x v="207"/>
    <s v="COL"/>
    <s v="FWD"/>
    <n v="91"/>
    <n v="93"/>
    <x v="0"/>
  </r>
  <r>
    <n v="2019"/>
    <n v="5"/>
    <s v="TryingAnewStratton"/>
    <x v="113"/>
    <s v="COL"/>
    <s v="MID"/>
    <n v="93"/>
    <n v="85"/>
    <x v="0"/>
  </r>
  <r>
    <n v="2019"/>
    <n v="5"/>
    <s v="TryingAnewStratton"/>
    <x v="45"/>
    <s v="ESS"/>
    <s v="DEF"/>
    <n v="76"/>
    <n v="96"/>
    <x v="0"/>
  </r>
  <r>
    <n v="2019"/>
    <n v="5"/>
    <s v="TryingAnewStratton"/>
    <x v="122"/>
    <s v="ESS"/>
    <s v="MID"/>
    <n v="102"/>
    <n v="118"/>
    <x v="0"/>
  </r>
  <r>
    <n v="2019"/>
    <n v="5"/>
    <s v="TryingAnewStratton"/>
    <x v="121"/>
    <s v="PTA"/>
    <s v="MID"/>
    <n v="95"/>
    <n v="110"/>
    <x v="0"/>
  </r>
  <r>
    <n v="2019"/>
    <n v="5"/>
    <s v="TryingAnewStratton"/>
    <x v="177"/>
    <s v="GCS"/>
    <s v="RUC"/>
    <n v="85"/>
    <n v="95"/>
    <x v="0"/>
  </r>
  <r>
    <n v="2019"/>
    <n v="5"/>
    <s v="TryingAnewStratton"/>
    <x v="316"/>
    <s v="GCS"/>
    <s v="MID"/>
    <n v="106"/>
    <n v="87"/>
    <x v="0"/>
  </r>
  <r>
    <n v="2019"/>
    <n v="5"/>
    <s v="TryingAnewStratton"/>
    <x v="255"/>
    <s v="SYD"/>
    <s v="MID"/>
    <n v="94"/>
    <n v="102"/>
    <x v="0"/>
  </r>
  <r>
    <n v="2019"/>
    <n v="5"/>
    <s v="TryingAnewStratton"/>
    <x v="118"/>
    <s v="SYD"/>
    <s v="DEF"/>
    <n v="115"/>
    <n v="111"/>
    <x v="0"/>
  </r>
  <r>
    <n v="2019"/>
    <n v="5"/>
    <s v="TryingAnewStratton"/>
    <x v="267"/>
    <s v="GWS"/>
    <s v="MID"/>
    <n v="101"/>
    <n v="68"/>
    <x v="0"/>
  </r>
  <r>
    <n v="2019"/>
    <n v="5"/>
    <s v="TryingAnewStratton"/>
    <x v="213"/>
    <s v="FRE"/>
    <s v="MID"/>
    <n v="91"/>
    <n v="62"/>
    <x v="0"/>
  </r>
  <r>
    <n v="2019"/>
    <n v="5"/>
    <s v="TryingAnewStratton"/>
    <x v="215"/>
    <s v="FRE"/>
    <s v="FWD"/>
    <n v="108"/>
    <n v="139"/>
    <x v="0"/>
  </r>
  <r>
    <n v="2019"/>
    <n v="5"/>
    <s v="TryingAnewStratton"/>
    <x v="306"/>
    <s v="WBD"/>
    <s v="FWD"/>
    <n v="71"/>
    <n v="95"/>
    <x v="0"/>
  </r>
  <r>
    <n v="2019"/>
    <n v="5"/>
    <s v="TryingAnewStratton"/>
    <x v="299"/>
    <s v="CAR"/>
    <s v="FWD"/>
    <n v="95"/>
    <n v="110"/>
    <x v="0"/>
  </r>
  <r>
    <n v="2019"/>
    <n v="5"/>
    <s v="TryingAnewStratton"/>
    <x v="150"/>
    <s v="HAW"/>
    <s v="DEF"/>
    <n v="86"/>
    <n v="117"/>
    <x v="0"/>
  </r>
  <r>
    <n v="2019"/>
    <n v="5"/>
    <s v="TryingAnewStratton"/>
    <x v="125"/>
    <s v="WCE"/>
    <s v="DEF"/>
    <n v="110"/>
    <n v="121"/>
    <x v="0"/>
  </r>
  <r>
    <n v="2019"/>
    <n v="5"/>
    <s v="TryingAnewStratton"/>
    <x v="312"/>
    <s v="ESS"/>
    <s v="BEN"/>
    <n v="83"/>
    <n v="58"/>
    <x v="0"/>
  </r>
  <r>
    <n v="2019"/>
    <n v="5"/>
    <s v="TryingAnewStratton"/>
    <x v="383"/>
    <s v="GCS"/>
    <s v="BEN"/>
    <n v="124"/>
    <n v="75"/>
    <x v="0"/>
  </r>
  <r>
    <n v="2019"/>
    <n v="5"/>
    <s v="TryingAnewStratton"/>
    <x v="6"/>
    <s v="GWS"/>
    <s v="BEN"/>
    <n v="58"/>
    <n v="0"/>
    <x v="0"/>
  </r>
  <r>
    <n v="2019"/>
    <n v="5"/>
    <s v="TryingAnewStratton"/>
    <x v="210"/>
    <s v="CAR"/>
    <s v="BEN"/>
    <n v="68"/>
    <n v="106"/>
    <x v="0"/>
  </r>
  <r>
    <n v="2019"/>
    <n v="5"/>
    <s v="Casting Crouch"/>
    <x v="73"/>
    <s v="COL"/>
    <s v="DEF"/>
    <n v="81"/>
    <n v="47"/>
    <x v="1"/>
  </r>
  <r>
    <n v="2019"/>
    <n v="5"/>
    <s v="Casting Crouch"/>
    <x v="280"/>
    <s v="NTH"/>
    <s v="MID"/>
    <n v="93"/>
    <n v="77"/>
    <x v="1"/>
  </r>
  <r>
    <n v="2019"/>
    <n v="5"/>
    <s v="Casting Crouch"/>
    <x v="41"/>
    <s v="NTH"/>
    <s v="MID"/>
    <n v="91"/>
    <n v="70"/>
    <x v="1"/>
  </r>
  <r>
    <n v="2019"/>
    <n v="5"/>
    <s v="Casting Crouch"/>
    <x v="350"/>
    <s v="PTA"/>
    <s v="MID"/>
    <n v="92"/>
    <n v="86"/>
    <x v="1"/>
  </r>
  <r>
    <n v="2019"/>
    <n v="5"/>
    <s v="Casting Crouch"/>
    <x v="288"/>
    <s v="BRL"/>
    <s v="FWD"/>
    <n v="81"/>
    <n v="67"/>
    <x v="1"/>
  </r>
  <r>
    <n v="2019"/>
    <n v="5"/>
    <s v="Casting Crouch"/>
    <x v="380"/>
    <s v="BRL"/>
    <s v="MID"/>
    <n v="101"/>
    <n v="105"/>
    <x v="1"/>
  </r>
  <r>
    <n v="2019"/>
    <n v="5"/>
    <s v="Casting Crouch"/>
    <x v="128"/>
    <s v="GCS"/>
    <s v="FWD"/>
    <n v="94"/>
    <n v="72"/>
    <x v="1"/>
  </r>
  <r>
    <n v="2019"/>
    <n v="5"/>
    <s v="Casting Crouch"/>
    <x v="81"/>
    <s v="GCS"/>
    <s v="MID"/>
    <n v="112"/>
    <n v="96"/>
    <x v="1"/>
  </r>
  <r>
    <n v="2019"/>
    <n v="5"/>
    <s v="Casting Crouch"/>
    <x v="203"/>
    <s v="ADE"/>
    <s v="DEF"/>
    <n v="105"/>
    <n v="110"/>
    <x v="1"/>
  </r>
  <r>
    <n v="2019"/>
    <n v="5"/>
    <s v="Casting Crouch"/>
    <x v="259"/>
    <s v="ADE"/>
    <s v="MID"/>
    <n v="120"/>
    <n v="108"/>
    <x v="1"/>
  </r>
  <r>
    <n v="2019"/>
    <n v="5"/>
    <s v="Casting Crouch"/>
    <x v="136"/>
    <s v="STK"/>
    <s v="FWD"/>
    <n v="91"/>
    <n v="93"/>
    <x v="1"/>
  </r>
  <r>
    <n v="2019"/>
    <n v="5"/>
    <s v="Casting Crouch"/>
    <x v="4"/>
    <s v="SYD"/>
    <s v="DEF"/>
    <n v="89"/>
    <n v="97"/>
    <x v="1"/>
  </r>
  <r>
    <n v="2019"/>
    <n v="5"/>
    <s v="Casting Crouch"/>
    <x v="245"/>
    <s v="SYD"/>
    <s v="FWD"/>
    <n v="96"/>
    <n v="98"/>
    <x v="1"/>
  </r>
  <r>
    <n v="2019"/>
    <n v="5"/>
    <s v="Casting Crouch"/>
    <x v="200"/>
    <s v="GWS"/>
    <s v="DEF"/>
    <n v="83"/>
    <n v="91"/>
    <x v="1"/>
  </r>
  <r>
    <n v="2019"/>
    <n v="5"/>
    <s v="Casting Crouch"/>
    <x v="1"/>
    <s v="WBD"/>
    <s v="MID"/>
    <n v="113"/>
    <n v="97"/>
    <x v="1"/>
  </r>
  <r>
    <n v="2019"/>
    <n v="5"/>
    <s v="Casting Crouch"/>
    <x v="92"/>
    <s v="CAR"/>
    <s v="DEF"/>
    <n v="92"/>
    <n v="84"/>
    <x v="1"/>
  </r>
  <r>
    <n v="2019"/>
    <n v="5"/>
    <s v="Casting Crouch"/>
    <x v="172"/>
    <s v="HAW"/>
    <s v="RUC"/>
    <n v="112"/>
    <n v="116"/>
    <x v="1"/>
  </r>
  <r>
    <n v="2019"/>
    <n v="5"/>
    <s v="Casting Crouch"/>
    <x v="87"/>
    <s v="GEE"/>
    <s v="FWD"/>
    <n v="71"/>
    <n v="50"/>
    <x v="1"/>
  </r>
  <r>
    <n v="2019"/>
    <n v="5"/>
    <s v="Casting Crouch"/>
    <x v="123"/>
    <s v="RIC"/>
    <s v="BEN"/>
    <n v="65"/>
    <n v="0"/>
    <x v="1"/>
  </r>
  <r>
    <n v="2019"/>
    <n v="5"/>
    <s v="Casting Crouch"/>
    <x v="156"/>
    <s v="ADE"/>
    <s v="BEN"/>
    <n v="80"/>
    <n v="71"/>
    <x v="1"/>
  </r>
  <r>
    <n v="2019"/>
    <n v="5"/>
    <s v="Casting Crouch"/>
    <x v="126"/>
    <s v="WBD"/>
    <s v="BEN"/>
    <n v="95"/>
    <n v="0"/>
    <x v="1"/>
  </r>
  <r>
    <n v="2019"/>
    <n v="5"/>
    <s v="Casting Crouch"/>
    <x v="358"/>
    <s v="GEE"/>
    <s v="BEN"/>
    <n v="71"/>
    <n v="35"/>
    <x v="1"/>
  </r>
  <r>
    <n v="2019"/>
    <n v="5"/>
    <s v="Man of Steele"/>
    <x v="300"/>
    <s v="MEL"/>
    <s v="MID"/>
    <n v="88"/>
    <n v="82"/>
    <x v="2"/>
  </r>
  <r>
    <n v="2019"/>
    <n v="5"/>
    <s v="Man of Steele"/>
    <x v="201"/>
    <s v="RIC"/>
    <s v="DEF"/>
    <n v="82"/>
    <n v="72"/>
    <x v="2"/>
  </r>
  <r>
    <n v="2019"/>
    <n v="5"/>
    <s v="Man of Steele"/>
    <x v="27"/>
    <s v="RIC"/>
    <s v="FWD"/>
    <n v="83"/>
    <n v="71"/>
    <x v="2"/>
  </r>
  <r>
    <n v="2019"/>
    <n v="5"/>
    <s v="Man of Steele"/>
    <x v="114"/>
    <s v="COL"/>
    <s v="RUC"/>
    <n v="111"/>
    <n v="100"/>
    <x v="2"/>
  </r>
  <r>
    <n v="2019"/>
    <n v="5"/>
    <s v="Man of Steele"/>
    <x v="7"/>
    <s v="ESS"/>
    <s v="MID"/>
    <n v="106"/>
    <n v="120"/>
    <x v="2"/>
  </r>
  <r>
    <n v="2019"/>
    <n v="5"/>
    <s v="Man of Steele"/>
    <x v="116"/>
    <s v="NTH"/>
    <s v="DEF"/>
    <n v="73"/>
    <n v="102"/>
    <x v="2"/>
  </r>
  <r>
    <n v="2019"/>
    <n v="5"/>
    <s v="Man of Steele"/>
    <x v="94"/>
    <s v="PTA"/>
    <s v="DEF"/>
    <n v="76"/>
    <n v="67"/>
    <x v="2"/>
  </r>
  <r>
    <n v="2019"/>
    <n v="5"/>
    <s v="Man of Steele"/>
    <x v="137"/>
    <s v="PTA"/>
    <s v="FWD"/>
    <n v="93"/>
    <n v="75"/>
    <x v="2"/>
  </r>
  <r>
    <n v="2019"/>
    <n v="5"/>
    <s v="Man of Steele"/>
    <x v="99"/>
    <s v="ADE"/>
    <s v="DEF"/>
    <n v="94"/>
    <n v="93"/>
    <x v="2"/>
  </r>
  <r>
    <n v="2019"/>
    <n v="5"/>
    <s v="Man of Steele"/>
    <x v="33"/>
    <s v="STK"/>
    <s v="MID"/>
    <n v="75"/>
    <n v="103"/>
    <x v="2"/>
  </r>
  <r>
    <n v="2019"/>
    <n v="5"/>
    <s v="Man of Steele"/>
    <x v="24"/>
    <s v="STK"/>
    <s v="MID"/>
    <n v="89"/>
    <n v="66"/>
    <x v="2"/>
  </r>
  <r>
    <n v="2019"/>
    <n v="5"/>
    <s v="Man of Steele"/>
    <x v="186"/>
    <s v="SYD"/>
    <s v="FWD"/>
    <n v="74"/>
    <n v="104"/>
    <x v="2"/>
  </r>
  <r>
    <n v="2019"/>
    <n v="5"/>
    <s v="Man of Steele"/>
    <x v="5"/>
    <s v="SYD"/>
    <s v="MID"/>
    <n v="108"/>
    <n v="110"/>
    <x v="2"/>
  </r>
  <r>
    <n v="2019"/>
    <n v="5"/>
    <s v="Man of Steele"/>
    <x v="13"/>
    <s v="FRE"/>
    <s v="FWD"/>
    <n v="91"/>
    <n v="83"/>
    <x v="2"/>
  </r>
  <r>
    <n v="2019"/>
    <n v="5"/>
    <s v="Man of Steele"/>
    <x v="251"/>
    <s v="WBD"/>
    <s v="FWD"/>
    <n v="114"/>
    <n v="100"/>
    <x v="2"/>
  </r>
  <r>
    <n v="2019"/>
    <n v="5"/>
    <s v="Man of Steele"/>
    <x v="20"/>
    <s v="GEE"/>
    <s v="MID"/>
    <n v="101"/>
    <n v="82"/>
    <x v="2"/>
  </r>
  <r>
    <n v="2019"/>
    <n v="5"/>
    <s v="Man of Steele"/>
    <x v="298"/>
    <s v="GEE"/>
    <s v="DEF"/>
    <n v="112"/>
    <n v="78"/>
    <x v="2"/>
  </r>
  <r>
    <n v="2019"/>
    <n v="5"/>
    <s v="Man of Steele"/>
    <x v="206"/>
    <s v="WCE"/>
    <s v="MID"/>
    <n v="70"/>
    <n v="86"/>
    <x v="2"/>
  </r>
  <r>
    <n v="2019"/>
    <n v="5"/>
    <s v="Man of Steele"/>
    <x v="39"/>
    <s v="MEL"/>
    <s v="BEN"/>
    <n v="89"/>
    <n v="91"/>
    <x v="2"/>
  </r>
  <r>
    <n v="2019"/>
    <n v="5"/>
    <s v="Man of Steele"/>
    <x v="334"/>
    <s v="COL"/>
    <s v="BEN"/>
    <n v="79"/>
    <n v="94"/>
    <x v="2"/>
  </r>
  <r>
    <n v="2019"/>
    <n v="5"/>
    <s v="Man of Steele"/>
    <x v="263"/>
    <s v="PTA"/>
    <s v="BEN"/>
    <n v="113"/>
    <n v="97"/>
    <x v="2"/>
  </r>
  <r>
    <n v="2019"/>
    <n v="5"/>
    <s v="Man of Steele"/>
    <x v="232"/>
    <s v="GWS"/>
    <s v="BEN"/>
    <n v="71"/>
    <n v="60"/>
    <x v="2"/>
  </r>
  <r>
    <n v="2019"/>
    <n v="5"/>
    <s v="Fire The Worpedo"/>
    <x v="279"/>
    <s v="MEL"/>
    <s v="RUC"/>
    <n v="130"/>
    <n v="126"/>
    <x v="3"/>
  </r>
  <r>
    <n v="2019"/>
    <n v="5"/>
    <s v="Fire The Worpedo"/>
    <x v="227"/>
    <s v="MEL"/>
    <s v="MID"/>
    <n v="87"/>
    <n v="82"/>
    <x v="3"/>
  </r>
  <r>
    <n v="2019"/>
    <n v="5"/>
    <s v="Fire The Worpedo"/>
    <x v="273"/>
    <s v="RIC"/>
    <s v="DEF"/>
    <n v="71"/>
    <n v="75"/>
    <x v="3"/>
  </r>
  <r>
    <n v="2019"/>
    <n v="5"/>
    <s v="Fire The Worpedo"/>
    <x v="35"/>
    <s v="RIC"/>
    <s v="FWD"/>
    <n v="89"/>
    <n v="84"/>
    <x v="3"/>
  </r>
  <r>
    <n v="2019"/>
    <n v="5"/>
    <s v="Fire The Worpedo"/>
    <x v="225"/>
    <s v="COL"/>
    <s v="MID"/>
    <n v="99"/>
    <n v="103"/>
    <x v="3"/>
  </r>
  <r>
    <n v="2019"/>
    <n v="5"/>
    <s v="Fire The Worpedo"/>
    <x v="115"/>
    <s v="COL"/>
    <s v="MID"/>
    <n v="90"/>
    <n v="101"/>
    <x v="3"/>
  </r>
  <r>
    <n v="2019"/>
    <n v="5"/>
    <s v="Fire The Worpedo"/>
    <x v="165"/>
    <s v="ESS"/>
    <s v="MID"/>
    <n v="113"/>
    <n v="137"/>
    <x v="3"/>
  </r>
  <r>
    <n v="2019"/>
    <n v="5"/>
    <s v="Fire The Worpedo"/>
    <x v="40"/>
    <s v="GCS"/>
    <s v="MID"/>
    <n v="97"/>
    <n v="75"/>
    <x v="3"/>
  </r>
  <r>
    <n v="2019"/>
    <n v="5"/>
    <s v="Fire The Worpedo"/>
    <x v="132"/>
    <s v="ADE"/>
    <s v="MID"/>
    <n v="94"/>
    <n v="100"/>
    <x v="3"/>
  </r>
  <r>
    <n v="2019"/>
    <n v="5"/>
    <s v="Fire The Worpedo"/>
    <x v="230"/>
    <s v="SYD"/>
    <s v="DEF"/>
    <n v="85"/>
    <n v="98"/>
    <x v="3"/>
  </r>
  <r>
    <n v="2019"/>
    <n v="5"/>
    <s v="Fire The Worpedo"/>
    <x v="216"/>
    <s v="SYD"/>
    <s v="DEF"/>
    <n v="77"/>
    <n v="62"/>
    <x v="3"/>
  </r>
  <r>
    <n v="2019"/>
    <n v="5"/>
    <s v="Fire The Worpedo"/>
    <x v="307"/>
    <s v="GWS"/>
    <s v="DEF"/>
    <n v="89"/>
    <n v="84"/>
    <x v="3"/>
  </r>
  <r>
    <n v="2019"/>
    <n v="5"/>
    <s v="Fire The Worpedo"/>
    <x v="182"/>
    <s v="GWS"/>
    <s v="DEF"/>
    <n v="118"/>
    <n v="86"/>
    <x v="3"/>
  </r>
  <r>
    <n v="2019"/>
    <n v="5"/>
    <s v="Fire The Worpedo"/>
    <x v="89"/>
    <s v="GWS"/>
    <s v="FWD"/>
    <n v="119"/>
    <n v="85"/>
    <x v="3"/>
  </r>
  <r>
    <n v="2019"/>
    <n v="5"/>
    <s v="Fire The Worpedo"/>
    <x v="93"/>
    <s v="WBD"/>
    <s v="FWD"/>
    <n v="78"/>
    <n v="57"/>
    <x v="3"/>
  </r>
  <r>
    <n v="2019"/>
    <n v="5"/>
    <s v="Fire The Worpedo"/>
    <x v="277"/>
    <s v="HAW"/>
    <s v="MID"/>
    <n v="85"/>
    <n v="76"/>
    <x v="3"/>
  </r>
  <r>
    <n v="2019"/>
    <n v="5"/>
    <s v="Fire The Worpedo"/>
    <x v="372"/>
    <s v="HAW"/>
    <s v="FWD"/>
    <n v="108"/>
    <n v="101"/>
    <x v="3"/>
  </r>
  <r>
    <n v="2019"/>
    <n v="5"/>
    <s v="Fire The Worpedo"/>
    <x v="359"/>
    <s v="WCE"/>
    <s v="FWD"/>
    <n v="69"/>
    <n v="9"/>
    <x v="3"/>
  </r>
  <r>
    <n v="2019"/>
    <n v="5"/>
    <s v="Fire The Worpedo"/>
    <x v="361"/>
    <s v="RIC"/>
    <s v="BEN"/>
    <n v="64"/>
    <n v="0"/>
    <x v="3"/>
  </r>
  <r>
    <n v="2019"/>
    <n v="5"/>
    <s v="Fire The Worpedo"/>
    <x v="18"/>
    <s v="BRL"/>
    <s v="BEN"/>
    <n v="80"/>
    <n v="85"/>
    <x v="3"/>
  </r>
  <r>
    <n v="2019"/>
    <n v="5"/>
    <s v="Fire The Worpedo"/>
    <x v="67"/>
    <s v="BRL"/>
    <s v="BEN"/>
    <n v="69"/>
    <n v="45"/>
    <x v="3"/>
  </r>
  <r>
    <n v="2019"/>
    <n v="5"/>
    <s v="Fire The Worpedo"/>
    <x v="379"/>
    <s v="FRE"/>
    <s v="BEN"/>
    <n v="88"/>
    <n v="83"/>
    <x v="3"/>
  </r>
  <r>
    <n v="2019"/>
    <n v="5"/>
    <s v="DEVQON.1"/>
    <x v="55"/>
    <s v="MEL"/>
    <s v="DEF"/>
    <n v="98"/>
    <n v="90"/>
    <x v="4"/>
  </r>
  <r>
    <n v="2019"/>
    <n v="5"/>
    <s v="DEVQON.1"/>
    <x v="76"/>
    <s v="MEL"/>
    <s v="MID"/>
    <n v="99"/>
    <n v="108"/>
    <x v="4"/>
  </r>
  <r>
    <n v="2019"/>
    <n v="5"/>
    <s v="DEVQON.1"/>
    <x v="369"/>
    <s v="COL"/>
    <s v="FWD"/>
    <n v="81"/>
    <n v="79"/>
    <x v="4"/>
  </r>
  <r>
    <n v="2019"/>
    <n v="5"/>
    <s v="DEVQON.1"/>
    <x v="278"/>
    <s v="COL"/>
    <s v="MID"/>
    <n v="98"/>
    <n v="67"/>
    <x v="4"/>
  </r>
  <r>
    <n v="2019"/>
    <n v="5"/>
    <s v="DEVQON.1"/>
    <x v="21"/>
    <s v="NTH"/>
    <s v="DEF"/>
    <n v="87"/>
    <n v="79"/>
    <x v="4"/>
  </r>
  <r>
    <n v="2019"/>
    <n v="5"/>
    <s v="DEVQON.1"/>
    <x v="221"/>
    <s v="PTA"/>
    <s v="MID"/>
    <n v="79"/>
    <n v="90"/>
    <x v="4"/>
  </r>
  <r>
    <n v="2019"/>
    <n v="5"/>
    <s v="DEVQON.1"/>
    <x v="241"/>
    <s v="PTA"/>
    <s v="FWD"/>
    <n v="121"/>
    <n v="95"/>
    <x v="4"/>
  </r>
  <r>
    <n v="2019"/>
    <n v="5"/>
    <s v="DEVQON.1"/>
    <x v="228"/>
    <s v="BRL"/>
    <s v="RUC"/>
    <n v="93"/>
    <n v="63"/>
    <x v="4"/>
  </r>
  <r>
    <n v="2019"/>
    <n v="5"/>
    <s v="DEVQON.1"/>
    <x v="26"/>
    <s v="GCS"/>
    <s v="DEF"/>
    <n v="89"/>
    <n v="44"/>
    <x v="4"/>
  </r>
  <r>
    <n v="2019"/>
    <n v="5"/>
    <s v="DEVQON.1"/>
    <x v="329"/>
    <s v="ADE"/>
    <s v="DEF"/>
    <n v="70"/>
    <n v="41"/>
    <x v="4"/>
  </r>
  <r>
    <n v="2019"/>
    <n v="5"/>
    <s v="DEVQON.1"/>
    <x v="168"/>
    <s v="ADE"/>
    <s v="MID"/>
    <n v="106"/>
    <n v="104"/>
    <x v="4"/>
  </r>
  <r>
    <n v="2019"/>
    <n v="5"/>
    <s v="DEVQON.1"/>
    <x v="162"/>
    <s v="ADE"/>
    <s v="FWD"/>
    <n v="81"/>
    <n v="68"/>
    <x v="4"/>
  </r>
  <r>
    <n v="2019"/>
    <n v="5"/>
    <s v="DEVQON.1"/>
    <x v="385"/>
    <s v="STK"/>
    <s v="FWD"/>
    <n v="104"/>
    <n v="50"/>
    <x v="4"/>
  </r>
  <r>
    <n v="2019"/>
    <n v="5"/>
    <s v="DEVQON.1"/>
    <x v="98"/>
    <s v="STK"/>
    <s v="FWD"/>
    <n v="105"/>
    <n v="90"/>
    <x v="4"/>
  </r>
  <r>
    <n v="2019"/>
    <n v="5"/>
    <s v="DEVQON.1"/>
    <x v="349"/>
    <s v="SYD"/>
    <s v="DEF"/>
    <n v="73"/>
    <n v="33"/>
    <x v="4"/>
  </r>
  <r>
    <n v="2019"/>
    <n v="5"/>
    <s v="DEVQON.1"/>
    <x v="317"/>
    <s v="GWS"/>
    <s v="MID"/>
    <n v="85"/>
    <n v="67"/>
    <x v="4"/>
  </r>
  <r>
    <n v="2019"/>
    <n v="5"/>
    <s v="DEVQON.1"/>
    <x v="145"/>
    <s v="GWS"/>
    <s v="MID"/>
    <n v="105"/>
    <n v="104"/>
    <x v="4"/>
  </r>
  <r>
    <n v="2019"/>
    <n v="5"/>
    <s v="DEVQON.1"/>
    <x v="91"/>
    <s v="HAW"/>
    <s v="MID"/>
    <n v="125"/>
    <n v="133"/>
    <x v="4"/>
  </r>
  <r>
    <n v="2019"/>
    <n v="5"/>
    <s v="DEVQON.1"/>
    <x v="141"/>
    <s v="ESS"/>
    <s v="BEN"/>
    <n v="84"/>
    <n v="0"/>
    <x v="4"/>
  </r>
  <r>
    <n v="2019"/>
    <n v="5"/>
    <s v="DEVQON.1"/>
    <x v="146"/>
    <s v="STK"/>
    <s v="BEN"/>
    <n v="92"/>
    <n v="101"/>
    <x v="4"/>
  </r>
  <r>
    <n v="2019"/>
    <n v="5"/>
    <s v="DEVQON.1"/>
    <x v="202"/>
    <s v="STK"/>
    <s v="BEN"/>
    <n v="87"/>
    <n v="74"/>
    <x v="4"/>
  </r>
  <r>
    <n v="2019"/>
    <n v="5"/>
    <s v="DEVQON.1"/>
    <x v="160"/>
    <s v="GEE"/>
    <s v="BEN"/>
    <n v="86"/>
    <n v="0"/>
    <x v="4"/>
  </r>
  <r>
    <n v="2019"/>
    <n v="5"/>
    <s v="Barbeques Treloar"/>
    <x v="72"/>
    <s v="COL"/>
    <s v="MID"/>
    <n v="114"/>
    <n v="150"/>
    <x v="7"/>
  </r>
  <r>
    <n v="2019"/>
    <n v="5"/>
    <s v="Barbeques Treloar"/>
    <x v="36"/>
    <s v="ESS"/>
    <s v="DEF"/>
    <n v="76"/>
    <n v="91"/>
    <x v="7"/>
  </r>
  <r>
    <n v="2019"/>
    <n v="5"/>
    <s v="Barbeques Treloar"/>
    <x v="90"/>
    <s v="NTH"/>
    <s v="MID"/>
    <n v="128"/>
    <n v="101"/>
    <x v="7"/>
  </r>
  <r>
    <n v="2019"/>
    <n v="5"/>
    <s v="Barbeques Treloar"/>
    <x v="313"/>
    <s v="BRL"/>
    <s v="DEF"/>
    <n v="93"/>
    <n v="94"/>
    <x v="7"/>
  </r>
  <r>
    <n v="2019"/>
    <n v="5"/>
    <s v="Barbeques Treloar"/>
    <x v="302"/>
    <s v="BRL"/>
    <s v="DEF"/>
    <n v="88"/>
    <n v="60"/>
    <x v="7"/>
  </r>
  <r>
    <n v="2019"/>
    <n v="5"/>
    <s v="Barbeques Treloar"/>
    <x v="384"/>
    <s v="GCS"/>
    <s v="FWD"/>
    <n v="90"/>
    <n v="45"/>
    <x v="7"/>
  </r>
  <r>
    <n v="2019"/>
    <n v="5"/>
    <s v="Barbeques Treloar"/>
    <x v="142"/>
    <s v="GWS"/>
    <s v="DEF"/>
    <n v="85"/>
    <n v="63"/>
    <x v="7"/>
  </r>
  <r>
    <n v="2019"/>
    <n v="5"/>
    <s v="Barbeques Treloar"/>
    <x v="80"/>
    <s v="GWS"/>
    <s v="RUC"/>
    <n v="96"/>
    <n v="86"/>
    <x v="7"/>
  </r>
  <r>
    <n v="2019"/>
    <n v="5"/>
    <s v="Barbeques Treloar"/>
    <x v="82"/>
    <s v="FRE"/>
    <s v="MID"/>
    <n v="111"/>
    <n v="110"/>
    <x v="7"/>
  </r>
  <r>
    <n v="2019"/>
    <n v="5"/>
    <s v="Barbeques Treloar"/>
    <x v="247"/>
    <s v="WBD"/>
    <s v="MID"/>
    <n v="140"/>
    <n v="98"/>
    <x v="7"/>
  </r>
  <r>
    <n v="2019"/>
    <n v="5"/>
    <s v="Barbeques Treloar"/>
    <x v="194"/>
    <s v="WBD"/>
    <s v="MID"/>
    <n v="86"/>
    <n v="72"/>
    <x v="7"/>
  </r>
  <r>
    <n v="2019"/>
    <n v="5"/>
    <s v="Barbeques Treloar"/>
    <x v="330"/>
    <s v="CAR"/>
    <s v="FWD"/>
    <n v="80"/>
    <n v="136"/>
    <x v="7"/>
  </r>
  <r>
    <n v="2019"/>
    <n v="5"/>
    <s v="Barbeques Treloar"/>
    <x v="0"/>
    <s v="HAW"/>
    <s v="FWD"/>
    <n v="75"/>
    <n v="47"/>
    <x v="7"/>
  </r>
  <r>
    <n v="2019"/>
    <n v="5"/>
    <s v="Barbeques Treloar"/>
    <x v="250"/>
    <s v="HAW"/>
    <s v="FWD"/>
    <n v="80"/>
    <n v="70"/>
    <x v="7"/>
  </r>
  <r>
    <n v="2019"/>
    <n v="5"/>
    <s v="Barbeques Treloar"/>
    <x v="199"/>
    <s v="GEE"/>
    <s v="MID"/>
    <n v="79"/>
    <n v="97"/>
    <x v="7"/>
  </r>
  <r>
    <n v="2019"/>
    <n v="5"/>
    <s v="Barbeques Treloar"/>
    <x v="240"/>
    <s v="GEE"/>
    <s v="FWD"/>
    <n v="88"/>
    <n v="73"/>
    <x v="7"/>
  </r>
  <r>
    <n v="2019"/>
    <n v="5"/>
    <s v="Barbeques Treloar"/>
    <x v="17"/>
    <s v="WCE"/>
    <s v="MID"/>
    <n v="111"/>
    <n v="97"/>
    <x v="7"/>
  </r>
  <r>
    <n v="2019"/>
    <n v="5"/>
    <s v="Barbeques Treloar"/>
    <x v="238"/>
    <s v="WCE"/>
    <s v="DEF"/>
    <n v="77"/>
    <n v="65"/>
    <x v="7"/>
  </r>
  <r>
    <n v="2019"/>
    <n v="5"/>
    <s v="Barbeques Treloar"/>
    <x v="257"/>
    <s v="RIC"/>
    <s v="BEN"/>
    <n v="110"/>
    <n v="0"/>
    <x v="7"/>
  </r>
  <r>
    <n v="2019"/>
    <n v="5"/>
    <s v="Barbeques Treloar"/>
    <x v="120"/>
    <s v="PTA"/>
    <s v="BEN"/>
    <n v="76"/>
    <n v="67"/>
    <x v="7"/>
  </r>
  <r>
    <n v="2019"/>
    <n v="5"/>
    <s v="Barbeques Treloar"/>
    <x v="149"/>
    <s v="GCS"/>
    <s v="BEN"/>
    <n v="95"/>
    <n v="0"/>
    <x v="7"/>
  </r>
  <r>
    <n v="2019"/>
    <n v="5"/>
    <s v="Barbeques Treloar"/>
    <x v="161"/>
    <s v="HAW"/>
    <s v="BEN"/>
    <n v="55"/>
    <n v="43"/>
    <x v="7"/>
  </r>
  <r>
    <n v="2019"/>
    <n v="5"/>
    <s v="Swimming n Titch"/>
    <x v="105"/>
    <s v="RIC"/>
    <s v="RUC"/>
    <n v="90"/>
    <n v="52"/>
    <x v="5"/>
  </r>
  <r>
    <n v="2019"/>
    <n v="5"/>
    <s v="Swimming n Titch"/>
    <x v="124"/>
    <s v="RIC"/>
    <s v="MID"/>
    <n v="84"/>
    <n v="121"/>
    <x v="5"/>
  </r>
  <r>
    <n v="2019"/>
    <n v="5"/>
    <s v="Swimming n Titch"/>
    <x v="166"/>
    <s v="ESS"/>
    <s v="DEF"/>
    <n v="91"/>
    <n v="102"/>
    <x v="5"/>
  </r>
  <r>
    <n v="2019"/>
    <n v="5"/>
    <s v="Swimming n Titch"/>
    <x v="248"/>
    <s v="PTA"/>
    <s v="FWD"/>
    <n v="78"/>
    <n v="45"/>
    <x v="5"/>
  </r>
  <r>
    <n v="2019"/>
    <n v="5"/>
    <s v="Swimming n Titch"/>
    <x v="223"/>
    <s v="BRL"/>
    <s v="DEF"/>
    <n v="69"/>
    <n v="92"/>
    <x v="5"/>
  </r>
  <r>
    <n v="2019"/>
    <n v="5"/>
    <s v="Swimming n Titch"/>
    <x v="77"/>
    <s v="BRL"/>
    <s v="MID"/>
    <n v="85"/>
    <n v="93"/>
    <x v="5"/>
  </r>
  <r>
    <n v="2019"/>
    <n v="5"/>
    <s v="Swimming n Titch"/>
    <x v="58"/>
    <s v="BRL"/>
    <s v="DEF"/>
    <n v="93"/>
    <n v="99"/>
    <x v="5"/>
  </r>
  <r>
    <n v="2019"/>
    <n v="5"/>
    <s v="Swimming n Titch"/>
    <x v="133"/>
    <s v="STK"/>
    <s v="FWD"/>
    <n v="79"/>
    <n v="103"/>
    <x v="5"/>
  </r>
  <r>
    <n v="2019"/>
    <n v="5"/>
    <s v="Swimming n Titch"/>
    <x v="332"/>
    <s v="STK"/>
    <s v="FWD"/>
    <n v="80"/>
    <n v="69"/>
    <x v="5"/>
  </r>
  <r>
    <n v="2019"/>
    <n v="5"/>
    <s v="Swimming n Titch"/>
    <x v="387"/>
    <s v="SYD"/>
    <s v="MID"/>
    <n v="88"/>
    <n v="92"/>
    <x v="5"/>
  </r>
  <r>
    <n v="2019"/>
    <n v="5"/>
    <s v="Swimming n Titch"/>
    <x v="11"/>
    <s v="GWS"/>
    <s v="MID"/>
    <n v="86"/>
    <n v="97"/>
    <x v="5"/>
  </r>
  <r>
    <n v="2019"/>
    <n v="5"/>
    <s v="Swimming n Titch"/>
    <x v="62"/>
    <s v="FRE"/>
    <s v="DEF"/>
    <n v="104"/>
    <n v="100"/>
    <x v="5"/>
  </r>
  <r>
    <n v="2019"/>
    <n v="5"/>
    <s v="Swimming n Titch"/>
    <x v="252"/>
    <s v="WBD"/>
    <s v="MID"/>
    <n v="114"/>
    <n v="104"/>
    <x v="5"/>
  </r>
  <r>
    <n v="2019"/>
    <n v="5"/>
    <s v="Swimming n Titch"/>
    <x v="119"/>
    <s v="GEE"/>
    <s v="FWD"/>
    <n v="111"/>
    <n v="127"/>
    <x v="5"/>
  </r>
  <r>
    <n v="2019"/>
    <n v="5"/>
    <s v="Swimming n Titch"/>
    <x v="64"/>
    <s v="WCE"/>
    <s v="MID"/>
    <n v="75"/>
    <n v="46"/>
    <x v="5"/>
  </r>
  <r>
    <n v="2019"/>
    <n v="5"/>
    <s v="Swimming n Titch"/>
    <x v="204"/>
    <s v="WCE"/>
    <s v="MID"/>
    <n v="97"/>
    <n v="92"/>
    <x v="5"/>
  </r>
  <r>
    <n v="2019"/>
    <n v="5"/>
    <s v="Swimming n Titch"/>
    <x v="347"/>
    <s v="WCE"/>
    <s v="DEF"/>
    <n v="117"/>
    <n v="124"/>
    <x v="5"/>
  </r>
  <r>
    <n v="2019"/>
    <n v="5"/>
    <s v="Swimming n Titch"/>
    <x v="315"/>
    <s v="WCE"/>
    <s v="FWD"/>
    <n v="68"/>
    <n v="22"/>
    <x v="5"/>
  </r>
  <r>
    <n v="2019"/>
    <n v="5"/>
    <s v="Swimming n Titch"/>
    <x v="162"/>
    <s v="RIC"/>
    <s v="BEN"/>
    <n v="68"/>
    <n v="44"/>
    <x v="5"/>
  </r>
  <r>
    <n v="2019"/>
    <n v="5"/>
    <s v="Swimming n Titch"/>
    <x v="140"/>
    <s v="ESS"/>
    <s v="BEN"/>
    <n v="102"/>
    <n v="0"/>
    <x v="5"/>
  </r>
  <r>
    <n v="2019"/>
    <n v="5"/>
    <s v="Swimming n Titch"/>
    <x v="326"/>
    <s v="CAR"/>
    <s v="BEN"/>
    <n v="76"/>
    <n v="42"/>
    <x v="5"/>
  </r>
  <r>
    <n v="2019"/>
    <n v="5"/>
    <s v="Swimming n Titch"/>
    <x v="235"/>
    <s v="HAW"/>
    <s v="BEN"/>
    <n v="80"/>
    <n v="59"/>
    <x v="5"/>
  </r>
  <r>
    <n v="2019"/>
    <n v="5"/>
    <s v="Salt&amp;VinegarCripps"/>
    <x v="236"/>
    <s v="RIC"/>
    <s v="MID"/>
    <n v="80"/>
    <n v="115"/>
    <x v="6"/>
  </r>
  <r>
    <n v="2019"/>
    <n v="5"/>
    <s v="Salt&amp;VinegarCripps"/>
    <x v="220"/>
    <s v="COL"/>
    <s v="DEF"/>
    <n v="85"/>
    <n v="91"/>
    <x v="6"/>
  </r>
  <r>
    <n v="2019"/>
    <n v="5"/>
    <s v="Salt&amp;VinegarCripps"/>
    <x v="388"/>
    <s v="ESS"/>
    <s v="FWD"/>
    <n v="75"/>
    <n v="82"/>
    <x v="6"/>
  </r>
  <r>
    <n v="2019"/>
    <n v="5"/>
    <s v="Salt&amp;VinegarCripps"/>
    <x v="195"/>
    <s v="NTH"/>
    <s v="RUC"/>
    <n v="89"/>
    <n v="99"/>
    <x v="6"/>
  </r>
  <r>
    <n v="2019"/>
    <n v="5"/>
    <s v="Salt&amp;VinegarCripps"/>
    <x v="229"/>
    <s v="NTH"/>
    <s v="FWD"/>
    <n v="68"/>
    <n v="43"/>
    <x v="6"/>
  </r>
  <r>
    <n v="2019"/>
    <n v="5"/>
    <s v="Salt&amp;VinegarCripps"/>
    <x v="354"/>
    <s v="PTA"/>
    <s v="DEF"/>
    <n v="79"/>
    <n v="83"/>
    <x v="6"/>
  </r>
  <r>
    <n v="2019"/>
    <n v="5"/>
    <s v="Salt&amp;VinegarCripps"/>
    <x v="281"/>
    <s v="BRL"/>
    <s v="MID"/>
    <n v="134"/>
    <n v="91"/>
    <x v="6"/>
  </r>
  <r>
    <n v="2019"/>
    <n v="5"/>
    <s v="Salt&amp;VinegarCripps"/>
    <x v="378"/>
    <s v="BRL"/>
    <s v="MID"/>
    <n v="94"/>
    <n v="100"/>
    <x v="6"/>
  </r>
  <r>
    <n v="2019"/>
    <n v="5"/>
    <s v="Salt&amp;VinegarCripps"/>
    <x v="197"/>
    <s v="SYD"/>
    <s v="FWD"/>
    <n v="69"/>
    <n v="77"/>
    <x v="6"/>
  </r>
  <r>
    <n v="2019"/>
    <n v="5"/>
    <s v="Salt&amp;VinegarCripps"/>
    <x v="111"/>
    <s v="WBD"/>
    <s v="DEF"/>
    <n v="89"/>
    <n v="97"/>
    <x v="6"/>
  </r>
  <r>
    <n v="2019"/>
    <n v="5"/>
    <s v="Salt&amp;VinegarCripps"/>
    <x v="374"/>
    <s v="CAR"/>
    <s v="MID"/>
    <n v="100"/>
    <n v="112"/>
    <x v="6"/>
  </r>
  <r>
    <n v="2019"/>
    <n v="5"/>
    <s v="Salt&amp;VinegarCripps"/>
    <x v="254"/>
    <s v="CAR"/>
    <s v="MID"/>
    <n v="140"/>
    <n v="110"/>
    <x v="6"/>
  </r>
  <r>
    <n v="2019"/>
    <n v="5"/>
    <s v="Salt&amp;VinegarCripps"/>
    <x v="134"/>
    <s v="CAR"/>
    <s v="DEF"/>
    <n v="80"/>
    <n v="92"/>
    <x v="6"/>
  </r>
  <r>
    <n v="2019"/>
    <n v="5"/>
    <s v="Salt&amp;VinegarCripps"/>
    <x v="308"/>
    <s v="HAW"/>
    <s v="DEF"/>
    <n v="85"/>
    <n v="73"/>
    <x v="6"/>
  </r>
  <r>
    <n v="2019"/>
    <n v="5"/>
    <s v="Salt&amp;VinegarCripps"/>
    <x v="163"/>
    <s v="GEE"/>
    <s v="MID"/>
    <n v="92"/>
    <n v="103"/>
    <x v="6"/>
  </r>
  <r>
    <n v="2019"/>
    <n v="5"/>
    <s v="Salt&amp;VinegarCripps"/>
    <x v="339"/>
    <s v="GEE"/>
    <s v="FWD"/>
    <n v="97"/>
    <n v="129"/>
    <x v="6"/>
  </r>
  <r>
    <n v="2019"/>
    <n v="5"/>
    <s v="Salt&amp;VinegarCripps"/>
    <x v="112"/>
    <s v="GEE"/>
    <s v="FWD"/>
    <n v="77"/>
    <n v="86"/>
    <x v="6"/>
  </r>
  <r>
    <n v="2019"/>
    <n v="5"/>
    <s v="Salt&amp;VinegarCripps"/>
    <x v="218"/>
    <s v="WCE"/>
    <s v="MID"/>
    <n v="127"/>
    <n v="66"/>
    <x v="6"/>
  </r>
  <r>
    <n v="2019"/>
    <n v="5"/>
    <s v="Salt&amp;VinegarCripps"/>
    <x v="226"/>
    <s v="MEL"/>
    <s v="BEN"/>
    <n v="53"/>
    <n v="33"/>
    <x v="6"/>
  </r>
  <r>
    <n v="2019"/>
    <n v="5"/>
    <s v="Salt&amp;VinegarCripps"/>
    <x v="293"/>
    <s v="FRE"/>
    <s v="BEN"/>
    <n v="80"/>
    <n v="0"/>
    <x v="6"/>
  </r>
  <r>
    <n v="2019"/>
    <n v="5"/>
    <s v="Salt&amp;VinegarCripps"/>
    <x v="190"/>
    <s v="WBD"/>
    <s v="BEN"/>
    <n v="70"/>
    <n v="67"/>
    <x v="6"/>
  </r>
  <r>
    <n v="2019"/>
    <n v="5"/>
    <s v="Salt&amp;VinegarCripps"/>
    <x v="196"/>
    <s v="CAR"/>
    <s v="BEN"/>
    <n v="89"/>
    <n v="106"/>
    <x v="6"/>
  </r>
  <r>
    <n v="2019"/>
    <n v="6"/>
    <s v="TryingAnewStratton"/>
    <x v="34"/>
    <s v="COL"/>
    <s v="DEF"/>
    <n v="90"/>
    <n v="79"/>
    <x v="0"/>
  </r>
  <r>
    <n v="2019"/>
    <n v="6"/>
    <s v="TryingAnewStratton"/>
    <x v="207"/>
    <s v="COL"/>
    <s v="FWD"/>
    <n v="86"/>
    <n v="103"/>
    <x v="0"/>
  </r>
  <r>
    <n v="2019"/>
    <n v="6"/>
    <s v="TryingAnewStratton"/>
    <x v="113"/>
    <s v="COL"/>
    <s v="MID"/>
    <n v="104"/>
    <n v="104"/>
    <x v="0"/>
  </r>
  <r>
    <n v="2019"/>
    <n v="6"/>
    <s v="TryingAnewStratton"/>
    <x v="121"/>
    <s v="PTA"/>
    <s v="MID"/>
    <n v="87"/>
    <n v="88"/>
    <x v="0"/>
  </r>
  <r>
    <n v="2019"/>
    <n v="6"/>
    <s v="TryingAnewStratton"/>
    <x v="150"/>
    <s v="HAW"/>
    <s v="DEF"/>
    <n v="95"/>
    <n v="127"/>
    <x v="0"/>
  </r>
  <r>
    <n v="2019"/>
    <n v="6"/>
    <s v="TryingAnewStratton"/>
    <x v="269"/>
    <s v="MEL"/>
    <s v="FWD"/>
    <n v="74"/>
    <n v="54"/>
    <x v="0"/>
  </r>
  <r>
    <n v="2019"/>
    <n v="6"/>
    <s v="TryingAnewStratton"/>
    <x v="267"/>
    <s v="GWS"/>
    <s v="MID"/>
    <n v="90"/>
    <n v="113"/>
    <x v="0"/>
  </r>
  <r>
    <n v="2019"/>
    <n v="6"/>
    <s v="TryingAnewStratton"/>
    <x v="118"/>
    <s v="SYD"/>
    <s v="DEF"/>
    <n v="113"/>
    <n v="107"/>
    <x v="0"/>
  </r>
  <r>
    <n v="2019"/>
    <n v="6"/>
    <s v="TryingAnewStratton"/>
    <x v="255"/>
    <s v="SYD"/>
    <s v="MID"/>
    <n v="106"/>
    <n v="105"/>
    <x v="0"/>
  </r>
  <r>
    <n v="2019"/>
    <n v="6"/>
    <s v="TryingAnewStratton"/>
    <x v="306"/>
    <s v="WBD"/>
    <s v="FWD"/>
    <n v="69"/>
    <n v="93"/>
    <x v="0"/>
  </r>
  <r>
    <n v="2019"/>
    <n v="6"/>
    <s v="TryingAnewStratton"/>
    <x v="125"/>
    <s v="WCE"/>
    <s v="DEF"/>
    <n v="114"/>
    <n v="119"/>
    <x v="0"/>
  </r>
  <r>
    <n v="2019"/>
    <n v="6"/>
    <s v="TryingAnewStratton"/>
    <x v="316"/>
    <s v="GCS"/>
    <s v="MID"/>
    <n v="101"/>
    <n v="115"/>
    <x v="0"/>
  </r>
  <r>
    <n v="2019"/>
    <n v="6"/>
    <s v="TryingAnewStratton"/>
    <x v="177"/>
    <s v="GCS"/>
    <s v="RUC"/>
    <n v="91"/>
    <n v="89"/>
    <x v="0"/>
  </r>
  <r>
    <n v="2019"/>
    <n v="6"/>
    <s v="TryingAnewStratton"/>
    <x v="299"/>
    <s v="CAR"/>
    <s v="FWD"/>
    <n v="80"/>
    <n v="89"/>
    <x v="0"/>
  </r>
  <r>
    <n v="2019"/>
    <n v="6"/>
    <s v="TryingAnewStratton"/>
    <x v="122"/>
    <s v="ESS"/>
    <s v="MID"/>
    <n v="103"/>
    <n v="92"/>
    <x v="0"/>
  </r>
  <r>
    <n v="2019"/>
    <n v="6"/>
    <s v="TryingAnewStratton"/>
    <x v="45"/>
    <s v="ESS"/>
    <s v="DEF"/>
    <n v="97"/>
    <n v="78"/>
    <x v="0"/>
  </r>
  <r>
    <n v="2019"/>
    <n v="6"/>
    <s v="TryingAnewStratton"/>
    <x v="213"/>
    <s v="FRE"/>
    <s v="MID"/>
    <n v="78"/>
    <n v="109"/>
    <x v="0"/>
  </r>
  <r>
    <n v="2019"/>
    <n v="6"/>
    <s v="TryingAnewStratton"/>
    <x v="215"/>
    <s v="FRE"/>
    <s v="FWD"/>
    <n v="100"/>
    <n v="82"/>
    <x v="0"/>
  </r>
  <r>
    <n v="2019"/>
    <n v="6"/>
    <s v="TryingAnewStratton"/>
    <x v="6"/>
    <s v="GWS"/>
    <s v="BEN"/>
    <n v="61"/>
    <n v="79"/>
    <x v="0"/>
  </r>
  <r>
    <n v="2019"/>
    <n v="6"/>
    <s v="TryingAnewStratton"/>
    <x v="383"/>
    <s v="GCS"/>
    <s v="BEN"/>
    <n v="81"/>
    <n v="46"/>
    <x v="0"/>
  </r>
  <r>
    <n v="2019"/>
    <n v="6"/>
    <s v="TryingAnewStratton"/>
    <x v="210"/>
    <s v="CAR"/>
    <s v="BEN"/>
    <n v="75"/>
    <n v="84"/>
    <x v="0"/>
  </r>
  <r>
    <n v="2019"/>
    <n v="6"/>
    <s v="TryingAnewStratton"/>
    <x v="358"/>
    <s v="GEE"/>
    <s v="BEN"/>
    <n v="75"/>
    <n v="0"/>
    <x v="0"/>
  </r>
  <r>
    <n v="2019"/>
    <n v="6"/>
    <s v="Fire The Worpedo"/>
    <x v="225"/>
    <s v="COL"/>
    <s v="MID"/>
    <n v="105"/>
    <n v="138"/>
    <x v="3"/>
  </r>
  <r>
    <n v="2019"/>
    <n v="6"/>
    <s v="Fire The Worpedo"/>
    <x v="115"/>
    <s v="COL"/>
    <s v="MID"/>
    <n v="83"/>
    <n v="67"/>
    <x v="3"/>
  </r>
  <r>
    <n v="2019"/>
    <n v="6"/>
    <s v="Fire The Worpedo"/>
    <x v="277"/>
    <s v="HAW"/>
    <s v="MID"/>
    <n v="116"/>
    <n v="133"/>
    <x v="3"/>
  </r>
  <r>
    <n v="2019"/>
    <n v="6"/>
    <s v="Fire The Worpedo"/>
    <x v="372"/>
    <s v="HAW"/>
    <s v="FWD"/>
    <n v="89"/>
    <n v="82"/>
    <x v="3"/>
  </r>
  <r>
    <n v="2019"/>
    <n v="6"/>
    <s v="Fire The Worpedo"/>
    <x v="227"/>
    <s v="MEL"/>
    <s v="MID"/>
    <n v="100"/>
    <n v="73"/>
    <x v="3"/>
  </r>
  <r>
    <n v="2019"/>
    <n v="6"/>
    <s v="Fire The Worpedo"/>
    <x v="279"/>
    <s v="MEL"/>
    <s v="RUC"/>
    <n v="131"/>
    <n v="145"/>
    <x v="3"/>
  </r>
  <r>
    <n v="2019"/>
    <n v="6"/>
    <s v="Fire The Worpedo"/>
    <x v="182"/>
    <s v="GWS"/>
    <s v="DEF"/>
    <n v="97"/>
    <n v="45"/>
    <x v="3"/>
  </r>
  <r>
    <n v="2019"/>
    <n v="6"/>
    <s v="Fire The Worpedo"/>
    <x v="89"/>
    <s v="GWS"/>
    <s v="FWD"/>
    <n v="111"/>
    <n v="114"/>
    <x v="3"/>
  </r>
  <r>
    <n v="2019"/>
    <n v="6"/>
    <s v="Fire The Worpedo"/>
    <x v="307"/>
    <s v="GWS"/>
    <s v="DEF"/>
    <n v="95"/>
    <n v="73"/>
    <x v="3"/>
  </r>
  <r>
    <n v="2019"/>
    <n v="6"/>
    <s v="Fire The Worpedo"/>
    <x v="18"/>
    <s v="BRL"/>
    <s v="DEF"/>
    <n v="72"/>
    <n v="52"/>
    <x v="3"/>
  </r>
  <r>
    <n v="2019"/>
    <n v="6"/>
    <s v="Fire The Worpedo"/>
    <x v="230"/>
    <s v="SYD"/>
    <s v="DEF"/>
    <n v="89"/>
    <n v="63"/>
    <x v="3"/>
  </r>
  <r>
    <n v="2019"/>
    <n v="6"/>
    <s v="Fire The Worpedo"/>
    <x v="273"/>
    <s v="RIC"/>
    <s v="DEF"/>
    <n v="92"/>
    <n v="105"/>
    <x v="3"/>
  </r>
  <r>
    <n v="2019"/>
    <n v="6"/>
    <s v="Fire The Worpedo"/>
    <x v="35"/>
    <s v="RIC"/>
    <s v="FWD"/>
    <n v="79"/>
    <n v="59"/>
    <x v="3"/>
  </r>
  <r>
    <n v="2019"/>
    <n v="6"/>
    <s v="Fire The Worpedo"/>
    <x v="93"/>
    <s v="WBD"/>
    <s v="FWD"/>
    <n v="72"/>
    <n v="87"/>
    <x v="3"/>
  </r>
  <r>
    <n v="2019"/>
    <n v="6"/>
    <s v="Fire The Worpedo"/>
    <x v="359"/>
    <s v="WCE"/>
    <s v="FWD"/>
    <n v="58"/>
    <n v="22"/>
    <x v="3"/>
  </r>
  <r>
    <n v="2019"/>
    <n v="6"/>
    <s v="Fire The Worpedo"/>
    <x v="40"/>
    <s v="GCS"/>
    <s v="MID"/>
    <n v="102"/>
    <n v="73"/>
    <x v="3"/>
  </r>
  <r>
    <n v="2019"/>
    <n v="6"/>
    <s v="Fire The Worpedo"/>
    <x v="165"/>
    <s v="ESS"/>
    <s v="MID"/>
    <n v="133"/>
    <n v="87"/>
    <x v="3"/>
  </r>
  <r>
    <n v="2019"/>
    <n v="6"/>
    <s v="Fire The Worpedo"/>
    <x v="132"/>
    <s v="ADE"/>
    <s v="MID"/>
    <n v="100"/>
    <n v="85"/>
    <x v="3"/>
  </r>
  <r>
    <n v="2019"/>
    <n v="6"/>
    <s v="Fire The Worpedo"/>
    <x v="321"/>
    <s v="GWS"/>
    <s v="BEN"/>
    <n v="74"/>
    <n v="90"/>
    <x v="3"/>
  </r>
  <r>
    <n v="2019"/>
    <n v="6"/>
    <s v="Fire The Worpedo"/>
    <x v="216"/>
    <s v="SYD"/>
    <s v="BEN"/>
    <n v="69"/>
    <n v="71"/>
    <x v="3"/>
  </r>
  <r>
    <n v="2019"/>
    <n v="6"/>
    <s v="Fire The Worpedo"/>
    <x v="361"/>
    <s v="RIC"/>
    <s v="BEN"/>
    <n v="79"/>
    <n v="0"/>
    <x v="3"/>
  </r>
  <r>
    <n v="2019"/>
    <n v="6"/>
    <s v="Fire The Worpedo"/>
    <x v="389"/>
    <s v="RIC"/>
    <s v="BEN"/>
    <n v="66"/>
    <n v="84"/>
    <x v="3"/>
  </r>
  <r>
    <n v="2019"/>
    <n v="6"/>
    <s v="DEVQON.1"/>
    <x v="369"/>
    <s v="COL"/>
    <s v="DEF"/>
    <n v="76"/>
    <n v="77"/>
    <x v="4"/>
  </r>
  <r>
    <n v="2019"/>
    <n v="6"/>
    <s v="DEVQON.1"/>
    <x v="278"/>
    <s v="COL"/>
    <s v="MID"/>
    <n v="101"/>
    <n v="89"/>
    <x v="4"/>
  </r>
  <r>
    <n v="2019"/>
    <n v="6"/>
    <s v="DEVQON.1"/>
    <x v="241"/>
    <s v="PTA"/>
    <s v="FWD"/>
    <n v="126"/>
    <n v="129"/>
    <x v="4"/>
  </r>
  <r>
    <n v="2019"/>
    <n v="6"/>
    <s v="DEVQON.1"/>
    <x v="221"/>
    <s v="PTA"/>
    <s v="MID"/>
    <n v="90"/>
    <n v="100"/>
    <x v="4"/>
  </r>
  <r>
    <n v="2019"/>
    <n v="6"/>
    <s v="DEVQON.1"/>
    <x v="91"/>
    <s v="HAW"/>
    <s v="MID"/>
    <n v="119"/>
    <n v="62"/>
    <x v="4"/>
  </r>
  <r>
    <n v="2019"/>
    <n v="6"/>
    <s v="DEVQON.1"/>
    <x v="55"/>
    <s v="MEL"/>
    <s v="DEF"/>
    <n v="79"/>
    <n v="77"/>
    <x v="4"/>
  </r>
  <r>
    <n v="2019"/>
    <n v="6"/>
    <s v="DEVQON.1"/>
    <x v="76"/>
    <s v="MEL"/>
    <s v="MID"/>
    <n v="112"/>
    <n v="105"/>
    <x v="4"/>
  </r>
  <r>
    <n v="2019"/>
    <n v="6"/>
    <s v="DEVQON.1"/>
    <x v="146"/>
    <s v="STK"/>
    <s v="DEF"/>
    <n v="92"/>
    <n v="121"/>
    <x v="4"/>
  </r>
  <r>
    <n v="2019"/>
    <n v="6"/>
    <s v="DEVQON.1"/>
    <x v="98"/>
    <s v="STK"/>
    <s v="FWD"/>
    <n v="80"/>
    <n v="95"/>
    <x v="4"/>
  </r>
  <r>
    <n v="2019"/>
    <n v="6"/>
    <s v="DEVQON.1"/>
    <x v="145"/>
    <s v="GWS"/>
    <s v="MID"/>
    <n v="94"/>
    <n v="103"/>
    <x v="4"/>
  </r>
  <r>
    <n v="2019"/>
    <n v="6"/>
    <s v="DEVQON.1"/>
    <x v="317"/>
    <s v="GWS"/>
    <s v="MID"/>
    <n v="102"/>
    <n v="136"/>
    <x v="4"/>
  </r>
  <r>
    <n v="2019"/>
    <n v="6"/>
    <s v="DEVQON.1"/>
    <x v="228"/>
    <s v="BRL"/>
    <s v="RUC"/>
    <n v="95"/>
    <n v="93"/>
    <x v="4"/>
  </r>
  <r>
    <n v="2019"/>
    <n v="6"/>
    <s v="DEVQON.1"/>
    <x v="26"/>
    <s v="GCS"/>
    <s v="DEF"/>
    <n v="87"/>
    <n v="86"/>
    <x v="4"/>
  </r>
  <r>
    <n v="2019"/>
    <n v="6"/>
    <s v="DEVQON.1"/>
    <x v="21"/>
    <s v="NTH"/>
    <s v="DEF"/>
    <n v="79"/>
    <n v="80"/>
    <x v="4"/>
  </r>
  <r>
    <n v="2019"/>
    <n v="6"/>
    <s v="DEVQON.1"/>
    <x v="141"/>
    <s v="ESS"/>
    <s v="FWD"/>
    <n v="66"/>
    <n v="35"/>
    <x v="4"/>
  </r>
  <r>
    <n v="2019"/>
    <n v="6"/>
    <s v="DEVQON.1"/>
    <x v="168"/>
    <s v="ADE"/>
    <s v="MID"/>
    <n v="112"/>
    <n v="78"/>
    <x v="4"/>
  </r>
  <r>
    <n v="2019"/>
    <n v="6"/>
    <s v="DEVQON.1"/>
    <x v="162"/>
    <s v="ADE"/>
    <s v="FWD"/>
    <n v="85"/>
    <n v="95"/>
    <x v="4"/>
  </r>
  <r>
    <n v="2019"/>
    <n v="6"/>
    <s v="DEVQON.1"/>
    <x v="176"/>
    <s v="FRE"/>
    <s v="FWD"/>
    <n v="83"/>
    <n v="75"/>
    <x v="4"/>
  </r>
  <r>
    <n v="2019"/>
    <n v="6"/>
    <s v="DEVQON.1"/>
    <x v="202"/>
    <s v="STK"/>
    <s v="BEN"/>
    <n v="104"/>
    <n v="92"/>
    <x v="4"/>
  </r>
  <r>
    <n v="2019"/>
    <n v="6"/>
    <s v="DEVQON.1"/>
    <x v="385"/>
    <s v="STK"/>
    <s v="BEN"/>
    <n v="92"/>
    <n v="0"/>
    <x v="4"/>
  </r>
  <r>
    <n v="2019"/>
    <n v="6"/>
    <s v="DEVQON.1"/>
    <x v="160"/>
    <s v="GEE"/>
    <s v="BEN"/>
    <n v="90"/>
    <n v="80"/>
    <x v="4"/>
  </r>
  <r>
    <n v="2019"/>
    <n v="6"/>
    <s v="DEVQON.1"/>
    <x v="329"/>
    <s v="ADE"/>
    <s v="BEN"/>
    <n v="98"/>
    <n v="0"/>
    <x v="4"/>
  </r>
  <r>
    <n v="2019"/>
    <n v="6"/>
    <s v="Casting Crouch"/>
    <x v="73"/>
    <s v="COL"/>
    <s v="DEF"/>
    <n v="90"/>
    <n v="92"/>
    <x v="1"/>
  </r>
  <r>
    <n v="2019"/>
    <n v="6"/>
    <s v="Casting Crouch"/>
    <x v="350"/>
    <s v="PTA"/>
    <s v="MID"/>
    <n v="98"/>
    <n v="80"/>
    <x v="1"/>
  </r>
  <r>
    <n v="2019"/>
    <n v="6"/>
    <s v="Casting Crouch"/>
    <x v="172"/>
    <s v="HAW"/>
    <s v="RUC"/>
    <n v="93"/>
    <n v="117"/>
    <x v="1"/>
  </r>
  <r>
    <n v="2019"/>
    <n v="6"/>
    <s v="Casting Crouch"/>
    <x v="136"/>
    <s v="STK"/>
    <s v="FWD"/>
    <n v="94"/>
    <n v="81"/>
    <x v="1"/>
  </r>
  <r>
    <n v="2019"/>
    <n v="6"/>
    <s v="Casting Crouch"/>
    <x v="200"/>
    <s v="GWS"/>
    <s v="DEF"/>
    <n v="92"/>
    <n v="121"/>
    <x v="1"/>
  </r>
  <r>
    <n v="2019"/>
    <n v="6"/>
    <s v="Casting Crouch"/>
    <x v="380"/>
    <s v="BRL"/>
    <s v="MID"/>
    <n v="90"/>
    <n v="80"/>
    <x v="1"/>
  </r>
  <r>
    <n v="2019"/>
    <n v="6"/>
    <s v="Casting Crouch"/>
    <x v="288"/>
    <s v="BRL"/>
    <s v="FWD"/>
    <n v="132"/>
    <n v="125"/>
    <x v="1"/>
  </r>
  <r>
    <n v="2019"/>
    <n v="6"/>
    <s v="Casting Crouch"/>
    <x v="4"/>
    <s v="SYD"/>
    <s v="DEF"/>
    <n v="97"/>
    <n v="96"/>
    <x v="1"/>
  </r>
  <r>
    <n v="2019"/>
    <n v="6"/>
    <s v="Casting Crouch"/>
    <x v="245"/>
    <s v="SYD"/>
    <s v="FWD"/>
    <n v="104"/>
    <n v="74"/>
    <x v="1"/>
  </r>
  <r>
    <n v="2019"/>
    <n v="6"/>
    <s v="Casting Crouch"/>
    <x v="1"/>
    <s v="WBD"/>
    <s v="MID"/>
    <n v="125"/>
    <n v="85"/>
    <x v="1"/>
  </r>
  <r>
    <n v="2019"/>
    <n v="6"/>
    <s v="Casting Crouch"/>
    <x v="128"/>
    <s v="GCS"/>
    <s v="FWD"/>
    <n v="79"/>
    <n v="65"/>
    <x v="1"/>
  </r>
  <r>
    <n v="2019"/>
    <n v="6"/>
    <s v="Casting Crouch"/>
    <x v="81"/>
    <s v="GCS"/>
    <s v="MID"/>
    <n v="84"/>
    <n v="94"/>
    <x v="1"/>
  </r>
  <r>
    <n v="2019"/>
    <n v="6"/>
    <s v="Casting Crouch"/>
    <x v="92"/>
    <s v="CAR"/>
    <s v="DEF"/>
    <n v="90"/>
    <n v="57"/>
    <x v="1"/>
  </r>
  <r>
    <n v="2019"/>
    <n v="6"/>
    <s v="Casting Crouch"/>
    <x v="41"/>
    <s v="NTH"/>
    <s v="MID"/>
    <n v="77"/>
    <n v="62"/>
    <x v="1"/>
  </r>
  <r>
    <n v="2019"/>
    <n v="6"/>
    <s v="Casting Crouch"/>
    <x v="87"/>
    <s v="GEE"/>
    <s v="FWD"/>
    <n v="65"/>
    <n v="85"/>
    <x v="1"/>
  </r>
  <r>
    <n v="2019"/>
    <n v="6"/>
    <s v="Casting Crouch"/>
    <x v="259"/>
    <s v="ADE"/>
    <s v="MID"/>
    <n v="99"/>
    <n v="104"/>
    <x v="1"/>
  </r>
  <r>
    <n v="2019"/>
    <n v="6"/>
    <s v="Casting Crouch"/>
    <x v="203"/>
    <s v="ADE"/>
    <s v="DEF"/>
    <n v="96"/>
    <n v="103"/>
    <x v="1"/>
  </r>
  <r>
    <n v="2019"/>
    <n v="6"/>
    <s v="Casting Crouch"/>
    <x v="303"/>
    <s v="FRE"/>
    <s v="MID"/>
    <n v="99"/>
    <n v="84"/>
    <x v="1"/>
  </r>
  <r>
    <n v="2019"/>
    <n v="6"/>
    <s v="Casting Crouch"/>
    <x v="123"/>
    <s v="RIC"/>
    <s v="BEN"/>
    <n v="68"/>
    <n v="0"/>
    <x v="1"/>
  </r>
  <r>
    <n v="2019"/>
    <n v="6"/>
    <s v="Casting Crouch"/>
    <x v="126"/>
    <s v="WBD"/>
    <s v="BEN"/>
    <n v="99"/>
    <n v="0"/>
    <x v="1"/>
  </r>
  <r>
    <n v="2019"/>
    <n v="6"/>
    <s v="Casting Crouch"/>
    <x v="280"/>
    <s v="NTH"/>
    <s v="BEN"/>
    <n v="103"/>
    <n v="0"/>
    <x v="1"/>
  </r>
  <r>
    <n v="2019"/>
    <n v="6"/>
    <s v="Casting Crouch"/>
    <x v="156"/>
    <s v="ADE"/>
    <s v="BEN"/>
    <n v="81"/>
    <n v="0"/>
    <x v="1"/>
  </r>
  <r>
    <n v="2019"/>
    <n v="6"/>
    <s v="Salt&amp;VinegarCripps"/>
    <x v="220"/>
    <s v="COL"/>
    <s v="DEF"/>
    <n v="89"/>
    <n v="81"/>
    <x v="6"/>
  </r>
  <r>
    <n v="2019"/>
    <n v="6"/>
    <s v="Salt&amp;VinegarCripps"/>
    <x v="354"/>
    <s v="PTA"/>
    <s v="DEF"/>
    <n v="78"/>
    <n v="67"/>
    <x v="6"/>
  </r>
  <r>
    <n v="2019"/>
    <n v="6"/>
    <s v="Salt&amp;VinegarCripps"/>
    <x v="281"/>
    <s v="BRL"/>
    <s v="MID"/>
    <n v="122"/>
    <n v="142"/>
    <x v="6"/>
  </r>
  <r>
    <n v="2019"/>
    <n v="6"/>
    <s v="Salt&amp;VinegarCripps"/>
    <x v="378"/>
    <s v="BRL"/>
    <s v="MID"/>
    <n v="98"/>
    <n v="119"/>
    <x v="6"/>
  </r>
  <r>
    <n v="2019"/>
    <n v="6"/>
    <s v="Salt&amp;VinegarCripps"/>
    <x v="236"/>
    <s v="RIC"/>
    <s v="MID"/>
    <n v="82"/>
    <n v="89"/>
    <x v="6"/>
  </r>
  <r>
    <n v="2019"/>
    <n v="6"/>
    <s v="Salt&amp;VinegarCripps"/>
    <x v="111"/>
    <s v="WBD"/>
    <s v="DEF"/>
    <n v="81"/>
    <n v="71"/>
    <x v="6"/>
  </r>
  <r>
    <n v="2019"/>
    <n v="6"/>
    <s v="Salt&amp;VinegarCripps"/>
    <x v="190"/>
    <s v="WBD"/>
    <s v="FWD"/>
    <n v="70"/>
    <n v="88"/>
    <x v="6"/>
  </r>
  <r>
    <n v="2019"/>
    <n v="6"/>
    <s v="Salt&amp;VinegarCripps"/>
    <x v="218"/>
    <s v="WCE"/>
    <s v="MID"/>
    <n v="85"/>
    <n v="72"/>
    <x v="6"/>
  </r>
  <r>
    <n v="2019"/>
    <n v="6"/>
    <s v="Salt&amp;VinegarCripps"/>
    <x v="374"/>
    <s v="CAR"/>
    <s v="MID"/>
    <n v="102"/>
    <n v="79"/>
    <x v="6"/>
  </r>
  <r>
    <n v="2019"/>
    <n v="6"/>
    <s v="Salt&amp;VinegarCripps"/>
    <x v="254"/>
    <s v="CAR"/>
    <s v="MID"/>
    <n v="125"/>
    <n v="93"/>
    <x v="6"/>
  </r>
  <r>
    <n v="2019"/>
    <n v="6"/>
    <s v="Salt&amp;VinegarCripps"/>
    <x v="134"/>
    <s v="CAR"/>
    <s v="DEF"/>
    <n v="75"/>
    <n v="35"/>
    <x v="6"/>
  </r>
  <r>
    <n v="2019"/>
    <n v="6"/>
    <s v="Salt&amp;VinegarCripps"/>
    <x v="195"/>
    <s v="NTH"/>
    <s v="RUC"/>
    <n v="112"/>
    <n v="96"/>
    <x v="6"/>
  </r>
  <r>
    <n v="2019"/>
    <n v="6"/>
    <s v="Salt&amp;VinegarCripps"/>
    <x v="388"/>
    <s v="ESS"/>
    <s v="FWD"/>
    <n v="108"/>
    <n v="76"/>
    <x v="6"/>
  </r>
  <r>
    <n v="2019"/>
    <n v="6"/>
    <s v="Salt&amp;VinegarCripps"/>
    <x v="271"/>
    <s v="GEE"/>
    <s v="DEF"/>
    <n v="76"/>
    <n v="74"/>
    <x v="6"/>
  </r>
  <r>
    <n v="2019"/>
    <n v="6"/>
    <s v="Salt&amp;VinegarCripps"/>
    <x v="163"/>
    <s v="GEE"/>
    <s v="MID"/>
    <n v="87"/>
    <n v="148"/>
    <x v="6"/>
  </r>
  <r>
    <n v="2019"/>
    <n v="6"/>
    <s v="Salt&amp;VinegarCripps"/>
    <x v="339"/>
    <s v="GEE"/>
    <s v="FWD"/>
    <n v="82"/>
    <n v="86"/>
    <x v="6"/>
  </r>
  <r>
    <n v="2019"/>
    <n v="6"/>
    <s v="Salt&amp;VinegarCripps"/>
    <x v="112"/>
    <s v="GEE"/>
    <s v="FWD"/>
    <n v="84"/>
    <n v="74"/>
    <x v="6"/>
  </r>
  <r>
    <n v="2019"/>
    <n v="6"/>
    <s v="Salt&amp;VinegarCripps"/>
    <x v="155"/>
    <s v="FRE"/>
    <s v="FWD"/>
    <n v="66"/>
    <n v="72"/>
    <x v="6"/>
  </r>
  <r>
    <n v="2019"/>
    <n v="6"/>
    <s v="Salt&amp;VinegarCripps"/>
    <x v="308"/>
    <s v="HAW"/>
    <s v="BEN"/>
    <n v="66"/>
    <n v="73"/>
    <x v="6"/>
  </r>
  <r>
    <n v="2019"/>
    <n v="6"/>
    <s v="Salt&amp;VinegarCripps"/>
    <x v="197"/>
    <s v="SYD"/>
    <s v="BEN"/>
    <n v="65"/>
    <n v="0"/>
    <x v="6"/>
  </r>
  <r>
    <n v="2019"/>
    <n v="6"/>
    <s v="Salt&amp;VinegarCripps"/>
    <x v="196"/>
    <s v="CAR"/>
    <s v="BEN"/>
    <n v="80"/>
    <n v="39"/>
    <x v="6"/>
  </r>
  <r>
    <n v="2019"/>
    <n v="6"/>
    <s v="Salt&amp;VinegarCripps"/>
    <x v="293"/>
    <s v="FRE"/>
    <s v="BEN"/>
    <n v="72"/>
    <n v="0"/>
    <x v="6"/>
  </r>
  <r>
    <n v="2019"/>
    <n v="6"/>
    <s v="Man of Steele"/>
    <x v="114"/>
    <s v="COL"/>
    <s v="RUC"/>
    <n v="133"/>
    <n v="134"/>
    <x v="2"/>
  </r>
  <r>
    <n v="2019"/>
    <n v="6"/>
    <s v="Man of Steele"/>
    <x v="94"/>
    <s v="PTA"/>
    <s v="DEF"/>
    <n v="78"/>
    <n v="64"/>
    <x v="2"/>
  </r>
  <r>
    <n v="2019"/>
    <n v="6"/>
    <s v="Man of Steele"/>
    <x v="263"/>
    <s v="PTA"/>
    <s v="MID"/>
    <n v="94"/>
    <n v="98"/>
    <x v="2"/>
  </r>
  <r>
    <n v="2019"/>
    <n v="6"/>
    <s v="Man of Steele"/>
    <x v="300"/>
    <s v="MEL"/>
    <s v="MID"/>
    <n v="88"/>
    <n v="96"/>
    <x v="2"/>
  </r>
  <r>
    <n v="2019"/>
    <n v="6"/>
    <s v="Man of Steele"/>
    <x v="24"/>
    <s v="STK"/>
    <s v="MID"/>
    <n v="100"/>
    <n v="118"/>
    <x v="2"/>
  </r>
  <r>
    <n v="2019"/>
    <n v="6"/>
    <s v="Man of Steele"/>
    <x v="33"/>
    <s v="STK"/>
    <s v="MID"/>
    <n v="93"/>
    <n v="89"/>
    <x v="2"/>
  </r>
  <r>
    <n v="2019"/>
    <n v="6"/>
    <s v="Man of Steele"/>
    <x v="186"/>
    <s v="SYD"/>
    <s v="FWD"/>
    <n v="85"/>
    <n v="58"/>
    <x v="2"/>
  </r>
  <r>
    <n v="2019"/>
    <n v="6"/>
    <s v="Man of Steele"/>
    <x v="5"/>
    <s v="SYD"/>
    <s v="MID"/>
    <n v="114"/>
    <n v="115"/>
    <x v="2"/>
  </r>
  <r>
    <n v="2019"/>
    <n v="6"/>
    <s v="Man of Steele"/>
    <x v="201"/>
    <s v="RIC"/>
    <s v="DEF"/>
    <n v="99"/>
    <n v="142"/>
    <x v="2"/>
  </r>
  <r>
    <n v="2019"/>
    <n v="6"/>
    <s v="Man of Steele"/>
    <x v="27"/>
    <s v="RIC"/>
    <s v="FWD"/>
    <n v="85"/>
    <n v="126"/>
    <x v="2"/>
  </r>
  <r>
    <n v="2019"/>
    <n v="6"/>
    <s v="Man of Steele"/>
    <x v="251"/>
    <s v="WBD"/>
    <s v="FWD"/>
    <n v="97"/>
    <n v="102"/>
    <x v="2"/>
  </r>
  <r>
    <n v="2019"/>
    <n v="6"/>
    <s v="Man of Steele"/>
    <x v="116"/>
    <s v="NTH"/>
    <s v="DEF"/>
    <n v="70"/>
    <n v="55"/>
    <x v="2"/>
  </r>
  <r>
    <n v="2019"/>
    <n v="6"/>
    <s v="Man of Steele"/>
    <x v="7"/>
    <s v="ESS"/>
    <s v="MID"/>
    <n v="106"/>
    <n v="93"/>
    <x v="2"/>
  </r>
  <r>
    <n v="2019"/>
    <n v="6"/>
    <s v="Man of Steele"/>
    <x v="20"/>
    <s v="GEE"/>
    <s v="MID"/>
    <n v="90"/>
    <n v="116"/>
    <x v="2"/>
  </r>
  <r>
    <n v="2019"/>
    <n v="6"/>
    <s v="Man of Steele"/>
    <x v="298"/>
    <s v="GEE"/>
    <s v="DEF"/>
    <n v="87"/>
    <n v="98"/>
    <x v="2"/>
  </r>
  <r>
    <n v="2019"/>
    <n v="6"/>
    <s v="Man of Steele"/>
    <x v="99"/>
    <s v="ADE"/>
    <s v="DEF"/>
    <n v="96"/>
    <n v="124"/>
    <x v="2"/>
  </r>
  <r>
    <n v="2019"/>
    <n v="6"/>
    <s v="Man of Steele"/>
    <x v="13"/>
    <s v="FRE"/>
    <s v="FWD"/>
    <n v="80"/>
    <n v="122"/>
    <x v="2"/>
  </r>
  <r>
    <n v="2019"/>
    <n v="6"/>
    <s v="Man of Steele"/>
    <x v="390"/>
    <s v="FRE"/>
    <s v="FWD"/>
    <n v="78"/>
    <n v="58"/>
    <x v="2"/>
  </r>
  <r>
    <n v="2019"/>
    <n v="6"/>
    <s v="Man of Steele"/>
    <x v="334"/>
    <s v="COL"/>
    <s v="BEN"/>
    <n v="89"/>
    <n v="79"/>
    <x v="2"/>
  </r>
  <r>
    <n v="2019"/>
    <n v="6"/>
    <s v="Man of Steele"/>
    <x v="137"/>
    <s v="PTA"/>
    <s v="BEN"/>
    <n v="94"/>
    <n v="81"/>
    <x v="2"/>
  </r>
  <r>
    <n v="2019"/>
    <n v="6"/>
    <s v="Man of Steele"/>
    <x v="39"/>
    <s v="MEL"/>
    <s v="BEN"/>
    <n v="62"/>
    <n v="48"/>
    <x v="2"/>
  </r>
  <r>
    <n v="2019"/>
    <n v="6"/>
    <s v="Man of Steele"/>
    <x v="206"/>
    <s v="WCE"/>
    <s v="BEN"/>
    <n v="105"/>
    <n v="116"/>
    <x v="2"/>
  </r>
  <r>
    <n v="2019"/>
    <n v="6"/>
    <s v="Barbeques Treloar"/>
    <x v="72"/>
    <s v="COL"/>
    <s v="MID"/>
    <n v="108"/>
    <n v="113"/>
    <x v="7"/>
  </r>
  <r>
    <n v="2019"/>
    <n v="6"/>
    <s v="Barbeques Treloar"/>
    <x v="0"/>
    <s v="HAW"/>
    <s v="FWD"/>
    <n v="88"/>
    <n v="106"/>
    <x v="7"/>
  </r>
  <r>
    <n v="2019"/>
    <n v="6"/>
    <s v="Barbeques Treloar"/>
    <x v="250"/>
    <s v="HAW"/>
    <s v="FWD"/>
    <n v="73"/>
    <n v="58"/>
    <x v="7"/>
  </r>
  <r>
    <n v="2019"/>
    <n v="6"/>
    <s v="Barbeques Treloar"/>
    <x v="142"/>
    <s v="GWS"/>
    <s v="DEF"/>
    <n v="66"/>
    <n v="97"/>
    <x v="7"/>
  </r>
  <r>
    <n v="2019"/>
    <n v="6"/>
    <s v="Barbeques Treloar"/>
    <x v="80"/>
    <s v="GWS"/>
    <s v="RUC"/>
    <n v="84"/>
    <n v="111"/>
    <x v="7"/>
  </r>
  <r>
    <n v="2019"/>
    <n v="6"/>
    <s v="Barbeques Treloar"/>
    <x v="313"/>
    <s v="BRL"/>
    <s v="DEF"/>
    <n v="80"/>
    <n v="53"/>
    <x v="7"/>
  </r>
  <r>
    <n v="2019"/>
    <n v="6"/>
    <s v="Barbeques Treloar"/>
    <x v="57"/>
    <s v="RIC"/>
    <s v="DEF"/>
    <n v="90"/>
    <n v="155"/>
    <x v="7"/>
  </r>
  <r>
    <n v="2019"/>
    <n v="6"/>
    <s v="Barbeques Treloar"/>
    <x v="257"/>
    <s v="RIC"/>
    <s v="FWD"/>
    <n v="74"/>
    <n v="106"/>
    <x v="7"/>
  </r>
  <r>
    <n v="2019"/>
    <n v="6"/>
    <s v="Barbeques Treloar"/>
    <x v="194"/>
    <s v="WBD"/>
    <s v="MID"/>
    <n v="111"/>
    <n v="132"/>
    <x v="7"/>
  </r>
  <r>
    <n v="2019"/>
    <n v="6"/>
    <s v="Barbeques Treloar"/>
    <x v="247"/>
    <s v="WBD"/>
    <s v="MID"/>
    <n v="99"/>
    <n v="71"/>
    <x v="7"/>
  </r>
  <r>
    <n v="2019"/>
    <n v="6"/>
    <s v="Barbeques Treloar"/>
    <x v="238"/>
    <s v="WCE"/>
    <s v="DEF"/>
    <n v="97"/>
    <n v="111"/>
    <x v="7"/>
  </r>
  <r>
    <n v="2019"/>
    <n v="6"/>
    <s v="Barbeques Treloar"/>
    <x v="17"/>
    <s v="WCE"/>
    <s v="MID"/>
    <n v="99"/>
    <n v="76"/>
    <x v="7"/>
  </r>
  <r>
    <n v="2019"/>
    <n v="6"/>
    <s v="Barbeques Treloar"/>
    <x v="330"/>
    <s v="CAR"/>
    <s v="FWD"/>
    <n v="80"/>
    <n v="74"/>
    <x v="7"/>
  </r>
  <r>
    <n v="2019"/>
    <n v="6"/>
    <s v="Barbeques Treloar"/>
    <x v="90"/>
    <s v="NTH"/>
    <s v="MID"/>
    <n v="99"/>
    <n v="119"/>
    <x v="7"/>
  </r>
  <r>
    <n v="2019"/>
    <n v="6"/>
    <s v="Barbeques Treloar"/>
    <x v="36"/>
    <s v="ESS"/>
    <s v="DEF"/>
    <n v="74"/>
    <n v="59"/>
    <x v="7"/>
  </r>
  <r>
    <n v="2019"/>
    <n v="6"/>
    <s v="Barbeques Treloar"/>
    <x v="199"/>
    <s v="GEE"/>
    <s v="MID"/>
    <n v="79"/>
    <n v="99"/>
    <x v="7"/>
  </r>
  <r>
    <n v="2019"/>
    <n v="6"/>
    <s v="Barbeques Treloar"/>
    <x v="240"/>
    <s v="GEE"/>
    <s v="FWD"/>
    <n v="93"/>
    <n v="119"/>
    <x v="7"/>
  </r>
  <r>
    <n v="2019"/>
    <n v="6"/>
    <s v="Barbeques Treloar"/>
    <x v="82"/>
    <s v="FRE"/>
    <s v="MID"/>
    <n v="105"/>
    <n v="128"/>
    <x v="7"/>
  </r>
  <r>
    <n v="2019"/>
    <n v="6"/>
    <s v="Barbeques Treloar"/>
    <x v="244"/>
    <s v="PTA"/>
    <s v="BEN"/>
    <n v="80"/>
    <n v="0"/>
    <x v="7"/>
  </r>
  <r>
    <n v="2019"/>
    <n v="6"/>
    <s v="Barbeques Treloar"/>
    <x v="120"/>
    <s v="PTA"/>
    <s v="BEN"/>
    <n v="56"/>
    <n v="92"/>
    <x v="7"/>
  </r>
  <r>
    <n v="2019"/>
    <n v="6"/>
    <s v="Barbeques Treloar"/>
    <x v="302"/>
    <s v="BRL"/>
    <s v="BEN"/>
    <n v="81"/>
    <n v="0"/>
    <x v="7"/>
  </r>
  <r>
    <n v="2019"/>
    <n v="6"/>
    <s v="Barbeques Treloar"/>
    <x v="149"/>
    <s v="GCS"/>
    <s v="BEN"/>
    <n v="91"/>
    <n v="0"/>
    <x v="7"/>
  </r>
  <r>
    <n v="2019"/>
    <n v="6"/>
    <s v="Swimming n Titch"/>
    <x v="248"/>
    <s v="PTA"/>
    <s v="FWD"/>
    <n v="76"/>
    <n v="54"/>
    <x v="5"/>
  </r>
  <r>
    <n v="2019"/>
    <n v="6"/>
    <s v="Swimming n Titch"/>
    <x v="332"/>
    <s v="STK"/>
    <s v="FWD"/>
    <n v="87"/>
    <n v="65"/>
    <x v="5"/>
  </r>
  <r>
    <n v="2019"/>
    <n v="6"/>
    <s v="Swimming n Titch"/>
    <x v="133"/>
    <s v="STK"/>
    <s v="FWD"/>
    <n v="78"/>
    <n v="52"/>
    <x v="5"/>
  </r>
  <r>
    <n v="2019"/>
    <n v="6"/>
    <s v="Swimming n Titch"/>
    <x v="11"/>
    <s v="GWS"/>
    <s v="MID"/>
    <n v="100"/>
    <n v="116"/>
    <x v="5"/>
  </r>
  <r>
    <n v="2019"/>
    <n v="6"/>
    <s v="Swimming n Titch"/>
    <x v="58"/>
    <s v="BRL"/>
    <s v="DEF"/>
    <n v="112"/>
    <n v="116"/>
    <x v="5"/>
  </r>
  <r>
    <n v="2019"/>
    <n v="6"/>
    <s v="Swimming n Titch"/>
    <x v="77"/>
    <s v="BRL"/>
    <s v="MID"/>
    <n v="84"/>
    <n v="76"/>
    <x v="5"/>
  </r>
  <r>
    <n v="2019"/>
    <n v="6"/>
    <s v="Swimming n Titch"/>
    <x v="223"/>
    <s v="BRL"/>
    <s v="DEF"/>
    <n v="72"/>
    <n v="62"/>
    <x v="5"/>
  </r>
  <r>
    <n v="2019"/>
    <n v="6"/>
    <s v="Swimming n Titch"/>
    <x v="387"/>
    <s v="SYD"/>
    <s v="MID"/>
    <n v="92"/>
    <n v="77"/>
    <x v="5"/>
  </r>
  <r>
    <n v="2019"/>
    <n v="6"/>
    <s v="Swimming n Titch"/>
    <x v="105"/>
    <s v="RIC"/>
    <s v="RUC"/>
    <n v="79"/>
    <n v="59"/>
    <x v="5"/>
  </r>
  <r>
    <n v="2019"/>
    <n v="6"/>
    <s v="Swimming n Titch"/>
    <x v="162"/>
    <s v="RIC"/>
    <s v="FWD"/>
    <n v="72"/>
    <n v="57"/>
    <x v="5"/>
  </r>
  <r>
    <n v="2019"/>
    <n v="6"/>
    <s v="Swimming n Titch"/>
    <x v="124"/>
    <s v="RIC"/>
    <s v="MID"/>
    <n v="89"/>
    <n v="119"/>
    <x v="5"/>
  </r>
  <r>
    <n v="2019"/>
    <n v="6"/>
    <s v="Swimming n Titch"/>
    <x v="252"/>
    <s v="WBD"/>
    <s v="MID"/>
    <n v="125"/>
    <n v="95"/>
    <x v="5"/>
  </r>
  <r>
    <n v="2019"/>
    <n v="6"/>
    <s v="Swimming n Titch"/>
    <x v="204"/>
    <s v="WCE"/>
    <s v="MID"/>
    <n v="90"/>
    <n v="55"/>
    <x v="5"/>
  </r>
  <r>
    <n v="2019"/>
    <n v="6"/>
    <s v="Swimming n Titch"/>
    <x v="347"/>
    <s v="WCE"/>
    <s v="DEF"/>
    <n v="90"/>
    <n v="60"/>
    <x v="5"/>
  </r>
  <r>
    <n v="2019"/>
    <n v="6"/>
    <s v="Swimming n Titch"/>
    <x v="140"/>
    <s v="ESS"/>
    <s v="MID"/>
    <n v="111"/>
    <n v="84"/>
    <x v="5"/>
  </r>
  <r>
    <n v="2019"/>
    <n v="6"/>
    <s v="Swimming n Titch"/>
    <x v="166"/>
    <s v="ESS"/>
    <s v="DEF"/>
    <n v="93"/>
    <n v="81"/>
    <x v="5"/>
  </r>
  <r>
    <n v="2019"/>
    <n v="6"/>
    <s v="Swimming n Titch"/>
    <x v="119"/>
    <s v="GEE"/>
    <s v="FWD"/>
    <n v="104"/>
    <n v="94"/>
    <x v="5"/>
  </r>
  <r>
    <n v="2019"/>
    <n v="6"/>
    <s v="Swimming n Titch"/>
    <x v="62"/>
    <s v="FRE"/>
    <s v="DEF"/>
    <n v="109"/>
    <n v="95"/>
    <x v="5"/>
  </r>
  <r>
    <n v="2019"/>
    <n v="6"/>
    <s v="Swimming n Titch"/>
    <x v="235"/>
    <s v="HAW"/>
    <s v="BEN"/>
    <n v="69"/>
    <n v="81"/>
    <x v="5"/>
  </r>
  <r>
    <n v="2019"/>
    <n v="6"/>
    <s v="Swimming n Titch"/>
    <x v="64"/>
    <s v="WCE"/>
    <s v="BEN"/>
    <n v="70"/>
    <n v="0"/>
    <x v="5"/>
  </r>
  <r>
    <n v="2019"/>
    <n v="6"/>
    <s v="Swimming n Titch"/>
    <x v="286"/>
    <s v="CAR"/>
    <s v="BEN"/>
    <n v="81"/>
    <n v="84"/>
    <x v="5"/>
  </r>
  <r>
    <n v="2019"/>
    <n v="6"/>
    <s v="Swimming n Titch"/>
    <x v="309"/>
    <s v="ESS"/>
    <s v="BEN"/>
    <n v="77"/>
    <n v="81"/>
    <x v="5"/>
  </r>
  <r>
    <n v="2019"/>
    <n v="7"/>
    <s v="TryingAnewStratton"/>
    <x v="45"/>
    <s v="ESS"/>
    <s v="DEF"/>
    <n v="90"/>
    <n v="78"/>
    <x v="0"/>
  </r>
  <r>
    <n v="2019"/>
    <n v="7"/>
    <s v="TryingAnewStratton"/>
    <x v="122"/>
    <s v="ESS"/>
    <s v="MID"/>
    <n v="85"/>
    <n v="75"/>
    <x v="0"/>
  </r>
  <r>
    <n v="2019"/>
    <n v="7"/>
    <s v="TryingAnewStratton"/>
    <x v="255"/>
    <s v="SYD"/>
    <s v="MID"/>
    <n v="95"/>
    <n v="98"/>
    <x v="0"/>
  </r>
  <r>
    <n v="2019"/>
    <n v="7"/>
    <s v="TryingAnewStratton"/>
    <x v="118"/>
    <s v="SYD"/>
    <s v="DEF"/>
    <n v="113"/>
    <n v="101"/>
    <x v="0"/>
  </r>
  <r>
    <n v="2019"/>
    <n v="7"/>
    <s v="TryingAnewStratton"/>
    <x v="299"/>
    <s v="CAR"/>
    <s v="FWD"/>
    <n v="85"/>
    <n v="83"/>
    <x v="0"/>
  </r>
  <r>
    <n v="2019"/>
    <n v="7"/>
    <s v="TryingAnewStratton"/>
    <x v="34"/>
    <s v="COL"/>
    <s v="DEF"/>
    <n v="79"/>
    <n v="93"/>
    <x v="0"/>
  </r>
  <r>
    <n v="2019"/>
    <n v="7"/>
    <s v="TryingAnewStratton"/>
    <x v="113"/>
    <s v="COL"/>
    <s v="MID"/>
    <n v="84"/>
    <n v="60"/>
    <x v="0"/>
  </r>
  <r>
    <n v="2019"/>
    <n v="7"/>
    <s v="TryingAnewStratton"/>
    <x v="207"/>
    <s v="COL"/>
    <s v="FWD"/>
    <n v="90"/>
    <n v="89"/>
    <x v="0"/>
  </r>
  <r>
    <n v="2019"/>
    <n v="7"/>
    <s v="TryingAnewStratton"/>
    <x v="306"/>
    <s v="WBD"/>
    <s v="FWD"/>
    <n v="113"/>
    <n v="134"/>
    <x v="0"/>
  </r>
  <r>
    <n v="2019"/>
    <n v="7"/>
    <s v="TryingAnewStratton"/>
    <x v="177"/>
    <s v="GCS"/>
    <s v="RUC"/>
    <n v="89"/>
    <n v="107"/>
    <x v="0"/>
  </r>
  <r>
    <n v="2019"/>
    <n v="7"/>
    <s v="TryingAnewStratton"/>
    <x v="316"/>
    <s v="GCS"/>
    <s v="MID"/>
    <n v="90"/>
    <n v="65"/>
    <x v="0"/>
  </r>
  <r>
    <n v="2019"/>
    <n v="7"/>
    <s v="TryingAnewStratton"/>
    <x v="125"/>
    <s v="WCE"/>
    <s v="DEF"/>
    <n v="122"/>
    <n v="99"/>
    <x v="0"/>
  </r>
  <r>
    <n v="2019"/>
    <n v="7"/>
    <s v="TryingAnewStratton"/>
    <x v="121"/>
    <s v="PTA"/>
    <s v="MID"/>
    <n v="87"/>
    <n v="74"/>
    <x v="0"/>
  </r>
  <r>
    <n v="2019"/>
    <n v="7"/>
    <s v="TryingAnewStratton"/>
    <x v="150"/>
    <s v="HAW"/>
    <s v="DEF"/>
    <n v="103"/>
    <n v="80"/>
    <x v="0"/>
  </r>
  <r>
    <n v="2019"/>
    <n v="7"/>
    <s v="TryingAnewStratton"/>
    <x v="267"/>
    <s v="GWS"/>
    <s v="MID"/>
    <n v="99"/>
    <n v="95"/>
    <x v="0"/>
  </r>
  <r>
    <n v="2019"/>
    <n v="7"/>
    <s v="TryingAnewStratton"/>
    <x v="6"/>
    <s v="GWS"/>
    <s v="FWD"/>
    <n v="65"/>
    <n v="72"/>
    <x v="0"/>
  </r>
  <r>
    <n v="2019"/>
    <n v="7"/>
    <s v="TryingAnewStratton"/>
    <x v="213"/>
    <s v="FRE"/>
    <s v="MID"/>
    <n v="88"/>
    <n v="59"/>
    <x v="0"/>
  </r>
  <r>
    <n v="2019"/>
    <n v="7"/>
    <s v="TryingAnewStratton"/>
    <x v="215"/>
    <s v="FRE"/>
    <s v="FWD"/>
    <n v="111"/>
    <n v="71"/>
    <x v="0"/>
  </r>
  <r>
    <n v="2019"/>
    <n v="7"/>
    <s v="TryingAnewStratton"/>
    <x v="42"/>
    <s v="ESS"/>
    <s v="BEN"/>
    <n v="82"/>
    <n v="95"/>
    <x v="0"/>
  </r>
  <r>
    <n v="2019"/>
    <n v="7"/>
    <s v="TryingAnewStratton"/>
    <x v="67"/>
    <s v="BRL"/>
    <s v="BEN"/>
    <n v="61"/>
    <n v="69"/>
    <x v="0"/>
  </r>
  <r>
    <n v="2019"/>
    <n v="7"/>
    <s v="TryingAnewStratton"/>
    <x v="269"/>
    <s v="MEL"/>
    <s v="BEN"/>
    <n v="75"/>
    <n v="49"/>
    <x v="0"/>
  </r>
  <r>
    <n v="2019"/>
    <n v="7"/>
    <s v="TryingAnewStratton"/>
    <x v="358"/>
    <s v="GEE"/>
    <s v="BEN"/>
    <n v="64"/>
    <n v="69"/>
    <x v="0"/>
  </r>
  <r>
    <n v="2019"/>
    <n v="7"/>
    <s v="DEVQON.1"/>
    <x v="228"/>
    <s v="BRL"/>
    <s v="RUC"/>
    <n v="90"/>
    <n v="117"/>
    <x v="4"/>
  </r>
  <r>
    <n v="2019"/>
    <n v="7"/>
    <s v="DEVQON.1"/>
    <x v="278"/>
    <s v="COL"/>
    <s v="MID"/>
    <n v="101"/>
    <n v="100"/>
    <x v="4"/>
  </r>
  <r>
    <n v="2019"/>
    <n v="7"/>
    <s v="DEVQON.1"/>
    <x v="55"/>
    <s v="MEL"/>
    <s v="DEF"/>
    <n v="117"/>
    <n v="92"/>
    <x v="4"/>
  </r>
  <r>
    <n v="2019"/>
    <n v="7"/>
    <s v="DEVQON.1"/>
    <x v="76"/>
    <s v="MEL"/>
    <s v="MID"/>
    <n v="103"/>
    <n v="96"/>
    <x v="4"/>
  </r>
  <r>
    <n v="2019"/>
    <n v="7"/>
    <s v="DEVQON.1"/>
    <x v="26"/>
    <s v="GCS"/>
    <s v="DEF"/>
    <n v="80"/>
    <n v="116"/>
    <x v="4"/>
  </r>
  <r>
    <n v="2019"/>
    <n v="7"/>
    <s v="DEVQON.1"/>
    <x v="146"/>
    <s v="STK"/>
    <s v="DEF"/>
    <n v="101"/>
    <n v="74"/>
    <x v="4"/>
  </r>
  <r>
    <n v="2019"/>
    <n v="7"/>
    <s v="DEVQON.1"/>
    <x v="385"/>
    <s v="STK"/>
    <s v="FWD"/>
    <n v="102"/>
    <n v="108"/>
    <x v="4"/>
  </r>
  <r>
    <n v="2019"/>
    <n v="7"/>
    <s v="DEVQON.1"/>
    <x v="17"/>
    <s v="WCE"/>
    <s v="MID"/>
    <n v="104"/>
    <n v="154"/>
    <x v="4"/>
  </r>
  <r>
    <n v="2019"/>
    <n v="7"/>
    <s v="DEVQON.1"/>
    <x v="329"/>
    <s v="ADE"/>
    <s v="DEF"/>
    <n v="91"/>
    <n v="0"/>
    <x v="4"/>
  </r>
  <r>
    <n v="2019"/>
    <n v="7"/>
    <s v="DEVQON.1"/>
    <x v="168"/>
    <s v="ADE"/>
    <s v="MID"/>
    <n v="105"/>
    <n v="111"/>
    <x v="4"/>
  </r>
  <r>
    <n v="2019"/>
    <n v="7"/>
    <s v="DEVQON.1"/>
    <x v="162"/>
    <s v="ADE"/>
    <s v="FWD"/>
    <n v="93"/>
    <n v="99"/>
    <x v="4"/>
  </r>
  <r>
    <n v="2019"/>
    <n v="7"/>
    <s v="DEVQON.1"/>
    <x v="241"/>
    <s v="PTA"/>
    <s v="FWD"/>
    <n v="119"/>
    <n v="102"/>
    <x v="4"/>
  </r>
  <r>
    <n v="2019"/>
    <n v="7"/>
    <s v="DEVQON.1"/>
    <x v="221"/>
    <s v="PTA"/>
    <s v="MID"/>
    <n v="87"/>
    <n v="58"/>
    <x v="4"/>
  </r>
  <r>
    <n v="2019"/>
    <n v="7"/>
    <s v="DEVQON.1"/>
    <x v="339"/>
    <s v="GEE"/>
    <s v="FWD"/>
    <n v="96"/>
    <n v="120"/>
    <x v="4"/>
  </r>
  <r>
    <n v="2019"/>
    <n v="7"/>
    <s v="DEVQON.1"/>
    <x v="21"/>
    <s v="NTH"/>
    <s v="DEF"/>
    <n v="95"/>
    <n v="103"/>
    <x v="4"/>
  </r>
  <r>
    <n v="2019"/>
    <n v="7"/>
    <s v="DEVQON.1"/>
    <x v="239"/>
    <s v="NTH"/>
    <s v="FWD"/>
    <n v="94"/>
    <n v="56"/>
    <x v="4"/>
  </r>
  <r>
    <n v="2019"/>
    <n v="7"/>
    <s v="DEVQON.1"/>
    <x v="91"/>
    <s v="HAW"/>
    <s v="MID"/>
    <n v="85"/>
    <n v="60"/>
    <x v="4"/>
  </r>
  <r>
    <n v="2019"/>
    <n v="7"/>
    <s v="DEVQON.1"/>
    <x v="317"/>
    <s v="GWS"/>
    <s v="MID"/>
    <n v="96"/>
    <n v="96"/>
    <x v="4"/>
  </r>
  <r>
    <n v="2019"/>
    <n v="7"/>
    <s v="DEVQON.1"/>
    <x v="166"/>
    <s v="ESS"/>
    <s v="BEN"/>
    <n v="84"/>
    <n v="72"/>
    <x v="4"/>
  </r>
  <r>
    <n v="2019"/>
    <n v="7"/>
    <s v="DEVQON.1"/>
    <x v="129"/>
    <s v="WCE"/>
    <s v="BEN"/>
    <n v="98"/>
    <n v="0"/>
    <x v="4"/>
  </r>
  <r>
    <n v="2019"/>
    <n v="7"/>
    <s v="DEVQON.1"/>
    <x v="160"/>
    <s v="GEE"/>
    <s v="BEN"/>
    <n v="70"/>
    <n v="0"/>
    <x v="4"/>
  </r>
  <r>
    <n v="2019"/>
    <n v="7"/>
    <s v="DEVQON.1"/>
    <x v="19"/>
    <s v="HAW"/>
    <s v="BEN"/>
    <n v="73"/>
    <n v="96"/>
    <x v="4"/>
  </r>
  <r>
    <n v="2019"/>
    <n v="7"/>
    <s v="Salt&amp;VinegarCripps"/>
    <x v="281"/>
    <s v="BRL"/>
    <s v="MID"/>
    <n v="126"/>
    <n v="108"/>
    <x v="6"/>
  </r>
  <r>
    <n v="2019"/>
    <n v="7"/>
    <s v="Salt&amp;VinegarCripps"/>
    <x v="378"/>
    <s v="BRL"/>
    <s v="MID"/>
    <n v="87"/>
    <n v="76"/>
    <x v="6"/>
  </r>
  <r>
    <n v="2019"/>
    <n v="7"/>
    <s v="Salt&amp;VinegarCripps"/>
    <x v="220"/>
    <s v="COL"/>
    <s v="DEF"/>
    <n v="85"/>
    <n v="94"/>
    <x v="6"/>
  </r>
  <r>
    <n v="2019"/>
    <n v="7"/>
    <s v="Salt&amp;VinegarCripps"/>
    <x v="72"/>
    <s v="COL"/>
    <s v="MID"/>
    <n v="98"/>
    <n v="103"/>
    <x v="6"/>
  </r>
  <r>
    <n v="2019"/>
    <n v="7"/>
    <s v="Salt&amp;VinegarCripps"/>
    <x v="190"/>
    <s v="WBD"/>
    <s v="FWD"/>
    <n v="89"/>
    <n v="104"/>
    <x v="6"/>
  </r>
  <r>
    <n v="2019"/>
    <n v="7"/>
    <s v="Salt&amp;VinegarCripps"/>
    <x v="111"/>
    <s v="WBD"/>
    <s v="DEF"/>
    <n v="90"/>
    <n v="105"/>
    <x v="6"/>
  </r>
  <r>
    <n v="2019"/>
    <n v="7"/>
    <s v="Salt&amp;VinegarCripps"/>
    <x v="238"/>
    <s v="WCE"/>
    <s v="DEF"/>
    <n v="84"/>
    <n v="101"/>
    <x v="6"/>
  </r>
  <r>
    <n v="2019"/>
    <n v="7"/>
    <s v="Salt&amp;VinegarCripps"/>
    <x v="218"/>
    <s v="WCE"/>
    <s v="MID"/>
    <n v="81"/>
    <n v="98"/>
    <x v="6"/>
  </r>
  <r>
    <n v="2019"/>
    <n v="7"/>
    <s v="Salt&amp;VinegarCripps"/>
    <x v="5"/>
    <s v="WCE"/>
    <s v="FWD"/>
    <n v="62"/>
    <n v="64"/>
    <x v="6"/>
  </r>
  <r>
    <n v="2019"/>
    <n v="7"/>
    <s v="Salt&amp;VinegarCripps"/>
    <x v="354"/>
    <s v="PTA"/>
    <s v="DEF"/>
    <n v="87"/>
    <n v="92"/>
    <x v="6"/>
  </r>
  <r>
    <n v="2019"/>
    <n v="7"/>
    <s v="Salt&amp;VinegarCripps"/>
    <x v="120"/>
    <s v="PTA"/>
    <s v="FWD"/>
    <n v="69"/>
    <n v="108"/>
    <x v="6"/>
  </r>
  <r>
    <n v="2019"/>
    <n v="7"/>
    <s v="Salt&amp;VinegarCripps"/>
    <x v="112"/>
    <s v="GEE"/>
    <s v="FWD"/>
    <n v="90"/>
    <n v="108"/>
    <x v="6"/>
  </r>
  <r>
    <n v="2019"/>
    <n v="7"/>
    <s v="Salt&amp;VinegarCripps"/>
    <x v="163"/>
    <s v="GEE"/>
    <s v="MID"/>
    <n v="135"/>
    <n v="112"/>
    <x v="6"/>
  </r>
  <r>
    <n v="2019"/>
    <n v="7"/>
    <s v="Salt&amp;VinegarCripps"/>
    <x v="271"/>
    <s v="GEE"/>
    <s v="DEF"/>
    <n v="76"/>
    <n v="107"/>
    <x v="6"/>
  </r>
  <r>
    <n v="2019"/>
    <n v="7"/>
    <s v="Salt&amp;VinegarCripps"/>
    <x v="195"/>
    <s v="NTH"/>
    <s v="RUC"/>
    <n v="100"/>
    <n v="114"/>
    <x v="6"/>
  </r>
  <r>
    <n v="2019"/>
    <n v="7"/>
    <s v="Salt&amp;VinegarCripps"/>
    <x v="145"/>
    <s v="GWS"/>
    <s v="MID"/>
    <n v="104"/>
    <n v="87"/>
    <x v="6"/>
  </r>
  <r>
    <n v="2019"/>
    <n v="7"/>
    <s v="Salt&amp;VinegarCripps"/>
    <x v="176"/>
    <s v="FRE"/>
    <s v="FWD"/>
    <n v="70"/>
    <n v="83"/>
    <x v="6"/>
  </r>
  <r>
    <n v="2019"/>
    <n v="7"/>
    <s v="Salt&amp;VinegarCripps"/>
    <x v="236"/>
    <s v="RIC"/>
    <s v="MID"/>
    <n v="86"/>
    <n v="98"/>
    <x v="6"/>
  </r>
  <r>
    <n v="2019"/>
    <n v="7"/>
    <s v="Salt&amp;VinegarCripps"/>
    <x v="197"/>
    <s v="SYD"/>
    <s v="BEN"/>
    <n v="71"/>
    <n v="0"/>
    <x v="6"/>
  </r>
  <r>
    <n v="2019"/>
    <n v="7"/>
    <s v="Salt&amp;VinegarCripps"/>
    <x v="134"/>
    <s v="CAR"/>
    <s v="BEN"/>
    <n v="77"/>
    <n v="0"/>
    <x v="6"/>
  </r>
  <r>
    <n v="2019"/>
    <n v="7"/>
    <s v="Salt&amp;VinegarCripps"/>
    <x v="374"/>
    <s v="CAR"/>
    <s v="BEN"/>
    <n v="103"/>
    <n v="89"/>
    <x v="6"/>
  </r>
  <r>
    <n v="2019"/>
    <n v="7"/>
    <s v="Salt&amp;VinegarCripps"/>
    <x v="293"/>
    <s v="FRE"/>
    <s v="BEN"/>
    <n v="87"/>
    <n v="0"/>
    <x v="6"/>
  </r>
  <r>
    <n v="2019"/>
    <n v="7"/>
    <s v="Fire The Worpedo"/>
    <x v="309"/>
    <s v="ESS"/>
    <s v="DEF"/>
    <n v="72"/>
    <n v="86"/>
    <x v="3"/>
  </r>
  <r>
    <n v="2019"/>
    <n v="7"/>
    <s v="Fire The Worpedo"/>
    <x v="165"/>
    <s v="ESS"/>
    <s v="MID"/>
    <n v="127"/>
    <n v="94"/>
    <x v="3"/>
  </r>
  <r>
    <n v="2019"/>
    <n v="7"/>
    <s v="Fire The Worpedo"/>
    <x v="230"/>
    <s v="SYD"/>
    <s v="DEF"/>
    <n v="75"/>
    <n v="58"/>
    <x v="3"/>
  </r>
  <r>
    <n v="2019"/>
    <n v="7"/>
    <s v="Fire The Worpedo"/>
    <x v="18"/>
    <s v="BRL"/>
    <s v="DEF"/>
    <n v="52"/>
    <n v="56"/>
    <x v="3"/>
  </r>
  <r>
    <n v="2019"/>
    <n v="7"/>
    <s v="Fire The Worpedo"/>
    <x v="225"/>
    <s v="COL"/>
    <s v="MID"/>
    <n v="112"/>
    <n v="127"/>
    <x v="3"/>
  </r>
  <r>
    <n v="2019"/>
    <n v="7"/>
    <s v="Fire The Worpedo"/>
    <x v="115"/>
    <s v="COL"/>
    <s v="MID"/>
    <n v="101"/>
    <n v="60"/>
    <x v="3"/>
  </r>
  <r>
    <n v="2019"/>
    <n v="7"/>
    <s v="Fire The Worpedo"/>
    <x v="93"/>
    <s v="WBD"/>
    <s v="FWD"/>
    <n v="83"/>
    <n v="85"/>
    <x v="3"/>
  </r>
  <r>
    <n v="2019"/>
    <n v="7"/>
    <s v="Fire The Worpedo"/>
    <x v="279"/>
    <s v="MEL"/>
    <s v="RUC"/>
    <n v="144"/>
    <n v="127"/>
    <x v="3"/>
  </r>
  <r>
    <n v="2019"/>
    <n v="7"/>
    <s v="Fire The Worpedo"/>
    <x v="40"/>
    <s v="GCS"/>
    <s v="MID"/>
    <n v="62"/>
    <n v="58"/>
    <x v="3"/>
  </r>
  <r>
    <n v="2019"/>
    <n v="7"/>
    <s v="Fire The Worpedo"/>
    <x v="132"/>
    <s v="ADE"/>
    <s v="MID"/>
    <n v="93"/>
    <n v="79"/>
    <x v="3"/>
  </r>
  <r>
    <n v="2019"/>
    <n v="7"/>
    <s v="Fire The Worpedo"/>
    <x v="277"/>
    <s v="HAW"/>
    <s v="MID"/>
    <n v="93"/>
    <n v="75"/>
    <x v="3"/>
  </r>
  <r>
    <n v="2019"/>
    <n v="7"/>
    <s v="Fire The Worpedo"/>
    <x v="372"/>
    <s v="HAW"/>
    <s v="FWD"/>
    <n v="85"/>
    <n v="70"/>
    <x v="3"/>
  </r>
  <r>
    <n v="2019"/>
    <n v="7"/>
    <s v="Fire The Worpedo"/>
    <x v="321"/>
    <s v="GWS"/>
    <s v="MID"/>
    <n v="92"/>
    <n v="96"/>
    <x v="3"/>
  </r>
  <r>
    <n v="2019"/>
    <n v="7"/>
    <s v="Fire The Worpedo"/>
    <x v="307"/>
    <s v="GWS"/>
    <s v="DEF"/>
    <n v="78"/>
    <n v="72"/>
    <x v="3"/>
  </r>
  <r>
    <n v="2019"/>
    <n v="7"/>
    <s v="Fire The Worpedo"/>
    <x v="89"/>
    <s v="GWS"/>
    <s v="FWD"/>
    <n v="102"/>
    <n v="134"/>
    <x v="3"/>
  </r>
  <r>
    <n v="2019"/>
    <n v="7"/>
    <s v="Fire The Worpedo"/>
    <x v="97"/>
    <s v="FRE"/>
    <s v="FWD"/>
    <n v="71"/>
    <n v="41"/>
    <x v="3"/>
  </r>
  <r>
    <n v="2019"/>
    <n v="7"/>
    <s v="Fire The Worpedo"/>
    <x v="273"/>
    <s v="RIC"/>
    <s v="DEF"/>
    <n v="87"/>
    <n v="50"/>
    <x v="3"/>
  </r>
  <r>
    <n v="2019"/>
    <n v="7"/>
    <s v="Fire The Worpedo"/>
    <x v="389"/>
    <s v="RIC"/>
    <s v="FWD"/>
    <n v="76"/>
    <n v="85"/>
    <x v="3"/>
  </r>
  <r>
    <n v="2019"/>
    <n v="7"/>
    <s v="Fire The Worpedo"/>
    <x v="216"/>
    <s v="SYD"/>
    <s v="BEN"/>
    <n v="73"/>
    <n v="72"/>
    <x v="3"/>
  </r>
  <r>
    <n v="2019"/>
    <n v="7"/>
    <s v="Fire The Worpedo"/>
    <x v="182"/>
    <s v="GWS"/>
    <s v="BEN"/>
    <n v="115"/>
    <n v="0"/>
    <x v="3"/>
  </r>
  <r>
    <n v="2019"/>
    <n v="7"/>
    <s v="Fire The Worpedo"/>
    <x v="361"/>
    <s v="RIC"/>
    <s v="BEN"/>
    <n v="52"/>
    <n v="0"/>
    <x v="3"/>
  </r>
  <r>
    <n v="2019"/>
    <n v="7"/>
    <s v="Fire The Worpedo"/>
    <x v="35"/>
    <s v="RIC"/>
    <s v="BEN"/>
    <n v="75"/>
    <n v="50"/>
    <x v="3"/>
  </r>
  <r>
    <n v="2019"/>
    <n v="7"/>
    <s v="Casting Crouch"/>
    <x v="4"/>
    <s v="SYD"/>
    <s v="DEF"/>
    <n v="94"/>
    <n v="62"/>
    <x v="1"/>
  </r>
  <r>
    <n v="2019"/>
    <n v="7"/>
    <s v="Casting Crouch"/>
    <x v="245"/>
    <s v="SYD"/>
    <s v="FWD"/>
    <n v="124"/>
    <n v="68"/>
    <x v="1"/>
  </r>
  <r>
    <n v="2019"/>
    <n v="7"/>
    <s v="Casting Crouch"/>
    <x v="288"/>
    <s v="BRL"/>
    <s v="FWD"/>
    <n v="103"/>
    <n v="104"/>
    <x v="1"/>
  </r>
  <r>
    <n v="2019"/>
    <n v="7"/>
    <s v="Casting Crouch"/>
    <x v="380"/>
    <s v="BRL"/>
    <s v="MID"/>
    <n v="82"/>
    <n v="126"/>
    <x v="1"/>
  </r>
  <r>
    <n v="2019"/>
    <n v="7"/>
    <s v="Casting Crouch"/>
    <x v="73"/>
    <s v="COL"/>
    <s v="DEF"/>
    <n v="71"/>
    <n v="37"/>
    <x v="1"/>
  </r>
  <r>
    <n v="2019"/>
    <n v="7"/>
    <s v="Casting Crouch"/>
    <x v="1"/>
    <s v="WBD"/>
    <s v="MID"/>
    <n v="121"/>
    <n v="107"/>
    <x v="1"/>
  </r>
  <r>
    <n v="2019"/>
    <n v="7"/>
    <s v="Casting Crouch"/>
    <x v="391"/>
    <s v="MEL"/>
    <s v="DEF"/>
    <n v="83"/>
    <n v="88"/>
    <x v="1"/>
  </r>
  <r>
    <n v="2019"/>
    <n v="7"/>
    <s v="Casting Crouch"/>
    <x v="81"/>
    <s v="GCS"/>
    <s v="MID"/>
    <n v="84"/>
    <n v="52"/>
    <x v="1"/>
  </r>
  <r>
    <n v="2019"/>
    <n v="7"/>
    <s v="Casting Crouch"/>
    <x v="136"/>
    <s v="STK"/>
    <s v="FWD"/>
    <n v="108"/>
    <n v="76"/>
    <x v="1"/>
  </r>
  <r>
    <n v="2019"/>
    <n v="7"/>
    <s v="Casting Crouch"/>
    <x v="156"/>
    <s v="ADE"/>
    <s v="MID"/>
    <n v="67"/>
    <n v="44"/>
    <x v="1"/>
  </r>
  <r>
    <n v="2019"/>
    <n v="7"/>
    <s v="Casting Crouch"/>
    <x v="259"/>
    <s v="ADE"/>
    <s v="MID"/>
    <n v="110"/>
    <n v="97"/>
    <x v="1"/>
  </r>
  <r>
    <n v="2019"/>
    <n v="7"/>
    <s v="Casting Crouch"/>
    <x v="203"/>
    <s v="ADE"/>
    <s v="DEF"/>
    <n v="88"/>
    <n v="94"/>
    <x v="1"/>
  </r>
  <r>
    <n v="2019"/>
    <n v="7"/>
    <s v="Casting Crouch"/>
    <x v="341"/>
    <s v="PTA"/>
    <s v="FWD"/>
    <n v="78"/>
    <n v="55"/>
    <x v="1"/>
  </r>
  <r>
    <n v="2019"/>
    <n v="7"/>
    <s v="Casting Crouch"/>
    <x v="87"/>
    <s v="GEE"/>
    <s v="FWD"/>
    <n v="73"/>
    <n v="101"/>
    <x v="1"/>
  </r>
  <r>
    <n v="2019"/>
    <n v="7"/>
    <s v="Casting Crouch"/>
    <x v="280"/>
    <s v="NTH"/>
    <s v="MID"/>
    <n v="108"/>
    <n v="95"/>
    <x v="1"/>
  </r>
  <r>
    <n v="2019"/>
    <n v="7"/>
    <s v="Casting Crouch"/>
    <x v="172"/>
    <s v="HAW"/>
    <s v="RUC"/>
    <n v="106"/>
    <n v="84"/>
    <x v="1"/>
  </r>
  <r>
    <n v="2019"/>
    <n v="7"/>
    <s v="Casting Crouch"/>
    <x v="200"/>
    <s v="GWS"/>
    <s v="DEF"/>
    <n v="108"/>
    <n v="140"/>
    <x v="1"/>
  </r>
  <r>
    <n v="2019"/>
    <n v="7"/>
    <s v="Casting Crouch"/>
    <x v="303"/>
    <s v="FRE"/>
    <s v="MID"/>
    <n v="93"/>
    <n v="99"/>
    <x v="1"/>
  </r>
  <r>
    <n v="2019"/>
    <n v="7"/>
    <s v="Casting Crouch"/>
    <x v="92"/>
    <s v="CAR"/>
    <s v="BEN"/>
    <n v="89"/>
    <n v="0"/>
    <x v="1"/>
  </r>
  <r>
    <n v="2019"/>
    <n v="7"/>
    <s v="Casting Crouch"/>
    <x v="126"/>
    <s v="WBD"/>
    <s v="BEN"/>
    <n v="85"/>
    <n v="0"/>
    <x v="1"/>
  </r>
  <r>
    <n v="2019"/>
    <n v="7"/>
    <s v="Casting Crouch"/>
    <x v="128"/>
    <s v="GCS"/>
    <s v="BEN"/>
    <n v="67"/>
    <n v="105"/>
    <x v="1"/>
  </r>
  <r>
    <n v="2019"/>
    <n v="7"/>
    <s v="Casting Crouch"/>
    <x v="123"/>
    <s v="RIC"/>
    <s v="BEN"/>
    <n v="66"/>
    <n v="0"/>
    <x v="1"/>
  </r>
  <r>
    <n v="2019"/>
    <n v="7"/>
    <s v="Swimming n Titch"/>
    <x v="140"/>
    <s v="ESS"/>
    <s v="MID"/>
    <n v="109"/>
    <n v="69"/>
    <x v="5"/>
  </r>
  <r>
    <n v="2019"/>
    <n v="7"/>
    <s v="Swimming n Titch"/>
    <x v="58"/>
    <s v="BRL"/>
    <s v="DEF"/>
    <n v="93"/>
    <n v="89"/>
    <x v="5"/>
  </r>
  <r>
    <n v="2019"/>
    <n v="7"/>
    <s v="Swimming n Titch"/>
    <x v="77"/>
    <s v="BRL"/>
    <s v="MID"/>
    <n v="94"/>
    <n v="128"/>
    <x v="5"/>
  </r>
  <r>
    <n v="2019"/>
    <n v="7"/>
    <s v="Swimming n Titch"/>
    <x v="223"/>
    <s v="BRL"/>
    <s v="DEF"/>
    <n v="77"/>
    <n v="71"/>
    <x v="5"/>
  </r>
  <r>
    <n v="2019"/>
    <n v="7"/>
    <s v="Swimming n Titch"/>
    <x v="326"/>
    <s v="CAR"/>
    <s v="DEF"/>
    <n v="86"/>
    <n v="96"/>
    <x v="5"/>
  </r>
  <r>
    <n v="2019"/>
    <n v="7"/>
    <s v="Swimming n Titch"/>
    <x v="369"/>
    <s v="COL"/>
    <s v="FWD"/>
    <n v="79"/>
    <n v="97"/>
    <x v="5"/>
  </r>
  <r>
    <n v="2019"/>
    <n v="7"/>
    <s v="Swimming n Titch"/>
    <x v="252"/>
    <s v="WBD"/>
    <s v="MID"/>
    <n v="122"/>
    <n v="146"/>
    <x v="5"/>
  </r>
  <r>
    <n v="2019"/>
    <n v="7"/>
    <s v="Swimming n Titch"/>
    <x v="382"/>
    <s v="MEL"/>
    <s v="FWD"/>
    <n v="88"/>
    <n v="65"/>
    <x v="5"/>
  </r>
  <r>
    <n v="2019"/>
    <n v="7"/>
    <s v="Swimming n Titch"/>
    <x v="332"/>
    <s v="STK"/>
    <s v="FWD"/>
    <n v="78"/>
    <n v="50"/>
    <x v="5"/>
  </r>
  <r>
    <n v="2019"/>
    <n v="7"/>
    <s v="Swimming n Titch"/>
    <x v="133"/>
    <s v="STK"/>
    <s v="FWD"/>
    <n v="87"/>
    <n v="66"/>
    <x v="5"/>
  </r>
  <r>
    <n v="2019"/>
    <n v="7"/>
    <s v="Swimming n Titch"/>
    <x v="204"/>
    <s v="WCE"/>
    <s v="MID"/>
    <n v="89"/>
    <n v="133"/>
    <x v="5"/>
  </r>
  <r>
    <n v="2019"/>
    <n v="7"/>
    <s v="Swimming n Titch"/>
    <x v="64"/>
    <s v="WCE"/>
    <s v="MID"/>
    <n v="90"/>
    <n v="100"/>
    <x v="5"/>
  </r>
  <r>
    <n v="2019"/>
    <n v="7"/>
    <s v="Swimming n Titch"/>
    <x v="347"/>
    <s v="WCE"/>
    <s v="DEF"/>
    <n v="82"/>
    <n v="109"/>
    <x v="5"/>
  </r>
  <r>
    <n v="2019"/>
    <n v="7"/>
    <s v="Swimming n Titch"/>
    <x v="104"/>
    <s v="GEE"/>
    <s v="RUC"/>
    <n v="76"/>
    <n v="73"/>
    <x v="5"/>
  </r>
  <r>
    <n v="2019"/>
    <n v="7"/>
    <s v="Swimming n Titch"/>
    <x v="119"/>
    <s v="GEE"/>
    <s v="FWD"/>
    <n v="107"/>
    <n v="26"/>
    <x v="5"/>
  </r>
  <r>
    <n v="2019"/>
    <n v="7"/>
    <s v="Swimming n Titch"/>
    <x v="11"/>
    <s v="GWS"/>
    <s v="MID"/>
    <n v="104"/>
    <n v="0"/>
    <x v="5"/>
  </r>
  <r>
    <n v="2019"/>
    <n v="7"/>
    <s v="Swimming n Titch"/>
    <x v="62"/>
    <s v="FRE"/>
    <s v="DEF"/>
    <n v="100"/>
    <n v="145"/>
    <x v="5"/>
  </r>
  <r>
    <n v="2019"/>
    <n v="7"/>
    <s v="Swimming n Titch"/>
    <x v="124"/>
    <s v="RIC"/>
    <s v="MID"/>
    <n v="98"/>
    <n v="91"/>
    <x v="5"/>
  </r>
  <r>
    <n v="2019"/>
    <n v="7"/>
    <s v="Swimming n Titch"/>
    <x v="141"/>
    <s v="ESS"/>
    <s v="BEN"/>
    <n v="67"/>
    <n v="60"/>
    <x v="5"/>
  </r>
  <r>
    <n v="2019"/>
    <n v="7"/>
    <s v="Swimming n Titch"/>
    <x v="286"/>
    <s v="CAR"/>
    <s v="BEN"/>
    <n v="70"/>
    <n v="58"/>
    <x v="5"/>
  </r>
  <r>
    <n v="2019"/>
    <n v="7"/>
    <s v="Swimming n Titch"/>
    <x v="248"/>
    <s v="PTA"/>
    <s v="BEN"/>
    <n v="79"/>
    <n v="0"/>
    <x v="5"/>
  </r>
  <r>
    <n v="2019"/>
    <n v="7"/>
    <s v="Swimming n Titch"/>
    <x v="105"/>
    <s v="RIC"/>
    <s v="BEN"/>
    <n v="71"/>
    <n v="80"/>
    <x v="5"/>
  </r>
  <r>
    <n v="2019"/>
    <n v="7"/>
    <s v="Man of Steele"/>
    <x v="7"/>
    <s v="ESS"/>
    <s v="MID"/>
    <n v="91"/>
    <n v="93"/>
    <x v="2"/>
  </r>
  <r>
    <n v="2019"/>
    <n v="7"/>
    <s v="Man of Steele"/>
    <x v="5"/>
    <s v="SYD"/>
    <s v="MID"/>
    <n v="121"/>
    <n v="118"/>
    <x v="2"/>
  </r>
  <r>
    <n v="2019"/>
    <n v="7"/>
    <s v="Man of Steele"/>
    <x v="114"/>
    <s v="COL"/>
    <s v="RUC"/>
    <n v="121"/>
    <n v="108"/>
    <x v="2"/>
  </r>
  <r>
    <n v="2019"/>
    <n v="7"/>
    <s v="Man of Steele"/>
    <x v="251"/>
    <s v="WBD"/>
    <s v="FWD"/>
    <n v="112"/>
    <n v="113"/>
    <x v="2"/>
  </r>
  <r>
    <n v="2019"/>
    <n v="7"/>
    <s v="Man of Steele"/>
    <x v="300"/>
    <s v="MEL"/>
    <s v="MID"/>
    <n v="91"/>
    <n v="68"/>
    <x v="2"/>
  </r>
  <r>
    <n v="2019"/>
    <n v="7"/>
    <s v="Man of Steele"/>
    <x v="33"/>
    <s v="STK"/>
    <s v="MID"/>
    <n v="109"/>
    <n v="98"/>
    <x v="2"/>
  </r>
  <r>
    <n v="2019"/>
    <n v="7"/>
    <s v="Man of Steele"/>
    <x v="24"/>
    <s v="STK"/>
    <s v="MID"/>
    <n v="95"/>
    <n v="98"/>
    <x v="2"/>
  </r>
  <r>
    <n v="2019"/>
    <n v="7"/>
    <s v="Man of Steele"/>
    <x v="206"/>
    <s v="WCE"/>
    <s v="MID"/>
    <n v="103"/>
    <n v="132"/>
    <x v="2"/>
  </r>
  <r>
    <n v="2019"/>
    <n v="7"/>
    <s v="Man of Steele"/>
    <x v="99"/>
    <s v="ADE"/>
    <s v="DEF"/>
    <n v="91"/>
    <n v="95"/>
    <x v="2"/>
  </r>
  <r>
    <n v="2019"/>
    <n v="7"/>
    <s v="Man of Steele"/>
    <x v="137"/>
    <s v="PTA"/>
    <s v="FWD"/>
    <n v="57"/>
    <n v="50"/>
    <x v="2"/>
  </r>
  <r>
    <n v="2019"/>
    <n v="7"/>
    <s v="Man of Steele"/>
    <x v="298"/>
    <s v="GEE"/>
    <s v="DEF"/>
    <n v="99"/>
    <n v="102"/>
    <x v="2"/>
  </r>
  <r>
    <n v="2019"/>
    <n v="7"/>
    <s v="Man of Steele"/>
    <x v="20"/>
    <s v="GEE"/>
    <s v="MID"/>
    <n v="111"/>
    <n v="126"/>
    <x v="2"/>
  </r>
  <r>
    <n v="2019"/>
    <n v="7"/>
    <s v="Man of Steele"/>
    <x v="116"/>
    <s v="NTH"/>
    <s v="DEF"/>
    <n v="86"/>
    <n v="93"/>
    <x v="2"/>
  </r>
  <r>
    <n v="2019"/>
    <n v="7"/>
    <s v="Man of Steele"/>
    <x v="235"/>
    <s v="HAW"/>
    <s v="FWD"/>
    <n v="57"/>
    <n v="49"/>
    <x v="2"/>
  </r>
  <r>
    <n v="2019"/>
    <n v="7"/>
    <s v="Man of Steele"/>
    <x v="232"/>
    <s v="GWS"/>
    <s v="DEF"/>
    <n v="79"/>
    <n v="94"/>
    <x v="2"/>
  </r>
  <r>
    <n v="2019"/>
    <n v="7"/>
    <s v="Man of Steele"/>
    <x v="13"/>
    <s v="FRE"/>
    <s v="FWD"/>
    <n v="115"/>
    <n v="137"/>
    <x v="2"/>
  </r>
  <r>
    <n v="2019"/>
    <n v="7"/>
    <s v="Man of Steele"/>
    <x v="201"/>
    <s v="RIC"/>
    <s v="DEF"/>
    <n v="96"/>
    <n v="71"/>
    <x v="2"/>
  </r>
  <r>
    <n v="2019"/>
    <n v="7"/>
    <s v="Man of Steele"/>
    <x v="27"/>
    <s v="RIC"/>
    <s v="FWD"/>
    <n v="106"/>
    <n v="75"/>
    <x v="2"/>
  </r>
  <r>
    <n v="2019"/>
    <n v="7"/>
    <s v="Man of Steele"/>
    <x v="186"/>
    <s v="SYD"/>
    <s v="BEN"/>
    <n v="95"/>
    <n v="107"/>
    <x v="2"/>
  </r>
  <r>
    <n v="2019"/>
    <n v="7"/>
    <s v="Man of Steele"/>
    <x v="334"/>
    <s v="COL"/>
    <s v="BEN"/>
    <n v="74"/>
    <n v="94"/>
    <x v="2"/>
  </r>
  <r>
    <n v="2019"/>
    <n v="7"/>
    <s v="Man of Steele"/>
    <x v="94"/>
    <s v="PTA"/>
    <s v="BEN"/>
    <n v="86"/>
    <n v="97"/>
    <x v="2"/>
  </r>
  <r>
    <n v="2019"/>
    <n v="7"/>
    <s v="Man of Steele"/>
    <x v="263"/>
    <s v="PTA"/>
    <s v="BEN"/>
    <n v="86"/>
    <n v="37"/>
    <x v="2"/>
  </r>
  <r>
    <n v="2019"/>
    <n v="7"/>
    <s v="Barbeques Treloar"/>
    <x v="387"/>
    <s v="SYD"/>
    <s v="MID"/>
    <n v="85"/>
    <n v="52"/>
    <x v="7"/>
  </r>
  <r>
    <n v="2019"/>
    <n v="7"/>
    <s v="Barbeques Treloar"/>
    <x v="313"/>
    <s v="BRL"/>
    <s v="DEF"/>
    <n v="83"/>
    <n v="51"/>
    <x v="7"/>
  </r>
  <r>
    <n v="2019"/>
    <n v="7"/>
    <s v="Barbeques Treloar"/>
    <x v="254"/>
    <s v="CAR"/>
    <s v="MID"/>
    <n v="135"/>
    <n v="123"/>
    <x v="7"/>
  </r>
  <r>
    <n v="2019"/>
    <n v="7"/>
    <s v="Barbeques Treloar"/>
    <x v="330"/>
    <s v="CAR"/>
    <s v="FWD"/>
    <n v="96"/>
    <n v="62"/>
    <x v="7"/>
  </r>
  <r>
    <n v="2019"/>
    <n v="7"/>
    <s v="Barbeques Treloar"/>
    <x v="196"/>
    <s v="CAR"/>
    <s v="MID"/>
    <n v="95"/>
    <n v="70"/>
    <x v="7"/>
  </r>
  <r>
    <n v="2019"/>
    <n v="7"/>
    <s v="Barbeques Treloar"/>
    <x v="194"/>
    <s v="WBD"/>
    <s v="MID"/>
    <n v="98"/>
    <n v="85"/>
    <x v="7"/>
  </r>
  <r>
    <n v="2019"/>
    <n v="7"/>
    <s v="Barbeques Treloar"/>
    <x v="247"/>
    <s v="WBD"/>
    <s v="MID"/>
    <n v="98"/>
    <n v="58"/>
    <x v="7"/>
  </r>
  <r>
    <n v="2019"/>
    <n v="7"/>
    <s v="Barbeques Treloar"/>
    <x v="98"/>
    <s v="STK"/>
    <s v="FWD"/>
    <n v="94"/>
    <n v="94"/>
    <x v="7"/>
  </r>
  <r>
    <n v="2019"/>
    <n v="7"/>
    <s v="Barbeques Treloar"/>
    <x v="392"/>
    <s v="PTA"/>
    <s v="DEF"/>
    <n v="89"/>
    <n v="65"/>
    <x v="7"/>
  </r>
  <r>
    <n v="2019"/>
    <n v="7"/>
    <s v="Barbeques Treloar"/>
    <x v="393"/>
    <s v="PTA"/>
    <s v="DEF"/>
    <n v="81"/>
    <n v="67"/>
    <x v="7"/>
  </r>
  <r>
    <n v="2019"/>
    <n v="7"/>
    <s v="Barbeques Treloar"/>
    <x v="240"/>
    <s v="GEE"/>
    <s v="FWD"/>
    <n v="94"/>
    <n v="104"/>
    <x v="7"/>
  </r>
  <r>
    <n v="2019"/>
    <n v="7"/>
    <s v="Barbeques Treloar"/>
    <x v="90"/>
    <s v="NTH"/>
    <s v="MID"/>
    <n v="97"/>
    <n v="115"/>
    <x v="7"/>
  </r>
  <r>
    <n v="2019"/>
    <n v="7"/>
    <s v="Barbeques Treloar"/>
    <x v="229"/>
    <s v="NTH"/>
    <s v="FWD"/>
    <n v="82"/>
    <n v="112"/>
    <x v="7"/>
  </r>
  <r>
    <n v="2019"/>
    <n v="7"/>
    <s v="Barbeques Treloar"/>
    <x v="0"/>
    <s v="HAW"/>
    <s v="FWD"/>
    <n v="82"/>
    <n v="67"/>
    <x v="7"/>
  </r>
  <r>
    <n v="2019"/>
    <n v="7"/>
    <s v="Barbeques Treloar"/>
    <x v="142"/>
    <s v="GWS"/>
    <s v="DEF"/>
    <n v="93"/>
    <n v="132"/>
    <x v="7"/>
  </r>
  <r>
    <n v="2019"/>
    <n v="7"/>
    <s v="Barbeques Treloar"/>
    <x v="80"/>
    <s v="GWS"/>
    <s v="RUC"/>
    <n v="86"/>
    <n v="89"/>
    <x v="7"/>
  </r>
  <r>
    <n v="2019"/>
    <n v="7"/>
    <s v="Barbeques Treloar"/>
    <x v="82"/>
    <s v="FRE"/>
    <s v="MID"/>
    <n v="119"/>
    <n v="124"/>
    <x v="7"/>
  </r>
  <r>
    <n v="2019"/>
    <n v="7"/>
    <s v="Barbeques Treloar"/>
    <x v="57"/>
    <s v="RIC"/>
    <s v="DEF"/>
    <n v="98"/>
    <n v="77"/>
    <x v="7"/>
  </r>
  <r>
    <n v="2019"/>
    <n v="7"/>
    <s v="Barbeques Treloar"/>
    <x v="302"/>
    <s v="BRL"/>
    <s v="BEN"/>
    <n v="87"/>
    <n v="0"/>
    <x v="7"/>
  </r>
  <r>
    <n v="2019"/>
    <n v="7"/>
    <s v="Barbeques Treloar"/>
    <x v="149"/>
    <s v="GCS"/>
    <s v="BEN"/>
    <n v="82"/>
    <n v="0"/>
    <x v="7"/>
  </r>
  <r>
    <n v="2019"/>
    <n v="7"/>
    <s v="Barbeques Treloar"/>
    <x v="199"/>
    <s v="GEE"/>
    <s v="BEN"/>
    <n v="97"/>
    <n v="0"/>
    <x v="7"/>
  </r>
  <r>
    <n v="2019"/>
    <n v="7"/>
    <s v="Barbeques Treloar"/>
    <x v="250"/>
    <s v="HAW"/>
    <s v="BEN"/>
    <n v="69"/>
    <n v="99"/>
    <x v="7"/>
  </r>
  <r>
    <n v="2019"/>
    <n v="8"/>
    <s v="TryingAnewStratton"/>
    <x v="39"/>
    <s v="MEL"/>
    <s v="MID"/>
    <n v="0"/>
    <n v="119"/>
    <x v="0"/>
  </r>
  <r>
    <n v="2019"/>
    <n v="8"/>
    <s v="TryingAnewStratton"/>
    <x v="125"/>
    <s v="WCE"/>
    <s v="DEF"/>
    <n v="111"/>
    <n v="107"/>
    <x v="0"/>
  </r>
  <r>
    <n v="2019"/>
    <n v="8"/>
    <s v="TryingAnewStratton"/>
    <x v="207"/>
    <s v="COL"/>
    <s v="FWD"/>
    <n v="0"/>
    <n v="114"/>
    <x v="0"/>
  </r>
  <r>
    <n v="2019"/>
    <n v="8"/>
    <s v="TryingAnewStratton"/>
    <x v="34"/>
    <s v="COL"/>
    <s v="DEF"/>
    <n v="0"/>
    <n v="88"/>
    <x v="0"/>
  </r>
  <r>
    <n v="2019"/>
    <n v="8"/>
    <s v="TryingAnewStratton"/>
    <x v="96"/>
    <s v="ADE"/>
    <s v="MID"/>
    <n v="0"/>
    <n v="96"/>
    <x v="0"/>
  </r>
  <r>
    <n v="2019"/>
    <n v="8"/>
    <s v="TryingAnewStratton"/>
    <x v="306"/>
    <s v="WBD"/>
    <s v="FWD"/>
    <n v="0"/>
    <n v="136"/>
    <x v="0"/>
  </r>
  <r>
    <n v="2019"/>
    <n v="8"/>
    <s v="TryingAnewStratton"/>
    <x v="45"/>
    <s v="ESS"/>
    <s v="DEF"/>
    <n v="0"/>
    <n v="84"/>
    <x v="0"/>
  </r>
  <r>
    <n v="2019"/>
    <n v="8"/>
    <s v="TryingAnewStratton"/>
    <x v="122"/>
    <s v="ESS"/>
    <s v="MID"/>
    <n v="0"/>
    <n v="115"/>
    <x v="0"/>
  </r>
  <r>
    <n v="2019"/>
    <n v="8"/>
    <s v="TryingAnewStratton"/>
    <x v="215"/>
    <s v="FRE"/>
    <s v="FWD"/>
    <n v="0"/>
    <n v="95"/>
    <x v="0"/>
  </r>
  <r>
    <n v="2019"/>
    <n v="8"/>
    <s v="TryingAnewStratton"/>
    <x v="118"/>
    <s v="SYD"/>
    <s v="DEF"/>
    <n v="0"/>
    <n v="83"/>
    <x v="0"/>
  </r>
  <r>
    <n v="2019"/>
    <n v="8"/>
    <s v="TryingAnewStratton"/>
    <x v="255"/>
    <s v="SYD"/>
    <s v="MID"/>
    <n v="0"/>
    <n v="114"/>
    <x v="0"/>
  </r>
  <r>
    <n v="2019"/>
    <n v="8"/>
    <s v="TryingAnewStratton"/>
    <x v="350"/>
    <s v="PTA"/>
    <s v="MID"/>
    <n v="0"/>
    <n v="98"/>
    <x v="0"/>
  </r>
  <r>
    <n v="2019"/>
    <n v="8"/>
    <s v="TryingAnewStratton"/>
    <x v="177"/>
    <s v="GCS"/>
    <s v="RUC"/>
    <n v="0"/>
    <n v="67"/>
    <x v="0"/>
  </r>
  <r>
    <n v="2019"/>
    <n v="8"/>
    <s v="TryingAnewStratton"/>
    <x v="150"/>
    <s v="HAW"/>
    <s v="DEF"/>
    <n v="0"/>
    <n v="105"/>
    <x v="0"/>
  </r>
  <r>
    <n v="2019"/>
    <n v="8"/>
    <s v="TryingAnewStratton"/>
    <x v="196"/>
    <s v="CAR"/>
    <s v="MID"/>
    <n v="0"/>
    <n v="82"/>
    <x v="0"/>
  </r>
  <r>
    <n v="2019"/>
    <n v="8"/>
    <s v="TryingAnewStratton"/>
    <x v="299"/>
    <s v="CAR"/>
    <s v="FWD"/>
    <n v="0"/>
    <n v="55"/>
    <x v="0"/>
  </r>
  <r>
    <n v="2019"/>
    <n v="8"/>
    <s v="TryingAnewStratton"/>
    <x v="267"/>
    <s v="GWS"/>
    <s v="MID"/>
    <n v="0"/>
    <n v="82"/>
    <x v="0"/>
  </r>
  <r>
    <n v="2019"/>
    <n v="8"/>
    <s v="TryingAnewStratton"/>
    <x v="6"/>
    <s v="GWS"/>
    <s v="FWD"/>
    <n v="0"/>
    <n v="47"/>
    <x v="0"/>
  </r>
  <r>
    <n v="2019"/>
    <n v="8"/>
    <s v="TryingAnewStratton"/>
    <x v="113"/>
    <s v="COL"/>
    <s v="BEN"/>
    <n v="0"/>
    <n v="0"/>
    <x v="0"/>
  </r>
  <r>
    <n v="2019"/>
    <n v="8"/>
    <s v="TryingAnewStratton"/>
    <x v="358"/>
    <s v="GEE"/>
    <s v="BEN"/>
    <n v="0"/>
    <n v="93"/>
    <x v="0"/>
  </r>
  <r>
    <n v="2019"/>
    <n v="8"/>
    <s v="TryingAnewStratton"/>
    <x v="121"/>
    <s v="PTA"/>
    <s v="BEN"/>
    <n v="0"/>
    <n v="0"/>
    <x v="0"/>
  </r>
  <r>
    <n v="2019"/>
    <n v="8"/>
    <s v="TryingAnewStratton"/>
    <x v="316"/>
    <s v="GCS"/>
    <s v="BEN"/>
    <n v="0"/>
    <n v="0"/>
    <x v="0"/>
  </r>
  <r>
    <n v="2019"/>
    <n v="8"/>
    <s v="Salt&amp;VinegarCripps"/>
    <x v="238"/>
    <s v="WCE"/>
    <s v="DEF"/>
    <n v="0"/>
    <n v="71"/>
    <x v="6"/>
  </r>
  <r>
    <n v="2019"/>
    <n v="8"/>
    <s v="Salt&amp;VinegarCripps"/>
    <x v="218"/>
    <s v="WCE"/>
    <s v="MID"/>
    <n v="0"/>
    <n v="89"/>
    <x v="6"/>
  </r>
  <r>
    <n v="2019"/>
    <n v="8"/>
    <s v="Salt&amp;VinegarCripps"/>
    <x v="220"/>
    <s v="COL"/>
    <s v="DEF"/>
    <n v="0"/>
    <n v="39"/>
    <x v="6"/>
  </r>
  <r>
    <n v="2019"/>
    <n v="8"/>
    <s v="Salt&amp;VinegarCripps"/>
    <x v="72"/>
    <s v="COL"/>
    <s v="MID"/>
    <n v="0"/>
    <n v="109"/>
    <x v="6"/>
  </r>
  <r>
    <n v="2019"/>
    <n v="8"/>
    <s v="Salt&amp;VinegarCripps"/>
    <x v="133"/>
    <s v="STK"/>
    <s v="FWD"/>
    <n v="0"/>
    <n v="86"/>
    <x v="6"/>
  </r>
  <r>
    <n v="2019"/>
    <n v="8"/>
    <s v="Salt&amp;VinegarCripps"/>
    <x v="378"/>
    <s v="BRL"/>
    <s v="MID"/>
    <n v="0"/>
    <n v="70"/>
    <x v="6"/>
  </r>
  <r>
    <n v="2019"/>
    <n v="8"/>
    <s v="Salt&amp;VinegarCripps"/>
    <x v="281"/>
    <s v="BRL"/>
    <s v="MID"/>
    <n v="109"/>
    <n v="114"/>
    <x v="6"/>
  </r>
  <r>
    <n v="2019"/>
    <n v="8"/>
    <s v="Salt&amp;VinegarCripps"/>
    <x v="112"/>
    <s v="GEE"/>
    <s v="FWD"/>
    <n v="0"/>
    <n v="84"/>
    <x v="6"/>
  </r>
  <r>
    <n v="2019"/>
    <n v="8"/>
    <s v="Salt&amp;VinegarCripps"/>
    <x v="163"/>
    <s v="GEE"/>
    <s v="MID"/>
    <n v="0"/>
    <n v="86"/>
    <x v="6"/>
  </r>
  <r>
    <n v="2019"/>
    <n v="8"/>
    <s v="Salt&amp;VinegarCripps"/>
    <x v="271"/>
    <s v="GEE"/>
    <s v="DEF"/>
    <n v="0"/>
    <n v="87"/>
    <x v="6"/>
  </r>
  <r>
    <n v="2019"/>
    <n v="8"/>
    <s v="Salt&amp;VinegarCripps"/>
    <x v="111"/>
    <s v="WBD"/>
    <s v="DEF"/>
    <n v="0"/>
    <n v="93"/>
    <x v="6"/>
  </r>
  <r>
    <n v="2019"/>
    <n v="8"/>
    <s v="Salt&amp;VinegarCripps"/>
    <x v="190"/>
    <s v="WBD"/>
    <s v="FWD"/>
    <n v="0"/>
    <n v="33"/>
    <x v="6"/>
  </r>
  <r>
    <n v="2019"/>
    <n v="8"/>
    <s v="Salt&amp;VinegarCripps"/>
    <x v="176"/>
    <s v="FRE"/>
    <s v="FWD"/>
    <n v="0"/>
    <n v="128"/>
    <x v="6"/>
  </r>
  <r>
    <n v="2019"/>
    <n v="8"/>
    <s v="Salt&amp;VinegarCripps"/>
    <x v="195"/>
    <s v="NTH"/>
    <s v="RUC"/>
    <n v="0"/>
    <n v="79"/>
    <x v="6"/>
  </r>
  <r>
    <n v="2019"/>
    <n v="8"/>
    <s v="Salt&amp;VinegarCripps"/>
    <x v="354"/>
    <s v="PTA"/>
    <s v="DEF"/>
    <n v="0"/>
    <n v="125"/>
    <x v="6"/>
  </r>
  <r>
    <n v="2019"/>
    <n v="8"/>
    <s v="Salt&amp;VinegarCripps"/>
    <x v="120"/>
    <s v="PTA"/>
    <s v="FWD"/>
    <n v="0"/>
    <n v="41"/>
    <x v="6"/>
  </r>
  <r>
    <n v="2019"/>
    <n v="8"/>
    <s v="Salt&amp;VinegarCripps"/>
    <x v="236"/>
    <s v="RIC"/>
    <s v="MID"/>
    <n v="92"/>
    <n v="99"/>
    <x v="6"/>
  </r>
  <r>
    <n v="2019"/>
    <n v="8"/>
    <s v="Salt&amp;VinegarCripps"/>
    <x v="145"/>
    <s v="GWS"/>
    <s v="MID"/>
    <n v="0"/>
    <n v="75"/>
    <x v="6"/>
  </r>
  <r>
    <n v="2019"/>
    <n v="8"/>
    <s v="Salt&amp;VinegarCripps"/>
    <x v="293"/>
    <s v="FRE"/>
    <s v="BEN"/>
    <n v="0"/>
    <n v="0"/>
    <x v="6"/>
  </r>
  <r>
    <n v="2019"/>
    <n v="8"/>
    <s v="Salt&amp;VinegarCripps"/>
    <x v="197"/>
    <s v="SYD"/>
    <s v="BEN"/>
    <n v="0"/>
    <n v="0"/>
    <x v="6"/>
  </r>
  <r>
    <n v="2019"/>
    <n v="8"/>
    <s v="Salt&amp;VinegarCripps"/>
    <x v="134"/>
    <s v="CAR"/>
    <s v="BEN"/>
    <n v="0"/>
    <n v="0"/>
    <x v="6"/>
  </r>
  <r>
    <n v="2019"/>
    <n v="8"/>
    <s v="Salt&amp;VinegarCripps"/>
    <x v="374"/>
    <s v="CAR"/>
    <s v="BEN"/>
    <n v="0"/>
    <n v="70"/>
    <x v="6"/>
  </r>
  <r>
    <n v="2019"/>
    <n v="8"/>
    <s v="DEVQON.1"/>
    <x v="55"/>
    <s v="MEL"/>
    <s v="DEF"/>
    <n v="0"/>
    <n v="122"/>
    <x v="4"/>
  </r>
  <r>
    <n v="2019"/>
    <n v="8"/>
    <s v="DEVQON.1"/>
    <x v="76"/>
    <s v="MEL"/>
    <s v="MID"/>
    <n v="0"/>
    <n v="175"/>
    <x v="4"/>
  </r>
  <r>
    <n v="2019"/>
    <n v="8"/>
    <s v="DEVQON.1"/>
    <x v="17"/>
    <s v="WCE"/>
    <s v="MID"/>
    <n v="0"/>
    <n v="109"/>
    <x v="4"/>
  </r>
  <r>
    <n v="2019"/>
    <n v="8"/>
    <s v="DEVQON.1"/>
    <x v="278"/>
    <s v="COL"/>
    <s v="MID"/>
    <n v="0"/>
    <n v="100"/>
    <x v="4"/>
  </r>
  <r>
    <n v="2019"/>
    <n v="8"/>
    <s v="DEVQON.1"/>
    <x v="385"/>
    <s v="STK"/>
    <s v="FWD"/>
    <n v="0"/>
    <n v="92"/>
    <x v="4"/>
  </r>
  <r>
    <n v="2019"/>
    <n v="8"/>
    <s v="DEVQON.1"/>
    <x v="146"/>
    <s v="STK"/>
    <s v="DEF"/>
    <n v="0"/>
    <n v="104"/>
    <x v="4"/>
  </r>
  <r>
    <n v="2019"/>
    <n v="8"/>
    <s v="DEVQON.1"/>
    <x v="168"/>
    <s v="ADE"/>
    <s v="MID"/>
    <n v="0"/>
    <n v="138"/>
    <x v="4"/>
  </r>
  <r>
    <n v="2019"/>
    <n v="8"/>
    <s v="DEVQON.1"/>
    <x v="162"/>
    <s v="ADE"/>
    <s v="FWD"/>
    <n v="0"/>
    <n v="111"/>
    <x v="4"/>
  </r>
  <r>
    <n v="2019"/>
    <n v="8"/>
    <s v="DEVQON.1"/>
    <x v="228"/>
    <s v="BRL"/>
    <s v="RUC"/>
    <n v="0"/>
    <n v="66"/>
    <x v="4"/>
  </r>
  <r>
    <n v="2019"/>
    <n v="8"/>
    <s v="DEVQON.1"/>
    <x v="339"/>
    <s v="GEE"/>
    <s v="FWD"/>
    <n v="0"/>
    <n v="162"/>
    <x v="4"/>
  </r>
  <r>
    <n v="2019"/>
    <n v="8"/>
    <s v="DEVQON.1"/>
    <x v="166"/>
    <s v="ESS"/>
    <s v="DEF"/>
    <n v="0"/>
    <n v="105"/>
    <x v="4"/>
  </r>
  <r>
    <n v="2019"/>
    <n v="8"/>
    <s v="DEVQON.1"/>
    <x v="312"/>
    <s v="ESS"/>
    <s v="FWD"/>
    <n v="0"/>
    <n v="70"/>
    <x v="4"/>
  </r>
  <r>
    <n v="2019"/>
    <n v="8"/>
    <s v="DEVQON.1"/>
    <x v="21"/>
    <s v="NTH"/>
    <s v="DEF"/>
    <n v="0"/>
    <n v="76"/>
    <x v="4"/>
  </r>
  <r>
    <n v="2019"/>
    <n v="8"/>
    <s v="DEVQON.1"/>
    <x v="221"/>
    <s v="PTA"/>
    <s v="MID"/>
    <n v="0"/>
    <n v="122"/>
    <x v="4"/>
  </r>
  <r>
    <n v="2019"/>
    <n v="8"/>
    <s v="DEVQON.1"/>
    <x v="241"/>
    <s v="PTA"/>
    <s v="FWD"/>
    <n v="107"/>
    <n v="79"/>
    <x v="4"/>
  </r>
  <r>
    <n v="2019"/>
    <n v="8"/>
    <s v="DEVQON.1"/>
    <x v="26"/>
    <s v="GCS"/>
    <s v="DEF"/>
    <n v="0"/>
    <n v="49"/>
    <x v="4"/>
  </r>
  <r>
    <n v="2019"/>
    <n v="8"/>
    <s v="DEVQON.1"/>
    <x v="19"/>
    <s v="HAW"/>
    <s v="MID"/>
    <n v="0"/>
    <n v="100"/>
    <x v="4"/>
  </r>
  <r>
    <n v="2019"/>
    <n v="8"/>
    <s v="DEVQON.1"/>
    <x v="317"/>
    <s v="GWS"/>
    <s v="MID"/>
    <n v="94"/>
    <n v="104"/>
    <x v="4"/>
  </r>
  <r>
    <n v="2019"/>
    <n v="8"/>
    <s v="DEVQON.1"/>
    <x v="329"/>
    <s v="ADE"/>
    <s v="BEN"/>
    <n v="0"/>
    <n v="0"/>
    <x v="4"/>
  </r>
  <r>
    <n v="2019"/>
    <n v="8"/>
    <s v="DEVQON.1"/>
    <x v="160"/>
    <s v="GEE"/>
    <s v="BEN"/>
    <n v="0"/>
    <n v="59"/>
    <x v="4"/>
  </r>
  <r>
    <n v="2019"/>
    <n v="8"/>
    <s v="DEVQON.1"/>
    <x v="381"/>
    <s v="PTA"/>
    <s v="BEN"/>
    <n v="0"/>
    <n v="59"/>
    <x v="4"/>
  </r>
  <r>
    <n v="2019"/>
    <n v="8"/>
    <s v="DEVQON.1"/>
    <x v="91"/>
    <s v="HAW"/>
    <s v="BEN"/>
    <n v="0"/>
    <n v="120"/>
    <x v="4"/>
  </r>
  <r>
    <n v="2019"/>
    <n v="8"/>
    <s v="Swimming n Titch"/>
    <x v="347"/>
    <s v="WCE"/>
    <s v="DEF"/>
    <n v="0"/>
    <n v="76"/>
    <x v="5"/>
  </r>
  <r>
    <n v="2019"/>
    <n v="8"/>
    <s v="Swimming n Titch"/>
    <x v="204"/>
    <s v="WCE"/>
    <s v="MID"/>
    <n v="0"/>
    <n v="113"/>
    <x v="5"/>
  </r>
  <r>
    <n v="2019"/>
    <n v="8"/>
    <s v="Swimming n Titch"/>
    <x v="64"/>
    <s v="WCE"/>
    <s v="MID"/>
    <n v="0"/>
    <n v="83"/>
    <x v="5"/>
  </r>
  <r>
    <n v="2019"/>
    <n v="8"/>
    <s v="Swimming n Titch"/>
    <x v="369"/>
    <s v="COL"/>
    <s v="FWD"/>
    <n v="0"/>
    <n v="66"/>
    <x v="5"/>
  </r>
  <r>
    <n v="2019"/>
    <n v="8"/>
    <s v="Swimming n Titch"/>
    <x v="332"/>
    <s v="STK"/>
    <s v="FWD"/>
    <n v="0"/>
    <n v="45"/>
    <x v="5"/>
  </r>
  <r>
    <n v="2019"/>
    <n v="8"/>
    <s v="Swimming n Titch"/>
    <x v="223"/>
    <s v="BRL"/>
    <s v="DEF"/>
    <n v="0"/>
    <n v="79"/>
    <x v="5"/>
  </r>
  <r>
    <n v="2019"/>
    <n v="8"/>
    <s v="Swimming n Titch"/>
    <x v="86"/>
    <s v="BRL"/>
    <s v="FWD"/>
    <n v="0"/>
    <n v="38"/>
    <x v="5"/>
  </r>
  <r>
    <n v="2019"/>
    <n v="8"/>
    <s v="Swimming n Titch"/>
    <x v="77"/>
    <s v="BRL"/>
    <s v="MID"/>
    <n v="0"/>
    <n v="114"/>
    <x v="5"/>
  </r>
  <r>
    <n v="2019"/>
    <n v="8"/>
    <s v="Swimming n Titch"/>
    <x v="58"/>
    <s v="BRL"/>
    <s v="DEF"/>
    <n v="0"/>
    <n v="101"/>
    <x v="5"/>
  </r>
  <r>
    <n v="2019"/>
    <n v="8"/>
    <s v="Swimming n Titch"/>
    <x v="104"/>
    <s v="GEE"/>
    <s v="RUC"/>
    <n v="0"/>
    <n v="60"/>
    <x v="5"/>
  </r>
  <r>
    <n v="2019"/>
    <n v="8"/>
    <s v="Swimming n Titch"/>
    <x v="119"/>
    <s v="GEE"/>
    <s v="FWD"/>
    <n v="0"/>
    <n v="99"/>
    <x v="5"/>
  </r>
  <r>
    <n v="2019"/>
    <n v="8"/>
    <s v="Swimming n Titch"/>
    <x v="252"/>
    <s v="WBD"/>
    <s v="MID"/>
    <n v="0"/>
    <n v="99"/>
    <x v="5"/>
  </r>
  <r>
    <n v="2019"/>
    <n v="8"/>
    <s v="Swimming n Titch"/>
    <x v="140"/>
    <s v="ESS"/>
    <s v="MID"/>
    <n v="0"/>
    <n v="81"/>
    <x v="5"/>
  </r>
  <r>
    <n v="2019"/>
    <n v="8"/>
    <s v="Swimming n Titch"/>
    <x v="141"/>
    <s v="ESS"/>
    <s v="FWD"/>
    <n v="0"/>
    <n v="71"/>
    <x v="5"/>
  </r>
  <r>
    <n v="2019"/>
    <n v="8"/>
    <s v="Swimming n Titch"/>
    <x v="62"/>
    <s v="FRE"/>
    <s v="DEF"/>
    <n v="109"/>
    <n v="85"/>
    <x v="5"/>
  </r>
  <r>
    <n v="2019"/>
    <n v="8"/>
    <s v="Swimming n Titch"/>
    <x v="124"/>
    <s v="RIC"/>
    <s v="MID"/>
    <n v="0"/>
    <n v="71"/>
    <x v="5"/>
  </r>
  <r>
    <n v="2019"/>
    <n v="8"/>
    <s v="Swimming n Titch"/>
    <x v="326"/>
    <s v="CAR"/>
    <s v="DEF"/>
    <n v="0"/>
    <n v="74"/>
    <x v="5"/>
  </r>
  <r>
    <n v="2019"/>
    <n v="8"/>
    <s v="Swimming n Titch"/>
    <x v="11"/>
    <s v="GWS"/>
    <s v="MID"/>
    <n v="0"/>
    <n v="154"/>
    <x v="5"/>
  </r>
  <r>
    <n v="2019"/>
    <n v="8"/>
    <s v="Swimming n Titch"/>
    <x v="394"/>
    <s v="GEE"/>
    <s v="BEN"/>
    <n v="0"/>
    <n v="52"/>
    <x v="5"/>
  </r>
  <r>
    <n v="2019"/>
    <n v="8"/>
    <s v="Swimming n Titch"/>
    <x v="328"/>
    <s v="WBD"/>
    <s v="BEN"/>
    <n v="0"/>
    <n v="67"/>
    <x v="5"/>
  </r>
  <r>
    <n v="2019"/>
    <n v="8"/>
    <s v="Swimming n Titch"/>
    <x v="248"/>
    <s v="PTA"/>
    <s v="BEN"/>
    <n v="0"/>
    <n v="0"/>
    <x v="5"/>
  </r>
  <r>
    <n v="2019"/>
    <n v="8"/>
    <s v="Swimming n Titch"/>
    <x v="105"/>
    <s v="RIC"/>
    <s v="BEN"/>
    <n v="0"/>
    <n v="32"/>
    <x v="5"/>
  </r>
  <r>
    <n v="2019"/>
    <n v="8"/>
    <s v="Fire The Worpedo"/>
    <x v="279"/>
    <s v="MEL"/>
    <s v="RUC"/>
    <n v="0"/>
    <n v="109"/>
    <x v="3"/>
  </r>
  <r>
    <n v="2019"/>
    <n v="8"/>
    <s v="Fire The Worpedo"/>
    <x v="225"/>
    <s v="COL"/>
    <s v="MID"/>
    <n v="101"/>
    <n v="85"/>
    <x v="3"/>
  </r>
  <r>
    <n v="2019"/>
    <n v="8"/>
    <s v="Fire The Worpedo"/>
    <x v="132"/>
    <s v="ADE"/>
    <s v="MID"/>
    <n v="0"/>
    <n v="99"/>
    <x v="3"/>
  </r>
  <r>
    <n v="2019"/>
    <n v="8"/>
    <s v="Fire The Worpedo"/>
    <x v="93"/>
    <s v="WBD"/>
    <s v="FWD"/>
    <n v="0"/>
    <n v="78"/>
    <x v="3"/>
  </r>
  <r>
    <n v="2019"/>
    <n v="8"/>
    <s v="Fire The Worpedo"/>
    <x v="309"/>
    <s v="ESS"/>
    <s v="DEF"/>
    <n v="0"/>
    <n v="84"/>
    <x v="3"/>
  </r>
  <r>
    <n v="2019"/>
    <n v="8"/>
    <s v="Fire The Worpedo"/>
    <x v="165"/>
    <s v="ESS"/>
    <s v="MID"/>
    <n v="0"/>
    <n v="129"/>
    <x v="3"/>
  </r>
  <r>
    <n v="2019"/>
    <n v="8"/>
    <s v="Fire The Worpedo"/>
    <x v="97"/>
    <s v="FRE"/>
    <s v="FWD"/>
    <n v="0"/>
    <n v="64"/>
    <x v="3"/>
  </r>
  <r>
    <n v="2019"/>
    <n v="8"/>
    <s v="Fire The Worpedo"/>
    <x v="216"/>
    <s v="SYD"/>
    <s v="DEF"/>
    <n v="0"/>
    <n v="96"/>
    <x v="3"/>
  </r>
  <r>
    <n v="2019"/>
    <n v="8"/>
    <s v="Fire The Worpedo"/>
    <x v="297"/>
    <s v="SYD"/>
    <s v="MID"/>
    <n v="0"/>
    <n v="78"/>
    <x v="3"/>
  </r>
  <r>
    <n v="2019"/>
    <n v="8"/>
    <s v="Fire The Worpedo"/>
    <x v="230"/>
    <s v="SYD"/>
    <s v="DEF"/>
    <n v="0"/>
    <n v="91"/>
    <x v="3"/>
  </r>
  <r>
    <n v="2019"/>
    <n v="8"/>
    <s v="Fire The Worpedo"/>
    <x v="40"/>
    <s v="GCS"/>
    <s v="MID"/>
    <n v="0"/>
    <n v="116"/>
    <x v="3"/>
  </r>
  <r>
    <n v="2019"/>
    <n v="8"/>
    <s v="Fire The Worpedo"/>
    <x v="277"/>
    <s v="HAW"/>
    <s v="MID"/>
    <n v="96"/>
    <n v="93"/>
    <x v="3"/>
  </r>
  <r>
    <n v="2019"/>
    <n v="8"/>
    <s v="Fire The Worpedo"/>
    <x v="372"/>
    <s v="HAW"/>
    <s v="FWD"/>
    <n v="0"/>
    <n v="85"/>
    <x v="3"/>
  </r>
  <r>
    <n v="2019"/>
    <n v="8"/>
    <s v="Fire The Worpedo"/>
    <x v="273"/>
    <s v="RIC"/>
    <s v="DEF"/>
    <n v="0"/>
    <n v="112"/>
    <x v="3"/>
  </r>
  <r>
    <n v="2019"/>
    <n v="8"/>
    <s v="Fire The Worpedo"/>
    <x v="389"/>
    <s v="RIC"/>
    <s v="FWD"/>
    <n v="0"/>
    <n v="72"/>
    <x v="3"/>
  </r>
  <r>
    <n v="2019"/>
    <n v="8"/>
    <s v="Fire The Worpedo"/>
    <x v="321"/>
    <s v="GWS"/>
    <s v="MID"/>
    <n v="0"/>
    <n v="71"/>
    <x v="3"/>
  </r>
  <r>
    <n v="2019"/>
    <n v="8"/>
    <s v="Fire The Worpedo"/>
    <x v="307"/>
    <s v="GWS"/>
    <s v="DEF"/>
    <n v="0"/>
    <n v="92"/>
    <x v="3"/>
  </r>
  <r>
    <n v="2019"/>
    <n v="8"/>
    <s v="Fire The Worpedo"/>
    <x v="89"/>
    <s v="GWS"/>
    <s v="FWD"/>
    <n v="89"/>
    <n v="29"/>
    <x v="3"/>
  </r>
  <r>
    <n v="2019"/>
    <n v="8"/>
    <s v="Fire The Worpedo"/>
    <x v="115"/>
    <s v="COL"/>
    <s v="BEN"/>
    <n v="0"/>
    <n v="0"/>
    <x v="3"/>
  </r>
  <r>
    <n v="2019"/>
    <n v="8"/>
    <s v="Fire The Worpedo"/>
    <x v="18"/>
    <s v="BRL"/>
    <s v="BEN"/>
    <n v="0"/>
    <n v="49"/>
    <x v="3"/>
  </r>
  <r>
    <n v="2019"/>
    <n v="8"/>
    <s v="Fire The Worpedo"/>
    <x v="361"/>
    <s v="RIC"/>
    <s v="BEN"/>
    <n v="0"/>
    <n v="0"/>
    <x v="3"/>
  </r>
  <r>
    <n v="2019"/>
    <n v="8"/>
    <s v="Fire The Worpedo"/>
    <x v="182"/>
    <s v="GWS"/>
    <s v="BEN"/>
    <n v="0"/>
    <n v="0"/>
    <x v="3"/>
  </r>
  <r>
    <n v="2019"/>
    <n v="8"/>
    <s v="Barbeques Treloar"/>
    <x v="98"/>
    <s v="STK"/>
    <s v="FWD"/>
    <n v="0"/>
    <n v="55"/>
    <x v="7"/>
  </r>
  <r>
    <n v="2019"/>
    <n v="8"/>
    <s v="Barbeques Treloar"/>
    <x v="344"/>
    <s v="ADE"/>
    <s v="MID"/>
    <n v="0"/>
    <n v="107"/>
    <x v="7"/>
  </r>
  <r>
    <n v="2019"/>
    <n v="8"/>
    <s v="Barbeques Treloar"/>
    <x v="302"/>
    <s v="BRL"/>
    <s v="DEF"/>
    <n v="0"/>
    <n v="83"/>
    <x v="7"/>
  </r>
  <r>
    <n v="2019"/>
    <n v="8"/>
    <s v="Barbeques Treloar"/>
    <x v="272"/>
    <s v="GEE"/>
    <s v="DEF"/>
    <n v="0"/>
    <n v="74"/>
    <x v="7"/>
  </r>
  <r>
    <n v="2019"/>
    <n v="8"/>
    <s v="Barbeques Treloar"/>
    <x v="240"/>
    <s v="GEE"/>
    <s v="FWD"/>
    <n v="0"/>
    <n v="100"/>
    <x v="7"/>
  </r>
  <r>
    <n v="2019"/>
    <n v="8"/>
    <s v="Barbeques Treloar"/>
    <x v="199"/>
    <s v="GEE"/>
    <s v="MID"/>
    <n v="0"/>
    <n v="0"/>
    <x v="7"/>
  </r>
  <r>
    <n v="2019"/>
    <n v="8"/>
    <s v="Barbeques Treloar"/>
    <x v="194"/>
    <s v="WBD"/>
    <s v="MID"/>
    <n v="0"/>
    <n v="113"/>
    <x v="7"/>
  </r>
  <r>
    <n v="2019"/>
    <n v="8"/>
    <s v="Barbeques Treloar"/>
    <x v="247"/>
    <s v="WBD"/>
    <s v="MID"/>
    <n v="0"/>
    <n v="72"/>
    <x v="7"/>
  </r>
  <r>
    <n v="2019"/>
    <n v="8"/>
    <s v="Barbeques Treloar"/>
    <x v="42"/>
    <s v="ESS"/>
    <s v="RUC"/>
    <n v="108"/>
    <n v="107"/>
    <x v="7"/>
  </r>
  <r>
    <n v="2019"/>
    <n v="8"/>
    <s v="Barbeques Treloar"/>
    <x v="82"/>
    <s v="FRE"/>
    <s v="MID"/>
    <n v="0"/>
    <n v="133"/>
    <x v="7"/>
  </r>
  <r>
    <n v="2019"/>
    <n v="8"/>
    <s v="Barbeques Treloar"/>
    <x v="90"/>
    <s v="NTH"/>
    <s v="MID"/>
    <n v="109"/>
    <n v="92"/>
    <x v="7"/>
  </r>
  <r>
    <n v="2019"/>
    <n v="8"/>
    <s v="Barbeques Treloar"/>
    <x v="229"/>
    <s v="NTH"/>
    <s v="FWD"/>
    <n v="0"/>
    <n v="68"/>
    <x v="7"/>
  </r>
  <r>
    <n v="2019"/>
    <n v="8"/>
    <s v="Barbeques Treloar"/>
    <x v="149"/>
    <s v="GCS"/>
    <s v="DEF"/>
    <n v="0"/>
    <n v="106"/>
    <x v="7"/>
  </r>
  <r>
    <n v="2019"/>
    <n v="8"/>
    <s v="Barbeques Treloar"/>
    <x v="308"/>
    <s v="HAW"/>
    <s v="DEF"/>
    <n v="0"/>
    <n v="85"/>
    <x v="7"/>
  </r>
  <r>
    <n v="2019"/>
    <n v="8"/>
    <s v="Barbeques Treloar"/>
    <x v="250"/>
    <s v="HAW"/>
    <s v="FWD"/>
    <n v="0"/>
    <n v="93"/>
    <x v="7"/>
  </r>
  <r>
    <n v="2019"/>
    <n v="8"/>
    <s v="Barbeques Treloar"/>
    <x v="254"/>
    <s v="CAR"/>
    <s v="MID"/>
    <n v="0"/>
    <n v="120"/>
    <x v="7"/>
  </r>
  <r>
    <n v="2019"/>
    <n v="8"/>
    <s v="Barbeques Treloar"/>
    <x v="330"/>
    <s v="CAR"/>
    <s v="FWD"/>
    <n v="0"/>
    <n v="61"/>
    <x v="7"/>
  </r>
  <r>
    <n v="2019"/>
    <n v="8"/>
    <s v="Barbeques Treloar"/>
    <x v="142"/>
    <s v="GWS"/>
    <s v="DEF"/>
    <n v="0"/>
    <n v="54"/>
    <x v="7"/>
  </r>
  <r>
    <n v="2019"/>
    <n v="8"/>
    <s v="Barbeques Treloar"/>
    <x v="363"/>
    <s v="NTH"/>
    <s v="BEN"/>
    <n v="0"/>
    <n v="60"/>
    <x v="7"/>
  </r>
  <r>
    <n v="2019"/>
    <n v="8"/>
    <s v="Barbeques Treloar"/>
    <x v="0"/>
    <s v="HAW"/>
    <s v="BEN"/>
    <n v="0"/>
    <n v="84"/>
    <x v="7"/>
  </r>
  <r>
    <n v="2019"/>
    <n v="8"/>
    <s v="Barbeques Treloar"/>
    <x v="57"/>
    <s v="RIC"/>
    <s v="BEN"/>
    <n v="0"/>
    <n v="0"/>
    <x v="7"/>
  </r>
  <r>
    <n v="2019"/>
    <n v="8"/>
    <s v="Barbeques Treloar"/>
    <x v="80"/>
    <s v="GWS"/>
    <s v="BEN"/>
    <n v="0"/>
    <n v="0"/>
    <x v="7"/>
  </r>
  <r>
    <n v="2019"/>
    <n v="8"/>
    <s v="Casting Crouch"/>
    <x v="391"/>
    <s v="MEL"/>
    <s v="DEF"/>
    <n v="0"/>
    <n v="89"/>
    <x v="1"/>
  </r>
  <r>
    <n v="2019"/>
    <n v="8"/>
    <s v="Casting Crouch"/>
    <x v="136"/>
    <s v="STK"/>
    <s v="FWD"/>
    <n v="0"/>
    <n v="94"/>
    <x v="1"/>
  </r>
  <r>
    <n v="2019"/>
    <n v="8"/>
    <s v="Casting Crouch"/>
    <x v="259"/>
    <s v="ADE"/>
    <s v="MID"/>
    <n v="0"/>
    <n v="54"/>
    <x v="1"/>
  </r>
  <r>
    <n v="2019"/>
    <n v="8"/>
    <s v="Casting Crouch"/>
    <x v="203"/>
    <s v="ADE"/>
    <s v="DEF"/>
    <n v="0"/>
    <n v="71"/>
    <x v="1"/>
  </r>
  <r>
    <n v="2019"/>
    <n v="8"/>
    <s v="Casting Crouch"/>
    <x v="288"/>
    <s v="BRL"/>
    <s v="FWD"/>
    <n v="0"/>
    <n v="119"/>
    <x v="1"/>
  </r>
  <r>
    <n v="2019"/>
    <n v="8"/>
    <s v="Casting Crouch"/>
    <x v="380"/>
    <s v="BRL"/>
    <s v="MID"/>
    <n v="0"/>
    <n v="94"/>
    <x v="1"/>
  </r>
  <r>
    <n v="2019"/>
    <n v="8"/>
    <s v="Casting Crouch"/>
    <x v="126"/>
    <s v="WBD"/>
    <s v="DEF"/>
    <n v="0"/>
    <n v="100"/>
    <x v="1"/>
  </r>
  <r>
    <n v="2019"/>
    <n v="8"/>
    <s v="Casting Crouch"/>
    <x v="1"/>
    <s v="WBD"/>
    <s v="MID"/>
    <n v="0"/>
    <n v="135"/>
    <x v="1"/>
  </r>
  <r>
    <n v="2019"/>
    <n v="8"/>
    <s v="Casting Crouch"/>
    <x v="303"/>
    <s v="FRE"/>
    <s v="MID"/>
    <n v="0"/>
    <n v="50"/>
    <x v="1"/>
  </r>
  <r>
    <n v="2019"/>
    <n v="8"/>
    <s v="Casting Crouch"/>
    <x v="239"/>
    <s v="NTH"/>
    <s v="FWD"/>
    <n v="0"/>
    <n v="87"/>
    <x v="1"/>
  </r>
  <r>
    <n v="2019"/>
    <n v="8"/>
    <s v="Casting Crouch"/>
    <x v="280"/>
    <s v="NTH"/>
    <s v="MID"/>
    <n v="0"/>
    <n v="114"/>
    <x v="1"/>
  </r>
  <r>
    <n v="2019"/>
    <n v="8"/>
    <s v="Casting Crouch"/>
    <x v="335"/>
    <s v="NTH"/>
    <s v="MID"/>
    <n v="0"/>
    <n v="89"/>
    <x v="1"/>
  </r>
  <r>
    <n v="2019"/>
    <n v="8"/>
    <s v="Casting Crouch"/>
    <x v="4"/>
    <s v="SYD"/>
    <s v="DEF"/>
    <n v="0"/>
    <n v="76"/>
    <x v="1"/>
  </r>
  <r>
    <n v="2019"/>
    <n v="8"/>
    <s v="Casting Crouch"/>
    <x v="245"/>
    <s v="SYD"/>
    <s v="FWD"/>
    <n v="0"/>
    <n v="64"/>
    <x v="1"/>
  </r>
  <r>
    <n v="2019"/>
    <n v="8"/>
    <s v="Casting Crouch"/>
    <x v="81"/>
    <s v="GCS"/>
    <s v="MID"/>
    <n v="0"/>
    <n v="65"/>
    <x v="1"/>
  </r>
  <r>
    <n v="2019"/>
    <n v="8"/>
    <s v="Casting Crouch"/>
    <x v="128"/>
    <s v="GCS"/>
    <s v="FWD"/>
    <n v="0"/>
    <n v="64"/>
    <x v="1"/>
  </r>
  <r>
    <n v="2019"/>
    <n v="8"/>
    <s v="Casting Crouch"/>
    <x v="172"/>
    <s v="HAW"/>
    <s v="RUC"/>
    <n v="0"/>
    <n v="102"/>
    <x v="1"/>
  </r>
  <r>
    <n v="2019"/>
    <n v="8"/>
    <s v="Casting Crouch"/>
    <x v="200"/>
    <s v="GWS"/>
    <s v="DEF"/>
    <n v="0"/>
    <n v="82"/>
    <x v="1"/>
  </r>
  <r>
    <n v="2019"/>
    <n v="8"/>
    <s v="Casting Crouch"/>
    <x v="73"/>
    <s v="COL"/>
    <s v="BEN"/>
    <n v="0"/>
    <n v="82"/>
    <x v="1"/>
  </r>
  <r>
    <n v="2019"/>
    <n v="8"/>
    <s v="Casting Crouch"/>
    <x v="87"/>
    <s v="GEE"/>
    <s v="BEN"/>
    <n v="0"/>
    <n v="0"/>
    <x v="1"/>
  </r>
  <r>
    <n v="2019"/>
    <n v="8"/>
    <s v="Casting Crouch"/>
    <x v="341"/>
    <s v="PTA"/>
    <s v="BEN"/>
    <n v="0"/>
    <n v="69"/>
    <x v="1"/>
  </r>
  <r>
    <n v="2019"/>
    <n v="8"/>
    <s v="Casting Crouch"/>
    <x v="92"/>
    <s v="CAR"/>
    <s v="BEN"/>
    <n v="0"/>
    <n v="0"/>
    <x v="1"/>
  </r>
  <r>
    <n v="2019"/>
    <n v="8"/>
    <s v="Man of Steele"/>
    <x v="300"/>
    <s v="MEL"/>
    <s v="MID"/>
    <n v="0"/>
    <n v="63"/>
    <x v="2"/>
  </r>
  <r>
    <n v="2019"/>
    <n v="8"/>
    <s v="Man of Steele"/>
    <x v="206"/>
    <s v="WCE"/>
    <s v="MID"/>
    <n v="0"/>
    <n v="115"/>
    <x v="2"/>
  </r>
  <r>
    <n v="2019"/>
    <n v="8"/>
    <s v="Man of Steele"/>
    <x v="395"/>
    <s v="COL"/>
    <s v="FWD"/>
    <n v="0"/>
    <n v="87"/>
    <x v="2"/>
  </r>
  <r>
    <n v="2019"/>
    <n v="8"/>
    <s v="Man of Steele"/>
    <x v="114"/>
    <s v="COL"/>
    <s v="RUC"/>
    <n v="0"/>
    <n v="141"/>
    <x v="2"/>
  </r>
  <r>
    <n v="2019"/>
    <n v="8"/>
    <s v="Man of Steele"/>
    <x v="33"/>
    <s v="STK"/>
    <s v="MID"/>
    <n v="0"/>
    <n v="78"/>
    <x v="2"/>
  </r>
  <r>
    <n v="2019"/>
    <n v="8"/>
    <s v="Man of Steele"/>
    <x v="24"/>
    <s v="STK"/>
    <s v="MID"/>
    <n v="0"/>
    <n v="106"/>
    <x v="2"/>
  </r>
  <r>
    <n v="2019"/>
    <n v="8"/>
    <s v="Man of Steele"/>
    <x v="99"/>
    <s v="ADE"/>
    <s v="DEF"/>
    <n v="0"/>
    <n v="100"/>
    <x v="2"/>
  </r>
  <r>
    <n v="2019"/>
    <n v="8"/>
    <s v="Man of Steele"/>
    <x v="298"/>
    <s v="GEE"/>
    <s v="DEF"/>
    <n v="0"/>
    <n v="94"/>
    <x v="2"/>
  </r>
  <r>
    <n v="2019"/>
    <n v="8"/>
    <s v="Man of Steele"/>
    <x v="20"/>
    <s v="GEE"/>
    <s v="MID"/>
    <n v="0"/>
    <n v="124"/>
    <x v="2"/>
  </r>
  <r>
    <n v="2019"/>
    <n v="8"/>
    <s v="Man of Steele"/>
    <x v="251"/>
    <s v="WBD"/>
    <s v="FWD"/>
    <n v="96"/>
    <n v="79"/>
    <x v="2"/>
  </r>
  <r>
    <n v="2019"/>
    <n v="8"/>
    <s v="Man of Steele"/>
    <x v="7"/>
    <s v="ESS"/>
    <s v="MID"/>
    <n v="0"/>
    <n v="82"/>
    <x v="2"/>
  </r>
  <r>
    <n v="2019"/>
    <n v="8"/>
    <s v="Man of Steele"/>
    <x v="13"/>
    <s v="FRE"/>
    <s v="FWD"/>
    <n v="0"/>
    <n v="112"/>
    <x v="2"/>
  </r>
  <r>
    <n v="2019"/>
    <n v="8"/>
    <s v="Man of Steele"/>
    <x v="5"/>
    <s v="SYD"/>
    <s v="MID"/>
    <n v="0"/>
    <n v="116"/>
    <x v="2"/>
  </r>
  <r>
    <n v="2019"/>
    <n v="8"/>
    <s v="Man of Steele"/>
    <x v="186"/>
    <s v="SYD"/>
    <s v="FWD"/>
    <n v="0"/>
    <n v="52"/>
    <x v="2"/>
  </r>
  <r>
    <n v="2019"/>
    <n v="8"/>
    <s v="Man of Steele"/>
    <x v="94"/>
    <s v="PTA"/>
    <s v="DEF"/>
    <n v="0"/>
    <n v="6"/>
    <x v="2"/>
  </r>
  <r>
    <n v="2019"/>
    <n v="8"/>
    <s v="Man of Steele"/>
    <x v="201"/>
    <s v="RIC"/>
    <s v="DEF"/>
    <n v="0"/>
    <n v="106"/>
    <x v="2"/>
  </r>
  <r>
    <n v="2019"/>
    <n v="8"/>
    <s v="Man of Steele"/>
    <x v="27"/>
    <s v="RIC"/>
    <s v="FWD"/>
    <n v="0"/>
    <n v="112"/>
    <x v="2"/>
  </r>
  <r>
    <n v="2019"/>
    <n v="8"/>
    <s v="Man of Steele"/>
    <x v="232"/>
    <s v="GWS"/>
    <s v="DEF"/>
    <n v="0"/>
    <n v="144"/>
    <x v="2"/>
  </r>
  <r>
    <n v="2019"/>
    <n v="8"/>
    <s v="Man of Steele"/>
    <x v="334"/>
    <s v="COL"/>
    <s v="BEN"/>
    <n v="0"/>
    <n v="81"/>
    <x v="2"/>
  </r>
  <r>
    <n v="2019"/>
    <n v="8"/>
    <s v="Man of Steele"/>
    <x v="116"/>
    <s v="NTH"/>
    <s v="BEN"/>
    <n v="0"/>
    <n v="90"/>
    <x v="2"/>
  </r>
  <r>
    <n v="2019"/>
    <n v="8"/>
    <s v="Man of Steele"/>
    <x v="263"/>
    <s v="PTA"/>
    <s v="BEN"/>
    <n v="0"/>
    <n v="0"/>
    <x v="2"/>
  </r>
  <r>
    <n v="2019"/>
    <n v="8"/>
    <s v="Man of Steele"/>
    <x v="137"/>
    <s v="PTA"/>
    <s v="BEN"/>
    <n v="0"/>
    <n v="104"/>
    <x v="2"/>
  </r>
  <r>
    <n v="2019"/>
    <n v="9"/>
    <s v="TryingAnewStratton"/>
    <x v="34"/>
    <s v="COL"/>
    <s v="DEF"/>
    <n v="83"/>
    <n v="93"/>
    <x v="0"/>
  </r>
  <r>
    <n v="2019"/>
    <n v="9"/>
    <s v="TryingAnewStratton"/>
    <x v="255"/>
    <s v="SYD"/>
    <s v="MID"/>
    <n v="109"/>
    <n v="145"/>
    <x v="0"/>
  </r>
  <r>
    <n v="2019"/>
    <n v="9"/>
    <s v="TryingAnewStratton"/>
    <x v="118"/>
    <s v="SYD"/>
    <s v="DEF"/>
    <n v="115"/>
    <n v="141"/>
    <x v="0"/>
  </r>
  <r>
    <n v="2019"/>
    <n v="9"/>
    <s v="TryingAnewStratton"/>
    <x v="150"/>
    <s v="HAW"/>
    <s v="DEF"/>
    <n v="111"/>
    <n v="75"/>
    <x v="0"/>
  </r>
  <r>
    <n v="2019"/>
    <n v="9"/>
    <s v="TryingAnewStratton"/>
    <x v="350"/>
    <s v="PTA"/>
    <s v="MID"/>
    <n v="75"/>
    <n v="80"/>
    <x v="0"/>
  </r>
  <r>
    <n v="2019"/>
    <n v="9"/>
    <s v="TryingAnewStratton"/>
    <x v="306"/>
    <s v="WBD"/>
    <s v="FWD"/>
    <n v="102"/>
    <n v="88"/>
    <x v="0"/>
  </r>
  <r>
    <n v="2019"/>
    <n v="9"/>
    <s v="TryingAnewStratton"/>
    <x v="125"/>
    <s v="WCE"/>
    <s v="DEF"/>
    <n v="128"/>
    <n v="161"/>
    <x v="0"/>
  </r>
  <r>
    <n v="2019"/>
    <n v="9"/>
    <s v="TryingAnewStratton"/>
    <x v="45"/>
    <s v="ESS"/>
    <s v="DEF"/>
    <n v="77"/>
    <n v="83"/>
    <x v="0"/>
  </r>
  <r>
    <n v="2019"/>
    <n v="9"/>
    <s v="TryingAnewStratton"/>
    <x v="122"/>
    <s v="ESS"/>
    <s v="MID"/>
    <n v="94"/>
    <n v="77"/>
    <x v="0"/>
  </r>
  <r>
    <n v="2019"/>
    <n v="9"/>
    <s v="TryingAnewStratton"/>
    <x v="358"/>
    <s v="GEE"/>
    <s v="FWD"/>
    <n v="69"/>
    <n v="84"/>
    <x v="0"/>
  </r>
  <r>
    <n v="2019"/>
    <n v="9"/>
    <s v="TryingAnewStratton"/>
    <x v="177"/>
    <s v="GCS"/>
    <s v="RUC"/>
    <n v="97"/>
    <n v="83"/>
    <x v="0"/>
  </r>
  <r>
    <n v="2019"/>
    <n v="9"/>
    <s v="TryingAnewStratton"/>
    <x v="316"/>
    <s v="GCS"/>
    <s v="MID"/>
    <n v="93"/>
    <n v="129"/>
    <x v="0"/>
  </r>
  <r>
    <n v="2019"/>
    <n v="9"/>
    <s v="TryingAnewStratton"/>
    <x v="39"/>
    <s v="MEL"/>
    <s v="MID"/>
    <n v="92"/>
    <n v="116"/>
    <x v="0"/>
  </r>
  <r>
    <n v="2019"/>
    <n v="9"/>
    <s v="TryingAnewStratton"/>
    <x v="267"/>
    <s v="GWS"/>
    <s v="MID"/>
    <n v="82"/>
    <n v="93"/>
    <x v="0"/>
  </r>
  <r>
    <n v="2019"/>
    <n v="9"/>
    <s v="TryingAnewStratton"/>
    <x v="6"/>
    <s v="GWS"/>
    <s v="FWD"/>
    <n v="52"/>
    <n v="106"/>
    <x v="0"/>
  </r>
  <r>
    <n v="2019"/>
    <n v="9"/>
    <s v="TryingAnewStratton"/>
    <x v="196"/>
    <s v="CAR"/>
    <s v="MID"/>
    <n v="79"/>
    <n v="18"/>
    <x v="0"/>
  </r>
  <r>
    <n v="2019"/>
    <n v="9"/>
    <s v="TryingAnewStratton"/>
    <x v="299"/>
    <s v="CAR"/>
    <s v="FWD"/>
    <n v="86"/>
    <n v="59"/>
    <x v="0"/>
  </r>
  <r>
    <n v="2019"/>
    <n v="9"/>
    <s v="TryingAnewStratton"/>
    <x v="215"/>
    <s v="FRE"/>
    <s v="FWD"/>
    <n v="99"/>
    <n v="86"/>
    <x v="0"/>
  </r>
  <r>
    <n v="2019"/>
    <n v="9"/>
    <s v="TryingAnewStratton"/>
    <x v="113"/>
    <s v="COL"/>
    <s v="BEN"/>
    <n v="90"/>
    <n v="0"/>
    <x v="0"/>
  </r>
  <r>
    <n v="2019"/>
    <n v="9"/>
    <s v="TryingAnewStratton"/>
    <x v="207"/>
    <s v="COL"/>
    <s v="BEN"/>
    <n v="99"/>
    <n v="0"/>
    <x v="0"/>
  </r>
  <r>
    <n v="2019"/>
    <n v="9"/>
    <s v="TryingAnewStratton"/>
    <x v="121"/>
    <s v="PTA"/>
    <s v="BEN"/>
    <n v="79"/>
    <n v="0"/>
    <x v="0"/>
  </r>
  <r>
    <n v="2019"/>
    <n v="9"/>
    <s v="TryingAnewStratton"/>
    <x v="123"/>
    <s v="RIC"/>
    <s v="BEN"/>
    <n v="67"/>
    <n v="0"/>
    <x v="0"/>
  </r>
  <r>
    <n v="2019"/>
    <n v="9"/>
    <s v="Swimming n Titch"/>
    <x v="292"/>
    <s v="SYD"/>
    <s v="RUC"/>
    <n v="53"/>
    <n v="74"/>
    <x v="5"/>
  </r>
  <r>
    <n v="2019"/>
    <n v="9"/>
    <s v="Swimming n Titch"/>
    <x v="138"/>
    <s v="NTH"/>
    <s v="FWD"/>
    <n v="92"/>
    <n v="44"/>
    <x v="5"/>
  </r>
  <r>
    <n v="2019"/>
    <n v="9"/>
    <s v="Swimming n Titch"/>
    <x v="252"/>
    <s v="WBD"/>
    <s v="MID"/>
    <n v="124"/>
    <n v="96"/>
    <x v="5"/>
  </r>
  <r>
    <n v="2019"/>
    <n v="9"/>
    <s v="Swimming n Titch"/>
    <x v="347"/>
    <s v="WCE"/>
    <s v="DEF"/>
    <n v="106"/>
    <n v="62"/>
    <x v="5"/>
  </r>
  <r>
    <n v="2019"/>
    <n v="9"/>
    <s v="Swimming n Titch"/>
    <x v="315"/>
    <s v="WCE"/>
    <s v="FWD"/>
    <n v="69"/>
    <n v="93"/>
    <x v="5"/>
  </r>
  <r>
    <n v="2019"/>
    <n v="9"/>
    <s v="Swimming n Titch"/>
    <x v="204"/>
    <s v="WCE"/>
    <s v="MID"/>
    <n v="107"/>
    <n v="119"/>
    <x v="5"/>
  </r>
  <r>
    <n v="2019"/>
    <n v="9"/>
    <s v="Swimming n Titch"/>
    <x v="64"/>
    <s v="WCE"/>
    <s v="MID"/>
    <n v="81"/>
    <n v="68"/>
    <x v="5"/>
  </r>
  <r>
    <n v="2019"/>
    <n v="9"/>
    <s v="Swimming n Titch"/>
    <x v="140"/>
    <s v="ESS"/>
    <s v="MID"/>
    <n v="93"/>
    <n v="114"/>
    <x v="5"/>
  </r>
  <r>
    <n v="2019"/>
    <n v="9"/>
    <s v="Swimming n Titch"/>
    <x v="119"/>
    <s v="GEE"/>
    <s v="FWD"/>
    <n v="74"/>
    <n v="115"/>
    <x v="5"/>
  </r>
  <r>
    <n v="2019"/>
    <n v="9"/>
    <s v="Swimming n Titch"/>
    <x v="35"/>
    <s v="RIC"/>
    <s v="FWD"/>
    <n v="80"/>
    <n v="108"/>
    <x v="5"/>
  </r>
  <r>
    <n v="2019"/>
    <n v="9"/>
    <s v="Swimming n Titch"/>
    <x v="124"/>
    <s v="RIC"/>
    <s v="MID"/>
    <n v="85"/>
    <n v="93"/>
    <x v="5"/>
  </r>
  <r>
    <n v="2019"/>
    <n v="9"/>
    <s v="Swimming n Titch"/>
    <x v="11"/>
    <s v="GWS"/>
    <s v="MID"/>
    <n v="106"/>
    <n v="131"/>
    <x v="5"/>
  </r>
  <r>
    <n v="2019"/>
    <n v="9"/>
    <s v="Swimming n Titch"/>
    <x v="326"/>
    <s v="CAR"/>
    <s v="DEF"/>
    <n v="91"/>
    <n v="52"/>
    <x v="5"/>
  </r>
  <r>
    <n v="2019"/>
    <n v="9"/>
    <s v="Swimming n Titch"/>
    <x v="332"/>
    <s v="STK"/>
    <s v="FWD"/>
    <n v="57"/>
    <n v="78"/>
    <x v="5"/>
  </r>
  <r>
    <n v="2019"/>
    <n v="9"/>
    <s v="Swimming n Titch"/>
    <x v="77"/>
    <s v="BRL"/>
    <s v="MID"/>
    <n v="95"/>
    <n v="121"/>
    <x v="5"/>
  </r>
  <r>
    <n v="2019"/>
    <n v="9"/>
    <s v="Swimming n Titch"/>
    <x v="223"/>
    <s v="BRL"/>
    <s v="DEF"/>
    <n v="80"/>
    <n v="92"/>
    <x v="5"/>
  </r>
  <r>
    <n v="2019"/>
    <n v="9"/>
    <s v="Swimming n Titch"/>
    <x v="58"/>
    <s v="BRL"/>
    <s v="DEF"/>
    <n v="89"/>
    <n v="92"/>
    <x v="5"/>
  </r>
  <r>
    <n v="2019"/>
    <n v="9"/>
    <s v="Swimming n Titch"/>
    <x v="62"/>
    <s v="FRE"/>
    <s v="DEF"/>
    <n v="92"/>
    <n v="80"/>
    <x v="5"/>
  </r>
  <r>
    <n v="2019"/>
    <n v="9"/>
    <s v="Swimming n Titch"/>
    <x v="369"/>
    <s v="COL"/>
    <s v="BEN"/>
    <n v="62"/>
    <n v="0"/>
    <x v="5"/>
  </r>
  <r>
    <n v="2019"/>
    <n v="9"/>
    <s v="Swimming n Titch"/>
    <x v="248"/>
    <s v="PTA"/>
    <s v="BEN"/>
    <n v="73"/>
    <n v="0"/>
    <x v="5"/>
  </r>
  <r>
    <n v="2019"/>
    <n v="9"/>
    <s v="Swimming n Titch"/>
    <x v="328"/>
    <s v="WBD"/>
    <s v="BEN"/>
    <n v="92"/>
    <n v="58"/>
    <x v="5"/>
  </r>
  <r>
    <n v="2019"/>
    <n v="9"/>
    <s v="Swimming n Titch"/>
    <x v="104"/>
    <s v="GEE"/>
    <s v="BEN"/>
    <n v="82"/>
    <n v="0"/>
    <x v="5"/>
  </r>
  <r>
    <n v="2019"/>
    <n v="9"/>
    <s v="Salt&amp;VinegarCripps"/>
    <x v="72"/>
    <s v="COL"/>
    <s v="MID"/>
    <n v="117"/>
    <n v="113"/>
    <x v="6"/>
  </r>
  <r>
    <n v="2019"/>
    <n v="9"/>
    <s v="Salt&amp;VinegarCripps"/>
    <x v="354"/>
    <s v="PTA"/>
    <s v="DEF"/>
    <n v="79"/>
    <n v="82"/>
    <x v="6"/>
  </r>
  <r>
    <n v="2019"/>
    <n v="9"/>
    <s v="Salt&amp;VinegarCripps"/>
    <x v="120"/>
    <s v="PTA"/>
    <s v="FWD"/>
    <n v="66"/>
    <n v="62"/>
    <x v="6"/>
  </r>
  <r>
    <n v="2019"/>
    <n v="9"/>
    <s v="Salt&amp;VinegarCripps"/>
    <x v="195"/>
    <s v="NTH"/>
    <s v="RUC"/>
    <n v="107"/>
    <n v="109"/>
    <x v="6"/>
  </r>
  <r>
    <n v="2019"/>
    <n v="9"/>
    <s v="Salt&amp;VinegarCripps"/>
    <x v="111"/>
    <s v="WBD"/>
    <s v="DEF"/>
    <n v="92"/>
    <n v="84"/>
    <x v="6"/>
  </r>
  <r>
    <n v="2019"/>
    <n v="9"/>
    <s v="Salt&amp;VinegarCripps"/>
    <x v="190"/>
    <s v="WBD"/>
    <s v="FWD"/>
    <n v="74"/>
    <n v="78"/>
    <x v="6"/>
  </r>
  <r>
    <n v="2019"/>
    <n v="9"/>
    <s v="Salt&amp;VinegarCripps"/>
    <x v="238"/>
    <s v="WCE"/>
    <s v="DEF"/>
    <n v="76"/>
    <n v="110"/>
    <x v="6"/>
  </r>
  <r>
    <n v="2019"/>
    <n v="9"/>
    <s v="Salt&amp;VinegarCripps"/>
    <x v="218"/>
    <s v="WCE"/>
    <s v="MID"/>
    <n v="88"/>
    <n v="110"/>
    <x v="6"/>
  </r>
  <r>
    <n v="2019"/>
    <n v="9"/>
    <s v="Salt&amp;VinegarCripps"/>
    <x v="271"/>
    <s v="GEE"/>
    <s v="DEF"/>
    <n v="81"/>
    <n v="67"/>
    <x v="6"/>
  </r>
  <r>
    <n v="2019"/>
    <n v="9"/>
    <s v="Salt&amp;VinegarCripps"/>
    <x v="112"/>
    <s v="GEE"/>
    <s v="FWD"/>
    <n v="92"/>
    <n v="78"/>
    <x v="6"/>
  </r>
  <r>
    <n v="2019"/>
    <n v="9"/>
    <s v="Salt&amp;VinegarCripps"/>
    <x v="163"/>
    <s v="GEE"/>
    <s v="MID"/>
    <n v="114"/>
    <n v="61"/>
    <x v="6"/>
  </r>
  <r>
    <n v="2019"/>
    <n v="9"/>
    <s v="Salt&amp;VinegarCripps"/>
    <x v="236"/>
    <s v="RIC"/>
    <s v="MID"/>
    <n v="99"/>
    <n v="128"/>
    <x v="6"/>
  </r>
  <r>
    <n v="2019"/>
    <n v="9"/>
    <s v="Salt&amp;VinegarCripps"/>
    <x v="374"/>
    <s v="CAR"/>
    <s v="MID"/>
    <n v="95"/>
    <n v="80"/>
    <x v="6"/>
  </r>
  <r>
    <n v="2019"/>
    <n v="9"/>
    <s v="Salt&amp;VinegarCripps"/>
    <x v="133"/>
    <s v="STK"/>
    <s v="FWD"/>
    <n v="77"/>
    <n v="57"/>
    <x v="6"/>
  </r>
  <r>
    <n v="2019"/>
    <n v="9"/>
    <s v="Salt&amp;VinegarCripps"/>
    <x v="378"/>
    <s v="BRL"/>
    <s v="MID"/>
    <n v="103"/>
    <n v="77"/>
    <x v="6"/>
  </r>
  <r>
    <n v="2019"/>
    <n v="9"/>
    <s v="Salt&amp;VinegarCripps"/>
    <x v="281"/>
    <s v="BRL"/>
    <s v="MID"/>
    <n v="119"/>
    <n v="148"/>
    <x v="6"/>
  </r>
  <r>
    <n v="2019"/>
    <n v="9"/>
    <s v="Salt&amp;VinegarCripps"/>
    <x v="293"/>
    <s v="FRE"/>
    <s v="DEF"/>
    <n v="73"/>
    <n v="88"/>
    <x v="6"/>
  </r>
  <r>
    <n v="2019"/>
    <n v="9"/>
    <s v="Salt&amp;VinegarCripps"/>
    <x v="176"/>
    <s v="FRE"/>
    <s v="FWD"/>
    <n v="99"/>
    <n v="73"/>
    <x v="6"/>
  </r>
  <r>
    <n v="2019"/>
    <n v="9"/>
    <s v="Salt&amp;VinegarCripps"/>
    <x v="220"/>
    <s v="COL"/>
    <s v="BEN"/>
    <n v="87"/>
    <n v="42"/>
    <x v="6"/>
  </r>
  <r>
    <n v="2019"/>
    <n v="9"/>
    <s v="Salt&amp;VinegarCripps"/>
    <x v="197"/>
    <s v="SYD"/>
    <s v="BEN"/>
    <n v="76"/>
    <n v="0"/>
    <x v="6"/>
  </r>
  <r>
    <n v="2019"/>
    <n v="9"/>
    <s v="Salt&amp;VinegarCripps"/>
    <x v="145"/>
    <s v="GWS"/>
    <s v="BEN"/>
    <n v="105"/>
    <n v="0"/>
    <x v="6"/>
  </r>
  <r>
    <n v="2019"/>
    <n v="9"/>
    <s v="Salt&amp;VinegarCripps"/>
    <x v="134"/>
    <s v="CAR"/>
    <s v="BEN"/>
    <n v="69"/>
    <n v="0"/>
    <x v="6"/>
  </r>
  <r>
    <n v="2019"/>
    <n v="9"/>
    <s v="Barbeques Treloar"/>
    <x v="308"/>
    <s v="HAW"/>
    <s v="DEF"/>
    <n v="79"/>
    <n v="71"/>
    <x v="7"/>
  </r>
  <r>
    <n v="2019"/>
    <n v="9"/>
    <s v="Barbeques Treloar"/>
    <x v="250"/>
    <s v="HAW"/>
    <s v="FWD"/>
    <n v="76"/>
    <n v="60"/>
    <x v="7"/>
  </r>
  <r>
    <n v="2019"/>
    <n v="9"/>
    <s v="Barbeques Treloar"/>
    <x v="229"/>
    <s v="NTH"/>
    <s v="FWD"/>
    <n v="79"/>
    <n v="140"/>
    <x v="7"/>
  </r>
  <r>
    <n v="2019"/>
    <n v="9"/>
    <s v="Barbeques Treloar"/>
    <x v="90"/>
    <s v="NTH"/>
    <s v="MID"/>
    <n v="115"/>
    <n v="127"/>
    <x v="7"/>
  </r>
  <r>
    <n v="2019"/>
    <n v="9"/>
    <s v="Barbeques Treloar"/>
    <x v="194"/>
    <s v="WBD"/>
    <s v="MID"/>
    <n v="106"/>
    <n v="86"/>
    <x v="7"/>
  </r>
  <r>
    <n v="2019"/>
    <n v="9"/>
    <s v="Barbeques Treloar"/>
    <x v="247"/>
    <s v="WBD"/>
    <s v="MID"/>
    <n v="72"/>
    <n v="76"/>
    <x v="7"/>
  </r>
  <r>
    <n v="2019"/>
    <n v="9"/>
    <s v="Barbeques Treloar"/>
    <x v="344"/>
    <s v="ADE"/>
    <s v="MID"/>
    <n v="90"/>
    <n v="65"/>
    <x v="7"/>
  </r>
  <r>
    <n v="2019"/>
    <n v="9"/>
    <s v="Barbeques Treloar"/>
    <x v="240"/>
    <s v="GEE"/>
    <s v="FWD"/>
    <n v="99"/>
    <n v="86"/>
    <x v="7"/>
  </r>
  <r>
    <n v="2019"/>
    <n v="9"/>
    <s v="Barbeques Treloar"/>
    <x v="199"/>
    <s v="GEE"/>
    <s v="MID"/>
    <n v="90"/>
    <n v="94"/>
    <x v="7"/>
  </r>
  <r>
    <n v="2019"/>
    <n v="9"/>
    <s v="Barbeques Treloar"/>
    <x v="57"/>
    <s v="RIC"/>
    <s v="DEF"/>
    <n v="101"/>
    <n v="103"/>
    <x v="7"/>
  </r>
  <r>
    <n v="2019"/>
    <n v="9"/>
    <s v="Barbeques Treloar"/>
    <x v="149"/>
    <s v="GCS"/>
    <s v="DEF"/>
    <n v="86"/>
    <n v="90"/>
    <x v="7"/>
  </r>
  <r>
    <n v="2019"/>
    <n v="9"/>
    <s v="Barbeques Treloar"/>
    <x v="80"/>
    <s v="GWS"/>
    <s v="RUC"/>
    <n v="88"/>
    <n v="104"/>
    <x v="7"/>
  </r>
  <r>
    <n v="2019"/>
    <n v="9"/>
    <s v="Barbeques Treloar"/>
    <x v="142"/>
    <s v="GWS"/>
    <s v="DEF"/>
    <n v="89"/>
    <n v="76"/>
    <x v="7"/>
  </r>
  <r>
    <n v="2019"/>
    <n v="9"/>
    <s v="Barbeques Treloar"/>
    <x v="254"/>
    <s v="CAR"/>
    <s v="MID"/>
    <n v="140"/>
    <n v="66"/>
    <x v="7"/>
  </r>
  <r>
    <n v="2019"/>
    <n v="9"/>
    <s v="Barbeques Treloar"/>
    <x v="330"/>
    <s v="CAR"/>
    <s v="FWD"/>
    <n v="75"/>
    <n v="34"/>
    <x v="7"/>
  </r>
  <r>
    <n v="2019"/>
    <n v="9"/>
    <s v="Barbeques Treloar"/>
    <x v="98"/>
    <s v="STK"/>
    <s v="FWD"/>
    <n v="101"/>
    <n v="50"/>
    <x v="7"/>
  </r>
  <r>
    <n v="2019"/>
    <n v="9"/>
    <s v="Barbeques Treloar"/>
    <x v="302"/>
    <s v="BRL"/>
    <s v="DEF"/>
    <n v="80"/>
    <n v="78"/>
    <x v="7"/>
  </r>
  <r>
    <n v="2019"/>
    <n v="9"/>
    <s v="Barbeques Treloar"/>
    <x v="82"/>
    <s v="FRE"/>
    <s v="MID"/>
    <n v="92"/>
    <n v="101"/>
    <x v="7"/>
  </r>
  <r>
    <n v="2019"/>
    <n v="9"/>
    <s v="Barbeques Treloar"/>
    <x v="0"/>
    <s v="HAW"/>
    <s v="BEN"/>
    <n v="71"/>
    <n v="90"/>
    <x v="7"/>
  </r>
  <r>
    <n v="2019"/>
    <n v="9"/>
    <s v="Barbeques Treloar"/>
    <x v="41"/>
    <s v="NTH"/>
    <s v="BEN"/>
    <n v="77"/>
    <n v="109"/>
    <x v="7"/>
  </r>
  <r>
    <n v="2019"/>
    <n v="9"/>
    <s v="Barbeques Treloar"/>
    <x v="324"/>
    <s v="ADE"/>
    <s v="BEN"/>
    <n v="57"/>
    <n v="62"/>
    <x v="7"/>
  </r>
  <r>
    <n v="2019"/>
    <n v="9"/>
    <s v="Barbeques Treloar"/>
    <x v="42"/>
    <s v="ESS"/>
    <s v="BEN"/>
    <n v="104"/>
    <n v="73"/>
    <x v="7"/>
  </r>
  <r>
    <n v="2019"/>
    <n v="9"/>
    <s v="DEVQON.1"/>
    <x v="278"/>
    <s v="COL"/>
    <s v="MID"/>
    <n v="88"/>
    <n v="120"/>
    <x v="4"/>
  </r>
  <r>
    <n v="2019"/>
    <n v="9"/>
    <s v="DEVQON.1"/>
    <x v="91"/>
    <s v="HAW"/>
    <s v="MID"/>
    <n v="102"/>
    <n v="101"/>
    <x v="4"/>
  </r>
  <r>
    <n v="2019"/>
    <n v="9"/>
    <s v="DEVQON.1"/>
    <x v="221"/>
    <s v="PTA"/>
    <s v="MID"/>
    <n v="104"/>
    <n v="103"/>
    <x v="4"/>
  </r>
  <r>
    <n v="2019"/>
    <n v="9"/>
    <s v="DEVQON.1"/>
    <x v="241"/>
    <s v="PTA"/>
    <s v="FWD"/>
    <n v="99"/>
    <n v="106"/>
    <x v="4"/>
  </r>
  <r>
    <n v="2019"/>
    <n v="9"/>
    <s v="DEVQON.1"/>
    <x v="21"/>
    <s v="NTH"/>
    <s v="DEF"/>
    <n v="97"/>
    <n v="59"/>
    <x v="4"/>
  </r>
  <r>
    <n v="2019"/>
    <n v="9"/>
    <s v="DEVQON.1"/>
    <x v="162"/>
    <s v="ADE"/>
    <s v="FWD"/>
    <n v="74"/>
    <n v="100"/>
    <x v="4"/>
  </r>
  <r>
    <n v="2019"/>
    <n v="9"/>
    <s v="DEVQON.1"/>
    <x v="168"/>
    <s v="ADE"/>
    <s v="MID"/>
    <n v="102"/>
    <n v="124"/>
    <x v="4"/>
  </r>
  <r>
    <n v="2019"/>
    <n v="9"/>
    <s v="DEVQON.1"/>
    <x v="17"/>
    <s v="WCE"/>
    <s v="MID"/>
    <n v="122"/>
    <n v="110"/>
    <x v="4"/>
  </r>
  <r>
    <n v="2019"/>
    <n v="9"/>
    <s v="DEVQON.1"/>
    <x v="166"/>
    <s v="ESS"/>
    <s v="DEF"/>
    <n v="84"/>
    <n v="100"/>
    <x v="4"/>
  </r>
  <r>
    <n v="2019"/>
    <n v="9"/>
    <s v="DEVQON.1"/>
    <x v="312"/>
    <s v="ESS"/>
    <s v="FWD"/>
    <n v="77"/>
    <n v="61"/>
    <x v="4"/>
  </r>
  <r>
    <n v="2019"/>
    <n v="9"/>
    <s v="DEVQON.1"/>
    <x v="339"/>
    <s v="GEE"/>
    <s v="FWD"/>
    <n v="119"/>
    <n v="87"/>
    <x v="4"/>
  </r>
  <r>
    <n v="2019"/>
    <n v="9"/>
    <s v="DEVQON.1"/>
    <x v="26"/>
    <s v="GCS"/>
    <s v="DEF"/>
    <n v="78"/>
    <n v="85"/>
    <x v="4"/>
  </r>
  <r>
    <n v="2019"/>
    <n v="9"/>
    <s v="DEVQON.1"/>
    <x v="76"/>
    <s v="MEL"/>
    <s v="MID"/>
    <n v="114"/>
    <n v="115"/>
    <x v="4"/>
  </r>
  <r>
    <n v="2019"/>
    <n v="9"/>
    <s v="DEVQON.1"/>
    <x v="55"/>
    <s v="MEL"/>
    <s v="DEF"/>
    <n v="98"/>
    <n v="59"/>
    <x v="4"/>
  </r>
  <r>
    <n v="2019"/>
    <n v="9"/>
    <s v="DEVQON.1"/>
    <x v="317"/>
    <s v="GWS"/>
    <s v="MID"/>
    <n v="96"/>
    <n v="144"/>
    <x v="4"/>
  </r>
  <r>
    <n v="2019"/>
    <n v="9"/>
    <s v="DEVQON.1"/>
    <x v="146"/>
    <s v="STK"/>
    <s v="DEF"/>
    <n v="106"/>
    <n v="113"/>
    <x v="4"/>
  </r>
  <r>
    <n v="2019"/>
    <n v="9"/>
    <s v="DEVQON.1"/>
    <x v="385"/>
    <s v="STK"/>
    <s v="FWD"/>
    <n v="107"/>
    <n v="90"/>
    <x v="4"/>
  </r>
  <r>
    <n v="2019"/>
    <n v="9"/>
    <s v="DEVQON.1"/>
    <x v="228"/>
    <s v="BRL"/>
    <s v="RUC"/>
    <n v="97"/>
    <n v="88"/>
    <x v="4"/>
  </r>
  <r>
    <n v="2019"/>
    <n v="9"/>
    <s v="DEVQON.1"/>
    <x v="19"/>
    <s v="HAW"/>
    <s v="BEN"/>
    <n v="88"/>
    <n v="73"/>
    <x v="4"/>
  </r>
  <r>
    <n v="2019"/>
    <n v="9"/>
    <s v="DEVQON.1"/>
    <x v="329"/>
    <s v="ADE"/>
    <s v="BEN"/>
    <n v="88"/>
    <n v="0"/>
    <x v="4"/>
  </r>
  <r>
    <n v="2019"/>
    <n v="9"/>
    <s v="DEVQON.1"/>
    <x v="160"/>
    <s v="GEE"/>
    <s v="BEN"/>
    <n v="79"/>
    <n v="81"/>
    <x v="4"/>
  </r>
  <r>
    <n v="2019"/>
    <n v="9"/>
    <s v="DEVQON.1"/>
    <x v="187"/>
    <s v="GCS"/>
    <s v="BEN"/>
    <n v="97"/>
    <n v="0"/>
    <x v="4"/>
  </r>
  <r>
    <n v="2019"/>
    <n v="9"/>
    <s v="Man of Steele"/>
    <x v="114"/>
    <s v="COL"/>
    <s v="RUC"/>
    <n v="141"/>
    <n v="144"/>
    <x v="2"/>
  </r>
  <r>
    <n v="2019"/>
    <n v="9"/>
    <s v="Man of Steele"/>
    <x v="395"/>
    <s v="COL"/>
    <s v="FWD"/>
    <n v="85"/>
    <n v="84"/>
    <x v="2"/>
  </r>
  <r>
    <n v="2019"/>
    <n v="9"/>
    <s v="Man of Steele"/>
    <x v="186"/>
    <s v="SYD"/>
    <s v="FWD"/>
    <n v="85"/>
    <n v="85"/>
    <x v="2"/>
  </r>
  <r>
    <n v="2019"/>
    <n v="9"/>
    <s v="Man of Steele"/>
    <x v="137"/>
    <s v="PTA"/>
    <s v="FWD"/>
    <n v="82"/>
    <n v="56"/>
    <x v="2"/>
  </r>
  <r>
    <n v="2019"/>
    <n v="9"/>
    <s v="Man of Steele"/>
    <x v="116"/>
    <s v="NTH"/>
    <s v="DEF"/>
    <n v="81"/>
    <n v="112"/>
    <x v="2"/>
  </r>
  <r>
    <n v="2019"/>
    <n v="9"/>
    <s v="Man of Steele"/>
    <x v="251"/>
    <s v="WBD"/>
    <s v="FWD"/>
    <n v="102"/>
    <n v="77"/>
    <x v="2"/>
  </r>
  <r>
    <n v="2019"/>
    <n v="9"/>
    <s v="Man of Steele"/>
    <x v="99"/>
    <s v="ADE"/>
    <s v="DEF"/>
    <n v="100"/>
    <n v="89"/>
    <x v="2"/>
  </r>
  <r>
    <n v="2019"/>
    <n v="9"/>
    <s v="Man of Steele"/>
    <x v="206"/>
    <s v="WCE"/>
    <s v="MID"/>
    <n v="90"/>
    <n v="136"/>
    <x v="2"/>
  </r>
  <r>
    <n v="2019"/>
    <n v="9"/>
    <s v="Man of Steele"/>
    <x v="7"/>
    <s v="ESS"/>
    <s v="MID"/>
    <n v="98"/>
    <n v="130"/>
    <x v="2"/>
  </r>
  <r>
    <n v="2019"/>
    <n v="9"/>
    <s v="Man of Steele"/>
    <x v="298"/>
    <s v="GEE"/>
    <s v="DEF"/>
    <n v="103"/>
    <n v="114"/>
    <x v="2"/>
  </r>
  <r>
    <n v="2019"/>
    <n v="9"/>
    <s v="Man of Steele"/>
    <x v="20"/>
    <s v="GEE"/>
    <s v="MID"/>
    <n v="108"/>
    <n v="144"/>
    <x v="2"/>
  </r>
  <r>
    <n v="2019"/>
    <n v="9"/>
    <s v="Man of Steele"/>
    <x v="27"/>
    <s v="RIC"/>
    <s v="FWD"/>
    <n v="82"/>
    <n v="79"/>
    <x v="2"/>
  </r>
  <r>
    <n v="2019"/>
    <n v="9"/>
    <s v="Man of Steele"/>
    <x v="201"/>
    <s v="RIC"/>
    <s v="DEF"/>
    <n v="116"/>
    <n v="102"/>
    <x v="2"/>
  </r>
  <r>
    <n v="2019"/>
    <n v="9"/>
    <s v="Man of Steele"/>
    <x v="300"/>
    <s v="MEL"/>
    <s v="MID"/>
    <n v="84"/>
    <n v="78"/>
    <x v="2"/>
  </r>
  <r>
    <n v="2019"/>
    <n v="9"/>
    <s v="Man of Steele"/>
    <x v="232"/>
    <s v="GWS"/>
    <s v="DEF"/>
    <n v="88"/>
    <n v="103"/>
    <x v="2"/>
  </r>
  <r>
    <n v="2019"/>
    <n v="9"/>
    <s v="Man of Steele"/>
    <x v="33"/>
    <s v="STK"/>
    <s v="MID"/>
    <n v="115"/>
    <n v="95"/>
    <x v="2"/>
  </r>
  <r>
    <n v="2019"/>
    <n v="9"/>
    <s v="Man of Steele"/>
    <x v="24"/>
    <s v="STK"/>
    <s v="MID"/>
    <n v="114"/>
    <n v="70"/>
    <x v="2"/>
  </r>
  <r>
    <n v="2019"/>
    <n v="9"/>
    <s v="Man of Steele"/>
    <x v="13"/>
    <s v="FRE"/>
    <s v="MID"/>
    <n v="113"/>
    <n v="141"/>
    <x v="2"/>
  </r>
  <r>
    <n v="2019"/>
    <n v="9"/>
    <s v="Man of Steele"/>
    <x v="334"/>
    <s v="COL"/>
    <s v="BEN"/>
    <n v="93"/>
    <n v="75"/>
    <x v="2"/>
  </r>
  <r>
    <n v="2019"/>
    <n v="9"/>
    <s v="Man of Steele"/>
    <x v="5"/>
    <s v="SYD"/>
    <s v="BEN"/>
    <n v="100"/>
    <n v="0"/>
    <x v="2"/>
  </r>
  <r>
    <n v="2019"/>
    <n v="9"/>
    <s v="Man of Steele"/>
    <x v="396"/>
    <s v="WBD"/>
    <s v="BEN"/>
    <n v="87"/>
    <n v="113"/>
    <x v="2"/>
  </r>
  <r>
    <n v="2019"/>
    <n v="9"/>
    <s v="Man of Steele"/>
    <x v="210"/>
    <s v="CAR"/>
    <s v="BEN"/>
    <n v="72"/>
    <n v="72"/>
    <x v="2"/>
  </r>
  <r>
    <n v="2019"/>
    <n v="9"/>
    <s v="Fire The Worpedo"/>
    <x v="225"/>
    <s v="COL"/>
    <s v="MID"/>
    <n v="100"/>
    <n v="79"/>
    <x v="3"/>
  </r>
  <r>
    <n v="2019"/>
    <n v="9"/>
    <s v="Fire The Worpedo"/>
    <x v="115"/>
    <s v="COL"/>
    <s v="MID"/>
    <n v="93"/>
    <n v="90"/>
    <x v="3"/>
  </r>
  <r>
    <n v="2019"/>
    <n v="9"/>
    <s v="Fire The Worpedo"/>
    <x v="230"/>
    <s v="SYD"/>
    <s v="DEF"/>
    <n v="88"/>
    <n v="81"/>
    <x v="3"/>
  </r>
  <r>
    <n v="2019"/>
    <n v="9"/>
    <s v="Fire The Worpedo"/>
    <x v="372"/>
    <s v="HAW"/>
    <s v="FWD"/>
    <n v="85"/>
    <n v="98"/>
    <x v="3"/>
  </r>
  <r>
    <n v="2019"/>
    <n v="9"/>
    <s v="Fire The Worpedo"/>
    <x v="277"/>
    <s v="HAW"/>
    <s v="MID"/>
    <n v="85"/>
    <n v="103"/>
    <x v="3"/>
  </r>
  <r>
    <n v="2019"/>
    <n v="9"/>
    <s v="Fire The Worpedo"/>
    <x v="93"/>
    <s v="WBD"/>
    <s v="FWD"/>
    <n v="72"/>
    <n v="109"/>
    <x v="3"/>
  </r>
  <r>
    <n v="2019"/>
    <n v="9"/>
    <s v="Fire The Worpedo"/>
    <x v="397"/>
    <s v="ADE"/>
    <s v="DEF"/>
    <n v="83"/>
    <n v="69"/>
    <x v="3"/>
  </r>
  <r>
    <n v="2019"/>
    <n v="9"/>
    <s v="Fire The Worpedo"/>
    <x v="132"/>
    <s v="ADE"/>
    <s v="MID"/>
    <n v="87"/>
    <n v="119"/>
    <x v="3"/>
  </r>
  <r>
    <n v="2019"/>
    <n v="9"/>
    <s v="Fire The Worpedo"/>
    <x v="388"/>
    <s v="ESS"/>
    <s v="FWD"/>
    <n v="77"/>
    <n v="76"/>
    <x v="3"/>
  </r>
  <r>
    <n v="2019"/>
    <n v="9"/>
    <s v="Fire The Worpedo"/>
    <x v="165"/>
    <s v="ESS"/>
    <s v="MID"/>
    <n v="116"/>
    <n v="121"/>
    <x v="3"/>
  </r>
  <r>
    <n v="2019"/>
    <n v="9"/>
    <s v="Fire The Worpedo"/>
    <x v="273"/>
    <s v="RIC"/>
    <s v="DEF"/>
    <n v="106"/>
    <n v="107"/>
    <x v="3"/>
  </r>
  <r>
    <n v="2019"/>
    <n v="9"/>
    <s v="Fire The Worpedo"/>
    <x v="389"/>
    <s v="RIC"/>
    <s v="FWD"/>
    <n v="82"/>
    <n v="54"/>
    <x v="3"/>
  </r>
  <r>
    <n v="2019"/>
    <n v="9"/>
    <s v="Fire The Worpedo"/>
    <x v="40"/>
    <s v="GCS"/>
    <s v="MID"/>
    <n v="89"/>
    <n v="72"/>
    <x v="3"/>
  </r>
  <r>
    <n v="2019"/>
    <n v="9"/>
    <s v="Fire The Worpedo"/>
    <x v="279"/>
    <s v="MEL"/>
    <s v="RUC"/>
    <n v="125"/>
    <n v="144"/>
    <x v="3"/>
  </r>
  <r>
    <n v="2019"/>
    <n v="9"/>
    <s v="Fire The Worpedo"/>
    <x v="321"/>
    <s v="GWS"/>
    <s v="MID"/>
    <n v="91"/>
    <n v="77"/>
    <x v="3"/>
  </r>
  <r>
    <n v="2019"/>
    <n v="9"/>
    <s v="Fire The Worpedo"/>
    <x v="307"/>
    <s v="GWS"/>
    <s v="DEF"/>
    <n v="81"/>
    <n v="135"/>
    <x v="3"/>
  </r>
  <r>
    <n v="2019"/>
    <n v="9"/>
    <s v="Fire The Worpedo"/>
    <x v="182"/>
    <s v="GWS"/>
    <s v="DEF"/>
    <n v="94"/>
    <n v="170"/>
    <x v="3"/>
  </r>
  <r>
    <n v="2019"/>
    <n v="9"/>
    <s v="Fire The Worpedo"/>
    <x v="89"/>
    <s v="GWS"/>
    <s v="FWD"/>
    <n v="80"/>
    <n v="108"/>
    <x v="3"/>
  </r>
  <r>
    <n v="2019"/>
    <n v="9"/>
    <s v="Fire The Worpedo"/>
    <x v="216"/>
    <s v="SYD"/>
    <s v="BEN"/>
    <n v="74"/>
    <n v="67"/>
    <x v="3"/>
  </r>
  <r>
    <n v="2019"/>
    <n v="9"/>
    <s v="Fire The Worpedo"/>
    <x v="297"/>
    <s v="SYD"/>
    <s v="BEN"/>
    <n v="105"/>
    <n v="127"/>
    <x v="3"/>
  </r>
  <r>
    <n v="2019"/>
    <n v="9"/>
    <s v="Fire The Worpedo"/>
    <x v="309"/>
    <s v="ESS"/>
    <s v="BEN"/>
    <n v="84"/>
    <n v="112"/>
    <x v="3"/>
  </r>
  <r>
    <n v="2019"/>
    <n v="9"/>
    <s v="Fire The Worpedo"/>
    <x v="361"/>
    <s v="RIC"/>
    <s v="BEN"/>
    <n v="71"/>
    <n v="0"/>
    <x v="3"/>
  </r>
  <r>
    <n v="2019"/>
    <n v="9"/>
    <s v="Casting Crouch"/>
    <x v="4"/>
    <s v="SYD"/>
    <s v="DEF"/>
    <n v="91"/>
    <n v="46"/>
    <x v="1"/>
  </r>
  <r>
    <n v="2019"/>
    <n v="9"/>
    <s v="Casting Crouch"/>
    <x v="245"/>
    <s v="SYD"/>
    <s v="MID"/>
    <n v="85"/>
    <n v="116"/>
    <x v="1"/>
  </r>
  <r>
    <n v="2019"/>
    <n v="9"/>
    <s v="Casting Crouch"/>
    <x v="172"/>
    <s v="HAW"/>
    <s v="RUC"/>
    <n v="104"/>
    <n v="39"/>
    <x v="1"/>
  </r>
  <r>
    <n v="2019"/>
    <n v="9"/>
    <s v="Casting Crouch"/>
    <x v="341"/>
    <s v="PTA"/>
    <s v="FWD"/>
    <n v="80"/>
    <n v="101"/>
    <x v="1"/>
  </r>
  <r>
    <n v="2019"/>
    <n v="9"/>
    <s v="Casting Crouch"/>
    <x v="239"/>
    <s v="NTH"/>
    <s v="FWD"/>
    <n v="86"/>
    <n v="40"/>
    <x v="1"/>
  </r>
  <r>
    <n v="2019"/>
    <n v="9"/>
    <s v="Casting Crouch"/>
    <x v="280"/>
    <s v="NTH"/>
    <s v="MID"/>
    <n v="100"/>
    <n v="65"/>
    <x v="1"/>
  </r>
  <r>
    <n v="2019"/>
    <n v="9"/>
    <s v="Casting Crouch"/>
    <x v="335"/>
    <s v="NTH"/>
    <s v="MID"/>
    <n v="95"/>
    <n v="96"/>
    <x v="1"/>
  </r>
  <r>
    <n v="2019"/>
    <n v="9"/>
    <s v="Casting Crouch"/>
    <x v="126"/>
    <s v="WBD"/>
    <s v="DEF"/>
    <n v="103"/>
    <n v="35"/>
    <x v="1"/>
  </r>
  <r>
    <n v="2019"/>
    <n v="9"/>
    <s v="Casting Crouch"/>
    <x v="1"/>
    <s v="WBD"/>
    <s v="MID"/>
    <n v="115"/>
    <n v="124"/>
    <x v="1"/>
  </r>
  <r>
    <n v="2019"/>
    <n v="9"/>
    <s v="Casting Crouch"/>
    <x v="96"/>
    <s v="ADE"/>
    <s v="MID"/>
    <n v="87"/>
    <n v="53"/>
    <x v="1"/>
  </r>
  <r>
    <n v="2019"/>
    <n v="9"/>
    <s v="Casting Crouch"/>
    <x v="203"/>
    <s v="ADE"/>
    <s v="DEF"/>
    <n v="94"/>
    <n v="96"/>
    <x v="1"/>
  </r>
  <r>
    <n v="2019"/>
    <n v="9"/>
    <s v="Casting Crouch"/>
    <x v="128"/>
    <s v="GCS"/>
    <s v="FWD"/>
    <n v="64"/>
    <n v="84"/>
    <x v="1"/>
  </r>
  <r>
    <n v="2019"/>
    <n v="9"/>
    <s v="Casting Crouch"/>
    <x v="200"/>
    <s v="GWS"/>
    <s v="DEF"/>
    <n v="97"/>
    <n v="75"/>
    <x v="1"/>
  </r>
  <r>
    <n v="2019"/>
    <n v="9"/>
    <s v="Casting Crouch"/>
    <x v="92"/>
    <s v="CAR"/>
    <s v="DEF"/>
    <n v="80"/>
    <n v="118"/>
    <x v="1"/>
  </r>
  <r>
    <n v="2019"/>
    <n v="9"/>
    <s v="Casting Crouch"/>
    <x v="136"/>
    <s v="STK"/>
    <s v="FWD"/>
    <n v="120"/>
    <n v="100"/>
    <x v="1"/>
  </r>
  <r>
    <n v="2019"/>
    <n v="9"/>
    <s v="Casting Crouch"/>
    <x v="380"/>
    <s v="BRL"/>
    <s v="MID"/>
    <n v="103"/>
    <n v="74"/>
    <x v="1"/>
  </r>
  <r>
    <n v="2019"/>
    <n v="9"/>
    <s v="Casting Crouch"/>
    <x v="288"/>
    <s v="BRL"/>
    <s v="FWD"/>
    <n v="94"/>
    <n v="80"/>
    <x v="1"/>
  </r>
  <r>
    <n v="2019"/>
    <n v="9"/>
    <s v="Casting Crouch"/>
    <x v="303"/>
    <s v="FRE"/>
    <s v="MID"/>
    <n v="94"/>
    <n v="63"/>
    <x v="1"/>
  </r>
  <r>
    <n v="2019"/>
    <n v="9"/>
    <s v="Casting Crouch"/>
    <x v="73"/>
    <s v="COL"/>
    <s v="BEN"/>
    <n v="65"/>
    <n v="68"/>
    <x v="1"/>
  </r>
  <r>
    <n v="2019"/>
    <n v="9"/>
    <s v="Casting Crouch"/>
    <x v="259"/>
    <s v="ADE"/>
    <s v="BEN"/>
    <n v="104"/>
    <n v="0"/>
    <x v="1"/>
  </r>
  <r>
    <n v="2019"/>
    <n v="9"/>
    <s v="Casting Crouch"/>
    <x v="87"/>
    <s v="GEE"/>
    <s v="BEN"/>
    <n v="83"/>
    <n v="0"/>
    <x v="1"/>
  </r>
  <r>
    <n v="2019"/>
    <n v="9"/>
    <s v="Casting Crouch"/>
    <x v="391"/>
    <s v="MEL"/>
    <s v="BEN"/>
    <n v="89"/>
    <n v="75"/>
    <x v="1"/>
  </r>
  <r>
    <n v="2019"/>
    <n v="10"/>
    <s v="TryingAnewStratton"/>
    <x v="363"/>
    <s v="NTH"/>
    <s v="MID"/>
    <n v="102"/>
    <n v="96"/>
    <x v="0"/>
  </r>
  <r>
    <n v="2019"/>
    <n v="10"/>
    <s v="TryingAnewStratton"/>
    <x v="34"/>
    <s v="COL"/>
    <s v="DEF"/>
    <n v="100"/>
    <n v="99"/>
    <x v="0"/>
  </r>
  <r>
    <n v="2019"/>
    <n v="10"/>
    <s v="TryingAnewStratton"/>
    <x v="215"/>
    <s v="FRE"/>
    <s v="FWD"/>
    <n v="94"/>
    <n v="110"/>
    <x v="0"/>
  </r>
  <r>
    <n v="2019"/>
    <n v="10"/>
    <s v="TryingAnewStratton"/>
    <x v="177"/>
    <s v="GCS"/>
    <s v="RUC"/>
    <n v="97"/>
    <n v="109"/>
    <x v="0"/>
  </r>
  <r>
    <n v="2019"/>
    <n v="10"/>
    <s v="TryingAnewStratton"/>
    <x v="316"/>
    <s v="GCS"/>
    <s v="MID"/>
    <n v="99"/>
    <n v="97"/>
    <x v="0"/>
  </r>
  <r>
    <n v="2019"/>
    <n v="10"/>
    <s v="TryingAnewStratton"/>
    <x v="6"/>
    <s v="GWS"/>
    <s v="FWD"/>
    <n v="90"/>
    <n v="84"/>
    <x v="0"/>
  </r>
  <r>
    <n v="2019"/>
    <n v="10"/>
    <s v="TryingAnewStratton"/>
    <x v="267"/>
    <s v="GWS"/>
    <s v="MID"/>
    <n v="107"/>
    <n v="91"/>
    <x v="0"/>
  </r>
  <r>
    <n v="2019"/>
    <n v="10"/>
    <s v="TryingAnewStratton"/>
    <x v="147"/>
    <s v="GWS"/>
    <s v="MID"/>
    <n v="72"/>
    <n v="60"/>
    <x v="0"/>
  </r>
  <r>
    <n v="2019"/>
    <n v="10"/>
    <s v="TryingAnewStratton"/>
    <x v="358"/>
    <s v="GEE"/>
    <s v="FWD"/>
    <n v="74"/>
    <n v="97"/>
    <x v="0"/>
  </r>
  <r>
    <n v="2019"/>
    <n v="10"/>
    <s v="TryingAnewStratton"/>
    <x v="255"/>
    <s v="SYD"/>
    <s v="MID"/>
    <n v="112"/>
    <n v="135"/>
    <x v="0"/>
  </r>
  <r>
    <n v="2019"/>
    <n v="10"/>
    <s v="TryingAnewStratton"/>
    <x v="118"/>
    <s v="SYD"/>
    <s v="DEF"/>
    <n v="103"/>
    <n v="115"/>
    <x v="0"/>
  </r>
  <r>
    <n v="2019"/>
    <n v="10"/>
    <s v="TryingAnewStratton"/>
    <x v="150"/>
    <s v="HAW"/>
    <s v="DEF"/>
    <n v="89"/>
    <n v="91"/>
    <x v="0"/>
  </r>
  <r>
    <n v="2019"/>
    <n v="10"/>
    <s v="TryingAnewStratton"/>
    <x v="39"/>
    <s v="MEL"/>
    <s v="MID"/>
    <n v="98"/>
    <n v="99"/>
    <x v="0"/>
  </r>
  <r>
    <n v="2019"/>
    <n v="10"/>
    <s v="TryingAnewStratton"/>
    <x v="299"/>
    <s v="CAR"/>
    <s v="FWD"/>
    <n v="61"/>
    <n v="49"/>
    <x v="0"/>
  </r>
  <r>
    <n v="2019"/>
    <n v="10"/>
    <s v="TryingAnewStratton"/>
    <x v="122"/>
    <s v="ESS"/>
    <s v="MID"/>
    <n v="92"/>
    <n v="77"/>
    <x v="0"/>
  </r>
  <r>
    <n v="2019"/>
    <n v="10"/>
    <s v="TryingAnewStratton"/>
    <x v="45"/>
    <s v="ESS"/>
    <s v="DEF"/>
    <n v="83"/>
    <n v="69"/>
    <x v="0"/>
  </r>
  <r>
    <n v="2019"/>
    <n v="10"/>
    <s v="TryingAnewStratton"/>
    <x v="306"/>
    <s v="WBD"/>
    <s v="FWD"/>
    <n v="120"/>
    <n v="130"/>
    <x v="0"/>
  </r>
  <r>
    <n v="2019"/>
    <n v="10"/>
    <s v="TryingAnewStratton"/>
    <x v="125"/>
    <s v="WCE"/>
    <s v="DEF"/>
    <n v="111"/>
    <n v="112"/>
    <x v="0"/>
  </r>
  <r>
    <n v="2019"/>
    <n v="10"/>
    <s v="TryingAnewStratton"/>
    <x v="123"/>
    <s v="RIC"/>
    <s v="BEN"/>
    <n v="84"/>
    <n v="0"/>
    <x v="0"/>
  </r>
  <r>
    <n v="2019"/>
    <n v="10"/>
    <s v="TryingAnewStratton"/>
    <x v="113"/>
    <s v="COL"/>
    <s v="BEN"/>
    <n v="92"/>
    <n v="0"/>
    <x v="0"/>
  </r>
  <r>
    <n v="2019"/>
    <n v="10"/>
    <s v="TryingAnewStratton"/>
    <x v="207"/>
    <s v="COL"/>
    <s v="BEN"/>
    <n v="85"/>
    <n v="0"/>
    <x v="0"/>
  </r>
  <r>
    <n v="2019"/>
    <n v="10"/>
    <s v="TryingAnewStratton"/>
    <x v="121"/>
    <s v="PTA"/>
    <s v="BEN"/>
    <n v="78"/>
    <n v="0"/>
    <x v="0"/>
  </r>
  <r>
    <n v="2019"/>
    <n v="10"/>
    <s v="Barbeques Treloar"/>
    <x v="90"/>
    <s v="NTH"/>
    <s v="MID"/>
    <n v="112"/>
    <n v="99"/>
    <x v="7"/>
  </r>
  <r>
    <n v="2019"/>
    <n v="10"/>
    <s v="Barbeques Treloar"/>
    <x v="41"/>
    <s v="NTH"/>
    <s v="MID"/>
    <n v="89"/>
    <n v="93"/>
    <x v="7"/>
  </r>
  <r>
    <n v="2019"/>
    <n v="10"/>
    <s v="Barbeques Treloar"/>
    <x v="229"/>
    <s v="NTH"/>
    <s v="FWD"/>
    <n v="90"/>
    <n v="50"/>
    <x v="7"/>
  </r>
  <r>
    <n v="2019"/>
    <n v="10"/>
    <s v="Barbeques Treloar"/>
    <x v="57"/>
    <s v="RIC"/>
    <s v="DEF"/>
    <n v="122"/>
    <n v="108"/>
    <x v="7"/>
  </r>
  <r>
    <n v="2019"/>
    <n v="10"/>
    <s v="Barbeques Treloar"/>
    <x v="82"/>
    <s v="FRE"/>
    <s v="MID"/>
    <n v="112"/>
    <n v="126"/>
    <x v="7"/>
  </r>
  <r>
    <n v="2019"/>
    <n v="10"/>
    <s v="Barbeques Treloar"/>
    <x v="149"/>
    <s v="GCS"/>
    <s v="DEF"/>
    <n v="100"/>
    <n v="87"/>
    <x v="7"/>
  </r>
  <r>
    <n v="2019"/>
    <n v="10"/>
    <s v="Barbeques Treloar"/>
    <x v="142"/>
    <s v="GWS"/>
    <s v="DEF"/>
    <n v="86"/>
    <n v="91"/>
    <x v="7"/>
  </r>
  <r>
    <n v="2019"/>
    <n v="10"/>
    <s v="Barbeques Treloar"/>
    <x v="80"/>
    <s v="GWS"/>
    <s v="RUC"/>
    <n v="95"/>
    <n v="61"/>
    <x v="7"/>
  </r>
  <r>
    <n v="2019"/>
    <n v="10"/>
    <s v="Barbeques Treloar"/>
    <x v="240"/>
    <s v="GEE"/>
    <s v="FWD"/>
    <n v="105"/>
    <n v="122"/>
    <x v="7"/>
  </r>
  <r>
    <n v="2019"/>
    <n v="10"/>
    <s v="Barbeques Treloar"/>
    <x v="199"/>
    <s v="GEE"/>
    <s v="MID"/>
    <n v="95"/>
    <n v="89"/>
    <x v="7"/>
  </r>
  <r>
    <n v="2019"/>
    <n v="10"/>
    <s v="Barbeques Treloar"/>
    <x v="302"/>
    <s v="BRL"/>
    <s v="DEF"/>
    <n v="95"/>
    <n v="118"/>
    <x v="7"/>
  </r>
  <r>
    <n v="2019"/>
    <n v="10"/>
    <s v="Barbeques Treloar"/>
    <x v="308"/>
    <s v="HAW"/>
    <s v="DEF"/>
    <n v="85"/>
    <n v="57"/>
    <x v="7"/>
  </r>
  <r>
    <n v="2019"/>
    <n v="10"/>
    <s v="Barbeques Treloar"/>
    <x v="0"/>
    <s v="HAW"/>
    <s v="FWD"/>
    <n v="80"/>
    <n v="71"/>
    <x v="7"/>
  </r>
  <r>
    <n v="2019"/>
    <n v="10"/>
    <s v="Barbeques Treloar"/>
    <x v="250"/>
    <s v="HAW"/>
    <s v="FWD"/>
    <n v="95"/>
    <n v="144"/>
    <x v="7"/>
  </r>
  <r>
    <n v="2019"/>
    <n v="10"/>
    <s v="Barbeques Treloar"/>
    <x v="98"/>
    <s v="STK"/>
    <s v="FWD"/>
    <n v="66"/>
    <n v="60"/>
    <x v="7"/>
  </r>
  <r>
    <n v="2019"/>
    <n v="10"/>
    <s v="Barbeques Treloar"/>
    <x v="254"/>
    <s v="CAR"/>
    <s v="MID"/>
    <n v="108"/>
    <n v="116"/>
    <x v="7"/>
  </r>
  <r>
    <n v="2019"/>
    <n v="10"/>
    <s v="Barbeques Treloar"/>
    <x v="247"/>
    <s v="WBD"/>
    <s v="MID"/>
    <n v="72"/>
    <n v="110"/>
    <x v="7"/>
  </r>
  <r>
    <n v="2019"/>
    <n v="10"/>
    <s v="Barbeques Treloar"/>
    <x v="194"/>
    <s v="WBD"/>
    <s v="MID"/>
    <n v="96"/>
    <n v="84"/>
    <x v="7"/>
  </r>
  <r>
    <n v="2019"/>
    <n v="10"/>
    <s v="Barbeques Treloar"/>
    <x v="344"/>
    <s v="ADE"/>
    <s v="BEN"/>
    <n v="83"/>
    <n v="134"/>
    <x v="7"/>
  </r>
  <r>
    <n v="2019"/>
    <n v="10"/>
    <s v="Barbeques Treloar"/>
    <x v="393"/>
    <s v="PTA"/>
    <s v="BEN"/>
    <n v="86"/>
    <n v="66"/>
    <x v="7"/>
  </r>
  <r>
    <n v="2019"/>
    <n v="10"/>
    <s v="Barbeques Treloar"/>
    <x v="330"/>
    <s v="CAR"/>
    <s v="BEN"/>
    <n v="80"/>
    <n v="92"/>
    <x v="7"/>
  </r>
  <r>
    <n v="2019"/>
    <n v="10"/>
    <s v="Barbeques Treloar"/>
    <x v="42"/>
    <s v="ESS"/>
    <s v="BEN"/>
    <n v="89"/>
    <n v="124"/>
    <x v="7"/>
  </r>
  <r>
    <n v="2019"/>
    <n v="10"/>
    <s v="Swimming n Titch"/>
    <x v="35"/>
    <s v="RIC"/>
    <s v="FWD"/>
    <n v="77"/>
    <n v="125"/>
    <x v="5"/>
  </r>
  <r>
    <n v="2019"/>
    <n v="10"/>
    <s v="Swimming n Titch"/>
    <x v="124"/>
    <s v="RIC"/>
    <s v="MID"/>
    <n v="109"/>
    <n v="112"/>
    <x v="5"/>
  </r>
  <r>
    <n v="2019"/>
    <n v="10"/>
    <s v="Swimming n Titch"/>
    <x v="62"/>
    <s v="FRE"/>
    <s v="DEF"/>
    <n v="108"/>
    <n v="131"/>
    <x v="5"/>
  </r>
  <r>
    <n v="2019"/>
    <n v="10"/>
    <s v="Swimming n Titch"/>
    <x v="11"/>
    <s v="GWS"/>
    <s v="MID"/>
    <n v="139"/>
    <n v="148"/>
    <x v="5"/>
  </r>
  <r>
    <n v="2019"/>
    <n v="10"/>
    <s v="Swimming n Titch"/>
    <x v="104"/>
    <s v="GEE"/>
    <s v="RUC"/>
    <n v="85"/>
    <n v="64"/>
    <x v="5"/>
  </r>
  <r>
    <n v="2019"/>
    <n v="10"/>
    <s v="Swimming n Titch"/>
    <x v="223"/>
    <s v="BRL"/>
    <s v="DEF"/>
    <n v="67"/>
    <n v="54"/>
    <x v="5"/>
  </r>
  <r>
    <n v="2019"/>
    <n v="10"/>
    <s v="Swimming n Titch"/>
    <x v="77"/>
    <s v="BRL"/>
    <s v="MID"/>
    <n v="121"/>
    <n v="117"/>
    <x v="5"/>
  </r>
  <r>
    <n v="2019"/>
    <n v="10"/>
    <s v="Swimming n Titch"/>
    <x v="58"/>
    <s v="BRL"/>
    <s v="DEF"/>
    <n v="86"/>
    <n v="100"/>
    <x v="5"/>
  </r>
  <r>
    <n v="2019"/>
    <n v="10"/>
    <s v="Swimming n Titch"/>
    <x v="86"/>
    <s v="BRL"/>
    <s v="FWD"/>
    <n v="94"/>
    <n v="63"/>
    <x v="5"/>
  </r>
  <r>
    <n v="2019"/>
    <n v="10"/>
    <s v="Swimming n Titch"/>
    <x v="398"/>
    <s v="HAW"/>
    <s v="FWD"/>
    <n v="89"/>
    <n v="87"/>
    <x v="5"/>
  </r>
  <r>
    <n v="2019"/>
    <n v="10"/>
    <s v="Swimming n Titch"/>
    <x v="248"/>
    <s v="PTA"/>
    <s v="FWD"/>
    <n v="77"/>
    <n v="89"/>
    <x v="5"/>
  </r>
  <r>
    <n v="2019"/>
    <n v="10"/>
    <s v="Swimming n Titch"/>
    <x v="326"/>
    <s v="CAR"/>
    <s v="DEF"/>
    <n v="87"/>
    <n v="63"/>
    <x v="5"/>
  </r>
  <r>
    <n v="2019"/>
    <n v="10"/>
    <s v="Swimming n Titch"/>
    <x v="140"/>
    <s v="ESS"/>
    <s v="MID"/>
    <n v="84"/>
    <n v="77"/>
    <x v="5"/>
  </r>
  <r>
    <n v="2019"/>
    <n v="10"/>
    <s v="Swimming n Titch"/>
    <x v="252"/>
    <s v="WBD"/>
    <s v="MID"/>
    <n v="112"/>
    <n v="118"/>
    <x v="5"/>
  </r>
  <r>
    <n v="2019"/>
    <n v="10"/>
    <s v="Swimming n Titch"/>
    <x v="64"/>
    <s v="WCE"/>
    <s v="MID"/>
    <n v="82"/>
    <n v="113"/>
    <x v="5"/>
  </r>
  <r>
    <n v="2019"/>
    <n v="10"/>
    <s v="Swimming n Titch"/>
    <x v="204"/>
    <s v="WCE"/>
    <s v="MID"/>
    <n v="113"/>
    <n v="136"/>
    <x v="5"/>
  </r>
  <r>
    <n v="2019"/>
    <n v="10"/>
    <s v="Swimming n Titch"/>
    <x v="347"/>
    <s v="WCE"/>
    <s v="DEF"/>
    <n v="73"/>
    <n v="62"/>
    <x v="5"/>
  </r>
  <r>
    <n v="2019"/>
    <n v="10"/>
    <s v="Swimming n Titch"/>
    <x v="315"/>
    <s v="WCE"/>
    <s v="FWD"/>
    <n v="92"/>
    <n v="87"/>
    <x v="5"/>
  </r>
  <r>
    <n v="2019"/>
    <n v="10"/>
    <s v="Swimming n Titch"/>
    <x v="369"/>
    <s v="COL"/>
    <s v="BEN"/>
    <n v="93"/>
    <n v="0"/>
    <x v="5"/>
  </r>
  <r>
    <n v="2019"/>
    <n v="10"/>
    <s v="Swimming n Titch"/>
    <x v="119"/>
    <s v="GEE"/>
    <s v="BEN"/>
    <n v="86"/>
    <n v="0"/>
    <x v="5"/>
  </r>
  <r>
    <n v="2019"/>
    <n v="10"/>
    <s v="Swimming n Titch"/>
    <x v="332"/>
    <s v="STK"/>
    <s v="BEN"/>
    <n v="66"/>
    <n v="114"/>
    <x v="5"/>
  </r>
  <r>
    <n v="2019"/>
    <n v="10"/>
    <s v="Swimming n Titch"/>
    <x v="328"/>
    <s v="WBD"/>
    <s v="BEN"/>
    <n v="91"/>
    <n v="87"/>
    <x v="5"/>
  </r>
  <r>
    <n v="2019"/>
    <n v="10"/>
    <s v="Man of Steele"/>
    <x v="116"/>
    <s v="NTH"/>
    <s v="DEF"/>
    <n v="102"/>
    <n v="45"/>
    <x v="2"/>
  </r>
  <r>
    <n v="2019"/>
    <n v="10"/>
    <s v="Man of Steele"/>
    <x v="201"/>
    <s v="RIC"/>
    <s v="DEF"/>
    <n v="136"/>
    <n v="142"/>
    <x v="2"/>
  </r>
  <r>
    <n v="2019"/>
    <n v="10"/>
    <s v="Man of Steele"/>
    <x v="395"/>
    <s v="COL"/>
    <s v="FWD"/>
    <n v="73"/>
    <n v="70"/>
    <x v="2"/>
  </r>
  <r>
    <n v="2019"/>
    <n v="10"/>
    <s v="Man of Steele"/>
    <x v="114"/>
    <s v="COL"/>
    <s v="RUC"/>
    <n v="144"/>
    <n v="165"/>
    <x v="2"/>
  </r>
  <r>
    <n v="2019"/>
    <n v="10"/>
    <s v="Man of Steele"/>
    <x v="13"/>
    <s v="FRE"/>
    <s v="FWD"/>
    <n v="112"/>
    <n v="92"/>
    <x v="2"/>
  </r>
  <r>
    <n v="2019"/>
    <n v="10"/>
    <s v="Man of Steele"/>
    <x v="232"/>
    <s v="GWS"/>
    <s v="DEF"/>
    <n v="97"/>
    <n v="85"/>
    <x v="2"/>
  </r>
  <r>
    <n v="2019"/>
    <n v="10"/>
    <s v="Man of Steele"/>
    <x v="298"/>
    <s v="GEE"/>
    <s v="DEF"/>
    <n v="98"/>
    <n v="88"/>
    <x v="2"/>
  </r>
  <r>
    <n v="2019"/>
    <n v="10"/>
    <s v="Man of Steele"/>
    <x v="20"/>
    <s v="GEE"/>
    <s v="MID"/>
    <n v="127"/>
    <n v="123"/>
    <x v="2"/>
  </r>
  <r>
    <n v="2019"/>
    <n v="10"/>
    <s v="Man of Steele"/>
    <x v="394"/>
    <s v="GEE"/>
    <s v="FWD"/>
    <n v="80"/>
    <n v="67"/>
    <x v="2"/>
  </r>
  <r>
    <n v="2019"/>
    <n v="10"/>
    <s v="Man of Steele"/>
    <x v="5"/>
    <s v="SYD"/>
    <s v="MID"/>
    <n v="114"/>
    <n v="68"/>
    <x v="2"/>
  </r>
  <r>
    <n v="2019"/>
    <n v="10"/>
    <s v="Man of Steele"/>
    <x v="186"/>
    <s v="SYD"/>
    <s v="FWD"/>
    <n v="74"/>
    <n v="46"/>
    <x v="2"/>
  </r>
  <r>
    <n v="2019"/>
    <n v="10"/>
    <s v="Man of Steele"/>
    <x v="99"/>
    <s v="ADE"/>
    <s v="DEF"/>
    <n v="107"/>
    <n v="96"/>
    <x v="2"/>
  </r>
  <r>
    <n v="2019"/>
    <n v="10"/>
    <s v="Man of Steele"/>
    <x v="300"/>
    <s v="MEL"/>
    <s v="MID"/>
    <n v="79"/>
    <n v="71"/>
    <x v="2"/>
  </r>
  <r>
    <n v="2019"/>
    <n v="10"/>
    <s v="Man of Steele"/>
    <x v="33"/>
    <s v="STK"/>
    <s v="MID"/>
    <n v="93"/>
    <n v="99"/>
    <x v="2"/>
  </r>
  <r>
    <n v="2019"/>
    <n v="10"/>
    <s v="Man of Steele"/>
    <x v="24"/>
    <s v="STK"/>
    <s v="MID"/>
    <n v="94"/>
    <n v="86"/>
    <x v="2"/>
  </r>
  <r>
    <n v="2019"/>
    <n v="10"/>
    <s v="Man of Steele"/>
    <x v="7"/>
    <s v="ESS"/>
    <s v="MID"/>
    <n v="103"/>
    <n v="68"/>
    <x v="2"/>
  </r>
  <r>
    <n v="2019"/>
    <n v="10"/>
    <s v="Man of Steele"/>
    <x v="251"/>
    <s v="WBD"/>
    <s v="FWD"/>
    <n v="98"/>
    <n v="106"/>
    <x v="2"/>
  </r>
  <r>
    <n v="2019"/>
    <n v="10"/>
    <s v="Man of Steele"/>
    <x v="206"/>
    <s v="WCE"/>
    <s v="MID"/>
    <n v="129"/>
    <n v="115"/>
    <x v="2"/>
  </r>
  <r>
    <n v="2019"/>
    <n v="10"/>
    <s v="Man of Steele"/>
    <x v="27"/>
    <s v="RIC"/>
    <s v="BEN"/>
    <n v="102"/>
    <n v="0"/>
    <x v="2"/>
  </r>
  <r>
    <n v="2019"/>
    <n v="10"/>
    <s v="Man of Steele"/>
    <x v="334"/>
    <s v="COL"/>
    <s v="BEN"/>
    <n v="96"/>
    <n v="65"/>
    <x v="2"/>
  </r>
  <r>
    <n v="2019"/>
    <n v="10"/>
    <s v="Man of Steele"/>
    <x v="137"/>
    <s v="PTA"/>
    <s v="BEN"/>
    <n v="77"/>
    <n v="0"/>
    <x v="2"/>
  </r>
  <r>
    <n v="2019"/>
    <n v="10"/>
    <s v="Man of Steele"/>
    <x v="210"/>
    <s v="CAR"/>
    <s v="BEN"/>
    <n v="99"/>
    <n v="79"/>
    <x v="2"/>
  </r>
  <r>
    <n v="2019"/>
    <n v="10"/>
    <s v="Salt&amp;VinegarCripps"/>
    <x v="195"/>
    <s v="NTH"/>
    <s v="RUC"/>
    <n v="100"/>
    <n v="140"/>
    <x v="6"/>
  </r>
  <r>
    <n v="2019"/>
    <n v="10"/>
    <s v="Salt&amp;VinegarCripps"/>
    <x v="236"/>
    <s v="RIC"/>
    <s v="MID"/>
    <n v="101"/>
    <n v="92"/>
    <x v="6"/>
  </r>
  <r>
    <n v="2019"/>
    <n v="10"/>
    <s v="Salt&amp;VinegarCripps"/>
    <x v="72"/>
    <s v="COL"/>
    <s v="MID"/>
    <n v="108"/>
    <n v="93"/>
    <x v="6"/>
  </r>
  <r>
    <n v="2019"/>
    <n v="10"/>
    <s v="Salt&amp;VinegarCripps"/>
    <x v="293"/>
    <s v="FRE"/>
    <s v="DEF"/>
    <n v="77"/>
    <n v="69"/>
    <x v="6"/>
  </r>
  <r>
    <n v="2019"/>
    <n v="10"/>
    <s v="Salt&amp;VinegarCripps"/>
    <x v="176"/>
    <s v="FRE"/>
    <s v="FWD"/>
    <n v="91"/>
    <n v="127"/>
    <x v="6"/>
  </r>
  <r>
    <n v="2019"/>
    <n v="10"/>
    <s v="Salt&amp;VinegarCripps"/>
    <x v="145"/>
    <s v="GWS"/>
    <s v="MID"/>
    <n v="89"/>
    <n v="76"/>
    <x v="6"/>
  </r>
  <r>
    <n v="2019"/>
    <n v="10"/>
    <s v="Salt&amp;VinegarCripps"/>
    <x v="112"/>
    <s v="GEE"/>
    <s v="FWD"/>
    <n v="93"/>
    <n v="94"/>
    <x v="6"/>
  </r>
  <r>
    <n v="2019"/>
    <n v="10"/>
    <s v="Salt&amp;VinegarCripps"/>
    <x v="163"/>
    <s v="GEE"/>
    <s v="MID"/>
    <n v="92"/>
    <n v="93"/>
    <x v="6"/>
  </r>
  <r>
    <n v="2019"/>
    <n v="10"/>
    <s v="Salt&amp;VinegarCripps"/>
    <x v="197"/>
    <s v="SYD"/>
    <s v="FWD"/>
    <n v="55"/>
    <n v="39"/>
    <x v="6"/>
  </r>
  <r>
    <n v="2019"/>
    <n v="10"/>
    <s v="Salt&amp;VinegarCripps"/>
    <x v="281"/>
    <s v="BRL"/>
    <s v="MID"/>
    <n v="116"/>
    <n v="79"/>
    <x v="6"/>
  </r>
  <r>
    <n v="2019"/>
    <n v="10"/>
    <s v="Salt&amp;VinegarCripps"/>
    <x v="354"/>
    <s v="PTA"/>
    <s v="DEF"/>
    <n v="93"/>
    <n v="98"/>
    <x v="6"/>
  </r>
  <r>
    <n v="2019"/>
    <n v="10"/>
    <s v="Salt&amp;VinegarCripps"/>
    <x v="120"/>
    <s v="PTA"/>
    <s v="FWD"/>
    <n v="71"/>
    <n v="71"/>
    <x v="6"/>
  </r>
  <r>
    <n v="2019"/>
    <n v="10"/>
    <s v="Salt&amp;VinegarCripps"/>
    <x v="192"/>
    <s v="STK"/>
    <s v="MID"/>
    <n v="102"/>
    <n v="122"/>
    <x v="6"/>
  </r>
  <r>
    <n v="2019"/>
    <n v="10"/>
    <s v="Salt&amp;VinegarCripps"/>
    <x v="134"/>
    <s v="CAR"/>
    <s v="DEF"/>
    <n v="72"/>
    <n v="74"/>
    <x v="6"/>
  </r>
  <r>
    <n v="2019"/>
    <n v="10"/>
    <s v="Salt&amp;VinegarCripps"/>
    <x v="111"/>
    <s v="WBD"/>
    <s v="DEF"/>
    <n v="99"/>
    <n v="104"/>
    <x v="6"/>
  </r>
  <r>
    <n v="2019"/>
    <n v="10"/>
    <s v="Salt&amp;VinegarCripps"/>
    <x v="190"/>
    <s v="WBD"/>
    <s v="FWD"/>
    <n v="71"/>
    <n v="61"/>
    <x v="6"/>
  </r>
  <r>
    <n v="2019"/>
    <n v="10"/>
    <s v="Salt&amp;VinegarCripps"/>
    <x v="218"/>
    <s v="WCE"/>
    <s v="MID"/>
    <n v="85"/>
    <n v="112"/>
    <x v="6"/>
  </r>
  <r>
    <n v="2019"/>
    <n v="10"/>
    <s v="Salt&amp;VinegarCripps"/>
    <x v="238"/>
    <s v="WCE"/>
    <s v="DEF"/>
    <n v="100"/>
    <n v="83"/>
    <x v="6"/>
  </r>
  <r>
    <n v="2019"/>
    <n v="10"/>
    <s v="Salt&amp;VinegarCripps"/>
    <x v="271"/>
    <s v="GEE"/>
    <s v="BEN"/>
    <n v="76"/>
    <n v="94"/>
    <x v="6"/>
  </r>
  <r>
    <n v="2019"/>
    <n v="10"/>
    <s v="Salt&amp;VinegarCripps"/>
    <x v="378"/>
    <s v="BRL"/>
    <s v="BEN"/>
    <n v="83"/>
    <n v="0"/>
    <x v="6"/>
  </r>
  <r>
    <n v="2019"/>
    <n v="10"/>
    <s v="Salt&amp;VinegarCripps"/>
    <x v="269"/>
    <s v="MEL"/>
    <s v="BEN"/>
    <n v="69"/>
    <n v="81"/>
    <x v="6"/>
  </r>
  <r>
    <n v="2019"/>
    <n v="10"/>
    <s v="Salt&amp;VinegarCripps"/>
    <x v="374"/>
    <s v="CAR"/>
    <s v="BEN"/>
    <n v="82"/>
    <n v="93"/>
    <x v="6"/>
  </r>
  <r>
    <n v="2019"/>
    <n v="10"/>
    <s v="Casting Crouch"/>
    <x v="239"/>
    <s v="NTH"/>
    <s v="FWD"/>
    <n v="67"/>
    <n v="65"/>
    <x v="1"/>
  </r>
  <r>
    <n v="2019"/>
    <n v="10"/>
    <s v="Casting Crouch"/>
    <x v="280"/>
    <s v="NTH"/>
    <s v="MID"/>
    <n v="84"/>
    <n v="108"/>
    <x v="1"/>
  </r>
  <r>
    <n v="2019"/>
    <n v="10"/>
    <s v="Casting Crouch"/>
    <x v="335"/>
    <s v="NTH"/>
    <s v="MID"/>
    <n v="81"/>
    <n v="71"/>
    <x v="1"/>
  </r>
  <r>
    <n v="2019"/>
    <n v="10"/>
    <s v="Casting Crouch"/>
    <x v="73"/>
    <s v="COL"/>
    <s v="DEF"/>
    <n v="70"/>
    <n v="78"/>
    <x v="1"/>
  </r>
  <r>
    <n v="2019"/>
    <n v="10"/>
    <s v="Casting Crouch"/>
    <x v="303"/>
    <s v="FRE"/>
    <s v="MID"/>
    <n v="70"/>
    <n v="69"/>
    <x v="1"/>
  </r>
  <r>
    <n v="2019"/>
    <n v="10"/>
    <s v="Casting Crouch"/>
    <x v="128"/>
    <s v="GCS"/>
    <s v="FWD"/>
    <n v="72"/>
    <n v="91"/>
    <x v="1"/>
  </r>
  <r>
    <n v="2019"/>
    <n v="10"/>
    <s v="Casting Crouch"/>
    <x v="245"/>
    <s v="SYD"/>
    <s v="MID"/>
    <n v="80"/>
    <n v="82"/>
    <x v="1"/>
  </r>
  <r>
    <n v="2019"/>
    <n v="10"/>
    <s v="Casting Crouch"/>
    <x v="288"/>
    <s v="BRL"/>
    <s v="FWD"/>
    <n v="93"/>
    <n v="65"/>
    <x v="1"/>
  </r>
  <r>
    <n v="2019"/>
    <n v="10"/>
    <s v="Casting Crouch"/>
    <x v="380"/>
    <s v="BRL"/>
    <s v="MID"/>
    <n v="112"/>
    <n v="97"/>
    <x v="1"/>
  </r>
  <r>
    <n v="2019"/>
    <n v="10"/>
    <s v="Casting Crouch"/>
    <x v="203"/>
    <s v="ADE"/>
    <s v="DEF"/>
    <n v="84"/>
    <n v="65"/>
    <x v="1"/>
  </r>
  <r>
    <n v="2019"/>
    <n v="10"/>
    <s v="Casting Crouch"/>
    <x v="259"/>
    <s v="ADE"/>
    <s v="MID"/>
    <n v="89"/>
    <n v="0"/>
    <x v="1"/>
  </r>
  <r>
    <n v="2019"/>
    <n v="10"/>
    <s v="Casting Crouch"/>
    <x v="399"/>
    <s v="ADE"/>
    <s v="RUC"/>
    <n v="91"/>
    <n v="91"/>
    <x v="1"/>
  </r>
  <r>
    <n v="2019"/>
    <n v="10"/>
    <s v="Casting Crouch"/>
    <x v="391"/>
    <s v="MEL"/>
    <s v="DEF"/>
    <n v="91"/>
    <n v="116"/>
    <x v="1"/>
  </r>
  <r>
    <n v="2019"/>
    <n v="10"/>
    <s v="Casting Crouch"/>
    <x v="341"/>
    <s v="PTA"/>
    <s v="FWD"/>
    <n v="71"/>
    <n v="44"/>
    <x v="1"/>
  </r>
  <r>
    <n v="2019"/>
    <n v="10"/>
    <s v="Casting Crouch"/>
    <x v="136"/>
    <s v="STK"/>
    <s v="FWD"/>
    <n v="84"/>
    <n v="73"/>
    <x v="1"/>
  </r>
  <r>
    <n v="2019"/>
    <n v="10"/>
    <s v="Casting Crouch"/>
    <x v="92"/>
    <s v="CAR"/>
    <s v="DEF"/>
    <n v="87"/>
    <n v="90"/>
    <x v="1"/>
  </r>
  <r>
    <n v="2019"/>
    <n v="10"/>
    <s v="Casting Crouch"/>
    <x v="1"/>
    <s v="WBD"/>
    <s v="MID"/>
    <n v="98"/>
    <n v="105"/>
    <x v="1"/>
  </r>
  <r>
    <n v="2019"/>
    <n v="10"/>
    <s v="Casting Crouch"/>
    <x v="126"/>
    <s v="WBD"/>
    <s v="DEF"/>
    <n v="86"/>
    <n v="76"/>
    <x v="1"/>
  </r>
  <r>
    <n v="2019"/>
    <n v="10"/>
    <s v="Casting Crouch"/>
    <x v="200"/>
    <s v="GWS"/>
    <s v="BEN"/>
    <n v="104"/>
    <n v="0"/>
    <x v="1"/>
  </r>
  <r>
    <n v="2019"/>
    <n v="10"/>
    <s v="Casting Crouch"/>
    <x v="87"/>
    <s v="GEE"/>
    <s v="BEN"/>
    <n v="74"/>
    <n v="0"/>
    <x v="1"/>
  </r>
  <r>
    <n v="2019"/>
    <n v="10"/>
    <s v="Casting Crouch"/>
    <x v="4"/>
    <s v="SYD"/>
    <s v="BEN"/>
    <n v="77"/>
    <n v="0"/>
    <x v="1"/>
  </r>
  <r>
    <n v="2019"/>
    <n v="10"/>
    <s v="Casting Crouch"/>
    <x v="172"/>
    <s v="HAW"/>
    <s v="BEN"/>
    <n v="103"/>
    <n v="0"/>
    <x v="1"/>
  </r>
  <r>
    <n v="2019"/>
    <n v="10"/>
    <s v="Fire The Worpedo"/>
    <x v="273"/>
    <s v="RIC"/>
    <s v="DEF"/>
    <n v="89"/>
    <n v="67"/>
    <x v="3"/>
  </r>
  <r>
    <n v="2019"/>
    <n v="10"/>
    <s v="Fire The Worpedo"/>
    <x v="389"/>
    <s v="RIC"/>
    <s v="FWD"/>
    <n v="80"/>
    <n v="105"/>
    <x v="3"/>
  </r>
  <r>
    <n v="2019"/>
    <n v="10"/>
    <s v="Fire The Worpedo"/>
    <x v="225"/>
    <s v="COL"/>
    <s v="MID"/>
    <n v="102"/>
    <n v="146"/>
    <x v="3"/>
  </r>
  <r>
    <n v="2019"/>
    <n v="10"/>
    <s v="Fire The Worpedo"/>
    <x v="115"/>
    <s v="COL"/>
    <s v="MID"/>
    <n v="97"/>
    <n v="89"/>
    <x v="3"/>
  </r>
  <r>
    <n v="2019"/>
    <n v="10"/>
    <s v="Fire The Worpedo"/>
    <x v="40"/>
    <s v="GCS"/>
    <s v="MID"/>
    <n v="80"/>
    <n v="107"/>
    <x v="3"/>
  </r>
  <r>
    <n v="2019"/>
    <n v="10"/>
    <s v="Fire The Worpedo"/>
    <x v="307"/>
    <s v="GWS"/>
    <s v="DEF"/>
    <n v="91"/>
    <n v="82"/>
    <x v="3"/>
  </r>
  <r>
    <n v="2019"/>
    <n v="10"/>
    <s v="Fire The Worpedo"/>
    <x v="182"/>
    <s v="GWS"/>
    <s v="DEF"/>
    <n v="116"/>
    <n v="115"/>
    <x v="3"/>
  </r>
  <r>
    <n v="2019"/>
    <n v="10"/>
    <s v="Fire The Worpedo"/>
    <x v="89"/>
    <s v="GWS"/>
    <s v="FWD"/>
    <n v="127"/>
    <n v="96"/>
    <x v="3"/>
  </r>
  <r>
    <n v="2019"/>
    <n v="10"/>
    <s v="Fire The Worpedo"/>
    <x v="230"/>
    <s v="SYD"/>
    <s v="DEF"/>
    <n v="81"/>
    <n v="104"/>
    <x v="3"/>
  </r>
  <r>
    <n v="2019"/>
    <n v="10"/>
    <s v="Fire The Worpedo"/>
    <x v="297"/>
    <s v="SYD"/>
    <s v="MID"/>
    <n v="99"/>
    <n v="31"/>
    <x v="3"/>
  </r>
  <r>
    <n v="2019"/>
    <n v="10"/>
    <s v="Fire The Worpedo"/>
    <x v="372"/>
    <s v="HAW"/>
    <s v="FWD"/>
    <n v="71"/>
    <n v="85"/>
    <x v="3"/>
  </r>
  <r>
    <n v="2019"/>
    <n v="10"/>
    <s v="Fire The Worpedo"/>
    <x v="277"/>
    <s v="HAW"/>
    <s v="MID"/>
    <n v="105"/>
    <n v="76"/>
    <x v="3"/>
  </r>
  <r>
    <n v="2019"/>
    <n v="10"/>
    <s v="Fire The Worpedo"/>
    <x v="132"/>
    <s v="ADE"/>
    <s v="MID"/>
    <n v="96"/>
    <n v="80"/>
    <x v="3"/>
  </r>
  <r>
    <n v="2019"/>
    <n v="10"/>
    <s v="Fire The Worpedo"/>
    <x v="279"/>
    <s v="MEL"/>
    <s v="RUC"/>
    <n v="121"/>
    <n v="149"/>
    <x v="3"/>
  </r>
  <r>
    <n v="2019"/>
    <n v="10"/>
    <s v="Fire The Worpedo"/>
    <x v="165"/>
    <s v="ESS"/>
    <s v="MID"/>
    <n v="103"/>
    <n v="104"/>
    <x v="3"/>
  </r>
  <r>
    <n v="2019"/>
    <n v="10"/>
    <s v="Fire The Worpedo"/>
    <x v="309"/>
    <s v="ESS"/>
    <s v="DEF"/>
    <n v="93"/>
    <n v="85"/>
    <x v="3"/>
  </r>
  <r>
    <n v="2019"/>
    <n v="10"/>
    <s v="Fire The Worpedo"/>
    <x v="388"/>
    <s v="ESS"/>
    <s v="FWD"/>
    <n v="69"/>
    <n v="46"/>
    <x v="3"/>
  </r>
  <r>
    <n v="2019"/>
    <n v="10"/>
    <s v="Fire The Worpedo"/>
    <x v="93"/>
    <s v="WBD"/>
    <s v="FWD"/>
    <n v="89"/>
    <n v="74"/>
    <x v="3"/>
  </r>
  <r>
    <n v="2019"/>
    <n v="10"/>
    <s v="Fire The Worpedo"/>
    <x v="361"/>
    <s v="RIC"/>
    <s v="BEN"/>
    <n v="61"/>
    <n v="0"/>
    <x v="3"/>
  </r>
  <r>
    <n v="2019"/>
    <n v="10"/>
    <s v="Fire The Worpedo"/>
    <x v="321"/>
    <s v="GWS"/>
    <s v="BEN"/>
    <n v="82"/>
    <n v="77"/>
    <x v="3"/>
  </r>
  <r>
    <n v="2019"/>
    <n v="10"/>
    <s v="Fire The Worpedo"/>
    <x v="216"/>
    <s v="SYD"/>
    <s v="BEN"/>
    <n v="86"/>
    <n v="100"/>
    <x v="3"/>
  </r>
  <r>
    <n v="2019"/>
    <n v="10"/>
    <s v="Fire The Worpedo"/>
    <x v="397"/>
    <s v="ADE"/>
    <s v="BEN"/>
    <n v="84"/>
    <n v="63"/>
    <x v="3"/>
  </r>
  <r>
    <n v="2019"/>
    <n v="10"/>
    <s v="DEVQON.1"/>
    <x v="170"/>
    <s v="COL"/>
    <s v="FWD"/>
    <n v="58"/>
    <n v="64"/>
    <x v="4"/>
  </r>
  <r>
    <n v="2019"/>
    <n v="10"/>
    <s v="DEVQON.1"/>
    <x v="278"/>
    <s v="COL"/>
    <s v="MID"/>
    <n v="91"/>
    <n v="54"/>
    <x v="4"/>
  </r>
  <r>
    <n v="2019"/>
    <n v="10"/>
    <s v="DEVQON.1"/>
    <x v="26"/>
    <s v="GCS"/>
    <s v="DEF"/>
    <n v="78"/>
    <n v="49"/>
    <x v="4"/>
  </r>
  <r>
    <n v="2019"/>
    <n v="10"/>
    <s v="DEVQON.1"/>
    <x v="317"/>
    <s v="GWS"/>
    <s v="MID"/>
    <n v="121"/>
    <n v="132"/>
    <x v="4"/>
  </r>
  <r>
    <n v="2019"/>
    <n v="10"/>
    <s v="DEVQON.1"/>
    <x v="339"/>
    <s v="GEE"/>
    <s v="FWD"/>
    <n v="124"/>
    <n v="140"/>
    <x v="4"/>
  </r>
  <r>
    <n v="2019"/>
    <n v="10"/>
    <s v="DEVQON.1"/>
    <x v="228"/>
    <s v="BRL"/>
    <s v="RUC"/>
    <n v="65"/>
    <n v="52"/>
    <x v="4"/>
  </r>
  <r>
    <n v="2019"/>
    <n v="10"/>
    <s v="DEVQON.1"/>
    <x v="91"/>
    <s v="HAW"/>
    <s v="MID"/>
    <n v="83"/>
    <n v="111"/>
    <x v="4"/>
  </r>
  <r>
    <n v="2019"/>
    <n v="10"/>
    <s v="DEVQON.1"/>
    <x v="329"/>
    <s v="ADE"/>
    <s v="DEF"/>
    <n v="90"/>
    <n v="84"/>
    <x v="4"/>
  </r>
  <r>
    <n v="2019"/>
    <n v="10"/>
    <s v="DEVQON.1"/>
    <x v="168"/>
    <s v="ADE"/>
    <s v="MID"/>
    <n v="100"/>
    <n v="140"/>
    <x v="4"/>
  </r>
  <r>
    <n v="2019"/>
    <n v="10"/>
    <s v="DEVQON.1"/>
    <x v="76"/>
    <s v="MEL"/>
    <s v="MID"/>
    <n v="104"/>
    <n v="53"/>
    <x v="4"/>
  </r>
  <r>
    <n v="2019"/>
    <n v="10"/>
    <s v="DEVQON.1"/>
    <x v="55"/>
    <s v="MEL"/>
    <s v="DEF"/>
    <n v="88"/>
    <n v="0"/>
    <x v="4"/>
  </r>
  <r>
    <n v="2019"/>
    <n v="10"/>
    <s v="DEVQON.1"/>
    <x v="221"/>
    <s v="PTA"/>
    <s v="MID"/>
    <n v="106"/>
    <n v="72"/>
    <x v="4"/>
  </r>
  <r>
    <n v="2019"/>
    <n v="10"/>
    <s v="DEVQON.1"/>
    <x v="241"/>
    <s v="PTA"/>
    <s v="FWD"/>
    <n v="84"/>
    <n v="77"/>
    <x v="4"/>
  </r>
  <r>
    <n v="2019"/>
    <n v="10"/>
    <s v="DEVQON.1"/>
    <x v="146"/>
    <s v="STK"/>
    <s v="DEF"/>
    <n v="94"/>
    <n v="71"/>
    <x v="4"/>
  </r>
  <r>
    <n v="2019"/>
    <n v="10"/>
    <s v="DEVQON.1"/>
    <x v="385"/>
    <s v="STK"/>
    <s v="FWD"/>
    <n v="83"/>
    <n v="76"/>
    <x v="4"/>
  </r>
  <r>
    <n v="2019"/>
    <n v="10"/>
    <s v="DEVQON.1"/>
    <x v="166"/>
    <s v="ESS"/>
    <s v="DEF"/>
    <n v="73"/>
    <n v="53"/>
    <x v="4"/>
  </r>
  <r>
    <n v="2019"/>
    <n v="10"/>
    <s v="DEVQON.1"/>
    <x v="312"/>
    <s v="ESS"/>
    <s v="FWD"/>
    <n v="90"/>
    <n v="137"/>
    <x v="4"/>
  </r>
  <r>
    <n v="2019"/>
    <n v="10"/>
    <s v="DEVQON.1"/>
    <x v="17"/>
    <s v="WCE"/>
    <s v="MID"/>
    <n v="107"/>
    <n v="106"/>
    <x v="4"/>
  </r>
  <r>
    <n v="2019"/>
    <n v="10"/>
    <s v="DEVQON.1"/>
    <x v="21"/>
    <s v="NTH"/>
    <s v="BEN"/>
    <n v="78"/>
    <n v="72"/>
    <x v="4"/>
  </r>
  <r>
    <n v="2019"/>
    <n v="10"/>
    <s v="DEVQON.1"/>
    <x v="160"/>
    <s v="GEE"/>
    <s v="BEN"/>
    <n v="58"/>
    <n v="52"/>
    <x v="4"/>
  </r>
  <r>
    <n v="2019"/>
    <n v="10"/>
    <s v="DEVQON.1"/>
    <x v="19"/>
    <s v="HAW"/>
    <s v="BEN"/>
    <n v="95"/>
    <n v="83"/>
    <x v="4"/>
  </r>
  <r>
    <n v="2019"/>
    <n v="10"/>
    <s v="DEVQON.1"/>
    <x v="162"/>
    <s v="ADE"/>
    <s v="BEN"/>
    <n v="101"/>
    <n v="0"/>
    <x v="4"/>
  </r>
  <r>
    <n v="2019"/>
    <n v="11"/>
    <s v="TryingAnewStratton"/>
    <x v="358"/>
    <s v="GEE"/>
    <s v="FWD"/>
    <n v="78"/>
    <n v="104"/>
    <x v="0"/>
  </r>
  <r>
    <n v="2019"/>
    <n v="11"/>
    <s v="TryingAnewStratton"/>
    <x v="123"/>
    <s v="RIC"/>
    <s v="MID"/>
    <n v="66"/>
    <n v="69"/>
    <x v="0"/>
  </r>
  <r>
    <n v="2019"/>
    <n v="11"/>
    <s v="TryingAnewStratton"/>
    <x v="280"/>
    <s v="NTH"/>
    <s v="MID"/>
    <n v="99"/>
    <n v="127"/>
    <x v="0"/>
  </r>
  <r>
    <n v="2019"/>
    <n v="11"/>
    <s v="TryingAnewStratton"/>
    <x v="363"/>
    <s v="NTH"/>
    <s v="MID"/>
    <n v="85"/>
    <n v="92"/>
    <x v="0"/>
  </r>
  <r>
    <n v="2019"/>
    <n v="11"/>
    <s v="TryingAnewStratton"/>
    <x v="316"/>
    <s v="GCS"/>
    <s v="MID"/>
    <n v="110"/>
    <n v="92"/>
    <x v="0"/>
  </r>
  <r>
    <n v="2019"/>
    <n v="11"/>
    <s v="TryingAnewStratton"/>
    <x v="177"/>
    <s v="GCS"/>
    <s v="RUC"/>
    <n v="100"/>
    <n v="127"/>
    <x v="0"/>
  </r>
  <r>
    <n v="2019"/>
    <n v="11"/>
    <s v="TryingAnewStratton"/>
    <x v="267"/>
    <s v="GWS"/>
    <s v="MID"/>
    <n v="93"/>
    <n v="125"/>
    <x v="0"/>
  </r>
  <r>
    <n v="2019"/>
    <n v="11"/>
    <s v="TryingAnewStratton"/>
    <x v="6"/>
    <s v="GWS"/>
    <s v="FWD"/>
    <n v="68"/>
    <n v="60"/>
    <x v="0"/>
  </r>
  <r>
    <n v="2019"/>
    <n v="11"/>
    <s v="TryingAnewStratton"/>
    <x v="118"/>
    <s v="SYD"/>
    <s v="DEF"/>
    <n v="110"/>
    <n v="123"/>
    <x v="0"/>
  </r>
  <r>
    <n v="2019"/>
    <n v="11"/>
    <s v="TryingAnewStratton"/>
    <x v="125"/>
    <s v="WCE"/>
    <s v="DEF"/>
    <n v="100"/>
    <n v="85"/>
    <x v="0"/>
  </r>
  <r>
    <n v="2019"/>
    <n v="11"/>
    <s v="TryingAnewStratton"/>
    <x v="34"/>
    <s v="COL"/>
    <s v="DEF"/>
    <n v="87"/>
    <n v="73"/>
    <x v="0"/>
  </r>
  <r>
    <n v="2019"/>
    <n v="11"/>
    <s v="TryingAnewStratton"/>
    <x v="207"/>
    <s v="COL"/>
    <s v="FWD"/>
    <n v="105"/>
    <n v="89"/>
    <x v="0"/>
  </r>
  <r>
    <n v="2019"/>
    <n v="11"/>
    <s v="TryingAnewStratton"/>
    <x v="39"/>
    <s v="MEL"/>
    <s v="MID"/>
    <n v="97"/>
    <n v="95"/>
    <x v="0"/>
  </r>
  <r>
    <n v="2019"/>
    <n v="11"/>
    <s v="TryingAnewStratton"/>
    <x v="122"/>
    <s v="ESS"/>
    <s v="MID"/>
    <n v="0"/>
    <n v="153"/>
    <x v="0"/>
  </r>
  <r>
    <n v="2019"/>
    <n v="11"/>
    <s v="TryingAnewStratton"/>
    <x v="45"/>
    <s v="ESS"/>
    <s v="DEF"/>
    <n v="0"/>
    <n v="106"/>
    <x v="0"/>
  </r>
  <r>
    <n v="2019"/>
    <n v="11"/>
    <s v="TryingAnewStratton"/>
    <x v="215"/>
    <s v="FRE"/>
    <s v="FWD"/>
    <n v="0"/>
    <n v="127"/>
    <x v="0"/>
  </r>
  <r>
    <n v="2019"/>
    <n v="11"/>
    <s v="TryingAnewStratton"/>
    <x v="150"/>
    <s v="HAW"/>
    <s v="DEF"/>
    <n v="0"/>
    <n v="108"/>
    <x v="0"/>
  </r>
  <r>
    <n v="2019"/>
    <n v="11"/>
    <s v="TryingAnewStratton"/>
    <x v="306"/>
    <s v="WBD"/>
    <s v="FWD"/>
    <n v="0"/>
    <n v="119"/>
    <x v="0"/>
  </r>
  <r>
    <n v="2019"/>
    <n v="11"/>
    <s v="TryingAnewStratton"/>
    <x v="299"/>
    <s v="CAR"/>
    <s v="BEN"/>
    <n v="43"/>
    <n v="36"/>
    <x v="0"/>
  </r>
  <r>
    <n v="2019"/>
    <n v="11"/>
    <s v="TryingAnewStratton"/>
    <x v="200"/>
    <s v="GWS"/>
    <s v="BEN"/>
    <n v="100"/>
    <n v="0"/>
    <x v="0"/>
  </r>
  <r>
    <n v="2019"/>
    <n v="11"/>
    <s v="TryingAnewStratton"/>
    <x v="113"/>
    <s v="COL"/>
    <s v="BEN"/>
    <n v="82"/>
    <n v="0"/>
    <x v="0"/>
  </r>
  <r>
    <n v="2019"/>
    <n v="11"/>
    <s v="TryingAnewStratton"/>
    <x v="121"/>
    <s v="PTA"/>
    <s v="BEN"/>
    <n v="0"/>
    <n v="0"/>
    <x v="0"/>
  </r>
  <r>
    <n v="2019"/>
    <n v="11"/>
    <s v="Man of Steele"/>
    <x v="298"/>
    <s v="GEE"/>
    <s v="DEF"/>
    <n v="99"/>
    <n v="99"/>
    <x v="2"/>
  </r>
  <r>
    <n v="2019"/>
    <n v="11"/>
    <s v="Man of Steele"/>
    <x v="20"/>
    <s v="GEE"/>
    <s v="MID"/>
    <n v="110"/>
    <n v="101"/>
    <x v="2"/>
  </r>
  <r>
    <n v="2019"/>
    <n v="11"/>
    <s v="Man of Steele"/>
    <x v="201"/>
    <s v="RIC"/>
    <s v="DEF"/>
    <n v="118"/>
    <n v="139"/>
    <x v="2"/>
  </r>
  <r>
    <n v="2019"/>
    <n v="11"/>
    <s v="Man of Steele"/>
    <x v="116"/>
    <s v="NTH"/>
    <s v="DEF"/>
    <n v="68"/>
    <n v="47"/>
    <x v="2"/>
  </r>
  <r>
    <n v="2019"/>
    <n v="11"/>
    <s v="Man of Steele"/>
    <x v="400"/>
    <s v="GCS"/>
    <s v="FWD"/>
    <n v="109"/>
    <n v="119"/>
    <x v="2"/>
  </r>
  <r>
    <n v="2019"/>
    <n v="11"/>
    <s v="Man of Steele"/>
    <x v="99"/>
    <s v="ADE"/>
    <s v="DEF"/>
    <n v="112"/>
    <n v="111"/>
    <x v="2"/>
  </r>
  <r>
    <n v="2019"/>
    <n v="11"/>
    <s v="Man of Steele"/>
    <x v="156"/>
    <s v="ADE"/>
    <s v="MID"/>
    <n v="70"/>
    <n v="59"/>
    <x v="2"/>
  </r>
  <r>
    <n v="2019"/>
    <n v="11"/>
    <s v="Man of Steele"/>
    <x v="232"/>
    <s v="GWS"/>
    <s v="DEF"/>
    <n v="106"/>
    <n v="93"/>
    <x v="2"/>
  </r>
  <r>
    <n v="2019"/>
    <n v="11"/>
    <s v="Man of Steele"/>
    <x v="206"/>
    <s v="WCE"/>
    <s v="MID"/>
    <n v="128"/>
    <n v="90"/>
    <x v="2"/>
  </r>
  <r>
    <n v="2019"/>
    <n v="11"/>
    <s v="Man of Steele"/>
    <x v="114"/>
    <s v="COL"/>
    <s v="RUC"/>
    <n v="132"/>
    <n v="124"/>
    <x v="2"/>
  </r>
  <r>
    <n v="2019"/>
    <n v="11"/>
    <s v="Man of Steele"/>
    <x v="334"/>
    <s v="COL"/>
    <s v="MID"/>
    <n v="77"/>
    <n v="63"/>
    <x v="2"/>
  </r>
  <r>
    <n v="2019"/>
    <n v="11"/>
    <s v="Man of Steele"/>
    <x v="395"/>
    <s v="COL"/>
    <s v="FWD"/>
    <n v="95"/>
    <n v="62"/>
    <x v="2"/>
  </r>
  <r>
    <n v="2019"/>
    <n v="11"/>
    <s v="Man of Steele"/>
    <x v="300"/>
    <s v="MEL"/>
    <s v="MID"/>
    <n v="64"/>
    <n v="91"/>
    <x v="2"/>
  </r>
  <r>
    <n v="2019"/>
    <n v="11"/>
    <s v="Man of Steele"/>
    <x v="311"/>
    <s v="ESS"/>
    <s v="FWD"/>
    <n v="0"/>
    <n v="97"/>
    <x v="2"/>
  </r>
  <r>
    <n v="2019"/>
    <n v="11"/>
    <s v="Man of Steele"/>
    <x v="13"/>
    <s v="FRE"/>
    <s v="FWD"/>
    <n v="0"/>
    <n v="40"/>
    <x v="2"/>
  </r>
  <r>
    <n v="2019"/>
    <n v="11"/>
    <s v="Man of Steele"/>
    <x v="24"/>
    <s v="STK"/>
    <s v="MID"/>
    <n v="0"/>
    <n v="71"/>
    <x v="2"/>
  </r>
  <r>
    <n v="2019"/>
    <n v="11"/>
    <s v="Man of Steele"/>
    <x v="33"/>
    <s v="STK"/>
    <s v="MID"/>
    <n v="0"/>
    <n v="67"/>
    <x v="2"/>
  </r>
  <r>
    <n v="2019"/>
    <n v="11"/>
    <s v="Man of Steele"/>
    <x v="251"/>
    <s v="WBD"/>
    <s v="FWD"/>
    <n v="0"/>
    <n v="124"/>
    <x v="2"/>
  </r>
  <r>
    <n v="2019"/>
    <n v="11"/>
    <s v="Man of Steele"/>
    <x v="27"/>
    <s v="RIC"/>
    <s v="BEN"/>
    <n v="101"/>
    <n v="0"/>
    <x v="2"/>
  </r>
  <r>
    <n v="2019"/>
    <n v="11"/>
    <s v="Man of Steele"/>
    <x v="5"/>
    <s v="SYD"/>
    <s v="BEN"/>
    <n v="107"/>
    <n v="0"/>
    <x v="2"/>
  </r>
  <r>
    <n v="2019"/>
    <n v="11"/>
    <s v="Man of Steele"/>
    <x v="7"/>
    <s v="ESS"/>
    <s v="BEN"/>
    <n v="0"/>
    <n v="0"/>
    <x v="2"/>
  </r>
  <r>
    <n v="2019"/>
    <n v="11"/>
    <s v="Man of Steele"/>
    <x v="137"/>
    <s v="PTA"/>
    <s v="BEN"/>
    <n v="0"/>
    <n v="115"/>
    <x v="2"/>
  </r>
  <r>
    <n v="2019"/>
    <n v="11"/>
    <s v="Barbeques Treloar"/>
    <x v="199"/>
    <s v="GEE"/>
    <s v="MID"/>
    <n v="98"/>
    <n v="69"/>
    <x v="7"/>
  </r>
  <r>
    <n v="2019"/>
    <n v="11"/>
    <s v="Barbeques Treloar"/>
    <x v="240"/>
    <s v="GEE"/>
    <s v="FWD"/>
    <n v="91"/>
    <n v="91"/>
    <x v="7"/>
  </r>
  <r>
    <n v="2019"/>
    <n v="11"/>
    <s v="Barbeques Treloar"/>
    <x v="57"/>
    <s v="RIC"/>
    <s v="DEF"/>
    <n v="94"/>
    <n v="57"/>
    <x v="7"/>
  </r>
  <r>
    <n v="2019"/>
    <n v="11"/>
    <s v="Barbeques Treloar"/>
    <x v="302"/>
    <s v="BRL"/>
    <s v="DEF"/>
    <n v="115"/>
    <n v="131"/>
    <x v="7"/>
  </r>
  <r>
    <n v="2019"/>
    <n v="11"/>
    <s v="Barbeques Treloar"/>
    <x v="254"/>
    <s v="CAR"/>
    <s v="MID"/>
    <n v="99"/>
    <n v="89"/>
    <x v="7"/>
  </r>
  <r>
    <n v="2019"/>
    <n v="11"/>
    <s v="Barbeques Treloar"/>
    <x v="229"/>
    <s v="NTH"/>
    <s v="FWD"/>
    <n v="92"/>
    <n v="110"/>
    <x v="7"/>
  </r>
  <r>
    <n v="2019"/>
    <n v="11"/>
    <s v="Barbeques Treloar"/>
    <x v="90"/>
    <s v="NTH"/>
    <s v="MID"/>
    <n v="104"/>
    <n v="133"/>
    <x v="7"/>
  </r>
  <r>
    <n v="2019"/>
    <n v="11"/>
    <s v="Barbeques Treloar"/>
    <x v="149"/>
    <s v="GCS"/>
    <s v="DEF"/>
    <n v="92"/>
    <n v="95"/>
    <x v="7"/>
  </r>
  <r>
    <n v="2019"/>
    <n v="11"/>
    <s v="Barbeques Treloar"/>
    <x v="344"/>
    <s v="ADE"/>
    <s v="MID"/>
    <n v="96"/>
    <n v="88"/>
    <x v="7"/>
  </r>
  <r>
    <n v="2019"/>
    <n v="11"/>
    <s v="Barbeques Treloar"/>
    <x v="80"/>
    <s v="GWS"/>
    <s v="RUC"/>
    <n v="71"/>
    <n v="53"/>
    <x v="7"/>
  </r>
  <r>
    <n v="2019"/>
    <n v="11"/>
    <s v="Barbeques Treloar"/>
    <x v="142"/>
    <s v="GWS"/>
    <s v="DEF"/>
    <n v="87"/>
    <n v="82"/>
    <x v="7"/>
  </r>
  <r>
    <n v="2019"/>
    <n v="11"/>
    <s v="Barbeques Treloar"/>
    <x v="82"/>
    <s v="FRE"/>
    <s v="MID"/>
    <n v="0"/>
    <n v="145"/>
    <x v="7"/>
  </r>
  <r>
    <n v="2019"/>
    <n v="11"/>
    <s v="Barbeques Treloar"/>
    <x v="308"/>
    <s v="HAW"/>
    <s v="DEF"/>
    <n v="0"/>
    <n v="62"/>
    <x v="7"/>
  </r>
  <r>
    <n v="2019"/>
    <n v="11"/>
    <s v="Barbeques Treloar"/>
    <x v="250"/>
    <s v="HAW"/>
    <s v="FWD"/>
    <n v="0"/>
    <n v="61"/>
    <x v="7"/>
  </r>
  <r>
    <n v="2019"/>
    <n v="11"/>
    <s v="Barbeques Treloar"/>
    <x v="0"/>
    <s v="HAW"/>
    <s v="FWD"/>
    <n v="0"/>
    <n v="57"/>
    <x v="7"/>
  </r>
  <r>
    <n v="2019"/>
    <n v="11"/>
    <s v="Barbeques Treloar"/>
    <x v="98"/>
    <s v="STK"/>
    <s v="FWD"/>
    <n v="0"/>
    <n v="73"/>
    <x v="7"/>
  </r>
  <r>
    <n v="2019"/>
    <n v="11"/>
    <s v="Barbeques Treloar"/>
    <x v="247"/>
    <s v="WBD"/>
    <s v="MID"/>
    <n v="0"/>
    <n v="83"/>
    <x v="7"/>
  </r>
  <r>
    <n v="2019"/>
    <n v="11"/>
    <s v="Barbeques Treloar"/>
    <x v="194"/>
    <s v="WBD"/>
    <s v="MID"/>
    <n v="0"/>
    <n v="72"/>
    <x v="7"/>
  </r>
  <r>
    <n v="2019"/>
    <n v="11"/>
    <s v="Barbeques Treloar"/>
    <x v="330"/>
    <s v="CAR"/>
    <s v="BEN"/>
    <n v="67"/>
    <n v="85"/>
    <x v="7"/>
  </r>
  <r>
    <n v="2019"/>
    <n v="11"/>
    <s v="Barbeques Treloar"/>
    <x v="41"/>
    <s v="NTH"/>
    <s v="BEN"/>
    <n v="93"/>
    <n v="104"/>
    <x v="7"/>
  </r>
  <r>
    <n v="2019"/>
    <n v="11"/>
    <s v="Barbeques Treloar"/>
    <x v="42"/>
    <s v="ESS"/>
    <s v="BEN"/>
    <n v="0"/>
    <n v="88"/>
    <x v="7"/>
  </r>
  <r>
    <n v="2019"/>
    <n v="11"/>
    <s v="Barbeques Treloar"/>
    <x v="393"/>
    <s v="PTA"/>
    <s v="BEN"/>
    <n v="0"/>
    <n v="81"/>
    <x v="7"/>
  </r>
  <r>
    <n v="2019"/>
    <n v="11"/>
    <s v="Casting Crouch"/>
    <x v="95"/>
    <s v="RIC"/>
    <s v="FWD"/>
    <n v="76"/>
    <n v="86"/>
    <x v="1"/>
  </r>
  <r>
    <n v="2019"/>
    <n v="11"/>
    <s v="Casting Crouch"/>
    <x v="288"/>
    <s v="BRL"/>
    <s v="FWD"/>
    <n v="100"/>
    <n v="102"/>
    <x v="1"/>
  </r>
  <r>
    <n v="2019"/>
    <n v="11"/>
    <s v="Casting Crouch"/>
    <x v="380"/>
    <s v="BRL"/>
    <s v="MID"/>
    <n v="114"/>
    <n v="79"/>
    <x v="1"/>
  </r>
  <r>
    <n v="2019"/>
    <n v="11"/>
    <s v="Casting Crouch"/>
    <x v="92"/>
    <s v="CAR"/>
    <s v="DEF"/>
    <n v="84"/>
    <n v="70"/>
    <x v="1"/>
  </r>
  <r>
    <n v="2019"/>
    <n v="11"/>
    <s v="Casting Crouch"/>
    <x v="335"/>
    <s v="NTH"/>
    <s v="MID"/>
    <n v="95"/>
    <n v="94"/>
    <x v="1"/>
  </r>
  <r>
    <n v="2019"/>
    <n v="11"/>
    <s v="Casting Crouch"/>
    <x v="128"/>
    <s v="GCS"/>
    <s v="FWD"/>
    <n v="90"/>
    <n v="65"/>
    <x v="1"/>
  </r>
  <r>
    <n v="2019"/>
    <n v="11"/>
    <s v="Casting Crouch"/>
    <x v="399"/>
    <s v="ADE"/>
    <s v="RUC"/>
    <n v="84"/>
    <n v="52"/>
    <x v="1"/>
  </r>
  <r>
    <n v="2019"/>
    <n v="11"/>
    <s v="Casting Crouch"/>
    <x v="203"/>
    <s v="ADE"/>
    <s v="DEF"/>
    <n v="95"/>
    <n v="96"/>
    <x v="1"/>
  </r>
  <r>
    <n v="2019"/>
    <n v="11"/>
    <s v="Casting Crouch"/>
    <x v="255"/>
    <s v="SYD"/>
    <s v="MID"/>
    <n v="123"/>
    <n v="135"/>
    <x v="1"/>
  </r>
  <r>
    <n v="2019"/>
    <n v="11"/>
    <s v="Casting Crouch"/>
    <x v="245"/>
    <s v="SYD"/>
    <s v="MID"/>
    <n v="73"/>
    <n v="75"/>
    <x v="1"/>
  </r>
  <r>
    <n v="2019"/>
    <n v="11"/>
    <s v="Casting Crouch"/>
    <x v="386"/>
    <s v="COL"/>
    <s v="MID"/>
    <n v="71"/>
    <n v="75"/>
    <x v="1"/>
  </r>
  <r>
    <n v="2019"/>
    <n v="11"/>
    <s v="Casting Crouch"/>
    <x v="73"/>
    <s v="COL"/>
    <s v="DEF"/>
    <n v="65"/>
    <n v="82"/>
    <x v="1"/>
  </r>
  <r>
    <n v="2019"/>
    <n v="11"/>
    <s v="Casting Crouch"/>
    <x v="36"/>
    <s v="ESS"/>
    <s v="DEF"/>
    <n v="0"/>
    <n v="101"/>
    <x v="1"/>
  </r>
  <r>
    <n v="2019"/>
    <n v="11"/>
    <s v="Casting Crouch"/>
    <x v="213"/>
    <s v="FRE"/>
    <s v="MID"/>
    <n v="0"/>
    <n v="100"/>
    <x v="1"/>
  </r>
  <r>
    <n v="2019"/>
    <n v="11"/>
    <s v="Casting Crouch"/>
    <x v="235"/>
    <s v="HAW"/>
    <s v="FWD"/>
    <n v="0"/>
    <n v="43"/>
    <x v="1"/>
  </r>
  <r>
    <n v="2019"/>
    <n v="11"/>
    <s v="Casting Crouch"/>
    <x v="136"/>
    <s v="STK"/>
    <s v="FWD"/>
    <n v="0"/>
    <n v="56"/>
    <x v="1"/>
  </r>
  <r>
    <n v="2019"/>
    <n v="11"/>
    <s v="Casting Crouch"/>
    <x v="1"/>
    <s v="WBD"/>
    <s v="MID"/>
    <n v="0"/>
    <n v="84"/>
    <x v="1"/>
  </r>
  <r>
    <n v="2019"/>
    <n v="11"/>
    <s v="Casting Crouch"/>
    <x v="126"/>
    <s v="WBD"/>
    <s v="DEF"/>
    <n v="0"/>
    <n v="53"/>
    <x v="1"/>
  </r>
  <r>
    <n v="2019"/>
    <n v="11"/>
    <s v="Casting Crouch"/>
    <x v="87"/>
    <s v="GEE"/>
    <s v="BEN"/>
    <n v="86"/>
    <n v="0"/>
    <x v="1"/>
  </r>
  <r>
    <n v="2019"/>
    <n v="11"/>
    <s v="Casting Crouch"/>
    <x v="259"/>
    <s v="ADE"/>
    <s v="BEN"/>
    <n v="92"/>
    <n v="0"/>
    <x v="1"/>
  </r>
  <r>
    <n v="2019"/>
    <n v="11"/>
    <s v="Casting Crouch"/>
    <x v="4"/>
    <s v="SYD"/>
    <s v="BEN"/>
    <n v="77"/>
    <n v="0"/>
    <x v="1"/>
  </r>
  <r>
    <n v="2019"/>
    <n v="11"/>
    <s v="Casting Crouch"/>
    <x v="172"/>
    <s v="HAW"/>
    <s v="BEN"/>
    <n v="0"/>
    <n v="0"/>
    <x v="1"/>
  </r>
  <r>
    <n v="2019"/>
    <n v="11"/>
    <s v="Fire The Worpedo"/>
    <x v="273"/>
    <s v="RIC"/>
    <s v="DEF"/>
    <n v="88"/>
    <n v="91"/>
    <x v="3"/>
  </r>
  <r>
    <n v="2019"/>
    <n v="11"/>
    <s v="Fire The Worpedo"/>
    <x v="389"/>
    <s v="RIC"/>
    <s v="FWD"/>
    <n v="77"/>
    <n v="85"/>
    <x v="3"/>
  </r>
  <r>
    <n v="2019"/>
    <n v="11"/>
    <s v="Fire The Worpedo"/>
    <x v="40"/>
    <s v="GCS"/>
    <s v="MID"/>
    <n v="86"/>
    <n v="55"/>
    <x v="3"/>
  </r>
  <r>
    <n v="2019"/>
    <n v="11"/>
    <s v="Fire The Worpedo"/>
    <x v="132"/>
    <s v="ADE"/>
    <s v="MID"/>
    <n v="101"/>
    <n v="127"/>
    <x v="3"/>
  </r>
  <r>
    <n v="2019"/>
    <n v="11"/>
    <s v="Fire The Worpedo"/>
    <x v="182"/>
    <s v="GWS"/>
    <s v="DEF"/>
    <n v="94"/>
    <n v="65"/>
    <x v="3"/>
  </r>
  <r>
    <n v="2019"/>
    <n v="11"/>
    <s v="Fire The Worpedo"/>
    <x v="307"/>
    <s v="GWS"/>
    <s v="DEF"/>
    <n v="102"/>
    <n v="131"/>
    <x v="3"/>
  </r>
  <r>
    <n v="2019"/>
    <n v="11"/>
    <s v="Fire The Worpedo"/>
    <x v="89"/>
    <s v="GWS"/>
    <s v="FWD"/>
    <n v="92"/>
    <n v="109"/>
    <x v="3"/>
  </r>
  <r>
    <n v="2019"/>
    <n v="11"/>
    <s v="Fire The Worpedo"/>
    <x v="230"/>
    <s v="SYD"/>
    <s v="DEF"/>
    <n v="91"/>
    <n v="135"/>
    <x v="3"/>
  </r>
  <r>
    <n v="2019"/>
    <n v="11"/>
    <s v="Fire The Worpedo"/>
    <x v="297"/>
    <s v="SYD"/>
    <s v="MID"/>
    <n v="112"/>
    <n v="103"/>
    <x v="3"/>
  </r>
  <r>
    <n v="2019"/>
    <n v="11"/>
    <s v="Fire The Worpedo"/>
    <x v="115"/>
    <s v="COL"/>
    <s v="MID"/>
    <n v="77"/>
    <n v="34"/>
    <x v="3"/>
  </r>
  <r>
    <n v="2019"/>
    <n v="11"/>
    <s v="Fire The Worpedo"/>
    <x v="225"/>
    <s v="COL"/>
    <s v="MID"/>
    <n v="108"/>
    <n v="135"/>
    <x v="3"/>
  </r>
  <r>
    <n v="2019"/>
    <n v="11"/>
    <s v="Fire The Worpedo"/>
    <x v="279"/>
    <s v="MEL"/>
    <s v="RUC"/>
    <n v="123"/>
    <n v="158"/>
    <x v="3"/>
  </r>
  <r>
    <n v="2019"/>
    <n v="11"/>
    <s v="Fire The Worpedo"/>
    <x v="165"/>
    <s v="ESS"/>
    <s v="MID"/>
    <n v="0"/>
    <n v="85"/>
    <x v="3"/>
  </r>
  <r>
    <n v="2019"/>
    <n v="11"/>
    <s v="Fire The Worpedo"/>
    <x v="309"/>
    <s v="ESS"/>
    <s v="DEF"/>
    <n v="0"/>
    <n v="60"/>
    <x v="3"/>
  </r>
  <r>
    <n v="2019"/>
    <n v="11"/>
    <s v="Fire The Worpedo"/>
    <x v="388"/>
    <s v="ESS"/>
    <s v="FWD"/>
    <n v="0"/>
    <n v="105"/>
    <x v="3"/>
  </r>
  <r>
    <n v="2019"/>
    <n v="11"/>
    <s v="Fire The Worpedo"/>
    <x v="277"/>
    <s v="HAW"/>
    <s v="MID"/>
    <n v="0"/>
    <n v="95"/>
    <x v="3"/>
  </r>
  <r>
    <n v="2019"/>
    <n v="11"/>
    <s v="Fire The Worpedo"/>
    <x v="372"/>
    <s v="HAW"/>
    <s v="FWD"/>
    <n v="0"/>
    <n v="99"/>
    <x v="3"/>
  </r>
  <r>
    <n v="2019"/>
    <n v="11"/>
    <s v="Fire The Worpedo"/>
    <x v="401"/>
    <s v="HAW"/>
    <s v="FWD"/>
    <n v="0"/>
    <n v="58"/>
    <x v="3"/>
  </r>
  <r>
    <n v="2019"/>
    <n v="11"/>
    <s v="Fire The Worpedo"/>
    <x v="397"/>
    <s v="ADE"/>
    <s v="BEN"/>
    <n v="75"/>
    <n v="69"/>
    <x v="3"/>
  </r>
  <r>
    <n v="2019"/>
    <n v="11"/>
    <s v="Fire The Worpedo"/>
    <x v="216"/>
    <s v="SYD"/>
    <s v="BEN"/>
    <n v="85"/>
    <n v="65"/>
    <x v="3"/>
  </r>
  <r>
    <n v="2019"/>
    <n v="11"/>
    <s v="Fire The Worpedo"/>
    <x v="402"/>
    <s v="WBD"/>
    <s v="BEN"/>
    <n v="0"/>
    <n v="73"/>
    <x v="3"/>
  </r>
  <r>
    <n v="2019"/>
    <n v="11"/>
    <s v="Fire The Worpedo"/>
    <x v="93"/>
    <s v="WBD"/>
    <s v="BEN"/>
    <n v="0"/>
    <n v="0"/>
    <x v="3"/>
  </r>
  <r>
    <n v="2019"/>
    <n v="11"/>
    <s v="Swimming n Titch"/>
    <x v="119"/>
    <s v="GEE"/>
    <s v="FWD"/>
    <n v="88"/>
    <n v="130"/>
    <x v="5"/>
  </r>
  <r>
    <n v="2019"/>
    <n v="11"/>
    <s v="Swimming n Titch"/>
    <x v="104"/>
    <s v="GEE"/>
    <s v="RUC"/>
    <n v="112"/>
    <n v="0"/>
    <x v="5"/>
  </r>
  <r>
    <n v="2019"/>
    <n v="11"/>
    <s v="Swimming n Titch"/>
    <x v="35"/>
    <s v="RIC"/>
    <s v="FWD"/>
    <n v="88"/>
    <n v="84"/>
    <x v="5"/>
  </r>
  <r>
    <n v="2019"/>
    <n v="11"/>
    <s v="Swimming n Titch"/>
    <x v="124"/>
    <s v="RIC"/>
    <s v="MID"/>
    <n v="106"/>
    <n v="92"/>
    <x v="5"/>
  </r>
  <r>
    <n v="2019"/>
    <n v="11"/>
    <s v="Swimming n Titch"/>
    <x v="58"/>
    <s v="BRL"/>
    <s v="DEF"/>
    <n v="90"/>
    <n v="78"/>
    <x v="5"/>
  </r>
  <r>
    <n v="2019"/>
    <n v="11"/>
    <s v="Swimming n Titch"/>
    <x v="223"/>
    <s v="BRL"/>
    <s v="DEF"/>
    <n v="73"/>
    <n v="46"/>
    <x v="5"/>
  </r>
  <r>
    <n v="2019"/>
    <n v="11"/>
    <s v="Swimming n Titch"/>
    <x v="77"/>
    <s v="BRL"/>
    <s v="MID"/>
    <n v="110"/>
    <n v="85"/>
    <x v="5"/>
  </r>
  <r>
    <n v="2019"/>
    <n v="11"/>
    <s v="Swimming n Titch"/>
    <x v="11"/>
    <s v="GWS"/>
    <s v="MID"/>
    <n v="145"/>
    <n v="138"/>
    <x v="5"/>
  </r>
  <r>
    <n v="2019"/>
    <n v="11"/>
    <s v="Swimming n Titch"/>
    <x v="315"/>
    <s v="WCE"/>
    <s v="FWD"/>
    <n v="87"/>
    <n v="105"/>
    <x v="5"/>
  </r>
  <r>
    <n v="2019"/>
    <n v="11"/>
    <s v="Swimming n Titch"/>
    <x v="64"/>
    <s v="WCE"/>
    <s v="MID"/>
    <n v="79"/>
    <n v="46"/>
    <x v="5"/>
  </r>
  <r>
    <n v="2019"/>
    <n v="11"/>
    <s v="Swimming n Titch"/>
    <x v="204"/>
    <s v="WCE"/>
    <s v="MID"/>
    <n v="103"/>
    <n v="97"/>
    <x v="5"/>
  </r>
  <r>
    <n v="2019"/>
    <n v="11"/>
    <s v="Swimming n Titch"/>
    <x v="347"/>
    <s v="WCE"/>
    <s v="DEF"/>
    <n v="72"/>
    <n v="80"/>
    <x v="5"/>
  </r>
  <r>
    <n v="2019"/>
    <n v="11"/>
    <s v="Swimming n Titch"/>
    <x v="140"/>
    <s v="ESS"/>
    <s v="MID"/>
    <n v="0"/>
    <n v="85"/>
    <x v="5"/>
  </r>
  <r>
    <n v="2019"/>
    <n v="11"/>
    <s v="Swimming n Titch"/>
    <x v="62"/>
    <s v="FRE"/>
    <s v="DEF"/>
    <n v="0"/>
    <n v="95"/>
    <x v="5"/>
  </r>
  <r>
    <n v="2019"/>
    <n v="11"/>
    <s v="Swimming n Titch"/>
    <x v="295"/>
    <s v="PTA"/>
    <s v="DEF"/>
    <n v="0"/>
    <n v="90"/>
    <x v="5"/>
  </r>
  <r>
    <n v="2019"/>
    <n v="11"/>
    <s v="Swimming n Titch"/>
    <x v="248"/>
    <s v="PTA"/>
    <s v="FWD"/>
    <n v="0"/>
    <n v="122"/>
    <x v="5"/>
  </r>
  <r>
    <n v="2019"/>
    <n v="11"/>
    <s v="Swimming n Titch"/>
    <x v="332"/>
    <s v="STK"/>
    <s v="FWD"/>
    <n v="0"/>
    <n v="105"/>
    <x v="5"/>
  </r>
  <r>
    <n v="2019"/>
    <n v="11"/>
    <s v="Swimming n Titch"/>
    <x v="252"/>
    <s v="WBD"/>
    <s v="MID"/>
    <n v="0"/>
    <n v="73"/>
    <x v="5"/>
  </r>
  <r>
    <n v="2019"/>
    <n v="11"/>
    <s v="Swimming n Titch"/>
    <x v="67"/>
    <s v="BRL"/>
    <s v="BEN"/>
    <n v="110"/>
    <n v="127"/>
    <x v="5"/>
  </r>
  <r>
    <n v="2019"/>
    <n v="11"/>
    <s v="Swimming n Titch"/>
    <x v="369"/>
    <s v="COL"/>
    <s v="BEN"/>
    <n v="85"/>
    <n v="68"/>
    <x v="5"/>
  </r>
  <r>
    <n v="2019"/>
    <n v="11"/>
    <s v="Swimming n Titch"/>
    <x v="398"/>
    <s v="HAW"/>
    <s v="BEN"/>
    <n v="0"/>
    <n v="46"/>
    <x v="5"/>
  </r>
  <r>
    <n v="2019"/>
    <n v="11"/>
    <s v="Swimming n Titch"/>
    <x v="392"/>
    <s v="PTA"/>
    <s v="BEN"/>
    <n v="0"/>
    <n v="93"/>
    <x v="5"/>
  </r>
  <r>
    <n v="2019"/>
    <n v="11"/>
    <s v="Salt&amp;VinegarCripps"/>
    <x v="271"/>
    <s v="GEE"/>
    <s v="DEF"/>
    <n v="103"/>
    <n v="69"/>
    <x v="6"/>
  </r>
  <r>
    <n v="2019"/>
    <n v="11"/>
    <s v="Salt&amp;VinegarCripps"/>
    <x v="112"/>
    <s v="GEE"/>
    <s v="FWD"/>
    <n v="96"/>
    <n v="102"/>
    <x v="6"/>
  </r>
  <r>
    <n v="2019"/>
    <n v="11"/>
    <s v="Salt&amp;VinegarCripps"/>
    <x v="236"/>
    <s v="RIC"/>
    <s v="MID"/>
    <n v="102"/>
    <n v="113"/>
    <x v="6"/>
  </r>
  <r>
    <n v="2019"/>
    <n v="11"/>
    <s v="Salt&amp;VinegarCripps"/>
    <x v="281"/>
    <s v="BRL"/>
    <s v="MID"/>
    <n v="126"/>
    <n v="114"/>
    <x v="6"/>
  </r>
  <r>
    <n v="2019"/>
    <n v="11"/>
    <s v="Salt&amp;VinegarCripps"/>
    <x v="374"/>
    <s v="CAR"/>
    <s v="MID"/>
    <n v="80"/>
    <n v="67"/>
    <x v="6"/>
  </r>
  <r>
    <n v="2019"/>
    <n v="11"/>
    <s v="Salt&amp;VinegarCripps"/>
    <x v="195"/>
    <s v="NTH"/>
    <s v="RUC"/>
    <n v="114"/>
    <n v="96"/>
    <x v="6"/>
  </r>
  <r>
    <n v="2019"/>
    <n v="11"/>
    <s v="Salt&amp;VinegarCripps"/>
    <x v="145"/>
    <s v="GWS"/>
    <s v="MID"/>
    <n v="101"/>
    <n v="207"/>
    <x v="6"/>
  </r>
  <r>
    <n v="2019"/>
    <n v="11"/>
    <s v="Salt&amp;VinegarCripps"/>
    <x v="197"/>
    <s v="SYD"/>
    <s v="FWD"/>
    <n v="58"/>
    <n v="50"/>
    <x v="6"/>
  </r>
  <r>
    <n v="2019"/>
    <n v="11"/>
    <s v="Salt&amp;VinegarCripps"/>
    <x v="218"/>
    <s v="WCE"/>
    <s v="MID"/>
    <n v="89"/>
    <n v="91"/>
    <x v="6"/>
  </r>
  <r>
    <n v="2019"/>
    <n v="11"/>
    <s v="Salt&amp;VinegarCripps"/>
    <x v="238"/>
    <s v="WCE"/>
    <s v="DEF"/>
    <n v="100"/>
    <n v="79"/>
    <x v="6"/>
  </r>
  <r>
    <n v="2019"/>
    <n v="11"/>
    <s v="Salt&amp;VinegarCripps"/>
    <x v="72"/>
    <s v="COL"/>
    <s v="MID"/>
    <n v="92"/>
    <n v="68"/>
    <x v="6"/>
  </r>
  <r>
    <n v="2019"/>
    <n v="11"/>
    <s v="Salt&amp;VinegarCripps"/>
    <x v="269"/>
    <s v="MEL"/>
    <s v="FWD"/>
    <n v="79"/>
    <n v="71"/>
    <x v="6"/>
  </r>
  <r>
    <n v="2019"/>
    <n v="11"/>
    <s v="Salt&amp;VinegarCripps"/>
    <x v="293"/>
    <s v="FRE"/>
    <s v="DEF"/>
    <n v="0"/>
    <n v="105"/>
    <x v="6"/>
  </r>
  <r>
    <n v="2019"/>
    <n v="11"/>
    <s v="Salt&amp;VinegarCripps"/>
    <x v="176"/>
    <s v="FRE"/>
    <s v="FWD"/>
    <n v="0"/>
    <n v="98"/>
    <x v="6"/>
  </r>
  <r>
    <n v="2019"/>
    <n v="11"/>
    <s v="Salt&amp;VinegarCripps"/>
    <x v="354"/>
    <s v="PTA"/>
    <s v="DEF"/>
    <n v="0"/>
    <n v="98"/>
    <x v="6"/>
  </r>
  <r>
    <n v="2019"/>
    <n v="11"/>
    <s v="Salt&amp;VinegarCripps"/>
    <x v="120"/>
    <s v="PTA"/>
    <s v="FWD"/>
    <n v="0"/>
    <n v="80"/>
    <x v="6"/>
  </r>
  <r>
    <n v="2019"/>
    <n v="11"/>
    <s v="Salt&amp;VinegarCripps"/>
    <x v="192"/>
    <s v="STK"/>
    <s v="MID"/>
    <n v="0"/>
    <n v="67"/>
    <x v="6"/>
  </r>
  <r>
    <n v="2019"/>
    <n v="11"/>
    <s v="Salt&amp;VinegarCripps"/>
    <x v="111"/>
    <s v="WBD"/>
    <s v="DEF"/>
    <n v="0"/>
    <n v="116"/>
    <x v="6"/>
  </r>
  <r>
    <n v="2019"/>
    <n v="11"/>
    <s v="Salt&amp;VinegarCripps"/>
    <x v="163"/>
    <s v="GEE"/>
    <s v="BEN"/>
    <n v="94"/>
    <n v="0"/>
    <x v="6"/>
  </r>
  <r>
    <n v="2019"/>
    <n v="11"/>
    <s v="Salt&amp;VinegarCripps"/>
    <x v="134"/>
    <s v="CAR"/>
    <s v="BEN"/>
    <n v="75"/>
    <n v="0"/>
    <x v="6"/>
  </r>
  <r>
    <n v="2019"/>
    <n v="11"/>
    <s v="Salt&amp;VinegarCripps"/>
    <x v="96"/>
    <s v="ADE"/>
    <s v="BEN"/>
    <n v="94"/>
    <n v="98"/>
    <x v="6"/>
  </r>
  <r>
    <n v="2019"/>
    <n v="11"/>
    <s v="Salt&amp;VinegarCripps"/>
    <x v="190"/>
    <s v="WBD"/>
    <s v="BEN"/>
    <n v="0"/>
    <n v="78"/>
    <x v="6"/>
  </r>
  <r>
    <n v="2019"/>
    <n v="11"/>
    <s v="DEVQON.1"/>
    <x v="339"/>
    <s v="GEE"/>
    <s v="FWD"/>
    <n v="120"/>
    <n v="92"/>
    <x v="4"/>
  </r>
  <r>
    <n v="2019"/>
    <n v="11"/>
    <s v="DEVQON.1"/>
    <x v="210"/>
    <s v="CAR"/>
    <s v="RUC"/>
    <n v="76"/>
    <n v="121"/>
    <x v="4"/>
  </r>
  <r>
    <n v="2019"/>
    <n v="11"/>
    <s v="DEVQON.1"/>
    <x v="329"/>
    <s v="ADE"/>
    <s v="DEF"/>
    <n v="82"/>
    <n v="97"/>
    <x v="4"/>
  </r>
  <r>
    <n v="2019"/>
    <n v="11"/>
    <s v="DEVQON.1"/>
    <x v="162"/>
    <s v="ADE"/>
    <s v="FWD"/>
    <n v="85"/>
    <n v="109"/>
    <x v="4"/>
  </r>
  <r>
    <n v="2019"/>
    <n v="11"/>
    <s v="DEVQON.1"/>
    <x v="168"/>
    <s v="ADE"/>
    <s v="MID"/>
    <n v="97"/>
    <n v="35"/>
    <x v="4"/>
  </r>
  <r>
    <n v="2019"/>
    <n v="11"/>
    <s v="DEVQON.1"/>
    <x v="317"/>
    <s v="GWS"/>
    <s v="MID"/>
    <n v="100"/>
    <n v="71"/>
    <x v="4"/>
  </r>
  <r>
    <n v="2019"/>
    <n v="11"/>
    <s v="DEVQON.1"/>
    <x v="83"/>
    <s v="SYD"/>
    <s v="DEF"/>
    <n v="81"/>
    <n v="45"/>
    <x v="4"/>
  </r>
  <r>
    <n v="2019"/>
    <n v="11"/>
    <s v="DEVQON.1"/>
    <x v="17"/>
    <s v="WCE"/>
    <s v="MID"/>
    <n v="114"/>
    <n v="121"/>
    <x v="4"/>
  </r>
  <r>
    <n v="2019"/>
    <n v="11"/>
    <s v="DEVQON.1"/>
    <x v="278"/>
    <s v="COL"/>
    <s v="MID"/>
    <n v="94"/>
    <n v="90"/>
    <x v="4"/>
  </r>
  <r>
    <n v="2019"/>
    <n v="11"/>
    <s v="DEVQON.1"/>
    <x v="76"/>
    <s v="MEL"/>
    <s v="MID"/>
    <n v="106"/>
    <n v="122"/>
    <x v="4"/>
  </r>
  <r>
    <n v="2019"/>
    <n v="11"/>
    <s v="DEVQON.1"/>
    <x v="55"/>
    <s v="MEL"/>
    <s v="DEF"/>
    <n v="93"/>
    <n v="0"/>
    <x v="4"/>
  </r>
  <r>
    <n v="2019"/>
    <n v="11"/>
    <s v="DEVQON.1"/>
    <x v="166"/>
    <s v="ESS"/>
    <s v="DEF"/>
    <n v="0"/>
    <n v="132"/>
    <x v="4"/>
  </r>
  <r>
    <n v="2019"/>
    <n v="11"/>
    <s v="DEVQON.1"/>
    <x v="312"/>
    <s v="ESS"/>
    <s v="FWD"/>
    <n v="0"/>
    <n v="129"/>
    <x v="4"/>
  </r>
  <r>
    <n v="2019"/>
    <n v="11"/>
    <s v="DEVQON.1"/>
    <x v="91"/>
    <s v="HAW"/>
    <s v="MID"/>
    <n v="0"/>
    <n v="97"/>
    <x v="4"/>
  </r>
  <r>
    <n v="2019"/>
    <n v="11"/>
    <s v="DEVQON.1"/>
    <x v="19"/>
    <s v="HAW"/>
    <s v="MID"/>
    <n v="0"/>
    <n v="69"/>
    <x v="4"/>
  </r>
  <r>
    <n v="2019"/>
    <n v="11"/>
    <s v="DEVQON.1"/>
    <x v="241"/>
    <s v="PTA"/>
    <s v="FWD"/>
    <n v="0"/>
    <n v="131"/>
    <x v="4"/>
  </r>
  <r>
    <n v="2019"/>
    <n v="11"/>
    <s v="DEVQON.1"/>
    <x v="146"/>
    <s v="STK"/>
    <s v="DEF"/>
    <n v="0"/>
    <n v="44"/>
    <x v="4"/>
  </r>
  <r>
    <n v="2019"/>
    <n v="11"/>
    <s v="DEVQON.1"/>
    <x v="385"/>
    <s v="STK"/>
    <s v="FWD"/>
    <n v="0"/>
    <n v="139"/>
    <x v="4"/>
  </r>
  <r>
    <n v="2019"/>
    <n v="11"/>
    <s v="DEVQON.1"/>
    <x v="160"/>
    <s v="GEE"/>
    <s v="BEN"/>
    <n v="66"/>
    <n v="61"/>
    <x v="4"/>
  </r>
  <r>
    <n v="2019"/>
    <n v="11"/>
    <s v="DEVQON.1"/>
    <x v="228"/>
    <s v="BRL"/>
    <s v="BEN"/>
    <n v="77"/>
    <n v="89"/>
    <x v="4"/>
  </r>
  <r>
    <n v="2019"/>
    <n v="11"/>
    <s v="DEVQON.1"/>
    <x v="21"/>
    <s v="NTH"/>
    <s v="BEN"/>
    <n v="73"/>
    <n v="73"/>
    <x v="4"/>
  </r>
  <r>
    <n v="2019"/>
    <n v="11"/>
    <s v="DEVQON.1"/>
    <x v="221"/>
    <s v="PTA"/>
    <s v="BEN"/>
    <n v="0"/>
    <n v="0"/>
    <x v="4"/>
  </r>
  <r>
    <n v="2019"/>
    <n v="12"/>
    <s v="TryingAnewStratton"/>
    <x v="123"/>
    <s v="RIC"/>
    <s v="MID"/>
    <n v="0"/>
    <n v="92"/>
    <x v="0"/>
  </r>
  <r>
    <n v="2019"/>
    <n v="12"/>
    <s v="TryingAnewStratton"/>
    <x v="45"/>
    <s v="ESS"/>
    <s v="DEF"/>
    <n v="88"/>
    <n v="0"/>
    <x v="0"/>
  </r>
  <r>
    <n v="2019"/>
    <n v="12"/>
    <s v="TryingAnewStratton"/>
    <x v="150"/>
    <s v="HAW"/>
    <s v="DEF"/>
    <n v="92"/>
    <n v="0"/>
    <x v="0"/>
  </r>
  <r>
    <n v="2019"/>
    <n v="12"/>
    <s v="TryingAnewStratton"/>
    <x v="177"/>
    <s v="GCS"/>
    <s v="RUC"/>
    <n v="0"/>
    <n v="81"/>
    <x v="0"/>
  </r>
  <r>
    <n v="2019"/>
    <n v="12"/>
    <s v="TryingAnewStratton"/>
    <x v="316"/>
    <s v="GCS"/>
    <s v="MID"/>
    <n v="0"/>
    <n v="90"/>
    <x v="0"/>
  </r>
  <r>
    <n v="2019"/>
    <n v="12"/>
    <s v="TryingAnewStratton"/>
    <x v="81"/>
    <s v="GCS"/>
    <s v="MID"/>
    <n v="0"/>
    <n v="32"/>
    <x v="0"/>
  </r>
  <r>
    <n v="2019"/>
    <n v="12"/>
    <s v="TryingAnewStratton"/>
    <x v="215"/>
    <s v="FRE"/>
    <s v="FWD"/>
    <n v="0"/>
    <n v="0"/>
    <x v="0"/>
  </r>
  <r>
    <n v="2019"/>
    <n v="12"/>
    <s v="TryingAnewStratton"/>
    <x v="306"/>
    <s v="WBD"/>
    <s v="FWD"/>
    <n v="126"/>
    <n v="0"/>
    <x v="0"/>
  </r>
  <r>
    <n v="2019"/>
    <n v="12"/>
    <s v="TryingAnewStratton"/>
    <x v="363"/>
    <s v="NTH"/>
    <s v="MID"/>
    <n v="0"/>
    <n v="92"/>
    <x v="0"/>
  </r>
  <r>
    <n v="2019"/>
    <n v="12"/>
    <s v="TryingAnewStratton"/>
    <x v="280"/>
    <s v="NTH"/>
    <s v="MID"/>
    <n v="0"/>
    <n v="11"/>
    <x v="0"/>
  </r>
  <r>
    <n v="2019"/>
    <n v="12"/>
    <s v="TryingAnewStratton"/>
    <x v="267"/>
    <s v="GWS"/>
    <s v="MID"/>
    <n v="0"/>
    <n v="75"/>
    <x v="0"/>
  </r>
  <r>
    <n v="2019"/>
    <n v="12"/>
    <s v="TryingAnewStratton"/>
    <x v="200"/>
    <s v="GWS"/>
    <s v="DEF"/>
    <n v="0"/>
    <n v="106"/>
    <x v="0"/>
  </r>
  <r>
    <n v="2019"/>
    <n v="12"/>
    <s v="TryingAnewStratton"/>
    <x v="6"/>
    <s v="GWS"/>
    <s v="FWD"/>
    <n v="0"/>
    <n v="0"/>
    <x v="0"/>
  </r>
  <r>
    <n v="2019"/>
    <n v="12"/>
    <s v="TryingAnewStratton"/>
    <x v="34"/>
    <s v="COL"/>
    <s v="DEF"/>
    <n v="0"/>
    <n v="80"/>
    <x v="0"/>
  </r>
  <r>
    <n v="2019"/>
    <n v="12"/>
    <s v="TryingAnewStratton"/>
    <x v="207"/>
    <s v="COL"/>
    <s v="FWD"/>
    <n v="0"/>
    <n v="82"/>
    <x v="0"/>
  </r>
  <r>
    <n v="2019"/>
    <n v="12"/>
    <s v="TryingAnewStratton"/>
    <x v="358"/>
    <s v="GEE"/>
    <s v="FWD"/>
    <n v="0"/>
    <n v="83"/>
    <x v="0"/>
  </r>
  <r>
    <n v="2019"/>
    <n v="12"/>
    <s v="TryingAnewStratton"/>
    <x v="39"/>
    <s v="MEL"/>
    <s v="MID"/>
    <n v="0"/>
    <n v="93"/>
    <x v="0"/>
  </r>
  <r>
    <n v="2019"/>
    <n v="12"/>
    <s v="TryingAnewStratton"/>
    <x v="118"/>
    <s v="SYD"/>
    <s v="DEF"/>
    <n v="0"/>
    <n v="136"/>
    <x v="0"/>
  </r>
  <r>
    <n v="2019"/>
    <n v="12"/>
    <s v="TryingAnewStratton"/>
    <x v="122"/>
    <s v="ESS"/>
    <s v="BEN"/>
    <n v="105"/>
    <n v="0"/>
    <x v="0"/>
  </r>
  <r>
    <n v="2019"/>
    <n v="12"/>
    <s v="TryingAnewStratton"/>
    <x v="121"/>
    <s v="PTA"/>
    <s v="BEN"/>
    <n v="93"/>
    <n v="0"/>
    <x v="0"/>
  </r>
  <r>
    <n v="2019"/>
    <n v="12"/>
    <s v="TryingAnewStratton"/>
    <x v="113"/>
    <s v="COL"/>
    <s v="BEN"/>
    <n v="0"/>
    <n v="0"/>
    <x v="0"/>
  </r>
  <r>
    <n v="2019"/>
    <n v="12"/>
    <s v="TryingAnewStratton"/>
    <x v="125"/>
    <s v="WCE"/>
    <s v="BEN"/>
    <n v="0"/>
    <n v="0"/>
    <x v="0"/>
  </r>
  <r>
    <n v="2019"/>
    <n v="12"/>
    <s v="Casting Crouch"/>
    <x v="203"/>
    <s v="ADE"/>
    <s v="DEF"/>
    <n v="0"/>
    <n v="48"/>
    <x v="1"/>
  </r>
  <r>
    <n v="2019"/>
    <n v="12"/>
    <s v="Casting Crouch"/>
    <x v="399"/>
    <s v="ADE"/>
    <s v="RUC"/>
    <n v="0"/>
    <n v="104"/>
    <x v="1"/>
  </r>
  <r>
    <n v="2019"/>
    <n v="12"/>
    <s v="Casting Crouch"/>
    <x v="259"/>
    <s v="ADE"/>
    <s v="MID"/>
    <n v="0"/>
    <n v="123"/>
    <x v="1"/>
  </r>
  <r>
    <n v="2019"/>
    <n v="12"/>
    <s v="Casting Crouch"/>
    <x v="95"/>
    <s v="RIC"/>
    <s v="FWD"/>
    <n v="0"/>
    <n v="78"/>
    <x v="1"/>
  </r>
  <r>
    <n v="2019"/>
    <n v="12"/>
    <s v="Casting Crouch"/>
    <x v="128"/>
    <s v="GCS"/>
    <s v="FWD"/>
    <n v="0"/>
    <n v="82"/>
    <x v="1"/>
  </r>
  <r>
    <n v="2019"/>
    <n v="12"/>
    <s v="Casting Crouch"/>
    <x v="213"/>
    <s v="FRE"/>
    <s v="MID"/>
    <n v="88"/>
    <n v="0"/>
    <x v="1"/>
  </r>
  <r>
    <n v="2019"/>
    <n v="12"/>
    <s v="Casting Crouch"/>
    <x v="92"/>
    <s v="CAR"/>
    <s v="DEF"/>
    <n v="0"/>
    <n v="87"/>
    <x v="1"/>
  </r>
  <r>
    <n v="2019"/>
    <n v="12"/>
    <s v="Casting Crouch"/>
    <x v="126"/>
    <s v="WBD"/>
    <s v="DEF"/>
    <n v="87"/>
    <n v="0"/>
    <x v="1"/>
  </r>
  <r>
    <n v="2019"/>
    <n v="12"/>
    <s v="Casting Crouch"/>
    <x v="1"/>
    <s v="WBD"/>
    <s v="MID"/>
    <n v="109"/>
    <n v="0"/>
    <x v="1"/>
  </r>
  <r>
    <n v="2019"/>
    <n v="12"/>
    <s v="Casting Crouch"/>
    <x v="138"/>
    <s v="NTH"/>
    <s v="FWD"/>
    <n v="0"/>
    <n v="60"/>
    <x v="1"/>
  </r>
  <r>
    <n v="2019"/>
    <n v="12"/>
    <s v="Casting Crouch"/>
    <x v="335"/>
    <s v="NTH"/>
    <s v="MID"/>
    <n v="0"/>
    <n v="77"/>
    <x v="1"/>
  </r>
  <r>
    <n v="2019"/>
    <n v="12"/>
    <s v="Casting Crouch"/>
    <x v="288"/>
    <s v="BRL"/>
    <s v="FWD"/>
    <n v="0"/>
    <n v="67"/>
    <x v="1"/>
  </r>
  <r>
    <n v="2019"/>
    <n v="12"/>
    <s v="Casting Crouch"/>
    <x v="380"/>
    <s v="BRL"/>
    <s v="MID"/>
    <n v="0"/>
    <n v="79"/>
    <x v="1"/>
  </r>
  <r>
    <n v="2019"/>
    <n v="12"/>
    <s v="Casting Crouch"/>
    <x v="386"/>
    <s v="COL"/>
    <s v="MID"/>
    <n v="0"/>
    <n v="65"/>
    <x v="1"/>
  </r>
  <r>
    <n v="2019"/>
    <n v="12"/>
    <s v="Casting Crouch"/>
    <x v="73"/>
    <s v="COL"/>
    <s v="DEF"/>
    <n v="0"/>
    <n v="84"/>
    <x v="1"/>
  </r>
  <r>
    <n v="2019"/>
    <n v="12"/>
    <s v="Casting Crouch"/>
    <x v="185"/>
    <s v="COL"/>
    <s v="DEF"/>
    <n v="0"/>
    <n v="86"/>
    <x v="1"/>
  </r>
  <r>
    <n v="2019"/>
    <n v="12"/>
    <s v="Casting Crouch"/>
    <x v="255"/>
    <s v="SYD"/>
    <s v="MID"/>
    <n v="0"/>
    <n v="120"/>
    <x v="1"/>
  </r>
  <r>
    <n v="2019"/>
    <n v="12"/>
    <s v="Casting Crouch"/>
    <x v="245"/>
    <s v="SYD"/>
    <s v="FWD"/>
    <n v="0"/>
    <n v="102"/>
    <x v="1"/>
  </r>
  <r>
    <n v="2019"/>
    <n v="12"/>
    <s v="Casting Crouch"/>
    <x v="172"/>
    <s v="HAW"/>
    <s v="BEN"/>
    <n v="87"/>
    <n v="0"/>
    <x v="1"/>
  </r>
  <r>
    <n v="2019"/>
    <n v="12"/>
    <s v="Casting Crouch"/>
    <x v="136"/>
    <s v="STK"/>
    <s v="BEN"/>
    <n v="0"/>
    <n v="0"/>
    <x v="1"/>
  </r>
  <r>
    <n v="2019"/>
    <n v="12"/>
    <s v="Casting Crouch"/>
    <x v="87"/>
    <s v="GEE"/>
    <s v="BEN"/>
    <n v="0"/>
    <n v="0"/>
    <x v="1"/>
  </r>
  <r>
    <n v="2019"/>
    <n v="12"/>
    <s v="Casting Crouch"/>
    <x v="4"/>
    <s v="SYD"/>
    <s v="BEN"/>
    <n v="0"/>
    <n v="0"/>
    <x v="1"/>
  </r>
  <r>
    <n v="2019"/>
    <n v="12"/>
    <s v="Fire The Worpedo"/>
    <x v="397"/>
    <s v="ADE"/>
    <s v="DEF"/>
    <n v="0"/>
    <n v="77"/>
    <x v="3"/>
  </r>
  <r>
    <n v="2019"/>
    <n v="12"/>
    <s v="Fire The Worpedo"/>
    <x v="132"/>
    <s v="ADE"/>
    <s v="MID"/>
    <n v="0"/>
    <n v="97"/>
    <x v="3"/>
  </r>
  <r>
    <n v="2019"/>
    <n v="12"/>
    <s v="Fire The Worpedo"/>
    <x v="389"/>
    <s v="RIC"/>
    <s v="FWD"/>
    <n v="0"/>
    <n v="50"/>
    <x v="3"/>
  </r>
  <r>
    <n v="2019"/>
    <n v="12"/>
    <s v="Fire The Worpedo"/>
    <x v="165"/>
    <s v="ESS"/>
    <s v="MID"/>
    <n v="103"/>
    <n v="0"/>
    <x v="3"/>
  </r>
  <r>
    <n v="2019"/>
    <n v="12"/>
    <s v="Fire The Worpedo"/>
    <x v="309"/>
    <s v="ESS"/>
    <s v="DEF"/>
    <n v="0"/>
    <n v="0"/>
    <x v="3"/>
  </r>
  <r>
    <n v="2019"/>
    <n v="12"/>
    <s v="Fire The Worpedo"/>
    <x v="388"/>
    <s v="ESS"/>
    <s v="FWD"/>
    <n v="63"/>
    <n v="0"/>
    <x v="3"/>
  </r>
  <r>
    <n v="2019"/>
    <n v="12"/>
    <s v="Fire The Worpedo"/>
    <x v="277"/>
    <s v="HAW"/>
    <s v="MID"/>
    <n v="94"/>
    <n v="0"/>
    <x v="3"/>
  </r>
  <r>
    <n v="2019"/>
    <n v="12"/>
    <s v="Fire The Worpedo"/>
    <x v="40"/>
    <s v="GCS"/>
    <s v="MID"/>
    <n v="0"/>
    <n v="106"/>
    <x v="3"/>
  </r>
  <r>
    <n v="2019"/>
    <n v="12"/>
    <s v="Fire The Worpedo"/>
    <x v="239"/>
    <s v="NTH"/>
    <s v="FWD"/>
    <n v="0"/>
    <n v="55"/>
    <x v="3"/>
  </r>
  <r>
    <n v="2019"/>
    <n v="12"/>
    <s v="Fire The Worpedo"/>
    <x v="307"/>
    <s v="GWS"/>
    <s v="DEF"/>
    <n v="0"/>
    <n v="44"/>
    <x v="3"/>
  </r>
  <r>
    <n v="2019"/>
    <n v="12"/>
    <s v="Fire The Worpedo"/>
    <x v="89"/>
    <s v="GWS"/>
    <s v="FWD"/>
    <n v="0"/>
    <n v="70"/>
    <x v="3"/>
  </r>
  <r>
    <n v="2019"/>
    <n v="12"/>
    <s v="Fire The Worpedo"/>
    <x v="225"/>
    <s v="COL"/>
    <s v="MID"/>
    <n v="0"/>
    <n v="67"/>
    <x v="3"/>
  </r>
  <r>
    <n v="2019"/>
    <n v="12"/>
    <s v="Fire The Worpedo"/>
    <x v="279"/>
    <s v="MEL"/>
    <s v="RUC"/>
    <n v="0"/>
    <n v="153"/>
    <x v="3"/>
  </r>
  <r>
    <n v="2019"/>
    <n v="12"/>
    <s v="Fire The Worpedo"/>
    <x v="253"/>
    <s v="MEL"/>
    <s v="MID"/>
    <n v="0"/>
    <n v="49"/>
    <x v="3"/>
  </r>
  <r>
    <n v="2019"/>
    <n v="12"/>
    <s v="Fire The Worpedo"/>
    <x v="297"/>
    <s v="SYD"/>
    <s v="MID"/>
    <n v="0"/>
    <n v="110"/>
    <x v="3"/>
  </r>
  <r>
    <n v="2019"/>
    <n v="12"/>
    <s v="Fire The Worpedo"/>
    <x v="216"/>
    <s v="SYD"/>
    <s v="DEF"/>
    <n v="0"/>
    <n v="94"/>
    <x v="3"/>
  </r>
  <r>
    <n v="2019"/>
    <n v="12"/>
    <s v="Fire The Worpedo"/>
    <x v="230"/>
    <s v="SYD"/>
    <s v="DEF"/>
    <n v="0"/>
    <n v="148"/>
    <x v="3"/>
  </r>
  <r>
    <n v="2019"/>
    <n v="12"/>
    <s v="Fire The Worpedo"/>
    <x v="186"/>
    <s v="SYD"/>
    <s v="FWD"/>
    <n v="0"/>
    <n v="136"/>
    <x v="3"/>
  </r>
  <r>
    <n v="2019"/>
    <n v="12"/>
    <s v="Fire The Worpedo"/>
    <x v="273"/>
    <s v="RIC"/>
    <s v="BEN"/>
    <n v="0"/>
    <n v="0"/>
    <x v="3"/>
  </r>
  <r>
    <n v="2019"/>
    <n v="12"/>
    <s v="Fire The Worpedo"/>
    <x v="372"/>
    <s v="HAW"/>
    <s v="BEN"/>
    <n v="81"/>
    <n v="0"/>
    <x v="3"/>
  </r>
  <r>
    <n v="2019"/>
    <n v="12"/>
    <s v="Fire The Worpedo"/>
    <x v="93"/>
    <s v="WBD"/>
    <s v="BEN"/>
    <n v="82"/>
    <n v="0"/>
    <x v="3"/>
  </r>
  <r>
    <n v="2019"/>
    <n v="12"/>
    <s v="Fire The Worpedo"/>
    <x v="182"/>
    <s v="GWS"/>
    <s v="BEN"/>
    <n v="0"/>
    <n v="0"/>
    <x v="3"/>
  </r>
  <r>
    <n v="2019"/>
    <n v="12"/>
    <s v="Man of Steele"/>
    <x v="99"/>
    <s v="ADE"/>
    <s v="DEF"/>
    <n v="0"/>
    <n v="81"/>
    <x v="2"/>
  </r>
  <r>
    <n v="2019"/>
    <n v="12"/>
    <s v="Man of Steele"/>
    <x v="201"/>
    <s v="RIC"/>
    <s v="DEF"/>
    <n v="0"/>
    <n v="93"/>
    <x v="2"/>
  </r>
  <r>
    <n v="2019"/>
    <n v="12"/>
    <s v="Man of Steele"/>
    <x v="311"/>
    <s v="ESS"/>
    <s v="FWD"/>
    <n v="79"/>
    <n v="0"/>
    <x v="2"/>
  </r>
  <r>
    <n v="2019"/>
    <n v="12"/>
    <s v="Man of Steele"/>
    <x v="7"/>
    <s v="ESS"/>
    <s v="MID"/>
    <n v="98"/>
    <n v="0"/>
    <x v="2"/>
  </r>
  <r>
    <n v="2019"/>
    <n v="12"/>
    <s v="Man of Steele"/>
    <x v="33"/>
    <s v="STK"/>
    <s v="MID"/>
    <n v="0"/>
    <n v="0"/>
    <x v="2"/>
  </r>
  <r>
    <n v="2019"/>
    <n v="12"/>
    <s v="Man of Steele"/>
    <x v="24"/>
    <s v="STK"/>
    <s v="MID"/>
    <n v="84"/>
    <n v="0"/>
    <x v="2"/>
  </r>
  <r>
    <n v="2019"/>
    <n v="12"/>
    <s v="Man of Steele"/>
    <x v="400"/>
    <s v="GCS"/>
    <s v="FWD"/>
    <n v="0"/>
    <n v="86"/>
    <x v="2"/>
  </r>
  <r>
    <n v="2019"/>
    <n v="12"/>
    <s v="Man of Steele"/>
    <x v="13"/>
    <s v="FRE"/>
    <s v="MID"/>
    <n v="115"/>
    <n v="0"/>
    <x v="2"/>
  </r>
  <r>
    <n v="2019"/>
    <n v="12"/>
    <s v="Man of Steele"/>
    <x v="137"/>
    <s v="PTA"/>
    <s v="FWD"/>
    <n v="99"/>
    <n v="0"/>
    <x v="2"/>
  </r>
  <r>
    <n v="2019"/>
    <n v="12"/>
    <s v="Man of Steele"/>
    <x v="251"/>
    <s v="WBD"/>
    <s v="FWD"/>
    <n v="99"/>
    <n v="0"/>
    <x v="2"/>
  </r>
  <r>
    <n v="2019"/>
    <n v="12"/>
    <s v="Man of Steele"/>
    <x v="232"/>
    <s v="GWS"/>
    <s v="DEF"/>
    <n v="0"/>
    <n v="99"/>
    <x v="2"/>
  </r>
  <r>
    <n v="2019"/>
    <n v="12"/>
    <s v="Man of Steele"/>
    <x v="334"/>
    <s v="COL"/>
    <s v="MID"/>
    <n v="0"/>
    <n v="84"/>
    <x v="2"/>
  </r>
  <r>
    <n v="2019"/>
    <n v="12"/>
    <s v="Man of Steele"/>
    <x v="114"/>
    <s v="COL"/>
    <s v="RUC"/>
    <n v="0"/>
    <n v="84"/>
    <x v="2"/>
  </r>
  <r>
    <n v="2019"/>
    <n v="12"/>
    <s v="Man of Steele"/>
    <x v="395"/>
    <s v="COL"/>
    <s v="FWD"/>
    <n v="0"/>
    <n v="94"/>
    <x v="2"/>
  </r>
  <r>
    <n v="2019"/>
    <n v="12"/>
    <s v="Man of Steele"/>
    <x v="20"/>
    <s v="GEE"/>
    <s v="MID"/>
    <n v="0"/>
    <n v="94"/>
    <x v="2"/>
  </r>
  <r>
    <n v="2019"/>
    <n v="12"/>
    <s v="Man of Steele"/>
    <x v="298"/>
    <s v="GEE"/>
    <s v="DEF"/>
    <n v="0"/>
    <n v="95"/>
    <x v="2"/>
  </r>
  <r>
    <n v="2019"/>
    <n v="12"/>
    <s v="Man of Steele"/>
    <x v="300"/>
    <s v="MEL"/>
    <s v="MID"/>
    <n v="0"/>
    <n v="116"/>
    <x v="2"/>
  </r>
  <r>
    <n v="2019"/>
    <n v="12"/>
    <s v="Man of Steele"/>
    <x v="391"/>
    <s v="MEL"/>
    <s v="DEF"/>
    <n v="0"/>
    <n v="94"/>
    <x v="2"/>
  </r>
  <r>
    <n v="2019"/>
    <n v="12"/>
    <s v="Man of Steele"/>
    <x v="27"/>
    <s v="RIC"/>
    <s v="BEN"/>
    <n v="0"/>
    <n v="0"/>
    <x v="2"/>
  </r>
  <r>
    <n v="2019"/>
    <n v="12"/>
    <s v="Man of Steele"/>
    <x v="116"/>
    <s v="NTH"/>
    <s v="BEN"/>
    <n v="0"/>
    <n v="0"/>
    <x v="2"/>
  </r>
  <r>
    <n v="2019"/>
    <n v="12"/>
    <s v="Man of Steele"/>
    <x v="5"/>
    <s v="SYD"/>
    <s v="BEN"/>
    <n v="0"/>
    <n v="0"/>
    <x v="2"/>
  </r>
  <r>
    <n v="2019"/>
    <n v="12"/>
    <s v="Man of Steele"/>
    <x v="206"/>
    <s v="WCE"/>
    <s v="BEN"/>
    <n v="0"/>
    <n v="0"/>
    <x v="2"/>
  </r>
  <r>
    <n v="2019"/>
    <n v="12"/>
    <s v="Salt&amp;VinegarCripps"/>
    <x v="49"/>
    <s v="ADE"/>
    <s v="FWD"/>
    <n v="0"/>
    <n v="40"/>
    <x v="6"/>
  </r>
  <r>
    <n v="2019"/>
    <n v="12"/>
    <s v="Salt&amp;VinegarCripps"/>
    <x v="236"/>
    <s v="RIC"/>
    <s v="MID"/>
    <n v="0"/>
    <n v="97"/>
    <x v="6"/>
  </r>
  <r>
    <n v="2019"/>
    <n v="12"/>
    <s v="Salt&amp;VinegarCripps"/>
    <x v="354"/>
    <s v="PTA"/>
    <s v="DEF"/>
    <n v="103"/>
    <n v="0"/>
    <x v="6"/>
  </r>
  <r>
    <n v="2019"/>
    <n v="12"/>
    <s v="Salt&amp;VinegarCripps"/>
    <x v="134"/>
    <s v="CAR"/>
    <s v="DEF"/>
    <n v="0"/>
    <n v="49"/>
    <x v="6"/>
  </r>
  <r>
    <n v="2019"/>
    <n v="12"/>
    <s v="Salt&amp;VinegarCripps"/>
    <x v="374"/>
    <s v="CAR"/>
    <s v="MID"/>
    <n v="0"/>
    <n v="141"/>
    <x v="6"/>
  </r>
  <r>
    <n v="2019"/>
    <n v="12"/>
    <s v="Salt&amp;VinegarCripps"/>
    <x v="195"/>
    <s v="NTH"/>
    <s v="RUC"/>
    <n v="0"/>
    <n v="91"/>
    <x v="6"/>
  </r>
  <r>
    <n v="2019"/>
    <n v="12"/>
    <s v="Salt&amp;VinegarCripps"/>
    <x v="301"/>
    <s v="GWS"/>
    <s v="FWD"/>
    <n v="0"/>
    <n v="65"/>
    <x v="6"/>
  </r>
  <r>
    <n v="2019"/>
    <n v="12"/>
    <s v="Salt&amp;VinegarCripps"/>
    <x v="145"/>
    <s v="GWS"/>
    <s v="MID"/>
    <n v="0"/>
    <n v="64"/>
    <x v="6"/>
  </r>
  <r>
    <n v="2019"/>
    <n v="12"/>
    <s v="Salt&amp;VinegarCripps"/>
    <x v="281"/>
    <s v="BRL"/>
    <s v="MID"/>
    <n v="0"/>
    <n v="106"/>
    <x v="6"/>
  </r>
  <r>
    <n v="2019"/>
    <n v="12"/>
    <s v="Salt&amp;VinegarCripps"/>
    <x v="72"/>
    <s v="COL"/>
    <s v="MID"/>
    <n v="0"/>
    <n v="104"/>
    <x v="6"/>
  </r>
  <r>
    <n v="2019"/>
    <n v="12"/>
    <s v="Salt&amp;VinegarCripps"/>
    <x v="163"/>
    <s v="GEE"/>
    <s v="MID"/>
    <n v="0"/>
    <n v="130"/>
    <x v="6"/>
  </r>
  <r>
    <n v="2019"/>
    <n v="12"/>
    <s v="Salt&amp;VinegarCripps"/>
    <x v="271"/>
    <s v="GEE"/>
    <s v="DEF"/>
    <n v="0"/>
    <n v="102"/>
    <x v="6"/>
  </r>
  <r>
    <n v="2019"/>
    <n v="12"/>
    <s v="Salt&amp;VinegarCripps"/>
    <x v="112"/>
    <s v="GEE"/>
    <s v="FWD"/>
    <n v="0"/>
    <n v="109"/>
    <x v="6"/>
  </r>
  <r>
    <n v="2019"/>
    <n v="12"/>
    <s v="Salt&amp;VinegarCripps"/>
    <x v="269"/>
    <s v="MEL"/>
    <s v="FWD"/>
    <n v="0"/>
    <n v="92"/>
    <x v="6"/>
  </r>
  <r>
    <n v="2019"/>
    <n v="12"/>
    <s v="Salt&amp;VinegarCripps"/>
    <x v="349"/>
    <s v="SYD"/>
    <s v="DEF"/>
    <n v="0"/>
    <n v="117"/>
    <x v="6"/>
  </r>
  <r>
    <n v="2019"/>
    <n v="12"/>
    <s v="Salt&amp;VinegarCripps"/>
    <x v="197"/>
    <s v="SYD"/>
    <s v="FWD"/>
    <n v="0"/>
    <n v="127"/>
    <x v="6"/>
  </r>
  <r>
    <n v="2019"/>
    <n v="12"/>
    <s v="Salt&amp;VinegarCripps"/>
    <x v="218"/>
    <s v="WCE"/>
    <s v="MID"/>
    <n v="0"/>
    <n v="80"/>
    <x v="6"/>
  </r>
  <r>
    <n v="2019"/>
    <n v="12"/>
    <s v="Salt&amp;VinegarCripps"/>
    <x v="238"/>
    <s v="WCE"/>
    <s v="DEF"/>
    <n v="0"/>
    <n v="82"/>
    <x v="6"/>
  </r>
  <r>
    <n v="2019"/>
    <n v="12"/>
    <s v="Salt&amp;VinegarCripps"/>
    <x v="192"/>
    <s v="STK"/>
    <s v="BEN"/>
    <n v="97"/>
    <n v="0"/>
    <x v="6"/>
  </r>
  <r>
    <n v="2019"/>
    <n v="12"/>
    <s v="Salt&amp;VinegarCripps"/>
    <x v="293"/>
    <s v="FRE"/>
    <s v="BEN"/>
    <n v="74"/>
    <n v="0"/>
    <x v="6"/>
  </r>
  <r>
    <n v="2019"/>
    <n v="12"/>
    <s v="Salt&amp;VinegarCripps"/>
    <x v="120"/>
    <s v="PTA"/>
    <s v="BEN"/>
    <n v="70"/>
    <n v="0"/>
    <x v="6"/>
  </r>
  <r>
    <n v="2019"/>
    <n v="12"/>
    <s v="Salt&amp;VinegarCripps"/>
    <x v="111"/>
    <s v="WBD"/>
    <s v="BEN"/>
    <n v="102"/>
    <n v="0"/>
    <x v="6"/>
  </r>
  <r>
    <n v="2019"/>
    <n v="12"/>
    <s v="Swimming n Titch"/>
    <x v="35"/>
    <s v="RIC"/>
    <s v="FWD"/>
    <n v="0"/>
    <n v="64"/>
    <x v="5"/>
  </r>
  <r>
    <n v="2019"/>
    <n v="12"/>
    <s v="Swimming n Titch"/>
    <x v="124"/>
    <s v="RIC"/>
    <s v="MID"/>
    <n v="0"/>
    <n v="106"/>
    <x v="5"/>
  </r>
  <r>
    <n v="2019"/>
    <n v="12"/>
    <s v="Swimming n Titch"/>
    <x v="62"/>
    <s v="FRE"/>
    <s v="DEF"/>
    <n v="123"/>
    <n v="0"/>
    <x v="5"/>
  </r>
  <r>
    <n v="2019"/>
    <n v="12"/>
    <s v="Swimming n Titch"/>
    <x v="11"/>
    <s v="GWS"/>
    <s v="MID"/>
    <n v="0"/>
    <n v="107"/>
    <x v="5"/>
  </r>
  <r>
    <n v="2019"/>
    <n v="12"/>
    <s v="Swimming n Titch"/>
    <x v="348"/>
    <s v="GWS"/>
    <s v="DEF"/>
    <n v="0"/>
    <n v="98"/>
    <x v="5"/>
  </r>
  <r>
    <n v="2019"/>
    <n v="12"/>
    <s v="Swimming n Titch"/>
    <x v="337"/>
    <s v="GWS"/>
    <s v="FWD"/>
    <n v="0"/>
    <n v="61"/>
    <x v="5"/>
  </r>
  <r>
    <n v="2019"/>
    <n v="12"/>
    <s v="Swimming n Titch"/>
    <x v="58"/>
    <s v="BRL"/>
    <s v="DEF"/>
    <n v="0"/>
    <n v="98"/>
    <x v="5"/>
  </r>
  <r>
    <n v="2019"/>
    <n v="12"/>
    <s v="Swimming n Titch"/>
    <x v="223"/>
    <s v="BRL"/>
    <s v="DEF"/>
    <n v="0"/>
    <n v="56"/>
    <x v="5"/>
  </r>
  <r>
    <n v="2019"/>
    <n v="12"/>
    <s v="Swimming n Titch"/>
    <x v="77"/>
    <s v="BRL"/>
    <s v="MID"/>
    <n v="0"/>
    <n v="88"/>
    <x v="5"/>
  </r>
  <r>
    <n v="2019"/>
    <n v="12"/>
    <s v="Swimming n Titch"/>
    <x v="67"/>
    <s v="BRL"/>
    <s v="MID"/>
    <n v="0"/>
    <n v="74"/>
    <x v="5"/>
  </r>
  <r>
    <n v="2019"/>
    <n v="12"/>
    <s v="Swimming n Titch"/>
    <x v="369"/>
    <s v="COL"/>
    <s v="FWD"/>
    <n v="0"/>
    <n v="78"/>
    <x v="5"/>
  </r>
  <r>
    <n v="2019"/>
    <n v="12"/>
    <s v="Swimming n Titch"/>
    <x v="119"/>
    <s v="GEE"/>
    <s v="FWD"/>
    <n v="0"/>
    <n v="149"/>
    <x v="5"/>
  </r>
  <r>
    <n v="2019"/>
    <n v="12"/>
    <s v="Swimming n Titch"/>
    <x v="104"/>
    <s v="GEE"/>
    <s v="RUC"/>
    <n v="0"/>
    <n v="102"/>
    <x v="5"/>
  </r>
  <r>
    <n v="2019"/>
    <n v="12"/>
    <s v="Swimming n Titch"/>
    <x v="227"/>
    <s v="MEL"/>
    <s v="MID"/>
    <n v="0"/>
    <n v="59"/>
    <x v="5"/>
  </r>
  <r>
    <n v="2019"/>
    <n v="12"/>
    <s v="Swimming n Titch"/>
    <x v="64"/>
    <s v="WCE"/>
    <s v="MID"/>
    <n v="0"/>
    <n v="103"/>
    <x v="5"/>
  </r>
  <r>
    <n v="2019"/>
    <n v="12"/>
    <s v="Swimming n Titch"/>
    <x v="204"/>
    <s v="WCE"/>
    <s v="MID"/>
    <n v="0"/>
    <n v="83"/>
    <x v="5"/>
  </r>
  <r>
    <n v="2019"/>
    <n v="12"/>
    <s v="Swimming n Titch"/>
    <x v="347"/>
    <s v="WCE"/>
    <s v="DEF"/>
    <n v="0"/>
    <n v="79"/>
    <x v="5"/>
  </r>
  <r>
    <n v="2019"/>
    <n v="12"/>
    <s v="Swimming n Titch"/>
    <x v="315"/>
    <s v="WCE"/>
    <s v="FWD"/>
    <n v="0"/>
    <n v="60"/>
    <x v="5"/>
  </r>
  <r>
    <n v="2019"/>
    <n v="12"/>
    <s v="Swimming n Titch"/>
    <x v="140"/>
    <s v="ESS"/>
    <s v="BEN"/>
    <n v="87"/>
    <n v="0"/>
    <x v="5"/>
  </r>
  <r>
    <n v="2019"/>
    <n v="12"/>
    <s v="Swimming n Titch"/>
    <x v="332"/>
    <s v="STK"/>
    <s v="BEN"/>
    <n v="89"/>
    <n v="0"/>
    <x v="5"/>
  </r>
  <r>
    <n v="2019"/>
    <n v="12"/>
    <s v="Swimming n Titch"/>
    <x v="248"/>
    <s v="PTA"/>
    <s v="BEN"/>
    <n v="63"/>
    <n v="0"/>
    <x v="5"/>
  </r>
  <r>
    <n v="2019"/>
    <n v="12"/>
    <s v="Swimming n Titch"/>
    <x v="252"/>
    <s v="WBD"/>
    <s v="BEN"/>
    <n v="111"/>
    <n v="0"/>
    <x v="5"/>
  </r>
  <r>
    <n v="2019"/>
    <n v="12"/>
    <s v="Barbeques Treloar"/>
    <x v="344"/>
    <s v="ADE"/>
    <s v="MID"/>
    <n v="0"/>
    <n v="84"/>
    <x v="7"/>
  </r>
  <r>
    <n v="2019"/>
    <n v="12"/>
    <s v="Barbeques Treloar"/>
    <x v="57"/>
    <s v="RIC"/>
    <s v="DEF"/>
    <n v="0"/>
    <n v="68"/>
    <x v="7"/>
  </r>
  <r>
    <n v="2019"/>
    <n v="12"/>
    <s v="Barbeques Treloar"/>
    <x v="250"/>
    <s v="HAW"/>
    <s v="FWD"/>
    <n v="97"/>
    <n v="0"/>
    <x v="7"/>
  </r>
  <r>
    <n v="2019"/>
    <n v="12"/>
    <s v="Barbeques Treloar"/>
    <x v="149"/>
    <s v="GCS"/>
    <s v="DEF"/>
    <n v="0"/>
    <n v="103"/>
    <x v="7"/>
  </r>
  <r>
    <n v="2019"/>
    <n v="12"/>
    <s v="Barbeques Treloar"/>
    <x v="82"/>
    <s v="FRE"/>
    <s v="MID"/>
    <n v="117"/>
    <n v="0"/>
    <x v="7"/>
  </r>
  <r>
    <n v="2019"/>
    <n v="12"/>
    <s v="Barbeques Treloar"/>
    <x v="330"/>
    <s v="CAR"/>
    <s v="FWD"/>
    <n v="0"/>
    <n v="92"/>
    <x v="7"/>
  </r>
  <r>
    <n v="2019"/>
    <n v="12"/>
    <s v="Barbeques Treloar"/>
    <x v="254"/>
    <s v="CAR"/>
    <s v="MID"/>
    <n v="0"/>
    <n v="194"/>
    <x v="7"/>
  </r>
  <r>
    <n v="2019"/>
    <n v="12"/>
    <s v="Barbeques Treloar"/>
    <x v="229"/>
    <s v="NTH"/>
    <s v="FWD"/>
    <n v="0"/>
    <n v="133"/>
    <x v="7"/>
  </r>
  <r>
    <n v="2019"/>
    <n v="12"/>
    <s v="Barbeques Treloar"/>
    <x v="41"/>
    <s v="NTH"/>
    <s v="MID"/>
    <n v="0"/>
    <n v="107"/>
    <x v="7"/>
  </r>
  <r>
    <n v="2019"/>
    <n v="12"/>
    <s v="Barbeques Treloar"/>
    <x v="90"/>
    <s v="NTH"/>
    <s v="MID"/>
    <n v="0"/>
    <n v="132"/>
    <x v="7"/>
  </r>
  <r>
    <n v="2019"/>
    <n v="12"/>
    <s v="Barbeques Treloar"/>
    <x v="80"/>
    <s v="GWS"/>
    <s v="RUC"/>
    <n v="80"/>
    <n v="56"/>
    <x v="7"/>
  </r>
  <r>
    <n v="2019"/>
    <n v="12"/>
    <s v="Barbeques Treloar"/>
    <x v="142"/>
    <s v="GWS"/>
    <s v="DEF"/>
    <n v="0"/>
    <n v="106"/>
    <x v="7"/>
  </r>
  <r>
    <n v="2019"/>
    <n v="12"/>
    <s v="Barbeques Treloar"/>
    <x v="302"/>
    <s v="BRL"/>
    <s v="DEF"/>
    <n v="0"/>
    <n v="82"/>
    <x v="7"/>
  </r>
  <r>
    <n v="2019"/>
    <n v="12"/>
    <s v="Barbeques Treloar"/>
    <x v="403"/>
    <s v="COL"/>
    <s v="MID"/>
    <n v="0"/>
    <n v="103"/>
    <x v="7"/>
  </r>
  <r>
    <n v="2019"/>
    <n v="12"/>
    <s v="Barbeques Treloar"/>
    <x v="199"/>
    <s v="GEE"/>
    <s v="MID"/>
    <n v="0"/>
    <n v="103"/>
    <x v="7"/>
  </r>
  <r>
    <n v="2019"/>
    <n v="12"/>
    <s v="Barbeques Treloar"/>
    <x v="240"/>
    <s v="GEE"/>
    <s v="FWD"/>
    <n v="0"/>
    <n v="98"/>
    <x v="7"/>
  </r>
  <r>
    <n v="2019"/>
    <n v="12"/>
    <s v="Barbeques Treloar"/>
    <x v="164"/>
    <s v="MEL"/>
    <s v="DEF"/>
    <n v="0"/>
    <n v="81"/>
    <x v="7"/>
  </r>
  <r>
    <n v="2019"/>
    <n v="12"/>
    <s v="Barbeques Treloar"/>
    <x v="359"/>
    <s v="WCE"/>
    <s v="FWD"/>
    <n v="0"/>
    <n v="61"/>
    <x v="7"/>
  </r>
  <r>
    <n v="2019"/>
    <n v="12"/>
    <s v="Barbeques Treloar"/>
    <x v="42"/>
    <s v="ESS"/>
    <s v="BEN"/>
    <n v="102"/>
    <n v="0"/>
    <x v="7"/>
  </r>
  <r>
    <n v="2019"/>
    <n v="12"/>
    <s v="Barbeques Treloar"/>
    <x v="98"/>
    <s v="STK"/>
    <s v="BEN"/>
    <n v="71"/>
    <n v="0"/>
    <x v="7"/>
  </r>
  <r>
    <n v="2019"/>
    <n v="12"/>
    <s v="Barbeques Treloar"/>
    <x v="194"/>
    <s v="WBD"/>
    <s v="BEN"/>
    <n v="93"/>
    <n v="0"/>
    <x v="7"/>
  </r>
  <r>
    <n v="2019"/>
    <n v="12"/>
    <s v="Barbeques Treloar"/>
    <x v="247"/>
    <s v="WBD"/>
    <s v="BEN"/>
    <n v="80"/>
    <n v="0"/>
    <x v="7"/>
  </r>
  <r>
    <n v="2019"/>
    <n v="12"/>
    <s v="DEVQON.1"/>
    <x v="329"/>
    <s v="ADE"/>
    <s v="DEF"/>
    <n v="0"/>
    <n v="66"/>
    <x v="4"/>
  </r>
  <r>
    <n v="2019"/>
    <n v="12"/>
    <s v="DEVQON.1"/>
    <x v="168"/>
    <s v="ADE"/>
    <s v="MID"/>
    <n v="0"/>
    <n v="103"/>
    <x v="4"/>
  </r>
  <r>
    <n v="2019"/>
    <n v="12"/>
    <s v="DEVQON.1"/>
    <x v="162"/>
    <s v="ADE"/>
    <s v="FWD"/>
    <n v="0"/>
    <n v="0"/>
    <x v="4"/>
  </r>
  <r>
    <n v="2019"/>
    <n v="12"/>
    <s v="DEVQON.1"/>
    <x v="91"/>
    <s v="HAW"/>
    <s v="MID"/>
    <n v="95"/>
    <n v="0"/>
    <x v="4"/>
  </r>
  <r>
    <n v="2019"/>
    <n v="12"/>
    <s v="DEVQON.1"/>
    <x v="385"/>
    <s v="STK"/>
    <s v="FWD"/>
    <n v="0"/>
    <n v="0"/>
    <x v="4"/>
  </r>
  <r>
    <n v="2019"/>
    <n v="12"/>
    <s v="DEVQON.1"/>
    <x v="26"/>
    <s v="GCS"/>
    <s v="DEF"/>
    <n v="0"/>
    <n v="142"/>
    <x v="4"/>
  </r>
  <r>
    <n v="2019"/>
    <n v="12"/>
    <s v="DEVQON.1"/>
    <x v="241"/>
    <s v="PTA"/>
    <s v="FWD"/>
    <n v="97"/>
    <n v="0"/>
    <x v="4"/>
  </r>
  <r>
    <n v="2019"/>
    <n v="12"/>
    <s v="DEVQON.1"/>
    <x v="221"/>
    <s v="PTA"/>
    <s v="MID"/>
    <n v="93"/>
    <n v="0"/>
    <x v="4"/>
  </r>
  <r>
    <n v="2019"/>
    <n v="12"/>
    <s v="DEVQON.1"/>
    <x v="210"/>
    <s v="CAR"/>
    <s v="RUC"/>
    <n v="0"/>
    <n v="76"/>
    <x v="4"/>
  </r>
  <r>
    <n v="2019"/>
    <n v="12"/>
    <s v="DEVQON.1"/>
    <x v="362"/>
    <s v="NTH"/>
    <s v="FWD"/>
    <n v="0"/>
    <n v="90"/>
    <x v="4"/>
  </r>
  <r>
    <n v="2019"/>
    <n v="12"/>
    <s v="DEVQON.1"/>
    <x v="317"/>
    <s v="GWS"/>
    <s v="MID"/>
    <n v="0"/>
    <n v="131"/>
    <x v="4"/>
  </r>
  <r>
    <n v="2019"/>
    <n v="12"/>
    <s v="DEVQON.1"/>
    <x v="278"/>
    <s v="COL"/>
    <s v="MID"/>
    <n v="0"/>
    <n v="118"/>
    <x v="4"/>
  </r>
  <r>
    <n v="2019"/>
    <n v="12"/>
    <s v="DEVQON.1"/>
    <x v="160"/>
    <s v="GEE"/>
    <s v="DEF"/>
    <n v="0"/>
    <n v="65"/>
    <x v="4"/>
  </r>
  <r>
    <n v="2019"/>
    <n v="12"/>
    <s v="DEVQON.1"/>
    <x v="339"/>
    <s v="GEE"/>
    <s v="FWD"/>
    <n v="0"/>
    <n v="121"/>
    <x v="4"/>
  </r>
  <r>
    <n v="2019"/>
    <n v="12"/>
    <s v="DEVQON.1"/>
    <x v="76"/>
    <s v="MEL"/>
    <s v="MID"/>
    <n v="0"/>
    <n v="114"/>
    <x v="4"/>
  </r>
  <r>
    <n v="2019"/>
    <n v="12"/>
    <s v="DEVQON.1"/>
    <x v="55"/>
    <s v="MEL"/>
    <s v="DEF"/>
    <n v="0"/>
    <n v="79"/>
    <x v="4"/>
  </r>
  <r>
    <n v="2019"/>
    <n v="12"/>
    <s v="DEVQON.1"/>
    <x v="83"/>
    <s v="SYD"/>
    <s v="DEF"/>
    <n v="0"/>
    <n v="68"/>
    <x v="4"/>
  </r>
  <r>
    <n v="2019"/>
    <n v="12"/>
    <s v="DEVQON.1"/>
    <x v="17"/>
    <s v="WCE"/>
    <s v="MID"/>
    <n v="0"/>
    <n v="107"/>
    <x v="4"/>
  </r>
  <r>
    <n v="2019"/>
    <n v="12"/>
    <s v="DEVQON.1"/>
    <x v="166"/>
    <s v="ESS"/>
    <s v="BEN"/>
    <n v="89"/>
    <n v="0"/>
    <x v="4"/>
  </r>
  <r>
    <n v="2019"/>
    <n v="12"/>
    <s v="DEVQON.1"/>
    <x v="312"/>
    <s v="ESS"/>
    <s v="BEN"/>
    <n v="103"/>
    <n v="0"/>
    <x v="4"/>
  </r>
  <r>
    <n v="2019"/>
    <n v="12"/>
    <s v="DEVQON.1"/>
    <x v="146"/>
    <s v="STK"/>
    <s v="BEN"/>
    <n v="74"/>
    <n v="0"/>
    <x v="4"/>
  </r>
  <r>
    <n v="2019"/>
    <n v="12"/>
    <s v="DEVQON.1"/>
    <x v="404"/>
    <s v="GWS"/>
    <s v="BEN"/>
    <n v="0"/>
    <n v="86"/>
    <x v="4"/>
  </r>
  <r>
    <n v="2019"/>
    <n v="13"/>
    <s v="TryingAnewStratton"/>
    <x v="45"/>
    <s v="ESS"/>
    <s v="DEF"/>
    <n v="88"/>
    <n v="64"/>
    <x v="0"/>
  </r>
  <r>
    <n v="2019"/>
    <n v="13"/>
    <s v="TryingAnewStratton"/>
    <x v="122"/>
    <s v="ESS"/>
    <s v="MID"/>
    <n v="103"/>
    <n v="95"/>
    <x v="0"/>
  </r>
  <r>
    <n v="2019"/>
    <n v="13"/>
    <s v="TryingAnewStratton"/>
    <x v="150"/>
    <s v="HAW"/>
    <s v="DEF"/>
    <n v="79"/>
    <n v="87"/>
    <x v="0"/>
  </r>
  <r>
    <n v="2019"/>
    <n v="13"/>
    <s v="TryingAnewStratton"/>
    <x v="118"/>
    <s v="SYD"/>
    <s v="DEF"/>
    <n v="100"/>
    <n v="0"/>
    <x v="0"/>
  </r>
  <r>
    <n v="2019"/>
    <n v="13"/>
    <s v="TryingAnewStratton"/>
    <x v="215"/>
    <s v="FRE"/>
    <s v="FWD"/>
    <n v="115"/>
    <n v="158"/>
    <x v="0"/>
  </r>
  <r>
    <n v="2019"/>
    <n v="13"/>
    <s v="TryingAnewStratton"/>
    <x v="34"/>
    <s v="COL"/>
    <s v="DEF"/>
    <n v="88"/>
    <n v="0"/>
    <x v="0"/>
  </r>
  <r>
    <n v="2019"/>
    <n v="13"/>
    <s v="TryingAnewStratton"/>
    <x v="113"/>
    <s v="COL"/>
    <s v="MID"/>
    <n v="78"/>
    <n v="0"/>
    <x v="0"/>
  </r>
  <r>
    <n v="2019"/>
    <n v="13"/>
    <s v="TryingAnewStratton"/>
    <x v="207"/>
    <s v="COL"/>
    <s v="FWD"/>
    <n v="94"/>
    <n v="0"/>
    <x v="0"/>
  </r>
  <r>
    <n v="2019"/>
    <n v="13"/>
    <s v="TryingAnewStratton"/>
    <x v="306"/>
    <s v="WBD"/>
    <s v="FWD"/>
    <n v="138"/>
    <n v="173"/>
    <x v="0"/>
  </r>
  <r>
    <n v="2019"/>
    <n v="13"/>
    <s v="TryingAnewStratton"/>
    <x v="196"/>
    <s v="CAR"/>
    <s v="MID"/>
    <n v="0"/>
    <n v="99"/>
    <x v="0"/>
  </r>
  <r>
    <n v="2019"/>
    <n v="13"/>
    <s v="TryingAnewStratton"/>
    <x v="405"/>
    <s v="NTH"/>
    <s v="MID"/>
    <n v="0"/>
    <n v="60"/>
    <x v="0"/>
  </r>
  <r>
    <n v="2019"/>
    <n v="13"/>
    <s v="TryingAnewStratton"/>
    <x v="363"/>
    <s v="NTH"/>
    <s v="MID"/>
    <n v="0"/>
    <n v="90"/>
    <x v="0"/>
  </r>
  <r>
    <n v="2019"/>
    <n v="13"/>
    <s v="TryingAnewStratton"/>
    <x v="177"/>
    <s v="GCS"/>
    <s v="RUC"/>
    <n v="0"/>
    <n v="84"/>
    <x v="0"/>
  </r>
  <r>
    <n v="2019"/>
    <n v="13"/>
    <s v="TryingAnewStratton"/>
    <x v="316"/>
    <s v="GCS"/>
    <s v="MID"/>
    <n v="0"/>
    <n v="77"/>
    <x v="0"/>
  </r>
  <r>
    <n v="2019"/>
    <n v="13"/>
    <s v="TryingAnewStratton"/>
    <x v="267"/>
    <s v="GWS"/>
    <s v="MID"/>
    <n v="0"/>
    <n v="114"/>
    <x v="0"/>
  </r>
  <r>
    <n v="2019"/>
    <n v="13"/>
    <s v="TryingAnewStratton"/>
    <x v="200"/>
    <s v="GWS"/>
    <s v="DEF"/>
    <n v="0"/>
    <n v="143"/>
    <x v="0"/>
  </r>
  <r>
    <n v="2019"/>
    <n v="13"/>
    <s v="TryingAnewStratton"/>
    <x v="301"/>
    <s v="GWS"/>
    <s v="FWD"/>
    <n v="0"/>
    <n v="47"/>
    <x v="0"/>
  </r>
  <r>
    <n v="2019"/>
    <n v="13"/>
    <s v="TryingAnewStratton"/>
    <x v="6"/>
    <s v="GWS"/>
    <s v="FWD"/>
    <n v="0"/>
    <n v="104"/>
    <x v="0"/>
  </r>
  <r>
    <n v="2019"/>
    <n v="13"/>
    <s v="TryingAnewStratton"/>
    <x v="125"/>
    <s v="WCE"/>
    <s v="BEN"/>
    <n v="114"/>
    <n v="0"/>
    <x v="0"/>
  </r>
  <r>
    <n v="2019"/>
    <n v="13"/>
    <s v="TryingAnewStratton"/>
    <x v="39"/>
    <s v="MEL"/>
    <s v="BEN"/>
    <n v="111"/>
    <n v="0"/>
    <x v="0"/>
  </r>
  <r>
    <n v="2019"/>
    <n v="13"/>
    <s v="TryingAnewStratton"/>
    <x v="358"/>
    <s v="GEE"/>
    <s v="BEN"/>
    <n v="97"/>
    <n v="0"/>
    <x v="0"/>
  </r>
  <r>
    <n v="2019"/>
    <n v="13"/>
    <s v="TryingAnewStratton"/>
    <x v="121"/>
    <s v="PTA"/>
    <s v="BEN"/>
    <n v="99"/>
    <n v="0"/>
    <x v="0"/>
  </r>
  <r>
    <n v="2019"/>
    <n v="13"/>
    <s v="Fire The Worpedo"/>
    <x v="309"/>
    <s v="ESS"/>
    <s v="DEF"/>
    <n v="97"/>
    <n v="101"/>
    <x v="3"/>
  </r>
  <r>
    <n v="2019"/>
    <n v="13"/>
    <s v="Fire The Worpedo"/>
    <x v="388"/>
    <s v="ESS"/>
    <s v="FWD"/>
    <n v="72"/>
    <n v="42"/>
    <x v="3"/>
  </r>
  <r>
    <n v="2019"/>
    <n v="13"/>
    <s v="Fire The Worpedo"/>
    <x v="165"/>
    <s v="ESS"/>
    <s v="MID"/>
    <n v="119"/>
    <n v="138"/>
    <x v="3"/>
  </r>
  <r>
    <n v="2019"/>
    <n v="13"/>
    <s v="Fire The Worpedo"/>
    <x v="36"/>
    <s v="ESS"/>
    <s v="MID"/>
    <n v="84"/>
    <n v="68"/>
    <x v="3"/>
  </r>
  <r>
    <n v="2019"/>
    <n v="13"/>
    <s v="Fire The Worpedo"/>
    <x v="372"/>
    <s v="HAW"/>
    <s v="FWD"/>
    <n v="102"/>
    <n v="97"/>
    <x v="3"/>
  </r>
  <r>
    <n v="2019"/>
    <n v="13"/>
    <s v="Fire The Worpedo"/>
    <x v="277"/>
    <s v="HAW"/>
    <s v="MID"/>
    <n v="80"/>
    <n v="43"/>
    <x v="3"/>
  </r>
  <r>
    <n v="2019"/>
    <n v="13"/>
    <s v="Fire The Worpedo"/>
    <x v="279"/>
    <s v="MEL"/>
    <s v="RUC"/>
    <n v="157"/>
    <n v="0"/>
    <x v="3"/>
  </r>
  <r>
    <n v="2019"/>
    <n v="13"/>
    <s v="Fire The Worpedo"/>
    <x v="295"/>
    <s v="PTA"/>
    <s v="DEF"/>
    <n v="111"/>
    <n v="84"/>
    <x v="3"/>
  </r>
  <r>
    <n v="2019"/>
    <n v="13"/>
    <s v="Fire The Worpedo"/>
    <x v="225"/>
    <s v="COL"/>
    <s v="MID"/>
    <n v="95"/>
    <n v="0"/>
    <x v="3"/>
  </r>
  <r>
    <n v="2019"/>
    <n v="13"/>
    <s v="Fire The Worpedo"/>
    <x v="93"/>
    <s v="WBD"/>
    <s v="FWD"/>
    <n v="77"/>
    <n v="0"/>
    <x v="3"/>
  </r>
  <r>
    <n v="2019"/>
    <n v="13"/>
    <s v="Fire The Worpedo"/>
    <x v="132"/>
    <s v="ADE"/>
    <s v="MID"/>
    <n v="0"/>
    <n v="129"/>
    <x v="3"/>
  </r>
  <r>
    <n v="2019"/>
    <n v="13"/>
    <s v="Fire The Worpedo"/>
    <x v="397"/>
    <s v="ADE"/>
    <s v="DEF"/>
    <n v="0"/>
    <n v="109"/>
    <x v="3"/>
  </r>
  <r>
    <n v="2019"/>
    <n v="13"/>
    <s v="Fire The Worpedo"/>
    <x v="273"/>
    <s v="RIC"/>
    <s v="DEF"/>
    <n v="0"/>
    <n v="92"/>
    <x v="3"/>
  </r>
  <r>
    <n v="2019"/>
    <n v="13"/>
    <s v="Fire The Worpedo"/>
    <x v="389"/>
    <s v="RIC"/>
    <s v="FWD"/>
    <n v="0"/>
    <n v="66"/>
    <x v="3"/>
  </r>
  <r>
    <n v="2019"/>
    <n v="13"/>
    <s v="Fire The Worpedo"/>
    <x v="40"/>
    <s v="GCS"/>
    <s v="MID"/>
    <n v="0"/>
    <n v="90"/>
    <x v="3"/>
  </r>
  <r>
    <n v="2019"/>
    <n v="13"/>
    <s v="Fire The Worpedo"/>
    <x v="321"/>
    <s v="GWS"/>
    <s v="MID"/>
    <n v="0"/>
    <n v="56"/>
    <x v="3"/>
  </r>
  <r>
    <n v="2019"/>
    <n v="13"/>
    <s v="Fire The Worpedo"/>
    <x v="307"/>
    <s v="GWS"/>
    <s v="DEF"/>
    <n v="0"/>
    <n v="56"/>
    <x v="3"/>
  </r>
  <r>
    <n v="2019"/>
    <n v="13"/>
    <s v="Fire The Worpedo"/>
    <x v="89"/>
    <s v="GWS"/>
    <s v="FWD"/>
    <n v="0"/>
    <n v="54"/>
    <x v="3"/>
  </r>
  <r>
    <n v="2019"/>
    <n v="13"/>
    <s v="Fire The Worpedo"/>
    <x v="230"/>
    <s v="SYD"/>
    <s v="BEN"/>
    <n v="116"/>
    <n v="0"/>
    <x v="3"/>
  </r>
  <r>
    <n v="2019"/>
    <n v="13"/>
    <s v="Fire The Worpedo"/>
    <x v="216"/>
    <s v="SYD"/>
    <s v="BEN"/>
    <n v="81"/>
    <n v="0"/>
    <x v="3"/>
  </r>
  <r>
    <n v="2019"/>
    <n v="13"/>
    <s v="Fire The Worpedo"/>
    <x v="297"/>
    <s v="SYD"/>
    <s v="BEN"/>
    <n v="83"/>
    <n v="0"/>
    <x v="3"/>
  </r>
  <r>
    <n v="2019"/>
    <n v="13"/>
    <s v="Fire The Worpedo"/>
    <x v="182"/>
    <s v="GWS"/>
    <s v="BEN"/>
    <n v="0"/>
    <n v="0"/>
    <x v="3"/>
  </r>
  <r>
    <n v="2019"/>
    <n v="13"/>
    <s v="DEVQON.1"/>
    <x v="166"/>
    <s v="ESS"/>
    <s v="DEF"/>
    <n v="97"/>
    <n v="102"/>
    <x v="4"/>
  </r>
  <r>
    <n v="2019"/>
    <n v="13"/>
    <s v="DEVQON.1"/>
    <x v="312"/>
    <s v="ESS"/>
    <s v="FWD"/>
    <n v="92"/>
    <n v="110"/>
    <x v="4"/>
  </r>
  <r>
    <n v="2019"/>
    <n v="13"/>
    <s v="DEVQON.1"/>
    <x v="17"/>
    <s v="WCE"/>
    <s v="MID"/>
    <n v="114"/>
    <n v="0"/>
    <x v="4"/>
  </r>
  <r>
    <n v="2019"/>
    <n v="13"/>
    <s v="DEVQON.1"/>
    <x v="91"/>
    <s v="HAW"/>
    <s v="MID"/>
    <n v="115"/>
    <n v="121"/>
    <x v="4"/>
  </r>
  <r>
    <n v="2019"/>
    <n v="13"/>
    <s v="DEVQON.1"/>
    <x v="76"/>
    <s v="MEL"/>
    <s v="MID"/>
    <n v="116"/>
    <n v="0"/>
    <x v="4"/>
  </r>
  <r>
    <n v="2019"/>
    <n v="13"/>
    <s v="DEVQON.1"/>
    <x v="146"/>
    <s v="STK"/>
    <s v="DEF"/>
    <n v="71"/>
    <n v="77"/>
    <x v="4"/>
  </r>
  <r>
    <n v="2019"/>
    <n v="13"/>
    <s v="DEVQON.1"/>
    <x v="385"/>
    <s v="STK"/>
    <s v="FWD"/>
    <n v="104"/>
    <n v="122"/>
    <x v="4"/>
  </r>
  <r>
    <n v="2019"/>
    <n v="13"/>
    <s v="DEVQON.1"/>
    <x v="241"/>
    <s v="PTA"/>
    <s v="FWD"/>
    <n v="106"/>
    <n v="121"/>
    <x v="4"/>
  </r>
  <r>
    <n v="2019"/>
    <n v="13"/>
    <s v="DEVQON.1"/>
    <x v="278"/>
    <s v="COL"/>
    <s v="MID"/>
    <n v="89"/>
    <n v="0"/>
    <x v="4"/>
  </r>
  <r>
    <n v="2019"/>
    <n v="13"/>
    <s v="DEVQON.1"/>
    <x v="168"/>
    <s v="ADE"/>
    <s v="MID"/>
    <n v="0"/>
    <n v="125"/>
    <x v="4"/>
  </r>
  <r>
    <n v="2019"/>
    <n v="13"/>
    <s v="DEVQON.1"/>
    <x v="329"/>
    <s v="ADE"/>
    <s v="DEF"/>
    <n v="0"/>
    <n v="52"/>
    <x v="4"/>
  </r>
  <r>
    <n v="2019"/>
    <n v="13"/>
    <s v="DEVQON.1"/>
    <x v="210"/>
    <s v="CAR"/>
    <s v="RUC"/>
    <n v="0"/>
    <n v="119"/>
    <x v="4"/>
  </r>
  <r>
    <n v="2019"/>
    <n v="13"/>
    <s v="DEVQON.1"/>
    <x v="362"/>
    <s v="NTH"/>
    <s v="FWD"/>
    <n v="0"/>
    <n v="19"/>
    <x v="4"/>
  </r>
  <r>
    <n v="2019"/>
    <n v="13"/>
    <s v="DEVQON.1"/>
    <x v="406"/>
    <s v="NTH"/>
    <s v="FWD"/>
    <n v="0"/>
    <n v="44"/>
    <x v="4"/>
  </r>
  <r>
    <n v="2019"/>
    <n v="13"/>
    <s v="DEVQON.1"/>
    <x v="407"/>
    <s v="GCS"/>
    <s v="MID"/>
    <n v="0"/>
    <n v="88"/>
    <x v="4"/>
  </r>
  <r>
    <n v="2019"/>
    <n v="13"/>
    <s v="DEVQON.1"/>
    <x v="26"/>
    <s v="GCS"/>
    <s v="DEF"/>
    <n v="0"/>
    <n v="78"/>
    <x v="4"/>
  </r>
  <r>
    <n v="2019"/>
    <n v="13"/>
    <s v="DEVQON.1"/>
    <x v="317"/>
    <s v="GWS"/>
    <s v="MID"/>
    <n v="0"/>
    <n v="105"/>
    <x v="4"/>
  </r>
  <r>
    <n v="2019"/>
    <n v="13"/>
    <s v="DEVQON.1"/>
    <x v="404"/>
    <s v="GWS"/>
    <s v="DEF"/>
    <n v="0"/>
    <n v="70"/>
    <x v="4"/>
  </r>
  <r>
    <n v="2019"/>
    <n v="13"/>
    <s v="DEVQON.1"/>
    <x v="55"/>
    <s v="MEL"/>
    <s v="BEN"/>
    <n v="89"/>
    <n v="0"/>
    <x v="4"/>
  </r>
  <r>
    <n v="2019"/>
    <n v="13"/>
    <s v="DEVQON.1"/>
    <x v="339"/>
    <s v="GEE"/>
    <s v="BEN"/>
    <n v="113"/>
    <n v="0"/>
    <x v="4"/>
  </r>
  <r>
    <n v="2019"/>
    <n v="13"/>
    <s v="DEVQON.1"/>
    <x v="221"/>
    <s v="PTA"/>
    <s v="BEN"/>
    <n v="87"/>
    <n v="0"/>
    <x v="4"/>
  </r>
  <r>
    <n v="2019"/>
    <n v="13"/>
    <s v="DEVQON.1"/>
    <x v="162"/>
    <s v="ADE"/>
    <s v="BEN"/>
    <n v="0"/>
    <n v="0"/>
    <x v="4"/>
  </r>
  <r>
    <n v="2019"/>
    <n v="13"/>
    <s v="Casting Crouch"/>
    <x v="172"/>
    <s v="HAW"/>
    <s v="RUC"/>
    <n v="80"/>
    <n v="90"/>
    <x v="1"/>
  </r>
  <r>
    <n v="2019"/>
    <n v="13"/>
    <s v="Casting Crouch"/>
    <x v="4"/>
    <s v="SYD"/>
    <s v="DEF"/>
    <n v="67"/>
    <n v="0"/>
    <x v="1"/>
  </r>
  <r>
    <n v="2019"/>
    <n v="13"/>
    <s v="Casting Crouch"/>
    <x v="255"/>
    <s v="SYD"/>
    <s v="MID"/>
    <n v="118"/>
    <n v="0"/>
    <x v="1"/>
  </r>
  <r>
    <n v="2019"/>
    <n v="13"/>
    <s v="Casting Crouch"/>
    <x v="213"/>
    <s v="FRE"/>
    <s v="MID"/>
    <n v="80"/>
    <n v="77"/>
    <x v="1"/>
  </r>
  <r>
    <n v="2019"/>
    <n v="13"/>
    <s v="Casting Crouch"/>
    <x v="136"/>
    <s v="STK"/>
    <s v="FWD"/>
    <n v="99"/>
    <n v="169"/>
    <x v="1"/>
  </r>
  <r>
    <n v="2019"/>
    <n v="13"/>
    <s v="Casting Crouch"/>
    <x v="126"/>
    <s v="WBD"/>
    <s v="DEF"/>
    <n v="72"/>
    <n v="105"/>
    <x v="1"/>
  </r>
  <r>
    <n v="2019"/>
    <n v="13"/>
    <s v="Casting Crouch"/>
    <x v="1"/>
    <s v="WBD"/>
    <s v="MID"/>
    <n v="113"/>
    <n v="150"/>
    <x v="1"/>
  </r>
  <r>
    <n v="2019"/>
    <n v="13"/>
    <s v="Casting Crouch"/>
    <x v="203"/>
    <s v="ADE"/>
    <s v="DEF"/>
    <n v="0"/>
    <n v="74"/>
    <x v="1"/>
  </r>
  <r>
    <n v="2019"/>
    <n v="13"/>
    <s v="Casting Crouch"/>
    <x v="259"/>
    <s v="ADE"/>
    <s v="MID"/>
    <n v="0"/>
    <n v="91"/>
    <x v="1"/>
  </r>
  <r>
    <n v="2019"/>
    <n v="13"/>
    <s v="Casting Crouch"/>
    <x v="208"/>
    <s v="CAR"/>
    <s v="MID"/>
    <n v="0"/>
    <n v="39"/>
    <x v="1"/>
  </r>
  <r>
    <n v="2019"/>
    <n v="13"/>
    <s v="Casting Crouch"/>
    <x v="92"/>
    <s v="CAR"/>
    <s v="DEF"/>
    <n v="0"/>
    <n v="64"/>
    <x v="1"/>
  </r>
  <r>
    <n v="2019"/>
    <n v="13"/>
    <s v="Casting Crouch"/>
    <x v="335"/>
    <s v="NTH"/>
    <s v="MID"/>
    <n v="0"/>
    <n v="75"/>
    <x v="1"/>
  </r>
  <r>
    <n v="2019"/>
    <n v="13"/>
    <s v="Casting Crouch"/>
    <x v="21"/>
    <s v="NTH"/>
    <s v="DEF"/>
    <n v="0"/>
    <n v="74"/>
    <x v="1"/>
  </r>
  <r>
    <n v="2019"/>
    <n v="13"/>
    <s v="Casting Crouch"/>
    <x v="138"/>
    <s v="NTH"/>
    <s v="FWD"/>
    <n v="0"/>
    <n v="61"/>
    <x v="1"/>
  </r>
  <r>
    <n v="2019"/>
    <n v="13"/>
    <s v="Casting Crouch"/>
    <x v="95"/>
    <s v="RIC"/>
    <s v="FWD"/>
    <n v="0"/>
    <n v="58"/>
    <x v="1"/>
  </r>
  <r>
    <n v="2019"/>
    <n v="13"/>
    <s v="Casting Crouch"/>
    <x v="135"/>
    <s v="GCS"/>
    <s v="MID"/>
    <n v="0"/>
    <n v="118"/>
    <x v="1"/>
  </r>
  <r>
    <n v="2019"/>
    <n v="13"/>
    <s v="Casting Crouch"/>
    <x v="128"/>
    <s v="GCS"/>
    <s v="FWD"/>
    <n v="0"/>
    <n v="78"/>
    <x v="1"/>
  </r>
  <r>
    <n v="2019"/>
    <n v="13"/>
    <s v="Casting Crouch"/>
    <x v="337"/>
    <s v="GWS"/>
    <s v="FWD"/>
    <n v="0"/>
    <n v="95"/>
    <x v="1"/>
  </r>
  <r>
    <n v="2019"/>
    <n v="13"/>
    <s v="Casting Crouch"/>
    <x v="245"/>
    <s v="SYD"/>
    <s v="BEN"/>
    <n v="85"/>
    <n v="0"/>
    <x v="1"/>
  </r>
  <r>
    <n v="2019"/>
    <n v="13"/>
    <s v="Casting Crouch"/>
    <x v="380"/>
    <s v="BRL"/>
    <s v="BEN"/>
    <n v="71"/>
    <n v="0"/>
    <x v="1"/>
  </r>
  <r>
    <n v="2019"/>
    <n v="13"/>
    <s v="Casting Crouch"/>
    <x v="288"/>
    <s v="BRL"/>
    <s v="BEN"/>
    <n v="82"/>
    <n v="0"/>
    <x v="1"/>
  </r>
  <r>
    <n v="2019"/>
    <n v="13"/>
    <s v="Casting Crouch"/>
    <x v="87"/>
    <s v="GEE"/>
    <s v="BEN"/>
    <n v="85"/>
    <n v="0"/>
    <x v="1"/>
  </r>
  <r>
    <n v="2019"/>
    <n v="13"/>
    <s v="Man of Steele"/>
    <x v="311"/>
    <s v="ESS"/>
    <s v="FWD"/>
    <n v="91"/>
    <n v="87"/>
    <x v="2"/>
  </r>
  <r>
    <n v="2019"/>
    <n v="13"/>
    <s v="Man of Steele"/>
    <x v="7"/>
    <s v="ESS"/>
    <s v="MID"/>
    <n v="83"/>
    <n v="61"/>
    <x v="2"/>
  </r>
  <r>
    <n v="2019"/>
    <n v="13"/>
    <s v="Man of Steele"/>
    <x v="206"/>
    <s v="WCE"/>
    <s v="MID"/>
    <n v="119"/>
    <n v="0"/>
    <x v="2"/>
  </r>
  <r>
    <n v="2019"/>
    <n v="13"/>
    <s v="Man of Steele"/>
    <x v="5"/>
    <s v="SYD"/>
    <s v="MID"/>
    <n v="117"/>
    <n v="0"/>
    <x v="2"/>
  </r>
  <r>
    <n v="2019"/>
    <n v="13"/>
    <s v="Man of Steele"/>
    <x v="13"/>
    <s v="FRE"/>
    <s v="FWD"/>
    <n v="101"/>
    <n v="76"/>
    <x v="2"/>
  </r>
  <r>
    <n v="2019"/>
    <n v="13"/>
    <s v="Man of Steele"/>
    <x v="300"/>
    <s v="MEL"/>
    <s v="MID"/>
    <n v="91"/>
    <n v="0"/>
    <x v="2"/>
  </r>
  <r>
    <n v="2019"/>
    <n v="13"/>
    <s v="Man of Steele"/>
    <x v="24"/>
    <s v="STK"/>
    <s v="MID"/>
    <n v="88"/>
    <n v="111"/>
    <x v="2"/>
  </r>
  <r>
    <n v="2019"/>
    <n v="13"/>
    <s v="Man of Steele"/>
    <x v="15"/>
    <s v="STK"/>
    <s v="MID"/>
    <n v="86"/>
    <n v="67"/>
    <x v="2"/>
  </r>
  <r>
    <n v="2019"/>
    <n v="13"/>
    <s v="Man of Steele"/>
    <x v="408"/>
    <s v="STK"/>
    <s v="FWD"/>
    <n v="100"/>
    <n v="116"/>
    <x v="2"/>
  </r>
  <r>
    <n v="2019"/>
    <n v="13"/>
    <s v="Man of Steele"/>
    <x v="20"/>
    <s v="GEE"/>
    <s v="MID"/>
    <n v="116"/>
    <n v="0"/>
    <x v="2"/>
  </r>
  <r>
    <n v="2019"/>
    <n v="13"/>
    <s v="Man of Steele"/>
    <x v="298"/>
    <s v="GEE"/>
    <s v="DEF"/>
    <n v="91"/>
    <n v="0"/>
    <x v="2"/>
  </r>
  <r>
    <n v="2019"/>
    <n v="13"/>
    <s v="Man of Steele"/>
    <x v="409"/>
    <s v="PTA"/>
    <s v="DEF"/>
    <n v="88"/>
    <n v="59"/>
    <x v="2"/>
  </r>
  <r>
    <n v="2019"/>
    <n v="13"/>
    <s v="Man of Steele"/>
    <x v="137"/>
    <s v="PTA"/>
    <s v="RUC"/>
    <n v="84"/>
    <n v="111"/>
    <x v="2"/>
  </r>
  <r>
    <n v="2019"/>
    <n v="13"/>
    <s v="Man of Steele"/>
    <x v="251"/>
    <s v="WBD"/>
    <s v="FWD"/>
    <n v="103"/>
    <n v="114"/>
    <x v="2"/>
  </r>
  <r>
    <n v="2019"/>
    <n v="13"/>
    <s v="Man of Steele"/>
    <x v="99"/>
    <s v="ADE"/>
    <s v="DEF"/>
    <n v="0"/>
    <n v="121"/>
    <x v="2"/>
  </r>
  <r>
    <n v="2019"/>
    <n v="13"/>
    <s v="Man of Steele"/>
    <x v="201"/>
    <s v="RIC"/>
    <s v="DEF"/>
    <n v="0"/>
    <n v="68"/>
    <x v="2"/>
  </r>
  <r>
    <n v="2019"/>
    <n v="13"/>
    <s v="Man of Steele"/>
    <x v="400"/>
    <s v="GCS"/>
    <s v="FWD"/>
    <n v="0"/>
    <n v="73"/>
    <x v="2"/>
  </r>
  <r>
    <n v="2019"/>
    <n v="13"/>
    <s v="Man of Steele"/>
    <x v="232"/>
    <s v="GWS"/>
    <s v="DEF"/>
    <n v="0"/>
    <n v="69"/>
    <x v="2"/>
  </r>
  <r>
    <n v="2019"/>
    <n v="13"/>
    <s v="Man of Steele"/>
    <x v="391"/>
    <s v="MEL"/>
    <s v="BEN"/>
    <n v="92"/>
    <n v="0"/>
    <x v="2"/>
  </r>
  <r>
    <n v="2019"/>
    <n v="13"/>
    <s v="Man of Steele"/>
    <x v="33"/>
    <s v="STK"/>
    <s v="BEN"/>
    <n v="81"/>
    <n v="0"/>
    <x v="2"/>
  </r>
  <r>
    <n v="2019"/>
    <n v="13"/>
    <s v="Man of Steele"/>
    <x v="114"/>
    <s v="COL"/>
    <s v="BEN"/>
    <n v="142"/>
    <n v="0"/>
    <x v="2"/>
  </r>
  <r>
    <n v="2019"/>
    <n v="13"/>
    <s v="Man of Steele"/>
    <x v="27"/>
    <s v="RIC"/>
    <s v="BEN"/>
    <n v="0"/>
    <n v="0"/>
    <x v="2"/>
  </r>
  <r>
    <n v="2019"/>
    <n v="13"/>
    <s v="Salt&amp;VinegarCripps"/>
    <x v="238"/>
    <s v="WCE"/>
    <s v="DEF"/>
    <n v="83"/>
    <n v="0"/>
    <x v="6"/>
  </r>
  <r>
    <n v="2019"/>
    <n v="13"/>
    <s v="Salt&amp;VinegarCripps"/>
    <x v="0"/>
    <s v="HAW"/>
    <s v="FWD"/>
    <n v="69"/>
    <n v="53"/>
    <x v="6"/>
  </r>
  <r>
    <n v="2019"/>
    <n v="13"/>
    <s v="Salt&amp;VinegarCripps"/>
    <x v="19"/>
    <s v="HAW"/>
    <s v="MID"/>
    <n v="99"/>
    <n v="92"/>
    <x v="6"/>
  </r>
  <r>
    <n v="2019"/>
    <n v="13"/>
    <s v="Salt&amp;VinegarCripps"/>
    <x v="197"/>
    <s v="SYD"/>
    <s v="FWD"/>
    <n v="73"/>
    <n v="0"/>
    <x v="6"/>
  </r>
  <r>
    <n v="2019"/>
    <n v="13"/>
    <s v="Salt&amp;VinegarCripps"/>
    <x v="293"/>
    <s v="FRE"/>
    <s v="DEF"/>
    <n v="81"/>
    <n v="79"/>
    <x v="6"/>
  </r>
  <r>
    <n v="2019"/>
    <n v="13"/>
    <s v="Salt&amp;VinegarCripps"/>
    <x v="281"/>
    <s v="BRL"/>
    <s v="MID"/>
    <n v="114"/>
    <n v="0"/>
    <x v="6"/>
  </r>
  <r>
    <n v="2019"/>
    <n v="13"/>
    <s v="Salt&amp;VinegarCripps"/>
    <x v="192"/>
    <s v="STK"/>
    <s v="MID"/>
    <n v="109"/>
    <n v="102"/>
    <x v="6"/>
  </r>
  <r>
    <n v="2019"/>
    <n v="13"/>
    <s v="Salt&amp;VinegarCripps"/>
    <x v="112"/>
    <s v="GEE"/>
    <s v="FWD"/>
    <n v="78"/>
    <n v="0"/>
    <x v="6"/>
  </r>
  <r>
    <n v="2019"/>
    <n v="13"/>
    <s v="Salt&amp;VinegarCripps"/>
    <x v="354"/>
    <s v="PTA"/>
    <s v="DEF"/>
    <n v="97"/>
    <n v="75"/>
    <x v="6"/>
  </r>
  <r>
    <n v="2019"/>
    <n v="13"/>
    <s v="Salt&amp;VinegarCripps"/>
    <x v="120"/>
    <s v="PTA"/>
    <s v="FWD"/>
    <n v="57"/>
    <n v="90"/>
    <x v="6"/>
  </r>
  <r>
    <n v="2019"/>
    <n v="13"/>
    <s v="Salt&amp;VinegarCripps"/>
    <x v="111"/>
    <s v="WBD"/>
    <s v="DEF"/>
    <n v="78"/>
    <n v="89"/>
    <x v="6"/>
  </r>
  <r>
    <n v="2019"/>
    <n v="13"/>
    <s v="Salt&amp;VinegarCripps"/>
    <x v="96"/>
    <s v="ADE"/>
    <s v="MID"/>
    <n v="0"/>
    <n v="90"/>
    <x v="6"/>
  </r>
  <r>
    <n v="2019"/>
    <n v="13"/>
    <s v="Salt&amp;VinegarCripps"/>
    <x v="374"/>
    <s v="CAR"/>
    <s v="MID"/>
    <n v="0"/>
    <n v="50"/>
    <x v="6"/>
  </r>
  <r>
    <n v="2019"/>
    <n v="13"/>
    <s v="Salt&amp;VinegarCripps"/>
    <x v="134"/>
    <s v="CAR"/>
    <s v="DEF"/>
    <n v="0"/>
    <n v="79"/>
    <x v="6"/>
  </r>
  <r>
    <n v="2019"/>
    <n v="13"/>
    <s v="Salt&amp;VinegarCripps"/>
    <x v="294"/>
    <s v="CAR"/>
    <s v="FWD"/>
    <n v="0"/>
    <n v="154"/>
    <x v="6"/>
  </r>
  <r>
    <n v="2019"/>
    <n v="13"/>
    <s v="Salt&amp;VinegarCripps"/>
    <x v="195"/>
    <s v="NTH"/>
    <s v="RUC"/>
    <n v="0"/>
    <n v="97"/>
    <x v="6"/>
  </r>
  <r>
    <n v="2019"/>
    <n v="13"/>
    <s v="Salt&amp;VinegarCripps"/>
    <x v="236"/>
    <s v="RIC"/>
    <s v="MID"/>
    <n v="0"/>
    <n v="108"/>
    <x v="6"/>
  </r>
  <r>
    <n v="2019"/>
    <n v="13"/>
    <s v="Salt&amp;VinegarCripps"/>
    <x v="145"/>
    <s v="GWS"/>
    <s v="MID"/>
    <n v="0"/>
    <n v="130"/>
    <x v="6"/>
  </r>
  <r>
    <n v="2019"/>
    <n v="13"/>
    <s v="Salt&amp;VinegarCripps"/>
    <x v="218"/>
    <s v="WCE"/>
    <s v="BEN"/>
    <n v="97"/>
    <n v="0"/>
    <x v="6"/>
  </r>
  <r>
    <n v="2019"/>
    <n v="13"/>
    <s v="Salt&amp;VinegarCripps"/>
    <x v="271"/>
    <s v="GEE"/>
    <s v="BEN"/>
    <n v="88"/>
    <n v="0"/>
    <x v="6"/>
  </r>
  <r>
    <n v="2019"/>
    <n v="13"/>
    <s v="Salt&amp;VinegarCripps"/>
    <x v="163"/>
    <s v="GEE"/>
    <s v="BEN"/>
    <n v="88"/>
    <n v="0"/>
    <x v="6"/>
  </r>
  <r>
    <n v="2019"/>
    <n v="13"/>
    <s v="Salt&amp;VinegarCripps"/>
    <x v="72"/>
    <s v="COL"/>
    <s v="BEN"/>
    <n v="112"/>
    <n v="0"/>
    <x v="6"/>
  </r>
  <r>
    <n v="2019"/>
    <n v="13"/>
    <s v="Barbeques Treloar"/>
    <x v="42"/>
    <s v="ESS"/>
    <s v="RUC"/>
    <n v="102"/>
    <n v="78"/>
    <x v="7"/>
  </r>
  <r>
    <n v="2019"/>
    <n v="13"/>
    <s v="Barbeques Treloar"/>
    <x v="250"/>
    <s v="HAW"/>
    <s v="FWD"/>
    <n v="87"/>
    <n v="58"/>
    <x v="7"/>
  </r>
  <r>
    <n v="2019"/>
    <n v="13"/>
    <s v="Barbeques Treloar"/>
    <x v="82"/>
    <s v="FRE"/>
    <s v="MID"/>
    <n v="126"/>
    <n v="129"/>
    <x v="7"/>
  </r>
  <r>
    <n v="2019"/>
    <n v="13"/>
    <s v="Barbeques Treloar"/>
    <x v="302"/>
    <s v="BRL"/>
    <s v="DEF"/>
    <n v="95"/>
    <n v="0"/>
    <x v="7"/>
  </r>
  <r>
    <n v="2019"/>
    <n v="13"/>
    <s v="Barbeques Treloar"/>
    <x v="98"/>
    <s v="STK"/>
    <s v="FWD"/>
    <n v="66"/>
    <n v="67"/>
    <x v="7"/>
  </r>
  <r>
    <n v="2019"/>
    <n v="13"/>
    <s v="Barbeques Treloar"/>
    <x v="190"/>
    <s v="WBD"/>
    <s v="FWD"/>
    <n v="63"/>
    <n v="44"/>
    <x v="7"/>
  </r>
  <r>
    <n v="2019"/>
    <n v="13"/>
    <s v="Barbeques Treloar"/>
    <x v="194"/>
    <s v="WBD"/>
    <s v="MID"/>
    <n v="82"/>
    <n v="101"/>
    <x v="7"/>
  </r>
  <r>
    <n v="2019"/>
    <n v="13"/>
    <s v="Barbeques Treloar"/>
    <x v="247"/>
    <s v="WBD"/>
    <s v="MID"/>
    <n v="81"/>
    <n v="30"/>
    <x v="7"/>
  </r>
  <r>
    <n v="2019"/>
    <n v="13"/>
    <s v="Barbeques Treloar"/>
    <x v="344"/>
    <s v="ADE"/>
    <s v="MID"/>
    <n v="0"/>
    <n v="103"/>
    <x v="7"/>
  </r>
  <r>
    <n v="2019"/>
    <n v="13"/>
    <s v="Barbeques Treloar"/>
    <x v="330"/>
    <s v="CAR"/>
    <s v="FWD"/>
    <n v="0"/>
    <n v="111"/>
    <x v="7"/>
  </r>
  <r>
    <n v="2019"/>
    <n v="13"/>
    <s v="Barbeques Treloar"/>
    <x v="254"/>
    <s v="CAR"/>
    <s v="MID"/>
    <n v="0"/>
    <n v="78"/>
    <x v="7"/>
  </r>
  <r>
    <n v="2019"/>
    <n v="13"/>
    <s v="Barbeques Treloar"/>
    <x v="41"/>
    <s v="NTH"/>
    <s v="MID"/>
    <n v="0"/>
    <n v="56"/>
    <x v="7"/>
  </r>
  <r>
    <n v="2019"/>
    <n v="13"/>
    <s v="Barbeques Treloar"/>
    <x v="90"/>
    <s v="NTH"/>
    <s v="MID"/>
    <n v="0"/>
    <n v="59"/>
    <x v="7"/>
  </r>
  <r>
    <n v="2019"/>
    <n v="13"/>
    <s v="Barbeques Treloar"/>
    <x v="139"/>
    <s v="NTH"/>
    <s v="DEF"/>
    <n v="0"/>
    <n v="83"/>
    <x v="7"/>
  </r>
  <r>
    <n v="2019"/>
    <n v="13"/>
    <s v="Barbeques Treloar"/>
    <x v="289"/>
    <s v="NTH"/>
    <s v="DEF"/>
    <n v="0"/>
    <n v="73"/>
    <x v="7"/>
  </r>
  <r>
    <n v="2019"/>
    <n v="13"/>
    <s v="Barbeques Treloar"/>
    <x v="229"/>
    <s v="NTH"/>
    <s v="FWD"/>
    <n v="0"/>
    <n v="80"/>
    <x v="7"/>
  </r>
  <r>
    <n v="2019"/>
    <n v="13"/>
    <s v="Barbeques Treloar"/>
    <x v="57"/>
    <s v="RIC"/>
    <s v="DEF"/>
    <n v="0"/>
    <n v="76"/>
    <x v="7"/>
  </r>
  <r>
    <n v="2019"/>
    <n v="13"/>
    <s v="Barbeques Treloar"/>
    <x v="149"/>
    <s v="GCS"/>
    <s v="DEF"/>
    <n v="0"/>
    <n v="100"/>
    <x v="7"/>
  </r>
  <r>
    <n v="2019"/>
    <n v="13"/>
    <s v="Barbeques Treloar"/>
    <x v="199"/>
    <s v="GEE"/>
    <s v="BEN"/>
    <n v="98"/>
    <n v="0"/>
    <x v="7"/>
  </r>
  <r>
    <n v="2019"/>
    <n v="13"/>
    <s v="Barbeques Treloar"/>
    <x v="240"/>
    <s v="GEE"/>
    <s v="BEN"/>
    <n v="100"/>
    <n v="0"/>
    <x v="7"/>
  </r>
  <r>
    <n v="2019"/>
    <n v="13"/>
    <s v="Barbeques Treloar"/>
    <x v="403"/>
    <s v="COL"/>
    <s v="BEN"/>
    <n v="89"/>
    <n v="0"/>
    <x v="7"/>
  </r>
  <r>
    <n v="2019"/>
    <n v="13"/>
    <s v="Barbeques Treloar"/>
    <x v="142"/>
    <s v="GWS"/>
    <s v="BEN"/>
    <n v="0"/>
    <n v="0"/>
    <x v="7"/>
  </r>
  <r>
    <n v="2019"/>
    <n v="13"/>
    <s v="Swimming n Titch"/>
    <x v="140"/>
    <s v="ESS"/>
    <s v="MID"/>
    <n v="83"/>
    <n v="89"/>
    <x v="5"/>
  </r>
  <r>
    <n v="2019"/>
    <n v="13"/>
    <s v="Swimming n Titch"/>
    <x v="179"/>
    <s v="ESS"/>
    <s v="FWD"/>
    <n v="84"/>
    <n v="52"/>
    <x v="5"/>
  </r>
  <r>
    <n v="2019"/>
    <n v="13"/>
    <s v="Swimming n Titch"/>
    <x v="62"/>
    <s v="FRE"/>
    <s v="DEF"/>
    <n v="89"/>
    <n v="88"/>
    <x v="5"/>
  </r>
  <r>
    <n v="2019"/>
    <n v="13"/>
    <s v="Swimming n Titch"/>
    <x v="77"/>
    <s v="BRL"/>
    <s v="MID"/>
    <n v="92"/>
    <n v="0"/>
    <x v="5"/>
  </r>
  <r>
    <n v="2019"/>
    <n v="13"/>
    <s v="Swimming n Titch"/>
    <x v="332"/>
    <s v="STK"/>
    <s v="FWD"/>
    <n v="95"/>
    <n v="87"/>
    <x v="5"/>
  </r>
  <r>
    <n v="2019"/>
    <n v="13"/>
    <s v="Swimming n Titch"/>
    <x v="9"/>
    <s v="PTA"/>
    <s v="RUC"/>
    <n v="76"/>
    <n v="86"/>
    <x v="5"/>
  </r>
  <r>
    <n v="2019"/>
    <n v="13"/>
    <s v="Swimming n Titch"/>
    <x v="392"/>
    <s v="PTA"/>
    <s v="DEF"/>
    <n v="74"/>
    <n v="36"/>
    <x v="5"/>
  </r>
  <r>
    <n v="2019"/>
    <n v="13"/>
    <s v="Swimming n Titch"/>
    <x v="393"/>
    <s v="PTA"/>
    <s v="FWD"/>
    <n v="77"/>
    <n v="44"/>
    <x v="5"/>
  </r>
  <r>
    <n v="2019"/>
    <n v="13"/>
    <s v="Swimming n Titch"/>
    <x v="248"/>
    <s v="PTA"/>
    <s v="FWD"/>
    <n v="80"/>
    <n v="99"/>
    <x v="5"/>
  </r>
  <r>
    <n v="2019"/>
    <n v="13"/>
    <s v="Swimming n Titch"/>
    <x v="357"/>
    <s v="PTA"/>
    <s v="DEF"/>
    <n v="81"/>
    <n v="102"/>
    <x v="5"/>
  </r>
  <r>
    <n v="2019"/>
    <n v="13"/>
    <s v="Swimming n Titch"/>
    <x v="252"/>
    <s v="WBD"/>
    <s v="MID"/>
    <n v="92"/>
    <n v="112"/>
    <x v="5"/>
  </r>
  <r>
    <n v="2019"/>
    <n v="13"/>
    <s v="Swimming n Titch"/>
    <x v="30"/>
    <s v="ADE"/>
    <s v="FWD"/>
    <n v="0"/>
    <n v="102"/>
    <x v="5"/>
  </r>
  <r>
    <n v="2019"/>
    <n v="13"/>
    <s v="Swimming n Titch"/>
    <x v="410"/>
    <s v="NTH"/>
    <s v="MID"/>
    <n v="0"/>
    <n v="79"/>
    <x v="5"/>
  </r>
  <r>
    <n v="2019"/>
    <n v="13"/>
    <s v="Swimming n Titch"/>
    <x v="88"/>
    <s v="NTH"/>
    <s v="DEF"/>
    <n v="0"/>
    <n v="65"/>
    <x v="5"/>
  </r>
  <r>
    <n v="2019"/>
    <n v="13"/>
    <s v="Swimming n Titch"/>
    <x v="124"/>
    <s v="RIC"/>
    <s v="MID"/>
    <n v="0"/>
    <n v="95"/>
    <x v="5"/>
  </r>
  <r>
    <n v="2019"/>
    <n v="13"/>
    <s v="Swimming n Titch"/>
    <x v="147"/>
    <s v="GWS"/>
    <s v="MID"/>
    <n v="0"/>
    <n v="104"/>
    <x v="5"/>
  </r>
  <r>
    <n v="2019"/>
    <n v="13"/>
    <s v="Swimming n Titch"/>
    <x v="11"/>
    <s v="GWS"/>
    <s v="MID"/>
    <n v="0"/>
    <n v="128"/>
    <x v="5"/>
  </r>
  <r>
    <n v="2019"/>
    <n v="13"/>
    <s v="Swimming n Titch"/>
    <x v="348"/>
    <s v="GWS"/>
    <s v="DEF"/>
    <n v="0"/>
    <n v="99"/>
    <x v="5"/>
  </r>
  <r>
    <n v="2019"/>
    <n v="13"/>
    <s v="Swimming n Titch"/>
    <x v="204"/>
    <s v="WCE"/>
    <s v="BEN"/>
    <n v="98"/>
    <n v="0"/>
    <x v="5"/>
  </r>
  <r>
    <n v="2019"/>
    <n v="13"/>
    <s v="Swimming n Titch"/>
    <x v="64"/>
    <s v="WCE"/>
    <s v="BEN"/>
    <n v="86"/>
    <n v="0"/>
    <x v="5"/>
  </r>
  <r>
    <n v="2019"/>
    <n v="13"/>
    <s v="Swimming n Titch"/>
    <x v="58"/>
    <s v="BRL"/>
    <s v="BEN"/>
    <n v="87"/>
    <n v="0"/>
    <x v="5"/>
  </r>
  <r>
    <n v="2019"/>
    <n v="13"/>
    <s v="Swimming n Titch"/>
    <x v="119"/>
    <s v="GEE"/>
    <s v="BEN"/>
    <n v="108"/>
    <n v="0"/>
    <x v="5"/>
  </r>
  <r>
    <n v="2019"/>
    <n v="14"/>
    <s v="TryingAnewStratton"/>
    <x v="45"/>
    <s v="ESS"/>
    <s v="DEF"/>
    <n v="80"/>
    <n v="110"/>
    <x v="0"/>
  </r>
  <r>
    <n v="2019"/>
    <n v="14"/>
    <s v="TryingAnewStratton"/>
    <x v="122"/>
    <s v="ESS"/>
    <s v="MID"/>
    <n v="98"/>
    <n v="101"/>
    <x v="0"/>
  </r>
  <r>
    <n v="2019"/>
    <n v="14"/>
    <s v="TryingAnewStratton"/>
    <x v="6"/>
    <s v="GWS"/>
    <s v="FWD"/>
    <n v="86"/>
    <n v="0"/>
    <x v="0"/>
  </r>
  <r>
    <n v="2019"/>
    <n v="14"/>
    <s v="TryingAnewStratton"/>
    <x v="267"/>
    <s v="GWS"/>
    <s v="MID"/>
    <n v="102"/>
    <n v="0"/>
    <x v="0"/>
  </r>
  <r>
    <n v="2019"/>
    <n v="14"/>
    <s v="TryingAnewStratton"/>
    <x v="358"/>
    <s v="GEE"/>
    <s v="FWD"/>
    <n v="68"/>
    <n v="83"/>
    <x v="0"/>
  </r>
  <r>
    <n v="2019"/>
    <n v="14"/>
    <s v="TryingAnewStratton"/>
    <x v="161"/>
    <s v="HAW"/>
    <s v="MID"/>
    <n v="69"/>
    <n v="42"/>
    <x v="0"/>
  </r>
  <r>
    <n v="2019"/>
    <n v="14"/>
    <s v="TryingAnewStratton"/>
    <x v="150"/>
    <s v="HAW"/>
    <s v="DEF"/>
    <n v="87"/>
    <n v="40"/>
    <x v="0"/>
  </r>
  <r>
    <n v="2019"/>
    <n v="14"/>
    <s v="TryingAnewStratton"/>
    <x v="125"/>
    <s v="WCE"/>
    <s v="DEF"/>
    <n v="102"/>
    <n v="92"/>
    <x v="0"/>
  </r>
  <r>
    <n v="2019"/>
    <n v="14"/>
    <s v="TryingAnewStratton"/>
    <x v="118"/>
    <s v="SYD"/>
    <s v="DEF"/>
    <n v="119"/>
    <n v="105"/>
    <x v="0"/>
  </r>
  <r>
    <n v="2019"/>
    <n v="14"/>
    <s v="TryingAnewStratton"/>
    <x v="34"/>
    <s v="COL"/>
    <s v="DEF"/>
    <n v="97"/>
    <n v="109"/>
    <x v="0"/>
  </r>
  <r>
    <n v="2019"/>
    <n v="14"/>
    <s v="TryingAnewStratton"/>
    <x v="386"/>
    <s v="COL"/>
    <s v="MID"/>
    <n v="88"/>
    <n v="65"/>
    <x v="0"/>
  </r>
  <r>
    <n v="2019"/>
    <n v="14"/>
    <s v="TryingAnewStratton"/>
    <x v="207"/>
    <s v="COL"/>
    <s v="FWD"/>
    <n v="98"/>
    <n v="70"/>
    <x v="0"/>
  </r>
  <r>
    <n v="2019"/>
    <n v="14"/>
    <s v="TryingAnewStratton"/>
    <x v="121"/>
    <s v="PTA"/>
    <s v="MID"/>
    <n v="102"/>
    <n v="61"/>
    <x v="0"/>
  </r>
  <r>
    <n v="2019"/>
    <n v="14"/>
    <s v="TryingAnewStratton"/>
    <x v="306"/>
    <s v="WBD"/>
    <s v="FWD"/>
    <n v="117"/>
    <n v="101"/>
    <x v="0"/>
  </r>
  <r>
    <n v="2019"/>
    <n v="14"/>
    <s v="TryingAnewStratton"/>
    <x v="198"/>
    <s v="STK"/>
    <s v="MID"/>
    <n v="58"/>
    <n v="96"/>
    <x v="0"/>
  </r>
  <r>
    <n v="2019"/>
    <n v="14"/>
    <s v="TryingAnewStratton"/>
    <x v="228"/>
    <s v="BRL"/>
    <s v="RUC"/>
    <n v="79"/>
    <n v="130"/>
    <x v="0"/>
  </r>
  <r>
    <n v="2019"/>
    <n v="14"/>
    <s v="TryingAnewStratton"/>
    <x v="39"/>
    <s v="MEL"/>
    <s v="MID"/>
    <n v="92"/>
    <n v="69"/>
    <x v="0"/>
  </r>
  <r>
    <n v="2019"/>
    <n v="14"/>
    <s v="TryingAnewStratton"/>
    <x v="215"/>
    <s v="FRE"/>
    <s v="FWD"/>
    <n v="119"/>
    <n v="100"/>
    <x v="0"/>
  </r>
  <r>
    <n v="2019"/>
    <n v="14"/>
    <s v="TryingAnewStratton"/>
    <x v="200"/>
    <s v="GWS"/>
    <s v="BEN"/>
    <n v="109"/>
    <n v="0"/>
    <x v="0"/>
  </r>
  <r>
    <n v="2019"/>
    <n v="14"/>
    <s v="TryingAnewStratton"/>
    <x v="365"/>
    <s v="WCE"/>
    <s v="BEN"/>
    <n v="80"/>
    <n v="0"/>
    <x v="0"/>
  </r>
  <r>
    <n v="2019"/>
    <n v="14"/>
    <s v="TryingAnewStratton"/>
    <x v="316"/>
    <s v="GCS"/>
    <s v="BEN"/>
    <n v="88"/>
    <n v="0"/>
    <x v="0"/>
  </r>
  <r>
    <n v="2019"/>
    <n v="14"/>
    <s v="TryingAnewStratton"/>
    <x v="113"/>
    <s v="COL"/>
    <s v="BEN"/>
    <n v="92"/>
    <n v="0"/>
    <x v="0"/>
  </r>
  <r>
    <n v="2019"/>
    <n v="14"/>
    <s v="DEVQON.1"/>
    <x v="166"/>
    <s v="ESS"/>
    <s v="DEF"/>
    <n v="78"/>
    <n v="74"/>
    <x v="4"/>
  </r>
  <r>
    <n v="2019"/>
    <n v="14"/>
    <s v="DEVQON.1"/>
    <x v="312"/>
    <s v="ESS"/>
    <s v="FWD"/>
    <n v="94"/>
    <n v="70"/>
    <x v="4"/>
  </r>
  <r>
    <n v="2019"/>
    <n v="14"/>
    <s v="DEVQON.1"/>
    <x v="317"/>
    <s v="GWS"/>
    <s v="MID"/>
    <n v="115"/>
    <n v="0"/>
    <x v="4"/>
  </r>
  <r>
    <n v="2019"/>
    <n v="14"/>
    <s v="DEVQON.1"/>
    <x v="168"/>
    <s v="ADE"/>
    <s v="MID"/>
    <n v="110"/>
    <n v="0"/>
    <x v="4"/>
  </r>
  <r>
    <n v="2019"/>
    <n v="14"/>
    <s v="DEVQON.1"/>
    <x v="339"/>
    <s v="GEE"/>
    <s v="FWD"/>
    <n v="108"/>
    <n v="76"/>
    <x v="4"/>
  </r>
  <r>
    <n v="2019"/>
    <n v="14"/>
    <s v="DEVQON.1"/>
    <x v="91"/>
    <s v="HAW"/>
    <s v="MID"/>
    <n v="126"/>
    <n v="119"/>
    <x v="4"/>
  </r>
  <r>
    <n v="2019"/>
    <n v="14"/>
    <s v="DEVQON.1"/>
    <x v="17"/>
    <s v="WCE"/>
    <s v="MID"/>
    <n v="100"/>
    <n v="89"/>
    <x v="4"/>
  </r>
  <r>
    <n v="2019"/>
    <n v="14"/>
    <s v="DEVQON.1"/>
    <x v="349"/>
    <s v="SYD"/>
    <s v="DEF"/>
    <n v="92"/>
    <n v="54"/>
    <x v="4"/>
  </r>
  <r>
    <n v="2019"/>
    <n v="14"/>
    <s v="DEVQON.1"/>
    <x v="411"/>
    <s v="SYD"/>
    <s v="MID"/>
    <n v="78"/>
    <n v="24"/>
    <x v="4"/>
  </r>
  <r>
    <n v="2019"/>
    <n v="14"/>
    <s v="DEVQON.1"/>
    <x v="278"/>
    <s v="COL"/>
    <s v="MID"/>
    <n v="93"/>
    <n v="94"/>
    <x v="4"/>
  </r>
  <r>
    <n v="2019"/>
    <n v="14"/>
    <s v="DEVQON.1"/>
    <x v="22"/>
    <s v="COL"/>
    <s v="FWD"/>
    <n v="73"/>
    <n v="84"/>
    <x v="4"/>
  </r>
  <r>
    <n v="2019"/>
    <n v="14"/>
    <s v="DEVQON.1"/>
    <x v="244"/>
    <s v="PTA"/>
    <s v="DEF"/>
    <n v="78"/>
    <n v="91"/>
    <x v="4"/>
  </r>
  <r>
    <n v="2019"/>
    <n v="14"/>
    <s v="DEVQON.1"/>
    <x v="241"/>
    <s v="PTA"/>
    <s v="FWD"/>
    <n v="102"/>
    <n v="118"/>
    <x v="4"/>
  </r>
  <r>
    <n v="2019"/>
    <n v="14"/>
    <s v="DEVQON.1"/>
    <x v="412"/>
    <s v="WBD"/>
    <s v="RUC"/>
    <n v="91"/>
    <n v="63"/>
    <x v="4"/>
  </r>
  <r>
    <n v="2019"/>
    <n v="14"/>
    <s v="DEVQON.1"/>
    <x v="146"/>
    <s v="STK"/>
    <s v="DEF"/>
    <n v="74"/>
    <n v="72"/>
    <x v="4"/>
  </r>
  <r>
    <n v="2019"/>
    <n v="14"/>
    <s v="DEVQON.1"/>
    <x v="385"/>
    <s v="STK"/>
    <s v="FWD"/>
    <n v="112"/>
    <n v="119"/>
    <x v="4"/>
  </r>
  <r>
    <n v="2019"/>
    <n v="14"/>
    <s v="DEVQON.1"/>
    <x v="55"/>
    <s v="MEL"/>
    <s v="DEF"/>
    <n v="80"/>
    <n v="104"/>
    <x v="4"/>
  </r>
  <r>
    <n v="2019"/>
    <n v="14"/>
    <s v="DEVQON.1"/>
    <x v="76"/>
    <s v="MEL"/>
    <s v="MID"/>
    <n v="111"/>
    <n v="114"/>
    <x v="4"/>
  </r>
  <r>
    <n v="2019"/>
    <n v="14"/>
    <s v="DEVQON.1"/>
    <x v="329"/>
    <s v="ADE"/>
    <s v="BEN"/>
    <n v="70"/>
    <n v="0"/>
    <x v="4"/>
  </r>
  <r>
    <n v="2019"/>
    <n v="14"/>
    <s v="DEVQON.1"/>
    <x v="162"/>
    <s v="ADE"/>
    <s v="BEN"/>
    <n v="111"/>
    <n v="0"/>
    <x v="4"/>
  </r>
  <r>
    <n v="2019"/>
    <n v="14"/>
    <s v="DEVQON.1"/>
    <x v="221"/>
    <s v="PTA"/>
    <s v="BEN"/>
    <n v="109"/>
    <n v="0"/>
    <x v="4"/>
  </r>
  <r>
    <n v="2019"/>
    <n v="14"/>
    <s v="DEVQON.1"/>
    <x v="210"/>
    <s v="CAR"/>
    <s v="BEN"/>
    <n v="86"/>
    <n v="0"/>
    <x v="4"/>
  </r>
  <r>
    <n v="2019"/>
    <n v="14"/>
    <s v="Fire The Worpedo"/>
    <x v="309"/>
    <s v="ESS"/>
    <s v="DEF"/>
    <n v="87"/>
    <n v="46"/>
    <x v="3"/>
  </r>
  <r>
    <n v="2019"/>
    <n v="14"/>
    <s v="Fire The Worpedo"/>
    <x v="388"/>
    <s v="ESS"/>
    <s v="FWD"/>
    <n v="63"/>
    <n v="44"/>
    <x v="3"/>
  </r>
  <r>
    <n v="2019"/>
    <n v="14"/>
    <s v="Fire The Worpedo"/>
    <x v="165"/>
    <s v="ESS"/>
    <s v="MID"/>
    <n v="109"/>
    <n v="104"/>
    <x v="3"/>
  </r>
  <r>
    <n v="2019"/>
    <n v="14"/>
    <s v="Fire The Worpedo"/>
    <x v="89"/>
    <s v="GWS"/>
    <s v="FWD"/>
    <n v="86"/>
    <n v="0"/>
    <x v="3"/>
  </r>
  <r>
    <n v="2019"/>
    <n v="14"/>
    <s v="Fire The Worpedo"/>
    <x v="401"/>
    <s v="HAW"/>
    <s v="FWD"/>
    <n v="78"/>
    <n v="75"/>
    <x v="3"/>
  </r>
  <r>
    <n v="2019"/>
    <n v="14"/>
    <s v="Fire The Worpedo"/>
    <x v="372"/>
    <s v="HAW"/>
    <s v="FWD"/>
    <n v="90"/>
    <n v="71"/>
    <x v="3"/>
  </r>
  <r>
    <n v="2019"/>
    <n v="14"/>
    <s v="Fire The Worpedo"/>
    <x v="277"/>
    <s v="HAW"/>
    <s v="MID"/>
    <n v="86"/>
    <n v="96"/>
    <x v="3"/>
  </r>
  <r>
    <n v="2019"/>
    <n v="14"/>
    <s v="Fire The Worpedo"/>
    <x v="216"/>
    <s v="SYD"/>
    <s v="DEF"/>
    <n v="94"/>
    <n v="132"/>
    <x v="3"/>
  </r>
  <r>
    <n v="2019"/>
    <n v="14"/>
    <s v="Fire The Worpedo"/>
    <x v="297"/>
    <s v="SYD"/>
    <s v="MID"/>
    <n v="98"/>
    <n v="86"/>
    <x v="3"/>
  </r>
  <r>
    <n v="2019"/>
    <n v="14"/>
    <s v="Fire The Worpedo"/>
    <x v="230"/>
    <s v="SYD"/>
    <s v="DEF"/>
    <n v="133"/>
    <n v="100"/>
    <x v="3"/>
  </r>
  <r>
    <n v="2019"/>
    <n v="14"/>
    <s v="Fire The Worpedo"/>
    <x v="40"/>
    <s v="GCS"/>
    <s v="MID"/>
    <n v="99"/>
    <n v="0"/>
    <x v="3"/>
  </r>
  <r>
    <n v="2019"/>
    <n v="14"/>
    <s v="Fire The Worpedo"/>
    <x v="225"/>
    <s v="COL"/>
    <s v="MID"/>
    <n v="99"/>
    <n v="71"/>
    <x v="3"/>
  </r>
  <r>
    <n v="2019"/>
    <n v="14"/>
    <s v="Fire The Worpedo"/>
    <x v="413"/>
    <s v="COL"/>
    <s v="DEF"/>
    <n v="70"/>
    <n v="67"/>
    <x v="3"/>
  </r>
  <r>
    <n v="2019"/>
    <n v="14"/>
    <s v="Fire The Worpedo"/>
    <x v="263"/>
    <s v="PTA"/>
    <s v="MID"/>
    <n v="89"/>
    <n v="49"/>
    <x v="3"/>
  </r>
  <r>
    <n v="2019"/>
    <n v="14"/>
    <s v="Fire The Worpedo"/>
    <x v="295"/>
    <s v="PTA"/>
    <s v="DEF"/>
    <n v="89"/>
    <n v="80"/>
    <x v="3"/>
  </r>
  <r>
    <n v="2019"/>
    <n v="14"/>
    <s v="Fire The Worpedo"/>
    <x v="93"/>
    <s v="WBD"/>
    <s v="FWD"/>
    <n v="90"/>
    <n v="0"/>
    <x v="3"/>
  </r>
  <r>
    <n v="2019"/>
    <n v="14"/>
    <s v="Fire The Worpedo"/>
    <x v="67"/>
    <s v="BRL"/>
    <s v="MID"/>
    <n v="95"/>
    <n v="112"/>
    <x v="3"/>
  </r>
  <r>
    <n v="2019"/>
    <n v="14"/>
    <s v="Fire The Worpedo"/>
    <x v="279"/>
    <s v="MEL"/>
    <s v="RUC"/>
    <n v="141"/>
    <n v="151"/>
    <x v="3"/>
  </r>
  <r>
    <n v="2019"/>
    <n v="14"/>
    <s v="Fire The Worpedo"/>
    <x v="182"/>
    <s v="GWS"/>
    <s v="BEN"/>
    <n v="81"/>
    <n v="0"/>
    <x v="3"/>
  </r>
  <r>
    <n v="2019"/>
    <n v="14"/>
    <s v="Fire The Worpedo"/>
    <x v="307"/>
    <s v="GWS"/>
    <s v="BEN"/>
    <n v="83"/>
    <n v="0"/>
    <x v="3"/>
  </r>
  <r>
    <n v="2019"/>
    <n v="14"/>
    <s v="Fire The Worpedo"/>
    <x v="132"/>
    <s v="ADE"/>
    <s v="BEN"/>
    <n v="104"/>
    <n v="0"/>
    <x v="3"/>
  </r>
  <r>
    <n v="2019"/>
    <n v="14"/>
    <s v="Fire The Worpedo"/>
    <x v="273"/>
    <s v="RIC"/>
    <s v="BEN"/>
    <n v="85"/>
    <n v="0"/>
    <x v="3"/>
  </r>
  <r>
    <n v="2019"/>
    <n v="14"/>
    <s v="Salt&amp;VinegarCripps"/>
    <x v="271"/>
    <s v="GEE"/>
    <s v="DEF"/>
    <n v="83"/>
    <n v="64"/>
    <x v="6"/>
  </r>
  <r>
    <n v="2019"/>
    <n v="14"/>
    <s v="Salt&amp;VinegarCripps"/>
    <x v="112"/>
    <s v="GEE"/>
    <s v="FWD"/>
    <n v="86"/>
    <n v="39"/>
    <x v="6"/>
  </r>
  <r>
    <n v="2019"/>
    <n v="14"/>
    <s v="Salt&amp;VinegarCripps"/>
    <x v="163"/>
    <s v="GEE"/>
    <s v="MID"/>
    <n v="88"/>
    <n v="100"/>
    <x v="6"/>
  </r>
  <r>
    <n v="2019"/>
    <n v="14"/>
    <s v="Salt&amp;VinegarCripps"/>
    <x v="19"/>
    <s v="HAW"/>
    <s v="MID"/>
    <n v="90"/>
    <n v="87"/>
    <x v="6"/>
  </r>
  <r>
    <n v="2019"/>
    <n v="14"/>
    <s v="Salt&amp;VinegarCripps"/>
    <x v="238"/>
    <s v="WCE"/>
    <s v="DEF"/>
    <n v="86"/>
    <n v="81"/>
    <x v="6"/>
  </r>
  <r>
    <n v="2019"/>
    <n v="14"/>
    <s v="Salt&amp;VinegarCripps"/>
    <x v="218"/>
    <s v="WCE"/>
    <s v="MID"/>
    <n v="99"/>
    <n v="148"/>
    <x v="6"/>
  </r>
  <r>
    <n v="2019"/>
    <n v="14"/>
    <s v="Salt&amp;VinegarCripps"/>
    <x v="197"/>
    <s v="SYD"/>
    <s v="FWD"/>
    <n v="62"/>
    <n v="52"/>
    <x v="6"/>
  </r>
  <r>
    <n v="2019"/>
    <n v="14"/>
    <s v="Salt&amp;VinegarCripps"/>
    <x v="369"/>
    <s v="COL"/>
    <s v="FWD"/>
    <n v="76"/>
    <n v="64"/>
    <x v="6"/>
  </r>
  <r>
    <n v="2019"/>
    <n v="14"/>
    <s v="Salt&amp;VinegarCripps"/>
    <x v="334"/>
    <s v="COL"/>
    <s v="MID"/>
    <n v="82"/>
    <n v="96"/>
    <x v="6"/>
  </r>
  <r>
    <n v="2019"/>
    <n v="14"/>
    <s v="Salt&amp;VinegarCripps"/>
    <x v="72"/>
    <s v="COL"/>
    <s v="MID"/>
    <n v="101"/>
    <n v="117"/>
    <x v="6"/>
  </r>
  <r>
    <n v="2019"/>
    <n v="14"/>
    <s v="Salt&amp;VinegarCripps"/>
    <x v="195"/>
    <s v="NTH"/>
    <s v="RUC"/>
    <n v="99"/>
    <n v="0"/>
    <x v="6"/>
  </r>
  <r>
    <n v="2019"/>
    <n v="14"/>
    <s v="Salt&amp;VinegarCripps"/>
    <x v="354"/>
    <s v="PTA"/>
    <s v="DEF"/>
    <n v="94"/>
    <n v="110"/>
    <x v="6"/>
  </r>
  <r>
    <n v="2019"/>
    <n v="14"/>
    <s v="Salt&amp;VinegarCripps"/>
    <x v="111"/>
    <s v="WBD"/>
    <s v="DEF"/>
    <n v="86"/>
    <n v="75"/>
    <x v="6"/>
  </r>
  <r>
    <n v="2019"/>
    <n v="14"/>
    <s v="Salt&amp;VinegarCripps"/>
    <x v="192"/>
    <s v="STK"/>
    <s v="MID"/>
    <n v="96"/>
    <n v="84"/>
    <x v="6"/>
  </r>
  <r>
    <n v="2019"/>
    <n v="14"/>
    <s v="Salt&amp;VinegarCripps"/>
    <x v="133"/>
    <s v="STK"/>
    <s v="FWD"/>
    <n v="82"/>
    <n v="72"/>
    <x v="6"/>
  </r>
  <r>
    <n v="2019"/>
    <n v="14"/>
    <s v="Salt&amp;VinegarCripps"/>
    <x v="98"/>
    <s v="STK"/>
    <s v="FWD"/>
    <n v="57"/>
    <n v="28"/>
    <x v="6"/>
  </r>
  <r>
    <n v="2019"/>
    <n v="14"/>
    <s v="Salt&amp;VinegarCripps"/>
    <x v="281"/>
    <s v="BRL"/>
    <s v="MID"/>
    <n v="107"/>
    <n v="79"/>
    <x v="6"/>
  </r>
  <r>
    <n v="2019"/>
    <n v="14"/>
    <s v="Salt&amp;VinegarCripps"/>
    <x v="293"/>
    <s v="FRE"/>
    <s v="DEF"/>
    <n v="96"/>
    <n v="64"/>
    <x v="6"/>
  </r>
  <r>
    <n v="2019"/>
    <n v="14"/>
    <s v="Salt&amp;VinegarCripps"/>
    <x v="145"/>
    <s v="GWS"/>
    <s v="BEN"/>
    <n v="112"/>
    <n v="0"/>
    <x v="6"/>
  </r>
  <r>
    <n v="2019"/>
    <n v="14"/>
    <s v="Salt&amp;VinegarCripps"/>
    <x v="347"/>
    <s v="WCE"/>
    <s v="BEN"/>
    <n v="59"/>
    <n v="95"/>
    <x v="6"/>
  </r>
  <r>
    <n v="2019"/>
    <n v="14"/>
    <s v="Salt&amp;VinegarCripps"/>
    <x v="236"/>
    <s v="RIC"/>
    <s v="BEN"/>
    <n v="106"/>
    <n v="0"/>
    <x v="6"/>
  </r>
  <r>
    <n v="2019"/>
    <n v="14"/>
    <s v="Salt&amp;VinegarCripps"/>
    <x v="294"/>
    <s v="CAR"/>
    <s v="BEN"/>
    <n v="100"/>
    <n v="0"/>
    <x v="6"/>
  </r>
  <r>
    <n v="2019"/>
    <n v="14"/>
    <s v="Casting Crouch"/>
    <x v="342"/>
    <s v="ESS"/>
    <s v="DEF"/>
    <n v="76"/>
    <n v="63"/>
    <x v="1"/>
  </r>
  <r>
    <n v="2019"/>
    <n v="14"/>
    <s v="Casting Crouch"/>
    <x v="203"/>
    <s v="ADE"/>
    <s v="DEF"/>
    <n v="66"/>
    <n v="0"/>
    <x v="1"/>
  </r>
  <r>
    <n v="2019"/>
    <n v="14"/>
    <s v="Casting Crouch"/>
    <x v="172"/>
    <s v="HAW"/>
    <s v="RUC"/>
    <n v="78"/>
    <n v="55"/>
    <x v="1"/>
  </r>
  <r>
    <n v="2019"/>
    <n v="14"/>
    <s v="Casting Crouch"/>
    <x v="153"/>
    <s v="HAW"/>
    <s v="MID"/>
    <n v="89"/>
    <n v="96"/>
    <x v="1"/>
  </r>
  <r>
    <n v="2019"/>
    <n v="14"/>
    <s v="Casting Crouch"/>
    <x v="359"/>
    <s v="WCE"/>
    <s v="FWD"/>
    <n v="84"/>
    <n v="42"/>
    <x v="1"/>
  </r>
  <r>
    <n v="2019"/>
    <n v="14"/>
    <s v="Casting Crouch"/>
    <x v="4"/>
    <s v="SYD"/>
    <s v="DEF"/>
    <n v="66"/>
    <n v="117"/>
    <x v="1"/>
  </r>
  <r>
    <n v="2019"/>
    <n v="14"/>
    <s v="Casting Crouch"/>
    <x v="255"/>
    <s v="SYD"/>
    <s v="MID"/>
    <n v="146"/>
    <n v="138"/>
    <x v="1"/>
  </r>
  <r>
    <n v="2019"/>
    <n v="14"/>
    <s v="Casting Crouch"/>
    <x v="245"/>
    <s v="SYD"/>
    <s v="FWD"/>
    <n v="87"/>
    <n v="90"/>
    <x v="1"/>
  </r>
  <r>
    <n v="2019"/>
    <n v="14"/>
    <s v="Casting Crouch"/>
    <x v="126"/>
    <s v="WBD"/>
    <s v="DEF"/>
    <n v="68"/>
    <n v="101"/>
    <x v="1"/>
  </r>
  <r>
    <n v="2019"/>
    <n v="14"/>
    <s v="Casting Crouch"/>
    <x v="1"/>
    <s v="WBD"/>
    <s v="MID"/>
    <n v="97"/>
    <n v="148"/>
    <x v="1"/>
  </r>
  <r>
    <n v="2019"/>
    <n v="14"/>
    <s v="Casting Crouch"/>
    <x v="414"/>
    <s v="WBD"/>
    <s v="FWD"/>
    <n v="69"/>
    <n v="85"/>
    <x v="1"/>
  </r>
  <r>
    <n v="2019"/>
    <n v="14"/>
    <s v="Casting Crouch"/>
    <x v="136"/>
    <s v="STK"/>
    <s v="FWD"/>
    <n v="86"/>
    <n v="91"/>
    <x v="1"/>
  </r>
  <r>
    <n v="2019"/>
    <n v="14"/>
    <s v="Casting Crouch"/>
    <x v="288"/>
    <s v="BRL"/>
    <s v="FWD"/>
    <n v="81"/>
    <n v="89"/>
    <x v="1"/>
  </r>
  <r>
    <n v="2019"/>
    <n v="14"/>
    <s v="Casting Crouch"/>
    <x v="380"/>
    <s v="BRL"/>
    <s v="MID"/>
    <n v="83"/>
    <n v="73"/>
    <x v="1"/>
  </r>
  <r>
    <n v="2019"/>
    <n v="14"/>
    <s v="Casting Crouch"/>
    <x v="269"/>
    <s v="MEL"/>
    <s v="MID"/>
    <n v="85"/>
    <n v="101"/>
    <x v="1"/>
  </r>
  <r>
    <n v="2019"/>
    <n v="14"/>
    <s v="Casting Crouch"/>
    <x v="92"/>
    <s v="CAR"/>
    <s v="DEF"/>
    <n v="69"/>
    <n v="0"/>
    <x v="1"/>
  </r>
  <r>
    <n v="2019"/>
    <n v="14"/>
    <s v="Casting Crouch"/>
    <x v="303"/>
    <s v="FRE"/>
    <s v="MID"/>
    <n v="90"/>
    <n v="114"/>
    <x v="1"/>
  </r>
  <r>
    <n v="2019"/>
    <n v="14"/>
    <s v="Casting Crouch"/>
    <x v="213"/>
    <s v="FRE"/>
    <s v="MID"/>
    <n v="87"/>
    <n v="83"/>
    <x v="1"/>
  </r>
  <r>
    <n v="2019"/>
    <n v="14"/>
    <s v="Casting Crouch"/>
    <x v="259"/>
    <s v="ADE"/>
    <s v="BEN"/>
    <n v="96"/>
    <n v="0"/>
    <x v="1"/>
  </r>
  <r>
    <n v="2019"/>
    <n v="14"/>
    <s v="Casting Crouch"/>
    <x v="87"/>
    <s v="GEE"/>
    <s v="BEN"/>
    <n v="80"/>
    <n v="0"/>
    <x v="1"/>
  </r>
  <r>
    <n v="2019"/>
    <n v="14"/>
    <s v="Casting Crouch"/>
    <x v="128"/>
    <s v="GCS"/>
    <s v="BEN"/>
    <n v="84"/>
    <n v="0"/>
    <x v="1"/>
  </r>
  <r>
    <n v="2019"/>
    <n v="14"/>
    <s v="Casting Crouch"/>
    <x v="280"/>
    <s v="NTH"/>
    <s v="BEN"/>
    <n v="79"/>
    <n v="0"/>
    <x v="1"/>
  </r>
  <r>
    <n v="2019"/>
    <n v="14"/>
    <s v="Swimming n Titch"/>
    <x v="140"/>
    <s v="ESS"/>
    <s v="MID"/>
    <n v="93"/>
    <n v="85"/>
    <x v="5"/>
  </r>
  <r>
    <n v="2019"/>
    <n v="14"/>
    <s v="Swimming n Titch"/>
    <x v="179"/>
    <s v="ESS"/>
    <s v="FWD"/>
    <n v="77"/>
    <n v="19"/>
    <x v="5"/>
  </r>
  <r>
    <n v="2019"/>
    <n v="14"/>
    <s v="Swimming n Titch"/>
    <x v="104"/>
    <s v="GEE"/>
    <s v="RUC"/>
    <n v="68"/>
    <n v="54"/>
    <x v="5"/>
  </r>
  <r>
    <n v="2019"/>
    <n v="14"/>
    <s v="Swimming n Titch"/>
    <x v="119"/>
    <s v="GEE"/>
    <s v="MID"/>
    <n v="133"/>
    <n v="141"/>
    <x v="5"/>
  </r>
  <r>
    <n v="2019"/>
    <n v="14"/>
    <s v="Swimming n Titch"/>
    <x v="308"/>
    <s v="HAW"/>
    <s v="DEF"/>
    <n v="73"/>
    <n v="76"/>
    <x v="5"/>
  </r>
  <r>
    <n v="2019"/>
    <n v="14"/>
    <s v="Swimming n Titch"/>
    <x v="315"/>
    <s v="WCE"/>
    <s v="FWD"/>
    <n v="88"/>
    <n v="104"/>
    <x v="5"/>
  </r>
  <r>
    <n v="2019"/>
    <n v="14"/>
    <s v="Swimming n Titch"/>
    <x v="204"/>
    <s v="WCE"/>
    <s v="MID"/>
    <n v="108"/>
    <n v="122"/>
    <x v="5"/>
  </r>
  <r>
    <n v="2019"/>
    <n v="14"/>
    <s v="Swimming n Titch"/>
    <x v="64"/>
    <s v="WCE"/>
    <s v="MID"/>
    <n v="94"/>
    <n v="122"/>
    <x v="5"/>
  </r>
  <r>
    <n v="2019"/>
    <n v="14"/>
    <s v="Swimming n Titch"/>
    <x v="94"/>
    <s v="PTA"/>
    <s v="DEF"/>
    <n v="69"/>
    <n v="96"/>
    <x v="5"/>
  </r>
  <r>
    <n v="2019"/>
    <n v="14"/>
    <s v="Swimming n Titch"/>
    <x v="248"/>
    <s v="PTA"/>
    <s v="FWD"/>
    <n v="104"/>
    <n v="116"/>
    <x v="5"/>
  </r>
  <r>
    <n v="2019"/>
    <n v="14"/>
    <s v="Swimming n Titch"/>
    <x v="357"/>
    <s v="PTA"/>
    <s v="DEF"/>
    <n v="75"/>
    <n v="58"/>
    <x v="5"/>
  </r>
  <r>
    <n v="2019"/>
    <n v="14"/>
    <s v="Swimming n Titch"/>
    <x v="252"/>
    <s v="WBD"/>
    <s v="MID"/>
    <n v="113"/>
    <n v="109"/>
    <x v="5"/>
  </r>
  <r>
    <n v="2019"/>
    <n v="14"/>
    <s v="Swimming n Titch"/>
    <x v="35"/>
    <s v="RIC"/>
    <s v="FWD"/>
    <n v="90"/>
    <n v="0"/>
    <x v="5"/>
  </r>
  <r>
    <n v="2019"/>
    <n v="14"/>
    <s v="Swimming n Titch"/>
    <x v="152"/>
    <s v="STK"/>
    <s v="MID"/>
    <n v="84"/>
    <n v="80"/>
    <x v="5"/>
  </r>
  <r>
    <n v="2019"/>
    <n v="14"/>
    <s v="Swimming n Titch"/>
    <x v="332"/>
    <s v="STK"/>
    <s v="FWD"/>
    <n v="111"/>
    <n v="106"/>
    <x v="5"/>
  </r>
  <r>
    <n v="2019"/>
    <n v="14"/>
    <s v="Swimming n Titch"/>
    <x v="77"/>
    <s v="BRL"/>
    <s v="MID"/>
    <n v="108"/>
    <n v="117"/>
    <x v="5"/>
  </r>
  <r>
    <n v="2019"/>
    <n v="14"/>
    <s v="Swimming n Titch"/>
    <x v="58"/>
    <s v="BRL"/>
    <s v="DEF"/>
    <n v="102"/>
    <n v="113"/>
    <x v="5"/>
  </r>
  <r>
    <n v="2019"/>
    <n v="14"/>
    <s v="Swimming n Titch"/>
    <x v="62"/>
    <s v="FRE"/>
    <s v="DEF"/>
    <n v="97"/>
    <n v="106"/>
    <x v="5"/>
  </r>
  <r>
    <n v="2019"/>
    <n v="14"/>
    <s v="Swimming n Titch"/>
    <x v="348"/>
    <s v="GWS"/>
    <s v="BEN"/>
    <n v="83"/>
    <n v="0"/>
    <x v="5"/>
  </r>
  <r>
    <n v="2019"/>
    <n v="14"/>
    <s v="Swimming n Titch"/>
    <x v="11"/>
    <s v="GWS"/>
    <s v="BEN"/>
    <n v="128"/>
    <n v="0"/>
    <x v="5"/>
  </r>
  <r>
    <n v="2019"/>
    <n v="14"/>
    <s v="Swimming n Titch"/>
    <x v="399"/>
    <s v="ADE"/>
    <s v="BEN"/>
    <n v="100"/>
    <n v="0"/>
    <x v="5"/>
  </r>
  <r>
    <n v="2019"/>
    <n v="14"/>
    <s v="Swimming n Titch"/>
    <x v="124"/>
    <s v="RIC"/>
    <s v="BEN"/>
    <n v="102"/>
    <n v="0"/>
    <x v="5"/>
  </r>
  <r>
    <n v="2019"/>
    <n v="14"/>
    <s v="Barbeques Treloar"/>
    <x v="42"/>
    <s v="ESS"/>
    <s v="RUC"/>
    <n v="90"/>
    <n v="102"/>
    <x v="7"/>
  </r>
  <r>
    <n v="2019"/>
    <n v="14"/>
    <s v="Barbeques Treloar"/>
    <x v="142"/>
    <s v="GWS"/>
    <s v="DEF"/>
    <n v="80"/>
    <n v="0"/>
    <x v="7"/>
  </r>
  <r>
    <n v="2019"/>
    <n v="14"/>
    <s v="Barbeques Treloar"/>
    <x v="344"/>
    <s v="ADE"/>
    <s v="MID"/>
    <n v="95"/>
    <n v="0"/>
    <x v="7"/>
  </r>
  <r>
    <n v="2019"/>
    <n v="14"/>
    <s v="Barbeques Treloar"/>
    <x v="199"/>
    <s v="GEE"/>
    <s v="MID"/>
    <n v="86"/>
    <n v="70"/>
    <x v="7"/>
  </r>
  <r>
    <n v="2019"/>
    <n v="14"/>
    <s v="Barbeques Treloar"/>
    <x v="240"/>
    <s v="GEE"/>
    <s v="FWD"/>
    <n v="83"/>
    <n v="24"/>
    <x v="7"/>
  </r>
  <r>
    <n v="2019"/>
    <n v="14"/>
    <s v="Barbeques Treloar"/>
    <x v="250"/>
    <s v="HAW"/>
    <s v="FWD"/>
    <n v="84"/>
    <n v="80"/>
    <x v="7"/>
  </r>
  <r>
    <n v="2019"/>
    <n v="14"/>
    <s v="Barbeques Treloar"/>
    <x v="186"/>
    <s v="SYD"/>
    <s v="FWD"/>
    <n v="91"/>
    <n v="89"/>
    <x v="7"/>
  </r>
  <r>
    <n v="2019"/>
    <n v="14"/>
    <s v="Barbeques Treloar"/>
    <x v="175"/>
    <s v="SYD"/>
    <s v="FWD"/>
    <n v="88"/>
    <n v="52"/>
    <x v="7"/>
  </r>
  <r>
    <n v="2019"/>
    <n v="14"/>
    <s v="Barbeques Treloar"/>
    <x v="149"/>
    <s v="GCS"/>
    <s v="DEF"/>
    <n v="108"/>
    <n v="0"/>
    <x v="7"/>
  </r>
  <r>
    <n v="2019"/>
    <n v="14"/>
    <s v="Barbeques Treloar"/>
    <x v="185"/>
    <s v="COL"/>
    <s v="DEF"/>
    <n v="102"/>
    <n v="65"/>
    <x v="7"/>
  </r>
  <r>
    <n v="2019"/>
    <n v="14"/>
    <s v="Barbeques Treloar"/>
    <x v="403"/>
    <s v="COL"/>
    <s v="MID"/>
    <n v="82"/>
    <n v="28"/>
    <x v="7"/>
  </r>
  <r>
    <n v="2019"/>
    <n v="14"/>
    <s v="Barbeques Treloar"/>
    <x v="229"/>
    <s v="NTH"/>
    <s v="FWD"/>
    <n v="106"/>
    <n v="0"/>
    <x v="7"/>
  </r>
  <r>
    <n v="2019"/>
    <n v="14"/>
    <s v="Barbeques Treloar"/>
    <x v="90"/>
    <s v="NTH"/>
    <s v="MID"/>
    <n v="99"/>
    <n v="0"/>
    <x v="7"/>
  </r>
  <r>
    <n v="2019"/>
    <n v="14"/>
    <s v="Barbeques Treloar"/>
    <x v="194"/>
    <s v="WBD"/>
    <s v="MID"/>
    <n v="70"/>
    <n v="89"/>
    <x v="7"/>
  </r>
  <r>
    <n v="2019"/>
    <n v="14"/>
    <s v="Barbeques Treloar"/>
    <x v="302"/>
    <s v="BRL"/>
    <s v="DEF"/>
    <n v="91"/>
    <n v="56"/>
    <x v="7"/>
  </r>
  <r>
    <n v="2019"/>
    <n v="14"/>
    <s v="Barbeques Treloar"/>
    <x v="164"/>
    <s v="MEL"/>
    <s v="DEF"/>
    <n v="66"/>
    <n v="81"/>
    <x v="7"/>
  </r>
  <r>
    <n v="2019"/>
    <n v="14"/>
    <s v="Barbeques Treloar"/>
    <x v="254"/>
    <s v="CAR"/>
    <s v="MID"/>
    <n v="107"/>
    <n v="0"/>
    <x v="7"/>
  </r>
  <r>
    <n v="2019"/>
    <n v="14"/>
    <s v="Barbeques Treloar"/>
    <x v="82"/>
    <s v="FRE"/>
    <s v="MID"/>
    <n v="113"/>
    <n v="91"/>
    <x v="7"/>
  </r>
  <r>
    <n v="2019"/>
    <n v="14"/>
    <s v="Barbeques Treloar"/>
    <x v="41"/>
    <s v="NTH"/>
    <s v="BEN"/>
    <n v="87"/>
    <n v="0"/>
    <x v="7"/>
  </r>
  <r>
    <n v="2019"/>
    <n v="14"/>
    <s v="Barbeques Treloar"/>
    <x v="247"/>
    <s v="WBD"/>
    <s v="BEN"/>
    <n v="79"/>
    <n v="0"/>
    <x v="7"/>
  </r>
  <r>
    <n v="2019"/>
    <n v="14"/>
    <s v="Barbeques Treloar"/>
    <x v="57"/>
    <s v="RIC"/>
    <s v="BEN"/>
    <n v="77"/>
    <n v="0"/>
    <x v="7"/>
  </r>
  <r>
    <n v="2019"/>
    <n v="14"/>
    <s v="Barbeques Treloar"/>
    <x v="330"/>
    <s v="CAR"/>
    <s v="BEN"/>
    <n v="89"/>
    <n v="0"/>
    <x v="7"/>
  </r>
  <r>
    <n v="2019"/>
    <n v="14"/>
    <s v="Man of Steele"/>
    <x v="311"/>
    <s v="ESS"/>
    <s v="FWD"/>
    <n v="85"/>
    <n v="55"/>
    <x v="2"/>
  </r>
  <r>
    <n v="2019"/>
    <n v="14"/>
    <s v="Man of Steele"/>
    <x v="7"/>
    <s v="ESS"/>
    <s v="MID"/>
    <n v="89"/>
    <n v="97"/>
    <x v="2"/>
  </r>
  <r>
    <n v="2019"/>
    <n v="14"/>
    <s v="Man of Steele"/>
    <x v="99"/>
    <s v="ADE"/>
    <s v="DEF"/>
    <n v="91"/>
    <n v="0"/>
    <x v="2"/>
  </r>
  <r>
    <n v="2019"/>
    <n v="14"/>
    <s v="Man of Steele"/>
    <x v="20"/>
    <s v="GEE"/>
    <s v="MID"/>
    <n v="109"/>
    <n v="121"/>
    <x v="2"/>
  </r>
  <r>
    <n v="2019"/>
    <n v="14"/>
    <s v="Man of Steele"/>
    <x v="298"/>
    <s v="GEE"/>
    <s v="DEF"/>
    <n v="95"/>
    <n v="96"/>
    <x v="2"/>
  </r>
  <r>
    <n v="2019"/>
    <n v="14"/>
    <s v="Man of Steele"/>
    <x v="206"/>
    <s v="WCE"/>
    <s v="MID"/>
    <n v="90"/>
    <n v="142"/>
    <x v="2"/>
  </r>
  <r>
    <n v="2019"/>
    <n v="14"/>
    <s v="Man of Steele"/>
    <x v="5"/>
    <s v="SYD"/>
    <s v="MID"/>
    <n v="103"/>
    <n v="77"/>
    <x v="2"/>
  </r>
  <r>
    <n v="2019"/>
    <n v="14"/>
    <s v="Man of Steele"/>
    <x v="73"/>
    <s v="COL"/>
    <s v="DEF"/>
    <n v="66"/>
    <n v="23"/>
    <x v="2"/>
  </r>
  <r>
    <n v="2019"/>
    <n v="14"/>
    <s v="Man of Steele"/>
    <x v="114"/>
    <s v="COL"/>
    <s v="RUC"/>
    <n v="148"/>
    <n v="174"/>
    <x v="2"/>
  </r>
  <r>
    <n v="2019"/>
    <n v="14"/>
    <s v="Man of Steele"/>
    <x v="137"/>
    <s v="PTA"/>
    <s v="FWD"/>
    <n v="113"/>
    <n v="180"/>
    <x v="2"/>
  </r>
  <r>
    <n v="2019"/>
    <n v="14"/>
    <s v="Man of Steele"/>
    <x v="251"/>
    <s v="WBD"/>
    <s v="FWD"/>
    <n v="88"/>
    <n v="114"/>
    <x v="2"/>
  </r>
  <r>
    <n v="2019"/>
    <n v="14"/>
    <s v="Man of Steele"/>
    <x v="201"/>
    <s v="RIC"/>
    <s v="DEF"/>
    <n v="88"/>
    <n v="0"/>
    <x v="2"/>
  </r>
  <r>
    <n v="2019"/>
    <n v="14"/>
    <s v="Man of Steele"/>
    <x v="408"/>
    <s v="STK"/>
    <s v="FWD"/>
    <n v="98"/>
    <n v="72"/>
    <x v="2"/>
  </r>
  <r>
    <n v="2019"/>
    <n v="14"/>
    <s v="Man of Steele"/>
    <x v="33"/>
    <s v="STK"/>
    <s v="MID"/>
    <n v="81"/>
    <n v="0"/>
    <x v="2"/>
  </r>
  <r>
    <n v="2019"/>
    <n v="14"/>
    <s v="Man of Steele"/>
    <x v="24"/>
    <s v="STK"/>
    <s v="MID"/>
    <n v="106"/>
    <n v="101"/>
    <x v="2"/>
  </r>
  <r>
    <n v="2019"/>
    <n v="14"/>
    <s v="Man of Steele"/>
    <x v="300"/>
    <s v="MEL"/>
    <s v="MID"/>
    <n v="95"/>
    <n v="101"/>
    <x v="2"/>
  </r>
  <r>
    <n v="2019"/>
    <n v="14"/>
    <s v="Man of Steele"/>
    <x v="391"/>
    <s v="MEL"/>
    <s v="DEF"/>
    <n v="85"/>
    <n v="49"/>
    <x v="2"/>
  </r>
  <r>
    <n v="2019"/>
    <n v="14"/>
    <s v="Man of Steele"/>
    <x v="13"/>
    <s v="FRE"/>
    <s v="FWD"/>
    <n v="87"/>
    <n v="63"/>
    <x v="2"/>
  </r>
  <r>
    <n v="2019"/>
    <n v="14"/>
    <s v="Man of Steele"/>
    <x v="232"/>
    <s v="GWS"/>
    <s v="BEN"/>
    <n v="93"/>
    <n v="0"/>
    <x v="2"/>
  </r>
  <r>
    <n v="2019"/>
    <n v="14"/>
    <s v="Man of Steele"/>
    <x v="400"/>
    <s v="GCS"/>
    <s v="BEN"/>
    <n v="95"/>
    <n v="0"/>
    <x v="2"/>
  </r>
  <r>
    <n v="2019"/>
    <n v="14"/>
    <s v="Man of Steele"/>
    <x v="27"/>
    <s v="RIC"/>
    <s v="BEN"/>
    <n v="103"/>
    <n v="0"/>
    <x v="2"/>
  </r>
  <r>
    <n v="2019"/>
    <n v="14"/>
    <s v="Man of Steele"/>
    <x v="374"/>
    <s v="CAR"/>
    <s v="BEN"/>
    <n v="86"/>
    <n v="0"/>
    <x v="2"/>
  </r>
  <r>
    <n v="2019"/>
    <n v="15"/>
    <s v="TryingAnewStratton"/>
    <x v="34"/>
    <s v="COL"/>
    <s v="DEF"/>
    <n v="94"/>
    <n v="99"/>
    <x v="0"/>
  </r>
  <r>
    <n v="2019"/>
    <n v="15"/>
    <s v="TryingAnewStratton"/>
    <x v="207"/>
    <s v="COL"/>
    <s v="FWD"/>
    <n v="85"/>
    <n v="47"/>
    <x v="0"/>
  </r>
  <r>
    <n v="2019"/>
    <n v="15"/>
    <s v="TryingAnewStratton"/>
    <x v="150"/>
    <s v="HAW"/>
    <s v="DEF"/>
    <n v="85"/>
    <n v="83"/>
    <x v="0"/>
  </r>
  <r>
    <n v="2019"/>
    <n v="15"/>
    <s v="TryingAnewStratton"/>
    <x v="122"/>
    <s v="ESS"/>
    <s v="MID"/>
    <n v="101"/>
    <n v="93"/>
    <x v="0"/>
  </r>
  <r>
    <n v="2019"/>
    <n v="15"/>
    <s v="TryingAnewStratton"/>
    <x v="118"/>
    <s v="SYD"/>
    <s v="DEF"/>
    <n v="106"/>
    <n v="62"/>
    <x v="0"/>
  </r>
  <r>
    <n v="2019"/>
    <n v="15"/>
    <s v="TryingAnewStratton"/>
    <x v="316"/>
    <s v="GCS"/>
    <s v="MID"/>
    <n v="99"/>
    <n v="83"/>
    <x v="0"/>
  </r>
  <r>
    <n v="2019"/>
    <n v="15"/>
    <s v="TryingAnewStratton"/>
    <x v="121"/>
    <s v="PTA"/>
    <s v="MID"/>
    <n v="78"/>
    <n v="57"/>
    <x v="0"/>
  </r>
  <r>
    <n v="2019"/>
    <n v="15"/>
    <s v="TryingAnewStratton"/>
    <x v="358"/>
    <s v="GEE"/>
    <s v="FWD"/>
    <n v="72"/>
    <n v="48"/>
    <x v="0"/>
  </r>
  <r>
    <n v="2019"/>
    <n v="15"/>
    <s v="TryingAnewStratton"/>
    <x v="306"/>
    <s v="WBD"/>
    <s v="FWD"/>
    <n v="113"/>
    <n v="111"/>
    <x v="0"/>
  </r>
  <r>
    <n v="2019"/>
    <n v="15"/>
    <s v="TryingAnewStratton"/>
    <x v="215"/>
    <s v="FRE"/>
    <s v="FWD"/>
    <n v="101"/>
    <n v="81"/>
    <x v="0"/>
  </r>
  <r>
    <n v="2019"/>
    <n v="15"/>
    <s v="TryingAnewStratton"/>
    <x v="125"/>
    <s v="WCE"/>
    <s v="DEF"/>
    <n v="124"/>
    <n v="104"/>
    <x v="0"/>
  </r>
  <r>
    <n v="2019"/>
    <n v="15"/>
    <s v="TryingAnewStratton"/>
    <x v="365"/>
    <s v="WCE"/>
    <s v="RUC"/>
    <n v="82"/>
    <n v="99"/>
    <x v="0"/>
  </r>
  <r>
    <n v="2019"/>
    <n v="15"/>
    <s v="TryingAnewStratton"/>
    <x v="196"/>
    <s v="CAR"/>
    <s v="MID"/>
    <n v="86"/>
    <n v="125"/>
    <x v="0"/>
  </r>
  <r>
    <n v="2019"/>
    <n v="15"/>
    <s v="TryingAnewStratton"/>
    <x v="39"/>
    <s v="MEL"/>
    <s v="MID"/>
    <n v="89"/>
    <n v="84"/>
    <x v="0"/>
  </r>
  <r>
    <n v="2019"/>
    <n v="15"/>
    <s v="TryingAnewStratton"/>
    <x v="198"/>
    <s v="STK"/>
    <s v="MID"/>
    <n v="64"/>
    <n v="65"/>
    <x v="0"/>
  </r>
  <r>
    <n v="2019"/>
    <n v="15"/>
    <s v="TryingAnewStratton"/>
    <x v="267"/>
    <s v="GWS"/>
    <s v="MID"/>
    <n v="85"/>
    <n v="84"/>
    <x v="0"/>
  </r>
  <r>
    <n v="2019"/>
    <n v="15"/>
    <s v="TryingAnewStratton"/>
    <x v="200"/>
    <s v="GWS"/>
    <s v="DEF"/>
    <n v="95"/>
    <n v="126"/>
    <x v="0"/>
  </r>
  <r>
    <n v="2019"/>
    <n v="15"/>
    <s v="TryingAnewStratton"/>
    <x v="6"/>
    <s v="GWS"/>
    <s v="FWD"/>
    <n v="101"/>
    <n v="74"/>
    <x v="0"/>
  </r>
  <r>
    <n v="2019"/>
    <n v="15"/>
    <s v="TryingAnewStratton"/>
    <x v="113"/>
    <s v="COL"/>
    <s v="BEN"/>
    <n v="77"/>
    <n v="0"/>
    <x v="0"/>
  </r>
  <r>
    <n v="2019"/>
    <n v="15"/>
    <s v="TryingAnewStratton"/>
    <x v="45"/>
    <s v="ESS"/>
    <s v="BEN"/>
    <n v="89"/>
    <n v="93"/>
    <x v="0"/>
  </r>
  <r>
    <n v="2019"/>
    <n v="15"/>
    <s v="TryingAnewStratton"/>
    <x v="269"/>
    <s v="MEL"/>
    <s v="BEN"/>
    <n v="87"/>
    <n v="83"/>
    <x v="0"/>
  </r>
  <r>
    <n v="2019"/>
    <n v="15"/>
    <s v="TryingAnewStratton"/>
    <x v="378"/>
    <s v="BRL"/>
    <s v="BEN"/>
    <n v="77"/>
    <n v="58"/>
    <x v="0"/>
  </r>
  <r>
    <n v="2019"/>
    <n v="15"/>
    <s v="Salt&amp;VinegarCripps"/>
    <x v="72"/>
    <s v="COL"/>
    <s v="MID"/>
    <n v="109"/>
    <n v="136"/>
    <x v="6"/>
  </r>
  <r>
    <n v="2019"/>
    <n v="15"/>
    <s v="Salt&amp;VinegarCripps"/>
    <x v="361"/>
    <s v="RIC"/>
    <s v="DEF"/>
    <n v="65"/>
    <n v="67"/>
    <x v="6"/>
  </r>
  <r>
    <n v="2019"/>
    <n v="15"/>
    <s v="Salt&amp;VinegarCripps"/>
    <x v="236"/>
    <s v="RIC"/>
    <s v="MID"/>
    <n v="104"/>
    <n v="100"/>
    <x v="6"/>
  </r>
  <r>
    <n v="2019"/>
    <n v="15"/>
    <s v="Salt&amp;VinegarCripps"/>
    <x v="354"/>
    <s v="PTA"/>
    <s v="DEF"/>
    <n v="95"/>
    <n v="54"/>
    <x v="6"/>
  </r>
  <r>
    <n v="2019"/>
    <n v="15"/>
    <s v="Salt&amp;VinegarCripps"/>
    <x v="290"/>
    <s v="PTA"/>
    <s v="FWD"/>
    <n v="64"/>
    <n v="74"/>
    <x v="6"/>
  </r>
  <r>
    <n v="2019"/>
    <n v="15"/>
    <s v="Salt&amp;VinegarCripps"/>
    <x v="112"/>
    <s v="GEE"/>
    <s v="FWD"/>
    <n v="84"/>
    <n v="88"/>
    <x v="6"/>
  </r>
  <r>
    <n v="2019"/>
    <n v="15"/>
    <s v="Salt&amp;VinegarCripps"/>
    <x v="163"/>
    <s v="GEE"/>
    <s v="MID"/>
    <n v="87"/>
    <n v="56"/>
    <x v="6"/>
  </r>
  <r>
    <n v="2019"/>
    <n v="15"/>
    <s v="Salt&amp;VinegarCripps"/>
    <x v="111"/>
    <s v="WBD"/>
    <s v="DEF"/>
    <n v="95"/>
    <n v="78"/>
    <x v="6"/>
  </r>
  <r>
    <n v="2019"/>
    <n v="15"/>
    <s v="Salt&amp;VinegarCripps"/>
    <x v="293"/>
    <s v="FRE"/>
    <s v="DEF"/>
    <n v="92"/>
    <n v="105"/>
    <x v="6"/>
  </r>
  <r>
    <n v="2019"/>
    <n v="15"/>
    <s v="Salt&amp;VinegarCripps"/>
    <x v="347"/>
    <s v="WCE"/>
    <s v="DEF"/>
    <n v="82"/>
    <n v="84"/>
    <x v="6"/>
  </r>
  <r>
    <n v="2019"/>
    <n v="15"/>
    <s v="Salt&amp;VinegarCripps"/>
    <x v="218"/>
    <s v="WCE"/>
    <s v="MID"/>
    <n v="91"/>
    <n v="90"/>
    <x v="6"/>
  </r>
  <r>
    <n v="2019"/>
    <n v="15"/>
    <s v="Salt&amp;VinegarCripps"/>
    <x v="294"/>
    <s v="CAR"/>
    <s v="FWD"/>
    <n v="91"/>
    <n v="5"/>
    <x v="6"/>
  </r>
  <r>
    <n v="2019"/>
    <n v="15"/>
    <s v="Salt&amp;VinegarCripps"/>
    <x v="195"/>
    <s v="NTH"/>
    <s v="RUC"/>
    <n v="122"/>
    <n v="131"/>
    <x v="6"/>
  </r>
  <r>
    <n v="2019"/>
    <n v="15"/>
    <s v="Salt&amp;VinegarCripps"/>
    <x v="133"/>
    <s v="STK"/>
    <s v="FWD"/>
    <n v="81"/>
    <n v="80"/>
    <x v="6"/>
  </r>
  <r>
    <n v="2019"/>
    <n v="15"/>
    <s v="Salt&amp;VinegarCripps"/>
    <x v="192"/>
    <s v="STK"/>
    <s v="MID"/>
    <n v="92"/>
    <n v="67"/>
    <x v="6"/>
  </r>
  <r>
    <n v="2019"/>
    <n v="15"/>
    <s v="Salt&amp;VinegarCripps"/>
    <x v="281"/>
    <s v="BRL"/>
    <s v="MID"/>
    <n v="107"/>
    <n v="137"/>
    <x v="6"/>
  </r>
  <r>
    <n v="2019"/>
    <n v="15"/>
    <s v="Salt&amp;VinegarCripps"/>
    <x v="364"/>
    <s v="BRL"/>
    <s v="FWD"/>
    <n v="83"/>
    <n v="63"/>
    <x v="6"/>
  </r>
  <r>
    <n v="2019"/>
    <n v="15"/>
    <s v="Salt&amp;VinegarCripps"/>
    <x v="145"/>
    <s v="GWS"/>
    <s v="MID"/>
    <n v="114"/>
    <n v="102"/>
    <x v="6"/>
  </r>
  <r>
    <n v="2019"/>
    <n v="15"/>
    <s v="Salt&amp;VinegarCripps"/>
    <x v="197"/>
    <s v="SYD"/>
    <s v="BEN"/>
    <n v="64"/>
    <n v="0"/>
    <x v="6"/>
  </r>
  <r>
    <n v="2019"/>
    <n v="15"/>
    <s v="Salt&amp;VinegarCripps"/>
    <x v="123"/>
    <s v="RIC"/>
    <s v="BEN"/>
    <n v="64"/>
    <n v="63"/>
    <x v="6"/>
  </r>
  <r>
    <n v="2019"/>
    <n v="15"/>
    <s v="Salt&amp;VinegarCripps"/>
    <x v="271"/>
    <s v="GEE"/>
    <s v="BEN"/>
    <n v="89"/>
    <n v="82"/>
    <x v="6"/>
  </r>
  <r>
    <n v="2019"/>
    <n v="15"/>
    <s v="Salt&amp;VinegarCripps"/>
    <x v="238"/>
    <s v="WCE"/>
    <s v="BEN"/>
    <n v="80"/>
    <n v="0"/>
    <x v="6"/>
  </r>
  <r>
    <n v="2019"/>
    <n v="15"/>
    <s v="DEVQON.1"/>
    <x v="278"/>
    <s v="COL"/>
    <s v="MID"/>
    <n v="82"/>
    <n v="67"/>
    <x v="4"/>
  </r>
  <r>
    <n v="2019"/>
    <n v="15"/>
    <s v="DEVQON.1"/>
    <x v="91"/>
    <s v="HAW"/>
    <s v="MID"/>
    <n v="96"/>
    <n v="68"/>
    <x v="4"/>
  </r>
  <r>
    <n v="2019"/>
    <n v="15"/>
    <s v="DEVQON.1"/>
    <x v="166"/>
    <s v="ESS"/>
    <s v="DEF"/>
    <n v="89"/>
    <n v="69"/>
    <x v="4"/>
  </r>
  <r>
    <n v="2019"/>
    <n v="15"/>
    <s v="DEVQON.1"/>
    <x v="312"/>
    <s v="ESS"/>
    <s v="FWD"/>
    <n v="108"/>
    <n v="91"/>
    <x v="4"/>
  </r>
  <r>
    <n v="2019"/>
    <n v="15"/>
    <s v="DEVQON.1"/>
    <x v="175"/>
    <s v="SYD"/>
    <s v="FWD"/>
    <n v="91"/>
    <n v="87"/>
    <x v="4"/>
  </r>
  <r>
    <n v="2019"/>
    <n v="15"/>
    <s v="DEVQON.1"/>
    <x v="415"/>
    <s v="SYD"/>
    <s v="MID"/>
    <n v="85"/>
    <n v="120"/>
    <x v="4"/>
  </r>
  <r>
    <n v="2019"/>
    <n v="15"/>
    <s v="DEVQON.1"/>
    <x v="168"/>
    <s v="ADE"/>
    <s v="MID"/>
    <n v="120"/>
    <n v="129"/>
    <x v="4"/>
  </r>
  <r>
    <n v="2019"/>
    <n v="15"/>
    <s v="DEVQON.1"/>
    <x v="241"/>
    <s v="PTA"/>
    <s v="FWD"/>
    <n v="108"/>
    <n v="114"/>
    <x v="4"/>
  </r>
  <r>
    <n v="2019"/>
    <n v="15"/>
    <s v="DEVQON.1"/>
    <x v="244"/>
    <s v="PTA"/>
    <s v="DEF"/>
    <n v="90"/>
    <n v="130"/>
    <x v="4"/>
  </r>
  <r>
    <n v="2019"/>
    <n v="15"/>
    <s v="DEVQON.1"/>
    <x v="339"/>
    <s v="GEE"/>
    <s v="FWD"/>
    <n v="112"/>
    <n v="128"/>
    <x v="4"/>
  </r>
  <r>
    <n v="2019"/>
    <n v="15"/>
    <s v="DEVQON.1"/>
    <x v="17"/>
    <s v="WCE"/>
    <s v="MID"/>
    <n v="104"/>
    <n v="89"/>
    <x v="4"/>
  </r>
  <r>
    <n v="2019"/>
    <n v="15"/>
    <s v="DEVQON.1"/>
    <x v="210"/>
    <s v="CAR"/>
    <s v="RUC"/>
    <n v="92"/>
    <n v="88"/>
    <x v="4"/>
  </r>
  <r>
    <n v="2019"/>
    <n v="15"/>
    <s v="DEVQON.1"/>
    <x v="76"/>
    <s v="MEL"/>
    <s v="MID"/>
    <n v="104"/>
    <n v="103"/>
    <x v="4"/>
  </r>
  <r>
    <n v="2019"/>
    <n v="15"/>
    <s v="DEVQON.1"/>
    <x v="55"/>
    <s v="MEL"/>
    <s v="DEF"/>
    <n v="111"/>
    <n v="133"/>
    <x v="4"/>
  </r>
  <r>
    <n v="2019"/>
    <n v="15"/>
    <s v="DEVQON.1"/>
    <x v="146"/>
    <s v="STK"/>
    <s v="DEF"/>
    <n v="69"/>
    <n v="87"/>
    <x v="4"/>
  </r>
  <r>
    <n v="2019"/>
    <n v="15"/>
    <s v="DEVQON.1"/>
    <x v="385"/>
    <s v="STK"/>
    <s v="FWD"/>
    <n v="140"/>
    <n v="161"/>
    <x v="4"/>
  </r>
  <r>
    <n v="2019"/>
    <n v="15"/>
    <s v="DEVQON.1"/>
    <x v="416"/>
    <s v="BRL"/>
    <s v="DEF"/>
    <n v="82"/>
    <n v="89"/>
    <x v="4"/>
  </r>
  <r>
    <n v="2019"/>
    <n v="15"/>
    <s v="DEVQON.1"/>
    <x v="317"/>
    <s v="GWS"/>
    <s v="MID"/>
    <n v="104"/>
    <n v="92"/>
    <x v="4"/>
  </r>
  <r>
    <n v="2019"/>
    <n v="15"/>
    <s v="DEVQON.1"/>
    <x v="329"/>
    <s v="ADE"/>
    <s v="BEN"/>
    <n v="73"/>
    <n v="0"/>
    <x v="4"/>
  </r>
  <r>
    <n v="2019"/>
    <n v="15"/>
    <s v="DEVQON.1"/>
    <x v="162"/>
    <s v="ADE"/>
    <s v="BEN"/>
    <n v="109"/>
    <n v="0"/>
    <x v="4"/>
  </r>
  <r>
    <n v="2019"/>
    <n v="15"/>
    <s v="DEVQON.1"/>
    <x v="221"/>
    <s v="PTA"/>
    <s v="BEN"/>
    <n v="96"/>
    <n v="0"/>
    <x v="4"/>
  </r>
  <r>
    <n v="2019"/>
    <n v="15"/>
    <s v="DEVQON.1"/>
    <x v="116"/>
    <s v="NTH"/>
    <s v="BEN"/>
    <n v="83"/>
    <n v="0"/>
    <x v="4"/>
  </r>
  <r>
    <n v="2019"/>
    <n v="15"/>
    <s v="Swimming n Titch"/>
    <x v="140"/>
    <s v="ESS"/>
    <s v="MID"/>
    <n v="87"/>
    <n v="70"/>
    <x v="5"/>
  </r>
  <r>
    <n v="2019"/>
    <n v="15"/>
    <s v="Swimming n Titch"/>
    <x v="124"/>
    <s v="RIC"/>
    <s v="MID"/>
    <n v="95"/>
    <n v="94"/>
    <x v="5"/>
  </r>
  <r>
    <n v="2019"/>
    <n v="15"/>
    <s v="Swimming n Titch"/>
    <x v="35"/>
    <s v="RIC"/>
    <s v="FWD"/>
    <n v="98"/>
    <n v="51"/>
    <x v="5"/>
  </r>
  <r>
    <n v="2019"/>
    <n v="15"/>
    <s v="Swimming n Titch"/>
    <x v="26"/>
    <s v="GCS"/>
    <s v="DEF"/>
    <n v="81"/>
    <n v="66"/>
    <x v="5"/>
  </r>
  <r>
    <n v="2019"/>
    <n v="15"/>
    <s v="Swimming n Titch"/>
    <x v="399"/>
    <s v="ADE"/>
    <s v="RUC"/>
    <n v="100"/>
    <n v="120"/>
    <x v="5"/>
  </r>
  <r>
    <n v="2019"/>
    <n v="15"/>
    <s v="Swimming n Titch"/>
    <x v="248"/>
    <s v="PTA"/>
    <s v="FWD"/>
    <n v="105"/>
    <n v="62"/>
    <x v="5"/>
  </r>
  <r>
    <n v="2019"/>
    <n v="15"/>
    <s v="Swimming n Titch"/>
    <x v="94"/>
    <s v="PTA"/>
    <s v="DEF"/>
    <n v="54"/>
    <n v="79"/>
    <x v="5"/>
  </r>
  <r>
    <n v="2019"/>
    <n v="15"/>
    <s v="Swimming n Titch"/>
    <x v="119"/>
    <s v="GEE"/>
    <s v="FWD"/>
    <n v="133"/>
    <n v="83"/>
    <x v="5"/>
  </r>
  <r>
    <n v="2019"/>
    <n v="15"/>
    <s v="Swimming n Titch"/>
    <x v="252"/>
    <s v="WBD"/>
    <s v="MID"/>
    <n v="99"/>
    <n v="130"/>
    <x v="5"/>
  </r>
  <r>
    <n v="2019"/>
    <n v="15"/>
    <s v="Swimming n Titch"/>
    <x v="62"/>
    <s v="FRE"/>
    <s v="DEF"/>
    <n v="91"/>
    <n v="62"/>
    <x v="5"/>
  </r>
  <r>
    <n v="2019"/>
    <n v="15"/>
    <s v="Swimming n Titch"/>
    <x v="315"/>
    <s v="WCE"/>
    <s v="FWD"/>
    <n v="91"/>
    <n v="94"/>
    <x v="5"/>
  </r>
  <r>
    <n v="2019"/>
    <n v="15"/>
    <s v="Swimming n Titch"/>
    <x v="64"/>
    <s v="WCE"/>
    <s v="MID"/>
    <n v="128"/>
    <n v="128"/>
    <x v="5"/>
  </r>
  <r>
    <n v="2019"/>
    <n v="15"/>
    <s v="Swimming n Titch"/>
    <x v="204"/>
    <s v="WCE"/>
    <s v="MID"/>
    <n v="113"/>
    <n v="133"/>
    <x v="5"/>
  </r>
  <r>
    <n v="2019"/>
    <n v="15"/>
    <s v="Swimming n Titch"/>
    <x v="332"/>
    <s v="STK"/>
    <s v="FWD"/>
    <n v="94"/>
    <n v="51"/>
    <x v="5"/>
  </r>
  <r>
    <n v="2019"/>
    <n v="15"/>
    <s v="Swimming n Titch"/>
    <x v="77"/>
    <s v="BRL"/>
    <s v="MID"/>
    <n v="96"/>
    <n v="155"/>
    <x v="5"/>
  </r>
  <r>
    <n v="2019"/>
    <n v="15"/>
    <s v="Swimming n Titch"/>
    <x v="58"/>
    <s v="BRL"/>
    <s v="DEF"/>
    <n v="97"/>
    <n v="98"/>
    <x v="5"/>
  </r>
  <r>
    <n v="2019"/>
    <n v="15"/>
    <s v="Swimming n Titch"/>
    <x v="11"/>
    <s v="GWS"/>
    <s v="MID"/>
    <n v="138"/>
    <n v="104"/>
    <x v="5"/>
  </r>
  <r>
    <n v="2019"/>
    <n v="15"/>
    <s v="Swimming n Titch"/>
    <x v="348"/>
    <s v="GWS"/>
    <s v="DEF"/>
    <n v="90"/>
    <n v="104"/>
    <x v="5"/>
  </r>
  <r>
    <n v="2019"/>
    <n v="15"/>
    <s v="Swimming n Titch"/>
    <x v="177"/>
    <s v="GCS"/>
    <s v="BEN"/>
    <n v="101"/>
    <n v="110"/>
    <x v="5"/>
  </r>
  <r>
    <n v="2019"/>
    <n v="15"/>
    <s v="Swimming n Titch"/>
    <x v="357"/>
    <s v="PTA"/>
    <s v="BEN"/>
    <n v="91"/>
    <n v="102"/>
    <x v="5"/>
  </r>
  <r>
    <n v="2019"/>
    <n v="15"/>
    <s v="Swimming n Titch"/>
    <x v="134"/>
    <s v="CAR"/>
    <s v="BEN"/>
    <n v="58"/>
    <n v="76"/>
    <x v="5"/>
  </r>
  <r>
    <n v="2019"/>
    <n v="15"/>
    <s v="Swimming n Titch"/>
    <x v="227"/>
    <s v="MEL"/>
    <s v="BEN"/>
    <n v="83"/>
    <n v="99"/>
    <x v="5"/>
  </r>
  <r>
    <n v="2019"/>
    <n v="15"/>
    <s v="Fire The Worpedo"/>
    <x v="225"/>
    <s v="COL"/>
    <s v="MID"/>
    <n v="106"/>
    <n v="111"/>
    <x v="3"/>
  </r>
  <r>
    <n v="2019"/>
    <n v="15"/>
    <s v="Fire The Worpedo"/>
    <x v="372"/>
    <s v="HAW"/>
    <s v="FWD"/>
    <n v="89"/>
    <n v="92"/>
    <x v="3"/>
  </r>
  <r>
    <n v="2019"/>
    <n v="15"/>
    <s v="Fire The Worpedo"/>
    <x v="401"/>
    <s v="HAW"/>
    <s v="FWD"/>
    <n v="99"/>
    <n v="117"/>
    <x v="3"/>
  </r>
  <r>
    <n v="2019"/>
    <n v="15"/>
    <s v="Fire The Worpedo"/>
    <x v="277"/>
    <s v="HAW"/>
    <s v="MID"/>
    <n v="82"/>
    <n v="115"/>
    <x v="3"/>
  </r>
  <r>
    <n v="2019"/>
    <n v="15"/>
    <s v="Fire The Worpedo"/>
    <x v="309"/>
    <s v="ESS"/>
    <s v="DEF"/>
    <n v="83"/>
    <n v="93"/>
    <x v="3"/>
  </r>
  <r>
    <n v="2019"/>
    <n v="15"/>
    <s v="Fire The Worpedo"/>
    <x v="165"/>
    <s v="ESS"/>
    <s v="MID"/>
    <n v="112"/>
    <n v="88"/>
    <x v="3"/>
  </r>
  <r>
    <n v="2019"/>
    <n v="15"/>
    <s v="Fire The Worpedo"/>
    <x v="216"/>
    <s v="SYD"/>
    <s v="DEF"/>
    <n v="98"/>
    <n v="97"/>
    <x v="3"/>
  </r>
  <r>
    <n v="2019"/>
    <n v="15"/>
    <s v="Fire The Worpedo"/>
    <x v="297"/>
    <s v="SYD"/>
    <s v="MID"/>
    <n v="84"/>
    <n v="121"/>
    <x v="3"/>
  </r>
  <r>
    <n v="2019"/>
    <n v="15"/>
    <s v="Fire The Worpedo"/>
    <x v="230"/>
    <s v="SYD"/>
    <s v="DEF"/>
    <n v="108"/>
    <n v="103"/>
    <x v="3"/>
  </r>
  <r>
    <n v="2019"/>
    <n v="15"/>
    <s v="Fire The Worpedo"/>
    <x v="273"/>
    <s v="RIC"/>
    <s v="DEF"/>
    <n v="95"/>
    <n v="72"/>
    <x v="3"/>
  </r>
  <r>
    <n v="2019"/>
    <n v="15"/>
    <s v="Fire The Worpedo"/>
    <x v="40"/>
    <s v="GCS"/>
    <s v="MID"/>
    <n v="92"/>
    <n v="85"/>
    <x v="3"/>
  </r>
  <r>
    <n v="2019"/>
    <n v="15"/>
    <s v="Fire The Worpedo"/>
    <x v="132"/>
    <s v="ADE"/>
    <s v="MID"/>
    <n v="107"/>
    <n v="95"/>
    <x v="3"/>
  </r>
  <r>
    <n v="2019"/>
    <n v="15"/>
    <s v="Fire The Worpedo"/>
    <x v="279"/>
    <s v="MEL"/>
    <s v="RUC"/>
    <n v="131"/>
    <n v="46"/>
    <x v="3"/>
  </r>
  <r>
    <n v="2019"/>
    <n v="15"/>
    <s v="Fire The Worpedo"/>
    <x v="226"/>
    <s v="MEL"/>
    <s v="FWD"/>
    <n v="76"/>
    <n v="62"/>
    <x v="3"/>
  </r>
  <r>
    <n v="2019"/>
    <n v="15"/>
    <s v="Fire The Worpedo"/>
    <x v="67"/>
    <s v="BRL"/>
    <s v="MID"/>
    <n v="110"/>
    <n v="130"/>
    <x v="3"/>
  </r>
  <r>
    <n v="2019"/>
    <n v="15"/>
    <s v="Fire The Worpedo"/>
    <x v="417"/>
    <s v="BRL"/>
    <s v="FWD"/>
    <n v="56"/>
    <n v="22"/>
    <x v="3"/>
  </r>
  <r>
    <n v="2019"/>
    <n v="15"/>
    <s v="Fire The Worpedo"/>
    <x v="307"/>
    <s v="GWS"/>
    <s v="DEF"/>
    <n v="71"/>
    <n v="82"/>
    <x v="3"/>
  </r>
  <r>
    <n v="2019"/>
    <n v="15"/>
    <s v="Fire The Worpedo"/>
    <x v="89"/>
    <s v="GWS"/>
    <s v="FWD"/>
    <n v="95"/>
    <n v="77"/>
    <x v="3"/>
  </r>
  <r>
    <n v="2019"/>
    <n v="15"/>
    <s v="Fire The Worpedo"/>
    <x v="295"/>
    <s v="PTA"/>
    <s v="BEN"/>
    <n v="93"/>
    <n v="117"/>
    <x v="3"/>
  </r>
  <r>
    <n v="2019"/>
    <n v="15"/>
    <s v="Fire The Worpedo"/>
    <x v="263"/>
    <s v="PTA"/>
    <s v="BEN"/>
    <n v="61"/>
    <n v="26"/>
    <x v="3"/>
  </r>
  <r>
    <n v="2019"/>
    <n v="15"/>
    <s v="Fire The Worpedo"/>
    <x v="93"/>
    <s v="WBD"/>
    <s v="BEN"/>
    <n v="82"/>
    <n v="0"/>
    <x v="3"/>
  </r>
  <r>
    <n v="2019"/>
    <n v="15"/>
    <s v="Fire The Worpedo"/>
    <x v="182"/>
    <s v="GWS"/>
    <s v="BEN"/>
    <n v="103"/>
    <n v="0"/>
    <x v="3"/>
  </r>
  <r>
    <n v="2019"/>
    <n v="15"/>
    <s v="Barbeques Treloar"/>
    <x v="185"/>
    <s v="COL"/>
    <s v="DEF"/>
    <n v="82"/>
    <n v="65"/>
    <x v="7"/>
  </r>
  <r>
    <n v="2019"/>
    <n v="15"/>
    <s v="Barbeques Treloar"/>
    <x v="334"/>
    <s v="COL"/>
    <s v="MID"/>
    <n v="75"/>
    <n v="75"/>
    <x v="7"/>
  </r>
  <r>
    <n v="2019"/>
    <n v="15"/>
    <s v="Barbeques Treloar"/>
    <x v="403"/>
    <s v="COL"/>
    <s v="MID"/>
    <n v="59"/>
    <n v="13"/>
    <x v="7"/>
  </r>
  <r>
    <n v="2019"/>
    <n v="15"/>
    <s v="Barbeques Treloar"/>
    <x v="250"/>
    <s v="HAW"/>
    <s v="FWD"/>
    <n v="79"/>
    <n v="65"/>
    <x v="7"/>
  </r>
  <r>
    <n v="2019"/>
    <n v="15"/>
    <s v="Barbeques Treloar"/>
    <x v="42"/>
    <s v="ESS"/>
    <s v="RUC"/>
    <n v="99"/>
    <n v="67"/>
    <x v="7"/>
  </r>
  <r>
    <n v="2019"/>
    <n v="15"/>
    <s v="Barbeques Treloar"/>
    <x v="186"/>
    <s v="SYD"/>
    <s v="FWD"/>
    <n v="84"/>
    <n v="84"/>
    <x v="7"/>
  </r>
  <r>
    <n v="2019"/>
    <n v="15"/>
    <s v="Barbeques Treloar"/>
    <x v="57"/>
    <s v="RIC"/>
    <s v="DEF"/>
    <n v="93"/>
    <n v="113"/>
    <x v="7"/>
  </r>
  <r>
    <n v="2019"/>
    <n v="15"/>
    <s v="Barbeques Treloar"/>
    <x v="149"/>
    <s v="GCS"/>
    <s v="DEF"/>
    <n v="89"/>
    <n v="82"/>
    <x v="7"/>
  </r>
  <r>
    <n v="2019"/>
    <n v="15"/>
    <s v="Barbeques Treloar"/>
    <x v="240"/>
    <s v="GEE"/>
    <s v="FWD"/>
    <n v="78"/>
    <n v="71"/>
    <x v="7"/>
  </r>
  <r>
    <n v="2019"/>
    <n v="15"/>
    <s v="Barbeques Treloar"/>
    <x v="199"/>
    <s v="GEE"/>
    <s v="MID"/>
    <n v="95"/>
    <n v="105"/>
    <x v="7"/>
  </r>
  <r>
    <n v="2019"/>
    <n v="15"/>
    <s v="Barbeques Treloar"/>
    <x v="194"/>
    <s v="WBD"/>
    <s v="MID"/>
    <n v="79"/>
    <n v="52"/>
    <x v="7"/>
  </r>
  <r>
    <n v="2019"/>
    <n v="15"/>
    <s v="Barbeques Treloar"/>
    <x v="82"/>
    <s v="FRE"/>
    <s v="MID"/>
    <n v="128"/>
    <n v="147"/>
    <x v="7"/>
  </r>
  <r>
    <n v="2019"/>
    <n v="15"/>
    <s v="Barbeques Treloar"/>
    <x v="330"/>
    <s v="CAR"/>
    <s v="FWD"/>
    <n v="106"/>
    <n v="113"/>
    <x v="7"/>
  </r>
  <r>
    <n v="2019"/>
    <n v="15"/>
    <s v="Barbeques Treloar"/>
    <x v="164"/>
    <s v="MEL"/>
    <s v="DEF"/>
    <n v="74"/>
    <n v="94"/>
    <x v="7"/>
  </r>
  <r>
    <n v="2019"/>
    <n v="15"/>
    <s v="Barbeques Treloar"/>
    <x v="41"/>
    <s v="NTH"/>
    <s v="MID"/>
    <n v="92"/>
    <n v="90"/>
    <x v="7"/>
  </r>
  <r>
    <n v="2019"/>
    <n v="15"/>
    <s v="Barbeques Treloar"/>
    <x v="90"/>
    <s v="NTH"/>
    <s v="MID"/>
    <n v="119"/>
    <n v="146"/>
    <x v="7"/>
  </r>
  <r>
    <n v="2019"/>
    <n v="15"/>
    <s v="Barbeques Treloar"/>
    <x v="229"/>
    <s v="NTH"/>
    <s v="FWD"/>
    <n v="92"/>
    <n v="121"/>
    <x v="7"/>
  </r>
  <r>
    <n v="2019"/>
    <n v="15"/>
    <s v="Barbeques Treloar"/>
    <x v="302"/>
    <s v="BRL"/>
    <s v="DEF"/>
    <n v="77"/>
    <n v="66"/>
    <x v="7"/>
  </r>
  <r>
    <n v="2019"/>
    <n v="15"/>
    <s v="Barbeques Treloar"/>
    <x v="344"/>
    <s v="ADE"/>
    <s v="BEN"/>
    <n v="103"/>
    <n v="0"/>
    <x v="7"/>
  </r>
  <r>
    <n v="2019"/>
    <n v="15"/>
    <s v="Barbeques Treloar"/>
    <x v="5"/>
    <s v="WCE"/>
    <s v="BEN"/>
    <n v="72"/>
    <n v="37"/>
    <x v="7"/>
  </r>
  <r>
    <n v="2019"/>
    <n v="15"/>
    <s v="Barbeques Treloar"/>
    <x v="254"/>
    <s v="CAR"/>
    <s v="BEN"/>
    <n v="110"/>
    <n v="0"/>
    <x v="7"/>
  </r>
  <r>
    <n v="2019"/>
    <n v="15"/>
    <s v="Barbeques Treloar"/>
    <x v="142"/>
    <s v="GWS"/>
    <s v="BEN"/>
    <n v="70"/>
    <n v="60"/>
    <x v="7"/>
  </r>
  <r>
    <n v="2019"/>
    <n v="15"/>
    <s v="Casting Crouch"/>
    <x v="172"/>
    <s v="HAW"/>
    <s v="RUC"/>
    <n v="68"/>
    <n v="84"/>
    <x v="1"/>
  </r>
  <r>
    <n v="2019"/>
    <n v="15"/>
    <s v="Casting Crouch"/>
    <x v="4"/>
    <s v="SYD"/>
    <s v="DEF"/>
    <n v="75"/>
    <n v="87"/>
    <x v="1"/>
  </r>
  <r>
    <n v="2019"/>
    <n v="15"/>
    <s v="Casting Crouch"/>
    <x v="255"/>
    <s v="SYD"/>
    <s v="MID"/>
    <n v="124"/>
    <n v="106"/>
    <x v="1"/>
  </r>
  <r>
    <n v="2019"/>
    <n v="15"/>
    <s v="Casting Crouch"/>
    <x v="245"/>
    <s v="SYD"/>
    <s v="FWD"/>
    <n v="99"/>
    <n v="117"/>
    <x v="1"/>
  </r>
  <r>
    <n v="2019"/>
    <n v="15"/>
    <s v="Casting Crouch"/>
    <x v="128"/>
    <s v="GCS"/>
    <s v="FWD"/>
    <n v="78"/>
    <n v="53"/>
    <x v="1"/>
  </r>
  <r>
    <n v="2019"/>
    <n v="15"/>
    <s v="Casting Crouch"/>
    <x v="259"/>
    <s v="ADE"/>
    <s v="MID"/>
    <n v="92"/>
    <n v="109"/>
    <x v="1"/>
  </r>
  <r>
    <n v="2019"/>
    <n v="15"/>
    <s v="Casting Crouch"/>
    <x v="203"/>
    <s v="ADE"/>
    <s v="DEF"/>
    <n v="61"/>
    <n v="65"/>
    <x v="1"/>
  </r>
  <r>
    <n v="2019"/>
    <n v="15"/>
    <s v="Casting Crouch"/>
    <x v="126"/>
    <s v="WBD"/>
    <s v="DEF"/>
    <n v="87"/>
    <n v="45"/>
    <x v="1"/>
  </r>
  <r>
    <n v="2019"/>
    <n v="15"/>
    <s v="Casting Crouch"/>
    <x v="414"/>
    <s v="WBD"/>
    <s v="FWD"/>
    <n v="89"/>
    <n v="73"/>
    <x v="1"/>
  </r>
  <r>
    <n v="2019"/>
    <n v="15"/>
    <s v="Casting Crouch"/>
    <x v="1"/>
    <s v="WBD"/>
    <s v="MID"/>
    <n v="129"/>
    <n v="142"/>
    <x v="1"/>
  </r>
  <r>
    <n v="2019"/>
    <n v="15"/>
    <s v="Casting Crouch"/>
    <x v="303"/>
    <s v="FRE"/>
    <s v="MID"/>
    <n v="83"/>
    <n v="59"/>
    <x v="1"/>
  </r>
  <r>
    <n v="2019"/>
    <n v="15"/>
    <s v="Casting Crouch"/>
    <x v="213"/>
    <s v="FRE"/>
    <s v="MID"/>
    <n v="98"/>
    <n v="84"/>
    <x v="1"/>
  </r>
  <r>
    <n v="2019"/>
    <n v="15"/>
    <s v="Casting Crouch"/>
    <x v="418"/>
    <s v="FRE"/>
    <s v="DEF"/>
    <n v="56"/>
    <n v="67"/>
    <x v="1"/>
  </r>
  <r>
    <n v="2019"/>
    <n v="15"/>
    <s v="Casting Crouch"/>
    <x v="92"/>
    <s v="CAR"/>
    <s v="DEF"/>
    <n v="99"/>
    <n v="117"/>
    <x v="1"/>
  </r>
  <r>
    <n v="2019"/>
    <n v="15"/>
    <s v="Casting Crouch"/>
    <x v="335"/>
    <s v="NTH"/>
    <s v="MID"/>
    <n v="82"/>
    <n v="66"/>
    <x v="1"/>
  </r>
  <r>
    <n v="2019"/>
    <n v="15"/>
    <s v="Casting Crouch"/>
    <x v="136"/>
    <s v="STK"/>
    <s v="FWD"/>
    <n v="94"/>
    <n v="76"/>
    <x v="1"/>
  </r>
  <r>
    <n v="2019"/>
    <n v="15"/>
    <s v="Casting Crouch"/>
    <x v="380"/>
    <s v="BRL"/>
    <s v="MID"/>
    <n v="97"/>
    <n v="115"/>
    <x v="1"/>
  </r>
  <r>
    <n v="2019"/>
    <n v="15"/>
    <s v="Casting Crouch"/>
    <x v="288"/>
    <s v="BRL"/>
    <s v="FWD"/>
    <n v="85"/>
    <n v="83"/>
    <x v="1"/>
  </r>
  <r>
    <n v="2019"/>
    <n v="15"/>
    <s v="Casting Crouch"/>
    <x v="135"/>
    <s v="GCS"/>
    <s v="BEN"/>
    <n v="97"/>
    <n v="118"/>
    <x v="1"/>
  </r>
  <r>
    <n v="2019"/>
    <n v="15"/>
    <s v="Casting Crouch"/>
    <x v="87"/>
    <s v="GEE"/>
    <s v="BEN"/>
    <n v="79"/>
    <n v="0"/>
    <x v="1"/>
  </r>
  <r>
    <n v="2019"/>
    <n v="15"/>
    <s v="Casting Crouch"/>
    <x v="21"/>
    <s v="NTH"/>
    <s v="BEN"/>
    <n v="91"/>
    <n v="125"/>
    <x v="1"/>
  </r>
  <r>
    <n v="2019"/>
    <n v="15"/>
    <s v="Casting Crouch"/>
    <x v="280"/>
    <s v="NTH"/>
    <s v="BEN"/>
    <n v="87"/>
    <n v="0"/>
    <x v="1"/>
  </r>
  <r>
    <n v="2019"/>
    <n v="15"/>
    <s v="Man of Steele"/>
    <x v="114"/>
    <s v="COL"/>
    <s v="RUC"/>
    <n v="135"/>
    <n v="133"/>
    <x v="2"/>
  </r>
  <r>
    <n v="2019"/>
    <n v="15"/>
    <s v="Man of Steele"/>
    <x v="7"/>
    <s v="ESS"/>
    <s v="MID"/>
    <n v="87"/>
    <n v="112"/>
    <x v="2"/>
  </r>
  <r>
    <n v="2019"/>
    <n v="15"/>
    <s v="Man of Steele"/>
    <x v="5"/>
    <s v="SYD"/>
    <s v="MID"/>
    <n v="104"/>
    <n v="125"/>
    <x v="2"/>
  </r>
  <r>
    <n v="2019"/>
    <n v="15"/>
    <s v="Man of Steele"/>
    <x v="201"/>
    <s v="RIC"/>
    <s v="DEF"/>
    <n v="103"/>
    <n v="60"/>
    <x v="2"/>
  </r>
  <r>
    <n v="2019"/>
    <n v="15"/>
    <s v="Man of Steele"/>
    <x v="27"/>
    <s v="RIC"/>
    <s v="FWD"/>
    <n v="87"/>
    <n v="72"/>
    <x v="2"/>
  </r>
  <r>
    <n v="2019"/>
    <n v="15"/>
    <s v="Man of Steele"/>
    <x v="400"/>
    <s v="GCS"/>
    <s v="FWD"/>
    <n v="94"/>
    <n v="97"/>
    <x v="2"/>
  </r>
  <r>
    <n v="2019"/>
    <n v="15"/>
    <s v="Man of Steele"/>
    <x v="397"/>
    <s v="ADE"/>
    <s v="DEF"/>
    <n v="79"/>
    <n v="67"/>
    <x v="2"/>
  </r>
  <r>
    <n v="2019"/>
    <n v="15"/>
    <s v="Man of Steele"/>
    <x v="99"/>
    <s v="ADE"/>
    <s v="DEF"/>
    <n v="92"/>
    <n v="85"/>
    <x v="2"/>
  </r>
  <r>
    <n v="2019"/>
    <n v="15"/>
    <s v="Man of Steele"/>
    <x v="137"/>
    <s v="PTA"/>
    <s v="FWD"/>
    <n v="113"/>
    <n v="165"/>
    <x v="2"/>
  </r>
  <r>
    <n v="2019"/>
    <n v="15"/>
    <s v="Man of Steele"/>
    <x v="298"/>
    <s v="GEE"/>
    <s v="DEF"/>
    <n v="99"/>
    <n v="87"/>
    <x v="2"/>
  </r>
  <r>
    <n v="2019"/>
    <n v="15"/>
    <s v="Man of Steele"/>
    <x v="20"/>
    <s v="GEE"/>
    <s v="MID"/>
    <n v="102"/>
    <n v="86"/>
    <x v="2"/>
  </r>
  <r>
    <n v="2019"/>
    <n v="15"/>
    <s v="Man of Steele"/>
    <x v="251"/>
    <s v="WBD"/>
    <s v="FWD"/>
    <n v="111"/>
    <n v="88"/>
    <x v="2"/>
  </r>
  <r>
    <n v="2019"/>
    <n v="15"/>
    <s v="Man of Steele"/>
    <x v="13"/>
    <s v="FRE"/>
    <s v="FWD"/>
    <n v="83"/>
    <n v="88"/>
    <x v="2"/>
  </r>
  <r>
    <n v="2019"/>
    <n v="15"/>
    <s v="Man of Steele"/>
    <x v="206"/>
    <s v="WCE"/>
    <s v="MID"/>
    <n v="118"/>
    <n v="94"/>
    <x v="2"/>
  </r>
  <r>
    <n v="2019"/>
    <n v="15"/>
    <s v="Man of Steele"/>
    <x v="300"/>
    <s v="MEL"/>
    <s v="MID"/>
    <n v="84"/>
    <n v="69"/>
    <x v="2"/>
  </r>
  <r>
    <n v="2019"/>
    <n v="15"/>
    <s v="Man of Steele"/>
    <x v="363"/>
    <s v="NTH"/>
    <s v="MID"/>
    <n v="85"/>
    <n v="94"/>
    <x v="2"/>
  </r>
  <r>
    <n v="2019"/>
    <n v="15"/>
    <s v="Man of Steele"/>
    <x v="24"/>
    <s v="STK"/>
    <s v="MID"/>
    <n v="101"/>
    <n v="94"/>
    <x v="2"/>
  </r>
  <r>
    <n v="2019"/>
    <n v="15"/>
    <s v="Man of Steele"/>
    <x v="232"/>
    <s v="GWS"/>
    <s v="DEF"/>
    <n v="78"/>
    <n v="47"/>
    <x v="2"/>
  </r>
  <r>
    <n v="2019"/>
    <n v="15"/>
    <s v="Man of Steele"/>
    <x v="66"/>
    <s v="COL"/>
    <s v="BEN"/>
    <n v="62"/>
    <n v="53"/>
    <x v="2"/>
  </r>
  <r>
    <n v="2019"/>
    <n v="15"/>
    <s v="Man of Steele"/>
    <x v="407"/>
    <s v="GCS"/>
    <s v="BEN"/>
    <n v="73"/>
    <n v="90"/>
    <x v="2"/>
  </r>
  <r>
    <n v="2019"/>
    <n v="15"/>
    <s v="Man of Steele"/>
    <x v="374"/>
    <s v="CAR"/>
    <s v="BEN"/>
    <n v="86"/>
    <n v="80"/>
    <x v="2"/>
  </r>
  <r>
    <n v="2019"/>
    <n v="15"/>
    <s v="Man of Steele"/>
    <x v="33"/>
    <s v="STK"/>
    <s v="BEN"/>
    <n v="86"/>
    <n v="63"/>
    <x v="2"/>
  </r>
  <r>
    <n v="2019"/>
    <n v="16"/>
    <s v="TryingAnewStratton"/>
    <x v="34"/>
    <s v="COL"/>
    <s v="DEF"/>
    <n v="99"/>
    <n v="99"/>
    <x v="0"/>
  </r>
  <r>
    <n v="2019"/>
    <n v="16"/>
    <s v="TryingAnewStratton"/>
    <x v="207"/>
    <s v="COL"/>
    <s v="FWD"/>
    <n v="77"/>
    <n v="82"/>
    <x v="0"/>
  </r>
  <r>
    <n v="2019"/>
    <n v="16"/>
    <s v="TryingAnewStratton"/>
    <x v="125"/>
    <s v="WCE"/>
    <s v="DEF"/>
    <n v="104"/>
    <n v="101"/>
    <x v="0"/>
  </r>
  <r>
    <n v="2019"/>
    <n v="16"/>
    <s v="TryingAnewStratton"/>
    <x v="365"/>
    <s v="WCE"/>
    <s v="RUC"/>
    <n v="81"/>
    <n v="88"/>
    <x v="0"/>
  </r>
  <r>
    <n v="2019"/>
    <n v="16"/>
    <s v="TryingAnewStratton"/>
    <x v="196"/>
    <s v="CAR"/>
    <s v="MID"/>
    <n v="85"/>
    <n v="99"/>
    <x v="0"/>
  </r>
  <r>
    <n v="2019"/>
    <n v="16"/>
    <s v="TryingAnewStratton"/>
    <x v="118"/>
    <s v="SYD"/>
    <s v="DEF"/>
    <n v="104"/>
    <n v="122"/>
    <x v="0"/>
  </r>
  <r>
    <n v="2019"/>
    <n v="16"/>
    <s v="TryingAnewStratton"/>
    <x v="215"/>
    <s v="FRE"/>
    <s v="FWD"/>
    <n v="102"/>
    <n v="95"/>
    <x v="0"/>
  </r>
  <r>
    <n v="2019"/>
    <n v="16"/>
    <s v="TryingAnewStratton"/>
    <x v="150"/>
    <s v="HAW"/>
    <s v="DEF"/>
    <n v="105"/>
    <n v="141"/>
    <x v="0"/>
  </r>
  <r>
    <n v="2019"/>
    <n v="16"/>
    <s v="TryingAnewStratton"/>
    <x v="362"/>
    <s v="NTH"/>
    <s v="FWD"/>
    <n v="69"/>
    <n v="125"/>
    <x v="0"/>
  </r>
  <r>
    <n v="2019"/>
    <n v="16"/>
    <s v="TryingAnewStratton"/>
    <x v="316"/>
    <s v="GCS"/>
    <s v="MID"/>
    <n v="63"/>
    <n v="55"/>
    <x v="0"/>
  </r>
  <r>
    <n v="2019"/>
    <n v="16"/>
    <s v="TryingAnewStratton"/>
    <x v="200"/>
    <s v="GWS"/>
    <s v="DEF"/>
    <n v="127"/>
    <n v="112"/>
    <x v="0"/>
  </r>
  <r>
    <n v="2019"/>
    <n v="16"/>
    <s v="TryingAnewStratton"/>
    <x v="267"/>
    <s v="GWS"/>
    <s v="MID"/>
    <n v="99"/>
    <n v="86"/>
    <x v="0"/>
  </r>
  <r>
    <n v="2019"/>
    <n v="16"/>
    <s v="TryingAnewStratton"/>
    <x v="6"/>
    <s v="GWS"/>
    <s v="FWD"/>
    <n v="76"/>
    <n v="71"/>
    <x v="0"/>
  </r>
  <r>
    <n v="2019"/>
    <n v="16"/>
    <s v="TryingAnewStratton"/>
    <x v="269"/>
    <s v="MEL"/>
    <s v="FWD"/>
    <n v="95"/>
    <n v="103"/>
    <x v="0"/>
  </r>
  <r>
    <n v="2019"/>
    <n v="16"/>
    <s v="TryingAnewStratton"/>
    <x v="39"/>
    <s v="MEL"/>
    <s v="MID"/>
    <n v="94"/>
    <n v="119"/>
    <x v="0"/>
  </r>
  <r>
    <n v="2019"/>
    <n v="16"/>
    <s v="TryingAnewStratton"/>
    <x v="306"/>
    <s v="WBD"/>
    <s v="MID"/>
    <n v="119"/>
    <n v="103"/>
    <x v="0"/>
  </r>
  <r>
    <n v="2019"/>
    <n v="16"/>
    <s v="TryingAnewStratton"/>
    <x v="378"/>
    <s v="BRL"/>
    <s v="MID"/>
    <n v="60"/>
    <n v="86"/>
    <x v="0"/>
  </r>
  <r>
    <n v="2019"/>
    <n v="16"/>
    <s v="TryingAnewStratton"/>
    <x v="121"/>
    <s v="PTA"/>
    <s v="MID"/>
    <n v="80"/>
    <n v="109"/>
    <x v="0"/>
  </r>
  <r>
    <n v="2019"/>
    <n v="16"/>
    <s v="TryingAnewStratton"/>
    <x v="113"/>
    <s v="COL"/>
    <s v="BEN"/>
    <n v="93"/>
    <n v="0"/>
    <x v="0"/>
  </r>
  <r>
    <n v="2019"/>
    <n v="16"/>
    <s v="TryingAnewStratton"/>
    <x v="45"/>
    <s v="ESS"/>
    <s v="BEN"/>
    <n v="100"/>
    <n v="69"/>
    <x v="0"/>
  </r>
  <r>
    <n v="2019"/>
    <n v="16"/>
    <s v="TryingAnewStratton"/>
    <x v="122"/>
    <s v="ESS"/>
    <s v="BEN"/>
    <n v="114"/>
    <n v="0"/>
    <x v="0"/>
  </r>
  <r>
    <n v="2019"/>
    <n v="16"/>
    <s v="TryingAnewStratton"/>
    <x v="358"/>
    <s v="GEE"/>
    <s v="BEN"/>
    <n v="108"/>
    <n v="0"/>
    <x v="0"/>
  </r>
  <r>
    <n v="2019"/>
    <n v="16"/>
    <s v="Swimming n Titch"/>
    <x v="204"/>
    <s v="WCE"/>
    <s v="MID"/>
    <n v="111"/>
    <n v="109"/>
    <x v="5"/>
  </r>
  <r>
    <n v="2019"/>
    <n v="16"/>
    <s v="Swimming n Titch"/>
    <x v="64"/>
    <s v="WCE"/>
    <s v="MID"/>
    <n v="112"/>
    <n v="75"/>
    <x v="5"/>
  </r>
  <r>
    <n v="2019"/>
    <n v="16"/>
    <s v="Swimming n Titch"/>
    <x v="315"/>
    <s v="WCE"/>
    <s v="FWD"/>
    <n v="94"/>
    <n v="99"/>
    <x v="5"/>
  </r>
  <r>
    <n v="2019"/>
    <n v="16"/>
    <s v="Swimming n Titch"/>
    <x v="62"/>
    <s v="FRE"/>
    <s v="DEF"/>
    <n v="73"/>
    <n v="67"/>
    <x v="5"/>
  </r>
  <r>
    <n v="2019"/>
    <n v="16"/>
    <s v="Swimming n Titch"/>
    <x v="140"/>
    <s v="ESS"/>
    <s v="MID"/>
    <n v="74"/>
    <n v="112"/>
    <x v="5"/>
  </r>
  <r>
    <n v="2019"/>
    <n v="16"/>
    <s v="Swimming n Titch"/>
    <x v="399"/>
    <s v="ADE"/>
    <s v="RUC"/>
    <n v="105"/>
    <n v="79"/>
    <x v="5"/>
  </r>
  <r>
    <n v="2019"/>
    <n v="16"/>
    <s v="Swimming n Titch"/>
    <x v="119"/>
    <s v="GEE"/>
    <s v="FWD"/>
    <n v="124"/>
    <n v="146"/>
    <x v="5"/>
  </r>
  <r>
    <n v="2019"/>
    <n v="16"/>
    <s v="Swimming n Titch"/>
    <x v="332"/>
    <s v="STK"/>
    <s v="FWD"/>
    <n v="77"/>
    <n v="63"/>
    <x v="5"/>
  </r>
  <r>
    <n v="2019"/>
    <n v="16"/>
    <s v="Swimming n Titch"/>
    <x v="26"/>
    <s v="GCS"/>
    <s v="DEF"/>
    <n v="74"/>
    <n v="73"/>
    <x v="5"/>
  </r>
  <r>
    <n v="2019"/>
    <n v="16"/>
    <s v="Swimming n Titch"/>
    <x v="35"/>
    <s v="RIC"/>
    <s v="FWD"/>
    <n v="70"/>
    <n v="73"/>
    <x v="5"/>
  </r>
  <r>
    <n v="2019"/>
    <n v="16"/>
    <s v="Swimming n Titch"/>
    <x v="124"/>
    <s v="RIC"/>
    <s v="MID"/>
    <n v="96"/>
    <n v="125"/>
    <x v="5"/>
  </r>
  <r>
    <n v="2019"/>
    <n v="16"/>
    <s v="Swimming n Titch"/>
    <x v="11"/>
    <s v="GWS"/>
    <s v="MID"/>
    <n v="113"/>
    <n v="106"/>
    <x v="5"/>
  </r>
  <r>
    <n v="2019"/>
    <n v="16"/>
    <s v="Swimming n Titch"/>
    <x v="348"/>
    <s v="GWS"/>
    <s v="DEF"/>
    <n v="123"/>
    <n v="86"/>
    <x v="5"/>
  </r>
  <r>
    <n v="2019"/>
    <n v="16"/>
    <s v="Swimming n Titch"/>
    <x v="252"/>
    <s v="WBD"/>
    <s v="MID"/>
    <n v="117"/>
    <n v="146"/>
    <x v="5"/>
  </r>
  <r>
    <n v="2019"/>
    <n v="16"/>
    <s v="Swimming n Titch"/>
    <x v="77"/>
    <s v="BRL"/>
    <s v="MID"/>
    <n v="113"/>
    <n v="95"/>
    <x v="5"/>
  </r>
  <r>
    <n v="2019"/>
    <n v="16"/>
    <s v="Swimming n Titch"/>
    <x v="58"/>
    <s v="BRL"/>
    <s v="DEF"/>
    <n v="89"/>
    <n v="66"/>
    <x v="5"/>
  </r>
  <r>
    <n v="2019"/>
    <n v="16"/>
    <s v="Swimming n Titch"/>
    <x v="94"/>
    <s v="PTA"/>
    <s v="DEF"/>
    <n v="96"/>
    <n v="108"/>
    <x v="5"/>
  </r>
  <r>
    <n v="2019"/>
    <n v="16"/>
    <s v="Swimming n Titch"/>
    <x v="248"/>
    <s v="PTA"/>
    <s v="FWD"/>
    <n v="115"/>
    <n v="110"/>
    <x v="5"/>
  </r>
  <r>
    <n v="2019"/>
    <n v="16"/>
    <s v="Swimming n Titch"/>
    <x v="272"/>
    <s v="GEE"/>
    <s v="BEN"/>
    <n v="83"/>
    <n v="98"/>
    <x v="5"/>
  </r>
  <r>
    <n v="2019"/>
    <n v="16"/>
    <s v="Swimming n Titch"/>
    <x v="177"/>
    <s v="GCS"/>
    <s v="BEN"/>
    <n v="99"/>
    <n v="100"/>
    <x v="5"/>
  </r>
  <r>
    <n v="2019"/>
    <n v="16"/>
    <s v="Swimming n Titch"/>
    <x v="227"/>
    <s v="MEL"/>
    <s v="BEN"/>
    <n v="79"/>
    <n v="96"/>
    <x v="5"/>
  </r>
  <r>
    <n v="2019"/>
    <n v="16"/>
    <s v="Swimming n Titch"/>
    <x v="357"/>
    <s v="PTA"/>
    <s v="BEN"/>
    <n v="77"/>
    <n v="65"/>
    <x v="5"/>
  </r>
  <r>
    <n v="2019"/>
    <n v="16"/>
    <s v="Salt&amp;VinegarCripps"/>
    <x v="72"/>
    <s v="COL"/>
    <s v="MID"/>
    <n v="104"/>
    <n v="100"/>
    <x v="6"/>
  </r>
  <r>
    <n v="2019"/>
    <n v="16"/>
    <s v="Salt&amp;VinegarCripps"/>
    <x v="369"/>
    <s v="COL"/>
    <s v="FWD"/>
    <n v="84"/>
    <n v="103"/>
    <x v="6"/>
  </r>
  <r>
    <n v="2019"/>
    <n v="16"/>
    <s v="Salt&amp;VinegarCripps"/>
    <x v="347"/>
    <s v="WCE"/>
    <s v="DEF"/>
    <n v="90"/>
    <n v="131"/>
    <x v="6"/>
  </r>
  <r>
    <n v="2019"/>
    <n v="16"/>
    <s v="Salt&amp;VinegarCripps"/>
    <x v="218"/>
    <s v="WCE"/>
    <s v="MID"/>
    <n v="95"/>
    <n v="94"/>
    <x v="6"/>
  </r>
  <r>
    <n v="2019"/>
    <n v="16"/>
    <s v="Salt&amp;VinegarCripps"/>
    <x v="238"/>
    <s v="WCE"/>
    <s v="DEF"/>
    <n v="85"/>
    <n v="91"/>
    <x v="6"/>
  </r>
  <r>
    <n v="2019"/>
    <n v="16"/>
    <s v="Salt&amp;VinegarCripps"/>
    <x v="293"/>
    <s v="FRE"/>
    <s v="DEF"/>
    <n v="81"/>
    <n v="66"/>
    <x v="6"/>
  </r>
  <r>
    <n v="2019"/>
    <n v="16"/>
    <s v="Salt&amp;VinegarCripps"/>
    <x v="311"/>
    <s v="ESS"/>
    <s v="FWD"/>
    <n v="89"/>
    <n v="77"/>
    <x v="6"/>
  </r>
  <r>
    <n v="2019"/>
    <n v="16"/>
    <s v="Salt&amp;VinegarCripps"/>
    <x v="195"/>
    <s v="NTH"/>
    <s v="RUC"/>
    <n v="113"/>
    <n v="148"/>
    <x v="6"/>
  </r>
  <r>
    <n v="2019"/>
    <n v="16"/>
    <s v="Salt&amp;VinegarCripps"/>
    <x v="112"/>
    <s v="GEE"/>
    <s v="FWD"/>
    <n v="75"/>
    <n v="64"/>
    <x v="6"/>
  </r>
  <r>
    <n v="2019"/>
    <n v="16"/>
    <s v="Salt&amp;VinegarCripps"/>
    <x v="163"/>
    <s v="GEE"/>
    <s v="MID"/>
    <n v="84"/>
    <n v="68"/>
    <x v="6"/>
  </r>
  <r>
    <n v="2019"/>
    <n v="16"/>
    <s v="Salt&amp;VinegarCripps"/>
    <x v="133"/>
    <s v="STK"/>
    <s v="FWD"/>
    <n v="79"/>
    <n v="61"/>
    <x v="6"/>
  </r>
  <r>
    <n v="2019"/>
    <n v="16"/>
    <s v="Salt&amp;VinegarCripps"/>
    <x v="123"/>
    <s v="RIC"/>
    <s v="MID"/>
    <n v="83"/>
    <n v="126"/>
    <x v="6"/>
  </r>
  <r>
    <n v="2019"/>
    <n v="16"/>
    <s v="Salt&amp;VinegarCripps"/>
    <x v="236"/>
    <s v="RIC"/>
    <s v="MID"/>
    <n v="106"/>
    <n v="78"/>
    <x v="6"/>
  </r>
  <r>
    <n v="2019"/>
    <n v="16"/>
    <s v="Salt&amp;VinegarCripps"/>
    <x v="145"/>
    <s v="GWS"/>
    <s v="MID"/>
    <n v="130"/>
    <n v="158"/>
    <x v="6"/>
  </r>
  <r>
    <n v="2019"/>
    <n v="16"/>
    <s v="Salt&amp;VinegarCripps"/>
    <x v="111"/>
    <s v="WBD"/>
    <s v="DEF"/>
    <n v="76"/>
    <n v="89"/>
    <x v="6"/>
  </r>
  <r>
    <n v="2019"/>
    <n v="16"/>
    <s v="Salt&amp;VinegarCripps"/>
    <x v="281"/>
    <s v="BRL"/>
    <s v="MID"/>
    <n v="120"/>
    <n v="151"/>
    <x v="6"/>
  </r>
  <r>
    <n v="2019"/>
    <n v="16"/>
    <s v="Salt&amp;VinegarCripps"/>
    <x v="354"/>
    <s v="PTA"/>
    <s v="DEF"/>
    <n v="82"/>
    <n v="57"/>
    <x v="6"/>
  </r>
  <r>
    <n v="2019"/>
    <n v="16"/>
    <s v="Salt&amp;VinegarCripps"/>
    <x v="120"/>
    <s v="PTA"/>
    <s v="FWD"/>
    <n v="89"/>
    <n v="125"/>
    <x v="6"/>
  </r>
  <r>
    <n v="2019"/>
    <n v="16"/>
    <s v="Salt&amp;VinegarCripps"/>
    <x v="197"/>
    <s v="SYD"/>
    <s v="BEN"/>
    <n v="79"/>
    <n v="0"/>
    <x v="6"/>
  </r>
  <r>
    <n v="2019"/>
    <n v="16"/>
    <s v="Salt&amp;VinegarCripps"/>
    <x v="271"/>
    <s v="GEE"/>
    <s v="BEN"/>
    <n v="68"/>
    <n v="47"/>
    <x v="6"/>
  </r>
  <r>
    <n v="2019"/>
    <n v="16"/>
    <s v="Salt&amp;VinegarCripps"/>
    <x v="192"/>
    <s v="STK"/>
    <s v="BEN"/>
    <n v="99"/>
    <n v="116"/>
    <x v="6"/>
  </r>
  <r>
    <n v="2019"/>
    <n v="16"/>
    <s v="Salt&amp;VinegarCripps"/>
    <x v="361"/>
    <s v="RIC"/>
    <s v="BEN"/>
    <n v="50"/>
    <n v="58"/>
    <x v="6"/>
  </r>
  <r>
    <n v="2019"/>
    <n v="16"/>
    <s v="Barbeques Treloar"/>
    <x v="334"/>
    <s v="COL"/>
    <s v="MID"/>
    <n v="73"/>
    <n v="102"/>
    <x v="7"/>
  </r>
  <r>
    <n v="2019"/>
    <n v="16"/>
    <s v="Barbeques Treloar"/>
    <x v="330"/>
    <s v="CAR"/>
    <s v="FWD"/>
    <n v="86"/>
    <n v="63"/>
    <x v="7"/>
  </r>
  <r>
    <n v="2019"/>
    <n v="16"/>
    <s v="Barbeques Treloar"/>
    <x v="208"/>
    <s v="CAR"/>
    <s v="MID"/>
    <n v="98"/>
    <n v="111"/>
    <x v="7"/>
  </r>
  <r>
    <n v="2019"/>
    <n v="16"/>
    <s v="Barbeques Treloar"/>
    <x v="186"/>
    <s v="SYD"/>
    <s v="FWD"/>
    <n v="79"/>
    <n v="60"/>
    <x v="7"/>
  </r>
  <r>
    <n v="2019"/>
    <n v="16"/>
    <s v="Barbeques Treloar"/>
    <x v="82"/>
    <s v="FRE"/>
    <s v="MID"/>
    <n v="113"/>
    <n v="76"/>
    <x v="7"/>
  </r>
  <r>
    <n v="2019"/>
    <n v="16"/>
    <s v="Barbeques Treloar"/>
    <x v="250"/>
    <s v="HAW"/>
    <s v="FWD"/>
    <n v="70"/>
    <n v="50"/>
    <x v="7"/>
  </r>
  <r>
    <n v="2019"/>
    <n v="16"/>
    <s v="Barbeques Treloar"/>
    <x v="41"/>
    <s v="NTH"/>
    <s v="MID"/>
    <n v="86"/>
    <n v="90"/>
    <x v="7"/>
  </r>
  <r>
    <n v="2019"/>
    <n v="16"/>
    <s v="Barbeques Treloar"/>
    <x v="229"/>
    <s v="NTH"/>
    <s v="FWD"/>
    <n v="94"/>
    <n v="126"/>
    <x v="7"/>
  </r>
  <r>
    <n v="2019"/>
    <n v="16"/>
    <s v="Barbeques Treloar"/>
    <x v="90"/>
    <s v="NTH"/>
    <s v="MID"/>
    <n v="105"/>
    <n v="89"/>
    <x v="7"/>
  </r>
  <r>
    <n v="2019"/>
    <n v="16"/>
    <s v="Barbeques Treloar"/>
    <x v="240"/>
    <s v="GEE"/>
    <s v="FWD"/>
    <n v="59"/>
    <n v="52"/>
    <x v="7"/>
  </r>
  <r>
    <n v="2019"/>
    <n v="16"/>
    <s v="Barbeques Treloar"/>
    <x v="199"/>
    <s v="GEE"/>
    <s v="MID"/>
    <n v="80"/>
    <n v="69"/>
    <x v="7"/>
  </r>
  <r>
    <n v="2019"/>
    <n v="16"/>
    <s v="Barbeques Treloar"/>
    <x v="149"/>
    <s v="GCS"/>
    <s v="DEF"/>
    <n v="107"/>
    <n v="98"/>
    <x v="7"/>
  </r>
  <r>
    <n v="2019"/>
    <n v="16"/>
    <s v="Barbeques Treloar"/>
    <x v="57"/>
    <s v="RIC"/>
    <s v="DEF"/>
    <n v="90"/>
    <n v="88"/>
    <x v="7"/>
  </r>
  <r>
    <n v="2019"/>
    <n v="16"/>
    <s v="Barbeques Treloar"/>
    <x v="142"/>
    <s v="GWS"/>
    <s v="DEF"/>
    <n v="80"/>
    <n v="70"/>
    <x v="7"/>
  </r>
  <r>
    <n v="2019"/>
    <n v="16"/>
    <s v="Barbeques Treloar"/>
    <x v="164"/>
    <s v="MEL"/>
    <s v="DEF"/>
    <n v="63"/>
    <n v="55"/>
    <x v="7"/>
  </r>
  <r>
    <n v="2019"/>
    <n v="16"/>
    <s v="Barbeques Treloar"/>
    <x v="194"/>
    <s v="WBD"/>
    <s v="MID"/>
    <n v="91"/>
    <n v="132"/>
    <x v="7"/>
  </r>
  <r>
    <n v="2019"/>
    <n v="16"/>
    <s v="Barbeques Treloar"/>
    <x v="228"/>
    <s v="BRL"/>
    <s v="RUC"/>
    <n v="114"/>
    <n v="103"/>
    <x v="7"/>
  </r>
  <r>
    <n v="2019"/>
    <n v="16"/>
    <s v="Barbeques Treloar"/>
    <x v="302"/>
    <s v="BRL"/>
    <s v="DEF"/>
    <n v="75"/>
    <n v="91"/>
    <x v="7"/>
  </r>
  <r>
    <n v="2019"/>
    <n v="16"/>
    <s v="Barbeques Treloar"/>
    <x v="254"/>
    <s v="CAR"/>
    <s v="BEN"/>
    <n v="100"/>
    <n v="0"/>
    <x v="7"/>
  </r>
  <r>
    <n v="2019"/>
    <n v="16"/>
    <s v="Barbeques Treloar"/>
    <x v="344"/>
    <s v="ADE"/>
    <s v="BEN"/>
    <n v="112"/>
    <n v="0"/>
    <x v="7"/>
  </r>
  <r>
    <n v="2019"/>
    <n v="16"/>
    <s v="Barbeques Treloar"/>
    <x v="257"/>
    <s v="RIC"/>
    <s v="BEN"/>
    <n v="75"/>
    <n v="0"/>
    <x v="7"/>
  </r>
  <r>
    <n v="2019"/>
    <n v="16"/>
    <s v="Barbeques Treloar"/>
    <x v="247"/>
    <s v="WBD"/>
    <s v="BEN"/>
    <n v="78"/>
    <n v="0"/>
    <x v="7"/>
  </r>
  <r>
    <n v="2019"/>
    <n v="16"/>
    <s v="DEVQON.1"/>
    <x v="278"/>
    <s v="COL"/>
    <s v="MID"/>
    <n v="87"/>
    <n v="86"/>
    <x v="4"/>
  </r>
  <r>
    <n v="2019"/>
    <n v="16"/>
    <s v="DEVQON.1"/>
    <x v="17"/>
    <s v="WCE"/>
    <s v="MID"/>
    <n v="95"/>
    <n v="106"/>
    <x v="4"/>
  </r>
  <r>
    <n v="2019"/>
    <n v="16"/>
    <s v="DEVQON.1"/>
    <x v="210"/>
    <s v="CAR"/>
    <s v="RUC"/>
    <n v="121"/>
    <n v="142"/>
    <x v="4"/>
  </r>
  <r>
    <n v="2019"/>
    <n v="16"/>
    <s v="DEVQON.1"/>
    <x v="175"/>
    <s v="SYD"/>
    <s v="FWD"/>
    <n v="80"/>
    <n v="89"/>
    <x v="4"/>
  </r>
  <r>
    <n v="2019"/>
    <n v="16"/>
    <s v="DEVQON.1"/>
    <x v="91"/>
    <s v="HAW"/>
    <s v="MID"/>
    <n v="87"/>
    <n v="35"/>
    <x v="4"/>
  </r>
  <r>
    <n v="2019"/>
    <n v="16"/>
    <s v="DEVQON.1"/>
    <x v="166"/>
    <s v="ESS"/>
    <s v="DEF"/>
    <n v="92"/>
    <n v="91"/>
    <x v="4"/>
  </r>
  <r>
    <n v="2019"/>
    <n v="16"/>
    <s v="DEVQON.1"/>
    <x v="312"/>
    <s v="ESS"/>
    <s v="FWD"/>
    <n v="99"/>
    <n v="95"/>
    <x v="4"/>
  </r>
  <r>
    <n v="2019"/>
    <n v="16"/>
    <s v="DEVQON.1"/>
    <x v="168"/>
    <s v="ADE"/>
    <s v="MID"/>
    <n v="99"/>
    <n v="84"/>
    <x v="4"/>
  </r>
  <r>
    <n v="2019"/>
    <n v="16"/>
    <s v="DEVQON.1"/>
    <x v="329"/>
    <s v="ADE"/>
    <s v="DEF"/>
    <n v="78"/>
    <n v="52"/>
    <x v="4"/>
  </r>
  <r>
    <n v="2019"/>
    <n v="16"/>
    <s v="DEVQON.1"/>
    <x v="339"/>
    <s v="GEE"/>
    <s v="FWD"/>
    <n v="97"/>
    <n v="74"/>
    <x v="4"/>
  </r>
  <r>
    <n v="2019"/>
    <n v="16"/>
    <s v="DEVQON.1"/>
    <x v="146"/>
    <s v="STK"/>
    <s v="DEF"/>
    <n v="71"/>
    <n v="64"/>
    <x v="4"/>
  </r>
  <r>
    <n v="2019"/>
    <n v="16"/>
    <s v="DEVQON.1"/>
    <x v="385"/>
    <s v="STK"/>
    <s v="FWD"/>
    <n v="119"/>
    <n v="126"/>
    <x v="4"/>
  </r>
  <r>
    <n v="2019"/>
    <n v="16"/>
    <s v="DEVQON.1"/>
    <x v="317"/>
    <s v="GWS"/>
    <s v="MID"/>
    <n v="105"/>
    <n v="76"/>
    <x v="4"/>
  </r>
  <r>
    <n v="2019"/>
    <n v="16"/>
    <s v="DEVQON.1"/>
    <x v="76"/>
    <s v="MEL"/>
    <s v="MID"/>
    <n v="122"/>
    <n v="158"/>
    <x v="4"/>
  </r>
  <r>
    <n v="2019"/>
    <n v="16"/>
    <s v="DEVQON.1"/>
    <x v="55"/>
    <s v="MEL"/>
    <s v="DEF"/>
    <n v="102"/>
    <n v="87"/>
    <x v="4"/>
  </r>
  <r>
    <n v="2019"/>
    <n v="16"/>
    <s v="DEVQON.1"/>
    <x v="221"/>
    <s v="PTA"/>
    <s v="MID"/>
    <n v="90"/>
    <n v="97"/>
    <x v="4"/>
  </r>
  <r>
    <n v="2019"/>
    <n v="16"/>
    <s v="DEVQON.1"/>
    <x v="244"/>
    <s v="PTA"/>
    <s v="DEF"/>
    <n v="90"/>
    <n v="59"/>
    <x v="4"/>
  </r>
  <r>
    <n v="2019"/>
    <n v="16"/>
    <s v="DEVQON.1"/>
    <x v="241"/>
    <s v="PTA"/>
    <s v="FWD"/>
    <n v="105"/>
    <n v="0"/>
    <x v="4"/>
  </r>
  <r>
    <n v="2019"/>
    <n v="16"/>
    <s v="DEVQON.1"/>
    <x v="349"/>
    <s v="SYD"/>
    <s v="BEN"/>
    <n v="89"/>
    <n v="108"/>
    <x v="4"/>
  </r>
  <r>
    <n v="2019"/>
    <n v="16"/>
    <s v="DEVQON.1"/>
    <x v="415"/>
    <s v="SYD"/>
    <s v="BEN"/>
    <n v="81"/>
    <n v="66"/>
    <x v="4"/>
  </r>
  <r>
    <n v="2019"/>
    <n v="16"/>
    <s v="DEVQON.1"/>
    <x v="116"/>
    <s v="NTH"/>
    <s v="BEN"/>
    <n v="84"/>
    <n v="0"/>
    <x v="4"/>
  </r>
  <r>
    <n v="2019"/>
    <n v="16"/>
    <s v="DEVQON.1"/>
    <x v="162"/>
    <s v="ADE"/>
    <s v="BEN"/>
    <n v="118"/>
    <n v="0"/>
    <x v="4"/>
  </r>
  <r>
    <n v="2019"/>
    <n v="16"/>
    <s v="Man of Steele"/>
    <x v="114"/>
    <s v="COL"/>
    <s v="RUC"/>
    <n v="134"/>
    <n v="145"/>
    <x v="2"/>
  </r>
  <r>
    <n v="2019"/>
    <n v="16"/>
    <s v="Man of Steele"/>
    <x v="206"/>
    <s v="WCE"/>
    <s v="MID"/>
    <n v="97"/>
    <n v="76"/>
    <x v="2"/>
  </r>
  <r>
    <n v="2019"/>
    <n v="16"/>
    <s v="Man of Steele"/>
    <x v="5"/>
    <s v="SYD"/>
    <s v="MID"/>
    <n v="107"/>
    <n v="118"/>
    <x v="2"/>
  </r>
  <r>
    <n v="2019"/>
    <n v="16"/>
    <s v="Man of Steele"/>
    <x v="13"/>
    <s v="FRE"/>
    <s v="FWD"/>
    <n v="71"/>
    <n v="84"/>
    <x v="2"/>
  </r>
  <r>
    <n v="2019"/>
    <n v="16"/>
    <s v="Man of Steele"/>
    <x v="7"/>
    <s v="ESS"/>
    <s v="MID"/>
    <n v="98"/>
    <n v="123"/>
    <x v="2"/>
  </r>
  <r>
    <n v="2019"/>
    <n v="16"/>
    <s v="Man of Steele"/>
    <x v="363"/>
    <s v="NTH"/>
    <s v="MID"/>
    <n v="87"/>
    <n v="89"/>
    <x v="2"/>
  </r>
  <r>
    <n v="2019"/>
    <n v="16"/>
    <s v="Man of Steele"/>
    <x v="99"/>
    <s v="ADE"/>
    <s v="DEF"/>
    <n v="105"/>
    <n v="98"/>
    <x v="2"/>
  </r>
  <r>
    <n v="2019"/>
    <n v="16"/>
    <s v="Man of Steele"/>
    <x v="397"/>
    <s v="ADE"/>
    <s v="DEF"/>
    <n v="81"/>
    <n v="74"/>
    <x v="2"/>
  </r>
  <r>
    <n v="2019"/>
    <n v="16"/>
    <s v="Man of Steele"/>
    <x v="20"/>
    <s v="GEE"/>
    <s v="MID"/>
    <n v="92"/>
    <n v="58"/>
    <x v="2"/>
  </r>
  <r>
    <n v="2019"/>
    <n v="16"/>
    <s v="Man of Steele"/>
    <x v="298"/>
    <s v="GEE"/>
    <s v="DEF"/>
    <n v="92"/>
    <n v="103"/>
    <x v="2"/>
  </r>
  <r>
    <n v="2019"/>
    <n v="16"/>
    <s v="Man of Steele"/>
    <x v="24"/>
    <s v="STK"/>
    <s v="MID"/>
    <n v="75"/>
    <n v="55"/>
    <x v="2"/>
  </r>
  <r>
    <n v="2019"/>
    <n v="16"/>
    <s v="Man of Steele"/>
    <x v="419"/>
    <s v="STK"/>
    <s v="FWD"/>
    <n v="60"/>
    <n v="4"/>
    <x v="2"/>
  </r>
  <r>
    <n v="2019"/>
    <n v="16"/>
    <s v="Man of Steele"/>
    <x v="400"/>
    <s v="GCS"/>
    <s v="FWD"/>
    <n v="88"/>
    <n v="94"/>
    <x v="2"/>
  </r>
  <r>
    <n v="2019"/>
    <n v="16"/>
    <s v="Man of Steele"/>
    <x v="201"/>
    <s v="RIC"/>
    <s v="DEF"/>
    <n v="87"/>
    <n v="87"/>
    <x v="2"/>
  </r>
  <r>
    <n v="2019"/>
    <n v="16"/>
    <s v="Man of Steele"/>
    <x v="27"/>
    <s v="RIC"/>
    <s v="FWD"/>
    <n v="86"/>
    <n v="126"/>
    <x v="2"/>
  </r>
  <r>
    <n v="2019"/>
    <n v="16"/>
    <s v="Man of Steele"/>
    <x v="232"/>
    <s v="GWS"/>
    <s v="DEF"/>
    <n v="74"/>
    <n v="63"/>
    <x v="2"/>
  </r>
  <r>
    <n v="2019"/>
    <n v="16"/>
    <s v="Man of Steele"/>
    <x v="300"/>
    <s v="MEL"/>
    <s v="MID"/>
    <n v="89"/>
    <n v="76"/>
    <x v="2"/>
  </r>
  <r>
    <n v="2019"/>
    <n v="16"/>
    <s v="Man of Steele"/>
    <x v="137"/>
    <s v="PTA"/>
    <s v="FWD"/>
    <n v="108"/>
    <n v="109"/>
    <x v="2"/>
  </r>
  <r>
    <n v="2019"/>
    <n v="16"/>
    <s v="Man of Steele"/>
    <x v="374"/>
    <s v="CAR"/>
    <s v="BEN"/>
    <n v="91"/>
    <n v="86"/>
    <x v="2"/>
  </r>
  <r>
    <n v="2019"/>
    <n v="16"/>
    <s v="Man of Steele"/>
    <x v="176"/>
    <s v="FRE"/>
    <s v="BEN"/>
    <n v="93"/>
    <n v="58"/>
    <x v="2"/>
  </r>
  <r>
    <n v="2019"/>
    <n v="16"/>
    <s v="Man of Steele"/>
    <x v="33"/>
    <s v="STK"/>
    <s v="BEN"/>
    <n v="87"/>
    <n v="109"/>
    <x v="2"/>
  </r>
  <r>
    <n v="2019"/>
    <n v="16"/>
    <s v="Man of Steele"/>
    <x v="251"/>
    <s v="WBD"/>
    <s v="BEN"/>
    <n v="101"/>
    <n v="0"/>
    <x v="2"/>
  </r>
  <r>
    <n v="2019"/>
    <n v="16"/>
    <s v="Casting Crouch"/>
    <x v="92"/>
    <s v="CAR"/>
    <s v="DEF"/>
    <n v="83"/>
    <n v="107"/>
    <x v="1"/>
  </r>
  <r>
    <n v="2019"/>
    <n v="16"/>
    <s v="Casting Crouch"/>
    <x v="255"/>
    <s v="SYD"/>
    <s v="MID"/>
    <n v="128"/>
    <n v="97"/>
    <x v="1"/>
  </r>
  <r>
    <n v="2019"/>
    <n v="16"/>
    <s v="Casting Crouch"/>
    <x v="4"/>
    <s v="SYD"/>
    <s v="DEF"/>
    <n v="95"/>
    <n v="82"/>
    <x v="1"/>
  </r>
  <r>
    <n v="2019"/>
    <n v="16"/>
    <s v="Casting Crouch"/>
    <x v="245"/>
    <s v="SYD"/>
    <s v="FWD"/>
    <n v="100"/>
    <n v="134"/>
    <x v="1"/>
  </r>
  <r>
    <n v="2019"/>
    <n v="16"/>
    <s v="Casting Crouch"/>
    <x v="418"/>
    <s v="FRE"/>
    <s v="DEF"/>
    <n v="76"/>
    <n v="50"/>
    <x v="1"/>
  </r>
  <r>
    <n v="2019"/>
    <n v="16"/>
    <s v="Casting Crouch"/>
    <x v="213"/>
    <s v="FRE"/>
    <s v="MID"/>
    <n v="77"/>
    <n v="51"/>
    <x v="1"/>
  </r>
  <r>
    <n v="2019"/>
    <n v="16"/>
    <s v="Casting Crouch"/>
    <x v="172"/>
    <s v="HAW"/>
    <s v="RUC"/>
    <n v="86"/>
    <n v="85"/>
    <x v="1"/>
  </r>
  <r>
    <n v="2019"/>
    <n v="16"/>
    <s v="Casting Crouch"/>
    <x v="335"/>
    <s v="NTH"/>
    <s v="MID"/>
    <n v="84"/>
    <n v="83"/>
    <x v="1"/>
  </r>
  <r>
    <n v="2019"/>
    <n v="16"/>
    <s v="Casting Crouch"/>
    <x v="203"/>
    <s v="ADE"/>
    <s v="DEF"/>
    <n v="79"/>
    <n v="97"/>
    <x v="1"/>
  </r>
  <r>
    <n v="2019"/>
    <n v="16"/>
    <s v="Casting Crouch"/>
    <x v="259"/>
    <s v="ADE"/>
    <s v="MID"/>
    <n v="100"/>
    <n v="107"/>
    <x v="1"/>
  </r>
  <r>
    <n v="2019"/>
    <n v="16"/>
    <s v="Casting Crouch"/>
    <x v="136"/>
    <s v="STK"/>
    <s v="FWD"/>
    <n v="101"/>
    <n v="144"/>
    <x v="1"/>
  </r>
  <r>
    <n v="2019"/>
    <n v="16"/>
    <s v="Casting Crouch"/>
    <x v="128"/>
    <s v="GCS"/>
    <s v="FWD"/>
    <n v="70"/>
    <n v="78"/>
    <x v="1"/>
  </r>
  <r>
    <n v="2019"/>
    <n v="16"/>
    <s v="Casting Crouch"/>
    <x v="135"/>
    <s v="GCS"/>
    <s v="MID"/>
    <n v="87"/>
    <n v="95"/>
    <x v="1"/>
  </r>
  <r>
    <n v="2019"/>
    <n v="16"/>
    <s v="Casting Crouch"/>
    <x v="1"/>
    <s v="WBD"/>
    <s v="MID"/>
    <n v="110"/>
    <n v="116"/>
    <x v="1"/>
  </r>
  <r>
    <n v="2019"/>
    <n v="16"/>
    <s v="Casting Crouch"/>
    <x v="126"/>
    <s v="WBD"/>
    <s v="DEF"/>
    <n v="79"/>
    <n v="59"/>
    <x v="1"/>
  </r>
  <r>
    <n v="2019"/>
    <n v="16"/>
    <s v="Casting Crouch"/>
    <x v="414"/>
    <s v="WBD"/>
    <s v="FWD"/>
    <n v="81"/>
    <n v="57"/>
    <x v="1"/>
  </r>
  <r>
    <n v="2019"/>
    <n v="16"/>
    <s v="Casting Crouch"/>
    <x v="380"/>
    <s v="BRL"/>
    <s v="MID"/>
    <n v="80"/>
    <n v="97"/>
    <x v="1"/>
  </r>
  <r>
    <n v="2019"/>
    <n v="16"/>
    <s v="Casting Crouch"/>
    <x v="288"/>
    <s v="BRL"/>
    <s v="FWD"/>
    <n v="78"/>
    <n v="71"/>
    <x v="1"/>
  </r>
  <r>
    <n v="2019"/>
    <n v="16"/>
    <s v="Casting Crouch"/>
    <x v="303"/>
    <s v="FRE"/>
    <s v="BEN"/>
    <n v="78"/>
    <n v="63"/>
    <x v="1"/>
  </r>
  <r>
    <n v="2019"/>
    <n v="16"/>
    <s v="Casting Crouch"/>
    <x v="21"/>
    <s v="NTH"/>
    <s v="BEN"/>
    <n v="81"/>
    <n v="76"/>
    <x v="1"/>
  </r>
  <r>
    <n v="2019"/>
    <n v="16"/>
    <s v="Casting Crouch"/>
    <x v="280"/>
    <s v="NTH"/>
    <s v="BEN"/>
    <n v="83"/>
    <n v="0"/>
    <x v="1"/>
  </r>
  <r>
    <n v="2019"/>
    <n v="16"/>
    <s v="Casting Crouch"/>
    <x v="87"/>
    <s v="GEE"/>
    <s v="BEN"/>
    <n v="87"/>
    <n v="0"/>
    <x v="1"/>
  </r>
  <r>
    <n v="2019"/>
    <n v="16"/>
    <s v="Fire The Worpedo"/>
    <x v="225"/>
    <s v="COL"/>
    <s v="MID"/>
    <n v="89"/>
    <n v="100"/>
    <x v="3"/>
  </r>
  <r>
    <n v="2019"/>
    <n v="16"/>
    <s v="Fire The Worpedo"/>
    <x v="299"/>
    <s v="CAR"/>
    <s v="FWD"/>
    <n v="60"/>
    <n v="48"/>
    <x v="3"/>
  </r>
  <r>
    <n v="2019"/>
    <n v="16"/>
    <s v="Fire The Worpedo"/>
    <x v="230"/>
    <s v="SYD"/>
    <s v="DEF"/>
    <n v="112"/>
    <n v="117"/>
    <x v="3"/>
  </r>
  <r>
    <n v="2019"/>
    <n v="16"/>
    <s v="Fire The Worpedo"/>
    <x v="297"/>
    <s v="SYD"/>
    <s v="MID"/>
    <n v="98"/>
    <n v="91"/>
    <x v="3"/>
  </r>
  <r>
    <n v="2019"/>
    <n v="16"/>
    <s v="Fire The Worpedo"/>
    <x v="216"/>
    <s v="SYD"/>
    <s v="DEF"/>
    <n v="100"/>
    <n v="60"/>
    <x v="3"/>
  </r>
  <r>
    <n v="2019"/>
    <n v="16"/>
    <s v="Fire The Worpedo"/>
    <x v="372"/>
    <s v="HAW"/>
    <s v="FWD"/>
    <n v="86"/>
    <n v="71"/>
    <x v="3"/>
  </r>
  <r>
    <n v="2019"/>
    <n v="16"/>
    <s v="Fire The Worpedo"/>
    <x v="401"/>
    <s v="HAW"/>
    <s v="FWD"/>
    <n v="95"/>
    <n v="90"/>
    <x v="3"/>
  </r>
  <r>
    <n v="2019"/>
    <n v="16"/>
    <s v="Fire The Worpedo"/>
    <x v="277"/>
    <s v="HAW"/>
    <s v="MID"/>
    <n v="85"/>
    <n v="87"/>
    <x v="3"/>
  </r>
  <r>
    <n v="2019"/>
    <n v="16"/>
    <s v="Fire The Worpedo"/>
    <x v="309"/>
    <s v="ESS"/>
    <s v="DEF"/>
    <n v="74"/>
    <n v="86"/>
    <x v="3"/>
  </r>
  <r>
    <n v="2019"/>
    <n v="16"/>
    <s v="Fire The Worpedo"/>
    <x v="165"/>
    <s v="ESS"/>
    <s v="MID"/>
    <n v="102"/>
    <n v="59"/>
    <x v="3"/>
  </r>
  <r>
    <n v="2019"/>
    <n v="16"/>
    <s v="Fire The Worpedo"/>
    <x v="132"/>
    <s v="ADE"/>
    <s v="MID"/>
    <n v="114"/>
    <n v="89"/>
    <x v="3"/>
  </r>
  <r>
    <n v="2019"/>
    <n v="16"/>
    <s v="Fire The Worpedo"/>
    <x v="40"/>
    <s v="GCS"/>
    <s v="MID"/>
    <n v="82"/>
    <n v="118"/>
    <x v="3"/>
  </r>
  <r>
    <n v="2019"/>
    <n v="16"/>
    <s v="Fire The Worpedo"/>
    <x v="273"/>
    <s v="RIC"/>
    <s v="DEF"/>
    <n v="81"/>
    <n v="80"/>
    <x v="3"/>
  </r>
  <r>
    <n v="2019"/>
    <n v="16"/>
    <s v="Fire The Worpedo"/>
    <x v="307"/>
    <s v="GWS"/>
    <s v="DEF"/>
    <n v="73"/>
    <n v="21"/>
    <x v="3"/>
  </r>
  <r>
    <n v="2019"/>
    <n v="16"/>
    <s v="Fire The Worpedo"/>
    <x v="89"/>
    <s v="GWS"/>
    <s v="FWD"/>
    <n v="82"/>
    <n v="64"/>
    <x v="3"/>
  </r>
  <r>
    <n v="2019"/>
    <n v="16"/>
    <s v="Fire The Worpedo"/>
    <x v="279"/>
    <s v="MEL"/>
    <s v="RUC"/>
    <n v="135"/>
    <n v="0"/>
    <x v="3"/>
  </r>
  <r>
    <n v="2019"/>
    <n v="16"/>
    <s v="Fire The Worpedo"/>
    <x v="226"/>
    <s v="MEL"/>
    <s v="FWD"/>
    <n v="109"/>
    <n v="139"/>
    <x v="3"/>
  </r>
  <r>
    <n v="2019"/>
    <n v="16"/>
    <s v="Fire The Worpedo"/>
    <x v="67"/>
    <s v="BRL"/>
    <s v="MID"/>
    <n v="97"/>
    <n v="50"/>
    <x v="3"/>
  </r>
  <r>
    <n v="2019"/>
    <n v="16"/>
    <s v="Fire The Worpedo"/>
    <x v="95"/>
    <s v="RIC"/>
    <s v="BEN"/>
    <n v="79"/>
    <n v="0"/>
    <x v="3"/>
  </r>
  <r>
    <n v="2019"/>
    <n v="16"/>
    <s v="Fire The Worpedo"/>
    <x v="182"/>
    <s v="GWS"/>
    <s v="BEN"/>
    <n v="97"/>
    <n v="0"/>
    <x v="3"/>
  </r>
  <r>
    <n v="2019"/>
    <n v="16"/>
    <s v="Fire The Worpedo"/>
    <x v="93"/>
    <s v="WBD"/>
    <s v="BEN"/>
    <n v="94"/>
    <n v="0"/>
    <x v="3"/>
  </r>
  <r>
    <n v="2019"/>
    <n v="16"/>
    <s v="Fire The Worpedo"/>
    <x v="295"/>
    <s v="PTA"/>
    <s v="BEN"/>
    <n v="116"/>
    <n v="121"/>
    <x v="3"/>
  </r>
  <r>
    <n v="2019"/>
    <n v="17"/>
    <s v="TryingAnewStratton"/>
    <x v="121"/>
    <s v="PTA"/>
    <s v="MID"/>
    <n v="79"/>
    <n v="106"/>
    <x v="0"/>
  </r>
  <r>
    <n v="2019"/>
    <n v="17"/>
    <s v="TryingAnewStratton"/>
    <x v="196"/>
    <s v="CAR"/>
    <s v="MID"/>
    <n v="90"/>
    <n v="117"/>
    <x v="0"/>
  </r>
  <r>
    <n v="2019"/>
    <n v="17"/>
    <s v="TryingAnewStratton"/>
    <x v="407"/>
    <s v="GCS"/>
    <s v="MID"/>
    <n v="85"/>
    <n v="19"/>
    <x v="0"/>
  </r>
  <r>
    <n v="2019"/>
    <n v="17"/>
    <s v="TryingAnewStratton"/>
    <x v="34"/>
    <s v="COL"/>
    <s v="DEF"/>
    <n v="93"/>
    <n v="122"/>
    <x v="0"/>
  </r>
  <r>
    <n v="2019"/>
    <n v="17"/>
    <s v="TryingAnewStratton"/>
    <x v="200"/>
    <s v="GWS"/>
    <s v="DEF"/>
    <n v="117"/>
    <n v="99"/>
    <x v="0"/>
  </r>
  <r>
    <n v="2019"/>
    <n v="17"/>
    <s v="TryingAnewStratton"/>
    <x v="362"/>
    <s v="NTH"/>
    <s v="FWD"/>
    <n v="91"/>
    <n v="61"/>
    <x v="0"/>
  </r>
  <r>
    <n v="2019"/>
    <n v="17"/>
    <s v="TryingAnewStratton"/>
    <x v="303"/>
    <s v="FRE"/>
    <s v="MID"/>
    <n v="93"/>
    <n v="80"/>
    <x v="0"/>
  </r>
  <r>
    <n v="2019"/>
    <n v="17"/>
    <s v="TryingAnewStratton"/>
    <x v="215"/>
    <s v="FRE"/>
    <s v="FWD"/>
    <n v="83"/>
    <n v="83"/>
    <x v="0"/>
  </r>
  <r>
    <n v="2019"/>
    <n v="17"/>
    <s v="TryingAnewStratton"/>
    <x v="415"/>
    <s v="SYD"/>
    <s v="MID"/>
    <n v="86"/>
    <n v="78"/>
    <x v="0"/>
  </r>
  <r>
    <n v="2019"/>
    <n v="17"/>
    <s v="TryingAnewStratton"/>
    <x v="118"/>
    <s v="SYD"/>
    <s v="DEF"/>
    <n v="115"/>
    <n v="115"/>
    <x v="0"/>
  </r>
  <r>
    <n v="2019"/>
    <n v="17"/>
    <s v="TryingAnewStratton"/>
    <x v="358"/>
    <s v="GEE"/>
    <s v="FWD"/>
    <n v="69"/>
    <n v="64"/>
    <x v="0"/>
  </r>
  <r>
    <n v="2019"/>
    <n v="17"/>
    <s v="TryingAnewStratton"/>
    <x v="19"/>
    <s v="HAW"/>
    <s v="MID"/>
    <n v="91"/>
    <n v="73"/>
    <x v="0"/>
  </r>
  <r>
    <n v="2019"/>
    <n v="17"/>
    <s v="TryingAnewStratton"/>
    <x v="150"/>
    <s v="HAW"/>
    <s v="DEF"/>
    <n v="75"/>
    <n v="60"/>
    <x v="0"/>
  </r>
  <r>
    <n v="2019"/>
    <n v="17"/>
    <s v="TryingAnewStratton"/>
    <x v="39"/>
    <s v="MEL"/>
    <s v="MID"/>
    <n v="104"/>
    <n v="107"/>
    <x v="0"/>
  </r>
  <r>
    <n v="2019"/>
    <n v="17"/>
    <s v="TryingAnewStratton"/>
    <x v="269"/>
    <s v="MEL"/>
    <s v="FWD"/>
    <n v="93"/>
    <n v="105"/>
    <x v="0"/>
  </r>
  <r>
    <n v="2019"/>
    <n v="17"/>
    <s v="TryingAnewStratton"/>
    <x v="125"/>
    <s v="WCE"/>
    <s v="DEF"/>
    <n v="87"/>
    <n v="82"/>
    <x v="0"/>
  </r>
  <r>
    <n v="2019"/>
    <n v="17"/>
    <s v="TryingAnewStratton"/>
    <x v="365"/>
    <s v="WCE"/>
    <s v="RUC"/>
    <n v="88"/>
    <n v="94"/>
    <x v="0"/>
  </r>
  <r>
    <n v="2019"/>
    <n v="17"/>
    <s v="TryingAnewStratton"/>
    <x v="306"/>
    <s v="WBD"/>
    <s v="FWD"/>
    <n v="145"/>
    <n v="202"/>
    <x v="0"/>
  </r>
  <r>
    <n v="2019"/>
    <n v="17"/>
    <s v="TryingAnewStratton"/>
    <x v="122"/>
    <s v="ESS"/>
    <s v="BEN"/>
    <n v="94"/>
    <n v="0"/>
    <x v="0"/>
  </r>
  <r>
    <n v="2019"/>
    <n v="17"/>
    <s v="TryingAnewStratton"/>
    <x v="113"/>
    <s v="COL"/>
    <s v="BEN"/>
    <n v="88"/>
    <n v="0"/>
    <x v="0"/>
  </r>
  <r>
    <n v="2019"/>
    <n v="17"/>
    <s v="TryingAnewStratton"/>
    <x v="11"/>
    <s v="GWS"/>
    <s v="BEN"/>
    <n v="124"/>
    <n v="0"/>
    <x v="0"/>
  </r>
  <r>
    <n v="2019"/>
    <n v="17"/>
    <s v="TryingAnewStratton"/>
    <x v="6"/>
    <s v="GWS"/>
    <s v="BEN"/>
    <n v="81"/>
    <n v="138"/>
    <x v="0"/>
  </r>
  <r>
    <n v="2019"/>
    <n v="17"/>
    <s v="Barbeques Treloar"/>
    <x v="57"/>
    <s v="RIC"/>
    <s v="DEF"/>
    <n v="90"/>
    <n v="100"/>
    <x v="7"/>
  </r>
  <r>
    <n v="2019"/>
    <n v="17"/>
    <s v="Barbeques Treloar"/>
    <x v="257"/>
    <s v="RIC"/>
    <s v="FWD"/>
    <n v="73"/>
    <n v="83"/>
    <x v="7"/>
  </r>
  <r>
    <n v="2019"/>
    <n v="17"/>
    <s v="Barbeques Treloar"/>
    <x v="254"/>
    <s v="CAR"/>
    <s v="MID"/>
    <n v="110"/>
    <n v="115"/>
    <x v="7"/>
  </r>
  <r>
    <n v="2019"/>
    <n v="17"/>
    <s v="Barbeques Treloar"/>
    <x v="208"/>
    <s v="CAR"/>
    <s v="MID"/>
    <n v="113"/>
    <n v="117"/>
    <x v="7"/>
  </r>
  <r>
    <n v="2019"/>
    <n v="17"/>
    <s v="Barbeques Treloar"/>
    <x v="330"/>
    <s v="CAR"/>
    <s v="FWD"/>
    <n v="90"/>
    <n v="75"/>
    <x v="7"/>
  </r>
  <r>
    <n v="2019"/>
    <n v="17"/>
    <s v="Barbeques Treloar"/>
    <x v="149"/>
    <s v="GCS"/>
    <s v="DEF"/>
    <n v="83"/>
    <n v="72"/>
    <x v="7"/>
  </r>
  <r>
    <n v="2019"/>
    <n v="17"/>
    <s v="Barbeques Treloar"/>
    <x v="334"/>
    <s v="COL"/>
    <s v="MID"/>
    <n v="103"/>
    <n v="106"/>
    <x v="7"/>
  </r>
  <r>
    <n v="2019"/>
    <n v="17"/>
    <s v="Barbeques Treloar"/>
    <x v="142"/>
    <s v="GWS"/>
    <s v="DEF"/>
    <n v="80"/>
    <n v="104"/>
    <x v="7"/>
  </r>
  <r>
    <n v="2019"/>
    <n v="17"/>
    <s v="Barbeques Treloar"/>
    <x v="228"/>
    <s v="BRL"/>
    <s v="RUC"/>
    <n v="99"/>
    <n v="86"/>
    <x v="7"/>
  </r>
  <r>
    <n v="2019"/>
    <n v="17"/>
    <s v="Barbeques Treloar"/>
    <x v="302"/>
    <s v="BRL"/>
    <s v="DEF"/>
    <n v="66"/>
    <n v="64"/>
    <x v="7"/>
  </r>
  <r>
    <n v="2019"/>
    <n v="17"/>
    <s v="Barbeques Treloar"/>
    <x v="229"/>
    <s v="NTH"/>
    <s v="FWD"/>
    <n v="121"/>
    <n v="57"/>
    <x v="7"/>
  </r>
  <r>
    <n v="2019"/>
    <n v="17"/>
    <s v="Barbeques Treloar"/>
    <x v="41"/>
    <s v="NTH"/>
    <s v="MID"/>
    <n v="96"/>
    <n v="86"/>
    <x v="7"/>
  </r>
  <r>
    <n v="2019"/>
    <n v="17"/>
    <s v="Barbeques Treloar"/>
    <x v="90"/>
    <s v="NTH"/>
    <s v="MID"/>
    <n v="91"/>
    <n v="54"/>
    <x v="7"/>
  </r>
  <r>
    <n v="2019"/>
    <n v="17"/>
    <s v="Barbeques Treloar"/>
    <x v="82"/>
    <s v="FRE"/>
    <s v="MID"/>
    <n v="118"/>
    <n v="154"/>
    <x v="7"/>
  </r>
  <r>
    <n v="2019"/>
    <n v="17"/>
    <s v="Barbeques Treloar"/>
    <x v="186"/>
    <s v="SYD"/>
    <s v="FWD"/>
    <n v="81"/>
    <n v="82"/>
    <x v="7"/>
  </r>
  <r>
    <n v="2019"/>
    <n v="17"/>
    <s v="Barbeques Treloar"/>
    <x v="240"/>
    <s v="GEE"/>
    <s v="FWD"/>
    <n v="53"/>
    <n v="53"/>
    <x v="7"/>
  </r>
  <r>
    <n v="2019"/>
    <n v="17"/>
    <s v="Barbeques Treloar"/>
    <x v="164"/>
    <s v="MEL"/>
    <s v="DEF"/>
    <n v="74"/>
    <n v="75"/>
    <x v="7"/>
  </r>
  <r>
    <n v="2019"/>
    <n v="17"/>
    <s v="Barbeques Treloar"/>
    <x v="194"/>
    <s v="WBD"/>
    <s v="MID"/>
    <n v="108"/>
    <n v="156"/>
    <x v="7"/>
  </r>
  <r>
    <n v="2019"/>
    <n v="17"/>
    <s v="Barbeques Treloar"/>
    <x v="344"/>
    <s v="ADE"/>
    <s v="BEN"/>
    <n v="93"/>
    <n v="0"/>
    <x v="7"/>
  </r>
  <r>
    <n v="2019"/>
    <n v="17"/>
    <s v="Barbeques Treloar"/>
    <x v="199"/>
    <s v="GEE"/>
    <s v="BEN"/>
    <n v="93"/>
    <n v="99"/>
    <x v="7"/>
  </r>
  <r>
    <n v="2019"/>
    <n v="17"/>
    <s v="Barbeques Treloar"/>
    <x v="250"/>
    <s v="HAW"/>
    <s v="BEN"/>
    <n v="61"/>
    <n v="0"/>
    <x v="7"/>
  </r>
  <r>
    <n v="2019"/>
    <n v="17"/>
    <s v="Barbeques Treloar"/>
    <x v="247"/>
    <s v="WBD"/>
    <s v="BEN"/>
    <n v="73"/>
    <n v="0"/>
    <x v="7"/>
  </r>
  <r>
    <n v="2019"/>
    <n v="17"/>
    <s v="Swimming n Titch"/>
    <x v="399"/>
    <s v="ADE"/>
    <s v="RUC"/>
    <n v="111"/>
    <n v="73"/>
    <x v="5"/>
  </r>
  <r>
    <n v="2019"/>
    <n v="17"/>
    <s v="Swimming n Titch"/>
    <x v="140"/>
    <s v="ESS"/>
    <s v="MID"/>
    <n v="65"/>
    <n v="52"/>
    <x v="5"/>
  </r>
  <r>
    <n v="2019"/>
    <n v="17"/>
    <s v="Swimming n Titch"/>
    <x v="94"/>
    <s v="PTA"/>
    <s v="DEF"/>
    <n v="80"/>
    <n v="41"/>
    <x v="5"/>
  </r>
  <r>
    <n v="2019"/>
    <n v="17"/>
    <s v="Swimming n Titch"/>
    <x v="248"/>
    <s v="PTA"/>
    <s v="FWD"/>
    <n v="89"/>
    <n v="107"/>
    <x v="5"/>
  </r>
  <r>
    <n v="2019"/>
    <n v="17"/>
    <s v="Swimming n Titch"/>
    <x v="124"/>
    <s v="RIC"/>
    <s v="MID"/>
    <n v="89"/>
    <n v="104"/>
    <x v="5"/>
  </r>
  <r>
    <n v="2019"/>
    <n v="17"/>
    <s v="Swimming n Titch"/>
    <x v="207"/>
    <s v="COL"/>
    <s v="FWD"/>
    <n v="68"/>
    <n v="101"/>
    <x v="5"/>
  </r>
  <r>
    <n v="2019"/>
    <n v="17"/>
    <s v="Swimming n Titch"/>
    <x v="267"/>
    <s v="GWS"/>
    <s v="MID"/>
    <n v="88"/>
    <n v="81"/>
    <x v="5"/>
  </r>
  <r>
    <n v="2019"/>
    <n v="17"/>
    <s v="Swimming n Titch"/>
    <x v="348"/>
    <s v="GWS"/>
    <s v="DEF"/>
    <n v="85"/>
    <n v="45"/>
    <x v="5"/>
  </r>
  <r>
    <n v="2019"/>
    <n v="17"/>
    <s v="Swimming n Titch"/>
    <x v="58"/>
    <s v="BRL"/>
    <s v="DEF"/>
    <n v="82"/>
    <n v="88"/>
    <x v="5"/>
  </r>
  <r>
    <n v="2019"/>
    <n v="17"/>
    <s v="Swimming n Titch"/>
    <x v="77"/>
    <s v="BRL"/>
    <s v="MID"/>
    <n v="133"/>
    <n v="122"/>
    <x v="5"/>
  </r>
  <r>
    <n v="2019"/>
    <n v="17"/>
    <s v="Swimming n Titch"/>
    <x v="62"/>
    <s v="FRE"/>
    <s v="DEF"/>
    <n v="77"/>
    <n v="88"/>
    <x v="5"/>
  </r>
  <r>
    <n v="2019"/>
    <n v="17"/>
    <s v="Swimming n Titch"/>
    <x v="272"/>
    <s v="GEE"/>
    <s v="DEF"/>
    <n v="82"/>
    <n v="79"/>
    <x v="5"/>
  </r>
  <r>
    <n v="2019"/>
    <n v="17"/>
    <s v="Swimming n Titch"/>
    <x v="119"/>
    <s v="GEE"/>
    <s v="FWD"/>
    <n v="139"/>
    <n v="163"/>
    <x v="5"/>
  </r>
  <r>
    <n v="2019"/>
    <n v="17"/>
    <s v="Swimming n Titch"/>
    <x v="315"/>
    <s v="WCE"/>
    <s v="FWD"/>
    <n v="73"/>
    <n v="9"/>
    <x v="5"/>
  </r>
  <r>
    <n v="2019"/>
    <n v="17"/>
    <s v="Swimming n Titch"/>
    <x v="204"/>
    <s v="WCE"/>
    <s v="MID"/>
    <n v="111"/>
    <n v="87"/>
    <x v="5"/>
  </r>
  <r>
    <n v="2019"/>
    <n v="17"/>
    <s v="Swimming n Titch"/>
    <x v="64"/>
    <s v="WCE"/>
    <s v="MID"/>
    <n v="101"/>
    <n v="95"/>
    <x v="5"/>
  </r>
  <r>
    <n v="2019"/>
    <n v="17"/>
    <s v="Swimming n Titch"/>
    <x v="332"/>
    <s v="STK"/>
    <s v="FWD"/>
    <n v="81"/>
    <n v="98"/>
    <x v="5"/>
  </r>
  <r>
    <n v="2019"/>
    <n v="17"/>
    <s v="Swimming n Titch"/>
    <x v="252"/>
    <s v="WBD"/>
    <s v="MID"/>
    <n v="111"/>
    <n v="93"/>
    <x v="5"/>
  </r>
  <r>
    <n v="2019"/>
    <n v="17"/>
    <s v="Swimming n Titch"/>
    <x v="45"/>
    <s v="ESS"/>
    <s v="BEN"/>
    <n v="71"/>
    <n v="76"/>
    <x v="5"/>
  </r>
  <r>
    <n v="2019"/>
    <n v="17"/>
    <s v="Swimming n Titch"/>
    <x v="316"/>
    <s v="GCS"/>
    <s v="BEN"/>
    <n v="76"/>
    <n v="63"/>
    <x v="5"/>
  </r>
  <r>
    <n v="2019"/>
    <n v="17"/>
    <s v="Swimming n Titch"/>
    <x v="177"/>
    <s v="GCS"/>
    <s v="BEN"/>
    <n v="97"/>
    <n v="106"/>
    <x v="5"/>
  </r>
  <r>
    <n v="2019"/>
    <n v="17"/>
    <s v="Swimming n Titch"/>
    <x v="227"/>
    <s v="MEL"/>
    <s v="BEN"/>
    <n v="102"/>
    <n v="118"/>
    <x v="5"/>
  </r>
  <r>
    <n v="2019"/>
    <n v="17"/>
    <s v="Man of Steele"/>
    <x v="99"/>
    <s v="ADE"/>
    <s v="DEF"/>
    <n v="107"/>
    <n v="91"/>
    <x v="2"/>
  </r>
  <r>
    <n v="2019"/>
    <n v="17"/>
    <s v="Man of Steele"/>
    <x v="397"/>
    <s v="ADE"/>
    <s v="DEF"/>
    <n v="95"/>
    <n v="82"/>
    <x v="2"/>
  </r>
  <r>
    <n v="2019"/>
    <n v="17"/>
    <s v="Man of Steele"/>
    <x v="7"/>
    <s v="ESS"/>
    <s v="MID"/>
    <n v="93"/>
    <n v="62"/>
    <x v="2"/>
  </r>
  <r>
    <n v="2019"/>
    <n v="17"/>
    <s v="Man of Steele"/>
    <x v="137"/>
    <s v="PTA"/>
    <s v="FWD"/>
    <n v="129"/>
    <n v="86"/>
    <x v="2"/>
  </r>
  <r>
    <n v="2019"/>
    <n v="17"/>
    <s v="Man of Steele"/>
    <x v="201"/>
    <s v="RIC"/>
    <s v="DEF"/>
    <n v="87"/>
    <n v="104"/>
    <x v="2"/>
  </r>
  <r>
    <n v="2019"/>
    <n v="17"/>
    <s v="Man of Steele"/>
    <x v="27"/>
    <s v="RIC"/>
    <s v="FWD"/>
    <n v="76"/>
    <n v="98"/>
    <x v="2"/>
  </r>
  <r>
    <n v="2019"/>
    <n v="17"/>
    <s v="Man of Steele"/>
    <x v="374"/>
    <s v="CAR"/>
    <s v="MID"/>
    <n v="101"/>
    <n v="103"/>
    <x v="2"/>
  </r>
  <r>
    <n v="2019"/>
    <n v="17"/>
    <s v="Man of Steele"/>
    <x v="400"/>
    <s v="GCS"/>
    <s v="FWD"/>
    <n v="93"/>
    <n v="79"/>
    <x v="2"/>
  </r>
  <r>
    <n v="2019"/>
    <n v="17"/>
    <s v="Man of Steele"/>
    <x v="114"/>
    <s v="COL"/>
    <s v="RUC"/>
    <n v="131"/>
    <n v="137"/>
    <x v="2"/>
  </r>
  <r>
    <n v="2019"/>
    <n v="17"/>
    <s v="Man of Steele"/>
    <x v="232"/>
    <s v="GWS"/>
    <s v="DEF"/>
    <n v="59"/>
    <n v="20"/>
    <x v="2"/>
  </r>
  <r>
    <n v="2019"/>
    <n v="17"/>
    <s v="Man of Steele"/>
    <x v="363"/>
    <s v="NTH"/>
    <s v="MID"/>
    <n v="97"/>
    <n v="78"/>
    <x v="2"/>
  </r>
  <r>
    <n v="2019"/>
    <n v="17"/>
    <s v="Man of Steele"/>
    <x v="176"/>
    <s v="FRE"/>
    <s v="FWD"/>
    <n v="86"/>
    <n v="94"/>
    <x v="2"/>
  </r>
  <r>
    <n v="2019"/>
    <n v="17"/>
    <s v="Man of Steele"/>
    <x v="13"/>
    <s v="FRE"/>
    <s v="FWD"/>
    <n v="81"/>
    <n v="83"/>
    <x v="2"/>
  </r>
  <r>
    <n v="2019"/>
    <n v="17"/>
    <s v="Man of Steele"/>
    <x v="5"/>
    <s v="SYD"/>
    <s v="MID"/>
    <n v="108"/>
    <n v="108"/>
    <x v="2"/>
  </r>
  <r>
    <n v="2019"/>
    <n v="17"/>
    <s v="Man of Steele"/>
    <x v="298"/>
    <s v="GEE"/>
    <s v="DEF"/>
    <n v="89"/>
    <n v="90"/>
    <x v="2"/>
  </r>
  <r>
    <n v="2019"/>
    <n v="17"/>
    <s v="Man of Steele"/>
    <x v="20"/>
    <s v="GEE"/>
    <s v="MID"/>
    <n v="92"/>
    <n v="116"/>
    <x v="2"/>
  </r>
  <r>
    <n v="2019"/>
    <n v="17"/>
    <s v="Man of Steele"/>
    <x v="206"/>
    <s v="WCE"/>
    <s v="MID"/>
    <n v="102"/>
    <n v="116"/>
    <x v="2"/>
  </r>
  <r>
    <n v="2019"/>
    <n v="17"/>
    <s v="Man of Steele"/>
    <x v="33"/>
    <s v="STK"/>
    <s v="MID"/>
    <n v="96"/>
    <n v="120"/>
    <x v="2"/>
  </r>
  <r>
    <n v="2019"/>
    <n v="17"/>
    <s v="Man of Steele"/>
    <x v="300"/>
    <s v="MEL"/>
    <s v="BEN"/>
    <n v="84"/>
    <n v="46"/>
    <x v="2"/>
  </r>
  <r>
    <n v="2019"/>
    <n v="17"/>
    <s v="Man of Steele"/>
    <x v="146"/>
    <s v="STK"/>
    <s v="BEN"/>
    <n v="84"/>
    <n v="112"/>
    <x v="2"/>
  </r>
  <r>
    <n v="2019"/>
    <n v="17"/>
    <s v="Man of Steele"/>
    <x v="24"/>
    <s v="STK"/>
    <s v="BEN"/>
    <n v="93"/>
    <n v="98"/>
    <x v="2"/>
  </r>
  <r>
    <n v="2019"/>
    <n v="17"/>
    <s v="Man of Steele"/>
    <x v="251"/>
    <s v="WBD"/>
    <s v="BEN"/>
    <n v="112"/>
    <n v="0"/>
    <x v="2"/>
  </r>
  <r>
    <n v="2019"/>
    <n v="17"/>
    <s v="Casting Crouch"/>
    <x v="203"/>
    <s v="ADE"/>
    <s v="DEF"/>
    <n v="78"/>
    <n v="98"/>
    <x v="1"/>
  </r>
  <r>
    <n v="2019"/>
    <n v="17"/>
    <s v="Casting Crouch"/>
    <x v="259"/>
    <s v="ADE"/>
    <s v="MID"/>
    <n v="96"/>
    <n v="98"/>
    <x v="1"/>
  </r>
  <r>
    <n v="2019"/>
    <n v="17"/>
    <s v="Casting Crouch"/>
    <x v="96"/>
    <s v="ADE"/>
    <s v="MID"/>
    <n v="70"/>
    <n v="102"/>
    <x v="1"/>
  </r>
  <r>
    <n v="2019"/>
    <n v="17"/>
    <s v="Casting Crouch"/>
    <x v="92"/>
    <s v="CAR"/>
    <s v="DEF"/>
    <n v="106"/>
    <n v="147"/>
    <x v="1"/>
  </r>
  <r>
    <n v="2019"/>
    <n v="17"/>
    <s v="Casting Crouch"/>
    <x v="135"/>
    <s v="GCS"/>
    <s v="MID"/>
    <n v="90"/>
    <n v="80"/>
    <x v="1"/>
  </r>
  <r>
    <n v="2019"/>
    <n v="17"/>
    <s v="Casting Crouch"/>
    <x v="288"/>
    <s v="BRL"/>
    <s v="FWD"/>
    <n v="95"/>
    <n v="127"/>
    <x v="1"/>
  </r>
  <r>
    <n v="2019"/>
    <n v="17"/>
    <s v="Casting Crouch"/>
    <x v="380"/>
    <s v="BRL"/>
    <s v="MID"/>
    <n v="107"/>
    <n v="0"/>
    <x v="1"/>
  </r>
  <r>
    <n v="2019"/>
    <n v="17"/>
    <s v="Casting Crouch"/>
    <x v="335"/>
    <s v="NTH"/>
    <s v="MID"/>
    <n v="97"/>
    <n v="69"/>
    <x v="1"/>
  </r>
  <r>
    <n v="2019"/>
    <n v="17"/>
    <s v="Casting Crouch"/>
    <x v="21"/>
    <s v="NTH"/>
    <s v="DEF"/>
    <n v="70"/>
    <n v="33"/>
    <x v="1"/>
  </r>
  <r>
    <n v="2019"/>
    <n v="17"/>
    <s v="Casting Crouch"/>
    <x v="4"/>
    <s v="SYD"/>
    <s v="DEF"/>
    <n v="78"/>
    <n v="90"/>
    <x v="1"/>
  </r>
  <r>
    <n v="2019"/>
    <n v="17"/>
    <s v="Casting Crouch"/>
    <x v="255"/>
    <s v="SYD"/>
    <s v="MID"/>
    <n v="115"/>
    <n v="83"/>
    <x v="1"/>
  </r>
  <r>
    <n v="2019"/>
    <n v="17"/>
    <s v="Casting Crouch"/>
    <x v="245"/>
    <s v="SYD"/>
    <s v="FWD"/>
    <n v="113"/>
    <n v="73"/>
    <x v="1"/>
  </r>
  <r>
    <n v="2019"/>
    <n v="17"/>
    <s v="Casting Crouch"/>
    <x v="172"/>
    <s v="HAW"/>
    <s v="RUC"/>
    <n v="90"/>
    <n v="102"/>
    <x v="1"/>
  </r>
  <r>
    <n v="2019"/>
    <n v="17"/>
    <s v="Casting Crouch"/>
    <x v="235"/>
    <s v="HAW"/>
    <s v="FWD"/>
    <n v="67"/>
    <n v="88"/>
    <x v="1"/>
  </r>
  <r>
    <n v="2019"/>
    <n v="17"/>
    <s v="Casting Crouch"/>
    <x v="136"/>
    <s v="STK"/>
    <s v="FWD"/>
    <n v="111"/>
    <n v="97"/>
    <x v="1"/>
  </r>
  <r>
    <n v="2019"/>
    <n v="17"/>
    <s v="Casting Crouch"/>
    <x v="126"/>
    <s v="WBD"/>
    <s v="DEF"/>
    <n v="75"/>
    <n v="99"/>
    <x v="1"/>
  </r>
  <r>
    <n v="2019"/>
    <n v="17"/>
    <s v="Casting Crouch"/>
    <x v="1"/>
    <s v="WBD"/>
    <s v="MID"/>
    <n v="131"/>
    <n v="120"/>
    <x v="1"/>
  </r>
  <r>
    <n v="2019"/>
    <n v="17"/>
    <s v="Casting Crouch"/>
    <x v="414"/>
    <s v="WBD"/>
    <s v="FWD"/>
    <n v="100"/>
    <n v="58"/>
    <x v="1"/>
  </r>
  <r>
    <n v="2019"/>
    <n v="17"/>
    <s v="Casting Crouch"/>
    <x v="88"/>
    <s v="NTH"/>
    <s v="BEN"/>
    <n v="99"/>
    <n v="160"/>
    <x v="1"/>
  </r>
  <r>
    <n v="2019"/>
    <n v="17"/>
    <s v="Casting Crouch"/>
    <x v="280"/>
    <s v="NTH"/>
    <s v="BEN"/>
    <n v="93"/>
    <n v="0"/>
    <x v="1"/>
  </r>
  <r>
    <n v="2019"/>
    <n v="17"/>
    <s v="Casting Crouch"/>
    <x v="213"/>
    <s v="FRE"/>
    <s v="BEN"/>
    <n v="72"/>
    <n v="105"/>
    <x v="1"/>
  </r>
  <r>
    <n v="2019"/>
    <n v="17"/>
    <s v="Casting Crouch"/>
    <x v="87"/>
    <s v="GEE"/>
    <s v="BEN"/>
    <n v="75"/>
    <n v="0"/>
    <x v="1"/>
  </r>
  <r>
    <n v="2019"/>
    <n v="17"/>
    <s v="Salt&amp;VinegarCripps"/>
    <x v="311"/>
    <s v="ESS"/>
    <s v="FWD"/>
    <n v="76"/>
    <n v="59"/>
    <x v="6"/>
  </r>
  <r>
    <n v="2019"/>
    <n v="17"/>
    <s v="Salt&amp;VinegarCripps"/>
    <x v="354"/>
    <s v="PTA"/>
    <s v="DEF"/>
    <n v="81"/>
    <n v="0"/>
    <x v="6"/>
  </r>
  <r>
    <n v="2019"/>
    <n v="17"/>
    <s v="Salt&amp;VinegarCripps"/>
    <x v="120"/>
    <s v="PTA"/>
    <s v="FWD"/>
    <n v="88"/>
    <n v="71"/>
    <x v="6"/>
  </r>
  <r>
    <n v="2019"/>
    <n v="17"/>
    <s v="Salt&amp;VinegarCripps"/>
    <x v="236"/>
    <s v="RIC"/>
    <s v="MID"/>
    <n v="93"/>
    <n v="62"/>
    <x v="6"/>
  </r>
  <r>
    <n v="2019"/>
    <n v="17"/>
    <s v="Salt&amp;VinegarCripps"/>
    <x v="123"/>
    <s v="RIC"/>
    <s v="MID"/>
    <n v="83"/>
    <n v="111"/>
    <x v="6"/>
  </r>
  <r>
    <n v="2019"/>
    <n v="17"/>
    <s v="Salt&amp;VinegarCripps"/>
    <x v="369"/>
    <s v="COL"/>
    <s v="FWD"/>
    <n v="66"/>
    <n v="13"/>
    <x v="6"/>
  </r>
  <r>
    <n v="2019"/>
    <n v="17"/>
    <s v="Salt&amp;VinegarCripps"/>
    <x v="72"/>
    <s v="COL"/>
    <s v="MID"/>
    <n v="109"/>
    <n v="125"/>
    <x v="6"/>
  </r>
  <r>
    <n v="2019"/>
    <n v="17"/>
    <s v="Salt&amp;VinegarCripps"/>
    <x v="145"/>
    <s v="GWS"/>
    <s v="MID"/>
    <n v="84"/>
    <n v="0"/>
    <x v="6"/>
  </r>
  <r>
    <n v="2019"/>
    <n v="17"/>
    <s v="Salt&amp;VinegarCripps"/>
    <x v="281"/>
    <s v="BRL"/>
    <s v="MID"/>
    <n v="115"/>
    <n v="118"/>
    <x v="6"/>
  </r>
  <r>
    <n v="2019"/>
    <n v="17"/>
    <s v="Salt&amp;VinegarCripps"/>
    <x v="195"/>
    <s v="NTH"/>
    <s v="RUC"/>
    <n v="114"/>
    <n v="132"/>
    <x v="6"/>
  </r>
  <r>
    <n v="2019"/>
    <n v="17"/>
    <s v="Salt&amp;VinegarCripps"/>
    <x v="293"/>
    <s v="FRE"/>
    <s v="DEF"/>
    <n v="80"/>
    <n v="86"/>
    <x v="6"/>
  </r>
  <r>
    <n v="2019"/>
    <n v="17"/>
    <s v="Salt&amp;VinegarCripps"/>
    <x v="163"/>
    <s v="GEE"/>
    <s v="MID"/>
    <n v="107"/>
    <n v="104"/>
    <x v="6"/>
  </r>
  <r>
    <n v="2019"/>
    <n v="17"/>
    <s v="Salt&amp;VinegarCripps"/>
    <x v="112"/>
    <s v="GEE"/>
    <s v="FWD"/>
    <n v="75"/>
    <n v="74"/>
    <x v="6"/>
  </r>
  <r>
    <n v="2019"/>
    <n v="17"/>
    <s v="Salt&amp;VinegarCripps"/>
    <x v="218"/>
    <s v="WCE"/>
    <s v="MID"/>
    <n v="108"/>
    <n v="80"/>
    <x v="6"/>
  </r>
  <r>
    <n v="2019"/>
    <n v="17"/>
    <s v="Salt&amp;VinegarCripps"/>
    <x v="238"/>
    <s v="WCE"/>
    <s v="DEF"/>
    <n v="90"/>
    <n v="94"/>
    <x v="6"/>
  </r>
  <r>
    <n v="2019"/>
    <n v="17"/>
    <s v="Salt&amp;VinegarCripps"/>
    <x v="347"/>
    <s v="WCE"/>
    <s v="DEF"/>
    <n v="86"/>
    <n v="73"/>
    <x v="6"/>
  </r>
  <r>
    <n v="2019"/>
    <n v="17"/>
    <s v="Salt&amp;VinegarCripps"/>
    <x v="111"/>
    <s v="WBD"/>
    <s v="DEF"/>
    <n v="87"/>
    <n v="44"/>
    <x v="6"/>
  </r>
  <r>
    <n v="2019"/>
    <n v="17"/>
    <s v="Salt&amp;VinegarCripps"/>
    <x v="190"/>
    <s v="WBD"/>
    <s v="FWD"/>
    <n v="57"/>
    <n v="16"/>
    <x v="6"/>
  </r>
  <r>
    <n v="2019"/>
    <n v="17"/>
    <s v="Salt&amp;VinegarCripps"/>
    <x v="361"/>
    <s v="RIC"/>
    <s v="BEN"/>
    <n v="66"/>
    <n v="66"/>
    <x v="6"/>
  </r>
  <r>
    <n v="2019"/>
    <n v="17"/>
    <s v="Salt&amp;VinegarCripps"/>
    <x v="35"/>
    <s v="RIC"/>
    <s v="BEN"/>
    <n v="68"/>
    <n v="53"/>
    <x v="6"/>
  </r>
  <r>
    <n v="2019"/>
    <n v="17"/>
    <s v="Salt&amp;VinegarCripps"/>
    <x v="197"/>
    <s v="SYD"/>
    <s v="BEN"/>
    <n v="79"/>
    <n v="0"/>
    <x v="6"/>
  </r>
  <r>
    <n v="2019"/>
    <n v="17"/>
    <s v="Salt&amp;VinegarCripps"/>
    <x v="192"/>
    <s v="STK"/>
    <s v="BEN"/>
    <n v="99"/>
    <n v="132"/>
    <x v="6"/>
  </r>
  <r>
    <n v="2019"/>
    <n v="17"/>
    <s v="Fire The Worpedo"/>
    <x v="132"/>
    <s v="ADE"/>
    <s v="MID"/>
    <n v="104"/>
    <n v="103"/>
    <x v="3"/>
  </r>
  <r>
    <n v="2019"/>
    <n v="17"/>
    <s v="Fire The Worpedo"/>
    <x v="309"/>
    <s v="ESS"/>
    <s v="DEF"/>
    <n v="94"/>
    <n v="109"/>
    <x v="3"/>
  </r>
  <r>
    <n v="2019"/>
    <n v="17"/>
    <s v="Fire The Worpedo"/>
    <x v="165"/>
    <s v="ESS"/>
    <s v="MID"/>
    <n v="98"/>
    <n v="109"/>
    <x v="3"/>
  </r>
  <r>
    <n v="2019"/>
    <n v="17"/>
    <s v="Fire The Worpedo"/>
    <x v="295"/>
    <s v="PTA"/>
    <s v="DEF"/>
    <n v="109"/>
    <n v="130"/>
    <x v="3"/>
  </r>
  <r>
    <n v="2019"/>
    <n v="17"/>
    <s v="Fire The Worpedo"/>
    <x v="273"/>
    <s v="RIC"/>
    <s v="DEF"/>
    <n v="95"/>
    <n v="119"/>
    <x v="3"/>
  </r>
  <r>
    <n v="2019"/>
    <n v="17"/>
    <s v="Fire The Worpedo"/>
    <x v="420"/>
    <s v="GCS"/>
    <s v="FWD"/>
    <n v="79"/>
    <n v="58"/>
    <x v="3"/>
  </r>
  <r>
    <n v="2019"/>
    <n v="17"/>
    <s v="Fire The Worpedo"/>
    <x v="40"/>
    <s v="GCS"/>
    <s v="MID"/>
    <n v="91"/>
    <n v="69"/>
    <x v="3"/>
  </r>
  <r>
    <n v="2019"/>
    <n v="17"/>
    <s v="Fire The Worpedo"/>
    <x v="225"/>
    <s v="COL"/>
    <s v="MID"/>
    <n v="87"/>
    <n v="119"/>
    <x v="3"/>
  </r>
  <r>
    <n v="2019"/>
    <n v="17"/>
    <s v="Fire The Worpedo"/>
    <x v="182"/>
    <s v="GWS"/>
    <s v="DEF"/>
    <n v="95"/>
    <n v="101"/>
    <x v="3"/>
  </r>
  <r>
    <n v="2019"/>
    <n v="17"/>
    <s v="Fire The Worpedo"/>
    <x v="89"/>
    <s v="GWS"/>
    <s v="FWD"/>
    <n v="71"/>
    <n v="84"/>
    <x v="3"/>
  </r>
  <r>
    <n v="2019"/>
    <n v="17"/>
    <s v="Fire The Worpedo"/>
    <x v="67"/>
    <s v="BRL"/>
    <s v="MID"/>
    <n v="104"/>
    <n v="139"/>
    <x v="3"/>
  </r>
  <r>
    <n v="2019"/>
    <n v="17"/>
    <s v="Fire The Worpedo"/>
    <x v="297"/>
    <s v="SYD"/>
    <s v="MID"/>
    <n v="112"/>
    <n v="104"/>
    <x v="3"/>
  </r>
  <r>
    <n v="2019"/>
    <n v="17"/>
    <s v="Fire The Worpedo"/>
    <x v="230"/>
    <s v="SYD"/>
    <s v="DEF"/>
    <n v="130"/>
    <n v="94"/>
    <x v="3"/>
  </r>
  <r>
    <n v="2019"/>
    <n v="17"/>
    <s v="Fire The Worpedo"/>
    <x v="277"/>
    <s v="HAW"/>
    <s v="MID"/>
    <n v="79"/>
    <n v="93"/>
    <x v="3"/>
  </r>
  <r>
    <n v="2019"/>
    <n v="17"/>
    <s v="Fire The Worpedo"/>
    <x v="401"/>
    <s v="HAW"/>
    <s v="FWD"/>
    <n v="88"/>
    <n v="65"/>
    <x v="3"/>
  </r>
  <r>
    <n v="2019"/>
    <n v="17"/>
    <s v="Fire The Worpedo"/>
    <x v="372"/>
    <s v="HAW"/>
    <s v="FWD"/>
    <n v="95"/>
    <n v="109"/>
    <x v="3"/>
  </r>
  <r>
    <n v="2019"/>
    <n v="17"/>
    <s v="Fire The Worpedo"/>
    <x v="279"/>
    <s v="MEL"/>
    <s v="RUC"/>
    <n v="137"/>
    <n v="117"/>
    <x v="3"/>
  </r>
  <r>
    <n v="2019"/>
    <n v="17"/>
    <s v="Fire The Worpedo"/>
    <x v="98"/>
    <s v="STK"/>
    <s v="FWD"/>
    <n v="71"/>
    <n v="69"/>
    <x v="3"/>
  </r>
  <r>
    <n v="2019"/>
    <n v="17"/>
    <s v="Fire The Worpedo"/>
    <x v="95"/>
    <s v="RIC"/>
    <s v="BEN"/>
    <n v="73"/>
    <n v="0"/>
    <x v="3"/>
  </r>
  <r>
    <n v="2019"/>
    <n v="17"/>
    <s v="Fire The Worpedo"/>
    <x v="307"/>
    <s v="GWS"/>
    <s v="BEN"/>
    <n v="76"/>
    <n v="0"/>
    <x v="3"/>
  </r>
  <r>
    <n v="2019"/>
    <n v="17"/>
    <s v="Fire The Worpedo"/>
    <x v="216"/>
    <s v="SYD"/>
    <s v="BEN"/>
    <n v="102"/>
    <n v="93"/>
    <x v="3"/>
  </r>
  <r>
    <n v="2019"/>
    <n v="17"/>
    <s v="Fire The Worpedo"/>
    <x v="93"/>
    <s v="WBD"/>
    <s v="BEN"/>
    <n v="80"/>
    <n v="0"/>
    <x v="3"/>
  </r>
  <r>
    <n v="2019"/>
    <n v="17"/>
    <s v="DEVQON.1"/>
    <x v="168"/>
    <s v="ADE"/>
    <s v="MID"/>
    <n v="124"/>
    <n v="113"/>
    <x v="4"/>
  </r>
  <r>
    <n v="2019"/>
    <n v="17"/>
    <s v="DEVQON.1"/>
    <x v="166"/>
    <s v="ESS"/>
    <s v="DEF"/>
    <n v="69"/>
    <n v="32"/>
    <x v="4"/>
  </r>
  <r>
    <n v="2019"/>
    <n v="17"/>
    <s v="DEVQON.1"/>
    <x v="312"/>
    <s v="ESS"/>
    <s v="FWD"/>
    <n v="83"/>
    <n v="81"/>
    <x v="4"/>
  </r>
  <r>
    <n v="2019"/>
    <n v="17"/>
    <s v="DEVQON.1"/>
    <x v="221"/>
    <s v="PTA"/>
    <s v="MID"/>
    <n v="91"/>
    <n v="73"/>
    <x v="4"/>
  </r>
  <r>
    <n v="2019"/>
    <n v="17"/>
    <s v="DEVQON.1"/>
    <x v="241"/>
    <s v="PTA"/>
    <s v="FWD"/>
    <n v="125"/>
    <n v="122"/>
    <x v="4"/>
  </r>
  <r>
    <n v="2019"/>
    <n v="17"/>
    <s v="DEVQON.1"/>
    <x v="210"/>
    <s v="CAR"/>
    <s v="RUC"/>
    <n v="91"/>
    <n v="119"/>
    <x v="4"/>
  </r>
  <r>
    <n v="2019"/>
    <n v="17"/>
    <s v="DEVQON.1"/>
    <x v="278"/>
    <s v="COL"/>
    <s v="MID"/>
    <n v="98"/>
    <n v="119"/>
    <x v="4"/>
  </r>
  <r>
    <n v="2019"/>
    <n v="17"/>
    <s v="DEVQON.1"/>
    <x v="317"/>
    <s v="GWS"/>
    <s v="MID"/>
    <n v="117"/>
    <n v="111"/>
    <x v="4"/>
  </r>
  <r>
    <n v="2019"/>
    <n v="17"/>
    <s v="DEVQON.1"/>
    <x v="116"/>
    <s v="NTH"/>
    <s v="DEF"/>
    <n v="76"/>
    <n v="79"/>
    <x v="4"/>
  </r>
  <r>
    <n v="2019"/>
    <n v="17"/>
    <s v="DEVQON.1"/>
    <x v="349"/>
    <s v="SYD"/>
    <s v="DEF"/>
    <n v="88"/>
    <n v="69"/>
    <x v="4"/>
  </r>
  <r>
    <n v="2019"/>
    <n v="17"/>
    <s v="DEVQON.1"/>
    <x v="175"/>
    <s v="SYD"/>
    <s v="FWD"/>
    <n v="75"/>
    <n v="64"/>
    <x v="4"/>
  </r>
  <r>
    <n v="2019"/>
    <n v="17"/>
    <s v="DEVQON.1"/>
    <x v="160"/>
    <s v="GEE"/>
    <s v="DEF"/>
    <n v="78"/>
    <n v="53"/>
    <x v="4"/>
  </r>
  <r>
    <n v="2019"/>
    <n v="17"/>
    <s v="DEVQON.1"/>
    <x v="339"/>
    <s v="GEE"/>
    <s v="FWD"/>
    <n v="103"/>
    <n v="97"/>
    <x v="4"/>
  </r>
  <r>
    <n v="2019"/>
    <n v="17"/>
    <s v="DEVQON.1"/>
    <x v="91"/>
    <s v="HAW"/>
    <s v="MID"/>
    <n v="101"/>
    <n v="126"/>
    <x v="4"/>
  </r>
  <r>
    <n v="2019"/>
    <n v="17"/>
    <s v="DEVQON.1"/>
    <x v="76"/>
    <s v="MEL"/>
    <s v="MID"/>
    <n v="110"/>
    <n v="75"/>
    <x v="4"/>
  </r>
  <r>
    <n v="2019"/>
    <n v="17"/>
    <s v="DEVQON.1"/>
    <x v="55"/>
    <s v="MEL"/>
    <s v="DEF"/>
    <n v="82"/>
    <n v="94"/>
    <x v="4"/>
  </r>
  <r>
    <n v="2019"/>
    <n v="17"/>
    <s v="DEVQON.1"/>
    <x v="17"/>
    <s v="WCE"/>
    <s v="MID"/>
    <n v="97"/>
    <n v="82"/>
    <x v="4"/>
  </r>
  <r>
    <n v="2019"/>
    <n v="17"/>
    <s v="DEVQON.1"/>
    <x v="385"/>
    <s v="STK"/>
    <s v="FWD"/>
    <n v="129"/>
    <n v="116"/>
    <x v="4"/>
  </r>
  <r>
    <n v="2019"/>
    <n v="17"/>
    <s v="DEVQON.1"/>
    <x v="329"/>
    <s v="ADE"/>
    <s v="BEN"/>
    <n v="76"/>
    <n v="114"/>
    <x v="4"/>
  </r>
  <r>
    <n v="2019"/>
    <n v="17"/>
    <s v="DEVQON.1"/>
    <x v="162"/>
    <s v="ADE"/>
    <s v="BEN"/>
    <n v="94"/>
    <n v="0"/>
    <x v="4"/>
  </r>
  <r>
    <n v="2019"/>
    <n v="17"/>
    <s v="DEVQON.1"/>
    <x v="244"/>
    <s v="PTA"/>
    <s v="BEN"/>
    <n v="87"/>
    <n v="86"/>
    <x v="4"/>
  </r>
  <r>
    <n v="2019"/>
    <n v="17"/>
    <s v="DEVQON.1"/>
    <x v="336"/>
    <s v="BRL"/>
    <s v="BEN"/>
    <n v="85"/>
    <n v="104"/>
    <x v="4"/>
  </r>
  <r>
    <n v="2019"/>
    <n v="18"/>
    <s v="TryingAnewStratton"/>
    <x v="34"/>
    <s v="COL"/>
    <s v="DEF"/>
    <n v="94"/>
    <n v="66"/>
    <x v="0"/>
  </r>
  <r>
    <n v="2019"/>
    <n v="18"/>
    <s v="TryingAnewStratton"/>
    <x v="113"/>
    <s v="COL"/>
    <s v="MID"/>
    <n v="87"/>
    <n v="97"/>
    <x v="0"/>
  </r>
  <r>
    <n v="2019"/>
    <n v="18"/>
    <s v="TryingAnewStratton"/>
    <x v="150"/>
    <s v="HAW"/>
    <s v="DEF"/>
    <n v="78"/>
    <n v="77"/>
    <x v="0"/>
  </r>
  <r>
    <n v="2019"/>
    <n v="18"/>
    <s v="TryingAnewStratton"/>
    <x v="19"/>
    <s v="HAW"/>
    <s v="MID"/>
    <n v="101"/>
    <n v="136"/>
    <x v="0"/>
  </r>
  <r>
    <n v="2019"/>
    <n v="18"/>
    <s v="TryingAnewStratton"/>
    <x v="196"/>
    <s v="CAR"/>
    <s v="MID"/>
    <n v="105"/>
    <n v="80"/>
    <x v="0"/>
  </r>
  <r>
    <n v="2019"/>
    <n v="18"/>
    <s v="TryingAnewStratton"/>
    <x v="362"/>
    <s v="NTH"/>
    <s v="FWD"/>
    <n v="85"/>
    <n v="78"/>
    <x v="0"/>
  </r>
  <r>
    <n v="2019"/>
    <n v="18"/>
    <s v="TryingAnewStratton"/>
    <x v="125"/>
    <s v="WCE"/>
    <s v="DEF"/>
    <n v="102"/>
    <n v="0"/>
    <x v="0"/>
  </r>
  <r>
    <n v="2019"/>
    <n v="18"/>
    <s v="TryingAnewStratton"/>
    <x v="269"/>
    <s v="MEL"/>
    <s v="FWD"/>
    <n v="85"/>
    <n v="52"/>
    <x v="0"/>
  </r>
  <r>
    <n v="2019"/>
    <n v="18"/>
    <s v="TryingAnewStratton"/>
    <x v="39"/>
    <s v="MEL"/>
    <s v="MID"/>
    <n v="92"/>
    <n v="107"/>
    <x v="0"/>
  </r>
  <r>
    <n v="2019"/>
    <n v="18"/>
    <s v="TryingAnewStratton"/>
    <x v="421"/>
    <s v="PTA"/>
    <s v="MID"/>
    <n v="73"/>
    <n v="102"/>
    <x v="0"/>
  </r>
  <r>
    <n v="2019"/>
    <n v="18"/>
    <s v="TryingAnewStratton"/>
    <x v="200"/>
    <s v="GWS"/>
    <s v="DEF"/>
    <n v="113"/>
    <n v="103"/>
    <x v="0"/>
  </r>
  <r>
    <n v="2019"/>
    <n v="18"/>
    <s v="TryingAnewStratton"/>
    <x v="6"/>
    <s v="GWS"/>
    <s v="FWD"/>
    <n v="101"/>
    <n v="112"/>
    <x v="0"/>
  </r>
  <r>
    <n v="2019"/>
    <n v="18"/>
    <s v="TryingAnewStratton"/>
    <x v="303"/>
    <s v="FRE"/>
    <s v="MID"/>
    <n v="78"/>
    <n v="87"/>
    <x v="0"/>
  </r>
  <r>
    <n v="2019"/>
    <n v="18"/>
    <s v="TryingAnewStratton"/>
    <x v="215"/>
    <s v="FRE"/>
    <s v="FWD"/>
    <n v="92"/>
    <n v="104"/>
    <x v="0"/>
  </r>
  <r>
    <n v="2019"/>
    <n v="18"/>
    <s v="TryingAnewStratton"/>
    <x v="306"/>
    <s v="WBD"/>
    <s v="FWD"/>
    <n v="124"/>
    <n v="127"/>
    <x v="0"/>
  </r>
  <r>
    <n v="2019"/>
    <n v="18"/>
    <s v="TryingAnewStratton"/>
    <x v="104"/>
    <s v="GEE"/>
    <s v="RUC"/>
    <n v="81"/>
    <n v="80"/>
    <x v="0"/>
  </r>
  <r>
    <n v="2019"/>
    <n v="18"/>
    <s v="TryingAnewStratton"/>
    <x v="118"/>
    <s v="SYD"/>
    <s v="DEF"/>
    <n v="112"/>
    <n v="121"/>
    <x v="0"/>
  </r>
  <r>
    <n v="2019"/>
    <n v="18"/>
    <s v="TryingAnewStratton"/>
    <x v="122"/>
    <s v="ESS"/>
    <s v="MID"/>
    <n v="118"/>
    <n v="95"/>
    <x v="0"/>
  </r>
  <r>
    <n v="2019"/>
    <n v="18"/>
    <s v="TryingAnewStratton"/>
    <x v="121"/>
    <s v="PTA"/>
    <s v="BEN"/>
    <n v="73"/>
    <n v="0"/>
    <x v="0"/>
  </r>
  <r>
    <n v="2019"/>
    <n v="18"/>
    <s v="TryingAnewStratton"/>
    <x v="11"/>
    <s v="GWS"/>
    <s v="BEN"/>
    <n v="122"/>
    <n v="0"/>
    <x v="0"/>
  </r>
  <r>
    <n v="2019"/>
    <n v="18"/>
    <s v="TryingAnewStratton"/>
    <x v="80"/>
    <s v="GWS"/>
    <s v="BEN"/>
    <n v="76"/>
    <n v="53"/>
    <x v="0"/>
  </r>
  <r>
    <n v="2019"/>
    <n v="18"/>
    <s v="TryingAnewStratton"/>
    <x v="358"/>
    <s v="GEE"/>
    <s v="BEN"/>
    <n v="82"/>
    <n v="0"/>
    <x v="0"/>
  </r>
  <r>
    <n v="2019"/>
    <n v="18"/>
    <s v="Man of Steele"/>
    <x v="114"/>
    <s v="COL"/>
    <s v="RUC"/>
    <n v="157"/>
    <n v="157"/>
    <x v="2"/>
  </r>
  <r>
    <n v="2019"/>
    <n v="18"/>
    <s v="Man of Steele"/>
    <x v="201"/>
    <s v="RIC"/>
    <s v="DEF"/>
    <n v="96"/>
    <n v="111"/>
    <x v="2"/>
  </r>
  <r>
    <n v="2019"/>
    <n v="18"/>
    <s v="Man of Steele"/>
    <x v="27"/>
    <s v="RIC"/>
    <s v="FWD"/>
    <n v="80"/>
    <n v="68"/>
    <x v="2"/>
  </r>
  <r>
    <n v="2019"/>
    <n v="18"/>
    <s v="Man of Steele"/>
    <x v="397"/>
    <s v="ADE"/>
    <s v="DEF"/>
    <n v="84"/>
    <n v="44"/>
    <x v="2"/>
  </r>
  <r>
    <n v="2019"/>
    <n v="18"/>
    <s v="Man of Steele"/>
    <x v="99"/>
    <s v="ADE"/>
    <s v="DEF"/>
    <n v="95"/>
    <n v="73"/>
    <x v="2"/>
  </r>
  <r>
    <n v="2019"/>
    <n v="18"/>
    <s v="Man of Steele"/>
    <x v="374"/>
    <s v="CAR"/>
    <s v="MID"/>
    <n v="80"/>
    <n v="80"/>
    <x v="2"/>
  </r>
  <r>
    <n v="2019"/>
    <n v="18"/>
    <s v="Man of Steele"/>
    <x v="206"/>
    <s v="WCE"/>
    <s v="MID"/>
    <n v="126"/>
    <n v="114"/>
    <x v="2"/>
  </r>
  <r>
    <n v="2019"/>
    <n v="18"/>
    <s v="Man of Steele"/>
    <x v="146"/>
    <s v="STK"/>
    <s v="DEF"/>
    <n v="73"/>
    <n v="67"/>
    <x v="2"/>
  </r>
  <r>
    <n v="2019"/>
    <n v="18"/>
    <s v="Man of Steele"/>
    <x v="33"/>
    <s v="STK"/>
    <s v="MID"/>
    <n v="88"/>
    <n v="79"/>
    <x v="2"/>
  </r>
  <r>
    <n v="2019"/>
    <n v="18"/>
    <s v="Man of Steele"/>
    <x v="24"/>
    <s v="STK"/>
    <s v="MID"/>
    <n v="74"/>
    <n v="70"/>
    <x v="2"/>
  </r>
  <r>
    <n v="2019"/>
    <n v="18"/>
    <s v="Man of Steele"/>
    <x v="137"/>
    <s v="PTA"/>
    <s v="FWD"/>
    <n v="102"/>
    <n v="85"/>
    <x v="2"/>
  </r>
  <r>
    <n v="2019"/>
    <n v="18"/>
    <s v="Man of Steele"/>
    <x v="13"/>
    <s v="FRE"/>
    <s v="FWD"/>
    <n v="82"/>
    <n v="104"/>
    <x v="2"/>
  </r>
  <r>
    <n v="2019"/>
    <n v="18"/>
    <s v="Man of Steele"/>
    <x v="251"/>
    <s v="WBD"/>
    <s v="FWD"/>
    <n v="104"/>
    <n v="68"/>
    <x v="2"/>
  </r>
  <r>
    <n v="2019"/>
    <n v="18"/>
    <s v="Man of Steele"/>
    <x v="20"/>
    <s v="GEE"/>
    <s v="MID"/>
    <n v="106"/>
    <n v="123"/>
    <x v="2"/>
  </r>
  <r>
    <n v="2019"/>
    <n v="18"/>
    <s v="Man of Steele"/>
    <x v="298"/>
    <s v="GEE"/>
    <s v="DEF"/>
    <n v="94"/>
    <n v="79"/>
    <x v="2"/>
  </r>
  <r>
    <n v="2019"/>
    <n v="18"/>
    <s v="Man of Steele"/>
    <x v="5"/>
    <s v="SYD"/>
    <s v="MID"/>
    <n v="105"/>
    <n v="87"/>
    <x v="2"/>
  </r>
  <r>
    <n v="2019"/>
    <n v="18"/>
    <s v="Man of Steele"/>
    <x v="7"/>
    <s v="ESS"/>
    <s v="MID"/>
    <n v="110"/>
    <n v="86"/>
    <x v="2"/>
  </r>
  <r>
    <n v="2019"/>
    <n v="18"/>
    <s v="Man of Steele"/>
    <x v="400"/>
    <s v="GCS"/>
    <s v="FWD"/>
    <n v="81"/>
    <n v="105"/>
    <x v="2"/>
  </r>
  <r>
    <n v="2019"/>
    <n v="18"/>
    <s v="Man of Steele"/>
    <x v="308"/>
    <s v="HAW"/>
    <s v="BEN"/>
    <n v="78"/>
    <n v="60"/>
    <x v="2"/>
  </r>
  <r>
    <n v="2019"/>
    <n v="18"/>
    <s v="Man of Steele"/>
    <x v="363"/>
    <s v="NTH"/>
    <s v="BEN"/>
    <n v="90"/>
    <n v="95"/>
    <x v="2"/>
  </r>
  <r>
    <n v="2019"/>
    <n v="18"/>
    <s v="Man of Steele"/>
    <x v="300"/>
    <s v="MEL"/>
    <s v="BEN"/>
    <n v="73"/>
    <n v="59"/>
    <x v="2"/>
  </r>
  <r>
    <n v="2019"/>
    <n v="18"/>
    <s v="Man of Steele"/>
    <x v="176"/>
    <s v="FRE"/>
    <s v="BEN"/>
    <n v="89"/>
    <n v="84"/>
    <x v="2"/>
  </r>
  <r>
    <n v="2019"/>
    <n v="18"/>
    <s v="Casting Crouch"/>
    <x v="380"/>
    <s v="BRL"/>
    <s v="MID"/>
    <n v="106"/>
    <n v="83"/>
    <x v="1"/>
  </r>
  <r>
    <n v="2019"/>
    <n v="18"/>
    <s v="Casting Crouch"/>
    <x v="288"/>
    <s v="BRL"/>
    <s v="FWD"/>
    <n v="87"/>
    <n v="69"/>
    <x v="1"/>
  </r>
  <r>
    <n v="2019"/>
    <n v="18"/>
    <s v="Casting Crouch"/>
    <x v="172"/>
    <s v="HAW"/>
    <s v="RUC"/>
    <n v="101"/>
    <n v="126"/>
    <x v="1"/>
  </r>
  <r>
    <n v="2019"/>
    <n v="18"/>
    <s v="Casting Crouch"/>
    <x v="235"/>
    <s v="HAW"/>
    <s v="FWD"/>
    <n v="72"/>
    <n v="81"/>
    <x v="1"/>
  </r>
  <r>
    <n v="2019"/>
    <n v="18"/>
    <s v="Casting Crouch"/>
    <x v="203"/>
    <s v="ADE"/>
    <s v="DEF"/>
    <n v="102"/>
    <n v="127"/>
    <x v="1"/>
  </r>
  <r>
    <n v="2019"/>
    <n v="18"/>
    <s v="Casting Crouch"/>
    <x v="259"/>
    <s v="ADE"/>
    <s v="MID"/>
    <n v="103"/>
    <n v="90"/>
    <x v="1"/>
  </r>
  <r>
    <n v="2019"/>
    <n v="18"/>
    <s v="Casting Crouch"/>
    <x v="96"/>
    <s v="ADE"/>
    <s v="MID"/>
    <n v="87"/>
    <n v="60"/>
    <x v="1"/>
  </r>
  <r>
    <n v="2019"/>
    <n v="18"/>
    <s v="Casting Crouch"/>
    <x v="92"/>
    <s v="CAR"/>
    <s v="DEF"/>
    <n v="104"/>
    <n v="87"/>
    <x v="1"/>
  </r>
  <r>
    <n v="2019"/>
    <n v="18"/>
    <s v="Casting Crouch"/>
    <x v="88"/>
    <s v="NTH"/>
    <s v="DEF"/>
    <n v="94"/>
    <n v="74"/>
    <x v="1"/>
  </r>
  <r>
    <n v="2019"/>
    <n v="18"/>
    <s v="Casting Crouch"/>
    <x v="280"/>
    <s v="NTH"/>
    <s v="MID"/>
    <n v="84"/>
    <n v="98"/>
    <x v="1"/>
  </r>
  <r>
    <n v="2019"/>
    <n v="18"/>
    <s v="Casting Crouch"/>
    <x v="136"/>
    <s v="STK"/>
    <s v="FWD"/>
    <n v="102"/>
    <n v="113"/>
    <x v="1"/>
  </r>
  <r>
    <n v="2019"/>
    <n v="18"/>
    <s v="Casting Crouch"/>
    <x v="213"/>
    <s v="FRE"/>
    <s v="MID"/>
    <n v="83"/>
    <n v="65"/>
    <x v="1"/>
  </r>
  <r>
    <n v="2019"/>
    <n v="18"/>
    <s v="Casting Crouch"/>
    <x v="1"/>
    <s v="WBD"/>
    <s v="MID"/>
    <n v="130"/>
    <n v="120"/>
    <x v="1"/>
  </r>
  <r>
    <n v="2019"/>
    <n v="18"/>
    <s v="Casting Crouch"/>
    <x v="126"/>
    <s v="WBD"/>
    <s v="DEF"/>
    <n v="74"/>
    <n v="66"/>
    <x v="1"/>
  </r>
  <r>
    <n v="2019"/>
    <n v="18"/>
    <s v="Casting Crouch"/>
    <x v="414"/>
    <s v="WBD"/>
    <s v="FWD"/>
    <n v="63"/>
    <n v="55"/>
    <x v="1"/>
  </r>
  <r>
    <n v="2019"/>
    <n v="18"/>
    <s v="Casting Crouch"/>
    <x v="255"/>
    <s v="SYD"/>
    <s v="MID"/>
    <n v="98"/>
    <n v="105"/>
    <x v="1"/>
  </r>
  <r>
    <n v="2019"/>
    <n v="18"/>
    <s v="Casting Crouch"/>
    <x v="4"/>
    <s v="SYD"/>
    <s v="DEF"/>
    <n v="94"/>
    <n v="90"/>
    <x v="1"/>
  </r>
  <r>
    <n v="2019"/>
    <n v="18"/>
    <s v="Casting Crouch"/>
    <x v="245"/>
    <s v="SYD"/>
    <s v="FWD"/>
    <n v="93"/>
    <n v="85"/>
    <x v="1"/>
  </r>
  <r>
    <n v="2019"/>
    <n v="18"/>
    <s v="Casting Crouch"/>
    <x v="21"/>
    <s v="NTH"/>
    <s v="BEN"/>
    <n v="61"/>
    <n v="52"/>
    <x v="1"/>
  </r>
  <r>
    <n v="2019"/>
    <n v="18"/>
    <s v="Casting Crouch"/>
    <x v="335"/>
    <s v="NTH"/>
    <s v="BEN"/>
    <n v="72"/>
    <n v="77"/>
    <x v="1"/>
  </r>
  <r>
    <n v="2019"/>
    <n v="18"/>
    <s v="Casting Crouch"/>
    <x v="87"/>
    <s v="GEE"/>
    <s v="BEN"/>
    <n v="74"/>
    <n v="0"/>
    <x v="1"/>
  </r>
  <r>
    <n v="2019"/>
    <n v="18"/>
    <s v="Casting Crouch"/>
    <x v="135"/>
    <s v="GCS"/>
    <s v="BEN"/>
    <n v="98"/>
    <n v="0"/>
    <x v="1"/>
  </r>
  <r>
    <n v="2019"/>
    <n v="18"/>
    <s v="Barbeques Treloar"/>
    <x v="334"/>
    <s v="COL"/>
    <s v="MID"/>
    <n v="97"/>
    <n v="66"/>
    <x v="7"/>
  </r>
  <r>
    <n v="2019"/>
    <n v="18"/>
    <s v="Barbeques Treloar"/>
    <x v="57"/>
    <s v="RIC"/>
    <s v="DEF"/>
    <n v="84"/>
    <n v="68"/>
    <x v="7"/>
  </r>
  <r>
    <n v="2019"/>
    <n v="18"/>
    <s v="Barbeques Treloar"/>
    <x v="257"/>
    <s v="RIC"/>
    <s v="FWD"/>
    <n v="66"/>
    <n v="75"/>
    <x v="7"/>
  </r>
  <r>
    <n v="2019"/>
    <n v="18"/>
    <s v="Barbeques Treloar"/>
    <x v="302"/>
    <s v="BRL"/>
    <s v="DEF"/>
    <n v="79"/>
    <n v="56"/>
    <x v="7"/>
  </r>
  <r>
    <n v="2019"/>
    <n v="18"/>
    <s v="Barbeques Treloar"/>
    <x v="228"/>
    <s v="BRL"/>
    <s v="RUC"/>
    <n v="106"/>
    <n v="108"/>
    <x v="7"/>
  </r>
  <r>
    <n v="2019"/>
    <n v="18"/>
    <s v="Barbeques Treloar"/>
    <x v="330"/>
    <s v="CAR"/>
    <s v="FWD"/>
    <n v="84"/>
    <n v="93"/>
    <x v="7"/>
  </r>
  <r>
    <n v="2019"/>
    <n v="18"/>
    <s v="Barbeques Treloar"/>
    <x v="254"/>
    <s v="CAR"/>
    <s v="MID"/>
    <n v="117"/>
    <n v="73"/>
    <x v="7"/>
  </r>
  <r>
    <n v="2019"/>
    <n v="18"/>
    <s v="Barbeques Treloar"/>
    <x v="208"/>
    <s v="CAR"/>
    <s v="MID"/>
    <n v="90"/>
    <n v="116"/>
    <x v="7"/>
  </r>
  <r>
    <n v="2019"/>
    <n v="18"/>
    <s v="Barbeques Treloar"/>
    <x v="229"/>
    <s v="NTH"/>
    <s v="FWD"/>
    <n v="92"/>
    <n v="65"/>
    <x v="7"/>
  </r>
  <r>
    <n v="2019"/>
    <n v="18"/>
    <s v="Barbeques Treloar"/>
    <x v="41"/>
    <s v="NTH"/>
    <s v="MID"/>
    <n v="74"/>
    <n v="63"/>
    <x v="7"/>
  </r>
  <r>
    <n v="2019"/>
    <n v="18"/>
    <s v="Barbeques Treloar"/>
    <x v="90"/>
    <s v="NTH"/>
    <s v="MID"/>
    <n v="95"/>
    <n v="105"/>
    <x v="7"/>
  </r>
  <r>
    <n v="2019"/>
    <n v="18"/>
    <s v="Barbeques Treloar"/>
    <x v="338"/>
    <s v="WCE"/>
    <s v="DEF"/>
    <n v="68"/>
    <n v="53"/>
    <x v="7"/>
  </r>
  <r>
    <n v="2019"/>
    <n v="18"/>
    <s v="Barbeques Treloar"/>
    <x v="164"/>
    <s v="MEL"/>
    <s v="DEF"/>
    <n v="74"/>
    <n v="69"/>
    <x v="7"/>
  </r>
  <r>
    <n v="2019"/>
    <n v="18"/>
    <s v="Barbeques Treloar"/>
    <x v="142"/>
    <s v="GWS"/>
    <s v="DEF"/>
    <n v="83"/>
    <n v="58"/>
    <x v="7"/>
  </r>
  <r>
    <n v="2019"/>
    <n v="18"/>
    <s v="Barbeques Treloar"/>
    <x v="194"/>
    <s v="WBD"/>
    <s v="MID"/>
    <n v="90"/>
    <n v="41"/>
    <x v="7"/>
  </r>
  <r>
    <n v="2019"/>
    <n v="18"/>
    <s v="Barbeques Treloar"/>
    <x v="199"/>
    <s v="GEE"/>
    <s v="MID"/>
    <n v="90"/>
    <n v="85"/>
    <x v="7"/>
  </r>
  <r>
    <n v="2019"/>
    <n v="18"/>
    <s v="Barbeques Treloar"/>
    <x v="240"/>
    <s v="GEE"/>
    <s v="FWD"/>
    <n v="62"/>
    <n v="92"/>
    <x v="7"/>
  </r>
  <r>
    <n v="2019"/>
    <n v="18"/>
    <s v="Barbeques Treloar"/>
    <x v="186"/>
    <s v="SYD"/>
    <s v="FWD"/>
    <n v="79"/>
    <n v="71"/>
    <x v="7"/>
  </r>
  <r>
    <n v="2019"/>
    <n v="18"/>
    <s v="Barbeques Treloar"/>
    <x v="344"/>
    <s v="ADE"/>
    <s v="BEN"/>
    <n v="103"/>
    <n v="0"/>
    <x v="7"/>
  </r>
  <r>
    <n v="2019"/>
    <n v="18"/>
    <s v="Barbeques Treloar"/>
    <x v="82"/>
    <s v="FRE"/>
    <s v="BEN"/>
    <n v="106"/>
    <n v="0"/>
    <x v="7"/>
  </r>
  <r>
    <n v="2019"/>
    <n v="18"/>
    <s v="Barbeques Treloar"/>
    <x v="247"/>
    <s v="WBD"/>
    <s v="BEN"/>
    <n v="75"/>
    <n v="50"/>
    <x v="7"/>
  </r>
  <r>
    <n v="2019"/>
    <n v="18"/>
    <s v="Barbeques Treloar"/>
    <x v="149"/>
    <s v="GCS"/>
    <s v="BEN"/>
    <n v="87"/>
    <n v="0"/>
    <x v="7"/>
  </r>
  <r>
    <n v="2019"/>
    <n v="18"/>
    <s v="Swimming n Titch"/>
    <x v="207"/>
    <s v="COL"/>
    <s v="FWD"/>
    <n v="62"/>
    <n v="69"/>
    <x v="5"/>
  </r>
  <r>
    <n v="2019"/>
    <n v="18"/>
    <s v="Swimming n Titch"/>
    <x v="124"/>
    <s v="RIC"/>
    <s v="MID"/>
    <n v="96"/>
    <n v="97"/>
    <x v="5"/>
  </r>
  <r>
    <n v="2019"/>
    <n v="18"/>
    <s v="Swimming n Titch"/>
    <x v="58"/>
    <s v="BRL"/>
    <s v="DEF"/>
    <n v="86"/>
    <n v="94"/>
    <x v="5"/>
  </r>
  <r>
    <n v="2019"/>
    <n v="18"/>
    <s v="Swimming n Titch"/>
    <x v="77"/>
    <s v="BRL"/>
    <s v="MID"/>
    <n v="122"/>
    <n v="106"/>
    <x v="5"/>
  </r>
  <r>
    <n v="2019"/>
    <n v="18"/>
    <s v="Swimming n Titch"/>
    <x v="399"/>
    <s v="ADE"/>
    <s v="RUC"/>
    <n v="120"/>
    <n v="149"/>
    <x v="5"/>
  </r>
  <r>
    <n v="2019"/>
    <n v="18"/>
    <s v="Swimming n Titch"/>
    <x v="64"/>
    <s v="WCE"/>
    <s v="MID"/>
    <n v="104"/>
    <n v="100"/>
    <x v="5"/>
  </r>
  <r>
    <n v="2019"/>
    <n v="18"/>
    <s v="Swimming n Titch"/>
    <x v="359"/>
    <s v="WCE"/>
    <s v="FWD"/>
    <n v="78"/>
    <n v="125"/>
    <x v="5"/>
  </r>
  <r>
    <n v="2019"/>
    <n v="18"/>
    <s v="Swimming n Titch"/>
    <x v="204"/>
    <s v="WCE"/>
    <s v="MID"/>
    <n v="113"/>
    <n v="90"/>
    <x v="5"/>
  </r>
  <r>
    <n v="2019"/>
    <n v="18"/>
    <s v="Swimming n Titch"/>
    <x v="227"/>
    <s v="MEL"/>
    <s v="MID"/>
    <n v="102"/>
    <n v="52"/>
    <x v="5"/>
  </r>
  <r>
    <n v="2019"/>
    <n v="18"/>
    <s v="Swimming n Titch"/>
    <x v="332"/>
    <s v="STK"/>
    <s v="FWD"/>
    <n v="86"/>
    <n v="102"/>
    <x v="5"/>
  </r>
  <r>
    <n v="2019"/>
    <n v="18"/>
    <s v="Swimming n Titch"/>
    <x v="248"/>
    <s v="PTA"/>
    <s v="FWD"/>
    <n v="95"/>
    <n v="60"/>
    <x v="5"/>
  </r>
  <r>
    <n v="2019"/>
    <n v="18"/>
    <s v="Swimming n Titch"/>
    <x v="267"/>
    <s v="GWS"/>
    <s v="MID"/>
    <n v="92"/>
    <n v="83"/>
    <x v="5"/>
  </r>
  <r>
    <n v="2019"/>
    <n v="18"/>
    <s v="Swimming n Titch"/>
    <x v="62"/>
    <s v="FRE"/>
    <s v="DEF"/>
    <n v="88"/>
    <n v="117"/>
    <x v="5"/>
  </r>
  <r>
    <n v="2019"/>
    <n v="18"/>
    <s v="Swimming n Titch"/>
    <x v="252"/>
    <s v="WBD"/>
    <s v="MID"/>
    <n v="110"/>
    <n v="70"/>
    <x v="5"/>
  </r>
  <r>
    <n v="2019"/>
    <n v="18"/>
    <s v="Swimming n Titch"/>
    <x v="272"/>
    <s v="GEE"/>
    <s v="DEF"/>
    <n v="89"/>
    <n v="97"/>
    <x v="5"/>
  </r>
  <r>
    <n v="2019"/>
    <n v="18"/>
    <s v="Swimming n Titch"/>
    <x v="119"/>
    <s v="GEE"/>
    <s v="FWD"/>
    <n v="123"/>
    <n v="106"/>
    <x v="5"/>
  </r>
  <r>
    <n v="2019"/>
    <n v="18"/>
    <s v="Swimming n Titch"/>
    <x v="45"/>
    <s v="ESS"/>
    <s v="DEF"/>
    <n v="90"/>
    <n v="80"/>
    <x v="5"/>
  </r>
  <r>
    <n v="2019"/>
    <n v="18"/>
    <s v="Swimming n Titch"/>
    <x v="26"/>
    <s v="GCS"/>
    <s v="DEF"/>
    <n v="59"/>
    <n v="57"/>
    <x v="5"/>
  </r>
  <r>
    <n v="2019"/>
    <n v="18"/>
    <s v="Swimming n Titch"/>
    <x v="422"/>
    <s v="WBD"/>
    <s v="BEN"/>
    <n v="90"/>
    <n v="68"/>
    <x v="5"/>
  </r>
  <r>
    <n v="2019"/>
    <n v="18"/>
    <s v="Swimming n Titch"/>
    <x v="140"/>
    <s v="ESS"/>
    <s v="BEN"/>
    <n v="98"/>
    <n v="65"/>
    <x v="5"/>
  </r>
  <r>
    <n v="2019"/>
    <n v="18"/>
    <s v="Swimming n Titch"/>
    <x v="316"/>
    <s v="GCS"/>
    <s v="BEN"/>
    <n v="72"/>
    <n v="87"/>
    <x v="5"/>
  </r>
  <r>
    <n v="2019"/>
    <n v="18"/>
    <s v="Swimming n Titch"/>
    <x v="177"/>
    <s v="GCS"/>
    <s v="BEN"/>
    <n v="89"/>
    <n v="82"/>
    <x v="5"/>
  </r>
  <r>
    <n v="2019"/>
    <n v="18"/>
    <s v="Fire The Worpedo"/>
    <x v="225"/>
    <s v="COL"/>
    <s v="MID"/>
    <n v="103"/>
    <n v="97"/>
    <x v="3"/>
  </r>
  <r>
    <n v="2019"/>
    <n v="18"/>
    <s v="Fire The Worpedo"/>
    <x v="273"/>
    <s v="RIC"/>
    <s v="DEF"/>
    <n v="92"/>
    <n v="95"/>
    <x v="3"/>
  </r>
  <r>
    <n v="2019"/>
    <n v="18"/>
    <s v="Fire The Worpedo"/>
    <x v="67"/>
    <s v="BRL"/>
    <s v="MID"/>
    <n v="124"/>
    <n v="165"/>
    <x v="3"/>
  </r>
  <r>
    <n v="2019"/>
    <n v="18"/>
    <s v="Fire The Worpedo"/>
    <x v="277"/>
    <s v="HAW"/>
    <s v="MID"/>
    <n v="105"/>
    <n v="85"/>
    <x v="3"/>
  </r>
  <r>
    <n v="2019"/>
    <n v="18"/>
    <s v="Fire The Worpedo"/>
    <x v="401"/>
    <s v="HAW"/>
    <s v="FWD"/>
    <n v="75"/>
    <n v="19"/>
    <x v="3"/>
  </r>
  <r>
    <n v="2019"/>
    <n v="18"/>
    <s v="Fire The Worpedo"/>
    <x v="372"/>
    <s v="HAW"/>
    <s v="FWD"/>
    <n v="78"/>
    <n v="105"/>
    <x v="3"/>
  </r>
  <r>
    <n v="2019"/>
    <n v="18"/>
    <s v="Fire The Worpedo"/>
    <x v="132"/>
    <s v="ADE"/>
    <s v="MID"/>
    <n v="124"/>
    <n v="129"/>
    <x v="3"/>
  </r>
  <r>
    <n v="2019"/>
    <n v="18"/>
    <s v="Fire The Worpedo"/>
    <x v="423"/>
    <s v="CAR"/>
    <s v="FWD"/>
    <n v="89"/>
    <n v="79"/>
    <x v="3"/>
  </r>
  <r>
    <n v="2019"/>
    <n v="18"/>
    <s v="Fire The Worpedo"/>
    <x v="279"/>
    <s v="MEL"/>
    <s v="RUC"/>
    <n v="124"/>
    <n v="132"/>
    <x v="3"/>
  </r>
  <r>
    <n v="2019"/>
    <n v="18"/>
    <s v="Fire The Worpedo"/>
    <x v="295"/>
    <s v="PTA"/>
    <s v="DEF"/>
    <n v="100"/>
    <n v="87"/>
    <x v="3"/>
  </r>
  <r>
    <n v="2019"/>
    <n v="18"/>
    <s v="Fire The Worpedo"/>
    <x v="182"/>
    <s v="GWS"/>
    <s v="DEF"/>
    <n v="116"/>
    <n v="119"/>
    <x v="3"/>
  </r>
  <r>
    <n v="2019"/>
    <n v="18"/>
    <s v="Fire The Worpedo"/>
    <x v="89"/>
    <s v="GWS"/>
    <s v="FWD"/>
    <n v="76"/>
    <n v="134"/>
    <x v="3"/>
  </r>
  <r>
    <n v="2019"/>
    <n v="18"/>
    <s v="Fire The Worpedo"/>
    <x v="297"/>
    <s v="SYD"/>
    <s v="MID"/>
    <n v="88"/>
    <n v="86"/>
    <x v="3"/>
  </r>
  <r>
    <n v="2019"/>
    <n v="18"/>
    <s v="Fire The Worpedo"/>
    <x v="230"/>
    <s v="SYD"/>
    <s v="DEF"/>
    <n v="104"/>
    <n v="98"/>
    <x v="3"/>
  </r>
  <r>
    <n v="2019"/>
    <n v="18"/>
    <s v="Fire The Worpedo"/>
    <x v="165"/>
    <s v="ESS"/>
    <s v="MID"/>
    <n v="94"/>
    <n v="120"/>
    <x v="3"/>
  </r>
  <r>
    <n v="2019"/>
    <n v="18"/>
    <s v="Fire The Worpedo"/>
    <x v="309"/>
    <s v="ESS"/>
    <s v="DEF"/>
    <n v="80"/>
    <n v="65"/>
    <x v="3"/>
  </r>
  <r>
    <n v="2019"/>
    <n v="18"/>
    <s v="Fire The Worpedo"/>
    <x v="40"/>
    <s v="GCS"/>
    <s v="MID"/>
    <n v="79"/>
    <n v="47"/>
    <x v="3"/>
  </r>
  <r>
    <n v="2019"/>
    <n v="18"/>
    <s v="Fire The Worpedo"/>
    <x v="420"/>
    <s v="GCS"/>
    <s v="FWD"/>
    <n v="88"/>
    <n v="65"/>
    <x v="3"/>
  </r>
  <r>
    <n v="2019"/>
    <n v="18"/>
    <s v="Fire The Worpedo"/>
    <x v="95"/>
    <s v="RIC"/>
    <s v="BEN"/>
    <n v="78"/>
    <n v="0"/>
    <x v="3"/>
  </r>
  <r>
    <n v="2019"/>
    <n v="18"/>
    <s v="Fire The Worpedo"/>
    <x v="198"/>
    <s v="STK"/>
    <s v="BEN"/>
    <n v="62"/>
    <n v="0"/>
    <x v="3"/>
  </r>
  <r>
    <n v="2019"/>
    <n v="18"/>
    <s v="Fire The Worpedo"/>
    <x v="307"/>
    <s v="GWS"/>
    <s v="BEN"/>
    <n v="60"/>
    <n v="98"/>
    <x v="3"/>
  </r>
  <r>
    <n v="2019"/>
    <n v="18"/>
    <s v="Fire The Worpedo"/>
    <x v="216"/>
    <s v="SYD"/>
    <s v="BEN"/>
    <n v="98"/>
    <n v="97"/>
    <x v="3"/>
  </r>
  <r>
    <n v="2019"/>
    <n v="18"/>
    <s v="DEVQON.1"/>
    <x v="278"/>
    <s v="COL"/>
    <s v="MID"/>
    <n v="87"/>
    <n v="104"/>
    <x v="4"/>
  </r>
  <r>
    <n v="2019"/>
    <n v="18"/>
    <s v="DEVQON.1"/>
    <x v="91"/>
    <s v="HAW"/>
    <s v="MID"/>
    <n v="80"/>
    <n v="75"/>
    <x v="4"/>
  </r>
  <r>
    <n v="2019"/>
    <n v="18"/>
    <s v="DEVQON.1"/>
    <x v="329"/>
    <s v="ADE"/>
    <s v="DEF"/>
    <n v="63"/>
    <n v="62"/>
    <x v="4"/>
  </r>
  <r>
    <n v="2019"/>
    <n v="18"/>
    <s v="DEVQON.1"/>
    <x v="162"/>
    <s v="ADE"/>
    <s v="FWD"/>
    <n v="96"/>
    <n v="72"/>
    <x v="4"/>
  </r>
  <r>
    <n v="2019"/>
    <n v="18"/>
    <s v="DEVQON.1"/>
    <x v="168"/>
    <s v="ADE"/>
    <s v="MID"/>
    <n v="101"/>
    <n v="73"/>
    <x v="4"/>
  </r>
  <r>
    <n v="2019"/>
    <n v="18"/>
    <s v="DEVQON.1"/>
    <x v="210"/>
    <s v="CAR"/>
    <s v="RUC"/>
    <n v="94"/>
    <n v="53"/>
    <x v="4"/>
  </r>
  <r>
    <n v="2019"/>
    <n v="18"/>
    <s v="DEVQON.1"/>
    <x v="116"/>
    <s v="NTH"/>
    <s v="DEF"/>
    <n v="77"/>
    <n v="82"/>
    <x v="4"/>
  </r>
  <r>
    <n v="2019"/>
    <n v="18"/>
    <s v="DEVQON.1"/>
    <x v="17"/>
    <s v="WCE"/>
    <s v="MID"/>
    <n v="100"/>
    <n v="114"/>
    <x v="4"/>
  </r>
  <r>
    <n v="2019"/>
    <n v="18"/>
    <s v="DEVQON.1"/>
    <x v="76"/>
    <s v="MEL"/>
    <s v="MID"/>
    <n v="120"/>
    <n v="140"/>
    <x v="4"/>
  </r>
  <r>
    <n v="2019"/>
    <n v="18"/>
    <s v="DEVQON.1"/>
    <x v="55"/>
    <s v="MEL"/>
    <s v="DEF"/>
    <n v="97"/>
    <n v="139"/>
    <x v="4"/>
  </r>
  <r>
    <n v="2019"/>
    <n v="18"/>
    <s v="DEVQON.1"/>
    <x v="385"/>
    <s v="STK"/>
    <s v="FWD"/>
    <n v="113"/>
    <n v="142"/>
    <x v="4"/>
  </r>
  <r>
    <n v="2019"/>
    <n v="18"/>
    <s v="DEVQON.1"/>
    <x v="221"/>
    <s v="PTA"/>
    <s v="MID"/>
    <n v="85"/>
    <n v="94"/>
    <x v="4"/>
  </r>
  <r>
    <n v="2019"/>
    <n v="18"/>
    <s v="DEVQON.1"/>
    <x v="244"/>
    <s v="PTA"/>
    <s v="DEF"/>
    <n v="82"/>
    <n v="51"/>
    <x v="4"/>
  </r>
  <r>
    <n v="2019"/>
    <n v="18"/>
    <s v="DEVQON.1"/>
    <x v="241"/>
    <s v="PTA"/>
    <s v="FWD"/>
    <n v="117"/>
    <n v="97"/>
    <x v="4"/>
  </r>
  <r>
    <n v="2019"/>
    <n v="18"/>
    <s v="DEVQON.1"/>
    <x v="404"/>
    <s v="GWS"/>
    <s v="DEF"/>
    <n v="71"/>
    <n v="61"/>
    <x v="4"/>
  </r>
  <r>
    <n v="2019"/>
    <n v="18"/>
    <s v="DEVQON.1"/>
    <x v="317"/>
    <s v="GWS"/>
    <s v="MID"/>
    <n v="102"/>
    <n v="113"/>
    <x v="4"/>
  </r>
  <r>
    <n v="2019"/>
    <n v="18"/>
    <s v="DEVQON.1"/>
    <x v="339"/>
    <s v="GEE"/>
    <s v="FWD"/>
    <n v="85"/>
    <n v="74"/>
    <x v="4"/>
  </r>
  <r>
    <n v="2019"/>
    <n v="18"/>
    <s v="DEVQON.1"/>
    <x v="312"/>
    <s v="ESS"/>
    <s v="FWD"/>
    <n v="91"/>
    <n v="77"/>
    <x v="4"/>
  </r>
  <r>
    <n v="2019"/>
    <n v="18"/>
    <s v="DEVQON.1"/>
    <x v="424"/>
    <s v="RIC"/>
    <s v="BEN"/>
    <n v="80"/>
    <n v="79"/>
    <x v="4"/>
  </r>
  <r>
    <n v="2019"/>
    <n v="18"/>
    <s v="DEVQON.1"/>
    <x v="336"/>
    <s v="BRL"/>
    <s v="BEN"/>
    <n v="78"/>
    <n v="27"/>
    <x v="4"/>
  </r>
  <r>
    <n v="2019"/>
    <n v="18"/>
    <s v="DEVQON.1"/>
    <x v="349"/>
    <s v="SYD"/>
    <s v="BEN"/>
    <n v="83"/>
    <n v="76"/>
    <x v="4"/>
  </r>
  <r>
    <n v="2019"/>
    <n v="18"/>
    <s v="DEVQON.1"/>
    <x v="175"/>
    <s v="SYD"/>
    <s v="BEN"/>
    <n v="87"/>
    <n v="82"/>
    <x v="4"/>
  </r>
  <r>
    <n v="2019"/>
    <n v="18"/>
    <s v="Salt&amp;VinegarCripps"/>
    <x v="72"/>
    <s v="COL"/>
    <s v="MID"/>
    <n v="123"/>
    <n v="116"/>
    <x v="6"/>
  </r>
  <r>
    <n v="2019"/>
    <n v="18"/>
    <s v="Salt&amp;VinegarCripps"/>
    <x v="35"/>
    <s v="RIC"/>
    <s v="FWD"/>
    <n v="68"/>
    <n v="73"/>
    <x v="6"/>
  </r>
  <r>
    <n v="2019"/>
    <n v="18"/>
    <s v="Salt&amp;VinegarCripps"/>
    <x v="123"/>
    <s v="RIC"/>
    <s v="MID"/>
    <n v="96"/>
    <n v="83"/>
    <x v="6"/>
  </r>
  <r>
    <n v="2019"/>
    <n v="18"/>
    <s v="Salt&amp;VinegarCripps"/>
    <x v="236"/>
    <s v="RIC"/>
    <s v="MID"/>
    <n v="85"/>
    <n v="104"/>
    <x v="6"/>
  </r>
  <r>
    <n v="2019"/>
    <n v="18"/>
    <s v="Salt&amp;VinegarCripps"/>
    <x v="281"/>
    <s v="BRL"/>
    <s v="MID"/>
    <n v="114"/>
    <n v="98"/>
    <x v="6"/>
  </r>
  <r>
    <n v="2019"/>
    <n v="18"/>
    <s v="Salt&amp;VinegarCripps"/>
    <x v="86"/>
    <s v="BRL"/>
    <s v="FWD"/>
    <n v="87"/>
    <n v="65"/>
    <x v="6"/>
  </r>
  <r>
    <n v="2019"/>
    <n v="18"/>
    <s v="Salt&amp;VinegarCripps"/>
    <x v="195"/>
    <s v="NTH"/>
    <s v="RUC"/>
    <n v="130"/>
    <n v="124"/>
    <x v="6"/>
  </r>
  <r>
    <n v="2019"/>
    <n v="18"/>
    <s v="Salt&amp;VinegarCripps"/>
    <x v="347"/>
    <s v="WCE"/>
    <s v="DEF"/>
    <n v="90"/>
    <n v="91"/>
    <x v="6"/>
  </r>
  <r>
    <n v="2019"/>
    <n v="18"/>
    <s v="Salt&amp;VinegarCripps"/>
    <x v="218"/>
    <s v="WCE"/>
    <s v="MID"/>
    <n v="107"/>
    <n v="138"/>
    <x v="6"/>
  </r>
  <r>
    <n v="2019"/>
    <n v="18"/>
    <s v="Salt&amp;VinegarCripps"/>
    <x v="238"/>
    <s v="WCE"/>
    <s v="DEF"/>
    <n v="95"/>
    <n v="75"/>
    <x v="6"/>
  </r>
  <r>
    <n v="2019"/>
    <n v="18"/>
    <s v="Salt&amp;VinegarCripps"/>
    <x v="192"/>
    <s v="STK"/>
    <s v="MID"/>
    <n v="109"/>
    <n v="107"/>
    <x v="6"/>
  </r>
  <r>
    <n v="2019"/>
    <n v="18"/>
    <s v="Salt&amp;VinegarCripps"/>
    <x v="120"/>
    <s v="PTA"/>
    <s v="FWD"/>
    <n v="75"/>
    <n v="81"/>
    <x v="6"/>
  </r>
  <r>
    <n v="2019"/>
    <n v="18"/>
    <s v="Salt&amp;VinegarCripps"/>
    <x v="232"/>
    <s v="GWS"/>
    <s v="DEF"/>
    <n v="56"/>
    <n v="95"/>
    <x v="6"/>
  </r>
  <r>
    <n v="2019"/>
    <n v="18"/>
    <s v="Salt&amp;VinegarCripps"/>
    <x v="293"/>
    <s v="FRE"/>
    <s v="DEF"/>
    <n v="75"/>
    <n v="74"/>
    <x v="6"/>
  </r>
  <r>
    <n v="2019"/>
    <n v="18"/>
    <s v="Salt&amp;VinegarCripps"/>
    <x v="111"/>
    <s v="WBD"/>
    <s v="DEF"/>
    <n v="71"/>
    <n v="36"/>
    <x v="6"/>
  </r>
  <r>
    <n v="2019"/>
    <n v="18"/>
    <s v="Salt&amp;VinegarCripps"/>
    <x v="163"/>
    <s v="GEE"/>
    <s v="MID"/>
    <n v="75"/>
    <n v="90"/>
    <x v="6"/>
  </r>
  <r>
    <n v="2019"/>
    <n v="18"/>
    <s v="Salt&amp;VinegarCripps"/>
    <x v="112"/>
    <s v="GEE"/>
    <s v="FWD"/>
    <n v="70"/>
    <n v="72"/>
    <x v="6"/>
  </r>
  <r>
    <n v="2019"/>
    <n v="18"/>
    <s v="Salt&amp;VinegarCripps"/>
    <x v="311"/>
    <s v="ESS"/>
    <s v="FWD"/>
    <n v="68"/>
    <n v="36"/>
    <x v="6"/>
  </r>
  <r>
    <n v="2019"/>
    <n v="18"/>
    <s v="Salt&amp;VinegarCripps"/>
    <x v="223"/>
    <s v="BRL"/>
    <s v="BEN"/>
    <n v="65"/>
    <n v="69"/>
    <x v="6"/>
  </r>
  <r>
    <n v="2019"/>
    <n v="18"/>
    <s v="Salt&amp;VinegarCripps"/>
    <x v="378"/>
    <s v="BRL"/>
    <s v="BEN"/>
    <n v="74"/>
    <n v="52"/>
    <x v="6"/>
  </r>
  <r>
    <n v="2019"/>
    <n v="18"/>
    <s v="Salt&amp;VinegarCripps"/>
    <x v="354"/>
    <s v="PTA"/>
    <s v="BEN"/>
    <n v="77"/>
    <n v="62"/>
    <x v="6"/>
  </r>
  <r>
    <n v="2019"/>
    <n v="18"/>
    <s v="Salt&amp;VinegarCripps"/>
    <x v="197"/>
    <s v="SYD"/>
    <s v="BEN"/>
    <n v="61"/>
    <n v="0"/>
    <x v="6"/>
  </r>
  <r>
    <n v="2019"/>
    <n v="19"/>
    <s v="TryingAnewStratton"/>
    <x v="150"/>
    <s v="HAW"/>
    <s v="DEF"/>
    <n v="113"/>
    <n v="91"/>
    <x v="0"/>
  </r>
  <r>
    <n v="2019"/>
    <n v="19"/>
    <s v="TryingAnewStratton"/>
    <x v="19"/>
    <s v="HAW"/>
    <s v="MID"/>
    <n v="85"/>
    <n v="96"/>
    <x v="0"/>
  </r>
  <r>
    <n v="2019"/>
    <n v="19"/>
    <s v="TryingAnewStratton"/>
    <x v="362"/>
    <s v="NTH"/>
    <s v="FWD"/>
    <n v="71"/>
    <n v="51"/>
    <x v="0"/>
  </r>
  <r>
    <n v="2019"/>
    <n v="19"/>
    <s v="TryingAnewStratton"/>
    <x v="122"/>
    <s v="ESS"/>
    <s v="MID"/>
    <n v="113"/>
    <n v="0"/>
    <x v="0"/>
  </r>
  <r>
    <n v="2019"/>
    <n v="19"/>
    <s v="TryingAnewStratton"/>
    <x v="421"/>
    <s v="PTA"/>
    <s v="MID"/>
    <n v="84"/>
    <n v="87"/>
    <x v="0"/>
  </r>
  <r>
    <n v="2019"/>
    <n v="19"/>
    <s v="TryingAnewStratton"/>
    <x v="118"/>
    <s v="SYD"/>
    <s v="DEF"/>
    <n v="100"/>
    <n v="88"/>
    <x v="0"/>
  </r>
  <r>
    <n v="2019"/>
    <n v="19"/>
    <s v="TryingAnewStratton"/>
    <x v="200"/>
    <s v="GWS"/>
    <s v="DEF"/>
    <n v="102"/>
    <n v="70"/>
    <x v="0"/>
  </r>
  <r>
    <n v="2019"/>
    <n v="19"/>
    <s v="TryingAnewStratton"/>
    <x v="348"/>
    <s v="GWS"/>
    <s v="DEF"/>
    <n v="76"/>
    <n v="86"/>
    <x v="0"/>
  </r>
  <r>
    <n v="2019"/>
    <n v="19"/>
    <s v="TryingAnewStratton"/>
    <x v="6"/>
    <s v="GWS"/>
    <s v="FWD"/>
    <n v="97"/>
    <n v="107"/>
    <x v="0"/>
  </r>
  <r>
    <n v="2019"/>
    <n v="19"/>
    <s v="TryingAnewStratton"/>
    <x v="303"/>
    <s v="FRE"/>
    <s v="MID"/>
    <n v="68"/>
    <n v="56"/>
    <x v="0"/>
  </r>
  <r>
    <n v="2019"/>
    <n v="19"/>
    <s v="TryingAnewStratton"/>
    <x v="215"/>
    <s v="FRE"/>
    <s v="FWD"/>
    <n v="87"/>
    <n v="113"/>
    <x v="0"/>
  </r>
  <r>
    <n v="2019"/>
    <n v="19"/>
    <s v="TryingAnewStratton"/>
    <x v="43"/>
    <s v="GEE"/>
    <s v="RUC"/>
    <n v="73"/>
    <n v="61"/>
    <x v="0"/>
  </r>
  <r>
    <n v="2019"/>
    <n v="19"/>
    <s v="TryingAnewStratton"/>
    <x v="269"/>
    <s v="MEL"/>
    <s v="FWD"/>
    <n v="76"/>
    <n v="88"/>
    <x v="0"/>
  </r>
  <r>
    <n v="2019"/>
    <n v="19"/>
    <s v="TryingAnewStratton"/>
    <x v="39"/>
    <s v="MEL"/>
    <s v="MID"/>
    <n v="96"/>
    <n v="107"/>
    <x v="0"/>
  </r>
  <r>
    <n v="2019"/>
    <n v="19"/>
    <s v="TryingAnewStratton"/>
    <x v="304"/>
    <s v="ADE"/>
    <s v="MID"/>
    <n v="78"/>
    <n v="72"/>
    <x v="0"/>
  </r>
  <r>
    <n v="2019"/>
    <n v="19"/>
    <s v="TryingAnewStratton"/>
    <x v="34"/>
    <s v="COL"/>
    <s v="DEF"/>
    <n v="96"/>
    <n v="67"/>
    <x v="0"/>
  </r>
  <r>
    <n v="2019"/>
    <n v="19"/>
    <s v="TryingAnewStratton"/>
    <x v="196"/>
    <s v="CAR"/>
    <s v="MID"/>
    <n v="111"/>
    <n v="106"/>
    <x v="0"/>
  </r>
  <r>
    <n v="2019"/>
    <n v="19"/>
    <s v="TryingAnewStratton"/>
    <x v="306"/>
    <s v="WBD"/>
    <s v="FWD"/>
    <n v="147"/>
    <n v="88"/>
    <x v="0"/>
  </r>
  <r>
    <n v="2019"/>
    <n v="19"/>
    <s v="TryingAnewStratton"/>
    <x v="121"/>
    <s v="PTA"/>
    <s v="BEN"/>
    <n v="73"/>
    <n v="0"/>
    <x v="0"/>
  </r>
  <r>
    <n v="2019"/>
    <n v="19"/>
    <s v="TryingAnewStratton"/>
    <x v="11"/>
    <s v="GWS"/>
    <s v="BEN"/>
    <n v="108"/>
    <n v="0"/>
    <x v="0"/>
  </r>
  <r>
    <n v="2019"/>
    <n v="19"/>
    <s v="TryingAnewStratton"/>
    <x v="113"/>
    <s v="COL"/>
    <s v="BEN"/>
    <n v="96"/>
    <n v="0"/>
    <x v="0"/>
  </r>
  <r>
    <n v="2019"/>
    <n v="19"/>
    <s v="TryingAnewStratton"/>
    <x v="125"/>
    <s v="WCE"/>
    <s v="BEN"/>
    <n v="84"/>
    <n v="0"/>
    <x v="0"/>
  </r>
  <r>
    <n v="2019"/>
    <n v="19"/>
    <s v="Casting Crouch"/>
    <x v="0"/>
    <s v="HAW"/>
    <s v="FWD"/>
    <n v="86"/>
    <n v="39"/>
    <x v="1"/>
  </r>
  <r>
    <n v="2019"/>
    <n v="19"/>
    <s v="Casting Crouch"/>
    <x v="235"/>
    <s v="HAW"/>
    <s v="FWD"/>
    <n v="79"/>
    <n v="79"/>
    <x v="1"/>
  </r>
  <r>
    <n v="2019"/>
    <n v="19"/>
    <s v="Casting Crouch"/>
    <x v="172"/>
    <s v="HAW"/>
    <s v="RUC"/>
    <n v="88"/>
    <n v="148"/>
    <x v="1"/>
  </r>
  <r>
    <n v="2019"/>
    <n v="19"/>
    <s v="Casting Crouch"/>
    <x v="88"/>
    <s v="NTH"/>
    <s v="DEF"/>
    <n v="125"/>
    <n v="51"/>
    <x v="1"/>
  </r>
  <r>
    <n v="2019"/>
    <n v="19"/>
    <s v="Casting Crouch"/>
    <x v="280"/>
    <s v="NTH"/>
    <s v="MID"/>
    <n v="73"/>
    <n v="68"/>
    <x v="1"/>
  </r>
  <r>
    <n v="2019"/>
    <n v="19"/>
    <s v="Casting Crouch"/>
    <x v="21"/>
    <s v="NTH"/>
    <s v="DEF"/>
    <n v="70"/>
    <n v="53"/>
    <x v="1"/>
  </r>
  <r>
    <n v="2019"/>
    <n v="19"/>
    <s v="Casting Crouch"/>
    <x v="4"/>
    <s v="SYD"/>
    <s v="DEF"/>
    <n v="100"/>
    <n v="89"/>
    <x v="1"/>
  </r>
  <r>
    <n v="2019"/>
    <n v="19"/>
    <s v="Casting Crouch"/>
    <x v="255"/>
    <s v="SYD"/>
    <s v="MID"/>
    <n v="94"/>
    <n v="77"/>
    <x v="1"/>
  </r>
  <r>
    <n v="2019"/>
    <n v="19"/>
    <s v="Casting Crouch"/>
    <x v="245"/>
    <s v="SYD"/>
    <s v="FWD"/>
    <n v="96"/>
    <n v="105"/>
    <x v="1"/>
  </r>
  <r>
    <n v="2019"/>
    <n v="19"/>
    <s v="Casting Crouch"/>
    <x v="213"/>
    <s v="FRE"/>
    <s v="MID"/>
    <n v="77"/>
    <n v="66"/>
    <x v="1"/>
  </r>
  <r>
    <n v="2019"/>
    <n v="19"/>
    <s v="Casting Crouch"/>
    <x v="203"/>
    <s v="ADE"/>
    <s v="DEF"/>
    <n v="109"/>
    <n v="91"/>
    <x v="1"/>
  </r>
  <r>
    <n v="2019"/>
    <n v="19"/>
    <s v="Casting Crouch"/>
    <x v="259"/>
    <s v="ADE"/>
    <s v="MID"/>
    <n v="105"/>
    <n v="77"/>
    <x v="1"/>
  </r>
  <r>
    <n v="2019"/>
    <n v="19"/>
    <s v="Casting Crouch"/>
    <x v="136"/>
    <s v="STK"/>
    <s v="FWD"/>
    <n v="96"/>
    <n v="65"/>
    <x v="1"/>
  </r>
  <r>
    <n v="2019"/>
    <n v="19"/>
    <s v="Casting Crouch"/>
    <x v="135"/>
    <s v="GCS"/>
    <s v="MID"/>
    <n v="93"/>
    <n v="102"/>
    <x v="1"/>
  </r>
  <r>
    <n v="2019"/>
    <n v="19"/>
    <s v="Casting Crouch"/>
    <x v="92"/>
    <s v="CAR"/>
    <s v="DEF"/>
    <n v="102"/>
    <n v="82"/>
    <x v="1"/>
  </r>
  <r>
    <n v="2019"/>
    <n v="19"/>
    <s v="Casting Crouch"/>
    <x v="380"/>
    <s v="BRL"/>
    <s v="MID"/>
    <n v="85"/>
    <n v="123"/>
    <x v="1"/>
  </r>
  <r>
    <n v="2019"/>
    <n v="19"/>
    <s v="Casting Crouch"/>
    <x v="288"/>
    <s v="BRL"/>
    <s v="FWD"/>
    <n v="97"/>
    <n v="101"/>
    <x v="1"/>
  </r>
  <r>
    <n v="2019"/>
    <n v="19"/>
    <s v="Casting Crouch"/>
    <x v="1"/>
    <s v="WBD"/>
    <s v="MID"/>
    <n v="149"/>
    <n v="153"/>
    <x v="1"/>
  </r>
  <r>
    <n v="2019"/>
    <n v="19"/>
    <s v="Casting Crouch"/>
    <x v="335"/>
    <s v="NTH"/>
    <s v="BEN"/>
    <n v="87"/>
    <n v="103"/>
    <x v="1"/>
  </r>
  <r>
    <n v="2019"/>
    <n v="19"/>
    <s v="Casting Crouch"/>
    <x v="87"/>
    <s v="GEE"/>
    <s v="BEN"/>
    <n v="88"/>
    <n v="0"/>
    <x v="1"/>
  </r>
  <r>
    <n v="2019"/>
    <n v="19"/>
    <s v="Casting Crouch"/>
    <x v="96"/>
    <s v="ADE"/>
    <s v="BEN"/>
    <n v="83"/>
    <n v="0"/>
    <x v="1"/>
  </r>
  <r>
    <n v="2019"/>
    <n v="19"/>
    <s v="Casting Crouch"/>
    <x v="126"/>
    <s v="WBD"/>
    <s v="BEN"/>
    <n v="70"/>
    <n v="0"/>
    <x v="1"/>
  </r>
  <r>
    <n v="2019"/>
    <n v="19"/>
    <s v="Man of Steele"/>
    <x v="7"/>
    <s v="ESS"/>
    <s v="MID"/>
    <n v="103"/>
    <n v="128"/>
    <x v="2"/>
  </r>
  <r>
    <n v="2019"/>
    <n v="19"/>
    <s v="Man of Steele"/>
    <x v="137"/>
    <s v="PTA"/>
    <s v="FWD"/>
    <n v="111"/>
    <n v="111"/>
    <x v="2"/>
  </r>
  <r>
    <n v="2019"/>
    <n v="19"/>
    <s v="Man of Steele"/>
    <x v="5"/>
    <s v="SYD"/>
    <s v="MID"/>
    <n v="107"/>
    <n v="110"/>
    <x v="2"/>
  </r>
  <r>
    <n v="2019"/>
    <n v="19"/>
    <s v="Man of Steele"/>
    <x v="13"/>
    <s v="FRE"/>
    <s v="FWD"/>
    <n v="98"/>
    <n v="94"/>
    <x v="2"/>
  </r>
  <r>
    <n v="2019"/>
    <n v="19"/>
    <s v="Man of Steele"/>
    <x v="298"/>
    <s v="GEE"/>
    <s v="DEF"/>
    <n v="74"/>
    <n v="74"/>
    <x v="2"/>
  </r>
  <r>
    <n v="2019"/>
    <n v="19"/>
    <s v="Man of Steele"/>
    <x v="20"/>
    <s v="GEE"/>
    <s v="MID"/>
    <n v="99"/>
    <n v="110"/>
    <x v="2"/>
  </r>
  <r>
    <n v="2019"/>
    <n v="19"/>
    <s v="Man of Steele"/>
    <x v="201"/>
    <s v="RIC"/>
    <s v="DEF"/>
    <n v="96"/>
    <n v="102"/>
    <x v="2"/>
  </r>
  <r>
    <n v="2019"/>
    <n v="19"/>
    <s v="Man of Steele"/>
    <x v="27"/>
    <s v="RIC"/>
    <s v="FWD"/>
    <n v="99"/>
    <n v="103"/>
    <x v="2"/>
  </r>
  <r>
    <n v="2019"/>
    <n v="19"/>
    <s v="Man of Steele"/>
    <x v="99"/>
    <s v="ADE"/>
    <s v="DEF"/>
    <n v="91"/>
    <n v="98"/>
    <x v="2"/>
  </r>
  <r>
    <n v="2019"/>
    <n v="19"/>
    <s v="Man of Steele"/>
    <x v="24"/>
    <s v="STK"/>
    <s v="MID"/>
    <n v="89"/>
    <n v="159"/>
    <x v="2"/>
  </r>
  <r>
    <n v="2019"/>
    <n v="19"/>
    <s v="Man of Steele"/>
    <x v="33"/>
    <s v="STK"/>
    <s v="MID"/>
    <n v="72"/>
    <n v="121"/>
    <x v="2"/>
  </r>
  <r>
    <n v="2019"/>
    <n v="19"/>
    <s v="Man of Steele"/>
    <x v="146"/>
    <s v="STK"/>
    <s v="DEF"/>
    <n v="87"/>
    <n v="66"/>
    <x v="2"/>
  </r>
  <r>
    <n v="2019"/>
    <n v="19"/>
    <s v="Man of Steele"/>
    <x v="114"/>
    <s v="COL"/>
    <s v="RUC"/>
    <n v="136"/>
    <n v="117"/>
    <x v="2"/>
  </r>
  <r>
    <n v="2019"/>
    <n v="19"/>
    <s v="Man of Steele"/>
    <x v="400"/>
    <s v="GCS"/>
    <s v="FWD"/>
    <n v="90"/>
    <n v="74"/>
    <x v="2"/>
  </r>
  <r>
    <n v="2019"/>
    <n v="19"/>
    <s v="Man of Steele"/>
    <x v="374"/>
    <s v="CAR"/>
    <s v="MID"/>
    <n v="87"/>
    <n v="84"/>
    <x v="2"/>
  </r>
  <r>
    <n v="2019"/>
    <n v="19"/>
    <s v="Man of Steele"/>
    <x v="134"/>
    <s v="CAR"/>
    <s v="DEF"/>
    <n v="96"/>
    <n v="125"/>
    <x v="2"/>
  </r>
  <r>
    <n v="2019"/>
    <n v="19"/>
    <s v="Man of Steele"/>
    <x v="206"/>
    <s v="WCE"/>
    <s v="MID"/>
    <n v="107"/>
    <n v="128"/>
    <x v="2"/>
  </r>
  <r>
    <n v="2019"/>
    <n v="19"/>
    <s v="Man of Steele"/>
    <x v="251"/>
    <s v="WBD"/>
    <s v="FWD"/>
    <n v="103"/>
    <n v="107"/>
    <x v="2"/>
  </r>
  <r>
    <n v="2019"/>
    <n v="19"/>
    <s v="Man of Steele"/>
    <x v="363"/>
    <s v="NTH"/>
    <s v="BEN"/>
    <n v="79"/>
    <n v="63"/>
    <x v="2"/>
  </r>
  <r>
    <n v="2019"/>
    <n v="19"/>
    <s v="Man of Steele"/>
    <x v="176"/>
    <s v="FRE"/>
    <s v="BEN"/>
    <n v="76"/>
    <n v="63"/>
    <x v="2"/>
  </r>
  <r>
    <n v="2019"/>
    <n v="19"/>
    <s v="Man of Steele"/>
    <x v="271"/>
    <s v="GEE"/>
    <s v="BEN"/>
    <n v="69"/>
    <n v="63"/>
    <x v="2"/>
  </r>
  <r>
    <n v="2019"/>
    <n v="19"/>
    <s v="Man of Steele"/>
    <x v="300"/>
    <s v="MEL"/>
    <s v="BEN"/>
    <n v="60"/>
    <n v="61"/>
    <x v="2"/>
  </r>
  <r>
    <n v="2019"/>
    <n v="19"/>
    <s v="Fire The Worpedo"/>
    <x v="372"/>
    <s v="HAW"/>
    <s v="FWD"/>
    <n v="95"/>
    <n v="106"/>
    <x v="3"/>
  </r>
  <r>
    <n v="2019"/>
    <n v="19"/>
    <s v="Fire The Worpedo"/>
    <x v="277"/>
    <s v="HAW"/>
    <s v="MID"/>
    <n v="87"/>
    <n v="109"/>
    <x v="3"/>
  </r>
  <r>
    <n v="2019"/>
    <n v="19"/>
    <s v="Fire The Worpedo"/>
    <x v="309"/>
    <s v="ESS"/>
    <s v="DEF"/>
    <n v="79"/>
    <n v="90"/>
    <x v="3"/>
  </r>
  <r>
    <n v="2019"/>
    <n v="19"/>
    <s v="Fire The Worpedo"/>
    <x v="165"/>
    <s v="ESS"/>
    <s v="MID"/>
    <n v="101"/>
    <n v="88"/>
    <x v="3"/>
  </r>
  <r>
    <n v="2019"/>
    <n v="19"/>
    <s v="Fire The Worpedo"/>
    <x v="295"/>
    <s v="PTA"/>
    <s v="DEF"/>
    <n v="87"/>
    <n v="76"/>
    <x v="3"/>
  </r>
  <r>
    <n v="2019"/>
    <n v="19"/>
    <s v="Fire The Worpedo"/>
    <x v="230"/>
    <s v="SYD"/>
    <s v="DEF"/>
    <n v="89"/>
    <n v="93"/>
    <x v="3"/>
  </r>
  <r>
    <n v="2019"/>
    <n v="19"/>
    <s v="Fire The Worpedo"/>
    <x v="297"/>
    <s v="SYD"/>
    <s v="MID"/>
    <n v="85"/>
    <n v="94"/>
    <x v="3"/>
  </r>
  <r>
    <n v="2019"/>
    <n v="19"/>
    <s v="Fire The Worpedo"/>
    <x v="182"/>
    <s v="GWS"/>
    <s v="DEF"/>
    <n v="89"/>
    <n v="90"/>
    <x v="3"/>
  </r>
  <r>
    <n v="2019"/>
    <n v="19"/>
    <s v="Fire The Worpedo"/>
    <x v="89"/>
    <s v="GWS"/>
    <s v="FWD"/>
    <n v="89"/>
    <n v="68"/>
    <x v="3"/>
  </r>
  <r>
    <n v="2019"/>
    <n v="19"/>
    <s v="Fire The Worpedo"/>
    <x v="279"/>
    <s v="MEL"/>
    <s v="RUC"/>
    <n v="130"/>
    <n v="133"/>
    <x v="3"/>
  </r>
  <r>
    <n v="2019"/>
    <n v="19"/>
    <s v="Fire The Worpedo"/>
    <x v="273"/>
    <s v="RIC"/>
    <s v="DEF"/>
    <n v="77"/>
    <n v="61"/>
    <x v="3"/>
  </r>
  <r>
    <n v="2019"/>
    <n v="19"/>
    <s v="Fire The Worpedo"/>
    <x v="162"/>
    <s v="RIC"/>
    <s v="FWD"/>
    <n v="96"/>
    <n v="132"/>
    <x v="3"/>
  </r>
  <r>
    <n v="2019"/>
    <n v="19"/>
    <s v="Fire The Worpedo"/>
    <x v="132"/>
    <s v="ADE"/>
    <s v="MID"/>
    <n v="97"/>
    <n v="89"/>
    <x v="3"/>
  </r>
  <r>
    <n v="2019"/>
    <n v="19"/>
    <s v="Fire The Worpedo"/>
    <x v="225"/>
    <s v="COL"/>
    <s v="MID"/>
    <n v="108"/>
    <n v="94"/>
    <x v="3"/>
  </r>
  <r>
    <n v="2019"/>
    <n v="19"/>
    <s v="Fire The Worpedo"/>
    <x v="40"/>
    <s v="GCS"/>
    <s v="MID"/>
    <n v="90"/>
    <n v="93"/>
    <x v="3"/>
  </r>
  <r>
    <n v="2019"/>
    <n v="19"/>
    <s v="Fire The Worpedo"/>
    <x v="420"/>
    <s v="GCS"/>
    <s v="FWD"/>
    <n v="72"/>
    <n v="78"/>
    <x v="3"/>
  </r>
  <r>
    <n v="2019"/>
    <n v="19"/>
    <s v="Fire The Worpedo"/>
    <x v="423"/>
    <s v="CAR"/>
    <s v="FWD"/>
    <n v="84"/>
    <n v="90"/>
    <x v="3"/>
  </r>
  <r>
    <n v="2019"/>
    <n v="19"/>
    <s v="Fire The Worpedo"/>
    <x v="67"/>
    <s v="BRL"/>
    <s v="MID"/>
    <n v="96"/>
    <n v="108"/>
    <x v="3"/>
  </r>
  <r>
    <n v="2019"/>
    <n v="19"/>
    <s v="Fire The Worpedo"/>
    <x v="216"/>
    <s v="SYD"/>
    <s v="BEN"/>
    <n v="89"/>
    <n v="87"/>
    <x v="3"/>
  </r>
  <r>
    <n v="2019"/>
    <n v="19"/>
    <s v="Fire The Worpedo"/>
    <x v="307"/>
    <s v="GWS"/>
    <s v="BEN"/>
    <n v="62"/>
    <n v="91"/>
    <x v="3"/>
  </r>
  <r>
    <n v="2019"/>
    <n v="19"/>
    <s v="Fire The Worpedo"/>
    <x v="95"/>
    <s v="RIC"/>
    <s v="BEN"/>
    <n v="70"/>
    <n v="0"/>
    <x v="3"/>
  </r>
  <r>
    <n v="2019"/>
    <n v="19"/>
    <s v="Fire The Worpedo"/>
    <x v="198"/>
    <s v="STK"/>
    <s v="BEN"/>
    <n v="63"/>
    <n v="0"/>
    <x v="3"/>
  </r>
  <r>
    <n v="2019"/>
    <n v="19"/>
    <s v="Barbeques Treloar"/>
    <x v="143"/>
    <s v="HAW"/>
    <s v="DEF"/>
    <n v="66"/>
    <n v="87"/>
    <x v="7"/>
  </r>
  <r>
    <n v="2019"/>
    <n v="19"/>
    <s v="Barbeques Treloar"/>
    <x v="229"/>
    <s v="NTH"/>
    <s v="FWD"/>
    <n v="90"/>
    <n v="70"/>
    <x v="7"/>
  </r>
  <r>
    <n v="2019"/>
    <n v="19"/>
    <s v="Barbeques Treloar"/>
    <x v="90"/>
    <s v="NTH"/>
    <s v="MID"/>
    <n v="106"/>
    <n v="85"/>
    <x v="7"/>
  </r>
  <r>
    <n v="2019"/>
    <n v="19"/>
    <s v="Barbeques Treloar"/>
    <x v="186"/>
    <s v="SYD"/>
    <s v="FWD"/>
    <n v="59"/>
    <n v="30"/>
    <x v="7"/>
  </r>
  <r>
    <n v="2019"/>
    <n v="19"/>
    <s v="Barbeques Treloar"/>
    <x v="142"/>
    <s v="GWS"/>
    <s v="DEF"/>
    <n v="84"/>
    <n v="85"/>
    <x v="7"/>
  </r>
  <r>
    <n v="2019"/>
    <n v="19"/>
    <s v="Barbeques Treloar"/>
    <x v="337"/>
    <s v="GWS"/>
    <s v="FWD"/>
    <n v="86"/>
    <n v="80"/>
    <x v="7"/>
  </r>
  <r>
    <n v="2019"/>
    <n v="19"/>
    <s v="Barbeques Treloar"/>
    <x v="82"/>
    <s v="FRE"/>
    <s v="MID"/>
    <n v="114"/>
    <n v="104"/>
    <x v="7"/>
  </r>
  <r>
    <n v="2019"/>
    <n v="19"/>
    <s v="Barbeques Treloar"/>
    <x v="199"/>
    <s v="GEE"/>
    <s v="MID"/>
    <n v="90"/>
    <n v="145"/>
    <x v="7"/>
  </r>
  <r>
    <n v="2019"/>
    <n v="19"/>
    <s v="Barbeques Treloar"/>
    <x v="57"/>
    <s v="RIC"/>
    <s v="DEF"/>
    <n v="117"/>
    <n v="119"/>
    <x v="7"/>
  </r>
  <r>
    <n v="2019"/>
    <n v="19"/>
    <s v="Barbeques Treloar"/>
    <x v="257"/>
    <s v="RIC"/>
    <s v="FWD"/>
    <n v="80"/>
    <n v="44"/>
    <x v="7"/>
  </r>
  <r>
    <n v="2019"/>
    <n v="19"/>
    <s v="Barbeques Treloar"/>
    <x v="334"/>
    <s v="COL"/>
    <s v="MID"/>
    <n v="90"/>
    <n v="71"/>
    <x v="7"/>
  </r>
  <r>
    <n v="2019"/>
    <n v="19"/>
    <s v="Barbeques Treloar"/>
    <x v="149"/>
    <s v="GCS"/>
    <s v="DEF"/>
    <n v="78"/>
    <n v="81"/>
    <x v="7"/>
  </r>
  <r>
    <n v="2019"/>
    <n v="19"/>
    <s v="Barbeques Treloar"/>
    <x v="254"/>
    <s v="CAR"/>
    <s v="MID"/>
    <n v="130"/>
    <n v="152"/>
    <x v="7"/>
  </r>
  <r>
    <n v="2019"/>
    <n v="19"/>
    <s v="Barbeques Treloar"/>
    <x v="208"/>
    <s v="CAR"/>
    <s v="MID"/>
    <n v="107"/>
    <n v="80"/>
    <x v="7"/>
  </r>
  <r>
    <n v="2019"/>
    <n v="19"/>
    <s v="Barbeques Treloar"/>
    <x v="330"/>
    <s v="CAR"/>
    <s v="FWD"/>
    <n v="87"/>
    <n v="76"/>
    <x v="7"/>
  </r>
  <r>
    <n v="2019"/>
    <n v="19"/>
    <s v="Barbeques Treloar"/>
    <x v="238"/>
    <s v="WCE"/>
    <s v="DEF"/>
    <n v="82"/>
    <n v="69"/>
    <x v="7"/>
  </r>
  <r>
    <n v="2019"/>
    <n v="19"/>
    <s v="Barbeques Treloar"/>
    <x v="228"/>
    <s v="BRL"/>
    <s v="RUC"/>
    <n v="93"/>
    <n v="68"/>
    <x v="7"/>
  </r>
  <r>
    <n v="2019"/>
    <n v="19"/>
    <s v="Barbeques Treloar"/>
    <x v="194"/>
    <s v="WBD"/>
    <s v="MID"/>
    <n v="105"/>
    <n v="93"/>
    <x v="7"/>
  </r>
  <r>
    <n v="2019"/>
    <n v="19"/>
    <s v="Barbeques Treloar"/>
    <x v="425"/>
    <s v="RIC"/>
    <s v="BEN"/>
    <n v="80"/>
    <n v="86"/>
    <x v="7"/>
  </r>
  <r>
    <n v="2019"/>
    <n v="19"/>
    <s v="Barbeques Treloar"/>
    <x v="344"/>
    <s v="ADE"/>
    <s v="BEN"/>
    <n v="78"/>
    <n v="0"/>
    <x v="7"/>
  </r>
  <r>
    <n v="2019"/>
    <n v="19"/>
    <s v="Barbeques Treloar"/>
    <x v="302"/>
    <s v="BRL"/>
    <s v="BEN"/>
    <n v="69"/>
    <n v="0"/>
    <x v="7"/>
  </r>
  <r>
    <n v="2019"/>
    <n v="19"/>
    <s v="Barbeques Treloar"/>
    <x v="247"/>
    <s v="WBD"/>
    <s v="BEN"/>
    <n v="68"/>
    <n v="66"/>
    <x v="7"/>
  </r>
  <r>
    <n v="2019"/>
    <n v="19"/>
    <s v="DEVQON.1"/>
    <x v="91"/>
    <s v="HAW"/>
    <s v="MID"/>
    <n v="80"/>
    <n v="75"/>
    <x v="4"/>
  </r>
  <r>
    <n v="2019"/>
    <n v="19"/>
    <s v="DEVQON.1"/>
    <x v="116"/>
    <s v="NTH"/>
    <s v="DEF"/>
    <n v="58"/>
    <n v="50"/>
    <x v="4"/>
  </r>
  <r>
    <n v="2019"/>
    <n v="19"/>
    <s v="DEVQON.1"/>
    <x v="312"/>
    <s v="ESS"/>
    <s v="FWD"/>
    <n v="82"/>
    <n v="80"/>
    <x v="4"/>
  </r>
  <r>
    <n v="2019"/>
    <n v="19"/>
    <s v="DEVQON.1"/>
    <x v="426"/>
    <s v="ESS"/>
    <s v="DEF"/>
    <n v="73"/>
    <n v="60"/>
    <x v="4"/>
  </r>
  <r>
    <n v="2019"/>
    <n v="19"/>
    <s v="DEVQON.1"/>
    <x v="221"/>
    <s v="PTA"/>
    <s v="MID"/>
    <n v="81"/>
    <n v="111"/>
    <x v="4"/>
  </r>
  <r>
    <n v="2019"/>
    <n v="19"/>
    <s v="DEVQON.1"/>
    <x v="241"/>
    <s v="PTA"/>
    <s v="FWD"/>
    <n v="105"/>
    <n v="114"/>
    <x v="4"/>
  </r>
  <r>
    <n v="2019"/>
    <n v="19"/>
    <s v="DEVQON.1"/>
    <x v="349"/>
    <s v="SYD"/>
    <s v="DEF"/>
    <n v="68"/>
    <n v="73"/>
    <x v="4"/>
  </r>
  <r>
    <n v="2019"/>
    <n v="19"/>
    <s v="DEVQON.1"/>
    <x v="317"/>
    <s v="GWS"/>
    <s v="MID"/>
    <n v="102"/>
    <n v="112"/>
    <x v="4"/>
  </r>
  <r>
    <n v="2019"/>
    <n v="19"/>
    <s v="DEVQON.1"/>
    <x v="339"/>
    <s v="GEE"/>
    <s v="FWD"/>
    <n v="114"/>
    <n v="108"/>
    <x v="4"/>
  </r>
  <r>
    <n v="2019"/>
    <n v="19"/>
    <s v="DEVQON.1"/>
    <x v="55"/>
    <s v="MEL"/>
    <s v="DEF"/>
    <n v="103"/>
    <n v="72"/>
    <x v="4"/>
  </r>
  <r>
    <n v="2019"/>
    <n v="19"/>
    <s v="DEVQON.1"/>
    <x v="76"/>
    <s v="MEL"/>
    <s v="MID"/>
    <n v="118"/>
    <n v="126"/>
    <x v="4"/>
  </r>
  <r>
    <n v="2019"/>
    <n v="19"/>
    <s v="DEVQON.1"/>
    <x v="162"/>
    <s v="ADE"/>
    <s v="FWD"/>
    <n v="94"/>
    <n v="59"/>
    <x v="4"/>
  </r>
  <r>
    <n v="2019"/>
    <n v="19"/>
    <s v="DEVQON.1"/>
    <x v="168"/>
    <s v="ADE"/>
    <s v="MID"/>
    <n v="97"/>
    <n v="104"/>
    <x v="4"/>
  </r>
  <r>
    <n v="2019"/>
    <n v="19"/>
    <s v="DEVQON.1"/>
    <x v="329"/>
    <s v="ADE"/>
    <s v="DEF"/>
    <n v="76"/>
    <n v="40"/>
    <x v="4"/>
  </r>
  <r>
    <n v="2019"/>
    <n v="19"/>
    <s v="DEVQON.1"/>
    <x v="385"/>
    <s v="STK"/>
    <s v="FWD"/>
    <n v="144"/>
    <n v="125"/>
    <x v="4"/>
  </r>
  <r>
    <n v="2019"/>
    <n v="19"/>
    <s v="DEVQON.1"/>
    <x v="278"/>
    <s v="COL"/>
    <s v="MID"/>
    <n v="92"/>
    <n v="82"/>
    <x v="4"/>
  </r>
  <r>
    <n v="2019"/>
    <n v="19"/>
    <s v="DEVQON.1"/>
    <x v="17"/>
    <s v="WCE"/>
    <s v="MID"/>
    <n v="113"/>
    <n v="124"/>
    <x v="4"/>
  </r>
  <r>
    <n v="2019"/>
    <n v="19"/>
    <s v="DEVQON.1"/>
    <x v="412"/>
    <s v="WBD"/>
    <s v="RUC"/>
    <n v="74"/>
    <n v="65"/>
    <x v="4"/>
  </r>
  <r>
    <n v="2019"/>
    <n v="19"/>
    <s v="DEVQON.1"/>
    <x v="244"/>
    <s v="PTA"/>
    <s v="BEN"/>
    <n v="74"/>
    <n v="107"/>
    <x v="4"/>
  </r>
  <r>
    <n v="2019"/>
    <n v="19"/>
    <s v="DEVQON.1"/>
    <x v="424"/>
    <s v="RIC"/>
    <s v="BEN"/>
    <n v="87"/>
    <n v="72"/>
    <x v="4"/>
  </r>
  <r>
    <n v="2019"/>
    <n v="19"/>
    <s v="DEVQON.1"/>
    <x v="81"/>
    <s v="GCS"/>
    <s v="BEN"/>
    <n v="106"/>
    <n v="134"/>
    <x v="4"/>
  </r>
  <r>
    <n v="2019"/>
    <n v="19"/>
    <s v="DEVQON.1"/>
    <x v="210"/>
    <s v="CAR"/>
    <s v="BEN"/>
    <n v="104"/>
    <n v="0"/>
    <x v="4"/>
  </r>
  <r>
    <n v="2019"/>
    <n v="19"/>
    <s v="Salt&amp;VinegarCripps"/>
    <x v="250"/>
    <s v="HAW"/>
    <s v="FWD"/>
    <n v="66"/>
    <n v="90"/>
    <x v="6"/>
  </r>
  <r>
    <n v="2019"/>
    <n v="19"/>
    <s v="Salt&amp;VinegarCripps"/>
    <x v="195"/>
    <s v="NTH"/>
    <s v="RUC"/>
    <n v="122"/>
    <n v="132"/>
    <x v="6"/>
  </r>
  <r>
    <n v="2019"/>
    <n v="19"/>
    <s v="Salt&amp;VinegarCripps"/>
    <x v="120"/>
    <s v="PTA"/>
    <s v="FWD"/>
    <n v="101"/>
    <n v="89"/>
    <x v="6"/>
  </r>
  <r>
    <n v="2019"/>
    <n v="19"/>
    <s v="Salt&amp;VinegarCripps"/>
    <x v="232"/>
    <s v="GWS"/>
    <s v="DEF"/>
    <n v="67"/>
    <n v="94"/>
    <x v="6"/>
  </r>
  <r>
    <n v="2019"/>
    <n v="19"/>
    <s v="Salt&amp;VinegarCripps"/>
    <x v="293"/>
    <s v="FRE"/>
    <s v="DEF"/>
    <n v="86"/>
    <n v="74"/>
    <x v="6"/>
  </r>
  <r>
    <n v="2019"/>
    <n v="19"/>
    <s v="Salt&amp;VinegarCripps"/>
    <x v="112"/>
    <s v="GEE"/>
    <s v="FWD"/>
    <n v="75"/>
    <n v="63"/>
    <x v="6"/>
  </r>
  <r>
    <n v="2019"/>
    <n v="19"/>
    <s v="Salt&amp;VinegarCripps"/>
    <x v="240"/>
    <s v="GEE"/>
    <s v="FWD"/>
    <n v="86"/>
    <n v="152"/>
    <x v="6"/>
  </r>
  <r>
    <n v="2019"/>
    <n v="19"/>
    <s v="Salt&amp;VinegarCripps"/>
    <x v="163"/>
    <s v="GEE"/>
    <s v="MID"/>
    <n v="75"/>
    <n v="67"/>
    <x v="6"/>
  </r>
  <r>
    <n v="2019"/>
    <n v="19"/>
    <s v="Salt&amp;VinegarCripps"/>
    <x v="35"/>
    <s v="RIC"/>
    <s v="FWD"/>
    <n v="64"/>
    <n v="72"/>
    <x v="6"/>
  </r>
  <r>
    <n v="2019"/>
    <n v="19"/>
    <s v="Salt&amp;VinegarCripps"/>
    <x v="123"/>
    <s v="RIC"/>
    <s v="MID"/>
    <n v="83"/>
    <n v="41"/>
    <x v="6"/>
  </r>
  <r>
    <n v="2019"/>
    <n v="19"/>
    <s v="Salt&amp;VinegarCripps"/>
    <x v="236"/>
    <s v="RIC"/>
    <s v="MID"/>
    <n v="81"/>
    <n v="104"/>
    <x v="6"/>
  </r>
  <r>
    <n v="2019"/>
    <n v="19"/>
    <s v="Salt&amp;VinegarCripps"/>
    <x v="192"/>
    <s v="STK"/>
    <s v="MID"/>
    <n v="91"/>
    <n v="83"/>
    <x v="6"/>
  </r>
  <r>
    <n v="2019"/>
    <n v="19"/>
    <s v="Salt&amp;VinegarCripps"/>
    <x v="73"/>
    <s v="COL"/>
    <s v="DEF"/>
    <n v="77"/>
    <n v="100"/>
    <x v="6"/>
  </r>
  <r>
    <n v="2019"/>
    <n v="19"/>
    <s v="Salt&amp;VinegarCripps"/>
    <x v="72"/>
    <s v="COL"/>
    <s v="MID"/>
    <n v="131"/>
    <n v="123"/>
    <x v="6"/>
  </r>
  <r>
    <n v="2019"/>
    <n v="19"/>
    <s v="Salt&amp;VinegarCripps"/>
    <x v="218"/>
    <s v="WCE"/>
    <s v="MID"/>
    <n v="95"/>
    <n v="122"/>
    <x v="6"/>
  </r>
  <r>
    <n v="2019"/>
    <n v="19"/>
    <s v="Salt&amp;VinegarCripps"/>
    <x v="347"/>
    <s v="WCE"/>
    <s v="DEF"/>
    <n v="84"/>
    <n v="57"/>
    <x v="6"/>
  </r>
  <r>
    <n v="2019"/>
    <n v="19"/>
    <s v="Salt&amp;VinegarCripps"/>
    <x v="281"/>
    <s v="BRL"/>
    <s v="MID"/>
    <n v="120"/>
    <n v="120"/>
    <x v="6"/>
  </r>
  <r>
    <n v="2019"/>
    <n v="19"/>
    <s v="Salt&amp;VinegarCripps"/>
    <x v="111"/>
    <s v="WBD"/>
    <s v="DEF"/>
    <n v="74"/>
    <n v="103"/>
    <x v="6"/>
  </r>
  <r>
    <n v="2019"/>
    <n v="19"/>
    <s v="Salt&amp;VinegarCripps"/>
    <x v="41"/>
    <s v="NTH"/>
    <s v="BEN"/>
    <n v="90"/>
    <n v="117"/>
    <x v="6"/>
  </r>
  <r>
    <n v="2019"/>
    <n v="19"/>
    <s v="Salt&amp;VinegarCripps"/>
    <x v="354"/>
    <s v="PTA"/>
    <s v="BEN"/>
    <n v="70"/>
    <n v="85"/>
    <x v="6"/>
  </r>
  <r>
    <n v="2019"/>
    <n v="19"/>
    <s v="Salt&amp;VinegarCripps"/>
    <x v="197"/>
    <s v="SYD"/>
    <s v="BEN"/>
    <n v="70"/>
    <n v="0"/>
    <x v="6"/>
  </r>
  <r>
    <n v="2019"/>
    <n v="19"/>
    <s v="Salt&amp;VinegarCripps"/>
    <x v="378"/>
    <s v="BRL"/>
    <s v="BEN"/>
    <n v="83"/>
    <n v="68"/>
    <x v="6"/>
  </r>
  <r>
    <n v="2019"/>
    <n v="19"/>
    <s v="Swimming n Titch"/>
    <x v="45"/>
    <s v="ESS"/>
    <s v="DEF"/>
    <n v="98"/>
    <n v="90"/>
    <x v="5"/>
  </r>
  <r>
    <n v="2019"/>
    <n v="19"/>
    <s v="Swimming n Titch"/>
    <x v="248"/>
    <s v="PTA"/>
    <s v="FWD"/>
    <n v="95"/>
    <n v="87"/>
    <x v="5"/>
  </r>
  <r>
    <n v="2019"/>
    <n v="19"/>
    <s v="Swimming n Titch"/>
    <x v="267"/>
    <s v="GWS"/>
    <s v="MID"/>
    <n v="80"/>
    <n v="91"/>
    <x v="5"/>
  </r>
  <r>
    <n v="2019"/>
    <n v="19"/>
    <s v="Swimming n Titch"/>
    <x v="62"/>
    <s v="FRE"/>
    <s v="DEF"/>
    <n v="69"/>
    <n v="48"/>
    <x v="5"/>
  </r>
  <r>
    <n v="2019"/>
    <n v="19"/>
    <s v="Swimming n Titch"/>
    <x v="272"/>
    <s v="GEE"/>
    <s v="DEF"/>
    <n v="92"/>
    <n v="104"/>
    <x v="5"/>
  </r>
  <r>
    <n v="2019"/>
    <n v="19"/>
    <s v="Swimming n Titch"/>
    <x v="119"/>
    <s v="GEE"/>
    <s v="FWD"/>
    <n v="118"/>
    <n v="99"/>
    <x v="5"/>
  </r>
  <r>
    <n v="2019"/>
    <n v="19"/>
    <s v="Swimming n Titch"/>
    <x v="227"/>
    <s v="MEL"/>
    <s v="MID"/>
    <n v="93"/>
    <n v="72"/>
    <x v="5"/>
  </r>
  <r>
    <n v="2019"/>
    <n v="19"/>
    <s v="Swimming n Titch"/>
    <x v="124"/>
    <s v="RIC"/>
    <s v="MID"/>
    <n v="113"/>
    <n v="128"/>
    <x v="5"/>
  </r>
  <r>
    <n v="2019"/>
    <n v="19"/>
    <s v="Swimming n Titch"/>
    <x v="399"/>
    <s v="ADE"/>
    <s v="RUC"/>
    <n v="103"/>
    <n v="110"/>
    <x v="5"/>
  </r>
  <r>
    <n v="2019"/>
    <n v="19"/>
    <s v="Swimming n Titch"/>
    <x v="427"/>
    <s v="STK"/>
    <s v="DEF"/>
    <n v="94"/>
    <n v="81"/>
    <x v="5"/>
  </r>
  <r>
    <n v="2019"/>
    <n v="19"/>
    <s v="Swimming n Titch"/>
    <x v="332"/>
    <s v="STK"/>
    <s v="FWD"/>
    <n v="83"/>
    <n v="105"/>
    <x v="5"/>
  </r>
  <r>
    <n v="2019"/>
    <n v="19"/>
    <s v="Swimming n Titch"/>
    <x v="207"/>
    <s v="COL"/>
    <s v="FWD"/>
    <n v="89"/>
    <n v="118"/>
    <x v="5"/>
  </r>
  <r>
    <n v="2019"/>
    <n v="19"/>
    <s v="Swimming n Titch"/>
    <x v="64"/>
    <s v="WCE"/>
    <s v="MID"/>
    <n v="91"/>
    <n v="119"/>
    <x v="5"/>
  </r>
  <r>
    <n v="2019"/>
    <n v="19"/>
    <s v="Swimming n Titch"/>
    <x v="204"/>
    <s v="WCE"/>
    <s v="MID"/>
    <n v="102"/>
    <n v="86"/>
    <x v="5"/>
  </r>
  <r>
    <n v="2019"/>
    <n v="19"/>
    <s v="Swimming n Titch"/>
    <x v="359"/>
    <s v="WCE"/>
    <s v="FWD"/>
    <n v="90"/>
    <n v="123"/>
    <x v="5"/>
  </r>
  <r>
    <n v="2019"/>
    <n v="19"/>
    <s v="Swimming n Titch"/>
    <x v="77"/>
    <s v="BRL"/>
    <s v="MID"/>
    <n v="113"/>
    <n v="125"/>
    <x v="5"/>
  </r>
  <r>
    <n v="2019"/>
    <n v="19"/>
    <s v="Swimming n Titch"/>
    <x v="58"/>
    <s v="BRL"/>
    <s v="DEF"/>
    <n v="103"/>
    <n v="111"/>
    <x v="5"/>
  </r>
  <r>
    <n v="2019"/>
    <n v="19"/>
    <s v="Swimming n Titch"/>
    <x v="252"/>
    <s v="WBD"/>
    <s v="MID"/>
    <n v="121"/>
    <n v="132"/>
    <x v="5"/>
  </r>
  <r>
    <n v="2019"/>
    <n v="19"/>
    <s v="Swimming n Titch"/>
    <x v="140"/>
    <s v="ESS"/>
    <s v="BEN"/>
    <n v="74"/>
    <n v="58"/>
    <x v="5"/>
  </r>
  <r>
    <n v="2019"/>
    <n v="19"/>
    <s v="Swimming n Titch"/>
    <x v="26"/>
    <s v="GCS"/>
    <s v="BEN"/>
    <n v="63"/>
    <n v="59"/>
    <x v="5"/>
  </r>
  <r>
    <n v="2019"/>
    <n v="19"/>
    <s v="Swimming n Titch"/>
    <x v="316"/>
    <s v="GCS"/>
    <s v="BEN"/>
    <n v="62"/>
    <n v="66"/>
    <x v="5"/>
  </r>
  <r>
    <n v="2019"/>
    <n v="19"/>
    <s v="Swimming n Titch"/>
    <x v="177"/>
    <s v="GCS"/>
    <s v="BEN"/>
    <n v="102"/>
    <n v="148"/>
    <x v="5"/>
  </r>
  <r>
    <n v="2019"/>
    <n v="20"/>
    <s v="TryingAnewStratton"/>
    <x v="150"/>
    <s v="HAW"/>
    <s v="DEF"/>
    <n v="88"/>
    <n v="76"/>
    <x v="0"/>
  </r>
  <r>
    <n v="2019"/>
    <n v="20"/>
    <s v="TryingAnewStratton"/>
    <x v="19"/>
    <s v="HAW"/>
    <s v="MID"/>
    <n v="85"/>
    <n v="63"/>
    <x v="0"/>
  </r>
  <r>
    <n v="2019"/>
    <n v="20"/>
    <s v="TryingAnewStratton"/>
    <x v="6"/>
    <s v="GWS"/>
    <s v="FWD"/>
    <n v="106"/>
    <n v="134"/>
    <x v="0"/>
  </r>
  <r>
    <n v="2019"/>
    <n v="20"/>
    <s v="TryingAnewStratton"/>
    <x v="200"/>
    <s v="GWS"/>
    <s v="DEF"/>
    <n v="101"/>
    <n v="124"/>
    <x v="0"/>
  </r>
  <r>
    <n v="2019"/>
    <n v="20"/>
    <s v="TryingAnewStratton"/>
    <x v="34"/>
    <s v="COL"/>
    <s v="DEF"/>
    <n v="88"/>
    <n v="98"/>
    <x v="0"/>
  </r>
  <r>
    <n v="2019"/>
    <n v="20"/>
    <s v="TryingAnewStratton"/>
    <x v="113"/>
    <s v="COL"/>
    <s v="MID"/>
    <n v="82"/>
    <n v="89"/>
    <x v="0"/>
  </r>
  <r>
    <n v="2019"/>
    <n v="20"/>
    <s v="TryingAnewStratton"/>
    <x v="334"/>
    <s v="COL"/>
    <s v="MID"/>
    <n v="89"/>
    <n v="97"/>
    <x v="0"/>
  </r>
  <r>
    <n v="2019"/>
    <n v="20"/>
    <s v="TryingAnewStratton"/>
    <x v="269"/>
    <s v="MEL"/>
    <s v="FWD"/>
    <n v="91"/>
    <n v="76"/>
    <x v="0"/>
  </r>
  <r>
    <n v="2019"/>
    <n v="20"/>
    <s v="TryingAnewStratton"/>
    <x v="39"/>
    <s v="MEL"/>
    <s v="MID"/>
    <n v="96"/>
    <n v="88"/>
    <x v="0"/>
  </r>
  <r>
    <n v="2019"/>
    <n v="20"/>
    <s v="TryingAnewStratton"/>
    <x v="9"/>
    <s v="PTA"/>
    <s v="RUC"/>
    <n v="77"/>
    <n v="85"/>
    <x v="0"/>
  </r>
  <r>
    <n v="2019"/>
    <n v="20"/>
    <s v="TryingAnewStratton"/>
    <x v="421"/>
    <s v="PTA"/>
    <s v="MID"/>
    <n v="69"/>
    <n v="101"/>
    <x v="0"/>
  </r>
  <r>
    <n v="2019"/>
    <n v="20"/>
    <s v="TryingAnewStratton"/>
    <x v="118"/>
    <s v="SYD"/>
    <s v="DEF"/>
    <n v="106"/>
    <n v="85"/>
    <x v="0"/>
  </r>
  <r>
    <n v="2019"/>
    <n v="20"/>
    <s v="TryingAnewStratton"/>
    <x v="336"/>
    <s v="BRL"/>
    <s v="FWD"/>
    <n v="80"/>
    <n v="37"/>
    <x v="0"/>
  </r>
  <r>
    <n v="2019"/>
    <n v="20"/>
    <s v="TryingAnewStratton"/>
    <x v="140"/>
    <s v="ESS"/>
    <s v="MID"/>
    <n v="71"/>
    <n v="65"/>
    <x v="0"/>
  </r>
  <r>
    <n v="2019"/>
    <n v="20"/>
    <s v="TryingAnewStratton"/>
    <x v="306"/>
    <s v="WBD"/>
    <s v="FWD"/>
    <n v="123"/>
    <n v="107"/>
    <x v="0"/>
  </r>
  <r>
    <n v="2019"/>
    <n v="20"/>
    <s v="TryingAnewStratton"/>
    <x v="215"/>
    <s v="FRE"/>
    <s v="FWD"/>
    <n v="102"/>
    <n v="137"/>
    <x v="0"/>
  </r>
  <r>
    <n v="2019"/>
    <n v="20"/>
    <s v="TryingAnewStratton"/>
    <x v="196"/>
    <s v="CAR"/>
    <s v="MID"/>
    <n v="103"/>
    <n v="100"/>
    <x v="0"/>
  </r>
  <r>
    <n v="2019"/>
    <n v="20"/>
    <s v="TryingAnewStratton"/>
    <x v="125"/>
    <s v="WCE"/>
    <s v="DEF"/>
    <n v="99"/>
    <n v="90"/>
    <x v="0"/>
  </r>
  <r>
    <n v="2019"/>
    <n v="20"/>
    <s v="TryingAnewStratton"/>
    <x v="11"/>
    <s v="GWS"/>
    <s v="BEN"/>
    <n v="124"/>
    <n v="0"/>
    <x v="0"/>
  </r>
  <r>
    <n v="2019"/>
    <n v="20"/>
    <s v="TryingAnewStratton"/>
    <x v="121"/>
    <s v="PTA"/>
    <s v="BEN"/>
    <n v="92"/>
    <n v="0"/>
    <x v="0"/>
  </r>
  <r>
    <n v="2019"/>
    <n v="20"/>
    <s v="TryingAnewStratton"/>
    <x v="122"/>
    <s v="ESS"/>
    <s v="BEN"/>
    <n v="101"/>
    <n v="0"/>
    <x v="0"/>
  </r>
  <r>
    <n v="2019"/>
    <n v="20"/>
    <s v="TryingAnewStratton"/>
    <x v="358"/>
    <s v="GEE"/>
    <s v="BEN"/>
    <n v="78"/>
    <n v="0"/>
    <x v="0"/>
  </r>
  <r>
    <n v="2019"/>
    <n v="20"/>
    <s v="Fire The Worpedo"/>
    <x v="372"/>
    <s v="HAW"/>
    <s v="FWD"/>
    <n v="105"/>
    <n v="149"/>
    <x v="3"/>
  </r>
  <r>
    <n v="2019"/>
    <n v="20"/>
    <s v="Fire The Worpedo"/>
    <x v="277"/>
    <s v="HAW"/>
    <s v="MID"/>
    <n v="90"/>
    <n v="82"/>
    <x v="3"/>
  </r>
  <r>
    <n v="2019"/>
    <n v="20"/>
    <s v="Fire The Worpedo"/>
    <x v="182"/>
    <s v="GWS"/>
    <s v="DEF"/>
    <n v="102"/>
    <n v="109"/>
    <x v="3"/>
  </r>
  <r>
    <n v="2019"/>
    <n v="20"/>
    <s v="Fire The Worpedo"/>
    <x v="225"/>
    <s v="COL"/>
    <s v="MID"/>
    <n v="95"/>
    <n v="106"/>
    <x v="3"/>
  </r>
  <r>
    <n v="2019"/>
    <n v="20"/>
    <s v="Fire The Worpedo"/>
    <x v="279"/>
    <s v="MEL"/>
    <s v="RUC"/>
    <n v="105"/>
    <n v="134"/>
    <x v="3"/>
  </r>
  <r>
    <n v="2019"/>
    <n v="20"/>
    <s v="Fire The Worpedo"/>
    <x v="295"/>
    <s v="PTA"/>
    <s v="DEF"/>
    <n v="100"/>
    <n v="127"/>
    <x v="3"/>
  </r>
  <r>
    <n v="2019"/>
    <n v="20"/>
    <s v="Fire The Worpedo"/>
    <x v="216"/>
    <s v="SYD"/>
    <s v="DEF"/>
    <n v="78"/>
    <n v="83"/>
    <x v="3"/>
  </r>
  <r>
    <n v="2019"/>
    <n v="20"/>
    <s v="Fire The Worpedo"/>
    <x v="297"/>
    <s v="SYD"/>
    <s v="MID"/>
    <n v="93"/>
    <n v="63"/>
    <x v="3"/>
  </r>
  <r>
    <n v="2019"/>
    <n v="20"/>
    <s v="Fire The Worpedo"/>
    <x v="67"/>
    <s v="BRL"/>
    <s v="MID"/>
    <n v="118"/>
    <n v="86"/>
    <x v="3"/>
  </r>
  <r>
    <n v="2019"/>
    <n v="20"/>
    <s v="Fire The Worpedo"/>
    <x v="420"/>
    <s v="GCS"/>
    <s v="FWD"/>
    <n v="75"/>
    <n v="51"/>
    <x v="3"/>
  </r>
  <r>
    <n v="2019"/>
    <n v="20"/>
    <s v="Fire The Worpedo"/>
    <x v="40"/>
    <s v="GCS"/>
    <s v="MID"/>
    <n v="91"/>
    <n v="92"/>
    <x v="3"/>
  </r>
  <r>
    <n v="2019"/>
    <n v="20"/>
    <s v="Fire The Worpedo"/>
    <x v="165"/>
    <s v="ESS"/>
    <s v="MID"/>
    <n v="86"/>
    <n v="113"/>
    <x v="3"/>
  </r>
  <r>
    <n v="2019"/>
    <n v="20"/>
    <s v="Fire The Worpedo"/>
    <x v="309"/>
    <s v="ESS"/>
    <s v="DEF"/>
    <n v="73"/>
    <n v="48"/>
    <x v="3"/>
  </r>
  <r>
    <n v="2019"/>
    <n v="20"/>
    <s v="Fire The Worpedo"/>
    <x v="423"/>
    <s v="CAR"/>
    <s v="FWD"/>
    <n v="84"/>
    <n v="61"/>
    <x v="3"/>
  </r>
  <r>
    <n v="2019"/>
    <n v="20"/>
    <s v="Fire The Worpedo"/>
    <x v="273"/>
    <s v="RIC"/>
    <s v="DEF"/>
    <n v="81"/>
    <n v="59"/>
    <x v="3"/>
  </r>
  <r>
    <n v="2019"/>
    <n v="20"/>
    <s v="Fire The Worpedo"/>
    <x v="162"/>
    <s v="RIC"/>
    <s v="FWD"/>
    <n v="97"/>
    <n v="80"/>
    <x v="3"/>
  </r>
  <r>
    <n v="2019"/>
    <n v="20"/>
    <s v="Fire The Worpedo"/>
    <x v="95"/>
    <s v="RIC"/>
    <s v="FWD"/>
    <n v="74"/>
    <n v="69"/>
    <x v="3"/>
  </r>
  <r>
    <n v="2019"/>
    <n v="20"/>
    <s v="Fire The Worpedo"/>
    <x v="132"/>
    <s v="ADE"/>
    <s v="MID"/>
    <n v="108"/>
    <n v="111"/>
    <x v="3"/>
  </r>
  <r>
    <n v="2019"/>
    <n v="20"/>
    <s v="Fire The Worpedo"/>
    <x v="307"/>
    <s v="GWS"/>
    <s v="BEN"/>
    <n v="71"/>
    <n v="83"/>
    <x v="3"/>
  </r>
  <r>
    <n v="2019"/>
    <n v="20"/>
    <s v="Fire The Worpedo"/>
    <x v="89"/>
    <s v="GWS"/>
    <s v="BEN"/>
    <n v="67"/>
    <n v="0"/>
    <x v="3"/>
  </r>
  <r>
    <n v="2019"/>
    <n v="20"/>
    <s v="Fire The Worpedo"/>
    <x v="230"/>
    <s v="SYD"/>
    <s v="BEN"/>
    <n v="92"/>
    <n v="0"/>
    <x v="3"/>
  </r>
  <r>
    <n v="2019"/>
    <n v="20"/>
    <s v="Fire The Worpedo"/>
    <x v="198"/>
    <s v="STK"/>
    <s v="BEN"/>
    <n v="68"/>
    <n v="0"/>
    <x v="3"/>
  </r>
  <r>
    <n v="2019"/>
    <n v="20"/>
    <s v="DEVQON.1"/>
    <x v="80"/>
    <s v="GWS"/>
    <s v="RUC"/>
    <n v="69"/>
    <n v="110"/>
    <x v="4"/>
  </r>
  <r>
    <n v="2019"/>
    <n v="20"/>
    <s v="DEVQON.1"/>
    <x v="317"/>
    <s v="GWS"/>
    <s v="MID"/>
    <n v="88"/>
    <n v="72"/>
    <x v="4"/>
  </r>
  <r>
    <n v="2019"/>
    <n v="20"/>
    <s v="DEVQON.1"/>
    <x v="278"/>
    <s v="COL"/>
    <s v="MID"/>
    <n v="107"/>
    <n v="121"/>
    <x v="4"/>
  </r>
  <r>
    <n v="2019"/>
    <n v="20"/>
    <s v="DEVQON.1"/>
    <x v="55"/>
    <s v="MEL"/>
    <s v="DEF"/>
    <n v="95"/>
    <n v="67"/>
    <x v="4"/>
  </r>
  <r>
    <n v="2019"/>
    <n v="20"/>
    <s v="DEVQON.1"/>
    <x v="76"/>
    <s v="MEL"/>
    <s v="MID"/>
    <n v="121"/>
    <n v="111"/>
    <x v="4"/>
  </r>
  <r>
    <n v="2019"/>
    <n v="20"/>
    <s v="DEVQON.1"/>
    <x v="244"/>
    <s v="PTA"/>
    <s v="DEF"/>
    <n v="69"/>
    <n v="86"/>
    <x v="4"/>
  </r>
  <r>
    <n v="2019"/>
    <n v="20"/>
    <s v="DEVQON.1"/>
    <x v="241"/>
    <s v="PTA"/>
    <s v="FWD"/>
    <n v="111"/>
    <n v="101"/>
    <x v="4"/>
  </r>
  <r>
    <n v="2019"/>
    <n v="20"/>
    <s v="DEVQON.1"/>
    <x v="221"/>
    <s v="PTA"/>
    <s v="MID"/>
    <n v="88"/>
    <n v="80"/>
    <x v="4"/>
  </r>
  <r>
    <n v="2019"/>
    <n v="20"/>
    <s v="DEVQON.1"/>
    <x v="349"/>
    <s v="SYD"/>
    <s v="DEF"/>
    <n v="87"/>
    <n v="82"/>
    <x v="4"/>
  </r>
  <r>
    <n v="2019"/>
    <n v="20"/>
    <s v="DEVQON.1"/>
    <x v="81"/>
    <s v="GCS"/>
    <s v="MID"/>
    <n v="100"/>
    <n v="84"/>
    <x v="4"/>
  </r>
  <r>
    <n v="2019"/>
    <n v="20"/>
    <s v="DEVQON.1"/>
    <x v="342"/>
    <s v="ESS"/>
    <s v="DEF"/>
    <n v="97"/>
    <n v="76"/>
    <x v="4"/>
  </r>
  <r>
    <n v="2019"/>
    <n v="20"/>
    <s v="DEVQON.1"/>
    <x v="312"/>
    <s v="ESS"/>
    <s v="FWD"/>
    <n v="69"/>
    <n v="26"/>
    <x v="4"/>
  </r>
  <r>
    <n v="2019"/>
    <n v="20"/>
    <s v="DEVQON.1"/>
    <x v="339"/>
    <s v="GEE"/>
    <s v="FWD"/>
    <n v="93"/>
    <n v="114"/>
    <x v="4"/>
  </r>
  <r>
    <n v="2019"/>
    <n v="20"/>
    <s v="DEVQON.1"/>
    <x v="385"/>
    <s v="STK"/>
    <s v="FWD"/>
    <n v="111"/>
    <n v="109"/>
    <x v="4"/>
  </r>
  <r>
    <n v="2019"/>
    <n v="20"/>
    <s v="DEVQON.1"/>
    <x v="168"/>
    <s v="ADE"/>
    <s v="MID"/>
    <n v="98"/>
    <n v="88"/>
    <x v="4"/>
  </r>
  <r>
    <n v="2019"/>
    <n v="20"/>
    <s v="DEVQON.1"/>
    <x v="329"/>
    <s v="ADE"/>
    <s v="DEF"/>
    <n v="77"/>
    <n v="96"/>
    <x v="4"/>
  </r>
  <r>
    <n v="2019"/>
    <n v="20"/>
    <s v="DEVQON.1"/>
    <x v="162"/>
    <s v="ADE"/>
    <s v="FWD"/>
    <n v="73"/>
    <n v="113"/>
    <x v="4"/>
  </r>
  <r>
    <n v="2019"/>
    <n v="20"/>
    <s v="DEVQON.1"/>
    <x v="17"/>
    <s v="WCE"/>
    <s v="MID"/>
    <n v="107"/>
    <n v="95"/>
    <x v="4"/>
  </r>
  <r>
    <n v="2019"/>
    <n v="20"/>
    <s v="DEVQON.1"/>
    <x v="91"/>
    <s v="HAW"/>
    <s v="BEN"/>
    <n v="72"/>
    <n v="67"/>
    <x v="4"/>
  </r>
  <r>
    <n v="2019"/>
    <n v="20"/>
    <s v="DEVQON.1"/>
    <x v="331"/>
    <s v="PTA"/>
    <s v="BEN"/>
    <n v="89"/>
    <n v="73"/>
    <x v="4"/>
  </r>
  <r>
    <n v="2019"/>
    <n v="20"/>
    <s v="DEVQON.1"/>
    <x v="210"/>
    <s v="CAR"/>
    <s v="BEN"/>
    <n v="106"/>
    <n v="0"/>
    <x v="4"/>
  </r>
  <r>
    <n v="2019"/>
    <n v="20"/>
    <s v="DEVQON.1"/>
    <x v="424"/>
    <s v="RIC"/>
    <s v="BEN"/>
    <n v="77"/>
    <n v="66"/>
    <x v="4"/>
  </r>
  <r>
    <n v="2019"/>
    <n v="20"/>
    <s v="Casting Crouch"/>
    <x v="172"/>
    <s v="HAW"/>
    <s v="RUC"/>
    <n v="113"/>
    <n v="92"/>
    <x v="1"/>
  </r>
  <r>
    <n v="2019"/>
    <n v="20"/>
    <s v="Casting Crouch"/>
    <x v="235"/>
    <s v="HAW"/>
    <s v="FWD"/>
    <n v="68"/>
    <n v="98"/>
    <x v="1"/>
  </r>
  <r>
    <n v="2019"/>
    <n v="20"/>
    <s v="Casting Crouch"/>
    <x v="4"/>
    <s v="SYD"/>
    <s v="DEF"/>
    <n v="91"/>
    <n v="87"/>
    <x v="1"/>
  </r>
  <r>
    <n v="2019"/>
    <n v="20"/>
    <s v="Casting Crouch"/>
    <x v="175"/>
    <s v="SYD"/>
    <s v="FWD"/>
    <n v="74"/>
    <n v="56"/>
    <x v="1"/>
  </r>
  <r>
    <n v="2019"/>
    <n v="20"/>
    <s v="Casting Crouch"/>
    <x v="245"/>
    <s v="SYD"/>
    <s v="FWD"/>
    <n v="130"/>
    <n v="119"/>
    <x v="1"/>
  </r>
  <r>
    <n v="2019"/>
    <n v="20"/>
    <s v="Casting Crouch"/>
    <x v="255"/>
    <s v="SYD"/>
    <s v="MID"/>
    <n v="92"/>
    <n v="83"/>
    <x v="1"/>
  </r>
  <r>
    <n v="2019"/>
    <n v="20"/>
    <s v="Casting Crouch"/>
    <x v="288"/>
    <s v="BRL"/>
    <s v="FWD"/>
    <n v="104"/>
    <n v="132"/>
    <x v="1"/>
  </r>
  <r>
    <n v="2019"/>
    <n v="20"/>
    <s v="Casting Crouch"/>
    <x v="380"/>
    <s v="BRL"/>
    <s v="MID"/>
    <n v="110"/>
    <n v="72"/>
    <x v="1"/>
  </r>
  <r>
    <n v="2019"/>
    <n v="20"/>
    <s v="Casting Crouch"/>
    <x v="135"/>
    <s v="GCS"/>
    <s v="MID"/>
    <n v="121"/>
    <n v="79"/>
    <x v="1"/>
  </r>
  <r>
    <n v="2019"/>
    <n v="20"/>
    <s v="Casting Crouch"/>
    <x v="335"/>
    <s v="NTH"/>
    <s v="MID"/>
    <n v="79"/>
    <n v="91"/>
    <x v="1"/>
  </r>
  <r>
    <n v="2019"/>
    <n v="20"/>
    <s v="Casting Crouch"/>
    <x v="88"/>
    <s v="NTH"/>
    <s v="DEF"/>
    <n v="91"/>
    <n v="72"/>
    <x v="1"/>
  </r>
  <r>
    <n v="2019"/>
    <n v="20"/>
    <s v="Casting Crouch"/>
    <x v="280"/>
    <s v="NTH"/>
    <s v="MID"/>
    <n v="93"/>
    <n v="140"/>
    <x v="1"/>
  </r>
  <r>
    <n v="2019"/>
    <n v="20"/>
    <s v="Casting Crouch"/>
    <x v="1"/>
    <s v="WBD"/>
    <s v="MID"/>
    <n v="132"/>
    <n v="155"/>
    <x v="1"/>
  </r>
  <r>
    <n v="2019"/>
    <n v="20"/>
    <s v="Casting Crouch"/>
    <x v="126"/>
    <s v="WBD"/>
    <s v="DEF"/>
    <n v="61"/>
    <n v="58"/>
    <x v="1"/>
  </r>
  <r>
    <n v="2019"/>
    <n v="20"/>
    <s v="Casting Crouch"/>
    <x v="136"/>
    <s v="STK"/>
    <s v="FWD"/>
    <n v="99"/>
    <n v="101"/>
    <x v="1"/>
  </r>
  <r>
    <n v="2019"/>
    <n v="20"/>
    <s v="Casting Crouch"/>
    <x v="92"/>
    <s v="CAR"/>
    <s v="DEF"/>
    <n v="137"/>
    <n v="161"/>
    <x v="1"/>
  </r>
  <r>
    <n v="2019"/>
    <n v="20"/>
    <s v="Casting Crouch"/>
    <x v="259"/>
    <s v="ADE"/>
    <s v="MID"/>
    <n v="111"/>
    <n v="118"/>
    <x v="1"/>
  </r>
  <r>
    <n v="2019"/>
    <n v="20"/>
    <s v="Casting Crouch"/>
    <x v="203"/>
    <s v="ADE"/>
    <s v="DEF"/>
    <n v="95"/>
    <n v="95"/>
    <x v="1"/>
  </r>
  <r>
    <n v="2019"/>
    <n v="20"/>
    <s v="Casting Crouch"/>
    <x v="0"/>
    <s v="HAW"/>
    <s v="BEN"/>
    <n v="79"/>
    <n v="50"/>
    <x v="1"/>
  </r>
  <r>
    <n v="2019"/>
    <n v="20"/>
    <s v="Casting Crouch"/>
    <x v="87"/>
    <s v="GEE"/>
    <s v="BEN"/>
    <n v="65"/>
    <n v="73"/>
    <x v="1"/>
  </r>
  <r>
    <n v="2019"/>
    <n v="20"/>
    <s v="Casting Crouch"/>
    <x v="21"/>
    <s v="NTH"/>
    <s v="BEN"/>
    <n v="58"/>
    <n v="80"/>
    <x v="1"/>
  </r>
  <r>
    <n v="2019"/>
    <n v="20"/>
    <s v="Casting Crouch"/>
    <x v="96"/>
    <s v="ADE"/>
    <s v="BEN"/>
    <n v="96"/>
    <n v="0"/>
    <x v="1"/>
  </r>
  <r>
    <n v="2019"/>
    <n v="20"/>
    <s v="Man of Steele"/>
    <x v="114"/>
    <s v="COL"/>
    <s v="RUC"/>
    <n v="127"/>
    <n v="121"/>
    <x v="2"/>
  </r>
  <r>
    <n v="2019"/>
    <n v="20"/>
    <s v="Man of Steele"/>
    <x v="5"/>
    <s v="SYD"/>
    <s v="MID"/>
    <n v="102"/>
    <n v="72"/>
    <x v="2"/>
  </r>
  <r>
    <n v="2019"/>
    <n v="20"/>
    <s v="Man of Steele"/>
    <x v="400"/>
    <s v="GCS"/>
    <s v="FWD"/>
    <n v="81"/>
    <n v="59"/>
    <x v="2"/>
  </r>
  <r>
    <n v="2019"/>
    <n v="20"/>
    <s v="Man of Steele"/>
    <x v="7"/>
    <s v="ESS"/>
    <s v="MID"/>
    <n v="105"/>
    <n v="98"/>
    <x v="2"/>
  </r>
  <r>
    <n v="2019"/>
    <n v="20"/>
    <s v="Man of Steele"/>
    <x v="298"/>
    <s v="GEE"/>
    <s v="DEF"/>
    <n v="92"/>
    <n v="92"/>
    <x v="2"/>
  </r>
  <r>
    <n v="2019"/>
    <n v="20"/>
    <s v="Man of Steele"/>
    <x v="20"/>
    <s v="GEE"/>
    <s v="MID"/>
    <n v="94"/>
    <n v="77"/>
    <x v="2"/>
  </r>
  <r>
    <n v="2019"/>
    <n v="20"/>
    <s v="Man of Steele"/>
    <x v="362"/>
    <s v="NTH"/>
    <s v="FWD"/>
    <n v="77"/>
    <n v="62"/>
    <x v="2"/>
  </r>
  <r>
    <n v="2019"/>
    <n v="20"/>
    <s v="Man of Steele"/>
    <x v="251"/>
    <s v="WBD"/>
    <s v="FWD"/>
    <n v="105"/>
    <n v="79"/>
    <x v="2"/>
  </r>
  <r>
    <n v="2019"/>
    <n v="20"/>
    <s v="Man of Steele"/>
    <x v="13"/>
    <s v="FRE"/>
    <s v="FWD"/>
    <n v="87"/>
    <n v="48"/>
    <x v="2"/>
  </r>
  <r>
    <n v="2019"/>
    <n v="20"/>
    <s v="Man of Steele"/>
    <x v="24"/>
    <s v="STK"/>
    <s v="MID"/>
    <n v="96"/>
    <n v="100"/>
    <x v="2"/>
  </r>
  <r>
    <n v="2019"/>
    <n v="20"/>
    <s v="Man of Steele"/>
    <x v="146"/>
    <s v="STK"/>
    <s v="DEF"/>
    <n v="81"/>
    <n v="99"/>
    <x v="2"/>
  </r>
  <r>
    <n v="2019"/>
    <n v="20"/>
    <s v="Man of Steele"/>
    <x v="33"/>
    <s v="STK"/>
    <s v="MID"/>
    <n v="112"/>
    <n v="121"/>
    <x v="2"/>
  </r>
  <r>
    <n v="2019"/>
    <n v="20"/>
    <s v="Man of Steele"/>
    <x v="374"/>
    <s v="CAR"/>
    <s v="MID"/>
    <n v="87"/>
    <n v="113"/>
    <x v="2"/>
  </r>
  <r>
    <n v="2019"/>
    <n v="20"/>
    <s v="Man of Steele"/>
    <x v="134"/>
    <s v="CAR"/>
    <s v="DEF"/>
    <n v="97"/>
    <n v="89"/>
    <x v="2"/>
  </r>
  <r>
    <n v="2019"/>
    <n v="20"/>
    <s v="Man of Steele"/>
    <x v="201"/>
    <s v="RIC"/>
    <s v="DEF"/>
    <n v="102"/>
    <n v="132"/>
    <x v="2"/>
  </r>
  <r>
    <n v="2019"/>
    <n v="20"/>
    <s v="Man of Steele"/>
    <x v="27"/>
    <s v="RIC"/>
    <s v="FWD"/>
    <n v="112"/>
    <n v="84"/>
    <x v="2"/>
  </r>
  <r>
    <n v="2019"/>
    <n v="20"/>
    <s v="Man of Steele"/>
    <x v="99"/>
    <s v="ADE"/>
    <s v="DEF"/>
    <n v="94"/>
    <n v="124"/>
    <x v="2"/>
  </r>
  <r>
    <n v="2019"/>
    <n v="20"/>
    <s v="Man of Steele"/>
    <x v="206"/>
    <s v="WCE"/>
    <s v="MID"/>
    <n v="102"/>
    <n v="114"/>
    <x v="2"/>
  </r>
  <r>
    <n v="2019"/>
    <n v="20"/>
    <s v="Man of Steele"/>
    <x v="300"/>
    <s v="MEL"/>
    <s v="BEN"/>
    <n v="59"/>
    <n v="67"/>
    <x v="2"/>
  </r>
  <r>
    <n v="2019"/>
    <n v="20"/>
    <s v="Man of Steele"/>
    <x v="137"/>
    <s v="PTA"/>
    <s v="BEN"/>
    <n v="95"/>
    <n v="0"/>
    <x v="2"/>
  </r>
  <r>
    <n v="2019"/>
    <n v="20"/>
    <s v="Man of Steele"/>
    <x v="363"/>
    <s v="NTH"/>
    <s v="BEN"/>
    <n v="77"/>
    <n v="0"/>
    <x v="2"/>
  </r>
  <r>
    <n v="2019"/>
    <n v="20"/>
    <s v="Man of Steele"/>
    <x v="176"/>
    <s v="FRE"/>
    <s v="BEN"/>
    <n v="72"/>
    <n v="0"/>
    <x v="2"/>
  </r>
  <r>
    <n v="2019"/>
    <n v="20"/>
    <s v="Salt&amp;VinegarCripps"/>
    <x v="250"/>
    <s v="HAW"/>
    <s v="FWD"/>
    <n v="75"/>
    <n v="85"/>
    <x v="6"/>
  </r>
  <r>
    <n v="2019"/>
    <n v="20"/>
    <s v="Salt&amp;VinegarCripps"/>
    <x v="232"/>
    <s v="GWS"/>
    <s v="DEF"/>
    <n v="79"/>
    <n v="89"/>
    <x v="6"/>
  </r>
  <r>
    <n v="2019"/>
    <n v="20"/>
    <s v="Salt&amp;VinegarCripps"/>
    <x v="72"/>
    <s v="COL"/>
    <s v="MID"/>
    <n v="121"/>
    <n v="177"/>
    <x v="6"/>
  </r>
  <r>
    <n v="2019"/>
    <n v="20"/>
    <s v="Salt&amp;VinegarCripps"/>
    <x v="73"/>
    <s v="COL"/>
    <s v="DEF"/>
    <n v="76"/>
    <n v="84"/>
    <x v="6"/>
  </r>
  <r>
    <n v="2019"/>
    <n v="20"/>
    <s v="Salt&amp;VinegarCripps"/>
    <x v="354"/>
    <s v="PTA"/>
    <s v="DEF"/>
    <n v="79"/>
    <n v="134"/>
    <x v="6"/>
  </r>
  <r>
    <n v="2019"/>
    <n v="20"/>
    <s v="Salt&amp;VinegarCripps"/>
    <x v="120"/>
    <s v="PTA"/>
    <s v="FWD"/>
    <n v="85"/>
    <n v="79"/>
    <x v="6"/>
  </r>
  <r>
    <n v="2019"/>
    <n v="20"/>
    <s v="Salt&amp;VinegarCripps"/>
    <x v="281"/>
    <s v="BRL"/>
    <s v="MID"/>
    <n v="119"/>
    <n v="101"/>
    <x v="6"/>
  </r>
  <r>
    <n v="2019"/>
    <n v="20"/>
    <s v="Salt&amp;VinegarCripps"/>
    <x v="128"/>
    <s v="GCS"/>
    <s v="FWD"/>
    <n v="69"/>
    <n v="38"/>
    <x v="6"/>
  </r>
  <r>
    <n v="2019"/>
    <n v="20"/>
    <s v="Salt&amp;VinegarCripps"/>
    <x v="240"/>
    <s v="GEE"/>
    <s v="FWD"/>
    <n v="93"/>
    <n v="87"/>
    <x v="6"/>
  </r>
  <r>
    <n v="2019"/>
    <n v="20"/>
    <s v="Salt&amp;VinegarCripps"/>
    <x v="163"/>
    <s v="GEE"/>
    <s v="MID"/>
    <n v="94"/>
    <n v="95"/>
    <x v="6"/>
  </r>
  <r>
    <n v="2019"/>
    <n v="20"/>
    <s v="Salt&amp;VinegarCripps"/>
    <x v="41"/>
    <s v="NTH"/>
    <s v="MID"/>
    <n v="90"/>
    <n v="67"/>
    <x v="6"/>
  </r>
  <r>
    <n v="2019"/>
    <n v="20"/>
    <s v="Salt&amp;VinegarCripps"/>
    <x v="195"/>
    <s v="NTH"/>
    <s v="RUC"/>
    <n v="135"/>
    <n v="118"/>
    <x v="6"/>
  </r>
  <r>
    <n v="2019"/>
    <n v="20"/>
    <s v="Salt&amp;VinegarCripps"/>
    <x v="111"/>
    <s v="WBD"/>
    <s v="DEF"/>
    <n v="75"/>
    <n v="65"/>
    <x v="6"/>
  </r>
  <r>
    <n v="2019"/>
    <n v="20"/>
    <s v="Salt&amp;VinegarCripps"/>
    <x v="192"/>
    <s v="STK"/>
    <s v="MID"/>
    <n v="101"/>
    <n v="83"/>
    <x v="6"/>
  </r>
  <r>
    <n v="2019"/>
    <n v="20"/>
    <s v="Salt&amp;VinegarCripps"/>
    <x v="236"/>
    <s v="RIC"/>
    <s v="MID"/>
    <n v="104"/>
    <n v="138"/>
    <x v="6"/>
  </r>
  <r>
    <n v="2019"/>
    <n v="20"/>
    <s v="Salt&amp;VinegarCripps"/>
    <x v="35"/>
    <s v="RIC"/>
    <s v="FWD"/>
    <n v="74"/>
    <n v="112"/>
    <x v="6"/>
  </r>
  <r>
    <n v="2019"/>
    <n v="20"/>
    <s v="Salt&amp;VinegarCripps"/>
    <x v="218"/>
    <s v="WCE"/>
    <s v="MID"/>
    <n v="106"/>
    <n v="48"/>
    <x v="6"/>
  </r>
  <r>
    <n v="2019"/>
    <n v="20"/>
    <s v="Salt&amp;VinegarCripps"/>
    <x v="347"/>
    <s v="WCE"/>
    <s v="DEF"/>
    <n v="90"/>
    <n v="94"/>
    <x v="6"/>
  </r>
  <r>
    <n v="2019"/>
    <n v="20"/>
    <s v="Salt&amp;VinegarCripps"/>
    <x v="197"/>
    <s v="SYD"/>
    <s v="BEN"/>
    <n v="66"/>
    <n v="0"/>
    <x v="6"/>
  </r>
  <r>
    <n v="2019"/>
    <n v="20"/>
    <s v="Salt&amp;VinegarCripps"/>
    <x v="378"/>
    <s v="BRL"/>
    <s v="BEN"/>
    <n v="83"/>
    <n v="89"/>
    <x v="6"/>
  </r>
  <r>
    <n v="2019"/>
    <n v="20"/>
    <s v="Salt&amp;VinegarCripps"/>
    <x v="112"/>
    <s v="GEE"/>
    <s v="BEN"/>
    <n v="76"/>
    <n v="0"/>
    <x v="6"/>
  </r>
  <r>
    <n v="2019"/>
    <n v="20"/>
    <s v="Salt&amp;VinegarCripps"/>
    <x v="293"/>
    <s v="FRE"/>
    <s v="BEN"/>
    <n v="82"/>
    <n v="78"/>
    <x v="6"/>
  </r>
  <r>
    <n v="2019"/>
    <n v="20"/>
    <s v="Barbeques Treloar"/>
    <x v="143"/>
    <s v="HAW"/>
    <s v="DEF"/>
    <n v="79"/>
    <n v="57"/>
    <x v="7"/>
  </r>
  <r>
    <n v="2019"/>
    <n v="20"/>
    <s v="Barbeques Treloar"/>
    <x v="142"/>
    <s v="GWS"/>
    <s v="DEF"/>
    <n v="81"/>
    <n v="109"/>
    <x v="7"/>
  </r>
  <r>
    <n v="2019"/>
    <n v="20"/>
    <s v="Barbeques Treloar"/>
    <x v="337"/>
    <s v="GWS"/>
    <s v="FWD"/>
    <n v="90"/>
    <n v="70"/>
    <x v="7"/>
  </r>
  <r>
    <n v="2019"/>
    <n v="20"/>
    <s v="Barbeques Treloar"/>
    <x v="228"/>
    <s v="BRL"/>
    <s v="RUC"/>
    <n v="87"/>
    <n v="76"/>
    <x v="7"/>
  </r>
  <r>
    <n v="2019"/>
    <n v="20"/>
    <s v="Barbeques Treloar"/>
    <x v="149"/>
    <s v="GCS"/>
    <s v="DEF"/>
    <n v="89"/>
    <n v="66"/>
    <x v="7"/>
  </r>
  <r>
    <n v="2019"/>
    <n v="20"/>
    <s v="Barbeques Treloar"/>
    <x v="388"/>
    <s v="ESS"/>
    <s v="FWD"/>
    <n v="74"/>
    <n v="37"/>
    <x v="7"/>
  </r>
  <r>
    <n v="2019"/>
    <n v="20"/>
    <s v="Barbeques Treloar"/>
    <x v="199"/>
    <s v="GEE"/>
    <s v="MID"/>
    <n v="90"/>
    <n v="79"/>
    <x v="7"/>
  </r>
  <r>
    <n v="2019"/>
    <n v="20"/>
    <s v="Barbeques Treloar"/>
    <x v="229"/>
    <s v="NTH"/>
    <s v="FWD"/>
    <n v="82"/>
    <n v="120"/>
    <x v="7"/>
  </r>
  <r>
    <n v="2019"/>
    <n v="20"/>
    <s v="Barbeques Treloar"/>
    <x v="90"/>
    <s v="NTH"/>
    <s v="MID"/>
    <n v="79"/>
    <n v="66"/>
    <x v="7"/>
  </r>
  <r>
    <n v="2019"/>
    <n v="20"/>
    <s v="Barbeques Treloar"/>
    <x v="194"/>
    <s v="WBD"/>
    <s v="MID"/>
    <n v="102"/>
    <n v="55"/>
    <x v="7"/>
  </r>
  <r>
    <n v="2019"/>
    <n v="20"/>
    <s v="Barbeques Treloar"/>
    <x v="247"/>
    <s v="WBD"/>
    <s v="MID"/>
    <n v="57"/>
    <n v="63"/>
    <x v="7"/>
  </r>
  <r>
    <n v="2019"/>
    <n v="20"/>
    <s v="Barbeques Treloar"/>
    <x v="82"/>
    <s v="FRE"/>
    <s v="MID"/>
    <n v="111"/>
    <n v="144"/>
    <x v="7"/>
  </r>
  <r>
    <n v="2019"/>
    <n v="20"/>
    <s v="Barbeques Treloar"/>
    <x v="208"/>
    <s v="CAR"/>
    <s v="MID"/>
    <n v="93"/>
    <n v="94"/>
    <x v="7"/>
  </r>
  <r>
    <n v="2019"/>
    <n v="20"/>
    <s v="Barbeques Treloar"/>
    <x v="254"/>
    <s v="CAR"/>
    <s v="MID"/>
    <n v="100"/>
    <n v="78"/>
    <x v="7"/>
  </r>
  <r>
    <n v="2019"/>
    <n v="20"/>
    <s v="Barbeques Treloar"/>
    <x v="330"/>
    <s v="CAR"/>
    <s v="FWD"/>
    <n v="72"/>
    <n v="108"/>
    <x v="7"/>
  </r>
  <r>
    <n v="2019"/>
    <n v="20"/>
    <s v="Barbeques Treloar"/>
    <x v="428"/>
    <s v="CAR"/>
    <s v="FWD"/>
    <n v="72"/>
    <n v="48"/>
    <x v="7"/>
  </r>
  <r>
    <n v="2019"/>
    <n v="20"/>
    <s v="Barbeques Treloar"/>
    <x v="57"/>
    <s v="RIC"/>
    <s v="DEF"/>
    <n v="88"/>
    <n v="88"/>
    <x v="7"/>
  </r>
  <r>
    <n v="2019"/>
    <n v="20"/>
    <s v="Barbeques Treloar"/>
    <x v="238"/>
    <s v="WCE"/>
    <s v="DEF"/>
    <n v="87"/>
    <n v="116"/>
    <x v="7"/>
  </r>
  <r>
    <n v="2019"/>
    <n v="20"/>
    <s v="Barbeques Treloar"/>
    <x v="186"/>
    <s v="SYD"/>
    <s v="BEN"/>
    <n v="69"/>
    <n v="93"/>
    <x v="7"/>
  </r>
  <r>
    <n v="2019"/>
    <n v="20"/>
    <s v="Barbeques Treloar"/>
    <x v="302"/>
    <s v="BRL"/>
    <s v="BEN"/>
    <n v="75"/>
    <n v="75"/>
    <x v="7"/>
  </r>
  <r>
    <n v="2019"/>
    <n v="20"/>
    <s v="Barbeques Treloar"/>
    <x v="425"/>
    <s v="RIC"/>
    <s v="BEN"/>
    <n v="65"/>
    <n v="36"/>
    <x v="7"/>
  </r>
  <r>
    <n v="2019"/>
    <n v="20"/>
    <s v="Barbeques Treloar"/>
    <x v="344"/>
    <s v="ADE"/>
    <s v="BEN"/>
    <n v="104"/>
    <n v="0"/>
    <x v="7"/>
  </r>
  <r>
    <n v="2019"/>
    <n v="20"/>
    <s v="Swimming n Titch"/>
    <x v="267"/>
    <s v="GWS"/>
    <s v="MID"/>
    <n v="86"/>
    <n v="106"/>
    <x v="5"/>
  </r>
  <r>
    <n v="2019"/>
    <n v="20"/>
    <s v="Swimming n Titch"/>
    <x v="185"/>
    <s v="COL"/>
    <s v="DEF"/>
    <n v="80"/>
    <n v="86"/>
    <x v="5"/>
  </r>
  <r>
    <n v="2019"/>
    <n v="20"/>
    <s v="Swimming n Titch"/>
    <x v="227"/>
    <s v="MEL"/>
    <s v="MID"/>
    <n v="78"/>
    <n v="69"/>
    <x v="5"/>
  </r>
  <r>
    <n v="2019"/>
    <n v="20"/>
    <s v="Swimming n Titch"/>
    <x v="248"/>
    <s v="PTA"/>
    <s v="FWD"/>
    <n v="78"/>
    <n v="111"/>
    <x v="5"/>
  </r>
  <r>
    <n v="2019"/>
    <n v="20"/>
    <s v="Swimming n Titch"/>
    <x v="77"/>
    <s v="BRL"/>
    <s v="MID"/>
    <n v="86"/>
    <n v="61"/>
    <x v="5"/>
  </r>
  <r>
    <n v="2019"/>
    <n v="20"/>
    <s v="Swimming n Titch"/>
    <x v="58"/>
    <s v="BRL"/>
    <s v="DEF"/>
    <n v="92"/>
    <n v="71"/>
    <x v="5"/>
  </r>
  <r>
    <n v="2019"/>
    <n v="20"/>
    <s v="Swimming n Titch"/>
    <x v="45"/>
    <s v="ESS"/>
    <s v="DEF"/>
    <n v="57"/>
    <n v="37"/>
    <x v="5"/>
  </r>
  <r>
    <n v="2019"/>
    <n v="20"/>
    <s v="Swimming n Titch"/>
    <x v="272"/>
    <s v="GEE"/>
    <s v="DEF"/>
    <n v="97"/>
    <n v="96"/>
    <x v="5"/>
  </r>
  <r>
    <n v="2019"/>
    <n v="20"/>
    <s v="Swimming n Titch"/>
    <x v="119"/>
    <s v="GEE"/>
    <s v="FWD"/>
    <n v="109"/>
    <n v="57"/>
    <x v="5"/>
  </r>
  <r>
    <n v="2019"/>
    <n v="20"/>
    <s v="Swimming n Titch"/>
    <x v="252"/>
    <s v="WBD"/>
    <s v="MID"/>
    <n v="127"/>
    <n v="166"/>
    <x v="5"/>
  </r>
  <r>
    <n v="2019"/>
    <n v="20"/>
    <s v="Swimming n Titch"/>
    <x v="427"/>
    <s v="STK"/>
    <s v="DEF"/>
    <n v="79"/>
    <n v="67"/>
    <x v="5"/>
  </r>
  <r>
    <n v="2019"/>
    <n v="20"/>
    <s v="Swimming n Titch"/>
    <x v="332"/>
    <s v="STK"/>
    <s v="FWD"/>
    <n v="91"/>
    <n v="72"/>
    <x v="5"/>
  </r>
  <r>
    <n v="2019"/>
    <n v="20"/>
    <s v="Swimming n Titch"/>
    <x v="124"/>
    <s v="RIC"/>
    <s v="MID"/>
    <n v="115"/>
    <n v="131"/>
    <x v="5"/>
  </r>
  <r>
    <n v="2019"/>
    <n v="20"/>
    <s v="Swimming n Titch"/>
    <x v="399"/>
    <s v="ADE"/>
    <s v="RUC"/>
    <n v="95"/>
    <n v="72"/>
    <x v="5"/>
  </r>
  <r>
    <n v="2019"/>
    <n v="20"/>
    <s v="Swimming n Titch"/>
    <x v="204"/>
    <s v="WCE"/>
    <s v="MID"/>
    <n v="102"/>
    <n v="96"/>
    <x v="5"/>
  </r>
  <r>
    <n v="2019"/>
    <n v="20"/>
    <s v="Swimming n Titch"/>
    <x v="64"/>
    <s v="WCE"/>
    <s v="MID"/>
    <n v="94"/>
    <n v="91"/>
    <x v="5"/>
  </r>
  <r>
    <n v="2019"/>
    <n v="20"/>
    <s v="Swimming n Titch"/>
    <x v="359"/>
    <s v="WCE"/>
    <s v="FWD"/>
    <n v="104"/>
    <n v="83"/>
    <x v="5"/>
  </r>
  <r>
    <n v="2019"/>
    <n v="20"/>
    <s v="Swimming n Titch"/>
    <x v="5"/>
    <s v="WCE"/>
    <s v="FWD"/>
    <n v="50"/>
    <n v="36"/>
    <x v="5"/>
  </r>
  <r>
    <n v="2019"/>
    <n v="20"/>
    <s v="Swimming n Titch"/>
    <x v="207"/>
    <s v="COL"/>
    <s v="BEN"/>
    <n v="88"/>
    <n v="0"/>
    <x v="5"/>
  </r>
  <r>
    <n v="2019"/>
    <n v="20"/>
    <s v="Swimming n Titch"/>
    <x v="316"/>
    <s v="GCS"/>
    <s v="BEN"/>
    <n v="74"/>
    <n v="62"/>
    <x v="5"/>
  </r>
  <r>
    <n v="2019"/>
    <n v="20"/>
    <s v="Swimming n Titch"/>
    <x v="177"/>
    <s v="GCS"/>
    <s v="BEN"/>
    <n v="109"/>
    <n v="65"/>
    <x v="5"/>
  </r>
  <r>
    <n v="2019"/>
    <n v="20"/>
    <s v="Swimming n Titch"/>
    <x v="62"/>
    <s v="FRE"/>
    <s v="BEN"/>
    <n v="88"/>
    <n v="0"/>
    <x v="5"/>
  </r>
  <r>
    <n v="2019"/>
    <n v="21"/>
    <s v="TryingAnewStratton"/>
    <x v="269"/>
    <s v="MEL"/>
    <s v="FWD"/>
    <n v="76"/>
    <n v="85"/>
    <x v="0"/>
  </r>
  <r>
    <n v="2019"/>
    <n v="21"/>
    <s v="TryingAnewStratton"/>
    <x v="39"/>
    <s v="MEL"/>
    <s v="MID"/>
    <n v="94"/>
    <n v="93"/>
    <x v="0"/>
  </r>
  <r>
    <n v="2019"/>
    <n v="21"/>
    <s v="TryingAnewStratton"/>
    <x v="118"/>
    <s v="SYD"/>
    <s v="DEF"/>
    <n v="100"/>
    <n v="85"/>
    <x v="0"/>
  </r>
  <r>
    <n v="2019"/>
    <n v="21"/>
    <s v="TryingAnewStratton"/>
    <x v="196"/>
    <s v="CAR"/>
    <s v="MID"/>
    <n v="93"/>
    <n v="77"/>
    <x v="0"/>
  </r>
  <r>
    <n v="2019"/>
    <n v="21"/>
    <s v="TryingAnewStratton"/>
    <x v="202"/>
    <s v="STK"/>
    <s v="MID"/>
    <n v="73"/>
    <n v="95"/>
    <x v="0"/>
  </r>
  <r>
    <n v="2019"/>
    <n v="21"/>
    <s v="TryingAnewStratton"/>
    <x v="358"/>
    <s v="GEE"/>
    <s v="FWD"/>
    <n v="77"/>
    <n v="76"/>
    <x v="0"/>
  </r>
  <r>
    <n v="2019"/>
    <n v="21"/>
    <s v="TryingAnewStratton"/>
    <x v="113"/>
    <s v="COL"/>
    <s v="MID"/>
    <n v="91"/>
    <n v="101"/>
    <x v="0"/>
  </r>
  <r>
    <n v="2019"/>
    <n v="21"/>
    <s v="TryingAnewStratton"/>
    <x v="34"/>
    <s v="COL"/>
    <s v="DEF"/>
    <n v="84"/>
    <n v="62"/>
    <x v="0"/>
  </r>
  <r>
    <n v="2019"/>
    <n v="21"/>
    <s v="TryingAnewStratton"/>
    <x v="121"/>
    <s v="PTA"/>
    <s v="MID"/>
    <n v="80"/>
    <n v="93"/>
    <x v="0"/>
  </r>
  <r>
    <n v="2019"/>
    <n v="21"/>
    <s v="TryingAnewStratton"/>
    <x v="122"/>
    <s v="ESS"/>
    <s v="MID"/>
    <n v="85"/>
    <n v="54"/>
    <x v="0"/>
  </r>
  <r>
    <n v="2019"/>
    <n v="21"/>
    <s v="TryingAnewStratton"/>
    <x v="215"/>
    <s v="FRE"/>
    <s v="FWD"/>
    <n v="107"/>
    <n v="56"/>
    <x v="0"/>
  </r>
  <r>
    <n v="2019"/>
    <n v="21"/>
    <s v="TryingAnewStratton"/>
    <x v="105"/>
    <s v="RIC"/>
    <s v="RUC"/>
    <n v="62"/>
    <n v="69"/>
    <x v="0"/>
  </r>
  <r>
    <n v="2019"/>
    <n v="21"/>
    <s v="TryingAnewStratton"/>
    <x v="125"/>
    <s v="WCE"/>
    <s v="DEF"/>
    <n v="83"/>
    <n v="56"/>
    <x v="0"/>
  </r>
  <r>
    <n v="2019"/>
    <n v="21"/>
    <s v="TryingAnewStratton"/>
    <x v="306"/>
    <s v="WBD"/>
    <s v="FWD"/>
    <n v="142"/>
    <n v="153"/>
    <x v="0"/>
  </r>
  <r>
    <n v="2019"/>
    <n v="21"/>
    <s v="TryingAnewStratton"/>
    <x v="200"/>
    <s v="GWS"/>
    <s v="DEF"/>
    <n v="112"/>
    <n v="96"/>
    <x v="0"/>
  </r>
  <r>
    <n v="2019"/>
    <n v="21"/>
    <s v="TryingAnewStratton"/>
    <x v="6"/>
    <s v="GWS"/>
    <s v="FWD"/>
    <n v="132"/>
    <n v="122"/>
    <x v="0"/>
  </r>
  <r>
    <n v="2019"/>
    <n v="21"/>
    <s v="TryingAnewStratton"/>
    <x v="150"/>
    <s v="HAW"/>
    <s v="DEF"/>
    <n v="97"/>
    <n v="140"/>
    <x v="0"/>
  </r>
  <r>
    <n v="2019"/>
    <n v="21"/>
    <s v="TryingAnewStratton"/>
    <x v="19"/>
    <s v="HAW"/>
    <s v="MID"/>
    <n v="100"/>
    <n v="124"/>
    <x v="0"/>
  </r>
  <r>
    <n v="2019"/>
    <n v="21"/>
    <s v="TryingAnewStratton"/>
    <x v="415"/>
    <s v="SYD"/>
    <s v="BEN"/>
    <n v="97"/>
    <n v="93"/>
    <x v="0"/>
  </r>
  <r>
    <n v="2019"/>
    <n v="21"/>
    <s v="TryingAnewStratton"/>
    <x v="334"/>
    <s v="COL"/>
    <s v="BEN"/>
    <n v="88"/>
    <n v="83"/>
    <x v="0"/>
  </r>
  <r>
    <n v="2019"/>
    <n v="21"/>
    <s v="TryingAnewStratton"/>
    <x v="421"/>
    <s v="PTA"/>
    <s v="BEN"/>
    <n v="93"/>
    <n v="75"/>
    <x v="0"/>
  </r>
  <r>
    <n v="2019"/>
    <n v="21"/>
    <s v="TryingAnewStratton"/>
    <x v="11"/>
    <s v="GWS"/>
    <s v="BEN"/>
    <n v="113"/>
    <n v="0"/>
    <x v="0"/>
  </r>
  <r>
    <n v="2019"/>
    <n v="21"/>
    <s v="DEVQON.1"/>
    <x v="55"/>
    <s v="MEL"/>
    <s v="DEF"/>
    <n v="96"/>
    <n v="75"/>
    <x v="4"/>
  </r>
  <r>
    <n v="2019"/>
    <n v="21"/>
    <s v="DEVQON.1"/>
    <x v="76"/>
    <s v="MEL"/>
    <s v="MID"/>
    <n v="103"/>
    <n v="96"/>
    <x v="4"/>
  </r>
  <r>
    <n v="2019"/>
    <n v="21"/>
    <s v="DEVQON.1"/>
    <x v="349"/>
    <s v="SYD"/>
    <s v="DEF"/>
    <n v="76"/>
    <n v="80"/>
    <x v="4"/>
  </r>
  <r>
    <n v="2019"/>
    <n v="21"/>
    <s v="DEVQON.1"/>
    <x v="210"/>
    <s v="CAR"/>
    <s v="RUC"/>
    <n v="96"/>
    <n v="83"/>
    <x v="4"/>
  </r>
  <r>
    <n v="2019"/>
    <n v="21"/>
    <s v="DEVQON.1"/>
    <x v="385"/>
    <s v="STK"/>
    <s v="FWD"/>
    <n v="117"/>
    <n v="81"/>
    <x v="4"/>
  </r>
  <r>
    <n v="2019"/>
    <n v="21"/>
    <s v="DEVQON.1"/>
    <x v="336"/>
    <s v="BRL"/>
    <s v="FWD"/>
    <n v="62"/>
    <n v="57"/>
    <x v="4"/>
  </r>
  <r>
    <n v="2019"/>
    <n v="21"/>
    <s v="DEVQON.1"/>
    <x v="339"/>
    <s v="GEE"/>
    <s v="FWD"/>
    <n v="84"/>
    <n v="96"/>
    <x v="4"/>
  </r>
  <r>
    <n v="2019"/>
    <n v="21"/>
    <s v="DEVQON.1"/>
    <x v="329"/>
    <s v="ADE"/>
    <s v="DEF"/>
    <n v="73"/>
    <n v="67"/>
    <x v="4"/>
  </r>
  <r>
    <n v="2019"/>
    <n v="21"/>
    <s v="DEVQON.1"/>
    <x v="162"/>
    <s v="ADE"/>
    <s v="FWD"/>
    <n v="74"/>
    <n v="53"/>
    <x v="4"/>
  </r>
  <r>
    <n v="2019"/>
    <n v="21"/>
    <s v="DEVQON.1"/>
    <x v="168"/>
    <s v="ADE"/>
    <s v="MID"/>
    <n v="80"/>
    <n v="80"/>
    <x v="4"/>
  </r>
  <r>
    <n v="2019"/>
    <n v="21"/>
    <s v="DEVQON.1"/>
    <x v="278"/>
    <s v="COL"/>
    <s v="MID"/>
    <n v="115"/>
    <n v="109"/>
    <x v="4"/>
  </r>
  <r>
    <n v="2019"/>
    <n v="21"/>
    <s v="DEVQON.1"/>
    <x v="241"/>
    <s v="PTA"/>
    <s v="FWD"/>
    <n v="114"/>
    <n v="49"/>
    <x v="4"/>
  </r>
  <r>
    <n v="2019"/>
    <n v="21"/>
    <s v="DEVQON.1"/>
    <x v="221"/>
    <s v="PTA"/>
    <s v="MID"/>
    <n v="75"/>
    <n v="84"/>
    <x v="4"/>
  </r>
  <r>
    <n v="2019"/>
    <n v="21"/>
    <s v="DEVQON.1"/>
    <x v="244"/>
    <s v="PTA"/>
    <s v="DEF"/>
    <n v="80"/>
    <n v="63"/>
    <x v="4"/>
  </r>
  <r>
    <n v="2019"/>
    <n v="21"/>
    <s v="DEVQON.1"/>
    <x v="342"/>
    <s v="ESS"/>
    <s v="DEF"/>
    <n v="92"/>
    <n v="58"/>
    <x v="4"/>
  </r>
  <r>
    <n v="2019"/>
    <n v="21"/>
    <s v="DEVQON.1"/>
    <x v="17"/>
    <s v="WCE"/>
    <s v="MID"/>
    <n v="113"/>
    <n v="104"/>
    <x v="4"/>
  </r>
  <r>
    <n v="2019"/>
    <n v="21"/>
    <s v="DEVQON.1"/>
    <x v="317"/>
    <s v="GWS"/>
    <s v="MID"/>
    <n v="107"/>
    <n v="70"/>
    <x v="4"/>
  </r>
  <r>
    <n v="2019"/>
    <n v="21"/>
    <s v="DEVQON.1"/>
    <x v="81"/>
    <s v="GCS"/>
    <s v="MID"/>
    <n v="101"/>
    <n v="78"/>
    <x v="4"/>
  </r>
  <r>
    <n v="2019"/>
    <n v="21"/>
    <s v="DEVQON.1"/>
    <x v="271"/>
    <s v="GEE"/>
    <s v="BEN"/>
    <n v="63"/>
    <n v="49"/>
    <x v="4"/>
  </r>
  <r>
    <n v="2019"/>
    <n v="21"/>
    <s v="DEVQON.1"/>
    <x v="312"/>
    <s v="ESS"/>
    <s v="BEN"/>
    <n v="72"/>
    <n v="0"/>
    <x v="4"/>
  </r>
  <r>
    <n v="2019"/>
    <n v="21"/>
    <s v="DEVQON.1"/>
    <x v="267"/>
    <s v="GWS"/>
    <s v="BEN"/>
    <n v="90"/>
    <n v="0"/>
    <x v="4"/>
  </r>
  <r>
    <n v="2019"/>
    <n v="21"/>
    <s v="DEVQON.1"/>
    <x v="80"/>
    <s v="GWS"/>
    <s v="BEN"/>
    <n v="65"/>
    <n v="58"/>
    <x v="4"/>
  </r>
  <r>
    <n v="2019"/>
    <n v="21"/>
    <s v="Man of Steele"/>
    <x v="5"/>
    <s v="SYD"/>
    <s v="MID"/>
    <n v="96"/>
    <n v="89"/>
    <x v="2"/>
  </r>
  <r>
    <n v="2019"/>
    <n v="21"/>
    <s v="Man of Steele"/>
    <x v="134"/>
    <s v="CAR"/>
    <s v="DEF"/>
    <n v="104"/>
    <n v="105"/>
    <x v="2"/>
  </r>
  <r>
    <n v="2019"/>
    <n v="21"/>
    <s v="Man of Steele"/>
    <x v="374"/>
    <s v="CAR"/>
    <s v="MID"/>
    <n v="87"/>
    <n v="50"/>
    <x v="2"/>
  </r>
  <r>
    <n v="2019"/>
    <n v="21"/>
    <s v="Man of Steele"/>
    <x v="24"/>
    <s v="STK"/>
    <s v="MID"/>
    <n v="108"/>
    <n v="129"/>
    <x v="2"/>
  </r>
  <r>
    <n v="2019"/>
    <n v="21"/>
    <s v="Man of Steele"/>
    <x v="146"/>
    <s v="STK"/>
    <s v="DEF"/>
    <n v="91"/>
    <n v="120"/>
    <x v="2"/>
  </r>
  <r>
    <n v="2019"/>
    <n v="21"/>
    <s v="Man of Steele"/>
    <x v="33"/>
    <s v="STK"/>
    <s v="MID"/>
    <n v="114"/>
    <n v="54"/>
    <x v="2"/>
  </r>
  <r>
    <n v="2019"/>
    <n v="21"/>
    <s v="Man of Steele"/>
    <x v="364"/>
    <s v="BRL"/>
    <s v="FWD"/>
    <n v="55"/>
    <n v="70"/>
    <x v="2"/>
  </r>
  <r>
    <n v="2019"/>
    <n v="21"/>
    <s v="Man of Steele"/>
    <x v="20"/>
    <s v="GEE"/>
    <s v="MID"/>
    <n v="120"/>
    <n v="107"/>
    <x v="2"/>
  </r>
  <r>
    <n v="2019"/>
    <n v="21"/>
    <s v="Man of Steele"/>
    <x v="298"/>
    <s v="GEE"/>
    <s v="DEF"/>
    <n v="71"/>
    <n v="119"/>
    <x v="2"/>
  </r>
  <r>
    <n v="2019"/>
    <n v="21"/>
    <s v="Man of Steele"/>
    <x v="99"/>
    <s v="ADE"/>
    <s v="DEF"/>
    <n v="100"/>
    <n v="89"/>
    <x v="2"/>
  </r>
  <r>
    <n v="2019"/>
    <n v="21"/>
    <s v="Man of Steele"/>
    <x v="114"/>
    <s v="COL"/>
    <s v="RUC"/>
    <n v="129"/>
    <n v="86"/>
    <x v="2"/>
  </r>
  <r>
    <n v="2019"/>
    <n v="21"/>
    <s v="Man of Steele"/>
    <x v="341"/>
    <s v="PTA"/>
    <s v="FWD"/>
    <n v="91"/>
    <n v="54"/>
    <x v="2"/>
  </r>
  <r>
    <n v="2019"/>
    <n v="21"/>
    <s v="Man of Steele"/>
    <x v="7"/>
    <s v="ESS"/>
    <s v="MID"/>
    <n v="96"/>
    <n v="92"/>
    <x v="2"/>
  </r>
  <r>
    <n v="2019"/>
    <n v="21"/>
    <s v="Man of Steele"/>
    <x v="13"/>
    <s v="FRE"/>
    <s v="FWD"/>
    <n v="86"/>
    <n v="68"/>
    <x v="2"/>
  </r>
  <r>
    <n v="2019"/>
    <n v="21"/>
    <s v="Man of Steele"/>
    <x v="201"/>
    <s v="RIC"/>
    <s v="DEF"/>
    <n v="108"/>
    <n v="102"/>
    <x v="2"/>
  </r>
  <r>
    <n v="2019"/>
    <n v="21"/>
    <s v="Man of Steele"/>
    <x v="27"/>
    <s v="RIC"/>
    <s v="FWD"/>
    <n v="90"/>
    <n v="85"/>
    <x v="2"/>
  </r>
  <r>
    <n v="2019"/>
    <n v="21"/>
    <s v="Man of Steele"/>
    <x v="206"/>
    <s v="WCE"/>
    <s v="MID"/>
    <n v="108"/>
    <n v="98"/>
    <x v="2"/>
  </r>
  <r>
    <n v="2019"/>
    <n v="21"/>
    <s v="Man of Steele"/>
    <x v="400"/>
    <s v="GCS"/>
    <s v="FWD"/>
    <n v="72"/>
    <n v="42"/>
    <x v="2"/>
  </r>
  <r>
    <n v="2019"/>
    <n v="21"/>
    <s v="Man of Steele"/>
    <x v="137"/>
    <s v="PTA"/>
    <s v="BEN"/>
    <n v="111"/>
    <n v="0"/>
    <x v="2"/>
  </r>
  <r>
    <n v="2019"/>
    <n v="21"/>
    <s v="Man of Steele"/>
    <x v="213"/>
    <s v="FRE"/>
    <s v="BEN"/>
    <n v="90"/>
    <n v="87"/>
    <x v="2"/>
  </r>
  <r>
    <n v="2019"/>
    <n v="21"/>
    <s v="Man of Steele"/>
    <x v="361"/>
    <s v="RIC"/>
    <s v="BEN"/>
    <n v="63"/>
    <n v="87"/>
    <x v="2"/>
  </r>
  <r>
    <n v="2019"/>
    <n v="21"/>
    <s v="Man of Steele"/>
    <x v="251"/>
    <s v="WBD"/>
    <s v="BEN"/>
    <n v="90"/>
    <n v="0"/>
    <x v="2"/>
  </r>
  <r>
    <n v="2019"/>
    <n v="21"/>
    <s v="Salt&amp;VinegarCripps"/>
    <x v="300"/>
    <s v="MEL"/>
    <s v="MID"/>
    <n v="66"/>
    <n v="78"/>
    <x v="6"/>
  </r>
  <r>
    <n v="2019"/>
    <n v="21"/>
    <s v="Salt&amp;VinegarCripps"/>
    <x v="192"/>
    <s v="STK"/>
    <s v="MID"/>
    <n v="100"/>
    <n v="101"/>
    <x v="6"/>
  </r>
  <r>
    <n v="2019"/>
    <n v="21"/>
    <s v="Salt&amp;VinegarCripps"/>
    <x v="86"/>
    <s v="BRL"/>
    <s v="FWD"/>
    <n v="96"/>
    <n v="108"/>
    <x v="6"/>
  </r>
  <r>
    <n v="2019"/>
    <n v="21"/>
    <s v="Salt&amp;VinegarCripps"/>
    <x v="281"/>
    <s v="BRL"/>
    <s v="MID"/>
    <n v="97"/>
    <n v="85"/>
    <x v="6"/>
  </r>
  <r>
    <n v="2019"/>
    <n v="21"/>
    <s v="Salt&amp;VinegarCripps"/>
    <x v="378"/>
    <s v="BRL"/>
    <s v="MID"/>
    <n v="95"/>
    <n v="121"/>
    <x v="6"/>
  </r>
  <r>
    <n v="2019"/>
    <n v="21"/>
    <s v="Salt&amp;VinegarCripps"/>
    <x v="163"/>
    <s v="GEE"/>
    <s v="MID"/>
    <n v="90"/>
    <n v="98"/>
    <x v="6"/>
  </r>
  <r>
    <n v="2019"/>
    <n v="21"/>
    <s v="Salt&amp;VinegarCripps"/>
    <x v="112"/>
    <s v="GEE"/>
    <s v="FWD"/>
    <n v="69"/>
    <n v="77"/>
    <x v="6"/>
  </r>
  <r>
    <n v="2019"/>
    <n v="21"/>
    <s v="Salt&amp;VinegarCripps"/>
    <x v="240"/>
    <s v="GEE"/>
    <s v="FWD"/>
    <n v="104"/>
    <n v="104"/>
    <x v="6"/>
  </r>
  <r>
    <n v="2019"/>
    <n v="21"/>
    <s v="Salt&amp;VinegarCripps"/>
    <x v="72"/>
    <s v="COL"/>
    <s v="MID"/>
    <n v="136"/>
    <n v="127"/>
    <x v="6"/>
  </r>
  <r>
    <n v="2019"/>
    <n v="21"/>
    <s v="Salt&amp;VinegarCripps"/>
    <x v="73"/>
    <s v="COL"/>
    <s v="DEF"/>
    <n v="69"/>
    <n v="106"/>
    <x v="6"/>
  </r>
  <r>
    <n v="2019"/>
    <n v="21"/>
    <s v="Salt&amp;VinegarCripps"/>
    <x v="195"/>
    <s v="NTH"/>
    <s v="RUC"/>
    <n v="116"/>
    <n v="123"/>
    <x v="6"/>
  </r>
  <r>
    <n v="2019"/>
    <n v="21"/>
    <s v="Salt&amp;VinegarCripps"/>
    <x v="354"/>
    <s v="PTA"/>
    <s v="DEF"/>
    <n v="90"/>
    <n v="88"/>
    <x v="6"/>
  </r>
  <r>
    <n v="2019"/>
    <n v="21"/>
    <s v="Salt&amp;VinegarCripps"/>
    <x v="120"/>
    <s v="PTA"/>
    <s v="FWD"/>
    <n v="97"/>
    <n v="58"/>
    <x v="6"/>
  </r>
  <r>
    <n v="2019"/>
    <n v="21"/>
    <s v="Salt&amp;VinegarCripps"/>
    <x v="35"/>
    <s v="RIC"/>
    <s v="FWD"/>
    <n v="83"/>
    <n v="152"/>
    <x v="6"/>
  </r>
  <r>
    <n v="2019"/>
    <n v="21"/>
    <s v="Salt&amp;VinegarCripps"/>
    <x v="218"/>
    <s v="WCE"/>
    <s v="MID"/>
    <n v="92"/>
    <n v="113"/>
    <x v="6"/>
  </r>
  <r>
    <n v="2019"/>
    <n v="21"/>
    <s v="Salt&amp;VinegarCripps"/>
    <x v="347"/>
    <s v="WCE"/>
    <s v="DEF"/>
    <n v="69"/>
    <n v="46"/>
    <x v="6"/>
  </r>
  <r>
    <n v="2019"/>
    <n v="21"/>
    <s v="Salt&amp;VinegarCripps"/>
    <x v="111"/>
    <s v="WBD"/>
    <s v="DEF"/>
    <n v="60"/>
    <n v="86"/>
    <x v="6"/>
  </r>
  <r>
    <n v="2019"/>
    <n v="21"/>
    <s v="Salt&amp;VinegarCripps"/>
    <x v="232"/>
    <s v="GWS"/>
    <s v="DEF"/>
    <n v="95"/>
    <n v="99"/>
    <x v="6"/>
  </r>
  <r>
    <n v="2019"/>
    <n v="21"/>
    <s v="Salt&amp;VinegarCripps"/>
    <x v="197"/>
    <s v="SYD"/>
    <s v="BEN"/>
    <n v="73"/>
    <n v="0"/>
    <x v="6"/>
  </r>
  <r>
    <n v="2019"/>
    <n v="21"/>
    <s v="Salt&amp;VinegarCripps"/>
    <x v="293"/>
    <s v="FRE"/>
    <s v="BEN"/>
    <n v="86"/>
    <n v="82"/>
    <x v="6"/>
  </r>
  <r>
    <n v="2019"/>
    <n v="21"/>
    <s v="Salt&amp;VinegarCripps"/>
    <x v="236"/>
    <s v="RIC"/>
    <s v="BEN"/>
    <n v="105"/>
    <n v="0"/>
    <x v="6"/>
  </r>
  <r>
    <n v="2019"/>
    <n v="21"/>
    <s v="Salt&amp;VinegarCripps"/>
    <x v="250"/>
    <s v="HAW"/>
    <s v="BEN"/>
    <n v="74"/>
    <n v="0"/>
    <x v="6"/>
  </r>
  <r>
    <n v="2019"/>
    <n v="21"/>
    <s v="Swimming n Titch"/>
    <x v="427"/>
    <s v="STK"/>
    <s v="DEF"/>
    <n v="92"/>
    <n v="111"/>
    <x v="5"/>
  </r>
  <r>
    <n v="2019"/>
    <n v="21"/>
    <s v="Swimming n Titch"/>
    <x v="408"/>
    <s v="STK"/>
    <s v="FWD"/>
    <n v="88"/>
    <n v="73"/>
    <x v="5"/>
  </r>
  <r>
    <n v="2019"/>
    <n v="21"/>
    <s v="Swimming n Titch"/>
    <x v="77"/>
    <s v="BRL"/>
    <s v="MID"/>
    <n v="119"/>
    <n v="142"/>
    <x v="5"/>
  </r>
  <r>
    <n v="2019"/>
    <n v="21"/>
    <s v="Swimming n Titch"/>
    <x v="58"/>
    <s v="BRL"/>
    <s v="DEF"/>
    <n v="94"/>
    <n v="106"/>
    <x v="5"/>
  </r>
  <r>
    <n v="2019"/>
    <n v="21"/>
    <s v="Swimming n Titch"/>
    <x v="272"/>
    <s v="GEE"/>
    <s v="DEF"/>
    <n v="113"/>
    <n v="102"/>
    <x v="5"/>
  </r>
  <r>
    <n v="2019"/>
    <n v="21"/>
    <s v="Swimming n Titch"/>
    <x v="119"/>
    <s v="GEE"/>
    <s v="FWD"/>
    <n v="119"/>
    <n v="137"/>
    <x v="5"/>
  </r>
  <r>
    <n v="2019"/>
    <n v="21"/>
    <s v="Swimming n Titch"/>
    <x v="185"/>
    <s v="COL"/>
    <s v="DEF"/>
    <n v="79"/>
    <n v="85"/>
    <x v="5"/>
  </r>
  <r>
    <n v="2019"/>
    <n v="21"/>
    <s v="Swimming n Titch"/>
    <x v="248"/>
    <s v="PTA"/>
    <s v="FWD"/>
    <n v="86"/>
    <n v="71"/>
    <x v="5"/>
  </r>
  <r>
    <n v="2019"/>
    <n v="21"/>
    <s v="Swimming n Titch"/>
    <x v="45"/>
    <s v="ESS"/>
    <s v="DEF"/>
    <n v="63"/>
    <n v="57"/>
    <x v="5"/>
  </r>
  <r>
    <n v="2019"/>
    <n v="21"/>
    <s v="Swimming n Titch"/>
    <x v="303"/>
    <s v="FRE"/>
    <s v="MID"/>
    <n v="82"/>
    <n v="104"/>
    <x v="5"/>
  </r>
  <r>
    <n v="2019"/>
    <n v="21"/>
    <s v="Swimming n Titch"/>
    <x v="124"/>
    <s v="RIC"/>
    <s v="MID"/>
    <n v="102"/>
    <n v="107"/>
    <x v="5"/>
  </r>
  <r>
    <n v="2019"/>
    <n v="21"/>
    <s v="Swimming n Titch"/>
    <x v="359"/>
    <s v="WCE"/>
    <s v="FWD"/>
    <n v="107"/>
    <n v="130"/>
    <x v="5"/>
  </r>
  <r>
    <n v="2019"/>
    <n v="21"/>
    <s v="Swimming n Titch"/>
    <x v="204"/>
    <s v="WCE"/>
    <s v="MID"/>
    <n v="92"/>
    <n v="87"/>
    <x v="5"/>
  </r>
  <r>
    <n v="2019"/>
    <n v="21"/>
    <s v="Swimming n Titch"/>
    <x v="64"/>
    <s v="WCE"/>
    <s v="MID"/>
    <n v="94"/>
    <n v="85"/>
    <x v="5"/>
  </r>
  <r>
    <n v="2019"/>
    <n v="21"/>
    <s v="Swimming n Titch"/>
    <x v="315"/>
    <s v="WCE"/>
    <s v="FWD"/>
    <n v="70"/>
    <n v="72"/>
    <x v="5"/>
  </r>
  <r>
    <n v="2019"/>
    <n v="21"/>
    <s v="Swimming n Titch"/>
    <x v="252"/>
    <s v="WBD"/>
    <s v="MID"/>
    <n v="112"/>
    <n v="99"/>
    <x v="5"/>
  </r>
  <r>
    <n v="2019"/>
    <n v="21"/>
    <s v="Swimming n Titch"/>
    <x v="91"/>
    <s v="HAW"/>
    <s v="MID"/>
    <n v="87"/>
    <n v="92"/>
    <x v="5"/>
  </r>
  <r>
    <n v="2019"/>
    <n v="21"/>
    <s v="Swimming n Titch"/>
    <x v="177"/>
    <s v="GCS"/>
    <s v="RUC"/>
    <n v="102"/>
    <n v="117"/>
    <x v="5"/>
  </r>
  <r>
    <n v="2019"/>
    <n v="21"/>
    <s v="Swimming n Titch"/>
    <x v="399"/>
    <s v="ADE"/>
    <s v="BEN"/>
    <n v="97"/>
    <n v="0"/>
    <x v="5"/>
  </r>
  <r>
    <n v="2019"/>
    <n v="21"/>
    <s v="Swimming n Titch"/>
    <x v="207"/>
    <s v="COL"/>
    <s v="BEN"/>
    <n v="78"/>
    <n v="0"/>
    <x v="5"/>
  </r>
  <r>
    <n v="2019"/>
    <n v="21"/>
    <s v="Swimming n Titch"/>
    <x v="62"/>
    <s v="FRE"/>
    <s v="BEN"/>
    <n v="80"/>
    <n v="0"/>
    <x v="5"/>
  </r>
  <r>
    <n v="2019"/>
    <n v="21"/>
    <s v="Swimming n Titch"/>
    <x v="300"/>
    <s v="FRE"/>
    <s v="BEN"/>
    <n v="94"/>
    <n v="95"/>
    <x v="5"/>
  </r>
  <r>
    <n v="2019"/>
    <n v="21"/>
    <s v="Fire The Worpedo"/>
    <x v="279"/>
    <s v="MEL"/>
    <s v="RUC"/>
    <n v="113"/>
    <n v="99"/>
    <x v="3"/>
  </r>
  <r>
    <n v="2019"/>
    <n v="21"/>
    <s v="Fire The Worpedo"/>
    <x v="230"/>
    <s v="SYD"/>
    <s v="DEF"/>
    <n v="98"/>
    <n v="100"/>
    <x v="3"/>
  </r>
  <r>
    <n v="2019"/>
    <n v="21"/>
    <s v="Fire The Worpedo"/>
    <x v="216"/>
    <s v="SYD"/>
    <s v="DEF"/>
    <n v="59"/>
    <n v="50"/>
    <x v="3"/>
  </r>
  <r>
    <n v="2019"/>
    <n v="21"/>
    <s v="Fire The Worpedo"/>
    <x v="297"/>
    <s v="SYD"/>
    <s v="MID"/>
    <n v="101"/>
    <n v="73"/>
    <x v="3"/>
  </r>
  <r>
    <n v="2019"/>
    <n v="21"/>
    <s v="Fire The Worpedo"/>
    <x v="423"/>
    <s v="CAR"/>
    <s v="FWD"/>
    <n v="85"/>
    <n v="58"/>
    <x v="3"/>
  </r>
  <r>
    <n v="2019"/>
    <n v="21"/>
    <s v="Fire The Worpedo"/>
    <x v="67"/>
    <s v="BRL"/>
    <s v="MID"/>
    <n v="126"/>
    <n v="142"/>
    <x v="3"/>
  </r>
  <r>
    <n v="2019"/>
    <n v="21"/>
    <s v="Fire The Worpedo"/>
    <x v="132"/>
    <s v="ADE"/>
    <s v="MID"/>
    <n v="116"/>
    <n v="103"/>
    <x v="3"/>
  </r>
  <r>
    <n v="2019"/>
    <n v="21"/>
    <s v="Fire The Worpedo"/>
    <x v="225"/>
    <s v="COL"/>
    <s v="MID"/>
    <n v="109"/>
    <n v="138"/>
    <x v="3"/>
  </r>
  <r>
    <n v="2019"/>
    <n v="21"/>
    <s v="Fire The Worpedo"/>
    <x v="295"/>
    <s v="PTA"/>
    <s v="DEF"/>
    <n v="104"/>
    <n v="110"/>
    <x v="3"/>
  </r>
  <r>
    <n v="2019"/>
    <n v="21"/>
    <s v="Fire The Worpedo"/>
    <x v="165"/>
    <s v="ESS"/>
    <s v="MID"/>
    <n v="108"/>
    <n v="116"/>
    <x v="3"/>
  </r>
  <r>
    <n v="2019"/>
    <n v="21"/>
    <s v="Fire The Worpedo"/>
    <x v="273"/>
    <s v="RIC"/>
    <s v="DEF"/>
    <n v="91"/>
    <n v="110"/>
    <x v="3"/>
  </r>
  <r>
    <n v="2019"/>
    <n v="21"/>
    <s v="Fire The Worpedo"/>
    <x v="162"/>
    <s v="RIC"/>
    <s v="FWD"/>
    <n v="94"/>
    <n v="74"/>
    <x v="3"/>
  </r>
  <r>
    <n v="2019"/>
    <n v="21"/>
    <s v="Fire The Worpedo"/>
    <x v="95"/>
    <s v="RIC"/>
    <s v="FWD"/>
    <n v="63"/>
    <n v="84"/>
    <x v="3"/>
  </r>
  <r>
    <n v="2019"/>
    <n v="21"/>
    <s v="Fire The Worpedo"/>
    <x v="182"/>
    <s v="GWS"/>
    <s v="DEF"/>
    <n v="107"/>
    <n v="90"/>
    <x v="3"/>
  </r>
  <r>
    <n v="2019"/>
    <n v="21"/>
    <s v="Fire The Worpedo"/>
    <x v="89"/>
    <s v="GWS"/>
    <s v="FWD"/>
    <n v="89"/>
    <n v="55"/>
    <x v="3"/>
  </r>
  <r>
    <n v="2019"/>
    <n v="21"/>
    <s v="Fire The Worpedo"/>
    <x v="277"/>
    <s v="HAW"/>
    <s v="MID"/>
    <n v="86"/>
    <n v="66"/>
    <x v="3"/>
  </r>
  <r>
    <n v="2019"/>
    <n v="21"/>
    <s v="Fire The Worpedo"/>
    <x v="372"/>
    <s v="HAW"/>
    <s v="FWD"/>
    <n v="119"/>
    <n v="127"/>
    <x v="3"/>
  </r>
  <r>
    <n v="2019"/>
    <n v="21"/>
    <s v="Fire The Worpedo"/>
    <x v="40"/>
    <s v="GCS"/>
    <s v="MID"/>
    <n v="90"/>
    <n v="118"/>
    <x v="3"/>
  </r>
  <r>
    <n v="2019"/>
    <n v="21"/>
    <s v="Fire The Worpedo"/>
    <x v="198"/>
    <s v="STK"/>
    <s v="BEN"/>
    <n v="73"/>
    <n v="122"/>
    <x v="3"/>
  </r>
  <r>
    <n v="2019"/>
    <n v="21"/>
    <s v="Fire The Worpedo"/>
    <x v="309"/>
    <s v="ESS"/>
    <s v="BEN"/>
    <n v="75"/>
    <n v="0"/>
    <x v="3"/>
  </r>
  <r>
    <n v="2019"/>
    <n v="21"/>
    <s v="Fire The Worpedo"/>
    <x v="307"/>
    <s v="GWS"/>
    <s v="BEN"/>
    <n v="80"/>
    <n v="0"/>
    <x v="3"/>
  </r>
  <r>
    <n v="2019"/>
    <n v="21"/>
    <s v="Fire The Worpedo"/>
    <x v="420"/>
    <s v="GCS"/>
    <s v="BEN"/>
    <n v="67"/>
    <n v="106"/>
    <x v="3"/>
  </r>
  <r>
    <n v="2019"/>
    <n v="21"/>
    <s v="Barbeques Treloar"/>
    <x v="186"/>
    <s v="SYD"/>
    <s v="FWD"/>
    <n v="78"/>
    <n v="66"/>
    <x v="7"/>
  </r>
  <r>
    <n v="2019"/>
    <n v="21"/>
    <s v="Barbeques Treloar"/>
    <x v="428"/>
    <s v="CAR"/>
    <s v="FWD"/>
    <n v="66"/>
    <n v="49"/>
    <x v="7"/>
  </r>
  <r>
    <n v="2019"/>
    <n v="21"/>
    <s v="Barbeques Treloar"/>
    <x v="330"/>
    <s v="CAR"/>
    <s v="FWD"/>
    <n v="83"/>
    <n v="79"/>
    <x v="7"/>
  </r>
  <r>
    <n v="2019"/>
    <n v="21"/>
    <s v="Barbeques Treloar"/>
    <x v="254"/>
    <s v="CAR"/>
    <s v="MID"/>
    <n v="115"/>
    <n v="134"/>
    <x v="7"/>
  </r>
  <r>
    <n v="2019"/>
    <n v="21"/>
    <s v="Barbeques Treloar"/>
    <x v="208"/>
    <s v="CAR"/>
    <s v="MID"/>
    <n v="104"/>
    <n v="148"/>
    <x v="7"/>
  </r>
  <r>
    <n v="2019"/>
    <n v="21"/>
    <s v="Barbeques Treloar"/>
    <x v="302"/>
    <s v="BRL"/>
    <s v="DEF"/>
    <n v="71"/>
    <n v="97"/>
    <x v="7"/>
  </r>
  <r>
    <n v="2019"/>
    <n v="21"/>
    <s v="Barbeques Treloar"/>
    <x v="228"/>
    <s v="BRL"/>
    <s v="RUC"/>
    <n v="82"/>
    <n v="96"/>
    <x v="7"/>
  </r>
  <r>
    <n v="2019"/>
    <n v="21"/>
    <s v="Barbeques Treloar"/>
    <x v="199"/>
    <s v="GEE"/>
    <s v="MID"/>
    <n v="100"/>
    <n v="63"/>
    <x v="7"/>
  </r>
  <r>
    <n v="2019"/>
    <n v="21"/>
    <s v="Barbeques Treloar"/>
    <x v="229"/>
    <s v="NTH"/>
    <s v="FWD"/>
    <n v="61"/>
    <n v="65"/>
    <x v="7"/>
  </r>
  <r>
    <n v="2019"/>
    <n v="21"/>
    <s v="Barbeques Treloar"/>
    <x v="138"/>
    <s v="NTH"/>
    <s v="FWD"/>
    <n v="98"/>
    <n v="45"/>
    <x v="7"/>
  </r>
  <r>
    <n v="2019"/>
    <n v="21"/>
    <s v="Barbeques Treloar"/>
    <x v="90"/>
    <s v="NTH"/>
    <s v="MID"/>
    <n v="80"/>
    <n v="88"/>
    <x v="7"/>
  </r>
  <r>
    <n v="2019"/>
    <n v="21"/>
    <s v="Barbeques Treloar"/>
    <x v="82"/>
    <s v="FRE"/>
    <s v="MID"/>
    <n v="126"/>
    <n v="145"/>
    <x v="7"/>
  </r>
  <r>
    <n v="2019"/>
    <n v="21"/>
    <s v="Barbeques Treloar"/>
    <x v="57"/>
    <s v="RIC"/>
    <s v="DEF"/>
    <n v="89"/>
    <n v="103"/>
    <x v="7"/>
  </r>
  <r>
    <n v="2019"/>
    <n v="21"/>
    <s v="Barbeques Treloar"/>
    <x v="238"/>
    <s v="WCE"/>
    <s v="DEF"/>
    <n v="78"/>
    <n v="86"/>
    <x v="7"/>
  </r>
  <r>
    <n v="2019"/>
    <n v="21"/>
    <s v="Barbeques Treloar"/>
    <x v="194"/>
    <s v="WBD"/>
    <s v="MID"/>
    <n v="92"/>
    <n v="127"/>
    <x v="7"/>
  </r>
  <r>
    <n v="2019"/>
    <n v="21"/>
    <s v="Barbeques Treloar"/>
    <x v="142"/>
    <s v="GWS"/>
    <s v="DEF"/>
    <n v="98"/>
    <n v="105"/>
    <x v="7"/>
  </r>
  <r>
    <n v="2019"/>
    <n v="21"/>
    <s v="Barbeques Treloar"/>
    <x v="249"/>
    <s v="HAW"/>
    <s v="MID"/>
    <n v="86"/>
    <n v="70"/>
    <x v="7"/>
  </r>
  <r>
    <n v="2019"/>
    <n v="21"/>
    <s v="Barbeques Treloar"/>
    <x v="149"/>
    <s v="GCS"/>
    <s v="DEF"/>
    <n v="68"/>
    <n v="58"/>
    <x v="7"/>
  </r>
  <r>
    <n v="2019"/>
    <n v="21"/>
    <s v="Barbeques Treloar"/>
    <x v="344"/>
    <s v="ADE"/>
    <s v="BEN"/>
    <n v="98"/>
    <n v="0"/>
    <x v="7"/>
  </r>
  <r>
    <n v="2019"/>
    <n v="21"/>
    <s v="Barbeques Treloar"/>
    <x v="393"/>
    <s v="PTA"/>
    <s v="BEN"/>
    <n v="89"/>
    <n v="119"/>
    <x v="7"/>
  </r>
  <r>
    <n v="2019"/>
    <n v="21"/>
    <s v="Barbeques Treloar"/>
    <x v="425"/>
    <s v="RIC"/>
    <s v="BEN"/>
    <n v="66"/>
    <n v="56"/>
    <x v="7"/>
  </r>
  <r>
    <n v="2019"/>
    <n v="21"/>
    <s v="Barbeques Treloar"/>
    <x v="337"/>
    <s v="GWS"/>
    <s v="BEN"/>
    <n v="88"/>
    <n v="0"/>
    <x v="7"/>
  </r>
  <r>
    <n v="2019"/>
    <n v="21"/>
    <s v="Casting Crouch"/>
    <x v="4"/>
    <s v="SYD"/>
    <s v="DEF"/>
    <n v="93"/>
    <n v="65"/>
    <x v="1"/>
  </r>
  <r>
    <n v="2019"/>
    <n v="21"/>
    <s v="Casting Crouch"/>
    <x v="245"/>
    <s v="SYD"/>
    <s v="FWD"/>
    <n v="104"/>
    <n v="116"/>
    <x v="1"/>
  </r>
  <r>
    <n v="2019"/>
    <n v="21"/>
    <s v="Casting Crouch"/>
    <x v="255"/>
    <s v="SYD"/>
    <s v="MID"/>
    <n v="81"/>
    <n v="44"/>
    <x v="1"/>
  </r>
  <r>
    <n v="2019"/>
    <n v="21"/>
    <s v="Casting Crouch"/>
    <x v="92"/>
    <s v="CAR"/>
    <s v="DEF"/>
    <n v="107"/>
    <n v="83"/>
    <x v="1"/>
  </r>
  <r>
    <n v="2019"/>
    <n v="21"/>
    <s v="Casting Crouch"/>
    <x v="136"/>
    <s v="STK"/>
    <s v="FWD"/>
    <n v="101"/>
    <n v="90"/>
    <x v="1"/>
  </r>
  <r>
    <n v="2019"/>
    <n v="21"/>
    <s v="Casting Crouch"/>
    <x v="288"/>
    <s v="BRL"/>
    <s v="FWD"/>
    <n v="122"/>
    <n v="123"/>
    <x v="1"/>
  </r>
  <r>
    <n v="2019"/>
    <n v="21"/>
    <s v="Casting Crouch"/>
    <x v="380"/>
    <s v="BRL"/>
    <s v="MID"/>
    <n v="92"/>
    <n v="81"/>
    <x v="1"/>
  </r>
  <r>
    <n v="2019"/>
    <n v="21"/>
    <s v="Casting Crouch"/>
    <x v="87"/>
    <s v="GEE"/>
    <s v="FWD"/>
    <n v="84"/>
    <n v="86"/>
    <x v="1"/>
  </r>
  <r>
    <n v="2019"/>
    <n v="21"/>
    <s v="Casting Crouch"/>
    <x v="203"/>
    <s v="ADE"/>
    <s v="DEF"/>
    <n v="105"/>
    <n v="73"/>
    <x v="1"/>
  </r>
  <r>
    <n v="2019"/>
    <n v="21"/>
    <s v="Casting Crouch"/>
    <x v="259"/>
    <s v="ADE"/>
    <s v="MID"/>
    <n v="105"/>
    <n v="161"/>
    <x v="1"/>
  </r>
  <r>
    <n v="2019"/>
    <n v="21"/>
    <s v="Casting Crouch"/>
    <x v="335"/>
    <s v="NTH"/>
    <s v="MID"/>
    <n v="71"/>
    <n v="61"/>
    <x v="1"/>
  </r>
  <r>
    <n v="2019"/>
    <n v="21"/>
    <s v="Casting Crouch"/>
    <x v="280"/>
    <s v="NTH"/>
    <s v="MID"/>
    <n v="74"/>
    <n v="60"/>
    <x v="1"/>
  </r>
  <r>
    <n v="2019"/>
    <n v="21"/>
    <s v="Casting Crouch"/>
    <x v="88"/>
    <s v="NTH"/>
    <s v="DEF"/>
    <n v="83"/>
    <n v="101"/>
    <x v="1"/>
  </r>
  <r>
    <n v="2019"/>
    <n v="21"/>
    <s v="Casting Crouch"/>
    <x v="9"/>
    <s v="PTA"/>
    <s v="RUC"/>
    <n v="78"/>
    <n v="79"/>
    <x v="1"/>
  </r>
  <r>
    <n v="2019"/>
    <n v="21"/>
    <s v="Casting Crouch"/>
    <x v="1"/>
    <s v="WBD"/>
    <s v="MID"/>
    <n v="124"/>
    <n v="137"/>
    <x v="1"/>
  </r>
  <r>
    <n v="2019"/>
    <n v="21"/>
    <s v="Casting Crouch"/>
    <x v="126"/>
    <s v="WBD"/>
    <s v="DEF"/>
    <n v="79"/>
    <n v="112"/>
    <x v="1"/>
  </r>
  <r>
    <n v="2019"/>
    <n v="21"/>
    <s v="Casting Crouch"/>
    <x v="235"/>
    <s v="HAW"/>
    <s v="FWD"/>
    <n v="83"/>
    <n v="91"/>
    <x v="1"/>
  </r>
  <r>
    <n v="2019"/>
    <n v="21"/>
    <s v="Casting Crouch"/>
    <x v="135"/>
    <s v="GCS"/>
    <s v="MID"/>
    <n v="84"/>
    <n v="55"/>
    <x v="1"/>
  </r>
  <r>
    <n v="2019"/>
    <n v="21"/>
    <s v="Casting Crouch"/>
    <x v="96"/>
    <s v="ADE"/>
    <s v="BEN"/>
    <n v="87"/>
    <n v="0"/>
    <x v="1"/>
  </r>
  <r>
    <n v="2019"/>
    <n v="21"/>
    <s v="Casting Crouch"/>
    <x v="21"/>
    <s v="NTH"/>
    <s v="BEN"/>
    <n v="60"/>
    <n v="79"/>
    <x v="1"/>
  </r>
  <r>
    <n v="2019"/>
    <n v="21"/>
    <s v="Casting Crouch"/>
    <x v="172"/>
    <s v="HAW"/>
    <s v="BEN"/>
    <n v="103"/>
    <n v="0"/>
    <x v="1"/>
  </r>
  <r>
    <n v="2019"/>
    <n v="21"/>
    <s v="Casting Crouch"/>
    <x v="0"/>
    <s v="HAW"/>
    <s v="BEN"/>
    <n v="69"/>
    <n v="73"/>
    <x v="1"/>
  </r>
  <r>
    <n v="2019"/>
    <n v="22"/>
    <s v="TryingAnewStratton"/>
    <x v="34"/>
    <s v="COL"/>
    <s v="DEF"/>
    <n v="75"/>
    <n v="88"/>
    <x v="0"/>
  </r>
  <r>
    <n v="2019"/>
    <n v="22"/>
    <s v="TryingAnewStratton"/>
    <x v="113"/>
    <s v="COL"/>
    <s v="MID"/>
    <n v="87"/>
    <n v="106"/>
    <x v="0"/>
  </r>
  <r>
    <n v="2019"/>
    <n v="22"/>
    <s v="TryingAnewStratton"/>
    <x v="202"/>
    <s v="STK"/>
    <s v="MID"/>
    <n v="68"/>
    <n v="32"/>
    <x v="0"/>
  </r>
  <r>
    <n v="2019"/>
    <n v="22"/>
    <s v="TryingAnewStratton"/>
    <x v="118"/>
    <s v="SYD"/>
    <s v="DEF"/>
    <n v="89"/>
    <n v="89"/>
    <x v="0"/>
  </r>
  <r>
    <n v="2019"/>
    <n v="22"/>
    <s v="TryingAnewStratton"/>
    <x v="269"/>
    <s v="MEL"/>
    <s v="FWD"/>
    <n v="73"/>
    <n v="83"/>
    <x v="0"/>
  </r>
  <r>
    <n v="2019"/>
    <n v="22"/>
    <s v="TryingAnewStratton"/>
    <x v="39"/>
    <s v="MEL"/>
    <s v="MID"/>
    <n v="101"/>
    <n v="83"/>
    <x v="0"/>
  </r>
  <r>
    <n v="2019"/>
    <n v="22"/>
    <s v="TryingAnewStratton"/>
    <x v="196"/>
    <s v="CAR"/>
    <s v="MID"/>
    <n v="73"/>
    <n v="122"/>
    <x v="0"/>
  </r>
  <r>
    <n v="2019"/>
    <n v="22"/>
    <s v="TryingAnewStratton"/>
    <x v="358"/>
    <s v="GEE"/>
    <s v="FWD"/>
    <n v="61"/>
    <n v="59"/>
    <x v="0"/>
  </r>
  <r>
    <n v="2019"/>
    <n v="22"/>
    <s v="TryingAnewStratton"/>
    <x v="6"/>
    <s v="GWS"/>
    <s v="FWD"/>
    <n v="123"/>
    <n v="115"/>
    <x v="0"/>
  </r>
  <r>
    <n v="2019"/>
    <n v="22"/>
    <s v="TryingAnewStratton"/>
    <x v="11"/>
    <s v="GWS"/>
    <s v="MID"/>
    <n v="101"/>
    <n v="82"/>
    <x v="0"/>
  </r>
  <r>
    <n v="2019"/>
    <n v="22"/>
    <s v="TryingAnewStratton"/>
    <x v="200"/>
    <s v="GWS"/>
    <s v="DEF"/>
    <n v="98"/>
    <n v="106"/>
    <x v="0"/>
  </r>
  <r>
    <n v="2019"/>
    <n v="22"/>
    <s v="TryingAnewStratton"/>
    <x v="19"/>
    <s v="HAW"/>
    <s v="MID"/>
    <n v="105"/>
    <n v="81"/>
    <x v="0"/>
  </r>
  <r>
    <n v="2019"/>
    <n v="22"/>
    <s v="TryingAnewStratton"/>
    <x v="150"/>
    <s v="HAW"/>
    <s v="DEF"/>
    <n v="85"/>
    <n v="47"/>
    <x v="0"/>
  </r>
  <r>
    <n v="2019"/>
    <n v="22"/>
    <s v="TryingAnewStratton"/>
    <x v="125"/>
    <s v="WCE"/>
    <s v="DEF"/>
    <n v="81"/>
    <n v="104"/>
    <x v="0"/>
  </r>
  <r>
    <n v="2019"/>
    <n v="22"/>
    <s v="TryingAnewStratton"/>
    <x v="306"/>
    <s v="WBD"/>
    <s v="FWD"/>
    <n v="108"/>
    <n v="169"/>
    <x v="0"/>
  </r>
  <r>
    <n v="2019"/>
    <n v="22"/>
    <s v="TryingAnewStratton"/>
    <x v="12"/>
    <s v="FRE"/>
    <s v="RUC"/>
    <n v="92"/>
    <n v="106"/>
    <x v="0"/>
  </r>
  <r>
    <n v="2019"/>
    <n v="22"/>
    <s v="TryingAnewStratton"/>
    <x v="215"/>
    <s v="FRE"/>
    <s v="FWD"/>
    <n v="97"/>
    <n v="124"/>
    <x v="0"/>
  </r>
  <r>
    <n v="2019"/>
    <n v="22"/>
    <s v="TryingAnewStratton"/>
    <x v="121"/>
    <s v="PTA"/>
    <s v="MID"/>
    <n v="95"/>
    <n v="61"/>
    <x v="0"/>
  </r>
  <r>
    <n v="2019"/>
    <n v="22"/>
    <s v="TryingAnewStratton"/>
    <x v="122"/>
    <s v="ESS"/>
    <s v="BEN"/>
    <n v="87"/>
    <n v="84"/>
    <x v="0"/>
  </r>
  <r>
    <n v="2019"/>
    <n v="22"/>
    <s v="TryingAnewStratton"/>
    <x v="415"/>
    <s v="SYD"/>
    <s v="BEN"/>
    <n v="89"/>
    <n v="77"/>
    <x v="0"/>
  </r>
  <r>
    <n v="2019"/>
    <n v="22"/>
    <s v="TryingAnewStratton"/>
    <x v="308"/>
    <s v="HAW"/>
    <s v="BEN"/>
    <n v="76"/>
    <n v="77"/>
    <x v="0"/>
  </r>
  <r>
    <n v="2019"/>
    <n v="22"/>
    <s v="TryingAnewStratton"/>
    <x v="153"/>
    <s v="HAW"/>
    <s v="BEN"/>
    <n v="100"/>
    <n v="111"/>
    <x v="0"/>
  </r>
  <r>
    <n v="2019"/>
    <n v="22"/>
    <s v="Man of Steele"/>
    <x v="114"/>
    <s v="COL"/>
    <s v="RUC"/>
    <n v="116"/>
    <n v="123"/>
    <x v="2"/>
  </r>
  <r>
    <n v="2019"/>
    <n v="22"/>
    <s v="Man of Steele"/>
    <x v="7"/>
    <s v="ESS"/>
    <s v="MID"/>
    <n v="100"/>
    <n v="116"/>
    <x v="2"/>
  </r>
  <r>
    <n v="2019"/>
    <n v="22"/>
    <s v="Man of Steele"/>
    <x v="146"/>
    <s v="STK"/>
    <s v="DEF"/>
    <n v="86"/>
    <n v="54"/>
    <x v="2"/>
  </r>
  <r>
    <n v="2019"/>
    <n v="22"/>
    <s v="Man of Steele"/>
    <x v="33"/>
    <s v="STK"/>
    <s v="MID"/>
    <n v="97"/>
    <n v="101"/>
    <x v="2"/>
  </r>
  <r>
    <n v="2019"/>
    <n v="22"/>
    <s v="Man of Steele"/>
    <x v="24"/>
    <s v="STK"/>
    <s v="MID"/>
    <n v="114"/>
    <n v="116"/>
    <x v="2"/>
  </r>
  <r>
    <n v="2019"/>
    <n v="22"/>
    <s v="Man of Steele"/>
    <x v="5"/>
    <s v="SYD"/>
    <s v="MID"/>
    <n v="87"/>
    <n v="97"/>
    <x v="2"/>
  </r>
  <r>
    <n v="2019"/>
    <n v="22"/>
    <s v="Man of Steele"/>
    <x v="134"/>
    <s v="CAR"/>
    <s v="DEF"/>
    <n v="113"/>
    <n v="104"/>
    <x v="2"/>
  </r>
  <r>
    <n v="2019"/>
    <n v="22"/>
    <s v="Man of Steele"/>
    <x v="20"/>
    <s v="GEE"/>
    <s v="MID"/>
    <n v="103"/>
    <n v="76"/>
    <x v="2"/>
  </r>
  <r>
    <n v="2019"/>
    <n v="22"/>
    <s v="Man of Steele"/>
    <x v="298"/>
    <s v="GEE"/>
    <s v="DEF"/>
    <n v="103"/>
    <n v="81"/>
    <x v="2"/>
  </r>
  <r>
    <n v="2019"/>
    <n v="22"/>
    <s v="Man of Steele"/>
    <x v="400"/>
    <s v="GCS"/>
    <s v="FWD"/>
    <n v="81"/>
    <n v="76"/>
    <x v="2"/>
  </r>
  <r>
    <n v="2019"/>
    <n v="22"/>
    <s v="Man of Steele"/>
    <x v="398"/>
    <s v="HAW"/>
    <s v="FWD"/>
    <n v="65"/>
    <n v="83"/>
    <x v="2"/>
  </r>
  <r>
    <n v="2019"/>
    <n v="22"/>
    <s v="Man of Steele"/>
    <x v="53"/>
    <s v="HAW"/>
    <s v="FWD"/>
    <n v="74"/>
    <n v="103"/>
    <x v="2"/>
  </r>
  <r>
    <n v="2019"/>
    <n v="22"/>
    <s v="Man of Steele"/>
    <x v="206"/>
    <s v="WCE"/>
    <s v="MID"/>
    <n v="103"/>
    <n v="141"/>
    <x v="2"/>
  </r>
  <r>
    <n v="2019"/>
    <n v="22"/>
    <s v="Man of Steele"/>
    <x v="99"/>
    <s v="ADE"/>
    <s v="DEF"/>
    <n v="96"/>
    <n v="77"/>
    <x v="2"/>
  </r>
  <r>
    <n v="2019"/>
    <n v="22"/>
    <s v="Man of Steele"/>
    <x v="201"/>
    <s v="RIC"/>
    <s v="DEF"/>
    <n v="124"/>
    <n v="145"/>
    <x v="2"/>
  </r>
  <r>
    <n v="2019"/>
    <n v="22"/>
    <s v="Man of Steele"/>
    <x v="27"/>
    <s v="RIC"/>
    <s v="FWD"/>
    <n v="82"/>
    <n v="58"/>
    <x v="2"/>
  </r>
  <r>
    <n v="2019"/>
    <n v="22"/>
    <s v="Man of Steele"/>
    <x v="213"/>
    <s v="FRE"/>
    <s v="MID"/>
    <n v="63"/>
    <n v="58"/>
    <x v="2"/>
  </r>
  <r>
    <n v="2019"/>
    <n v="22"/>
    <s v="Man of Steele"/>
    <x v="13"/>
    <s v="FRE"/>
    <s v="FWD"/>
    <n v="79"/>
    <n v="91"/>
    <x v="2"/>
  </r>
  <r>
    <n v="2019"/>
    <n v="22"/>
    <s v="Man of Steele"/>
    <x v="166"/>
    <s v="ESS"/>
    <s v="BEN"/>
    <n v="69"/>
    <n v="58"/>
    <x v="2"/>
  </r>
  <r>
    <n v="2019"/>
    <n v="22"/>
    <s v="Man of Steele"/>
    <x v="374"/>
    <s v="CAR"/>
    <s v="BEN"/>
    <n v="81"/>
    <n v="76"/>
    <x v="2"/>
  </r>
  <r>
    <n v="2019"/>
    <n v="22"/>
    <s v="Man of Steele"/>
    <x v="361"/>
    <s v="RIC"/>
    <s v="BEN"/>
    <n v="69"/>
    <n v="57"/>
    <x v="2"/>
  </r>
  <r>
    <n v="2019"/>
    <n v="22"/>
    <s v="Man of Steele"/>
    <x v="137"/>
    <s v="PTA"/>
    <s v="BEN"/>
    <n v="122"/>
    <n v="0"/>
    <x v="2"/>
  </r>
  <r>
    <n v="2019"/>
    <n v="22"/>
    <s v="Salt&amp;VinegarCripps"/>
    <x v="73"/>
    <s v="COL"/>
    <s v="DEF"/>
    <n v="99"/>
    <n v="115"/>
    <x v="6"/>
  </r>
  <r>
    <n v="2019"/>
    <n v="22"/>
    <s v="Salt&amp;VinegarCripps"/>
    <x v="72"/>
    <s v="COL"/>
    <s v="MID"/>
    <n v="134"/>
    <n v="116"/>
    <x v="6"/>
  </r>
  <r>
    <n v="2019"/>
    <n v="22"/>
    <s v="Salt&amp;VinegarCripps"/>
    <x v="192"/>
    <s v="STK"/>
    <s v="MID"/>
    <n v="83"/>
    <n v="44"/>
    <x v="6"/>
  </r>
  <r>
    <n v="2019"/>
    <n v="22"/>
    <s v="Salt&amp;VinegarCripps"/>
    <x v="195"/>
    <s v="NTH"/>
    <s v="RUC"/>
    <n v="157"/>
    <n v="176"/>
    <x v="6"/>
  </r>
  <r>
    <n v="2019"/>
    <n v="22"/>
    <s v="Salt&amp;VinegarCripps"/>
    <x v="300"/>
    <s v="MEL"/>
    <s v="MID"/>
    <n v="78"/>
    <n v="124"/>
    <x v="6"/>
  </r>
  <r>
    <n v="2019"/>
    <n v="22"/>
    <s v="Salt&amp;VinegarCripps"/>
    <x v="240"/>
    <s v="GEE"/>
    <s v="FWD"/>
    <n v="90"/>
    <n v="40"/>
    <x v="6"/>
  </r>
  <r>
    <n v="2019"/>
    <n v="22"/>
    <s v="Salt&amp;VinegarCripps"/>
    <x v="163"/>
    <s v="GEE"/>
    <s v="MID"/>
    <n v="85"/>
    <n v="98"/>
    <x v="6"/>
  </r>
  <r>
    <n v="2019"/>
    <n v="22"/>
    <s v="Salt&amp;VinegarCripps"/>
    <x v="232"/>
    <s v="GWS"/>
    <s v="DEF"/>
    <n v="80"/>
    <n v="78"/>
    <x v="6"/>
  </r>
  <r>
    <n v="2019"/>
    <n v="22"/>
    <s v="Salt&amp;VinegarCripps"/>
    <x v="250"/>
    <s v="HAW"/>
    <s v="FWD"/>
    <n v="70"/>
    <n v="78"/>
    <x v="6"/>
  </r>
  <r>
    <n v="2019"/>
    <n v="22"/>
    <s v="Salt&amp;VinegarCripps"/>
    <x v="218"/>
    <s v="WCE"/>
    <s v="MID"/>
    <n v="96"/>
    <n v="45"/>
    <x v="6"/>
  </r>
  <r>
    <n v="2019"/>
    <n v="22"/>
    <s v="Salt&amp;VinegarCripps"/>
    <x v="111"/>
    <s v="WBD"/>
    <s v="DEF"/>
    <n v="72"/>
    <n v="99"/>
    <x v="6"/>
  </r>
  <r>
    <n v="2019"/>
    <n v="22"/>
    <s v="Salt&amp;VinegarCripps"/>
    <x v="281"/>
    <s v="BRL"/>
    <s v="MID"/>
    <n v="109"/>
    <n v="103"/>
    <x v="6"/>
  </r>
  <r>
    <n v="2019"/>
    <n v="22"/>
    <s v="Salt&amp;VinegarCripps"/>
    <x v="86"/>
    <s v="BRL"/>
    <s v="FWD"/>
    <n v="76"/>
    <n v="102"/>
    <x v="6"/>
  </r>
  <r>
    <n v="2019"/>
    <n v="22"/>
    <s v="Salt&amp;VinegarCripps"/>
    <x v="236"/>
    <s v="RIC"/>
    <s v="MID"/>
    <n v="124"/>
    <n v="132"/>
    <x v="6"/>
  </r>
  <r>
    <n v="2019"/>
    <n v="22"/>
    <s v="Salt&amp;VinegarCripps"/>
    <x v="35"/>
    <s v="RIC"/>
    <s v="FWD"/>
    <n v="92"/>
    <n v="94"/>
    <x v="6"/>
  </r>
  <r>
    <n v="2019"/>
    <n v="22"/>
    <s v="Salt&amp;VinegarCripps"/>
    <x v="293"/>
    <s v="FRE"/>
    <s v="DEF"/>
    <n v="49"/>
    <n v="41"/>
    <x v="6"/>
  </r>
  <r>
    <n v="2019"/>
    <n v="22"/>
    <s v="Salt&amp;VinegarCripps"/>
    <x v="354"/>
    <s v="PTA"/>
    <s v="DEF"/>
    <n v="97"/>
    <n v="105"/>
    <x v="6"/>
  </r>
  <r>
    <n v="2019"/>
    <n v="22"/>
    <s v="Salt&amp;VinegarCripps"/>
    <x v="120"/>
    <s v="PTA"/>
    <s v="FWD"/>
    <n v="77"/>
    <n v="72"/>
    <x v="6"/>
  </r>
  <r>
    <n v="2019"/>
    <n v="22"/>
    <s v="Salt&amp;VinegarCripps"/>
    <x v="197"/>
    <s v="SYD"/>
    <s v="BEN"/>
    <n v="67"/>
    <n v="0"/>
    <x v="6"/>
  </r>
  <r>
    <n v="2019"/>
    <n v="22"/>
    <s v="Salt&amp;VinegarCripps"/>
    <x v="112"/>
    <s v="GEE"/>
    <s v="BEN"/>
    <n v="75"/>
    <n v="92"/>
    <x v="6"/>
  </r>
  <r>
    <n v="2019"/>
    <n v="22"/>
    <s v="Salt&amp;VinegarCripps"/>
    <x v="347"/>
    <s v="WCE"/>
    <s v="BEN"/>
    <n v="70"/>
    <n v="80"/>
    <x v="6"/>
  </r>
  <r>
    <n v="2019"/>
    <n v="22"/>
    <s v="Salt&amp;VinegarCripps"/>
    <x v="378"/>
    <s v="BRL"/>
    <s v="BEN"/>
    <n v="71"/>
    <n v="69"/>
    <x v="6"/>
  </r>
  <r>
    <n v="2019"/>
    <n v="22"/>
    <s v="Casting Crouch"/>
    <x v="136"/>
    <s v="STK"/>
    <s v="FWD"/>
    <n v="88"/>
    <n v="95"/>
    <x v="1"/>
  </r>
  <r>
    <n v="2019"/>
    <n v="22"/>
    <s v="Casting Crouch"/>
    <x v="255"/>
    <s v="SYD"/>
    <s v="MID"/>
    <n v="82"/>
    <n v="99"/>
    <x v="1"/>
  </r>
  <r>
    <n v="2019"/>
    <n v="22"/>
    <s v="Casting Crouch"/>
    <x v="245"/>
    <s v="SYD"/>
    <s v="FWD"/>
    <n v="97"/>
    <n v="78"/>
    <x v="1"/>
  </r>
  <r>
    <n v="2019"/>
    <n v="22"/>
    <s v="Casting Crouch"/>
    <x v="88"/>
    <s v="NTH"/>
    <s v="DEF"/>
    <n v="61"/>
    <n v="54"/>
    <x v="1"/>
  </r>
  <r>
    <n v="2019"/>
    <n v="22"/>
    <s v="Casting Crouch"/>
    <x v="280"/>
    <s v="NTH"/>
    <s v="MID"/>
    <n v="98"/>
    <n v="121"/>
    <x v="1"/>
  </r>
  <r>
    <n v="2019"/>
    <n v="22"/>
    <s v="Casting Crouch"/>
    <x v="326"/>
    <s v="CAR"/>
    <s v="DEF"/>
    <n v="95"/>
    <n v="97"/>
    <x v="1"/>
  </r>
  <r>
    <n v="2019"/>
    <n v="22"/>
    <s v="Casting Crouch"/>
    <x v="92"/>
    <s v="CAR"/>
    <s v="DEF"/>
    <n v="107"/>
    <n v="117"/>
    <x v="1"/>
  </r>
  <r>
    <n v="2019"/>
    <n v="22"/>
    <s v="Casting Crouch"/>
    <x v="316"/>
    <s v="GCS"/>
    <s v="MID"/>
    <n v="81"/>
    <n v="102"/>
    <x v="1"/>
  </r>
  <r>
    <n v="2019"/>
    <n v="22"/>
    <s v="Casting Crouch"/>
    <x v="0"/>
    <s v="HAW"/>
    <s v="FWD"/>
    <n v="62"/>
    <n v="52"/>
    <x v="1"/>
  </r>
  <r>
    <n v="2019"/>
    <n v="22"/>
    <s v="Casting Crouch"/>
    <x v="235"/>
    <s v="HAW"/>
    <s v="FWD"/>
    <n v="99"/>
    <n v="112"/>
    <x v="1"/>
  </r>
  <r>
    <n v="2019"/>
    <n v="22"/>
    <s v="Casting Crouch"/>
    <x v="172"/>
    <s v="HAW"/>
    <s v="RUC"/>
    <n v="101"/>
    <n v="79"/>
    <x v="1"/>
  </r>
  <r>
    <n v="2019"/>
    <n v="22"/>
    <s v="Casting Crouch"/>
    <x v="203"/>
    <s v="ADE"/>
    <s v="DEF"/>
    <n v="99"/>
    <n v="108"/>
    <x v="1"/>
  </r>
  <r>
    <n v="2019"/>
    <n v="22"/>
    <s v="Casting Crouch"/>
    <x v="259"/>
    <s v="ADE"/>
    <s v="MID"/>
    <n v="94"/>
    <n v="56"/>
    <x v="1"/>
  </r>
  <r>
    <n v="2019"/>
    <n v="22"/>
    <s v="Casting Crouch"/>
    <x v="1"/>
    <s v="WBD"/>
    <s v="MID"/>
    <n v="143"/>
    <n v="105"/>
    <x v="1"/>
  </r>
  <r>
    <n v="2019"/>
    <n v="22"/>
    <s v="Casting Crouch"/>
    <x v="126"/>
    <s v="WBD"/>
    <s v="DEF"/>
    <n v="84"/>
    <n v="91"/>
    <x v="1"/>
  </r>
  <r>
    <n v="2019"/>
    <n v="22"/>
    <s v="Casting Crouch"/>
    <x v="380"/>
    <s v="BRL"/>
    <s v="MID"/>
    <n v="85"/>
    <n v="115"/>
    <x v="1"/>
  </r>
  <r>
    <n v="2019"/>
    <n v="22"/>
    <s v="Casting Crouch"/>
    <x v="288"/>
    <s v="BRL"/>
    <s v="FWD"/>
    <n v="88"/>
    <n v="99"/>
    <x v="1"/>
  </r>
  <r>
    <n v="2019"/>
    <n v="22"/>
    <s v="Casting Crouch"/>
    <x v="429"/>
    <s v="RIC"/>
    <s v="MID"/>
    <n v="88"/>
    <n v="30"/>
    <x v="1"/>
  </r>
  <r>
    <n v="2019"/>
    <n v="22"/>
    <s v="Casting Crouch"/>
    <x v="4"/>
    <s v="SYD"/>
    <s v="BEN"/>
    <n v="71"/>
    <n v="0"/>
    <x v="1"/>
  </r>
  <r>
    <n v="2019"/>
    <n v="22"/>
    <s v="Casting Crouch"/>
    <x v="87"/>
    <s v="GEE"/>
    <s v="BEN"/>
    <n v="84"/>
    <n v="0"/>
    <x v="1"/>
  </r>
  <r>
    <n v="2019"/>
    <n v="22"/>
    <s v="Casting Crouch"/>
    <x v="26"/>
    <s v="GCS"/>
    <s v="BEN"/>
    <n v="66"/>
    <n v="108"/>
    <x v="1"/>
  </r>
  <r>
    <n v="2019"/>
    <n v="22"/>
    <s v="Casting Crouch"/>
    <x v="383"/>
    <s v="GCS"/>
    <s v="BEN"/>
    <n v="39"/>
    <n v="53"/>
    <x v="1"/>
  </r>
  <r>
    <n v="2019"/>
    <n v="23"/>
    <s v="TryingAnewStratton"/>
    <x v="34"/>
    <s v="COL"/>
    <s v="DEF"/>
    <n v="0"/>
    <n v="92"/>
    <x v="0"/>
  </r>
  <r>
    <n v="2019"/>
    <n v="23"/>
    <s v="TryingAnewStratton"/>
    <x v="113"/>
    <s v="COL"/>
    <s v="MID"/>
    <n v="0"/>
    <n v="138"/>
    <x v="0"/>
  </r>
  <r>
    <n v="2019"/>
    <n v="23"/>
    <s v="TryingAnewStratton"/>
    <x v="42"/>
    <s v="ESS"/>
    <s v="RUC"/>
    <n v="0"/>
    <n v="62"/>
    <x v="0"/>
  </r>
  <r>
    <n v="2019"/>
    <n v="23"/>
    <s v="TryingAnewStratton"/>
    <x v="118"/>
    <s v="SYD"/>
    <s v="DEF"/>
    <n v="0"/>
    <n v="113"/>
    <x v="0"/>
  </r>
  <r>
    <n v="2019"/>
    <n v="23"/>
    <s v="TryingAnewStratton"/>
    <x v="362"/>
    <s v="NTH"/>
    <s v="FWD"/>
    <n v="0"/>
    <n v="49"/>
    <x v="0"/>
  </r>
  <r>
    <n v="2019"/>
    <n v="23"/>
    <s v="TryingAnewStratton"/>
    <x v="269"/>
    <s v="MEL"/>
    <s v="FWD"/>
    <n v="0"/>
    <n v="97"/>
    <x v="0"/>
  </r>
  <r>
    <n v="2019"/>
    <n v="23"/>
    <s v="TryingAnewStratton"/>
    <x v="39"/>
    <s v="MEL"/>
    <s v="MID"/>
    <n v="0"/>
    <n v="95"/>
    <x v="0"/>
  </r>
  <r>
    <n v="2019"/>
    <n v="23"/>
    <s v="TryingAnewStratton"/>
    <x v="196"/>
    <s v="CAR"/>
    <s v="MID"/>
    <n v="0"/>
    <n v="128"/>
    <x v="0"/>
  </r>
  <r>
    <n v="2019"/>
    <n v="23"/>
    <s v="TryingAnewStratton"/>
    <x v="200"/>
    <s v="GWS"/>
    <s v="DEF"/>
    <n v="0"/>
    <n v="100"/>
    <x v="0"/>
  </r>
  <r>
    <n v="2019"/>
    <n v="23"/>
    <s v="TryingAnewStratton"/>
    <x v="301"/>
    <s v="GWS"/>
    <s v="FWD"/>
    <n v="0"/>
    <n v="81"/>
    <x v="0"/>
  </r>
  <r>
    <n v="2019"/>
    <n v="23"/>
    <s v="TryingAnewStratton"/>
    <x v="11"/>
    <s v="GWS"/>
    <s v="MID"/>
    <n v="0"/>
    <n v="124"/>
    <x v="0"/>
  </r>
  <r>
    <n v="2019"/>
    <n v="23"/>
    <s v="TryingAnewStratton"/>
    <x v="19"/>
    <s v="HAW"/>
    <s v="MID"/>
    <n v="0"/>
    <n v="96"/>
    <x v="0"/>
  </r>
  <r>
    <n v="2019"/>
    <n v="23"/>
    <s v="TryingAnewStratton"/>
    <x v="150"/>
    <s v="HAW"/>
    <s v="DEF"/>
    <n v="0"/>
    <n v="124"/>
    <x v="0"/>
  </r>
  <r>
    <n v="2019"/>
    <n v="23"/>
    <s v="TryingAnewStratton"/>
    <x v="125"/>
    <s v="WCE"/>
    <s v="DEF"/>
    <n v="0"/>
    <n v="89"/>
    <x v="0"/>
  </r>
  <r>
    <n v="2019"/>
    <n v="23"/>
    <s v="TryingAnewStratton"/>
    <x v="306"/>
    <s v="WBD"/>
    <s v="FWD"/>
    <n v="0"/>
    <n v="106"/>
    <x v="0"/>
  </r>
  <r>
    <n v="2019"/>
    <n v="23"/>
    <s v="TryingAnewStratton"/>
    <x v="123"/>
    <s v="RIC"/>
    <s v="MID"/>
    <n v="0"/>
    <n v="54"/>
    <x v="0"/>
  </r>
  <r>
    <n v="2019"/>
    <n v="23"/>
    <s v="TryingAnewStratton"/>
    <x v="215"/>
    <s v="FRE"/>
    <s v="FWD"/>
    <n v="0"/>
    <n v="74"/>
    <x v="0"/>
  </r>
  <r>
    <n v="2019"/>
    <n v="23"/>
    <s v="TryingAnewStratton"/>
    <x v="121"/>
    <s v="PTA"/>
    <s v="MID"/>
    <n v="0"/>
    <n v="138"/>
    <x v="0"/>
  </r>
  <r>
    <n v="2019"/>
    <n v="23"/>
    <s v="TryingAnewStratton"/>
    <x v="358"/>
    <s v="GEE"/>
    <s v="BEN"/>
    <n v="0"/>
    <n v="101"/>
    <x v="0"/>
  </r>
  <r>
    <n v="2019"/>
    <n v="23"/>
    <s v="TryingAnewStratton"/>
    <x v="430"/>
    <s v="HAW"/>
    <s v="BEN"/>
    <n v="0"/>
    <n v="12"/>
    <x v="0"/>
  </r>
  <r>
    <n v="2019"/>
    <n v="23"/>
    <s v="TryingAnewStratton"/>
    <x v="304"/>
    <s v="ADE"/>
    <s v="BEN"/>
    <n v="0"/>
    <n v="95"/>
    <x v="0"/>
  </r>
  <r>
    <n v="2019"/>
    <n v="23"/>
    <s v="TryingAnewStratton"/>
    <x v="402"/>
    <s v="WBD"/>
    <s v="BEN"/>
    <n v="0"/>
    <n v="63"/>
    <x v="0"/>
  </r>
  <r>
    <n v="2019"/>
    <n v="23"/>
    <s v="Man of Steele"/>
    <x v="114"/>
    <s v="COL"/>
    <s v="RUC"/>
    <n v="0"/>
    <n v="157"/>
    <x v="2"/>
  </r>
  <r>
    <n v="2019"/>
    <n v="23"/>
    <s v="Man of Steele"/>
    <x v="309"/>
    <s v="ESS"/>
    <s v="DEF"/>
    <n v="0"/>
    <n v="49"/>
    <x v="2"/>
  </r>
  <r>
    <n v="2019"/>
    <n v="23"/>
    <s v="Man of Steele"/>
    <x v="7"/>
    <s v="ESS"/>
    <s v="MID"/>
    <n v="0"/>
    <n v="61"/>
    <x v="2"/>
  </r>
  <r>
    <n v="2019"/>
    <n v="23"/>
    <s v="Man of Steele"/>
    <x v="24"/>
    <s v="STK"/>
    <s v="MID"/>
    <n v="0"/>
    <n v="126"/>
    <x v="2"/>
  </r>
  <r>
    <n v="2019"/>
    <n v="23"/>
    <s v="Man of Steele"/>
    <x v="33"/>
    <s v="STK"/>
    <s v="MID"/>
    <n v="0"/>
    <n v="98"/>
    <x v="2"/>
  </r>
  <r>
    <n v="2019"/>
    <n v="23"/>
    <s v="Man of Steele"/>
    <x v="5"/>
    <s v="SYD"/>
    <s v="MID"/>
    <n v="0"/>
    <n v="178"/>
    <x v="2"/>
  </r>
  <r>
    <n v="2019"/>
    <n v="23"/>
    <s v="Man of Steele"/>
    <x v="41"/>
    <s v="NTH"/>
    <s v="MID"/>
    <n v="0"/>
    <n v="118"/>
    <x v="2"/>
  </r>
  <r>
    <n v="2019"/>
    <n v="23"/>
    <s v="Man of Steele"/>
    <x v="134"/>
    <s v="CAR"/>
    <s v="DEF"/>
    <n v="0"/>
    <n v="65"/>
    <x v="2"/>
  </r>
  <r>
    <n v="2019"/>
    <n v="23"/>
    <s v="Man of Steele"/>
    <x v="20"/>
    <s v="GEE"/>
    <s v="MID"/>
    <n v="0"/>
    <n v="79"/>
    <x v="2"/>
  </r>
  <r>
    <n v="2019"/>
    <n v="23"/>
    <s v="Man of Steele"/>
    <x v="298"/>
    <s v="GEE"/>
    <s v="DEF"/>
    <n v="0"/>
    <n v="124"/>
    <x v="2"/>
  </r>
  <r>
    <n v="2019"/>
    <n v="23"/>
    <s v="Man of Steele"/>
    <x v="400"/>
    <s v="GCS"/>
    <s v="FWD"/>
    <n v="0"/>
    <n v="97"/>
    <x v="2"/>
  </r>
  <r>
    <n v="2019"/>
    <n v="23"/>
    <s v="Man of Steele"/>
    <x v="206"/>
    <s v="WCE"/>
    <s v="MID"/>
    <n v="0"/>
    <n v="93"/>
    <x v="2"/>
  </r>
  <r>
    <n v="2019"/>
    <n v="23"/>
    <s v="Man of Steele"/>
    <x v="99"/>
    <s v="ADE"/>
    <s v="DEF"/>
    <n v="0"/>
    <n v="104"/>
    <x v="2"/>
  </r>
  <r>
    <n v="2019"/>
    <n v="23"/>
    <s v="Man of Steele"/>
    <x v="414"/>
    <s v="WBD"/>
    <s v="FWD"/>
    <n v="0"/>
    <n v="89"/>
    <x v="2"/>
  </r>
  <r>
    <n v="2019"/>
    <n v="23"/>
    <s v="Man of Steele"/>
    <x v="201"/>
    <s v="RIC"/>
    <s v="DEF"/>
    <n v="0"/>
    <n v="110"/>
    <x v="2"/>
  </r>
  <r>
    <n v="2019"/>
    <n v="23"/>
    <s v="Man of Steele"/>
    <x v="27"/>
    <s v="RIC"/>
    <s v="FWD"/>
    <n v="0"/>
    <n v="86"/>
    <x v="2"/>
  </r>
  <r>
    <n v="2019"/>
    <n v="23"/>
    <s v="Man of Steele"/>
    <x v="13"/>
    <s v="FRE"/>
    <s v="FWD"/>
    <n v="0"/>
    <n v="70"/>
    <x v="2"/>
  </r>
  <r>
    <n v="2019"/>
    <n v="23"/>
    <s v="Man of Steele"/>
    <x v="137"/>
    <s v="PTA"/>
    <s v="FWD"/>
    <n v="0"/>
    <n v="129"/>
    <x v="2"/>
  </r>
  <r>
    <n v="2019"/>
    <n v="23"/>
    <s v="Man of Steele"/>
    <x v="146"/>
    <s v="STK"/>
    <s v="BEN"/>
    <n v="0"/>
    <n v="90"/>
    <x v="2"/>
  </r>
  <r>
    <n v="2019"/>
    <n v="23"/>
    <s v="Man of Steele"/>
    <x v="374"/>
    <s v="CAR"/>
    <s v="BEN"/>
    <n v="0"/>
    <n v="73"/>
    <x v="2"/>
  </r>
  <r>
    <n v="2019"/>
    <n v="23"/>
    <s v="Man of Steele"/>
    <x v="370"/>
    <s v="FRE"/>
    <s v="BEN"/>
    <n v="0"/>
    <n v="51"/>
    <x v="2"/>
  </r>
  <r>
    <n v="2019"/>
    <n v="23"/>
    <s v="Man of Steele"/>
    <x v="94"/>
    <s v="PTA"/>
    <s v="BEN"/>
    <n v="0"/>
    <n v="49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84">
  <r>
    <x v="0"/>
    <n v="1"/>
    <s v="Richo"/>
    <s v="P.Dangerfield"/>
    <s v="Patrick Dangerfield"/>
    <x v="0"/>
  </r>
  <r>
    <x v="0"/>
    <n v="2"/>
    <s v="Kappaz"/>
    <s v="B.Grundy"/>
    <s v="Brodie Grundy"/>
    <x v="1"/>
  </r>
  <r>
    <x v="0"/>
    <n v="3"/>
    <s v="Jmerc"/>
    <s v="J.Macrae"/>
    <s v="Jackson Macrae"/>
    <x v="2"/>
  </r>
  <r>
    <x v="0"/>
    <n v="4"/>
    <s v="Garter"/>
    <s v="M.Gawn"/>
    <s v="Max Gawn"/>
    <x v="1"/>
  </r>
  <r>
    <x v="0"/>
    <n v="5"/>
    <s v="Melons"/>
    <s v="P.Cripps"/>
    <s v="Patrick Cripps"/>
    <x v="2"/>
  </r>
  <r>
    <x v="0"/>
    <n v="6"/>
    <s v="Pmac"/>
    <s v="J.Lloyd"/>
    <s v="Jake Lloyd"/>
    <x v="3"/>
  </r>
  <r>
    <x v="0"/>
    <n v="7"/>
    <s v="Chief"/>
    <s v="N.Fyfe"/>
    <s v="Nathan Fyfe"/>
    <x v="2"/>
  </r>
  <r>
    <x v="0"/>
    <n v="8"/>
    <s v="Lest"/>
    <s v="C.Oliver"/>
    <s v="Clayton Oliver"/>
    <x v="2"/>
  </r>
  <r>
    <x v="1"/>
    <n v="9"/>
    <s v="Richo"/>
    <s v="J.Kelly"/>
    <s v="Joshua Kelly"/>
    <x v="4"/>
  </r>
  <r>
    <x v="1"/>
    <n v="10"/>
    <s v="Kappaz"/>
    <s v="R.Laird"/>
    <s v="Rory Laird"/>
    <x v="3"/>
  </r>
  <r>
    <x v="1"/>
    <n v="11"/>
    <s v="Jmerc"/>
    <s v="I.Heeney"/>
    <s v="Isaac Heeney"/>
    <x v="0"/>
  </r>
  <r>
    <x v="1"/>
    <n v="12"/>
    <s v="Garter"/>
    <s v="L.Whitfield"/>
    <s v="Lachie Whitfield"/>
    <x v="3"/>
  </r>
  <r>
    <x v="1"/>
    <n v="13"/>
    <s v="Melons"/>
    <s v="L.Neale"/>
    <s v="Lachie Neale"/>
    <x v="2"/>
  </r>
  <r>
    <x v="1"/>
    <n v="14"/>
    <s v="Pmac"/>
    <s v="J.Sicily"/>
    <s v="James Sicily"/>
    <x v="3"/>
  </r>
  <r>
    <x v="1"/>
    <n v="15"/>
    <s v="Chief"/>
    <s v="A.Treloar"/>
    <s v="Adam Treloar"/>
    <x v="2"/>
  </r>
  <r>
    <x v="1"/>
    <n v="16"/>
    <s v="Lest"/>
    <s v="S.Coniglio"/>
    <s v="Stephen Coniglio"/>
    <x v="2"/>
  </r>
  <r>
    <x v="2"/>
    <n v="17"/>
    <s v="Lest"/>
    <s v="D.Smith"/>
    <s v="Devon Smith"/>
    <x v="0"/>
  </r>
  <r>
    <x v="2"/>
    <n v="18"/>
    <s v="Chief"/>
    <s v="T.Hawkins"/>
    <s v="Tom Hawkins"/>
    <x v="0"/>
  </r>
  <r>
    <x v="2"/>
    <n v="19"/>
    <s v="Pmac"/>
    <s v="J.Crisp"/>
    <s v="Jack Crisp"/>
    <x v="3"/>
  </r>
  <r>
    <x v="2"/>
    <n v="20"/>
    <s v="Melons"/>
    <s v="D.Martin"/>
    <s v="Dustin Martin"/>
    <x v="2"/>
  </r>
  <r>
    <x v="2"/>
    <n v="21"/>
    <s v="Garter"/>
    <s v="Z.Merrett"/>
    <s v="Zachary Merrett"/>
    <x v="2"/>
  </r>
  <r>
    <x v="2"/>
    <n v="22"/>
    <s v="Jmerc"/>
    <s v="M.Crouch"/>
    <s v="Matt Crouch"/>
    <x v="2"/>
  </r>
  <r>
    <x v="2"/>
    <n v="23"/>
    <s v="Kappaz"/>
    <s v="E.Yeo"/>
    <s v="Elliot Yeo"/>
    <x v="2"/>
  </r>
  <r>
    <x v="2"/>
    <n v="24"/>
    <s v="Richo"/>
    <s v="R.Gray"/>
    <s v="Robbie Gray"/>
    <x v="0"/>
  </r>
  <r>
    <x v="3"/>
    <n v="25"/>
    <s v="Richo"/>
    <s v="M.Bontempelli"/>
    <s v="Marcus Bontempelli"/>
    <x v="2"/>
  </r>
  <r>
    <x v="3"/>
    <n v="26"/>
    <s v="Kappaz"/>
    <s v="A.Brayshaw"/>
    <s v="Angus Brayshaw"/>
    <x v="2"/>
  </r>
  <r>
    <x v="3"/>
    <n v="27"/>
    <s v="Jmerc"/>
    <s v="S.Menegola"/>
    <s v="Sam Menegola"/>
    <x v="0"/>
  </r>
  <r>
    <x v="3"/>
    <n v="28"/>
    <s v="Garter"/>
    <s v="D.Beams"/>
    <s v="Dayne Beams"/>
    <x v="2"/>
  </r>
  <r>
    <x v="3"/>
    <n v="29"/>
    <s v="Melons"/>
    <s v="K.Simpson"/>
    <s v="Kade Simpson"/>
    <x v="3"/>
  </r>
  <r>
    <x v="3"/>
    <n v="30"/>
    <s v="Pmac"/>
    <s v="J.Dunkley"/>
    <s v="Josh Dunkley"/>
    <x v="0"/>
  </r>
  <r>
    <x v="3"/>
    <n v="31"/>
    <s v="Chief"/>
    <s v="J.Westhoff"/>
    <s v="Justin Westhoff"/>
    <x v="0"/>
  </r>
  <r>
    <x v="3"/>
    <n v="32"/>
    <s v="Lest"/>
    <s v="R.Sloane"/>
    <s v="Rory Sloane"/>
    <x v="2"/>
  </r>
  <r>
    <x v="4"/>
    <n v="33"/>
    <s v="Lest"/>
    <s v="S.Martin"/>
    <s v="Stefan Martin"/>
    <x v="1"/>
  </r>
  <r>
    <x v="4"/>
    <n v="34"/>
    <s v="Chief"/>
    <s v="J.Selwood"/>
    <s v="Joel Selwood"/>
    <x v="2"/>
  </r>
  <r>
    <x v="4"/>
    <n v="35"/>
    <s v="Pmac"/>
    <s v="S.Hurn"/>
    <s v="Shannon Hurn"/>
    <x v="3"/>
  </r>
  <r>
    <x v="4"/>
    <n v="36"/>
    <s v="Melons"/>
    <s v="T.Goldstein"/>
    <s v="Todd Goldstein"/>
    <x v="1"/>
  </r>
  <r>
    <x v="4"/>
    <n v="37"/>
    <s v="Garter"/>
    <s v="J.Short"/>
    <s v="Jayden Short"/>
    <x v="3"/>
  </r>
  <r>
    <x v="4"/>
    <n v="38"/>
    <s v="Jmerc"/>
    <s v="Z.Williams"/>
    <s v="Zachary Williams"/>
    <x v="3"/>
  </r>
  <r>
    <x v="4"/>
    <n v="39"/>
    <s v="Kappaz"/>
    <s v="S.Ross"/>
    <s v="Sebastian Ross"/>
    <x v="2"/>
  </r>
  <r>
    <x v="4"/>
    <n v="40"/>
    <s v="Richo"/>
    <s v="A.Witherden"/>
    <s v="Alex Witherden"/>
    <x v="3"/>
  </r>
  <r>
    <x v="5"/>
    <n v="41"/>
    <s v="Richo"/>
    <s v="T.Nankervis"/>
    <s v="Toby Nankervis"/>
    <x v="1"/>
  </r>
  <r>
    <x v="5"/>
    <n v="42"/>
    <s v="Kappaz"/>
    <s v="M.Duncan"/>
    <s v="Mitchell Duncan"/>
    <x v="2"/>
  </r>
  <r>
    <x v="5"/>
    <n v="43"/>
    <s v="Jmerc"/>
    <s v="J.Howe"/>
    <s v="Jeremy Howe"/>
    <x v="3"/>
  </r>
  <r>
    <x v="5"/>
    <n v="44"/>
    <s v="Garter"/>
    <s v="S.Pendlebury"/>
    <s v="Scott Pendlebury"/>
    <x v="2"/>
  </r>
  <r>
    <x v="5"/>
    <n v="45"/>
    <s v="Melons"/>
    <s v="L.Franklin"/>
    <s v="Lance Franklin"/>
    <x v="0"/>
  </r>
  <r>
    <x v="5"/>
    <n v="46"/>
    <s v="Pmac"/>
    <s v="L.Parker"/>
    <s v="Luke Parker"/>
    <x v="2"/>
  </r>
  <r>
    <x v="5"/>
    <n v="47"/>
    <s v="Chief"/>
    <s v="A.Gaff"/>
    <s v="Andrew Gaff"/>
    <x v="4"/>
  </r>
  <r>
    <x v="5"/>
    <n v="48"/>
    <s v="Lest"/>
    <s v="S.Sidebottom"/>
    <s v="Steele Sidebottom"/>
    <x v="2"/>
  </r>
  <r>
    <x v="6"/>
    <n v="49"/>
    <s v="Lest"/>
    <s v="T.Boak"/>
    <s v="Travis Boak"/>
    <x v="0"/>
  </r>
  <r>
    <x v="6"/>
    <n v="50"/>
    <s v="Chief"/>
    <s v="J.Gunston"/>
    <s v="Jack Gunston"/>
    <x v="0"/>
  </r>
  <r>
    <x v="6"/>
    <n v="51"/>
    <s v="Pmac"/>
    <s v="D.Heppell"/>
    <s v="Dyson Heppell"/>
    <x v="2"/>
  </r>
  <r>
    <x v="6"/>
    <n v="52"/>
    <s v="Melons"/>
    <s v="T.Kelly"/>
    <s v="Tim Kelly"/>
    <x v="0"/>
  </r>
  <r>
    <x v="6"/>
    <n v="53"/>
    <s v="Garter"/>
    <s v="J.Lyons"/>
    <s v="Jarryd Lyons"/>
    <x v="2"/>
  </r>
  <r>
    <x v="6"/>
    <n v="54"/>
    <s v="Jmerc"/>
    <s v="S.Higgins"/>
    <s v="Shaun Higgins"/>
    <x v="2"/>
  </r>
  <r>
    <x v="6"/>
    <n v="55"/>
    <s v="Kappaz"/>
    <s v="D.Mundy"/>
    <s v="David Mundy"/>
    <x v="0"/>
  </r>
  <r>
    <x v="6"/>
    <n v="56"/>
    <s v="Richo"/>
    <s v="D.Zorko"/>
    <s v="Dayne Zorko"/>
    <x v="2"/>
  </r>
  <r>
    <x v="7"/>
    <n v="57"/>
    <s v="Richo"/>
    <s v="L.Ryan"/>
    <s v="Luke Ryan"/>
    <x v="3"/>
  </r>
  <r>
    <x v="7"/>
    <n v="58"/>
    <s v="Kappaz"/>
    <s v="J.Steele"/>
    <s v="Jack Steele"/>
    <x v="2"/>
  </r>
  <r>
    <x v="7"/>
    <n v="59"/>
    <s v="Jmerc"/>
    <s v="B.Smith"/>
    <s v="Brodie Smith"/>
    <x v="3"/>
  </r>
  <r>
    <x v="7"/>
    <n v="60"/>
    <s v="Garter"/>
    <s v="M.Wallis"/>
    <s v="Mitchell Wallis"/>
    <x v="0"/>
  </r>
  <r>
    <x v="7"/>
    <n v="61"/>
    <s v="Melons"/>
    <s v="T.McLean"/>
    <s v="Toby McLean"/>
    <x v="0"/>
  </r>
  <r>
    <x v="7"/>
    <n v="62"/>
    <s v="Pmac"/>
    <s v="M.Walters"/>
    <s v="Michael Walters"/>
    <x v="0"/>
  </r>
  <r>
    <x v="7"/>
    <n v="63"/>
    <s v="Chief"/>
    <s v="L.Hunter"/>
    <s v="Lachlan Hunter"/>
    <x v="2"/>
  </r>
  <r>
    <x v="7"/>
    <n v="64"/>
    <s v="Lest"/>
    <s v="T.Taranto"/>
    <s v="Tim Taranto"/>
    <x v="2"/>
  </r>
  <r>
    <x v="8"/>
    <n v="65"/>
    <s v="Lest"/>
    <s v="S.Savage"/>
    <s v="Shane Savage"/>
    <x v="3"/>
  </r>
  <r>
    <x v="8"/>
    <n v="66"/>
    <s v="Chief"/>
    <s v="J.McGovern"/>
    <s v="Jeremy McGovern"/>
    <x v="3"/>
  </r>
  <r>
    <x v="8"/>
    <n v="67"/>
    <s v="Pmac"/>
    <s v="T.Greene"/>
    <s v="Toby Greene"/>
    <x v="0"/>
  </r>
  <r>
    <x v="8"/>
    <n v="68"/>
    <s v="Melons"/>
    <s v="G.Ablett"/>
    <s v="Gary Ablett"/>
    <x v="2"/>
  </r>
  <r>
    <x v="8"/>
    <n v="69"/>
    <s v="Garter"/>
    <s v="C.Mills"/>
    <s v="Callum Mills"/>
    <x v="3"/>
  </r>
  <r>
    <x v="8"/>
    <n v="70"/>
    <s v="Jmerc"/>
    <s v="J.Billings"/>
    <s v="Jack Billings"/>
    <x v="0"/>
  </r>
  <r>
    <x v="8"/>
    <n v="71"/>
    <s v="Kappaz"/>
    <s v="H.Shaw"/>
    <s v="Heath Shaw"/>
    <x v="3"/>
  </r>
  <r>
    <x v="8"/>
    <n v="72"/>
    <s v="Richo"/>
    <s v="L.Shuey"/>
    <s v="Luke Shuey"/>
    <x v="2"/>
  </r>
  <r>
    <x v="9"/>
    <n v="73"/>
    <s v="Richo"/>
    <s v="C.Wingard"/>
    <s v="Chad Wingard"/>
    <x v="4"/>
  </r>
  <r>
    <x v="9"/>
    <n v="74"/>
    <s v="Kappaz"/>
    <s v="J.P. Kennedy"/>
    <s v="Josh Kennedy"/>
    <x v="5"/>
  </r>
  <r>
    <x v="9"/>
    <n v="75"/>
    <s v="Jmerc"/>
    <s v="B.McEvoy"/>
    <s v="Ben McEvoy"/>
    <x v="1"/>
  </r>
  <r>
    <x v="9"/>
    <n v="76"/>
    <s v="Garter"/>
    <s v="J.O'Meara"/>
    <s v="Jaeger O'Meara"/>
    <x v="2"/>
  </r>
  <r>
    <x v="9"/>
    <n v="77"/>
    <s v="Melons"/>
    <s v="T.McDonald"/>
    <s v="Tom McDonald"/>
    <x v="0"/>
  </r>
  <r>
    <x v="9"/>
    <n v="78"/>
    <s v="Pmac"/>
    <s v="C.Petracca"/>
    <s v="Christian Petracca"/>
    <x v="0"/>
  </r>
  <r>
    <x v="9"/>
    <n v="79"/>
    <s v="Chief"/>
    <s v="H.Andrews"/>
    <s v="Harris Andrews"/>
    <x v="3"/>
  </r>
  <r>
    <x v="9"/>
    <n v="80"/>
    <s v="Lest"/>
    <s v="T.Rockliff"/>
    <s v="Tom Rockliff"/>
    <x v="2"/>
  </r>
  <r>
    <x v="10"/>
    <n v="81"/>
    <s v="Lest"/>
    <s v="W.Milera"/>
    <s v="Wayne Milera"/>
    <x v="3"/>
  </r>
  <r>
    <x v="10"/>
    <n v="82"/>
    <s v="Chief"/>
    <s v="L.Breust"/>
    <s v="Luke Breust"/>
    <x v="0"/>
  </r>
  <r>
    <x v="10"/>
    <n v="83"/>
    <s v="Pmac"/>
    <s v="J.De Goey"/>
    <s v="Jordan De Goey"/>
    <x v="0"/>
  </r>
  <r>
    <x v="10"/>
    <n v="84"/>
    <s v="Melons"/>
    <s v="C.Ward"/>
    <e v="#N/A"/>
    <x v="4"/>
  </r>
  <r>
    <x v="10"/>
    <n v="85"/>
    <s v="Garter"/>
    <s v="B.Crouch"/>
    <s v="Brad Crouch"/>
    <x v="2"/>
  </r>
  <r>
    <x v="10"/>
    <n v="86"/>
    <s v="Jmerc"/>
    <s v="B.Gibbs"/>
    <s v="Bryce Gibbs"/>
    <x v="2"/>
  </r>
  <r>
    <x v="10"/>
    <n v="87"/>
    <s v="Kappaz"/>
    <s v="T.Stewart"/>
    <s v="Thomas Stewart"/>
    <x v="3"/>
  </r>
  <r>
    <x v="10"/>
    <n v="88"/>
    <s v="Richo"/>
    <s v="M.Hurley"/>
    <s v="Michael Hurley"/>
    <x v="3"/>
  </r>
  <r>
    <x v="11"/>
    <n v="89"/>
    <s v="Richo"/>
    <s v="J.Redden"/>
    <s v="Jack Redden"/>
    <x v="2"/>
  </r>
  <r>
    <x v="11"/>
    <n v="90"/>
    <s v="Kappaz"/>
    <s v="K.Lambert"/>
    <s v="Kane Lambert"/>
    <x v="0"/>
  </r>
  <r>
    <x v="11"/>
    <n v="91"/>
    <s v="Jmerc"/>
    <s v="M.Robinson"/>
    <s v="Mitch Robinson"/>
    <x v="0"/>
  </r>
  <r>
    <x v="11"/>
    <n v="92"/>
    <s v="Garter"/>
    <s v="J.Darling"/>
    <s v="Jack Darling"/>
    <x v="0"/>
  </r>
  <r>
    <x v="11"/>
    <n v="93"/>
    <s v="Melons"/>
    <s v="D.Sheed"/>
    <s v="Dominic Sheed"/>
    <x v="2"/>
  </r>
  <r>
    <x v="11"/>
    <n v="94"/>
    <s v="Pmac"/>
    <s v="O.Wines"/>
    <s v="Oliver Wines"/>
    <x v="4"/>
  </r>
  <r>
    <x v="11"/>
    <n v="95"/>
    <s v="Chief"/>
    <s v="J.Riewoldt"/>
    <s v="Jack Riewoldt"/>
    <x v="0"/>
  </r>
  <r>
    <x v="11"/>
    <n v="96"/>
    <s v="Lest"/>
    <s v="J.Steven"/>
    <s v="Jack Steven"/>
    <x v="2"/>
  </r>
  <r>
    <x v="12"/>
    <n v="97"/>
    <s v="Lest"/>
    <s v="T.Doedee"/>
    <s v="Tom Doedee"/>
    <x v="3"/>
  </r>
  <r>
    <x v="12"/>
    <n v="98"/>
    <s v="Chief"/>
    <s v="J.Webster"/>
    <s v="Jimmy Webster"/>
    <x v="3"/>
  </r>
  <r>
    <x v="12"/>
    <n v="99"/>
    <s v="Pmac"/>
    <s v="E.Curnow"/>
    <s v="Edward Curnow"/>
    <x v="2"/>
  </r>
  <r>
    <x v="12"/>
    <n v="100"/>
    <s v="Melons"/>
    <s v="L.Dahlhaus"/>
    <s v="Luke Dahlhaus"/>
    <x v="0"/>
  </r>
  <r>
    <x v="12"/>
    <n v="101"/>
    <s v="Garter"/>
    <s v="J.Viney"/>
    <s v="Jack Viney"/>
    <x v="2"/>
  </r>
  <r>
    <x v="12"/>
    <n v="102"/>
    <s v="Jmerc"/>
    <s v="T.Cotchin"/>
    <s v="Trent Cotchin"/>
    <x v="2"/>
  </r>
  <r>
    <x v="12"/>
    <n v="103"/>
    <s v="Kappaz"/>
    <s v="D.Shiel"/>
    <s v="Dylan Shiel"/>
    <x v="2"/>
  </r>
  <r>
    <x v="12"/>
    <n v="104"/>
    <s v="Richo"/>
    <s v="A.Rance"/>
    <s v="Alex Rance"/>
    <x v="3"/>
  </r>
  <r>
    <x v="13"/>
    <n v="105"/>
    <s v="Richo"/>
    <s v="J.Hogan"/>
    <s v="Jesse Hogan"/>
    <x v="4"/>
  </r>
  <r>
    <x v="13"/>
    <n v="106"/>
    <s v="Kappaz"/>
    <s v="S.Lycett"/>
    <s v="Scott Lycett"/>
    <x v="0"/>
  </r>
  <r>
    <x v="13"/>
    <n v="107"/>
    <s v="Jmerc"/>
    <s v="M.Suckling"/>
    <s v="Matthew Suckling"/>
    <x v="3"/>
  </r>
  <r>
    <x v="13"/>
    <n v="108"/>
    <s v="Garter"/>
    <s v="J.Cameron"/>
    <s v="Jeremy Cameron"/>
    <x v="4"/>
  </r>
  <r>
    <x v="13"/>
    <n v="109"/>
    <s v="Melons"/>
    <s v="B.Williams"/>
    <s v="Bailey Williams"/>
    <x v="3"/>
  </r>
  <r>
    <x v="13"/>
    <n v="110"/>
    <s v="Pmac"/>
    <s v="T.Adams"/>
    <s v="Taylor Adams"/>
    <x v="4"/>
  </r>
  <r>
    <x v="13"/>
    <n v="111"/>
    <s v="Chief"/>
    <s v="C.Sinclair"/>
    <s v="Callum Sinclair"/>
    <x v="1"/>
  </r>
  <r>
    <x v="13"/>
    <n v="112"/>
    <s v="Lest"/>
    <s v="C.Salem"/>
    <s v="Christian Salem"/>
    <x v="3"/>
  </r>
  <r>
    <x v="14"/>
    <n v="113"/>
    <s v="Lest"/>
    <s v="T.Lynch"/>
    <s v="Tom Lynch"/>
    <x v="0"/>
  </r>
  <r>
    <x v="14"/>
    <n v="114"/>
    <s v="Chief"/>
    <s v="B.Cunnington"/>
    <s v="Ben Cunnington"/>
    <x v="2"/>
  </r>
  <r>
    <x v="14"/>
    <n v="115"/>
    <s v="Pmac"/>
    <s v="N.Jones"/>
    <s v="Nathan Jones"/>
    <x v="2"/>
  </r>
  <r>
    <x v="14"/>
    <n v="116"/>
    <s v="Melons"/>
    <s v="J.Johannisen"/>
    <e v="#N/A"/>
    <x v="4"/>
  </r>
  <r>
    <x v="14"/>
    <n v="117"/>
    <s v="Garter"/>
    <s v="J.Worpel"/>
    <s v="James Worpel"/>
    <x v="0"/>
  </r>
  <r>
    <x v="14"/>
    <n v="118"/>
    <s v="Jmerc"/>
    <s v="T.Miller"/>
    <s v="Touk Miller"/>
    <x v="2"/>
  </r>
  <r>
    <x v="14"/>
    <n v="119"/>
    <s v="Kappaz"/>
    <s v="B.Houli"/>
    <s v="Bachar Houli"/>
    <x v="3"/>
  </r>
  <r>
    <x v="14"/>
    <n v="120"/>
    <s v="Richo"/>
    <s v="B.Acres"/>
    <s v="Blake Acres"/>
    <x v="4"/>
  </r>
  <r>
    <x v="15"/>
    <n v="121"/>
    <s v="Richo"/>
    <s v="D.Rich"/>
    <s v="Daniel Rich"/>
    <x v="3"/>
  </r>
  <r>
    <x v="15"/>
    <n v="122"/>
    <s v="Kappaz"/>
    <s v="C.Daniel"/>
    <s v="Caleb Daniel"/>
    <x v="0"/>
  </r>
  <r>
    <x v="15"/>
    <n v="123"/>
    <s v="Jmerc"/>
    <s v="J.Martin"/>
    <s v="Jack Martin"/>
    <x v="0"/>
  </r>
  <r>
    <x v="15"/>
    <n v="124"/>
    <s v="Garter"/>
    <s v="S.Edwards"/>
    <s v="Shane Edwards"/>
    <x v="0"/>
  </r>
  <r>
    <x v="15"/>
    <n v="125"/>
    <s v="Melons"/>
    <s v="M.Murphy"/>
    <s v="Marc Murphy"/>
    <x v="2"/>
  </r>
  <r>
    <x v="15"/>
    <n v="126"/>
    <s v="Pmac"/>
    <s v="B.Fiorini"/>
    <s v="Brayden Fiorini"/>
    <x v="2"/>
  </r>
  <r>
    <x v="15"/>
    <n v="127"/>
    <s v="Chief"/>
    <s v="T.Jonas"/>
    <s v="Thomas Jonas"/>
    <x v="3"/>
  </r>
  <r>
    <x v="15"/>
    <n v="128"/>
    <s v="Lest"/>
    <s v="J.Newnes"/>
    <s v="Jack Newnes"/>
    <x v="0"/>
  </r>
  <r>
    <x v="16"/>
    <n v="129"/>
    <s v="Lest"/>
    <s v="Z.Tuohy"/>
    <e v="#N/A"/>
    <x v="4"/>
  </r>
  <r>
    <x v="16"/>
    <n v="130"/>
    <s v="Chief"/>
    <s v="A.McGrath"/>
    <s v="Andrew McGrath"/>
    <x v="3"/>
  </r>
  <r>
    <x v="16"/>
    <n v="131"/>
    <s v="Pmac"/>
    <s v="C.Blakely"/>
    <e v="#N/A"/>
    <x v="5"/>
  </r>
  <r>
    <x v="16"/>
    <n v="132"/>
    <s v="Melons"/>
    <s v="T.Langdon"/>
    <s v="Tom Langdon"/>
    <x v="3"/>
  </r>
  <r>
    <x v="16"/>
    <n v="133"/>
    <s v="Garter"/>
    <s v="J.Ziebell"/>
    <s v="Jack Ziebell"/>
    <x v="4"/>
  </r>
  <r>
    <x v="16"/>
    <n v="134"/>
    <s v="Jmerc"/>
    <s v="N.Newman"/>
    <s v="Nic Newman"/>
    <x v="3"/>
  </r>
  <r>
    <x v="16"/>
    <n v="135"/>
    <s v="Kappaz"/>
    <s v="A.Francis"/>
    <s v="Aaron Francis"/>
    <x v="4"/>
  </r>
  <r>
    <x v="16"/>
    <n v="136"/>
    <s v="Richo"/>
    <s v="H.Crozier"/>
    <s v="Hayden Crozier"/>
    <x v="5"/>
  </r>
  <r>
    <x v="17"/>
    <n v="137"/>
    <s v="Richo"/>
    <s v="D.Zaharakis"/>
    <s v="David Zaharakis"/>
    <x v="2"/>
  </r>
  <r>
    <x v="17"/>
    <n v="138"/>
    <s v="Kappaz"/>
    <s v="T.Phillips"/>
    <s v="Tom Phillips"/>
    <x v="4"/>
  </r>
  <r>
    <x v="17"/>
    <n v="139"/>
    <s v="Jmerc"/>
    <s v="J.Polec"/>
    <s v="Jared Polec"/>
    <x v="2"/>
  </r>
  <r>
    <x v="17"/>
    <n v="140"/>
    <s v="Garter"/>
    <s v="B.Ellis"/>
    <s v="Brandon Ellis"/>
    <x v="4"/>
  </r>
  <r>
    <x v="17"/>
    <n v="141"/>
    <s v="Melons"/>
    <s v="J.McVeigh"/>
    <s v="Jarrad McVeigh"/>
    <x v="3"/>
  </r>
  <r>
    <x v="17"/>
    <n v="142"/>
    <s v="Pmac"/>
    <s v="J.Witts"/>
    <s v="Jarrod Witts"/>
    <x v="1"/>
  </r>
  <r>
    <x v="17"/>
    <n v="143"/>
    <s v="Chief"/>
    <s v="T.Liberatore"/>
    <s v="Thomas Liberatore"/>
    <x v="2"/>
  </r>
  <r>
    <x v="17"/>
    <n v="144"/>
    <s v="Lest"/>
    <s v="D.Moore"/>
    <s v="Darcy Moore"/>
    <x v="0"/>
  </r>
  <r>
    <x v="18"/>
    <n v="145"/>
    <s v="Lest"/>
    <s v="J.Macmillan"/>
    <s v="Jamie MacMillan"/>
    <x v="4"/>
  </r>
  <r>
    <x v="18"/>
    <n v="146"/>
    <s v="Chief"/>
    <s v="L.Weller"/>
    <s v="Lachlan Weller"/>
    <x v="4"/>
  </r>
  <r>
    <x v="18"/>
    <n v="147"/>
    <s v="Pmac"/>
    <s v="L.Shiels"/>
    <s v="Liam Shiels"/>
    <x v="2"/>
  </r>
  <r>
    <x v="18"/>
    <n v="148"/>
    <s v="Melons"/>
    <s v="K.Langford"/>
    <s v="Kyle Langford"/>
    <x v="4"/>
  </r>
  <r>
    <x v="18"/>
    <n v="149"/>
    <s v="Garter"/>
    <s v="B.Brown"/>
    <s v="Ben Brown"/>
    <x v="0"/>
  </r>
  <r>
    <x v="18"/>
    <n v="150"/>
    <s v="Jmerc"/>
    <s v="P.Hanley"/>
    <s v="Pearce Hanley"/>
    <x v="4"/>
  </r>
  <r>
    <x v="18"/>
    <n v="151"/>
    <s v="Kappaz"/>
    <s v="J.Harmes"/>
    <s v="James Harmes"/>
    <x v="4"/>
  </r>
  <r>
    <x v="18"/>
    <n v="152"/>
    <s v="Richo"/>
    <s v="D.Prestia"/>
    <s v="Dion Prestia"/>
    <x v="2"/>
  </r>
  <r>
    <x v="19"/>
    <n v="153"/>
    <s v="Richo"/>
    <s v="J.Gresham"/>
    <s v="Jade Gresham"/>
    <x v="0"/>
  </r>
  <r>
    <x v="19"/>
    <n v="154"/>
    <s v="Kappaz"/>
    <s v="S.May"/>
    <s v="Steven May"/>
    <x v="5"/>
  </r>
  <r>
    <x v="19"/>
    <n v="155"/>
    <s v="Jmerc"/>
    <s v="B.Parfitt"/>
    <s v="Brandan Parfitt"/>
    <x v="4"/>
  </r>
  <r>
    <x v="19"/>
    <n v="156"/>
    <s v="Garter"/>
    <s v="J.Ridley"/>
    <s v="Jordan Ridley"/>
    <x v="3"/>
  </r>
  <r>
    <x v="19"/>
    <n v="157"/>
    <s v="Melons"/>
    <s v="D.Swallow"/>
    <s v="David Swallow"/>
    <x v="2"/>
  </r>
  <r>
    <x v="19"/>
    <n v="158"/>
    <s v="Pmac"/>
    <s v="J.Hopper"/>
    <s v="Jacob Hopper"/>
    <x v="2"/>
  </r>
  <r>
    <x v="19"/>
    <n v="159"/>
    <s v="Chief"/>
    <s v="D.Parish"/>
    <s v="Darcy Parish"/>
    <x v="4"/>
  </r>
  <r>
    <x v="19"/>
    <n v="160"/>
    <s v="Lest"/>
    <s v="M.Hibberd"/>
    <s v="Michael Hibberd"/>
    <x v="4"/>
  </r>
  <r>
    <x v="20"/>
    <n v="161"/>
    <s v="Lest"/>
    <s v="J.Harbrow"/>
    <s v="Jarrod Harbrow"/>
    <x v="3"/>
  </r>
  <r>
    <x v="20"/>
    <n v="162"/>
    <s v="Chief"/>
    <s v="B.Sier"/>
    <e v="#N/A"/>
    <x v="5"/>
  </r>
  <r>
    <x v="20"/>
    <n v="163"/>
    <s v="Pmac"/>
    <s v="D.Byrne-Jones"/>
    <s v="Darcy Byrne-Jones"/>
    <x v="3"/>
  </r>
  <r>
    <x v="20"/>
    <n v="164"/>
    <s v="Melons"/>
    <s v="D.Houston"/>
    <s v="Dan Houston"/>
    <x v="3"/>
  </r>
  <r>
    <x v="20"/>
    <n v="165"/>
    <s v="Garter"/>
    <s v="R.Mathieson"/>
    <s v="Rhys Mathieson"/>
    <x v="4"/>
  </r>
  <r>
    <x v="20"/>
    <n v="166"/>
    <s v="Jmerc"/>
    <s v="A.Kennedy"/>
    <s v="Adam Kennedy"/>
    <x v="4"/>
  </r>
  <r>
    <x v="20"/>
    <n v="167"/>
    <s v="Kappaz"/>
    <s v="J.J. Kennedy"/>
    <s v="Joshua Kennedy"/>
    <x v="5"/>
  </r>
  <r>
    <x v="20"/>
    <n v="168"/>
    <s v="Richo"/>
    <s v="T.J. Lynch"/>
    <e v="#N/A"/>
    <x v="5"/>
  </r>
  <r>
    <x v="21"/>
    <n v="169"/>
    <s v="Richo"/>
    <s v="D.Hannebery"/>
    <e v="#N/A"/>
    <x v="5"/>
  </r>
  <r>
    <x v="21"/>
    <n v="170"/>
    <s v="Kappaz"/>
    <s v="R.Clarke"/>
    <s v="Ryan Clarke"/>
    <x v="4"/>
  </r>
  <r>
    <x v="21"/>
    <n v="171"/>
    <s v="Jmerc"/>
    <s v="S.Walsh"/>
    <s v="Sam Walsh"/>
    <x v="4"/>
  </r>
  <r>
    <x v="21"/>
    <n v="172"/>
    <s v="Garter"/>
    <s v="L.Hodge"/>
    <s v="Luke Hodge"/>
    <x v="3"/>
  </r>
  <r>
    <x v="21"/>
    <n v="173"/>
    <s v="Melons"/>
    <s v="P.Ryder"/>
    <s v="Patrick Ryder"/>
    <x v="4"/>
  </r>
  <r>
    <x v="21"/>
    <n v="174"/>
    <s v="Pmac"/>
    <s v="T.Papley"/>
    <s v="Tom Papley"/>
    <x v="5"/>
  </r>
  <r>
    <x v="21"/>
    <n v="175"/>
    <s v="Chief"/>
    <s v="W.Rioli"/>
    <e v="#N/A"/>
    <x v="4"/>
  </r>
  <r>
    <x v="21"/>
    <n v="176"/>
    <s v="Lest"/>
    <s v="A.Cerra"/>
    <s v="Adam Cerra"/>
    <x v="4"/>
  </r>
  <r>
    <x v="22"/>
    <n v="177"/>
    <m/>
    <m/>
    <m/>
    <x v="6"/>
  </r>
  <r>
    <x v="22"/>
    <n v="178"/>
    <m/>
    <m/>
    <m/>
    <x v="6"/>
  </r>
  <r>
    <x v="22"/>
    <n v="179"/>
    <m/>
    <m/>
    <m/>
    <x v="6"/>
  </r>
  <r>
    <x v="22"/>
    <n v="180"/>
    <m/>
    <m/>
    <m/>
    <x v="6"/>
  </r>
  <r>
    <x v="22"/>
    <n v="181"/>
    <m/>
    <m/>
    <m/>
    <x v="6"/>
  </r>
  <r>
    <x v="22"/>
    <n v="182"/>
    <m/>
    <m/>
    <m/>
    <x v="6"/>
  </r>
  <r>
    <x v="22"/>
    <n v="183"/>
    <m/>
    <m/>
    <m/>
    <x v="6"/>
  </r>
  <r>
    <x v="22"/>
    <n v="184"/>
    <m/>
    <m/>
    <m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J3:K158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h="1" x="3"/>
        <item h="1" x="1"/>
        <item x="2"/>
        <item h="1" x="4"/>
        <item h="1" x="6"/>
        <item h="1" x="0"/>
        <item h="1" x="5"/>
        <item t="default"/>
      </items>
    </pivotField>
  </pivotFields>
  <rowFields count="1">
    <field x="3"/>
  </rowFields>
  <rowItems count="154">
    <i>
      <x v="40"/>
    </i>
    <i>
      <x v="278"/>
    </i>
    <i>
      <x v="188"/>
    </i>
    <i>
      <x v="88"/>
    </i>
    <i>
      <x v="189"/>
    </i>
    <i>
      <x v="404"/>
    </i>
    <i>
      <x v="26"/>
    </i>
    <i>
      <x v="363"/>
    </i>
    <i>
      <x v="244"/>
    </i>
    <i>
      <x v="377"/>
    </i>
    <i>
      <x v="257"/>
    </i>
    <i>
      <x v="236"/>
    </i>
    <i>
      <x v="126"/>
    </i>
    <i>
      <x v="111"/>
    </i>
    <i>
      <x v="184"/>
    </i>
    <i>
      <x v="334"/>
    </i>
    <i>
      <x v="275"/>
    </i>
    <i>
      <x v="159"/>
    </i>
    <i>
      <x v="43"/>
    </i>
    <i>
      <x v="103"/>
    </i>
    <i>
      <x v="407"/>
    </i>
    <i>
      <x v="380"/>
    </i>
    <i>
      <x v="214"/>
    </i>
    <i>
      <x v="416"/>
    </i>
    <i>
      <x v="207"/>
    </i>
    <i>
      <x v="234"/>
    </i>
    <i>
      <x v="390"/>
    </i>
    <i>
      <x v="93"/>
    </i>
    <i>
      <x v="247"/>
    </i>
    <i>
      <x v="315"/>
    </i>
    <i>
      <x v="384"/>
    </i>
    <i>
      <x v="318"/>
    </i>
    <i>
      <x v="261"/>
    </i>
    <i>
      <x v="182"/>
    </i>
    <i>
      <x v="358"/>
    </i>
    <i>
      <x v="63"/>
    </i>
    <i>
      <x v="307"/>
    </i>
    <i>
      <x v="31"/>
    </i>
    <i>
      <x v="1"/>
    </i>
    <i>
      <x v="226"/>
    </i>
    <i>
      <x v="193"/>
    </i>
    <i>
      <x v="143"/>
    </i>
    <i>
      <x v="81"/>
    </i>
    <i>
      <x v="190"/>
    </i>
    <i>
      <x v="398"/>
    </i>
    <i>
      <x v="151"/>
    </i>
    <i>
      <x v="378"/>
    </i>
    <i>
      <x v="99"/>
    </i>
    <i>
      <x v="413"/>
    </i>
    <i>
      <x v="106"/>
    </i>
    <i>
      <x v="382"/>
    </i>
    <i>
      <x v="113"/>
    </i>
    <i>
      <x v="288"/>
    </i>
    <i>
      <x v="292"/>
    </i>
    <i>
      <x v="89"/>
    </i>
    <i>
      <x v="412"/>
    </i>
    <i>
      <x v="379"/>
    </i>
    <i>
      <x v="206"/>
    </i>
    <i>
      <x v="299"/>
    </i>
    <i>
      <x v="327"/>
    </i>
    <i>
      <x v="392"/>
    </i>
    <i>
      <x v="137"/>
    </i>
    <i>
      <x v="365"/>
    </i>
    <i>
      <x v="174"/>
    </i>
    <i>
      <x v="148"/>
    </i>
    <i>
      <x v="336"/>
    </i>
    <i>
      <x v="253"/>
    </i>
    <i>
      <x v="348"/>
    </i>
    <i>
      <x v="101"/>
    </i>
    <i>
      <x v="302"/>
    </i>
    <i>
      <x v="417"/>
    </i>
    <i>
      <x v="135"/>
    </i>
    <i>
      <x v="168"/>
    </i>
    <i>
      <x v="12"/>
    </i>
    <i>
      <x v="215"/>
    </i>
    <i>
      <x v="33"/>
    </i>
    <i>
      <x v="34"/>
    </i>
    <i>
      <x v="8"/>
    </i>
    <i>
      <x v="235"/>
    </i>
    <i>
      <x v="425"/>
    </i>
    <i>
      <x v="391"/>
    </i>
    <i>
      <x v="110"/>
    </i>
    <i>
      <x v="270"/>
    </i>
    <i>
      <x v="282"/>
    </i>
    <i>
      <x v="209"/>
    </i>
    <i>
      <x v="409"/>
    </i>
    <i>
      <x v="3"/>
    </i>
    <i>
      <x v="28"/>
    </i>
    <i>
      <x v="117"/>
    </i>
    <i>
      <x v="208"/>
    </i>
    <i>
      <x v="119"/>
    </i>
    <i>
      <x v="175"/>
    </i>
    <i>
      <x v="241"/>
    </i>
    <i>
      <x v="98"/>
    </i>
    <i>
      <x v="42"/>
    </i>
    <i>
      <x v="36"/>
    </i>
    <i>
      <x v="45"/>
    </i>
    <i>
      <x v="408"/>
    </i>
    <i>
      <x v="285"/>
    </i>
    <i>
      <x v="423"/>
    </i>
    <i>
      <x v="86"/>
    </i>
    <i>
      <x v="115"/>
    </i>
    <i>
      <x v="381"/>
    </i>
    <i>
      <x v="41"/>
    </i>
    <i>
      <x v="212"/>
    </i>
    <i>
      <x v="149"/>
    </i>
    <i>
      <x v="192"/>
    </i>
    <i>
      <x v="283"/>
    </i>
    <i>
      <x v="138"/>
    </i>
    <i>
      <x v="128"/>
    </i>
    <i>
      <x v="274"/>
    </i>
    <i>
      <x v="286"/>
    </i>
    <i>
      <x v="259"/>
    </i>
    <i>
      <x v="76"/>
    </i>
    <i>
      <x v="200"/>
    </i>
    <i>
      <x v="291"/>
    </i>
    <i>
      <x v="35"/>
    </i>
    <i>
      <x v="157"/>
    </i>
    <i>
      <x v="211"/>
    </i>
    <i>
      <x v="293"/>
    </i>
    <i>
      <x v="38"/>
    </i>
    <i>
      <x v="27"/>
    </i>
    <i>
      <x v="218"/>
    </i>
    <i>
      <x v="84"/>
    </i>
    <i>
      <x v="5"/>
    </i>
    <i>
      <x v="131"/>
    </i>
    <i>
      <x v="242"/>
    </i>
    <i>
      <x v="255"/>
    </i>
    <i>
      <x v="13"/>
    </i>
    <i>
      <x v="178"/>
    </i>
    <i>
      <x v="201"/>
    </i>
    <i>
      <x v="321"/>
    </i>
    <i>
      <x v="202"/>
    </i>
    <i>
      <x v="181"/>
    </i>
    <i>
      <x v="266"/>
    </i>
    <i>
      <x v="232"/>
    </i>
    <i>
      <x/>
    </i>
    <i>
      <x v="329"/>
    </i>
    <i>
      <x v="399"/>
    </i>
    <i>
      <x v="330"/>
    </i>
    <i>
      <x v="406"/>
    </i>
    <i>
      <x v="22"/>
    </i>
    <i>
      <x v="273"/>
    </i>
    <i>
      <x v="29"/>
    </i>
    <i>
      <x v="18"/>
    </i>
    <i>
      <x v="338"/>
    </i>
    <i>
      <x v="219"/>
    </i>
    <i>
      <x v="187"/>
    </i>
    <i>
      <x v="420"/>
    </i>
    <i>
      <x v="354"/>
    </i>
    <i>
      <x v="66"/>
    </i>
    <i>
      <x v="2"/>
    </i>
    <i>
      <x v="328"/>
    </i>
    <i t="grand">
      <x/>
    </i>
  </rowItems>
  <colFields count="1">
    <field x="8"/>
  </colFields>
  <colItems count="1">
    <i>
      <x v="3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8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V3:W160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h="1" x="3"/>
        <item h="1" x="1"/>
        <item h="1" x="2"/>
        <item h="1" x="4"/>
        <item h="1" x="6"/>
        <item h="1" x="0"/>
        <item x="5"/>
        <item t="default"/>
      </items>
    </pivotField>
  </pivotFields>
  <rowFields count="1">
    <field x="3"/>
  </rowFields>
  <rowItems count="156">
    <i>
      <x v="272"/>
    </i>
    <i>
      <x v="100"/>
    </i>
    <i>
      <x v="83"/>
    </i>
    <i>
      <x v="143"/>
    </i>
    <i>
      <x v="331"/>
    </i>
    <i>
      <x v="119"/>
    </i>
    <i>
      <x v="220"/>
    </i>
    <i>
      <x v="84"/>
    </i>
    <i>
      <x v="404"/>
    </i>
    <i>
      <x v="171"/>
    </i>
    <i>
      <x v="176"/>
    </i>
    <i>
      <x v="108"/>
    </i>
    <i>
      <x v="255"/>
    </i>
    <i>
      <x v="322"/>
    </i>
    <i>
      <x v="184"/>
    </i>
    <i>
      <x v="364"/>
    </i>
    <i>
      <x v="263"/>
    </i>
    <i>
      <x v="234"/>
    </i>
    <i>
      <x v="64"/>
    </i>
    <i>
      <x v="315"/>
    </i>
    <i>
      <x v="106"/>
    </i>
    <i>
      <x v="378"/>
    </i>
    <i>
      <x v="109"/>
    </i>
    <i>
      <x v="261"/>
    </i>
    <i>
      <x v="120"/>
    </i>
    <i>
      <x v="289"/>
    </i>
    <i>
      <x v="178"/>
    </i>
    <i>
      <x v="318"/>
    </i>
    <i>
      <x v="193"/>
    </i>
    <i>
      <x v="373"/>
    </i>
    <i>
      <x v="202"/>
    </i>
    <i>
      <x v="405"/>
    </i>
    <i>
      <x v="32"/>
    </i>
    <i>
      <x v="370"/>
    </i>
    <i>
      <x v="145"/>
    </i>
    <i>
      <x v="305"/>
    </i>
    <i>
      <x v="183"/>
    </i>
    <i>
      <x v="1"/>
    </i>
    <i>
      <x v="398"/>
    </i>
    <i>
      <x v="341"/>
    </i>
    <i>
      <x v="163"/>
    </i>
    <i>
      <x v="139"/>
    </i>
    <i>
      <x v="173"/>
    </i>
    <i>
      <x v="24"/>
    </i>
    <i>
      <x v="158"/>
    </i>
    <i>
      <x v="122"/>
    </i>
    <i>
      <x v="35"/>
    </i>
    <i>
      <x v="52"/>
    </i>
    <i>
      <x v="330"/>
    </i>
    <i>
      <x v="375"/>
    </i>
    <i>
      <x v="411"/>
    </i>
    <i>
      <x v="351"/>
    </i>
    <i>
      <x v="388"/>
    </i>
    <i>
      <x v="403"/>
    </i>
    <i>
      <x v="340"/>
    </i>
    <i>
      <x v="62"/>
    </i>
    <i>
      <x v="107"/>
    </i>
    <i>
      <x v="229"/>
    </i>
    <i>
      <x v="227"/>
    </i>
    <i>
      <x v="250"/>
    </i>
    <i>
      <x v="342"/>
    </i>
    <i>
      <x v="259"/>
    </i>
    <i>
      <x v="26"/>
    </i>
    <i>
      <x v="199"/>
    </i>
    <i>
      <x v="365"/>
    </i>
    <i>
      <x v="153"/>
    </i>
    <i>
      <x v="271"/>
    </i>
    <i>
      <x v="3"/>
    </i>
    <i>
      <x v="319"/>
    </i>
    <i>
      <x v="192"/>
    </i>
    <i>
      <x v="102"/>
    </i>
    <i>
      <x v="283"/>
    </i>
    <i>
      <x v="115"/>
    </i>
    <i>
      <x v="104"/>
    </i>
    <i>
      <x v="333"/>
    </i>
    <i>
      <x v="311"/>
    </i>
    <i>
      <x v="135"/>
    </i>
    <i>
      <x v="212"/>
    </i>
    <i>
      <x v="68"/>
    </i>
    <i>
      <x v="310"/>
    </i>
    <i>
      <x v="400"/>
    </i>
    <i>
      <x v="148"/>
    </i>
    <i>
      <x v="63"/>
    </i>
    <i>
      <x v="161"/>
    </i>
    <i>
      <x v="177"/>
    </i>
    <i>
      <x v="36"/>
    </i>
    <i>
      <x v="327"/>
    </i>
    <i>
      <x v="422"/>
    </i>
    <i>
      <x v="159"/>
    </i>
    <i>
      <x v="360"/>
    </i>
    <i>
      <x v="224"/>
    </i>
    <i>
      <x v="134"/>
    </i>
    <i>
      <x v="218"/>
    </i>
    <i>
      <x v="124"/>
    </i>
    <i>
      <x v="343"/>
    </i>
    <i>
      <x v="294"/>
    </i>
    <i>
      <x v="136"/>
    </i>
    <i>
      <x v="197"/>
    </i>
    <i>
      <x v="189"/>
    </i>
    <i>
      <x v="19"/>
    </i>
    <i>
      <x v="128"/>
    </i>
    <i>
      <x v="181"/>
    </i>
    <i>
      <x v="402"/>
    </i>
    <i>
      <x v="260"/>
    </i>
    <i>
      <x v="324"/>
    </i>
    <i>
      <x v="112"/>
    </i>
    <i>
      <x v="61"/>
    </i>
    <i>
      <x v="113"/>
    </i>
    <i>
      <x v="221"/>
    </i>
    <i>
      <x v="95"/>
    </i>
    <i>
      <x v="77"/>
    </i>
    <i>
      <x v="186"/>
    </i>
    <i>
      <x v="157"/>
    </i>
    <i>
      <x v="47"/>
    </i>
    <i>
      <x v="225"/>
    </i>
    <i>
      <x v="366"/>
    </i>
    <i>
      <x v="174"/>
    </i>
    <i>
      <x v="118"/>
    </i>
    <i>
      <x v="72"/>
    </i>
    <i>
      <x v="57"/>
    </i>
    <i>
      <x v="17"/>
    </i>
    <i>
      <x v="97"/>
    </i>
    <i>
      <x v="30"/>
    </i>
    <i>
      <x v="195"/>
    </i>
    <i>
      <x v="304"/>
    </i>
    <i>
      <x v="114"/>
    </i>
    <i>
      <x v="394"/>
    </i>
    <i>
      <x v="246"/>
    </i>
    <i>
      <x v="80"/>
    </i>
    <i>
      <x v="328"/>
    </i>
    <i>
      <x v="359"/>
    </i>
    <i>
      <x v="408"/>
    </i>
    <i>
      <x v="363"/>
    </i>
    <i>
      <x v="33"/>
    </i>
    <i>
      <x v="302"/>
    </i>
    <i>
      <x v="418"/>
    </i>
    <i>
      <x v="82"/>
    </i>
    <i>
      <x v="236"/>
    </i>
    <i>
      <x v="137"/>
    </i>
    <i>
      <x v="18"/>
    </i>
    <i>
      <x v="140"/>
    </i>
    <i>
      <x v="268"/>
    </i>
    <i>
      <x v="117"/>
    </i>
    <i>
      <x v="81"/>
    </i>
    <i>
      <x v="89"/>
    </i>
    <i>
      <x v="344"/>
    </i>
    <i>
      <x v="44"/>
    </i>
    <i>
      <x v="345"/>
    </i>
    <i>
      <x v="29"/>
    </i>
    <i>
      <x v="131"/>
    </i>
    <i>
      <x v="412"/>
    </i>
    <i>
      <x v="41"/>
    </i>
    <i>
      <x v="50"/>
    </i>
    <i>
      <x v="201"/>
    </i>
    <i>
      <x v="70"/>
    </i>
    <i t="grand">
      <x/>
    </i>
  </rowItems>
  <colFields count="1">
    <field x="8"/>
  </colFields>
  <colItems count="1">
    <i>
      <x v="7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7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S3:T183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h="1" x="3"/>
        <item h="1" x="1"/>
        <item h="1" x="2"/>
        <item h="1" x="4"/>
        <item h="1" x="6"/>
        <item x="0"/>
        <item h="1" x="5"/>
        <item t="default"/>
      </items>
    </pivotField>
  </pivotFields>
  <rowFields count="1">
    <field x="3"/>
  </rowFields>
  <rowItems count="179">
    <i>
      <x v="397"/>
    </i>
    <i>
      <x v="184"/>
    </i>
    <i>
      <x v="390"/>
    </i>
    <i>
      <x v="164"/>
    </i>
    <i>
      <x v="249"/>
    </i>
    <i>
      <x v="322"/>
    </i>
    <i>
      <x v="159"/>
    </i>
    <i>
      <x v="350"/>
    </i>
    <i>
      <x v="315"/>
    </i>
    <i>
      <x v="6"/>
    </i>
    <i>
      <x v="209"/>
    </i>
    <i>
      <x v="191"/>
    </i>
    <i>
      <x v="356"/>
    </i>
    <i>
      <x v="200"/>
    </i>
    <i>
      <x v="358"/>
    </i>
    <i>
      <x v="384"/>
    </i>
    <i>
      <x v="278"/>
    </i>
    <i>
      <x v="111"/>
    </i>
    <i>
      <x v="295"/>
    </i>
    <i>
      <x v="188"/>
    </i>
    <i>
      <x v="93"/>
    </i>
    <i>
      <x v="318"/>
    </i>
    <i>
      <x v="426"/>
    </i>
    <i>
      <x v="126"/>
    </i>
    <i>
      <x v="377"/>
    </i>
    <i>
      <x v="290"/>
    </i>
    <i>
      <x v="267"/>
    </i>
    <i>
      <x v="174"/>
    </i>
    <i>
      <x v="103"/>
    </i>
    <i>
      <x v="153"/>
    </i>
    <i>
      <x v="416"/>
    </i>
    <i>
      <x v="177"/>
    </i>
    <i>
      <x v="49"/>
    </i>
    <i>
      <x v="323"/>
    </i>
    <i>
      <x v="68"/>
    </i>
    <i>
      <x v="216"/>
    </i>
    <i>
      <x v="82"/>
    </i>
    <i>
      <x v="214"/>
    </i>
    <i>
      <x v="163"/>
    </i>
    <i>
      <x v="173"/>
    </i>
    <i>
      <x v="226"/>
    </i>
    <i>
      <x v="132"/>
    </i>
    <i>
      <x v="36"/>
    </i>
    <i>
      <x v="78"/>
    </i>
    <i>
      <x v="23"/>
    </i>
    <i>
      <x v="186"/>
    </i>
    <i>
      <x v="114"/>
    </i>
    <i>
      <x v="270"/>
    </i>
    <i>
      <x v="227"/>
    </i>
    <i>
      <x v="39"/>
    </i>
    <i>
      <x v="430"/>
    </i>
    <i>
      <x v="19"/>
    </i>
    <i>
      <x v="387"/>
    </i>
    <i>
      <x v="425"/>
    </i>
    <i>
      <x v="288"/>
    </i>
    <i>
      <x v="206"/>
    </i>
    <i>
      <x v="192"/>
    </i>
    <i>
      <x v="277"/>
    </i>
    <i>
      <x v="262"/>
    </i>
    <i>
      <x v="183"/>
    </i>
    <i>
      <x v="234"/>
    </i>
    <i>
      <x v="258"/>
    </i>
    <i>
      <x v="124"/>
    </i>
    <i>
      <x v="291"/>
    </i>
    <i>
      <x v="119"/>
    </i>
    <i>
      <x v="129"/>
    </i>
    <i>
      <x v="355"/>
    </i>
    <i>
      <x v="223"/>
    </i>
    <i>
      <x v="33"/>
    </i>
    <i>
      <x v="320"/>
    </i>
    <i>
      <x v="221"/>
    </i>
    <i>
      <x v="41"/>
    </i>
    <i>
      <x v="86"/>
    </i>
    <i>
      <x v="42"/>
    </i>
    <i>
      <x v="104"/>
    </i>
    <i>
      <x v="17"/>
    </i>
    <i>
      <x v="396"/>
    </i>
    <i>
      <x v="211"/>
    </i>
    <i>
      <x v="359"/>
    </i>
    <i>
      <x v="298"/>
    </i>
    <i>
      <x v="18"/>
    </i>
    <i>
      <x v="15"/>
    </i>
    <i>
      <x v="143"/>
    </i>
    <i>
      <x v="230"/>
    </i>
    <i>
      <x v="225"/>
    </i>
    <i>
      <x v="415"/>
    </i>
    <i>
      <x v="422"/>
    </i>
    <i>
      <x v="14"/>
    </i>
    <i>
      <x v="89"/>
    </i>
    <i>
      <x v="152"/>
    </i>
    <i>
      <x v="190"/>
    </i>
    <i>
      <x v="148"/>
    </i>
    <i>
      <x v="87"/>
    </i>
    <i>
      <x v="25"/>
    </i>
    <i>
      <x v="305"/>
    </i>
    <i>
      <x v="220"/>
    </i>
    <i>
      <x v="108"/>
    </i>
    <i>
      <x v="9"/>
    </i>
    <i>
      <x v="309"/>
    </i>
    <i>
      <x v="202"/>
    </i>
    <i>
      <x v="330"/>
    </i>
    <i>
      <x v="107"/>
    </i>
    <i>
      <x v="281"/>
    </i>
    <i>
      <x v="162"/>
    </i>
    <i>
      <x v="428"/>
    </i>
    <i>
      <x v="273"/>
    </i>
    <i>
      <x v="201"/>
    </i>
    <i>
      <x v="165"/>
    </i>
    <i>
      <x v="181"/>
    </i>
    <i>
      <x v="357"/>
    </i>
    <i>
      <x v="12"/>
    </i>
    <i>
      <x v="375"/>
    </i>
    <i>
      <x v="133"/>
    </i>
    <i>
      <x v="122"/>
    </i>
    <i>
      <x v="92"/>
    </i>
    <i>
      <x v="96"/>
    </i>
    <i>
      <x v="101"/>
    </i>
    <i>
      <x v="1"/>
    </i>
    <i>
      <x v="285"/>
    </i>
    <i>
      <x v="351"/>
    </i>
    <i>
      <x v="413"/>
    </i>
    <i>
      <x v="31"/>
    </i>
    <i>
      <x v="222"/>
    </i>
    <i>
      <x v="189"/>
    </i>
    <i>
      <x v="81"/>
    </i>
    <i>
      <x v="150"/>
    </i>
    <i>
      <x v="7"/>
    </i>
    <i>
      <x v="235"/>
    </i>
    <i>
      <x v="98"/>
    </i>
    <i>
      <x v="71"/>
    </i>
    <i>
      <x v="362"/>
    </i>
    <i>
      <x v="294"/>
    </i>
    <i>
      <x v="47"/>
    </i>
    <i>
      <x v="179"/>
    </i>
    <i>
      <x v="166"/>
    </i>
    <i>
      <x v="297"/>
    </i>
    <i>
      <x v="70"/>
    </i>
    <i>
      <x v="246"/>
    </i>
    <i>
      <x v="370"/>
    </i>
    <i>
      <x v="303"/>
    </i>
    <i>
      <x v="233"/>
    </i>
    <i>
      <x v="112"/>
    </i>
    <i>
      <x v="48"/>
    </i>
    <i>
      <x v="158"/>
    </i>
    <i>
      <x v="409"/>
    </i>
    <i>
      <x v="185"/>
    </i>
    <i>
      <x v="138"/>
    </i>
    <i>
      <x v="115"/>
    </i>
    <i>
      <x v="146"/>
    </i>
    <i>
      <x v="319"/>
    </i>
    <i>
      <x v="269"/>
    </i>
    <i>
      <x v="56"/>
    </i>
    <i>
      <x v="364"/>
    </i>
    <i>
      <x v="253"/>
    </i>
    <i>
      <x v="371"/>
    </i>
    <i>
      <x v="254"/>
    </i>
    <i>
      <x v="376"/>
    </i>
    <i>
      <x v="325"/>
    </i>
    <i>
      <x v="381"/>
    </i>
    <i>
      <x v="151"/>
    </i>
    <i>
      <x v="386"/>
    </i>
    <i>
      <x v="336"/>
    </i>
    <i>
      <x v="276"/>
    </i>
    <i>
      <x v="342"/>
    </i>
    <i>
      <x v="137"/>
    </i>
    <i>
      <x v="347"/>
    </i>
    <i>
      <x v="411"/>
    </i>
    <i>
      <x v="121"/>
    </i>
    <i>
      <x v="218"/>
    </i>
    <i>
      <x v="261"/>
    </i>
    <i>
      <x v="420"/>
    </i>
    <i>
      <x v="231"/>
    </i>
    <i>
      <x v="241"/>
    </i>
    <i>
      <x v="196"/>
    </i>
    <i>
      <x v="245"/>
    </i>
    <i>
      <x v="67"/>
    </i>
    <i>
      <x v="21"/>
    </i>
    <i>
      <x v="117"/>
    </i>
    <i t="grand">
      <x/>
    </i>
  </rowItems>
  <colFields count="1">
    <field x="8"/>
  </colFields>
  <colItems count="1">
    <i>
      <x v="6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D3:E149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x="3"/>
        <item h="1" x="1"/>
        <item h="1" x="2"/>
        <item h="1" x="4"/>
        <item h="1" x="6"/>
        <item h="1" x="0"/>
        <item h="1" x="5"/>
        <item t="default"/>
      </items>
    </pivotField>
  </pivotFields>
  <rowFields count="1">
    <field x="3"/>
  </rowFields>
  <rowItems count="145">
    <i>
      <x v="38"/>
    </i>
    <i>
      <x v="427"/>
    </i>
    <i>
      <x v="267"/>
    </i>
    <i>
      <x v="294"/>
    </i>
    <i>
      <x v="114"/>
    </i>
    <i>
      <x v="429"/>
    </i>
    <i>
      <x v="415"/>
    </i>
    <i>
      <x v="161"/>
    </i>
    <i>
      <x v="404"/>
    </i>
    <i>
      <x v="229"/>
    </i>
    <i>
      <x v="365"/>
    </i>
    <i>
      <x v="283"/>
    </i>
    <i>
      <x v="154"/>
    </i>
    <i>
      <x v="74"/>
    </i>
    <i>
      <x v="35"/>
    </i>
    <i>
      <x v="228"/>
    </i>
    <i>
      <x v="183"/>
    </i>
    <i>
      <x v="279"/>
    </i>
    <i>
      <x v="198"/>
    </i>
    <i>
      <x v="341"/>
    </i>
    <i>
      <x v="373"/>
    </i>
    <i>
      <x v="146"/>
    </i>
    <i>
      <x v="127"/>
    </i>
    <i>
      <x v="31"/>
    </i>
    <i>
      <x v="387"/>
    </i>
    <i>
      <x v="121"/>
    </i>
    <i>
      <x v="208"/>
    </i>
    <i>
      <x v="220"/>
    </i>
    <i>
      <x v="412"/>
    </i>
    <i>
      <x v="400"/>
    </i>
    <i>
      <x v="107"/>
    </i>
    <i>
      <x v="49"/>
    </i>
    <i>
      <x v="355"/>
    </i>
    <i>
      <x v="227"/>
    </i>
    <i>
      <x v="166"/>
    </i>
    <i>
      <x v="182"/>
    </i>
    <i>
      <x v="93"/>
    </i>
    <i>
      <x v="18"/>
    </i>
    <i>
      <x v="333"/>
    </i>
    <i>
      <x v="206"/>
    </i>
    <i>
      <x v="351"/>
    </i>
    <i>
      <x v="376"/>
    </i>
    <i>
      <x v="129"/>
    </i>
    <i>
      <x v="357"/>
    </i>
    <i>
      <x v="310"/>
    </i>
    <i>
      <x v="189"/>
    </i>
    <i>
      <x v="168"/>
    </i>
    <i>
      <x v="190"/>
    </i>
    <i>
      <x v="118"/>
    </i>
    <i>
      <x v="88"/>
    </i>
    <i>
      <x v="176"/>
    </i>
    <i>
      <x v="16"/>
    </i>
    <i>
      <x v="153"/>
    </i>
    <i>
      <x v="24"/>
    </i>
    <i>
      <x v="69"/>
    </i>
    <i>
      <x v="148"/>
    </i>
    <i>
      <x v="186"/>
    </i>
    <i>
      <x v="89"/>
    </i>
    <i>
      <x v="7"/>
    </i>
    <i>
      <x v="181"/>
    </i>
    <i>
      <x v="33"/>
    </i>
    <i>
      <x v="22"/>
    </i>
    <i>
      <x v="281"/>
    </i>
    <i>
      <x v="240"/>
    </i>
    <i>
      <x v="39"/>
    </i>
    <i>
      <x v="249"/>
    </i>
    <i>
      <x v="124"/>
    </i>
    <i>
      <x v="352"/>
    </i>
    <i>
      <x v="268"/>
    </i>
    <i>
      <x v="426"/>
    </i>
    <i>
      <x v="11"/>
    </i>
    <i>
      <x v="402"/>
    </i>
    <i>
      <x v="47"/>
    </i>
    <i>
      <x v="248"/>
    </i>
    <i>
      <x v="180"/>
    </i>
    <i>
      <x v="8"/>
    </i>
    <i>
      <x v="226"/>
    </i>
    <i>
      <x v="407"/>
    </i>
    <i>
      <x v="419"/>
    </i>
    <i>
      <x v="349"/>
    </i>
    <i>
      <x v="50"/>
    </i>
    <i>
      <x v="285"/>
    </i>
    <i>
      <x v="15"/>
    </i>
    <i>
      <x v="302"/>
    </i>
    <i>
      <x v="174"/>
    </i>
    <i>
      <x v="242"/>
    </i>
    <i>
      <x v="243"/>
    </i>
    <i>
      <x v="216"/>
    </i>
    <i>
      <x v="109"/>
    </i>
    <i>
      <x v="361"/>
    </i>
    <i>
      <x v="92"/>
    </i>
    <i>
      <x v="422"/>
    </i>
    <i>
      <x v="156"/>
    </i>
    <i>
      <x v="263"/>
    </i>
    <i>
      <x v="428"/>
    </i>
    <i>
      <x v="232"/>
    </i>
    <i>
      <x v="343"/>
    </i>
    <i>
      <x v="339"/>
    </i>
    <i>
      <x v="36"/>
    </i>
    <i>
      <x v="224"/>
    </i>
    <i>
      <x v="336"/>
    </i>
    <i>
      <x v="29"/>
    </i>
    <i>
      <x v="338"/>
    </i>
    <i>
      <x v="165"/>
    </i>
    <i>
      <x v="46"/>
    </i>
    <i>
      <x v="405"/>
    </i>
    <i>
      <x v="48"/>
    </i>
    <i>
      <x v="211"/>
    </i>
    <i>
      <x v="316"/>
    </i>
    <i>
      <x v="65"/>
    </i>
    <i>
      <x v="34"/>
    </i>
    <i>
      <x v="117"/>
    </i>
    <i>
      <x v="320"/>
    </i>
    <i>
      <x v="119"/>
    </i>
    <i>
      <x v="177"/>
    </i>
    <i>
      <x v="116"/>
    </i>
    <i>
      <x v="246"/>
    </i>
    <i>
      <x v="425"/>
    </i>
    <i>
      <x v="251"/>
    </i>
    <i>
      <x v="147"/>
    </i>
    <i>
      <x v="389"/>
    </i>
    <i>
      <x v="314"/>
    </i>
    <i>
      <x v="313"/>
    </i>
    <i>
      <x v="98"/>
    </i>
    <i>
      <x v="144"/>
    </i>
    <i>
      <x v="25"/>
    </i>
    <i>
      <x v="344"/>
    </i>
    <i>
      <x v="101"/>
    </i>
    <i>
      <x v="12"/>
    </i>
    <i>
      <x v="359"/>
    </i>
    <i>
      <x v="311"/>
    </i>
    <i>
      <x v="327"/>
    </i>
    <i>
      <x v="185"/>
    </i>
    <i>
      <x v="362"/>
    </i>
    <i>
      <x v="262"/>
    </i>
    <i>
      <x v="195"/>
    </i>
    <i>
      <x v="264"/>
    </i>
    <i>
      <x v="238"/>
    </i>
    <i>
      <x v="97"/>
    </i>
    <i>
      <x v="197"/>
    </i>
    <i>
      <x v="304"/>
    </i>
    <i>
      <x v="203"/>
    </i>
    <i>
      <x v="4"/>
    </i>
    <i>
      <x v="204"/>
    </i>
    <i t="grand">
      <x/>
    </i>
  </rowItems>
  <colFields count="1">
    <field x="8"/>
  </colFields>
  <colItems count="1">
    <i>
      <x v="1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G3:H142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h="1" x="3"/>
        <item x="1"/>
        <item h="1" x="2"/>
        <item h="1" x="4"/>
        <item h="1" x="6"/>
        <item h="1" x="0"/>
        <item h="1" x="5"/>
        <item t="default"/>
      </items>
    </pivotField>
  </pivotFields>
  <rowFields count="1">
    <field x="3"/>
  </rowFields>
  <rowItems count="138">
    <i>
      <x v="368"/>
    </i>
    <i>
      <x v="306"/>
    </i>
    <i>
      <x v="334"/>
    </i>
    <i>
      <x v="409"/>
    </i>
    <i>
      <x v="154"/>
    </i>
    <i>
      <x v="151"/>
    </i>
    <i>
      <x v="17"/>
    </i>
    <i>
      <x v="192"/>
    </i>
    <i>
      <x v="178"/>
    </i>
    <i>
      <x v="410"/>
    </i>
    <i>
      <x v="120"/>
    </i>
    <i>
      <x v="371"/>
    </i>
    <i>
      <x v="23"/>
    </i>
    <i>
      <x v="237"/>
    </i>
    <i>
      <x v="75"/>
    </i>
    <i>
      <x v="200"/>
    </i>
    <i>
      <x v="348"/>
    </i>
    <i>
      <x v="292"/>
    </i>
    <i>
      <x v="54"/>
    </i>
    <i>
      <x v="145"/>
    </i>
    <i>
      <x v="48"/>
    </i>
    <i>
      <x v="191"/>
    </i>
    <i>
      <x v="364"/>
    </i>
    <i>
      <x v="405"/>
    </i>
    <i>
      <x v="381"/>
    </i>
    <i>
      <x v="290"/>
    </i>
    <i>
      <x v="275"/>
    </i>
    <i>
      <x v="205"/>
    </i>
    <i>
      <x v="141"/>
    </i>
    <i>
      <x v="6"/>
    </i>
    <i>
      <x v="146"/>
    </i>
    <i>
      <x v="426"/>
    </i>
    <i>
      <x v="137"/>
    </i>
    <i>
      <x v="194"/>
    </i>
    <i>
      <x v="401"/>
    </i>
    <i>
      <x v="356"/>
    </i>
    <i>
      <x v="294"/>
    </i>
    <i>
      <x v="214"/>
    </i>
    <i>
      <x v="32"/>
    </i>
    <i>
      <x v="153"/>
    </i>
    <i>
      <x v="61"/>
    </i>
    <i>
      <x v="343"/>
    </i>
    <i>
      <x v="122"/>
    </i>
    <i>
      <x v="361"/>
    </i>
    <i>
      <x v="331"/>
    </i>
    <i>
      <x v="393"/>
    </i>
    <i>
      <x v="84"/>
    </i>
    <i>
      <x v="335"/>
    </i>
    <i>
      <x v="223"/>
    </i>
    <i>
      <x v="155"/>
    </i>
    <i>
      <x v="197"/>
    </i>
    <i>
      <x v="258"/>
    </i>
    <i>
      <x v="411"/>
    </i>
    <i>
      <x v="115"/>
    </i>
    <i>
      <x v="300"/>
    </i>
    <i>
      <x v="92"/>
    </i>
    <i>
      <x v="281"/>
    </i>
    <i>
      <x v="430"/>
    </i>
    <i>
      <x v="133"/>
    </i>
    <i>
      <x v="336"/>
    </i>
    <i>
      <x v="57"/>
    </i>
    <i>
      <x v="78"/>
    </i>
    <i>
      <x v="319"/>
    </i>
    <i>
      <x v="42"/>
    </i>
    <i>
      <x v="317"/>
    </i>
    <i>
      <x v="7"/>
    </i>
    <i>
      <x v="13"/>
    </i>
    <i>
      <x v="327"/>
    </i>
    <i>
      <x v="224"/>
    </i>
    <i>
      <x v="124"/>
    </i>
    <i>
      <x v="427"/>
    </i>
    <i>
      <x v="38"/>
    </i>
    <i>
      <x v="354"/>
    </i>
    <i>
      <x v="108"/>
    </i>
    <i>
      <x v="33"/>
    </i>
    <i>
      <x v="390"/>
    </i>
    <i>
      <x v="52"/>
    </i>
    <i>
      <x v="333"/>
    </i>
    <i>
      <x v="201"/>
    </i>
    <i>
      <x v="69"/>
    </i>
    <i>
      <x v="392"/>
    </i>
    <i>
      <x v="186"/>
    </i>
    <i>
      <x v="49"/>
    </i>
    <i>
      <x v="68"/>
    </i>
    <i>
      <x v="321"/>
    </i>
    <i>
      <x v="51"/>
    </i>
    <i>
      <x v="73"/>
    </i>
    <i>
      <x v="282"/>
    </i>
    <i>
      <x v="241"/>
    </i>
    <i>
      <x/>
    </i>
    <i>
      <x v="385"/>
    </i>
    <i>
      <x v="342"/>
    </i>
    <i>
      <x v="213"/>
    </i>
    <i>
      <x v="158"/>
    </i>
    <i>
      <x v="81"/>
    </i>
    <i>
      <x v="169"/>
    </i>
    <i>
      <x v="340"/>
    </i>
    <i>
      <x v="367"/>
    </i>
    <i>
      <x v="239"/>
    </i>
    <i>
      <x v="375"/>
    </i>
    <i>
      <x v="353"/>
    </i>
    <i>
      <x v="173"/>
    </i>
    <i>
      <x v="344"/>
    </i>
    <i>
      <x v="421"/>
    </i>
    <i>
      <x v="130"/>
    </i>
    <i>
      <x v="307"/>
    </i>
    <i>
      <x v="71"/>
    </i>
    <i>
      <x v="181"/>
    </i>
    <i>
      <x v="46"/>
    </i>
    <i>
      <x v="117"/>
    </i>
    <i>
      <x v="101"/>
    </i>
    <i>
      <x v="332"/>
    </i>
    <i>
      <x v="29"/>
    </i>
    <i>
      <x v="345"/>
    </i>
    <i>
      <x v="221"/>
    </i>
    <i>
      <x v="170"/>
    </i>
    <i>
      <x v="140"/>
    </i>
    <i>
      <x v="316"/>
    </i>
    <i>
      <x v="398"/>
    </i>
    <i>
      <x v="174"/>
    </i>
    <i>
      <x v="161"/>
    </i>
    <i>
      <x v="12"/>
    </i>
    <i>
      <x v="47"/>
    </i>
    <i>
      <x v="77"/>
    </i>
    <i>
      <x v="252"/>
    </i>
    <i>
      <x v="376"/>
    </i>
    <i>
      <x v="65"/>
    </i>
    <i>
      <x v="379"/>
    </i>
    <i>
      <x v="184"/>
    </i>
    <i>
      <x v="152"/>
    </i>
    <i>
      <x v="227"/>
    </i>
    <i>
      <x v="382"/>
    </i>
    <i>
      <x v="355"/>
    </i>
    <i>
      <x v="320"/>
    </i>
    <i>
      <x v="36"/>
    </i>
    <i>
      <x v="9"/>
    </i>
    <i>
      <x v="322"/>
    </i>
    <i t="grand">
      <x/>
    </i>
  </rowItems>
  <colFields count="1">
    <field x="8"/>
  </colFields>
  <colItems count="1">
    <i>
      <x v="2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A3:B171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x="7"/>
        <item h="1" x="3"/>
        <item h="1" x="1"/>
        <item h="1" x="2"/>
        <item h="1" x="4"/>
        <item h="1" x="6"/>
        <item h="1" x="0"/>
        <item h="1" x="5"/>
        <item t="default"/>
      </items>
    </pivotField>
  </pivotFields>
  <rowFields count="1">
    <field x="3"/>
  </rowFields>
  <rowItems count="167">
    <i>
      <x v="172"/>
    </i>
    <i>
      <x v="388"/>
    </i>
    <i>
      <x v="411"/>
    </i>
    <i>
      <x v="201"/>
    </i>
    <i>
      <x v="241"/>
    </i>
    <i>
      <x v="229"/>
    </i>
    <i>
      <x v="403"/>
    </i>
    <i>
      <x v="34"/>
    </i>
    <i>
      <x v="191"/>
    </i>
    <i>
      <x v="127"/>
    </i>
    <i>
      <x v="75"/>
    </i>
    <i>
      <x v="283"/>
    </i>
    <i>
      <x v="358"/>
    </i>
    <i>
      <x v="103"/>
    </i>
    <i>
      <x v="236"/>
    </i>
    <i>
      <x v="413"/>
    </i>
    <i>
      <x v="32"/>
    </i>
    <i>
      <x v="250"/>
    </i>
    <i>
      <x v="257"/>
    </i>
    <i>
      <x v="300"/>
    </i>
    <i>
      <x v="356"/>
    </i>
    <i>
      <x v="380"/>
    </i>
    <i>
      <x v="266"/>
    </i>
    <i>
      <x v="207"/>
    </i>
    <i>
      <x v="279"/>
    </i>
    <i>
      <x v="132"/>
    </i>
    <i>
      <x v="256"/>
    </i>
    <i>
      <x v="225"/>
    </i>
    <i>
      <x v="377"/>
    </i>
    <i>
      <x v="263"/>
    </i>
    <i>
      <x v="374"/>
    </i>
    <i>
      <x v="366"/>
    </i>
    <i>
      <x v="398"/>
    </i>
    <i>
      <x v="78"/>
    </i>
    <i>
      <x v="309"/>
    </i>
    <i>
      <x v="292"/>
    </i>
    <i>
      <x v="302"/>
    </i>
    <i>
      <x v="197"/>
    </i>
    <i>
      <x v="64"/>
    </i>
    <i>
      <x v="317"/>
    </i>
    <i>
      <x v="414"/>
    </i>
    <i>
      <x v="304"/>
    </i>
    <i>
      <x v="48"/>
    </i>
    <i>
      <x v="397"/>
    </i>
    <i>
      <x v="65"/>
    </i>
    <i>
      <x v="281"/>
    </i>
    <i>
      <x v="60"/>
    </i>
    <i>
      <x v="205"/>
    </i>
    <i>
      <x v="184"/>
    </i>
    <i>
      <x v="268"/>
    </i>
    <i>
      <x v="343"/>
    </i>
    <i>
      <x v="227"/>
    </i>
    <i>
      <x v="178"/>
    </i>
    <i>
      <x v="82"/>
    </i>
    <i>
      <x v="35"/>
    </i>
    <i>
      <x v="249"/>
    </i>
    <i>
      <x v="193"/>
    </i>
    <i>
      <x v="77"/>
    </i>
    <i>
      <x v="327"/>
    </i>
    <i>
      <x v="371"/>
    </i>
    <i>
      <x v="412"/>
    </i>
    <i>
      <x v="216"/>
    </i>
    <i>
      <x v="392"/>
    </i>
    <i>
      <x v="387"/>
    </i>
    <i>
      <x v="221"/>
    </i>
    <i>
      <x v="331"/>
    </i>
    <i>
      <x v="342"/>
    </i>
    <i>
      <x v="430"/>
    </i>
    <i>
      <x v="226"/>
    </i>
    <i>
      <x v="198"/>
    </i>
    <i>
      <x v="364"/>
    </i>
    <i>
      <x v="365"/>
    </i>
    <i>
      <x v="23"/>
    </i>
    <i>
      <x v="122"/>
    </i>
    <i>
      <x v="339"/>
    </i>
    <i>
      <x v="164"/>
    </i>
    <i>
      <x v="12"/>
    </i>
    <i>
      <x v="6"/>
    </i>
    <i>
      <x v="46"/>
    </i>
    <i>
      <x v="323"/>
    </i>
    <i>
      <x v="199"/>
    </i>
    <i>
      <x v="93"/>
    </i>
    <i>
      <x v="120"/>
    </i>
    <i>
      <x v="222"/>
    </i>
    <i>
      <x v="41"/>
    </i>
    <i>
      <x v="291"/>
    </i>
    <i>
      <x v="53"/>
    </i>
    <i>
      <x v="167"/>
    </i>
    <i>
      <x v="182"/>
    </i>
    <i>
      <x v="324"/>
    </i>
    <i>
      <x v="192"/>
    </i>
    <i>
      <x v="43"/>
    </i>
    <i>
      <x v="271"/>
    </i>
    <i>
      <x v="140"/>
    </i>
    <i>
      <x v="107"/>
    </i>
    <i>
      <x v="160"/>
    </i>
    <i>
      <x v="285"/>
    </i>
    <i>
      <x v="351"/>
    </i>
    <i>
      <x v="244"/>
    </i>
    <i>
      <x v="80"/>
    </i>
    <i>
      <x v="91"/>
    </i>
    <i>
      <x v="428"/>
    </i>
    <i>
      <x v="115"/>
    </i>
    <i>
      <x v="20"/>
    </i>
    <i>
      <x v="259"/>
    </i>
    <i>
      <x v="301"/>
    </i>
    <i>
      <x v="246"/>
    </i>
    <i>
      <x v="68"/>
    </i>
    <i>
      <x v="117"/>
    </i>
    <i>
      <x v="139"/>
    </i>
    <i>
      <x v="62"/>
    </i>
    <i>
      <x v="400"/>
    </i>
    <i>
      <x v="18"/>
    </i>
    <i>
      <x v="133"/>
    </i>
    <i>
      <x v="159"/>
    </i>
    <i>
      <x v="110"/>
    </i>
    <i>
      <x v="61"/>
    </i>
    <i>
      <x v="104"/>
    </i>
    <i>
      <x v="47"/>
    </i>
    <i>
      <x v="270"/>
    </i>
    <i>
      <x v="165"/>
    </i>
    <i>
      <x v="210"/>
    </i>
    <i>
      <x v="63"/>
    </i>
    <i>
      <x v="297"/>
    </i>
    <i>
      <x v="174"/>
    </i>
    <i>
      <x v="260"/>
    </i>
    <i>
      <x v="29"/>
    </i>
    <i>
      <x v="379"/>
    </i>
    <i>
      <x v="179"/>
    </i>
    <i>
      <x v="393"/>
    </i>
    <i>
      <x v="181"/>
    </i>
    <i>
      <x v="145"/>
    </i>
    <i>
      <x v="125"/>
    </i>
    <i>
      <x v="287"/>
    </i>
    <i>
      <x v="255"/>
    </i>
    <i>
      <x v="79"/>
    </i>
    <i>
      <x v="128"/>
    </i>
    <i>
      <x v="320"/>
    </i>
    <i>
      <x v="290"/>
    </i>
    <i>
      <x v="407"/>
    </i>
    <i>
      <x v="161"/>
    </i>
    <i>
      <x v="214"/>
    </i>
    <i>
      <x v="325"/>
    </i>
    <i>
      <x v="148"/>
    </i>
    <i>
      <x v="310"/>
    </i>
    <i>
      <x v="357"/>
    </i>
    <i>
      <x v="242"/>
    </i>
    <i>
      <x v="422"/>
    </i>
    <i>
      <x v="375"/>
    </i>
    <i>
      <x v="233"/>
    </i>
    <i>
      <x v="376"/>
    </i>
    <i>
      <x v="353"/>
    </i>
    <i>
      <x v="95"/>
    </i>
    <i>
      <x v="253"/>
    </i>
    <i>
      <x v="311"/>
    </i>
    <i>
      <x v="286"/>
    </i>
    <i>
      <x v="136"/>
    </i>
    <i>
      <x v="288"/>
    </i>
    <i>
      <x v="385"/>
    </i>
    <i>
      <x v="415"/>
    </i>
    <i>
      <x v="137"/>
    </i>
    <i>
      <x v="424"/>
    </i>
    <i>
      <x v="11"/>
    </i>
    <i>
      <x v="254"/>
    </i>
    <i>
      <x v="71"/>
    </i>
    <i>
      <x v="347"/>
    </i>
    <i t="grand">
      <x/>
    </i>
  </rowItems>
  <colFields count="1">
    <field x="8"/>
  </colFields>
  <colItems count="1">
    <i>
      <x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5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M3:N154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h="1" x="3"/>
        <item h="1" x="1"/>
        <item h="1" x="2"/>
        <item x="4"/>
        <item h="1" x="6"/>
        <item h="1" x="0"/>
        <item h="1" x="5"/>
        <item t="default"/>
      </items>
    </pivotField>
  </pivotFields>
  <rowFields count="1">
    <field x="3"/>
  </rowFields>
  <rowItems count="150">
    <i>
      <x v="113"/>
    </i>
    <i>
      <x v="417"/>
    </i>
    <i>
      <x v="285"/>
    </i>
    <i>
      <x v="396"/>
    </i>
    <i>
      <x v="295"/>
    </i>
    <i>
      <x v="250"/>
    </i>
    <i>
      <x v="341"/>
    </i>
    <i>
      <x v="81"/>
    </i>
    <i>
      <x v="414"/>
    </i>
    <i>
      <x v="423"/>
    </i>
    <i>
      <x v="302"/>
    </i>
    <i>
      <x v="183"/>
    </i>
    <i>
      <x v="163"/>
    </i>
    <i>
      <x v="247"/>
    </i>
    <i>
      <x v="126"/>
    </i>
    <i>
      <x v="404"/>
    </i>
    <i>
      <x v="92"/>
    </i>
    <i>
      <x v="43"/>
    </i>
    <i>
      <x v="288"/>
    </i>
    <i>
      <x v="263"/>
    </i>
    <i>
      <x v="258"/>
    </i>
    <i>
      <x v="388"/>
    </i>
    <i>
      <x v="384"/>
    </i>
    <i>
      <x v="145"/>
    </i>
    <i>
      <x v="216"/>
    </i>
    <i>
      <x v="111"/>
    </i>
    <i>
      <x v="300"/>
    </i>
    <i>
      <x v="380"/>
    </i>
    <i>
      <x v="75"/>
    </i>
    <i>
      <x v="108"/>
    </i>
    <i>
      <x v="207"/>
    </i>
    <i>
      <x v="337"/>
    </i>
    <i>
      <x v="333"/>
    </i>
    <i>
      <x v="309"/>
    </i>
    <i>
      <x v="378"/>
    </i>
    <i>
      <x v="6"/>
    </i>
    <i>
      <x v="42"/>
    </i>
    <i>
      <x v="185"/>
    </i>
    <i>
      <x v="401"/>
    </i>
    <i>
      <x v="7"/>
    </i>
    <i>
      <x v="430"/>
    </i>
    <i>
      <x v="284"/>
    </i>
    <i>
      <x v="310"/>
    </i>
    <i>
      <x v="104"/>
    </i>
    <i>
      <x v="202"/>
    </i>
    <i>
      <x v="246"/>
    </i>
    <i>
      <x v="429"/>
    </i>
    <i>
      <x v="173"/>
    </i>
    <i>
      <x v="265"/>
    </i>
    <i>
      <x v="78"/>
    </i>
    <i>
      <x v="190"/>
    </i>
    <i>
      <x v="110"/>
    </i>
    <i>
      <x v="283"/>
    </i>
    <i>
      <x v="364"/>
    </i>
    <i>
      <x v="54"/>
    </i>
    <i>
      <x/>
    </i>
    <i>
      <x v="139"/>
    </i>
    <i>
      <x v="19"/>
    </i>
    <i>
      <x v="252"/>
    </i>
    <i>
      <x v="48"/>
    </i>
    <i>
      <x v="74"/>
    </i>
    <i>
      <x v="106"/>
    </i>
    <i>
      <x v="262"/>
    </i>
    <i>
      <x v="391"/>
    </i>
    <i>
      <x v="198"/>
    </i>
    <i>
      <x v="94"/>
    </i>
    <i>
      <x v="217"/>
    </i>
    <i>
      <x v="200"/>
    </i>
    <i>
      <x v="102"/>
    </i>
    <i>
      <x v="193"/>
    </i>
    <i>
      <x v="166"/>
    </i>
    <i>
      <x v="14"/>
    </i>
    <i>
      <x v="86"/>
    </i>
    <i>
      <x v="347"/>
    </i>
    <i>
      <x v="402"/>
    </i>
    <i>
      <x v="348"/>
    </i>
    <i>
      <x v="197"/>
    </i>
    <i>
      <x v="164"/>
    </i>
    <i>
      <x v="206"/>
    </i>
    <i>
      <x v="345"/>
    </i>
    <i>
      <x v="24"/>
    </i>
    <i>
      <x v="383"/>
    </i>
    <i>
      <x v="232"/>
    </i>
    <i>
      <x v="37"/>
    </i>
    <i>
      <x v="376"/>
    </i>
    <i>
      <x v="107"/>
    </i>
    <i>
      <x v="15"/>
    </i>
    <i>
      <x v="58"/>
    </i>
    <i>
      <x v="409"/>
    </i>
    <i>
      <x v="254"/>
    </i>
    <i>
      <x v="346"/>
    </i>
    <i>
      <x v="96"/>
    </i>
    <i>
      <x v="142"/>
    </i>
    <i>
      <x v="118"/>
    </i>
    <i>
      <x v="151"/>
    </i>
    <i>
      <x v="57"/>
    </i>
    <i>
      <x v="264"/>
    </i>
    <i>
      <x v="426"/>
    </i>
    <i>
      <x v="199"/>
    </i>
    <i>
      <x v="63"/>
    </i>
    <i>
      <x v="329"/>
    </i>
    <i>
      <x v="371"/>
    </i>
    <i>
      <x v="330"/>
    </i>
    <i>
      <x v="379"/>
    </i>
    <i>
      <x v="211"/>
    </i>
    <i>
      <x v="13"/>
    </i>
    <i>
      <x v="194"/>
    </i>
    <i>
      <x v="367"/>
    </i>
    <i>
      <x v="114"/>
    </i>
    <i>
      <x v="73"/>
    </i>
    <i>
      <x v="395"/>
    </i>
    <i>
      <x v="233"/>
    </i>
    <i>
      <x v="221"/>
    </i>
    <i>
      <x v="162"/>
    </i>
    <i>
      <x v="225"/>
    </i>
    <i>
      <x v="344"/>
    </i>
    <i>
      <x v="122"/>
    </i>
    <i>
      <x v="326"/>
    </i>
    <i>
      <x v="281"/>
    </i>
    <i>
      <x v="420"/>
    </i>
    <i>
      <x v="67"/>
    </i>
    <i>
      <x v="324"/>
    </i>
    <i>
      <x v="227"/>
    </i>
    <i>
      <x v="403"/>
    </i>
    <i>
      <x v="90"/>
    </i>
    <i>
      <x v="336"/>
    </i>
    <i>
      <x v="372"/>
    </i>
    <i>
      <x v="422"/>
    </i>
    <i>
      <x v="375"/>
    </i>
    <i>
      <x v="224"/>
    </i>
    <i>
      <x v="70"/>
    </i>
    <i>
      <x v="399"/>
    </i>
    <i>
      <x v="241"/>
    </i>
    <i>
      <x v="253"/>
    </i>
    <i>
      <x v="55"/>
    </i>
    <i>
      <x v="177"/>
    </i>
    <i>
      <x v="59"/>
    </i>
    <i>
      <x v="413"/>
    </i>
    <i>
      <x v="308"/>
    </i>
    <i>
      <x v="2"/>
    </i>
    <i>
      <x v="116"/>
    </i>
    <i>
      <x v="421"/>
    </i>
    <i>
      <x v="60"/>
    </i>
    <i>
      <x v="66"/>
    </i>
    <i>
      <x v="312"/>
    </i>
    <i>
      <x v="85"/>
    </i>
    <i>
      <x v="392"/>
    </i>
    <i>
      <x v="280"/>
    </i>
    <i>
      <x v="320"/>
    </i>
    <i t="grand">
      <x/>
    </i>
  </rowItems>
  <colFields count="1">
    <field x="8"/>
  </colFields>
  <colItems count="1">
    <i>
      <x v="4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6" cacheId="3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olHeaderCaption=" ">
  <location ref="P3:Q157" firstHeaderRow="1" firstDataRow="2" firstDataCol="1"/>
  <pivotFields count="9">
    <pivotField dataField="1" subtotalTop="0" showAll="0"/>
    <pivotField subtotalTop="0" showAll="0"/>
    <pivotField subtotalTop="0" showAll="0"/>
    <pivotField axis="axisRow" subtotalTop="0" showAll="0" sortType="descending">
      <items count="432">
        <item x="349"/>
        <item x="300"/>
        <item x="370"/>
        <item x="364"/>
        <item x="173"/>
        <item x="376"/>
        <item x="17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403"/>
        <item x="203"/>
        <item x="209"/>
        <item x="430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406"/>
        <item x="15"/>
        <item x="48"/>
        <item x="115"/>
        <item x="295"/>
        <item x="416"/>
        <item x="42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418"/>
        <item x="394"/>
        <item x="302"/>
        <item x="107"/>
        <item x="427"/>
        <item x="328"/>
        <item x="387"/>
        <item x="96"/>
        <item x="274"/>
        <item x="244"/>
        <item x="337"/>
        <item x="380"/>
        <item x="404"/>
        <item x="232"/>
        <item x="171"/>
        <item x="245"/>
        <item x="153"/>
        <item x="413"/>
        <item x="363"/>
        <item x="419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415"/>
        <item x="207"/>
        <item x="306"/>
        <item x="50"/>
        <item x="307"/>
        <item x="287"/>
        <item x="174"/>
        <item x="69"/>
        <item x="429"/>
        <item x="332"/>
        <item x="250"/>
        <item x="26"/>
        <item x="39"/>
        <item x="375"/>
        <item x="155"/>
        <item x="267"/>
        <item x="73"/>
        <item x="261"/>
        <item x="401"/>
        <item x="30"/>
        <item x="111"/>
        <item x="11"/>
        <item x="5"/>
        <item x="37"/>
        <item x="2"/>
        <item x="409"/>
        <item x="118"/>
        <item x="67"/>
        <item x="116"/>
        <item x="1"/>
        <item x="128"/>
        <item x="238"/>
        <item x="83"/>
        <item x="382"/>
        <item x="310"/>
        <item x="98"/>
        <item x="277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428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421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423"/>
        <item x="112"/>
        <item x="405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426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411"/>
        <item x="188"/>
        <item x="417"/>
        <item x="121"/>
        <item x="345"/>
        <item x="254"/>
        <item x="119"/>
        <item x="348"/>
        <item x="187"/>
        <item x="414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424"/>
        <item x="249"/>
        <item x="145"/>
        <item x="420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422"/>
        <item x="412"/>
        <item x="195"/>
        <item x="6"/>
        <item x="240"/>
        <item x="129"/>
        <item x="357"/>
        <item x="339"/>
        <item x="220"/>
        <item x="247"/>
        <item x="162"/>
        <item x="226"/>
        <item x="144"/>
        <item x="190"/>
        <item x="408"/>
        <item x="81"/>
        <item x="70"/>
        <item x="105"/>
        <item x="186"/>
        <item x="334"/>
        <item x="221"/>
        <item x="161"/>
        <item x="298"/>
        <item x="317"/>
        <item x="410"/>
        <item x="266"/>
        <item x="407"/>
        <item x="381"/>
        <item x="22"/>
        <item x="329"/>
        <item x="373"/>
        <item x="299"/>
        <item x="4"/>
        <item x="165"/>
        <item x="43"/>
        <item x="160"/>
        <item x="2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subtotalTop="0" showAll="0"/>
    <pivotField axis="axisCol" subtotalTop="0" showAll="0">
      <items count="9">
        <item h="1" x="7"/>
        <item h="1" x="3"/>
        <item h="1" x="1"/>
        <item h="1" x="2"/>
        <item h="1" x="4"/>
        <item x="6"/>
        <item h="1" x="0"/>
        <item h="1" x="5"/>
        <item t="default"/>
      </items>
    </pivotField>
  </pivotFields>
  <rowFields count="1">
    <field x="3"/>
  </rowFields>
  <rowItems count="153">
    <i>
      <x v="317"/>
    </i>
    <i>
      <x v="60"/>
    </i>
    <i>
      <x v="244"/>
    </i>
    <i>
      <x v="304"/>
    </i>
    <i>
      <x v="184"/>
    </i>
    <i>
      <x v="194"/>
    </i>
    <i>
      <x v="172"/>
    </i>
    <i>
      <x v="368"/>
    </i>
    <i>
      <x v="110"/>
    </i>
    <i>
      <x v="182"/>
    </i>
    <i>
      <x v="396"/>
    </i>
    <i>
      <x v="94"/>
    </i>
    <i>
      <x v="127"/>
    </i>
    <i>
      <x v="414"/>
    </i>
    <i>
      <x v="373"/>
    </i>
    <i>
      <x v="100"/>
    </i>
    <i>
      <x v="410"/>
    </i>
    <i>
      <x v="257"/>
    </i>
    <i>
      <x v="279"/>
    </i>
    <i>
      <x v="247"/>
    </i>
    <i>
      <x v="275"/>
    </i>
    <i>
      <x v="258"/>
    </i>
    <i>
      <x v="369"/>
    </i>
    <i>
      <x v="205"/>
    </i>
    <i>
      <x v="272"/>
    </i>
    <i>
      <x v="347"/>
    </i>
    <i>
      <x v="39"/>
    </i>
    <i>
      <x v="359"/>
    </i>
    <i>
      <x v="34"/>
    </i>
    <i>
      <x v="419"/>
    </i>
    <i>
      <x v="348"/>
    </i>
    <i>
      <x v="29"/>
    </i>
    <i>
      <x v="209"/>
    </i>
    <i>
      <x v="120"/>
    </i>
    <i>
      <x v="236"/>
    </i>
    <i>
      <x v="288"/>
    </i>
    <i>
      <x v="160"/>
    </i>
    <i>
      <x v="63"/>
    </i>
    <i>
      <x v="62"/>
    </i>
    <i>
      <x v="23"/>
    </i>
    <i>
      <x v="351"/>
    </i>
    <i>
      <x v="43"/>
    </i>
    <i>
      <x v="10"/>
    </i>
    <i>
      <x v="402"/>
    </i>
    <i>
      <x v="427"/>
    </i>
    <i>
      <x v="17"/>
    </i>
    <i>
      <x v="150"/>
    </i>
    <i>
      <x v="226"/>
    </i>
    <i>
      <x v="246"/>
    </i>
    <i>
      <x v="407"/>
    </i>
    <i>
      <x v="198"/>
    </i>
    <i>
      <x v="262"/>
    </i>
    <i>
      <x v="107"/>
    </i>
    <i>
      <x v="24"/>
    </i>
    <i>
      <x v="66"/>
    </i>
    <i>
      <x v="193"/>
    </i>
    <i>
      <x v="84"/>
    </i>
    <i>
      <x v="334"/>
    </i>
    <i>
      <x v="429"/>
    </i>
    <i>
      <x v="300"/>
    </i>
    <i>
      <x v="151"/>
    </i>
    <i>
      <x v="154"/>
    </i>
    <i>
      <x v="52"/>
    </i>
    <i>
      <x v="382"/>
    </i>
    <i>
      <x v="54"/>
    </i>
    <i>
      <x v="179"/>
    </i>
    <i>
      <x v="58"/>
    </i>
    <i>
      <x v="331"/>
    </i>
    <i>
      <x v="122"/>
    </i>
    <i>
      <x v="190"/>
    </i>
    <i>
      <x v="139"/>
    </i>
    <i>
      <x v="174"/>
    </i>
    <i>
      <x v="235"/>
    </i>
    <i>
      <x v="78"/>
    </i>
    <i>
      <x v="273"/>
    </i>
    <i>
      <x v="339"/>
    </i>
    <i>
      <x v="401"/>
    </i>
    <i>
      <x v="114"/>
    </i>
    <i>
      <x v="74"/>
    </i>
    <i>
      <x v="281"/>
    </i>
    <i>
      <x v="390"/>
    </i>
    <i>
      <x v="119"/>
    </i>
    <i>
      <x v="200"/>
    </i>
    <i>
      <x v="26"/>
    </i>
    <i>
      <x v="41"/>
    </i>
    <i>
      <x v="336"/>
    </i>
    <i>
      <x v="143"/>
    </i>
    <i>
      <x v="405"/>
    </i>
    <i>
      <x v="398"/>
    </i>
    <i>
      <x v="83"/>
    </i>
    <i>
      <x v="326"/>
    </i>
    <i>
      <x v="377"/>
    </i>
    <i>
      <x v="48"/>
    </i>
    <i>
      <x v="178"/>
    </i>
    <i>
      <x v="208"/>
    </i>
    <i>
      <x v="61"/>
    </i>
    <i>
      <x v="18"/>
    </i>
    <i>
      <x v="138"/>
    </i>
    <i>
      <x v="330"/>
    </i>
    <i>
      <x v="33"/>
    </i>
    <i>
      <x v="68"/>
    </i>
    <i>
      <x v="292"/>
    </i>
    <i>
      <x v="102"/>
    </i>
    <i>
      <x v="1"/>
    </i>
    <i>
      <x v="229"/>
    </i>
    <i>
      <x v="422"/>
    </i>
    <i>
      <x v="11"/>
    </i>
    <i>
      <x v="201"/>
    </i>
    <i>
      <x v="343"/>
    </i>
    <i>
      <x v="77"/>
    </i>
    <i>
      <x v="121"/>
    </i>
    <i>
      <x v="176"/>
    </i>
    <i>
      <x v="128"/>
    </i>
    <i>
      <x v="79"/>
    </i>
    <i>
      <x v="137"/>
    </i>
    <i>
      <x v="213"/>
    </i>
    <i>
      <x v="274"/>
    </i>
    <i>
      <x v="12"/>
    </i>
    <i>
      <x v="241"/>
    </i>
    <i>
      <x v="165"/>
    </i>
    <i>
      <x v="327"/>
    </i>
    <i>
      <x v="123"/>
    </i>
    <i>
      <x v="92"/>
    </i>
    <i>
      <x v="374"/>
    </i>
    <i>
      <x v="47"/>
    </i>
    <i>
      <x v="296"/>
    </i>
    <i>
      <x v="271"/>
    </i>
    <i>
      <x v="404"/>
    </i>
    <i>
      <x v="50"/>
    </i>
    <i>
      <x v="413"/>
    </i>
    <i>
      <x v="177"/>
    </i>
    <i>
      <x v="322"/>
    </i>
    <i>
      <x v="248"/>
    </i>
    <i>
      <x v="250"/>
    </i>
    <i>
      <x v="105"/>
    </i>
    <i>
      <x v="7"/>
    </i>
    <i>
      <x v="106"/>
    </i>
    <i>
      <x v="64"/>
    </i>
    <i>
      <x v="192"/>
    </i>
    <i>
      <x v="171"/>
    </i>
    <i>
      <x v="353"/>
    </i>
    <i>
      <x/>
    </i>
    <i>
      <x v="355"/>
    </i>
    <i>
      <x v="125"/>
    </i>
    <i>
      <x v="3"/>
    </i>
    <i>
      <x v="199"/>
    </i>
    <i>
      <x v="217"/>
    </i>
    <i>
      <x v="276"/>
    </i>
    <i>
      <x v="218"/>
    </i>
    <i>
      <x v="277"/>
    </i>
    <i>
      <x v="197"/>
    </i>
    <i>
      <x v="35"/>
    </i>
    <i t="grand">
      <x/>
    </i>
  </rowItems>
  <colFields count="1">
    <field x="8"/>
  </colFields>
  <colItems count="1">
    <i>
      <x v="5"/>
    </i>
  </colItems>
  <dataFields count="1">
    <dataField name="Count of SEASON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Y68" firstHeaderRow="1" firstDataRow="2" firstDataCol="1" rowPageCount="4" colPageCount="1"/>
  <pivotFields count="11">
    <pivotField axis="axisPage" subtotalTop="0" showAll="0">
      <items count="5">
        <item x="0"/>
        <item x="1"/>
        <item x="2"/>
        <item x="3"/>
        <item t="default"/>
      </items>
    </pivotField>
    <pivotField axis="axisCol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subtotalTop="0" multipleItemSelectionAllowed="1" showAll="0">
      <items count="26">
        <item h="1" x="4"/>
        <item h="1" x="21"/>
        <item h="1" x="22"/>
        <item h="1" x="12"/>
        <item h="1" x="8"/>
        <item h="1" x="18"/>
        <item h="1" x="20"/>
        <item h="1" x="6"/>
        <item h="1" x="5"/>
        <item h="1" x="7"/>
        <item h="1" x="23"/>
        <item h="1" x="13"/>
        <item h="1" x="17"/>
        <item x="0"/>
        <item h="1" x="10"/>
        <item h="1" x="19"/>
        <item h="1" x="9"/>
        <item h="1" x="1"/>
        <item h="1" x="16"/>
        <item h="1" x="3"/>
        <item h="1" x="11"/>
        <item h="1" x="14"/>
        <item h="1" x="15"/>
        <item h="1" x="2"/>
        <item h="1" x="24"/>
        <item t="default"/>
      </items>
    </pivotField>
    <pivotField axis="axisRow" subtotalTop="0" showAll="0" sortType="descending">
      <items count="436">
        <item x="349"/>
        <item x="300"/>
        <item x="370"/>
        <item x="364"/>
        <item x="173"/>
        <item x="376"/>
        <item x="17"/>
        <item x="306"/>
        <item x="118"/>
        <item x="215"/>
        <item x="125"/>
        <item x="200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72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203"/>
        <item x="209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15"/>
        <item x="48"/>
        <item x="115"/>
        <item x="295"/>
        <item x="198"/>
        <item x="122"/>
        <item x="354"/>
        <item x="392"/>
        <item x="60"/>
        <item x="246"/>
        <item x="31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394"/>
        <item x="302"/>
        <item x="107"/>
        <item x="328"/>
        <item x="387"/>
        <item x="96"/>
        <item x="274"/>
        <item x="244"/>
        <item x="337"/>
        <item x="380"/>
        <item x="232"/>
        <item x="171"/>
        <item x="245"/>
        <item x="153"/>
        <item x="363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207"/>
        <item x="50"/>
        <item x="307"/>
        <item x="287"/>
        <item x="174"/>
        <item x="69"/>
        <item x="332"/>
        <item x="250"/>
        <item x="26"/>
        <item x="39"/>
        <item x="375"/>
        <item x="155"/>
        <item x="267"/>
        <item x="73"/>
        <item x="261"/>
        <item m="1" x="433"/>
        <item x="30"/>
        <item x="111"/>
        <item x="11"/>
        <item x="5"/>
        <item x="37"/>
        <item x="2"/>
        <item x="67"/>
        <item x="116"/>
        <item x="1"/>
        <item x="128"/>
        <item x="238"/>
        <item x="83"/>
        <item x="382"/>
        <item x="310"/>
        <item x="98"/>
        <item x="277"/>
        <item m="1" x="434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112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188"/>
        <item x="121"/>
        <item x="345"/>
        <item x="254"/>
        <item x="119"/>
        <item x="348"/>
        <item x="187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249"/>
        <item x="145"/>
        <item x="3"/>
        <item x="35"/>
        <item x="181"/>
        <item x="103"/>
        <item x="341"/>
        <item x="23"/>
        <item x="280"/>
        <item x="63"/>
        <item x="258"/>
        <item x="234"/>
        <item x="191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195"/>
        <item x="6"/>
        <item x="240"/>
        <item x="129"/>
        <item m="1" x="432"/>
        <item x="357"/>
        <item x="339"/>
        <item x="220"/>
        <item x="247"/>
        <item x="162"/>
        <item x="226"/>
        <item x="144"/>
        <item x="190"/>
        <item x="81"/>
        <item x="70"/>
        <item x="105"/>
        <item x="186"/>
        <item x="334"/>
        <item x="221"/>
        <item x="161"/>
        <item x="298"/>
        <item x="317"/>
        <item x="266"/>
        <item x="381"/>
        <item x="22"/>
        <item x="329"/>
        <item x="373"/>
        <item x="299"/>
        <item x="4"/>
        <item x="165"/>
        <item x="43"/>
        <item x="160"/>
        <item x="400"/>
        <item x="401"/>
        <item x="402"/>
        <item x="403"/>
        <item x="404"/>
        <item x="431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" count="1" selected="0">
              <x v="22"/>
            </reference>
          </references>
        </pivotArea>
      </autoSortScope>
    </pivotField>
    <pivotField subtotalTop="0" showAll="0"/>
    <pivotField axis="axisPage" subtotalTop="0" multipleItemSelectionAllowed="1" showAll="0">
      <items count="7">
        <item h="1" x="4"/>
        <item x="2"/>
        <item x="0"/>
        <item x="1"/>
        <item x="3"/>
        <item h="1" x="5"/>
        <item t="default"/>
      </items>
    </pivotField>
    <pivotField subtotalTop="0" showAll="0"/>
    <pivotField axis="axisPage" dataField="1" subtotalTop="0" multipleItemSelectionAllowed="1" showAll="0">
      <items count="191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9"/>
        <item x="187"/>
        <item h="1" x="188"/>
        <item t="default"/>
      </items>
    </pivotField>
    <pivotField subtotalTop="0" showAll="0"/>
    <pivotField showAll="0">
      <items count="423">
        <item x="333"/>
        <item x="286"/>
        <item x="354"/>
        <item x="348"/>
        <item x="166"/>
        <item x="361"/>
        <item x="391"/>
        <item x="104"/>
        <item x="382"/>
        <item x="300"/>
        <item x="253"/>
        <item x="373"/>
        <item x="34"/>
        <item x="131"/>
        <item x="53"/>
        <item x="36"/>
        <item x="171"/>
        <item x="13"/>
        <item x="295"/>
        <item x="11"/>
        <item x="369"/>
        <item x="56"/>
        <item x="306"/>
        <item x="214"/>
        <item x="8"/>
        <item x="129"/>
        <item x="310"/>
        <item x="312"/>
        <item x="134"/>
        <item x="351"/>
        <item x="128"/>
        <item x="86"/>
        <item x="141"/>
        <item x="251"/>
        <item x="260"/>
        <item x="411"/>
        <item x="339"/>
        <item x="150"/>
        <item x="244"/>
        <item x="110"/>
        <item x="294"/>
        <item x="204"/>
        <item x="193"/>
        <item x="350"/>
        <item x="145"/>
        <item x="93"/>
        <item x="178"/>
        <item x="165"/>
        <item x="342"/>
        <item x="148"/>
        <item x="327"/>
        <item x="331"/>
        <item x="195"/>
        <item x="200"/>
        <item x="71"/>
        <item x="318"/>
        <item x="335"/>
        <item x="279"/>
        <item x="82"/>
        <item x="280"/>
        <item x="241"/>
        <item x="276"/>
        <item x="328"/>
        <item x="258"/>
        <item x="15"/>
        <item x="74"/>
        <item x="208"/>
        <item x="371"/>
        <item x="362"/>
        <item x="326"/>
        <item x="207"/>
        <item x="72"/>
        <item x="303"/>
        <item x="106"/>
        <item x="256"/>
        <item x="252"/>
        <item x="378"/>
        <item x="52"/>
        <item x="278"/>
        <item x="224"/>
        <item x="226"/>
        <item x="14"/>
        <item x="45"/>
        <item x="111"/>
        <item x="281"/>
        <item x="191"/>
        <item x="118"/>
        <item x="338"/>
        <item x="377"/>
        <item x="57"/>
        <item x="236"/>
        <item x="29"/>
        <item x="227"/>
        <item x="42"/>
        <item x="353"/>
        <item x="12"/>
        <item x="298"/>
        <item x="262"/>
        <item x="120"/>
        <item x="221"/>
        <item x="55"/>
        <item x="232"/>
        <item x="209"/>
        <item x="7"/>
        <item x="58"/>
        <item x="389"/>
        <item x="38"/>
        <item x="311"/>
        <item x="364"/>
        <item x="98"/>
        <item x="163"/>
        <item x="136"/>
        <item x="73"/>
        <item x="162"/>
        <item x="199"/>
        <item x="263"/>
        <item x="289"/>
        <item x="257"/>
        <item x="198"/>
        <item x="157"/>
        <item x="138"/>
        <item x="283"/>
        <item x="379"/>
        <item x="288"/>
        <item x="103"/>
        <item x="313"/>
        <item x="372"/>
        <item x="92"/>
        <item x="261"/>
        <item x="234"/>
        <item x="322"/>
        <item x="365"/>
        <item x="223"/>
        <item x="164"/>
        <item x="235"/>
        <item x="147"/>
        <item x="347"/>
        <item x="363"/>
        <item x="132"/>
        <item x="368"/>
        <item x="91"/>
        <item x="85"/>
        <item x="324"/>
        <item x="344"/>
        <item x="383"/>
        <item x="301"/>
        <item x="32"/>
        <item x="255"/>
        <item x="343"/>
        <item x="292"/>
        <item x="47"/>
        <item x="293"/>
        <item x="273"/>
        <item x="167"/>
        <item x="66"/>
        <item x="317"/>
        <item x="240"/>
        <item x="24"/>
        <item x="37"/>
        <item x="360"/>
        <item x="149"/>
        <item x="69"/>
        <item x="249"/>
        <item x="95"/>
        <item x="28"/>
        <item x="107"/>
        <item x="384"/>
        <item x="35"/>
        <item x="2"/>
        <item x="114"/>
        <item x="64"/>
        <item x="112"/>
        <item x="1"/>
        <item x="124"/>
        <item x="79"/>
        <item x="367"/>
        <item x="296"/>
        <item x="264"/>
        <item x="5"/>
        <item x="215"/>
        <item x="19"/>
        <item x="39"/>
        <item x="61"/>
        <item x="176"/>
        <item x="356"/>
        <item x="245"/>
        <item x="50"/>
        <item x="192"/>
        <item x="345"/>
        <item x="144"/>
        <item x="346"/>
        <item x="146"/>
        <item x="68"/>
        <item x="31"/>
        <item x="380"/>
        <item x="194"/>
        <item x="186"/>
        <item x="291"/>
        <item x="381"/>
        <item x="218"/>
        <item x="27"/>
        <item x="299"/>
        <item x="44"/>
        <item x="70"/>
        <item x="205"/>
        <item x="116"/>
        <item x="170"/>
        <item x="357"/>
        <item x="220"/>
        <item x="62"/>
        <item x="152"/>
        <item x="23"/>
        <item x="25"/>
        <item x="297"/>
        <item x="130"/>
        <item x="81"/>
        <item x="151"/>
        <item x="330"/>
        <item x="374"/>
        <item x="0"/>
        <item x="309"/>
        <item x="108"/>
        <item x="185"/>
        <item x="190"/>
        <item x="153"/>
        <item x="16"/>
        <item x="187"/>
        <item x="340"/>
        <item x="210"/>
        <item x="127"/>
        <item x="321"/>
        <item x="135"/>
        <item x="268"/>
        <item x="267"/>
        <item x="390"/>
        <item x="142"/>
        <item x="272"/>
        <item x="59"/>
        <item x="17"/>
        <item x="196"/>
        <item x="173"/>
        <item x="213"/>
        <item x="143"/>
        <item x="175"/>
        <item x="233"/>
        <item x="65"/>
        <item x="10"/>
        <item x="259"/>
        <item x="242"/>
        <item x="48"/>
        <item x="123"/>
        <item x="247"/>
        <item x="43"/>
        <item x="287"/>
        <item x="18"/>
        <item x="266"/>
        <item x="97"/>
        <item x="376"/>
        <item x="203"/>
        <item x="201"/>
        <item x="126"/>
        <item x="271"/>
        <item x="189"/>
        <item x="228"/>
        <item x="274"/>
        <item x="63"/>
        <item x="122"/>
        <item x="375"/>
        <item x="89"/>
        <item x="206"/>
        <item x="250"/>
        <item x="275"/>
        <item x="26"/>
        <item x="113"/>
        <item x="78"/>
        <item x="277"/>
        <item x="137"/>
        <item x="30"/>
        <item x="243"/>
        <item x="349"/>
        <item x="88"/>
        <item x="105"/>
        <item x="336"/>
        <item x="54"/>
        <item x="177"/>
        <item x="172"/>
        <item x="181"/>
        <item x="117"/>
        <item x="329"/>
        <item x="115"/>
        <item x="332"/>
        <item x="180"/>
        <item x="9"/>
        <item x="290"/>
        <item x="270"/>
        <item x="51"/>
        <item x="316"/>
        <item x="90"/>
        <item x="352"/>
        <item x="308"/>
        <item x="46"/>
        <item x="238"/>
        <item x="75"/>
        <item x="87"/>
        <item x="94"/>
        <item x="102"/>
        <item x="169"/>
        <item x="370"/>
        <item x="305"/>
        <item x="182"/>
        <item x="385"/>
        <item x="161"/>
        <item x="100"/>
        <item x="84"/>
        <item x="229"/>
        <item x="96"/>
        <item x="239"/>
        <item x="3"/>
        <item x="33"/>
        <item x="174"/>
        <item x="99"/>
        <item x="325"/>
        <item x="21"/>
        <item x="60"/>
        <item x="121"/>
        <item x="246"/>
        <item x="225"/>
        <item x="184"/>
        <item x="133"/>
        <item x="219"/>
        <item x="158"/>
        <item x="269"/>
        <item x="202"/>
        <item x="83"/>
        <item x="248"/>
        <item x="222"/>
        <item x="76"/>
        <item x="337"/>
        <item x="216"/>
        <item x="315"/>
        <item x="334"/>
        <item x="168"/>
        <item x="22"/>
        <item x="140"/>
        <item x="80"/>
        <item x="265"/>
        <item x="49"/>
        <item x="359"/>
        <item x="197"/>
        <item x="109"/>
        <item x="323"/>
        <item x="282"/>
        <item x="40"/>
        <item x="231"/>
        <item x="160"/>
        <item x="119"/>
        <item x="307"/>
        <item x="304"/>
        <item x="320"/>
        <item x="188"/>
        <item x="6"/>
        <item x="230"/>
        <item x="125"/>
        <item x="355"/>
        <item x="341"/>
        <item x="211"/>
        <item x="237"/>
        <item x="156"/>
        <item x="217"/>
        <item x="139"/>
        <item x="183"/>
        <item x="77"/>
        <item x="67"/>
        <item x="101"/>
        <item x="179"/>
        <item x="319"/>
        <item x="212"/>
        <item x="155"/>
        <item x="284"/>
        <item x="302"/>
        <item x="254"/>
        <item x="366"/>
        <item x="20"/>
        <item x="314"/>
        <item x="358"/>
        <item x="285"/>
        <item x="4"/>
        <item x="159"/>
        <item x="41"/>
        <item x="154"/>
        <item x="386"/>
        <item x="387"/>
        <item x="388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7"/>
        <item x="418"/>
        <item x="419"/>
        <item x="420"/>
        <item x="421"/>
        <item t="default"/>
      </items>
    </pivotField>
    <pivotField showAll="0">
      <items count="12">
        <item x="9"/>
        <item x="10"/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3"/>
  </rowFields>
  <rowItems count="61">
    <i>
      <x v="364"/>
    </i>
    <i>
      <x v="107"/>
    </i>
    <i>
      <x v="264"/>
    </i>
    <i>
      <x v="303"/>
    </i>
    <i>
      <x v="180"/>
    </i>
    <i>
      <x v="293"/>
    </i>
    <i>
      <x v="175"/>
    </i>
    <i>
      <x v="203"/>
    </i>
    <i>
      <x v="192"/>
    </i>
    <i>
      <x v="372"/>
    </i>
    <i>
      <x v="329"/>
    </i>
    <i>
      <x v="110"/>
    </i>
    <i>
      <x v="354"/>
    </i>
    <i>
      <x v="222"/>
    </i>
    <i>
      <x v="178"/>
    </i>
    <i>
      <x v="190"/>
    </i>
    <i>
      <x v="276"/>
    </i>
    <i>
      <x v="235"/>
    </i>
    <i>
      <x v="96"/>
    </i>
    <i>
      <x v="262"/>
    </i>
    <i>
      <x v="401"/>
    </i>
    <i>
      <x v="157"/>
    </i>
    <i>
      <x v="88"/>
    </i>
    <i>
      <x v="164"/>
    </i>
    <i>
      <x v="102"/>
    </i>
    <i>
      <x v="165"/>
    </i>
    <i>
      <x v="247"/>
    </i>
    <i>
      <x v="172"/>
    </i>
    <i>
      <x v="282"/>
    </i>
    <i>
      <x v="174"/>
    </i>
    <i>
      <x v="306"/>
    </i>
    <i>
      <x v="20"/>
    </i>
    <i>
      <x v="336"/>
    </i>
    <i>
      <x v="176"/>
    </i>
    <i>
      <x v="395"/>
    </i>
    <i>
      <x v="177"/>
    </i>
    <i>
      <x v="113"/>
    </i>
    <i>
      <x v="229"/>
    </i>
    <i>
      <x v="22"/>
    </i>
    <i>
      <x v="256"/>
    </i>
    <i>
      <x v="24"/>
    </i>
    <i>
      <x v="111"/>
    </i>
    <i>
      <x v="84"/>
    </i>
    <i>
      <x v="6"/>
    </i>
    <i>
      <x v="287"/>
    </i>
    <i>
      <x v="191"/>
    </i>
    <i>
      <x v="89"/>
    </i>
    <i>
      <x v="26"/>
    </i>
    <i>
      <x v="311"/>
    </i>
    <i>
      <x v="196"/>
    </i>
    <i>
      <x v="330"/>
    </i>
    <i>
      <x v="30"/>
    </i>
    <i>
      <x v="100"/>
    </i>
    <i>
      <x v="210"/>
    </i>
    <i>
      <x v="17"/>
    </i>
    <i>
      <x v="212"/>
    </i>
    <i>
      <x v="399"/>
    </i>
    <i>
      <x v="219"/>
    </i>
    <i>
      <x v="19"/>
    </i>
    <i>
      <x v="70"/>
    </i>
    <i t="grand">
      <x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0" item="0" hier="-1"/>
    <pageField fld="2" hier="-1"/>
    <pageField fld="5" hier="-1"/>
    <pageField fld="7" hier="-1"/>
  </pageFields>
  <dataFields count="1">
    <dataField name="Average of PTS" fld="7" subtotal="average" baseField="3" baseItem="164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" cacheId="29" applyNumberFormats="0" applyBorderFormats="0" applyFontFormats="0" applyPatternFormats="0" applyAlignmentFormats="0" applyWidthHeightFormats="1" dataCaption="Values" updatedVersion="6" minRefreshableVersion="3" showDrill="0" rowGrandTotals="0" itemPrintTitles="1" createdVersion="6" indent="0" outline="1" outlineData="1" multipleFieldFilters="0" rowHeaderCaption="Average Score" colHeaderCaption="">
  <location ref="A6:J32" firstHeaderRow="1" firstDataRow="2" firstDataCol="1" rowPageCount="4" colPageCount="1"/>
  <pivotFields count="11">
    <pivotField axis="axisPage" subtotalTop="0" showAll="0" insertBlankRow="1" defaultSubtotal="0">
      <items count="4">
        <item x="0"/>
        <item x="1"/>
        <item x="2"/>
        <item x="3"/>
      </items>
    </pivotField>
    <pivotField axis="axisPage" subtotalTop="0" multipleItemSelectionAllowed="1" showAll="0" insertBlankRow="1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subtotalTop="0" multipleItemSelectionAllowed="1" showAll="0" insertBlankRow="1" defaultSubtotal="0"/>
    <pivotField axis="axisRow" subtotalTop="0" showAll="0" insertBlankRow="1" defaultSubtotal="0">
      <items count="435">
        <item x="349"/>
        <item x="300"/>
        <item x="370"/>
        <item x="364"/>
        <item x="173"/>
        <item x="376"/>
        <item x="17"/>
        <item x="98"/>
        <item x="72"/>
        <item x="108"/>
        <item x="397"/>
        <item x="314"/>
        <item x="265"/>
        <item x="388"/>
        <item x="36"/>
        <item x="135"/>
        <item x="56"/>
        <item x="38"/>
        <item x="178"/>
        <item x="14"/>
        <item x="309"/>
        <item x="12"/>
        <item x="384"/>
        <item x="59"/>
        <item x="321"/>
        <item x="223"/>
        <item x="8"/>
        <item x="133"/>
        <item x="325"/>
        <item x="327"/>
        <item x="138"/>
        <item x="367"/>
        <item x="132"/>
        <item x="90"/>
        <item x="147"/>
        <item x="263"/>
        <item x="273"/>
        <item x="11"/>
        <item x="316"/>
        <item x="355"/>
        <item x="156"/>
        <item x="256"/>
        <item x="114"/>
        <item x="308"/>
        <item x="213"/>
        <item x="201"/>
        <item x="366"/>
        <item x="151"/>
        <item x="97"/>
        <item x="185"/>
        <item x="172"/>
        <item x="358"/>
        <item x="154"/>
        <item x="343"/>
        <item x="347"/>
        <item x="203"/>
        <item x="209"/>
        <item x="75"/>
        <item x="333"/>
        <item x="351"/>
        <item x="293"/>
        <item x="86"/>
        <item x="294"/>
        <item x="251"/>
        <item x="290"/>
        <item x="344"/>
        <item x="271"/>
        <item x="16"/>
        <item x="45"/>
        <item x="78"/>
        <item x="217"/>
        <item x="386"/>
        <item x="377"/>
        <item x="342"/>
        <item x="216"/>
        <item x="76"/>
        <item x="318"/>
        <item x="110"/>
        <item x="269"/>
        <item x="264"/>
        <item x="393"/>
        <item x="55"/>
        <item x="292"/>
        <item x="233"/>
        <item x="235"/>
        <item x="15"/>
        <item x="48"/>
        <item x="115"/>
        <item x="295"/>
        <item x="198"/>
        <item x="122"/>
        <item x="354"/>
        <item x="392"/>
        <item x="60"/>
        <item x="246"/>
        <item x="31"/>
        <item x="400"/>
        <item x="236"/>
        <item x="44"/>
        <item x="369"/>
        <item x="13"/>
        <item x="312"/>
        <item x="275"/>
        <item x="124"/>
        <item x="230"/>
        <item x="58"/>
        <item x="242"/>
        <item x="218"/>
        <item x="7"/>
        <item x="61"/>
        <item x="141"/>
        <item x="40"/>
        <item x="326"/>
        <item x="379"/>
        <item x="102"/>
        <item x="170"/>
        <item x="140"/>
        <item x="77"/>
        <item x="169"/>
        <item x="208"/>
        <item x="276"/>
        <item x="303"/>
        <item x="270"/>
        <item x="206"/>
        <item x="163"/>
        <item x="143"/>
        <item x="297"/>
        <item x="394"/>
        <item x="302"/>
        <item x="107"/>
        <item x="328"/>
        <item x="387"/>
        <item x="96"/>
        <item x="274"/>
        <item x="244"/>
        <item x="337"/>
        <item x="380"/>
        <item x="232"/>
        <item x="171"/>
        <item x="245"/>
        <item x="153"/>
        <item x="363"/>
        <item x="378"/>
        <item x="136"/>
        <item x="383"/>
        <item x="95"/>
        <item x="89"/>
        <item x="340"/>
        <item x="360"/>
        <item x="398"/>
        <item x="315"/>
        <item x="34"/>
        <item x="268"/>
        <item x="359"/>
        <item x="207"/>
        <item x="306"/>
        <item x="50"/>
        <item x="307"/>
        <item x="287"/>
        <item x="174"/>
        <item x="69"/>
        <item x="332"/>
        <item x="250"/>
        <item x="26"/>
        <item x="39"/>
        <item x="375"/>
        <item x="155"/>
        <item x="267"/>
        <item x="73"/>
        <item x="261"/>
        <item x="401"/>
        <item m="1" x="433"/>
        <item x="30"/>
        <item x="111"/>
        <item x="5"/>
        <item x="37"/>
        <item x="2"/>
        <item x="118"/>
        <item x="67"/>
        <item x="116"/>
        <item x="1"/>
        <item x="128"/>
        <item x="238"/>
        <item x="83"/>
        <item x="382"/>
        <item x="310"/>
        <item x="277"/>
        <item m="1" x="434"/>
        <item x="224"/>
        <item x="21"/>
        <item x="41"/>
        <item x="64"/>
        <item x="183"/>
        <item x="371"/>
        <item x="257"/>
        <item x="53"/>
        <item x="199"/>
        <item x="361"/>
        <item x="150"/>
        <item x="362"/>
        <item x="152"/>
        <item x="71"/>
        <item x="33"/>
        <item x="395"/>
        <item x="202"/>
        <item x="193"/>
        <item x="305"/>
        <item x="396"/>
        <item x="227"/>
        <item x="29"/>
        <item x="313"/>
        <item x="47"/>
        <item x="74"/>
        <item x="214"/>
        <item x="120"/>
        <item x="177"/>
        <item x="372"/>
        <item x="229"/>
        <item x="65"/>
        <item x="158"/>
        <item x="25"/>
        <item x="27"/>
        <item x="311"/>
        <item x="134"/>
        <item x="85"/>
        <item x="157"/>
        <item x="346"/>
        <item x="389"/>
        <item x="0"/>
        <item x="324"/>
        <item x="112"/>
        <item x="192"/>
        <item x="197"/>
        <item x="159"/>
        <item x="18"/>
        <item x="194"/>
        <item x="356"/>
        <item x="219"/>
        <item x="131"/>
        <item x="336"/>
        <item x="139"/>
        <item x="282"/>
        <item x="281"/>
        <item x="255"/>
        <item x="148"/>
        <item x="286"/>
        <item x="62"/>
        <item x="19"/>
        <item x="204"/>
        <item x="180"/>
        <item x="222"/>
        <item x="149"/>
        <item x="182"/>
        <item x="243"/>
        <item x="68"/>
        <item x="10"/>
        <item x="272"/>
        <item x="252"/>
        <item x="51"/>
        <item x="127"/>
        <item x="259"/>
        <item x="46"/>
        <item x="301"/>
        <item x="20"/>
        <item x="279"/>
        <item x="101"/>
        <item x="391"/>
        <item x="166"/>
        <item x="212"/>
        <item x="210"/>
        <item x="130"/>
        <item x="285"/>
        <item x="196"/>
        <item x="237"/>
        <item x="288"/>
        <item x="66"/>
        <item x="126"/>
        <item x="390"/>
        <item x="93"/>
        <item x="215"/>
        <item x="262"/>
        <item x="289"/>
        <item x="28"/>
        <item x="117"/>
        <item x="82"/>
        <item x="291"/>
        <item x="142"/>
        <item x="32"/>
        <item x="253"/>
        <item x="365"/>
        <item x="92"/>
        <item x="109"/>
        <item x="352"/>
        <item x="57"/>
        <item x="184"/>
        <item x="179"/>
        <item x="188"/>
        <item x="121"/>
        <item x="345"/>
        <item x="254"/>
        <item x="119"/>
        <item x="348"/>
        <item x="187"/>
        <item x="9"/>
        <item x="304"/>
        <item x="284"/>
        <item x="54"/>
        <item x="331"/>
        <item x="94"/>
        <item x="368"/>
        <item x="323"/>
        <item x="49"/>
        <item x="248"/>
        <item x="79"/>
        <item x="91"/>
        <item x="99"/>
        <item x="106"/>
        <item x="176"/>
        <item x="385"/>
        <item x="320"/>
        <item x="189"/>
        <item x="399"/>
        <item x="168"/>
        <item x="104"/>
        <item x="88"/>
        <item x="239"/>
        <item x="100"/>
        <item x="249"/>
        <item x="145"/>
        <item x="3"/>
        <item x="35"/>
        <item x="181"/>
        <item x="103"/>
        <item x="341"/>
        <item x="23"/>
        <item x="280"/>
        <item x="63"/>
        <item x="125"/>
        <item x="258"/>
        <item x="234"/>
        <item x="191"/>
        <item x="402"/>
        <item x="137"/>
        <item x="228"/>
        <item x="164"/>
        <item x="283"/>
        <item x="211"/>
        <item x="87"/>
        <item x="260"/>
        <item x="231"/>
        <item x="80"/>
        <item x="353"/>
        <item x="225"/>
        <item x="330"/>
        <item x="350"/>
        <item x="175"/>
        <item x="24"/>
        <item x="146"/>
        <item x="84"/>
        <item x="278"/>
        <item x="52"/>
        <item x="374"/>
        <item x="205"/>
        <item x="113"/>
        <item x="338"/>
        <item x="296"/>
        <item x="42"/>
        <item x="241"/>
        <item x="167"/>
        <item x="123"/>
        <item x="322"/>
        <item x="319"/>
        <item x="335"/>
        <item x="195"/>
        <item x="6"/>
        <item x="240"/>
        <item x="129"/>
        <item m="1" x="432"/>
        <item x="357"/>
        <item x="339"/>
        <item x="220"/>
        <item x="247"/>
        <item x="162"/>
        <item x="226"/>
        <item x="144"/>
        <item x="190"/>
        <item x="81"/>
        <item x="70"/>
        <item x="105"/>
        <item x="186"/>
        <item x="334"/>
        <item x="221"/>
        <item x="161"/>
        <item x="298"/>
        <item x="317"/>
        <item x="266"/>
        <item x="381"/>
        <item x="22"/>
        <item x="329"/>
        <item x="373"/>
        <item x="299"/>
        <item x="4"/>
        <item x="165"/>
        <item x="43"/>
        <item x="160"/>
        <item x="200"/>
        <item x="403"/>
        <item x="404"/>
        <item x="405"/>
        <item x="406"/>
        <item x="407"/>
        <item x="408"/>
        <item x="409"/>
        <item x="410"/>
        <item x="431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</items>
    </pivotField>
    <pivotField subtotalTop="0" showAll="0" insertBlankRow="1" defaultSubtotal="0"/>
    <pivotField axis="axisPage" subtotalTop="0" multipleItemSelectionAllowed="1" showAll="0" insertBlankRow="1" defaultSubtotal="0">
      <items count="6">
        <item x="4"/>
        <item x="2"/>
        <item x="0"/>
        <item x="1"/>
        <item x="3"/>
        <item h="1" x="5"/>
      </items>
    </pivotField>
    <pivotField subtotalTop="0" showAll="0" insertBlankRow="1" defaultSubtotal="0"/>
    <pivotField axis="axisPage" dataField="1" subtotalTop="0" multipleItemSelectionAllowed="1" showAll="0" insertBlankRow="1" defaultSubtotal="0">
      <items count="190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9"/>
        <item x="187"/>
        <item x="188"/>
      </items>
    </pivotField>
    <pivotField axis="axisCol" subtotalTop="0" showAll="0" insertBlankRow="1" defaultSubtotal="0">
      <items count="9">
        <item x="7"/>
        <item x="3"/>
        <item x="2"/>
        <item x="6"/>
        <item x="4"/>
        <item x="5"/>
        <item x="1"/>
        <item x="0"/>
        <item x="8"/>
      </items>
    </pivotField>
    <pivotField axis="axisRow" showAll="0" insertBlankRow="1" defaultSubtotal="0">
      <items count="422">
        <item h="1" x="333"/>
        <item h="1" x="286"/>
        <item h="1" x="354"/>
        <item h="1" x="348"/>
        <item h="1" x="166"/>
        <item h="1" x="361"/>
        <item n="Trade 1" x="391"/>
        <item h="1" x="104"/>
        <item h="1" x="382"/>
        <item h="1" x="300"/>
        <item h="1" x="253"/>
        <item h="1" x="373"/>
        <item h="1" x="34"/>
        <item h="1" x="131"/>
        <item h="1" x="53"/>
        <item h="1" x="36"/>
        <item h="1" x="171"/>
        <item h="1" x="13"/>
        <item h="1" x="295"/>
        <item h="1" x="11"/>
        <item h="1" x="369"/>
        <item h="1" x="56"/>
        <item h="1" x="306"/>
        <item h="1" x="214"/>
        <item h="1" x="8"/>
        <item h="1" x="129"/>
        <item h="1" x="310"/>
        <item h="1" x="312"/>
        <item h="1" x="134"/>
        <item h="1" x="351"/>
        <item h="1" x="128"/>
        <item h="1" x="86"/>
        <item h="1" x="141"/>
        <item h="1" x="251"/>
        <item h="1" x="260"/>
        <item h="1" x="339"/>
        <item h="1" x="150"/>
        <item h="1" x="244"/>
        <item h="1" x="110"/>
        <item h="1" x="294"/>
        <item h="1" x="204"/>
        <item h="1" x="193"/>
        <item h="1" x="350"/>
        <item h="1" x="145"/>
        <item h="1" x="93"/>
        <item h="1" x="178"/>
        <item h="1" x="165"/>
        <item h="1" x="342"/>
        <item h="1" x="148"/>
        <item h="1" x="327"/>
        <item h="1" x="331"/>
        <item h="1" x="195"/>
        <item h="1" x="200"/>
        <item h="1" x="71"/>
        <item h="1" x="318"/>
        <item h="1" x="335"/>
        <item h="1" x="279"/>
        <item h="1" x="82"/>
        <item h="1" x="280"/>
        <item h="1" x="241"/>
        <item h="1" x="276"/>
        <item h="1" x="328"/>
        <item h="1" x="258"/>
        <item h="1" x="15"/>
        <item h="1" x="74"/>
        <item h="1" x="208"/>
        <item h="1" x="371"/>
        <item h="1" x="362"/>
        <item h="1" x="326"/>
        <item h="1" x="207"/>
        <item h="1" x="72"/>
        <item h="1" x="303"/>
        <item h="1" x="106"/>
        <item h="1" x="256"/>
        <item h="1" x="252"/>
        <item h="1" x="378"/>
        <item h="1" x="52"/>
        <item h="1" x="278"/>
        <item h="1" x="224"/>
        <item h="1" x="226"/>
        <item h="1" x="14"/>
        <item h="1" x="45"/>
        <item h="1" x="111"/>
        <item h="1" x="281"/>
        <item h="1" x="191"/>
        <item h="1" x="118"/>
        <item h="1" x="338"/>
        <item h="1" x="377"/>
        <item h="1" x="57"/>
        <item h="1" x="236"/>
        <item h="1" x="29"/>
        <item h="1" x="227"/>
        <item h="1" x="42"/>
        <item h="1" x="353"/>
        <item h="1" x="12"/>
        <item h="1" x="298"/>
        <item h="1" x="262"/>
        <item h="1" x="120"/>
        <item h="1" x="221"/>
        <item h="1" x="55"/>
        <item h="1" x="232"/>
        <item h="1" x="209"/>
        <item h="1" x="7"/>
        <item h="1" x="58"/>
        <item n="Trade 2" x="389"/>
        <item h="1" x="38"/>
        <item h="1" x="311"/>
        <item h="1" x="364"/>
        <item h="1" x="98"/>
        <item h="1" x="163"/>
        <item h="1" x="136"/>
        <item h="1" x="73"/>
        <item h="1" x="162"/>
        <item h="1" x="199"/>
        <item h="1" x="263"/>
        <item h="1" x="289"/>
        <item h="1" x="257"/>
        <item h="1" x="198"/>
        <item h="1" x="157"/>
        <item h="1" x="138"/>
        <item h="1" x="283"/>
        <item h="1" x="379"/>
        <item h="1" x="288"/>
        <item h="1" x="103"/>
        <item h="1" x="313"/>
        <item h="1" x="372"/>
        <item h="1" x="92"/>
        <item h="1" x="261"/>
        <item h="1" x="234"/>
        <item h="1" x="322"/>
        <item h="1" x="365"/>
        <item h="1" x="223"/>
        <item h="1" x="164"/>
        <item h="1" x="235"/>
        <item h="1" x="147"/>
        <item h="1" x="347"/>
        <item h="1" x="363"/>
        <item h="1" x="132"/>
        <item h="1" x="368"/>
        <item h="1" x="91"/>
        <item h="1" x="85"/>
        <item h="1" x="324"/>
        <item h="1" x="344"/>
        <item h="1" x="383"/>
        <item h="1" x="301"/>
        <item h="1" x="32"/>
        <item h="1" x="255"/>
        <item h="1" x="343"/>
        <item h="1" x="292"/>
        <item h="1" x="47"/>
        <item h="1" x="293"/>
        <item h="1" x="273"/>
        <item h="1" x="167"/>
        <item h="1" x="66"/>
        <item h="1" x="317"/>
        <item h="1" x="240"/>
        <item h="1" x="24"/>
        <item h="1" x="37"/>
        <item h="1" x="360"/>
        <item h="1" x="149"/>
        <item h="1" x="69"/>
        <item h="1" x="249"/>
        <item h="1" x="95"/>
        <item h="1" x="28"/>
        <item h="1" x="107"/>
        <item h="1" x="384"/>
        <item h="1" x="35"/>
        <item h="1" x="2"/>
        <item h="1" x="114"/>
        <item h="1" x="64"/>
        <item h="1" x="112"/>
        <item h="1" x="1"/>
        <item h="1" x="124"/>
        <item h="1" x="79"/>
        <item h="1" x="367"/>
        <item h="1" x="296"/>
        <item h="1" x="264"/>
        <item h="1" x="5"/>
        <item h="1" x="215"/>
        <item h="1" x="19"/>
        <item h="1" x="39"/>
        <item h="1" x="61"/>
        <item h="1" x="176"/>
        <item h="1" x="356"/>
        <item h="1" x="245"/>
        <item h="1" x="50"/>
        <item h="1" x="192"/>
        <item h="1" x="345"/>
        <item h="1" x="144"/>
        <item h="1" x="346"/>
        <item h="1" x="146"/>
        <item h="1" x="68"/>
        <item h="1" x="31"/>
        <item h="1" x="380"/>
        <item h="1" x="194"/>
        <item h="1" x="186"/>
        <item h="1" x="291"/>
        <item h="1" x="381"/>
        <item h="1" x="218"/>
        <item h="1" x="27"/>
        <item h="1" x="299"/>
        <item h="1" x="44"/>
        <item h="1" x="70"/>
        <item h="1" x="205"/>
        <item h="1" x="116"/>
        <item h="1" x="170"/>
        <item h="1" x="357"/>
        <item h="1" x="220"/>
        <item h="1" x="62"/>
        <item h="1" x="152"/>
        <item h="1" x="23"/>
        <item h="1" x="25"/>
        <item h="1" x="297"/>
        <item h="1" x="130"/>
        <item h="1" x="81"/>
        <item h="1" x="151"/>
        <item h="1" x="330"/>
        <item h="1" x="374"/>
        <item h="1" x="0"/>
        <item h="1" x="309"/>
        <item h="1" x="108"/>
        <item h="1" x="185"/>
        <item h="1" x="190"/>
        <item h="1" x="153"/>
        <item h="1" x="16"/>
        <item h="1" x="187"/>
        <item h="1" x="340"/>
        <item h="1" x="210"/>
        <item h="1" x="127"/>
        <item h="1" x="321"/>
        <item h="1" x="135"/>
        <item h="1" x="268"/>
        <item h="1" x="267"/>
        <item n="Trade 3" x="390"/>
        <item h="1" x="142"/>
        <item h="1" x="272"/>
        <item h="1" x="59"/>
        <item h="1" x="17"/>
        <item h="1" x="196"/>
        <item h="1" x="173"/>
        <item h="1" x="213"/>
        <item h="1" x="143"/>
        <item h="1" x="175"/>
        <item h="1" x="233"/>
        <item h="1" x="65"/>
        <item h="1" x="10"/>
        <item h="1" x="259"/>
        <item h="1" x="242"/>
        <item h="1" x="48"/>
        <item h="1" x="123"/>
        <item h="1" x="247"/>
        <item h="1" x="43"/>
        <item h="1" x="287"/>
        <item h="1" x="18"/>
        <item h="1" x="266"/>
        <item h="1" x="97"/>
        <item h="1" x="376"/>
        <item h="1" x="203"/>
        <item h="1" x="201"/>
        <item h="1" x="126"/>
        <item h="1" x="271"/>
        <item h="1" x="189"/>
        <item h="1" x="228"/>
        <item h="1" x="274"/>
        <item h="1" x="63"/>
        <item h="1" x="122"/>
        <item h="1" x="375"/>
        <item h="1" x="89"/>
        <item h="1" x="206"/>
        <item h="1" x="250"/>
        <item h="1" x="275"/>
        <item h="1" x="26"/>
        <item h="1" x="113"/>
        <item h="1" x="78"/>
        <item h="1" x="277"/>
        <item h="1" x="137"/>
        <item h="1" x="30"/>
        <item h="1" x="243"/>
        <item h="1" x="349"/>
        <item h="1" x="88"/>
        <item h="1" x="105"/>
        <item h="1" x="336"/>
        <item h="1" x="54"/>
        <item h="1" x="177"/>
        <item h="1" x="172"/>
        <item h="1" x="181"/>
        <item h="1" x="117"/>
        <item h="1" x="329"/>
        <item h="1" x="115"/>
        <item h="1" x="332"/>
        <item h="1" x="180"/>
        <item h="1" x="9"/>
        <item h="1" x="290"/>
        <item h="1" x="270"/>
        <item h="1" x="51"/>
        <item h="1" x="316"/>
        <item h="1" x="90"/>
        <item h="1" x="352"/>
        <item h="1" x="308"/>
        <item h="1" x="46"/>
        <item h="1" x="238"/>
        <item h="1" x="75"/>
        <item h="1" x="87"/>
        <item h="1" x="94"/>
        <item h="1" x="102"/>
        <item h="1" x="169"/>
        <item h="1" x="370"/>
        <item h="1" x="305"/>
        <item h="1" x="182"/>
        <item h="1" x="385"/>
        <item h="1" x="161"/>
        <item h="1" x="100"/>
        <item h="1" x="84"/>
        <item h="1" x="229"/>
        <item h="1" x="96"/>
        <item h="1" x="239"/>
        <item h="1" x="3"/>
        <item h="1" x="33"/>
        <item h="1" x="174"/>
        <item h="1" x="99"/>
        <item h="1" x="325"/>
        <item h="1" x="21"/>
        <item h="1" x="60"/>
        <item h="1" x="121"/>
        <item h="1" x="246"/>
        <item h="1" x="225"/>
        <item h="1" x="184"/>
        <item h="1" x="133"/>
        <item h="1" x="219"/>
        <item h="1" x="158"/>
        <item h="1" x="269"/>
        <item h="1" x="202"/>
        <item h="1" x="83"/>
        <item h="1" x="248"/>
        <item h="1" x="222"/>
        <item h="1" x="76"/>
        <item h="1" x="337"/>
        <item h="1" x="216"/>
        <item h="1" x="315"/>
        <item h="1" x="334"/>
        <item h="1" x="168"/>
        <item h="1" x="22"/>
        <item h="1" x="140"/>
        <item h="1" x="80"/>
        <item h="1" x="265"/>
        <item h="1" x="49"/>
        <item h="1" x="359"/>
        <item h="1" x="197"/>
        <item h="1" x="109"/>
        <item h="1" x="323"/>
        <item h="1" x="282"/>
        <item h="1" x="40"/>
        <item h="1" x="231"/>
        <item h="1" x="160"/>
        <item h="1" x="119"/>
        <item h="1" x="307"/>
        <item h="1" x="304"/>
        <item h="1" x="320"/>
        <item h="1" x="188"/>
        <item h="1" x="6"/>
        <item h="1" x="230"/>
        <item h="1" x="125"/>
        <item h="1" x="355"/>
        <item h="1" x="341"/>
        <item h="1" x="211"/>
        <item h="1" x="237"/>
        <item h="1" x="156"/>
        <item h="1" x="217"/>
        <item h="1" x="139"/>
        <item h="1" x="183"/>
        <item h="1" x="77"/>
        <item h="1" x="67"/>
        <item h="1" x="101"/>
        <item h="1" x="179"/>
        <item h="1" x="319"/>
        <item h="1" x="212"/>
        <item h="1" x="155"/>
        <item h="1" x="284"/>
        <item h="1" x="302"/>
        <item h="1" x="254"/>
        <item h="1" x="366"/>
        <item h="1" x="20"/>
        <item h="1" x="314"/>
        <item h="1" x="358"/>
        <item h="1" x="285"/>
        <item h="1" x="4"/>
        <item h="1" x="159"/>
        <item h="1" x="41"/>
        <item h="1" x="154"/>
        <item h="1" x="386"/>
        <item h="1" x="387"/>
        <item h="1" x="388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n="Trade 4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</items>
    </pivotField>
    <pivotField showAll="0" insertBlankRow="1" defaultSubtotal="0">
      <items count="11">
        <item x="9"/>
        <item x="10"/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9"/>
    <field x="3"/>
  </rowFields>
  <rowItems count="25">
    <i>
      <x v="6"/>
    </i>
    <i r="1">
      <x v="6"/>
    </i>
    <i r="1">
      <x v="7"/>
    </i>
    <i r="1">
      <x v="8"/>
    </i>
    <i r="1">
      <x v="182"/>
    </i>
    <i r="1">
      <x v="299"/>
    </i>
    <i r="1">
      <x v="328"/>
    </i>
    <i r="1">
      <x v="379"/>
    </i>
    <i t="blank">
      <x v="6"/>
    </i>
    <i>
      <x v="104"/>
    </i>
    <i r="1">
      <x v="110"/>
    </i>
    <i r="1">
      <x v="267"/>
    </i>
    <i t="blank">
      <x v="104"/>
    </i>
    <i>
      <x v="233"/>
    </i>
    <i r="1">
      <x v="243"/>
    </i>
    <i r="1">
      <x v="335"/>
    </i>
    <i r="1">
      <x v="405"/>
    </i>
    <i t="blank">
      <x v="233"/>
    </i>
    <i>
      <x v="411"/>
    </i>
    <i r="1">
      <x v="37"/>
    </i>
    <i r="1">
      <x v="38"/>
    </i>
    <i r="1">
      <x v="68"/>
    </i>
    <i r="1">
      <x v="154"/>
    </i>
    <i r="1">
      <x v="167"/>
    </i>
    <i t="blank">
      <x v="411"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4">
    <pageField fld="0" item="2" hier="-1"/>
    <pageField fld="1" hier="-1"/>
    <pageField fld="5" hier="-1"/>
    <pageField fld="7" hier="-1"/>
  </pageFields>
  <dataFields count="1">
    <dataField name="Average Score" fld="7" subtotal="average" baseField="3" baseItem="164" numFmtId="1"/>
  </dataFields>
  <formats count="10">
    <format dxfId="37">
      <pivotArea grandCol="1" outline="0" collapsedLevelsAreSubtotals="1" fieldPosition="0"/>
    </format>
    <format dxfId="36">
      <pivotArea dataOnly="0" labelOnly="1" grandCol="1" outline="0" fieldPosition="0"/>
    </format>
    <format dxfId="35">
      <pivotArea grandCol="1" outline="0" collapsedLevelsAreSubtotals="1" fieldPosition="0"/>
    </format>
    <format dxfId="34">
      <pivotArea outline="0" collapsedLevelsAreSubtotals="1" fieldPosition="0">
        <references count="1">
          <reference field="8" count="6" selected="0">
            <x v="0"/>
            <x v="3"/>
            <x v="4"/>
            <x v="5"/>
            <x v="6"/>
            <x v="7"/>
          </reference>
        </references>
      </pivotArea>
    </format>
    <format dxfId="33">
      <pivotArea dataOnly="0" labelOnly="1" fieldPosition="0">
        <references count="1">
          <reference field="8" count="6">
            <x v="0"/>
            <x v="3"/>
            <x v="4"/>
            <x v="5"/>
            <x v="6"/>
            <x v="7"/>
          </reference>
        </references>
      </pivotArea>
    </format>
    <format dxfId="32">
      <pivotArea dataOnly="0" outline="0" fieldPosition="0">
        <references count="2">
          <reference field="0" count="1" selected="0">
            <x v="2"/>
          </reference>
          <reference field="8" count="6">
            <x v="0"/>
            <x v="3"/>
            <x v="4"/>
            <x v="5"/>
            <x v="6"/>
            <x v="7"/>
          </reference>
        </references>
      </pivotArea>
    </format>
    <format dxfId="31">
      <pivotArea grandCol="1" outline="0" collapsedLevelsAreSubtotals="1" fieldPosition="0"/>
    </format>
    <format dxfId="30">
      <pivotArea dataOnly="0" labelOnly="1" grandCol="1" outline="0" fieldPosition="0"/>
    </format>
    <format dxfId="29">
      <pivotArea grandCol="1" outline="0" collapsedLevelsAreSubtotals="1" fieldPosition="0"/>
    </format>
    <format dxfId="28">
      <pivotArea dataOnly="0" labelOnly="1" grandCol="1" outline="0" fieldPosition="0"/>
    </format>
  </formats>
  <conditionalFormats count="17"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9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28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99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82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8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7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405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35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43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23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267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10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10"/>
            </reference>
            <reference field="8" count="6" selected="0">
              <x v="0"/>
              <x v="3"/>
              <x v="4"/>
              <x v="5"/>
              <x v="6"/>
              <x v="7"/>
            </reference>
            <reference field="9" count="1" selected="0">
              <x v="104"/>
            </reference>
          </references>
        </pivotArea>
      </pivotAreas>
    </conditionalFormat>
    <conditionalFormat priority="5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8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8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4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8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68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54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54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2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67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167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  <conditionalFormat priority="1">
      <pivotAreas count="2"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"/>
            </reference>
            <reference field="8" count="5" selected="0">
              <x v="3"/>
              <x v="4"/>
              <x v="5"/>
              <x v="6"/>
              <x v="7"/>
            </reference>
            <reference field="9" count="1" selected="0">
              <x v="41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3" count="1">
              <x v="37"/>
            </reference>
            <reference field="8" count="1" selected="0">
              <x v="0"/>
            </reference>
            <reference field="9" count="1" selected="0">
              <x v="41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InsertBlankRowDefault="1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1" cacheId="27" dataPosition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21" firstHeaderRow="1" firstDataRow="3" firstDataCol="1" rowPageCount="2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x="0"/>
        <item x="1"/>
        <item x="2"/>
        <item h="1" x="3"/>
        <item h="1" x="4"/>
      </items>
    </pivotField>
    <pivotField subtotalTop="0" showAll="0" defaultSubtotal="0"/>
    <pivotField subtotalTop="0" showAll="0" defaultSubtotal="0"/>
    <pivotField dataField="1"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Caption="Total" subtotalTop="0" showAll="0" defaultSubtotal="0"/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402">
        <item h="1" x="39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40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m="1" x="401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</items>
    </pivotField>
    <pivotField showAll="0" defaultSubtotal="0"/>
    <pivotField axis="axisRow" showAll="0" defaultSubtotal="0">
      <items count="25">
        <item h="1" sd="0" x="23"/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x="12"/>
        <item h="1" x="13"/>
        <item h="1" x="14"/>
        <item h="1" x="15"/>
        <item h="1" x="16"/>
        <item h="1" x="17"/>
        <item h="1" x="18"/>
        <item x="19"/>
        <item h="1" sd="0" x="20"/>
        <item h="1" sd="0" x="21"/>
        <item h="1" sd="0" x="22"/>
        <item h="1" sd="0" x="24"/>
      </items>
    </pivotField>
    <pivotField subtotalTop="0" showAll="0" defaultSubtotal="0"/>
    <pivotField subtotalTop="0" showAll="0" defaultSubtotal="0"/>
    <pivotField showAll="0" defaultSubtotal="0"/>
    <pivotField multipleItemSelectionAllowed="1" showAll="0" defaultSubtotal="0"/>
    <pivotField axis="axisRow" showAll="0" sortType="descending" defaultSubtotal="0">
      <items count="483">
        <item x="162"/>
        <item m="1" x="210"/>
        <item m="1" x="263"/>
        <item m="1" x="208"/>
        <item m="1" x="269"/>
        <item m="1" x="207"/>
        <item m="1" x="275"/>
        <item m="1" x="206"/>
        <item m="1" x="280"/>
        <item m="1" x="205"/>
        <item m="1" x="283"/>
        <item m="1" x="204"/>
        <item m="1" x="285"/>
        <item m="1" x="203"/>
        <item m="1" x="289"/>
        <item m="1" x="290"/>
        <item m="1" x="393"/>
        <item m="1" x="385"/>
        <item m="1" x="380"/>
        <item m="1" x="375"/>
        <item m="1" x="374"/>
        <item m="1" x="422"/>
        <item m="1" x="373"/>
        <item m="1" x="428"/>
        <item m="1" x="372"/>
        <item m="1" x="433"/>
        <item m="1" x="371"/>
        <item m="1" x="436"/>
        <item m="1" x="370"/>
        <item m="1" x="441"/>
        <item m="1" x="369"/>
        <item m="1" x="446"/>
        <item m="1" x="367"/>
        <item m="1" x="448"/>
        <item m="1" x="235"/>
        <item m="1" x="229"/>
        <item m="1" x="213"/>
        <item m="1" x="364"/>
        <item m="1" x="198"/>
        <item m="1" x="197"/>
        <item m="1" x="196"/>
        <item m="1" x="255"/>
        <item m="1" x="195"/>
        <item m="1" x="261"/>
        <item m="1" x="194"/>
        <item m="1" x="268"/>
        <item m="1" x="193"/>
        <item m="1" x="272"/>
        <item m="1" x="192"/>
        <item m="1" x="278"/>
        <item m="1" x="191"/>
        <item m="1" x="281"/>
        <item m="1" x="409"/>
        <item m="1" x="398"/>
        <item m="1" x="388"/>
        <item m="1" x="383"/>
        <item m="1" x="376"/>
        <item m="1" x="189"/>
        <item m="1" x="362"/>
        <item m="1" x="361"/>
        <item m="1" x="360"/>
        <item m="1" x="359"/>
        <item m="1" x="416"/>
        <item m="1" x="357"/>
        <item m="1" x="421"/>
        <item m="1" x="356"/>
        <item m="1" x="427"/>
        <item m="1" x="355"/>
        <item m="1" x="432"/>
        <item m="1" x="353"/>
        <item m="1" x="435"/>
        <item m="1" x="251"/>
        <item m="1" x="241"/>
        <item m="1" x="231"/>
        <item m="1" x="224"/>
        <item m="1" x="216"/>
        <item m="1" x="201"/>
        <item m="1" x="351"/>
        <item m="1" x="188"/>
        <item m="1" x="187"/>
        <item m="1" x="186"/>
        <item m="1" x="185"/>
        <item m="1" x="245"/>
        <item m="1" x="183"/>
        <item m="1" x="248"/>
        <item m="1" x="182"/>
        <item m="1" x="254"/>
        <item m="1" x="181"/>
        <item m="1" x="259"/>
        <item m="1" x="180"/>
        <item m="1" x="424"/>
        <item m="1" x="267"/>
        <item m="1" x="403"/>
        <item m="1" x="394"/>
        <item m="1" x="386"/>
        <item m="1" x="381"/>
        <item m="1" x="365"/>
        <item m="1" x="178"/>
        <item m="1" x="177"/>
        <item m="1" x="348"/>
        <item m="1" x="347"/>
        <item m="1" x="346"/>
        <item m="1" x="345"/>
        <item m="1" x="344"/>
        <item m="1" x="407"/>
        <item m="1" x="341"/>
        <item m="1" x="413"/>
        <item m="1" x="340"/>
        <item m="1" x="415"/>
        <item m="1" x="338"/>
        <item m="1" x="257"/>
        <item m="1" x="420"/>
        <item m="1" x="190"/>
        <item m="1" x="337"/>
        <item m="1" x="426"/>
        <item m="1" x="336"/>
        <item m="1" x="174"/>
        <item m="1" x="173"/>
        <item m="1" x="172"/>
        <item m="1" x="171"/>
        <item m="1" x="170"/>
        <item m="1" x="169"/>
        <item m="1" x="238"/>
        <item m="1" x="167"/>
        <item m="1" x="244"/>
        <item m="1" x="166"/>
        <item m="1" x="418"/>
        <item m="1" x="410"/>
        <item m="1" x="399"/>
        <item m="1" x="247"/>
        <item m="1" x="352"/>
        <item m="1" x="165"/>
        <item m="1" x="253"/>
        <item m="1" x="164"/>
        <item m="1" x="335"/>
        <item m="1" x="334"/>
        <item m="1" x="333"/>
        <item m="1" x="331"/>
        <item m="1" x="330"/>
        <item m="1" x="328"/>
        <item m="1" x="389"/>
        <item m="1" x="384"/>
        <item m="1" x="378"/>
        <item m="1" x="382"/>
        <item m="1" x="327"/>
        <item m="1" x="293"/>
        <item m="1" x="291"/>
        <item m="1" x="286"/>
        <item m="1" x="284"/>
        <item m="1" x="287"/>
        <item m="1" x="295"/>
        <item m="1" x="302"/>
        <item m="1" x="401"/>
        <item m="1" x="326"/>
        <item m="1" x="240"/>
        <item m="1" x="233"/>
        <item m="1" x="227"/>
        <item m="1" x="220"/>
        <item m="1" x="209"/>
        <item m="1" x="232"/>
        <item m="1" x="226"/>
        <item m="1" x="217"/>
        <item m="1" x="222"/>
        <item m="1" x="219"/>
        <item m="1" x="214"/>
        <item m="1" x="211"/>
        <item m="1" x="199"/>
        <item m="1" x="212"/>
        <item m="1" x="223"/>
        <item m="1" x="405"/>
        <item m="1" x="202"/>
        <item m="1" x="179"/>
        <item m="1" x="324"/>
        <item m="1" x="462"/>
        <item m="1" x="457"/>
        <item m="1" x="454"/>
        <item m="1" x="453"/>
        <item m="1" x="438"/>
        <item m="1" x="412"/>
        <item m="1" x="452"/>
        <item m="1" x="450"/>
        <item m="1" x="447"/>
        <item m="1" x="442"/>
        <item m="1" x="440"/>
        <item m="1" x="445"/>
        <item m="1" x="323"/>
        <item m="1" x="391"/>
        <item m="1" x="379"/>
        <item m="1" x="366"/>
        <item m="1" x="339"/>
        <item m="1" x="308"/>
        <item m="1" x="354"/>
        <item m="1" x="343"/>
        <item m="1" x="332"/>
        <item m="1" x="322"/>
        <item m="1" x="312"/>
        <item m="1" x="256"/>
        <item m="1" x="292"/>
        <item m="1" x="288"/>
        <item m="1" x="282"/>
        <item m="1" x="273"/>
        <item m="1" x="296"/>
        <item m="1" x="250"/>
        <item m="1" x="274"/>
        <item m="1" x="270"/>
        <item m="1" x="264"/>
        <item m="1" x="258"/>
        <item x="158"/>
        <item m="1" x="482"/>
        <item m="1" x="321"/>
        <item m="1" x="466"/>
        <item m="1" x="215"/>
        <item m="1" x="200"/>
        <item m="1" x="176"/>
        <item m="1" x="228"/>
        <item m="1" x="467"/>
        <item m="1" x="168"/>
        <item m="1" x="479"/>
        <item m="1" x="470"/>
        <item x="157"/>
        <item m="1" x="481"/>
        <item m="1" x="431"/>
        <item m="1" x="252"/>
        <item m="1" x="404"/>
        <item m="1" x="465"/>
        <item m="1" x="444"/>
        <item m="1" x="459"/>
        <item m="1" x="434"/>
        <item m="1" x="455"/>
        <item m="1" x="406"/>
        <item m="1" x="429"/>
        <item m="1" x="423"/>
        <item x="98"/>
        <item x="96"/>
        <item x="155"/>
        <item m="1" x="480"/>
        <item m="1" x="175"/>
        <item m="1" x="311"/>
        <item m="1" x="463"/>
        <item m="1" x="300"/>
        <item m="1" x="402"/>
        <item m="1" x="350"/>
        <item m="1" x="392"/>
        <item m="1" x="304"/>
        <item m="1" x="325"/>
        <item m="1" x="319"/>
        <item x="92"/>
        <item x="151"/>
        <item m="1" x="478"/>
        <item m="1" x="277"/>
        <item m="1" x="342"/>
        <item m="1" x="425"/>
        <item m="1" x="318"/>
        <item m="1" x="246"/>
        <item m="1" x="307"/>
        <item m="1" x="400"/>
        <item m="1" x="303"/>
        <item m="1" x="225"/>
        <item m="1" x="299"/>
        <item m="1" x="266"/>
        <item m="1" x="243"/>
        <item m="1" x="260"/>
        <item x="143"/>
        <item x="142"/>
        <item x="154"/>
        <item x="86"/>
        <item x="150"/>
        <item m="1" x="476"/>
        <item m="1" x="363"/>
        <item m="1" x="276"/>
        <item m="1" x="163"/>
        <item m="1" x="262"/>
        <item m="1" x="309"/>
        <item m="1" x="249"/>
        <item m="1" x="460"/>
        <item m="1" x="239"/>
        <item m="1" x="298"/>
        <item m="1" x="230"/>
        <item m="1" x="451"/>
        <item m="1" x="469"/>
        <item m="1" x="464"/>
        <item x="99"/>
        <item x="141"/>
        <item x="139"/>
        <item x="135"/>
        <item x="84"/>
        <item x="79"/>
        <item m="1" x="475"/>
        <item m="1" x="443"/>
        <item m="1" x="184"/>
        <item m="1" x="271"/>
        <item m="1" x="477"/>
        <item m="1" x="419"/>
        <item m="1" x="468"/>
        <item m="1" x="242"/>
        <item m="1" x="461"/>
        <item m="1" x="395"/>
        <item m="1" x="456"/>
        <item m="1" x="221"/>
        <item m="1" x="377"/>
        <item m="1" x="411"/>
        <item x="94"/>
        <item x="137"/>
        <item x="133"/>
        <item x="129"/>
        <item x="128"/>
        <item x="72"/>
        <item m="1" x="474"/>
        <item m="1" x="437"/>
        <item m="1" x="349"/>
        <item m="1" x="430"/>
        <item m="1" x="471"/>
        <item m="1" x="417"/>
        <item m="1" x="306"/>
        <item m="1" x="408"/>
        <item m="1" x="458"/>
        <item m="1" x="397"/>
        <item m="1" x="294"/>
        <item m="1" x="387"/>
        <item m="1" x="449"/>
        <item m="1" x="279"/>
        <item x="95"/>
        <item x="90"/>
        <item x="87"/>
        <item x="130"/>
        <item x="125"/>
        <item x="123"/>
        <item x="68"/>
        <item x="145"/>
        <item m="1" x="234"/>
        <item m="1" x="473"/>
        <item m="1" x="358"/>
        <item m="1" x="439"/>
        <item m="1" x="329"/>
        <item m="1" x="265"/>
        <item m="1" x="310"/>
        <item m="1" x="414"/>
        <item m="1" x="305"/>
        <item m="1" x="236"/>
        <item m="1" x="301"/>
        <item m="1" x="390"/>
        <item m="1" x="297"/>
        <item m="1" x="218"/>
        <item m="1" x="368"/>
        <item x="97"/>
        <item x="93"/>
        <item x="85"/>
        <item m="1" x="237"/>
        <item x="81"/>
        <item x="80"/>
        <item x="73"/>
        <item x="69"/>
        <item x="62"/>
        <item x="117"/>
        <item m="1" x="472"/>
        <item x="140"/>
        <item x="88"/>
        <item x="83"/>
        <item x="76"/>
        <item x="71"/>
        <item x="121"/>
        <item x="63"/>
        <item x="57"/>
        <item x="51"/>
        <item x="49"/>
        <item x="156"/>
        <item x="136"/>
        <item x="77"/>
        <item x="75"/>
        <item x="66"/>
        <item x="64"/>
        <item x="58"/>
        <item x="115"/>
        <item x="112"/>
        <item x="42"/>
        <item x="109"/>
        <item x="161"/>
        <item x="153"/>
        <item x="152"/>
        <item x="132"/>
        <item x="148"/>
        <item x="70"/>
        <item x="67"/>
        <item x="61"/>
        <item x="59"/>
        <item x="52"/>
        <item x="45"/>
        <item x="39"/>
        <item x="35"/>
        <item x="106"/>
        <item x="160"/>
        <item x="91"/>
        <item x="89"/>
        <item x="149"/>
        <item x="126"/>
        <item x="147"/>
        <item x="146"/>
        <item x="144"/>
        <item x="55"/>
        <item x="50"/>
        <item x="46"/>
        <item x="41"/>
        <item x="33"/>
        <item x="32"/>
        <item x="104"/>
        <item x="159"/>
        <item x="138"/>
        <item x="82"/>
        <item x="78"/>
        <item x="74"/>
        <item x="65"/>
        <item x="60"/>
        <item x="56"/>
        <item x="54"/>
        <item x="44"/>
        <item x="38"/>
        <item x="36"/>
        <item x="31"/>
        <item x="27"/>
        <item x="23"/>
        <item x="19"/>
        <item x="15"/>
        <item x="134"/>
        <item x="119"/>
        <item x="53"/>
        <item x="48"/>
        <item x="43"/>
        <item x="34"/>
        <item x="30"/>
        <item x="28"/>
        <item x="21"/>
        <item x="18"/>
        <item x="101"/>
        <item x="9"/>
        <item m="1" x="320"/>
        <item x="131"/>
        <item x="127"/>
        <item x="124"/>
        <item x="116"/>
        <item x="47"/>
        <item x="40"/>
        <item x="37"/>
        <item x="29"/>
        <item x="26"/>
        <item x="24"/>
        <item x="17"/>
        <item x="13"/>
        <item x="10"/>
        <item x="6"/>
        <item m="1" x="317"/>
        <item x="122"/>
        <item x="120"/>
        <item x="118"/>
        <item x="114"/>
        <item x="113"/>
        <item x="111"/>
        <item x="110"/>
        <item x="107"/>
        <item x="25"/>
        <item x="22"/>
        <item x="20"/>
        <item x="14"/>
        <item x="12"/>
        <item x="8"/>
        <item x="3"/>
        <item m="1" x="316"/>
        <item x="108"/>
        <item x="105"/>
        <item x="103"/>
        <item x="102"/>
        <item x="16"/>
        <item x="11"/>
        <item x="5"/>
        <item x="4"/>
        <item x="1"/>
        <item m="1" x="315"/>
        <item x="100"/>
        <item x="7"/>
        <item x="2"/>
        <item x="0"/>
        <item m="1" x="313"/>
        <item m="1" x="396"/>
        <item m="1" x="314"/>
      </items>
    </pivotField>
    <pivotField axis="axisCol" dataField="1" showAll="0" defaultSubtotal="0">
      <items count="3">
        <item n="Made Finals" x="1"/>
        <item x="2"/>
        <item n="Miss Finals" x="0"/>
      </items>
    </pivotField>
  </pivotFields>
  <rowFields count="2">
    <field x="15"/>
    <field x="20"/>
  </rowFields>
  <rowItems count="15">
    <i>
      <x v="20"/>
    </i>
    <i r="1">
      <x v="247"/>
    </i>
    <i r="1">
      <x v="265"/>
    </i>
    <i r="1">
      <x v="284"/>
    </i>
    <i r="1">
      <x v="303"/>
    </i>
    <i r="1">
      <x v="323"/>
    </i>
    <i r="1">
      <x v="346"/>
    </i>
    <i r="1">
      <x v="348"/>
    </i>
    <i r="1">
      <x v="356"/>
    </i>
    <i r="1">
      <x v="357"/>
    </i>
    <i r="1">
      <x v="366"/>
    </i>
    <i r="1">
      <x v="378"/>
    </i>
    <i r="1">
      <x v="392"/>
    </i>
    <i r="1">
      <x v="422"/>
    </i>
    <i t="grand">
      <x/>
    </i>
  </rowItems>
  <colFields count="2">
    <field x="-2"/>
    <field x="21"/>
  </colFields>
  <colItems count="6">
    <i>
      <x/>
      <x/>
    </i>
    <i r="1">
      <x v="2"/>
    </i>
    <i i="1">
      <x v="1"/>
      <x/>
    </i>
    <i r="1" i="1">
      <x v="2"/>
    </i>
    <i t="grand">
      <x/>
    </i>
    <i t="grand" i="1">
      <x/>
    </i>
  </colItems>
  <pageFields count="2">
    <pageField fld="13" hier="-1"/>
    <pageField fld="2" hier="-1"/>
  </pageFields>
  <dataFields count="2">
    <dataField name="Percentage" fld="5" subtotal="count" showDataAs="percentOfRow" baseField="0" baseItem="0" numFmtId="9"/>
    <dataField name="Count" fld="21" subtotal="count" baseField="0" baseItem="0"/>
  </dataFields>
  <formats count="4">
    <format dxfId="20">
      <pivotArea outline="0" collapsedLevelsAreSubtotals="1" fieldPosition="0"/>
    </format>
    <format dxfId="19">
      <pivotArea dataOnly="0" labelOnly="1" grandCol="1" outline="0" fieldPosition="0"/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6:P14" firstHeaderRow="1" firstDataRow="2" firstDataCol="1" rowPageCount="3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h="1" x="0"/>
        <item h="1" x="1"/>
        <item h="1" x="2"/>
        <item x="3"/>
        <item h="1" x="4"/>
      </items>
    </pivotField>
    <pivotField dataField="1" subtotalTop="0" showAll="0" defaultSubtotal="0"/>
    <pivotField subtotalTop="0" showAll="0" defaultSubtotal="0"/>
    <pivotField subtotalTop="0" showAll="0" defaultSubtotal="0"/>
    <pivotField axis="axisCol" subtotalTop="0" multipleItemSelectionAllowed="1" showAll="0" defaultSubtotal="0">
      <items count="10">
        <item h="1" x="2"/>
        <item h="1" x="1"/>
        <item h="1" x="0"/>
        <item x="6"/>
        <item x="5"/>
        <item h="1" x="4"/>
        <item h="1" x="7"/>
        <item h="1" x="3"/>
        <item h="1" m="1" x="9"/>
        <item h="1" x="8"/>
      </items>
    </pivotField>
    <pivotField subtotalTop="0" showAll="0" defaultSubtotal="0"/>
    <pivotField subtotalTop="0" showAll="0" defaultSubtotal="0"/>
    <pivotField subtotalTop="0" showAll="0" defaultSubtotal="0"/>
    <pivotField axis="axisPage" subtotalCaption="Total" subtotalTop="0" showAll="0" defaultSubtotal="0">
      <items count="3">
        <item x="0"/>
        <item x="1"/>
        <item x="2"/>
      </items>
    </pivotField>
    <pivotField subtotalTop="0" showAll="0" defaultSubtotal="0"/>
    <pivotField axis="axisRow" subtotalTop="0" multipleItemSelectionAllowed="1" showAll="0" defaultSubtotal="0">
      <items count="6">
        <item x="0"/>
        <item x="1"/>
        <item x="2"/>
        <item x="3"/>
        <item x="4"/>
        <item x="5"/>
      </items>
    </pivotField>
    <pivotField axis="axisPage" subtotalTop="0" multipleItemSelectionAllowed="1" showAll="0" defaultSubtotal="0">
      <items count="402">
        <item h="1" x="39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40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h="1" m="1" x="401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</items>
    </pivotField>
    <pivotField showAll="0" defaultSubtotal="0"/>
    <pivotField showAll="0" defaultSubtotal="0"/>
    <pivotField subtotalTop="0" showAll="0" defaultSubtotal="0"/>
    <pivotField subtotalTop="0" showAll="0" defaultSubtotal="0"/>
    <pivotField showAll="0" defaultSubtotal="0"/>
    <pivotField multipleItemSelectionAllowed="1" showAll="0" defaultSubtotal="0"/>
    <pivotField showAll="0" sortType="descending" defaultSubtotal="0"/>
    <pivotField showAll="0" defaultSubtota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3">
    <i>
      <x v="3"/>
    </i>
    <i>
      <x v="4"/>
    </i>
    <i t="grand">
      <x/>
    </i>
  </colItems>
  <pageFields count="3">
    <pageField fld="13" hier="-1"/>
    <pageField fld="2" hier="-1"/>
    <pageField fld="10" hier="-1"/>
  </pageFields>
  <dataFields count="1">
    <dataField name="Count of ROUND" fld="3" subtotal="count" baseField="0" baseItem="0"/>
  </dataFields>
  <formats count="5">
    <format dxfId="25">
      <pivotArea outline="0" collapsedLevelsAreSubtotals="1" fieldPosition="0"/>
    </format>
    <format dxfId="24">
      <pivotArea dataOnly="0" labelOnly="1" grandCol="1" outline="0" fieldPosition="0"/>
    </format>
    <format dxfId="23">
      <pivotArea outline="0" collapsedLevelsAreSubtotals="1" fieldPosition="0"/>
    </format>
    <format dxfId="22">
      <pivotArea outline="0" collapsedLevelsAreSubtotals="1" fieldPosition="0"/>
    </format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:K14" firstHeaderRow="0" firstDataRow="1" firstDataCol="1" rowPageCount="3" colPageCount="1"/>
  <pivotFields count="22">
    <pivotField subtotalTop="0" showAll="0" defaultSubtotal="0"/>
    <pivotField subtotalTop="0" showAll="0" defaultSubtotal="0"/>
    <pivotField axis="axisPage" subtotalTop="0" multipleItemSelectionAllowed="1" showAll="0" defaultSubtotal="0">
      <items count="5">
        <item h="1" x="0"/>
        <item h="1" x="1"/>
        <item h="1" x="2"/>
        <item x="3"/>
        <item h="1" x="4"/>
      </items>
    </pivotField>
    <pivotField subtotalTop="0" showAll="0" defaultSubtotal="0"/>
    <pivotField subtotalTop="0" showAll="0" defaultSubtotal="0"/>
    <pivotField subtotalTop="0" showAll="0" defaultSubtotal="0"/>
    <pivotField axis="axisRow" subtotalTop="0" showAll="0" sortType="descending" defaultSubtotal="0">
      <items count="10">
        <item x="2"/>
        <item x="1"/>
        <item x="0"/>
        <item x="5"/>
        <item x="4"/>
        <item x="7"/>
        <item x="6"/>
        <item x="3"/>
        <item m="1" x="9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 defaultSubtotal="0"/>
    <pivotField subtotalTop="0" showAll="0" defaultSubtotal="0"/>
    <pivotField subtotalTop="0" showAll="0" defaultSubtotal="0"/>
    <pivotField axis="axisPage" subtotalCaption="Total" subtotalTop="0" showAll="0" defaultSubtotal="0">
      <items count="3">
        <item x="0"/>
        <item x="1"/>
        <item x="2"/>
      </items>
    </pivotField>
    <pivotField subtotalTop="0" showAll="0" defaultSubtotal="0"/>
    <pivotField subtotalTop="0" multipleItemSelectionAllowed="1" showAll="0" defaultSubtotal="0"/>
    <pivotField axis="axisPage" subtotalTop="0" multipleItemSelectionAllowed="1" showAll="0" defaultSubtotal="0">
      <items count="402">
        <item h="1" x="399"/>
        <item x="291"/>
        <item x="100"/>
        <item x="103"/>
        <item x="300"/>
        <item x="101"/>
        <item x="93"/>
        <item x="207"/>
        <item x="195"/>
        <item x="290"/>
        <item x="90"/>
        <item x="89"/>
        <item x="292"/>
        <item x="210"/>
        <item x="293"/>
        <item x="196"/>
        <item x="302"/>
        <item x="94"/>
        <item x="45"/>
        <item x="95"/>
        <item x="84"/>
        <item x="209"/>
        <item x="299"/>
        <item x="96"/>
        <item x="200"/>
        <item x="88"/>
        <item x="176"/>
        <item x="156"/>
        <item x="208"/>
        <item x="298"/>
        <item x="92"/>
        <item x="106"/>
        <item x="65"/>
        <item x="344"/>
        <item x="296"/>
        <item x="260"/>
        <item x="295"/>
        <item x="242"/>
        <item x="102"/>
        <item x="262"/>
        <item x="199"/>
        <item x="309"/>
        <item x="288"/>
        <item x="266"/>
        <item x="297"/>
        <item x="14"/>
        <item x="250"/>
        <item x="340"/>
        <item x="294"/>
        <item x="104"/>
        <item x="218"/>
        <item x="91"/>
        <item x="319"/>
        <item x="231"/>
        <item x="78"/>
        <item x="86"/>
        <item x="52"/>
        <item x="271"/>
        <item x="204"/>
        <item x="67"/>
        <item x="272"/>
        <item x="287"/>
        <item x="301"/>
        <item x="187"/>
        <item x="85"/>
        <item x="178"/>
        <item x="61"/>
        <item x="87"/>
        <item x="284"/>
        <item x="219"/>
        <item x="198"/>
        <item x="252"/>
        <item x="265"/>
        <item x="181"/>
        <item x="13"/>
        <item x="255"/>
        <item x="303"/>
        <item x="237"/>
        <item x="47"/>
        <item x="201"/>
        <item x="81"/>
        <item x="117"/>
        <item x="267"/>
        <item x="213"/>
        <item x="285"/>
        <item x="314"/>
        <item x="139"/>
        <item x="59"/>
        <item x="202"/>
        <item x="258"/>
        <item x="317"/>
        <item x="221"/>
        <item x="83"/>
        <item x="334"/>
        <item x="214"/>
        <item x="233"/>
        <item x="172"/>
        <item x="205"/>
        <item x="124"/>
        <item x="183"/>
        <item x="120"/>
        <item x="80"/>
        <item x="21"/>
        <item x="169"/>
        <item x="129"/>
        <item x="41"/>
        <item x="257"/>
        <item x="270"/>
        <item x="316"/>
        <item x="346"/>
        <item x="46"/>
        <item x="50"/>
        <item x="336"/>
        <item x="256"/>
        <item x="161"/>
        <item x="188"/>
        <item x="194"/>
        <item x="115"/>
        <item x="140"/>
        <item x="57"/>
        <item x="99"/>
        <item x="162"/>
        <item x="153"/>
        <item x="31"/>
        <item x="337"/>
        <item x="235"/>
        <item x="55"/>
        <item x="114"/>
        <item x="177"/>
        <item x="3"/>
        <item x="33"/>
        <item x="23"/>
        <item x="151"/>
        <item x="22"/>
        <item x="32"/>
        <item x="192"/>
        <item x="127"/>
        <item x="240"/>
        <item x="20"/>
        <item x="133"/>
        <item x="148"/>
        <item x="277"/>
        <item x="36"/>
        <item x="69"/>
        <item x="184"/>
        <item x="263"/>
        <item x="193"/>
        <item x="5"/>
        <item x="135"/>
        <item x="168"/>
        <item x="1"/>
        <item x="24"/>
        <item x="227"/>
        <item x="323"/>
        <item x="324"/>
        <item x="53"/>
        <item x="76"/>
        <item x="74"/>
        <item x="38"/>
        <item x="143"/>
        <item x="212"/>
        <item x="58"/>
        <item x="141"/>
        <item x="138"/>
        <item x="261"/>
        <item x="320"/>
        <item x="97"/>
        <item x="175"/>
        <item x="248"/>
        <item x="226"/>
        <item x="333"/>
        <item x="29"/>
        <item x="190"/>
        <item x="164"/>
        <item x="158"/>
        <item x="7"/>
        <item x="108"/>
        <item x="224"/>
        <item x="122"/>
        <item x="79"/>
        <item x="254"/>
        <item x="109"/>
        <item x="35"/>
        <item x="132"/>
        <item x="220"/>
        <item x="170"/>
        <item x="25"/>
        <item x="98"/>
        <item x="147"/>
        <item x="9"/>
        <item x="160"/>
        <item x="28"/>
        <item x="11"/>
        <item x="234"/>
        <item x="0"/>
        <item x="48"/>
        <item x="222"/>
        <item x="286"/>
        <item x="64"/>
        <item x="345"/>
        <item x="318"/>
        <item x="110"/>
        <item x="305"/>
        <item x="118"/>
        <item x="112"/>
        <item x="107"/>
        <item x="166"/>
        <item x="223"/>
        <item x="123"/>
        <item x="131"/>
        <item x="130"/>
        <item x="191"/>
        <item x="27"/>
        <item x="42"/>
        <item x="146"/>
        <item x="71"/>
        <item x="280"/>
        <item x="62"/>
        <item x="163"/>
        <item x="329"/>
        <item x="157"/>
        <item x="241"/>
        <item x="66"/>
        <item x="145"/>
        <item x="278"/>
        <item x="82"/>
        <item x="105"/>
        <item x="152"/>
        <item x="40"/>
        <item x="339"/>
        <item x="49"/>
        <item x="15"/>
        <item x="225"/>
        <item x="37"/>
        <item x="10"/>
        <item x="165"/>
        <item x="26"/>
        <item x="264"/>
        <item x="43"/>
        <item x="30"/>
        <item x="230"/>
        <item x="180"/>
        <item x="171"/>
        <item x="17"/>
        <item x="70"/>
        <item x="34"/>
        <item x="149"/>
        <item x="276"/>
        <item x="154"/>
        <item x="39"/>
        <item x="77"/>
        <item x="173"/>
        <item x="203"/>
        <item x="128"/>
        <item x="54"/>
        <item x="206"/>
        <item x="251"/>
        <item x="125"/>
        <item x="245"/>
        <item x="137"/>
        <item x="215"/>
        <item x="246"/>
        <item x="236"/>
        <item x="259"/>
        <item x="126"/>
        <item x="311"/>
        <item x="335"/>
        <item x="281"/>
        <item x="341"/>
        <item x="211"/>
        <item x="144"/>
        <item x="274"/>
        <item x="186"/>
        <item x="326"/>
        <item x="289"/>
        <item x="307"/>
        <item x="247"/>
        <item x="228"/>
        <item x="189"/>
        <item x="134"/>
        <item x="268"/>
        <item x="2"/>
        <item x="249"/>
        <item x="60"/>
        <item x="113"/>
        <item x="243"/>
        <item x="18"/>
        <item x="244"/>
        <item x="338"/>
        <item x="330"/>
        <item x="217"/>
        <item x="8"/>
        <item x="342"/>
        <item x="238"/>
        <item x="197"/>
        <item x="275"/>
        <item x="312"/>
        <item x="136"/>
        <item x="121"/>
        <item x="19"/>
        <item x="308"/>
        <item x="229"/>
        <item x="75"/>
        <item x="16"/>
        <item x="119"/>
        <item x="315"/>
        <item x="12"/>
        <item x="159"/>
        <item x="150"/>
        <item x="304"/>
        <item x="283"/>
        <item x="142"/>
        <item x="6"/>
        <item x="279"/>
        <item x="232"/>
        <item x="273"/>
        <item x="327"/>
        <item x="44"/>
        <item x="155"/>
        <item x="185"/>
        <item x="253"/>
        <item x="51"/>
        <item x="322"/>
        <item x="116"/>
        <item x="68"/>
        <item x="72"/>
        <item x="331"/>
        <item x="216"/>
        <item x="174"/>
        <item x="56"/>
        <item x="310"/>
        <item x="182"/>
        <item x="4"/>
        <item x="111"/>
        <item x="343"/>
        <item x="306"/>
        <item x="63"/>
        <item x="313"/>
        <item x="269"/>
        <item x="239"/>
        <item x="321"/>
        <item x="179"/>
        <item x="332"/>
        <item x="73"/>
        <item x="325"/>
        <item x="167"/>
        <item x="282"/>
        <item x="328"/>
        <item x="347"/>
        <item x="348"/>
        <item x="349"/>
        <item x="350"/>
        <item x="351"/>
        <item x="352"/>
        <item x="353"/>
        <item x="354"/>
        <item x="355"/>
        <item x="40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h="1" x="384"/>
        <item h="1" x="385"/>
        <item h="1" m="1" x="401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</items>
    </pivotField>
    <pivotField showAll="0" defaultSubtotal="0"/>
    <pivotField showAll="0" defaultSubtotal="0"/>
    <pivotField dataField="1" subtotalTop="0" showAll="0" defaultSubtotal="0"/>
    <pivotField subtotalTop="0" showAll="0" defaultSubtotal="0"/>
    <pivotField dataField="1" showAll="0" defaultSubtotal="0"/>
    <pivotField multipleItemSelectionAllowed="1" showAll="0" defaultSubtotal="0"/>
    <pivotField showAll="0" sortType="descending" defaultSubtotal="0"/>
    <pivotField showAll="0" defaultSubtotal="0"/>
  </pivotFields>
  <rowFields count="1">
    <field x="6"/>
  </rowFields>
  <rowItems count="9">
    <i>
      <x v="5"/>
    </i>
    <i>
      <x v="6"/>
    </i>
    <i>
      <x v="7"/>
    </i>
    <i>
      <x v="2"/>
    </i>
    <i>
      <x/>
    </i>
    <i>
      <x v="1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13" hier="-1"/>
    <pageField fld="10" item="1" hier="-1"/>
    <pageField fld="2" hier="-1"/>
  </pageFields>
  <dataFields count="2">
    <dataField name="Sum of WIN" fld="16" baseField="6" baseItem="0"/>
    <dataField name="Sum of LOSS" fld="18" baseField="6" baseItem="0"/>
  </dataFields>
  <formats count="2">
    <format dxfId="27">
      <pivotArea outline="0" collapsedLevelsAreSubtotals="1" fieldPosition="0"/>
    </format>
    <format dxfId="2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8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olHeaderCaption=" ">
  <location ref="A4:Y46" firstHeaderRow="1" firstDataRow="2" firstDataCol="1" rowPageCount="2" colPageCount="1"/>
  <pivotFields count="8">
    <pivotField axis="axisPage" subtotalTop="0" showAll="0">
      <items count="5">
        <item x="0"/>
        <item x="1"/>
        <item x="2"/>
        <item x="3"/>
        <item t="default"/>
      </items>
    </pivotField>
    <pivotField axis="axisCol" subtotalTop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Row" showAll="0" sortType="descending">
      <items count="27">
        <item x="4"/>
        <item x="21"/>
        <item x="22"/>
        <item x="12"/>
        <item x="8"/>
        <item x="18"/>
        <item x="20"/>
        <item x="6"/>
        <item x="5"/>
        <item x="7"/>
        <item x="23"/>
        <item x="13"/>
        <item x="17"/>
        <item x="0"/>
        <item x="10"/>
        <item x="19"/>
        <item x="9"/>
        <item x="1"/>
        <item x="16"/>
        <item x="3"/>
        <item m="1" x="25"/>
        <item x="14"/>
        <item x="15"/>
        <item x="2"/>
        <item x="24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axis="axisRow" subtotalTop="0" multipleItemSelectionAllowed="1" showAll="0">
      <items count="8">
        <item h="1" m="1" x="6"/>
        <item x="2"/>
        <item x="1"/>
        <item x="3"/>
        <item x="0"/>
        <item h="1" x="5"/>
        <item h="1" x="4"/>
        <item t="default"/>
      </items>
    </pivotField>
    <pivotField subtotalTop="0" showAll="0"/>
    <pivotField axis="axisPage" dataField="1" subtotalTop="0" multipleItemSelectionAllowed="1" showAll="0">
      <items count="191">
        <item h="1" x="16"/>
        <item x="117"/>
        <item x="156"/>
        <item x="132"/>
        <item x="182"/>
        <item x="162"/>
        <item x="169"/>
        <item x="184"/>
        <item x="167"/>
        <item x="137"/>
        <item x="142"/>
        <item x="127"/>
        <item x="144"/>
        <item x="153"/>
        <item x="128"/>
        <item x="166"/>
        <item x="155"/>
        <item x="158"/>
        <item x="135"/>
        <item x="172"/>
        <item x="171"/>
        <item x="126"/>
        <item x="138"/>
        <item x="165"/>
        <item x="45"/>
        <item x="150"/>
        <item x="34"/>
        <item x="160"/>
        <item x="78"/>
        <item x="112"/>
        <item x="97"/>
        <item x="87"/>
        <item x="109"/>
        <item x="73"/>
        <item x="125"/>
        <item x="84"/>
        <item x="146"/>
        <item x="70"/>
        <item x="120"/>
        <item x="46"/>
        <item x="104"/>
        <item x="105"/>
        <item x="58"/>
        <item x="116"/>
        <item x="108"/>
        <item x="110"/>
        <item x="79"/>
        <item x="14"/>
        <item x="50"/>
        <item x="100"/>
        <item x="92"/>
        <item x="86"/>
        <item x="23"/>
        <item x="28"/>
        <item x="98"/>
        <item x="71"/>
        <item x="13"/>
        <item x="44"/>
        <item x="61"/>
        <item x="29"/>
        <item x="74"/>
        <item x="88"/>
        <item x="82"/>
        <item x="77"/>
        <item x="49"/>
        <item x="91"/>
        <item x="30"/>
        <item x="39"/>
        <item x="0"/>
        <item x="6"/>
        <item x="51"/>
        <item x="11"/>
        <item x="7"/>
        <item x="96"/>
        <item x="17"/>
        <item x="21"/>
        <item x="55"/>
        <item x="94"/>
        <item x="54"/>
        <item x="102"/>
        <item x="52"/>
        <item x="42"/>
        <item x="69"/>
        <item x="33"/>
        <item x="9"/>
        <item x="64"/>
        <item x="24"/>
        <item x="83"/>
        <item x="3"/>
        <item x="1"/>
        <item x="43"/>
        <item x="85"/>
        <item x="4"/>
        <item x="67"/>
        <item x="63"/>
        <item x="19"/>
        <item x="25"/>
        <item x="47"/>
        <item x="35"/>
        <item x="57"/>
        <item x="8"/>
        <item x="2"/>
        <item x="62"/>
        <item x="10"/>
        <item x="12"/>
        <item x="31"/>
        <item x="99"/>
        <item x="72"/>
        <item x="32"/>
        <item x="53"/>
        <item x="40"/>
        <item x="60"/>
        <item x="56"/>
        <item x="48"/>
        <item x="65"/>
        <item x="18"/>
        <item x="15"/>
        <item x="20"/>
        <item x="37"/>
        <item x="90"/>
        <item x="38"/>
        <item x="22"/>
        <item x="41"/>
        <item x="114"/>
        <item x="95"/>
        <item x="81"/>
        <item x="76"/>
        <item x="80"/>
        <item x="134"/>
        <item x="27"/>
        <item x="107"/>
        <item x="5"/>
        <item x="118"/>
        <item x="75"/>
        <item x="111"/>
        <item x="26"/>
        <item x="68"/>
        <item x="123"/>
        <item x="119"/>
        <item x="101"/>
        <item x="36"/>
        <item x="89"/>
        <item x="113"/>
        <item x="136"/>
        <item x="152"/>
        <item x="131"/>
        <item x="59"/>
        <item x="115"/>
        <item x="103"/>
        <item x="130"/>
        <item x="93"/>
        <item x="149"/>
        <item x="161"/>
        <item x="170"/>
        <item x="163"/>
        <item x="121"/>
        <item x="147"/>
        <item x="151"/>
        <item x="129"/>
        <item x="106"/>
        <item x="133"/>
        <item x="159"/>
        <item x="139"/>
        <item x="168"/>
        <item x="140"/>
        <item x="148"/>
        <item x="124"/>
        <item x="157"/>
        <item x="175"/>
        <item x="164"/>
        <item x="173"/>
        <item x="154"/>
        <item x="143"/>
        <item x="176"/>
        <item x="174"/>
        <item x="178"/>
        <item x="177"/>
        <item x="180"/>
        <item x="66"/>
        <item x="179"/>
        <item x="186"/>
        <item x="122"/>
        <item x="183"/>
        <item x="185"/>
        <item x="145"/>
        <item x="141"/>
        <item x="181"/>
        <item x="189"/>
        <item x="187"/>
        <item h="1" x="188"/>
        <item t="default"/>
      </items>
    </pivotField>
  </pivotFields>
  <rowFields count="2">
    <field x="5"/>
    <field x="2"/>
  </rowFields>
  <rowItems count="41">
    <i>
      <x v="1"/>
    </i>
    <i r="1">
      <x v="18"/>
    </i>
    <i r="1">
      <x v="10"/>
    </i>
    <i r="1">
      <x v="6"/>
    </i>
    <i r="1">
      <x v="2"/>
    </i>
    <i r="1">
      <x v="15"/>
    </i>
    <i r="1">
      <x v="12"/>
    </i>
    <i r="1">
      <x v="1"/>
    </i>
    <i r="1">
      <x v="5"/>
    </i>
    <i t="default">
      <x v="1"/>
    </i>
    <i>
      <x v="2"/>
    </i>
    <i r="1">
      <x v="5"/>
    </i>
    <i r="1">
      <x v="12"/>
    </i>
    <i r="1">
      <x v="15"/>
    </i>
    <i r="1">
      <x v="10"/>
    </i>
    <i r="1">
      <x v="1"/>
    </i>
    <i r="1">
      <x v="6"/>
    </i>
    <i r="1">
      <x v="2"/>
    </i>
    <i r="1">
      <x v="18"/>
    </i>
    <i t="default">
      <x v="2"/>
    </i>
    <i>
      <x v="3"/>
    </i>
    <i r="1">
      <x v="10"/>
    </i>
    <i r="1">
      <x v="6"/>
    </i>
    <i r="1">
      <x v="12"/>
    </i>
    <i r="1">
      <x v="2"/>
    </i>
    <i r="1">
      <x v="5"/>
    </i>
    <i r="1">
      <x v="18"/>
    </i>
    <i r="1">
      <x v="15"/>
    </i>
    <i r="1">
      <x v="1"/>
    </i>
    <i t="default">
      <x v="3"/>
    </i>
    <i>
      <x v="4"/>
    </i>
    <i r="1">
      <x v="5"/>
    </i>
    <i r="1">
      <x v="18"/>
    </i>
    <i r="1">
      <x v="10"/>
    </i>
    <i r="1">
      <x v="2"/>
    </i>
    <i r="1">
      <x v="15"/>
    </i>
    <i r="1">
      <x v="6"/>
    </i>
    <i r="1">
      <x v="12"/>
    </i>
    <i r="1">
      <x v="1"/>
    </i>
    <i t="default">
      <x v="4"/>
    </i>
    <i t="grand">
      <x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2">
    <pageField fld="0" item="2" hier="-1"/>
    <pageField fld="7" hier="-1"/>
  </pageFields>
  <dataFields count="1">
    <dataField name="Average of PTS" fld="7" subtotal="average" baseField="5" baseItem="4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olHeaderCaption=" ">
  <location ref="AD3:AL28" firstHeaderRow="1" firstDataRow="2" firstDataCol="1"/>
  <pivotFields count="6">
    <pivotField axis="axisRow" subtotalTop="0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subtotalTop="0" showAll="0"/>
    <pivotField subtotalTop="0" showAll="0"/>
    <pivotField subtotalTop="0" showAll="0"/>
    <pivotField subtotalTop="0" showAll="0"/>
    <pivotField axis="axisCol" subtotalTop="0" showAll="0">
      <items count="8">
        <item x="4"/>
        <item x="3"/>
        <item x="0"/>
        <item x="2"/>
        <item x="1"/>
        <item x="5"/>
        <item x="6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Pick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3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4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71"/>
  <sheetViews>
    <sheetView topLeftCell="A36" zoomScaleNormal="100" workbookViewId="0">
      <selection activeCell="C64" sqref="C64"/>
    </sheetView>
  </sheetViews>
  <sheetFormatPr baseColWidth="10" defaultColWidth="8.83203125" defaultRowHeight="15" x14ac:dyDescent="0.2"/>
  <cols>
    <col min="1" max="1" width="10.5" bestFit="1" customWidth="1"/>
    <col min="3" max="3" width="15.6640625" bestFit="1" customWidth="1"/>
    <col min="4" max="4" width="6.6640625" bestFit="1" customWidth="1"/>
    <col min="5" max="7" width="16.6640625" bestFit="1" customWidth="1"/>
    <col min="8" max="8" width="6.6640625" bestFit="1" customWidth="1"/>
    <col min="9" max="10" width="16.6640625" bestFit="1" customWidth="1"/>
  </cols>
  <sheetData>
    <row r="1" spans="1:10" x14ac:dyDescent="0.2">
      <c r="A1" t="s">
        <v>928</v>
      </c>
      <c r="B1" t="s">
        <v>1</v>
      </c>
      <c r="C1" t="s">
        <v>929</v>
      </c>
      <c r="E1" t="s">
        <v>930</v>
      </c>
    </row>
    <row r="2" spans="1:10" x14ac:dyDescent="0.2">
      <c r="A2" s="58">
        <v>43549</v>
      </c>
      <c r="B2">
        <v>1</v>
      </c>
      <c r="C2" t="s">
        <v>426</v>
      </c>
      <c r="D2" t="s">
        <v>931</v>
      </c>
      <c r="E2" t="s">
        <v>427</v>
      </c>
      <c r="F2" t="str">
        <f>C2</f>
        <v>TryingAnewStratton</v>
      </c>
      <c r="G2">
        <f>C3</f>
        <v>1627</v>
      </c>
      <c r="H2" t="str">
        <f>D2</f>
        <v>DEF BY</v>
      </c>
      <c r="I2" t="str">
        <f>E2</f>
        <v>Salt&amp;VinegarCripps</v>
      </c>
      <c r="J2">
        <f>E3</f>
        <v>1667</v>
      </c>
    </row>
    <row r="3" spans="1:10" hidden="1" x14ac:dyDescent="0.2">
      <c r="A3" s="58">
        <f>A2</f>
        <v>43549</v>
      </c>
      <c r="B3">
        <v>1</v>
      </c>
      <c r="C3">
        <v>1627</v>
      </c>
      <c r="E3">
        <v>1667</v>
      </c>
      <c r="F3">
        <f t="shared" ref="F3:F66" si="0">C3</f>
        <v>1627</v>
      </c>
      <c r="G3" t="str">
        <f t="shared" ref="G3:G66" si="1">C4</f>
        <v>Swimming n Titch</v>
      </c>
      <c r="H3">
        <f t="shared" ref="H3:I66" si="2">D3</f>
        <v>0</v>
      </c>
      <c r="I3">
        <f t="shared" si="2"/>
        <v>1667</v>
      </c>
      <c r="J3" t="str">
        <f t="shared" ref="J3:J66" si="3">E4</f>
        <v>DEVQON.1</v>
      </c>
    </row>
    <row r="4" spans="1:10" x14ac:dyDescent="0.2">
      <c r="A4" s="58">
        <f t="shared" ref="A4:A9" si="4">A3</f>
        <v>43549</v>
      </c>
      <c r="B4">
        <v>1</v>
      </c>
      <c r="C4" t="s">
        <v>430</v>
      </c>
      <c r="D4" t="s">
        <v>931</v>
      </c>
      <c r="E4" t="s">
        <v>12</v>
      </c>
      <c r="F4" t="str">
        <f t="shared" si="0"/>
        <v>Swimming n Titch</v>
      </c>
      <c r="G4">
        <f t="shared" si="1"/>
        <v>1595</v>
      </c>
      <c r="H4" t="str">
        <f t="shared" si="2"/>
        <v>DEF BY</v>
      </c>
      <c r="I4" t="str">
        <f t="shared" si="2"/>
        <v>DEVQON.1</v>
      </c>
      <c r="J4">
        <f t="shared" si="3"/>
        <v>1742</v>
      </c>
    </row>
    <row r="5" spans="1:10" hidden="1" x14ac:dyDescent="0.2">
      <c r="A5" s="58">
        <f t="shared" si="4"/>
        <v>43549</v>
      </c>
      <c r="B5">
        <v>1</v>
      </c>
      <c r="C5">
        <v>1595</v>
      </c>
      <c r="E5">
        <v>1742</v>
      </c>
      <c r="F5">
        <f t="shared" si="0"/>
        <v>1595</v>
      </c>
      <c r="G5" t="str">
        <f t="shared" si="1"/>
        <v>Barbeques Treloar</v>
      </c>
      <c r="H5">
        <f t="shared" si="2"/>
        <v>0</v>
      </c>
      <c r="I5">
        <f t="shared" si="2"/>
        <v>1742</v>
      </c>
      <c r="J5" t="str">
        <f t="shared" si="3"/>
        <v>Fire The Worpedo</v>
      </c>
    </row>
    <row r="6" spans="1:10" x14ac:dyDescent="0.2">
      <c r="A6" s="58">
        <f t="shared" si="4"/>
        <v>43549</v>
      </c>
      <c r="B6">
        <v>1</v>
      </c>
      <c r="C6" t="s">
        <v>434</v>
      </c>
      <c r="D6" t="s">
        <v>43</v>
      </c>
      <c r="E6" t="s">
        <v>30</v>
      </c>
      <c r="F6" t="str">
        <f t="shared" si="0"/>
        <v>Barbeques Treloar</v>
      </c>
      <c r="G6">
        <f t="shared" si="1"/>
        <v>1640</v>
      </c>
      <c r="H6" t="str">
        <f t="shared" si="2"/>
        <v>DEF</v>
      </c>
      <c r="I6" t="str">
        <f t="shared" si="2"/>
        <v>Fire The Worpedo</v>
      </c>
      <c r="J6">
        <f t="shared" si="3"/>
        <v>1499</v>
      </c>
    </row>
    <row r="7" spans="1:10" hidden="1" x14ac:dyDescent="0.2">
      <c r="A7" s="58">
        <f t="shared" si="4"/>
        <v>43549</v>
      </c>
      <c r="B7">
        <v>1</v>
      </c>
      <c r="C7">
        <v>1640</v>
      </c>
      <c r="E7">
        <v>1499</v>
      </c>
      <c r="F7">
        <f t="shared" si="0"/>
        <v>1640</v>
      </c>
      <c r="G7" t="str">
        <f t="shared" si="1"/>
        <v>Man of Steele</v>
      </c>
      <c r="H7">
        <f t="shared" si="2"/>
        <v>0</v>
      </c>
      <c r="I7">
        <f t="shared" si="2"/>
        <v>1499</v>
      </c>
      <c r="J7" t="str">
        <f t="shared" si="3"/>
        <v>Casting Crouch</v>
      </c>
    </row>
    <row r="8" spans="1:10" x14ac:dyDescent="0.2">
      <c r="A8" s="58">
        <f t="shared" si="4"/>
        <v>43549</v>
      </c>
      <c r="B8">
        <v>1</v>
      </c>
      <c r="C8" t="s">
        <v>438</v>
      </c>
      <c r="D8" t="s">
        <v>931</v>
      </c>
      <c r="E8" t="s">
        <v>7</v>
      </c>
      <c r="F8" t="str">
        <f t="shared" si="0"/>
        <v>Man of Steele</v>
      </c>
      <c r="G8">
        <f t="shared" si="1"/>
        <v>1660</v>
      </c>
      <c r="H8" t="str">
        <f t="shared" si="2"/>
        <v>DEF BY</v>
      </c>
      <c r="I8" t="str">
        <f>E8</f>
        <v>Casting Crouch</v>
      </c>
      <c r="J8">
        <f t="shared" si="3"/>
        <v>1718</v>
      </c>
    </row>
    <row r="9" spans="1:10" hidden="1" x14ac:dyDescent="0.2">
      <c r="A9" s="58">
        <f t="shared" si="4"/>
        <v>43549</v>
      </c>
      <c r="B9">
        <v>1</v>
      </c>
      <c r="C9">
        <v>1660</v>
      </c>
      <c r="E9">
        <v>1718</v>
      </c>
      <c r="F9">
        <f t="shared" si="0"/>
        <v>1660</v>
      </c>
      <c r="G9" t="str">
        <f t="shared" si="1"/>
        <v>TryingAnewStratton</v>
      </c>
      <c r="H9">
        <f t="shared" si="2"/>
        <v>0</v>
      </c>
      <c r="I9">
        <f t="shared" si="2"/>
        <v>1718</v>
      </c>
      <c r="J9" t="str">
        <f t="shared" si="3"/>
        <v>Swimming n Titch</v>
      </c>
    </row>
    <row r="10" spans="1:10" x14ac:dyDescent="0.2">
      <c r="A10" s="58">
        <f>A2+7</f>
        <v>43556</v>
      </c>
      <c r="B10">
        <f>B2+1</f>
        <v>2</v>
      </c>
      <c r="C10" t="s">
        <v>426</v>
      </c>
      <c r="D10" t="s">
        <v>931</v>
      </c>
      <c r="E10" t="s">
        <v>430</v>
      </c>
      <c r="F10" t="str">
        <f t="shared" si="0"/>
        <v>TryingAnewStratton</v>
      </c>
      <c r="G10">
        <f t="shared" si="1"/>
        <v>1526</v>
      </c>
      <c r="H10" t="str">
        <f t="shared" si="2"/>
        <v>DEF BY</v>
      </c>
      <c r="I10" t="str">
        <f t="shared" si="2"/>
        <v>Swimming n Titch</v>
      </c>
      <c r="J10">
        <f t="shared" si="3"/>
        <v>1547</v>
      </c>
    </row>
    <row r="11" spans="1:10" hidden="1" x14ac:dyDescent="0.2">
      <c r="A11" s="58">
        <f t="shared" ref="A11:A74" si="5">A3+7</f>
        <v>43556</v>
      </c>
      <c r="B11">
        <f t="shared" ref="B11:B74" si="6">B3+1</f>
        <v>2</v>
      </c>
      <c r="C11">
        <v>1526</v>
      </c>
      <c r="E11">
        <v>1547</v>
      </c>
      <c r="F11">
        <f t="shared" si="0"/>
        <v>1526</v>
      </c>
      <c r="G11" t="str">
        <f t="shared" si="1"/>
        <v>Barbeques Treloar</v>
      </c>
      <c r="H11">
        <f t="shared" si="2"/>
        <v>0</v>
      </c>
      <c r="I11">
        <f t="shared" si="2"/>
        <v>1547</v>
      </c>
      <c r="J11" t="str">
        <f t="shared" si="3"/>
        <v>Salt&amp;VinegarCripps</v>
      </c>
    </row>
    <row r="12" spans="1:10" x14ac:dyDescent="0.2">
      <c r="A12" s="58">
        <f t="shared" si="5"/>
        <v>43556</v>
      </c>
      <c r="B12">
        <f t="shared" si="6"/>
        <v>2</v>
      </c>
      <c r="C12" t="s">
        <v>434</v>
      </c>
      <c r="D12" t="s">
        <v>43</v>
      </c>
      <c r="E12" t="s">
        <v>427</v>
      </c>
      <c r="F12" t="str">
        <f t="shared" si="0"/>
        <v>Barbeques Treloar</v>
      </c>
      <c r="G12">
        <f t="shared" si="1"/>
        <v>1745</v>
      </c>
      <c r="H12" t="str">
        <f t="shared" si="2"/>
        <v>DEF</v>
      </c>
      <c r="I12" t="str">
        <f t="shared" si="2"/>
        <v>Salt&amp;VinegarCripps</v>
      </c>
      <c r="J12">
        <f t="shared" si="3"/>
        <v>1542</v>
      </c>
    </row>
    <row r="13" spans="1:10" hidden="1" x14ac:dyDescent="0.2">
      <c r="A13" s="58">
        <f t="shared" si="5"/>
        <v>43556</v>
      </c>
      <c r="B13">
        <f t="shared" si="6"/>
        <v>2</v>
      </c>
      <c r="C13">
        <v>1745</v>
      </c>
      <c r="E13">
        <v>1542</v>
      </c>
      <c r="F13">
        <f t="shared" si="0"/>
        <v>1745</v>
      </c>
      <c r="G13" t="str">
        <f t="shared" si="1"/>
        <v>Man of Steele</v>
      </c>
      <c r="H13">
        <f t="shared" si="2"/>
        <v>0</v>
      </c>
      <c r="I13">
        <f t="shared" si="2"/>
        <v>1542</v>
      </c>
      <c r="J13" t="str">
        <f t="shared" si="3"/>
        <v>DEVQON.1</v>
      </c>
    </row>
    <row r="14" spans="1:10" x14ac:dyDescent="0.2">
      <c r="A14" s="58">
        <f t="shared" si="5"/>
        <v>43556</v>
      </c>
      <c r="B14">
        <f t="shared" si="6"/>
        <v>2</v>
      </c>
      <c r="C14" t="s">
        <v>438</v>
      </c>
      <c r="D14" t="s">
        <v>43</v>
      </c>
      <c r="E14" t="s">
        <v>12</v>
      </c>
      <c r="F14" t="str">
        <f t="shared" si="0"/>
        <v>Man of Steele</v>
      </c>
      <c r="G14">
        <f t="shared" si="1"/>
        <v>1672</v>
      </c>
      <c r="H14" t="str">
        <f t="shared" si="2"/>
        <v>DEF</v>
      </c>
      <c r="I14" t="str">
        <f t="shared" si="2"/>
        <v>DEVQON.1</v>
      </c>
      <c r="J14">
        <f t="shared" si="3"/>
        <v>1662</v>
      </c>
    </row>
    <row r="15" spans="1:10" hidden="1" x14ac:dyDescent="0.2">
      <c r="A15" s="58">
        <f t="shared" si="5"/>
        <v>43556</v>
      </c>
      <c r="B15">
        <f t="shared" si="6"/>
        <v>2</v>
      </c>
      <c r="C15">
        <v>1672</v>
      </c>
      <c r="E15">
        <v>1662</v>
      </c>
      <c r="F15">
        <f t="shared" si="0"/>
        <v>1672</v>
      </c>
      <c r="G15" t="str">
        <f t="shared" si="1"/>
        <v>Casting Crouch</v>
      </c>
      <c r="H15">
        <f t="shared" si="2"/>
        <v>0</v>
      </c>
      <c r="I15">
        <f t="shared" si="2"/>
        <v>1662</v>
      </c>
      <c r="J15" t="str">
        <f t="shared" si="3"/>
        <v>Fire The Worpedo</v>
      </c>
    </row>
    <row r="16" spans="1:10" x14ac:dyDescent="0.2">
      <c r="A16" s="58">
        <f t="shared" si="5"/>
        <v>43556</v>
      </c>
      <c r="B16">
        <f t="shared" si="6"/>
        <v>2</v>
      </c>
      <c r="C16" t="s">
        <v>7</v>
      </c>
      <c r="D16" t="s">
        <v>931</v>
      </c>
      <c r="E16" t="s">
        <v>30</v>
      </c>
      <c r="F16" t="str">
        <f>C16</f>
        <v>Casting Crouch</v>
      </c>
      <c r="G16">
        <f t="shared" si="1"/>
        <v>1659</v>
      </c>
      <c r="H16" t="str">
        <f t="shared" si="2"/>
        <v>DEF BY</v>
      </c>
      <c r="I16" t="str">
        <f t="shared" si="2"/>
        <v>Fire The Worpedo</v>
      </c>
      <c r="J16">
        <f t="shared" si="3"/>
        <v>1684</v>
      </c>
    </row>
    <row r="17" spans="1:10" hidden="1" x14ac:dyDescent="0.2">
      <c r="A17" s="58">
        <f t="shared" si="5"/>
        <v>43556</v>
      </c>
      <c r="B17">
        <f t="shared" si="6"/>
        <v>2</v>
      </c>
      <c r="C17">
        <v>1659</v>
      </c>
      <c r="E17">
        <v>1684</v>
      </c>
      <c r="F17">
        <f t="shared" si="0"/>
        <v>1659</v>
      </c>
      <c r="G17" t="str">
        <f t="shared" si="1"/>
        <v>TryingAnewStratton</v>
      </c>
      <c r="H17">
        <f t="shared" si="2"/>
        <v>0</v>
      </c>
      <c r="I17">
        <f t="shared" si="2"/>
        <v>1684</v>
      </c>
      <c r="J17" t="str">
        <f t="shared" si="3"/>
        <v>Barbeques Treloar</v>
      </c>
    </row>
    <row r="18" spans="1:10" x14ac:dyDescent="0.2">
      <c r="A18" s="58">
        <f t="shared" si="5"/>
        <v>43563</v>
      </c>
      <c r="B18">
        <f t="shared" si="6"/>
        <v>3</v>
      </c>
      <c r="C18" t="s">
        <v>426</v>
      </c>
      <c r="D18" t="s">
        <v>43</v>
      </c>
      <c r="E18" t="s">
        <v>434</v>
      </c>
      <c r="F18" t="str">
        <f t="shared" si="0"/>
        <v>TryingAnewStratton</v>
      </c>
      <c r="G18">
        <f t="shared" si="1"/>
        <v>1692</v>
      </c>
      <c r="H18" t="str">
        <f t="shared" si="2"/>
        <v>DEF</v>
      </c>
      <c r="I18" t="str">
        <f t="shared" si="2"/>
        <v>Barbeques Treloar</v>
      </c>
      <c r="J18">
        <f t="shared" si="3"/>
        <v>1407</v>
      </c>
    </row>
    <row r="19" spans="1:10" hidden="1" x14ac:dyDescent="0.2">
      <c r="A19" s="58">
        <f t="shared" si="5"/>
        <v>43563</v>
      </c>
      <c r="B19">
        <f t="shared" si="6"/>
        <v>3</v>
      </c>
      <c r="C19">
        <v>1692</v>
      </c>
      <c r="E19">
        <v>1407</v>
      </c>
      <c r="F19">
        <f t="shared" si="0"/>
        <v>1692</v>
      </c>
      <c r="G19" t="str">
        <f t="shared" si="1"/>
        <v>Man of Steele</v>
      </c>
      <c r="H19">
        <f t="shared" si="2"/>
        <v>0</v>
      </c>
      <c r="I19">
        <f t="shared" si="2"/>
        <v>1407</v>
      </c>
      <c r="J19" t="str">
        <f t="shared" si="3"/>
        <v>Swimming n Titch</v>
      </c>
    </row>
    <row r="20" spans="1:10" x14ac:dyDescent="0.2">
      <c r="A20" s="58">
        <f t="shared" si="5"/>
        <v>43563</v>
      </c>
      <c r="B20">
        <f t="shared" si="6"/>
        <v>3</v>
      </c>
      <c r="C20" t="s">
        <v>438</v>
      </c>
      <c r="D20" t="s">
        <v>43</v>
      </c>
      <c r="E20" t="s">
        <v>430</v>
      </c>
      <c r="F20" t="str">
        <f t="shared" si="0"/>
        <v>Man of Steele</v>
      </c>
      <c r="G20">
        <f t="shared" si="1"/>
        <v>1750</v>
      </c>
      <c r="H20" t="str">
        <f t="shared" si="2"/>
        <v>DEF</v>
      </c>
      <c r="I20" t="str">
        <f t="shared" si="2"/>
        <v>Swimming n Titch</v>
      </c>
      <c r="J20">
        <f t="shared" si="3"/>
        <v>1721</v>
      </c>
    </row>
    <row r="21" spans="1:10" hidden="1" x14ac:dyDescent="0.2">
      <c r="A21" s="58">
        <f t="shared" si="5"/>
        <v>43563</v>
      </c>
      <c r="B21">
        <f t="shared" si="6"/>
        <v>3</v>
      </c>
      <c r="C21">
        <v>1750</v>
      </c>
      <c r="E21">
        <v>1721</v>
      </c>
      <c r="F21">
        <f t="shared" si="0"/>
        <v>1750</v>
      </c>
      <c r="G21" t="str">
        <f t="shared" si="1"/>
        <v>Casting Crouch</v>
      </c>
      <c r="H21">
        <f t="shared" si="2"/>
        <v>0</v>
      </c>
      <c r="I21">
        <f t="shared" si="2"/>
        <v>1721</v>
      </c>
      <c r="J21" t="str">
        <f t="shared" si="3"/>
        <v>Salt&amp;VinegarCripps</v>
      </c>
    </row>
    <row r="22" spans="1:10" x14ac:dyDescent="0.2">
      <c r="A22" s="58">
        <f t="shared" si="5"/>
        <v>43563</v>
      </c>
      <c r="B22">
        <f t="shared" si="6"/>
        <v>3</v>
      </c>
      <c r="C22" t="s">
        <v>7</v>
      </c>
      <c r="D22" t="s">
        <v>43</v>
      </c>
      <c r="E22" t="s">
        <v>427</v>
      </c>
      <c r="F22" t="str">
        <f t="shared" si="0"/>
        <v>Casting Crouch</v>
      </c>
      <c r="G22">
        <f t="shared" si="1"/>
        <v>1716</v>
      </c>
      <c r="H22" t="str">
        <f t="shared" si="2"/>
        <v>DEF</v>
      </c>
      <c r="I22" t="str">
        <f t="shared" si="2"/>
        <v>Salt&amp;VinegarCripps</v>
      </c>
      <c r="J22">
        <f t="shared" si="3"/>
        <v>1599</v>
      </c>
    </row>
    <row r="23" spans="1:10" hidden="1" x14ac:dyDescent="0.2">
      <c r="A23" s="58">
        <f t="shared" si="5"/>
        <v>43563</v>
      </c>
      <c r="B23">
        <f t="shared" si="6"/>
        <v>3</v>
      </c>
      <c r="C23">
        <v>1716</v>
      </c>
      <c r="E23">
        <v>1599</v>
      </c>
      <c r="F23">
        <f t="shared" si="0"/>
        <v>1716</v>
      </c>
      <c r="G23" t="str">
        <f t="shared" si="1"/>
        <v>Fire The Worpedo</v>
      </c>
      <c r="H23">
        <f t="shared" si="2"/>
        <v>0</v>
      </c>
      <c r="I23">
        <f t="shared" si="2"/>
        <v>1599</v>
      </c>
      <c r="J23" t="str">
        <f t="shared" si="3"/>
        <v>DEVQON.1</v>
      </c>
    </row>
    <row r="24" spans="1:10" x14ac:dyDescent="0.2">
      <c r="A24" s="58">
        <f t="shared" si="5"/>
        <v>43563</v>
      </c>
      <c r="B24">
        <f t="shared" si="6"/>
        <v>3</v>
      </c>
      <c r="C24" t="s">
        <v>30</v>
      </c>
      <c r="D24" t="s">
        <v>931</v>
      </c>
      <c r="E24" t="s">
        <v>12</v>
      </c>
      <c r="F24" t="str">
        <f t="shared" si="0"/>
        <v>Fire The Worpedo</v>
      </c>
      <c r="G24">
        <f t="shared" si="1"/>
        <v>1499</v>
      </c>
      <c r="H24" t="str">
        <f t="shared" si="2"/>
        <v>DEF BY</v>
      </c>
      <c r="I24" t="str">
        <f t="shared" si="2"/>
        <v>DEVQON.1</v>
      </c>
      <c r="J24">
        <f t="shared" si="3"/>
        <v>1751</v>
      </c>
    </row>
    <row r="25" spans="1:10" hidden="1" x14ac:dyDescent="0.2">
      <c r="A25" s="58">
        <f t="shared" si="5"/>
        <v>43563</v>
      </c>
      <c r="B25">
        <f t="shared" si="6"/>
        <v>3</v>
      </c>
      <c r="C25">
        <v>1499</v>
      </c>
      <c r="E25">
        <v>1751</v>
      </c>
      <c r="F25">
        <f t="shared" si="0"/>
        <v>1499</v>
      </c>
      <c r="G25" t="str">
        <f t="shared" si="1"/>
        <v>TryingAnewStratton</v>
      </c>
      <c r="H25">
        <f t="shared" si="2"/>
        <v>0</v>
      </c>
      <c r="I25">
        <f t="shared" si="2"/>
        <v>1751</v>
      </c>
      <c r="J25" t="str">
        <f t="shared" si="3"/>
        <v>Man of Steele</v>
      </c>
    </row>
    <row r="26" spans="1:10" x14ac:dyDescent="0.2">
      <c r="A26" s="58">
        <f t="shared" si="5"/>
        <v>43570</v>
      </c>
      <c r="B26">
        <f t="shared" si="6"/>
        <v>4</v>
      </c>
      <c r="C26" t="s">
        <v>426</v>
      </c>
      <c r="D26" t="s">
        <v>931</v>
      </c>
      <c r="E26" t="s">
        <v>438</v>
      </c>
      <c r="F26" t="str">
        <f t="shared" si="0"/>
        <v>TryingAnewStratton</v>
      </c>
      <c r="G26">
        <f t="shared" si="1"/>
        <v>1647</v>
      </c>
      <c r="H26" t="str">
        <f t="shared" si="2"/>
        <v>DEF BY</v>
      </c>
      <c r="I26" t="str">
        <f t="shared" si="2"/>
        <v>Man of Steele</v>
      </c>
      <c r="J26">
        <f t="shared" si="3"/>
        <v>1824</v>
      </c>
    </row>
    <row r="27" spans="1:10" hidden="1" x14ac:dyDescent="0.2">
      <c r="A27" s="58">
        <f t="shared" si="5"/>
        <v>43570</v>
      </c>
      <c r="B27">
        <f t="shared" si="6"/>
        <v>4</v>
      </c>
      <c r="C27">
        <v>1647</v>
      </c>
      <c r="E27">
        <v>1824</v>
      </c>
      <c r="F27">
        <f t="shared" si="0"/>
        <v>1647</v>
      </c>
      <c r="G27" t="str">
        <f t="shared" si="1"/>
        <v>Casting Crouch</v>
      </c>
      <c r="H27">
        <f t="shared" si="2"/>
        <v>0</v>
      </c>
      <c r="I27">
        <f t="shared" si="2"/>
        <v>1824</v>
      </c>
      <c r="J27" t="str">
        <f t="shared" si="3"/>
        <v>Barbeques Treloar</v>
      </c>
    </row>
    <row r="28" spans="1:10" x14ac:dyDescent="0.2">
      <c r="A28" s="58">
        <f t="shared" si="5"/>
        <v>43570</v>
      </c>
      <c r="B28">
        <f t="shared" si="6"/>
        <v>4</v>
      </c>
      <c r="C28" t="s">
        <v>7</v>
      </c>
      <c r="D28" t="s">
        <v>43</v>
      </c>
      <c r="E28" t="s">
        <v>434</v>
      </c>
      <c r="F28" t="str">
        <f t="shared" si="0"/>
        <v>Casting Crouch</v>
      </c>
      <c r="G28">
        <f t="shared" si="1"/>
        <v>1586</v>
      </c>
      <c r="H28" t="str">
        <f t="shared" si="2"/>
        <v>DEF</v>
      </c>
      <c r="I28" t="str">
        <f t="shared" si="2"/>
        <v>Barbeques Treloar</v>
      </c>
      <c r="J28">
        <f t="shared" si="3"/>
        <v>1340</v>
      </c>
    </row>
    <row r="29" spans="1:10" hidden="1" x14ac:dyDescent="0.2">
      <c r="A29" s="58">
        <f t="shared" si="5"/>
        <v>43570</v>
      </c>
      <c r="B29">
        <f t="shared" si="6"/>
        <v>4</v>
      </c>
      <c r="C29">
        <v>1586</v>
      </c>
      <c r="E29">
        <v>1340</v>
      </c>
      <c r="F29">
        <f t="shared" si="0"/>
        <v>1586</v>
      </c>
      <c r="G29" t="str">
        <f t="shared" si="1"/>
        <v>Fire The Worpedo</v>
      </c>
      <c r="H29">
        <f t="shared" si="2"/>
        <v>0</v>
      </c>
      <c r="I29">
        <f t="shared" si="2"/>
        <v>1340</v>
      </c>
      <c r="J29" t="str">
        <f t="shared" si="3"/>
        <v>Swimming n Titch</v>
      </c>
    </row>
    <row r="30" spans="1:10" x14ac:dyDescent="0.2">
      <c r="A30" s="58">
        <f t="shared" si="5"/>
        <v>43570</v>
      </c>
      <c r="B30">
        <f t="shared" si="6"/>
        <v>4</v>
      </c>
      <c r="C30" t="s">
        <v>30</v>
      </c>
      <c r="D30" t="s">
        <v>931</v>
      </c>
      <c r="E30" t="s">
        <v>430</v>
      </c>
      <c r="F30" t="str">
        <f t="shared" si="0"/>
        <v>Fire The Worpedo</v>
      </c>
      <c r="G30">
        <f t="shared" si="1"/>
        <v>1567</v>
      </c>
      <c r="H30" t="str">
        <f t="shared" si="2"/>
        <v>DEF BY</v>
      </c>
      <c r="I30" t="str">
        <f t="shared" si="2"/>
        <v>Swimming n Titch</v>
      </c>
      <c r="J30">
        <f t="shared" si="3"/>
        <v>1629</v>
      </c>
    </row>
    <row r="31" spans="1:10" hidden="1" x14ac:dyDescent="0.2">
      <c r="A31" s="58">
        <f t="shared" si="5"/>
        <v>43570</v>
      </c>
      <c r="B31">
        <f t="shared" si="6"/>
        <v>4</v>
      </c>
      <c r="C31">
        <v>1567</v>
      </c>
      <c r="E31">
        <v>1629</v>
      </c>
      <c r="F31">
        <f t="shared" si="0"/>
        <v>1567</v>
      </c>
      <c r="G31" t="str">
        <f t="shared" si="1"/>
        <v>DEVQON.1</v>
      </c>
      <c r="H31">
        <f t="shared" si="2"/>
        <v>0</v>
      </c>
      <c r="I31">
        <f t="shared" si="2"/>
        <v>1629</v>
      </c>
      <c r="J31" t="str">
        <f t="shared" si="3"/>
        <v>Salt&amp;VinegarCripps</v>
      </c>
    </row>
    <row r="32" spans="1:10" x14ac:dyDescent="0.2">
      <c r="A32" s="58">
        <f t="shared" si="5"/>
        <v>43570</v>
      </c>
      <c r="B32">
        <f t="shared" si="6"/>
        <v>4</v>
      </c>
      <c r="C32" t="s">
        <v>12</v>
      </c>
      <c r="D32" t="s">
        <v>43</v>
      </c>
      <c r="E32" t="s">
        <v>427</v>
      </c>
      <c r="F32" t="str">
        <f t="shared" si="0"/>
        <v>DEVQON.1</v>
      </c>
      <c r="G32">
        <f t="shared" si="1"/>
        <v>1706</v>
      </c>
      <c r="H32" t="str">
        <f t="shared" si="2"/>
        <v>DEF</v>
      </c>
      <c r="I32" t="str">
        <f t="shared" si="2"/>
        <v>Salt&amp;VinegarCripps</v>
      </c>
      <c r="J32">
        <f t="shared" si="3"/>
        <v>1523</v>
      </c>
    </row>
    <row r="33" spans="1:10" hidden="1" x14ac:dyDescent="0.2">
      <c r="A33" s="58">
        <f t="shared" si="5"/>
        <v>43570</v>
      </c>
      <c r="B33">
        <f t="shared" si="6"/>
        <v>4</v>
      </c>
      <c r="C33">
        <v>1706</v>
      </c>
      <c r="E33">
        <v>1523</v>
      </c>
      <c r="F33">
        <f t="shared" si="0"/>
        <v>1706</v>
      </c>
      <c r="G33" t="str">
        <f t="shared" si="1"/>
        <v>TryingAnewStratton</v>
      </c>
      <c r="H33">
        <f t="shared" si="2"/>
        <v>0</v>
      </c>
      <c r="I33">
        <f t="shared" si="2"/>
        <v>1523</v>
      </c>
      <c r="J33" t="str">
        <f t="shared" si="3"/>
        <v>Casting Crouch</v>
      </c>
    </row>
    <row r="34" spans="1:10" x14ac:dyDescent="0.2">
      <c r="A34" s="58">
        <f t="shared" si="5"/>
        <v>43577</v>
      </c>
      <c r="B34">
        <f t="shared" si="6"/>
        <v>5</v>
      </c>
      <c r="C34" t="s">
        <v>426</v>
      </c>
      <c r="D34" t="s">
        <v>932</v>
      </c>
      <c r="E34" t="s">
        <v>7</v>
      </c>
      <c r="F34" t="str">
        <f t="shared" si="0"/>
        <v>TryingAnewStratton</v>
      </c>
      <c r="G34">
        <f t="shared" si="1"/>
        <v>1683</v>
      </c>
      <c r="H34" t="str">
        <f t="shared" si="2"/>
        <v>VS</v>
      </c>
      <c r="I34" t="str">
        <f t="shared" si="2"/>
        <v>Casting Crouch</v>
      </c>
      <c r="J34">
        <f t="shared" si="3"/>
        <v>1695</v>
      </c>
    </row>
    <row r="35" spans="1:10" hidden="1" x14ac:dyDescent="0.2">
      <c r="A35" s="58">
        <f t="shared" si="5"/>
        <v>43577</v>
      </c>
      <c r="B35">
        <f t="shared" si="6"/>
        <v>5</v>
      </c>
      <c r="C35">
        <v>1683</v>
      </c>
      <c r="E35">
        <v>1695</v>
      </c>
      <c r="F35">
        <f t="shared" si="0"/>
        <v>1683</v>
      </c>
      <c r="G35" t="str">
        <f t="shared" si="1"/>
        <v>Fire The Worpedo</v>
      </c>
      <c r="H35">
        <f t="shared" si="2"/>
        <v>0</v>
      </c>
      <c r="I35">
        <f t="shared" si="2"/>
        <v>1695</v>
      </c>
      <c r="J35" t="str">
        <f t="shared" si="3"/>
        <v>Man of Steele</v>
      </c>
    </row>
    <row r="36" spans="1:10" x14ac:dyDescent="0.2">
      <c r="A36" s="58">
        <f t="shared" si="5"/>
        <v>43577</v>
      </c>
      <c r="B36">
        <f t="shared" si="6"/>
        <v>5</v>
      </c>
      <c r="C36" t="s">
        <v>30</v>
      </c>
      <c r="D36" t="s">
        <v>932</v>
      </c>
      <c r="E36" t="s">
        <v>438</v>
      </c>
      <c r="F36" t="str">
        <f t="shared" si="0"/>
        <v>Fire The Worpedo</v>
      </c>
      <c r="G36">
        <f t="shared" si="1"/>
        <v>1697</v>
      </c>
      <c r="H36" t="str">
        <f t="shared" si="2"/>
        <v>VS</v>
      </c>
      <c r="I36" t="str">
        <f t="shared" si="2"/>
        <v>Man of Steele</v>
      </c>
      <c r="J36">
        <f t="shared" si="3"/>
        <v>1730</v>
      </c>
    </row>
    <row r="37" spans="1:10" hidden="1" x14ac:dyDescent="0.2">
      <c r="A37" s="58">
        <f t="shared" si="5"/>
        <v>43577</v>
      </c>
      <c r="B37">
        <f t="shared" si="6"/>
        <v>5</v>
      </c>
      <c r="C37">
        <v>1697</v>
      </c>
      <c r="E37">
        <v>1730</v>
      </c>
      <c r="F37">
        <f t="shared" si="0"/>
        <v>1697</v>
      </c>
      <c r="G37" t="str">
        <f t="shared" si="1"/>
        <v>DEVQON.1</v>
      </c>
      <c r="H37">
        <f t="shared" si="2"/>
        <v>0</v>
      </c>
      <c r="I37">
        <f t="shared" si="2"/>
        <v>1730</v>
      </c>
      <c r="J37" t="str">
        <f t="shared" si="3"/>
        <v>Barbeques Treloar</v>
      </c>
    </row>
    <row r="38" spans="1:10" x14ac:dyDescent="0.2">
      <c r="A38" s="58">
        <f t="shared" si="5"/>
        <v>43577</v>
      </c>
      <c r="B38">
        <f t="shared" si="6"/>
        <v>5</v>
      </c>
      <c r="C38" t="s">
        <v>12</v>
      </c>
      <c r="D38" t="s">
        <v>932</v>
      </c>
      <c r="E38" t="s">
        <v>434</v>
      </c>
      <c r="F38" t="str">
        <f t="shared" si="0"/>
        <v>DEVQON.1</v>
      </c>
      <c r="G38">
        <f t="shared" si="1"/>
        <v>1729</v>
      </c>
      <c r="H38" t="str">
        <f t="shared" si="2"/>
        <v>VS</v>
      </c>
      <c r="I38" t="str">
        <f t="shared" si="2"/>
        <v>Barbeques Treloar</v>
      </c>
      <c r="J38">
        <f t="shared" si="3"/>
        <v>1647</v>
      </c>
    </row>
    <row r="39" spans="1:10" hidden="1" x14ac:dyDescent="0.2">
      <c r="A39" s="58">
        <f t="shared" si="5"/>
        <v>43577</v>
      </c>
      <c r="B39">
        <f t="shared" si="6"/>
        <v>5</v>
      </c>
      <c r="C39">
        <v>1729</v>
      </c>
      <c r="E39">
        <v>1647</v>
      </c>
      <c r="F39">
        <f t="shared" si="0"/>
        <v>1729</v>
      </c>
      <c r="G39" t="str">
        <f t="shared" si="1"/>
        <v>Salt&amp;VinegarCripps</v>
      </c>
      <c r="H39">
        <f t="shared" si="2"/>
        <v>0</v>
      </c>
      <c r="I39">
        <f t="shared" si="2"/>
        <v>1647</v>
      </c>
      <c r="J39" t="str">
        <f t="shared" si="3"/>
        <v>Swimming n Titch</v>
      </c>
    </row>
    <row r="40" spans="1:10" x14ac:dyDescent="0.2">
      <c r="A40" s="58">
        <f t="shared" si="5"/>
        <v>43577</v>
      </c>
      <c r="B40">
        <f t="shared" si="6"/>
        <v>5</v>
      </c>
      <c r="C40" t="s">
        <v>427</v>
      </c>
      <c r="D40" t="s">
        <v>932</v>
      </c>
      <c r="E40" t="s">
        <v>430</v>
      </c>
      <c r="F40" t="str">
        <f t="shared" si="0"/>
        <v>Salt&amp;VinegarCripps</v>
      </c>
      <c r="G40">
        <f t="shared" si="1"/>
        <v>1628</v>
      </c>
      <c r="H40" t="str">
        <f t="shared" si="2"/>
        <v>VS</v>
      </c>
      <c r="I40" t="str">
        <f t="shared" si="2"/>
        <v>Swimming n Titch</v>
      </c>
      <c r="J40">
        <f t="shared" si="3"/>
        <v>1695</v>
      </c>
    </row>
    <row r="41" spans="1:10" hidden="1" x14ac:dyDescent="0.2">
      <c r="A41" s="58">
        <f t="shared" si="5"/>
        <v>43577</v>
      </c>
      <c r="B41">
        <f t="shared" si="6"/>
        <v>5</v>
      </c>
      <c r="C41">
        <v>1628</v>
      </c>
      <c r="E41">
        <v>1695</v>
      </c>
      <c r="F41">
        <f t="shared" si="0"/>
        <v>1628</v>
      </c>
      <c r="G41" t="str">
        <f t="shared" si="1"/>
        <v>TryingAnewStratton</v>
      </c>
      <c r="H41">
        <f t="shared" si="2"/>
        <v>0</v>
      </c>
      <c r="I41">
        <f t="shared" si="2"/>
        <v>1695</v>
      </c>
      <c r="J41" t="str">
        <f t="shared" si="3"/>
        <v>Fire The Worpedo</v>
      </c>
    </row>
    <row r="42" spans="1:10" x14ac:dyDescent="0.2">
      <c r="A42" s="58">
        <f t="shared" si="5"/>
        <v>43584</v>
      </c>
      <c r="B42">
        <f t="shared" si="6"/>
        <v>6</v>
      </c>
      <c r="C42" t="s">
        <v>426</v>
      </c>
      <c r="D42" t="s">
        <v>932</v>
      </c>
      <c r="E42" t="s">
        <v>30</v>
      </c>
      <c r="F42" t="str">
        <f t="shared" si="0"/>
        <v>TryingAnewStratton</v>
      </c>
      <c r="G42">
        <f t="shared" si="1"/>
        <v>1683</v>
      </c>
      <c r="H42" t="str">
        <f t="shared" si="2"/>
        <v>VS</v>
      </c>
      <c r="I42" t="str">
        <f t="shared" si="2"/>
        <v>Fire The Worpedo</v>
      </c>
      <c r="J42">
        <f t="shared" si="3"/>
        <v>1701</v>
      </c>
    </row>
    <row r="43" spans="1:10" hidden="1" x14ac:dyDescent="0.2">
      <c r="A43" s="58">
        <f t="shared" si="5"/>
        <v>43584</v>
      </c>
      <c r="B43">
        <f t="shared" si="6"/>
        <v>6</v>
      </c>
      <c r="C43">
        <v>1683</v>
      </c>
      <c r="E43">
        <v>1701</v>
      </c>
      <c r="F43">
        <f t="shared" si="0"/>
        <v>1683</v>
      </c>
      <c r="G43" t="str">
        <f t="shared" si="1"/>
        <v>DEVQON.1</v>
      </c>
      <c r="H43">
        <f t="shared" si="2"/>
        <v>0</v>
      </c>
      <c r="I43">
        <f t="shared" si="2"/>
        <v>1701</v>
      </c>
      <c r="J43" t="str">
        <f t="shared" si="3"/>
        <v>Casting Crouch</v>
      </c>
    </row>
    <row r="44" spans="1:10" x14ac:dyDescent="0.2">
      <c r="A44" s="58">
        <f t="shared" si="5"/>
        <v>43584</v>
      </c>
      <c r="B44">
        <f t="shared" si="6"/>
        <v>6</v>
      </c>
      <c r="C44" t="s">
        <v>12</v>
      </c>
      <c r="D44" t="s">
        <v>932</v>
      </c>
      <c r="E44" t="s">
        <v>7</v>
      </c>
      <c r="F44" t="str">
        <f t="shared" si="0"/>
        <v>DEVQON.1</v>
      </c>
      <c r="G44">
        <f t="shared" si="1"/>
        <v>1736</v>
      </c>
      <c r="H44" t="str">
        <f t="shared" si="2"/>
        <v>VS</v>
      </c>
      <c r="I44" t="str">
        <f t="shared" si="2"/>
        <v>Casting Crouch</v>
      </c>
      <c r="J44">
        <f t="shared" si="3"/>
        <v>1717</v>
      </c>
    </row>
    <row r="45" spans="1:10" hidden="1" x14ac:dyDescent="0.2">
      <c r="A45" s="58">
        <f t="shared" si="5"/>
        <v>43584</v>
      </c>
      <c r="B45">
        <f t="shared" si="6"/>
        <v>6</v>
      </c>
      <c r="C45">
        <v>1736</v>
      </c>
      <c r="E45">
        <v>1717</v>
      </c>
      <c r="F45">
        <f t="shared" si="0"/>
        <v>1736</v>
      </c>
      <c r="G45" t="str">
        <f t="shared" si="1"/>
        <v>Salt&amp;VinegarCripps</v>
      </c>
      <c r="H45">
        <f t="shared" si="2"/>
        <v>0</v>
      </c>
      <c r="I45">
        <f t="shared" si="2"/>
        <v>1717</v>
      </c>
      <c r="J45" t="str">
        <f t="shared" si="3"/>
        <v>Man of Steele</v>
      </c>
    </row>
    <row r="46" spans="1:10" x14ac:dyDescent="0.2">
      <c r="A46" s="58">
        <f t="shared" si="5"/>
        <v>43584</v>
      </c>
      <c r="B46">
        <f t="shared" si="6"/>
        <v>6</v>
      </c>
      <c r="C46" t="s">
        <v>427</v>
      </c>
      <c r="D46" t="s">
        <v>932</v>
      </c>
      <c r="E46" t="s">
        <v>438</v>
      </c>
      <c r="F46" t="str">
        <f t="shared" si="0"/>
        <v>Salt&amp;VinegarCripps</v>
      </c>
      <c r="G46">
        <f t="shared" si="1"/>
        <v>1664</v>
      </c>
      <c r="H46" t="str">
        <f t="shared" si="2"/>
        <v>VS</v>
      </c>
      <c r="I46" t="str">
        <f t="shared" si="2"/>
        <v>Man of Steele</v>
      </c>
      <c r="J46">
        <f t="shared" si="3"/>
        <v>1674</v>
      </c>
    </row>
    <row r="47" spans="1:10" hidden="1" x14ac:dyDescent="0.2">
      <c r="A47" s="58">
        <f t="shared" si="5"/>
        <v>43584</v>
      </c>
      <c r="B47">
        <f t="shared" si="6"/>
        <v>6</v>
      </c>
      <c r="C47">
        <v>1664</v>
      </c>
      <c r="E47">
        <v>1674</v>
      </c>
      <c r="F47">
        <f t="shared" si="0"/>
        <v>1664</v>
      </c>
      <c r="G47" t="str">
        <f t="shared" si="1"/>
        <v>Swimming n Titch</v>
      </c>
      <c r="H47">
        <f t="shared" si="2"/>
        <v>0</v>
      </c>
      <c r="I47">
        <f t="shared" si="2"/>
        <v>1674</v>
      </c>
      <c r="J47" t="str">
        <f t="shared" si="3"/>
        <v>Barbeques Treloar</v>
      </c>
    </row>
    <row r="48" spans="1:10" x14ac:dyDescent="0.2">
      <c r="A48" s="58">
        <f t="shared" si="5"/>
        <v>43584</v>
      </c>
      <c r="B48">
        <f t="shared" si="6"/>
        <v>6</v>
      </c>
      <c r="C48" t="s">
        <v>430</v>
      </c>
      <c r="D48" t="s">
        <v>932</v>
      </c>
      <c r="E48" t="s">
        <v>434</v>
      </c>
      <c r="F48" t="str">
        <f t="shared" si="0"/>
        <v>Swimming n Titch</v>
      </c>
      <c r="G48">
        <f t="shared" si="1"/>
        <v>1643</v>
      </c>
      <c r="H48" t="str">
        <f t="shared" si="2"/>
        <v>VS</v>
      </c>
      <c r="I48" t="str">
        <f t="shared" si="2"/>
        <v>Barbeques Treloar</v>
      </c>
      <c r="J48">
        <f t="shared" si="3"/>
        <v>1717</v>
      </c>
    </row>
    <row r="49" spans="1:10" hidden="1" x14ac:dyDescent="0.2">
      <c r="A49" s="58">
        <f t="shared" si="5"/>
        <v>43584</v>
      </c>
      <c r="B49">
        <f t="shared" si="6"/>
        <v>6</v>
      </c>
      <c r="C49">
        <v>1643</v>
      </c>
      <c r="E49">
        <v>1717</v>
      </c>
      <c r="F49">
        <f t="shared" si="0"/>
        <v>1643</v>
      </c>
      <c r="G49" t="str">
        <f t="shared" si="1"/>
        <v>TryingAnewStratton</v>
      </c>
      <c r="H49">
        <f t="shared" si="2"/>
        <v>0</v>
      </c>
      <c r="I49">
        <f t="shared" si="2"/>
        <v>1717</v>
      </c>
      <c r="J49" t="str">
        <f t="shared" si="3"/>
        <v>DEVQON.1</v>
      </c>
    </row>
    <row r="50" spans="1:10" x14ac:dyDescent="0.2">
      <c r="A50" s="58">
        <f t="shared" si="5"/>
        <v>43591</v>
      </c>
      <c r="B50">
        <f t="shared" si="6"/>
        <v>7</v>
      </c>
      <c r="C50" t="s">
        <v>426</v>
      </c>
      <c r="D50" t="s">
        <v>932</v>
      </c>
      <c r="E50" t="s">
        <v>12</v>
      </c>
      <c r="F50" t="str">
        <f t="shared" si="0"/>
        <v>TryingAnewStratton</v>
      </c>
      <c r="G50">
        <f t="shared" si="1"/>
        <v>1676</v>
      </c>
      <c r="H50" t="str">
        <f t="shared" si="2"/>
        <v>VS</v>
      </c>
      <c r="I50" t="str">
        <f t="shared" si="2"/>
        <v>DEVQON.1</v>
      </c>
      <c r="J50">
        <f t="shared" si="3"/>
        <v>1718</v>
      </c>
    </row>
    <row r="51" spans="1:10" hidden="1" x14ac:dyDescent="0.2">
      <c r="A51" s="58">
        <f t="shared" si="5"/>
        <v>43591</v>
      </c>
      <c r="B51">
        <f t="shared" si="6"/>
        <v>7</v>
      </c>
      <c r="C51">
        <v>1676</v>
      </c>
      <c r="E51">
        <v>1718</v>
      </c>
      <c r="F51">
        <f t="shared" si="0"/>
        <v>1676</v>
      </c>
      <c r="G51" t="str">
        <f t="shared" si="1"/>
        <v>Salt&amp;VinegarCripps</v>
      </c>
      <c r="H51">
        <f t="shared" si="2"/>
        <v>0</v>
      </c>
      <c r="I51">
        <f t="shared" si="2"/>
        <v>1718</v>
      </c>
      <c r="J51" t="str">
        <f t="shared" si="3"/>
        <v>Fire The Worpedo</v>
      </c>
    </row>
    <row r="52" spans="1:10" x14ac:dyDescent="0.2">
      <c r="A52" s="58">
        <f t="shared" si="5"/>
        <v>43591</v>
      </c>
      <c r="B52">
        <f t="shared" si="6"/>
        <v>7</v>
      </c>
      <c r="C52" t="s">
        <v>427</v>
      </c>
      <c r="D52" t="s">
        <v>932</v>
      </c>
      <c r="E52" t="s">
        <v>30</v>
      </c>
      <c r="F52" t="str">
        <f t="shared" si="0"/>
        <v>Salt&amp;VinegarCripps</v>
      </c>
      <c r="G52">
        <f t="shared" si="1"/>
        <v>1647</v>
      </c>
      <c r="H52" t="str">
        <f t="shared" si="2"/>
        <v>VS</v>
      </c>
      <c r="I52" t="str">
        <f t="shared" si="2"/>
        <v>Fire The Worpedo</v>
      </c>
      <c r="J52">
        <f t="shared" si="3"/>
        <v>1725</v>
      </c>
    </row>
    <row r="53" spans="1:10" hidden="1" x14ac:dyDescent="0.2">
      <c r="A53" s="58">
        <f t="shared" si="5"/>
        <v>43591</v>
      </c>
      <c r="B53">
        <f t="shared" si="6"/>
        <v>7</v>
      </c>
      <c r="C53">
        <v>1647</v>
      </c>
      <c r="E53">
        <v>1725</v>
      </c>
      <c r="F53">
        <f t="shared" si="0"/>
        <v>1647</v>
      </c>
      <c r="G53" t="str">
        <f t="shared" si="1"/>
        <v>Swimming n Titch</v>
      </c>
      <c r="H53">
        <f t="shared" si="2"/>
        <v>0</v>
      </c>
      <c r="I53">
        <f t="shared" si="2"/>
        <v>1725</v>
      </c>
      <c r="J53" t="str">
        <f t="shared" si="3"/>
        <v>Casting Crouch</v>
      </c>
    </row>
    <row r="54" spans="1:10" x14ac:dyDescent="0.2">
      <c r="A54" s="58">
        <f t="shared" si="5"/>
        <v>43591</v>
      </c>
      <c r="B54">
        <f t="shared" si="6"/>
        <v>7</v>
      </c>
      <c r="C54" t="s">
        <v>430</v>
      </c>
      <c r="D54" t="s">
        <v>932</v>
      </c>
      <c r="E54" t="s">
        <v>7</v>
      </c>
      <c r="F54" t="str">
        <f t="shared" si="0"/>
        <v>Swimming n Titch</v>
      </c>
      <c r="G54">
        <f t="shared" si="1"/>
        <v>1718</v>
      </c>
      <c r="H54" t="str">
        <f t="shared" si="2"/>
        <v>VS</v>
      </c>
      <c r="I54" t="str">
        <f t="shared" si="2"/>
        <v>Casting Crouch</v>
      </c>
      <c r="J54">
        <f t="shared" si="3"/>
        <v>1729</v>
      </c>
    </row>
    <row r="55" spans="1:10" hidden="1" x14ac:dyDescent="0.2">
      <c r="A55" s="58">
        <f t="shared" si="5"/>
        <v>43591</v>
      </c>
      <c r="B55">
        <f t="shared" si="6"/>
        <v>7</v>
      </c>
      <c r="C55">
        <v>1718</v>
      </c>
      <c r="E55">
        <v>1729</v>
      </c>
      <c r="F55">
        <f t="shared" si="0"/>
        <v>1718</v>
      </c>
      <c r="G55" t="str">
        <f t="shared" si="1"/>
        <v>Barbeques Treloar</v>
      </c>
      <c r="H55">
        <f t="shared" si="2"/>
        <v>0</v>
      </c>
      <c r="I55">
        <f t="shared" si="2"/>
        <v>1729</v>
      </c>
      <c r="J55" t="str">
        <f t="shared" si="3"/>
        <v>Man of Steele</v>
      </c>
    </row>
    <row r="56" spans="1:10" x14ac:dyDescent="0.2">
      <c r="A56" s="58">
        <f t="shared" si="5"/>
        <v>43591</v>
      </c>
      <c r="B56">
        <f t="shared" si="6"/>
        <v>7</v>
      </c>
      <c r="C56" t="s">
        <v>434</v>
      </c>
      <c r="D56" t="s">
        <v>932</v>
      </c>
      <c r="E56" t="s">
        <v>438</v>
      </c>
      <c r="F56" t="str">
        <f t="shared" si="0"/>
        <v>Barbeques Treloar</v>
      </c>
      <c r="G56">
        <f t="shared" si="1"/>
        <v>1572</v>
      </c>
      <c r="H56" t="str">
        <f t="shared" si="2"/>
        <v>VS</v>
      </c>
      <c r="I56" t="str">
        <f t="shared" si="2"/>
        <v>Man of Steele</v>
      </c>
      <c r="J56">
        <f t="shared" si="3"/>
        <v>1627</v>
      </c>
    </row>
    <row r="57" spans="1:10" hidden="1" x14ac:dyDescent="0.2">
      <c r="A57" s="58">
        <f t="shared" si="5"/>
        <v>43591</v>
      </c>
      <c r="B57">
        <f t="shared" si="6"/>
        <v>7</v>
      </c>
      <c r="C57">
        <v>1572</v>
      </c>
      <c r="E57">
        <v>1627</v>
      </c>
      <c r="F57">
        <f t="shared" si="0"/>
        <v>1572</v>
      </c>
      <c r="G57" t="str">
        <f t="shared" si="1"/>
        <v>TryingAnewStratton</v>
      </c>
      <c r="H57">
        <f t="shared" si="2"/>
        <v>0</v>
      </c>
      <c r="I57">
        <f t="shared" si="2"/>
        <v>1627</v>
      </c>
      <c r="J57" t="str">
        <f t="shared" si="3"/>
        <v>Salt&amp;VinegarCripps</v>
      </c>
    </row>
    <row r="58" spans="1:10" x14ac:dyDescent="0.2">
      <c r="A58" s="58">
        <f t="shared" si="5"/>
        <v>43598</v>
      </c>
      <c r="B58">
        <f t="shared" si="6"/>
        <v>8</v>
      </c>
      <c r="C58" t="s">
        <v>426</v>
      </c>
      <c r="D58" t="s">
        <v>932</v>
      </c>
      <c r="E58" t="s">
        <v>427</v>
      </c>
      <c r="F58" t="str">
        <f t="shared" si="0"/>
        <v>TryingAnewStratton</v>
      </c>
      <c r="G58">
        <f t="shared" si="1"/>
        <v>1715</v>
      </c>
      <c r="H58" t="str">
        <f t="shared" si="2"/>
        <v>VS</v>
      </c>
      <c r="I58" t="str">
        <f t="shared" si="2"/>
        <v>Salt&amp;VinegarCripps</v>
      </c>
      <c r="J58">
        <f t="shared" si="3"/>
        <v>1673</v>
      </c>
    </row>
    <row r="59" spans="1:10" hidden="1" x14ac:dyDescent="0.2">
      <c r="A59" s="58">
        <f t="shared" si="5"/>
        <v>43598</v>
      </c>
      <c r="B59">
        <f t="shared" si="6"/>
        <v>8</v>
      </c>
      <c r="C59">
        <v>1715</v>
      </c>
      <c r="E59">
        <v>1673</v>
      </c>
      <c r="F59">
        <f t="shared" si="0"/>
        <v>1715</v>
      </c>
      <c r="G59" t="str">
        <f t="shared" si="1"/>
        <v>Swimming n Titch</v>
      </c>
      <c r="H59">
        <f t="shared" si="2"/>
        <v>0</v>
      </c>
      <c r="I59">
        <f t="shared" si="2"/>
        <v>1673</v>
      </c>
      <c r="J59" t="str">
        <f t="shared" si="3"/>
        <v>DEVQON.1</v>
      </c>
    </row>
    <row r="60" spans="1:10" x14ac:dyDescent="0.2">
      <c r="A60" s="58">
        <f t="shared" si="5"/>
        <v>43598</v>
      </c>
      <c r="B60">
        <f t="shared" si="6"/>
        <v>8</v>
      </c>
      <c r="C60" t="s">
        <v>430</v>
      </c>
      <c r="D60" t="s">
        <v>932</v>
      </c>
      <c r="E60" t="s">
        <v>12</v>
      </c>
      <c r="F60" t="str">
        <f t="shared" si="0"/>
        <v>Swimming n Titch</v>
      </c>
      <c r="G60">
        <f t="shared" si="1"/>
        <v>1705</v>
      </c>
      <c r="H60" t="str">
        <f t="shared" si="2"/>
        <v>VS</v>
      </c>
      <c r="I60" t="str">
        <f t="shared" si="2"/>
        <v>DEVQON.1</v>
      </c>
      <c r="J60">
        <f t="shared" si="3"/>
        <v>1735</v>
      </c>
    </row>
    <row r="61" spans="1:10" hidden="1" x14ac:dyDescent="0.2">
      <c r="A61" s="58">
        <f t="shared" si="5"/>
        <v>43598</v>
      </c>
      <c r="B61">
        <f t="shared" si="6"/>
        <v>8</v>
      </c>
      <c r="C61">
        <v>1705</v>
      </c>
      <c r="E61">
        <v>1735</v>
      </c>
      <c r="F61">
        <f t="shared" si="0"/>
        <v>1705</v>
      </c>
      <c r="G61" t="str">
        <f t="shared" si="1"/>
        <v>Barbeques Treloar</v>
      </c>
      <c r="H61">
        <f t="shared" si="2"/>
        <v>0</v>
      </c>
      <c r="I61">
        <f t="shared" si="2"/>
        <v>1735</v>
      </c>
      <c r="J61" t="str">
        <f t="shared" si="3"/>
        <v>Fire The Worpedo</v>
      </c>
    </row>
    <row r="62" spans="1:10" x14ac:dyDescent="0.2">
      <c r="A62" s="58">
        <f t="shared" si="5"/>
        <v>43598</v>
      </c>
      <c r="B62">
        <f t="shared" si="6"/>
        <v>8</v>
      </c>
      <c r="C62" t="s">
        <v>434</v>
      </c>
      <c r="D62" t="s">
        <v>932</v>
      </c>
      <c r="E62" t="s">
        <v>30</v>
      </c>
      <c r="F62" t="str">
        <f t="shared" si="0"/>
        <v>Barbeques Treloar</v>
      </c>
      <c r="G62">
        <f t="shared" si="1"/>
        <v>1657</v>
      </c>
      <c r="H62" t="str">
        <f t="shared" si="2"/>
        <v>VS</v>
      </c>
      <c r="I62" t="str">
        <f t="shared" si="2"/>
        <v>Fire The Worpedo</v>
      </c>
      <c r="J62">
        <f t="shared" si="3"/>
        <v>1684</v>
      </c>
    </row>
    <row r="63" spans="1:10" hidden="1" x14ac:dyDescent="0.2">
      <c r="A63" s="58">
        <f t="shared" si="5"/>
        <v>43598</v>
      </c>
      <c r="B63">
        <f t="shared" si="6"/>
        <v>8</v>
      </c>
      <c r="C63">
        <v>1657</v>
      </c>
      <c r="E63">
        <v>1684</v>
      </c>
      <c r="F63">
        <f t="shared" si="0"/>
        <v>1657</v>
      </c>
      <c r="G63" t="str">
        <f t="shared" si="1"/>
        <v>Man of Steele</v>
      </c>
      <c r="H63">
        <f t="shared" si="2"/>
        <v>0</v>
      </c>
      <c r="I63">
        <f t="shared" si="2"/>
        <v>1684</v>
      </c>
      <c r="J63" t="str">
        <f t="shared" si="3"/>
        <v>Casting Crouch</v>
      </c>
    </row>
    <row r="64" spans="1:10" x14ac:dyDescent="0.2">
      <c r="A64" s="58">
        <f t="shared" si="5"/>
        <v>43598</v>
      </c>
      <c r="B64">
        <f t="shared" si="6"/>
        <v>8</v>
      </c>
      <c r="C64" t="s">
        <v>438</v>
      </c>
      <c r="D64" t="s">
        <v>932</v>
      </c>
      <c r="E64" t="s">
        <v>7</v>
      </c>
      <c r="F64" t="str">
        <f t="shared" si="0"/>
        <v>Man of Steele</v>
      </c>
      <c r="G64">
        <f t="shared" si="1"/>
        <v>1799</v>
      </c>
      <c r="H64" t="str">
        <f t="shared" si="2"/>
        <v>VS</v>
      </c>
      <c r="I64" t="str">
        <f t="shared" si="2"/>
        <v>Casting Crouch</v>
      </c>
      <c r="J64">
        <f t="shared" si="3"/>
        <v>1742</v>
      </c>
    </row>
    <row r="65" spans="1:10" hidden="1" x14ac:dyDescent="0.2">
      <c r="A65" s="58">
        <f t="shared" si="5"/>
        <v>43598</v>
      </c>
      <c r="B65">
        <f t="shared" si="6"/>
        <v>8</v>
      </c>
      <c r="C65">
        <v>1799</v>
      </c>
      <c r="E65">
        <v>1742</v>
      </c>
      <c r="F65">
        <f t="shared" si="0"/>
        <v>1799</v>
      </c>
      <c r="G65" t="str">
        <f t="shared" si="1"/>
        <v>TryingAnewStratton</v>
      </c>
      <c r="H65">
        <f t="shared" si="2"/>
        <v>0</v>
      </c>
      <c r="I65">
        <f t="shared" si="2"/>
        <v>1742</v>
      </c>
      <c r="J65" t="str">
        <f t="shared" si="3"/>
        <v>Swimming n Titch</v>
      </c>
    </row>
    <row r="66" spans="1:10" x14ac:dyDescent="0.2">
      <c r="A66" s="58">
        <f t="shared" si="5"/>
        <v>43605</v>
      </c>
      <c r="B66">
        <f t="shared" si="6"/>
        <v>9</v>
      </c>
      <c r="C66" t="s">
        <v>426</v>
      </c>
      <c r="D66" t="s">
        <v>932</v>
      </c>
      <c r="E66" t="s">
        <v>430</v>
      </c>
      <c r="F66" t="str">
        <f t="shared" si="0"/>
        <v>TryingAnewStratton</v>
      </c>
      <c r="G66">
        <f t="shared" si="1"/>
        <v>1761</v>
      </c>
      <c r="H66" t="str">
        <f t="shared" si="2"/>
        <v>VS</v>
      </c>
      <c r="I66" t="str">
        <f t="shared" si="2"/>
        <v>Swimming n Titch</v>
      </c>
      <c r="J66">
        <f t="shared" si="3"/>
        <v>1739</v>
      </c>
    </row>
    <row r="67" spans="1:10" hidden="1" x14ac:dyDescent="0.2">
      <c r="A67" s="58">
        <f t="shared" si="5"/>
        <v>43605</v>
      </c>
      <c r="B67">
        <f t="shared" si="6"/>
        <v>9</v>
      </c>
      <c r="C67">
        <v>1761</v>
      </c>
      <c r="E67">
        <v>1739</v>
      </c>
      <c r="F67">
        <f t="shared" ref="F67:F130" si="7">C67</f>
        <v>1761</v>
      </c>
      <c r="G67" t="str">
        <f t="shared" ref="G67:G130" si="8">C68</f>
        <v>Barbeques Treloar</v>
      </c>
      <c r="H67">
        <f t="shared" ref="H67:I130" si="9">D67</f>
        <v>0</v>
      </c>
      <c r="I67">
        <f t="shared" si="9"/>
        <v>1739</v>
      </c>
      <c r="J67" t="str">
        <f t="shared" ref="J67:J130" si="10">E68</f>
        <v>Salt&amp;VinegarCripps</v>
      </c>
    </row>
    <row r="68" spans="1:10" x14ac:dyDescent="0.2">
      <c r="A68" s="58">
        <f t="shared" si="5"/>
        <v>43605</v>
      </c>
      <c r="B68">
        <f t="shared" si="6"/>
        <v>9</v>
      </c>
      <c r="C68" t="s">
        <v>434</v>
      </c>
      <c r="D68" t="s">
        <v>932</v>
      </c>
      <c r="E68" t="s">
        <v>427</v>
      </c>
      <c r="F68" t="str">
        <f t="shared" si="7"/>
        <v>Barbeques Treloar</v>
      </c>
      <c r="G68">
        <f t="shared" si="8"/>
        <v>1618</v>
      </c>
      <c r="H68" t="str">
        <f t="shared" si="9"/>
        <v>VS</v>
      </c>
      <c r="I68" t="str">
        <f t="shared" si="9"/>
        <v>Salt&amp;VinegarCripps</v>
      </c>
      <c r="J68">
        <f t="shared" si="10"/>
        <v>1651</v>
      </c>
    </row>
    <row r="69" spans="1:10" hidden="1" x14ac:dyDescent="0.2">
      <c r="A69" s="58">
        <f t="shared" si="5"/>
        <v>43605</v>
      </c>
      <c r="B69">
        <f t="shared" si="6"/>
        <v>9</v>
      </c>
      <c r="C69">
        <v>1618</v>
      </c>
      <c r="E69">
        <v>1651</v>
      </c>
      <c r="F69">
        <f t="shared" si="7"/>
        <v>1618</v>
      </c>
      <c r="G69" t="str">
        <f t="shared" si="8"/>
        <v>Man of Steele</v>
      </c>
      <c r="H69">
        <f t="shared" si="9"/>
        <v>0</v>
      </c>
      <c r="I69">
        <f t="shared" si="9"/>
        <v>1651</v>
      </c>
      <c r="J69" t="str">
        <f t="shared" si="10"/>
        <v>DEVQON.1</v>
      </c>
    </row>
    <row r="70" spans="1:10" x14ac:dyDescent="0.2">
      <c r="A70" s="58">
        <f t="shared" si="5"/>
        <v>43605</v>
      </c>
      <c r="B70">
        <f t="shared" si="6"/>
        <v>9</v>
      </c>
      <c r="C70" t="s">
        <v>438</v>
      </c>
      <c r="D70" t="s">
        <v>932</v>
      </c>
      <c r="E70" t="s">
        <v>12</v>
      </c>
      <c r="F70" t="str">
        <f t="shared" si="7"/>
        <v>Man of Steele</v>
      </c>
      <c r="G70">
        <f t="shared" si="8"/>
        <v>1742</v>
      </c>
      <c r="H70" t="str">
        <f t="shared" si="9"/>
        <v>VS</v>
      </c>
      <c r="I70" t="str">
        <f t="shared" si="9"/>
        <v>DEVQON.1</v>
      </c>
      <c r="J70">
        <f t="shared" si="10"/>
        <v>1718</v>
      </c>
    </row>
    <row r="71" spans="1:10" hidden="1" x14ac:dyDescent="0.2">
      <c r="A71" s="58">
        <f t="shared" si="5"/>
        <v>43605</v>
      </c>
      <c r="B71">
        <f t="shared" si="6"/>
        <v>9</v>
      </c>
      <c r="C71">
        <v>1742</v>
      </c>
      <c r="E71">
        <v>1718</v>
      </c>
      <c r="F71">
        <f t="shared" si="7"/>
        <v>1742</v>
      </c>
      <c r="G71" t="str">
        <f t="shared" si="8"/>
        <v>Casting Crouch</v>
      </c>
      <c r="H71">
        <f t="shared" si="9"/>
        <v>0</v>
      </c>
      <c r="I71">
        <f t="shared" si="9"/>
        <v>1718</v>
      </c>
      <c r="J71" t="str">
        <f t="shared" si="10"/>
        <v>Fire The Worpedo</v>
      </c>
    </row>
    <row r="72" spans="1:10" x14ac:dyDescent="0.2">
      <c r="A72" s="58">
        <f t="shared" si="5"/>
        <v>43605</v>
      </c>
      <c r="B72">
        <f t="shared" si="6"/>
        <v>9</v>
      </c>
      <c r="C72" t="s">
        <v>7</v>
      </c>
      <c r="D72" t="s">
        <v>932</v>
      </c>
      <c r="E72" t="s">
        <v>30</v>
      </c>
      <c r="F72" t="str">
        <f t="shared" si="7"/>
        <v>Casting Crouch</v>
      </c>
      <c r="G72">
        <f t="shared" si="8"/>
        <v>1617</v>
      </c>
      <c r="H72" t="str">
        <f t="shared" si="9"/>
        <v>VS</v>
      </c>
      <c r="I72" t="str">
        <f t="shared" si="9"/>
        <v>Fire The Worpedo</v>
      </c>
      <c r="J72">
        <f t="shared" si="10"/>
        <v>1678</v>
      </c>
    </row>
    <row r="73" spans="1:10" hidden="1" x14ac:dyDescent="0.2">
      <c r="A73" s="58">
        <f t="shared" si="5"/>
        <v>43605</v>
      </c>
      <c r="B73">
        <f t="shared" si="6"/>
        <v>9</v>
      </c>
      <c r="C73">
        <v>1617</v>
      </c>
      <c r="E73">
        <v>1678</v>
      </c>
      <c r="F73">
        <f t="shared" si="7"/>
        <v>1617</v>
      </c>
      <c r="G73" t="str">
        <f t="shared" si="8"/>
        <v>TryingAnewStratton</v>
      </c>
      <c r="H73">
        <f t="shared" si="9"/>
        <v>0</v>
      </c>
      <c r="I73">
        <f t="shared" si="9"/>
        <v>1678</v>
      </c>
      <c r="J73" t="str">
        <f t="shared" si="10"/>
        <v>Barbeques Treloar</v>
      </c>
    </row>
    <row r="74" spans="1:10" x14ac:dyDescent="0.2">
      <c r="A74" s="58">
        <f t="shared" si="5"/>
        <v>43612</v>
      </c>
      <c r="B74">
        <f t="shared" si="6"/>
        <v>10</v>
      </c>
      <c r="C74" t="s">
        <v>426</v>
      </c>
      <c r="D74" t="s">
        <v>932</v>
      </c>
      <c r="E74" t="s">
        <v>434</v>
      </c>
      <c r="F74" t="str">
        <f t="shared" si="7"/>
        <v>TryingAnewStratton</v>
      </c>
      <c r="G74">
        <f t="shared" si="8"/>
        <v>1735</v>
      </c>
      <c r="H74" t="str">
        <f t="shared" si="9"/>
        <v>VS</v>
      </c>
      <c r="I74" t="str">
        <f t="shared" si="9"/>
        <v>Barbeques Treloar</v>
      </c>
      <c r="J74">
        <f t="shared" si="10"/>
        <v>1641</v>
      </c>
    </row>
    <row r="75" spans="1:10" hidden="1" x14ac:dyDescent="0.2">
      <c r="A75" s="58">
        <f t="shared" ref="A75:A138" si="11">A67+7</f>
        <v>43612</v>
      </c>
      <c r="B75">
        <f t="shared" ref="B75:B138" si="12">B67+1</f>
        <v>10</v>
      </c>
      <c r="C75">
        <v>1735</v>
      </c>
      <c r="E75">
        <v>1641</v>
      </c>
      <c r="F75">
        <f t="shared" si="7"/>
        <v>1735</v>
      </c>
      <c r="G75" t="str">
        <f t="shared" si="8"/>
        <v>Man of Steele</v>
      </c>
      <c r="H75">
        <f t="shared" si="9"/>
        <v>0</v>
      </c>
      <c r="I75">
        <f t="shared" si="9"/>
        <v>1641</v>
      </c>
      <c r="J75" t="str">
        <f t="shared" si="10"/>
        <v>Swimming n Titch</v>
      </c>
    </row>
    <row r="76" spans="1:10" x14ac:dyDescent="0.2">
      <c r="A76" s="58">
        <f t="shared" si="11"/>
        <v>43612</v>
      </c>
      <c r="B76">
        <f t="shared" si="12"/>
        <v>10</v>
      </c>
      <c r="C76" t="s">
        <v>438</v>
      </c>
      <c r="D76" t="s">
        <v>932</v>
      </c>
      <c r="E76" t="s">
        <v>430</v>
      </c>
      <c r="F76" t="str">
        <f t="shared" si="7"/>
        <v>Man of Steele</v>
      </c>
      <c r="G76">
        <f t="shared" si="8"/>
        <v>1791</v>
      </c>
      <c r="H76" t="str">
        <f t="shared" si="9"/>
        <v>VS</v>
      </c>
      <c r="I76" t="str">
        <f t="shared" si="9"/>
        <v>Swimming n Titch</v>
      </c>
      <c r="J76">
        <f t="shared" si="10"/>
        <v>1627</v>
      </c>
    </row>
    <row r="77" spans="1:10" hidden="1" x14ac:dyDescent="0.2">
      <c r="A77" s="58">
        <f t="shared" si="11"/>
        <v>43612</v>
      </c>
      <c r="B77">
        <f t="shared" si="12"/>
        <v>10</v>
      </c>
      <c r="C77">
        <v>1791</v>
      </c>
      <c r="E77">
        <v>1627</v>
      </c>
      <c r="F77">
        <f t="shared" si="7"/>
        <v>1791</v>
      </c>
      <c r="G77" t="str">
        <f t="shared" si="8"/>
        <v>Casting Crouch</v>
      </c>
      <c r="H77">
        <f t="shared" si="9"/>
        <v>0</v>
      </c>
      <c r="I77">
        <f t="shared" si="9"/>
        <v>1627</v>
      </c>
      <c r="J77" t="str">
        <f t="shared" si="10"/>
        <v>Salt&amp;VinegarCripps</v>
      </c>
    </row>
    <row r="78" spans="1:10" x14ac:dyDescent="0.2">
      <c r="A78" s="58">
        <f t="shared" si="11"/>
        <v>43612</v>
      </c>
      <c r="B78">
        <f t="shared" si="12"/>
        <v>10</v>
      </c>
      <c r="C78" t="s">
        <v>7</v>
      </c>
      <c r="D78" t="s">
        <v>932</v>
      </c>
      <c r="E78" t="s">
        <v>427</v>
      </c>
      <c r="F78" t="str">
        <f t="shared" si="7"/>
        <v>Casting Crouch</v>
      </c>
      <c r="G78">
        <f t="shared" si="8"/>
        <v>1754</v>
      </c>
      <c r="H78" t="str">
        <f t="shared" si="9"/>
        <v>VS</v>
      </c>
      <c r="I78" t="str">
        <f t="shared" si="9"/>
        <v>Salt&amp;VinegarCripps</v>
      </c>
      <c r="J78">
        <f t="shared" si="10"/>
        <v>1753</v>
      </c>
    </row>
    <row r="79" spans="1:10" hidden="1" x14ac:dyDescent="0.2">
      <c r="A79" s="58">
        <f t="shared" si="11"/>
        <v>43612</v>
      </c>
      <c r="B79">
        <f t="shared" si="12"/>
        <v>10</v>
      </c>
      <c r="C79">
        <v>1754</v>
      </c>
      <c r="E79">
        <v>1753</v>
      </c>
      <c r="F79">
        <f t="shared" si="7"/>
        <v>1754</v>
      </c>
      <c r="G79" t="str">
        <f t="shared" si="8"/>
        <v>Fire The Worpedo</v>
      </c>
      <c r="H79">
        <f t="shared" si="9"/>
        <v>0</v>
      </c>
      <c r="I79">
        <f t="shared" si="9"/>
        <v>1753</v>
      </c>
      <c r="J79" t="str">
        <f t="shared" si="10"/>
        <v>DEVQON.1</v>
      </c>
    </row>
    <row r="80" spans="1:10" x14ac:dyDescent="0.2">
      <c r="A80" s="58">
        <f t="shared" si="11"/>
        <v>43612</v>
      </c>
      <c r="B80">
        <f t="shared" si="12"/>
        <v>10</v>
      </c>
      <c r="C80" t="s">
        <v>30</v>
      </c>
      <c r="D80" t="s">
        <v>932</v>
      </c>
      <c r="E80" t="s">
        <v>12</v>
      </c>
      <c r="F80" t="str">
        <f t="shared" si="7"/>
        <v>Fire The Worpedo</v>
      </c>
      <c r="G80">
        <f t="shared" si="8"/>
        <v>1672</v>
      </c>
      <c r="H80" t="str">
        <f t="shared" si="9"/>
        <v>VS</v>
      </c>
      <c r="I80" t="str">
        <f t="shared" si="9"/>
        <v>DEVQON.1</v>
      </c>
      <c r="J80">
        <f t="shared" si="10"/>
        <v>1753</v>
      </c>
    </row>
    <row r="81" spans="1:10" hidden="1" x14ac:dyDescent="0.2">
      <c r="A81" s="58">
        <f t="shared" si="11"/>
        <v>43612</v>
      </c>
      <c r="B81">
        <f t="shared" si="12"/>
        <v>10</v>
      </c>
      <c r="C81">
        <v>1672</v>
      </c>
      <c r="E81">
        <v>1753</v>
      </c>
      <c r="F81">
        <f t="shared" si="7"/>
        <v>1672</v>
      </c>
      <c r="G81" t="str">
        <f t="shared" si="8"/>
        <v>TryingAnewStratton</v>
      </c>
      <c r="H81">
        <f t="shared" si="9"/>
        <v>0</v>
      </c>
      <c r="I81">
        <f t="shared" si="9"/>
        <v>1753</v>
      </c>
      <c r="J81" t="str">
        <f t="shared" si="10"/>
        <v>Man of Steele</v>
      </c>
    </row>
    <row r="82" spans="1:10" x14ac:dyDescent="0.2">
      <c r="A82" s="58">
        <f t="shared" si="11"/>
        <v>43619</v>
      </c>
      <c r="B82">
        <f t="shared" si="12"/>
        <v>11</v>
      </c>
      <c r="C82" t="s">
        <v>426</v>
      </c>
      <c r="D82" t="s">
        <v>932</v>
      </c>
      <c r="E82" t="s">
        <v>438</v>
      </c>
      <c r="F82" t="str">
        <f t="shared" si="7"/>
        <v>TryingAnewStratton</v>
      </c>
      <c r="G82">
        <f t="shared" si="8"/>
        <v>1707</v>
      </c>
      <c r="H82" t="str">
        <f t="shared" si="9"/>
        <v>VS</v>
      </c>
      <c r="I82" t="str">
        <f t="shared" si="9"/>
        <v>Man of Steele</v>
      </c>
      <c r="J82">
        <f t="shared" si="10"/>
        <v>1814</v>
      </c>
    </row>
    <row r="83" spans="1:10" hidden="1" x14ac:dyDescent="0.2">
      <c r="A83" s="58">
        <f t="shared" si="11"/>
        <v>43619</v>
      </c>
      <c r="B83">
        <f t="shared" si="12"/>
        <v>11</v>
      </c>
      <c r="C83">
        <v>1707</v>
      </c>
      <c r="E83">
        <v>1814</v>
      </c>
      <c r="F83">
        <f t="shared" si="7"/>
        <v>1707</v>
      </c>
      <c r="G83" t="str">
        <f t="shared" si="8"/>
        <v>Casting Crouch</v>
      </c>
      <c r="H83">
        <f t="shared" si="9"/>
        <v>0</v>
      </c>
      <c r="I83">
        <f t="shared" si="9"/>
        <v>1814</v>
      </c>
      <c r="J83" t="str">
        <f t="shared" si="10"/>
        <v>Barbeques Treloar</v>
      </c>
    </row>
    <row r="84" spans="1:10" x14ac:dyDescent="0.2">
      <c r="A84" s="58">
        <f t="shared" si="11"/>
        <v>43619</v>
      </c>
      <c r="B84">
        <f t="shared" si="12"/>
        <v>11</v>
      </c>
      <c r="C84" t="s">
        <v>7</v>
      </c>
      <c r="D84" t="s">
        <v>932</v>
      </c>
      <c r="E84" t="s">
        <v>434</v>
      </c>
      <c r="F84" t="str">
        <f t="shared" si="7"/>
        <v>Casting Crouch</v>
      </c>
      <c r="G84">
        <f t="shared" si="8"/>
        <v>1670</v>
      </c>
      <c r="H84" t="str">
        <f t="shared" si="9"/>
        <v>VS</v>
      </c>
      <c r="I84" t="str">
        <f t="shared" si="9"/>
        <v>Barbeques Treloar</v>
      </c>
      <c r="J84">
        <f t="shared" si="10"/>
        <v>1685</v>
      </c>
    </row>
    <row r="85" spans="1:10" hidden="1" x14ac:dyDescent="0.2">
      <c r="A85" s="58">
        <f t="shared" si="11"/>
        <v>43619</v>
      </c>
      <c r="B85">
        <f t="shared" si="12"/>
        <v>11</v>
      </c>
      <c r="C85">
        <v>1670</v>
      </c>
      <c r="E85">
        <v>1685</v>
      </c>
      <c r="F85">
        <f t="shared" si="7"/>
        <v>1670</v>
      </c>
      <c r="G85" t="str">
        <f t="shared" si="8"/>
        <v>Fire The Worpedo</v>
      </c>
      <c r="H85">
        <f t="shared" si="9"/>
        <v>0</v>
      </c>
      <c r="I85">
        <f t="shared" si="9"/>
        <v>1685</v>
      </c>
      <c r="J85" t="str">
        <f t="shared" si="10"/>
        <v>Swimming n Titch</v>
      </c>
    </row>
    <row r="86" spans="1:10" x14ac:dyDescent="0.2">
      <c r="A86" s="58">
        <f t="shared" si="11"/>
        <v>43619</v>
      </c>
      <c r="B86">
        <f t="shared" si="12"/>
        <v>11</v>
      </c>
      <c r="C86" t="s">
        <v>30</v>
      </c>
      <c r="D86" t="s">
        <v>932</v>
      </c>
      <c r="E86" t="s">
        <v>430</v>
      </c>
      <c r="F86" t="str">
        <f t="shared" si="7"/>
        <v>Fire The Worpedo</v>
      </c>
      <c r="G86">
        <f t="shared" si="8"/>
        <v>1700</v>
      </c>
      <c r="H86" t="str">
        <f t="shared" si="9"/>
        <v>VS</v>
      </c>
      <c r="I86" t="str">
        <f t="shared" si="9"/>
        <v>Swimming n Titch</v>
      </c>
      <c r="J86">
        <f t="shared" si="10"/>
        <v>1662</v>
      </c>
    </row>
    <row r="87" spans="1:10" hidden="1" x14ac:dyDescent="0.2">
      <c r="A87" s="58">
        <f t="shared" si="11"/>
        <v>43619</v>
      </c>
      <c r="B87">
        <f t="shared" si="12"/>
        <v>11</v>
      </c>
      <c r="C87">
        <v>1700</v>
      </c>
      <c r="E87">
        <v>1662</v>
      </c>
      <c r="F87">
        <f t="shared" si="7"/>
        <v>1700</v>
      </c>
      <c r="G87" t="str">
        <f t="shared" si="8"/>
        <v>DEVQON.1</v>
      </c>
      <c r="H87">
        <f t="shared" si="9"/>
        <v>0</v>
      </c>
      <c r="I87">
        <f t="shared" si="9"/>
        <v>1662</v>
      </c>
      <c r="J87" t="str">
        <f t="shared" si="10"/>
        <v>Salt&amp;VinegarCripps</v>
      </c>
    </row>
    <row r="88" spans="1:10" x14ac:dyDescent="0.2">
      <c r="A88" s="58">
        <f t="shared" si="11"/>
        <v>43619</v>
      </c>
      <c r="B88">
        <f t="shared" si="12"/>
        <v>11</v>
      </c>
      <c r="C88" t="s">
        <v>12</v>
      </c>
      <c r="D88" t="s">
        <v>932</v>
      </c>
      <c r="E88" t="s">
        <v>427</v>
      </c>
      <c r="F88" t="str">
        <f t="shared" si="7"/>
        <v>DEVQON.1</v>
      </c>
      <c r="G88">
        <f t="shared" si="8"/>
        <v>1662</v>
      </c>
      <c r="H88" t="str">
        <f t="shared" si="9"/>
        <v>VS</v>
      </c>
      <c r="I88" t="str">
        <f t="shared" si="9"/>
        <v>Salt&amp;VinegarCripps</v>
      </c>
      <c r="J88">
        <f t="shared" si="10"/>
        <v>1628</v>
      </c>
    </row>
    <row r="89" spans="1:10" hidden="1" x14ac:dyDescent="0.2">
      <c r="A89" s="58">
        <f t="shared" si="11"/>
        <v>43619</v>
      </c>
      <c r="B89">
        <f t="shared" si="12"/>
        <v>11</v>
      </c>
      <c r="C89">
        <v>1662</v>
      </c>
      <c r="E89">
        <v>1628</v>
      </c>
      <c r="F89">
        <f t="shared" si="7"/>
        <v>1662</v>
      </c>
      <c r="G89" t="str">
        <f t="shared" si="8"/>
        <v>TryingAnewStratton</v>
      </c>
      <c r="H89">
        <f t="shared" si="9"/>
        <v>0</v>
      </c>
      <c r="I89">
        <f t="shared" si="9"/>
        <v>1628</v>
      </c>
      <c r="J89" t="str">
        <f t="shared" si="10"/>
        <v>Casting Crouch</v>
      </c>
    </row>
    <row r="90" spans="1:10" x14ac:dyDescent="0.2">
      <c r="A90" s="58">
        <f t="shared" si="11"/>
        <v>43626</v>
      </c>
      <c r="B90">
        <f t="shared" si="12"/>
        <v>12</v>
      </c>
      <c r="C90" t="s">
        <v>426</v>
      </c>
      <c r="D90" t="s">
        <v>932</v>
      </c>
      <c r="E90" t="s">
        <v>7</v>
      </c>
      <c r="F90" t="str">
        <f t="shared" si="7"/>
        <v>TryingAnewStratton</v>
      </c>
      <c r="G90">
        <f t="shared" si="8"/>
        <v>1041</v>
      </c>
      <c r="H90" t="str">
        <f t="shared" si="9"/>
        <v>VS</v>
      </c>
      <c r="I90" t="str">
        <f t="shared" si="9"/>
        <v>Casting Crouch</v>
      </c>
      <c r="J90">
        <f t="shared" si="10"/>
        <v>1304</v>
      </c>
    </row>
    <row r="91" spans="1:10" hidden="1" x14ac:dyDescent="0.2">
      <c r="A91" s="58">
        <f t="shared" si="11"/>
        <v>43626</v>
      </c>
      <c r="B91">
        <f t="shared" si="12"/>
        <v>12</v>
      </c>
      <c r="C91">
        <v>1041</v>
      </c>
      <c r="E91">
        <v>1304</v>
      </c>
      <c r="F91">
        <f t="shared" si="7"/>
        <v>1041</v>
      </c>
      <c r="G91" t="str">
        <f t="shared" si="8"/>
        <v>Fire The Worpedo</v>
      </c>
      <c r="H91">
        <f t="shared" si="9"/>
        <v>0</v>
      </c>
      <c r="I91">
        <f t="shared" si="9"/>
        <v>1304</v>
      </c>
      <c r="J91" t="str">
        <f t="shared" si="10"/>
        <v>Man of Steele</v>
      </c>
    </row>
    <row r="92" spans="1:10" x14ac:dyDescent="0.2">
      <c r="A92" s="58">
        <f t="shared" si="11"/>
        <v>43626</v>
      </c>
      <c r="B92">
        <f t="shared" si="12"/>
        <v>12</v>
      </c>
      <c r="C92" t="s">
        <v>30</v>
      </c>
      <c r="D92" t="s">
        <v>932</v>
      </c>
      <c r="E92" t="s">
        <v>438</v>
      </c>
      <c r="F92" t="str">
        <f t="shared" si="7"/>
        <v>Fire The Worpedo</v>
      </c>
      <c r="G92">
        <f t="shared" si="8"/>
        <v>1268</v>
      </c>
      <c r="H92" t="str">
        <f t="shared" si="9"/>
        <v>VS</v>
      </c>
      <c r="I92" t="str">
        <f t="shared" si="9"/>
        <v>Man of Steele</v>
      </c>
      <c r="J92">
        <f t="shared" si="10"/>
        <v>1045</v>
      </c>
    </row>
    <row r="93" spans="1:10" hidden="1" x14ac:dyDescent="0.2">
      <c r="A93" s="58">
        <f t="shared" si="11"/>
        <v>43626</v>
      </c>
      <c r="B93">
        <f t="shared" si="12"/>
        <v>12</v>
      </c>
      <c r="C93">
        <v>1268</v>
      </c>
      <c r="E93">
        <v>1045</v>
      </c>
      <c r="F93">
        <f t="shared" si="7"/>
        <v>1268</v>
      </c>
      <c r="G93" t="str">
        <f t="shared" si="8"/>
        <v>DEVQON.1</v>
      </c>
      <c r="H93">
        <f t="shared" si="9"/>
        <v>0</v>
      </c>
      <c r="I93">
        <f t="shared" si="9"/>
        <v>1045</v>
      </c>
      <c r="J93" t="str">
        <f t="shared" si="10"/>
        <v>Barbeques Treloar</v>
      </c>
    </row>
    <row r="94" spans="1:10" x14ac:dyDescent="0.2">
      <c r="A94" s="58">
        <f t="shared" si="11"/>
        <v>43626</v>
      </c>
      <c r="B94">
        <f t="shared" si="12"/>
        <v>12</v>
      </c>
      <c r="C94" t="s">
        <v>12</v>
      </c>
      <c r="D94" t="s">
        <v>932</v>
      </c>
      <c r="E94" t="s">
        <v>434</v>
      </c>
      <c r="F94" t="str">
        <f t="shared" si="7"/>
        <v>DEVQON.1</v>
      </c>
      <c r="G94">
        <f t="shared" si="8"/>
        <v>914</v>
      </c>
      <c r="H94" t="str">
        <f t="shared" si="9"/>
        <v>VS</v>
      </c>
      <c r="I94" t="str">
        <f t="shared" si="9"/>
        <v>Barbeques Treloar</v>
      </c>
      <c r="J94">
        <f t="shared" si="10"/>
        <v>1095</v>
      </c>
    </row>
    <row r="95" spans="1:10" hidden="1" x14ac:dyDescent="0.2">
      <c r="A95" s="58">
        <f t="shared" si="11"/>
        <v>43626</v>
      </c>
      <c r="B95">
        <f t="shared" si="12"/>
        <v>12</v>
      </c>
      <c r="C95">
        <v>914</v>
      </c>
      <c r="E95">
        <v>1095</v>
      </c>
      <c r="F95">
        <f t="shared" si="7"/>
        <v>914</v>
      </c>
      <c r="G95" t="str">
        <f t="shared" si="8"/>
        <v>Salt&amp;VinegarCripps</v>
      </c>
      <c r="H95">
        <f t="shared" si="9"/>
        <v>0</v>
      </c>
      <c r="I95">
        <f t="shared" si="9"/>
        <v>1095</v>
      </c>
      <c r="J95" t="str">
        <f t="shared" si="10"/>
        <v>Swimming n Titch</v>
      </c>
    </row>
    <row r="96" spans="1:10" x14ac:dyDescent="0.2">
      <c r="A96" s="58">
        <f t="shared" si="11"/>
        <v>43626</v>
      </c>
      <c r="B96">
        <f t="shared" si="12"/>
        <v>12</v>
      </c>
      <c r="C96" t="s">
        <v>427</v>
      </c>
      <c r="D96" t="s">
        <v>932</v>
      </c>
      <c r="E96" t="s">
        <v>430</v>
      </c>
      <c r="F96" t="str">
        <f t="shared" si="7"/>
        <v>Salt&amp;VinegarCripps</v>
      </c>
      <c r="G96">
        <f t="shared" si="8"/>
        <v>1362</v>
      </c>
      <c r="H96" t="str">
        <f t="shared" si="9"/>
        <v>VS</v>
      </c>
      <c r="I96" t="str">
        <f t="shared" si="9"/>
        <v>Swimming n Titch</v>
      </c>
      <c r="J96">
        <f t="shared" si="10"/>
        <v>926</v>
      </c>
    </row>
    <row r="97" spans="1:10" hidden="1" x14ac:dyDescent="0.2">
      <c r="A97" s="58">
        <f t="shared" si="11"/>
        <v>43626</v>
      </c>
      <c r="B97">
        <f t="shared" si="12"/>
        <v>12</v>
      </c>
      <c r="C97">
        <v>1362</v>
      </c>
      <c r="E97">
        <v>926</v>
      </c>
      <c r="F97">
        <f t="shared" si="7"/>
        <v>1362</v>
      </c>
      <c r="G97" t="str">
        <f t="shared" si="8"/>
        <v>TryingAnewStratton</v>
      </c>
      <c r="H97">
        <f t="shared" si="9"/>
        <v>0</v>
      </c>
      <c r="I97">
        <f t="shared" si="9"/>
        <v>926</v>
      </c>
      <c r="J97" t="str">
        <f t="shared" si="10"/>
        <v>Fire The Worpedo</v>
      </c>
    </row>
    <row r="98" spans="1:10" x14ac:dyDescent="0.2">
      <c r="A98" s="58">
        <f t="shared" si="11"/>
        <v>43633</v>
      </c>
      <c r="B98">
        <f t="shared" si="12"/>
        <v>13</v>
      </c>
      <c r="C98" t="s">
        <v>426</v>
      </c>
      <c r="D98" t="s">
        <v>932</v>
      </c>
      <c r="E98" t="s">
        <v>30</v>
      </c>
      <c r="F98" t="str">
        <f t="shared" si="7"/>
        <v>TryingAnewStratton</v>
      </c>
      <c r="G98">
        <f t="shared" si="8"/>
        <v>1085</v>
      </c>
      <c r="H98" t="str">
        <f t="shared" si="9"/>
        <v>VS</v>
      </c>
      <c r="I98" t="str">
        <f t="shared" si="9"/>
        <v>Fire The Worpedo</v>
      </c>
      <c r="J98">
        <f t="shared" si="10"/>
        <v>1017</v>
      </c>
    </row>
    <row r="99" spans="1:10" hidden="1" x14ac:dyDescent="0.2">
      <c r="A99" s="58">
        <f t="shared" si="11"/>
        <v>43633</v>
      </c>
      <c r="B99">
        <f t="shared" si="12"/>
        <v>13</v>
      </c>
      <c r="C99">
        <v>1085</v>
      </c>
      <c r="E99">
        <v>1017</v>
      </c>
      <c r="F99">
        <f t="shared" si="7"/>
        <v>1085</v>
      </c>
      <c r="G99" t="str">
        <f t="shared" si="8"/>
        <v>DEVQON.1</v>
      </c>
      <c r="H99">
        <f t="shared" si="9"/>
        <v>0</v>
      </c>
      <c r="I99">
        <f t="shared" si="9"/>
        <v>1017</v>
      </c>
      <c r="J99" t="str">
        <f t="shared" si="10"/>
        <v>Casting Crouch</v>
      </c>
    </row>
    <row r="100" spans="1:10" x14ac:dyDescent="0.2">
      <c r="A100" s="58">
        <f t="shared" si="11"/>
        <v>43633</v>
      </c>
      <c r="B100">
        <f t="shared" si="12"/>
        <v>13</v>
      </c>
      <c r="C100" t="s">
        <v>12</v>
      </c>
      <c r="D100" t="s">
        <v>932</v>
      </c>
      <c r="E100" t="s">
        <v>7</v>
      </c>
      <c r="F100" t="str">
        <f t="shared" si="7"/>
        <v>DEVQON.1</v>
      </c>
      <c r="G100">
        <f t="shared" si="8"/>
        <v>1296</v>
      </c>
      <c r="H100" t="str">
        <f t="shared" si="9"/>
        <v>VS</v>
      </c>
      <c r="I100" t="str">
        <f t="shared" si="9"/>
        <v>Casting Crouch</v>
      </c>
      <c r="J100">
        <f t="shared" si="10"/>
        <v>1127</v>
      </c>
    </row>
    <row r="101" spans="1:10" hidden="1" x14ac:dyDescent="0.2">
      <c r="A101" s="58">
        <f t="shared" si="11"/>
        <v>43633</v>
      </c>
      <c r="B101">
        <f t="shared" si="12"/>
        <v>13</v>
      </c>
      <c r="C101">
        <v>1296</v>
      </c>
      <c r="E101">
        <v>1127</v>
      </c>
      <c r="F101">
        <f t="shared" si="7"/>
        <v>1296</v>
      </c>
      <c r="G101" t="str">
        <f t="shared" si="8"/>
        <v>Salt&amp;VinegarCripps</v>
      </c>
      <c r="H101">
        <f t="shared" si="9"/>
        <v>0</v>
      </c>
      <c r="I101">
        <f t="shared" si="9"/>
        <v>1127</v>
      </c>
      <c r="J101" t="str">
        <f t="shared" si="10"/>
        <v>Man of Steele</v>
      </c>
    </row>
    <row r="102" spans="1:10" x14ac:dyDescent="0.2">
      <c r="A102" s="58">
        <f t="shared" si="11"/>
        <v>43633</v>
      </c>
      <c r="B102">
        <f t="shared" si="12"/>
        <v>13</v>
      </c>
      <c r="C102" t="s">
        <v>427</v>
      </c>
      <c r="D102" t="s">
        <v>932</v>
      </c>
      <c r="E102" t="s">
        <v>438</v>
      </c>
      <c r="F102" t="str">
        <f t="shared" si="7"/>
        <v>Salt&amp;VinegarCripps</v>
      </c>
      <c r="G102">
        <f t="shared" si="8"/>
        <v>822</v>
      </c>
      <c r="H102" t="str">
        <f t="shared" si="9"/>
        <v>VS</v>
      </c>
      <c r="I102" t="str">
        <f t="shared" si="9"/>
        <v>Man of Steele</v>
      </c>
      <c r="J102">
        <f t="shared" si="10"/>
        <v>1042</v>
      </c>
    </row>
    <row r="103" spans="1:10" hidden="1" x14ac:dyDescent="0.2">
      <c r="A103" s="58">
        <f t="shared" si="11"/>
        <v>43633</v>
      </c>
      <c r="B103">
        <f t="shared" si="12"/>
        <v>13</v>
      </c>
      <c r="C103">
        <v>822</v>
      </c>
      <c r="E103">
        <v>1042</v>
      </c>
      <c r="F103">
        <f t="shared" si="7"/>
        <v>822</v>
      </c>
      <c r="G103" t="str">
        <f t="shared" si="8"/>
        <v>Swimming n Titch</v>
      </c>
      <c r="H103">
        <f t="shared" si="9"/>
        <v>0</v>
      </c>
      <c r="I103">
        <f t="shared" si="9"/>
        <v>1042</v>
      </c>
      <c r="J103" t="str">
        <f t="shared" si="10"/>
        <v>Barbeques Treloar</v>
      </c>
    </row>
    <row r="104" spans="1:10" x14ac:dyDescent="0.2">
      <c r="A104" s="58">
        <f t="shared" si="11"/>
        <v>43633</v>
      </c>
      <c r="B104">
        <f t="shared" si="12"/>
        <v>13</v>
      </c>
      <c r="C104" t="s">
        <v>430</v>
      </c>
      <c r="D104" t="s">
        <v>932</v>
      </c>
      <c r="E104" t="s">
        <v>434</v>
      </c>
      <c r="F104" t="str">
        <f t="shared" si="7"/>
        <v>Swimming n Titch</v>
      </c>
      <c r="G104">
        <f t="shared" si="8"/>
        <v>996</v>
      </c>
      <c r="H104" t="str">
        <f t="shared" si="9"/>
        <v>VS</v>
      </c>
      <c r="I104" t="str">
        <f t="shared" si="9"/>
        <v>Barbeques Treloar</v>
      </c>
      <c r="J104">
        <f t="shared" si="10"/>
        <v>1007</v>
      </c>
    </row>
    <row r="105" spans="1:10" hidden="1" x14ac:dyDescent="0.2">
      <c r="A105" s="58">
        <f t="shared" si="11"/>
        <v>43633</v>
      </c>
      <c r="B105">
        <f t="shared" si="12"/>
        <v>13</v>
      </c>
      <c r="C105">
        <v>996</v>
      </c>
      <c r="E105">
        <v>1007</v>
      </c>
      <c r="F105">
        <f t="shared" si="7"/>
        <v>996</v>
      </c>
      <c r="G105" t="str">
        <f t="shared" si="8"/>
        <v>TryingAnewStratton</v>
      </c>
      <c r="H105">
        <f t="shared" si="9"/>
        <v>0</v>
      </c>
      <c r="I105">
        <f t="shared" si="9"/>
        <v>1007</v>
      </c>
      <c r="J105" t="str">
        <f t="shared" si="10"/>
        <v>DEVQON.1</v>
      </c>
    </row>
    <row r="106" spans="1:10" x14ac:dyDescent="0.2">
      <c r="A106" s="58">
        <f t="shared" si="11"/>
        <v>43640</v>
      </c>
      <c r="B106">
        <f t="shared" si="12"/>
        <v>14</v>
      </c>
      <c r="C106" t="s">
        <v>426</v>
      </c>
      <c r="D106" t="s">
        <v>932</v>
      </c>
      <c r="E106" t="s">
        <v>12</v>
      </c>
      <c r="F106" t="str">
        <f t="shared" si="7"/>
        <v>TryingAnewStratton</v>
      </c>
      <c r="G106">
        <f t="shared" si="8"/>
        <v>1301</v>
      </c>
      <c r="H106" t="str">
        <f t="shared" si="9"/>
        <v>VS</v>
      </c>
      <c r="I106" t="str">
        <f t="shared" si="9"/>
        <v>DEVQON.1</v>
      </c>
      <c r="J106">
        <f t="shared" si="10"/>
        <v>1268</v>
      </c>
    </row>
    <row r="107" spans="1:10" ht="15" hidden="1" customHeight="1" x14ac:dyDescent="0.2">
      <c r="A107" s="58">
        <f t="shared" si="11"/>
        <v>43640</v>
      </c>
      <c r="B107">
        <f t="shared" si="12"/>
        <v>14</v>
      </c>
      <c r="C107">
        <v>1301</v>
      </c>
      <c r="E107">
        <v>1268</v>
      </c>
      <c r="F107">
        <f t="shared" si="7"/>
        <v>1301</v>
      </c>
      <c r="G107" t="str">
        <f t="shared" si="8"/>
        <v>Salt&amp;VinegarCripps</v>
      </c>
      <c r="H107">
        <f t="shared" si="9"/>
        <v>0</v>
      </c>
      <c r="I107">
        <f t="shared" si="9"/>
        <v>1268</v>
      </c>
      <c r="J107" t="str">
        <f t="shared" si="10"/>
        <v>Fire The Worpedo</v>
      </c>
    </row>
    <row r="108" spans="1:10" x14ac:dyDescent="0.2">
      <c r="A108" s="58">
        <f t="shared" si="11"/>
        <v>43640</v>
      </c>
      <c r="B108">
        <f t="shared" si="12"/>
        <v>14</v>
      </c>
      <c r="C108" t="s">
        <v>427</v>
      </c>
      <c r="D108" t="s">
        <v>932</v>
      </c>
      <c r="E108" t="s">
        <v>30</v>
      </c>
      <c r="F108" t="str">
        <f t="shared" si="7"/>
        <v>Salt&amp;VinegarCripps</v>
      </c>
      <c r="G108">
        <f t="shared" si="8"/>
        <v>1118</v>
      </c>
      <c r="H108" t="str">
        <f t="shared" si="9"/>
        <v>VS</v>
      </c>
      <c r="I108" t="str">
        <f t="shared" si="9"/>
        <v>Fire The Worpedo</v>
      </c>
      <c r="J108">
        <f t="shared" si="10"/>
        <v>1012</v>
      </c>
    </row>
    <row r="109" spans="1:10" ht="15" hidden="1" customHeight="1" x14ac:dyDescent="0.2">
      <c r="A109" s="58">
        <f t="shared" si="11"/>
        <v>43640</v>
      </c>
      <c r="B109">
        <f t="shared" si="12"/>
        <v>14</v>
      </c>
      <c r="C109">
        <v>1118</v>
      </c>
      <c r="E109">
        <v>1012</v>
      </c>
      <c r="F109">
        <f t="shared" si="7"/>
        <v>1118</v>
      </c>
      <c r="G109" t="str">
        <f t="shared" si="8"/>
        <v>Swimming n Titch</v>
      </c>
      <c r="H109">
        <f t="shared" si="9"/>
        <v>0</v>
      </c>
      <c r="I109">
        <f t="shared" si="9"/>
        <v>1012</v>
      </c>
      <c r="J109" t="str">
        <f t="shared" si="10"/>
        <v>Casting Crouch</v>
      </c>
    </row>
    <row r="110" spans="1:10" x14ac:dyDescent="0.2">
      <c r="A110" s="58">
        <f t="shared" si="11"/>
        <v>43640</v>
      </c>
      <c r="B110">
        <f t="shared" si="12"/>
        <v>14</v>
      </c>
      <c r="C110" t="s">
        <v>430</v>
      </c>
      <c r="D110" t="s">
        <v>932</v>
      </c>
      <c r="E110" t="s">
        <v>7</v>
      </c>
      <c r="F110" t="str">
        <f t="shared" si="7"/>
        <v>Swimming n Titch</v>
      </c>
      <c r="G110">
        <f t="shared" si="8"/>
        <v>1392</v>
      </c>
      <c r="H110" t="str">
        <f t="shared" si="9"/>
        <v>VS</v>
      </c>
      <c r="I110" t="str">
        <f t="shared" si="9"/>
        <v>Casting Crouch</v>
      </c>
      <c r="J110">
        <f t="shared" si="10"/>
        <v>893</v>
      </c>
    </row>
    <row r="111" spans="1:10" ht="15" hidden="1" customHeight="1" x14ac:dyDescent="0.2">
      <c r="A111" s="58">
        <f t="shared" si="11"/>
        <v>43640</v>
      </c>
      <c r="B111">
        <f t="shared" si="12"/>
        <v>14</v>
      </c>
      <c r="C111">
        <v>1392</v>
      </c>
      <c r="E111">
        <v>893</v>
      </c>
      <c r="F111">
        <f t="shared" si="7"/>
        <v>1392</v>
      </c>
      <c r="G111" t="str">
        <f t="shared" si="8"/>
        <v>Barbeques Treloar</v>
      </c>
      <c r="H111">
        <f t="shared" si="9"/>
        <v>0</v>
      </c>
      <c r="I111">
        <f t="shared" si="9"/>
        <v>893</v>
      </c>
      <c r="J111" t="str">
        <f t="shared" si="10"/>
        <v>Man of Steele</v>
      </c>
    </row>
    <row r="112" spans="1:10" x14ac:dyDescent="0.2">
      <c r="A112" s="58">
        <f t="shared" si="11"/>
        <v>43640</v>
      </c>
      <c r="B112">
        <f t="shared" si="12"/>
        <v>14</v>
      </c>
      <c r="C112" t="s">
        <v>434</v>
      </c>
      <c r="D112" t="s">
        <v>932</v>
      </c>
      <c r="E112" t="s">
        <v>438</v>
      </c>
      <c r="F112" t="str">
        <f t="shared" si="7"/>
        <v>Barbeques Treloar</v>
      </c>
      <c r="G112">
        <f t="shared" si="8"/>
        <v>1209</v>
      </c>
      <c r="H112" t="str">
        <f t="shared" si="9"/>
        <v>VS</v>
      </c>
      <c r="I112" t="str">
        <f t="shared" si="9"/>
        <v>Man of Steele</v>
      </c>
      <c r="J112">
        <f t="shared" si="10"/>
        <v>1418</v>
      </c>
    </row>
    <row r="113" spans="1:10" ht="15" hidden="1" customHeight="1" x14ac:dyDescent="0.2">
      <c r="A113" s="58">
        <f t="shared" si="11"/>
        <v>43640</v>
      </c>
      <c r="B113">
        <f t="shared" si="12"/>
        <v>14</v>
      </c>
      <c r="C113">
        <v>1209</v>
      </c>
      <c r="E113">
        <v>1418</v>
      </c>
      <c r="F113">
        <f t="shared" si="7"/>
        <v>1209</v>
      </c>
      <c r="G113" t="str">
        <f t="shared" si="8"/>
        <v>TryingAnewStratton</v>
      </c>
      <c r="H113">
        <f t="shared" si="9"/>
        <v>0</v>
      </c>
      <c r="I113">
        <f t="shared" si="9"/>
        <v>1418</v>
      </c>
      <c r="J113" t="str">
        <f t="shared" si="10"/>
        <v>Salt&amp;VinegarCripps</v>
      </c>
    </row>
    <row r="114" spans="1:10" x14ac:dyDescent="0.2">
      <c r="A114" s="58">
        <f t="shared" si="11"/>
        <v>43647</v>
      </c>
      <c r="B114">
        <f t="shared" si="12"/>
        <v>15</v>
      </c>
      <c r="C114" t="s">
        <v>426</v>
      </c>
      <c r="D114" t="s">
        <v>932</v>
      </c>
      <c r="E114" t="s">
        <v>427</v>
      </c>
      <c r="F114" t="str">
        <f t="shared" si="7"/>
        <v>TryingAnewStratton</v>
      </c>
      <c r="G114">
        <f t="shared" si="8"/>
        <v>1749</v>
      </c>
      <c r="H114" t="str">
        <f t="shared" si="9"/>
        <v>VS</v>
      </c>
      <c r="I114" t="str">
        <f t="shared" si="9"/>
        <v>Salt&amp;VinegarCripps</v>
      </c>
      <c r="J114">
        <f t="shared" si="10"/>
        <v>1633</v>
      </c>
    </row>
    <row r="115" spans="1:10" ht="14.5" hidden="1" customHeight="1" x14ac:dyDescent="0.2">
      <c r="A115" s="58">
        <f t="shared" si="11"/>
        <v>43647</v>
      </c>
      <c r="B115">
        <f t="shared" si="12"/>
        <v>15</v>
      </c>
      <c r="C115">
        <v>1749</v>
      </c>
      <c r="E115">
        <v>1633</v>
      </c>
      <c r="F115">
        <f t="shared" si="7"/>
        <v>1749</v>
      </c>
      <c r="G115" t="str">
        <f t="shared" si="8"/>
        <v>Swimming n Titch</v>
      </c>
      <c r="H115">
        <f t="shared" si="9"/>
        <v>0</v>
      </c>
      <c r="I115">
        <f t="shared" si="9"/>
        <v>1633</v>
      </c>
      <c r="J115" t="str">
        <f t="shared" si="10"/>
        <v>DEVQON.1</v>
      </c>
    </row>
    <row r="116" spans="1:10" x14ac:dyDescent="0.2">
      <c r="A116" s="58">
        <f t="shared" si="11"/>
        <v>43647</v>
      </c>
      <c r="B116">
        <f t="shared" si="12"/>
        <v>15</v>
      </c>
      <c r="C116" t="s">
        <v>430</v>
      </c>
      <c r="D116" t="s">
        <v>932</v>
      </c>
      <c r="E116" t="s">
        <v>12</v>
      </c>
      <c r="F116" t="str">
        <f t="shared" si="7"/>
        <v>Swimming n Titch</v>
      </c>
      <c r="G116">
        <f t="shared" si="8"/>
        <v>1702</v>
      </c>
      <c r="H116" t="str">
        <f t="shared" si="9"/>
        <v>VS</v>
      </c>
      <c r="I116" t="str">
        <f t="shared" si="9"/>
        <v>DEVQON.1</v>
      </c>
      <c r="J116">
        <f t="shared" si="10"/>
        <v>1724</v>
      </c>
    </row>
    <row r="117" spans="1:10" ht="14.5" hidden="1" customHeight="1" x14ac:dyDescent="0.2">
      <c r="A117" s="58">
        <f t="shared" si="11"/>
        <v>43647</v>
      </c>
      <c r="B117">
        <f t="shared" si="12"/>
        <v>15</v>
      </c>
      <c r="C117">
        <v>1702</v>
      </c>
      <c r="E117">
        <v>1724</v>
      </c>
      <c r="F117">
        <f t="shared" si="7"/>
        <v>1702</v>
      </c>
      <c r="G117" t="str">
        <f t="shared" si="8"/>
        <v>Barbeques Treloar</v>
      </c>
      <c r="H117">
        <f t="shared" si="9"/>
        <v>0</v>
      </c>
      <c r="I117">
        <f t="shared" si="9"/>
        <v>1724</v>
      </c>
      <c r="J117" t="str">
        <f t="shared" si="10"/>
        <v>Fire The Worpedo</v>
      </c>
    </row>
    <row r="118" spans="1:10" x14ac:dyDescent="0.2">
      <c r="A118" s="58">
        <f t="shared" si="11"/>
        <v>43647</v>
      </c>
      <c r="B118">
        <f t="shared" si="12"/>
        <v>15</v>
      </c>
      <c r="C118" t="s">
        <v>434</v>
      </c>
      <c r="D118" t="s">
        <v>932</v>
      </c>
      <c r="E118" t="s">
        <v>30</v>
      </c>
      <c r="F118" t="str">
        <f t="shared" si="7"/>
        <v>Barbeques Treloar</v>
      </c>
      <c r="G118">
        <f t="shared" si="8"/>
        <v>1604</v>
      </c>
      <c r="H118" t="str">
        <f t="shared" si="9"/>
        <v>VS</v>
      </c>
      <c r="I118" t="str">
        <f t="shared" si="9"/>
        <v>Fire The Worpedo</v>
      </c>
      <c r="J118">
        <f t="shared" si="10"/>
        <v>1662</v>
      </c>
    </row>
    <row r="119" spans="1:10" ht="14.5" hidden="1" customHeight="1" x14ac:dyDescent="0.2">
      <c r="A119" s="58">
        <f t="shared" si="11"/>
        <v>43647</v>
      </c>
      <c r="B119">
        <f t="shared" si="12"/>
        <v>15</v>
      </c>
      <c r="C119">
        <v>1604</v>
      </c>
      <c r="E119">
        <v>1662</v>
      </c>
      <c r="F119">
        <f t="shared" si="7"/>
        <v>1604</v>
      </c>
      <c r="G119" t="str">
        <f t="shared" si="8"/>
        <v>Man of Steele</v>
      </c>
      <c r="H119">
        <f t="shared" si="9"/>
        <v>0</v>
      </c>
      <c r="I119">
        <f t="shared" si="9"/>
        <v>1662</v>
      </c>
      <c r="J119" t="str">
        <f t="shared" si="10"/>
        <v>Casting Crouch</v>
      </c>
    </row>
    <row r="120" spans="1:10" x14ac:dyDescent="0.2">
      <c r="A120" s="58">
        <f t="shared" si="11"/>
        <v>43647</v>
      </c>
      <c r="B120">
        <f t="shared" si="12"/>
        <v>15</v>
      </c>
      <c r="C120" t="s">
        <v>438</v>
      </c>
      <c r="D120" t="s">
        <v>932</v>
      </c>
      <c r="E120" t="s">
        <v>7</v>
      </c>
      <c r="F120" t="str">
        <f t="shared" si="7"/>
        <v>Man of Steele</v>
      </c>
      <c r="G120">
        <f t="shared" si="8"/>
        <v>1724</v>
      </c>
      <c r="H120" t="str">
        <f t="shared" si="9"/>
        <v>VS</v>
      </c>
      <c r="I120" t="str">
        <f t="shared" si="9"/>
        <v>Casting Crouch</v>
      </c>
      <c r="J120">
        <f t="shared" si="10"/>
        <v>1617</v>
      </c>
    </row>
    <row r="121" spans="1:10" ht="14.5" hidden="1" customHeight="1" x14ac:dyDescent="0.2">
      <c r="A121" s="58">
        <f t="shared" si="11"/>
        <v>43647</v>
      </c>
      <c r="B121">
        <f t="shared" si="12"/>
        <v>15</v>
      </c>
      <c r="C121">
        <v>1724</v>
      </c>
      <c r="E121">
        <v>1617</v>
      </c>
      <c r="F121">
        <f t="shared" si="7"/>
        <v>1724</v>
      </c>
      <c r="G121" t="str">
        <f t="shared" si="8"/>
        <v>TryingAnewStratton</v>
      </c>
      <c r="H121">
        <f t="shared" si="9"/>
        <v>0</v>
      </c>
      <c r="I121">
        <f t="shared" si="9"/>
        <v>1617</v>
      </c>
      <c r="J121" t="str">
        <f t="shared" si="10"/>
        <v>Swimming n Titch</v>
      </c>
    </row>
    <row r="122" spans="1:10" x14ac:dyDescent="0.2">
      <c r="A122" s="58">
        <f t="shared" si="11"/>
        <v>43654</v>
      </c>
      <c r="B122">
        <f t="shared" si="12"/>
        <v>16</v>
      </c>
      <c r="C122" t="s">
        <v>426</v>
      </c>
      <c r="D122" t="s">
        <v>932</v>
      </c>
      <c r="E122" t="s">
        <v>430</v>
      </c>
      <c r="F122" t="str">
        <f t="shared" si="7"/>
        <v>TryingAnewStratton</v>
      </c>
      <c r="G122">
        <f t="shared" si="8"/>
        <v>1714</v>
      </c>
      <c r="H122" t="str">
        <f t="shared" si="9"/>
        <v>VS</v>
      </c>
      <c r="I122" t="str">
        <f t="shared" si="9"/>
        <v>Swimming n Titch</v>
      </c>
      <c r="J122">
        <f t="shared" si="10"/>
        <v>1694</v>
      </c>
    </row>
    <row r="123" spans="1:10" ht="14.5" hidden="1" customHeight="1" x14ac:dyDescent="0.2">
      <c r="A123" s="58">
        <f t="shared" si="11"/>
        <v>43654</v>
      </c>
      <c r="B123">
        <f t="shared" si="12"/>
        <v>16</v>
      </c>
      <c r="C123">
        <v>1714</v>
      </c>
      <c r="E123">
        <v>1694</v>
      </c>
      <c r="F123">
        <f t="shared" si="7"/>
        <v>1714</v>
      </c>
      <c r="G123" t="str">
        <f t="shared" si="8"/>
        <v>Barbeques Treloar</v>
      </c>
      <c r="H123">
        <f t="shared" si="9"/>
        <v>0</v>
      </c>
      <c r="I123">
        <f t="shared" si="9"/>
        <v>1694</v>
      </c>
      <c r="J123" t="str">
        <f t="shared" si="10"/>
        <v>Salt&amp;VinegarCripps</v>
      </c>
    </row>
    <row r="124" spans="1:10" x14ac:dyDescent="0.2">
      <c r="A124" s="58">
        <f t="shared" si="11"/>
        <v>43654</v>
      </c>
      <c r="B124">
        <f t="shared" si="12"/>
        <v>16</v>
      </c>
      <c r="C124" t="s">
        <v>434</v>
      </c>
      <c r="D124" t="s">
        <v>932</v>
      </c>
      <c r="E124" t="s">
        <v>427</v>
      </c>
      <c r="F124" t="str">
        <f t="shared" si="7"/>
        <v>Barbeques Treloar</v>
      </c>
      <c r="G124">
        <f t="shared" si="8"/>
        <v>1667</v>
      </c>
      <c r="H124" t="str">
        <f t="shared" si="9"/>
        <v>VS</v>
      </c>
      <c r="I124" t="str">
        <f t="shared" si="9"/>
        <v>Salt&amp;VinegarCripps</v>
      </c>
      <c r="J124">
        <f t="shared" si="10"/>
        <v>1661</v>
      </c>
    </row>
    <row r="125" spans="1:10" ht="14.5" hidden="1" customHeight="1" x14ac:dyDescent="0.2">
      <c r="A125" s="58">
        <f t="shared" si="11"/>
        <v>43654</v>
      </c>
      <c r="B125">
        <f t="shared" si="12"/>
        <v>16</v>
      </c>
      <c r="C125">
        <v>1667</v>
      </c>
      <c r="E125">
        <v>1661</v>
      </c>
      <c r="F125">
        <f t="shared" si="7"/>
        <v>1667</v>
      </c>
      <c r="G125" t="str">
        <f t="shared" si="8"/>
        <v>Man of Steele</v>
      </c>
      <c r="H125">
        <f t="shared" si="9"/>
        <v>0</v>
      </c>
      <c r="I125">
        <f t="shared" si="9"/>
        <v>1661</v>
      </c>
      <c r="J125" t="str">
        <f t="shared" si="10"/>
        <v>DEVQON.1</v>
      </c>
    </row>
    <row r="126" spans="1:10" x14ac:dyDescent="0.2">
      <c r="A126" s="58">
        <f t="shared" si="11"/>
        <v>43654</v>
      </c>
      <c r="B126">
        <f t="shared" si="12"/>
        <v>16</v>
      </c>
      <c r="C126" t="s">
        <v>438</v>
      </c>
      <c r="D126" t="s">
        <v>932</v>
      </c>
      <c r="E126" t="s">
        <v>12</v>
      </c>
      <c r="F126" t="str">
        <f t="shared" si="7"/>
        <v>Man of Steele</v>
      </c>
      <c r="G126">
        <f t="shared" si="8"/>
        <v>1742</v>
      </c>
      <c r="H126" t="str">
        <f t="shared" si="9"/>
        <v>VS</v>
      </c>
      <c r="I126" t="str">
        <f t="shared" si="9"/>
        <v>DEVQON.1</v>
      </c>
      <c r="J126">
        <f t="shared" si="10"/>
        <v>1750</v>
      </c>
    </row>
    <row r="127" spans="1:10" ht="14.5" hidden="1" customHeight="1" x14ac:dyDescent="0.2">
      <c r="A127" s="58">
        <f t="shared" si="11"/>
        <v>43654</v>
      </c>
      <c r="B127">
        <f t="shared" si="12"/>
        <v>16</v>
      </c>
      <c r="C127">
        <v>1742</v>
      </c>
      <c r="E127">
        <v>1750</v>
      </c>
      <c r="F127">
        <f t="shared" si="7"/>
        <v>1742</v>
      </c>
      <c r="G127" t="str">
        <f t="shared" si="8"/>
        <v>Casting Crouch</v>
      </c>
      <c r="H127">
        <f t="shared" si="9"/>
        <v>0</v>
      </c>
      <c r="I127">
        <f t="shared" si="9"/>
        <v>1750</v>
      </c>
      <c r="J127" t="str">
        <f t="shared" si="10"/>
        <v>Fire The Worpedo</v>
      </c>
    </row>
    <row r="128" spans="1:10" x14ac:dyDescent="0.2">
      <c r="A128" s="58">
        <f t="shared" si="11"/>
        <v>43654</v>
      </c>
      <c r="B128">
        <f t="shared" si="12"/>
        <v>16</v>
      </c>
      <c r="C128" t="s">
        <v>7</v>
      </c>
      <c r="D128" t="s">
        <v>932</v>
      </c>
      <c r="E128" t="s">
        <v>30</v>
      </c>
      <c r="F128" t="str">
        <f t="shared" si="7"/>
        <v>Casting Crouch</v>
      </c>
      <c r="G128">
        <f t="shared" si="8"/>
        <v>1693</v>
      </c>
      <c r="H128" t="str">
        <f t="shared" si="9"/>
        <v>VS</v>
      </c>
      <c r="I128" t="str">
        <f t="shared" si="9"/>
        <v>Fire The Worpedo</v>
      </c>
      <c r="J128">
        <f t="shared" si="10"/>
        <v>1723</v>
      </c>
    </row>
    <row r="129" spans="1:10" ht="14.5" hidden="1" customHeight="1" x14ac:dyDescent="0.2">
      <c r="A129" s="58">
        <f t="shared" si="11"/>
        <v>43654</v>
      </c>
      <c r="B129">
        <f t="shared" si="12"/>
        <v>16</v>
      </c>
      <c r="C129">
        <v>1693</v>
      </c>
      <c r="E129">
        <v>1723</v>
      </c>
      <c r="F129">
        <f t="shared" si="7"/>
        <v>1693</v>
      </c>
      <c r="G129" t="str">
        <f t="shared" si="8"/>
        <v>TryingAnewStratton</v>
      </c>
      <c r="H129">
        <f t="shared" si="9"/>
        <v>0</v>
      </c>
      <c r="I129">
        <f t="shared" si="9"/>
        <v>1723</v>
      </c>
      <c r="J129" t="str">
        <f t="shared" si="10"/>
        <v>Barbeques Treloar</v>
      </c>
    </row>
    <row r="130" spans="1:10" x14ac:dyDescent="0.2">
      <c r="A130" s="58">
        <f t="shared" si="11"/>
        <v>43661</v>
      </c>
      <c r="B130">
        <f t="shared" si="12"/>
        <v>17</v>
      </c>
      <c r="C130" t="s">
        <v>426</v>
      </c>
      <c r="D130" t="s">
        <v>932</v>
      </c>
      <c r="E130" t="s">
        <v>434</v>
      </c>
      <c r="F130" t="str">
        <f t="shared" si="7"/>
        <v>TryingAnewStratton</v>
      </c>
      <c r="G130">
        <f t="shared" si="8"/>
        <v>1753</v>
      </c>
      <c r="H130" t="str">
        <f t="shared" si="9"/>
        <v>VS</v>
      </c>
      <c r="I130" t="str">
        <f t="shared" si="9"/>
        <v>Barbeques Treloar</v>
      </c>
      <c r="J130">
        <f t="shared" si="10"/>
        <v>1606</v>
      </c>
    </row>
    <row r="131" spans="1:10" ht="14.5" hidden="1" customHeight="1" x14ac:dyDescent="0.2">
      <c r="A131" s="58">
        <f t="shared" si="11"/>
        <v>43661</v>
      </c>
      <c r="B131">
        <f t="shared" si="12"/>
        <v>17</v>
      </c>
      <c r="C131">
        <v>1753</v>
      </c>
      <c r="E131">
        <v>1606</v>
      </c>
      <c r="F131">
        <f t="shared" ref="F131:F169" si="13">C131</f>
        <v>1753</v>
      </c>
      <c r="G131" t="str">
        <f t="shared" ref="G131:G169" si="14">C132</f>
        <v>Man of Steele</v>
      </c>
      <c r="H131">
        <f t="shared" ref="H131:I169" si="15">D131</f>
        <v>0</v>
      </c>
      <c r="I131">
        <f t="shared" si="15"/>
        <v>1606</v>
      </c>
      <c r="J131" t="str">
        <f t="shared" ref="J131:J169" si="16">E132</f>
        <v>Swimming n Titch</v>
      </c>
    </row>
    <row r="132" spans="1:10" x14ac:dyDescent="0.2">
      <c r="A132" s="58">
        <f t="shared" si="11"/>
        <v>43661</v>
      </c>
      <c r="B132">
        <f t="shared" si="12"/>
        <v>17</v>
      </c>
      <c r="C132" t="s">
        <v>438</v>
      </c>
      <c r="D132" t="s">
        <v>932</v>
      </c>
      <c r="E132" t="s">
        <v>430</v>
      </c>
      <c r="F132" t="str">
        <f t="shared" si="13"/>
        <v>Man of Steele</v>
      </c>
      <c r="G132">
        <f t="shared" si="14"/>
        <v>1745</v>
      </c>
      <c r="H132" t="str">
        <f t="shared" si="15"/>
        <v>VS</v>
      </c>
      <c r="I132" t="str">
        <f t="shared" si="15"/>
        <v>Swimming n Titch</v>
      </c>
      <c r="J132">
        <f t="shared" si="16"/>
        <v>1662</v>
      </c>
    </row>
    <row r="133" spans="1:10" ht="14.5" hidden="1" customHeight="1" x14ac:dyDescent="0.2">
      <c r="A133" s="58">
        <f t="shared" si="11"/>
        <v>43661</v>
      </c>
      <c r="B133">
        <f t="shared" si="12"/>
        <v>17</v>
      </c>
      <c r="C133">
        <v>1745</v>
      </c>
      <c r="E133">
        <v>1662</v>
      </c>
      <c r="F133">
        <f t="shared" si="13"/>
        <v>1745</v>
      </c>
      <c r="G133" t="str">
        <f t="shared" si="14"/>
        <v>Casting Crouch</v>
      </c>
      <c r="H133">
        <f t="shared" si="15"/>
        <v>0</v>
      </c>
      <c r="I133">
        <f t="shared" si="15"/>
        <v>1662</v>
      </c>
      <c r="J133" t="str">
        <f t="shared" si="16"/>
        <v>Salt&amp;VinegarCripps</v>
      </c>
    </row>
    <row r="134" spans="1:10" x14ac:dyDescent="0.2">
      <c r="A134" s="58">
        <f t="shared" si="11"/>
        <v>43661</v>
      </c>
      <c r="B134">
        <f t="shared" si="12"/>
        <v>17</v>
      </c>
      <c r="C134" t="s">
        <v>7</v>
      </c>
      <c r="D134" t="s">
        <v>932</v>
      </c>
      <c r="E134" t="s">
        <v>427</v>
      </c>
      <c r="F134" t="str">
        <f t="shared" si="13"/>
        <v>Casting Crouch</v>
      </c>
      <c r="G134">
        <f t="shared" si="14"/>
        <v>1694</v>
      </c>
      <c r="H134" t="str">
        <f t="shared" si="15"/>
        <v>VS</v>
      </c>
      <c r="I134" t="str">
        <f t="shared" si="15"/>
        <v>Salt&amp;VinegarCripps</v>
      </c>
      <c r="J134">
        <f t="shared" si="16"/>
        <v>1624</v>
      </c>
    </row>
    <row r="135" spans="1:10" ht="14.5" hidden="1" customHeight="1" x14ac:dyDescent="0.2">
      <c r="A135" s="58">
        <f t="shared" si="11"/>
        <v>43661</v>
      </c>
      <c r="B135">
        <f t="shared" si="12"/>
        <v>17</v>
      </c>
      <c r="C135">
        <v>1694</v>
      </c>
      <c r="E135">
        <v>1624</v>
      </c>
      <c r="F135">
        <f t="shared" si="13"/>
        <v>1694</v>
      </c>
      <c r="G135" t="str">
        <f t="shared" si="14"/>
        <v>Fire The Worpedo</v>
      </c>
      <c r="H135">
        <f t="shared" si="15"/>
        <v>0</v>
      </c>
      <c r="I135">
        <f t="shared" si="15"/>
        <v>1624</v>
      </c>
      <c r="J135" t="str">
        <f t="shared" si="16"/>
        <v>DEVQON.1</v>
      </c>
    </row>
    <row r="136" spans="1:10" x14ac:dyDescent="0.2">
      <c r="A136" s="58">
        <f t="shared" si="11"/>
        <v>43661</v>
      </c>
      <c r="B136">
        <f t="shared" si="12"/>
        <v>17</v>
      </c>
      <c r="C136" t="s">
        <v>30</v>
      </c>
      <c r="D136" t="s">
        <v>932</v>
      </c>
      <c r="E136" t="s">
        <v>12</v>
      </c>
      <c r="F136" t="str">
        <f t="shared" si="13"/>
        <v>Fire The Worpedo</v>
      </c>
      <c r="G136">
        <f t="shared" si="14"/>
        <v>1676</v>
      </c>
      <c r="H136" t="str">
        <f t="shared" si="15"/>
        <v>VS</v>
      </c>
      <c r="I136" t="str">
        <f t="shared" si="15"/>
        <v>DEVQON.1</v>
      </c>
      <c r="J136">
        <f t="shared" si="16"/>
        <v>1697</v>
      </c>
    </row>
    <row r="137" spans="1:10" ht="14.5" hidden="1" customHeight="1" x14ac:dyDescent="0.2">
      <c r="A137" s="58">
        <f t="shared" si="11"/>
        <v>43661</v>
      </c>
      <c r="B137">
        <f t="shared" si="12"/>
        <v>17</v>
      </c>
      <c r="C137">
        <v>1676</v>
      </c>
      <c r="E137">
        <v>1697</v>
      </c>
      <c r="F137">
        <f t="shared" si="13"/>
        <v>1676</v>
      </c>
      <c r="G137" t="str">
        <f t="shared" si="14"/>
        <v>TryingAnewStratton</v>
      </c>
      <c r="H137">
        <f t="shared" si="15"/>
        <v>0</v>
      </c>
      <c r="I137">
        <f t="shared" si="15"/>
        <v>1697</v>
      </c>
      <c r="J137" t="str">
        <f t="shared" si="16"/>
        <v>Man of Steele</v>
      </c>
    </row>
    <row r="138" spans="1:10" x14ac:dyDescent="0.2">
      <c r="A138" s="58">
        <f t="shared" si="11"/>
        <v>43668</v>
      </c>
      <c r="B138">
        <f t="shared" si="12"/>
        <v>18</v>
      </c>
      <c r="C138" t="s">
        <v>426</v>
      </c>
      <c r="D138" t="s">
        <v>932</v>
      </c>
      <c r="E138" t="s">
        <v>438</v>
      </c>
      <c r="F138" t="str">
        <f t="shared" si="13"/>
        <v>TryingAnewStratton</v>
      </c>
      <c r="G138">
        <f t="shared" si="14"/>
        <v>1663</v>
      </c>
      <c r="H138" t="str">
        <f t="shared" si="15"/>
        <v>VS</v>
      </c>
      <c r="I138" t="str">
        <f t="shared" si="15"/>
        <v>Man of Steele</v>
      </c>
      <c r="J138">
        <f t="shared" si="16"/>
        <v>1764</v>
      </c>
    </row>
    <row r="139" spans="1:10" ht="14.5" hidden="1" customHeight="1" x14ac:dyDescent="0.2">
      <c r="A139" s="58">
        <f t="shared" ref="A139:A169" si="17">A131+7</f>
        <v>43668</v>
      </c>
      <c r="B139">
        <f t="shared" ref="B139:B169" si="18">B131+1</f>
        <v>18</v>
      </c>
      <c r="C139">
        <v>1663</v>
      </c>
      <c r="E139">
        <v>1764</v>
      </c>
      <c r="F139">
        <f t="shared" si="13"/>
        <v>1663</v>
      </c>
      <c r="G139" t="str">
        <f t="shared" si="14"/>
        <v>Casting Crouch</v>
      </c>
      <c r="H139">
        <f t="shared" si="15"/>
        <v>0</v>
      </c>
      <c r="I139">
        <f t="shared" si="15"/>
        <v>1764</v>
      </c>
      <c r="J139" t="str">
        <f t="shared" si="16"/>
        <v>Barbeques Treloar</v>
      </c>
    </row>
    <row r="140" spans="1:10" x14ac:dyDescent="0.2">
      <c r="A140" s="58">
        <f t="shared" si="17"/>
        <v>43668</v>
      </c>
      <c r="B140">
        <f t="shared" si="18"/>
        <v>18</v>
      </c>
      <c r="C140" t="s">
        <v>7</v>
      </c>
      <c r="D140" t="s">
        <v>932</v>
      </c>
      <c r="E140" t="s">
        <v>434</v>
      </c>
      <c r="F140" t="str">
        <f t="shared" si="13"/>
        <v>Casting Crouch</v>
      </c>
      <c r="G140">
        <f t="shared" si="14"/>
        <v>1749</v>
      </c>
      <c r="H140" t="str">
        <f t="shared" si="15"/>
        <v>VS</v>
      </c>
      <c r="I140" t="str">
        <f t="shared" si="15"/>
        <v>Barbeques Treloar</v>
      </c>
      <c r="J140">
        <f t="shared" si="16"/>
        <v>1640</v>
      </c>
    </row>
    <row r="141" spans="1:10" ht="14.5" hidden="1" customHeight="1" x14ac:dyDescent="0.2">
      <c r="A141" s="58">
        <f t="shared" si="17"/>
        <v>43668</v>
      </c>
      <c r="B141">
        <f t="shared" si="18"/>
        <v>18</v>
      </c>
      <c r="C141">
        <v>1749</v>
      </c>
      <c r="E141">
        <v>1640</v>
      </c>
      <c r="F141">
        <f t="shared" si="13"/>
        <v>1749</v>
      </c>
      <c r="G141" t="str">
        <f t="shared" si="14"/>
        <v>Fire The Worpedo</v>
      </c>
      <c r="H141">
        <f t="shared" si="15"/>
        <v>0</v>
      </c>
      <c r="I141">
        <f t="shared" si="15"/>
        <v>1640</v>
      </c>
      <c r="J141" t="str">
        <f t="shared" si="16"/>
        <v>Swimming n Titch</v>
      </c>
    </row>
    <row r="142" spans="1:10" x14ac:dyDescent="0.2">
      <c r="A142" s="58">
        <f t="shared" si="17"/>
        <v>43668</v>
      </c>
      <c r="B142">
        <f t="shared" si="18"/>
        <v>18</v>
      </c>
      <c r="C142" t="s">
        <v>30</v>
      </c>
      <c r="D142" t="s">
        <v>932</v>
      </c>
      <c r="E142" t="s">
        <v>430</v>
      </c>
      <c r="F142" t="str">
        <f t="shared" si="13"/>
        <v>Fire The Worpedo</v>
      </c>
      <c r="G142">
        <f t="shared" si="14"/>
        <v>1689</v>
      </c>
      <c r="H142" t="str">
        <f t="shared" si="15"/>
        <v>VS</v>
      </c>
      <c r="I142" t="str">
        <f t="shared" si="15"/>
        <v>Swimming n Titch</v>
      </c>
      <c r="J142">
        <f t="shared" si="16"/>
        <v>1617</v>
      </c>
    </row>
    <row r="143" spans="1:10" ht="14.5" hidden="1" customHeight="1" x14ac:dyDescent="0.2">
      <c r="A143" s="58">
        <f t="shared" si="17"/>
        <v>43668</v>
      </c>
      <c r="B143">
        <f t="shared" si="18"/>
        <v>18</v>
      </c>
      <c r="C143">
        <v>1689</v>
      </c>
      <c r="E143">
        <v>1617</v>
      </c>
      <c r="F143">
        <f t="shared" si="13"/>
        <v>1689</v>
      </c>
      <c r="G143" t="str">
        <f t="shared" si="14"/>
        <v>DEVQON.1</v>
      </c>
      <c r="H143">
        <f t="shared" si="15"/>
        <v>0</v>
      </c>
      <c r="I143">
        <f t="shared" si="15"/>
        <v>1617</v>
      </c>
      <c r="J143" t="str">
        <f t="shared" si="16"/>
        <v>Salt&amp;VinegarCripps</v>
      </c>
    </row>
    <row r="144" spans="1:10" x14ac:dyDescent="0.2">
      <c r="A144" s="58">
        <f t="shared" si="17"/>
        <v>43668</v>
      </c>
      <c r="B144">
        <f t="shared" si="18"/>
        <v>18</v>
      </c>
      <c r="C144" t="s">
        <v>12</v>
      </c>
      <c r="D144" t="s">
        <v>932</v>
      </c>
      <c r="E144" t="s">
        <v>427</v>
      </c>
      <c r="F144" t="str">
        <f t="shared" si="13"/>
        <v>DEVQON.1</v>
      </c>
      <c r="G144">
        <f t="shared" si="14"/>
        <v>1705</v>
      </c>
      <c r="H144" t="str">
        <f t="shared" si="15"/>
        <v>VS</v>
      </c>
      <c r="I144" t="str">
        <f t="shared" si="15"/>
        <v>Salt&amp;VinegarCripps</v>
      </c>
      <c r="J144">
        <f t="shared" si="16"/>
        <v>1704</v>
      </c>
    </row>
    <row r="145" spans="1:10" ht="14.5" hidden="1" customHeight="1" x14ac:dyDescent="0.2">
      <c r="A145" s="58">
        <f t="shared" si="17"/>
        <v>43668</v>
      </c>
      <c r="B145">
        <f t="shared" si="18"/>
        <v>18</v>
      </c>
      <c r="C145">
        <v>1705</v>
      </c>
      <c r="E145">
        <v>1704</v>
      </c>
      <c r="F145">
        <f t="shared" si="13"/>
        <v>1705</v>
      </c>
      <c r="G145" t="str">
        <f t="shared" si="14"/>
        <v>TryingAnewStratton</v>
      </c>
      <c r="H145">
        <f t="shared" si="15"/>
        <v>0</v>
      </c>
      <c r="I145">
        <f t="shared" si="15"/>
        <v>1704</v>
      </c>
      <c r="J145" t="str">
        <f t="shared" si="16"/>
        <v>Casting Crouch</v>
      </c>
    </row>
    <row r="146" spans="1:10" x14ac:dyDescent="0.2">
      <c r="A146" s="58">
        <f t="shared" si="17"/>
        <v>43675</v>
      </c>
      <c r="B146">
        <f t="shared" si="18"/>
        <v>19</v>
      </c>
      <c r="C146" t="s">
        <v>426</v>
      </c>
      <c r="D146" t="s">
        <v>932</v>
      </c>
      <c r="E146" t="s">
        <v>7</v>
      </c>
      <c r="F146" t="str">
        <f t="shared" si="13"/>
        <v>TryingAnewStratton</v>
      </c>
      <c r="G146">
        <f t="shared" si="14"/>
        <v>1697</v>
      </c>
      <c r="H146" t="str">
        <f t="shared" si="15"/>
        <v>VS</v>
      </c>
      <c r="I146" t="str">
        <f t="shared" si="15"/>
        <v>Casting Crouch</v>
      </c>
      <c r="J146">
        <f t="shared" si="16"/>
        <v>1723</v>
      </c>
    </row>
    <row r="147" spans="1:10" ht="14.5" hidden="1" customHeight="1" x14ac:dyDescent="0.2">
      <c r="A147" s="58">
        <f t="shared" si="17"/>
        <v>43675</v>
      </c>
      <c r="B147">
        <f t="shared" si="18"/>
        <v>19</v>
      </c>
      <c r="C147">
        <v>1697</v>
      </c>
      <c r="E147">
        <v>1723</v>
      </c>
      <c r="F147">
        <f t="shared" si="13"/>
        <v>1697</v>
      </c>
      <c r="G147" t="str">
        <f t="shared" si="14"/>
        <v>Fire The Worpedo</v>
      </c>
      <c r="H147">
        <f t="shared" si="15"/>
        <v>0</v>
      </c>
      <c r="I147">
        <f t="shared" si="15"/>
        <v>1723</v>
      </c>
      <c r="J147" t="str">
        <f t="shared" si="16"/>
        <v>Man of Steele</v>
      </c>
    </row>
    <row r="148" spans="1:10" x14ac:dyDescent="0.2">
      <c r="A148" s="58">
        <f t="shared" si="17"/>
        <v>43675</v>
      </c>
      <c r="B148">
        <f t="shared" si="18"/>
        <v>19</v>
      </c>
      <c r="C148" t="s">
        <v>30</v>
      </c>
      <c r="D148" t="s">
        <v>932</v>
      </c>
      <c r="E148" t="s">
        <v>438</v>
      </c>
      <c r="F148" t="str">
        <f t="shared" si="13"/>
        <v>Fire The Worpedo</v>
      </c>
      <c r="G148">
        <f t="shared" si="14"/>
        <v>1679</v>
      </c>
      <c r="H148" t="str">
        <f t="shared" si="15"/>
        <v>VS</v>
      </c>
      <c r="I148" t="str">
        <f t="shared" si="15"/>
        <v>Man of Steele</v>
      </c>
      <c r="J148">
        <f t="shared" si="16"/>
        <v>1769</v>
      </c>
    </row>
    <row r="149" spans="1:10" ht="14.5" hidden="1" customHeight="1" x14ac:dyDescent="0.2">
      <c r="A149" s="58">
        <f t="shared" si="17"/>
        <v>43675</v>
      </c>
      <c r="B149">
        <f t="shared" si="18"/>
        <v>19</v>
      </c>
      <c r="C149">
        <v>1679</v>
      </c>
      <c r="E149">
        <v>1769</v>
      </c>
      <c r="F149">
        <f t="shared" si="13"/>
        <v>1679</v>
      </c>
      <c r="G149" t="str">
        <f t="shared" si="14"/>
        <v>DEVQON.1</v>
      </c>
      <c r="H149">
        <f t="shared" si="15"/>
        <v>0</v>
      </c>
      <c r="I149">
        <f t="shared" si="15"/>
        <v>1769</v>
      </c>
      <c r="J149" t="str">
        <f t="shared" si="16"/>
        <v>Barbeques Treloar</v>
      </c>
    </row>
    <row r="150" spans="1:10" x14ac:dyDescent="0.2">
      <c r="A150" s="58">
        <f t="shared" si="17"/>
        <v>43675</v>
      </c>
      <c r="B150">
        <f t="shared" si="18"/>
        <v>19</v>
      </c>
      <c r="C150" t="s">
        <v>12</v>
      </c>
      <c r="D150" t="s">
        <v>932</v>
      </c>
      <c r="E150" t="s">
        <v>434</v>
      </c>
      <c r="F150" t="str">
        <f t="shared" si="13"/>
        <v>DEVQON.1</v>
      </c>
      <c r="G150">
        <f t="shared" si="14"/>
        <v>1652</v>
      </c>
      <c r="H150" t="str">
        <f t="shared" si="15"/>
        <v>VS</v>
      </c>
      <c r="I150" t="str">
        <f t="shared" si="15"/>
        <v>Barbeques Treloar</v>
      </c>
      <c r="J150">
        <f t="shared" si="16"/>
        <v>1700</v>
      </c>
    </row>
    <row r="151" spans="1:10" ht="14.5" hidden="1" customHeight="1" x14ac:dyDescent="0.2">
      <c r="A151" s="58">
        <f t="shared" si="17"/>
        <v>43675</v>
      </c>
      <c r="B151">
        <f t="shared" si="18"/>
        <v>19</v>
      </c>
      <c r="C151">
        <v>1652</v>
      </c>
      <c r="E151">
        <v>1700</v>
      </c>
      <c r="F151">
        <f t="shared" si="13"/>
        <v>1652</v>
      </c>
      <c r="G151" t="str">
        <f t="shared" si="14"/>
        <v>Salt&amp;VinegarCripps</v>
      </c>
      <c r="H151">
        <f t="shared" si="15"/>
        <v>0</v>
      </c>
      <c r="I151">
        <f t="shared" si="15"/>
        <v>1700</v>
      </c>
      <c r="J151" t="str">
        <f t="shared" si="16"/>
        <v>Swimming n Titch</v>
      </c>
    </row>
    <row r="152" spans="1:10" x14ac:dyDescent="0.2">
      <c r="A152" s="58">
        <f t="shared" si="17"/>
        <v>43675</v>
      </c>
      <c r="B152">
        <f t="shared" si="18"/>
        <v>19</v>
      </c>
      <c r="C152" t="s">
        <v>427</v>
      </c>
      <c r="D152" t="s">
        <v>932</v>
      </c>
      <c r="E152" t="s">
        <v>430</v>
      </c>
      <c r="F152" t="str">
        <f t="shared" si="13"/>
        <v>Salt&amp;VinegarCripps</v>
      </c>
      <c r="G152">
        <f t="shared" si="14"/>
        <v>1673</v>
      </c>
      <c r="H152" t="str">
        <f t="shared" si="15"/>
        <v>VS</v>
      </c>
      <c r="I152" t="str">
        <f t="shared" si="15"/>
        <v>Swimming n Titch</v>
      </c>
      <c r="J152">
        <f t="shared" si="16"/>
        <v>1730</v>
      </c>
    </row>
    <row r="153" spans="1:10" ht="14.5" hidden="1" customHeight="1" x14ac:dyDescent="0.2">
      <c r="A153" s="58">
        <f t="shared" si="17"/>
        <v>43675</v>
      </c>
      <c r="B153">
        <f t="shared" si="18"/>
        <v>19</v>
      </c>
      <c r="C153">
        <v>1673</v>
      </c>
      <c r="E153">
        <v>1730</v>
      </c>
      <c r="F153">
        <f t="shared" si="13"/>
        <v>1673</v>
      </c>
      <c r="G153" t="str">
        <f t="shared" si="14"/>
        <v>TryingAnewStratton</v>
      </c>
      <c r="H153">
        <f t="shared" si="15"/>
        <v>0</v>
      </c>
      <c r="I153">
        <f t="shared" si="15"/>
        <v>1730</v>
      </c>
      <c r="J153" t="str">
        <f t="shared" si="16"/>
        <v>Fire The Worpedo</v>
      </c>
    </row>
    <row r="154" spans="1:10" x14ac:dyDescent="0.2">
      <c r="A154" s="58">
        <f t="shared" si="17"/>
        <v>43682</v>
      </c>
      <c r="B154">
        <f t="shared" si="18"/>
        <v>20</v>
      </c>
      <c r="C154" t="s">
        <v>426</v>
      </c>
      <c r="D154" t="s">
        <v>932</v>
      </c>
      <c r="E154" t="s">
        <v>30</v>
      </c>
      <c r="F154" t="str">
        <f t="shared" si="13"/>
        <v>TryingAnewStratton</v>
      </c>
      <c r="G154">
        <f t="shared" si="14"/>
        <v>1750</v>
      </c>
      <c r="H154" t="str">
        <f t="shared" si="15"/>
        <v>VS</v>
      </c>
      <c r="I154" t="str">
        <f t="shared" si="15"/>
        <v>Fire The Worpedo</v>
      </c>
      <c r="J154">
        <f t="shared" si="16"/>
        <v>1656</v>
      </c>
    </row>
    <row r="155" spans="1:10" ht="14.5" hidden="1" customHeight="1" x14ac:dyDescent="0.2">
      <c r="A155" s="58">
        <f t="shared" si="17"/>
        <v>43682</v>
      </c>
      <c r="B155">
        <f t="shared" si="18"/>
        <v>20</v>
      </c>
      <c r="C155">
        <v>1750</v>
      </c>
      <c r="E155">
        <v>1656</v>
      </c>
      <c r="F155">
        <f t="shared" si="13"/>
        <v>1750</v>
      </c>
      <c r="G155" t="str">
        <f t="shared" si="14"/>
        <v>DEVQON.1</v>
      </c>
      <c r="H155">
        <f t="shared" si="15"/>
        <v>0</v>
      </c>
      <c r="I155">
        <f t="shared" si="15"/>
        <v>1656</v>
      </c>
      <c r="J155" t="str">
        <f t="shared" si="16"/>
        <v>Casting Crouch</v>
      </c>
    </row>
    <row r="156" spans="1:10" x14ac:dyDescent="0.2">
      <c r="A156" s="58">
        <f t="shared" si="17"/>
        <v>43682</v>
      </c>
      <c r="B156">
        <f t="shared" si="18"/>
        <v>20</v>
      </c>
      <c r="C156" t="s">
        <v>12</v>
      </c>
      <c r="D156" t="s">
        <v>932</v>
      </c>
      <c r="E156" t="s">
        <v>7</v>
      </c>
      <c r="F156" t="str">
        <f t="shared" si="13"/>
        <v>DEVQON.1</v>
      </c>
      <c r="G156">
        <f t="shared" si="14"/>
        <v>1678</v>
      </c>
      <c r="H156" t="str">
        <f t="shared" si="15"/>
        <v>VS</v>
      </c>
      <c r="I156" t="str">
        <f t="shared" si="15"/>
        <v>Casting Crouch</v>
      </c>
      <c r="J156">
        <f t="shared" si="16"/>
        <v>1706</v>
      </c>
    </row>
    <row r="157" spans="1:10" ht="14.5" hidden="1" customHeight="1" x14ac:dyDescent="0.2">
      <c r="A157" s="58">
        <f t="shared" si="17"/>
        <v>43682</v>
      </c>
      <c r="B157">
        <f t="shared" si="18"/>
        <v>20</v>
      </c>
      <c r="C157">
        <v>1678</v>
      </c>
      <c r="E157">
        <v>1706</v>
      </c>
      <c r="F157">
        <f t="shared" si="13"/>
        <v>1678</v>
      </c>
      <c r="G157" t="str">
        <f t="shared" si="14"/>
        <v>Salt&amp;VinegarCripps</v>
      </c>
      <c r="H157">
        <f t="shared" si="15"/>
        <v>0</v>
      </c>
      <c r="I157">
        <f t="shared" si="15"/>
        <v>1706</v>
      </c>
      <c r="J157" t="str">
        <f t="shared" si="16"/>
        <v>Man of Steele</v>
      </c>
    </row>
    <row r="158" spans="1:10" x14ac:dyDescent="0.2">
      <c r="A158" s="58">
        <f t="shared" si="17"/>
        <v>43682</v>
      </c>
      <c r="B158">
        <f t="shared" si="18"/>
        <v>20</v>
      </c>
      <c r="C158" t="s">
        <v>427</v>
      </c>
      <c r="D158" t="s">
        <v>932</v>
      </c>
      <c r="E158" t="s">
        <v>438</v>
      </c>
      <c r="F158" t="str">
        <f t="shared" si="13"/>
        <v>Salt&amp;VinegarCripps</v>
      </c>
      <c r="G158">
        <f t="shared" si="14"/>
        <v>1659</v>
      </c>
      <c r="H158" t="str">
        <f t="shared" si="15"/>
        <v>VS</v>
      </c>
      <c r="I158" t="str">
        <f t="shared" si="15"/>
        <v>Man of Steele</v>
      </c>
      <c r="J158">
        <f t="shared" si="16"/>
        <v>1673</v>
      </c>
    </row>
    <row r="159" spans="1:10" ht="14.5" hidden="1" customHeight="1" x14ac:dyDescent="0.2">
      <c r="A159" s="58">
        <f t="shared" si="17"/>
        <v>43682</v>
      </c>
      <c r="B159">
        <f t="shared" si="18"/>
        <v>20</v>
      </c>
      <c r="C159">
        <v>1659</v>
      </c>
      <c r="E159">
        <v>1673</v>
      </c>
      <c r="F159">
        <f t="shared" si="13"/>
        <v>1659</v>
      </c>
      <c r="G159" t="str">
        <f t="shared" si="14"/>
        <v>Swimming n Titch</v>
      </c>
      <c r="H159">
        <f t="shared" si="15"/>
        <v>0</v>
      </c>
      <c r="I159">
        <f t="shared" si="15"/>
        <v>1673</v>
      </c>
      <c r="J159" t="str">
        <f t="shared" si="16"/>
        <v>Barbeques Treloar</v>
      </c>
    </row>
    <row r="160" spans="1:10" x14ac:dyDescent="0.2">
      <c r="A160" s="58">
        <f t="shared" si="17"/>
        <v>43682</v>
      </c>
      <c r="B160">
        <f t="shared" si="18"/>
        <v>20</v>
      </c>
      <c r="C160" t="s">
        <v>430</v>
      </c>
      <c r="D160" t="s">
        <v>932</v>
      </c>
      <c r="E160" t="s">
        <v>434</v>
      </c>
      <c r="F160" t="str">
        <f t="shared" si="13"/>
        <v>Swimming n Titch</v>
      </c>
      <c r="G160">
        <f t="shared" si="14"/>
        <v>1662</v>
      </c>
      <c r="H160" t="str">
        <f t="shared" si="15"/>
        <v>VS</v>
      </c>
      <c r="I160" t="str">
        <f t="shared" si="15"/>
        <v>Barbeques Treloar</v>
      </c>
      <c r="J160">
        <f t="shared" si="16"/>
        <v>1719</v>
      </c>
    </row>
    <row r="161" spans="1:10" ht="14.5" hidden="1" customHeight="1" x14ac:dyDescent="0.2">
      <c r="A161" s="58">
        <f t="shared" si="17"/>
        <v>43682</v>
      </c>
      <c r="B161">
        <f t="shared" si="18"/>
        <v>20</v>
      </c>
      <c r="C161">
        <v>1662</v>
      </c>
      <c r="E161">
        <v>1719</v>
      </c>
      <c r="F161">
        <f t="shared" si="13"/>
        <v>1662</v>
      </c>
      <c r="G161" t="str">
        <f t="shared" si="14"/>
        <v>TryingAnewStratton</v>
      </c>
      <c r="H161">
        <f t="shared" si="15"/>
        <v>0</v>
      </c>
      <c r="I161">
        <f t="shared" si="15"/>
        <v>1719</v>
      </c>
      <c r="J161" t="str">
        <f t="shared" si="16"/>
        <v>DEVQON.1</v>
      </c>
    </row>
    <row r="162" spans="1:10" x14ac:dyDescent="0.2">
      <c r="A162" s="58">
        <f t="shared" si="17"/>
        <v>43689</v>
      </c>
      <c r="B162">
        <f t="shared" si="18"/>
        <v>21</v>
      </c>
      <c r="C162" t="s">
        <v>426</v>
      </c>
      <c r="D162" t="s">
        <v>932</v>
      </c>
      <c r="E162" t="s">
        <v>12</v>
      </c>
      <c r="F162" t="str">
        <f t="shared" si="13"/>
        <v>TryingAnewStratton</v>
      </c>
      <c r="G162">
        <f t="shared" si="14"/>
        <v>1747</v>
      </c>
      <c r="H162" t="str">
        <f t="shared" si="15"/>
        <v>VS</v>
      </c>
      <c r="I162" t="str">
        <f t="shared" si="15"/>
        <v>DEVQON.1</v>
      </c>
      <c r="J162">
        <f t="shared" si="16"/>
        <v>1684</v>
      </c>
    </row>
    <row r="163" spans="1:10" ht="14.5" hidden="1" customHeight="1" x14ac:dyDescent="0.2">
      <c r="A163" s="58">
        <f t="shared" si="17"/>
        <v>43689</v>
      </c>
      <c r="B163">
        <f t="shared" si="18"/>
        <v>21</v>
      </c>
      <c r="C163">
        <v>1747</v>
      </c>
      <c r="E163">
        <v>1684</v>
      </c>
      <c r="F163">
        <f t="shared" si="13"/>
        <v>1747</v>
      </c>
      <c r="G163" t="str">
        <f t="shared" si="14"/>
        <v>Salt&amp;VinegarCripps</v>
      </c>
      <c r="H163">
        <f t="shared" si="15"/>
        <v>0</v>
      </c>
      <c r="I163">
        <f t="shared" si="15"/>
        <v>1684</v>
      </c>
      <c r="J163" t="str">
        <f t="shared" si="16"/>
        <v>Fire The Worpedo</v>
      </c>
    </row>
    <row r="164" spans="1:10" x14ac:dyDescent="0.2">
      <c r="A164" s="58">
        <f t="shared" si="17"/>
        <v>43689</v>
      </c>
      <c r="B164">
        <f t="shared" si="18"/>
        <v>21</v>
      </c>
      <c r="C164" t="s">
        <v>427</v>
      </c>
      <c r="D164" t="s">
        <v>932</v>
      </c>
      <c r="E164" t="s">
        <v>30</v>
      </c>
      <c r="F164" t="str">
        <f t="shared" si="13"/>
        <v>Salt&amp;VinegarCripps</v>
      </c>
      <c r="G164">
        <f t="shared" si="14"/>
        <v>1695</v>
      </c>
      <c r="H164" t="str">
        <f t="shared" si="15"/>
        <v>VS</v>
      </c>
      <c r="I164" t="str">
        <f t="shared" si="15"/>
        <v>Fire The Worpedo</v>
      </c>
      <c r="J164">
        <f t="shared" si="16"/>
        <v>1653</v>
      </c>
    </row>
    <row r="165" spans="1:10" ht="14.5" hidden="1" customHeight="1" x14ac:dyDescent="0.2">
      <c r="A165" s="58">
        <f t="shared" si="17"/>
        <v>43689</v>
      </c>
      <c r="B165">
        <f t="shared" si="18"/>
        <v>21</v>
      </c>
      <c r="C165">
        <v>1695</v>
      </c>
      <c r="E165">
        <v>1653</v>
      </c>
      <c r="F165">
        <f t="shared" si="13"/>
        <v>1695</v>
      </c>
      <c r="G165" t="str">
        <f t="shared" si="14"/>
        <v>Swimming n Titch</v>
      </c>
      <c r="H165">
        <f t="shared" si="15"/>
        <v>0</v>
      </c>
      <c r="I165">
        <f t="shared" si="15"/>
        <v>1653</v>
      </c>
      <c r="J165" t="str">
        <f t="shared" si="16"/>
        <v>Casting Crouch</v>
      </c>
    </row>
    <row r="166" spans="1:10" x14ac:dyDescent="0.2">
      <c r="A166" s="58">
        <f t="shared" si="17"/>
        <v>43689</v>
      </c>
      <c r="B166">
        <f t="shared" si="18"/>
        <v>21</v>
      </c>
      <c r="C166" t="s">
        <v>430</v>
      </c>
      <c r="D166" t="s">
        <v>932</v>
      </c>
      <c r="E166" t="s">
        <v>7</v>
      </c>
      <c r="F166" t="str">
        <f t="shared" si="13"/>
        <v>Swimming n Titch</v>
      </c>
      <c r="G166">
        <f t="shared" si="14"/>
        <v>1696</v>
      </c>
      <c r="H166" t="str">
        <f t="shared" si="15"/>
        <v>VS</v>
      </c>
      <c r="I166" t="str">
        <f t="shared" si="15"/>
        <v>Casting Crouch</v>
      </c>
      <c r="J166">
        <f t="shared" si="16"/>
        <v>1784</v>
      </c>
    </row>
    <row r="167" spans="1:10" ht="14.5" hidden="1" customHeight="1" x14ac:dyDescent="0.2">
      <c r="A167" s="58">
        <f t="shared" si="17"/>
        <v>43689</v>
      </c>
      <c r="B167">
        <f t="shared" si="18"/>
        <v>21</v>
      </c>
      <c r="C167">
        <v>1696</v>
      </c>
      <c r="E167">
        <v>1784</v>
      </c>
      <c r="F167">
        <f t="shared" si="13"/>
        <v>1696</v>
      </c>
      <c r="G167" t="str">
        <f t="shared" si="14"/>
        <v>Barbeques Treloar</v>
      </c>
      <c r="H167">
        <f t="shared" si="15"/>
        <v>0</v>
      </c>
      <c r="I167">
        <f t="shared" si="15"/>
        <v>1784</v>
      </c>
      <c r="J167" t="str">
        <f t="shared" si="16"/>
        <v>Man of Steele</v>
      </c>
    </row>
    <row r="168" spans="1:10" x14ac:dyDescent="0.2">
      <c r="A168" s="58">
        <f t="shared" si="17"/>
        <v>43689</v>
      </c>
      <c r="B168">
        <f t="shared" si="18"/>
        <v>21</v>
      </c>
      <c r="C168" t="s">
        <v>434</v>
      </c>
      <c r="D168" t="s">
        <v>932</v>
      </c>
      <c r="E168" t="s">
        <v>438</v>
      </c>
      <c r="F168" t="str">
        <f t="shared" si="13"/>
        <v>Barbeques Treloar</v>
      </c>
      <c r="G168">
        <f t="shared" si="14"/>
        <v>1623</v>
      </c>
      <c r="H168" t="str">
        <f t="shared" si="15"/>
        <v>VS</v>
      </c>
      <c r="I168" t="str">
        <f t="shared" si="15"/>
        <v>Man of Steele</v>
      </c>
      <c r="J168">
        <f t="shared" si="16"/>
        <v>1753</v>
      </c>
    </row>
    <row r="169" spans="1:10" ht="14.5" hidden="1" customHeight="1" x14ac:dyDescent="0.2">
      <c r="A169" s="58">
        <f t="shared" si="17"/>
        <v>43689</v>
      </c>
      <c r="B169">
        <f t="shared" si="18"/>
        <v>21</v>
      </c>
      <c r="C169">
        <v>1623</v>
      </c>
      <c r="E169">
        <v>1753</v>
      </c>
      <c r="F169">
        <f t="shared" si="13"/>
        <v>1623</v>
      </c>
      <c r="G169">
        <f t="shared" si="14"/>
        <v>0</v>
      </c>
      <c r="H169">
        <f t="shared" si="15"/>
        <v>0</v>
      </c>
      <c r="I169">
        <f t="shared" si="15"/>
        <v>1753</v>
      </c>
      <c r="J169">
        <f t="shared" si="16"/>
        <v>0</v>
      </c>
    </row>
    <row r="170" spans="1:10" x14ac:dyDescent="0.2">
      <c r="A170" s="58"/>
    </row>
    <row r="171" spans="1:10" x14ac:dyDescent="0.2">
      <c r="A171" s="58"/>
    </row>
    <row r="172" spans="1:10" x14ac:dyDescent="0.2">
      <c r="A172" s="58"/>
    </row>
    <row r="173" spans="1:10" x14ac:dyDescent="0.2">
      <c r="A173" s="58"/>
    </row>
    <row r="174" spans="1:10" x14ac:dyDescent="0.2">
      <c r="A174" s="58"/>
    </row>
    <row r="175" spans="1:10" x14ac:dyDescent="0.2">
      <c r="A175" s="58"/>
    </row>
    <row r="176" spans="1:10" x14ac:dyDescent="0.2">
      <c r="A176" s="58"/>
    </row>
    <row r="177" spans="1:1" x14ac:dyDescent="0.2">
      <c r="A177" s="58"/>
    </row>
    <row r="178" spans="1:1" x14ac:dyDescent="0.2">
      <c r="A178" s="58"/>
    </row>
    <row r="179" spans="1:1" x14ac:dyDescent="0.2">
      <c r="A179" s="58"/>
    </row>
    <row r="180" spans="1:1" x14ac:dyDescent="0.2">
      <c r="A180" s="58"/>
    </row>
    <row r="181" spans="1:1" x14ac:dyDescent="0.2">
      <c r="A181" s="58"/>
    </row>
    <row r="182" spans="1:1" x14ac:dyDescent="0.2">
      <c r="A182" s="58"/>
    </row>
    <row r="183" spans="1:1" x14ac:dyDescent="0.2">
      <c r="A183" s="58"/>
    </row>
    <row r="184" spans="1:1" x14ac:dyDescent="0.2">
      <c r="A184" s="58"/>
    </row>
    <row r="185" spans="1:1" x14ac:dyDescent="0.2">
      <c r="A185" s="58"/>
    </row>
    <row r="186" spans="1:1" x14ac:dyDescent="0.2">
      <c r="A186" s="58"/>
    </row>
    <row r="187" spans="1:1" x14ac:dyDescent="0.2">
      <c r="A187" s="58"/>
    </row>
    <row r="188" spans="1:1" x14ac:dyDescent="0.2">
      <c r="A188" s="58"/>
    </row>
    <row r="189" spans="1:1" x14ac:dyDescent="0.2">
      <c r="A189" s="58"/>
    </row>
    <row r="190" spans="1:1" x14ac:dyDescent="0.2">
      <c r="A190" s="58"/>
    </row>
    <row r="191" spans="1:1" x14ac:dyDescent="0.2">
      <c r="A191" s="58"/>
    </row>
    <row r="192" spans="1:1" x14ac:dyDescent="0.2">
      <c r="A192" s="58"/>
    </row>
    <row r="193" spans="1:1" x14ac:dyDescent="0.2">
      <c r="A193" s="58"/>
    </row>
    <row r="194" spans="1:1" x14ac:dyDescent="0.2">
      <c r="A194" s="58"/>
    </row>
    <row r="195" spans="1:1" x14ac:dyDescent="0.2">
      <c r="A195" s="58"/>
    </row>
    <row r="196" spans="1:1" x14ac:dyDescent="0.2">
      <c r="A196" s="58"/>
    </row>
    <row r="197" spans="1:1" x14ac:dyDescent="0.2">
      <c r="A197" s="58"/>
    </row>
    <row r="198" spans="1:1" x14ac:dyDescent="0.2">
      <c r="A198" s="58"/>
    </row>
    <row r="199" spans="1:1" x14ac:dyDescent="0.2">
      <c r="A199" s="58"/>
    </row>
    <row r="200" spans="1:1" x14ac:dyDescent="0.2">
      <c r="A200" s="58"/>
    </row>
    <row r="201" spans="1:1" x14ac:dyDescent="0.2">
      <c r="A201" s="58"/>
    </row>
    <row r="202" spans="1:1" x14ac:dyDescent="0.2">
      <c r="A202" s="58"/>
    </row>
    <row r="203" spans="1:1" x14ac:dyDescent="0.2">
      <c r="A203" s="58"/>
    </row>
    <row r="204" spans="1:1" x14ac:dyDescent="0.2">
      <c r="A204" s="58"/>
    </row>
    <row r="205" spans="1:1" x14ac:dyDescent="0.2">
      <c r="A205" s="58"/>
    </row>
    <row r="206" spans="1:1" x14ac:dyDescent="0.2">
      <c r="A206" s="58"/>
    </row>
    <row r="207" spans="1:1" x14ac:dyDescent="0.2">
      <c r="A207" s="58"/>
    </row>
    <row r="208" spans="1:1" x14ac:dyDescent="0.2">
      <c r="A208" s="58"/>
    </row>
    <row r="209" spans="1:1" x14ac:dyDescent="0.2">
      <c r="A209" s="58"/>
    </row>
    <row r="210" spans="1:1" x14ac:dyDescent="0.2">
      <c r="A210" s="58"/>
    </row>
    <row r="211" spans="1:1" x14ac:dyDescent="0.2">
      <c r="A211" s="58"/>
    </row>
    <row r="212" spans="1:1" x14ac:dyDescent="0.2">
      <c r="A212" s="58"/>
    </row>
    <row r="213" spans="1:1" x14ac:dyDescent="0.2">
      <c r="A213" s="58"/>
    </row>
    <row r="214" spans="1:1" x14ac:dyDescent="0.2">
      <c r="A214" s="58"/>
    </row>
    <row r="215" spans="1:1" x14ac:dyDescent="0.2">
      <c r="A215" s="58"/>
    </row>
    <row r="216" spans="1:1" x14ac:dyDescent="0.2">
      <c r="A216" s="58"/>
    </row>
    <row r="217" spans="1:1" x14ac:dyDescent="0.2">
      <c r="A217" s="58"/>
    </row>
    <row r="218" spans="1:1" x14ac:dyDescent="0.2">
      <c r="A218" s="58"/>
    </row>
    <row r="219" spans="1:1" x14ac:dyDescent="0.2">
      <c r="A219" s="58"/>
    </row>
    <row r="220" spans="1:1" x14ac:dyDescent="0.2">
      <c r="A220" s="58"/>
    </row>
    <row r="221" spans="1:1" x14ac:dyDescent="0.2">
      <c r="A221" s="58"/>
    </row>
    <row r="222" spans="1:1" x14ac:dyDescent="0.2">
      <c r="A222" s="58"/>
    </row>
    <row r="223" spans="1:1" x14ac:dyDescent="0.2">
      <c r="A223" s="58"/>
    </row>
    <row r="224" spans="1:1" x14ac:dyDescent="0.2">
      <c r="A224" s="58"/>
    </row>
    <row r="225" spans="1:1" x14ac:dyDescent="0.2">
      <c r="A225" s="58"/>
    </row>
    <row r="226" spans="1:1" x14ac:dyDescent="0.2">
      <c r="A226" s="58"/>
    </row>
    <row r="227" spans="1:1" x14ac:dyDescent="0.2">
      <c r="A227" s="58"/>
    </row>
    <row r="228" spans="1:1" x14ac:dyDescent="0.2">
      <c r="A228" s="58"/>
    </row>
    <row r="229" spans="1:1" x14ac:dyDescent="0.2">
      <c r="A229" s="58"/>
    </row>
    <row r="230" spans="1:1" x14ac:dyDescent="0.2">
      <c r="A230" s="58"/>
    </row>
    <row r="231" spans="1:1" x14ac:dyDescent="0.2">
      <c r="A231" s="58"/>
    </row>
    <row r="232" spans="1:1" x14ac:dyDescent="0.2">
      <c r="A232" s="58"/>
    </row>
    <row r="233" spans="1:1" x14ac:dyDescent="0.2">
      <c r="A233" s="58"/>
    </row>
    <row r="234" spans="1:1" x14ac:dyDescent="0.2">
      <c r="A234" s="58"/>
    </row>
    <row r="235" spans="1:1" x14ac:dyDescent="0.2">
      <c r="A235" s="58"/>
    </row>
    <row r="236" spans="1:1" x14ac:dyDescent="0.2">
      <c r="A236" s="58"/>
    </row>
    <row r="237" spans="1:1" x14ac:dyDescent="0.2">
      <c r="A237" s="58"/>
    </row>
    <row r="238" spans="1:1" x14ac:dyDescent="0.2">
      <c r="A238" s="58"/>
    </row>
    <row r="239" spans="1:1" x14ac:dyDescent="0.2">
      <c r="A239" s="58"/>
    </row>
    <row r="240" spans="1:1" x14ac:dyDescent="0.2">
      <c r="A240" s="58"/>
    </row>
    <row r="241" spans="1:1" x14ac:dyDescent="0.2">
      <c r="A241" s="58"/>
    </row>
    <row r="242" spans="1:1" x14ac:dyDescent="0.2">
      <c r="A242" s="58"/>
    </row>
    <row r="243" spans="1:1" x14ac:dyDescent="0.2">
      <c r="A243" s="58"/>
    </row>
    <row r="244" spans="1:1" x14ac:dyDescent="0.2">
      <c r="A244" s="58"/>
    </row>
    <row r="245" spans="1:1" x14ac:dyDescent="0.2">
      <c r="A245" s="58"/>
    </row>
    <row r="246" spans="1:1" x14ac:dyDescent="0.2">
      <c r="A246" s="58"/>
    </row>
    <row r="247" spans="1:1" x14ac:dyDescent="0.2">
      <c r="A247" s="58"/>
    </row>
    <row r="248" spans="1:1" x14ac:dyDescent="0.2">
      <c r="A248" s="58"/>
    </row>
    <row r="249" spans="1:1" x14ac:dyDescent="0.2">
      <c r="A249" s="58"/>
    </row>
    <row r="250" spans="1:1" x14ac:dyDescent="0.2">
      <c r="A250" s="58"/>
    </row>
    <row r="251" spans="1:1" x14ac:dyDescent="0.2">
      <c r="A251" s="58"/>
    </row>
    <row r="252" spans="1:1" x14ac:dyDescent="0.2">
      <c r="A252" s="58"/>
    </row>
    <row r="253" spans="1:1" x14ac:dyDescent="0.2">
      <c r="A253" s="58"/>
    </row>
    <row r="254" spans="1:1" x14ac:dyDescent="0.2">
      <c r="A254" s="58"/>
    </row>
    <row r="255" spans="1:1" x14ac:dyDescent="0.2">
      <c r="A255" s="58"/>
    </row>
    <row r="256" spans="1:1" x14ac:dyDescent="0.2">
      <c r="A256" s="58"/>
    </row>
    <row r="257" spans="1:1" x14ac:dyDescent="0.2">
      <c r="A257" s="58"/>
    </row>
    <row r="258" spans="1:1" x14ac:dyDescent="0.2">
      <c r="A258" s="58"/>
    </row>
    <row r="259" spans="1:1" x14ac:dyDescent="0.2">
      <c r="A259" s="58"/>
    </row>
    <row r="260" spans="1:1" x14ac:dyDescent="0.2">
      <c r="A260" s="58"/>
    </row>
    <row r="261" spans="1:1" x14ac:dyDescent="0.2">
      <c r="A261" s="58"/>
    </row>
    <row r="262" spans="1:1" x14ac:dyDescent="0.2">
      <c r="A262" s="58"/>
    </row>
    <row r="263" spans="1:1" x14ac:dyDescent="0.2">
      <c r="A263" s="58"/>
    </row>
    <row r="264" spans="1:1" x14ac:dyDescent="0.2">
      <c r="A264" s="58"/>
    </row>
    <row r="265" spans="1:1" x14ac:dyDescent="0.2">
      <c r="A265" s="58"/>
    </row>
    <row r="266" spans="1:1" x14ac:dyDescent="0.2">
      <c r="A266" s="58"/>
    </row>
    <row r="267" spans="1:1" x14ac:dyDescent="0.2">
      <c r="A267" s="58"/>
    </row>
    <row r="268" spans="1:1" x14ac:dyDescent="0.2">
      <c r="A268" s="58"/>
    </row>
    <row r="269" spans="1:1" x14ac:dyDescent="0.2">
      <c r="A269" s="58"/>
    </row>
    <row r="270" spans="1:1" x14ac:dyDescent="0.2">
      <c r="A270" s="58"/>
    </row>
    <row r="271" spans="1:1" x14ac:dyDescent="0.2">
      <c r="A271" s="58"/>
    </row>
  </sheetData>
  <autoFilter ref="A1:J271" xr:uid="{00000000-0009-0000-0000-000000000000}">
    <filterColumn colId="7">
      <filters blank="1">
        <filter val="DEF"/>
        <filter val="DEF BY"/>
        <filter val="VS"/>
      </filters>
    </filterColumn>
  </autoFilter>
  <conditionalFormatting sqref="B1:C1048576">
    <cfRule type="expression" dxfId="38" priority="1">
      <formula>$C1="TryingAnewStratton"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4"/>
  <sheetViews>
    <sheetView workbookViewId="0">
      <selection activeCell="E1" sqref="E1"/>
    </sheetView>
  </sheetViews>
  <sheetFormatPr baseColWidth="10" defaultColWidth="8.83203125" defaultRowHeight="15" x14ac:dyDescent="0.2"/>
  <cols>
    <col min="1" max="1" width="18.6640625" bestFit="1" customWidth="1"/>
    <col min="2" max="2" width="5.1640625" bestFit="1" customWidth="1"/>
    <col min="3" max="3" width="7.5" bestFit="1" customWidth="1"/>
    <col min="4" max="4" width="5.1640625" bestFit="1" customWidth="1"/>
    <col min="5" max="5" width="4" bestFit="1" customWidth="1"/>
    <col min="6" max="6" width="9.6640625" bestFit="1" customWidth="1"/>
    <col min="7" max="7" width="9.5" bestFit="1" customWidth="1"/>
    <col min="8" max="8" width="17.33203125" bestFit="1" customWidth="1"/>
    <col min="9" max="9" width="12.6640625" bestFit="1" customWidth="1"/>
    <col min="10" max="10" width="8" bestFit="1" customWidth="1"/>
    <col min="11" max="11" width="6.5" bestFit="1" customWidth="1"/>
    <col min="12" max="12" width="7.33203125" bestFit="1" customWidth="1"/>
    <col min="13" max="13" width="6.1640625" bestFit="1" customWidth="1"/>
  </cols>
  <sheetData>
    <row r="1" spans="1:13" x14ac:dyDescent="0.2">
      <c r="A1" t="s">
        <v>1656</v>
      </c>
      <c r="F1" t="s">
        <v>0</v>
      </c>
      <c r="G1" t="s">
        <v>1</v>
      </c>
      <c r="H1" t="s">
        <v>2</v>
      </c>
      <c r="I1" t="s">
        <v>3</v>
      </c>
      <c r="J1" t="s">
        <v>2</v>
      </c>
      <c r="K1" t="s">
        <v>4</v>
      </c>
      <c r="L1" t="s">
        <v>5</v>
      </c>
      <c r="M1" t="s">
        <v>6</v>
      </c>
    </row>
    <row r="2" spans="1:13" ht="14.5" customHeight="1" x14ac:dyDescent="0.2">
      <c r="F2">
        <v>2019</v>
      </c>
      <c r="G2" t="str">
        <f>IF(IFERROR(FIND("ROUND",A2),0)=0,G1,VALUE(RIGHT(A2,LEN(A2)-(FIND("ROUND",A2)+5))))</f>
        <v>ROUND</v>
      </c>
      <c r="H2" t="s">
        <v>7</v>
      </c>
      <c r="I2" t="e">
        <f t="shared" ref="I2:I65" si="0">RIGHT(A2,1)&amp;"."&amp;LEFT(A2,FIND(",",A2)-1)</f>
        <v>#VALUE!</v>
      </c>
      <c r="J2" t="str">
        <f t="shared" ref="J2:J65" si="1">LEFT(A3,3)</f>
        <v>- R</v>
      </c>
      <c r="K2" t="str">
        <f>IF(COUNTIFS($H$1:H2,H2)&gt;39,"BEN",RIGHT(A3,3))</f>
        <v xml:space="preserve"> 23</v>
      </c>
      <c r="L2">
        <f t="shared" ref="L2:M17" si="2">D2</f>
        <v>0</v>
      </c>
      <c r="M2">
        <f t="shared" si="2"/>
        <v>0</v>
      </c>
    </row>
    <row r="3" spans="1:13" ht="14.5" customHeight="1" x14ac:dyDescent="0.2">
      <c r="A3" t="s">
        <v>1660</v>
      </c>
      <c r="F3">
        <v>2019</v>
      </c>
      <c r="G3">
        <f t="shared" ref="G3:G66" si="3">IF(IFERROR(FIND("ROUND",A3),0)=0,G2,VALUE(RIGHT(A3,LEN(A3)-(FIND("ROUND",A3)+5))))</f>
        <v>23</v>
      </c>
      <c r="H3" t="str">
        <f t="shared" ref="H3:H53" si="4">H2</f>
        <v>Casting Crouch</v>
      </c>
      <c r="I3" t="e">
        <f t="shared" si="0"/>
        <v>#VALUE!</v>
      </c>
      <c r="J3" t="str">
        <f t="shared" si="1"/>
        <v>PLA</v>
      </c>
      <c r="K3" t="str">
        <f>IF(COUNTIFS($H$1:H3,H3)&gt;39,"BEN",RIGHT(A4,3))</f>
        <v>YER</v>
      </c>
      <c r="L3">
        <f t="shared" si="2"/>
        <v>0</v>
      </c>
      <c r="M3">
        <f t="shared" si="2"/>
        <v>0</v>
      </c>
    </row>
    <row r="4" spans="1:13" ht="14.5" customHeight="1" x14ac:dyDescent="0.2">
      <c r="A4" t="s">
        <v>3</v>
      </c>
      <c r="B4" t="s">
        <v>8</v>
      </c>
      <c r="C4" t="s">
        <v>9</v>
      </c>
      <c r="D4" t="s">
        <v>5</v>
      </c>
      <c r="E4" t="s">
        <v>6</v>
      </c>
      <c r="F4">
        <v>2019</v>
      </c>
      <c r="G4">
        <f t="shared" si="3"/>
        <v>23</v>
      </c>
      <c r="H4" t="str">
        <f t="shared" si="4"/>
        <v>Casting Crouch</v>
      </c>
      <c r="I4" t="e">
        <f t="shared" si="0"/>
        <v>#VALUE!</v>
      </c>
      <c r="J4" t="str">
        <f t="shared" si="1"/>
        <v>Cri</v>
      </c>
      <c r="K4" t="str">
        <f>IF(COUNTIFS($H$1:H4,H4)&gt;39,"BEN",RIGHT(A5,3))</f>
        <v>, J</v>
      </c>
      <c r="L4" t="str">
        <f t="shared" si="2"/>
        <v>PROJ</v>
      </c>
      <c r="M4" t="str">
        <f t="shared" si="2"/>
        <v>PTS</v>
      </c>
    </row>
    <row r="5" spans="1:13" x14ac:dyDescent="0.2">
      <c r="A5" t="s">
        <v>1640</v>
      </c>
      <c r="B5" t="s">
        <v>10</v>
      </c>
      <c r="C5" t="s">
        <v>15</v>
      </c>
      <c r="E5">
        <v>92</v>
      </c>
      <c r="F5">
        <v>2019</v>
      </c>
      <c r="G5">
        <f t="shared" si="3"/>
        <v>23</v>
      </c>
      <c r="H5" t="s">
        <v>426</v>
      </c>
      <c r="I5" t="str">
        <f t="shared" si="0"/>
        <v>J.Crisp</v>
      </c>
      <c r="J5" t="str">
        <f t="shared" si="1"/>
        <v>COL</v>
      </c>
      <c r="K5" t="str">
        <f>IF(COUNTIFS($H$1:H5,H5)&gt;39,"BEN",RIGHT(A6,3))</f>
        <v>DEF</v>
      </c>
      <c r="L5">
        <f t="shared" si="2"/>
        <v>0</v>
      </c>
      <c r="M5">
        <f t="shared" si="2"/>
        <v>92</v>
      </c>
    </row>
    <row r="6" spans="1:13" ht="14.5" customHeight="1" x14ac:dyDescent="0.2">
      <c r="A6" t="s">
        <v>1307</v>
      </c>
      <c r="C6" t="s">
        <v>1661</v>
      </c>
      <c r="F6">
        <v>2019</v>
      </c>
      <c r="G6">
        <f t="shared" si="3"/>
        <v>23</v>
      </c>
      <c r="H6" t="str">
        <f t="shared" si="4"/>
        <v>TryingAnewStratton</v>
      </c>
      <c r="I6" t="e">
        <f t="shared" si="0"/>
        <v>#VALUE!</v>
      </c>
      <c r="J6" t="str">
        <f t="shared" si="1"/>
        <v>Ada</v>
      </c>
      <c r="K6" t="str">
        <f>IF(COUNTIFS($H$1:H6,H6)&gt;39,"BEN",RIGHT(A7,3))</f>
        <v>, T</v>
      </c>
      <c r="L6">
        <f t="shared" si="2"/>
        <v>0</v>
      </c>
      <c r="M6">
        <f t="shared" si="2"/>
        <v>0</v>
      </c>
    </row>
    <row r="7" spans="1:13" x14ac:dyDescent="0.2">
      <c r="A7" t="s">
        <v>1639</v>
      </c>
      <c r="B7" t="s">
        <v>10</v>
      </c>
      <c r="C7" t="s">
        <v>15</v>
      </c>
      <c r="E7">
        <v>138</v>
      </c>
      <c r="F7">
        <v>2019</v>
      </c>
      <c r="G7">
        <f t="shared" si="3"/>
        <v>23</v>
      </c>
      <c r="H7" t="str">
        <f t="shared" si="4"/>
        <v>TryingAnewStratton</v>
      </c>
      <c r="I7" t="str">
        <f t="shared" si="0"/>
        <v>T.Adams</v>
      </c>
      <c r="J7" t="str">
        <f t="shared" si="1"/>
        <v>COL</v>
      </c>
      <c r="K7" t="str">
        <f>IF(COUNTIFS($H$1:H7,H7)&gt;39,"BEN",RIGHT(A8,3))</f>
        <v>MID</v>
      </c>
      <c r="L7">
        <f t="shared" si="2"/>
        <v>0</v>
      </c>
      <c r="M7">
        <f t="shared" si="2"/>
        <v>138</v>
      </c>
    </row>
    <row r="8" spans="1:13" ht="14.5" customHeight="1" x14ac:dyDescent="0.2">
      <c r="A8" t="s">
        <v>934</v>
      </c>
      <c r="C8" t="s">
        <v>1661</v>
      </c>
      <c r="F8">
        <v>2019</v>
      </c>
      <c r="G8">
        <f t="shared" si="3"/>
        <v>23</v>
      </c>
      <c r="H8" t="str">
        <f t="shared" si="4"/>
        <v>TryingAnewStratton</v>
      </c>
      <c r="I8" t="e">
        <f t="shared" si="0"/>
        <v>#VALUE!</v>
      </c>
      <c r="J8" t="str">
        <f t="shared" si="1"/>
        <v>Bel</v>
      </c>
      <c r="K8" t="str">
        <f>IF(COUNTIFS($H$1:H8,H8)&gt;39,"BEN",RIGHT(A9,3))</f>
        <v>, T</v>
      </c>
      <c r="L8">
        <f t="shared" si="2"/>
        <v>0</v>
      </c>
      <c r="M8">
        <f t="shared" si="2"/>
        <v>0</v>
      </c>
    </row>
    <row r="9" spans="1:13" x14ac:dyDescent="0.2">
      <c r="A9" t="s">
        <v>1662</v>
      </c>
      <c r="B9" t="s">
        <v>33</v>
      </c>
      <c r="C9" t="s">
        <v>11</v>
      </c>
      <c r="E9">
        <v>62</v>
      </c>
      <c r="F9">
        <v>2019</v>
      </c>
      <c r="G9">
        <f t="shared" si="3"/>
        <v>23</v>
      </c>
      <c r="H9" t="str">
        <f t="shared" si="4"/>
        <v>TryingAnewStratton</v>
      </c>
      <c r="I9" t="str">
        <f t="shared" si="0"/>
        <v>T.Bellchambers</v>
      </c>
      <c r="J9" t="str">
        <f t="shared" si="1"/>
        <v>ESS</v>
      </c>
      <c r="K9" t="str">
        <f>IF(COUNTIFS($H$1:H9,H9)&gt;39,"BEN",RIGHT(A10,3))</f>
        <v>RUC</v>
      </c>
      <c r="L9">
        <f t="shared" si="2"/>
        <v>0</v>
      </c>
      <c r="M9">
        <f t="shared" si="2"/>
        <v>62</v>
      </c>
    </row>
    <row r="10" spans="1:13" ht="14.5" customHeight="1" x14ac:dyDescent="0.2">
      <c r="A10" t="s">
        <v>1210</v>
      </c>
      <c r="C10" t="s">
        <v>1663</v>
      </c>
      <c r="F10">
        <v>2019</v>
      </c>
      <c r="G10">
        <f t="shared" si="3"/>
        <v>23</v>
      </c>
      <c r="H10" t="str">
        <f t="shared" si="4"/>
        <v>TryingAnewStratton</v>
      </c>
      <c r="I10" t="e">
        <f t="shared" si="0"/>
        <v>#VALUE!</v>
      </c>
      <c r="J10" t="str">
        <f t="shared" si="1"/>
        <v>Llo</v>
      </c>
      <c r="K10" t="str">
        <f>IF(COUNTIFS($H$1:H10,H10)&gt;39,"BEN",RIGHT(A11,3))</f>
        <v>, J</v>
      </c>
      <c r="L10">
        <f t="shared" si="2"/>
        <v>0</v>
      </c>
      <c r="M10">
        <f t="shared" si="2"/>
        <v>0</v>
      </c>
    </row>
    <row r="11" spans="1:13" x14ac:dyDescent="0.2">
      <c r="A11" t="s">
        <v>1636</v>
      </c>
      <c r="B11" t="s">
        <v>35</v>
      </c>
      <c r="C11" t="s">
        <v>15</v>
      </c>
      <c r="E11">
        <v>113</v>
      </c>
      <c r="F11">
        <v>2019</v>
      </c>
      <c r="G11">
        <f t="shared" si="3"/>
        <v>23</v>
      </c>
      <c r="H11" t="str">
        <f t="shared" si="4"/>
        <v>TryingAnewStratton</v>
      </c>
      <c r="I11" t="str">
        <f t="shared" si="0"/>
        <v>J.Lloyd</v>
      </c>
      <c r="J11" t="str">
        <f t="shared" si="1"/>
        <v>SYD</v>
      </c>
      <c r="K11" t="str">
        <f>IF(COUNTIFS($H$1:H11,H11)&gt;39,"BEN",RIGHT(A12,3))</f>
        <v>DEF</v>
      </c>
      <c r="L11">
        <f t="shared" si="2"/>
        <v>0</v>
      </c>
      <c r="M11">
        <f t="shared" si="2"/>
        <v>113</v>
      </c>
    </row>
    <row r="12" spans="1:13" ht="14.5" customHeight="1" x14ac:dyDescent="0.2">
      <c r="A12" t="s">
        <v>996</v>
      </c>
      <c r="C12" t="s">
        <v>1664</v>
      </c>
      <c r="F12">
        <v>2019</v>
      </c>
      <c r="G12">
        <f t="shared" si="3"/>
        <v>23</v>
      </c>
      <c r="H12" t="str">
        <f t="shared" si="4"/>
        <v>TryingAnewStratton</v>
      </c>
      <c r="I12" t="e">
        <f t="shared" si="0"/>
        <v>#VALUE!</v>
      </c>
      <c r="J12" t="str">
        <f t="shared" si="1"/>
        <v>Sim</v>
      </c>
      <c r="K12" t="str">
        <f>IF(COUNTIFS($H$1:H12,H12)&gt;39,"BEN",RIGHT(A13,3))</f>
        <v>, J</v>
      </c>
      <c r="L12">
        <f t="shared" si="2"/>
        <v>0</v>
      </c>
      <c r="M12">
        <f t="shared" si="2"/>
        <v>0</v>
      </c>
    </row>
    <row r="13" spans="1:13" x14ac:dyDescent="0.2">
      <c r="A13" t="s">
        <v>1665</v>
      </c>
      <c r="B13" t="s">
        <v>17</v>
      </c>
      <c r="C13" t="s">
        <v>15</v>
      </c>
      <c r="E13">
        <v>49</v>
      </c>
      <c r="F13">
        <v>2019</v>
      </c>
      <c r="G13">
        <f t="shared" si="3"/>
        <v>23</v>
      </c>
      <c r="H13" t="str">
        <f t="shared" si="4"/>
        <v>TryingAnewStratton</v>
      </c>
      <c r="I13" t="str">
        <f t="shared" si="0"/>
        <v>J.Simpkin</v>
      </c>
      <c r="J13" t="str">
        <f t="shared" si="1"/>
        <v>NTH</v>
      </c>
      <c r="K13" t="str">
        <f>IF(COUNTIFS($H$1:H13,H13)&gt;39,"BEN",RIGHT(A14,3))</f>
        <v>FWD</v>
      </c>
      <c r="L13">
        <f t="shared" si="2"/>
        <v>0</v>
      </c>
      <c r="M13">
        <f t="shared" si="2"/>
        <v>49</v>
      </c>
    </row>
    <row r="14" spans="1:13" ht="14.5" customHeight="1" x14ac:dyDescent="0.2">
      <c r="A14" t="s">
        <v>1216</v>
      </c>
      <c r="C14" t="s">
        <v>1666</v>
      </c>
      <c r="F14">
        <v>2019</v>
      </c>
      <c r="G14">
        <f t="shared" si="3"/>
        <v>23</v>
      </c>
      <c r="H14" t="str">
        <f t="shared" si="4"/>
        <v>TryingAnewStratton</v>
      </c>
      <c r="I14" t="e">
        <f t="shared" si="0"/>
        <v>#VALUE!</v>
      </c>
      <c r="J14" t="str">
        <f t="shared" si="1"/>
        <v>Pet</v>
      </c>
      <c r="K14" t="str">
        <f>IF(COUNTIFS($H$1:H14,H14)&gt;39,"BEN",RIGHT(A15,3))</f>
        <v>, C</v>
      </c>
      <c r="L14">
        <f t="shared" si="2"/>
        <v>0</v>
      </c>
      <c r="M14">
        <f t="shared" si="2"/>
        <v>0</v>
      </c>
    </row>
    <row r="15" spans="1:13" x14ac:dyDescent="0.2">
      <c r="A15" t="s">
        <v>1633</v>
      </c>
      <c r="B15" t="s">
        <v>23</v>
      </c>
      <c r="C15" t="s">
        <v>11</v>
      </c>
      <c r="E15">
        <v>97</v>
      </c>
      <c r="F15">
        <v>2019</v>
      </c>
      <c r="G15">
        <f t="shared" si="3"/>
        <v>23</v>
      </c>
      <c r="H15" t="str">
        <f t="shared" si="4"/>
        <v>TryingAnewStratton</v>
      </c>
      <c r="I15" t="str">
        <f t="shared" si="0"/>
        <v>C.Petracca</v>
      </c>
      <c r="J15" t="str">
        <f t="shared" si="1"/>
        <v>MEL</v>
      </c>
      <c r="K15" t="str">
        <f>IF(COUNTIFS($H$1:H15,H15)&gt;39,"BEN",RIGHT(A16,3))</f>
        <v>FWD</v>
      </c>
      <c r="L15">
        <f t="shared" si="2"/>
        <v>0</v>
      </c>
      <c r="M15">
        <f t="shared" si="2"/>
        <v>97</v>
      </c>
    </row>
    <row r="16" spans="1:13" ht="14.5" customHeight="1" x14ac:dyDescent="0.2">
      <c r="A16" t="s">
        <v>1634</v>
      </c>
      <c r="C16" t="s">
        <v>1667</v>
      </c>
      <c r="F16">
        <v>2019</v>
      </c>
      <c r="G16">
        <f t="shared" si="3"/>
        <v>23</v>
      </c>
      <c r="H16" t="str">
        <f t="shared" si="4"/>
        <v>TryingAnewStratton</v>
      </c>
      <c r="I16" t="e">
        <f t="shared" si="0"/>
        <v>#VALUE!</v>
      </c>
      <c r="J16" t="str">
        <f t="shared" si="1"/>
        <v>Har</v>
      </c>
      <c r="K16" t="str">
        <f>IF(COUNTIFS($H$1:H16,H16)&gt;39,"BEN",RIGHT(A17,3))</f>
        <v>, J</v>
      </c>
      <c r="L16">
        <f t="shared" si="2"/>
        <v>0</v>
      </c>
      <c r="M16">
        <f t="shared" si="2"/>
        <v>0</v>
      </c>
    </row>
    <row r="17" spans="1:13" x14ac:dyDescent="0.2">
      <c r="A17" t="s">
        <v>1635</v>
      </c>
      <c r="B17" t="s">
        <v>23</v>
      </c>
      <c r="C17" t="s">
        <v>11</v>
      </c>
      <c r="E17">
        <v>95</v>
      </c>
      <c r="F17">
        <v>2019</v>
      </c>
      <c r="G17">
        <f t="shared" si="3"/>
        <v>23</v>
      </c>
      <c r="H17" t="str">
        <f t="shared" si="4"/>
        <v>TryingAnewStratton</v>
      </c>
      <c r="I17" t="str">
        <f t="shared" si="0"/>
        <v>J.Harmes</v>
      </c>
      <c r="J17" t="str">
        <f t="shared" si="1"/>
        <v>MEL</v>
      </c>
      <c r="K17" t="str">
        <f>IF(COUNTIFS($H$1:H17,H17)&gt;39,"BEN",RIGHT(A18,3))</f>
        <v>MID</v>
      </c>
      <c r="L17">
        <f t="shared" si="2"/>
        <v>0</v>
      </c>
      <c r="M17">
        <f t="shared" si="2"/>
        <v>95</v>
      </c>
    </row>
    <row r="18" spans="1:13" ht="14.5" customHeight="1" x14ac:dyDescent="0.2">
      <c r="A18" t="s">
        <v>1056</v>
      </c>
      <c r="C18" t="s">
        <v>1667</v>
      </c>
      <c r="F18">
        <v>2019</v>
      </c>
      <c r="G18">
        <f t="shared" si="3"/>
        <v>23</v>
      </c>
      <c r="H18" t="str">
        <f t="shared" si="4"/>
        <v>TryingAnewStratton</v>
      </c>
      <c r="I18" t="e">
        <f t="shared" si="0"/>
        <v>#VALUE!</v>
      </c>
      <c r="J18" t="str">
        <f t="shared" si="1"/>
        <v>Mur</v>
      </c>
      <c r="K18" t="str">
        <f>IF(COUNTIFS($H$1:H18,H18)&gt;39,"BEN",RIGHT(A19,3))</f>
        <v>, M</v>
      </c>
      <c r="L18">
        <f t="shared" ref="L18:M81" si="5">D18</f>
        <v>0</v>
      </c>
      <c r="M18">
        <f t="shared" si="5"/>
        <v>0</v>
      </c>
    </row>
    <row r="19" spans="1:13" x14ac:dyDescent="0.2">
      <c r="A19" t="s">
        <v>1637</v>
      </c>
      <c r="B19" t="s">
        <v>20</v>
      </c>
      <c r="C19" t="s">
        <v>11</v>
      </c>
      <c r="E19">
        <v>128</v>
      </c>
      <c r="F19">
        <v>2019</v>
      </c>
      <c r="G19">
        <f t="shared" si="3"/>
        <v>23</v>
      </c>
      <c r="H19" t="str">
        <f t="shared" si="4"/>
        <v>TryingAnewStratton</v>
      </c>
      <c r="I19" t="str">
        <f t="shared" si="0"/>
        <v>M.Murphy</v>
      </c>
      <c r="J19" t="str">
        <f t="shared" si="1"/>
        <v>CAR</v>
      </c>
      <c r="K19" t="str">
        <f>IF(COUNTIFS($H$1:H19,H19)&gt;39,"BEN",RIGHT(A20,3))</f>
        <v>MID</v>
      </c>
      <c r="L19">
        <f t="shared" si="5"/>
        <v>0</v>
      </c>
      <c r="M19">
        <f t="shared" si="5"/>
        <v>128</v>
      </c>
    </row>
    <row r="20" spans="1:13" ht="14.5" customHeight="1" x14ac:dyDescent="0.2">
      <c r="A20" t="s">
        <v>1174</v>
      </c>
      <c r="C20" t="s">
        <v>1668</v>
      </c>
      <c r="F20">
        <v>2019</v>
      </c>
      <c r="G20">
        <f t="shared" si="3"/>
        <v>23</v>
      </c>
      <c r="H20" t="str">
        <f t="shared" si="4"/>
        <v>TryingAnewStratton</v>
      </c>
      <c r="I20" t="e">
        <f t="shared" si="0"/>
        <v>#VALUE!</v>
      </c>
      <c r="J20" t="str">
        <f t="shared" si="1"/>
        <v>Wil</v>
      </c>
      <c r="K20" t="str">
        <f>IF(COUNTIFS($H$1:H20,H20)&gt;39,"BEN",RIGHT(A21,3))</f>
        <v>, Z</v>
      </c>
      <c r="L20">
        <f t="shared" si="5"/>
        <v>0</v>
      </c>
      <c r="M20">
        <f t="shared" si="5"/>
        <v>0</v>
      </c>
    </row>
    <row r="21" spans="1:13" x14ac:dyDescent="0.2">
      <c r="A21" t="s">
        <v>1646</v>
      </c>
      <c r="B21" t="s">
        <v>31</v>
      </c>
      <c r="C21" t="s">
        <v>15</v>
      </c>
      <c r="E21">
        <v>100</v>
      </c>
      <c r="F21">
        <v>2019</v>
      </c>
      <c r="G21">
        <f t="shared" si="3"/>
        <v>23</v>
      </c>
      <c r="H21" t="str">
        <f t="shared" si="4"/>
        <v>TryingAnewStratton</v>
      </c>
      <c r="I21" t="str">
        <f t="shared" si="0"/>
        <v>Z.Williams</v>
      </c>
      <c r="J21" t="str">
        <f t="shared" si="1"/>
        <v>GWS</v>
      </c>
      <c r="K21" t="str">
        <f>IF(COUNTIFS($H$1:H21,H21)&gt;39,"BEN",RIGHT(A22,3))</f>
        <v>DEF</v>
      </c>
      <c r="L21">
        <f t="shared" si="5"/>
        <v>0</v>
      </c>
      <c r="M21">
        <f t="shared" si="5"/>
        <v>100</v>
      </c>
    </row>
    <row r="22" spans="1:13" ht="14.5" customHeight="1" x14ac:dyDescent="0.2">
      <c r="A22" t="s">
        <v>935</v>
      </c>
      <c r="C22" t="s">
        <v>1669</v>
      </c>
      <c r="F22">
        <v>2019</v>
      </c>
      <c r="G22">
        <f t="shared" si="3"/>
        <v>23</v>
      </c>
      <c r="H22" t="str">
        <f t="shared" si="4"/>
        <v>TryingAnewStratton</v>
      </c>
      <c r="I22" t="e">
        <f t="shared" si="0"/>
        <v>#VALUE!</v>
      </c>
      <c r="J22" t="str">
        <f t="shared" si="1"/>
        <v xml:space="preserve">de </v>
      </c>
      <c r="K22" t="str">
        <f>IF(COUNTIFS($H$1:H22,H22)&gt;39,"BEN",RIGHT(A23,3))</f>
        <v>, M</v>
      </c>
      <c r="L22">
        <f t="shared" si="5"/>
        <v>0</v>
      </c>
      <c r="M22">
        <f t="shared" si="5"/>
        <v>0</v>
      </c>
    </row>
    <row r="23" spans="1:13" x14ac:dyDescent="0.2">
      <c r="A23" t="s">
        <v>1670</v>
      </c>
      <c r="B23" t="s">
        <v>31</v>
      </c>
      <c r="C23" t="s">
        <v>15</v>
      </c>
      <c r="E23">
        <v>81</v>
      </c>
      <c r="F23">
        <v>2019</v>
      </c>
      <c r="G23">
        <f t="shared" si="3"/>
        <v>23</v>
      </c>
      <c r="H23" t="str">
        <f t="shared" si="4"/>
        <v>TryingAnewStratton</v>
      </c>
      <c r="I23" t="str">
        <f t="shared" si="0"/>
        <v>M.de Boer</v>
      </c>
      <c r="J23" t="str">
        <f t="shared" si="1"/>
        <v>GWS</v>
      </c>
      <c r="K23" t="str">
        <f>IF(COUNTIFS($H$1:H23,H23)&gt;39,"BEN",RIGHT(A24,3))</f>
        <v>FWD</v>
      </c>
      <c r="L23">
        <f t="shared" si="5"/>
        <v>0</v>
      </c>
      <c r="M23">
        <f t="shared" si="5"/>
        <v>81</v>
      </c>
    </row>
    <row r="24" spans="1:13" ht="14.5" customHeight="1" x14ac:dyDescent="0.2">
      <c r="A24" t="s">
        <v>1013</v>
      </c>
      <c r="C24" t="s">
        <v>1669</v>
      </c>
      <c r="F24">
        <v>2019</v>
      </c>
      <c r="G24">
        <f t="shared" si="3"/>
        <v>23</v>
      </c>
      <c r="H24" t="str">
        <f t="shared" si="4"/>
        <v>TryingAnewStratton</v>
      </c>
      <c r="I24" t="e">
        <f t="shared" si="0"/>
        <v>#VALUE!</v>
      </c>
      <c r="J24" t="str">
        <f t="shared" si="1"/>
        <v>Kel</v>
      </c>
      <c r="K24" t="str">
        <f>IF(COUNTIFS($H$1:H24,H24)&gt;39,"BEN",RIGHT(A25,3))</f>
        <v>, J</v>
      </c>
      <c r="L24">
        <f t="shared" si="5"/>
        <v>0</v>
      </c>
      <c r="M24">
        <f t="shared" si="5"/>
        <v>0</v>
      </c>
    </row>
    <row r="25" spans="1:13" x14ac:dyDescent="0.2">
      <c r="A25" t="s">
        <v>1649</v>
      </c>
      <c r="B25" t="s">
        <v>31</v>
      </c>
      <c r="C25" t="s">
        <v>15</v>
      </c>
      <c r="E25">
        <v>124</v>
      </c>
      <c r="F25">
        <v>2019</v>
      </c>
      <c r="G25">
        <f t="shared" si="3"/>
        <v>23</v>
      </c>
      <c r="H25" t="str">
        <f t="shared" si="4"/>
        <v>TryingAnewStratton</v>
      </c>
      <c r="I25" t="str">
        <f t="shared" si="0"/>
        <v>J.Kelly</v>
      </c>
      <c r="J25" t="str">
        <f t="shared" si="1"/>
        <v>GWS</v>
      </c>
      <c r="K25" t="str">
        <f>IF(COUNTIFS($H$1:H25,H25)&gt;39,"BEN",RIGHT(A26,3))</f>
        <v>MID</v>
      </c>
      <c r="L25">
        <f t="shared" si="5"/>
        <v>0</v>
      </c>
      <c r="M25">
        <f t="shared" si="5"/>
        <v>124</v>
      </c>
    </row>
    <row r="26" spans="1:13" ht="14.5" customHeight="1" x14ac:dyDescent="0.2">
      <c r="A26" t="s">
        <v>1012</v>
      </c>
      <c r="C26" t="s">
        <v>1669</v>
      </c>
      <c r="F26">
        <v>2019</v>
      </c>
      <c r="G26">
        <f t="shared" si="3"/>
        <v>23</v>
      </c>
      <c r="H26" t="str">
        <f t="shared" si="4"/>
        <v>TryingAnewStratton</v>
      </c>
      <c r="I26" t="e">
        <f t="shared" si="0"/>
        <v>#VALUE!</v>
      </c>
      <c r="J26" t="str">
        <f t="shared" si="1"/>
        <v>Shi</v>
      </c>
      <c r="K26" t="str">
        <f>IF(COUNTIFS($H$1:H26,H26)&gt;39,"BEN",RIGHT(A27,3))</f>
        <v>, L</v>
      </c>
      <c r="L26">
        <f t="shared" si="5"/>
        <v>0</v>
      </c>
      <c r="M26">
        <f t="shared" si="5"/>
        <v>0</v>
      </c>
    </row>
    <row r="27" spans="1:13" x14ac:dyDescent="0.2">
      <c r="A27" t="s">
        <v>1648</v>
      </c>
      <c r="B27" t="s">
        <v>13</v>
      </c>
      <c r="C27" t="s">
        <v>15</v>
      </c>
      <c r="E27">
        <v>96</v>
      </c>
      <c r="F27">
        <v>2019</v>
      </c>
      <c r="G27">
        <f t="shared" si="3"/>
        <v>23</v>
      </c>
      <c r="H27" t="str">
        <f t="shared" si="4"/>
        <v>TryingAnewStratton</v>
      </c>
      <c r="I27" t="str">
        <f t="shared" si="0"/>
        <v>L.Shiels</v>
      </c>
      <c r="J27" t="str">
        <f t="shared" si="1"/>
        <v>HAW</v>
      </c>
      <c r="K27" t="str">
        <f>IF(COUNTIFS($H$1:H27,H27)&gt;39,"BEN",RIGHT(A28,3))</f>
        <v>MID</v>
      </c>
      <c r="L27">
        <f t="shared" si="5"/>
        <v>0</v>
      </c>
      <c r="M27">
        <f t="shared" si="5"/>
        <v>96</v>
      </c>
    </row>
    <row r="28" spans="1:13" ht="14.5" customHeight="1" x14ac:dyDescent="0.2">
      <c r="A28" t="s">
        <v>1015</v>
      </c>
      <c r="C28" t="s">
        <v>1671</v>
      </c>
      <c r="F28">
        <v>2019</v>
      </c>
      <c r="G28">
        <f t="shared" si="3"/>
        <v>23</v>
      </c>
      <c r="H28" t="str">
        <f t="shared" si="4"/>
        <v>TryingAnewStratton</v>
      </c>
      <c r="I28" t="e">
        <f t="shared" si="0"/>
        <v>#VALUE!</v>
      </c>
      <c r="J28" t="str">
        <f t="shared" si="1"/>
        <v>Sic</v>
      </c>
      <c r="K28" t="str">
        <f>IF(COUNTIFS($H$1:H28,H28)&gt;39,"BEN",RIGHT(A29,3))</f>
        <v>, J</v>
      </c>
      <c r="L28">
        <f t="shared" si="5"/>
        <v>0</v>
      </c>
      <c r="M28">
        <f t="shared" si="5"/>
        <v>0</v>
      </c>
    </row>
    <row r="29" spans="1:13" x14ac:dyDescent="0.2">
      <c r="A29" t="s">
        <v>1647</v>
      </c>
      <c r="B29" t="s">
        <v>13</v>
      </c>
      <c r="C29" t="s">
        <v>15</v>
      </c>
      <c r="E29">
        <v>124</v>
      </c>
      <c r="F29">
        <v>2019</v>
      </c>
      <c r="G29">
        <f t="shared" si="3"/>
        <v>23</v>
      </c>
      <c r="H29" t="str">
        <f t="shared" si="4"/>
        <v>TryingAnewStratton</v>
      </c>
      <c r="I29" t="str">
        <f t="shared" si="0"/>
        <v>J.Sicily</v>
      </c>
      <c r="J29" t="str">
        <f t="shared" si="1"/>
        <v>HAW</v>
      </c>
      <c r="K29" t="str">
        <f>IF(COUNTIFS($H$1:H29,H29)&gt;39,"BEN",RIGHT(A30,3))</f>
        <v>DEF</v>
      </c>
      <c r="L29">
        <f t="shared" si="5"/>
        <v>0</v>
      </c>
      <c r="M29">
        <f t="shared" si="5"/>
        <v>124</v>
      </c>
    </row>
    <row r="30" spans="1:13" ht="14.5" customHeight="1" x14ac:dyDescent="0.2">
      <c r="A30" t="s">
        <v>1225</v>
      </c>
      <c r="C30" t="s">
        <v>1671</v>
      </c>
      <c r="F30">
        <v>2019</v>
      </c>
      <c r="G30">
        <f t="shared" si="3"/>
        <v>23</v>
      </c>
      <c r="H30" t="str">
        <f t="shared" si="4"/>
        <v>TryingAnewStratton</v>
      </c>
      <c r="I30" t="e">
        <f t="shared" si="0"/>
        <v>#VALUE!</v>
      </c>
      <c r="J30" t="str">
        <f t="shared" si="1"/>
        <v>Hur</v>
      </c>
      <c r="K30" t="str">
        <f>IF(COUNTIFS($H$1:H30,H30)&gt;39,"BEN",RIGHT(A31,3))</f>
        <v>, S</v>
      </c>
      <c r="L30">
        <f t="shared" si="5"/>
        <v>0</v>
      </c>
      <c r="M30">
        <f t="shared" si="5"/>
        <v>0</v>
      </c>
    </row>
    <row r="31" spans="1:13" x14ac:dyDescent="0.2">
      <c r="A31" t="s">
        <v>1644</v>
      </c>
      <c r="B31" t="s">
        <v>21</v>
      </c>
      <c r="C31" t="s">
        <v>11</v>
      </c>
      <c r="E31">
        <v>89</v>
      </c>
      <c r="F31">
        <v>2019</v>
      </c>
      <c r="G31">
        <f t="shared" si="3"/>
        <v>23</v>
      </c>
      <c r="H31" t="str">
        <f t="shared" si="4"/>
        <v>TryingAnewStratton</v>
      </c>
      <c r="I31" t="str">
        <f t="shared" si="0"/>
        <v>S.Hurn</v>
      </c>
      <c r="J31" t="str">
        <f t="shared" si="1"/>
        <v>WCE</v>
      </c>
      <c r="K31" t="str">
        <f>IF(COUNTIFS($H$1:H31,H31)&gt;39,"BEN",RIGHT(A32,3))</f>
        <v>DEF</v>
      </c>
      <c r="L31">
        <f t="shared" si="5"/>
        <v>0</v>
      </c>
      <c r="M31">
        <f t="shared" si="5"/>
        <v>89</v>
      </c>
    </row>
    <row r="32" spans="1:13" ht="14.5" customHeight="1" x14ac:dyDescent="0.2">
      <c r="A32" t="s">
        <v>1176</v>
      </c>
      <c r="C32" t="s">
        <v>1672</v>
      </c>
      <c r="F32">
        <v>2019</v>
      </c>
      <c r="G32">
        <f t="shared" si="3"/>
        <v>23</v>
      </c>
      <c r="H32" t="str">
        <f t="shared" si="4"/>
        <v>TryingAnewStratton</v>
      </c>
      <c r="I32" t="e">
        <f t="shared" si="0"/>
        <v>#VALUE!</v>
      </c>
      <c r="J32" t="str">
        <f t="shared" si="1"/>
        <v>Dun</v>
      </c>
      <c r="K32" t="str">
        <f>IF(COUNTIFS($H$1:H32,H32)&gt;39,"BEN",RIGHT(A33,3))</f>
        <v>, J</v>
      </c>
      <c r="L32">
        <f t="shared" si="5"/>
        <v>0</v>
      </c>
      <c r="M32">
        <f t="shared" si="5"/>
        <v>0</v>
      </c>
    </row>
    <row r="33" spans="1:13" x14ac:dyDescent="0.2">
      <c r="A33" t="s">
        <v>1645</v>
      </c>
      <c r="B33" t="s">
        <v>28</v>
      </c>
      <c r="C33" t="s">
        <v>15</v>
      </c>
      <c r="E33">
        <v>106</v>
      </c>
      <c r="F33">
        <v>2019</v>
      </c>
      <c r="G33">
        <f t="shared" si="3"/>
        <v>23</v>
      </c>
      <c r="H33" t="str">
        <f t="shared" si="4"/>
        <v>TryingAnewStratton</v>
      </c>
      <c r="I33" t="str">
        <f t="shared" si="0"/>
        <v>J.Dunkley</v>
      </c>
      <c r="J33" t="str">
        <f t="shared" si="1"/>
        <v>WBD</v>
      </c>
      <c r="K33" t="str">
        <f>IF(COUNTIFS($H$1:H33,H33)&gt;39,"BEN",RIGHT(A34,3))</f>
        <v>FWD</v>
      </c>
      <c r="L33">
        <f t="shared" si="5"/>
        <v>0</v>
      </c>
      <c r="M33">
        <f t="shared" si="5"/>
        <v>106</v>
      </c>
    </row>
    <row r="34" spans="1:13" ht="14.5" customHeight="1" x14ac:dyDescent="0.2">
      <c r="A34" t="s">
        <v>979</v>
      </c>
      <c r="C34" t="s">
        <v>1673</v>
      </c>
      <c r="F34">
        <v>2019</v>
      </c>
      <c r="G34">
        <f t="shared" si="3"/>
        <v>23</v>
      </c>
      <c r="H34" t="str">
        <f t="shared" si="4"/>
        <v>TryingAnewStratton</v>
      </c>
      <c r="I34" t="e">
        <f t="shared" si="0"/>
        <v>#VALUE!</v>
      </c>
      <c r="J34" t="str">
        <f t="shared" si="1"/>
        <v>Cot</v>
      </c>
      <c r="K34" t="str">
        <f>IF(COUNTIFS($H$1:H34,H34)&gt;39,"BEN",RIGHT(A35,3))</f>
        <v>, T</v>
      </c>
      <c r="L34">
        <f t="shared" si="5"/>
        <v>0</v>
      </c>
      <c r="M34">
        <f t="shared" si="5"/>
        <v>0</v>
      </c>
    </row>
    <row r="35" spans="1:13" x14ac:dyDescent="0.2">
      <c r="A35" t="s">
        <v>1674</v>
      </c>
      <c r="B35" t="s">
        <v>18</v>
      </c>
      <c r="C35" t="s">
        <v>15</v>
      </c>
      <c r="E35">
        <v>54</v>
      </c>
      <c r="F35">
        <v>2019</v>
      </c>
      <c r="G35">
        <f t="shared" si="3"/>
        <v>23</v>
      </c>
      <c r="H35" t="str">
        <f t="shared" si="4"/>
        <v>TryingAnewStratton</v>
      </c>
      <c r="I35" t="str">
        <f t="shared" si="0"/>
        <v>T.Cotchin</v>
      </c>
      <c r="J35" t="str">
        <f t="shared" si="1"/>
        <v>RIC</v>
      </c>
      <c r="K35" t="str">
        <f>IF(COUNTIFS($H$1:H35,H35)&gt;39,"BEN",RIGHT(A36,3))</f>
        <v>MID</v>
      </c>
      <c r="L35">
        <f t="shared" si="5"/>
        <v>0</v>
      </c>
      <c r="M35">
        <f t="shared" si="5"/>
        <v>54</v>
      </c>
    </row>
    <row r="36" spans="1:13" ht="14.5" customHeight="1" x14ac:dyDescent="0.2">
      <c r="A36" t="s">
        <v>1166</v>
      </c>
      <c r="C36" t="s">
        <v>1675</v>
      </c>
      <c r="F36">
        <v>2019</v>
      </c>
      <c r="G36">
        <f t="shared" si="3"/>
        <v>23</v>
      </c>
      <c r="H36" t="str">
        <f t="shared" si="4"/>
        <v>TryingAnewStratton</v>
      </c>
      <c r="I36" t="e">
        <f t="shared" si="0"/>
        <v>#VALUE!</v>
      </c>
      <c r="J36" t="str">
        <f t="shared" si="1"/>
        <v>Wal</v>
      </c>
      <c r="K36" t="str">
        <f>IF(COUNTIFS($H$1:H36,H36)&gt;39,"BEN",RIGHT(A37,3))</f>
        <v>, M</v>
      </c>
      <c r="L36">
        <f t="shared" si="5"/>
        <v>0</v>
      </c>
      <c r="M36">
        <f t="shared" si="5"/>
        <v>0</v>
      </c>
    </row>
    <row r="37" spans="1:13" x14ac:dyDescent="0.2">
      <c r="A37" t="s">
        <v>1642</v>
      </c>
      <c r="B37" t="s">
        <v>16</v>
      </c>
      <c r="C37" t="s">
        <v>11</v>
      </c>
      <c r="E37">
        <v>74</v>
      </c>
      <c r="F37">
        <v>2019</v>
      </c>
      <c r="G37">
        <f t="shared" si="3"/>
        <v>23</v>
      </c>
      <c r="H37" t="str">
        <f t="shared" si="4"/>
        <v>TryingAnewStratton</v>
      </c>
      <c r="I37" t="str">
        <f t="shared" si="0"/>
        <v>M.Walters</v>
      </c>
      <c r="J37" t="str">
        <f t="shared" si="1"/>
        <v>FRE</v>
      </c>
      <c r="K37" t="str">
        <f>IF(COUNTIFS($H$1:H37,H37)&gt;39,"BEN",RIGHT(A38,3))</f>
        <v>FWD</v>
      </c>
      <c r="L37">
        <f t="shared" si="5"/>
        <v>0</v>
      </c>
      <c r="M37">
        <f t="shared" si="5"/>
        <v>74</v>
      </c>
    </row>
    <row r="38" spans="1:13" ht="14.5" customHeight="1" x14ac:dyDescent="0.2">
      <c r="A38" t="s">
        <v>1643</v>
      </c>
      <c r="C38" t="s">
        <v>1676</v>
      </c>
      <c r="F38">
        <v>2019</v>
      </c>
      <c r="G38">
        <f t="shared" si="3"/>
        <v>23</v>
      </c>
      <c r="H38" t="str">
        <f t="shared" si="4"/>
        <v>TryingAnewStratton</v>
      </c>
      <c r="I38" t="e">
        <f t="shared" si="0"/>
        <v>#VALUE!</v>
      </c>
      <c r="J38" t="str">
        <f t="shared" si="1"/>
        <v>Win</v>
      </c>
      <c r="K38" t="str">
        <f>IF(COUNTIFS($H$1:H38,H38)&gt;39,"BEN",RIGHT(A39,3))</f>
        <v>, O</v>
      </c>
      <c r="L38">
        <f t="shared" si="5"/>
        <v>0</v>
      </c>
      <c r="M38">
        <f t="shared" si="5"/>
        <v>0</v>
      </c>
    </row>
    <row r="39" spans="1:13" x14ac:dyDescent="0.2">
      <c r="A39" t="s">
        <v>1641</v>
      </c>
      <c r="B39" t="s">
        <v>24</v>
      </c>
      <c r="C39" t="s">
        <v>15</v>
      </c>
      <c r="E39">
        <v>138</v>
      </c>
      <c r="F39">
        <v>2019</v>
      </c>
      <c r="G39">
        <f t="shared" si="3"/>
        <v>23</v>
      </c>
      <c r="H39" t="str">
        <f t="shared" si="4"/>
        <v>TryingAnewStratton</v>
      </c>
      <c r="I39" t="str">
        <f t="shared" si="0"/>
        <v>O.Wines</v>
      </c>
      <c r="J39" t="str">
        <f t="shared" si="1"/>
        <v>PTA</v>
      </c>
      <c r="K39" t="str">
        <f>IF(COUNTIFS($H$1:H39,H39)&gt;39,"BEN",RIGHT(A40,3))</f>
        <v>MID</v>
      </c>
      <c r="L39">
        <f t="shared" si="5"/>
        <v>0</v>
      </c>
      <c r="M39">
        <f t="shared" si="5"/>
        <v>138</v>
      </c>
    </row>
    <row r="40" spans="1:13" ht="14.5" customHeight="1" x14ac:dyDescent="0.2">
      <c r="A40" t="s">
        <v>1058</v>
      </c>
      <c r="C40" t="s">
        <v>1677</v>
      </c>
      <c r="F40">
        <v>2019</v>
      </c>
      <c r="G40">
        <f t="shared" si="3"/>
        <v>23</v>
      </c>
      <c r="H40" t="str">
        <f t="shared" si="4"/>
        <v>TryingAnewStratton</v>
      </c>
      <c r="I40" t="e">
        <f t="shared" si="0"/>
        <v>#VALUE!</v>
      </c>
      <c r="J40" t="str">
        <f t="shared" si="1"/>
        <v/>
      </c>
      <c r="K40" t="str">
        <f>IF(COUNTIFS($H$1:H40,H40)&gt;39,"BEN",RIGHT(A41,3))</f>
        <v/>
      </c>
      <c r="L40">
        <f t="shared" si="5"/>
        <v>0</v>
      </c>
      <c r="M40">
        <f t="shared" si="5"/>
        <v>0</v>
      </c>
    </row>
    <row r="41" spans="1:13" ht="14.5" customHeight="1" x14ac:dyDescent="0.2">
      <c r="F41">
        <v>2019</v>
      </c>
      <c r="G41">
        <f t="shared" si="3"/>
        <v>23</v>
      </c>
      <c r="H41" t="str">
        <f t="shared" si="4"/>
        <v>TryingAnewStratton</v>
      </c>
      <c r="I41" t="e">
        <f t="shared" si="0"/>
        <v>#VALUE!</v>
      </c>
      <c r="J41" t="str">
        <f>LEFT(A42,3)</f>
        <v>RES</v>
      </c>
      <c r="K41" t="str">
        <f>IF(COUNTIFS($H$1:H41,H41)&gt;39,"BEN",RIGHT(A42,3))</f>
        <v>VES</v>
      </c>
      <c r="L41">
        <f t="shared" si="5"/>
        <v>0</v>
      </c>
      <c r="M41">
        <f t="shared" si="5"/>
        <v>0</v>
      </c>
    </row>
    <row r="42" spans="1:13" ht="14.5" customHeight="1" x14ac:dyDescent="0.2">
      <c r="A42" t="s">
        <v>26</v>
      </c>
      <c r="F42">
        <v>2019</v>
      </c>
      <c r="G42">
        <f t="shared" si="3"/>
        <v>23</v>
      </c>
      <c r="H42" t="str">
        <f t="shared" si="4"/>
        <v>TryingAnewStratton</v>
      </c>
      <c r="I42" t="e">
        <f t="shared" si="0"/>
        <v>#VALUE!</v>
      </c>
      <c r="J42" t="str">
        <f t="shared" si="1"/>
        <v/>
      </c>
      <c r="K42" t="str">
        <f>IF(COUNTIFS($H$1:H42,H42)&gt;39,"BEN",RIGHT(A43,3))</f>
        <v/>
      </c>
      <c r="L42">
        <f t="shared" si="5"/>
        <v>0</v>
      </c>
      <c r="M42">
        <f t="shared" si="5"/>
        <v>0</v>
      </c>
    </row>
    <row r="43" spans="1:13" ht="14.5" customHeight="1" x14ac:dyDescent="0.2">
      <c r="F43">
        <v>2019</v>
      </c>
      <c r="G43">
        <f t="shared" si="3"/>
        <v>23</v>
      </c>
      <c r="H43" t="str">
        <f t="shared" si="4"/>
        <v>TryingAnewStratton</v>
      </c>
      <c r="I43" t="e">
        <f t="shared" si="0"/>
        <v>#VALUE!</v>
      </c>
      <c r="J43" t="str">
        <f t="shared" si="1"/>
        <v>PLA</v>
      </c>
      <c r="K43" t="str">
        <f>IF(COUNTIFS($H$1:H43,H43)&gt;39,"BEN",RIGHT(A44,3))</f>
        <v>YER</v>
      </c>
      <c r="L43">
        <f t="shared" si="5"/>
        <v>0</v>
      </c>
      <c r="M43">
        <f t="shared" si="5"/>
        <v>0</v>
      </c>
    </row>
    <row r="44" spans="1:13" ht="14.5" customHeight="1" x14ac:dyDescent="0.2">
      <c r="A44" t="s">
        <v>3</v>
      </c>
      <c r="B44" t="s">
        <v>8</v>
      </c>
      <c r="C44" t="s">
        <v>9</v>
      </c>
      <c r="D44" t="s">
        <v>5</v>
      </c>
      <c r="E44" t="s">
        <v>6</v>
      </c>
      <c r="F44">
        <v>2019</v>
      </c>
      <c r="G44">
        <f t="shared" si="3"/>
        <v>23</v>
      </c>
      <c r="H44" t="str">
        <f t="shared" si="4"/>
        <v>TryingAnewStratton</v>
      </c>
      <c r="I44" t="e">
        <f t="shared" si="0"/>
        <v>#VALUE!</v>
      </c>
      <c r="J44" t="str">
        <f t="shared" si="1"/>
        <v>Par</v>
      </c>
      <c r="K44" t="str">
        <f>IF(COUNTIFS($H$1:H44,H44)&gt;39,"BEN",RIGHT(A45,3))</f>
        <v>BEN</v>
      </c>
      <c r="L44" t="str">
        <f t="shared" si="5"/>
        <v>PROJ</v>
      </c>
      <c r="M44" t="str">
        <f t="shared" si="5"/>
        <v>PTS</v>
      </c>
    </row>
    <row r="45" spans="1:13" x14ac:dyDescent="0.2">
      <c r="A45" t="s">
        <v>1638</v>
      </c>
      <c r="B45" t="s">
        <v>27</v>
      </c>
      <c r="C45" t="s">
        <v>15</v>
      </c>
      <c r="E45">
        <v>101</v>
      </c>
      <c r="F45">
        <v>2019</v>
      </c>
      <c r="G45">
        <f t="shared" si="3"/>
        <v>23</v>
      </c>
      <c r="H45" t="str">
        <f t="shared" si="4"/>
        <v>TryingAnewStratton</v>
      </c>
      <c r="I45" t="str">
        <f t="shared" si="0"/>
        <v>B.Parfitt</v>
      </c>
      <c r="J45" t="str">
        <f t="shared" si="1"/>
        <v>GEE</v>
      </c>
      <c r="K45" t="str">
        <f>IF(COUNTIFS($H$1:H45,H45)&gt;39,"BEN",RIGHT(A46,3))</f>
        <v>BEN</v>
      </c>
      <c r="L45">
        <f t="shared" si="5"/>
        <v>0</v>
      </c>
      <c r="M45">
        <f t="shared" si="5"/>
        <v>101</v>
      </c>
    </row>
    <row r="46" spans="1:13" ht="14.5" customHeight="1" x14ac:dyDescent="0.2">
      <c r="A46" t="s">
        <v>343</v>
      </c>
      <c r="C46" t="s">
        <v>1678</v>
      </c>
      <c r="F46">
        <v>2019</v>
      </c>
      <c r="G46">
        <f t="shared" si="3"/>
        <v>23</v>
      </c>
      <c r="H46" t="str">
        <f t="shared" si="4"/>
        <v>TryingAnewStratton</v>
      </c>
      <c r="I46" t="e">
        <f t="shared" si="0"/>
        <v>#VALUE!</v>
      </c>
      <c r="J46" t="str">
        <f t="shared" si="1"/>
        <v>Str</v>
      </c>
      <c r="K46" t="str">
        <f>IF(COUNTIFS($H$1:H46,H46)&gt;39,"BEN",RIGHT(A47,3))</f>
        <v>BEN</v>
      </c>
      <c r="L46">
        <f t="shared" si="5"/>
        <v>0</v>
      </c>
      <c r="M46">
        <f t="shared" si="5"/>
        <v>0</v>
      </c>
    </row>
    <row r="47" spans="1:13" x14ac:dyDescent="0.2">
      <c r="A47" t="s">
        <v>1679</v>
      </c>
      <c r="B47" t="s">
        <v>13</v>
      </c>
      <c r="C47" t="s">
        <v>15</v>
      </c>
      <c r="E47">
        <v>12</v>
      </c>
      <c r="F47">
        <v>2019</v>
      </c>
      <c r="G47">
        <f t="shared" si="3"/>
        <v>23</v>
      </c>
      <c r="H47" t="str">
        <f t="shared" si="4"/>
        <v>TryingAnewStratton</v>
      </c>
      <c r="I47" t="str">
        <f t="shared" si="0"/>
        <v>B.Stratton</v>
      </c>
      <c r="J47" t="str">
        <f t="shared" si="1"/>
        <v>HAW</v>
      </c>
      <c r="K47" t="str">
        <f>IF(COUNTIFS($H$1:H47,H47)&gt;39,"BEN",RIGHT(A48,3))</f>
        <v>BEN</v>
      </c>
      <c r="L47">
        <f t="shared" si="5"/>
        <v>0</v>
      </c>
      <c r="M47">
        <f t="shared" si="5"/>
        <v>12</v>
      </c>
    </row>
    <row r="48" spans="1:13" ht="14.5" customHeight="1" x14ac:dyDescent="0.2">
      <c r="A48" t="s">
        <v>1225</v>
      </c>
      <c r="C48" t="s">
        <v>1671</v>
      </c>
      <c r="F48">
        <v>2019</v>
      </c>
      <c r="G48">
        <f t="shared" si="3"/>
        <v>23</v>
      </c>
      <c r="H48" t="str">
        <f t="shared" si="4"/>
        <v>TryingAnewStratton</v>
      </c>
      <c r="I48" t="e">
        <f t="shared" si="0"/>
        <v>#VALUE!</v>
      </c>
      <c r="J48" t="str">
        <f t="shared" si="1"/>
        <v>See</v>
      </c>
      <c r="K48" t="str">
        <f>IF(COUNTIFS($H$1:H48,H48)&gt;39,"BEN",RIGHT(A49,3))</f>
        <v>BEN</v>
      </c>
      <c r="L48">
        <f t="shared" si="5"/>
        <v>0</v>
      </c>
      <c r="M48">
        <f t="shared" si="5"/>
        <v>0</v>
      </c>
    </row>
    <row r="49" spans="1:13" x14ac:dyDescent="0.2">
      <c r="A49" t="s">
        <v>1680</v>
      </c>
      <c r="B49" t="s">
        <v>22</v>
      </c>
      <c r="C49" t="s">
        <v>11</v>
      </c>
      <c r="E49">
        <v>95</v>
      </c>
      <c r="F49">
        <v>2019</v>
      </c>
      <c r="G49">
        <f t="shared" si="3"/>
        <v>23</v>
      </c>
      <c r="H49" t="str">
        <f t="shared" si="4"/>
        <v>TryingAnewStratton</v>
      </c>
      <c r="I49" t="str">
        <f t="shared" si="0"/>
        <v>P.Seedsman</v>
      </c>
      <c r="J49" t="str">
        <f t="shared" si="1"/>
        <v>ADE</v>
      </c>
      <c r="K49" t="str">
        <f>IF(COUNTIFS($H$1:H49,H49)&gt;39,"BEN",RIGHT(A50,3))</f>
        <v>BEN</v>
      </c>
      <c r="L49">
        <f t="shared" si="5"/>
        <v>0</v>
      </c>
      <c r="M49">
        <f t="shared" si="5"/>
        <v>95</v>
      </c>
    </row>
    <row r="50" spans="1:13" ht="14.5" customHeight="1" x14ac:dyDescent="0.2">
      <c r="A50" t="s">
        <v>995</v>
      </c>
      <c r="C50" t="s">
        <v>1681</v>
      </c>
      <c r="F50">
        <v>2019</v>
      </c>
      <c r="G50">
        <f t="shared" si="3"/>
        <v>23</v>
      </c>
      <c r="H50" t="str">
        <f t="shared" si="4"/>
        <v>TryingAnewStratton</v>
      </c>
      <c r="I50" t="e">
        <f t="shared" si="0"/>
        <v>#VALUE!</v>
      </c>
      <c r="J50" t="str">
        <f t="shared" si="1"/>
        <v>Llo</v>
      </c>
      <c r="K50" t="str">
        <f>IF(COUNTIFS($H$1:H50,H50)&gt;39,"BEN",RIGHT(A51,3))</f>
        <v>BEN</v>
      </c>
      <c r="L50">
        <f t="shared" si="5"/>
        <v>0</v>
      </c>
      <c r="M50">
        <f t="shared" si="5"/>
        <v>0</v>
      </c>
    </row>
    <row r="51" spans="1:13" x14ac:dyDescent="0.2">
      <c r="A51" t="s">
        <v>1682</v>
      </c>
      <c r="B51" t="s">
        <v>28</v>
      </c>
      <c r="C51" t="s">
        <v>15</v>
      </c>
      <c r="E51">
        <v>63</v>
      </c>
      <c r="F51">
        <v>2019</v>
      </c>
      <c r="G51">
        <f t="shared" si="3"/>
        <v>23</v>
      </c>
      <c r="H51" t="str">
        <f t="shared" si="4"/>
        <v>TryingAnewStratton</v>
      </c>
      <c r="I51" t="str">
        <f t="shared" si="0"/>
        <v>S.Lloyd</v>
      </c>
      <c r="J51" t="str">
        <f t="shared" si="1"/>
        <v>WBD</v>
      </c>
      <c r="K51" t="str">
        <f>IF(COUNTIFS($H$1:H51,H51)&gt;39,"BEN",RIGHT(A52,3))</f>
        <v>BEN</v>
      </c>
      <c r="L51">
        <f t="shared" si="5"/>
        <v>0</v>
      </c>
      <c r="M51">
        <f t="shared" si="5"/>
        <v>63</v>
      </c>
    </row>
    <row r="52" spans="1:13" ht="14.5" customHeight="1" x14ac:dyDescent="0.2">
      <c r="A52" t="s">
        <v>1199</v>
      </c>
      <c r="C52" t="s">
        <v>1673</v>
      </c>
      <c r="F52">
        <v>2019</v>
      </c>
      <c r="G52">
        <f t="shared" si="3"/>
        <v>23</v>
      </c>
      <c r="H52" t="str">
        <f t="shared" si="4"/>
        <v>TryingAnewStratton</v>
      </c>
      <c r="I52" t="e">
        <f t="shared" si="0"/>
        <v>#VALUE!</v>
      </c>
      <c r="J52" t="str">
        <f t="shared" si="1"/>
        <v>Tot</v>
      </c>
      <c r="K52" t="str">
        <f>IF(COUNTIFS($H$1:H52,H52)&gt;39,"BEN",RIGHT(A53,3))</f>
        <v>BEN</v>
      </c>
      <c r="L52">
        <f t="shared" si="5"/>
        <v>0</v>
      </c>
      <c r="M52">
        <f t="shared" si="5"/>
        <v>0</v>
      </c>
    </row>
    <row r="53" spans="1:13" ht="14.5" customHeight="1" x14ac:dyDescent="0.2">
      <c r="A53" t="s">
        <v>29</v>
      </c>
      <c r="C53">
        <v>1760</v>
      </c>
      <c r="F53">
        <v>2019</v>
      </c>
      <c r="G53">
        <f t="shared" si="3"/>
        <v>23</v>
      </c>
      <c r="H53" t="str">
        <f t="shared" si="4"/>
        <v>TryingAnewStratton</v>
      </c>
      <c r="I53" t="e">
        <f t="shared" si="0"/>
        <v>#VALUE!</v>
      </c>
      <c r="J53" t="str">
        <f t="shared" si="1"/>
        <v/>
      </c>
      <c r="K53" t="str">
        <f>IF(COUNTIFS($H$1:H53,H53)&gt;39,"BEN",RIGHT(A54,3))</f>
        <v>BEN</v>
      </c>
      <c r="L53">
        <f t="shared" si="5"/>
        <v>0</v>
      </c>
      <c r="M53">
        <f t="shared" si="5"/>
        <v>0</v>
      </c>
    </row>
    <row r="54" spans="1:13" ht="14.5" customHeight="1" x14ac:dyDescent="0.2">
      <c r="F54">
        <v>2019</v>
      </c>
      <c r="G54">
        <f t="shared" si="3"/>
        <v>23</v>
      </c>
      <c r="H54" t="str">
        <f>H53</f>
        <v>TryingAnewStratton</v>
      </c>
      <c r="I54" t="e">
        <f t="shared" si="0"/>
        <v>#VALUE!</v>
      </c>
      <c r="J54" t="str">
        <f t="shared" si="1"/>
        <v>- R</v>
      </c>
      <c r="K54" t="str">
        <f>IF(COUNTIFS($H$1:H54,H54)&gt;39,"BEN",RIGHT(A55,3))</f>
        <v>BEN</v>
      </c>
      <c r="L54">
        <f t="shared" si="5"/>
        <v>0</v>
      </c>
      <c r="M54">
        <f t="shared" si="5"/>
        <v>0</v>
      </c>
    </row>
    <row r="55" spans="1:13" ht="14.5" customHeight="1" x14ac:dyDescent="0.2">
      <c r="A55" t="s">
        <v>1660</v>
      </c>
      <c r="F55">
        <v>2019</v>
      </c>
      <c r="G55">
        <f t="shared" si="3"/>
        <v>23</v>
      </c>
      <c r="H55" t="str">
        <f>H54</f>
        <v>TryingAnewStratton</v>
      </c>
      <c r="I55" t="e">
        <f t="shared" si="0"/>
        <v>#VALUE!</v>
      </c>
      <c r="J55" t="str">
        <f t="shared" si="1"/>
        <v>PLA</v>
      </c>
      <c r="K55" t="str">
        <f>IF(COUNTIFS($H$1:H55,H55)&gt;39,"BEN",RIGHT(A56,3))</f>
        <v>BEN</v>
      </c>
      <c r="L55">
        <f t="shared" si="5"/>
        <v>0</v>
      </c>
      <c r="M55">
        <f t="shared" si="5"/>
        <v>0</v>
      </c>
    </row>
    <row r="56" spans="1:13" ht="14.5" customHeight="1" x14ac:dyDescent="0.2">
      <c r="A56" t="s">
        <v>3</v>
      </c>
      <c r="B56" t="s">
        <v>8</v>
      </c>
      <c r="C56" t="s">
        <v>9</v>
      </c>
      <c r="D56" t="s">
        <v>5</v>
      </c>
      <c r="E56" t="s">
        <v>6</v>
      </c>
      <c r="F56">
        <v>2019</v>
      </c>
      <c r="G56">
        <f t="shared" si="3"/>
        <v>23</v>
      </c>
      <c r="H56" t="str">
        <f>H55</f>
        <v>TryingAnewStratton</v>
      </c>
      <c r="I56" t="e">
        <f t="shared" si="0"/>
        <v>#VALUE!</v>
      </c>
      <c r="J56" t="str">
        <f t="shared" si="1"/>
        <v>Gru</v>
      </c>
      <c r="K56" t="str">
        <f>IF(COUNTIFS($H$1:H56,H56)&gt;39,"BEN",RIGHT(A57,3))</f>
        <v>BEN</v>
      </c>
      <c r="L56" t="str">
        <f t="shared" si="5"/>
        <v>PROJ</v>
      </c>
      <c r="M56" t="str">
        <f t="shared" si="5"/>
        <v>PTS</v>
      </c>
    </row>
    <row r="57" spans="1:13" x14ac:dyDescent="0.2">
      <c r="A57" t="s">
        <v>1683</v>
      </c>
      <c r="B57" t="s">
        <v>10</v>
      </c>
      <c r="C57" t="s">
        <v>15</v>
      </c>
      <c r="E57">
        <v>157</v>
      </c>
      <c r="F57">
        <v>2019</v>
      </c>
      <c r="G57">
        <f t="shared" si="3"/>
        <v>23</v>
      </c>
      <c r="H57" t="s">
        <v>438</v>
      </c>
      <c r="I57" t="str">
        <f t="shared" si="0"/>
        <v>B.Grundy</v>
      </c>
      <c r="J57" t="str">
        <f t="shared" si="1"/>
        <v>COL</v>
      </c>
      <c r="K57" t="str">
        <f>IF(COUNTIFS($H$1:H57,H57)&gt;39,"BEN",RIGHT(A58,3))</f>
        <v>RUC</v>
      </c>
      <c r="L57">
        <f t="shared" si="5"/>
        <v>0</v>
      </c>
      <c r="M57">
        <f t="shared" si="5"/>
        <v>157</v>
      </c>
    </row>
    <row r="58" spans="1:13" ht="14.5" customHeight="1" x14ac:dyDescent="0.2">
      <c r="A58" t="s">
        <v>1084</v>
      </c>
      <c r="C58" t="s">
        <v>1661</v>
      </c>
      <c r="F58">
        <v>2019</v>
      </c>
      <c r="G58">
        <f t="shared" si="3"/>
        <v>23</v>
      </c>
      <c r="H58" t="str">
        <f>H57</f>
        <v>Man of Steele</v>
      </c>
      <c r="I58" t="e">
        <f t="shared" si="0"/>
        <v>#VALUE!</v>
      </c>
      <c r="J58" t="str">
        <f t="shared" si="1"/>
        <v>Saa</v>
      </c>
      <c r="K58" t="str">
        <f>IF(COUNTIFS($H$1:H58,H58)&gt;39,"BEN",RIGHT(A59,3))</f>
        <v>, A</v>
      </c>
      <c r="L58">
        <f t="shared" si="5"/>
        <v>0</v>
      </c>
      <c r="M58">
        <f t="shared" si="5"/>
        <v>0</v>
      </c>
    </row>
    <row r="59" spans="1:13" x14ac:dyDescent="0.2">
      <c r="A59" t="s">
        <v>1684</v>
      </c>
      <c r="B59" t="s">
        <v>33</v>
      </c>
      <c r="C59" t="s">
        <v>11</v>
      </c>
      <c r="E59">
        <v>49</v>
      </c>
      <c r="F59">
        <v>2019</v>
      </c>
      <c r="G59">
        <f t="shared" si="3"/>
        <v>23</v>
      </c>
      <c r="H59" t="str">
        <f t="shared" ref="H59:H104" si="6">H58</f>
        <v>Man of Steele</v>
      </c>
      <c r="I59" t="str">
        <f t="shared" si="0"/>
        <v>A.Saad</v>
      </c>
      <c r="J59" t="str">
        <f t="shared" si="1"/>
        <v>ESS</v>
      </c>
      <c r="K59" t="str">
        <f>IF(COUNTIFS($H$1:H59,H59)&gt;39,"BEN",RIGHT(A60,3))</f>
        <v>DEF</v>
      </c>
      <c r="L59">
        <f t="shared" si="5"/>
        <v>0</v>
      </c>
      <c r="M59">
        <f t="shared" si="5"/>
        <v>49</v>
      </c>
    </row>
    <row r="60" spans="1:13" ht="14.5" customHeight="1" x14ac:dyDescent="0.2">
      <c r="A60" t="s">
        <v>1011</v>
      </c>
      <c r="C60" t="s">
        <v>1663</v>
      </c>
      <c r="F60">
        <v>2019</v>
      </c>
      <c r="G60">
        <f t="shared" si="3"/>
        <v>23</v>
      </c>
      <c r="H60" t="str">
        <f t="shared" si="6"/>
        <v>Man of Steele</v>
      </c>
      <c r="I60" t="e">
        <f t="shared" si="0"/>
        <v>#VALUE!</v>
      </c>
      <c r="J60" t="str">
        <f t="shared" si="1"/>
        <v>Shi</v>
      </c>
      <c r="K60" t="str">
        <f>IF(COUNTIFS($H$1:H60,H60)&gt;39,"BEN",RIGHT(A61,3))</f>
        <v>, D</v>
      </c>
      <c r="L60">
        <f t="shared" si="5"/>
        <v>0</v>
      </c>
      <c r="M60">
        <f t="shared" si="5"/>
        <v>0</v>
      </c>
    </row>
    <row r="61" spans="1:13" x14ac:dyDescent="0.2">
      <c r="A61" t="s">
        <v>1685</v>
      </c>
      <c r="B61" t="s">
        <v>33</v>
      </c>
      <c r="C61" t="s">
        <v>11</v>
      </c>
      <c r="E61">
        <v>61</v>
      </c>
      <c r="F61">
        <v>2019</v>
      </c>
      <c r="G61">
        <f t="shared" si="3"/>
        <v>23</v>
      </c>
      <c r="H61" t="str">
        <f t="shared" si="6"/>
        <v>Man of Steele</v>
      </c>
      <c r="I61" t="str">
        <f t="shared" si="0"/>
        <v>D.Shiel</v>
      </c>
      <c r="J61" t="str">
        <f t="shared" si="1"/>
        <v>ESS</v>
      </c>
      <c r="K61" t="str">
        <f>IF(COUNTIFS($H$1:H61,H61)&gt;39,"BEN",RIGHT(A62,3))</f>
        <v>MID</v>
      </c>
      <c r="L61">
        <f t="shared" si="5"/>
        <v>0</v>
      </c>
      <c r="M61">
        <f t="shared" si="5"/>
        <v>61</v>
      </c>
    </row>
    <row r="62" spans="1:13" ht="14.5" customHeight="1" x14ac:dyDescent="0.2">
      <c r="A62" t="s">
        <v>517</v>
      </c>
      <c r="C62" t="s">
        <v>1663</v>
      </c>
      <c r="F62">
        <v>2019</v>
      </c>
      <c r="G62">
        <f t="shared" si="3"/>
        <v>23</v>
      </c>
      <c r="H62" t="str">
        <f t="shared" si="6"/>
        <v>Man of Steele</v>
      </c>
      <c r="I62" t="e">
        <f t="shared" si="0"/>
        <v>#VALUE!</v>
      </c>
      <c r="J62" t="str">
        <f t="shared" si="1"/>
        <v>Ros</v>
      </c>
      <c r="K62" t="str">
        <f>IF(COUNTIFS($H$1:H62,H62)&gt;39,"BEN",RIGHT(A63,3))</f>
        <v>, S</v>
      </c>
      <c r="L62">
        <f t="shared" si="5"/>
        <v>0</v>
      </c>
      <c r="M62">
        <f t="shared" si="5"/>
        <v>0</v>
      </c>
    </row>
    <row r="63" spans="1:13" x14ac:dyDescent="0.2">
      <c r="A63" t="s">
        <v>1686</v>
      </c>
      <c r="B63" t="s">
        <v>36</v>
      </c>
      <c r="C63" t="s">
        <v>11</v>
      </c>
      <c r="E63">
        <v>126</v>
      </c>
      <c r="F63">
        <v>2019</v>
      </c>
      <c r="G63">
        <f t="shared" si="3"/>
        <v>23</v>
      </c>
      <c r="H63" t="str">
        <f t="shared" si="6"/>
        <v>Man of Steele</v>
      </c>
      <c r="I63" t="str">
        <f t="shared" si="0"/>
        <v>S.Ross</v>
      </c>
      <c r="J63" t="str">
        <f t="shared" si="1"/>
        <v>STK</v>
      </c>
      <c r="K63" t="str">
        <f>IF(COUNTIFS($H$1:H63,H63)&gt;39,"BEN",RIGHT(A64,3))</f>
        <v>MID</v>
      </c>
      <c r="L63">
        <f t="shared" si="5"/>
        <v>0</v>
      </c>
      <c r="M63">
        <f t="shared" si="5"/>
        <v>126</v>
      </c>
    </row>
    <row r="64" spans="1:13" ht="14.5" customHeight="1" x14ac:dyDescent="0.2">
      <c r="A64" t="s">
        <v>1107</v>
      </c>
      <c r="C64" t="s">
        <v>1687</v>
      </c>
      <c r="F64">
        <v>2019</v>
      </c>
      <c r="G64">
        <f t="shared" si="3"/>
        <v>23</v>
      </c>
      <c r="H64" t="str">
        <f t="shared" si="6"/>
        <v>Man of Steele</v>
      </c>
      <c r="I64" t="e">
        <f t="shared" si="0"/>
        <v>#VALUE!</v>
      </c>
      <c r="J64" t="str">
        <f t="shared" si="1"/>
        <v>Ste</v>
      </c>
      <c r="K64" t="str">
        <f>IF(COUNTIFS($H$1:H64,H64)&gt;39,"BEN",RIGHT(A65,3))</f>
        <v>, J</v>
      </c>
      <c r="L64">
        <f t="shared" si="5"/>
        <v>0</v>
      </c>
      <c r="M64">
        <f t="shared" si="5"/>
        <v>0</v>
      </c>
    </row>
    <row r="65" spans="1:13" x14ac:dyDescent="0.2">
      <c r="A65" t="s">
        <v>1688</v>
      </c>
      <c r="B65" t="s">
        <v>36</v>
      </c>
      <c r="C65" t="s">
        <v>11</v>
      </c>
      <c r="E65">
        <v>98</v>
      </c>
      <c r="F65">
        <v>2019</v>
      </c>
      <c r="G65">
        <f t="shared" si="3"/>
        <v>23</v>
      </c>
      <c r="H65" t="str">
        <f t="shared" si="6"/>
        <v>Man of Steele</v>
      </c>
      <c r="I65" t="str">
        <f t="shared" si="0"/>
        <v>J.Steele</v>
      </c>
      <c r="J65" t="str">
        <f t="shared" si="1"/>
        <v>STK</v>
      </c>
      <c r="K65" t="str">
        <f>IF(COUNTIFS($H$1:H65,H65)&gt;39,"BEN",RIGHT(A66,3))</f>
        <v>MID</v>
      </c>
      <c r="L65">
        <f t="shared" si="5"/>
        <v>0</v>
      </c>
      <c r="M65">
        <f t="shared" si="5"/>
        <v>98</v>
      </c>
    </row>
    <row r="66" spans="1:13" ht="14.5" customHeight="1" x14ac:dyDescent="0.2">
      <c r="A66" t="s">
        <v>1107</v>
      </c>
      <c r="C66" t="s">
        <v>1687</v>
      </c>
      <c r="F66">
        <v>2019</v>
      </c>
      <c r="G66">
        <f t="shared" si="3"/>
        <v>23</v>
      </c>
      <c r="H66" t="str">
        <f t="shared" si="6"/>
        <v>Man of Steele</v>
      </c>
      <c r="I66" t="e">
        <f t="shared" ref="I66:I104" si="7">RIGHT(A66,1)&amp;"."&amp;LEFT(A66,FIND(",",A66)-1)</f>
        <v>#VALUE!</v>
      </c>
      <c r="J66" t="str">
        <f t="shared" ref="J66:J104" si="8">LEFT(A67,3)</f>
        <v>Ken</v>
      </c>
      <c r="K66" t="str">
        <f>IF(COUNTIFS($H$1:H66,H66)&gt;39,"BEN",RIGHT(A67,3))</f>
        <v>, J</v>
      </c>
      <c r="L66">
        <f t="shared" si="5"/>
        <v>0</v>
      </c>
      <c r="M66">
        <f t="shared" si="5"/>
        <v>0</v>
      </c>
    </row>
    <row r="67" spans="1:13" x14ac:dyDescent="0.2">
      <c r="A67" t="s">
        <v>1689</v>
      </c>
      <c r="B67" t="s">
        <v>35</v>
      </c>
      <c r="C67" t="s">
        <v>15</v>
      </c>
      <c r="E67">
        <v>178</v>
      </c>
      <c r="F67">
        <v>2019</v>
      </c>
      <c r="G67">
        <f t="shared" ref="G67:G104" si="9">IF(IFERROR(FIND("ROUND",A67),0)=0,G66,VALUE(RIGHT(A67,LEN(A67)-(FIND("ROUND",A67)+5))))</f>
        <v>23</v>
      </c>
      <c r="H67" t="str">
        <f t="shared" si="6"/>
        <v>Man of Steele</v>
      </c>
      <c r="I67" t="str">
        <f t="shared" si="7"/>
        <v>J.Kennedy</v>
      </c>
      <c r="J67" t="str">
        <f t="shared" si="8"/>
        <v>SYD</v>
      </c>
      <c r="K67" t="str">
        <f>IF(COUNTIFS($H$1:H67,H67)&gt;39,"BEN",RIGHT(A68,3))</f>
        <v>MID</v>
      </c>
      <c r="L67">
        <f t="shared" si="5"/>
        <v>0</v>
      </c>
      <c r="M67">
        <f t="shared" si="5"/>
        <v>178</v>
      </c>
    </row>
    <row r="68" spans="1:13" ht="14.5" customHeight="1" x14ac:dyDescent="0.2">
      <c r="A68" t="s">
        <v>518</v>
      </c>
      <c r="C68" t="s">
        <v>1664</v>
      </c>
      <c r="F68">
        <v>2019</v>
      </c>
      <c r="G68">
        <f t="shared" si="9"/>
        <v>23</v>
      </c>
      <c r="H68" t="str">
        <f t="shared" si="6"/>
        <v>Man of Steele</v>
      </c>
      <c r="I68" t="e">
        <f t="shared" si="7"/>
        <v>#VALUE!</v>
      </c>
      <c r="J68" t="str">
        <f t="shared" si="8"/>
        <v>Pol</v>
      </c>
      <c r="K68" t="str">
        <f>IF(COUNTIFS($H$1:H68,H68)&gt;39,"BEN",RIGHT(A69,3))</f>
        <v>, J</v>
      </c>
      <c r="L68">
        <f t="shared" si="5"/>
        <v>0</v>
      </c>
      <c r="M68">
        <f t="shared" si="5"/>
        <v>0</v>
      </c>
    </row>
    <row r="69" spans="1:13" x14ac:dyDescent="0.2">
      <c r="A69" t="s">
        <v>1690</v>
      </c>
      <c r="B69" t="s">
        <v>17</v>
      </c>
      <c r="C69" t="s">
        <v>15</v>
      </c>
      <c r="E69">
        <v>118</v>
      </c>
      <c r="F69">
        <v>2019</v>
      </c>
      <c r="G69">
        <f t="shared" si="9"/>
        <v>23</v>
      </c>
      <c r="H69" t="str">
        <f t="shared" si="6"/>
        <v>Man of Steele</v>
      </c>
      <c r="I69" t="str">
        <f t="shared" si="7"/>
        <v>J.Polec</v>
      </c>
      <c r="J69" t="str">
        <f t="shared" si="8"/>
        <v>NTH</v>
      </c>
      <c r="K69" t="str">
        <f>IF(COUNTIFS($H$1:H69,H69)&gt;39,"BEN",RIGHT(A70,3))</f>
        <v>MID</v>
      </c>
      <c r="L69">
        <f t="shared" si="5"/>
        <v>0</v>
      </c>
      <c r="M69">
        <f t="shared" si="5"/>
        <v>118</v>
      </c>
    </row>
    <row r="70" spans="1:13" ht="14.5" customHeight="1" x14ac:dyDescent="0.2">
      <c r="A70" t="s">
        <v>1196</v>
      </c>
      <c r="C70" t="s">
        <v>1666</v>
      </c>
      <c r="F70">
        <v>2019</v>
      </c>
      <c r="G70">
        <f t="shared" si="9"/>
        <v>23</v>
      </c>
      <c r="H70" t="str">
        <f t="shared" si="6"/>
        <v>Man of Steele</v>
      </c>
      <c r="I70" t="e">
        <f t="shared" si="7"/>
        <v>#VALUE!</v>
      </c>
      <c r="J70" t="str">
        <f t="shared" si="8"/>
        <v>Sim</v>
      </c>
      <c r="K70" t="str">
        <f>IF(COUNTIFS($H$1:H70,H70)&gt;39,"BEN",RIGHT(A71,3))</f>
        <v>, K</v>
      </c>
      <c r="L70">
        <f t="shared" si="5"/>
        <v>0</v>
      </c>
      <c r="M70">
        <f t="shared" si="5"/>
        <v>0</v>
      </c>
    </row>
    <row r="71" spans="1:13" x14ac:dyDescent="0.2">
      <c r="A71" t="s">
        <v>1691</v>
      </c>
      <c r="B71" t="s">
        <v>20</v>
      </c>
      <c r="C71" t="s">
        <v>11</v>
      </c>
      <c r="E71">
        <v>65</v>
      </c>
      <c r="F71">
        <v>2019</v>
      </c>
      <c r="G71">
        <f t="shared" si="9"/>
        <v>23</v>
      </c>
      <c r="H71" t="str">
        <f t="shared" si="6"/>
        <v>Man of Steele</v>
      </c>
      <c r="I71" t="str">
        <f t="shared" si="7"/>
        <v>K.Simpson</v>
      </c>
      <c r="J71" t="str">
        <f t="shared" si="8"/>
        <v>CAR</v>
      </c>
      <c r="K71" t="str">
        <f>IF(COUNTIFS($H$1:H71,H71)&gt;39,"BEN",RIGHT(A72,3))</f>
        <v>DEF</v>
      </c>
      <c r="L71">
        <f t="shared" si="5"/>
        <v>0</v>
      </c>
      <c r="M71">
        <f t="shared" si="5"/>
        <v>65</v>
      </c>
    </row>
    <row r="72" spans="1:13" ht="14.5" customHeight="1" x14ac:dyDescent="0.2">
      <c r="A72" t="s">
        <v>1186</v>
      </c>
      <c r="C72" t="s">
        <v>1668</v>
      </c>
      <c r="F72">
        <v>2019</v>
      </c>
      <c r="G72">
        <f t="shared" si="9"/>
        <v>23</v>
      </c>
      <c r="H72" t="str">
        <f t="shared" si="6"/>
        <v>Man of Steele</v>
      </c>
      <c r="I72" t="e">
        <f t="shared" si="7"/>
        <v>#VALUE!</v>
      </c>
      <c r="J72" t="str">
        <f t="shared" si="8"/>
        <v>Dun</v>
      </c>
      <c r="K72" t="str">
        <f>IF(COUNTIFS($H$1:H72,H72)&gt;39,"BEN",RIGHT(A73,3))</f>
        <v>, M</v>
      </c>
      <c r="L72">
        <f t="shared" si="5"/>
        <v>0</v>
      </c>
      <c r="M72">
        <f t="shared" si="5"/>
        <v>0</v>
      </c>
    </row>
    <row r="73" spans="1:13" x14ac:dyDescent="0.2">
      <c r="A73" t="s">
        <v>1692</v>
      </c>
      <c r="B73" t="s">
        <v>27</v>
      </c>
      <c r="C73" t="s">
        <v>15</v>
      </c>
      <c r="E73">
        <v>79</v>
      </c>
      <c r="F73">
        <v>2019</v>
      </c>
      <c r="G73">
        <f t="shared" si="9"/>
        <v>23</v>
      </c>
      <c r="H73" t="str">
        <f t="shared" si="6"/>
        <v>Man of Steele</v>
      </c>
      <c r="I73" t="str">
        <f t="shared" si="7"/>
        <v>M.Duncan</v>
      </c>
      <c r="J73" t="str">
        <f t="shared" si="8"/>
        <v>GEE</v>
      </c>
      <c r="K73" t="str">
        <f>IF(COUNTIFS($H$1:H73,H73)&gt;39,"BEN",RIGHT(A74,3))</f>
        <v>MID</v>
      </c>
      <c r="L73">
        <f t="shared" si="5"/>
        <v>0</v>
      </c>
      <c r="M73">
        <f t="shared" si="5"/>
        <v>79</v>
      </c>
    </row>
    <row r="74" spans="1:13" ht="14.5" customHeight="1" x14ac:dyDescent="0.2">
      <c r="A74" t="s">
        <v>1088</v>
      </c>
      <c r="C74" t="s">
        <v>1678</v>
      </c>
      <c r="F74">
        <v>2019</v>
      </c>
      <c r="G74">
        <f t="shared" si="9"/>
        <v>23</v>
      </c>
      <c r="H74" t="str">
        <f t="shared" si="6"/>
        <v>Man of Steele</v>
      </c>
      <c r="I74" t="e">
        <f t="shared" si="7"/>
        <v>#VALUE!</v>
      </c>
      <c r="J74" t="str">
        <f t="shared" si="8"/>
        <v>Ste</v>
      </c>
      <c r="K74" t="str">
        <f>IF(COUNTIFS($H$1:H74,H74)&gt;39,"BEN",RIGHT(A75,3))</f>
        <v>, T</v>
      </c>
      <c r="L74">
        <f t="shared" si="5"/>
        <v>0</v>
      </c>
      <c r="M74">
        <f t="shared" si="5"/>
        <v>0</v>
      </c>
    </row>
    <row r="75" spans="1:13" x14ac:dyDescent="0.2">
      <c r="A75" t="s">
        <v>1693</v>
      </c>
      <c r="B75" t="s">
        <v>27</v>
      </c>
      <c r="C75" t="s">
        <v>15</v>
      </c>
      <c r="E75">
        <v>124</v>
      </c>
      <c r="F75">
        <v>2019</v>
      </c>
      <c r="G75">
        <f t="shared" si="9"/>
        <v>23</v>
      </c>
      <c r="H75" t="str">
        <f t="shared" si="6"/>
        <v>Man of Steele</v>
      </c>
      <c r="I75" t="str">
        <f t="shared" si="7"/>
        <v>T.Stewart</v>
      </c>
      <c r="J75" t="str">
        <f t="shared" si="8"/>
        <v>GEE</v>
      </c>
      <c r="K75" t="str">
        <f>IF(COUNTIFS($H$1:H75,H75)&gt;39,"BEN",RIGHT(A76,3))</f>
        <v>DEF</v>
      </c>
      <c r="L75">
        <f t="shared" si="5"/>
        <v>0</v>
      </c>
      <c r="M75">
        <f t="shared" si="5"/>
        <v>124</v>
      </c>
    </row>
    <row r="76" spans="1:13" ht="14.5" customHeight="1" x14ac:dyDescent="0.2">
      <c r="A76" t="s">
        <v>1062</v>
      </c>
      <c r="C76" t="s">
        <v>1678</v>
      </c>
      <c r="F76">
        <v>2019</v>
      </c>
      <c r="G76">
        <f t="shared" si="9"/>
        <v>23</v>
      </c>
      <c r="H76" t="str">
        <f t="shared" si="6"/>
        <v>Man of Steele</v>
      </c>
      <c r="I76" t="e">
        <f t="shared" si="7"/>
        <v>#VALUE!</v>
      </c>
      <c r="J76" t="str">
        <f t="shared" si="8"/>
        <v>Mac</v>
      </c>
      <c r="K76" t="str">
        <f>IF(COUNTIFS($H$1:H76,H76)&gt;39,"BEN",RIGHT(A77,3))</f>
        <v>, D</v>
      </c>
      <c r="L76">
        <f t="shared" si="5"/>
        <v>0</v>
      </c>
      <c r="M76">
        <f t="shared" si="5"/>
        <v>0</v>
      </c>
    </row>
    <row r="77" spans="1:13" x14ac:dyDescent="0.2">
      <c r="A77" t="s">
        <v>1694</v>
      </c>
      <c r="B77" t="s">
        <v>32</v>
      </c>
      <c r="C77" t="s">
        <v>11</v>
      </c>
      <c r="E77">
        <v>97</v>
      </c>
      <c r="F77">
        <v>2019</v>
      </c>
      <c r="G77">
        <f t="shared" si="9"/>
        <v>23</v>
      </c>
      <c r="H77" t="str">
        <f t="shared" si="6"/>
        <v>Man of Steele</v>
      </c>
      <c r="I77" t="str">
        <f t="shared" si="7"/>
        <v>D.MacPherson</v>
      </c>
      <c r="J77" t="str">
        <f t="shared" si="8"/>
        <v>GCS</v>
      </c>
      <c r="K77" t="str">
        <f>IF(COUNTIFS($H$1:H77,H77)&gt;39,"BEN",RIGHT(A78,3))</f>
        <v>FWD</v>
      </c>
      <c r="L77">
        <f t="shared" si="5"/>
        <v>0</v>
      </c>
      <c r="M77">
        <f t="shared" si="5"/>
        <v>97</v>
      </c>
    </row>
    <row r="78" spans="1:13" ht="14.5" customHeight="1" x14ac:dyDescent="0.2">
      <c r="A78" t="s">
        <v>1695</v>
      </c>
      <c r="C78" t="s">
        <v>1696</v>
      </c>
      <c r="F78">
        <v>2019</v>
      </c>
      <c r="G78">
        <f t="shared" si="9"/>
        <v>23</v>
      </c>
      <c r="H78" t="str">
        <f t="shared" si="6"/>
        <v>Man of Steele</v>
      </c>
      <c r="I78" t="e">
        <f t="shared" si="7"/>
        <v>#VALUE!</v>
      </c>
      <c r="J78" t="str">
        <f t="shared" si="8"/>
        <v>Yeo</v>
      </c>
      <c r="K78" t="str">
        <f>IF(COUNTIFS($H$1:H78,H78)&gt;39,"BEN",RIGHT(A79,3))</f>
        <v>, E</v>
      </c>
      <c r="L78">
        <f t="shared" si="5"/>
        <v>0</v>
      </c>
      <c r="M78">
        <f t="shared" si="5"/>
        <v>0</v>
      </c>
    </row>
    <row r="79" spans="1:13" x14ac:dyDescent="0.2">
      <c r="A79" t="s">
        <v>1697</v>
      </c>
      <c r="B79" t="s">
        <v>21</v>
      </c>
      <c r="C79" t="s">
        <v>11</v>
      </c>
      <c r="E79">
        <v>93</v>
      </c>
      <c r="F79">
        <v>2019</v>
      </c>
      <c r="G79">
        <f t="shared" si="9"/>
        <v>23</v>
      </c>
      <c r="H79" t="str">
        <f t="shared" si="6"/>
        <v>Man of Steele</v>
      </c>
      <c r="I79" t="str">
        <f t="shared" si="7"/>
        <v>E.Yeo</v>
      </c>
      <c r="J79" t="str">
        <f t="shared" si="8"/>
        <v>WCE</v>
      </c>
      <c r="K79" t="str">
        <f>IF(COUNTIFS($H$1:H79,H79)&gt;39,"BEN",RIGHT(A80,3))</f>
        <v>MID</v>
      </c>
      <c r="L79">
        <f t="shared" si="5"/>
        <v>0</v>
      </c>
      <c r="M79">
        <f t="shared" si="5"/>
        <v>93</v>
      </c>
    </row>
    <row r="80" spans="1:13" ht="14.5" customHeight="1" x14ac:dyDescent="0.2">
      <c r="A80" t="s">
        <v>1060</v>
      </c>
      <c r="C80" t="s">
        <v>1672</v>
      </c>
      <c r="F80">
        <v>2019</v>
      </c>
      <c r="G80">
        <f t="shared" si="9"/>
        <v>23</v>
      </c>
      <c r="H80" t="str">
        <f t="shared" si="6"/>
        <v>Man of Steele</v>
      </c>
      <c r="I80" t="e">
        <f t="shared" si="7"/>
        <v>#VALUE!</v>
      </c>
      <c r="J80" t="str">
        <f t="shared" si="8"/>
        <v>Lai</v>
      </c>
      <c r="K80" t="str">
        <f>IF(COUNTIFS($H$1:H80,H80)&gt;39,"BEN",RIGHT(A81,3))</f>
        <v>, R</v>
      </c>
      <c r="L80">
        <f t="shared" si="5"/>
        <v>0</v>
      </c>
      <c r="M80">
        <f t="shared" si="5"/>
        <v>0</v>
      </c>
    </row>
    <row r="81" spans="1:13" x14ac:dyDescent="0.2">
      <c r="A81" t="s">
        <v>1698</v>
      </c>
      <c r="B81" t="s">
        <v>22</v>
      </c>
      <c r="C81" t="s">
        <v>11</v>
      </c>
      <c r="E81">
        <v>104</v>
      </c>
      <c r="F81">
        <v>2019</v>
      </c>
      <c r="G81">
        <f t="shared" si="9"/>
        <v>23</v>
      </c>
      <c r="H81" t="str">
        <f t="shared" si="6"/>
        <v>Man of Steele</v>
      </c>
      <c r="I81" t="str">
        <f t="shared" si="7"/>
        <v>R.Laird</v>
      </c>
      <c r="J81" t="str">
        <f t="shared" si="8"/>
        <v>ADE</v>
      </c>
      <c r="K81" t="str">
        <f>IF(COUNTIFS($H$1:H81,H81)&gt;39,"BEN",RIGHT(A82,3))</f>
        <v>DEF</v>
      </c>
      <c r="L81">
        <f t="shared" si="5"/>
        <v>0</v>
      </c>
      <c r="M81">
        <f t="shared" si="5"/>
        <v>104</v>
      </c>
    </row>
    <row r="82" spans="1:13" ht="14.5" customHeight="1" x14ac:dyDescent="0.2">
      <c r="A82" t="s">
        <v>980</v>
      </c>
      <c r="C82" t="s">
        <v>1681</v>
      </c>
      <c r="F82">
        <v>2019</v>
      </c>
      <c r="G82">
        <f t="shared" si="9"/>
        <v>23</v>
      </c>
      <c r="H82" t="str">
        <f t="shared" si="6"/>
        <v>Man of Steele</v>
      </c>
      <c r="I82" t="e">
        <f t="shared" si="7"/>
        <v>#VALUE!</v>
      </c>
      <c r="J82" t="str">
        <f t="shared" si="8"/>
        <v>Lip</v>
      </c>
      <c r="K82" t="str">
        <f>IF(COUNTIFS($H$1:H82,H82)&gt;39,"BEN",RIGHT(A83,3))</f>
        <v>, P</v>
      </c>
      <c r="L82">
        <f t="shared" ref="L82:M104" si="10">D82</f>
        <v>0</v>
      </c>
      <c r="M82">
        <f t="shared" si="10"/>
        <v>0</v>
      </c>
    </row>
    <row r="83" spans="1:13" x14ac:dyDescent="0.2">
      <c r="A83" t="s">
        <v>1699</v>
      </c>
      <c r="B83" t="s">
        <v>28</v>
      </c>
      <c r="C83" t="s">
        <v>15</v>
      </c>
      <c r="E83">
        <v>89</v>
      </c>
      <c r="F83">
        <v>2019</v>
      </c>
      <c r="G83">
        <f t="shared" si="9"/>
        <v>23</v>
      </c>
      <c r="H83" t="str">
        <f t="shared" si="6"/>
        <v>Man of Steele</v>
      </c>
      <c r="I83" t="str">
        <f t="shared" si="7"/>
        <v>P.Lipinski</v>
      </c>
      <c r="J83" t="str">
        <f t="shared" si="8"/>
        <v>WBD</v>
      </c>
      <c r="K83" t="str">
        <f>IF(COUNTIFS($H$1:H83,H83)&gt;39,"BEN",RIGHT(A84,3))</f>
        <v>FWD</v>
      </c>
      <c r="L83">
        <f t="shared" si="10"/>
        <v>0</v>
      </c>
      <c r="M83">
        <f t="shared" si="10"/>
        <v>89</v>
      </c>
    </row>
    <row r="84" spans="1:13" ht="14.5" customHeight="1" x14ac:dyDescent="0.2">
      <c r="A84" t="s">
        <v>979</v>
      </c>
      <c r="C84" t="s">
        <v>1673</v>
      </c>
      <c r="F84">
        <v>2019</v>
      </c>
      <c r="G84">
        <f t="shared" si="9"/>
        <v>23</v>
      </c>
      <c r="H84" t="str">
        <f t="shared" si="6"/>
        <v>Man of Steele</v>
      </c>
      <c r="I84" t="e">
        <f t="shared" si="7"/>
        <v>#VALUE!</v>
      </c>
      <c r="J84" t="str">
        <f t="shared" si="8"/>
        <v>Hou</v>
      </c>
      <c r="K84" t="str">
        <f>IF(COUNTIFS($H$1:H84,H84)&gt;39,"BEN",RIGHT(A85,3))</f>
        <v>, B</v>
      </c>
      <c r="L84">
        <f t="shared" si="10"/>
        <v>0</v>
      </c>
      <c r="M84">
        <f t="shared" si="10"/>
        <v>0</v>
      </c>
    </row>
    <row r="85" spans="1:13" x14ac:dyDescent="0.2">
      <c r="A85" t="s">
        <v>1700</v>
      </c>
      <c r="B85" t="s">
        <v>18</v>
      </c>
      <c r="C85" t="s">
        <v>15</v>
      </c>
      <c r="E85">
        <v>110</v>
      </c>
      <c r="F85">
        <v>2019</v>
      </c>
      <c r="G85">
        <f t="shared" si="9"/>
        <v>23</v>
      </c>
      <c r="H85" t="str">
        <f t="shared" si="6"/>
        <v>Man of Steele</v>
      </c>
      <c r="I85" t="str">
        <f t="shared" si="7"/>
        <v>B.Houli</v>
      </c>
      <c r="J85" t="str">
        <f t="shared" si="8"/>
        <v>RIC</v>
      </c>
      <c r="K85" t="str">
        <f>IF(COUNTIFS($H$1:H85,H85)&gt;39,"BEN",RIGHT(A86,3))</f>
        <v>DEF</v>
      </c>
      <c r="L85">
        <f t="shared" si="10"/>
        <v>0</v>
      </c>
      <c r="M85">
        <f t="shared" si="10"/>
        <v>110</v>
      </c>
    </row>
    <row r="86" spans="1:13" ht="14.5" customHeight="1" x14ac:dyDescent="0.2">
      <c r="A86" t="s">
        <v>936</v>
      </c>
      <c r="C86" t="s">
        <v>1675</v>
      </c>
      <c r="F86">
        <v>2019</v>
      </c>
      <c r="G86">
        <f t="shared" si="9"/>
        <v>23</v>
      </c>
      <c r="H86" t="str">
        <f t="shared" si="6"/>
        <v>Man of Steele</v>
      </c>
      <c r="I86" t="e">
        <f t="shared" si="7"/>
        <v>#VALUE!</v>
      </c>
      <c r="J86" t="str">
        <f t="shared" si="8"/>
        <v>Lam</v>
      </c>
      <c r="K86" t="str">
        <f>IF(COUNTIFS($H$1:H86,H86)&gt;39,"BEN",RIGHT(A87,3))</f>
        <v>, K</v>
      </c>
      <c r="L86">
        <f t="shared" si="10"/>
        <v>0</v>
      </c>
      <c r="M86">
        <f t="shared" si="10"/>
        <v>0</v>
      </c>
    </row>
    <row r="87" spans="1:13" x14ac:dyDescent="0.2">
      <c r="A87" t="s">
        <v>1701</v>
      </c>
      <c r="B87" t="s">
        <v>18</v>
      </c>
      <c r="C87" t="s">
        <v>15</v>
      </c>
      <c r="E87">
        <v>86</v>
      </c>
      <c r="F87">
        <v>2019</v>
      </c>
      <c r="G87">
        <f t="shared" si="9"/>
        <v>23</v>
      </c>
      <c r="H87" t="str">
        <f t="shared" si="6"/>
        <v>Man of Steele</v>
      </c>
      <c r="I87" t="str">
        <f t="shared" si="7"/>
        <v>K.Lambert</v>
      </c>
      <c r="J87" t="str">
        <f t="shared" si="8"/>
        <v>RIC</v>
      </c>
      <c r="K87" t="str">
        <f>IF(COUNTIFS($H$1:H87,H87)&gt;39,"BEN",RIGHT(A88,3))</f>
        <v>FWD</v>
      </c>
      <c r="L87">
        <f t="shared" si="10"/>
        <v>0</v>
      </c>
      <c r="M87">
        <f t="shared" si="10"/>
        <v>86</v>
      </c>
    </row>
    <row r="88" spans="1:13" ht="14.5" customHeight="1" x14ac:dyDescent="0.2">
      <c r="A88" t="s">
        <v>519</v>
      </c>
      <c r="C88" t="s">
        <v>1675</v>
      </c>
      <c r="F88">
        <v>2019</v>
      </c>
      <c r="G88">
        <f t="shared" si="9"/>
        <v>23</v>
      </c>
      <c r="H88" t="str">
        <f t="shared" si="6"/>
        <v>Man of Steele</v>
      </c>
      <c r="I88" t="e">
        <f t="shared" si="7"/>
        <v>#VALUE!</v>
      </c>
      <c r="J88" t="str">
        <f t="shared" si="8"/>
        <v>Mun</v>
      </c>
      <c r="K88" t="str">
        <f>IF(COUNTIFS($H$1:H88,H88)&gt;39,"BEN",RIGHT(A89,3))</f>
        <v>, D</v>
      </c>
      <c r="L88">
        <f t="shared" si="10"/>
        <v>0</v>
      </c>
      <c r="M88">
        <f t="shared" si="10"/>
        <v>0</v>
      </c>
    </row>
    <row r="89" spans="1:13" x14ac:dyDescent="0.2">
      <c r="A89" t="s">
        <v>1702</v>
      </c>
      <c r="B89" t="s">
        <v>16</v>
      </c>
      <c r="C89" t="s">
        <v>11</v>
      </c>
      <c r="E89">
        <v>70</v>
      </c>
      <c r="F89">
        <v>2019</v>
      </c>
      <c r="G89">
        <f t="shared" si="9"/>
        <v>23</v>
      </c>
      <c r="H89" t="str">
        <f t="shared" si="6"/>
        <v>Man of Steele</v>
      </c>
      <c r="I89" t="str">
        <f t="shared" si="7"/>
        <v>D.Mundy</v>
      </c>
      <c r="J89" t="str">
        <f t="shared" si="8"/>
        <v>FRE</v>
      </c>
      <c r="K89" t="str">
        <f>IF(COUNTIFS($H$1:H89,H89)&gt;39,"BEN",RIGHT(A90,3))</f>
        <v>FWD</v>
      </c>
      <c r="L89">
        <f t="shared" si="10"/>
        <v>0</v>
      </c>
      <c r="M89">
        <f t="shared" si="10"/>
        <v>70</v>
      </c>
    </row>
    <row r="90" spans="1:13" ht="14.5" customHeight="1" x14ac:dyDescent="0.2">
      <c r="A90" t="s">
        <v>1643</v>
      </c>
      <c r="C90" t="s">
        <v>1676</v>
      </c>
      <c r="F90">
        <v>2019</v>
      </c>
      <c r="G90">
        <f t="shared" si="9"/>
        <v>23</v>
      </c>
      <c r="H90" t="str">
        <f t="shared" si="6"/>
        <v>Man of Steele</v>
      </c>
      <c r="I90" t="e">
        <f t="shared" si="7"/>
        <v>#VALUE!</v>
      </c>
      <c r="J90" t="str">
        <f t="shared" si="8"/>
        <v>Lyc</v>
      </c>
      <c r="K90" t="str">
        <f>IF(COUNTIFS($H$1:H90,H90)&gt;39,"BEN",RIGHT(A91,3))</f>
        <v>, S</v>
      </c>
      <c r="L90">
        <f t="shared" si="10"/>
        <v>0</v>
      </c>
      <c r="M90">
        <f t="shared" si="10"/>
        <v>0</v>
      </c>
    </row>
    <row r="91" spans="1:13" x14ac:dyDescent="0.2">
      <c r="A91" t="s">
        <v>1703</v>
      </c>
      <c r="B91" t="s">
        <v>24</v>
      </c>
      <c r="C91" t="s">
        <v>15</v>
      </c>
      <c r="E91">
        <v>129</v>
      </c>
      <c r="F91">
        <v>2019</v>
      </c>
      <c r="G91">
        <f t="shared" si="9"/>
        <v>23</v>
      </c>
      <c r="H91" t="str">
        <f t="shared" si="6"/>
        <v>Man of Steele</v>
      </c>
      <c r="I91" t="str">
        <f t="shared" si="7"/>
        <v>S.Lycett</v>
      </c>
      <c r="J91" t="str">
        <f t="shared" si="8"/>
        <v>PTA</v>
      </c>
      <c r="K91" t="str">
        <f>IF(COUNTIFS($H$1:H91,H91)&gt;39,"BEN",RIGHT(A92,3))</f>
        <v>FWD</v>
      </c>
      <c r="L91">
        <f t="shared" si="10"/>
        <v>0</v>
      </c>
      <c r="M91">
        <f t="shared" si="10"/>
        <v>129</v>
      </c>
    </row>
    <row r="92" spans="1:13" ht="14.5" customHeight="1" x14ac:dyDescent="0.2">
      <c r="A92" t="s">
        <v>19</v>
      </c>
      <c r="C92" t="s">
        <v>1677</v>
      </c>
      <c r="F92">
        <v>2019</v>
      </c>
      <c r="G92">
        <f t="shared" si="9"/>
        <v>23</v>
      </c>
      <c r="H92" t="str">
        <f t="shared" si="6"/>
        <v>Man of Steele</v>
      </c>
      <c r="I92" t="e">
        <f t="shared" si="7"/>
        <v>#VALUE!</v>
      </c>
      <c r="J92" t="str">
        <f t="shared" si="8"/>
        <v/>
      </c>
      <c r="K92" t="str">
        <f>IF(COUNTIFS($H$1:H92,H92)&gt;39,"BEN",RIGHT(A93,3))</f>
        <v/>
      </c>
      <c r="L92">
        <f t="shared" si="10"/>
        <v>0</v>
      </c>
      <c r="M92">
        <f t="shared" si="10"/>
        <v>0</v>
      </c>
    </row>
    <row r="93" spans="1:13" ht="14.5" customHeight="1" x14ac:dyDescent="0.2">
      <c r="F93">
        <v>2019</v>
      </c>
      <c r="G93">
        <f t="shared" si="9"/>
        <v>23</v>
      </c>
      <c r="H93" t="str">
        <f t="shared" si="6"/>
        <v>Man of Steele</v>
      </c>
      <c r="I93" t="e">
        <f t="shared" si="7"/>
        <v>#VALUE!</v>
      </c>
      <c r="J93" t="str">
        <f t="shared" si="8"/>
        <v/>
      </c>
      <c r="K93" t="str">
        <f>IF(COUNTIFS($H$1:H93,H93)&gt;39,"BEN",RIGHT(A94,3))</f>
        <v/>
      </c>
      <c r="L93">
        <f t="shared" si="10"/>
        <v>0</v>
      </c>
      <c r="M93">
        <f t="shared" si="10"/>
        <v>0</v>
      </c>
    </row>
    <row r="94" spans="1:13" ht="14.5" customHeight="1" x14ac:dyDescent="0.2">
      <c r="F94">
        <v>2019</v>
      </c>
      <c r="G94">
        <f t="shared" si="9"/>
        <v>23</v>
      </c>
      <c r="H94" t="str">
        <f t="shared" si="6"/>
        <v>Man of Steele</v>
      </c>
      <c r="I94" t="e">
        <f t="shared" si="7"/>
        <v>#VALUE!</v>
      </c>
      <c r="J94" t="str">
        <f t="shared" si="8"/>
        <v>PLA</v>
      </c>
      <c r="K94" t="str">
        <f>IF(COUNTIFS($H$1:H94,H94)&gt;39,"BEN",RIGHT(A95,3))</f>
        <v>YER</v>
      </c>
      <c r="L94">
        <f t="shared" si="10"/>
        <v>0</v>
      </c>
      <c r="M94">
        <f t="shared" si="10"/>
        <v>0</v>
      </c>
    </row>
    <row r="95" spans="1:13" ht="14.5" customHeight="1" x14ac:dyDescent="0.2">
      <c r="A95" t="s">
        <v>3</v>
      </c>
      <c r="B95" t="s">
        <v>8</v>
      </c>
      <c r="C95" t="s">
        <v>9</v>
      </c>
      <c r="D95" t="s">
        <v>5</v>
      </c>
      <c r="E95" t="s">
        <v>6</v>
      </c>
      <c r="F95">
        <v>2019</v>
      </c>
      <c r="G95">
        <f t="shared" si="9"/>
        <v>23</v>
      </c>
      <c r="H95" t="str">
        <f t="shared" si="6"/>
        <v>Man of Steele</v>
      </c>
      <c r="I95" t="e">
        <f t="shared" si="7"/>
        <v>#VALUE!</v>
      </c>
      <c r="J95" t="str">
        <f t="shared" si="8"/>
        <v>Sav</v>
      </c>
      <c r="K95" t="str">
        <f>IF(COUNTIFS($H$1:H95,H95)&gt;39,"BEN",RIGHT(A96,3))</f>
        <v>, S</v>
      </c>
      <c r="L95" t="str">
        <f t="shared" si="10"/>
        <v>PROJ</v>
      </c>
      <c r="M95" t="str">
        <f t="shared" si="10"/>
        <v>PTS</v>
      </c>
    </row>
    <row r="96" spans="1:13" x14ac:dyDescent="0.2">
      <c r="A96" t="s">
        <v>1704</v>
      </c>
      <c r="B96" t="s">
        <v>36</v>
      </c>
      <c r="C96" t="s">
        <v>11</v>
      </c>
      <c r="E96">
        <v>90</v>
      </c>
      <c r="F96">
        <v>2019</v>
      </c>
      <c r="G96">
        <f t="shared" si="9"/>
        <v>23</v>
      </c>
      <c r="H96" t="str">
        <f t="shared" si="6"/>
        <v>Man of Steele</v>
      </c>
      <c r="I96" t="str">
        <f t="shared" si="7"/>
        <v>S.Savage</v>
      </c>
      <c r="J96" t="str">
        <f t="shared" si="8"/>
        <v>STK</v>
      </c>
      <c r="K96" t="str">
        <f>IF(COUNTIFS($H$1:H96,H96)&gt;39,"BEN",RIGHT(A97,3))</f>
        <v>BEN</v>
      </c>
      <c r="L96">
        <f t="shared" si="10"/>
        <v>0</v>
      </c>
      <c r="M96">
        <f t="shared" si="10"/>
        <v>90</v>
      </c>
    </row>
    <row r="97" spans="1:13" ht="14.5" customHeight="1" x14ac:dyDescent="0.2">
      <c r="A97" t="s">
        <v>1067</v>
      </c>
      <c r="C97" t="s">
        <v>1687</v>
      </c>
      <c r="F97">
        <v>2019</v>
      </c>
      <c r="G97">
        <f t="shared" si="9"/>
        <v>23</v>
      </c>
      <c r="H97" t="str">
        <f t="shared" si="6"/>
        <v>Man of Steele</v>
      </c>
      <c r="I97" t="e">
        <f t="shared" si="7"/>
        <v>#VALUE!</v>
      </c>
      <c r="J97" t="str">
        <f t="shared" si="8"/>
        <v>Wal</v>
      </c>
      <c r="K97" t="str">
        <f>IF(COUNTIFS($H$1:H97,H97)&gt;39,"BEN",RIGHT(A98,3))</f>
        <v>BEN</v>
      </c>
      <c r="L97">
        <f t="shared" si="10"/>
        <v>0</v>
      </c>
      <c r="M97">
        <f t="shared" si="10"/>
        <v>0</v>
      </c>
    </row>
    <row r="98" spans="1:13" x14ac:dyDescent="0.2">
      <c r="A98" t="s">
        <v>1705</v>
      </c>
      <c r="B98" t="s">
        <v>20</v>
      </c>
      <c r="C98" t="s">
        <v>11</v>
      </c>
      <c r="E98">
        <v>73</v>
      </c>
      <c r="F98">
        <v>2019</v>
      </c>
      <c r="G98">
        <f t="shared" si="9"/>
        <v>23</v>
      </c>
      <c r="H98" t="str">
        <f t="shared" si="6"/>
        <v>Man of Steele</v>
      </c>
      <c r="I98" t="str">
        <f t="shared" si="7"/>
        <v>S.Walsh</v>
      </c>
      <c r="J98" t="str">
        <f t="shared" si="8"/>
        <v>CAR</v>
      </c>
      <c r="K98" t="str">
        <f>IF(COUNTIFS($H$1:H98,H98)&gt;39,"BEN",RIGHT(A99,3))</f>
        <v>BEN</v>
      </c>
      <c r="L98">
        <f t="shared" si="10"/>
        <v>0</v>
      </c>
      <c r="M98">
        <f t="shared" si="10"/>
        <v>73</v>
      </c>
    </row>
    <row r="99" spans="1:13" ht="14.5" customHeight="1" x14ac:dyDescent="0.2">
      <c r="A99" t="s">
        <v>1174</v>
      </c>
      <c r="C99" t="s">
        <v>1668</v>
      </c>
      <c r="F99">
        <v>2019</v>
      </c>
      <c r="G99">
        <f t="shared" si="9"/>
        <v>23</v>
      </c>
      <c r="H99" t="str">
        <f t="shared" si="6"/>
        <v>Man of Steele</v>
      </c>
      <c r="I99" t="e">
        <f t="shared" si="7"/>
        <v>#VALUE!</v>
      </c>
      <c r="J99" t="str">
        <f t="shared" si="8"/>
        <v>Cer</v>
      </c>
      <c r="K99" t="str">
        <f>IF(COUNTIFS($H$1:H99,H99)&gt;39,"BEN",RIGHT(A100,3))</f>
        <v>BEN</v>
      </c>
      <c r="L99">
        <f t="shared" si="10"/>
        <v>0</v>
      </c>
      <c r="M99">
        <f t="shared" si="10"/>
        <v>0</v>
      </c>
    </row>
    <row r="100" spans="1:13" x14ac:dyDescent="0.2">
      <c r="A100" t="s">
        <v>1706</v>
      </c>
      <c r="B100" t="s">
        <v>16</v>
      </c>
      <c r="C100" t="s">
        <v>11</v>
      </c>
      <c r="E100">
        <v>51</v>
      </c>
      <c r="F100">
        <v>2019</v>
      </c>
      <c r="G100">
        <f t="shared" si="9"/>
        <v>23</v>
      </c>
      <c r="H100" t="str">
        <f t="shared" si="6"/>
        <v>Man of Steele</v>
      </c>
      <c r="I100" t="str">
        <f t="shared" si="7"/>
        <v>A.Cerra</v>
      </c>
      <c r="J100" t="str">
        <f t="shared" si="8"/>
        <v>FRE</v>
      </c>
      <c r="K100" t="str">
        <f>IF(COUNTIFS($H$1:H100,H100)&gt;39,"BEN",RIGHT(A101,3))</f>
        <v>BEN</v>
      </c>
      <c r="L100">
        <f t="shared" si="10"/>
        <v>0</v>
      </c>
      <c r="M100">
        <f t="shared" si="10"/>
        <v>51</v>
      </c>
    </row>
    <row r="101" spans="1:13" ht="14.5" customHeight="1" x14ac:dyDescent="0.2">
      <c r="A101" t="s">
        <v>1643</v>
      </c>
      <c r="C101" t="s">
        <v>1676</v>
      </c>
      <c r="F101">
        <v>2019</v>
      </c>
      <c r="G101">
        <f t="shared" si="9"/>
        <v>23</v>
      </c>
      <c r="H101" t="str">
        <f t="shared" si="6"/>
        <v>Man of Steele</v>
      </c>
      <c r="I101" t="e">
        <f t="shared" si="7"/>
        <v>#VALUE!</v>
      </c>
      <c r="J101" t="str">
        <f t="shared" si="8"/>
        <v>Bur</v>
      </c>
      <c r="K101" t="str">
        <f>IF(COUNTIFS($H$1:H101,H101)&gt;39,"BEN",RIGHT(A102,3))</f>
        <v>BEN</v>
      </c>
      <c r="L101">
        <f t="shared" si="10"/>
        <v>0</v>
      </c>
      <c r="M101">
        <f t="shared" si="10"/>
        <v>0</v>
      </c>
    </row>
    <row r="102" spans="1:13" x14ac:dyDescent="0.2">
      <c r="A102" t="s">
        <v>1707</v>
      </c>
      <c r="B102" t="s">
        <v>24</v>
      </c>
      <c r="C102" t="s">
        <v>15</v>
      </c>
      <c r="E102">
        <v>49</v>
      </c>
      <c r="F102">
        <v>2019</v>
      </c>
      <c r="G102">
        <f t="shared" si="9"/>
        <v>23</v>
      </c>
      <c r="H102" t="str">
        <f t="shared" si="6"/>
        <v>Man of Steele</v>
      </c>
      <c r="I102" t="str">
        <f t="shared" si="7"/>
        <v>R.Burton</v>
      </c>
      <c r="J102" t="str">
        <f t="shared" si="8"/>
        <v>PTA</v>
      </c>
      <c r="K102" t="str">
        <f>IF(COUNTIFS($H$1:H102,H102)&gt;39,"BEN",RIGHT(A103,3))</f>
        <v>BEN</v>
      </c>
      <c r="L102">
        <f t="shared" si="10"/>
        <v>0</v>
      </c>
      <c r="M102">
        <f t="shared" si="10"/>
        <v>49</v>
      </c>
    </row>
    <row r="103" spans="1:13" ht="14.5" customHeight="1" x14ac:dyDescent="0.2">
      <c r="A103" t="s">
        <v>1178</v>
      </c>
      <c r="C103" t="s">
        <v>1677</v>
      </c>
      <c r="F103">
        <v>2019</v>
      </c>
      <c r="G103">
        <f t="shared" si="9"/>
        <v>23</v>
      </c>
      <c r="H103" t="str">
        <f t="shared" si="6"/>
        <v>Man of Steele</v>
      </c>
      <c r="I103" t="e">
        <f t="shared" si="7"/>
        <v>#VALUE!</v>
      </c>
      <c r="J103" t="str">
        <f t="shared" si="8"/>
        <v>Tot</v>
      </c>
      <c r="K103" t="str">
        <f>IF(COUNTIFS($H$1:H103,H103)&gt;39,"BEN",RIGHT(A104,3))</f>
        <v>BEN</v>
      </c>
      <c r="L103">
        <f t="shared" si="10"/>
        <v>0</v>
      </c>
      <c r="M103">
        <f t="shared" si="10"/>
        <v>0</v>
      </c>
    </row>
    <row r="104" spans="1:13" ht="14.5" customHeight="1" x14ac:dyDescent="0.2">
      <c r="A104" t="s">
        <v>29</v>
      </c>
      <c r="C104">
        <v>1833</v>
      </c>
      <c r="F104">
        <v>2019</v>
      </c>
      <c r="G104">
        <f t="shared" si="9"/>
        <v>23</v>
      </c>
      <c r="H104" t="str">
        <f t="shared" si="6"/>
        <v>Man of Steele</v>
      </c>
      <c r="I104" t="e">
        <f t="shared" si="7"/>
        <v>#VALUE!</v>
      </c>
      <c r="J104" t="str">
        <f t="shared" si="8"/>
        <v/>
      </c>
      <c r="K104" t="str">
        <f>IF(COUNTIFS($H$1:H104,H104)&gt;39,"BEN",RIGHT(A105,3))</f>
        <v>BEN</v>
      </c>
      <c r="L104">
        <f t="shared" si="10"/>
        <v>0</v>
      </c>
      <c r="M104">
        <f t="shared" si="10"/>
        <v>0</v>
      </c>
    </row>
  </sheetData>
  <autoFilter ref="A1:M104" xr:uid="{00000000-0009-0000-0000-000001000000}"/>
  <dataValidations count="1">
    <dataValidation type="list" allowBlank="1" showInputMessage="1" showErrorMessage="1" sqref="H1:H1048576" xr:uid="{00000000-0002-0000-0100-000000000000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W183"/>
  <sheetViews>
    <sheetView workbookViewId="0">
      <selection activeCell="Y11" sqref="Y11"/>
    </sheetView>
  </sheetViews>
  <sheetFormatPr baseColWidth="10" defaultColWidth="8.83203125" defaultRowHeight="15" x14ac:dyDescent="0.2"/>
  <cols>
    <col min="1" max="1" width="11.6640625" customWidth="1"/>
    <col min="2" max="2" width="5.6640625" bestFit="1" customWidth="1"/>
    <col min="3" max="3" width="2.83203125" customWidth="1"/>
    <col min="4" max="4" width="10.5" customWidth="1"/>
    <col min="5" max="5" width="7.6640625" bestFit="1" customWidth="1"/>
    <col min="6" max="6" width="2.83203125" customWidth="1"/>
    <col min="7" max="7" width="11.1640625" customWidth="1"/>
    <col min="8" max="8" width="6.6640625" bestFit="1" customWidth="1"/>
    <col min="9" max="9" width="2.83203125" customWidth="1"/>
    <col min="10" max="10" width="10.6640625" customWidth="1"/>
    <col min="11" max="11" width="7.6640625" bestFit="1" customWidth="1"/>
    <col min="12" max="12" width="2.83203125" customWidth="1"/>
    <col min="13" max="13" width="11" customWidth="1"/>
    <col min="14" max="14" width="7" bestFit="1" customWidth="1"/>
    <col min="15" max="15" width="2.83203125" customWidth="1"/>
    <col min="16" max="16" width="12.33203125" customWidth="1"/>
    <col min="17" max="17" width="8.33203125" bestFit="1" customWidth="1"/>
    <col min="18" max="18" width="2.83203125" customWidth="1"/>
    <col min="19" max="19" width="10.6640625" customWidth="1"/>
    <col min="20" max="20" width="6.33203125" bestFit="1" customWidth="1"/>
    <col min="21" max="21" width="2.83203125" customWidth="1"/>
    <col min="22" max="22" width="15.6640625" bestFit="1" customWidth="1"/>
    <col min="23" max="23" width="6.33203125" bestFit="1" customWidth="1"/>
  </cols>
  <sheetData>
    <row r="3" spans="1:23" x14ac:dyDescent="0.2">
      <c r="A3" s="2" t="s">
        <v>1709</v>
      </c>
      <c r="B3" s="2" t="s">
        <v>522</v>
      </c>
      <c r="D3" s="2" t="s">
        <v>1709</v>
      </c>
      <c r="E3" s="2" t="s">
        <v>522</v>
      </c>
      <c r="G3" s="2" t="s">
        <v>1709</v>
      </c>
      <c r="H3" s="2" t="s">
        <v>522</v>
      </c>
      <c r="J3" s="2" t="s">
        <v>1709</v>
      </c>
      <c r="K3" s="2" t="s">
        <v>522</v>
      </c>
      <c r="M3" s="2" t="s">
        <v>1709</v>
      </c>
      <c r="N3" s="2" t="s">
        <v>522</v>
      </c>
      <c r="P3" s="2" t="s">
        <v>1709</v>
      </c>
      <c r="Q3" s="2" t="s">
        <v>522</v>
      </c>
      <c r="S3" s="2" t="s">
        <v>1709</v>
      </c>
      <c r="T3" s="2" t="s">
        <v>522</v>
      </c>
      <c r="V3" s="2" t="s">
        <v>1709</v>
      </c>
      <c r="W3" s="2" t="s">
        <v>522</v>
      </c>
    </row>
    <row r="4" spans="1:23" x14ac:dyDescent="0.2">
      <c r="A4" s="2" t="s">
        <v>453</v>
      </c>
      <c r="B4" t="s">
        <v>468</v>
      </c>
      <c r="D4" s="2" t="s">
        <v>453</v>
      </c>
      <c r="E4" t="s">
        <v>464</v>
      </c>
      <c r="G4" s="2" t="s">
        <v>453</v>
      </c>
      <c r="H4" t="s">
        <v>462</v>
      </c>
      <c r="J4" s="2" t="s">
        <v>453</v>
      </c>
      <c r="K4" t="s">
        <v>463</v>
      </c>
      <c r="M4" s="2" t="s">
        <v>453</v>
      </c>
      <c r="N4" t="s">
        <v>465</v>
      </c>
      <c r="P4" s="2" t="s">
        <v>453</v>
      </c>
      <c r="Q4" t="s">
        <v>467</v>
      </c>
      <c r="S4" s="2" t="s">
        <v>453</v>
      </c>
      <c r="T4" t="s">
        <v>461</v>
      </c>
      <c r="V4" s="2" t="s">
        <v>453</v>
      </c>
      <c r="W4" t="s">
        <v>466</v>
      </c>
    </row>
    <row r="5" spans="1:23" x14ac:dyDescent="0.2">
      <c r="A5" s="3" t="s">
        <v>297</v>
      </c>
      <c r="B5" s="181">
        <v>40</v>
      </c>
      <c r="D5" s="3" t="s">
        <v>200</v>
      </c>
      <c r="E5" s="181">
        <v>42</v>
      </c>
      <c r="G5" s="3" t="s">
        <v>129</v>
      </c>
      <c r="H5" s="181">
        <v>44</v>
      </c>
      <c r="J5" s="3" t="s">
        <v>157</v>
      </c>
      <c r="K5" s="181">
        <v>68</v>
      </c>
      <c r="M5" s="3" t="s">
        <v>184</v>
      </c>
      <c r="N5" s="181">
        <v>36</v>
      </c>
      <c r="P5" s="3" t="s">
        <v>301</v>
      </c>
      <c r="Q5" s="181">
        <v>36</v>
      </c>
      <c r="S5" s="3" t="s">
        <v>45</v>
      </c>
      <c r="T5" s="181">
        <v>51</v>
      </c>
      <c r="V5" s="3" t="s">
        <v>299</v>
      </c>
      <c r="W5" s="181">
        <v>42</v>
      </c>
    </row>
    <row r="6" spans="1:23" x14ac:dyDescent="0.2">
      <c r="A6" s="3" t="s">
        <v>287</v>
      </c>
      <c r="B6" s="181">
        <v>35</v>
      </c>
      <c r="D6" s="3" t="s">
        <v>209</v>
      </c>
      <c r="E6" s="181">
        <v>42</v>
      </c>
      <c r="G6" s="3" t="s">
        <v>134</v>
      </c>
      <c r="H6" s="181">
        <v>39</v>
      </c>
      <c r="J6" s="3" t="s">
        <v>61</v>
      </c>
      <c r="K6" s="181">
        <v>46</v>
      </c>
      <c r="M6" s="3" t="s">
        <v>369</v>
      </c>
      <c r="N6" s="181">
        <v>36</v>
      </c>
      <c r="P6" s="3" t="s">
        <v>341</v>
      </c>
      <c r="Q6" s="181">
        <v>32</v>
      </c>
      <c r="S6" s="3" t="s">
        <v>1064</v>
      </c>
      <c r="T6" s="181">
        <v>26</v>
      </c>
      <c r="V6" s="3" t="s">
        <v>282</v>
      </c>
      <c r="W6" s="181">
        <v>42</v>
      </c>
    </row>
    <row r="7" spans="1:23" x14ac:dyDescent="0.2">
      <c r="A7" s="3" t="s">
        <v>147</v>
      </c>
      <c r="B7" s="181">
        <v>33</v>
      </c>
      <c r="D7" s="3" t="s">
        <v>226</v>
      </c>
      <c r="E7" s="181">
        <v>35</v>
      </c>
      <c r="G7" s="3" t="s">
        <v>141</v>
      </c>
      <c r="H7" s="181">
        <v>34</v>
      </c>
      <c r="J7" s="3" t="s">
        <v>161</v>
      </c>
      <c r="K7" s="181">
        <v>45</v>
      </c>
      <c r="M7" s="3" t="s">
        <v>255</v>
      </c>
      <c r="N7" s="181">
        <v>32</v>
      </c>
      <c r="P7" s="3" t="s">
        <v>155</v>
      </c>
      <c r="Q7" s="181">
        <v>29</v>
      </c>
      <c r="S7" s="3" t="s">
        <v>166</v>
      </c>
      <c r="T7" s="181">
        <v>26</v>
      </c>
      <c r="V7" s="3" t="s">
        <v>279</v>
      </c>
      <c r="W7" s="181">
        <v>42</v>
      </c>
    </row>
    <row r="8" spans="1:23" x14ac:dyDescent="0.2">
      <c r="A8" s="3" t="s">
        <v>82</v>
      </c>
      <c r="B8" s="181">
        <v>32</v>
      </c>
      <c r="D8" s="3" t="s">
        <v>135</v>
      </c>
      <c r="E8" s="181">
        <v>33</v>
      </c>
      <c r="G8" s="3" t="s">
        <v>123</v>
      </c>
      <c r="H8" s="181">
        <v>34</v>
      </c>
      <c r="J8" s="3" t="s">
        <v>158</v>
      </c>
      <c r="K8" s="181">
        <v>45</v>
      </c>
      <c r="M8" s="3" t="s">
        <v>240</v>
      </c>
      <c r="N8" s="181">
        <v>31</v>
      </c>
      <c r="P8" s="3" t="s">
        <v>300</v>
      </c>
      <c r="Q8" s="181">
        <v>28</v>
      </c>
      <c r="S8" s="3" t="s">
        <v>356</v>
      </c>
      <c r="T8" s="181">
        <v>25</v>
      </c>
      <c r="V8" s="3" t="s">
        <v>278</v>
      </c>
      <c r="W8" s="181">
        <v>38</v>
      </c>
    </row>
    <row r="9" spans="1:23" x14ac:dyDescent="0.2">
      <c r="A9" s="3" t="s">
        <v>37</v>
      </c>
      <c r="B9" s="181">
        <v>30</v>
      </c>
      <c r="D9" s="3" t="s">
        <v>81</v>
      </c>
      <c r="E9" s="181">
        <v>32</v>
      </c>
      <c r="G9" s="3" t="s">
        <v>131</v>
      </c>
      <c r="H9" s="181">
        <v>31</v>
      </c>
      <c r="J9" s="3" t="s">
        <v>108</v>
      </c>
      <c r="K9" s="181">
        <v>37</v>
      </c>
      <c r="M9" s="3" t="s">
        <v>260</v>
      </c>
      <c r="N9" s="181">
        <v>31</v>
      </c>
      <c r="P9" s="3" t="s">
        <v>1064</v>
      </c>
      <c r="Q9" s="181">
        <v>26</v>
      </c>
      <c r="S9" s="3" t="s">
        <v>58</v>
      </c>
      <c r="T9" s="181">
        <v>25</v>
      </c>
      <c r="V9" s="3" t="s">
        <v>294</v>
      </c>
      <c r="W9" s="181">
        <v>34</v>
      </c>
    </row>
    <row r="10" spans="1:23" x14ac:dyDescent="0.2">
      <c r="A10" s="3" t="s">
        <v>275</v>
      </c>
      <c r="B10" s="181">
        <v>28</v>
      </c>
      <c r="D10" s="3" t="s">
        <v>204</v>
      </c>
      <c r="E10" s="181">
        <v>32</v>
      </c>
      <c r="G10" s="3" t="s">
        <v>179</v>
      </c>
      <c r="H10" s="181">
        <v>30</v>
      </c>
      <c r="J10" s="3" t="s">
        <v>206</v>
      </c>
      <c r="K10" s="181">
        <v>35</v>
      </c>
      <c r="M10" s="3" t="s">
        <v>239</v>
      </c>
      <c r="N10" s="181">
        <v>30</v>
      </c>
      <c r="P10" s="3" t="s">
        <v>125</v>
      </c>
      <c r="Q10" s="181">
        <v>25</v>
      </c>
      <c r="S10" s="3" t="s">
        <v>48</v>
      </c>
      <c r="T10" s="181">
        <v>24</v>
      </c>
      <c r="V10" s="3" t="s">
        <v>183</v>
      </c>
      <c r="W10" s="181">
        <v>31</v>
      </c>
    </row>
    <row r="11" spans="1:23" x14ac:dyDescent="0.2">
      <c r="A11" s="3" t="s">
        <v>293</v>
      </c>
      <c r="B11" s="181">
        <v>27</v>
      </c>
      <c r="D11" s="3" t="s">
        <v>205</v>
      </c>
      <c r="E11" s="181">
        <v>25</v>
      </c>
      <c r="G11" s="3" t="s">
        <v>54</v>
      </c>
      <c r="H11" s="181">
        <v>25</v>
      </c>
      <c r="J11" s="3" t="s">
        <v>176</v>
      </c>
      <c r="K11" s="181">
        <v>32</v>
      </c>
      <c r="M11" s="3" t="s">
        <v>212</v>
      </c>
      <c r="N11" s="181">
        <v>28</v>
      </c>
      <c r="P11" s="3" t="s">
        <v>297</v>
      </c>
      <c r="Q11" s="181">
        <v>23</v>
      </c>
      <c r="S11" s="3" t="s">
        <v>75</v>
      </c>
      <c r="T11" s="181">
        <v>24</v>
      </c>
      <c r="V11" s="3" t="s">
        <v>273</v>
      </c>
      <c r="W11" s="181">
        <v>29</v>
      </c>
    </row>
    <row r="12" spans="1:23" x14ac:dyDescent="0.2">
      <c r="A12" s="3" t="s">
        <v>310</v>
      </c>
      <c r="B12" s="181">
        <v>24</v>
      </c>
      <c r="D12" s="3" t="s">
        <v>415</v>
      </c>
      <c r="E12" s="181">
        <v>24</v>
      </c>
      <c r="G12" s="3" t="s">
        <v>171</v>
      </c>
      <c r="H12" s="181">
        <v>24</v>
      </c>
      <c r="J12" s="3" t="s">
        <v>180</v>
      </c>
      <c r="K12" s="181">
        <v>32</v>
      </c>
      <c r="M12" s="3" t="s">
        <v>96</v>
      </c>
      <c r="N12" s="181">
        <v>28</v>
      </c>
      <c r="P12" s="3" t="s">
        <v>129</v>
      </c>
      <c r="Q12" s="181">
        <v>22</v>
      </c>
      <c r="S12" s="3" t="s">
        <v>42</v>
      </c>
      <c r="T12" s="181">
        <v>23</v>
      </c>
      <c r="V12" s="3" t="s">
        <v>281</v>
      </c>
      <c r="W12" s="181">
        <v>29</v>
      </c>
    </row>
    <row r="13" spans="1:23" x14ac:dyDescent="0.2">
      <c r="A13" s="3" t="s">
        <v>39</v>
      </c>
      <c r="B13" s="181">
        <v>23</v>
      </c>
      <c r="D13" s="3" t="s">
        <v>206</v>
      </c>
      <c r="E13" s="181">
        <v>23</v>
      </c>
      <c r="G13" s="3" t="s">
        <v>115</v>
      </c>
      <c r="H13" s="181">
        <v>24</v>
      </c>
      <c r="J13" s="3" t="s">
        <v>155</v>
      </c>
      <c r="K13" s="181">
        <v>29</v>
      </c>
      <c r="M13" s="3" t="s">
        <v>266</v>
      </c>
      <c r="N13" s="181">
        <v>28</v>
      </c>
      <c r="P13" s="3" t="s">
        <v>263</v>
      </c>
      <c r="Q13" s="181">
        <v>22</v>
      </c>
      <c r="S13" s="3" t="s">
        <v>164</v>
      </c>
      <c r="T13" s="181">
        <v>23</v>
      </c>
      <c r="V13" s="3" t="s">
        <v>206</v>
      </c>
      <c r="W13" s="181">
        <v>27</v>
      </c>
    </row>
    <row r="14" spans="1:23" x14ac:dyDescent="0.2">
      <c r="A14" s="3" t="s">
        <v>207</v>
      </c>
      <c r="B14" s="181">
        <v>23</v>
      </c>
      <c r="D14" s="3" t="s">
        <v>275</v>
      </c>
      <c r="E14" s="181">
        <v>22</v>
      </c>
      <c r="G14" s="3" t="s">
        <v>112</v>
      </c>
      <c r="H14" s="181">
        <v>23</v>
      </c>
      <c r="J14" s="3" t="s">
        <v>65</v>
      </c>
      <c r="K14" s="181">
        <v>24</v>
      </c>
      <c r="M14" s="3" t="s">
        <v>381</v>
      </c>
      <c r="N14" s="181">
        <v>26</v>
      </c>
      <c r="P14" s="3" t="s">
        <v>154</v>
      </c>
      <c r="Q14" s="181">
        <v>22</v>
      </c>
      <c r="S14" s="3" t="s">
        <v>57</v>
      </c>
      <c r="T14" s="181">
        <v>23</v>
      </c>
      <c r="V14" s="3" t="s">
        <v>385</v>
      </c>
      <c r="W14" s="181">
        <v>26</v>
      </c>
    </row>
    <row r="15" spans="1:23" x14ac:dyDescent="0.2">
      <c r="A15" s="3" t="s">
        <v>118</v>
      </c>
      <c r="B15" s="181">
        <v>23</v>
      </c>
      <c r="D15" s="3" t="s">
        <v>208</v>
      </c>
      <c r="E15" s="181">
        <v>22</v>
      </c>
      <c r="G15" s="3" t="s">
        <v>119</v>
      </c>
      <c r="H15" s="181">
        <v>23</v>
      </c>
      <c r="J15" s="3" t="s">
        <v>329</v>
      </c>
      <c r="K15" s="181">
        <v>23</v>
      </c>
      <c r="M15" s="3" t="s">
        <v>185</v>
      </c>
      <c r="N15" s="181">
        <v>25</v>
      </c>
      <c r="P15" s="3" t="s">
        <v>240</v>
      </c>
      <c r="Q15" s="181">
        <v>22</v>
      </c>
      <c r="S15" s="3" t="s">
        <v>193</v>
      </c>
      <c r="T15" s="181">
        <v>23</v>
      </c>
      <c r="V15" s="3" t="s">
        <v>199</v>
      </c>
      <c r="W15" s="181">
        <v>25</v>
      </c>
    </row>
    <row r="16" spans="1:23" x14ac:dyDescent="0.2">
      <c r="A16" s="3" t="s">
        <v>210</v>
      </c>
      <c r="B16" s="181">
        <v>23</v>
      </c>
      <c r="D16" s="3" t="s">
        <v>210</v>
      </c>
      <c r="E16" s="181">
        <v>21</v>
      </c>
      <c r="G16" s="3" t="s">
        <v>122</v>
      </c>
      <c r="H16" s="181">
        <v>23</v>
      </c>
      <c r="J16" s="3" t="s">
        <v>177</v>
      </c>
      <c r="K16" s="181">
        <v>23</v>
      </c>
      <c r="M16" s="3" t="s">
        <v>50</v>
      </c>
      <c r="N16" s="181">
        <v>24</v>
      </c>
      <c r="P16" s="3" t="s">
        <v>409</v>
      </c>
      <c r="Q16" s="181">
        <v>22</v>
      </c>
      <c r="S16" s="3" t="s">
        <v>39</v>
      </c>
      <c r="T16" s="181">
        <v>23</v>
      </c>
      <c r="V16" s="3" t="s">
        <v>99</v>
      </c>
      <c r="W16" s="181">
        <v>22</v>
      </c>
    </row>
    <row r="17" spans="1:23" x14ac:dyDescent="0.2">
      <c r="A17" s="3" t="s">
        <v>168</v>
      </c>
      <c r="B17" s="181">
        <v>23</v>
      </c>
      <c r="D17" s="3" t="s">
        <v>131</v>
      </c>
      <c r="E17" s="181">
        <v>21</v>
      </c>
      <c r="G17" s="3" t="s">
        <v>114</v>
      </c>
      <c r="H17" s="181">
        <v>23</v>
      </c>
      <c r="J17" s="3" t="s">
        <v>251</v>
      </c>
      <c r="K17" s="181">
        <v>23</v>
      </c>
      <c r="M17" s="3" t="s">
        <v>252</v>
      </c>
      <c r="N17" s="181">
        <v>23</v>
      </c>
      <c r="P17" s="3" t="s">
        <v>207</v>
      </c>
      <c r="Q17" s="181">
        <v>22</v>
      </c>
      <c r="S17" s="3" t="s">
        <v>328</v>
      </c>
      <c r="T17" s="181">
        <v>23</v>
      </c>
      <c r="V17" s="3" t="s">
        <v>182</v>
      </c>
      <c r="W17" s="181">
        <v>22</v>
      </c>
    </row>
    <row r="18" spans="1:23" x14ac:dyDescent="0.2">
      <c r="A18" s="3" t="s">
        <v>53</v>
      </c>
      <c r="B18" s="181">
        <v>23</v>
      </c>
      <c r="D18" s="3" t="s">
        <v>261</v>
      </c>
      <c r="E18" s="181">
        <v>21</v>
      </c>
      <c r="G18" s="3" t="s">
        <v>127</v>
      </c>
      <c r="H18" s="181">
        <v>23</v>
      </c>
      <c r="J18" s="3" t="s">
        <v>46</v>
      </c>
      <c r="K18" s="181">
        <v>23</v>
      </c>
      <c r="M18" s="3" t="s">
        <v>242</v>
      </c>
      <c r="N18" s="181">
        <v>22</v>
      </c>
      <c r="P18" s="3" t="s">
        <v>266</v>
      </c>
      <c r="Q18" s="181">
        <v>22</v>
      </c>
      <c r="S18" s="3" t="s">
        <v>62</v>
      </c>
      <c r="T18" s="181">
        <v>23</v>
      </c>
      <c r="V18" s="3" t="s">
        <v>48</v>
      </c>
      <c r="W18" s="181">
        <v>22</v>
      </c>
    </row>
    <row r="19" spans="1:23" x14ac:dyDescent="0.2">
      <c r="A19" s="3" t="s">
        <v>177</v>
      </c>
      <c r="B19" s="181">
        <v>23</v>
      </c>
      <c r="D19" s="3" t="s">
        <v>320</v>
      </c>
      <c r="E19" s="181">
        <v>21</v>
      </c>
      <c r="G19" s="3" t="s">
        <v>118</v>
      </c>
      <c r="H19" s="181">
        <v>23</v>
      </c>
      <c r="J19" s="3" t="s">
        <v>1064</v>
      </c>
      <c r="K19" s="181">
        <v>23</v>
      </c>
      <c r="M19" s="3" t="s">
        <v>251</v>
      </c>
      <c r="N19" s="181">
        <v>22</v>
      </c>
      <c r="P19" s="3" t="s">
        <v>271</v>
      </c>
      <c r="Q19" s="181">
        <v>22</v>
      </c>
      <c r="S19" s="3" t="s">
        <v>168</v>
      </c>
      <c r="T19" s="181">
        <v>23</v>
      </c>
      <c r="V19" s="3" t="s">
        <v>1064</v>
      </c>
      <c r="W19" s="181">
        <v>22</v>
      </c>
    </row>
    <row r="20" spans="1:23" x14ac:dyDescent="0.2">
      <c r="A20" s="3" t="s">
        <v>387</v>
      </c>
      <c r="B20" s="181">
        <v>22</v>
      </c>
      <c r="D20" s="3" t="s">
        <v>433</v>
      </c>
      <c r="E20" s="181">
        <v>21</v>
      </c>
      <c r="G20" s="3" t="s">
        <v>62</v>
      </c>
      <c r="H20" s="181">
        <v>23</v>
      </c>
      <c r="J20" s="3" t="s">
        <v>141</v>
      </c>
      <c r="K20" s="181">
        <v>23</v>
      </c>
      <c r="M20" s="3" t="s">
        <v>206</v>
      </c>
      <c r="N20" s="181">
        <v>22</v>
      </c>
      <c r="P20" s="3" t="s">
        <v>282</v>
      </c>
      <c r="Q20" s="181">
        <v>22</v>
      </c>
      <c r="S20" s="3" t="s">
        <v>156</v>
      </c>
      <c r="T20" s="181">
        <v>23</v>
      </c>
      <c r="V20" s="3" t="s">
        <v>274</v>
      </c>
      <c r="W20" s="181">
        <v>21</v>
      </c>
    </row>
    <row r="21" spans="1:23" x14ac:dyDescent="0.2">
      <c r="A21" s="3" t="s">
        <v>132</v>
      </c>
      <c r="B21" s="181">
        <v>22</v>
      </c>
      <c r="D21" s="3" t="s">
        <v>50</v>
      </c>
      <c r="E21" s="181">
        <v>21</v>
      </c>
      <c r="G21" s="3" t="s">
        <v>188</v>
      </c>
      <c r="H21" s="181">
        <v>22</v>
      </c>
      <c r="J21" s="3" t="s">
        <v>306</v>
      </c>
      <c r="K21" s="181">
        <v>23</v>
      </c>
      <c r="M21" s="3" t="s">
        <v>243</v>
      </c>
      <c r="N21" s="181">
        <v>22</v>
      </c>
      <c r="P21" s="3" t="s">
        <v>112</v>
      </c>
      <c r="Q21" s="181">
        <v>22</v>
      </c>
      <c r="S21" s="3" t="s">
        <v>61</v>
      </c>
      <c r="T21" s="181">
        <v>23</v>
      </c>
      <c r="V21" s="3" t="s">
        <v>249</v>
      </c>
      <c r="W21" s="181">
        <v>21</v>
      </c>
    </row>
    <row r="22" spans="1:23" x14ac:dyDescent="0.2">
      <c r="A22" s="3" t="s">
        <v>239</v>
      </c>
      <c r="B22" s="181">
        <v>21</v>
      </c>
      <c r="D22" s="3" t="s">
        <v>327</v>
      </c>
      <c r="E22" s="181">
        <v>21</v>
      </c>
      <c r="G22" s="3" t="s">
        <v>169</v>
      </c>
      <c r="H22" s="181">
        <v>22</v>
      </c>
      <c r="J22" s="3" t="s">
        <v>75</v>
      </c>
      <c r="K22" s="181">
        <v>23</v>
      </c>
      <c r="M22" s="3" t="s">
        <v>246</v>
      </c>
      <c r="N22" s="181">
        <v>22</v>
      </c>
      <c r="P22" s="3" t="s">
        <v>329</v>
      </c>
      <c r="Q22" s="181">
        <v>22</v>
      </c>
      <c r="S22" s="3" t="s">
        <v>46</v>
      </c>
      <c r="T22" s="181">
        <v>23</v>
      </c>
      <c r="V22" s="3" t="s">
        <v>68</v>
      </c>
      <c r="W22" s="181">
        <v>21</v>
      </c>
    </row>
    <row r="23" spans="1:23" x14ac:dyDescent="0.2">
      <c r="A23" s="3" t="s">
        <v>329</v>
      </c>
      <c r="B23" s="181">
        <v>21</v>
      </c>
      <c r="D23" s="3" t="s">
        <v>325</v>
      </c>
      <c r="E23" s="181">
        <v>21</v>
      </c>
      <c r="G23" s="3" t="s">
        <v>248</v>
      </c>
      <c r="H23" s="181">
        <v>22</v>
      </c>
      <c r="J23" s="3" t="s">
        <v>246</v>
      </c>
      <c r="K23" s="181">
        <v>23</v>
      </c>
      <c r="M23" s="3" t="s">
        <v>241</v>
      </c>
      <c r="N23" s="181">
        <v>22</v>
      </c>
      <c r="P23" s="3" t="s">
        <v>327</v>
      </c>
      <c r="Q23" s="181">
        <v>22</v>
      </c>
      <c r="S23" s="3" t="s">
        <v>260</v>
      </c>
      <c r="T23" s="181">
        <v>23</v>
      </c>
      <c r="V23" s="3" t="s">
        <v>338</v>
      </c>
      <c r="W23" s="181">
        <v>21</v>
      </c>
    </row>
    <row r="24" spans="1:23" x14ac:dyDescent="0.2">
      <c r="A24" s="3" t="s">
        <v>124</v>
      </c>
      <c r="B24" s="181">
        <v>21</v>
      </c>
      <c r="D24" s="3" t="s">
        <v>212</v>
      </c>
      <c r="E24" s="181">
        <v>21</v>
      </c>
      <c r="G24" s="3" t="s">
        <v>291</v>
      </c>
      <c r="H24" s="181">
        <v>22</v>
      </c>
      <c r="J24" s="3" t="s">
        <v>53</v>
      </c>
      <c r="K24" s="181">
        <v>23</v>
      </c>
      <c r="M24" s="3" t="s">
        <v>249</v>
      </c>
      <c r="N24" s="181">
        <v>22</v>
      </c>
      <c r="P24" s="3" t="s">
        <v>242</v>
      </c>
      <c r="Q24" s="181">
        <v>22</v>
      </c>
      <c r="S24" s="3" t="s">
        <v>161</v>
      </c>
      <c r="T24" s="181">
        <v>23</v>
      </c>
      <c r="V24" s="3" t="s">
        <v>164</v>
      </c>
      <c r="W24" s="181">
        <v>21</v>
      </c>
    </row>
    <row r="25" spans="1:23" x14ac:dyDescent="0.2">
      <c r="A25" s="3" t="s">
        <v>328</v>
      </c>
      <c r="B25" s="181">
        <v>21</v>
      </c>
      <c r="D25" s="3" t="s">
        <v>271</v>
      </c>
      <c r="E25" s="181">
        <v>21</v>
      </c>
      <c r="G25" s="3" t="s">
        <v>216</v>
      </c>
      <c r="H25" s="181">
        <v>22</v>
      </c>
      <c r="J25" s="3" t="s">
        <v>234</v>
      </c>
      <c r="K25" s="181">
        <v>23</v>
      </c>
      <c r="M25" s="3" t="s">
        <v>302</v>
      </c>
      <c r="N25" s="181">
        <v>21</v>
      </c>
      <c r="P25" s="3" t="s">
        <v>306</v>
      </c>
      <c r="Q25" s="181">
        <v>21</v>
      </c>
      <c r="S25" s="3" t="s">
        <v>165</v>
      </c>
      <c r="T25" s="181">
        <v>22</v>
      </c>
      <c r="V25" s="3" t="s">
        <v>167</v>
      </c>
      <c r="W25" s="181">
        <v>21</v>
      </c>
    </row>
    <row r="26" spans="1:23" x14ac:dyDescent="0.2">
      <c r="A26" s="3" t="s">
        <v>326</v>
      </c>
      <c r="B26" s="181">
        <v>21</v>
      </c>
      <c r="D26" s="3" t="s">
        <v>197</v>
      </c>
      <c r="E26" s="181">
        <v>21</v>
      </c>
      <c r="G26" s="3" t="s">
        <v>39</v>
      </c>
      <c r="H26" s="181">
        <v>22</v>
      </c>
      <c r="J26" s="3" t="s">
        <v>326</v>
      </c>
      <c r="K26" s="181">
        <v>23</v>
      </c>
      <c r="M26" s="3" t="s">
        <v>287</v>
      </c>
      <c r="N26" s="181">
        <v>21</v>
      </c>
      <c r="P26" s="3" t="s">
        <v>302</v>
      </c>
      <c r="Q26" s="181">
        <v>21</v>
      </c>
      <c r="S26" s="3" t="s">
        <v>162</v>
      </c>
      <c r="T26" s="181">
        <v>21</v>
      </c>
      <c r="V26" s="3" t="s">
        <v>189</v>
      </c>
      <c r="W26" s="181">
        <v>21</v>
      </c>
    </row>
    <row r="27" spans="1:23" x14ac:dyDescent="0.2">
      <c r="A27" s="3" t="s">
        <v>192</v>
      </c>
      <c r="B27" s="181">
        <v>21</v>
      </c>
      <c r="D27" s="3" t="s">
        <v>207</v>
      </c>
      <c r="E27" s="181">
        <v>21</v>
      </c>
      <c r="G27" s="3" t="s">
        <v>274</v>
      </c>
      <c r="H27" s="181">
        <v>22</v>
      </c>
      <c r="J27" s="3" t="s">
        <v>74</v>
      </c>
      <c r="K27" s="181">
        <v>23</v>
      </c>
      <c r="M27" s="3" t="s">
        <v>156</v>
      </c>
      <c r="N27" s="181">
        <v>21</v>
      </c>
      <c r="P27" s="3" t="s">
        <v>307</v>
      </c>
      <c r="Q27" s="181">
        <v>21</v>
      </c>
      <c r="S27" s="3" t="s">
        <v>44</v>
      </c>
      <c r="T27" s="181">
        <v>21</v>
      </c>
      <c r="V27" s="3" t="s">
        <v>288</v>
      </c>
      <c r="W27" s="181">
        <v>21</v>
      </c>
    </row>
    <row r="28" spans="1:23" x14ac:dyDescent="0.2">
      <c r="A28" s="3" t="s">
        <v>244</v>
      </c>
      <c r="B28" s="181">
        <v>21</v>
      </c>
      <c r="D28" s="3" t="s">
        <v>175</v>
      </c>
      <c r="E28" s="181">
        <v>21</v>
      </c>
      <c r="G28" s="3" t="s">
        <v>272</v>
      </c>
      <c r="H28" s="181">
        <v>22</v>
      </c>
      <c r="J28" s="3" t="s">
        <v>347</v>
      </c>
      <c r="K28" s="181">
        <v>23</v>
      </c>
      <c r="M28" s="3" t="s">
        <v>291</v>
      </c>
      <c r="N28" s="181">
        <v>21</v>
      </c>
      <c r="P28" s="3" t="s">
        <v>304</v>
      </c>
      <c r="Q28" s="181">
        <v>21</v>
      </c>
      <c r="S28" s="3" t="s">
        <v>251</v>
      </c>
      <c r="T28" s="181">
        <v>21</v>
      </c>
      <c r="V28" s="3" t="s">
        <v>103</v>
      </c>
      <c r="W28" s="181">
        <v>21</v>
      </c>
    </row>
    <row r="29" spans="1:23" x14ac:dyDescent="0.2">
      <c r="A29" s="3" t="s">
        <v>327</v>
      </c>
      <c r="B29" s="181">
        <v>21</v>
      </c>
      <c r="D29" s="3" t="s">
        <v>83</v>
      </c>
      <c r="E29" s="181">
        <v>20</v>
      </c>
      <c r="G29" s="3" t="s">
        <v>93</v>
      </c>
      <c r="H29" s="181">
        <v>22</v>
      </c>
      <c r="J29" s="3" t="s">
        <v>244</v>
      </c>
      <c r="K29" s="181">
        <v>23</v>
      </c>
      <c r="M29" s="3" t="s">
        <v>247</v>
      </c>
      <c r="N29" s="181">
        <v>21</v>
      </c>
      <c r="P29" s="3" t="s">
        <v>299</v>
      </c>
      <c r="Q29" s="181">
        <v>21</v>
      </c>
      <c r="S29" s="3" t="s">
        <v>65</v>
      </c>
      <c r="T29" s="181">
        <v>21</v>
      </c>
      <c r="V29" s="3" t="s">
        <v>119</v>
      </c>
      <c r="W29" s="181">
        <v>21</v>
      </c>
    </row>
    <row r="30" spans="1:23" x14ac:dyDescent="0.2">
      <c r="A30" s="3" t="s">
        <v>352</v>
      </c>
      <c r="B30" s="181">
        <v>21</v>
      </c>
      <c r="D30" s="3" t="s">
        <v>213</v>
      </c>
      <c r="E30" s="181">
        <v>20</v>
      </c>
      <c r="G30" s="3" t="s">
        <v>336</v>
      </c>
      <c r="H30" s="181">
        <v>22</v>
      </c>
      <c r="J30" s="3" t="s">
        <v>68</v>
      </c>
      <c r="K30" s="181">
        <v>23</v>
      </c>
      <c r="M30" s="3" t="s">
        <v>46</v>
      </c>
      <c r="N30" s="181">
        <v>21</v>
      </c>
      <c r="P30" s="3" t="s">
        <v>296</v>
      </c>
      <c r="Q30" s="181">
        <v>21</v>
      </c>
      <c r="S30" s="3" t="s">
        <v>336</v>
      </c>
      <c r="T30" s="181">
        <v>21</v>
      </c>
      <c r="V30" s="3" t="s">
        <v>283</v>
      </c>
      <c r="W30" s="181">
        <v>21</v>
      </c>
    </row>
    <row r="31" spans="1:23" x14ac:dyDescent="0.2">
      <c r="A31" s="3" t="s">
        <v>330</v>
      </c>
      <c r="B31" s="181">
        <v>21</v>
      </c>
      <c r="D31" s="3" t="s">
        <v>417</v>
      </c>
      <c r="E31" s="181">
        <v>20</v>
      </c>
      <c r="G31" s="3" t="s">
        <v>306</v>
      </c>
      <c r="H31" s="181">
        <v>22</v>
      </c>
      <c r="J31" s="3" t="s">
        <v>166</v>
      </c>
      <c r="K31" s="181">
        <v>22</v>
      </c>
      <c r="M31" s="3" t="s">
        <v>124</v>
      </c>
      <c r="N31" s="181">
        <v>21</v>
      </c>
      <c r="P31" s="3" t="s">
        <v>303</v>
      </c>
      <c r="Q31" s="181">
        <v>21</v>
      </c>
      <c r="S31" s="3" t="s">
        <v>226</v>
      </c>
      <c r="T31" s="181">
        <v>21</v>
      </c>
      <c r="V31" s="3" t="s">
        <v>115</v>
      </c>
      <c r="W31" s="181">
        <v>21</v>
      </c>
    </row>
    <row r="32" spans="1:23" x14ac:dyDescent="0.2">
      <c r="A32" s="3" t="s">
        <v>259</v>
      </c>
      <c r="B32" s="181">
        <v>20</v>
      </c>
      <c r="D32" s="3" t="s">
        <v>273</v>
      </c>
      <c r="E32" s="181">
        <v>19</v>
      </c>
      <c r="G32" s="3" t="s">
        <v>304</v>
      </c>
      <c r="H32" s="181">
        <v>21</v>
      </c>
      <c r="J32" s="3" t="s">
        <v>165</v>
      </c>
      <c r="K32" s="181">
        <v>22</v>
      </c>
      <c r="M32" s="3" t="s">
        <v>326</v>
      </c>
      <c r="N32" s="181">
        <v>21</v>
      </c>
      <c r="P32" s="3" t="s">
        <v>305</v>
      </c>
      <c r="Q32" s="181">
        <v>21</v>
      </c>
      <c r="S32" s="3" t="s">
        <v>80</v>
      </c>
      <c r="T32" s="181">
        <v>20</v>
      </c>
      <c r="V32" s="3" t="s">
        <v>162</v>
      </c>
      <c r="W32" s="181">
        <v>21</v>
      </c>
    </row>
    <row r="33" spans="1:23" x14ac:dyDescent="0.2">
      <c r="A33" s="3" t="s">
        <v>65</v>
      </c>
      <c r="B33" s="181">
        <v>19</v>
      </c>
      <c r="D33" s="3" t="s">
        <v>230</v>
      </c>
      <c r="E33" s="181">
        <v>19</v>
      </c>
      <c r="G33" s="3" t="s">
        <v>445</v>
      </c>
      <c r="H33" s="181">
        <v>21</v>
      </c>
      <c r="J33" s="3" t="s">
        <v>242</v>
      </c>
      <c r="K33" s="181">
        <v>22</v>
      </c>
      <c r="M33" s="3" t="s">
        <v>118</v>
      </c>
      <c r="N33" s="181">
        <v>21</v>
      </c>
      <c r="P33" s="3" t="s">
        <v>310</v>
      </c>
      <c r="Q33" s="181">
        <v>20</v>
      </c>
      <c r="S33" s="3" t="s">
        <v>53</v>
      </c>
      <c r="T33" s="181">
        <v>20</v>
      </c>
      <c r="V33" s="3" t="s">
        <v>284</v>
      </c>
      <c r="W33" s="181">
        <v>21</v>
      </c>
    </row>
    <row r="34" spans="1:23" x14ac:dyDescent="0.2">
      <c r="A34" s="3" t="s">
        <v>249</v>
      </c>
      <c r="B34" s="181">
        <v>19</v>
      </c>
      <c r="D34" s="3" t="s">
        <v>413</v>
      </c>
      <c r="E34" s="181">
        <v>18</v>
      </c>
      <c r="G34" s="3" t="s">
        <v>57</v>
      </c>
      <c r="H34" s="181">
        <v>21</v>
      </c>
      <c r="J34" s="3" t="s">
        <v>164</v>
      </c>
      <c r="K34" s="181">
        <v>22</v>
      </c>
      <c r="M34" s="3" t="s">
        <v>99</v>
      </c>
      <c r="N34" s="181">
        <v>20</v>
      </c>
      <c r="P34" s="3" t="s">
        <v>313</v>
      </c>
      <c r="Q34" s="181">
        <v>19</v>
      </c>
      <c r="S34" s="3" t="s">
        <v>137</v>
      </c>
      <c r="T34" s="181">
        <v>19</v>
      </c>
      <c r="V34" s="3" t="s">
        <v>271</v>
      </c>
      <c r="W34" s="181">
        <v>21</v>
      </c>
    </row>
    <row r="35" spans="1:23" x14ac:dyDescent="0.2">
      <c r="A35" s="3" t="s">
        <v>383</v>
      </c>
      <c r="B35" s="181">
        <v>18</v>
      </c>
      <c r="D35" s="3" t="s">
        <v>276</v>
      </c>
      <c r="E35" s="181">
        <v>18</v>
      </c>
      <c r="G35" s="3" t="s">
        <v>197</v>
      </c>
      <c r="H35" s="181">
        <v>21</v>
      </c>
      <c r="J35" s="3" t="s">
        <v>156</v>
      </c>
      <c r="K35" s="181">
        <v>22</v>
      </c>
      <c r="M35" s="3" t="s">
        <v>244</v>
      </c>
      <c r="N35" s="181">
        <v>20</v>
      </c>
      <c r="P35" s="3" t="s">
        <v>188</v>
      </c>
      <c r="Q35" s="181">
        <v>19</v>
      </c>
      <c r="S35" s="3" t="s">
        <v>347</v>
      </c>
      <c r="T35" s="181">
        <v>19</v>
      </c>
      <c r="V35" s="3" t="s">
        <v>105</v>
      </c>
      <c r="W35" s="181">
        <v>21</v>
      </c>
    </row>
    <row r="36" spans="1:23" x14ac:dyDescent="0.2">
      <c r="A36" s="3" t="s">
        <v>331</v>
      </c>
      <c r="B36" s="181">
        <v>18</v>
      </c>
      <c r="D36" s="3" t="s">
        <v>414</v>
      </c>
      <c r="E36" s="181">
        <v>18</v>
      </c>
      <c r="G36" s="3" t="s">
        <v>44</v>
      </c>
      <c r="H36" s="181">
        <v>21</v>
      </c>
      <c r="J36" s="3" t="s">
        <v>162</v>
      </c>
      <c r="K36" s="181">
        <v>22</v>
      </c>
      <c r="M36" s="3" t="s">
        <v>450</v>
      </c>
      <c r="N36" s="181">
        <v>19</v>
      </c>
      <c r="P36" s="3" t="s">
        <v>181</v>
      </c>
      <c r="Q36" s="181">
        <v>19</v>
      </c>
      <c r="S36" s="3" t="s">
        <v>314</v>
      </c>
      <c r="T36" s="181">
        <v>18</v>
      </c>
      <c r="V36" s="3" t="s">
        <v>272</v>
      </c>
      <c r="W36" s="181">
        <v>21</v>
      </c>
    </row>
    <row r="37" spans="1:23" x14ac:dyDescent="0.2">
      <c r="A37" s="3" t="s">
        <v>286</v>
      </c>
      <c r="B37" s="181">
        <v>18</v>
      </c>
      <c r="D37" s="3" t="s">
        <v>64</v>
      </c>
      <c r="E37" s="181">
        <v>18</v>
      </c>
      <c r="G37" s="3" t="s">
        <v>138</v>
      </c>
      <c r="H37" s="181">
        <v>20</v>
      </c>
      <c r="J37" s="3" t="s">
        <v>103</v>
      </c>
      <c r="K37" s="181">
        <v>22</v>
      </c>
      <c r="M37" s="3" t="s">
        <v>133</v>
      </c>
      <c r="N37" s="181">
        <v>18</v>
      </c>
      <c r="P37" s="3" t="s">
        <v>193</v>
      </c>
      <c r="Q37" s="181">
        <v>19</v>
      </c>
      <c r="S37" s="3" t="s">
        <v>414</v>
      </c>
      <c r="T37" s="181">
        <v>17</v>
      </c>
      <c r="V37" s="3" t="s">
        <v>132</v>
      </c>
      <c r="W37" s="181">
        <v>21</v>
      </c>
    </row>
    <row r="38" spans="1:23" x14ac:dyDescent="0.2">
      <c r="A38" s="3" t="s">
        <v>316</v>
      </c>
      <c r="B38" s="181">
        <v>17</v>
      </c>
      <c r="D38" s="3" t="s">
        <v>221</v>
      </c>
      <c r="E38" s="181">
        <v>17</v>
      </c>
      <c r="G38" s="3" t="s">
        <v>125</v>
      </c>
      <c r="H38" s="181">
        <v>20</v>
      </c>
      <c r="J38" s="3" t="s">
        <v>154</v>
      </c>
      <c r="K38" s="181">
        <v>22</v>
      </c>
      <c r="M38" s="3" t="s">
        <v>98</v>
      </c>
      <c r="N38" s="181">
        <v>16</v>
      </c>
      <c r="P38" s="3" t="s">
        <v>119</v>
      </c>
      <c r="Q38" s="181">
        <v>18</v>
      </c>
      <c r="S38" s="3" t="s">
        <v>354</v>
      </c>
      <c r="T38" s="181">
        <v>17</v>
      </c>
      <c r="V38" s="3" t="s">
        <v>277</v>
      </c>
      <c r="W38" s="181">
        <v>20</v>
      </c>
    </row>
    <row r="39" spans="1:23" x14ac:dyDescent="0.2">
      <c r="A39" s="3" t="s">
        <v>98</v>
      </c>
      <c r="B39" s="181">
        <v>17</v>
      </c>
      <c r="D39" s="3" t="s">
        <v>357</v>
      </c>
      <c r="E39" s="181">
        <v>17</v>
      </c>
      <c r="G39" s="3" t="s">
        <v>393</v>
      </c>
      <c r="H39" s="181">
        <v>20</v>
      </c>
      <c r="J39" s="3" t="s">
        <v>168</v>
      </c>
      <c r="K39" s="181">
        <v>22</v>
      </c>
      <c r="M39" s="3" t="s">
        <v>189</v>
      </c>
      <c r="N39" s="181">
        <v>16</v>
      </c>
      <c r="P39" s="3" t="s">
        <v>177</v>
      </c>
      <c r="Q39" s="181">
        <v>17</v>
      </c>
      <c r="S39" s="3" t="s">
        <v>86</v>
      </c>
      <c r="T39" s="181">
        <v>17</v>
      </c>
      <c r="V39" s="3" t="s">
        <v>291</v>
      </c>
      <c r="W39" s="181">
        <v>19</v>
      </c>
    </row>
    <row r="40" spans="1:23" x14ac:dyDescent="0.2">
      <c r="A40" s="3" t="s">
        <v>169</v>
      </c>
      <c r="B40" s="181">
        <v>17</v>
      </c>
      <c r="D40" s="3" t="s">
        <v>154</v>
      </c>
      <c r="E40" s="181">
        <v>17</v>
      </c>
      <c r="G40" s="3" t="s">
        <v>328</v>
      </c>
      <c r="H40" s="181">
        <v>19</v>
      </c>
      <c r="J40" s="3" t="s">
        <v>298</v>
      </c>
      <c r="K40" s="181">
        <v>21</v>
      </c>
      <c r="M40" s="3" t="s">
        <v>57</v>
      </c>
      <c r="N40" s="181">
        <v>15</v>
      </c>
      <c r="P40" s="3" t="s">
        <v>241</v>
      </c>
      <c r="Q40" s="181">
        <v>17</v>
      </c>
      <c r="S40" s="3" t="s">
        <v>247</v>
      </c>
      <c r="T40" s="181">
        <v>17</v>
      </c>
      <c r="V40" s="3" t="s">
        <v>422</v>
      </c>
      <c r="W40" s="181">
        <v>17</v>
      </c>
    </row>
    <row r="41" spans="1:23" x14ac:dyDescent="0.2">
      <c r="A41" s="3" t="s">
        <v>185</v>
      </c>
      <c r="B41" s="181">
        <v>17</v>
      </c>
      <c r="D41" s="3" t="s">
        <v>165</v>
      </c>
      <c r="E41" s="181">
        <v>17</v>
      </c>
      <c r="G41" s="3" t="s">
        <v>135</v>
      </c>
      <c r="H41" s="181">
        <v>19</v>
      </c>
      <c r="J41" s="3" t="s">
        <v>151</v>
      </c>
      <c r="K41" s="181">
        <v>20</v>
      </c>
      <c r="M41" s="3" t="s">
        <v>258</v>
      </c>
      <c r="N41" s="181">
        <v>15</v>
      </c>
      <c r="P41" s="3" t="s">
        <v>315</v>
      </c>
      <c r="Q41" s="181">
        <v>17</v>
      </c>
      <c r="S41" s="3" t="s">
        <v>340</v>
      </c>
      <c r="T41" s="181">
        <v>17</v>
      </c>
      <c r="V41" s="3" t="s">
        <v>50</v>
      </c>
      <c r="W41" s="181">
        <v>16</v>
      </c>
    </row>
    <row r="42" spans="1:23" x14ac:dyDescent="0.2">
      <c r="A42" s="3" t="s">
        <v>140</v>
      </c>
      <c r="B42" s="181">
        <v>15</v>
      </c>
      <c r="D42" s="3" t="s">
        <v>359</v>
      </c>
      <c r="E42" s="181">
        <v>15</v>
      </c>
      <c r="G42" s="3" t="s">
        <v>74</v>
      </c>
      <c r="H42" s="181">
        <v>19</v>
      </c>
      <c r="J42" s="3" t="s">
        <v>175</v>
      </c>
      <c r="K42" s="181">
        <v>20</v>
      </c>
      <c r="M42" s="3" t="s">
        <v>78</v>
      </c>
      <c r="N42" s="181">
        <v>15</v>
      </c>
      <c r="P42" s="3" t="s">
        <v>298</v>
      </c>
      <c r="Q42" s="181">
        <v>16</v>
      </c>
      <c r="S42" s="3" t="s">
        <v>74</v>
      </c>
      <c r="T42" s="181">
        <v>17</v>
      </c>
      <c r="V42" s="3" t="s">
        <v>350</v>
      </c>
      <c r="W42" s="181">
        <v>15</v>
      </c>
    </row>
    <row r="43" spans="1:23" x14ac:dyDescent="0.2">
      <c r="A43" s="3" t="s">
        <v>338</v>
      </c>
      <c r="B43" s="181">
        <v>15</v>
      </c>
      <c r="D43" s="3" t="s">
        <v>133</v>
      </c>
      <c r="E43" s="181">
        <v>15</v>
      </c>
      <c r="G43" s="3" t="s">
        <v>132</v>
      </c>
      <c r="H43" s="181">
        <v>18</v>
      </c>
      <c r="J43" s="3" t="s">
        <v>350</v>
      </c>
      <c r="K43" s="181">
        <v>20</v>
      </c>
      <c r="M43" s="3" t="s">
        <v>393</v>
      </c>
      <c r="N43" s="181">
        <v>15</v>
      </c>
      <c r="P43" s="3" t="s">
        <v>342</v>
      </c>
      <c r="Q43" s="181">
        <v>16</v>
      </c>
      <c r="S43" s="3" t="s">
        <v>252</v>
      </c>
      <c r="T43" s="181">
        <v>17</v>
      </c>
      <c r="V43" s="3" t="s">
        <v>286</v>
      </c>
      <c r="W43" s="181">
        <v>15</v>
      </c>
    </row>
    <row r="44" spans="1:23" x14ac:dyDescent="0.2">
      <c r="A44" s="3" t="s">
        <v>301</v>
      </c>
      <c r="B44" s="181">
        <v>15</v>
      </c>
      <c r="D44" s="3" t="s">
        <v>94</v>
      </c>
      <c r="E44" s="181">
        <v>15</v>
      </c>
      <c r="G44" s="3" t="s">
        <v>137</v>
      </c>
      <c r="H44" s="181">
        <v>17</v>
      </c>
      <c r="J44" s="3" t="s">
        <v>163</v>
      </c>
      <c r="K44" s="181">
        <v>18</v>
      </c>
      <c r="M44" s="3" t="s">
        <v>150</v>
      </c>
      <c r="N44" s="181">
        <v>15</v>
      </c>
      <c r="P44" s="3" t="s">
        <v>114</v>
      </c>
      <c r="Q44" s="181">
        <v>16</v>
      </c>
      <c r="S44" s="3" t="s">
        <v>67</v>
      </c>
      <c r="T44" s="181">
        <v>17</v>
      </c>
      <c r="V44" s="3" t="s">
        <v>212</v>
      </c>
      <c r="W44" s="181">
        <v>14</v>
      </c>
    </row>
    <row r="45" spans="1:23" x14ac:dyDescent="0.2">
      <c r="A45" s="3" t="s">
        <v>266</v>
      </c>
      <c r="B45" s="181">
        <v>15</v>
      </c>
      <c r="D45" s="3" t="s">
        <v>76</v>
      </c>
      <c r="E45" s="181">
        <v>14</v>
      </c>
      <c r="G45" s="3" t="s">
        <v>128</v>
      </c>
      <c r="H45" s="181">
        <v>16</v>
      </c>
      <c r="J45" s="3" t="s">
        <v>284</v>
      </c>
      <c r="K45" s="181">
        <v>17</v>
      </c>
      <c r="M45" s="3" t="s">
        <v>245</v>
      </c>
      <c r="N45" s="181">
        <v>15</v>
      </c>
      <c r="P45" s="3" t="s">
        <v>76</v>
      </c>
      <c r="Q45" s="181">
        <v>15</v>
      </c>
      <c r="S45" s="3" t="s">
        <v>163</v>
      </c>
      <c r="T45" s="181">
        <v>16</v>
      </c>
      <c r="V45" s="3" t="s">
        <v>252</v>
      </c>
      <c r="W45" s="181">
        <v>14</v>
      </c>
    </row>
    <row r="46" spans="1:23" x14ac:dyDescent="0.2">
      <c r="A46" s="3" t="s">
        <v>300</v>
      </c>
      <c r="B46" s="181">
        <v>15</v>
      </c>
      <c r="D46" s="3" t="s">
        <v>219</v>
      </c>
      <c r="E46" s="181">
        <v>14</v>
      </c>
      <c r="G46" s="3" t="s">
        <v>130</v>
      </c>
      <c r="H46" s="181">
        <v>16</v>
      </c>
      <c r="J46" s="3" t="s">
        <v>278</v>
      </c>
      <c r="K46" s="181">
        <v>16</v>
      </c>
      <c r="M46" s="3" t="s">
        <v>257</v>
      </c>
      <c r="N46" s="181">
        <v>15</v>
      </c>
      <c r="P46" s="3" t="s">
        <v>246</v>
      </c>
      <c r="Q46" s="181">
        <v>15</v>
      </c>
      <c r="S46" s="3" t="s">
        <v>352</v>
      </c>
      <c r="T46" s="181">
        <v>16</v>
      </c>
      <c r="V46" s="3" t="s">
        <v>290</v>
      </c>
      <c r="W46" s="181">
        <v>13</v>
      </c>
    </row>
    <row r="47" spans="1:23" x14ac:dyDescent="0.2">
      <c r="A47" s="3" t="s">
        <v>216</v>
      </c>
      <c r="B47" s="181">
        <v>14</v>
      </c>
      <c r="D47" s="3" t="s">
        <v>346</v>
      </c>
      <c r="E47" s="181">
        <v>14</v>
      </c>
      <c r="G47" s="3" t="s">
        <v>253</v>
      </c>
      <c r="H47" s="181">
        <v>15</v>
      </c>
      <c r="J47" s="3" t="s">
        <v>96</v>
      </c>
      <c r="K47" s="181">
        <v>15</v>
      </c>
      <c r="M47" s="3" t="s">
        <v>228</v>
      </c>
      <c r="N47" s="181">
        <v>14</v>
      </c>
      <c r="P47" s="3" t="s">
        <v>312</v>
      </c>
      <c r="Q47" s="181">
        <v>15</v>
      </c>
      <c r="S47" s="3" t="s">
        <v>368</v>
      </c>
      <c r="T47" s="181">
        <v>16</v>
      </c>
      <c r="V47" s="3" t="s">
        <v>67</v>
      </c>
      <c r="W47" s="181">
        <v>13</v>
      </c>
    </row>
    <row r="48" spans="1:23" x14ac:dyDescent="0.2">
      <c r="A48" s="3" t="s">
        <v>45</v>
      </c>
      <c r="B48" s="181">
        <v>14</v>
      </c>
      <c r="D48" s="3" t="s">
        <v>104</v>
      </c>
      <c r="E48" s="181">
        <v>14</v>
      </c>
      <c r="G48" s="3" t="s">
        <v>235</v>
      </c>
      <c r="H48" s="181">
        <v>14</v>
      </c>
      <c r="J48" s="3" t="s">
        <v>159</v>
      </c>
      <c r="K48" s="181">
        <v>15</v>
      </c>
      <c r="M48" s="3" t="s">
        <v>362</v>
      </c>
      <c r="N48" s="181">
        <v>14</v>
      </c>
      <c r="P48" s="3" t="s">
        <v>265</v>
      </c>
      <c r="Q48" s="181">
        <v>14</v>
      </c>
      <c r="S48" s="3" t="s">
        <v>316</v>
      </c>
      <c r="T48" s="181">
        <v>16</v>
      </c>
      <c r="V48" s="3" t="s">
        <v>268</v>
      </c>
      <c r="W48" s="181">
        <v>12</v>
      </c>
    </row>
    <row r="49" spans="1:23" x14ac:dyDescent="0.2">
      <c r="A49" s="3" t="s">
        <v>398</v>
      </c>
      <c r="B49" s="181">
        <v>14</v>
      </c>
      <c r="D49" s="3" t="s">
        <v>228</v>
      </c>
      <c r="E49" s="181">
        <v>13</v>
      </c>
      <c r="G49" s="3" t="s">
        <v>294</v>
      </c>
      <c r="H49" s="181">
        <v>14</v>
      </c>
      <c r="J49" s="3" t="s">
        <v>286</v>
      </c>
      <c r="K49" s="181">
        <v>15</v>
      </c>
      <c r="M49" s="3" t="s">
        <v>105</v>
      </c>
      <c r="N49" s="181">
        <v>14</v>
      </c>
      <c r="P49" s="3" t="s">
        <v>209</v>
      </c>
      <c r="Q49" s="181">
        <v>14</v>
      </c>
      <c r="S49" s="3" t="s">
        <v>114</v>
      </c>
      <c r="T49" s="181">
        <v>15</v>
      </c>
      <c r="V49" s="3" t="s">
        <v>365</v>
      </c>
      <c r="W49" s="181">
        <v>11</v>
      </c>
    </row>
    <row r="50" spans="1:23" x14ac:dyDescent="0.2">
      <c r="A50" s="3" t="s">
        <v>143</v>
      </c>
      <c r="B50" s="181">
        <v>12</v>
      </c>
      <c r="D50" s="3" t="s">
        <v>108</v>
      </c>
      <c r="E50" s="181">
        <v>13</v>
      </c>
      <c r="G50" s="3" t="s">
        <v>388</v>
      </c>
      <c r="H50" s="181">
        <v>13</v>
      </c>
      <c r="J50" s="3" t="s">
        <v>179</v>
      </c>
      <c r="K50" s="181">
        <v>15</v>
      </c>
      <c r="M50" s="3" t="s">
        <v>236</v>
      </c>
      <c r="N50" s="181">
        <v>13</v>
      </c>
      <c r="P50" s="3" t="s">
        <v>54</v>
      </c>
      <c r="Q50" s="181">
        <v>14</v>
      </c>
      <c r="S50" s="3" t="s">
        <v>40</v>
      </c>
      <c r="T50" s="181">
        <v>14</v>
      </c>
      <c r="V50" s="3" t="s">
        <v>253</v>
      </c>
      <c r="W50" s="181">
        <v>11</v>
      </c>
    </row>
    <row r="51" spans="1:23" x14ac:dyDescent="0.2">
      <c r="A51" s="3" t="s">
        <v>341</v>
      </c>
      <c r="B51" s="181">
        <v>11</v>
      </c>
      <c r="D51" s="3" t="s">
        <v>218</v>
      </c>
      <c r="E51" s="181">
        <v>12</v>
      </c>
      <c r="G51" s="3" t="s">
        <v>281</v>
      </c>
      <c r="H51" s="181">
        <v>13</v>
      </c>
      <c r="J51" s="3" t="s">
        <v>189</v>
      </c>
      <c r="K51" s="181">
        <v>13</v>
      </c>
      <c r="M51" s="3" t="s">
        <v>204</v>
      </c>
      <c r="N51" s="181">
        <v>13</v>
      </c>
      <c r="P51" s="3" t="s">
        <v>443</v>
      </c>
      <c r="Q51" s="181">
        <v>14</v>
      </c>
      <c r="S51" s="3" t="s">
        <v>81</v>
      </c>
      <c r="T51" s="181">
        <v>14</v>
      </c>
      <c r="V51" s="3" t="s">
        <v>320</v>
      </c>
      <c r="W51" s="181">
        <v>10</v>
      </c>
    </row>
    <row r="52" spans="1:23" x14ac:dyDescent="0.2">
      <c r="A52" s="3" t="s">
        <v>304</v>
      </c>
      <c r="B52" s="181">
        <v>10</v>
      </c>
      <c r="D52" s="3" t="s">
        <v>159</v>
      </c>
      <c r="E52" s="181">
        <v>12</v>
      </c>
      <c r="G52" s="3" t="s">
        <v>148</v>
      </c>
      <c r="H52" s="181">
        <v>12</v>
      </c>
      <c r="J52" s="3" t="s">
        <v>1335</v>
      </c>
      <c r="K52" s="181">
        <v>13</v>
      </c>
      <c r="M52" s="3" t="s">
        <v>67</v>
      </c>
      <c r="N52" s="181">
        <v>12</v>
      </c>
      <c r="P52" s="3" t="s">
        <v>163</v>
      </c>
      <c r="Q52" s="181">
        <v>14</v>
      </c>
      <c r="S52" s="3" t="s">
        <v>49</v>
      </c>
      <c r="T52" s="181">
        <v>13</v>
      </c>
      <c r="V52" s="3" t="s">
        <v>401</v>
      </c>
      <c r="W52" s="181">
        <v>10</v>
      </c>
    </row>
    <row r="53" spans="1:23" x14ac:dyDescent="0.2">
      <c r="A53" s="3" t="s">
        <v>1064</v>
      </c>
      <c r="B53" s="181">
        <v>10</v>
      </c>
      <c r="D53" s="3" t="s">
        <v>214</v>
      </c>
      <c r="E53" s="181">
        <v>11</v>
      </c>
      <c r="G53" s="3" t="s">
        <v>88</v>
      </c>
      <c r="H53" s="181">
        <v>12</v>
      </c>
      <c r="J53" s="3" t="s">
        <v>387</v>
      </c>
      <c r="K53" s="181">
        <v>12</v>
      </c>
      <c r="M53" s="3" t="s">
        <v>267</v>
      </c>
      <c r="N53" s="181">
        <v>12</v>
      </c>
      <c r="P53" s="3" t="s">
        <v>236</v>
      </c>
      <c r="Q53" s="181">
        <v>13</v>
      </c>
      <c r="S53" s="3" t="s">
        <v>221</v>
      </c>
      <c r="T53" s="181">
        <v>13</v>
      </c>
      <c r="V53" s="3" t="s">
        <v>90</v>
      </c>
      <c r="W53" s="181">
        <v>9</v>
      </c>
    </row>
    <row r="54" spans="1:23" x14ac:dyDescent="0.2">
      <c r="A54" s="3" t="s">
        <v>289</v>
      </c>
      <c r="B54" s="181">
        <v>10</v>
      </c>
      <c r="D54" s="3" t="s">
        <v>158</v>
      </c>
      <c r="E54" s="181">
        <v>11</v>
      </c>
      <c r="G54" s="3" t="s">
        <v>394</v>
      </c>
      <c r="H54" s="181">
        <v>12</v>
      </c>
      <c r="J54" s="3" t="s">
        <v>167</v>
      </c>
      <c r="K54" s="181">
        <v>12</v>
      </c>
      <c r="M54" s="3" t="s">
        <v>316</v>
      </c>
      <c r="N54" s="181">
        <v>12</v>
      </c>
      <c r="P54" s="3" t="s">
        <v>234</v>
      </c>
      <c r="Q54" s="181">
        <v>12</v>
      </c>
      <c r="S54" s="3" t="s">
        <v>303</v>
      </c>
      <c r="T54" s="181">
        <v>13</v>
      </c>
      <c r="V54" s="3" t="s">
        <v>405</v>
      </c>
      <c r="W54" s="181">
        <v>9</v>
      </c>
    </row>
    <row r="55" spans="1:23" x14ac:dyDescent="0.2">
      <c r="A55" s="3" t="s">
        <v>130</v>
      </c>
      <c r="B55" s="181">
        <v>9</v>
      </c>
      <c r="D55" s="3" t="s">
        <v>199</v>
      </c>
      <c r="E55" s="181">
        <v>11</v>
      </c>
      <c r="G55" s="3" t="s">
        <v>140</v>
      </c>
      <c r="H55" s="181">
        <v>12</v>
      </c>
      <c r="J55" s="3" t="s">
        <v>437</v>
      </c>
      <c r="K55" s="181">
        <v>10</v>
      </c>
      <c r="M55" s="3" t="s">
        <v>159</v>
      </c>
      <c r="N55" s="181">
        <v>12</v>
      </c>
      <c r="P55" s="3" t="s">
        <v>325</v>
      </c>
      <c r="Q55" s="181">
        <v>12</v>
      </c>
      <c r="S55" s="3" t="s">
        <v>245</v>
      </c>
      <c r="T55" s="181">
        <v>13</v>
      </c>
      <c r="V55" s="3" t="s">
        <v>147</v>
      </c>
      <c r="W55" s="181">
        <v>8</v>
      </c>
    </row>
    <row r="56" spans="1:23" x14ac:dyDescent="0.2">
      <c r="A56" s="3" t="s">
        <v>221</v>
      </c>
      <c r="B56" s="181">
        <v>9</v>
      </c>
      <c r="D56" s="3" t="s">
        <v>222</v>
      </c>
      <c r="E56" s="181">
        <v>10</v>
      </c>
      <c r="G56" s="3" t="s">
        <v>302</v>
      </c>
      <c r="H56" s="181">
        <v>12</v>
      </c>
      <c r="J56" s="3" t="s">
        <v>184</v>
      </c>
      <c r="K56" s="181">
        <v>10</v>
      </c>
      <c r="M56" s="3" t="s">
        <v>263</v>
      </c>
      <c r="N56" s="181">
        <v>11</v>
      </c>
      <c r="P56" s="3" t="s">
        <v>60</v>
      </c>
      <c r="Q56" s="181">
        <v>12</v>
      </c>
      <c r="S56" s="3" t="s">
        <v>51</v>
      </c>
      <c r="T56" s="181">
        <v>12</v>
      </c>
      <c r="V56" s="3" t="s">
        <v>76</v>
      </c>
      <c r="W56" s="181">
        <v>8</v>
      </c>
    </row>
    <row r="57" spans="1:23" x14ac:dyDescent="0.2">
      <c r="A57" s="3" t="s">
        <v>115</v>
      </c>
      <c r="B57" s="181">
        <v>9</v>
      </c>
      <c r="D57" s="3" t="s">
        <v>137</v>
      </c>
      <c r="E57" s="181">
        <v>10</v>
      </c>
      <c r="G57" s="3" t="s">
        <v>147</v>
      </c>
      <c r="H57" s="181">
        <v>11</v>
      </c>
      <c r="J57" s="3" t="s">
        <v>241</v>
      </c>
      <c r="K57" s="181">
        <v>10</v>
      </c>
      <c r="M57" s="3" t="s">
        <v>210</v>
      </c>
      <c r="N57" s="181">
        <v>11</v>
      </c>
      <c r="P57" s="3" t="s">
        <v>276</v>
      </c>
      <c r="Q57" s="181">
        <v>12</v>
      </c>
      <c r="S57" s="3" t="s">
        <v>83</v>
      </c>
      <c r="T57" s="181">
        <v>12</v>
      </c>
      <c r="V57" s="3" t="s">
        <v>287</v>
      </c>
      <c r="W57" s="181">
        <v>8</v>
      </c>
    </row>
    <row r="58" spans="1:23" x14ac:dyDescent="0.2">
      <c r="A58" s="3" t="s">
        <v>340</v>
      </c>
      <c r="B58" s="181">
        <v>9</v>
      </c>
      <c r="D58" s="3" t="s">
        <v>268</v>
      </c>
      <c r="E58" s="181">
        <v>10</v>
      </c>
      <c r="G58" s="3" t="s">
        <v>378</v>
      </c>
      <c r="H58" s="181">
        <v>11</v>
      </c>
      <c r="J58" s="3" t="s">
        <v>169</v>
      </c>
      <c r="K58" s="181">
        <v>10</v>
      </c>
      <c r="M58" s="3" t="s">
        <v>274</v>
      </c>
      <c r="N58" s="181">
        <v>11</v>
      </c>
      <c r="P58" s="3" t="s">
        <v>268</v>
      </c>
      <c r="Q58" s="181">
        <v>12</v>
      </c>
      <c r="S58" s="3" t="s">
        <v>348</v>
      </c>
      <c r="T58" s="181">
        <v>12</v>
      </c>
      <c r="V58" s="3" t="s">
        <v>293</v>
      </c>
      <c r="W58" s="181">
        <v>8</v>
      </c>
    </row>
    <row r="59" spans="1:23" x14ac:dyDescent="0.2">
      <c r="A59" s="3" t="s">
        <v>320</v>
      </c>
      <c r="B59" s="181">
        <v>9</v>
      </c>
      <c r="D59" s="3" t="s">
        <v>120</v>
      </c>
      <c r="E59" s="181">
        <v>10</v>
      </c>
      <c r="G59" s="3" t="s">
        <v>124</v>
      </c>
      <c r="H59" s="181">
        <v>11</v>
      </c>
      <c r="J59" s="3" t="s">
        <v>344</v>
      </c>
      <c r="K59" s="181">
        <v>9</v>
      </c>
      <c r="M59" s="3" t="s">
        <v>248</v>
      </c>
      <c r="N59" s="181">
        <v>10</v>
      </c>
      <c r="P59" s="3" t="s">
        <v>318</v>
      </c>
      <c r="Q59" s="181">
        <v>12</v>
      </c>
      <c r="S59" s="3" t="s">
        <v>241</v>
      </c>
      <c r="T59" s="181">
        <v>12</v>
      </c>
      <c r="V59" s="3" t="s">
        <v>1065</v>
      </c>
      <c r="W59" s="181">
        <v>8</v>
      </c>
    </row>
    <row r="60" spans="1:23" x14ac:dyDescent="0.2">
      <c r="A60" s="3" t="s">
        <v>58</v>
      </c>
      <c r="B60" s="181">
        <v>9</v>
      </c>
      <c r="D60" s="3" t="s">
        <v>419</v>
      </c>
      <c r="E60" s="181">
        <v>9</v>
      </c>
      <c r="G60" s="3" t="s">
        <v>243</v>
      </c>
      <c r="H60" s="181">
        <v>11</v>
      </c>
      <c r="J60" s="3" t="s">
        <v>230</v>
      </c>
      <c r="K60" s="181">
        <v>9</v>
      </c>
      <c r="M60" s="3" t="s">
        <v>403</v>
      </c>
      <c r="N60" s="181">
        <v>10</v>
      </c>
      <c r="P60" s="3" t="s">
        <v>284</v>
      </c>
      <c r="Q60" s="181">
        <v>12</v>
      </c>
      <c r="S60" s="3" t="s">
        <v>94</v>
      </c>
      <c r="T60" s="181">
        <v>12</v>
      </c>
      <c r="V60" s="3" t="s">
        <v>342</v>
      </c>
      <c r="W60" s="181">
        <v>8</v>
      </c>
    </row>
    <row r="61" spans="1:23" x14ac:dyDescent="0.2">
      <c r="A61" s="3" t="s">
        <v>284</v>
      </c>
      <c r="B61" s="181">
        <v>9</v>
      </c>
      <c r="D61" s="3" t="s">
        <v>40</v>
      </c>
      <c r="E61" s="181">
        <v>9</v>
      </c>
      <c r="G61" s="3" t="s">
        <v>143</v>
      </c>
      <c r="H61" s="181">
        <v>11</v>
      </c>
      <c r="J61" s="3" t="s">
        <v>126</v>
      </c>
      <c r="K61" s="181">
        <v>9</v>
      </c>
      <c r="M61" s="3" t="s">
        <v>290</v>
      </c>
      <c r="N61" s="181">
        <v>10</v>
      </c>
      <c r="P61" s="3" t="s">
        <v>281</v>
      </c>
      <c r="Q61" s="181">
        <v>11</v>
      </c>
      <c r="S61" s="3" t="s">
        <v>171</v>
      </c>
      <c r="T61" s="181">
        <v>12</v>
      </c>
      <c r="V61" s="3" t="s">
        <v>276</v>
      </c>
      <c r="W61" s="181">
        <v>8</v>
      </c>
    </row>
    <row r="62" spans="1:23" x14ac:dyDescent="0.2">
      <c r="A62" s="3" t="s">
        <v>152</v>
      </c>
      <c r="B62" s="181">
        <v>9</v>
      </c>
      <c r="D62" s="3" t="s">
        <v>344</v>
      </c>
      <c r="E62" s="181">
        <v>9</v>
      </c>
      <c r="G62" s="3" t="s">
        <v>245</v>
      </c>
      <c r="H62" s="181">
        <v>10</v>
      </c>
      <c r="J62" s="3" t="s">
        <v>94</v>
      </c>
      <c r="K62" s="181">
        <v>9</v>
      </c>
      <c r="M62" s="3" t="s">
        <v>51</v>
      </c>
      <c r="N62" s="181">
        <v>10</v>
      </c>
      <c r="P62" s="3" t="s">
        <v>141</v>
      </c>
      <c r="Q62" s="181">
        <v>11</v>
      </c>
      <c r="S62" s="3" t="s">
        <v>351</v>
      </c>
      <c r="T62" s="181">
        <v>11</v>
      </c>
      <c r="V62" s="3" t="s">
        <v>275</v>
      </c>
      <c r="W62" s="181">
        <v>8</v>
      </c>
    </row>
    <row r="63" spans="1:23" x14ac:dyDescent="0.2">
      <c r="A63" s="3" t="s">
        <v>136</v>
      </c>
      <c r="B63" s="181">
        <v>9</v>
      </c>
      <c r="D63" s="3" t="s">
        <v>150</v>
      </c>
      <c r="E63" s="181">
        <v>9</v>
      </c>
      <c r="G63" s="3" t="s">
        <v>149</v>
      </c>
      <c r="H63" s="181">
        <v>10</v>
      </c>
      <c r="J63" s="3" t="s">
        <v>160</v>
      </c>
      <c r="K63" s="181">
        <v>8</v>
      </c>
      <c r="M63" s="3" t="s">
        <v>264</v>
      </c>
      <c r="N63" s="181">
        <v>9</v>
      </c>
      <c r="P63" s="3" t="s">
        <v>204</v>
      </c>
      <c r="Q63" s="181">
        <v>11</v>
      </c>
      <c r="S63" s="3" t="s">
        <v>60</v>
      </c>
      <c r="T63" s="181">
        <v>10</v>
      </c>
      <c r="V63" s="3" t="s">
        <v>221</v>
      </c>
      <c r="W63" s="181">
        <v>7</v>
      </c>
    </row>
    <row r="64" spans="1:23" x14ac:dyDescent="0.2">
      <c r="A64" s="3" t="s">
        <v>122</v>
      </c>
      <c r="B64" s="181">
        <v>8</v>
      </c>
      <c r="D64" s="3" t="s">
        <v>71</v>
      </c>
      <c r="E64" s="181">
        <v>9</v>
      </c>
      <c r="G64" s="3" t="s">
        <v>220</v>
      </c>
      <c r="H64" s="181">
        <v>10</v>
      </c>
      <c r="J64" s="3" t="s">
        <v>136</v>
      </c>
      <c r="K64" s="181">
        <v>8</v>
      </c>
      <c r="M64" s="3" t="s">
        <v>216</v>
      </c>
      <c r="N64" s="181">
        <v>9</v>
      </c>
      <c r="P64" s="3" t="s">
        <v>124</v>
      </c>
      <c r="Q64" s="181">
        <v>10</v>
      </c>
      <c r="S64" s="3" t="s">
        <v>50</v>
      </c>
      <c r="T64" s="181">
        <v>10</v>
      </c>
      <c r="V64" s="3" t="s">
        <v>239</v>
      </c>
      <c r="W64" s="181">
        <v>7</v>
      </c>
    </row>
    <row r="65" spans="1:23" x14ac:dyDescent="0.2">
      <c r="A65" s="3" t="s">
        <v>230</v>
      </c>
      <c r="B65" s="181">
        <v>8</v>
      </c>
      <c r="D65" s="3" t="s">
        <v>190</v>
      </c>
      <c r="E65" s="181">
        <v>8</v>
      </c>
      <c r="G65" s="3" t="s">
        <v>117</v>
      </c>
      <c r="H65" s="181">
        <v>10</v>
      </c>
      <c r="J65" s="3" t="s">
        <v>371</v>
      </c>
      <c r="K65" s="181">
        <v>6</v>
      </c>
      <c r="M65" s="3" t="s">
        <v>261</v>
      </c>
      <c r="N65" s="181">
        <v>9</v>
      </c>
      <c r="P65" s="3" t="s">
        <v>179</v>
      </c>
      <c r="Q65" s="181">
        <v>10</v>
      </c>
      <c r="S65" s="3" t="s">
        <v>68</v>
      </c>
      <c r="T65" s="181">
        <v>10</v>
      </c>
      <c r="V65" s="3" t="s">
        <v>146</v>
      </c>
      <c r="W65" s="181">
        <v>7</v>
      </c>
    </row>
    <row r="66" spans="1:23" x14ac:dyDescent="0.2">
      <c r="A66" s="3" t="s">
        <v>247</v>
      </c>
      <c r="B66" s="181">
        <v>8</v>
      </c>
      <c r="D66" s="3" t="s">
        <v>373</v>
      </c>
      <c r="E66" s="181">
        <v>8</v>
      </c>
      <c r="G66" s="3" t="s">
        <v>316</v>
      </c>
      <c r="H66" s="181">
        <v>9</v>
      </c>
      <c r="J66" s="3" t="s">
        <v>138</v>
      </c>
      <c r="K66" s="181">
        <v>6</v>
      </c>
      <c r="M66" s="3" t="s">
        <v>167</v>
      </c>
      <c r="N66" s="181">
        <v>8</v>
      </c>
      <c r="P66" s="3" t="s">
        <v>131</v>
      </c>
      <c r="Q66" s="181">
        <v>10</v>
      </c>
      <c r="S66" s="3" t="s">
        <v>302</v>
      </c>
      <c r="T66" s="181">
        <v>10</v>
      </c>
      <c r="V66" s="3" t="s">
        <v>191</v>
      </c>
      <c r="W66" s="181">
        <v>7</v>
      </c>
    </row>
    <row r="67" spans="1:23" x14ac:dyDescent="0.2">
      <c r="A67" s="3" t="s">
        <v>371</v>
      </c>
      <c r="B67" s="181">
        <v>8</v>
      </c>
      <c r="D67" s="3" t="s">
        <v>143</v>
      </c>
      <c r="E67" s="181">
        <v>8</v>
      </c>
      <c r="G67" s="3" t="s">
        <v>402</v>
      </c>
      <c r="H67" s="181">
        <v>9</v>
      </c>
      <c r="J67" s="3" t="s">
        <v>208</v>
      </c>
      <c r="K67" s="181">
        <v>6</v>
      </c>
      <c r="M67" s="3" t="s">
        <v>60</v>
      </c>
      <c r="N67" s="181">
        <v>8</v>
      </c>
      <c r="P67" s="3" t="s">
        <v>401</v>
      </c>
      <c r="Q67" s="181">
        <v>9</v>
      </c>
      <c r="S67" s="3" t="s">
        <v>353</v>
      </c>
      <c r="T67" s="181">
        <v>9</v>
      </c>
      <c r="V67" s="3" t="s">
        <v>176</v>
      </c>
      <c r="W67" s="181">
        <v>7</v>
      </c>
    </row>
    <row r="68" spans="1:23" x14ac:dyDescent="0.2">
      <c r="A68" s="3" t="s">
        <v>83</v>
      </c>
      <c r="B68" s="181">
        <v>8</v>
      </c>
      <c r="D68" s="3" t="s">
        <v>937</v>
      </c>
      <c r="E68" s="181">
        <v>8</v>
      </c>
      <c r="G68" s="3" t="s">
        <v>258</v>
      </c>
      <c r="H68" s="181">
        <v>9</v>
      </c>
      <c r="J68" s="3" t="s">
        <v>80</v>
      </c>
      <c r="K68" s="181">
        <v>6</v>
      </c>
      <c r="M68" s="3" t="s">
        <v>374</v>
      </c>
      <c r="N68" s="181">
        <v>8</v>
      </c>
      <c r="P68" s="3" t="s">
        <v>437</v>
      </c>
      <c r="Q68" s="181">
        <v>9</v>
      </c>
      <c r="S68" s="3" t="s">
        <v>107</v>
      </c>
      <c r="T68" s="181">
        <v>9</v>
      </c>
      <c r="V68" s="3" t="s">
        <v>269</v>
      </c>
      <c r="W68" s="181">
        <v>7</v>
      </c>
    </row>
    <row r="69" spans="1:23" x14ac:dyDescent="0.2">
      <c r="A69" s="3" t="s">
        <v>70</v>
      </c>
      <c r="B69" s="181">
        <v>8</v>
      </c>
      <c r="D69" s="3" t="s">
        <v>303</v>
      </c>
      <c r="E69" s="181">
        <v>8</v>
      </c>
      <c r="G69" s="3" t="s">
        <v>301</v>
      </c>
      <c r="H69" s="181">
        <v>8</v>
      </c>
      <c r="J69" s="3" t="s">
        <v>419</v>
      </c>
      <c r="K69" s="181">
        <v>6</v>
      </c>
      <c r="M69" s="3" t="s">
        <v>325</v>
      </c>
      <c r="N69" s="181">
        <v>8</v>
      </c>
      <c r="P69" s="3" t="s">
        <v>248</v>
      </c>
      <c r="Q69" s="181">
        <v>9</v>
      </c>
      <c r="S69" s="3" t="s">
        <v>183</v>
      </c>
      <c r="T69" s="181">
        <v>8</v>
      </c>
      <c r="V69" s="3" t="s">
        <v>208</v>
      </c>
      <c r="W69" s="181">
        <v>6</v>
      </c>
    </row>
    <row r="70" spans="1:23" x14ac:dyDescent="0.2">
      <c r="A70" s="3" t="s">
        <v>294</v>
      </c>
      <c r="B70" s="181">
        <v>8</v>
      </c>
      <c r="D70" s="3" t="s">
        <v>58</v>
      </c>
      <c r="E70" s="181">
        <v>8</v>
      </c>
      <c r="G70" s="3" t="s">
        <v>150</v>
      </c>
      <c r="H70" s="181">
        <v>8</v>
      </c>
      <c r="J70" s="3" t="s">
        <v>220</v>
      </c>
      <c r="K70" s="181">
        <v>6</v>
      </c>
      <c r="M70" s="3" t="s">
        <v>409</v>
      </c>
      <c r="N70" s="181">
        <v>7</v>
      </c>
      <c r="P70" s="3" t="s">
        <v>308</v>
      </c>
      <c r="Q70" s="181">
        <v>9</v>
      </c>
      <c r="S70" s="3" t="s">
        <v>346</v>
      </c>
      <c r="T70" s="181">
        <v>7</v>
      </c>
      <c r="V70" s="3" t="s">
        <v>137</v>
      </c>
      <c r="W70" s="181">
        <v>6</v>
      </c>
    </row>
    <row r="71" spans="1:23" x14ac:dyDescent="0.2">
      <c r="A71" s="3" t="s">
        <v>146</v>
      </c>
      <c r="B71" s="181">
        <v>7</v>
      </c>
      <c r="D71" s="3" t="s">
        <v>353</v>
      </c>
      <c r="E71" s="181">
        <v>8</v>
      </c>
      <c r="G71" s="3" t="s">
        <v>178</v>
      </c>
      <c r="H71" s="181">
        <v>8</v>
      </c>
      <c r="J71" s="3" t="s">
        <v>174</v>
      </c>
      <c r="K71" s="181">
        <v>6</v>
      </c>
      <c r="M71" s="3" t="s">
        <v>238</v>
      </c>
      <c r="N71" s="181">
        <v>7</v>
      </c>
      <c r="P71" s="3" t="s">
        <v>386</v>
      </c>
      <c r="Q71" s="181">
        <v>9</v>
      </c>
      <c r="S71" s="3" t="s">
        <v>64</v>
      </c>
      <c r="T71" s="181">
        <v>7</v>
      </c>
      <c r="V71" s="3" t="s">
        <v>319</v>
      </c>
      <c r="W71" s="181">
        <v>6</v>
      </c>
    </row>
    <row r="72" spans="1:23" x14ac:dyDescent="0.2">
      <c r="A72" s="3" t="s">
        <v>245</v>
      </c>
      <c r="B72" s="181">
        <v>6</v>
      </c>
      <c r="D72" s="3" t="s">
        <v>225</v>
      </c>
      <c r="E72" s="181">
        <v>7</v>
      </c>
      <c r="G72" s="3" t="s">
        <v>136</v>
      </c>
      <c r="H72" s="181">
        <v>8</v>
      </c>
      <c r="J72" s="3" t="s">
        <v>188</v>
      </c>
      <c r="K72" s="181">
        <v>6</v>
      </c>
      <c r="M72" s="3" t="s">
        <v>62</v>
      </c>
      <c r="N72" s="181">
        <v>7</v>
      </c>
      <c r="P72" s="3" t="s">
        <v>294</v>
      </c>
      <c r="Q72" s="181">
        <v>8</v>
      </c>
      <c r="S72" s="3" t="s">
        <v>88</v>
      </c>
      <c r="T72" s="181">
        <v>7</v>
      </c>
      <c r="V72" s="3" t="s">
        <v>421</v>
      </c>
      <c r="W72" s="181">
        <v>6</v>
      </c>
    </row>
    <row r="73" spans="1:23" x14ac:dyDescent="0.2">
      <c r="A73" s="3" t="s">
        <v>163</v>
      </c>
      <c r="B73" s="181">
        <v>6</v>
      </c>
      <c r="D73" s="3" t="s">
        <v>289</v>
      </c>
      <c r="E73" s="181">
        <v>7</v>
      </c>
      <c r="G73" s="3" t="s">
        <v>116</v>
      </c>
      <c r="H73" s="181">
        <v>8</v>
      </c>
      <c r="J73" s="3" t="s">
        <v>85</v>
      </c>
      <c r="K73" s="181">
        <v>6</v>
      </c>
      <c r="M73" s="3" t="s">
        <v>428</v>
      </c>
      <c r="N73" s="181">
        <v>6</v>
      </c>
      <c r="P73" s="3" t="s">
        <v>253</v>
      </c>
      <c r="Q73" s="181">
        <v>8</v>
      </c>
      <c r="S73" s="3" t="s">
        <v>190</v>
      </c>
      <c r="T73" s="181">
        <v>7</v>
      </c>
      <c r="V73" s="3" t="s">
        <v>402</v>
      </c>
      <c r="W73" s="181">
        <v>6</v>
      </c>
    </row>
    <row r="74" spans="1:23" x14ac:dyDescent="0.2">
      <c r="A74" s="3" t="s">
        <v>325</v>
      </c>
      <c r="B74" s="181">
        <v>6</v>
      </c>
      <c r="D74" s="3" t="s">
        <v>44</v>
      </c>
      <c r="E74" s="181">
        <v>7</v>
      </c>
      <c r="G74" s="3" t="s">
        <v>353</v>
      </c>
      <c r="H74" s="181">
        <v>8</v>
      </c>
      <c r="J74" s="3" t="s">
        <v>185</v>
      </c>
      <c r="K74" s="181">
        <v>5</v>
      </c>
      <c r="M74" s="3" t="s">
        <v>284</v>
      </c>
      <c r="N74" s="181">
        <v>6</v>
      </c>
      <c r="P74" s="3" t="s">
        <v>159</v>
      </c>
      <c r="Q74" s="181">
        <v>8</v>
      </c>
      <c r="S74" s="3" t="s">
        <v>231</v>
      </c>
      <c r="T74" s="181">
        <v>7</v>
      </c>
      <c r="V74" s="3" t="s">
        <v>171</v>
      </c>
      <c r="W74" s="181">
        <v>6</v>
      </c>
    </row>
    <row r="75" spans="1:23" x14ac:dyDescent="0.2">
      <c r="A75" s="3" t="s">
        <v>274</v>
      </c>
      <c r="B75" s="181">
        <v>6</v>
      </c>
      <c r="D75" s="3" t="s">
        <v>521</v>
      </c>
      <c r="E75" s="181">
        <v>6</v>
      </c>
      <c r="G75" s="3" t="s">
        <v>209</v>
      </c>
      <c r="H75" s="181">
        <v>8</v>
      </c>
      <c r="J75" s="3" t="s">
        <v>369</v>
      </c>
      <c r="K75" s="181">
        <v>5</v>
      </c>
      <c r="M75" s="3" t="s">
        <v>357</v>
      </c>
      <c r="N75" s="181">
        <v>6</v>
      </c>
      <c r="P75" s="3" t="s">
        <v>290</v>
      </c>
      <c r="Q75" s="181">
        <v>7</v>
      </c>
      <c r="S75" s="3" t="s">
        <v>70</v>
      </c>
      <c r="T75" s="181">
        <v>7</v>
      </c>
      <c r="V75" s="3" t="s">
        <v>428</v>
      </c>
      <c r="W75" s="181">
        <v>6</v>
      </c>
    </row>
    <row r="76" spans="1:23" x14ac:dyDescent="0.2">
      <c r="A76" s="3" t="s">
        <v>208</v>
      </c>
      <c r="B76" s="181">
        <v>6</v>
      </c>
      <c r="D76" s="3" t="s">
        <v>265</v>
      </c>
      <c r="E76" s="181">
        <v>6</v>
      </c>
      <c r="G76" s="3" t="s">
        <v>200</v>
      </c>
      <c r="H76" s="181">
        <v>7</v>
      </c>
      <c r="J76" s="3" t="s">
        <v>380</v>
      </c>
      <c r="K76" s="181">
        <v>5</v>
      </c>
      <c r="M76" s="3" t="s">
        <v>97</v>
      </c>
      <c r="N76" s="181">
        <v>6</v>
      </c>
      <c r="P76" s="3" t="s">
        <v>80</v>
      </c>
      <c r="Q76" s="181">
        <v>7</v>
      </c>
      <c r="S76" s="3" t="s">
        <v>358</v>
      </c>
      <c r="T76" s="181">
        <v>6</v>
      </c>
      <c r="V76" s="3" t="s">
        <v>210</v>
      </c>
      <c r="W76" s="181">
        <v>6</v>
      </c>
    </row>
    <row r="77" spans="1:23" x14ac:dyDescent="0.2">
      <c r="A77" s="3" t="s">
        <v>114</v>
      </c>
      <c r="B77" s="181">
        <v>6</v>
      </c>
      <c r="D77" s="3" t="s">
        <v>229</v>
      </c>
      <c r="E77" s="181">
        <v>6</v>
      </c>
      <c r="G77" s="3" t="s">
        <v>395</v>
      </c>
      <c r="H77" s="181">
        <v>7</v>
      </c>
      <c r="J77" s="3" t="s">
        <v>218</v>
      </c>
      <c r="K77" s="181">
        <v>5</v>
      </c>
      <c r="M77" s="3" t="s">
        <v>55</v>
      </c>
      <c r="N77" s="181">
        <v>6</v>
      </c>
      <c r="P77" s="3" t="s">
        <v>361</v>
      </c>
      <c r="Q77" s="181">
        <v>7</v>
      </c>
      <c r="S77" s="3" t="s">
        <v>55</v>
      </c>
      <c r="T77" s="181">
        <v>6</v>
      </c>
      <c r="V77" s="3" t="s">
        <v>378</v>
      </c>
      <c r="W77" s="181">
        <v>5</v>
      </c>
    </row>
    <row r="78" spans="1:23" x14ac:dyDescent="0.2">
      <c r="A78" s="3" t="s">
        <v>253</v>
      </c>
      <c r="B78" s="181">
        <v>6</v>
      </c>
      <c r="D78" s="3" t="s">
        <v>203</v>
      </c>
      <c r="E78" s="181">
        <v>6</v>
      </c>
      <c r="G78" s="3" t="s">
        <v>99</v>
      </c>
      <c r="H78" s="181">
        <v>7</v>
      </c>
      <c r="J78" s="3" t="s">
        <v>77</v>
      </c>
      <c r="K78" s="181">
        <v>5</v>
      </c>
      <c r="M78" s="3" t="s">
        <v>296</v>
      </c>
      <c r="N78" s="181">
        <v>6</v>
      </c>
      <c r="P78" s="3" t="s">
        <v>316</v>
      </c>
      <c r="Q78" s="181">
        <v>7</v>
      </c>
      <c r="S78" s="3" t="s">
        <v>258</v>
      </c>
      <c r="T78" s="181">
        <v>6</v>
      </c>
      <c r="V78" s="3" t="s">
        <v>362</v>
      </c>
      <c r="W78" s="181">
        <v>5</v>
      </c>
    </row>
    <row r="79" spans="1:23" x14ac:dyDescent="0.2">
      <c r="A79" s="3" t="s">
        <v>233</v>
      </c>
      <c r="B79" s="181">
        <v>6</v>
      </c>
      <c r="D79" s="3" t="s">
        <v>1336</v>
      </c>
      <c r="E79" s="181">
        <v>6</v>
      </c>
      <c r="G79" s="3" t="s">
        <v>190</v>
      </c>
      <c r="H79" s="181">
        <v>7</v>
      </c>
      <c r="J79" s="3" t="s">
        <v>1000</v>
      </c>
      <c r="K79" s="181">
        <v>5</v>
      </c>
      <c r="M79" s="3" t="s">
        <v>265</v>
      </c>
      <c r="N79" s="181">
        <v>6</v>
      </c>
      <c r="P79" s="3" t="s">
        <v>92</v>
      </c>
      <c r="Q79" s="181">
        <v>7</v>
      </c>
      <c r="S79" s="3" t="s">
        <v>362</v>
      </c>
      <c r="T79" s="181">
        <v>6</v>
      </c>
      <c r="V79" s="3" t="s">
        <v>133</v>
      </c>
      <c r="W79" s="181">
        <v>5</v>
      </c>
    </row>
    <row r="80" spans="1:23" x14ac:dyDescent="0.2">
      <c r="A80" s="3" t="s">
        <v>356</v>
      </c>
      <c r="B80" s="181">
        <v>6</v>
      </c>
      <c r="D80" s="3" t="s">
        <v>1019</v>
      </c>
      <c r="E80" s="181">
        <v>5</v>
      </c>
      <c r="G80" s="3" t="s">
        <v>166</v>
      </c>
      <c r="H80" s="181">
        <v>7</v>
      </c>
      <c r="J80" s="3" t="s">
        <v>190</v>
      </c>
      <c r="K80" s="181">
        <v>4</v>
      </c>
      <c r="M80" s="3" t="s">
        <v>188</v>
      </c>
      <c r="N80" s="181">
        <v>6</v>
      </c>
      <c r="P80" s="3" t="s">
        <v>233</v>
      </c>
      <c r="Q80" s="181">
        <v>6</v>
      </c>
      <c r="S80" s="3" t="s">
        <v>54</v>
      </c>
      <c r="T80" s="181">
        <v>6</v>
      </c>
      <c r="V80" s="3" t="s">
        <v>223</v>
      </c>
      <c r="W80" s="181">
        <v>5</v>
      </c>
    </row>
    <row r="81" spans="1:23" x14ac:dyDescent="0.2">
      <c r="A81" s="3" t="s">
        <v>77</v>
      </c>
      <c r="B81" s="181">
        <v>6</v>
      </c>
      <c r="D81" s="3" t="s">
        <v>163</v>
      </c>
      <c r="E81" s="181">
        <v>5</v>
      </c>
      <c r="G81" s="3" t="s">
        <v>401</v>
      </c>
      <c r="H81" s="181">
        <v>6</v>
      </c>
      <c r="J81" s="3" t="s">
        <v>310</v>
      </c>
      <c r="K81" s="181">
        <v>4</v>
      </c>
      <c r="M81" s="3" t="s">
        <v>140</v>
      </c>
      <c r="N81" s="181">
        <v>6</v>
      </c>
      <c r="P81" s="3" t="s">
        <v>393</v>
      </c>
      <c r="Q81" s="181">
        <v>6</v>
      </c>
      <c r="S81" s="3" t="s">
        <v>240</v>
      </c>
      <c r="T81" s="181">
        <v>5</v>
      </c>
      <c r="V81" s="3" t="s">
        <v>380</v>
      </c>
      <c r="W81" s="181">
        <v>5</v>
      </c>
    </row>
    <row r="82" spans="1:23" x14ac:dyDescent="0.2">
      <c r="A82" s="3" t="s">
        <v>57</v>
      </c>
      <c r="B82" s="181">
        <v>6</v>
      </c>
      <c r="D82" s="3" t="s">
        <v>234</v>
      </c>
      <c r="E82" s="181">
        <v>5</v>
      </c>
      <c r="G82" s="3" t="s">
        <v>133</v>
      </c>
      <c r="H82" s="181">
        <v>6</v>
      </c>
      <c r="J82" s="3" t="s">
        <v>1019</v>
      </c>
      <c r="K82" s="181">
        <v>4</v>
      </c>
      <c r="M82" s="3" t="s">
        <v>356</v>
      </c>
      <c r="N82" s="181">
        <v>6</v>
      </c>
      <c r="P82" s="3" t="s">
        <v>81</v>
      </c>
      <c r="Q82" s="181">
        <v>6</v>
      </c>
      <c r="S82" s="3" t="s">
        <v>418</v>
      </c>
      <c r="T82" s="181">
        <v>5</v>
      </c>
      <c r="V82" s="3" t="s">
        <v>195</v>
      </c>
      <c r="W82" s="181">
        <v>5</v>
      </c>
    </row>
    <row r="83" spans="1:23" x14ac:dyDescent="0.2">
      <c r="A83" s="3" t="s">
        <v>139</v>
      </c>
      <c r="B83" s="181">
        <v>5</v>
      </c>
      <c r="D83" s="3" t="s">
        <v>313</v>
      </c>
      <c r="E83" s="181">
        <v>5</v>
      </c>
      <c r="G83" s="3" t="s">
        <v>82</v>
      </c>
      <c r="H83" s="181">
        <v>6</v>
      </c>
      <c r="J83" s="3" t="s">
        <v>361</v>
      </c>
      <c r="K83" s="181">
        <v>4</v>
      </c>
      <c r="M83" s="3" t="s">
        <v>94</v>
      </c>
      <c r="N83" s="181">
        <v>6</v>
      </c>
      <c r="P83" s="3" t="s">
        <v>261</v>
      </c>
      <c r="Q83" s="181">
        <v>6</v>
      </c>
      <c r="S83" s="3" t="s">
        <v>305</v>
      </c>
      <c r="T83" s="181">
        <v>5</v>
      </c>
      <c r="V83" s="3" t="s">
        <v>86</v>
      </c>
      <c r="W83" s="181">
        <v>5</v>
      </c>
    </row>
    <row r="84" spans="1:23" x14ac:dyDescent="0.2">
      <c r="A84" s="3" t="s">
        <v>354</v>
      </c>
      <c r="B84" s="181">
        <v>5</v>
      </c>
      <c r="D84" s="3" t="s">
        <v>1497</v>
      </c>
      <c r="E84" s="181">
        <v>5</v>
      </c>
      <c r="G84" s="3" t="s">
        <v>120</v>
      </c>
      <c r="H84" s="181">
        <v>5</v>
      </c>
      <c r="J84" s="3" t="s">
        <v>348</v>
      </c>
      <c r="K84" s="181">
        <v>3</v>
      </c>
      <c r="M84" s="3" t="s">
        <v>142</v>
      </c>
      <c r="N84" s="181">
        <v>6</v>
      </c>
      <c r="P84" s="3" t="s">
        <v>143</v>
      </c>
      <c r="Q84" s="181">
        <v>6</v>
      </c>
      <c r="S84" s="3" t="s">
        <v>69</v>
      </c>
      <c r="T84" s="181">
        <v>5</v>
      </c>
      <c r="V84" s="3" t="s">
        <v>228</v>
      </c>
      <c r="W84" s="181">
        <v>5</v>
      </c>
    </row>
    <row r="85" spans="1:23" x14ac:dyDescent="0.2">
      <c r="A85" s="3" t="s">
        <v>269</v>
      </c>
      <c r="B85" s="181">
        <v>4</v>
      </c>
      <c r="D85" s="3" t="s">
        <v>198</v>
      </c>
      <c r="E85" s="181">
        <v>5</v>
      </c>
      <c r="G85" s="3" t="s">
        <v>371</v>
      </c>
      <c r="H85" s="181">
        <v>5</v>
      </c>
      <c r="J85" s="3" t="s">
        <v>374</v>
      </c>
      <c r="K85" s="181">
        <v>3</v>
      </c>
      <c r="M85" s="3" t="s">
        <v>268</v>
      </c>
      <c r="N85" s="181">
        <v>5</v>
      </c>
      <c r="P85" s="3" t="s">
        <v>166</v>
      </c>
      <c r="Q85" s="181">
        <v>5</v>
      </c>
      <c r="S85" s="3" t="s">
        <v>359</v>
      </c>
      <c r="T85" s="181">
        <v>5</v>
      </c>
      <c r="V85" s="3" t="s">
        <v>413</v>
      </c>
      <c r="W85" s="181">
        <v>4</v>
      </c>
    </row>
    <row r="86" spans="1:23" x14ac:dyDescent="0.2">
      <c r="A86" s="3" t="s">
        <v>165</v>
      </c>
      <c r="B86" s="181">
        <v>4</v>
      </c>
      <c r="D86" s="3" t="s">
        <v>255</v>
      </c>
      <c r="E86" s="181">
        <v>5</v>
      </c>
      <c r="G86" s="3" t="s">
        <v>40</v>
      </c>
      <c r="H86" s="181">
        <v>5</v>
      </c>
      <c r="J86" s="3" t="s">
        <v>263</v>
      </c>
      <c r="K86" s="181">
        <v>3</v>
      </c>
      <c r="M86" s="3" t="s">
        <v>250</v>
      </c>
      <c r="N86" s="181">
        <v>5</v>
      </c>
      <c r="P86" s="3" t="s">
        <v>183</v>
      </c>
      <c r="Q86" s="181">
        <v>5</v>
      </c>
      <c r="S86" s="3" t="s">
        <v>79</v>
      </c>
      <c r="T86" s="181">
        <v>4</v>
      </c>
      <c r="V86" s="3" t="s">
        <v>419</v>
      </c>
      <c r="W86" s="181">
        <v>4</v>
      </c>
    </row>
    <row r="87" spans="1:23" x14ac:dyDescent="0.2">
      <c r="A87" s="3" t="s">
        <v>119</v>
      </c>
      <c r="B87" s="181">
        <v>4</v>
      </c>
      <c r="D87" s="3" t="s">
        <v>79</v>
      </c>
      <c r="E87" s="181">
        <v>5</v>
      </c>
      <c r="G87" s="3" t="s">
        <v>414</v>
      </c>
      <c r="H87" s="181">
        <v>5</v>
      </c>
      <c r="J87" s="3" t="s">
        <v>49</v>
      </c>
      <c r="K87" s="181">
        <v>3</v>
      </c>
      <c r="M87" s="3" t="s">
        <v>202</v>
      </c>
      <c r="N87" s="181">
        <v>5</v>
      </c>
      <c r="P87" s="3" t="s">
        <v>62</v>
      </c>
      <c r="Q87" s="181">
        <v>5</v>
      </c>
      <c r="S87" s="3" t="s">
        <v>278</v>
      </c>
      <c r="T87" s="181">
        <v>4</v>
      </c>
      <c r="V87" s="3" t="s">
        <v>298</v>
      </c>
      <c r="W87" s="181">
        <v>4</v>
      </c>
    </row>
    <row r="88" spans="1:23" x14ac:dyDescent="0.2">
      <c r="A88" s="3" t="s">
        <v>363</v>
      </c>
      <c r="B88" s="181">
        <v>4</v>
      </c>
      <c r="D88" s="3" t="s">
        <v>185</v>
      </c>
      <c r="E88" s="181">
        <v>4</v>
      </c>
      <c r="G88" s="3" t="s">
        <v>86</v>
      </c>
      <c r="H88" s="181">
        <v>5</v>
      </c>
      <c r="J88" s="3" t="s">
        <v>981</v>
      </c>
      <c r="K88" s="181">
        <v>3</v>
      </c>
      <c r="M88" s="3" t="s">
        <v>410</v>
      </c>
      <c r="N88" s="181">
        <v>5</v>
      </c>
      <c r="P88" s="3" t="s">
        <v>176</v>
      </c>
      <c r="Q88" s="181">
        <v>5</v>
      </c>
      <c r="S88" s="3" t="s">
        <v>1500</v>
      </c>
      <c r="T88" s="181">
        <v>4</v>
      </c>
      <c r="V88" s="3" t="s">
        <v>415</v>
      </c>
      <c r="W88" s="181">
        <v>4</v>
      </c>
    </row>
    <row r="89" spans="1:23" x14ac:dyDescent="0.2">
      <c r="A89" s="3" t="s">
        <v>358</v>
      </c>
      <c r="B89" s="181">
        <v>4</v>
      </c>
      <c r="D89" s="3" t="s">
        <v>80</v>
      </c>
      <c r="E89" s="181">
        <v>4</v>
      </c>
      <c r="G89" s="3" t="s">
        <v>1363</v>
      </c>
      <c r="H89" s="181">
        <v>5</v>
      </c>
      <c r="J89" s="3" t="s">
        <v>193</v>
      </c>
      <c r="K89" s="181">
        <v>3</v>
      </c>
      <c r="M89" s="3" t="s">
        <v>219</v>
      </c>
      <c r="N89" s="181">
        <v>4</v>
      </c>
      <c r="P89" s="3" t="s">
        <v>358</v>
      </c>
      <c r="Q89" s="181">
        <v>5</v>
      </c>
      <c r="S89" s="3" t="s">
        <v>259</v>
      </c>
      <c r="T89" s="181">
        <v>4</v>
      </c>
      <c r="V89" s="3" t="s">
        <v>314</v>
      </c>
      <c r="W89" s="181">
        <v>4</v>
      </c>
    </row>
    <row r="90" spans="1:23" x14ac:dyDescent="0.2">
      <c r="A90" s="3" t="s">
        <v>107</v>
      </c>
      <c r="B90" s="181">
        <v>4</v>
      </c>
      <c r="D90" s="3" t="s">
        <v>376</v>
      </c>
      <c r="E90" s="181">
        <v>4</v>
      </c>
      <c r="G90" s="3" t="s">
        <v>397</v>
      </c>
      <c r="H90" s="181">
        <v>5</v>
      </c>
      <c r="J90" s="3" t="s">
        <v>123</v>
      </c>
      <c r="K90" s="181">
        <v>2</v>
      </c>
      <c r="M90" s="3" t="s">
        <v>276</v>
      </c>
      <c r="N90" s="181">
        <v>4</v>
      </c>
      <c r="P90" s="3" t="s">
        <v>220</v>
      </c>
      <c r="Q90" s="181">
        <v>5</v>
      </c>
      <c r="S90" s="3" t="s">
        <v>205</v>
      </c>
      <c r="T90" s="181">
        <v>4</v>
      </c>
      <c r="V90" s="3" t="s">
        <v>368</v>
      </c>
      <c r="W90" s="181">
        <v>4</v>
      </c>
    </row>
    <row r="91" spans="1:23" x14ac:dyDescent="0.2">
      <c r="A91" s="3" t="s">
        <v>918</v>
      </c>
      <c r="B91" s="181">
        <v>4</v>
      </c>
      <c r="D91" s="3" t="s">
        <v>1502</v>
      </c>
      <c r="E91" s="181">
        <v>4</v>
      </c>
      <c r="G91" s="3" t="s">
        <v>396</v>
      </c>
      <c r="H91" s="181">
        <v>4</v>
      </c>
      <c r="J91" s="3" t="s">
        <v>421</v>
      </c>
      <c r="K91" s="181">
        <v>2</v>
      </c>
      <c r="M91" s="3" t="s">
        <v>79</v>
      </c>
      <c r="N91" s="181">
        <v>4</v>
      </c>
      <c r="P91" s="3" t="s">
        <v>278</v>
      </c>
      <c r="Q91" s="181">
        <v>5</v>
      </c>
      <c r="S91" s="3" t="s">
        <v>63</v>
      </c>
      <c r="T91" s="181">
        <v>4</v>
      </c>
      <c r="V91" s="3" t="s">
        <v>136</v>
      </c>
      <c r="W91" s="181">
        <v>4</v>
      </c>
    </row>
    <row r="92" spans="1:23" x14ac:dyDescent="0.2">
      <c r="A92" s="3" t="s">
        <v>335</v>
      </c>
      <c r="B92" s="181">
        <v>4</v>
      </c>
      <c r="D92" s="3" t="s">
        <v>247</v>
      </c>
      <c r="E92" s="181">
        <v>4</v>
      </c>
      <c r="G92" s="3" t="s">
        <v>981</v>
      </c>
      <c r="H92" s="181">
        <v>4</v>
      </c>
      <c r="J92" s="3" t="s">
        <v>379</v>
      </c>
      <c r="K92" s="181">
        <v>2</v>
      </c>
      <c r="M92" s="3" t="s">
        <v>386</v>
      </c>
      <c r="N92" s="181">
        <v>3</v>
      </c>
      <c r="P92" s="3" t="s">
        <v>272</v>
      </c>
      <c r="Q92" s="181">
        <v>5</v>
      </c>
      <c r="S92" s="3" t="s">
        <v>97</v>
      </c>
      <c r="T92" s="181">
        <v>4</v>
      </c>
      <c r="V92" s="3" t="s">
        <v>63</v>
      </c>
      <c r="W92" s="181">
        <v>4</v>
      </c>
    </row>
    <row r="93" spans="1:23" x14ac:dyDescent="0.2">
      <c r="A93" s="3" t="s">
        <v>154</v>
      </c>
      <c r="B93" s="181">
        <v>4</v>
      </c>
      <c r="D93" s="3" t="s">
        <v>288</v>
      </c>
      <c r="E93" s="181">
        <v>4</v>
      </c>
      <c r="G93" s="3" t="s">
        <v>37</v>
      </c>
      <c r="H93" s="181">
        <v>4</v>
      </c>
      <c r="J93" s="3" t="s">
        <v>144</v>
      </c>
      <c r="K93" s="181">
        <v>2</v>
      </c>
      <c r="M93" s="3" t="s">
        <v>123</v>
      </c>
      <c r="N93" s="181">
        <v>3</v>
      </c>
      <c r="P93" s="3" t="s">
        <v>286</v>
      </c>
      <c r="Q93" s="181">
        <v>4</v>
      </c>
      <c r="S93" s="3" t="s">
        <v>344</v>
      </c>
      <c r="T93" s="181">
        <v>4</v>
      </c>
      <c r="V93" s="3" t="s">
        <v>75</v>
      </c>
      <c r="W93" s="181">
        <v>3</v>
      </c>
    </row>
    <row r="94" spans="1:23" x14ac:dyDescent="0.2">
      <c r="A94" s="3" t="s">
        <v>332</v>
      </c>
      <c r="B94" s="181">
        <v>4</v>
      </c>
      <c r="D94" s="3" t="s">
        <v>235</v>
      </c>
      <c r="E94" s="181">
        <v>4</v>
      </c>
      <c r="G94" s="3" t="s">
        <v>403</v>
      </c>
      <c r="H94" s="181">
        <v>4</v>
      </c>
      <c r="J94" s="3" t="s">
        <v>417</v>
      </c>
      <c r="K94" s="181">
        <v>2</v>
      </c>
      <c r="M94" s="3" t="s">
        <v>389</v>
      </c>
      <c r="N94" s="181">
        <v>3</v>
      </c>
      <c r="P94" s="3" t="s">
        <v>279</v>
      </c>
      <c r="Q94" s="181">
        <v>4</v>
      </c>
      <c r="S94" s="3" t="s">
        <v>448</v>
      </c>
      <c r="T94" s="181">
        <v>4</v>
      </c>
      <c r="V94" s="3" t="s">
        <v>280</v>
      </c>
      <c r="W94" s="181">
        <v>3</v>
      </c>
    </row>
    <row r="95" spans="1:23" x14ac:dyDescent="0.2">
      <c r="A95" s="3" t="s">
        <v>171</v>
      </c>
      <c r="B95" s="181">
        <v>4</v>
      </c>
      <c r="D95" s="3" t="s">
        <v>243</v>
      </c>
      <c r="E95" s="181">
        <v>4</v>
      </c>
      <c r="G95" s="3" t="s">
        <v>392</v>
      </c>
      <c r="H95" s="181">
        <v>4</v>
      </c>
      <c r="J95" s="3" t="s">
        <v>183</v>
      </c>
      <c r="K95" s="181">
        <v>2</v>
      </c>
      <c r="M95" s="3" t="s">
        <v>1503</v>
      </c>
      <c r="N95" s="181">
        <v>3</v>
      </c>
      <c r="P95" s="3" t="s">
        <v>384</v>
      </c>
      <c r="Q95" s="181">
        <v>4</v>
      </c>
      <c r="S95" s="3" t="s">
        <v>159</v>
      </c>
      <c r="T95" s="181">
        <v>4</v>
      </c>
      <c r="V95" s="3" t="s">
        <v>116</v>
      </c>
      <c r="W95" s="181">
        <v>3</v>
      </c>
    </row>
    <row r="96" spans="1:23" x14ac:dyDescent="0.2">
      <c r="A96" s="3" t="s">
        <v>246</v>
      </c>
      <c r="B96" s="181">
        <v>4</v>
      </c>
      <c r="D96" s="3" t="s">
        <v>63</v>
      </c>
      <c r="E96" s="181">
        <v>4</v>
      </c>
      <c r="G96" s="3" t="s">
        <v>146</v>
      </c>
      <c r="H96" s="181">
        <v>4</v>
      </c>
      <c r="J96" s="3" t="s">
        <v>440</v>
      </c>
      <c r="K96" s="181">
        <v>2</v>
      </c>
      <c r="M96" s="3" t="s">
        <v>101</v>
      </c>
      <c r="N96" s="181">
        <v>3</v>
      </c>
      <c r="P96" s="3" t="s">
        <v>65</v>
      </c>
      <c r="Q96" s="181">
        <v>4</v>
      </c>
      <c r="S96" s="3" t="s">
        <v>419</v>
      </c>
      <c r="T96" s="181">
        <v>4</v>
      </c>
      <c r="V96" s="3" t="s">
        <v>1618</v>
      </c>
      <c r="W96" s="181">
        <v>3</v>
      </c>
    </row>
    <row r="97" spans="1:23" x14ac:dyDescent="0.2">
      <c r="A97" s="3" t="s">
        <v>319</v>
      </c>
      <c r="B97" s="181">
        <v>4</v>
      </c>
      <c r="D97" s="3" t="s">
        <v>416</v>
      </c>
      <c r="E97" s="181">
        <v>4</v>
      </c>
      <c r="G97" s="3" t="s">
        <v>113</v>
      </c>
      <c r="H97" s="181">
        <v>3</v>
      </c>
      <c r="J97" s="3" t="s">
        <v>37</v>
      </c>
      <c r="K97" s="181">
        <v>2</v>
      </c>
      <c r="M97" s="3" t="s">
        <v>1344</v>
      </c>
      <c r="N97" s="181">
        <v>3</v>
      </c>
      <c r="P97" s="3" t="s">
        <v>216</v>
      </c>
      <c r="Q97" s="181">
        <v>4</v>
      </c>
      <c r="S97" s="3" t="s">
        <v>89</v>
      </c>
      <c r="T97" s="181">
        <v>4</v>
      </c>
      <c r="V97" s="3" t="s">
        <v>355</v>
      </c>
      <c r="W97" s="181">
        <v>3</v>
      </c>
    </row>
    <row r="98" spans="1:23" x14ac:dyDescent="0.2">
      <c r="A98" s="3" t="s">
        <v>390</v>
      </c>
      <c r="B98" s="181">
        <v>4</v>
      </c>
      <c r="D98" s="3" t="s">
        <v>249</v>
      </c>
      <c r="E98" s="181">
        <v>4</v>
      </c>
      <c r="G98" s="3" t="s">
        <v>365</v>
      </c>
      <c r="H98" s="181">
        <v>3</v>
      </c>
      <c r="J98" s="3" t="s">
        <v>72</v>
      </c>
      <c r="K98" s="181">
        <v>2</v>
      </c>
      <c r="M98" s="3" t="s">
        <v>214</v>
      </c>
      <c r="N98" s="181">
        <v>3</v>
      </c>
      <c r="P98" s="3" t="s">
        <v>115</v>
      </c>
      <c r="Q98" s="181">
        <v>4</v>
      </c>
      <c r="S98" s="3" t="s">
        <v>47</v>
      </c>
      <c r="T98" s="181">
        <v>4</v>
      </c>
      <c r="V98" s="3" t="s">
        <v>353</v>
      </c>
      <c r="W98" s="181">
        <v>3</v>
      </c>
    </row>
    <row r="99" spans="1:23" x14ac:dyDescent="0.2">
      <c r="A99" s="3" t="s">
        <v>276</v>
      </c>
      <c r="B99" s="181">
        <v>4</v>
      </c>
      <c r="D99" s="3" t="s">
        <v>84</v>
      </c>
      <c r="E99" s="181">
        <v>4</v>
      </c>
      <c r="G99" s="3" t="s">
        <v>96</v>
      </c>
      <c r="H99" s="181">
        <v>3</v>
      </c>
      <c r="J99" s="3" t="s">
        <v>258</v>
      </c>
      <c r="K99" s="181">
        <v>2</v>
      </c>
      <c r="M99" s="3" t="s">
        <v>179</v>
      </c>
      <c r="N99" s="181">
        <v>3</v>
      </c>
      <c r="P99" s="3" t="s">
        <v>417</v>
      </c>
      <c r="Q99" s="181">
        <v>3</v>
      </c>
      <c r="S99" s="3" t="s">
        <v>422</v>
      </c>
      <c r="T99" s="181">
        <v>4</v>
      </c>
      <c r="V99" s="3" t="s">
        <v>130</v>
      </c>
      <c r="W99" s="181">
        <v>3</v>
      </c>
    </row>
    <row r="100" spans="1:23" x14ac:dyDescent="0.2">
      <c r="A100" s="3" t="s">
        <v>315</v>
      </c>
      <c r="B100" s="181">
        <v>4</v>
      </c>
      <c r="D100" s="3" t="s">
        <v>202</v>
      </c>
      <c r="E100" s="181">
        <v>3</v>
      </c>
      <c r="G100" s="3" t="s">
        <v>111</v>
      </c>
      <c r="H100" s="181">
        <v>3</v>
      </c>
      <c r="J100" s="3" t="s">
        <v>368</v>
      </c>
      <c r="K100" s="181">
        <v>2</v>
      </c>
      <c r="M100" s="3" t="s">
        <v>117</v>
      </c>
      <c r="N100" s="181">
        <v>3</v>
      </c>
      <c r="P100" s="3" t="s">
        <v>128</v>
      </c>
      <c r="Q100" s="181">
        <v>3</v>
      </c>
      <c r="S100" s="3" t="s">
        <v>273</v>
      </c>
      <c r="T100" s="181">
        <v>4</v>
      </c>
      <c r="V100" s="3" t="s">
        <v>135</v>
      </c>
      <c r="W100" s="181">
        <v>3</v>
      </c>
    </row>
    <row r="101" spans="1:23" x14ac:dyDescent="0.2">
      <c r="A101" s="3" t="s">
        <v>255</v>
      </c>
      <c r="B101" s="181">
        <v>4</v>
      </c>
      <c r="D101" s="3" t="s">
        <v>130</v>
      </c>
      <c r="E101" s="181">
        <v>3</v>
      </c>
      <c r="G101" s="3" t="s">
        <v>1065</v>
      </c>
      <c r="H101" s="181">
        <v>3</v>
      </c>
      <c r="J101" s="3" t="s">
        <v>194</v>
      </c>
      <c r="K101" s="181">
        <v>2</v>
      </c>
      <c r="M101" s="3" t="s">
        <v>224</v>
      </c>
      <c r="N101" s="181">
        <v>3</v>
      </c>
      <c r="P101" s="3" t="s">
        <v>359</v>
      </c>
      <c r="Q101" s="181">
        <v>3</v>
      </c>
      <c r="S101" s="3" t="s">
        <v>99</v>
      </c>
      <c r="T101" s="181">
        <v>4</v>
      </c>
      <c r="V101" s="3" t="s">
        <v>520</v>
      </c>
      <c r="W101" s="181">
        <v>2</v>
      </c>
    </row>
    <row r="102" spans="1:23" x14ac:dyDescent="0.2">
      <c r="A102" s="3" t="s">
        <v>76</v>
      </c>
      <c r="B102" s="181">
        <v>4</v>
      </c>
      <c r="D102" s="3" t="s">
        <v>233</v>
      </c>
      <c r="E102" s="181">
        <v>3</v>
      </c>
      <c r="G102" s="3" t="s">
        <v>256</v>
      </c>
      <c r="H102" s="181">
        <v>3</v>
      </c>
      <c r="J102" s="3" t="s">
        <v>1352</v>
      </c>
      <c r="K102" s="181">
        <v>2</v>
      </c>
      <c r="M102" s="3" t="s">
        <v>44</v>
      </c>
      <c r="N102" s="181">
        <v>2</v>
      </c>
      <c r="P102" s="3" t="s">
        <v>321</v>
      </c>
      <c r="Q102" s="181">
        <v>3</v>
      </c>
      <c r="S102" s="3" t="s">
        <v>364</v>
      </c>
      <c r="T102" s="181">
        <v>4</v>
      </c>
      <c r="V102" s="3" t="s">
        <v>140</v>
      </c>
      <c r="W102" s="181">
        <v>2</v>
      </c>
    </row>
    <row r="103" spans="1:23" x14ac:dyDescent="0.2">
      <c r="A103" s="3" t="s">
        <v>155</v>
      </c>
      <c r="B103" s="181">
        <v>4</v>
      </c>
      <c r="D103" s="3" t="s">
        <v>368</v>
      </c>
      <c r="E103" s="181">
        <v>3</v>
      </c>
      <c r="G103" s="3" t="s">
        <v>400</v>
      </c>
      <c r="H103" s="181">
        <v>3</v>
      </c>
      <c r="J103" s="3" t="s">
        <v>255</v>
      </c>
      <c r="K103" s="181">
        <v>2</v>
      </c>
      <c r="M103" s="3" t="s">
        <v>269</v>
      </c>
      <c r="N103" s="181">
        <v>2</v>
      </c>
      <c r="P103" s="3" t="s">
        <v>90</v>
      </c>
      <c r="Q103" s="181">
        <v>3</v>
      </c>
      <c r="S103" s="3" t="s">
        <v>98</v>
      </c>
      <c r="T103" s="181">
        <v>4</v>
      </c>
      <c r="V103" s="3" t="s">
        <v>108</v>
      </c>
      <c r="W103" s="181">
        <v>2</v>
      </c>
    </row>
    <row r="104" spans="1:23" x14ac:dyDescent="0.2">
      <c r="A104" s="3" t="s">
        <v>983</v>
      </c>
      <c r="B104" s="181">
        <v>4</v>
      </c>
      <c r="D104" s="3" t="s">
        <v>116</v>
      </c>
      <c r="E104" s="181">
        <v>3</v>
      </c>
      <c r="G104" s="3" t="s">
        <v>405</v>
      </c>
      <c r="H104" s="181">
        <v>3</v>
      </c>
      <c r="J104" s="3" t="s">
        <v>381</v>
      </c>
      <c r="K104" s="181">
        <v>2</v>
      </c>
      <c r="M104" s="3" t="s">
        <v>298</v>
      </c>
      <c r="N104" s="181">
        <v>2</v>
      </c>
      <c r="P104" s="3" t="s">
        <v>190</v>
      </c>
      <c r="Q104" s="181">
        <v>3</v>
      </c>
      <c r="S104" s="3" t="s">
        <v>105</v>
      </c>
      <c r="T104" s="181">
        <v>4</v>
      </c>
      <c r="V104" s="3" t="s">
        <v>51</v>
      </c>
      <c r="W104" s="181">
        <v>2</v>
      </c>
    </row>
    <row r="105" spans="1:23" x14ac:dyDescent="0.2">
      <c r="A105" s="3" t="s">
        <v>1616</v>
      </c>
      <c r="B105" s="181">
        <v>3</v>
      </c>
      <c r="D105" s="3" t="s">
        <v>220</v>
      </c>
      <c r="E105" s="181">
        <v>3</v>
      </c>
      <c r="G105" s="3" t="s">
        <v>145</v>
      </c>
      <c r="H105" s="181">
        <v>3</v>
      </c>
      <c r="J105" s="3" t="s">
        <v>55</v>
      </c>
      <c r="K105" s="181">
        <v>2</v>
      </c>
      <c r="M105" s="3" t="s">
        <v>375</v>
      </c>
      <c r="N105" s="181">
        <v>2</v>
      </c>
      <c r="P105" s="3" t="s">
        <v>86</v>
      </c>
      <c r="Q105" s="181">
        <v>3</v>
      </c>
      <c r="S105" s="3" t="s">
        <v>90</v>
      </c>
      <c r="T105" s="181">
        <v>3</v>
      </c>
      <c r="V105" s="3" t="s">
        <v>186</v>
      </c>
      <c r="W105" s="181">
        <v>2</v>
      </c>
    </row>
    <row r="106" spans="1:23" x14ac:dyDescent="0.2">
      <c r="A106" s="3" t="s">
        <v>84</v>
      </c>
      <c r="B106" s="181">
        <v>3</v>
      </c>
      <c r="D106" s="3" t="s">
        <v>181</v>
      </c>
      <c r="E106" s="181">
        <v>3</v>
      </c>
      <c r="G106" s="3" t="s">
        <v>67</v>
      </c>
      <c r="H106" s="181">
        <v>3</v>
      </c>
      <c r="J106" s="3" t="s">
        <v>378</v>
      </c>
      <c r="K106" s="181">
        <v>2</v>
      </c>
      <c r="M106" s="3" t="s">
        <v>122</v>
      </c>
      <c r="N106" s="181">
        <v>2</v>
      </c>
      <c r="P106" s="3" t="s">
        <v>169</v>
      </c>
      <c r="Q106" s="181">
        <v>3</v>
      </c>
      <c r="S106" s="3" t="s">
        <v>276</v>
      </c>
      <c r="T106" s="181">
        <v>3</v>
      </c>
      <c r="V106" s="3" t="s">
        <v>71</v>
      </c>
      <c r="W106" s="181">
        <v>2</v>
      </c>
    </row>
    <row r="107" spans="1:23" x14ac:dyDescent="0.2">
      <c r="A107" s="3" t="s">
        <v>378</v>
      </c>
      <c r="B107" s="181">
        <v>3</v>
      </c>
      <c r="D107" s="3" t="s">
        <v>372</v>
      </c>
      <c r="E107" s="181">
        <v>3</v>
      </c>
      <c r="G107" s="3" t="s">
        <v>285</v>
      </c>
      <c r="H107" s="181">
        <v>3</v>
      </c>
      <c r="J107" s="3" t="s">
        <v>93</v>
      </c>
      <c r="K107" s="181">
        <v>1</v>
      </c>
      <c r="M107" s="3" t="s">
        <v>90</v>
      </c>
      <c r="N107" s="181">
        <v>2</v>
      </c>
      <c r="P107" s="3" t="s">
        <v>428</v>
      </c>
      <c r="Q107" s="181">
        <v>3</v>
      </c>
      <c r="S107" s="3" t="s">
        <v>143</v>
      </c>
      <c r="T107" s="181">
        <v>3</v>
      </c>
      <c r="V107" s="3" t="s">
        <v>265</v>
      </c>
      <c r="W107" s="181">
        <v>2</v>
      </c>
    </row>
    <row r="108" spans="1:23" x14ac:dyDescent="0.2">
      <c r="A108" s="3" t="s">
        <v>449</v>
      </c>
      <c r="B108" s="181">
        <v>3</v>
      </c>
      <c r="D108" s="3" t="s">
        <v>91</v>
      </c>
      <c r="E108" s="181">
        <v>3</v>
      </c>
      <c r="G108" s="3" t="s">
        <v>446</v>
      </c>
      <c r="H108" s="181">
        <v>2</v>
      </c>
      <c r="J108" s="3" t="s">
        <v>358</v>
      </c>
      <c r="K108" s="181">
        <v>1</v>
      </c>
      <c r="M108" s="3" t="s">
        <v>126</v>
      </c>
      <c r="N108" s="181">
        <v>2</v>
      </c>
      <c r="P108" s="3" t="s">
        <v>350</v>
      </c>
      <c r="Q108" s="181">
        <v>3</v>
      </c>
      <c r="S108" s="3" t="s">
        <v>1379</v>
      </c>
      <c r="T108" s="181">
        <v>3</v>
      </c>
      <c r="V108" s="3" t="s">
        <v>334</v>
      </c>
      <c r="W108" s="181">
        <v>2</v>
      </c>
    </row>
    <row r="109" spans="1:23" x14ac:dyDescent="0.2">
      <c r="A109" s="3" t="s">
        <v>191</v>
      </c>
      <c r="B109" s="181">
        <v>3</v>
      </c>
      <c r="D109" s="3" t="s">
        <v>139</v>
      </c>
      <c r="E109" s="181">
        <v>2</v>
      </c>
      <c r="G109" s="3" t="s">
        <v>1382</v>
      </c>
      <c r="H109" s="181">
        <v>2</v>
      </c>
      <c r="J109" s="3" t="s">
        <v>195</v>
      </c>
      <c r="K109" s="181">
        <v>1</v>
      </c>
      <c r="M109" s="3" t="s">
        <v>418</v>
      </c>
      <c r="N109" s="181">
        <v>2</v>
      </c>
      <c r="P109" s="3" t="s">
        <v>275</v>
      </c>
      <c r="Q109" s="181">
        <v>2</v>
      </c>
      <c r="S109" s="3" t="s">
        <v>84</v>
      </c>
      <c r="T109" s="181">
        <v>3</v>
      </c>
      <c r="V109" s="3" t="s">
        <v>332</v>
      </c>
      <c r="W109" s="181">
        <v>2</v>
      </c>
    </row>
    <row r="110" spans="1:23" x14ac:dyDescent="0.2">
      <c r="A110" s="3" t="s">
        <v>339</v>
      </c>
      <c r="B110" s="181">
        <v>3</v>
      </c>
      <c r="D110" s="3" t="s">
        <v>272</v>
      </c>
      <c r="E110" s="181">
        <v>2</v>
      </c>
      <c r="G110" s="3" t="s">
        <v>151</v>
      </c>
      <c r="H110" s="181">
        <v>2</v>
      </c>
      <c r="J110" s="3" t="s">
        <v>1383</v>
      </c>
      <c r="K110" s="181">
        <v>1</v>
      </c>
      <c r="M110" s="3" t="s">
        <v>178</v>
      </c>
      <c r="N110" s="181">
        <v>2</v>
      </c>
      <c r="P110" s="3" t="s">
        <v>63</v>
      </c>
      <c r="Q110" s="181">
        <v>2</v>
      </c>
      <c r="S110" s="3" t="s">
        <v>92</v>
      </c>
      <c r="T110" s="181">
        <v>3</v>
      </c>
      <c r="V110" s="3" t="s">
        <v>102</v>
      </c>
      <c r="W110" s="181">
        <v>2</v>
      </c>
    </row>
    <row r="111" spans="1:23" x14ac:dyDescent="0.2">
      <c r="A111" s="3" t="s">
        <v>236</v>
      </c>
      <c r="B111" s="181">
        <v>3</v>
      </c>
      <c r="D111" s="3" t="s">
        <v>216</v>
      </c>
      <c r="E111" s="181">
        <v>2</v>
      </c>
      <c r="G111" s="3" t="s">
        <v>451</v>
      </c>
      <c r="H111" s="181">
        <v>2</v>
      </c>
      <c r="J111" s="3" t="s">
        <v>171</v>
      </c>
      <c r="K111" s="181">
        <v>1</v>
      </c>
      <c r="M111" s="3" t="s">
        <v>125</v>
      </c>
      <c r="N111" s="181">
        <v>2</v>
      </c>
      <c r="P111" s="3" t="s">
        <v>521</v>
      </c>
      <c r="Q111" s="181">
        <v>2</v>
      </c>
      <c r="S111" s="3" t="s">
        <v>82</v>
      </c>
      <c r="T111" s="181">
        <v>3</v>
      </c>
      <c r="V111" s="3" t="s">
        <v>128</v>
      </c>
      <c r="W111" s="181">
        <v>2</v>
      </c>
    </row>
    <row r="112" spans="1:23" x14ac:dyDescent="0.2">
      <c r="A112" s="3" t="s">
        <v>86</v>
      </c>
      <c r="B112" s="181">
        <v>3</v>
      </c>
      <c r="D112" s="3" t="s">
        <v>418</v>
      </c>
      <c r="E112" s="181">
        <v>2</v>
      </c>
      <c r="G112" s="3" t="s">
        <v>71</v>
      </c>
      <c r="H112" s="181">
        <v>2</v>
      </c>
      <c r="J112" s="3" t="s">
        <v>210</v>
      </c>
      <c r="K112" s="181">
        <v>1</v>
      </c>
      <c r="M112" s="3" t="s">
        <v>256</v>
      </c>
      <c r="N112" s="181">
        <v>2</v>
      </c>
      <c r="P112" s="3" t="s">
        <v>82</v>
      </c>
      <c r="Q112" s="181">
        <v>2</v>
      </c>
      <c r="S112" s="3" t="s">
        <v>91</v>
      </c>
      <c r="T112" s="181">
        <v>3</v>
      </c>
      <c r="V112" s="3" t="s">
        <v>184</v>
      </c>
      <c r="W112" s="181">
        <v>2</v>
      </c>
    </row>
    <row r="113" spans="1:23" x14ac:dyDescent="0.2">
      <c r="A113" s="3" t="s">
        <v>144</v>
      </c>
      <c r="B113" s="181">
        <v>3</v>
      </c>
      <c r="D113" s="3" t="s">
        <v>399</v>
      </c>
      <c r="E113" s="181">
        <v>2</v>
      </c>
      <c r="G113" s="3" t="s">
        <v>139</v>
      </c>
      <c r="H113" s="181">
        <v>2</v>
      </c>
      <c r="J113" s="3" t="s">
        <v>321</v>
      </c>
      <c r="K113" s="181">
        <v>1</v>
      </c>
      <c r="M113" s="3" t="s">
        <v>81</v>
      </c>
      <c r="N113" s="181">
        <v>2</v>
      </c>
      <c r="P113" s="3" t="s">
        <v>130</v>
      </c>
      <c r="Q113" s="181">
        <v>2</v>
      </c>
      <c r="S113" s="3" t="s">
        <v>71</v>
      </c>
      <c r="T113" s="181">
        <v>3</v>
      </c>
      <c r="V113" s="3" t="s">
        <v>70</v>
      </c>
      <c r="W113" s="181">
        <v>2</v>
      </c>
    </row>
    <row r="114" spans="1:23" x14ac:dyDescent="0.2">
      <c r="A114" s="3" t="s">
        <v>290</v>
      </c>
      <c r="B114" s="181">
        <v>3</v>
      </c>
      <c r="D114" s="3" t="s">
        <v>398</v>
      </c>
      <c r="E114" s="181">
        <v>2</v>
      </c>
      <c r="G114" s="3" t="s">
        <v>144</v>
      </c>
      <c r="H114" s="181">
        <v>2</v>
      </c>
      <c r="J114" s="3" t="s">
        <v>186</v>
      </c>
      <c r="K114" s="181">
        <v>1</v>
      </c>
      <c r="M114" s="3" t="s">
        <v>396</v>
      </c>
      <c r="N114" s="181">
        <v>2</v>
      </c>
      <c r="P114" s="3" t="s">
        <v>152</v>
      </c>
      <c r="Q114" s="181">
        <v>2</v>
      </c>
      <c r="S114" s="3" t="s">
        <v>104</v>
      </c>
      <c r="T114" s="181">
        <v>2</v>
      </c>
      <c r="V114" s="3" t="s">
        <v>982</v>
      </c>
      <c r="W114" s="181">
        <v>2</v>
      </c>
    </row>
    <row r="115" spans="1:23" x14ac:dyDescent="0.2">
      <c r="A115" s="3" t="s">
        <v>342</v>
      </c>
      <c r="B115" s="181">
        <v>3</v>
      </c>
      <c r="D115" s="3" t="s">
        <v>310</v>
      </c>
      <c r="E115" s="181">
        <v>2</v>
      </c>
      <c r="G115" s="3" t="s">
        <v>85</v>
      </c>
      <c r="H115" s="181">
        <v>2</v>
      </c>
      <c r="J115" s="3" t="s">
        <v>170</v>
      </c>
      <c r="K115" s="181">
        <v>1</v>
      </c>
      <c r="M115" s="3" t="s">
        <v>1361</v>
      </c>
      <c r="N115" s="181">
        <v>2</v>
      </c>
      <c r="P115" s="3" t="s">
        <v>213</v>
      </c>
      <c r="Q115" s="181">
        <v>2</v>
      </c>
      <c r="S115" s="3" t="s">
        <v>77</v>
      </c>
      <c r="T115" s="181">
        <v>2</v>
      </c>
      <c r="V115" s="3" t="s">
        <v>152</v>
      </c>
      <c r="W115" s="181">
        <v>2</v>
      </c>
    </row>
    <row r="116" spans="1:23" x14ac:dyDescent="0.2">
      <c r="A116" s="3" t="s">
        <v>413</v>
      </c>
      <c r="B116" s="181">
        <v>3</v>
      </c>
      <c r="D116" s="3" t="s">
        <v>144</v>
      </c>
      <c r="E116" s="181">
        <v>2</v>
      </c>
      <c r="G116" s="3" t="s">
        <v>121</v>
      </c>
      <c r="H116" s="181">
        <v>2</v>
      </c>
      <c r="J116" s="3" t="s">
        <v>173</v>
      </c>
      <c r="K116" s="181">
        <v>1</v>
      </c>
      <c r="M116" s="3" t="s">
        <v>66</v>
      </c>
      <c r="N116" s="181">
        <v>2</v>
      </c>
      <c r="P116" s="3" t="s">
        <v>199</v>
      </c>
      <c r="Q116" s="181">
        <v>2</v>
      </c>
      <c r="S116" s="3" t="s">
        <v>405</v>
      </c>
      <c r="T116" s="181">
        <v>2</v>
      </c>
      <c r="V116" s="3" t="s">
        <v>40</v>
      </c>
      <c r="W116" s="181">
        <v>2</v>
      </c>
    </row>
    <row r="117" spans="1:23" x14ac:dyDescent="0.2">
      <c r="A117" s="3" t="s">
        <v>359</v>
      </c>
      <c r="B117" s="181">
        <v>3</v>
      </c>
      <c r="D117" s="3" t="s">
        <v>231</v>
      </c>
      <c r="E117" s="181">
        <v>2</v>
      </c>
      <c r="G117" s="3" t="s">
        <v>181</v>
      </c>
      <c r="H117" s="181">
        <v>2</v>
      </c>
      <c r="J117" s="3" t="s">
        <v>191</v>
      </c>
      <c r="K117" s="181">
        <v>1</v>
      </c>
      <c r="M117" s="3" t="s">
        <v>70</v>
      </c>
      <c r="N117" s="181">
        <v>2</v>
      </c>
      <c r="P117" s="3" t="s">
        <v>186</v>
      </c>
      <c r="Q117" s="181">
        <v>2</v>
      </c>
      <c r="S117" s="3" t="s">
        <v>149</v>
      </c>
      <c r="T117" s="181">
        <v>2</v>
      </c>
      <c r="V117" s="3" t="s">
        <v>1063</v>
      </c>
      <c r="W117" s="181">
        <v>2</v>
      </c>
    </row>
    <row r="118" spans="1:23" x14ac:dyDescent="0.2">
      <c r="A118" s="3" t="s">
        <v>149</v>
      </c>
      <c r="B118" s="181">
        <v>2</v>
      </c>
      <c r="D118" s="3" t="s">
        <v>183</v>
      </c>
      <c r="E118" s="181">
        <v>2</v>
      </c>
      <c r="G118" s="3" t="s">
        <v>142</v>
      </c>
      <c r="H118" s="181">
        <v>2</v>
      </c>
      <c r="J118" s="3" t="s">
        <v>370</v>
      </c>
      <c r="K118" s="181">
        <v>1</v>
      </c>
      <c r="M118" s="3" t="s">
        <v>1379</v>
      </c>
      <c r="N118" s="181">
        <v>2</v>
      </c>
      <c r="P118" s="3" t="s">
        <v>311</v>
      </c>
      <c r="Q118" s="181">
        <v>2</v>
      </c>
      <c r="S118" s="3" t="s">
        <v>253</v>
      </c>
      <c r="T118" s="181">
        <v>2</v>
      </c>
      <c r="V118" s="3" t="s">
        <v>229</v>
      </c>
      <c r="W118" s="181">
        <v>2</v>
      </c>
    </row>
    <row r="119" spans="1:23" x14ac:dyDescent="0.2">
      <c r="A119" s="3" t="s">
        <v>75</v>
      </c>
      <c r="B119" s="181">
        <v>2</v>
      </c>
      <c r="D119" s="3" t="s">
        <v>314</v>
      </c>
      <c r="E119" s="181">
        <v>2</v>
      </c>
      <c r="G119" s="3" t="s">
        <v>70</v>
      </c>
      <c r="H119" s="181">
        <v>1</v>
      </c>
      <c r="J119" s="3" t="s">
        <v>62</v>
      </c>
      <c r="K119" s="181">
        <v>1</v>
      </c>
      <c r="M119" s="3" t="s">
        <v>259</v>
      </c>
      <c r="N119" s="181">
        <v>2</v>
      </c>
      <c r="P119" s="3" t="s">
        <v>138</v>
      </c>
      <c r="Q119" s="181">
        <v>2</v>
      </c>
      <c r="S119" s="3" t="s">
        <v>243</v>
      </c>
      <c r="T119" s="181">
        <v>2</v>
      </c>
      <c r="V119" s="3" t="s">
        <v>259</v>
      </c>
      <c r="W119" s="181">
        <v>1</v>
      </c>
    </row>
    <row r="120" spans="1:23" x14ac:dyDescent="0.2">
      <c r="A120" s="3" t="s">
        <v>263</v>
      </c>
      <c r="B120" s="181">
        <v>2</v>
      </c>
      <c r="D120" s="3" t="s">
        <v>444</v>
      </c>
      <c r="E120" s="181">
        <v>2</v>
      </c>
      <c r="G120" s="3" t="s">
        <v>1657</v>
      </c>
      <c r="H120" s="181">
        <v>1</v>
      </c>
      <c r="J120" s="3" t="s">
        <v>107</v>
      </c>
      <c r="K120" s="181">
        <v>1</v>
      </c>
      <c r="M120" s="3" t="s">
        <v>285</v>
      </c>
      <c r="N120" s="181">
        <v>1</v>
      </c>
      <c r="P120" s="3" t="s">
        <v>113</v>
      </c>
      <c r="Q120" s="181">
        <v>2</v>
      </c>
      <c r="S120" s="3" t="s">
        <v>101</v>
      </c>
      <c r="T120" s="181">
        <v>2</v>
      </c>
      <c r="V120" s="3" t="s">
        <v>331</v>
      </c>
      <c r="W120" s="181">
        <v>1</v>
      </c>
    </row>
    <row r="121" spans="1:23" x14ac:dyDescent="0.2">
      <c r="A121" s="3" t="s">
        <v>128</v>
      </c>
      <c r="B121" s="181">
        <v>2</v>
      </c>
      <c r="D121" s="3" t="s">
        <v>236</v>
      </c>
      <c r="E121" s="181">
        <v>1</v>
      </c>
      <c r="G121" s="3" t="s">
        <v>390</v>
      </c>
      <c r="H121" s="181">
        <v>1</v>
      </c>
      <c r="J121" s="3" t="s">
        <v>320</v>
      </c>
      <c r="K121" s="181">
        <v>1</v>
      </c>
      <c r="M121" s="3" t="s">
        <v>253</v>
      </c>
      <c r="N121" s="181">
        <v>1</v>
      </c>
      <c r="P121" s="3" t="s">
        <v>170</v>
      </c>
      <c r="Q121" s="181">
        <v>2</v>
      </c>
      <c r="S121" s="3" t="s">
        <v>85</v>
      </c>
      <c r="T121" s="181">
        <v>2</v>
      </c>
      <c r="V121" s="3" t="s">
        <v>80</v>
      </c>
      <c r="W121" s="181">
        <v>1</v>
      </c>
    </row>
    <row r="122" spans="1:23" x14ac:dyDescent="0.2">
      <c r="A122" s="3" t="s">
        <v>362</v>
      </c>
      <c r="B122" s="181">
        <v>2</v>
      </c>
      <c r="D122" s="3" t="s">
        <v>348</v>
      </c>
      <c r="E122" s="181">
        <v>1</v>
      </c>
      <c r="G122" s="3" t="s">
        <v>399</v>
      </c>
      <c r="H122" s="181">
        <v>1</v>
      </c>
      <c r="J122" s="3" t="s">
        <v>1063</v>
      </c>
      <c r="K122" s="181">
        <v>1</v>
      </c>
      <c r="M122" s="3" t="s">
        <v>384</v>
      </c>
      <c r="N122" s="181">
        <v>1</v>
      </c>
      <c r="P122" s="3" t="s">
        <v>77</v>
      </c>
      <c r="Q122" s="181">
        <v>1</v>
      </c>
      <c r="S122" s="3" t="s">
        <v>350</v>
      </c>
      <c r="T122" s="181">
        <v>2</v>
      </c>
      <c r="V122" s="3" t="s">
        <v>214</v>
      </c>
      <c r="W122" s="181">
        <v>1</v>
      </c>
    </row>
    <row r="123" spans="1:23" x14ac:dyDescent="0.2">
      <c r="A123" s="3" t="s">
        <v>229</v>
      </c>
      <c r="B123" s="181">
        <v>2</v>
      </c>
      <c r="D123" s="3" t="s">
        <v>412</v>
      </c>
      <c r="E123" s="181">
        <v>1</v>
      </c>
      <c r="G123" s="3" t="s">
        <v>286</v>
      </c>
      <c r="H123" s="181">
        <v>1</v>
      </c>
      <c r="J123" s="3" t="s">
        <v>418</v>
      </c>
      <c r="K123" s="181">
        <v>1</v>
      </c>
      <c r="M123" s="3" t="s">
        <v>143</v>
      </c>
      <c r="N123" s="181">
        <v>1</v>
      </c>
      <c r="P123" s="3" t="s">
        <v>37</v>
      </c>
      <c r="Q123" s="181">
        <v>1</v>
      </c>
      <c r="S123" s="3" t="s">
        <v>255</v>
      </c>
      <c r="T123" s="181">
        <v>2</v>
      </c>
      <c r="V123" s="3" t="s">
        <v>442</v>
      </c>
      <c r="W123" s="181">
        <v>1</v>
      </c>
    </row>
    <row r="124" spans="1:23" x14ac:dyDescent="0.2">
      <c r="A124" s="3" t="s">
        <v>49</v>
      </c>
      <c r="B124" s="181">
        <v>2</v>
      </c>
      <c r="D124" s="3" t="s">
        <v>1362</v>
      </c>
      <c r="E124" s="181">
        <v>1</v>
      </c>
      <c r="G124" s="3" t="s">
        <v>80</v>
      </c>
      <c r="H124" s="181">
        <v>1</v>
      </c>
      <c r="J124" s="3" t="s">
        <v>938</v>
      </c>
      <c r="K124" s="181">
        <v>1</v>
      </c>
      <c r="M124" s="3" t="s">
        <v>1351</v>
      </c>
      <c r="N124" s="181">
        <v>1</v>
      </c>
      <c r="P124" s="3" t="s">
        <v>91</v>
      </c>
      <c r="Q124" s="181">
        <v>1</v>
      </c>
      <c r="S124" s="3" t="s">
        <v>76</v>
      </c>
      <c r="T124" s="181">
        <v>2</v>
      </c>
      <c r="V124" s="3" t="s">
        <v>117</v>
      </c>
      <c r="W124" s="181">
        <v>1</v>
      </c>
    </row>
    <row r="125" spans="1:23" x14ac:dyDescent="0.2">
      <c r="A125" s="3" t="s">
        <v>91</v>
      </c>
      <c r="B125" s="181">
        <v>2</v>
      </c>
      <c r="D125" s="3" t="s">
        <v>211</v>
      </c>
      <c r="E125" s="181">
        <v>1</v>
      </c>
      <c r="G125" s="3" t="s">
        <v>415</v>
      </c>
      <c r="H125" s="181">
        <v>1</v>
      </c>
      <c r="J125" s="3" t="s">
        <v>200</v>
      </c>
      <c r="K125" s="181">
        <v>1</v>
      </c>
      <c r="M125" s="3" t="s">
        <v>56</v>
      </c>
      <c r="N125" s="181">
        <v>1</v>
      </c>
      <c r="P125" s="3" t="s">
        <v>136</v>
      </c>
      <c r="Q125" s="181">
        <v>1</v>
      </c>
      <c r="S125" s="3" t="s">
        <v>387</v>
      </c>
      <c r="T125" s="181">
        <v>2</v>
      </c>
      <c r="V125" s="3" t="s">
        <v>54</v>
      </c>
      <c r="W125" s="181">
        <v>1</v>
      </c>
    </row>
    <row r="126" spans="1:23" x14ac:dyDescent="0.2">
      <c r="A126" s="3" t="s">
        <v>1621</v>
      </c>
      <c r="B126" s="181">
        <v>2</v>
      </c>
      <c r="D126" s="3" t="s">
        <v>1381</v>
      </c>
      <c r="E126" s="181">
        <v>1</v>
      </c>
      <c r="G126" s="3" t="s">
        <v>77</v>
      </c>
      <c r="H126" s="181">
        <v>1</v>
      </c>
      <c r="J126" s="3" t="s">
        <v>377</v>
      </c>
      <c r="K126" s="181">
        <v>1</v>
      </c>
      <c r="M126" s="3" t="s">
        <v>332</v>
      </c>
      <c r="N126" s="181">
        <v>1</v>
      </c>
      <c r="P126" s="3" t="s">
        <v>323</v>
      </c>
      <c r="Q126" s="181">
        <v>1</v>
      </c>
      <c r="S126" s="3" t="s">
        <v>175</v>
      </c>
      <c r="T126" s="181">
        <v>2</v>
      </c>
      <c r="V126" s="3" t="s">
        <v>292</v>
      </c>
      <c r="W126" s="181">
        <v>1</v>
      </c>
    </row>
    <row r="127" spans="1:23" x14ac:dyDescent="0.2">
      <c r="A127" s="3" t="s">
        <v>298</v>
      </c>
      <c r="B127" s="181">
        <v>2</v>
      </c>
      <c r="D127" s="3" t="s">
        <v>232</v>
      </c>
      <c r="E127" s="181">
        <v>1</v>
      </c>
      <c r="G127" s="3" t="s">
        <v>229</v>
      </c>
      <c r="H127" s="181">
        <v>1</v>
      </c>
      <c r="J127" s="3" t="s">
        <v>355</v>
      </c>
      <c r="K127" s="181">
        <v>1</v>
      </c>
      <c r="M127" s="3" t="s">
        <v>221</v>
      </c>
      <c r="N127" s="181">
        <v>1</v>
      </c>
      <c r="P127" s="3" t="s">
        <v>243</v>
      </c>
      <c r="Q127" s="181">
        <v>1</v>
      </c>
      <c r="S127" s="3" t="s">
        <v>363</v>
      </c>
      <c r="T127" s="181">
        <v>2</v>
      </c>
      <c r="V127" s="3" t="s">
        <v>424</v>
      </c>
      <c r="W127" s="181">
        <v>1</v>
      </c>
    </row>
    <row r="128" spans="1:23" x14ac:dyDescent="0.2">
      <c r="A128" s="3" t="s">
        <v>337</v>
      </c>
      <c r="B128" s="181">
        <v>2</v>
      </c>
      <c r="D128" s="3" t="s">
        <v>72</v>
      </c>
      <c r="E128" s="181">
        <v>1</v>
      </c>
      <c r="G128" s="3" t="s">
        <v>152</v>
      </c>
      <c r="H128" s="181">
        <v>1</v>
      </c>
      <c r="J128" s="3" t="s">
        <v>281</v>
      </c>
      <c r="K128" s="181">
        <v>1</v>
      </c>
      <c r="M128" s="3" t="s">
        <v>293</v>
      </c>
      <c r="N128" s="181">
        <v>1</v>
      </c>
      <c r="P128" s="3" t="s">
        <v>383</v>
      </c>
      <c r="Q128" s="181">
        <v>1</v>
      </c>
      <c r="S128" s="3" t="s">
        <v>108</v>
      </c>
      <c r="T128" s="181">
        <v>2</v>
      </c>
      <c r="V128" s="3" t="s">
        <v>447</v>
      </c>
      <c r="W128" s="181">
        <v>1</v>
      </c>
    </row>
    <row r="129" spans="1:23" x14ac:dyDescent="0.2">
      <c r="A129" s="3" t="s">
        <v>80</v>
      </c>
      <c r="B129" s="181">
        <v>2</v>
      </c>
      <c r="D129" s="3" t="s">
        <v>215</v>
      </c>
      <c r="E129" s="181">
        <v>1</v>
      </c>
      <c r="G129" s="3" t="s">
        <v>264</v>
      </c>
      <c r="H129" s="181">
        <v>1</v>
      </c>
      <c r="J129" s="3" t="s">
        <v>441</v>
      </c>
      <c r="K129" s="181">
        <v>1</v>
      </c>
      <c r="M129" s="3" t="s">
        <v>1380</v>
      </c>
      <c r="N129" s="181">
        <v>1</v>
      </c>
      <c r="P129" s="3" t="s">
        <v>229</v>
      </c>
      <c r="Q129" s="181">
        <v>1</v>
      </c>
      <c r="S129" s="3" t="s">
        <v>96</v>
      </c>
      <c r="T129" s="181">
        <v>2</v>
      </c>
      <c r="V129" s="3" t="s">
        <v>300</v>
      </c>
      <c r="W129" s="181">
        <v>1</v>
      </c>
    </row>
    <row r="130" spans="1:23" x14ac:dyDescent="0.2">
      <c r="A130" s="3" t="s">
        <v>334</v>
      </c>
      <c r="B130" s="181">
        <v>2</v>
      </c>
      <c r="D130" s="3" t="s">
        <v>47</v>
      </c>
      <c r="E130" s="181">
        <v>1</v>
      </c>
      <c r="G130" s="3" t="s">
        <v>219</v>
      </c>
      <c r="H130" s="181">
        <v>1</v>
      </c>
      <c r="J130" s="3" t="s">
        <v>999</v>
      </c>
      <c r="K130" s="181">
        <v>1</v>
      </c>
      <c r="M130" s="3" t="s">
        <v>220</v>
      </c>
      <c r="N130" s="181">
        <v>1</v>
      </c>
      <c r="P130" s="3" t="s">
        <v>309</v>
      </c>
      <c r="Q130" s="181">
        <v>1</v>
      </c>
      <c r="S130" s="3" t="s">
        <v>443</v>
      </c>
      <c r="T130" s="181">
        <v>2</v>
      </c>
      <c r="V130" s="3" t="s">
        <v>81</v>
      </c>
      <c r="W130" s="181">
        <v>1</v>
      </c>
    </row>
    <row r="131" spans="1:23" x14ac:dyDescent="0.2">
      <c r="A131" s="3" t="s">
        <v>181</v>
      </c>
      <c r="B131" s="181">
        <v>2</v>
      </c>
      <c r="D131" s="3" t="s">
        <v>285</v>
      </c>
      <c r="E131" s="181">
        <v>1</v>
      </c>
      <c r="G131" s="3" t="s">
        <v>398</v>
      </c>
      <c r="H131" s="181">
        <v>1</v>
      </c>
      <c r="J131" s="3" t="s">
        <v>376</v>
      </c>
      <c r="K131" s="181">
        <v>1</v>
      </c>
      <c r="M131" s="3" t="s">
        <v>408</v>
      </c>
      <c r="N131" s="181">
        <v>1</v>
      </c>
      <c r="P131" s="3" t="s">
        <v>319</v>
      </c>
      <c r="Q131" s="181">
        <v>1</v>
      </c>
      <c r="S131" s="3" t="s">
        <v>150</v>
      </c>
      <c r="T131" s="181">
        <v>1</v>
      </c>
      <c r="V131" s="3" t="s">
        <v>1501</v>
      </c>
      <c r="W131" s="181">
        <v>1</v>
      </c>
    </row>
    <row r="132" spans="1:23" x14ac:dyDescent="0.2">
      <c r="A132" s="3" t="s">
        <v>126</v>
      </c>
      <c r="B132" s="181">
        <v>2</v>
      </c>
      <c r="D132" s="3" t="s">
        <v>85</v>
      </c>
      <c r="E132" s="181">
        <v>1</v>
      </c>
      <c r="G132" s="3" t="s">
        <v>126</v>
      </c>
      <c r="H132" s="181">
        <v>1</v>
      </c>
      <c r="J132" s="3" t="s">
        <v>182</v>
      </c>
      <c r="K132" s="181">
        <v>1</v>
      </c>
      <c r="M132" s="3" t="s">
        <v>63</v>
      </c>
      <c r="N132" s="181">
        <v>1</v>
      </c>
      <c r="P132" s="3" t="s">
        <v>206</v>
      </c>
      <c r="Q132" s="181">
        <v>1</v>
      </c>
      <c r="S132" s="3" t="s">
        <v>361</v>
      </c>
      <c r="T132" s="181">
        <v>1</v>
      </c>
      <c r="V132" s="3" t="s">
        <v>236</v>
      </c>
      <c r="W132" s="181">
        <v>1</v>
      </c>
    </row>
    <row r="133" spans="1:23" x14ac:dyDescent="0.2">
      <c r="A133" s="3" t="s">
        <v>308</v>
      </c>
      <c r="B133" s="181">
        <v>2</v>
      </c>
      <c r="D133" s="3" t="s">
        <v>77</v>
      </c>
      <c r="E133" s="181">
        <v>1</v>
      </c>
      <c r="G133" s="3" t="s">
        <v>1064</v>
      </c>
      <c r="H133" s="181">
        <v>1</v>
      </c>
      <c r="J133" s="3" t="s">
        <v>178</v>
      </c>
      <c r="K133" s="181">
        <v>1</v>
      </c>
      <c r="M133" s="3" t="s">
        <v>405</v>
      </c>
      <c r="N133" s="181">
        <v>1</v>
      </c>
      <c r="P133" s="3" t="s">
        <v>198</v>
      </c>
      <c r="Q133" s="181">
        <v>1</v>
      </c>
      <c r="S133" s="3" t="s">
        <v>72</v>
      </c>
      <c r="T133" s="181">
        <v>1</v>
      </c>
      <c r="V133" s="3" t="s">
        <v>983</v>
      </c>
      <c r="W133" s="181">
        <v>1</v>
      </c>
    </row>
    <row r="134" spans="1:23" x14ac:dyDescent="0.2">
      <c r="A134" s="3" t="s">
        <v>388</v>
      </c>
      <c r="B134" s="181">
        <v>2</v>
      </c>
      <c r="D134" s="3" t="s">
        <v>305</v>
      </c>
      <c r="E134" s="181">
        <v>1</v>
      </c>
      <c r="G134" s="3" t="s">
        <v>448</v>
      </c>
      <c r="H134" s="181">
        <v>1</v>
      </c>
      <c r="J134" s="3" t="s">
        <v>115</v>
      </c>
      <c r="K134" s="181">
        <v>1</v>
      </c>
      <c r="M134" s="3" t="s">
        <v>116</v>
      </c>
      <c r="N134" s="181">
        <v>1</v>
      </c>
      <c r="P134" s="3" t="s">
        <v>387</v>
      </c>
      <c r="Q134" s="181">
        <v>1</v>
      </c>
      <c r="S134" s="3" t="s">
        <v>451</v>
      </c>
      <c r="T134" s="181">
        <v>1</v>
      </c>
      <c r="V134" s="3" t="s">
        <v>425</v>
      </c>
      <c r="W134" s="181">
        <v>1</v>
      </c>
    </row>
    <row r="135" spans="1:23" x14ac:dyDescent="0.2">
      <c r="A135" s="3" t="s">
        <v>71</v>
      </c>
      <c r="B135" s="181">
        <v>2</v>
      </c>
      <c r="D135" s="3" t="s">
        <v>223</v>
      </c>
      <c r="E135" s="181">
        <v>1</v>
      </c>
      <c r="G135" s="3" t="s">
        <v>221</v>
      </c>
      <c r="H135" s="181">
        <v>1</v>
      </c>
      <c r="J135" s="3" t="s">
        <v>82</v>
      </c>
      <c r="K135" s="181">
        <v>1</v>
      </c>
      <c r="M135" s="3" t="s">
        <v>262</v>
      </c>
      <c r="N135" s="181">
        <v>1</v>
      </c>
      <c r="P135" s="3" t="s">
        <v>314</v>
      </c>
      <c r="Q135" s="181">
        <v>1</v>
      </c>
      <c r="S135" s="3" t="s">
        <v>1337</v>
      </c>
      <c r="T135" s="181">
        <v>1</v>
      </c>
      <c r="V135" s="3" t="s">
        <v>305</v>
      </c>
      <c r="W135" s="181">
        <v>1</v>
      </c>
    </row>
    <row r="136" spans="1:23" x14ac:dyDescent="0.2">
      <c r="A136" s="3" t="s">
        <v>291</v>
      </c>
      <c r="B136" s="181">
        <v>2</v>
      </c>
      <c r="D136" s="3" t="s">
        <v>136</v>
      </c>
      <c r="E136" s="181">
        <v>1</v>
      </c>
      <c r="G136" s="3" t="s">
        <v>437</v>
      </c>
      <c r="H136" s="181">
        <v>1</v>
      </c>
      <c r="J136" s="3" t="s">
        <v>1363</v>
      </c>
      <c r="K136" s="181">
        <v>1</v>
      </c>
      <c r="M136" s="3" t="s">
        <v>172</v>
      </c>
      <c r="N136" s="181">
        <v>1</v>
      </c>
      <c r="P136" s="3" t="s">
        <v>48</v>
      </c>
      <c r="Q136" s="181">
        <v>1</v>
      </c>
      <c r="S136" s="3" t="s">
        <v>135</v>
      </c>
      <c r="T136" s="181">
        <v>1</v>
      </c>
      <c r="V136" s="3" t="s">
        <v>1352</v>
      </c>
      <c r="W136" s="181">
        <v>1</v>
      </c>
    </row>
    <row r="137" spans="1:23" x14ac:dyDescent="0.2">
      <c r="A137" s="3" t="s">
        <v>317</v>
      </c>
      <c r="B137" s="181">
        <v>2</v>
      </c>
      <c r="D137" s="3" t="s">
        <v>78</v>
      </c>
      <c r="E137" s="181">
        <v>1</v>
      </c>
      <c r="G137" s="3" t="s">
        <v>64</v>
      </c>
      <c r="H137" s="181">
        <v>1</v>
      </c>
      <c r="J137" s="3" t="s">
        <v>105</v>
      </c>
      <c r="K137" s="181">
        <v>1</v>
      </c>
      <c r="M137" s="3" t="s">
        <v>37</v>
      </c>
      <c r="N137" s="181">
        <v>1</v>
      </c>
      <c r="P137" s="3" t="s">
        <v>203</v>
      </c>
      <c r="Q137" s="181">
        <v>1</v>
      </c>
      <c r="S137" s="3" t="s">
        <v>229</v>
      </c>
      <c r="T137" s="181">
        <v>1</v>
      </c>
      <c r="V137" s="3" t="s">
        <v>180</v>
      </c>
      <c r="W137" s="181">
        <v>1</v>
      </c>
    </row>
    <row r="138" spans="1:23" x14ac:dyDescent="0.2">
      <c r="A138" s="3" t="s">
        <v>333</v>
      </c>
      <c r="B138" s="181">
        <v>2</v>
      </c>
      <c r="D138" s="3" t="s">
        <v>1337</v>
      </c>
      <c r="E138" s="181">
        <v>1</v>
      </c>
      <c r="G138" s="3" t="s">
        <v>231</v>
      </c>
      <c r="H138" s="181">
        <v>1</v>
      </c>
      <c r="J138" s="3" t="s">
        <v>71</v>
      </c>
      <c r="K138" s="181">
        <v>1</v>
      </c>
      <c r="M138" s="3" t="s">
        <v>174</v>
      </c>
      <c r="N138" s="181">
        <v>1</v>
      </c>
      <c r="P138" s="3" t="s">
        <v>239</v>
      </c>
      <c r="Q138" s="181">
        <v>1</v>
      </c>
      <c r="S138" s="3" t="s">
        <v>308</v>
      </c>
      <c r="T138" s="181">
        <v>1</v>
      </c>
      <c r="V138" s="3" t="s">
        <v>190</v>
      </c>
      <c r="W138" s="181">
        <v>1</v>
      </c>
    </row>
    <row r="139" spans="1:23" x14ac:dyDescent="0.2">
      <c r="A139" s="3" t="s">
        <v>182</v>
      </c>
      <c r="B139" s="181">
        <v>2</v>
      </c>
      <c r="D139" s="3" t="s">
        <v>60</v>
      </c>
      <c r="E139" s="181">
        <v>1</v>
      </c>
      <c r="G139" s="3" t="s">
        <v>368</v>
      </c>
      <c r="H139" s="181">
        <v>1</v>
      </c>
      <c r="J139" s="3" t="s">
        <v>192</v>
      </c>
      <c r="K139" s="181">
        <v>1</v>
      </c>
      <c r="M139" s="3" t="s">
        <v>254</v>
      </c>
      <c r="N139" s="181">
        <v>1</v>
      </c>
      <c r="P139" s="3" t="s">
        <v>322</v>
      </c>
      <c r="Q139" s="181">
        <v>1</v>
      </c>
      <c r="S139" s="3" t="s">
        <v>357</v>
      </c>
      <c r="T139" s="181">
        <v>1</v>
      </c>
      <c r="V139" s="3" t="s">
        <v>185</v>
      </c>
      <c r="W139" s="181">
        <v>1</v>
      </c>
    </row>
    <row r="140" spans="1:23" x14ac:dyDescent="0.2">
      <c r="A140" s="3" t="s">
        <v>311</v>
      </c>
      <c r="B140" s="181">
        <v>2</v>
      </c>
      <c r="D140" s="3" t="s">
        <v>447</v>
      </c>
      <c r="E140" s="181">
        <v>1</v>
      </c>
      <c r="G140" s="3" t="s">
        <v>364</v>
      </c>
      <c r="H140" s="181">
        <v>1</v>
      </c>
      <c r="J140" s="3" t="s">
        <v>202</v>
      </c>
      <c r="K140" s="181">
        <v>1</v>
      </c>
      <c r="M140" s="3" t="s">
        <v>314</v>
      </c>
      <c r="N140" s="181">
        <v>1</v>
      </c>
      <c r="P140" s="3" t="s">
        <v>150</v>
      </c>
      <c r="Q140" s="181">
        <v>1</v>
      </c>
      <c r="S140" s="3" t="s">
        <v>337</v>
      </c>
      <c r="T140" s="181">
        <v>1</v>
      </c>
      <c r="V140" s="3" t="s">
        <v>1354</v>
      </c>
      <c r="W140" s="181">
        <v>1</v>
      </c>
    </row>
    <row r="141" spans="1:23" x14ac:dyDescent="0.2">
      <c r="A141" s="3" t="s">
        <v>186</v>
      </c>
      <c r="B141" s="181">
        <v>2</v>
      </c>
      <c r="D141" s="3" t="s">
        <v>224</v>
      </c>
      <c r="E141" s="181">
        <v>1</v>
      </c>
      <c r="G141" s="3" t="s">
        <v>48</v>
      </c>
      <c r="H141" s="181">
        <v>1</v>
      </c>
      <c r="J141" s="3" t="s">
        <v>403</v>
      </c>
      <c r="K141" s="181">
        <v>1</v>
      </c>
      <c r="M141" s="3" t="s">
        <v>406</v>
      </c>
      <c r="N141" s="181">
        <v>1</v>
      </c>
      <c r="P141" s="3" t="s">
        <v>167</v>
      </c>
      <c r="Q141" s="181">
        <v>1</v>
      </c>
      <c r="S141" s="3" t="s">
        <v>262</v>
      </c>
      <c r="T141" s="181">
        <v>1</v>
      </c>
      <c r="V141" s="3" t="s">
        <v>340</v>
      </c>
      <c r="W141" s="181">
        <v>1</v>
      </c>
    </row>
    <row r="142" spans="1:23" x14ac:dyDescent="0.2">
      <c r="A142" s="3" t="s">
        <v>231</v>
      </c>
      <c r="B142" s="181">
        <v>1</v>
      </c>
      <c r="D142" s="3" t="s">
        <v>201</v>
      </c>
      <c r="E142" s="181">
        <v>1</v>
      </c>
      <c r="G142" s="3" t="s">
        <v>454</v>
      </c>
      <c r="H142" s="181">
        <v>1474</v>
      </c>
      <c r="J142" s="3" t="s">
        <v>375</v>
      </c>
      <c r="K142" s="181">
        <v>1</v>
      </c>
      <c r="M142" s="3" t="s">
        <v>387</v>
      </c>
      <c r="N142" s="181">
        <v>1</v>
      </c>
      <c r="P142" s="3" t="s">
        <v>338</v>
      </c>
      <c r="Q142" s="181">
        <v>1</v>
      </c>
      <c r="S142" s="3" t="s">
        <v>236</v>
      </c>
      <c r="T142" s="181">
        <v>1</v>
      </c>
      <c r="V142" s="3" t="s">
        <v>177</v>
      </c>
      <c r="W142" s="181">
        <v>1</v>
      </c>
    </row>
    <row r="143" spans="1:23" x14ac:dyDescent="0.2">
      <c r="A143" s="3" t="s">
        <v>336</v>
      </c>
      <c r="B143" s="181">
        <v>1</v>
      </c>
      <c r="D143" s="3" t="s">
        <v>292</v>
      </c>
      <c r="E143" s="181">
        <v>1</v>
      </c>
      <c r="J143" s="3" t="s">
        <v>172</v>
      </c>
      <c r="K143" s="181">
        <v>1</v>
      </c>
      <c r="M143" s="3" t="s">
        <v>407</v>
      </c>
      <c r="N143" s="181">
        <v>1</v>
      </c>
      <c r="P143" s="3" t="s">
        <v>171</v>
      </c>
      <c r="Q143" s="181">
        <v>1</v>
      </c>
      <c r="S143" s="3" t="s">
        <v>277</v>
      </c>
      <c r="T143" s="181">
        <v>1</v>
      </c>
      <c r="V143" s="3" t="s">
        <v>138</v>
      </c>
      <c r="W143" s="181">
        <v>1</v>
      </c>
    </row>
    <row r="144" spans="1:23" x14ac:dyDescent="0.2">
      <c r="A144" s="3" t="s">
        <v>234</v>
      </c>
      <c r="B144" s="181">
        <v>1</v>
      </c>
      <c r="D144" s="3" t="s">
        <v>140</v>
      </c>
      <c r="E144" s="181">
        <v>1</v>
      </c>
      <c r="J144" s="3" t="s">
        <v>90</v>
      </c>
      <c r="K144" s="181">
        <v>1</v>
      </c>
      <c r="M144" s="3" t="s">
        <v>429</v>
      </c>
      <c r="N144" s="181">
        <v>1</v>
      </c>
      <c r="P144" s="3" t="s">
        <v>385</v>
      </c>
      <c r="Q144" s="181">
        <v>1</v>
      </c>
      <c r="S144" s="3" t="s">
        <v>73</v>
      </c>
      <c r="T144" s="181">
        <v>1</v>
      </c>
      <c r="V144" s="3" t="s">
        <v>359</v>
      </c>
      <c r="W144" s="181">
        <v>1</v>
      </c>
    </row>
    <row r="145" spans="1:23" x14ac:dyDescent="0.2">
      <c r="A145" s="3" t="s">
        <v>415</v>
      </c>
      <c r="B145" s="181">
        <v>1</v>
      </c>
      <c r="D145" s="3" t="s">
        <v>300</v>
      </c>
      <c r="E145" s="181">
        <v>1</v>
      </c>
      <c r="J145" s="3" t="s">
        <v>187</v>
      </c>
      <c r="K145" s="181">
        <v>1</v>
      </c>
      <c r="M145" s="3" t="s">
        <v>444</v>
      </c>
      <c r="N145" s="181">
        <v>1</v>
      </c>
      <c r="P145" s="3" t="s">
        <v>145</v>
      </c>
      <c r="Q145" s="181">
        <v>1</v>
      </c>
      <c r="S145" s="3" t="s">
        <v>66</v>
      </c>
      <c r="T145" s="181">
        <v>1</v>
      </c>
      <c r="V145" s="3" t="s">
        <v>390</v>
      </c>
      <c r="W145" s="181">
        <v>1</v>
      </c>
    </row>
    <row r="146" spans="1:23" x14ac:dyDescent="0.2">
      <c r="A146" s="3" t="s">
        <v>74</v>
      </c>
      <c r="B146" s="181">
        <v>1</v>
      </c>
      <c r="D146" s="3" t="s">
        <v>227</v>
      </c>
      <c r="E146" s="181">
        <v>1</v>
      </c>
      <c r="J146" s="3" t="s">
        <v>373</v>
      </c>
      <c r="K146" s="181">
        <v>1</v>
      </c>
      <c r="M146" s="3" t="s">
        <v>446</v>
      </c>
      <c r="N146" s="181">
        <v>1</v>
      </c>
      <c r="P146" s="3" t="s">
        <v>403</v>
      </c>
      <c r="Q146" s="181">
        <v>1</v>
      </c>
      <c r="S146" s="3" t="s">
        <v>102</v>
      </c>
      <c r="T146" s="181">
        <v>1</v>
      </c>
      <c r="V146" s="3" t="s">
        <v>289</v>
      </c>
      <c r="W146" s="181">
        <v>1</v>
      </c>
    </row>
    <row r="147" spans="1:23" x14ac:dyDescent="0.2">
      <c r="A147" s="3" t="s">
        <v>95</v>
      </c>
      <c r="B147" s="181">
        <v>1</v>
      </c>
      <c r="D147" s="3" t="s">
        <v>217</v>
      </c>
      <c r="E147" s="181">
        <v>1</v>
      </c>
      <c r="J147" s="3" t="s">
        <v>92</v>
      </c>
      <c r="K147" s="181">
        <v>1</v>
      </c>
      <c r="M147" s="3" t="s">
        <v>341</v>
      </c>
      <c r="N147" s="181">
        <v>1</v>
      </c>
      <c r="P147" s="3" t="s">
        <v>64</v>
      </c>
      <c r="Q147" s="181">
        <v>1</v>
      </c>
      <c r="S147" s="3" t="s">
        <v>216</v>
      </c>
      <c r="T147" s="181">
        <v>1</v>
      </c>
      <c r="V147" s="3" t="s">
        <v>144</v>
      </c>
      <c r="W147" s="181">
        <v>1</v>
      </c>
    </row>
    <row r="148" spans="1:23" x14ac:dyDescent="0.2">
      <c r="A148" s="3" t="s">
        <v>419</v>
      </c>
      <c r="B148" s="181">
        <v>1</v>
      </c>
      <c r="D148" s="3" t="s">
        <v>432</v>
      </c>
      <c r="E148" s="181">
        <v>1</v>
      </c>
      <c r="J148" s="3" t="s">
        <v>181</v>
      </c>
      <c r="K148" s="181">
        <v>1</v>
      </c>
      <c r="M148" s="3" t="s">
        <v>318</v>
      </c>
      <c r="N148" s="181">
        <v>1</v>
      </c>
      <c r="P148" s="3" t="s">
        <v>317</v>
      </c>
      <c r="Q148" s="181">
        <v>1</v>
      </c>
      <c r="S148" s="3" t="s">
        <v>365</v>
      </c>
      <c r="T148" s="181">
        <v>1</v>
      </c>
      <c r="V148" s="3" t="s">
        <v>96</v>
      </c>
      <c r="W148" s="181">
        <v>1</v>
      </c>
    </row>
    <row r="149" spans="1:23" x14ac:dyDescent="0.2">
      <c r="A149" s="3" t="s">
        <v>228</v>
      </c>
      <c r="B149" s="181">
        <v>1</v>
      </c>
      <c r="D149" s="3" t="s">
        <v>454</v>
      </c>
      <c r="E149" s="181">
        <v>1386</v>
      </c>
      <c r="J149" s="3" t="s">
        <v>359</v>
      </c>
      <c r="K149" s="181">
        <v>1</v>
      </c>
      <c r="M149" s="3" t="s">
        <v>1360</v>
      </c>
      <c r="N149" s="181">
        <v>1</v>
      </c>
      <c r="P149" s="3" t="s">
        <v>421</v>
      </c>
      <c r="Q149" s="181">
        <v>1</v>
      </c>
      <c r="S149" s="3" t="s">
        <v>123</v>
      </c>
      <c r="T149" s="181">
        <v>1</v>
      </c>
      <c r="V149" s="3" t="s">
        <v>344</v>
      </c>
      <c r="W149" s="181">
        <v>1</v>
      </c>
    </row>
    <row r="150" spans="1:23" x14ac:dyDescent="0.2">
      <c r="A150" s="3" t="s">
        <v>104</v>
      </c>
      <c r="B150" s="181">
        <v>1</v>
      </c>
      <c r="J150" s="3" t="s">
        <v>372</v>
      </c>
      <c r="K150" s="181">
        <v>1</v>
      </c>
      <c r="M150" s="3" t="s">
        <v>1350</v>
      </c>
      <c r="N150" s="181">
        <v>1</v>
      </c>
      <c r="P150" s="3" t="s">
        <v>269</v>
      </c>
      <c r="Q150" s="181">
        <v>1</v>
      </c>
      <c r="S150" s="3" t="s">
        <v>78</v>
      </c>
      <c r="T150" s="181">
        <v>1</v>
      </c>
      <c r="V150" s="3" t="s">
        <v>285</v>
      </c>
      <c r="W150" s="181">
        <v>1</v>
      </c>
    </row>
    <row r="151" spans="1:23" x14ac:dyDescent="0.2">
      <c r="A151" s="3" t="s">
        <v>376</v>
      </c>
      <c r="B151" s="181">
        <v>1</v>
      </c>
      <c r="J151" s="3" t="s">
        <v>1017</v>
      </c>
      <c r="K151" s="181">
        <v>1</v>
      </c>
      <c r="M151" s="3" t="s">
        <v>371</v>
      </c>
      <c r="N151" s="181">
        <v>1</v>
      </c>
      <c r="P151" s="3" t="s">
        <v>238</v>
      </c>
      <c r="Q151" s="181">
        <v>1</v>
      </c>
      <c r="S151" s="3" t="s">
        <v>321</v>
      </c>
      <c r="T151" s="181">
        <v>1</v>
      </c>
      <c r="V151" s="3" t="s">
        <v>423</v>
      </c>
      <c r="W151" s="181">
        <v>1</v>
      </c>
    </row>
    <row r="152" spans="1:23" x14ac:dyDescent="0.2">
      <c r="A152" s="3" t="s">
        <v>63</v>
      </c>
      <c r="B152" s="181">
        <v>1</v>
      </c>
      <c r="J152" s="3" t="s">
        <v>1353</v>
      </c>
      <c r="K152" s="181">
        <v>1</v>
      </c>
      <c r="M152" s="3" t="s">
        <v>1617</v>
      </c>
      <c r="N152" s="181">
        <v>1</v>
      </c>
      <c r="P152" s="3" t="s">
        <v>87</v>
      </c>
      <c r="Q152" s="181">
        <v>1</v>
      </c>
      <c r="S152" s="3" t="s">
        <v>378</v>
      </c>
      <c r="T152" s="181">
        <v>1</v>
      </c>
      <c r="V152" s="3" t="s">
        <v>142</v>
      </c>
      <c r="W152" s="181">
        <v>1</v>
      </c>
    </row>
    <row r="153" spans="1:23" x14ac:dyDescent="0.2">
      <c r="A153" s="3" t="s">
        <v>405</v>
      </c>
      <c r="B153" s="181">
        <v>1</v>
      </c>
      <c r="J153" s="3" t="s">
        <v>1351</v>
      </c>
      <c r="K153" s="181">
        <v>1</v>
      </c>
      <c r="M153" s="3" t="s">
        <v>231</v>
      </c>
      <c r="N153" s="181">
        <v>1</v>
      </c>
      <c r="P153" s="3" t="s">
        <v>355</v>
      </c>
      <c r="Q153" s="181">
        <v>1</v>
      </c>
      <c r="S153" s="3" t="s">
        <v>197</v>
      </c>
      <c r="T153" s="181">
        <v>1</v>
      </c>
      <c r="V153" s="3" t="s">
        <v>181</v>
      </c>
      <c r="W153" s="181">
        <v>1</v>
      </c>
    </row>
    <row r="154" spans="1:23" x14ac:dyDescent="0.2">
      <c r="A154" s="3" t="s">
        <v>66</v>
      </c>
      <c r="B154" s="181">
        <v>1</v>
      </c>
      <c r="J154" s="3" t="s">
        <v>395</v>
      </c>
      <c r="K154" s="181">
        <v>1</v>
      </c>
      <c r="M154" s="3" t="s">
        <v>454</v>
      </c>
      <c r="N154" s="181">
        <v>1408</v>
      </c>
      <c r="P154" s="3" t="s">
        <v>351</v>
      </c>
      <c r="Q154" s="181">
        <v>1</v>
      </c>
      <c r="S154" s="3" t="s">
        <v>402</v>
      </c>
      <c r="T154" s="181">
        <v>1</v>
      </c>
      <c r="V154" s="3" t="s">
        <v>999</v>
      </c>
      <c r="W154" s="181">
        <v>1</v>
      </c>
    </row>
    <row r="155" spans="1:23" x14ac:dyDescent="0.2">
      <c r="A155" s="3" t="s">
        <v>219</v>
      </c>
      <c r="B155" s="181">
        <v>1</v>
      </c>
      <c r="J155" s="3" t="s">
        <v>318</v>
      </c>
      <c r="K155" s="181">
        <v>1</v>
      </c>
      <c r="P155" s="3" t="s">
        <v>140</v>
      </c>
      <c r="Q155" s="181">
        <v>1</v>
      </c>
      <c r="S155" s="3" t="s">
        <v>109</v>
      </c>
      <c r="T155" s="181">
        <v>1</v>
      </c>
      <c r="V155" s="3" t="s">
        <v>230</v>
      </c>
      <c r="W155" s="181">
        <v>1</v>
      </c>
    </row>
    <row r="156" spans="1:23" x14ac:dyDescent="0.2">
      <c r="A156" s="3" t="s">
        <v>145</v>
      </c>
      <c r="B156" s="181">
        <v>1</v>
      </c>
      <c r="J156" s="3" t="s">
        <v>429</v>
      </c>
      <c r="K156" s="181">
        <v>1</v>
      </c>
      <c r="P156" s="3" t="s">
        <v>320</v>
      </c>
      <c r="Q156" s="181">
        <v>1</v>
      </c>
      <c r="S156" s="3" t="s">
        <v>1708</v>
      </c>
      <c r="T156" s="181">
        <v>1</v>
      </c>
      <c r="V156" s="3" t="s">
        <v>358</v>
      </c>
      <c r="W156" s="181">
        <v>1</v>
      </c>
    </row>
    <row r="157" spans="1:23" x14ac:dyDescent="0.2">
      <c r="A157" s="3" t="s">
        <v>982</v>
      </c>
      <c r="B157" s="181">
        <v>1</v>
      </c>
      <c r="J157" s="3" t="s">
        <v>425</v>
      </c>
      <c r="K157" s="181">
        <v>1</v>
      </c>
      <c r="P157" s="3" t="s">
        <v>454</v>
      </c>
      <c r="Q157" s="181">
        <v>1430</v>
      </c>
      <c r="S157" s="3" t="s">
        <v>274</v>
      </c>
      <c r="T157" s="181">
        <v>1</v>
      </c>
      <c r="V157" s="3" t="s">
        <v>198</v>
      </c>
      <c r="W157" s="181">
        <v>1</v>
      </c>
    </row>
    <row r="158" spans="1:23" x14ac:dyDescent="0.2">
      <c r="A158" s="3" t="s">
        <v>174</v>
      </c>
      <c r="B158" s="181">
        <v>1</v>
      </c>
      <c r="J158" s="3" t="s">
        <v>454</v>
      </c>
      <c r="K158" s="181">
        <v>1496</v>
      </c>
      <c r="S158" s="3" t="s">
        <v>174</v>
      </c>
      <c r="T158" s="181">
        <v>1</v>
      </c>
      <c r="V158" s="3" t="s">
        <v>82</v>
      </c>
      <c r="W158" s="181">
        <v>1</v>
      </c>
    </row>
    <row r="159" spans="1:23" x14ac:dyDescent="0.2">
      <c r="A159" s="3" t="s">
        <v>223</v>
      </c>
      <c r="B159" s="181">
        <v>1</v>
      </c>
      <c r="S159" s="3" t="s">
        <v>122</v>
      </c>
      <c r="T159" s="181">
        <v>1</v>
      </c>
      <c r="V159" s="3" t="s">
        <v>262</v>
      </c>
      <c r="W159" s="181">
        <v>1</v>
      </c>
    </row>
    <row r="160" spans="1:23" x14ac:dyDescent="0.2">
      <c r="A160" s="3" t="s">
        <v>173</v>
      </c>
      <c r="B160" s="181">
        <v>1</v>
      </c>
      <c r="S160" s="3" t="s">
        <v>389</v>
      </c>
      <c r="T160" s="181">
        <v>1</v>
      </c>
      <c r="V160" s="3" t="s">
        <v>454</v>
      </c>
      <c r="W160" s="181">
        <v>1386</v>
      </c>
    </row>
    <row r="161" spans="1:20" x14ac:dyDescent="0.2">
      <c r="A161" s="3" t="s">
        <v>520</v>
      </c>
      <c r="B161" s="181">
        <v>1</v>
      </c>
      <c r="S161" s="3" t="s">
        <v>219</v>
      </c>
      <c r="T161" s="181">
        <v>1</v>
      </c>
    </row>
    <row r="162" spans="1:20" x14ac:dyDescent="0.2">
      <c r="A162" s="3" t="s">
        <v>241</v>
      </c>
      <c r="B162" s="181">
        <v>1</v>
      </c>
      <c r="S162" s="3" t="s">
        <v>95</v>
      </c>
      <c r="T162" s="181">
        <v>1</v>
      </c>
    </row>
    <row r="163" spans="1:20" x14ac:dyDescent="0.2">
      <c r="A163" s="3" t="s">
        <v>392</v>
      </c>
      <c r="B163" s="181">
        <v>1</v>
      </c>
      <c r="S163" s="3" t="s">
        <v>93</v>
      </c>
      <c r="T163" s="181">
        <v>1</v>
      </c>
    </row>
    <row r="164" spans="1:20" x14ac:dyDescent="0.2">
      <c r="A164" s="3" t="s">
        <v>205</v>
      </c>
      <c r="B164" s="181">
        <v>1</v>
      </c>
      <c r="S164" s="3" t="s">
        <v>179</v>
      </c>
      <c r="T164" s="181">
        <v>1</v>
      </c>
    </row>
    <row r="165" spans="1:20" x14ac:dyDescent="0.2">
      <c r="A165" s="3" t="s">
        <v>138</v>
      </c>
      <c r="B165" s="181">
        <v>1</v>
      </c>
      <c r="S165" s="3" t="s">
        <v>345</v>
      </c>
      <c r="T165" s="181">
        <v>1</v>
      </c>
    </row>
    <row r="166" spans="1:20" x14ac:dyDescent="0.2">
      <c r="A166" s="3" t="s">
        <v>435</v>
      </c>
      <c r="B166" s="181">
        <v>1</v>
      </c>
      <c r="S166" s="3" t="s">
        <v>220</v>
      </c>
      <c r="T166" s="181">
        <v>1</v>
      </c>
    </row>
    <row r="167" spans="1:20" x14ac:dyDescent="0.2">
      <c r="A167" s="3" t="s">
        <v>521</v>
      </c>
      <c r="B167" s="181">
        <v>1</v>
      </c>
      <c r="S167" s="3" t="s">
        <v>87</v>
      </c>
      <c r="T167" s="181">
        <v>1</v>
      </c>
    </row>
    <row r="168" spans="1:20" x14ac:dyDescent="0.2">
      <c r="A168" s="3" t="s">
        <v>389</v>
      </c>
      <c r="B168" s="181">
        <v>1</v>
      </c>
      <c r="S168" s="3" t="s">
        <v>146</v>
      </c>
      <c r="T168" s="181">
        <v>1</v>
      </c>
    </row>
    <row r="169" spans="1:20" x14ac:dyDescent="0.2">
      <c r="A169" s="3" t="s">
        <v>451</v>
      </c>
      <c r="B169" s="181">
        <v>1</v>
      </c>
      <c r="S169" s="3" t="s">
        <v>138</v>
      </c>
      <c r="T169" s="181">
        <v>1</v>
      </c>
    </row>
    <row r="170" spans="1:20" x14ac:dyDescent="0.2">
      <c r="A170" s="3" t="s">
        <v>296</v>
      </c>
      <c r="B170" s="181">
        <v>1</v>
      </c>
      <c r="S170" s="3" t="s">
        <v>296</v>
      </c>
      <c r="T170" s="181">
        <v>1</v>
      </c>
    </row>
    <row r="171" spans="1:20" x14ac:dyDescent="0.2">
      <c r="A171" s="3" t="s">
        <v>454</v>
      </c>
      <c r="B171" s="181">
        <v>1430</v>
      </c>
      <c r="S171" s="3" t="s">
        <v>147</v>
      </c>
      <c r="T171" s="181">
        <v>1</v>
      </c>
    </row>
    <row r="172" spans="1:20" x14ac:dyDescent="0.2">
      <c r="S172" s="3" t="s">
        <v>213</v>
      </c>
      <c r="T172" s="181">
        <v>1</v>
      </c>
    </row>
    <row r="173" spans="1:20" x14ac:dyDescent="0.2">
      <c r="S173" s="3" t="s">
        <v>355</v>
      </c>
      <c r="T173" s="181">
        <v>1</v>
      </c>
    </row>
    <row r="174" spans="1:20" x14ac:dyDescent="0.2">
      <c r="S174" s="3" t="s">
        <v>103</v>
      </c>
      <c r="T174" s="181">
        <v>1</v>
      </c>
    </row>
    <row r="175" spans="1:20" x14ac:dyDescent="0.2">
      <c r="S175" s="3" t="s">
        <v>1351</v>
      </c>
      <c r="T175" s="181">
        <v>1</v>
      </c>
    </row>
    <row r="176" spans="1:20" x14ac:dyDescent="0.2">
      <c r="S176" s="3" t="s">
        <v>106</v>
      </c>
      <c r="T176" s="181">
        <v>1</v>
      </c>
    </row>
    <row r="177" spans="19:20" x14ac:dyDescent="0.2">
      <c r="S177" s="3" t="s">
        <v>37</v>
      </c>
      <c r="T177" s="181">
        <v>1</v>
      </c>
    </row>
    <row r="178" spans="19:20" x14ac:dyDescent="0.2">
      <c r="S178" s="3" t="s">
        <v>360</v>
      </c>
      <c r="T178" s="181">
        <v>1</v>
      </c>
    </row>
    <row r="179" spans="19:20" x14ac:dyDescent="0.2">
      <c r="S179" s="3" t="s">
        <v>1349</v>
      </c>
      <c r="T179" s="181">
        <v>1</v>
      </c>
    </row>
    <row r="180" spans="19:20" x14ac:dyDescent="0.2">
      <c r="S180" s="3" t="s">
        <v>56</v>
      </c>
      <c r="T180" s="181">
        <v>1</v>
      </c>
    </row>
    <row r="181" spans="19:20" x14ac:dyDescent="0.2">
      <c r="S181" s="3" t="s">
        <v>100</v>
      </c>
      <c r="T181" s="181">
        <v>1</v>
      </c>
    </row>
    <row r="182" spans="19:20" x14ac:dyDescent="0.2">
      <c r="S182" s="3" t="s">
        <v>144</v>
      </c>
      <c r="T182" s="181">
        <v>1</v>
      </c>
    </row>
    <row r="183" spans="19:20" x14ac:dyDescent="0.2">
      <c r="S183" s="3" t="s">
        <v>454</v>
      </c>
      <c r="T183" s="181">
        <v>1474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11485"/>
  <sheetViews>
    <sheetView topLeftCell="A7841" zoomScaleNormal="100" workbookViewId="0">
      <selection activeCell="N7857" sqref="N7857"/>
    </sheetView>
  </sheetViews>
  <sheetFormatPr baseColWidth="10" defaultColWidth="8.83203125" defaultRowHeight="15" x14ac:dyDescent="0.2"/>
  <cols>
    <col min="1" max="1" width="7.83203125" bestFit="1" customWidth="1"/>
    <col min="2" max="2" width="7.33203125" bestFit="1" customWidth="1"/>
    <col min="3" max="3" width="18.33203125" bestFit="1" customWidth="1"/>
    <col min="4" max="4" width="15.33203125" bestFit="1" customWidth="1"/>
    <col min="5" max="5" width="6" bestFit="1" customWidth="1"/>
    <col min="6" max="6" width="4.83203125" bestFit="1" customWidth="1"/>
    <col min="7" max="7" width="5.33203125" bestFit="1" customWidth="1"/>
    <col min="8" max="8" width="4.1640625" bestFit="1" customWidth="1"/>
  </cols>
  <sheetData>
    <row r="1" spans="1:9" x14ac:dyDescent="0.2">
      <c r="A1" s="1" t="s">
        <v>0</v>
      </c>
      <c r="B1" s="1" t="s">
        <v>1</v>
      </c>
      <c r="C1" s="1" t="s">
        <v>452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460</v>
      </c>
    </row>
    <row r="2" spans="1:9" hidden="1" x14ac:dyDescent="0.2">
      <c r="A2">
        <v>2017</v>
      </c>
      <c r="B2">
        <v>1</v>
      </c>
      <c r="C2" t="s">
        <v>34</v>
      </c>
      <c r="D2" t="s">
        <v>37</v>
      </c>
      <c r="E2" t="s">
        <v>21</v>
      </c>
      <c r="F2" t="s">
        <v>38</v>
      </c>
      <c r="G2">
        <v>83</v>
      </c>
      <c r="H2">
        <v>71</v>
      </c>
      <c r="I2" t="str">
        <f>INDEX('DATA - Teams'!$C:$C,MATCH(C2,'DATA - Teams'!$B:$B,0))</f>
        <v>PMAC</v>
      </c>
    </row>
    <row r="3" spans="1:9" hidden="1" x14ac:dyDescent="0.2">
      <c r="A3">
        <v>2017</v>
      </c>
      <c r="B3">
        <v>1</v>
      </c>
      <c r="C3" t="s">
        <v>34</v>
      </c>
      <c r="D3" t="s">
        <v>39</v>
      </c>
      <c r="E3" t="s">
        <v>22</v>
      </c>
      <c r="F3" t="s">
        <v>38</v>
      </c>
      <c r="G3">
        <v>90</v>
      </c>
      <c r="H3">
        <v>92</v>
      </c>
      <c r="I3" t="str">
        <f>INDEX('DATA - Teams'!$C:$C,MATCH(C3,'DATA - Teams'!$B:$B,0))</f>
        <v>PMAC</v>
      </c>
    </row>
    <row r="4" spans="1:9" hidden="1" x14ac:dyDescent="0.2">
      <c r="A4">
        <v>2017</v>
      </c>
      <c r="B4">
        <v>1</v>
      </c>
      <c r="C4" t="s">
        <v>34</v>
      </c>
      <c r="D4" t="s">
        <v>40</v>
      </c>
      <c r="E4" t="s">
        <v>17</v>
      </c>
      <c r="F4" t="s">
        <v>41</v>
      </c>
      <c r="G4">
        <v>109</v>
      </c>
      <c r="H4">
        <v>104</v>
      </c>
      <c r="I4" t="str">
        <f>INDEX('DATA - Teams'!$C:$C,MATCH(C4,'DATA - Teams'!$B:$B,0))</f>
        <v>PMAC</v>
      </c>
    </row>
    <row r="5" spans="1:9" hidden="1" x14ac:dyDescent="0.2">
      <c r="A5">
        <v>2017</v>
      </c>
      <c r="B5">
        <v>1</v>
      </c>
      <c r="C5" t="s">
        <v>34</v>
      </c>
      <c r="D5" t="s">
        <v>42</v>
      </c>
      <c r="E5" t="s">
        <v>27</v>
      </c>
      <c r="F5" t="s">
        <v>43</v>
      </c>
      <c r="G5">
        <v>102</v>
      </c>
      <c r="H5">
        <v>91</v>
      </c>
      <c r="I5" t="str">
        <f>INDEX('DATA - Teams'!$C:$C,MATCH(C5,'DATA - Teams'!$B:$B,0))</f>
        <v>PMAC</v>
      </c>
    </row>
    <row r="6" spans="1:9" hidden="1" x14ac:dyDescent="0.2">
      <c r="A6">
        <v>2017</v>
      </c>
      <c r="B6">
        <v>1</v>
      </c>
      <c r="C6" t="s">
        <v>34</v>
      </c>
      <c r="D6" t="s">
        <v>44</v>
      </c>
      <c r="E6" t="s">
        <v>36</v>
      </c>
      <c r="F6" t="s">
        <v>43</v>
      </c>
      <c r="G6">
        <v>57</v>
      </c>
      <c r="H6">
        <v>95</v>
      </c>
      <c r="I6" t="str">
        <f>INDEX('DATA - Teams'!$C:$C,MATCH(C6,'DATA - Teams'!$B:$B,0))</f>
        <v>PMAC</v>
      </c>
    </row>
    <row r="7" spans="1:9" hidden="1" x14ac:dyDescent="0.2">
      <c r="A7">
        <v>2017</v>
      </c>
      <c r="B7">
        <v>1</v>
      </c>
      <c r="C7" t="s">
        <v>34</v>
      </c>
      <c r="D7" t="s">
        <v>1064</v>
      </c>
      <c r="E7" t="s">
        <v>36</v>
      </c>
      <c r="F7" t="s">
        <v>41</v>
      </c>
      <c r="G7">
        <v>118</v>
      </c>
      <c r="H7">
        <v>134</v>
      </c>
      <c r="I7" t="str">
        <f>INDEX('DATA - Teams'!$C:$C,MATCH(C7,'DATA - Teams'!$B:$B,0))</f>
        <v>PMAC</v>
      </c>
    </row>
    <row r="8" spans="1:9" hidden="1" x14ac:dyDescent="0.2">
      <c r="A8">
        <v>2017</v>
      </c>
      <c r="B8">
        <v>1</v>
      </c>
      <c r="C8" t="s">
        <v>34</v>
      </c>
      <c r="D8" t="s">
        <v>45</v>
      </c>
      <c r="E8" t="s">
        <v>32</v>
      </c>
      <c r="F8" t="s">
        <v>38</v>
      </c>
      <c r="G8">
        <v>78</v>
      </c>
      <c r="H8">
        <v>72</v>
      </c>
      <c r="I8" t="str">
        <f>INDEX('DATA - Teams'!$C:$C,MATCH(C8,'DATA - Teams'!$B:$B,0))</f>
        <v>PMAC</v>
      </c>
    </row>
    <row r="9" spans="1:9" hidden="1" x14ac:dyDescent="0.2">
      <c r="A9">
        <v>2017</v>
      </c>
      <c r="B9">
        <v>1</v>
      </c>
      <c r="C9" t="s">
        <v>34</v>
      </c>
      <c r="D9" t="s">
        <v>46</v>
      </c>
      <c r="E9" t="s">
        <v>32</v>
      </c>
      <c r="F9" t="s">
        <v>41</v>
      </c>
      <c r="G9">
        <v>98</v>
      </c>
      <c r="H9">
        <v>75</v>
      </c>
      <c r="I9" t="str">
        <f>INDEX('DATA - Teams'!$C:$C,MATCH(C9,'DATA - Teams'!$B:$B,0))</f>
        <v>PMAC</v>
      </c>
    </row>
    <row r="10" spans="1:9" hidden="1" x14ac:dyDescent="0.2">
      <c r="A10">
        <v>2017</v>
      </c>
      <c r="B10">
        <v>1</v>
      </c>
      <c r="C10" t="s">
        <v>34</v>
      </c>
      <c r="D10" t="s">
        <v>47</v>
      </c>
      <c r="E10" t="s">
        <v>16</v>
      </c>
      <c r="F10" t="s">
        <v>38</v>
      </c>
      <c r="G10">
        <v>67</v>
      </c>
      <c r="H10">
        <v>103</v>
      </c>
      <c r="I10" t="str">
        <f>INDEX('DATA - Teams'!$C:$C,MATCH(C10,'DATA - Teams'!$B:$B,0))</f>
        <v>PMAC</v>
      </c>
    </row>
    <row r="11" spans="1:9" hidden="1" x14ac:dyDescent="0.2">
      <c r="A11">
        <v>2017</v>
      </c>
      <c r="B11">
        <v>1</v>
      </c>
      <c r="C11" t="s">
        <v>34</v>
      </c>
      <c r="D11" t="s">
        <v>48</v>
      </c>
      <c r="E11" t="s">
        <v>16</v>
      </c>
      <c r="F11" t="s">
        <v>38</v>
      </c>
      <c r="G11">
        <v>94</v>
      </c>
      <c r="H11">
        <v>87</v>
      </c>
      <c r="I11" t="str">
        <f>INDEX('DATA - Teams'!$C:$C,MATCH(C11,'DATA - Teams'!$B:$B,0))</f>
        <v>PMAC</v>
      </c>
    </row>
    <row r="12" spans="1:9" hidden="1" x14ac:dyDescent="0.2">
      <c r="A12">
        <v>2017</v>
      </c>
      <c r="B12">
        <v>1</v>
      </c>
      <c r="C12" t="s">
        <v>34</v>
      </c>
      <c r="D12" t="s">
        <v>49</v>
      </c>
      <c r="E12" t="s">
        <v>31</v>
      </c>
      <c r="F12" t="s">
        <v>41</v>
      </c>
      <c r="G12">
        <v>106</v>
      </c>
      <c r="H12">
        <v>106</v>
      </c>
      <c r="I12" t="str">
        <f>INDEX('DATA - Teams'!$C:$C,MATCH(C12,'DATA - Teams'!$B:$B,0))</f>
        <v>PMAC</v>
      </c>
    </row>
    <row r="13" spans="1:9" hidden="1" x14ac:dyDescent="0.2">
      <c r="A13">
        <v>2017</v>
      </c>
      <c r="B13">
        <v>1</v>
      </c>
      <c r="C13" t="s">
        <v>34</v>
      </c>
      <c r="D13" t="s">
        <v>50</v>
      </c>
      <c r="E13" t="s">
        <v>10</v>
      </c>
      <c r="F13" t="s">
        <v>43</v>
      </c>
      <c r="G13">
        <v>95</v>
      </c>
      <c r="H13">
        <v>74</v>
      </c>
      <c r="I13" t="str">
        <f>INDEX('DATA - Teams'!$C:$C,MATCH(C13,'DATA - Teams'!$B:$B,0))</f>
        <v>PMAC</v>
      </c>
    </row>
    <row r="14" spans="1:9" hidden="1" x14ac:dyDescent="0.2">
      <c r="A14">
        <v>2017</v>
      </c>
      <c r="B14">
        <v>1</v>
      </c>
      <c r="C14" t="s">
        <v>34</v>
      </c>
      <c r="D14" t="s">
        <v>51</v>
      </c>
      <c r="E14" t="s">
        <v>24</v>
      </c>
      <c r="F14" t="s">
        <v>52</v>
      </c>
      <c r="G14">
        <v>73</v>
      </c>
      <c r="H14">
        <v>107</v>
      </c>
      <c r="I14" t="str">
        <f>INDEX('DATA - Teams'!$C:$C,MATCH(C14,'DATA - Teams'!$B:$B,0))</f>
        <v>PMAC</v>
      </c>
    </row>
    <row r="15" spans="1:9" hidden="1" x14ac:dyDescent="0.2">
      <c r="A15">
        <v>2017</v>
      </c>
      <c r="B15">
        <v>1</v>
      </c>
      <c r="C15" t="s">
        <v>34</v>
      </c>
      <c r="D15" t="s">
        <v>53</v>
      </c>
      <c r="E15" t="s">
        <v>24</v>
      </c>
      <c r="F15" t="s">
        <v>41</v>
      </c>
      <c r="G15">
        <v>91</v>
      </c>
      <c r="H15">
        <v>104</v>
      </c>
      <c r="I15" t="str">
        <f>INDEX('DATA - Teams'!$C:$C,MATCH(C15,'DATA - Teams'!$B:$B,0))</f>
        <v>PMAC</v>
      </c>
    </row>
    <row r="16" spans="1:9" hidden="1" x14ac:dyDescent="0.2">
      <c r="A16">
        <v>2017</v>
      </c>
      <c r="B16">
        <v>1</v>
      </c>
      <c r="C16" t="s">
        <v>34</v>
      </c>
      <c r="D16" t="s">
        <v>54</v>
      </c>
      <c r="E16" t="s">
        <v>14</v>
      </c>
      <c r="F16" t="s">
        <v>43</v>
      </c>
      <c r="G16">
        <v>83</v>
      </c>
      <c r="H16">
        <v>59</v>
      </c>
      <c r="I16" t="str">
        <f>INDEX('DATA - Teams'!$C:$C,MATCH(C16,'DATA - Teams'!$B:$B,0))</f>
        <v>PMAC</v>
      </c>
    </row>
    <row r="17" spans="1:9" hidden="1" x14ac:dyDescent="0.2">
      <c r="A17">
        <v>2017</v>
      </c>
      <c r="B17">
        <v>1</v>
      </c>
      <c r="C17" t="s">
        <v>34</v>
      </c>
      <c r="D17" t="s">
        <v>55</v>
      </c>
      <c r="E17" t="s">
        <v>35</v>
      </c>
      <c r="F17" t="s">
        <v>41</v>
      </c>
      <c r="G17">
        <v>84</v>
      </c>
      <c r="H17">
        <v>74</v>
      </c>
      <c r="I17" t="str">
        <f>INDEX('DATA - Teams'!$C:$C,MATCH(C17,'DATA - Teams'!$B:$B,0))</f>
        <v>PMAC</v>
      </c>
    </row>
    <row r="18" spans="1:9" hidden="1" x14ac:dyDescent="0.2">
      <c r="A18">
        <v>2017</v>
      </c>
      <c r="B18">
        <v>1</v>
      </c>
      <c r="C18" t="s">
        <v>34</v>
      </c>
      <c r="D18" t="s">
        <v>56</v>
      </c>
      <c r="E18" t="s">
        <v>28</v>
      </c>
      <c r="F18" t="s">
        <v>43</v>
      </c>
      <c r="G18">
        <v>50</v>
      </c>
      <c r="H18">
        <v>50</v>
      </c>
      <c r="I18" t="str">
        <f>INDEX('DATA - Teams'!$C:$C,MATCH(C18,'DATA - Teams'!$B:$B,0))</f>
        <v>PMAC</v>
      </c>
    </row>
    <row r="19" spans="1:9" hidden="1" x14ac:dyDescent="0.2">
      <c r="A19">
        <v>2017</v>
      </c>
      <c r="B19">
        <v>1</v>
      </c>
      <c r="C19" t="s">
        <v>34</v>
      </c>
      <c r="D19" t="s">
        <v>57</v>
      </c>
      <c r="E19" t="s">
        <v>13</v>
      </c>
      <c r="F19" t="s">
        <v>41</v>
      </c>
      <c r="G19">
        <v>89</v>
      </c>
      <c r="H19">
        <v>119</v>
      </c>
      <c r="I19" t="str">
        <f>INDEX('DATA - Teams'!$C:$C,MATCH(C19,'DATA - Teams'!$B:$B,0))</f>
        <v>PMAC</v>
      </c>
    </row>
    <row r="20" spans="1:9" hidden="1" x14ac:dyDescent="0.2">
      <c r="A20">
        <v>2017</v>
      </c>
      <c r="B20">
        <v>1</v>
      </c>
      <c r="C20" t="s">
        <v>34</v>
      </c>
      <c r="D20" t="s">
        <v>58</v>
      </c>
      <c r="E20" t="s">
        <v>21</v>
      </c>
      <c r="F20" t="s">
        <v>59</v>
      </c>
      <c r="G20">
        <v>103</v>
      </c>
      <c r="H20">
        <v>0</v>
      </c>
      <c r="I20" t="str">
        <f>INDEX('DATA - Teams'!$C:$C,MATCH(C20,'DATA - Teams'!$B:$B,0))</f>
        <v>PMAC</v>
      </c>
    </row>
    <row r="21" spans="1:9" hidden="1" x14ac:dyDescent="0.2">
      <c r="A21">
        <v>2017</v>
      </c>
      <c r="B21">
        <v>1</v>
      </c>
      <c r="C21" t="s">
        <v>34</v>
      </c>
      <c r="D21" t="s">
        <v>60</v>
      </c>
      <c r="E21" t="s">
        <v>21</v>
      </c>
      <c r="F21" t="s">
        <v>59</v>
      </c>
      <c r="G21">
        <v>66</v>
      </c>
      <c r="H21">
        <v>77</v>
      </c>
      <c r="I21" t="str">
        <f>INDEX('DATA - Teams'!$C:$C,MATCH(C21,'DATA - Teams'!$B:$B,0))</f>
        <v>PMAC</v>
      </c>
    </row>
    <row r="22" spans="1:9" hidden="1" x14ac:dyDescent="0.2">
      <c r="A22">
        <v>2017</v>
      </c>
      <c r="B22">
        <v>1</v>
      </c>
      <c r="C22" t="s">
        <v>34</v>
      </c>
      <c r="D22" t="s">
        <v>61</v>
      </c>
      <c r="E22" t="s">
        <v>20</v>
      </c>
      <c r="F22" t="s">
        <v>59</v>
      </c>
      <c r="G22">
        <v>92</v>
      </c>
      <c r="H22">
        <v>118</v>
      </c>
      <c r="I22" t="str">
        <f>INDEX('DATA - Teams'!$C:$C,MATCH(C22,'DATA - Teams'!$B:$B,0))</f>
        <v>PMAC</v>
      </c>
    </row>
    <row r="23" spans="1:9" hidden="1" x14ac:dyDescent="0.2">
      <c r="A23">
        <v>2017</v>
      </c>
      <c r="B23">
        <v>1</v>
      </c>
      <c r="C23" t="s">
        <v>34</v>
      </c>
      <c r="D23" t="s">
        <v>62</v>
      </c>
      <c r="E23" t="s">
        <v>16</v>
      </c>
      <c r="F23" t="s">
        <v>59</v>
      </c>
      <c r="G23">
        <v>84</v>
      </c>
      <c r="H23">
        <v>0</v>
      </c>
      <c r="I23" t="str">
        <f>INDEX('DATA - Teams'!$C:$C,MATCH(C23,'DATA - Teams'!$B:$B,0))</f>
        <v>PMAC</v>
      </c>
    </row>
    <row r="24" spans="1:9" hidden="1" x14ac:dyDescent="0.2">
      <c r="A24">
        <v>2017</v>
      </c>
      <c r="B24">
        <v>2</v>
      </c>
      <c r="C24" t="s">
        <v>34</v>
      </c>
      <c r="D24" t="s">
        <v>58</v>
      </c>
      <c r="E24" t="s">
        <v>21</v>
      </c>
      <c r="F24" t="s">
        <v>43</v>
      </c>
      <c r="G24">
        <v>101</v>
      </c>
      <c r="H24">
        <v>77</v>
      </c>
      <c r="I24" t="str">
        <f>INDEX('DATA - Teams'!$C:$C,MATCH(C24,'DATA - Teams'!$B:$B,0))</f>
        <v>PMAC</v>
      </c>
    </row>
    <row r="25" spans="1:9" hidden="1" x14ac:dyDescent="0.2">
      <c r="A25">
        <v>2017</v>
      </c>
      <c r="B25">
        <v>2</v>
      </c>
      <c r="C25" t="s">
        <v>34</v>
      </c>
      <c r="D25" t="s">
        <v>39</v>
      </c>
      <c r="E25" t="s">
        <v>22</v>
      </c>
      <c r="F25" t="s">
        <v>38</v>
      </c>
      <c r="G25">
        <v>91</v>
      </c>
      <c r="H25">
        <v>98</v>
      </c>
      <c r="I25" t="str">
        <f>INDEX('DATA - Teams'!$C:$C,MATCH(C25,'DATA - Teams'!$B:$B,0))</f>
        <v>PMAC</v>
      </c>
    </row>
    <row r="26" spans="1:9" hidden="1" x14ac:dyDescent="0.2">
      <c r="A26">
        <v>2017</v>
      </c>
      <c r="B26">
        <v>2</v>
      </c>
      <c r="C26" t="s">
        <v>34</v>
      </c>
      <c r="D26" t="s">
        <v>63</v>
      </c>
      <c r="E26" t="s">
        <v>33</v>
      </c>
      <c r="F26" t="s">
        <v>38</v>
      </c>
      <c r="G26">
        <v>80</v>
      </c>
      <c r="H26">
        <v>120</v>
      </c>
      <c r="I26" t="str">
        <f>INDEX('DATA - Teams'!$C:$C,MATCH(C26,'DATA - Teams'!$B:$B,0))</f>
        <v>PMAC</v>
      </c>
    </row>
    <row r="27" spans="1:9" hidden="1" x14ac:dyDescent="0.2">
      <c r="A27">
        <v>2017</v>
      </c>
      <c r="B27">
        <v>2</v>
      </c>
      <c r="C27" t="s">
        <v>34</v>
      </c>
      <c r="D27" t="s">
        <v>40</v>
      </c>
      <c r="E27" t="s">
        <v>17</v>
      </c>
      <c r="F27" t="s">
        <v>41</v>
      </c>
      <c r="G27">
        <v>104</v>
      </c>
      <c r="H27">
        <v>78</v>
      </c>
      <c r="I27" t="str">
        <f>INDEX('DATA - Teams'!$C:$C,MATCH(C27,'DATA - Teams'!$B:$B,0))</f>
        <v>PMAC</v>
      </c>
    </row>
    <row r="28" spans="1:9" hidden="1" x14ac:dyDescent="0.2">
      <c r="A28">
        <v>2017</v>
      </c>
      <c r="B28">
        <v>2</v>
      </c>
      <c r="C28" t="s">
        <v>34</v>
      </c>
      <c r="D28" t="s">
        <v>42</v>
      </c>
      <c r="E28" t="s">
        <v>27</v>
      </c>
      <c r="F28" t="s">
        <v>43</v>
      </c>
      <c r="G28">
        <v>105</v>
      </c>
      <c r="H28">
        <v>124</v>
      </c>
      <c r="I28" t="str">
        <f>INDEX('DATA - Teams'!$C:$C,MATCH(C28,'DATA - Teams'!$B:$B,0))</f>
        <v>PMAC</v>
      </c>
    </row>
    <row r="29" spans="1:9" hidden="1" x14ac:dyDescent="0.2">
      <c r="A29">
        <v>2017</v>
      </c>
      <c r="B29">
        <v>2</v>
      </c>
      <c r="C29" t="s">
        <v>34</v>
      </c>
      <c r="D29" t="s">
        <v>44</v>
      </c>
      <c r="E29" t="s">
        <v>36</v>
      </c>
      <c r="F29" t="s">
        <v>43</v>
      </c>
      <c r="G29">
        <v>57</v>
      </c>
      <c r="H29">
        <v>55</v>
      </c>
      <c r="I29" t="str">
        <f>INDEX('DATA - Teams'!$C:$C,MATCH(C29,'DATA - Teams'!$B:$B,0))</f>
        <v>PMAC</v>
      </c>
    </row>
    <row r="30" spans="1:9" hidden="1" x14ac:dyDescent="0.2">
      <c r="A30">
        <v>2017</v>
      </c>
      <c r="B30">
        <v>2</v>
      </c>
      <c r="C30" t="s">
        <v>34</v>
      </c>
      <c r="D30" t="s">
        <v>1064</v>
      </c>
      <c r="E30" t="s">
        <v>36</v>
      </c>
      <c r="F30" t="s">
        <v>41</v>
      </c>
      <c r="G30">
        <v>113</v>
      </c>
      <c r="H30">
        <v>89</v>
      </c>
      <c r="I30" t="str">
        <f>INDEX('DATA - Teams'!$C:$C,MATCH(C30,'DATA - Teams'!$B:$B,0))</f>
        <v>PMAC</v>
      </c>
    </row>
    <row r="31" spans="1:9" hidden="1" x14ac:dyDescent="0.2">
      <c r="A31">
        <v>2017</v>
      </c>
      <c r="B31">
        <v>2</v>
      </c>
      <c r="C31" t="s">
        <v>34</v>
      </c>
      <c r="D31" t="s">
        <v>61</v>
      </c>
      <c r="E31" t="s">
        <v>20</v>
      </c>
      <c r="F31" t="s">
        <v>41</v>
      </c>
      <c r="G31">
        <v>93</v>
      </c>
      <c r="H31">
        <v>99</v>
      </c>
      <c r="I31" t="str">
        <f>INDEX('DATA - Teams'!$C:$C,MATCH(C31,'DATA - Teams'!$B:$B,0))</f>
        <v>PMAC</v>
      </c>
    </row>
    <row r="32" spans="1:9" hidden="1" x14ac:dyDescent="0.2">
      <c r="A32">
        <v>2017</v>
      </c>
      <c r="B32">
        <v>2</v>
      </c>
      <c r="C32" t="s">
        <v>34</v>
      </c>
      <c r="D32" t="s">
        <v>45</v>
      </c>
      <c r="E32" t="s">
        <v>32</v>
      </c>
      <c r="F32" t="s">
        <v>38</v>
      </c>
      <c r="G32">
        <v>86</v>
      </c>
      <c r="H32">
        <v>138</v>
      </c>
      <c r="I32" t="str">
        <f>INDEX('DATA - Teams'!$C:$C,MATCH(C32,'DATA - Teams'!$B:$B,0))</f>
        <v>PMAC</v>
      </c>
    </row>
    <row r="33" spans="1:9" hidden="1" x14ac:dyDescent="0.2">
      <c r="A33">
        <v>2017</v>
      </c>
      <c r="B33">
        <v>2</v>
      </c>
      <c r="C33" t="s">
        <v>34</v>
      </c>
      <c r="D33" t="s">
        <v>46</v>
      </c>
      <c r="E33" t="s">
        <v>32</v>
      </c>
      <c r="F33" t="s">
        <v>41</v>
      </c>
      <c r="G33">
        <v>105</v>
      </c>
      <c r="H33">
        <v>132</v>
      </c>
      <c r="I33" t="str">
        <f>INDEX('DATA - Teams'!$C:$C,MATCH(C33,'DATA - Teams'!$B:$B,0))</f>
        <v>PMAC</v>
      </c>
    </row>
    <row r="34" spans="1:9" hidden="1" x14ac:dyDescent="0.2">
      <c r="A34">
        <v>2017</v>
      </c>
      <c r="B34">
        <v>2</v>
      </c>
      <c r="C34" t="s">
        <v>34</v>
      </c>
      <c r="D34" t="s">
        <v>47</v>
      </c>
      <c r="E34" t="s">
        <v>16</v>
      </c>
      <c r="F34" t="s">
        <v>38</v>
      </c>
      <c r="G34">
        <v>67</v>
      </c>
      <c r="H34">
        <v>78</v>
      </c>
      <c r="I34" t="str">
        <f>INDEX('DATA - Teams'!$C:$C,MATCH(C34,'DATA - Teams'!$B:$B,0))</f>
        <v>PMAC</v>
      </c>
    </row>
    <row r="35" spans="1:9" hidden="1" x14ac:dyDescent="0.2">
      <c r="A35">
        <v>2017</v>
      </c>
      <c r="B35">
        <v>2</v>
      </c>
      <c r="C35" t="s">
        <v>34</v>
      </c>
      <c r="D35" t="s">
        <v>48</v>
      </c>
      <c r="E35" t="s">
        <v>16</v>
      </c>
      <c r="F35" t="s">
        <v>38</v>
      </c>
      <c r="G35">
        <v>88</v>
      </c>
      <c r="H35">
        <v>75</v>
      </c>
      <c r="I35" t="str">
        <f>INDEX('DATA - Teams'!$C:$C,MATCH(C35,'DATA - Teams'!$B:$B,0))</f>
        <v>PMAC</v>
      </c>
    </row>
    <row r="36" spans="1:9" hidden="1" x14ac:dyDescent="0.2">
      <c r="A36">
        <v>2017</v>
      </c>
      <c r="B36">
        <v>2</v>
      </c>
      <c r="C36" t="s">
        <v>34</v>
      </c>
      <c r="D36" t="s">
        <v>49</v>
      </c>
      <c r="E36" t="s">
        <v>31</v>
      </c>
      <c r="F36" t="s">
        <v>41</v>
      </c>
      <c r="G36">
        <v>104</v>
      </c>
      <c r="H36">
        <v>87</v>
      </c>
      <c r="I36" t="str">
        <f>INDEX('DATA - Teams'!$C:$C,MATCH(C36,'DATA - Teams'!$B:$B,0))</f>
        <v>PMAC</v>
      </c>
    </row>
    <row r="37" spans="1:9" hidden="1" x14ac:dyDescent="0.2">
      <c r="A37">
        <v>2017</v>
      </c>
      <c r="B37">
        <v>2</v>
      </c>
      <c r="C37" t="s">
        <v>34</v>
      </c>
      <c r="D37" t="s">
        <v>50</v>
      </c>
      <c r="E37" t="s">
        <v>10</v>
      </c>
      <c r="F37" t="s">
        <v>43</v>
      </c>
      <c r="G37">
        <v>86</v>
      </c>
      <c r="H37">
        <v>56</v>
      </c>
      <c r="I37" t="str">
        <f>INDEX('DATA - Teams'!$C:$C,MATCH(C37,'DATA - Teams'!$B:$B,0))</f>
        <v>PMAC</v>
      </c>
    </row>
    <row r="38" spans="1:9" hidden="1" x14ac:dyDescent="0.2">
      <c r="A38">
        <v>2017</v>
      </c>
      <c r="B38">
        <v>2</v>
      </c>
      <c r="C38" t="s">
        <v>34</v>
      </c>
      <c r="D38" t="s">
        <v>51</v>
      </c>
      <c r="E38" t="s">
        <v>24</v>
      </c>
      <c r="F38" t="s">
        <v>52</v>
      </c>
      <c r="G38">
        <v>73</v>
      </c>
      <c r="H38">
        <v>71</v>
      </c>
      <c r="I38" t="str">
        <f>INDEX('DATA - Teams'!$C:$C,MATCH(C38,'DATA - Teams'!$B:$B,0))</f>
        <v>PMAC</v>
      </c>
    </row>
    <row r="39" spans="1:9" hidden="1" x14ac:dyDescent="0.2">
      <c r="A39">
        <v>2017</v>
      </c>
      <c r="B39">
        <v>2</v>
      </c>
      <c r="C39" t="s">
        <v>34</v>
      </c>
      <c r="D39" t="s">
        <v>53</v>
      </c>
      <c r="E39" t="s">
        <v>24</v>
      </c>
      <c r="F39" t="s">
        <v>41</v>
      </c>
      <c r="G39">
        <v>91</v>
      </c>
      <c r="H39">
        <v>92</v>
      </c>
      <c r="I39" t="str">
        <f>INDEX('DATA - Teams'!$C:$C,MATCH(C39,'DATA - Teams'!$B:$B,0))</f>
        <v>PMAC</v>
      </c>
    </row>
    <row r="40" spans="1:9" hidden="1" x14ac:dyDescent="0.2">
      <c r="A40">
        <v>2017</v>
      </c>
      <c r="B40">
        <v>2</v>
      </c>
      <c r="C40" t="s">
        <v>34</v>
      </c>
      <c r="D40" t="s">
        <v>54</v>
      </c>
      <c r="E40" t="s">
        <v>14</v>
      </c>
      <c r="F40" t="s">
        <v>43</v>
      </c>
      <c r="G40">
        <v>83</v>
      </c>
      <c r="H40">
        <v>99</v>
      </c>
      <c r="I40" t="str">
        <f>INDEX('DATA - Teams'!$C:$C,MATCH(C40,'DATA - Teams'!$B:$B,0))</f>
        <v>PMAC</v>
      </c>
    </row>
    <row r="41" spans="1:9" hidden="1" x14ac:dyDescent="0.2">
      <c r="A41">
        <v>2017</v>
      </c>
      <c r="B41">
        <v>2</v>
      </c>
      <c r="C41" t="s">
        <v>34</v>
      </c>
      <c r="D41" t="s">
        <v>57</v>
      </c>
      <c r="E41" t="s">
        <v>13</v>
      </c>
      <c r="F41" t="s">
        <v>41</v>
      </c>
      <c r="G41">
        <v>90</v>
      </c>
      <c r="H41">
        <v>92</v>
      </c>
      <c r="I41" t="str">
        <f>INDEX('DATA - Teams'!$C:$C,MATCH(C41,'DATA - Teams'!$B:$B,0))</f>
        <v>PMAC</v>
      </c>
    </row>
    <row r="42" spans="1:9" hidden="1" x14ac:dyDescent="0.2">
      <c r="A42">
        <v>2017</v>
      </c>
      <c r="B42">
        <v>2</v>
      </c>
      <c r="C42" t="s">
        <v>34</v>
      </c>
      <c r="D42" t="s">
        <v>60</v>
      </c>
      <c r="E42" t="s">
        <v>21</v>
      </c>
      <c r="F42" t="s">
        <v>59</v>
      </c>
      <c r="G42">
        <v>64</v>
      </c>
      <c r="H42">
        <v>62</v>
      </c>
      <c r="I42" t="str">
        <f>INDEX('DATA - Teams'!$C:$C,MATCH(C42,'DATA - Teams'!$B:$B,0))</f>
        <v>PMAC</v>
      </c>
    </row>
    <row r="43" spans="1:9" hidden="1" x14ac:dyDescent="0.2">
      <c r="A43">
        <v>2017</v>
      </c>
      <c r="B43">
        <v>2</v>
      </c>
      <c r="C43" t="s">
        <v>34</v>
      </c>
      <c r="D43" t="s">
        <v>62</v>
      </c>
      <c r="E43" t="s">
        <v>16</v>
      </c>
      <c r="F43" t="s">
        <v>59</v>
      </c>
      <c r="G43">
        <v>81</v>
      </c>
      <c r="H43">
        <v>0</v>
      </c>
      <c r="I43" t="str">
        <f>INDEX('DATA - Teams'!$C:$C,MATCH(C43,'DATA - Teams'!$B:$B,0))</f>
        <v>PMAC</v>
      </c>
    </row>
    <row r="44" spans="1:9" hidden="1" x14ac:dyDescent="0.2">
      <c r="A44">
        <v>2017</v>
      </c>
      <c r="B44">
        <v>2</v>
      </c>
      <c r="C44" t="s">
        <v>34</v>
      </c>
      <c r="D44" t="s">
        <v>64</v>
      </c>
      <c r="E44" t="s">
        <v>14</v>
      </c>
      <c r="F44" t="s">
        <v>59</v>
      </c>
      <c r="G44">
        <v>84</v>
      </c>
      <c r="H44">
        <v>69</v>
      </c>
      <c r="I44" t="str">
        <f>INDEX('DATA - Teams'!$C:$C,MATCH(C44,'DATA - Teams'!$B:$B,0))</f>
        <v>PMAC</v>
      </c>
    </row>
    <row r="45" spans="1:9" hidden="1" x14ac:dyDescent="0.2">
      <c r="A45">
        <v>2017</v>
      </c>
      <c r="B45">
        <v>2</v>
      </c>
      <c r="C45" t="s">
        <v>34</v>
      </c>
      <c r="D45" t="s">
        <v>55</v>
      </c>
      <c r="E45" t="s">
        <v>35</v>
      </c>
      <c r="F45" t="s">
        <v>59</v>
      </c>
      <c r="G45">
        <v>91</v>
      </c>
      <c r="H45">
        <v>0</v>
      </c>
      <c r="I45" t="str">
        <f>INDEX('DATA - Teams'!$C:$C,MATCH(C45,'DATA - Teams'!$B:$B,0))</f>
        <v>PMAC</v>
      </c>
    </row>
    <row r="46" spans="1:9" hidden="1" x14ac:dyDescent="0.2">
      <c r="A46">
        <v>2017</v>
      </c>
      <c r="B46">
        <v>3</v>
      </c>
      <c r="C46" t="s">
        <v>34</v>
      </c>
      <c r="D46" t="s">
        <v>58</v>
      </c>
      <c r="E46" t="s">
        <v>21</v>
      </c>
      <c r="F46" t="s">
        <v>43</v>
      </c>
      <c r="G46">
        <v>98</v>
      </c>
      <c r="H46">
        <v>78</v>
      </c>
      <c r="I46" t="str">
        <f>INDEX('DATA - Teams'!$C:$C,MATCH(C46,'DATA - Teams'!$B:$B,0))</f>
        <v>PMAC</v>
      </c>
    </row>
    <row r="47" spans="1:9" hidden="1" x14ac:dyDescent="0.2">
      <c r="A47">
        <v>2017</v>
      </c>
      <c r="B47">
        <v>3</v>
      </c>
      <c r="C47" t="s">
        <v>34</v>
      </c>
      <c r="D47" t="s">
        <v>39</v>
      </c>
      <c r="E47" t="s">
        <v>22</v>
      </c>
      <c r="F47" t="s">
        <v>38</v>
      </c>
      <c r="G47">
        <v>94</v>
      </c>
      <c r="H47">
        <v>108</v>
      </c>
      <c r="I47" t="str">
        <f>INDEX('DATA - Teams'!$C:$C,MATCH(C47,'DATA - Teams'!$B:$B,0))</f>
        <v>PMAC</v>
      </c>
    </row>
    <row r="48" spans="1:9" hidden="1" x14ac:dyDescent="0.2">
      <c r="A48">
        <v>2017</v>
      </c>
      <c r="B48">
        <v>3</v>
      </c>
      <c r="C48" t="s">
        <v>34</v>
      </c>
      <c r="D48" t="s">
        <v>63</v>
      </c>
      <c r="E48" t="s">
        <v>33</v>
      </c>
      <c r="F48" t="s">
        <v>38</v>
      </c>
      <c r="G48">
        <v>85</v>
      </c>
      <c r="H48">
        <v>71</v>
      </c>
      <c r="I48" t="str">
        <f>INDEX('DATA - Teams'!$C:$C,MATCH(C48,'DATA - Teams'!$B:$B,0))</f>
        <v>PMAC</v>
      </c>
    </row>
    <row r="49" spans="1:9" hidden="1" x14ac:dyDescent="0.2">
      <c r="A49">
        <v>2017</v>
      </c>
      <c r="B49">
        <v>3</v>
      </c>
      <c r="C49" t="s">
        <v>34</v>
      </c>
      <c r="D49" t="s">
        <v>42</v>
      </c>
      <c r="E49" t="s">
        <v>27</v>
      </c>
      <c r="F49" t="s">
        <v>43</v>
      </c>
      <c r="G49">
        <v>105</v>
      </c>
      <c r="H49">
        <v>111</v>
      </c>
      <c r="I49" t="str">
        <f>INDEX('DATA - Teams'!$C:$C,MATCH(C49,'DATA - Teams'!$B:$B,0))</f>
        <v>PMAC</v>
      </c>
    </row>
    <row r="50" spans="1:9" hidden="1" x14ac:dyDescent="0.2">
      <c r="A50">
        <v>2017</v>
      </c>
      <c r="B50">
        <v>3</v>
      </c>
      <c r="C50" t="s">
        <v>34</v>
      </c>
      <c r="D50" t="s">
        <v>44</v>
      </c>
      <c r="E50" t="s">
        <v>36</v>
      </c>
      <c r="F50" t="s">
        <v>43</v>
      </c>
      <c r="G50">
        <v>65</v>
      </c>
      <c r="H50">
        <v>103</v>
      </c>
      <c r="I50" t="str">
        <f>INDEX('DATA - Teams'!$C:$C,MATCH(C50,'DATA - Teams'!$B:$B,0))</f>
        <v>PMAC</v>
      </c>
    </row>
    <row r="51" spans="1:9" hidden="1" x14ac:dyDescent="0.2">
      <c r="A51">
        <v>2017</v>
      </c>
      <c r="B51">
        <v>3</v>
      </c>
      <c r="C51" t="s">
        <v>34</v>
      </c>
      <c r="D51" t="s">
        <v>1064</v>
      </c>
      <c r="E51" t="s">
        <v>36</v>
      </c>
      <c r="F51" t="s">
        <v>41</v>
      </c>
      <c r="G51">
        <v>112</v>
      </c>
      <c r="H51">
        <v>107</v>
      </c>
      <c r="I51" t="str">
        <f>INDEX('DATA - Teams'!$C:$C,MATCH(C51,'DATA - Teams'!$B:$B,0))</f>
        <v>PMAC</v>
      </c>
    </row>
    <row r="52" spans="1:9" hidden="1" x14ac:dyDescent="0.2">
      <c r="A52">
        <v>2017</v>
      </c>
      <c r="B52">
        <v>3</v>
      </c>
      <c r="C52" t="s">
        <v>34</v>
      </c>
      <c r="D52" t="s">
        <v>61</v>
      </c>
      <c r="E52" t="s">
        <v>20</v>
      </c>
      <c r="F52" t="s">
        <v>41</v>
      </c>
      <c r="G52">
        <v>98</v>
      </c>
      <c r="H52">
        <v>120</v>
      </c>
      <c r="I52" t="str">
        <f>INDEX('DATA - Teams'!$C:$C,MATCH(C52,'DATA - Teams'!$B:$B,0))</f>
        <v>PMAC</v>
      </c>
    </row>
    <row r="53" spans="1:9" hidden="1" x14ac:dyDescent="0.2">
      <c r="A53">
        <v>2017</v>
      </c>
      <c r="B53">
        <v>3</v>
      </c>
      <c r="C53" t="s">
        <v>34</v>
      </c>
      <c r="D53" t="s">
        <v>45</v>
      </c>
      <c r="E53" t="s">
        <v>32</v>
      </c>
      <c r="F53" t="s">
        <v>38</v>
      </c>
      <c r="G53">
        <v>87</v>
      </c>
      <c r="H53">
        <v>92</v>
      </c>
      <c r="I53" t="str">
        <f>INDEX('DATA - Teams'!$C:$C,MATCH(C53,'DATA - Teams'!$B:$B,0))</f>
        <v>PMAC</v>
      </c>
    </row>
    <row r="54" spans="1:9" hidden="1" x14ac:dyDescent="0.2">
      <c r="A54">
        <v>2017</v>
      </c>
      <c r="B54">
        <v>3</v>
      </c>
      <c r="C54" t="s">
        <v>34</v>
      </c>
      <c r="D54" t="s">
        <v>46</v>
      </c>
      <c r="E54" t="s">
        <v>32</v>
      </c>
      <c r="F54" t="s">
        <v>41</v>
      </c>
      <c r="G54">
        <v>103</v>
      </c>
      <c r="H54">
        <v>86</v>
      </c>
      <c r="I54" t="str">
        <f>INDEX('DATA - Teams'!$C:$C,MATCH(C54,'DATA - Teams'!$B:$B,0))</f>
        <v>PMAC</v>
      </c>
    </row>
    <row r="55" spans="1:9" hidden="1" x14ac:dyDescent="0.2">
      <c r="A55">
        <v>2017</v>
      </c>
      <c r="B55">
        <v>3</v>
      </c>
      <c r="C55" t="s">
        <v>34</v>
      </c>
      <c r="D55" t="s">
        <v>48</v>
      </c>
      <c r="E55" t="s">
        <v>16</v>
      </c>
      <c r="F55" t="s">
        <v>38</v>
      </c>
      <c r="G55">
        <v>90</v>
      </c>
      <c r="H55">
        <v>87</v>
      </c>
      <c r="I55" t="str">
        <f>INDEX('DATA - Teams'!$C:$C,MATCH(C55,'DATA - Teams'!$B:$B,0))</f>
        <v>PMAC</v>
      </c>
    </row>
    <row r="56" spans="1:9" hidden="1" x14ac:dyDescent="0.2">
      <c r="A56">
        <v>2017</v>
      </c>
      <c r="B56">
        <v>3</v>
      </c>
      <c r="C56" t="s">
        <v>34</v>
      </c>
      <c r="D56" t="s">
        <v>47</v>
      </c>
      <c r="E56" t="s">
        <v>16</v>
      </c>
      <c r="F56" t="s">
        <v>38</v>
      </c>
      <c r="G56">
        <v>59</v>
      </c>
      <c r="H56">
        <v>29</v>
      </c>
      <c r="I56" t="str">
        <f>INDEX('DATA - Teams'!$C:$C,MATCH(C56,'DATA - Teams'!$B:$B,0))</f>
        <v>PMAC</v>
      </c>
    </row>
    <row r="57" spans="1:9" hidden="1" x14ac:dyDescent="0.2">
      <c r="A57">
        <v>2017</v>
      </c>
      <c r="B57">
        <v>3</v>
      </c>
      <c r="C57" t="s">
        <v>34</v>
      </c>
      <c r="D57" t="s">
        <v>49</v>
      </c>
      <c r="E57" t="s">
        <v>31</v>
      </c>
      <c r="F57" t="s">
        <v>41</v>
      </c>
      <c r="G57">
        <v>105</v>
      </c>
      <c r="H57">
        <v>101</v>
      </c>
      <c r="I57" t="str">
        <f>INDEX('DATA - Teams'!$C:$C,MATCH(C57,'DATA - Teams'!$B:$B,0))</f>
        <v>PMAC</v>
      </c>
    </row>
    <row r="58" spans="1:9" hidden="1" x14ac:dyDescent="0.2">
      <c r="A58">
        <v>2017</v>
      </c>
      <c r="B58">
        <v>3</v>
      </c>
      <c r="C58" t="s">
        <v>34</v>
      </c>
      <c r="D58" t="s">
        <v>50</v>
      </c>
      <c r="E58" t="s">
        <v>10</v>
      </c>
      <c r="F58" t="s">
        <v>43</v>
      </c>
      <c r="G58">
        <v>85</v>
      </c>
      <c r="H58">
        <v>89</v>
      </c>
      <c r="I58" t="str">
        <f>INDEX('DATA - Teams'!$C:$C,MATCH(C58,'DATA - Teams'!$B:$B,0))</f>
        <v>PMAC</v>
      </c>
    </row>
    <row r="59" spans="1:9" hidden="1" x14ac:dyDescent="0.2">
      <c r="A59">
        <v>2017</v>
      </c>
      <c r="B59">
        <v>3</v>
      </c>
      <c r="C59" t="s">
        <v>34</v>
      </c>
      <c r="D59" t="s">
        <v>51</v>
      </c>
      <c r="E59" t="s">
        <v>24</v>
      </c>
      <c r="F59" t="s">
        <v>52</v>
      </c>
      <c r="G59">
        <v>79</v>
      </c>
      <c r="H59">
        <v>103</v>
      </c>
      <c r="I59" t="str">
        <f>INDEX('DATA - Teams'!$C:$C,MATCH(C59,'DATA - Teams'!$B:$B,0))</f>
        <v>PMAC</v>
      </c>
    </row>
    <row r="60" spans="1:9" hidden="1" x14ac:dyDescent="0.2">
      <c r="A60">
        <v>2017</v>
      </c>
      <c r="B60">
        <v>3</v>
      </c>
      <c r="C60" t="s">
        <v>34</v>
      </c>
      <c r="D60" t="s">
        <v>53</v>
      </c>
      <c r="E60" t="s">
        <v>24</v>
      </c>
      <c r="F60" t="s">
        <v>41</v>
      </c>
      <c r="G60">
        <v>101</v>
      </c>
      <c r="H60">
        <v>143</v>
      </c>
      <c r="I60" t="str">
        <f>INDEX('DATA - Teams'!$C:$C,MATCH(C60,'DATA - Teams'!$B:$B,0))</f>
        <v>PMAC</v>
      </c>
    </row>
    <row r="61" spans="1:9" hidden="1" x14ac:dyDescent="0.2">
      <c r="A61">
        <v>2017</v>
      </c>
      <c r="B61">
        <v>3</v>
      </c>
      <c r="C61" t="s">
        <v>34</v>
      </c>
      <c r="D61" t="s">
        <v>54</v>
      </c>
      <c r="E61" t="s">
        <v>14</v>
      </c>
      <c r="F61" t="s">
        <v>43</v>
      </c>
      <c r="G61">
        <v>87</v>
      </c>
      <c r="H61">
        <v>121</v>
      </c>
      <c r="I61" t="str">
        <f>INDEX('DATA - Teams'!$C:$C,MATCH(C61,'DATA - Teams'!$B:$B,0))</f>
        <v>PMAC</v>
      </c>
    </row>
    <row r="62" spans="1:9" hidden="1" x14ac:dyDescent="0.2">
      <c r="A62">
        <v>2017</v>
      </c>
      <c r="B62">
        <v>3</v>
      </c>
      <c r="C62" t="s">
        <v>34</v>
      </c>
      <c r="D62" t="s">
        <v>65</v>
      </c>
      <c r="E62" t="s">
        <v>35</v>
      </c>
      <c r="F62" t="s">
        <v>41</v>
      </c>
      <c r="G62">
        <v>89</v>
      </c>
      <c r="H62">
        <v>99</v>
      </c>
      <c r="I62" t="str">
        <f>INDEX('DATA - Teams'!$C:$C,MATCH(C62,'DATA - Teams'!$B:$B,0))</f>
        <v>PMAC</v>
      </c>
    </row>
    <row r="63" spans="1:9" hidden="1" x14ac:dyDescent="0.2">
      <c r="A63">
        <v>2017</v>
      </c>
      <c r="B63">
        <v>3</v>
      </c>
      <c r="C63" t="s">
        <v>34</v>
      </c>
      <c r="D63" t="s">
        <v>57</v>
      </c>
      <c r="E63" t="s">
        <v>13</v>
      </c>
      <c r="F63" t="s">
        <v>41</v>
      </c>
      <c r="G63">
        <v>96</v>
      </c>
      <c r="H63">
        <v>123</v>
      </c>
      <c r="I63" t="str">
        <f>INDEX('DATA - Teams'!$C:$C,MATCH(C63,'DATA - Teams'!$B:$B,0))</f>
        <v>PMAC</v>
      </c>
    </row>
    <row r="64" spans="1:9" hidden="1" x14ac:dyDescent="0.2">
      <c r="A64">
        <v>2017</v>
      </c>
      <c r="B64">
        <v>3</v>
      </c>
      <c r="C64" t="s">
        <v>34</v>
      </c>
      <c r="D64" t="s">
        <v>40</v>
      </c>
      <c r="E64" t="s">
        <v>17</v>
      </c>
      <c r="F64" t="s">
        <v>59</v>
      </c>
      <c r="G64">
        <v>103</v>
      </c>
      <c r="H64">
        <v>0</v>
      </c>
      <c r="I64" t="str">
        <f>INDEX('DATA - Teams'!$C:$C,MATCH(C64,'DATA - Teams'!$B:$B,0))</f>
        <v>PMAC</v>
      </c>
    </row>
    <row r="65" spans="1:9" hidden="1" x14ac:dyDescent="0.2">
      <c r="A65">
        <v>2017</v>
      </c>
      <c r="B65">
        <v>3</v>
      </c>
      <c r="C65" t="s">
        <v>34</v>
      </c>
      <c r="D65" t="s">
        <v>62</v>
      </c>
      <c r="E65" t="s">
        <v>16</v>
      </c>
      <c r="F65" t="s">
        <v>59</v>
      </c>
      <c r="G65">
        <v>83</v>
      </c>
      <c r="H65">
        <v>0</v>
      </c>
      <c r="I65" t="str">
        <f>INDEX('DATA - Teams'!$C:$C,MATCH(C65,'DATA - Teams'!$B:$B,0))</f>
        <v>PMAC</v>
      </c>
    </row>
    <row r="66" spans="1:9" hidden="1" x14ac:dyDescent="0.2">
      <c r="A66">
        <v>2017</v>
      </c>
      <c r="B66">
        <v>3</v>
      </c>
      <c r="C66" t="s">
        <v>34</v>
      </c>
      <c r="D66" t="s">
        <v>66</v>
      </c>
      <c r="E66" t="s">
        <v>31</v>
      </c>
      <c r="F66" t="s">
        <v>59</v>
      </c>
      <c r="G66">
        <v>73</v>
      </c>
      <c r="H66">
        <v>89</v>
      </c>
      <c r="I66" t="str">
        <f>INDEX('DATA - Teams'!$C:$C,MATCH(C66,'DATA - Teams'!$B:$B,0))</f>
        <v>PMAC</v>
      </c>
    </row>
    <row r="67" spans="1:9" hidden="1" x14ac:dyDescent="0.2">
      <c r="A67">
        <v>2017</v>
      </c>
      <c r="B67">
        <v>3</v>
      </c>
      <c r="C67" t="s">
        <v>34</v>
      </c>
      <c r="D67" t="s">
        <v>55</v>
      </c>
      <c r="E67" t="s">
        <v>35</v>
      </c>
      <c r="F67" t="s">
        <v>59</v>
      </c>
      <c r="G67">
        <v>85</v>
      </c>
      <c r="H67">
        <v>0</v>
      </c>
      <c r="I67" t="str">
        <f>INDEX('DATA - Teams'!$C:$C,MATCH(C67,'DATA - Teams'!$B:$B,0))</f>
        <v>PMAC</v>
      </c>
    </row>
    <row r="68" spans="1:9" hidden="1" x14ac:dyDescent="0.2">
      <c r="A68">
        <v>2017</v>
      </c>
      <c r="B68">
        <v>4</v>
      </c>
      <c r="C68" t="s">
        <v>34</v>
      </c>
      <c r="D68" t="s">
        <v>39</v>
      </c>
      <c r="E68" t="s">
        <v>22</v>
      </c>
      <c r="F68" t="s">
        <v>38</v>
      </c>
      <c r="G68">
        <v>96</v>
      </c>
      <c r="H68">
        <v>107</v>
      </c>
      <c r="I68" t="str">
        <f>INDEX('DATA - Teams'!$C:$C,MATCH(C68,'DATA - Teams'!$B:$B,0))</f>
        <v>PMAC</v>
      </c>
    </row>
    <row r="69" spans="1:9" hidden="1" x14ac:dyDescent="0.2">
      <c r="A69">
        <v>2017</v>
      </c>
      <c r="B69">
        <v>4</v>
      </c>
      <c r="C69" t="s">
        <v>34</v>
      </c>
      <c r="D69" t="s">
        <v>63</v>
      </c>
      <c r="E69" t="s">
        <v>33</v>
      </c>
      <c r="F69" t="s">
        <v>38</v>
      </c>
      <c r="G69">
        <v>90</v>
      </c>
      <c r="H69">
        <v>70</v>
      </c>
      <c r="I69" t="str">
        <f>INDEX('DATA - Teams'!$C:$C,MATCH(C69,'DATA - Teams'!$B:$B,0))</f>
        <v>PMAC</v>
      </c>
    </row>
    <row r="70" spans="1:9" hidden="1" x14ac:dyDescent="0.2">
      <c r="A70">
        <v>2017</v>
      </c>
      <c r="B70">
        <v>4</v>
      </c>
      <c r="C70" t="s">
        <v>34</v>
      </c>
      <c r="D70" t="s">
        <v>42</v>
      </c>
      <c r="E70" t="s">
        <v>27</v>
      </c>
      <c r="F70" t="s">
        <v>43</v>
      </c>
      <c r="G70">
        <v>105</v>
      </c>
      <c r="H70">
        <v>108</v>
      </c>
      <c r="I70" t="str">
        <f>INDEX('DATA - Teams'!$C:$C,MATCH(C70,'DATA - Teams'!$B:$B,0))</f>
        <v>PMAC</v>
      </c>
    </row>
    <row r="71" spans="1:9" hidden="1" x14ac:dyDescent="0.2">
      <c r="A71">
        <v>2017</v>
      </c>
      <c r="B71">
        <v>4</v>
      </c>
      <c r="C71" t="s">
        <v>34</v>
      </c>
      <c r="D71" t="s">
        <v>1064</v>
      </c>
      <c r="E71" t="s">
        <v>36</v>
      </c>
      <c r="F71" t="s">
        <v>41</v>
      </c>
      <c r="G71">
        <v>112</v>
      </c>
      <c r="H71">
        <v>113</v>
      </c>
      <c r="I71" t="str">
        <f>INDEX('DATA - Teams'!$C:$C,MATCH(C71,'DATA - Teams'!$B:$B,0))</f>
        <v>PMAC</v>
      </c>
    </row>
    <row r="72" spans="1:9" hidden="1" x14ac:dyDescent="0.2">
      <c r="A72">
        <v>2017</v>
      </c>
      <c r="B72">
        <v>4</v>
      </c>
      <c r="C72" t="s">
        <v>34</v>
      </c>
      <c r="D72" t="s">
        <v>44</v>
      </c>
      <c r="E72" t="s">
        <v>36</v>
      </c>
      <c r="F72" t="s">
        <v>43</v>
      </c>
      <c r="G72">
        <v>68</v>
      </c>
      <c r="H72">
        <v>72</v>
      </c>
      <c r="I72" t="str">
        <f>INDEX('DATA - Teams'!$C:$C,MATCH(C72,'DATA - Teams'!$B:$B,0))</f>
        <v>PMAC</v>
      </c>
    </row>
    <row r="73" spans="1:9" hidden="1" x14ac:dyDescent="0.2">
      <c r="A73">
        <v>2017</v>
      </c>
      <c r="B73">
        <v>4</v>
      </c>
      <c r="C73" t="s">
        <v>34</v>
      </c>
      <c r="D73" t="s">
        <v>61</v>
      </c>
      <c r="E73" t="s">
        <v>20</v>
      </c>
      <c r="F73" t="s">
        <v>41</v>
      </c>
      <c r="G73">
        <v>104</v>
      </c>
      <c r="H73">
        <v>125</v>
      </c>
      <c r="I73" t="str">
        <f>INDEX('DATA - Teams'!$C:$C,MATCH(C73,'DATA - Teams'!$B:$B,0))</f>
        <v>PMAC</v>
      </c>
    </row>
    <row r="74" spans="1:9" hidden="1" x14ac:dyDescent="0.2">
      <c r="A74">
        <v>2017</v>
      </c>
      <c r="B74">
        <v>4</v>
      </c>
      <c r="C74" t="s">
        <v>34</v>
      </c>
      <c r="D74" t="s">
        <v>46</v>
      </c>
      <c r="E74" t="s">
        <v>32</v>
      </c>
      <c r="F74" t="s">
        <v>41</v>
      </c>
      <c r="G74">
        <v>105</v>
      </c>
      <c r="H74">
        <v>111</v>
      </c>
      <c r="I74" t="str">
        <f>INDEX('DATA - Teams'!$C:$C,MATCH(C74,'DATA - Teams'!$B:$B,0))</f>
        <v>PMAC</v>
      </c>
    </row>
    <row r="75" spans="1:9" hidden="1" x14ac:dyDescent="0.2">
      <c r="A75">
        <v>2017</v>
      </c>
      <c r="B75">
        <v>4</v>
      </c>
      <c r="C75" t="s">
        <v>34</v>
      </c>
      <c r="D75" t="s">
        <v>45</v>
      </c>
      <c r="E75" t="s">
        <v>32</v>
      </c>
      <c r="F75" t="s">
        <v>38</v>
      </c>
      <c r="G75">
        <v>86</v>
      </c>
      <c r="H75">
        <v>84</v>
      </c>
      <c r="I75" t="str">
        <f>INDEX('DATA - Teams'!$C:$C,MATCH(C75,'DATA - Teams'!$B:$B,0))</f>
        <v>PMAC</v>
      </c>
    </row>
    <row r="76" spans="1:9" hidden="1" x14ac:dyDescent="0.2">
      <c r="A76">
        <v>2017</v>
      </c>
      <c r="B76">
        <v>4</v>
      </c>
      <c r="C76" t="s">
        <v>34</v>
      </c>
      <c r="D76" t="s">
        <v>62</v>
      </c>
      <c r="E76" t="s">
        <v>16</v>
      </c>
      <c r="F76" t="s">
        <v>43</v>
      </c>
      <c r="G76">
        <v>84</v>
      </c>
      <c r="H76">
        <v>93</v>
      </c>
      <c r="I76" t="str">
        <f>INDEX('DATA - Teams'!$C:$C,MATCH(C76,'DATA - Teams'!$B:$B,0))</f>
        <v>PMAC</v>
      </c>
    </row>
    <row r="77" spans="1:9" hidden="1" x14ac:dyDescent="0.2">
      <c r="A77">
        <v>2017</v>
      </c>
      <c r="B77">
        <v>4</v>
      </c>
      <c r="C77" t="s">
        <v>34</v>
      </c>
      <c r="D77" t="s">
        <v>47</v>
      </c>
      <c r="E77" t="s">
        <v>16</v>
      </c>
      <c r="F77" t="s">
        <v>38</v>
      </c>
      <c r="G77">
        <v>56</v>
      </c>
      <c r="H77">
        <v>60</v>
      </c>
      <c r="I77" t="str">
        <f>INDEX('DATA - Teams'!$C:$C,MATCH(C77,'DATA - Teams'!$B:$B,0))</f>
        <v>PMAC</v>
      </c>
    </row>
    <row r="78" spans="1:9" hidden="1" x14ac:dyDescent="0.2">
      <c r="A78">
        <v>2017</v>
      </c>
      <c r="B78">
        <v>4</v>
      </c>
      <c r="C78" t="s">
        <v>34</v>
      </c>
      <c r="D78" t="s">
        <v>67</v>
      </c>
      <c r="E78" t="s">
        <v>31</v>
      </c>
      <c r="F78" t="s">
        <v>43</v>
      </c>
      <c r="G78">
        <v>88</v>
      </c>
      <c r="H78">
        <v>101</v>
      </c>
      <c r="I78" t="str">
        <f>INDEX('DATA - Teams'!$C:$C,MATCH(C78,'DATA - Teams'!$B:$B,0))</f>
        <v>PMAC</v>
      </c>
    </row>
    <row r="79" spans="1:9" hidden="1" x14ac:dyDescent="0.2">
      <c r="A79">
        <v>2017</v>
      </c>
      <c r="B79">
        <v>4</v>
      </c>
      <c r="C79" t="s">
        <v>34</v>
      </c>
      <c r="D79" t="s">
        <v>49</v>
      </c>
      <c r="E79" t="s">
        <v>31</v>
      </c>
      <c r="F79" t="s">
        <v>41</v>
      </c>
      <c r="G79">
        <v>90</v>
      </c>
      <c r="H79">
        <v>27</v>
      </c>
      <c r="I79" t="str">
        <f>INDEX('DATA - Teams'!$C:$C,MATCH(C79,'DATA - Teams'!$B:$B,0))</f>
        <v>PMAC</v>
      </c>
    </row>
    <row r="80" spans="1:9" hidden="1" x14ac:dyDescent="0.2">
      <c r="A80">
        <v>2017</v>
      </c>
      <c r="B80">
        <v>4</v>
      </c>
      <c r="C80" t="s">
        <v>34</v>
      </c>
      <c r="D80" t="s">
        <v>53</v>
      </c>
      <c r="E80" t="s">
        <v>24</v>
      </c>
      <c r="F80" t="s">
        <v>41</v>
      </c>
      <c r="G80">
        <v>106</v>
      </c>
      <c r="H80">
        <v>121</v>
      </c>
      <c r="I80" t="str">
        <f>INDEX('DATA - Teams'!$C:$C,MATCH(C80,'DATA - Teams'!$B:$B,0))</f>
        <v>PMAC</v>
      </c>
    </row>
    <row r="81" spans="1:9" hidden="1" x14ac:dyDescent="0.2">
      <c r="A81">
        <v>2017</v>
      </c>
      <c r="B81">
        <v>4</v>
      </c>
      <c r="C81" t="s">
        <v>34</v>
      </c>
      <c r="D81" t="s">
        <v>51</v>
      </c>
      <c r="E81" t="s">
        <v>24</v>
      </c>
      <c r="F81" t="s">
        <v>52</v>
      </c>
      <c r="G81">
        <v>83</v>
      </c>
      <c r="H81">
        <v>91</v>
      </c>
      <c r="I81" t="str">
        <f>INDEX('DATA - Teams'!$C:$C,MATCH(C81,'DATA - Teams'!$B:$B,0))</f>
        <v>PMAC</v>
      </c>
    </row>
    <row r="82" spans="1:9" hidden="1" x14ac:dyDescent="0.2">
      <c r="A82">
        <v>2017</v>
      </c>
      <c r="B82">
        <v>4</v>
      </c>
      <c r="C82" t="s">
        <v>34</v>
      </c>
      <c r="D82" t="s">
        <v>54</v>
      </c>
      <c r="E82" t="s">
        <v>14</v>
      </c>
      <c r="F82" t="s">
        <v>43</v>
      </c>
      <c r="G82">
        <v>79</v>
      </c>
      <c r="H82">
        <v>55</v>
      </c>
      <c r="I82" t="str">
        <f>INDEX('DATA - Teams'!$C:$C,MATCH(C82,'DATA - Teams'!$B:$B,0))</f>
        <v>PMAC</v>
      </c>
    </row>
    <row r="83" spans="1:9" hidden="1" x14ac:dyDescent="0.2">
      <c r="A83">
        <v>2017</v>
      </c>
      <c r="B83">
        <v>4</v>
      </c>
      <c r="C83" t="s">
        <v>34</v>
      </c>
      <c r="D83" t="s">
        <v>68</v>
      </c>
      <c r="E83" t="s">
        <v>14</v>
      </c>
      <c r="F83" t="s">
        <v>38</v>
      </c>
      <c r="G83">
        <v>63</v>
      </c>
      <c r="H83">
        <v>42</v>
      </c>
      <c r="I83" t="str">
        <f>INDEX('DATA - Teams'!$C:$C,MATCH(C83,'DATA - Teams'!$B:$B,0))</f>
        <v>PMAC</v>
      </c>
    </row>
    <row r="84" spans="1:9" hidden="1" x14ac:dyDescent="0.2">
      <c r="A84">
        <v>2017</v>
      </c>
      <c r="B84">
        <v>4</v>
      </c>
      <c r="C84" t="s">
        <v>34</v>
      </c>
      <c r="D84" t="s">
        <v>65</v>
      </c>
      <c r="E84" t="s">
        <v>35</v>
      </c>
      <c r="F84" t="s">
        <v>41</v>
      </c>
      <c r="G84">
        <v>91</v>
      </c>
      <c r="H84">
        <v>100</v>
      </c>
      <c r="I84" t="str">
        <f>INDEX('DATA - Teams'!$C:$C,MATCH(C84,'DATA - Teams'!$B:$B,0))</f>
        <v>PMAC</v>
      </c>
    </row>
    <row r="85" spans="1:9" hidden="1" x14ac:dyDescent="0.2">
      <c r="A85">
        <v>2017</v>
      </c>
      <c r="B85">
        <v>4</v>
      </c>
      <c r="C85" t="s">
        <v>34</v>
      </c>
      <c r="D85" t="s">
        <v>57</v>
      </c>
      <c r="E85" t="s">
        <v>13</v>
      </c>
      <c r="F85" t="s">
        <v>41</v>
      </c>
      <c r="G85">
        <v>93</v>
      </c>
      <c r="H85">
        <v>78</v>
      </c>
      <c r="I85" t="str">
        <f>INDEX('DATA - Teams'!$C:$C,MATCH(C85,'DATA - Teams'!$B:$B,0))</f>
        <v>PMAC</v>
      </c>
    </row>
    <row r="86" spans="1:9" hidden="1" x14ac:dyDescent="0.2">
      <c r="A86">
        <v>2017</v>
      </c>
      <c r="B86">
        <v>4</v>
      </c>
      <c r="C86" t="s">
        <v>34</v>
      </c>
      <c r="D86" t="s">
        <v>58</v>
      </c>
      <c r="E86" t="s">
        <v>21</v>
      </c>
      <c r="F86" t="s">
        <v>59</v>
      </c>
      <c r="G86">
        <v>105</v>
      </c>
      <c r="H86">
        <v>116</v>
      </c>
      <c r="I86" t="str">
        <f>INDEX('DATA - Teams'!$C:$C,MATCH(C86,'DATA - Teams'!$B:$B,0))</f>
        <v>PMAC</v>
      </c>
    </row>
    <row r="87" spans="1:9" hidden="1" x14ac:dyDescent="0.2">
      <c r="A87">
        <v>2017</v>
      </c>
      <c r="B87">
        <v>4</v>
      </c>
      <c r="C87" t="s">
        <v>34</v>
      </c>
      <c r="D87" t="s">
        <v>40</v>
      </c>
      <c r="E87" t="s">
        <v>17</v>
      </c>
      <c r="F87" t="s">
        <v>59</v>
      </c>
      <c r="G87">
        <v>103</v>
      </c>
      <c r="H87">
        <v>0</v>
      </c>
      <c r="I87" t="str">
        <f>INDEX('DATA - Teams'!$C:$C,MATCH(C87,'DATA - Teams'!$B:$B,0))</f>
        <v>PMAC</v>
      </c>
    </row>
    <row r="88" spans="1:9" hidden="1" x14ac:dyDescent="0.2">
      <c r="A88">
        <v>2017</v>
      </c>
      <c r="B88">
        <v>4</v>
      </c>
      <c r="C88" t="s">
        <v>34</v>
      </c>
      <c r="D88" t="s">
        <v>69</v>
      </c>
      <c r="E88" t="s">
        <v>23</v>
      </c>
      <c r="F88" t="s">
        <v>59</v>
      </c>
      <c r="G88">
        <v>76</v>
      </c>
      <c r="H88">
        <v>0</v>
      </c>
      <c r="I88" t="str">
        <f>INDEX('DATA - Teams'!$C:$C,MATCH(C88,'DATA - Teams'!$B:$B,0))</f>
        <v>PMAC</v>
      </c>
    </row>
    <row r="89" spans="1:9" hidden="1" x14ac:dyDescent="0.2">
      <c r="A89">
        <v>2017</v>
      </c>
      <c r="B89">
        <v>4</v>
      </c>
      <c r="C89" t="s">
        <v>34</v>
      </c>
      <c r="D89" t="s">
        <v>48</v>
      </c>
      <c r="E89" t="s">
        <v>16</v>
      </c>
      <c r="F89" t="s">
        <v>59</v>
      </c>
      <c r="G89">
        <v>90</v>
      </c>
      <c r="H89">
        <v>0</v>
      </c>
      <c r="I89" t="str">
        <f>INDEX('DATA - Teams'!$C:$C,MATCH(C89,'DATA - Teams'!$B:$B,0))</f>
        <v>PMAC</v>
      </c>
    </row>
    <row r="90" spans="1:9" hidden="1" x14ac:dyDescent="0.2">
      <c r="A90">
        <v>2017</v>
      </c>
      <c r="B90">
        <v>5</v>
      </c>
      <c r="C90" t="s">
        <v>34</v>
      </c>
      <c r="D90" t="s">
        <v>58</v>
      </c>
      <c r="E90" t="s">
        <v>21</v>
      </c>
      <c r="F90" t="s">
        <v>43</v>
      </c>
      <c r="G90">
        <v>100</v>
      </c>
      <c r="H90">
        <v>67</v>
      </c>
      <c r="I90" t="str">
        <f>INDEX('DATA - Teams'!$C:$C,MATCH(C90,'DATA - Teams'!$B:$B,0))</f>
        <v>PMAC</v>
      </c>
    </row>
    <row r="91" spans="1:9" hidden="1" x14ac:dyDescent="0.2">
      <c r="A91">
        <v>2017</v>
      </c>
      <c r="B91">
        <v>5</v>
      </c>
      <c r="C91" t="s">
        <v>34</v>
      </c>
      <c r="D91" t="s">
        <v>39</v>
      </c>
      <c r="E91" t="s">
        <v>22</v>
      </c>
      <c r="F91" t="s">
        <v>38</v>
      </c>
      <c r="G91">
        <v>101</v>
      </c>
      <c r="H91">
        <v>121</v>
      </c>
      <c r="I91" t="str">
        <f>INDEX('DATA - Teams'!$C:$C,MATCH(C91,'DATA - Teams'!$B:$B,0))</f>
        <v>PMAC</v>
      </c>
    </row>
    <row r="92" spans="1:9" hidden="1" x14ac:dyDescent="0.2">
      <c r="A92">
        <v>2017</v>
      </c>
      <c r="B92">
        <v>5</v>
      </c>
      <c r="C92" t="s">
        <v>34</v>
      </c>
      <c r="D92" t="s">
        <v>63</v>
      </c>
      <c r="E92" t="s">
        <v>33</v>
      </c>
      <c r="F92" t="s">
        <v>38</v>
      </c>
      <c r="G92">
        <v>90</v>
      </c>
      <c r="H92">
        <v>51</v>
      </c>
      <c r="I92" t="str">
        <f>INDEX('DATA - Teams'!$C:$C,MATCH(C92,'DATA - Teams'!$B:$B,0))</f>
        <v>PMAC</v>
      </c>
    </row>
    <row r="93" spans="1:9" hidden="1" x14ac:dyDescent="0.2">
      <c r="A93">
        <v>2017</v>
      </c>
      <c r="B93">
        <v>5</v>
      </c>
      <c r="C93" t="s">
        <v>34</v>
      </c>
      <c r="D93" t="s">
        <v>69</v>
      </c>
      <c r="E93" t="s">
        <v>23</v>
      </c>
      <c r="F93" t="s">
        <v>38</v>
      </c>
      <c r="G93">
        <v>75</v>
      </c>
      <c r="H93">
        <v>73</v>
      </c>
      <c r="I93" t="str">
        <f>INDEX('DATA - Teams'!$C:$C,MATCH(C93,'DATA - Teams'!$B:$B,0))</f>
        <v>PMAC</v>
      </c>
    </row>
    <row r="94" spans="1:9" hidden="1" x14ac:dyDescent="0.2">
      <c r="A94">
        <v>2017</v>
      </c>
      <c r="B94">
        <v>5</v>
      </c>
      <c r="C94" t="s">
        <v>34</v>
      </c>
      <c r="D94" t="s">
        <v>42</v>
      </c>
      <c r="E94" t="s">
        <v>27</v>
      </c>
      <c r="F94" t="s">
        <v>43</v>
      </c>
      <c r="G94">
        <v>102</v>
      </c>
      <c r="H94">
        <v>93</v>
      </c>
      <c r="I94" t="str">
        <f>INDEX('DATA - Teams'!$C:$C,MATCH(C94,'DATA - Teams'!$B:$B,0))</f>
        <v>PMAC</v>
      </c>
    </row>
    <row r="95" spans="1:9" hidden="1" x14ac:dyDescent="0.2">
      <c r="A95">
        <v>2017</v>
      </c>
      <c r="B95">
        <v>5</v>
      </c>
      <c r="C95" t="s">
        <v>34</v>
      </c>
      <c r="D95" t="s">
        <v>1064</v>
      </c>
      <c r="E95" t="s">
        <v>36</v>
      </c>
      <c r="F95" t="s">
        <v>41</v>
      </c>
      <c r="G95">
        <v>107</v>
      </c>
      <c r="H95">
        <v>91</v>
      </c>
      <c r="I95" t="str">
        <f>INDEX('DATA - Teams'!$C:$C,MATCH(C95,'DATA - Teams'!$B:$B,0))</f>
        <v>PMAC</v>
      </c>
    </row>
    <row r="96" spans="1:9" hidden="1" x14ac:dyDescent="0.2">
      <c r="A96">
        <v>2017</v>
      </c>
      <c r="B96">
        <v>5</v>
      </c>
      <c r="C96" t="s">
        <v>34</v>
      </c>
      <c r="D96" t="s">
        <v>61</v>
      </c>
      <c r="E96" t="s">
        <v>20</v>
      </c>
      <c r="F96" t="s">
        <v>41</v>
      </c>
      <c r="G96">
        <v>107</v>
      </c>
      <c r="H96">
        <v>107</v>
      </c>
      <c r="I96" t="str">
        <f>INDEX('DATA - Teams'!$C:$C,MATCH(C96,'DATA - Teams'!$B:$B,0))</f>
        <v>PMAC</v>
      </c>
    </row>
    <row r="97" spans="1:9" hidden="1" x14ac:dyDescent="0.2">
      <c r="A97">
        <v>2017</v>
      </c>
      <c r="B97">
        <v>5</v>
      </c>
      <c r="C97" t="s">
        <v>34</v>
      </c>
      <c r="D97" t="s">
        <v>45</v>
      </c>
      <c r="E97" t="s">
        <v>32</v>
      </c>
      <c r="F97" t="s">
        <v>38</v>
      </c>
      <c r="G97">
        <v>91</v>
      </c>
      <c r="H97">
        <v>118</v>
      </c>
      <c r="I97" t="str">
        <f>INDEX('DATA - Teams'!$C:$C,MATCH(C97,'DATA - Teams'!$B:$B,0))</f>
        <v>PMAC</v>
      </c>
    </row>
    <row r="98" spans="1:9" hidden="1" x14ac:dyDescent="0.2">
      <c r="A98">
        <v>2017</v>
      </c>
      <c r="B98">
        <v>5</v>
      </c>
      <c r="C98" t="s">
        <v>34</v>
      </c>
      <c r="D98" t="s">
        <v>46</v>
      </c>
      <c r="E98" t="s">
        <v>32</v>
      </c>
      <c r="F98" t="s">
        <v>41</v>
      </c>
      <c r="G98">
        <v>100</v>
      </c>
      <c r="H98">
        <v>75</v>
      </c>
      <c r="I98" t="str">
        <f>INDEX('DATA - Teams'!$C:$C,MATCH(C98,'DATA - Teams'!$B:$B,0))</f>
        <v>PMAC</v>
      </c>
    </row>
    <row r="99" spans="1:9" hidden="1" x14ac:dyDescent="0.2">
      <c r="A99">
        <v>2017</v>
      </c>
      <c r="B99">
        <v>5</v>
      </c>
      <c r="C99" t="s">
        <v>34</v>
      </c>
      <c r="D99" t="s">
        <v>48</v>
      </c>
      <c r="E99" t="s">
        <v>16</v>
      </c>
      <c r="F99" t="s">
        <v>38</v>
      </c>
      <c r="G99">
        <v>90</v>
      </c>
      <c r="H99">
        <v>83</v>
      </c>
      <c r="I99" t="str">
        <f>INDEX('DATA - Teams'!$C:$C,MATCH(C99,'DATA - Teams'!$B:$B,0))</f>
        <v>PMAC</v>
      </c>
    </row>
    <row r="100" spans="1:9" hidden="1" x14ac:dyDescent="0.2">
      <c r="A100">
        <v>2017</v>
      </c>
      <c r="B100">
        <v>5</v>
      </c>
      <c r="C100" t="s">
        <v>34</v>
      </c>
      <c r="D100" t="s">
        <v>62</v>
      </c>
      <c r="E100" t="s">
        <v>16</v>
      </c>
      <c r="F100" t="s">
        <v>43</v>
      </c>
      <c r="G100">
        <v>81</v>
      </c>
      <c r="H100">
        <v>77</v>
      </c>
      <c r="I100" t="str">
        <f>INDEX('DATA - Teams'!$C:$C,MATCH(C100,'DATA - Teams'!$B:$B,0))</f>
        <v>PMAC</v>
      </c>
    </row>
    <row r="101" spans="1:9" hidden="1" x14ac:dyDescent="0.2">
      <c r="A101">
        <v>2017</v>
      </c>
      <c r="B101">
        <v>5</v>
      </c>
      <c r="C101" t="s">
        <v>34</v>
      </c>
      <c r="D101" t="s">
        <v>49</v>
      </c>
      <c r="E101" t="s">
        <v>31</v>
      </c>
      <c r="F101" t="s">
        <v>41</v>
      </c>
      <c r="G101">
        <v>93</v>
      </c>
      <c r="H101">
        <v>112</v>
      </c>
      <c r="I101" t="str">
        <f>INDEX('DATA - Teams'!$C:$C,MATCH(C101,'DATA - Teams'!$B:$B,0))</f>
        <v>PMAC</v>
      </c>
    </row>
    <row r="102" spans="1:9" hidden="1" x14ac:dyDescent="0.2">
      <c r="A102">
        <v>2017</v>
      </c>
      <c r="B102">
        <v>5</v>
      </c>
      <c r="C102" t="s">
        <v>34</v>
      </c>
      <c r="D102" t="s">
        <v>67</v>
      </c>
      <c r="E102" t="s">
        <v>31</v>
      </c>
      <c r="F102" t="s">
        <v>43</v>
      </c>
      <c r="G102">
        <v>86</v>
      </c>
      <c r="H102">
        <v>67</v>
      </c>
      <c r="I102" t="str">
        <f>INDEX('DATA - Teams'!$C:$C,MATCH(C102,'DATA - Teams'!$B:$B,0))</f>
        <v>PMAC</v>
      </c>
    </row>
    <row r="103" spans="1:9" hidden="1" x14ac:dyDescent="0.2">
      <c r="A103">
        <v>2017</v>
      </c>
      <c r="B103">
        <v>5</v>
      </c>
      <c r="C103" t="s">
        <v>34</v>
      </c>
      <c r="D103" t="s">
        <v>51</v>
      </c>
      <c r="E103" t="s">
        <v>24</v>
      </c>
      <c r="F103" t="s">
        <v>52</v>
      </c>
      <c r="G103">
        <v>88</v>
      </c>
      <c r="H103">
        <v>101</v>
      </c>
      <c r="I103" t="str">
        <f>INDEX('DATA - Teams'!$C:$C,MATCH(C103,'DATA - Teams'!$B:$B,0))</f>
        <v>PMAC</v>
      </c>
    </row>
    <row r="104" spans="1:9" hidden="1" x14ac:dyDescent="0.2">
      <c r="A104">
        <v>2017</v>
      </c>
      <c r="B104">
        <v>5</v>
      </c>
      <c r="C104" t="s">
        <v>34</v>
      </c>
      <c r="D104" t="s">
        <v>53</v>
      </c>
      <c r="E104" t="s">
        <v>24</v>
      </c>
      <c r="F104" t="s">
        <v>41</v>
      </c>
      <c r="G104">
        <v>107</v>
      </c>
      <c r="H104">
        <v>98</v>
      </c>
      <c r="I104" t="str">
        <f>INDEX('DATA - Teams'!$C:$C,MATCH(C104,'DATA - Teams'!$B:$B,0))</f>
        <v>PMAC</v>
      </c>
    </row>
    <row r="105" spans="1:9" hidden="1" x14ac:dyDescent="0.2">
      <c r="A105">
        <v>2017</v>
      </c>
      <c r="B105">
        <v>5</v>
      </c>
      <c r="C105" t="s">
        <v>34</v>
      </c>
      <c r="D105" t="s">
        <v>54</v>
      </c>
      <c r="E105" t="s">
        <v>14</v>
      </c>
      <c r="F105" t="s">
        <v>43</v>
      </c>
      <c r="G105">
        <v>76</v>
      </c>
      <c r="H105">
        <v>81</v>
      </c>
      <c r="I105" t="str">
        <f>INDEX('DATA - Teams'!$C:$C,MATCH(C105,'DATA - Teams'!$B:$B,0))</f>
        <v>PMAC</v>
      </c>
    </row>
    <row r="106" spans="1:9" hidden="1" x14ac:dyDescent="0.2">
      <c r="A106">
        <v>2017</v>
      </c>
      <c r="B106">
        <v>5</v>
      </c>
      <c r="C106" t="s">
        <v>34</v>
      </c>
      <c r="D106" t="s">
        <v>65</v>
      </c>
      <c r="E106" t="s">
        <v>35</v>
      </c>
      <c r="F106" t="s">
        <v>41</v>
      </c>
      <c r="G106">
        <v>97</v>
      </c>
      <c r="H106">
        <v>123</v>
      </c>
      <c r="I106" t="str">
        <f>INDEX('DATA - Teams'!$C:$C,MATCH(C106,'DATA - Teams'!$B:$B,0))</f>
        <v>PMAC</v>
      </c>
    </row>
    <row r="107" spans="1:9" hidden="1" x14ac:dyDescent="0.2">
      <c r="A107">
        <v>2017</v>
      </c>
      <c r="B107">
        <v>5</v>
      </c>
      <c r="C107" t="s">
        <v>34</v>
      </c>
      <c r="D107" t="s">
        <v>57</v>
      </c>
      <c r="E107" t="s">
        <v>13</v>
      </c>
      <c r="F107" t="s">
        <v>41</v>
      </c>
      <c r="G107">
        <v>91</v>
      </c>
      <c r="H107">
        <v>79</v>
      </c>
      <c r="I107" t="str">
        <f>INDEX('DATA - Teams'!$C:$C,MATCH(C107,'DATA - Teams'!$B:$B,0))</f>
        <v>PMAC</v>
      </c>
    </row>
    <row r="108" spans="1:9" hidden="1" x14ac:dyDescent="0.2">
      <c r="A108">
        <v>2017</v>
      </c>
      <c r="B108">
        <v>5</v>
      </c>
      <c r="C108" t="s">
        <v>34</v>
      </c>
      <c r="D108" t="s">
        <v>40</v>
      </c>
      <c r="E108" t="s">
        <v>17</v>
      </c>
      <c r="F108" t="s">
        <v>59</v>
      </c>
      <c r="G108">
        <v>103</v>
      </c>
      <c r="H108">
        <v>0</v>
      </c>
      <c r="I108" t="str">
        <f>INDEX('DATA - Teams'!$C:$C,MATCH(C108,'DATA - Teams'!$B:$B,0))</f>
        <v>PMAC</v>
      </c>
    </row>
    <row r="109" spans="1:9" hidden="1" x14ac:dyDescent="0.2">
      <c r="A109">
        <v>2017</v>
      </c>
      <c r="B109">
        <v>5</v>
      </c>
      <c r="C109" t="s">
        <v>34</v>
      </c>
      <c r="D109" t="s">
        <v>70</v>
      </c>
      <c r="E109" t="s">
        <v>23</v>
      </c>
      <c r="F109" t="s">
        <v>59</v>
      </c>
      <c r="G109">
        <v>88</v>
      </c>
      <c r="H109">
        <v>0</v>
      </c>
      <c r="I109" t="str">
        <f>INDEX('DATA - Teams'!$C:$C,MATCH(C109,'DATA - Teams'!$B:$B,0))</f>
        <v>PMAC</v>
      </c>
    </row>
    <row r="110" spans="1:9" hidden="1" x14ac:dyDescent="0.2">
      <c r="A110">
        <v>2017</v>
      </c>
      <c r="B110">
        <v>5</v>
      </c>
      <c r="C110" t="s">
        <v>34</v>
      </c>
      <c r="D110" t="s">
        <v>44</v>
      </c>
      <c r="E110" t="s">
        <v>36</v>
      </c>
      <c r="F110" t="s">
        <v>59</v>
      </c>
      <c r="G110">
        <v>78</v>
      </c>
      <c r="H110">
        <v>115</v>
      </c>
      <c r="I110" t="str">
        <f>INDEX('DATA - Teams'!$C:$C,MATCH(C110,'DATA - Teams'!$B:$B,0))</f>
        <v>PMAC</v>
      </c>
    </row>
    <row r="111" spans="1:9" hidden="1" x14ac:dyDescent="0.2">
      <c r="A111">
        <v>2017</v>
      </c>
      <c r="B111">
        <v>5</v>
      </c>
      <c r="C111" t="s">
        <v>34</v>
      </c>
      <c r="D111" t="s">
        <v>71</v>
      </c>
      <c r="E111" t="s">
        <v>28</v>
      </c>
      <c r="F111" t="s">
        <v>59</v>
      </c>
      <c r="G111">
        <v>58</v>
      </c>
      <c r="H111">
        <v>0</v>
      </c>
      <c r="I111" t="str">
        <f>INDEX('DATA - Teams'!$C:$C,MATCH(C111,'DATA - Teams'!$B:$B,0))</f>
        <v>PMAC</v>
      </c>
    </row>
    <row r="112" spans="1:9" hidden="1" x14ac:dyDescent="0.2">
      <c r="A112">
        <v>2017</v>
      </c>
      <c r="B112">
        <v>6</v>
      </c>
      <c r="C112" t="s">
        <v>34</v>
      </c>
      <c r="D112" t="s">
        <v>39</v>
      </c>
      <c r="E112" t="s">
        <v>22</v>
      </c>
      <c r="F112" t="s">
        <v>38</v>
      </c>
      <c r="G112">
        <v>103</v>
      </c>
      <c r="H112">
        <v>102</v>
      </c>
      <c r="I112" t="str">
        <f>INDEX('DATA - Teams'!$C:$C,MATCH(C112,'DATA - Teams'!$B:$B,0))</f>
        <v>PMAC</v>
      </c>
    </row>
    <row r="113" spans="1:9" hidden="1" x14ac:dyDescent="0.2">
      <c r="A113">
        <v>2017</v>
      </c>
      <c r="B113">
        <v>6</v>
      </c>
      <c r="C113" t="s">
        <v>34</v>
      </c>
      <c r="D113" t="s">
        <v>69</v>
      </c>
      <c r="E113" t="s">
        <v>23</v>
      </c>
      <c r="F113" t="s">
        <v>38</v>
      </c>
      <c r="G113">
        <v>69</v>
      </c>
      <c r="H113">
        <v>45</v>
      </c>
      <c r="I113" t="str">
        <f>INDEX('DATA - Teams'!$C:$C,MATCH(C113,'DATA - Teams'!$B:$B,0))</f>
        <v>PMAC</v>
      </c>
    </row>
    <row r="114" spans="1:9" hidden="1" x14ac:dyDescent="0.2">
      <c r="A114">
        <v>2017</v>
      </c>
      <c r="B114">
        <v>6</v>
      </c>
      <c r="C114" t="s">
        <v>34</v>
      </c>
      <c r="D114" t="s">
        <v>42</v>
      </c>
      <c r="E114" t="s">
        <v>27</v>
      </c>
      <c r="F114" t="s">
        <v>43</v>
      </c>
      <c r="G114">
        <v>113</v>
      </c>
      <c r="H114">
        <v>149</v>
      </c>
      <c r="I114" t="str">
        <f>INDEX('DATA - Teams'!$C:$C,MATCH(C114,'DATA - Teams'!$B:$B,0))</f>
        <v>PMAC</v>
      </c>
    </row>
    <row r="115" spans="1:9" hidden="1" x14ac:dyDescent="0.2">
      <c r="A115">
        <v>2017</v>
      </c>
      <c r="B115">
        <v>6</v>
      </c>
      <c r="C115" t="s">
        <v>34</v>
      </c>
      <c r="D115" t="s">
        <v>1064</v>
      </c>
      <c r="E115" t="s">
        <v>36</v>
      </c>
      <c r="F115" t="s">
        <v>41</v>
      </c>
      <c r="G115">
        <v>98</v>
      </c>
      <c r="H115">
        <v>89</v>
      </c>
      <c r="I115" t="str">
        <f>INDEX('DATA - Teams'!$C:$C,MATCH(C115,'DATA - Teams'!$B:$B,0))</f>
        <v>PMAC</v>
      </c>
    </row>
    <row r="116" spans="1:9" hidden="1" x14ac:dyDescent="0.2">
      <c r="A116">
        <v>2017</v>
      </c>
      <c r="B116">
        <v>6</v>
      </c>
      <c r="C116" t="s">
        <v>34</v>
      </c>
      <c r="D116" t="s">
        <v>44</v>
      </c>
      <c r="E116" t="s">
        <v>36</v>
      </c>
      <c r="F116" t="s">
        <v>43</v>
      </c>
      <c r="G116">
        <v>79</v>
      </c>
      <c r="H116">
        <v>93</v>
      </c>
      <c r="I116" t="str">
        <f>INDEX('DATA - Teams'!$C:$C,MATCH(C116,'DATA - Teams'!$B:$B,0))</f>
        <v>PMAC</v>
      </c>
    </row>
    <row r="117" spans="1:9" hidden="1" x14ac:dyDescent="0.2">
      <c r="A117">
        <v>2017</v>
      </c>
      <c r="B117">
        <v>6</v>
      </c>
      <c r="C117" t="s">
        <v>34</v>
      </c>
      <c r="D117" t="s">
        <v>61</v>
      </c>
      <c r="E117" t="s">
        <v>20</v>
      </c>
      <c r="F117" t="s">
        <v>41</v>
      </c>
      <c r="G117">
        <v>106</v>
      </c>
      <c r="H117">
        <v>113</v>
      </c>
      <c r="I117" t="str">
        <f>INDEX('DATA - Teams'!$C:$C,MATCH(C117,'DATA - Teams'!$B:$B,0))</f>
        <v>PMAC</v>
      </c>
    </row>
    <row r="118" spans="1:9" hidden="1" x14ac:dyDescent="0.2">
      <c r="A118">
        <v>2017</v>
      </c>
      <c r="B118">
        <v>6</v>
      </c>
      <c r="C118" t="s">
        <v>34</v>
      </c>
      <c r="D118" t="s">
        <v>46</v>
      </c>
      <c r="E118" t="s">
        <v>32</v>
      </c>
      <c r="F118" t="s">
        <v>41</v>
      </c>
      <c r="G118">
        <v>106</v>
      </c>
      <c r="H118">
        <v>103</v>
      </c>
      <c r="I118" t="str">
        <f>INDEX('DATA - Teams'!$C:$C,MATCH(C118,'DATA - Teams'!$B:$B,0))</f>
        <v>PMAC</v>
      </c>
    </row>
    <row r="119" spans="1:9" hidden="1" x14ac:dyDescent="0.2">
      <c r="A119">
        <v>2017</v>
      </c>
      <c r="B119">
        <v>6</v>
      </c>
      <c r="C119" t="s">
        <v>34</v>
      </c>
      <c r="D119" t="s">
        <v>45</v>
      </c>
      <c r="E119" t="s">
        <v>32</v>
      </c>
      <c r="F119" t="s">
        <v>38</v>
      </c>
      <c r="G119">
        <v>94</v>
      </c>
      <c r="H119">
        <v>92</v>
      </c>
      <c r="I119" t="str">
        <f>INDEX('DATA - Teams'!$C:$C,MATCH(C119,'DATA - Teams'!$B:$B,0))</f>
        <v>PMAC</v>
      </c>
    </row>
    <row r="120" spans="1:9" hidden="1" x14ac:dyDescent="0.2">
      <c r="A120">
        <v>2017</v>
      </c>
      <c r="B120">
        <v>6</v>
      </c>
      <c r="C120" t="s">
        <v>34</v>
      </c>
      <c r="D120" t="s">
        <v>62</v>
      </c>
      <c r="E120" t="s">
        <v>16</v>
      </c>
      <c r="F120" t="s">
        <v>43</v>
      </c>
      <c r="G120">
        <v>77</v>
      </c>
      <c r="H120">
        <v>87</v>
      </c>
      <c r="I120" t="str">
        <f>INDEX('DATA - Teams'!$C:$C,MATCH(C120,'DATA - Teams'!$B:$B,0))</f>
        <v>PMAC</v>
      </c>
    </row>
    <row r="121" spans="1:9" hidden="1" x14ac:dyDescent="0.2">
      <c r="A121">
        <v>2017</v>
      </c>
      <c r="B121">
        <v>6</v>
      </c>
      <c r="C121" t="s">
        <v>34</v>
      </c>
      <c r="D121" t="s">
        <v>48</v>
      </c>
      <c r="E121" t="s">
        <v>16</v>
      </c>
      <c r="F121" t="s">
        <v>38</v>
      </c>
      <c r="G121">
        <v>92</v>
      </c>
      <c r="H121">
        <v>95</v>
      </c>
      <c r="I121" t="str">
        <f>INDEX('DATA - Teams'!$C:$C,MATCH(C121,'DATA - Teams'!$B:$B,0))</f>
        <v>PMAC</v>
      </c>
    </row>
    <row r="122" spans="1:9" hidden="1" x14ac:dyDescent="0.2">
      <c r="A122">
        <v>2017</v>
      </c>
      <c r="B122">
        <v>6</v>
      </c>
      <c r="C122" t="s">
        <v>34</v>
      </c>
      <c r="D122" t="s">
        <v>67</v>
      </c>
      <c r="E122" t="s">
        <v>31</v>
      </c>
      <c r="F122" t="s">
        <v>43</v>
      </c>
      <c r="G122">
        <v>95</v>
      </c>
      <c r="H122">
        <v>114</v>
      </c>
      <c r="I122" t="str">
        <f>INDEX('DATA - Teams'!$C:$C,MATCH(C122,'DATA - Teams'!$B:$B,0))</f>
        <v>PMAC</v>
      </c>
    </row>
    <row r="123" spans="1:9" hidden="1" x14ac:dyDescent="0.2">
      <c r="A123">
        <v>2017</v>
      </c>
      <c r="B123">
        <v>6</v>
      </c>
      <c r="C123" t="s">
        <v>34</v>
      </c>
      <c r="D123" t="s">
        <v>49</v>
      </c>
      <c r="E123" t="s">
        <v>31</v>
      </c>
      <c r="F123" t="s">
        <v>41</v>
      </c>
      <c r="G123">
        <v>87</v>
      </c>
      <c r="H123">
        <v>79</v>
      </c>
      <c r="I123" t="str">
        <f>INDEX('DATA - Teams'!$C:$C,MATCH(C123,'DATA - Teams'!$B:$B,0))</f>
        <v>PMAC</v>
      </c>
    </row>
    <row r="124" spans="1:9" hidden="1" x14ac:dyDescent="0.2">
      <c r="A124">
        <v>2017</v>
      </c>
      <c r="B124">
        <v>6</v>
      </c>
      <c r="C124" t="s">
        <v>34</v>
      </c>
      <c r="D124" t="s">
        <v>53</v>
      </c>
      <c r="E124" t="s">
        <v>24</v>
      </c>
      <c r="F124" t="s">
        <v>41</v>
      </c>
      <c r="G124">
        <v>99</v>
      </c>
      <c r="H124">
        <v>61</v>
      </c>
      <c r="I124" t="str">
        <f>INDEX('DATA - Teams'!$C:$C,MATCH(C124,'DATA - Teams'!$B:$B,0))</f>
        <v>PMAC</v>
      </c>
    </row>
    <row r="125" spans="1:9" hidden="1" x14ac:dyDescent="0.2">
      <c r="A125">
        <v>2017</v>
      </c>
      <c r="B125">
        <v>6</v>
      </c>
      <c r="C125" t="s">
        <v>34</v>
      </c>
      <c r="D125" t="s">
        <v>51</v>
      </c>
      <c r="E125" t="s">
        <v>24</v>
      </c>
      <c r="F125" t="s">
        <v>52</v>
      </c>
      <c r="G125">
        <v>88</v>
      </c>
      <c r="H125">
        <v>105</v>
      </c>
      <c r="I125" t="str">
        <f>INDEX('DATA - Teams'!$C:$C,MATCH(C125,'DATA - Teams'!$B:$B,0))</f>
        <v>PMAC</v>
      </c>
    </row>
    <row r="126" spans="1:9" hidden="1" x14ac:dyDescent="0.2">
      <c r="A126">
        <v>2017</v>
      </c>
      <c r="B126">
        <v>6</v>
      </c>
      <c r="C126" t="s">
        <v>34</v>
      </c>
      <c r="D126" t="s">
        <v>54</v>
      </c>
      <c r="E126" t="s">
        <v>14</v>
      </c>
      <c r="F126" t="s">
        <v>43</v>
      </c>
      <c r="G126">
        <v>85</v>
      </c>
      <c r="H126">
        <v>106</v>
      </c>
      <c r="I126" t="str">
        <f>INDEX('DATA - Teams'!$C:$C,MATCH(C126,'DATA - Teams'!$B:$B,0))</f>
        <v>PMAC</v>
      </c>
    </row>
    <row r="127" spans="1:9" hidden="1" x14ac:dyDescent="0.2">
      <c r="A127">
        <v>2017</v>
      </c>
      <c r="B127">
        <v>6</v>
      </c>
      <c r="C127" t="s">
        <v>34</v>
      </c>
      <c r="D127" t="s">
        <v>65</v>
      </c>
      <c r="E127" t="s">
        <v>35</v>
      </c>
      <c r="F127" t="s">
        <v>41</v>
      </c>
      <c r="G127">
        <v>111</v>
      </c>
      <c r="H127">
        <v>105</v>
      </c>
      <c r="I127" t="str">
        <f>INDEX('DATA - Teams'!$C:$C,MATCH(C127,'DATA - Teams'!$B:$B,0))</f>
        <v>PMAC</v>
      </c>
    </row>
    <row r="128" spans="1:9" hidden="1" x14ac:dyDescent="0.2">
      <c r="A128">
        <v>2017</v>
      </c>
      <c r="B128">
        <v>6</v>
      </c>
      <c r="C128" t="s">
        <v>34</v>
      </c>
      <c r="D128" t="s">
        <v>71</v>
      </c>
      <c r="E128" t="s">
        <v>28</v>
      </c>
      <c r="F128" t="s">
        <v>38</v>
      </c>
      <c r="G128">
        <v>49</v>
      </c>
      <c r="H128">
        <v>55</v>
      </c>
      <c r="I128" t="str">
        <f>INDEX('DATA - Teams'!$C:$C,MATCH(C128,'DATA - Teams'!$B:$B,0))</f>
        <v>PMAC</v>
      </c>
    </row>
    <row r="129" spans="1:9" hidden="1" x14ac:dyDescent="0.2">
      <c r="A129">
        <v>2017</v>
      </c>
      <c r="B129">
        <v>6</v>
      </c>
      <c r="C129" t="s">
        <v>34</v>
      </c>
      <c r="D129" t="s">
        <v>57</v>
      </c>
      <c r="E129" t="s">
        <v>13</v>
      </c>
      <c r="F129" t="s">
        <v>41</v>
      </c>
      <c r="G129">
        <v>87</v>
      </c>
      <c r="H129">
        <v>98</v>
      </c>
      <c r="I129" t="str">
        <f>INDEX('DATA - Teams'!$C:$C,MATCH(C129,'DATA - Teams'!$B:$B,0))</f>
        <v>PMAC</v>
      </c>
    </row>
    <row r="130" spans="1:9" hidden="1" x14ac:dyDescent="0.2">
      <c r="A130">
        <v>2017</v>
      </c>
      <c r="B130">
        <v>6</v>
      </c>
      <c r="C130" t="s">
        <v>34</v>
      </c>
      <c r="D130" t="s">
        <v>58</v>
      </c>
      <c r="E130" t="s">
        <v>21</v>
      </c>
      <c r="F130" t="s">
        <v>59</v>
      </c>
      <c r="G130">
        <v>102</v>
      </c>
      <c r="H130">
        <v>97</v>
      </c>
      <c r="I130" t="str">
        <f>INDEX('DATA - Teams'!$C:$C,MATCH(C130,'DATA - Teams'!$B:$B,0))</f>
        <v>PMAC</v>
      </c>
    </row>
    <row r="131" spans="1:9" hidden="1" x14ac:dyDescent="0.2">
      <c r="A131">
        <v>2017</v>
      </c>
      <c r="B131">
        <v>6</v>
      </c>
      <c r="C131" t="s">
        <v>34</v>
      </c>
      <c r="D131" t="s">
        <v>40</v>
      </c>
      <c r="E131" t="s">
        <v>17</v>
      </c>
      <c r="F131" t="s">
        <v>59</v>
      </c>
      <c r="G131">
        <v>101</v>
      </c>
      <c r="H131">
        <v>88</v>
      </c>
      <c r="I131" t="str">
        <f>INDEX('DATA - Teams'!$C:$C,MATCH(C131,'DATA - Teams'!$B:$B,0))</f>
        <v>PMAC</v>
      </c>
    </row>
    <row r="132" spans="1:9" hidden="1" x14ac:dyDescent="0.2">
      <c r="A132">
        <v>2017</v>
      </c>
      <c r="B132">
        <v>6</v>
      </c>
      <c r="C132" t="s">
        <v>34</v>
      </c>
      <c r="D132" t="s">
        <v>70</v>
      </c>
      <c r="E132" t="s">
        <v>23</v>
      </c>
      <c r="F132" t="s">
        <v>59</v>
      </c>
      <c r="G132">
        <v>88</v>
      </c>
      <c r="H132">
        <v>0</v>
      </c>
      <c r="I132" t="str">
        <f>INDEX('DATA - Teams'!$C:$C,MATCH(C132,'DATA - Teams'!$B:$B,0))</f>
        <v>PMAC</v>
      </c>
    </row>
    <row r="133" spans="1:9" hidden="1" x14ac:dyDescent="0.2">
      <c r="A133">
        <v>2017</v>
      </c>
      <c r="B133">
        <v>6</v>
      </c>
      <c r="C133" t="s">
        <v>34</v>
      </c>
      <c r="D133" t="s">
        <v>72</v>
      </c>
      <c r="E133" t="s">
        <v>20</v>
      </c>
      <c r="F133" t="s">
        <v>59</v>
      </c>
      <c r="G133">
        <v>55</v>
      </c>
      <c r="H133">
        <v>71</v>
      </c>
      <c r="I133" t="str">
        <f>INDEX('DATA - Teams'!$C:$C,MATCH(C133,'DATA - Teams'!$B:$B,0))</f>
        <v>PMAC</v>
      </c>
    </row>
    <row r="134" spans="1:9" hidden="1" x14ac:dyDescent="0.2">
      <c r="A134">
        <v>2017</v>
      </c>
      <c r="B134">
        <v>7</v>
      </c>
      <c r="C134" t="s">
        <v>34</v>
      </c>
      <c r="D134" t="s">
        <v>58</v>
      </c>
      <c r="E134" t="s">
        <v>21</v>
      </c>
      <c r="F134" t="s">
        <v>43</v>
      </c>
      <c r="G134">
        <v>105</v>
      </c>
      <c r="H134">
        <v>92</v>
      </c>
      <c r="I134" t="str">
        <f>INDEX('DATA - Teams'!$C:$C,MATCH(C134,'DATA - Teams'!$B:$B,0))</f>
        <v>PMAC</v>
      </c>
    </row>
    <row r="135" spans="1:9" hidden="1" x14ac:dyDescent="0.2">
      <c r="A135">
        <v>2017</v>
      </c>
      <c r="B135">
        <v>7</v>
      </c>
      <c r="C135" t="s">
        <v>34</v>
      </c>
      <c r="D135" t="s">
        <v>39</v>
      </c>
      <c r="E135" t="s">
        <v>22</v>
      </c>
      <c r="F135" t="s">
        <v>38</v>
      </c>
      <c r="G135">
        <v>107</v>
      </c>
      <c r="H135">
        <v>117</v>
      </c>
      <c r="I135" t="str">
        <f>INDEX('DATA - Teams'!$C:$C,MATCH(C135,'DATA - Teams'!$B:$B,0))</f>
        <v>PMAC</v>
      </c>
    </row>
    <row r="136" spans="1:9" hidden="1" x14ac:dyDescent="0.2">
      <c r="A136">
        <v>2017</v>
      </c>
      <c r="B136">
        <v>7</v>
      </c>
      <c r="C136" t="s">
        <v>34</v>
      </c>
      <c r="D136" t="s">
        <v>40</v>
      </c>
      <c r="E136" t="s">
        <v>17</v>
      </c>
      <c r="F136" t="s">
        <v>41</v>
      </c>
      <c r="G136">
        <v>101</v>
      </c>
      <c r="H136">
        <v>98</v>
      </c>
      <c r="I136" t="str">
        <f>INDEX('DATA - Teams'!$C:$C,MATCH(C136,'DATA - Teams'!$B:$B,0))</f>
        <v>PMAC</v>
      </c>
    </row>
    <row r="137" spans="1:9" hidden="1" x14ac:dyDescent="0.2">
      <c r="A137">
        <v>2017</v>
      </c>
      <c r="B137">
        <v>7</v>
      </c>
      <c r="C137" t="s">
        <v>34</v>
      </c>
      <c r="D137" t="s">
        <v>73</v>
      </c>
      <c r="E137" t="s">
        <v>23</v>
      </c>
      <c r="F137" t="s">
        <v>38</v>
      </c>
      <c r="G137">
        <v>83</v>
      </c>
      <c r="H137">
        <v>75</v>
      </c>
      <c r="I137" t="str">
        <f>INDEX('DATA - Teams'!$C:$C,MATCH(C137,'DATA - Teams'!$B:$B,0))</f>
        <v>PMAC</v>
      </c>
    </row>
    <row r="138" spans="1:9" hidden="1" x14ac:dyDescent="0.2">
      <c r="A138">
        <v>2017</v>
      </c>
      <c r="B138">
        <v>7</v>
      </c>
      <c r="C138" t="s">
        <v>34</v>
      </c>
      <c r="D138" t="s">
        <v>70</v>
      </c>
      <c r="E138" t="s">
        <v>23</v>
      </c>
      <c r="F138" t="s">
        <v>38</v>
      </c>
      <c r="G138">
        <v>117</v>
      </c>
      <c r="H138">
        <v>190</v>
      </c>
      <c r="I138" t="str">
        <f>INDEX('DATA - Teams'!$C:$C,MATCH(C138,'DATA - Teams'!$B:$B,0))</f>
        <v>PMAC</v>
      </c>
    </row>
    <row r="139" spans="1:9" hidden="1" x14ac:dyDescent="0.2">
      <c r="A139">
        <v>2017</v>
      </c>
      <c r="B139">
        <v>7</v>
      </c>
      <c r="C139" t="s">
        <v>34</v>
      </c>
      <c r="D139" t="s">
        <v>42</v>
      </c>
      <c r="E139" t="s">
        <v>27</v>
      </c>
      <c r="F139" t="s">
        <v>43</v>
      </c>
      <c r="G139">
        <v>109</v>
      </c>
      <c r="H139">
        <v>103</v>
      </c>
      <c r="I139" t="str">
        <f>INDEX('DATA - Teams'!$C:$C,MATCH(C139,'DATA - Teams'!$B:$B,0))</f>
        <v>PMAC</v>
      </c>
    </row>
    <row r="140" spans="1:9" hidden="1" x14ac:dyDescent="0.2">
      <c r="A140">
        <v>2017</v>
      </c>
      <c r="B140">
        <v>7</v>
      </c>
      <c r="C140" t="s">
        <v>34</v>
      </c>
      <c r="D140" t="s">
        <v>44</v>
      </c>
      <c r="E140" t="s">
        <v>36</v>
      </c>
      <c r="F140" t="s">
        <v>43</v>
      </c>
      <c r="G140">
        <v>93</v>
      </c>
      <c r="H140">
        <v>143</v>
      </c>
      <c r="I140" t="str">
        <f>INDEX('DATA - Teams'!$C:$C,MATCH(C140,'DATA - Teams'!$B:$B,0))</f>
        <v>PMAC</v>
      </c>
    </row>
    <row r="141" spans="1:9" hidden="1" x14ac:dyDescent="0.2">
      <c r="A141">
        <v>2017</v>
      </c>
      <c r="B141">
        <v>7</v>
      </c>
      <c r="C141" t="s">
        <v>34</v>
      </c>
      <c r="D141" t="s">
        <v>1064</v>
      </c>
      <c r="E141" t="s">
        <v>36</v>
      </c>
      <c r="F141" t="s">
        <v>41</v>
      </c>
      <c r="G141">
        <v>96</v>
      </c>
      <c r="H141">
        <v>77</v>
      </c>
      <c r="I141" t="str">
        <f>INDEX('DATA - Teams'!$C:$C,MATCH(C141,'DATA - Teams'!$B:$B,0))</f>
        <v>PMAC</v>
      </c>
    </row>
    <row r="142" spans="1:9" hidden="1" x14ac:dyDescent="0.2">
      <c r="A142">
        <v>2017</v>
      </c>
      <c r="B142">
        <v>7</v>
      </c>
      <c r="C142" t="s">
        <v>34</v>
      </c>
      <c r="D142" t="s">
        <v>61</v>
      </c>
      <c r="E142" t="s">
        <v>20</v>
      </c>
      <c r="F142" t="s">
        <v>41</v>
      </c>
      <c r="G142">
        <v>103</v>
      </c>
      <c r="H142">
        <v>84</v>
      </c>
      <c r="I142" t="str">
        <f>INDEX('DATA - Teams'!$C:$C,MATCH(C142,'DATA - Teams'!$B:$B,0))</f>
        <v>PMAC</v>
      </c>
    </row>
    <row r="143" spans="1:9" hidden="1" x14ac:dyDescent="0.2">
      <c r="A143">
        <v>2017</v>
      </c>
      <c r="B143">
        <v>7</v>
      </c>
      <c r="C143" t="s">
        <v>34</v>
      </c>
      <c r="D143" t="s">
        <v>46</v>
      </c>
      <c r="E143" t="s">
        <v>32</v>
      </c>
      <c r="F143" t="s">
        <v>41</v>
      </c>
      <c r="G143">
        <v>98</v>
      </c>
      <c r="H143">
        <v>96</v>
      </c>
      <c r="I143" t="str">
        <f>INDEX('DATA - Teams'!$C:$C,MATCH(C143,'DATA - Teams'!$B:$B,0))</f>
        <v>PMAC</v>
      </c>
    </row>
    <row r="144" spans="1:9" hidden="1" x14ac:dyDescent="0.2">
      <c r="A144">
        <v>2017</v>
      </c>
      <c r="B144">
        <v>7</v>
      </c>
      <c r="C144" t="s">
        <v>34</v>
      </c>
      <c r="D144" t="s">
        <v>62</v>
      </c>
      <c r="E144" t="s">
        <v>16</v>
      </c>
      <c r="F144" t="s">
        <v>43</v>
      </c>
      <c r="G144">
        <v>77</v>
      </c>
      <c r="H144">
        <v>74</v>
      </c>
      <c r="I144" t="str">
        <f>INDEX('DATA - Teams'!$C:$C,MATCH(C144,'DATA - Teams'!$B:$B,0))</f>
        <v>PMAC</v>
      </c>
    </row>
    <row r="145" spans="1:9" hidden="1" x14ac:dyDescent="0.2">
      <c r="A145">
        <v>2017</v>
      </c>
      <c r="B145">
        <v>7</v>
      </c>
      <c r="C145" t="s">
        <v>34</v>
      </c>
      <c r="D145" t="s">
        <v>48</v>
      </c>
      <c r="E145" t="s">
        <v>16</v>
      </c>
      <c r="F145" t="s">
        <v>38</v>
      </c>
      <c r="G145">
        <v>104</v>
      </c>
      <c r="H145">
        <v>139</v>
      </c>
      <c r="I145" t="str">
        <f>INDEX('DATA - Teams'!$C:$C,MATCH(C145,'DATA - Teams'!$B:$B,0))</f>
        <v>PMAC</v>
      </c>
    </row>
    <row r="146" spans="1:9" hidden="1" x14ac:dyDescent="0.2">
      <c r="A146">
        <v>2017</v>
      </c>
      <c r="B146">
        <v>7</v>
      </c>
      <c r="C146" t="s">
        <v>34</v>
      </c>
      <c r="D146" t="s">
        <v>67</v>
      </c>
      <c r="E146" t="s">
        <v>31</v>
      </c>
      <c r="F146" t="s">
        <v>43</v>
      </c>
      <c r="G146">
        <v>102</v>
      </c>
      <c r="H146">
        <v>100</v>
      </c>
      <c r="I146" t="str">
        <f>INDEX('DATA - Teams'!$C:$C,MATCH(C146,'DATA - Teams'!$B:$B,0))</f>
        <v>PMAC</v>
      </c>
    </row>
    <row r="147" spans="1:9" hidden="1" x14ac:dyDescent="0.2">
      <c r="A147">
        <v>2017</v>
      </c>
      <c r="B147">
        <v>7</v>
      </c>
      <c r="C147" t="s">
        <v>34</v>
      </c>
      <c r="D147" t="s">
        <v>53</v>
      </c>
      <c r="E147" t="s">
        <v>24</v>
      </c>
      <c r="F147" t="s">
        <v>41</v>
      </c>
      <c r="G147">
        <v>96</v>
      </c>
      <c r="H147">
        <v>85</v>
      </c>
      <c r="I147" t="str">
        <f>INDEX('DATA - Teams'!$C:$C,MATCH(C147,'DATA - Teams'!$B:$B,0))</f>
        <v>PMAC</v>
      </c>
    </row>
    <row r="148" spans="1:9" hidden="1" x14ac:dyDescent="0.2">
      <c r="A148">
        <v>2017</v>
      </c>
      <c r="B148">
        <v>7</v>
      </c>
      <c r="C148" t="s">
        <v>34</v>
      </c>
      <c r="D148" t="s">
        <v>51</v>
      </c>
      <c r="E148" t="s">
        <v>24</v>
      </c>
      <c r="F148" t="s">
        <v>52</v>
      </c>
      <c r="G148">
        <v>88</v>
      </c>
      <c r="H148">
        <v>77</v>
      </c>
      <c r="I148" t="str">
        <f>INDEX('DATA - Teams'!$C:$C,MATCH(C148,'DATA - Teams'!$B:$B,0))</f>
        <v>PMAC</v>
      </c>
    </row>
    <row r="149" spans="1:9" hidden="1" x14ac:dyDescent="0.2">
      <c r="A149">
        <v>2017</v>
      </c>
      <c r="B149">
        <v>7</v>
      </c>
      <c r="C149" t="s">
        <v>34</v>
      </c>
      <c r="D149" t="s">
        <v>65</v>
      </c>
      <c r="E149" t="s">
        <v>35</v>
      </c>
      <c r="F149" t="s">
        <v>41</v>
      </c>
      <c r="G149">
        <v>111</v>
      </c>
      <c r="H149">
        <v>111</v>
      </c>
      <c r="I149" t="str">
        <f>INDEX('DATA - Teams'!$C:$C,MATCH(C149,'DATA - Teams'!$B:$B,0))</f>
        <v>PMAC</v>
      </c>
    </row>
    <row r="150" spans="1:9" hidden="1" x14ac:dyDescent="0.2">
      <c r="A150">
        <v>2017</v>
      </c>
      <c r="B150">
        <v>7</v>
      </c>
      <c r="C150" t="s">
        <v>34</v>
      </c>
      <c r="D150" t="s">
        <v>74</v>
      </c>
      <c r="E150" t="s">
        <v>35</v>
      </c>
      <c r="F150" t="s">
        <v>38</v>
      </c>
      <c r="G150">
        <v>93</v>
      </c>
      <c r="H150">
        <v>79</v>
      </c>
      <c r="I150" t="str">
        <f>INDEX('DATA - Teams'!$C:$C,MATCH(C150,'DATA - Teams'!$B:$B,0))</f>
        <v>PMAC</v>
      </c>
    </row>
    <row r="151" spans="1:9" hidden="1" x14ac:dyDescent="0.2">
      <c r="A151">
        <v>2017</v>
      </c>
      <c r="B151">
        <v>7</v>
      </c>
      <c r="C151" t="s">
        <v>34</v>
      </c>
      <c r="D151" t="s">
        <v>57</v>
      </c>
      <c r="E151" t="s">
        <v>13</v>
      </c>
      <c r="F151" t="s">
        <v>41</v>
      </c>
      <c r="G151">
        <v>83</v>
      </c>
      <c r="H151">
        <v>70</v>
      </c>
      <c r="I151" t="str">
        <f>INDEX('DATA - Teams'!$C:$C,MATCH(C151,'DATA - Teams'!$B:$B,0))</f>
        <v>PMAC</v>
      </c>
    </row>
    <row r="152" spans="1:9" hidden="1" x14ac:dyDescent="0.2">
      <c r="A152">
        <v>2017</v>
      </c>
      <c r="B152">
        <v>7</v>
      </c>
      <c r="C152" t="s">
        <v>34</v>
      </c>
      <c r="D152" t="s">
        <v>75</v>
      </c>
      <c r="E152" t="s">
        <v>33</v>
      </c>
      <c r="F152" t="s">
        <v>59</v>
      </c>
      <c r="G152">
        <v>74</v>
      </c>
      <c r="H152">
        <v>40</v>
      </c>
      <c r="I152" t="str">
        <f>INDEX('DATA - Teams'!$C:$C,MATCH(C152,'DATA - Teams'!$B:$B,0))</f>
        <v>PMAC</v>
      </c>
    </row>
    <row r="153" spans="1:9" hidden="1" x14ac:dyDescent="0.2">
      <c r="A153">
        <v>2017</v>
      </c>
      <c r="B153">
        <v>7</v>
      </c>
      <c r="C153" t="s">
        <v>34</v>
      </c>
      <c r="D153" t="s">
        <v>45</v>
      </c>
      <c r="E153" t="s">
        <v>32</v>
      </c>
      <c r="F153" t="s">
        <v>59</v>
      </c>
      <c r="G153">
        <v>94</v>
      </c>
      <c r="H153">
        <v>0</v>
      </c>
      <c r="I153" t="str">
        <f>INDEX('DATA - Teams'!$C:$C,MATCH(C153,'DATA - Teams'!$B:$B,0))</f>
        <v>PMAC</v>
      </c>
    </row>
    <row r="154" spans="1:9" hidden="1" x14ac:dyDescent="0.2">
      <c r="A154">
        <v>2017</v>
      </c>
      <c r="B154">
        <v>7</v>
      </c>
      <c r="C154" t="s">
        <v>34</v>
      </c>
      <c r="D154" t="s">
        <v>49</v>
      </c>
      <c r="E154" t="s">
        <v>31</v>
      </c>
      <c r="F154" t="s">
        <v>59</v>
      </c>
      <c r="G154">
        <v>88</v>
      </c>
      <c r="H154">
        <v>91</v>
      </c>
      <c r="I154" t="str">
        <f>INDEX('DATA - Teams'!$C:$C,MATCH(C154,'DATA - Teams'!$B:$B,0))</f>
        <v>PMAC</v>
      </c>
    </row>
    <row r="155" spans="1:9" hidden="1" x14ac:dyDescent="0.2">
      <c r="A155">
        <v>2017</v>
      </c>
      <c r="B155">
        <v>7</v>
      </c>
      <c r="C155" t="s">
        <v>34</v>
      </c>
      <c r="D155" t="s">
        <v>71</v>
      </c>
      <c r="E155" t="s">
        <v>28</v>
      </c>
      <c r="F155" t="s">
        <v>59</v>
      </c>
      <c r="G155">
        <v>50</v>
      </c>
      <c r="H155">
        <v>58</v>
      </c>
      <c r="I155" t="str">
        <f>INDEX('DATA - Teams'!$C:$C,MATCH(C155,'DATA - Teams'!$B:$B,0))</f>
        <v>PMAC</v>
      </c>
    </row>
    <row r="156" spans="1:9" hidden="1" x14ac:dyDescent="0.2">
      <c r="A156">
        <v>2017</v>
      </c>
      <c r="B156">
        <v>8</v>
      </c>
      <c r="C156" t="s">
        <v>34</v>
      </c>
      <c r="D156" t="s">
        <v>58</v>
      </c>
      <c r="E156" t="s">
        <v>21</v>
      </c>
      <c r="F156" t="s">
        <v>43</v>
      </c>
      <c r="G156">
        <v>113</v>
      </c>
      <c r="H156">
        <v>110</v>
      </c>
      <c r="I156" t="str">
        <f>INDEX('DATA - Teams'!$C:$C,MATCH(C156,'DATA - Teams'!$B:$B,0))</f>
        <v>PMAC</v>
      </c>
    </row>
    <row r="157" spans="1:9" hidden="1" x14ac:dyDescent="0.2">
      <c r="A157">
        <v>2017</v>
      </c>
      <c r="B157">
        <v>8</v>
      </c>
      <c r="C157" t="s">
        <v>34</v>
      </c>
      <c r="D157" t="s">
        <v>39</v>
      </c>
      <c r="E157" t="s">
        <v>22</v>
      </c>
      <c r="F157" t="s">
        <v>38</v>
      </c>
      <c r="G157">
        <v>106</v>
      </c>
      <c r="H157">
        <v>105</v>
      </c>
      <c r="I157" t="str">
        <f>INDEX('DATA - Teams'!$C:$C,MATCH(C157,'DATA - Teams'!$B:$B,0))</f>
        <v>PMAC</v>
      </c>
    </row>
    <row r="158" spans="1:9" hidden="1" x14ac:dyDescent="0.2">
      <c r="A158">
        <v>2017</v>
      </c>
      <c r="B158">
        <v>8</v>
      </c>
      <c r="C158" t="s">
        <v>34</v>
      </c>
      <c r="D158" t="s">
        <v>40</v>
      </c>
      <c r="E158" t="s">
        <v>17</v>
      </c>
      <c r="F158" t="s">
        <v>41</v>
      </c>
      <c r="G158">
        <v>98</v>
      </c>
      <c r="H158">
        <v>85</v>
      </c>
      <c r="I158" t="str">
        <f>INDEX('DATA - Teams'!$C:$C,MATCH(C158,'DATA - Teams'!$B:$B,0))</f>
        <v>PMAC</v>
      </c>
    </row>
    <row r="159" spans="1:9" hidden="1" x14ac:dyDescent="0.2">
      <c r="A159">
        <v>2017</v>
      </c>
      <c r="B159">
        <v>8</v>
      </c>
      <c r="C159" t="s">
        <v>34</v>
      </c>
      <c r="D159" t="s">
        <v>69</v>
      </c>
      <c r="E159" t="s">
        <v>23</v>
      </c>
      <c r="F159" t="s">
        <v>38</v>
      </c>
      <c r="G159">
        <v>59</v>
      </c>
      <c r="H159">
        <v>36</v>
      </c>
      <c r="I159" t="str">
        <f>INDEX('DATA - Teams'!$C:$C,MATCH(C159,'DATA - Teams'!$B:$B,0))</f>
        <v>PMAC</v>
      </c>
    </row>
    <row r="160" spans="1:9" hidden="1" x14ac:dyDescent="0.2">
      <c r="A160">
        <v>2017</v>
      </c>
      <c r="B160">
        <v>8</v>
      </c>
      <c r="C160" t="s">
        <v>34</v>
      </c>
      <c r="D160" t="s">
        <v>42</v>
      </c>
      <c r="E160" t="s">
        <v>27</v>
      </c>
      <c r="F160" t="s">
        <v>43</v>
      </c>
      <c r="G160">
        <v>113</v>
      </c>
      <c r="H160">
        <v>132</v>
      </c>
      <c r="I160" t="str">
        <f>INDEX('DATA - Teams'!$C:$C,MATCH(C160,'DATA - Teams'!$B:$B,0))</f>
        <v>PMAC</v>
      </c>
    </row>
    <row r="161" spans="1:9" hidden="1" x14ac:dyDescent="0.2">
      <c r="A161">
        <v>2017</v>
      </c>
      <c r="B161">
        <v>8</v>
      </c>
      <c r="C161" t="s">
        <v>34</v>
      </c>
      <c r="D161" t="s">
        <v>44</v>
      </c>
      <c r="E161" t="s">
        <v>36</v>
      </c>
      <c r="F161" t="s">
        <v>43</v>
      </c>
      <c r="G161">
        <v>87</v>
      </c>
      <c r="H161">
        <v>63</v>
      </c>
      <c r="I161" t="str">
        <f>INDEX('DATA - Teams'!$C:$C,MATCH(C161,'DATA - Teams'!$B:$B,0))</f>
        <v>PMAC</v>
      </c>
    </row>
    <row r="162" spans="1:9" hidden="1" x14ac:dyDescent="0.2">
      <c r="A162">
        <v>2017</v>
      </c>
      <c r="B162">
        <v>8</v>
      </c>
      <c r="C162" t="s">
        <v>34</v>
      </c>
      <c r="D162" t="s">
        <v>1064</v>
      </c>
      <c r="E162" t="s">
        <v>36</v>
      </c>
      <c r="F162" t="s">
        <v>41</v>
      </c>
      <c r="G162">
        <v>101</v>
      </c>
      <c r="H162">
        <v>136</v>
      </c>
      <c r="I162" t="str">
        <f>INDEX('DATA - Teams'!$C:$C,MATCH(C162,'DATA - Teams'!$B:$B,0))</f>
        <v>PMAC</v>
      </c>
    </row>
    <row r="163" spans="1:9" hidden="1" x14ac:dyDescent="0.2">
      <c r="A163">
        <v>2017</v>
      </c>
      <c r="B163">
        <v>8</v>
      </c>
      <c r="C163" t="s">
        <v>34</v>
      </c>
      <c r="D163" t="s">
        <v>61</v>
      </c>
      <c r="E163" t="s">
        <v>20</v>
      </c>
      <c r="F163" t="s">
        <v>41</v>
      </c>
      <c r="G163">
        <v>94</v>
      </c>
      <c r="H163">
        <v>70</v>
      </c>
      <c r="I163" t="str">
        <f>INDEX('DATA - Teams'!$C:$C,MATCH(C163,'DATA - Teams'!$B:$B,0))</f>
        <v>PMAC</v>
      </c>
    </row>
    <row r="164" spans="1:9" hidden="1" x14ac:dyDescent="0.2">
      <c r="A164">
        <v>2017</v>
      </c>
      <c r="B164">
        <v>8</v>
      </c>
      <c r="C164" t="s">
        <v>34</v>
      </c>
      <c r="D164" t="s">
        <v>46</v>
      </c>
      <c r="E164" t="s">
        <v>32</v>
      </c>
      <c r="F164" t="s">
        <v>41</v>
      </c>
      <c r="G164">
        <v>98</v>
      </c>
      <c r="H164">
        <v>83</v>
      </c>
      <c r="I164" t="str">
        <f>INDEX('DATA - Teams'!$C:$C,MATCH(C164,'DATA - Teams'!$B:$B,0))</f>
        <v>PMAC</v>
      </c>
    </row>
    <row r="165" spans="1:9" hidden="1" x14ac:dyDescent="0.2">
      <c r="A165">
        <v>2017</v>
      </c>
      <c r="B165">
        <v>8</v>
      </c>
      <c r="C165" t="s">
        <v>34</v>
      </c>
      <c r="D165" t="s">
        <v>62</v>
      </c>
      <c r="E165" t="s">
        <v>16</v>
      </c>
      <c r="F165" t="s">
        <v>43</v>
      </c>
      <c r="G165">
        <v>85</v>
      </c>
      <c r="H165">
        <v>102</v>
      </c>
      <c r="I165" t="str">
        <f>INDEX('DATA - Teams'!$C:$C,MATCH(C165,'DATA - Teams'!$B:$B,0))</f>
        <v>PMAC</v>
      </c>
    </row>
    <row r="166" spans="1:9" hidden="1" x14ac:dyDescent="0.2">
      <c r="A166">
        <v>2017</v>
      </c>
      <c r="B166">
        <v>8</v>
      </c>
      <c r="C166" t="s">
        <v>34</v>
      </c>
      <c r="D166" t="s">
        <v>48</v>
      </c>
      <c r="E166" t="s">
        <v>16</v>
      </c>
      <c r="F166" t="s">
        <v>38</v>
      </c>
      <c r="G166">
        <v>113</v>
      </c>
      <c r="H166">
        <v>115</v>
      </c>
      <c r="I166" t="str">
        <f>INDEX('DATA - Teams'!$C:$C,MATCH(C166,'DATA - Teams'!$B:$B,0))</f>
        <v>PMAC</v>
      </c>
    </row>
    <row r="167" spans="1:9" hidden="1" x14ac:dyDescent="0.2">
      <c r="A167">
        <v>2017</v>
      </c>
      <c r="B167">
        <v>8</v>
      </c>
      <c r="C167" t="s">
        <v>34</v>
      </c>
      <c r="D167" t="s">
        <v>67</v>
      </c>
      <c r="E167" t="s">
        <v>31</v>
      </c>
      <c r="F167" t="s">
        <v>43</v>
      </c>
      <c r="G167">
        <v>104</v>
      </c>
      <c r="H167">
        <v>105</v>
      </c>
      <c r="I167" t="str">
        <f>INDEX('DATA - Teams'!$C:$C,MATCH(C167,'DATA - Teams'!$B:$B,0))</f>
        <v>PMAC</v>
      </c>
    </row>
    <row r="168" spans="1:9" hidden="1" x14ac:dyDescent="0.2">
      <c r="A168">
        <v>2017</v>
      </c>
      <c r="B168">
        <v>8</v>
      </c>
      <c r="C168" t="s">
        <v>34</v>
      </c>
      <c r="D168" t="s">
        <v>53</v>
      </c>
      <c r="E168" t="s">
        <v>24</v>
      </c>
      <c r="F168" t="s">
        <v>41</v>
      </c>
      <c r="G168">
        <v>89</v>
      </c>
      <c r="H168">
        <v>104</v>
      </c>
      <c r="I168" t="str">
        <f>INDEX('DATA - Teams'!$C:$C,MATCH(C168,'DATA - Teams'!$B:$B,0))</f>
        <v>PMAC</v>
      </c>
    </row>
    <row r="169" spans="1:9" hidden="1" x14ac:dyDescent="0.2">
      <c r="A169">
        <v>2017</v>
      </c>
      <c r="B169">
        <v>8</v>
      </c>
      <c r="C169" t="s">
        <v>34</v>
      </c>
      <c r="D169" t="s">
        <v>51</v>
      </c>
      <c r="E169" t="s">
        <v>24</v>
      </c>
      <c r="F169" t="s">
        <v>52</v>
      </c>
      <c r="G169">
        <v>88</v>
      </c>
      <c r="H169">
        <v>104</v>
      </c>
      <c r="I169" t="str">
        <f>INDEX('DATA - Teams'!$C:$C,MATCH(C169,'DATA - Teams'!$B:$B,0))</f>
        <v>PMAC</v>
      </c>
    </row>
    <row r="170" spans="1:9" hidden="1" x14ac:dyDescent="0.2">
      <c r="A170">
        <v>2017</v>
      </c>
      <c r="B170">
        <v>8</v>
      </c>
      <c r="C170" t="s">
        <v>34</v>
      </c>
      <c r="D170" t="s">
        <v>76</v>
      </c>
      <c r="E170" t="s">
        <v>14</v>
      </c>
      <c r="F170" t="s">
        <v>38</v>
      </c>
      <c r="G170">
        <v>90</v>
      </c>
      <c r="H170">
        <v>81</v>
      </c>
      <c r="I170" t="str">
        <f>INDEX('DATA - Teams'!$C:$C,MATCH(C170,'DATA - Teams'!$B:$B,0))</f>
        <v>PMAC</v>
      </c>
    </row>
    <row r="171" spans="1:9" hidden="1" x14ac:dyDescent="0.2">
      <c r="A171">
        <v>2017</v>
      </c>
      <c r="B171">
        <v>8</v>
      </c>
      <c r="C171" t="s">
        <v>34</v>
      </c>
      <c r="D171" t="s">
        <v>65</v>
      </c>
      <c r="E171" t="s">
        <v>35</v>
      </c>
      <c r="F171" t="s">
        <v>41</v>
      </c>
      <c r="G171">
        <v>118</v>
      </c>
      <c r="H171">
        <v>129</v>
      </c>
      <c r="I171" t="str">
        <f>INDEX('DATA - Teams'!$C:$C,MATCH(C171,'DATA - Teams'!$B:$B,0))</f>
        <v>PMAC</v>
      </c>
    </row>
    <row r="172" spans="1:9" hidden="1" x14ac:dyDescent="0.2">
      <c r="A172">
        <v>2017</v>
      </c>
      <c r="B172">
        <v>8</v>
      </c>
      <c r="C172" t="s">
        <v>34</v>
      </c>
      <c r="D172" t="s">
        <v>74</v>
      </c>
      <c r="E172" t="s">
        <v>35</v>
      </c>
      <c r="F172" t="s">
        <v>38</v>
      </c>
      <c r="G172">
        <v>98</v>
      </c>
      <c r="H172">
        <v>114</v>
      </c>
      <c r="I172" t="str">
        <f>INDEX('DATA - Teams'!$C:$C,MATCH(C172,'DATA - Teams'!$B:$B,0))</f>
        <v>PMAC</v>
      </c>
    </row>
    <row r="173" spans="1:9" hidden="1" x14ac:dyDescent="0.2">
      <c r="A173">
        <v>2017</v>
      </c>
      <c r="B173">
        <v>8</v>
      </c>
      <c r="C173" t="s">
        <v>34</v>
      </c>
      <c r="D173" t="s">
        <v>57</v>
      </c>
      <c r="E173" t="s">
        <v>13</v>
      </c>
      <c r="F173" t="s">
        <v>41</v>
      </c>
      <c r="G173">
        <v>83</v>
      </c>
      <c r="H173">
        <v>121</v>
      </c>
      <c r="I173" t="str">
        <f>INDEX('DATA - Teams'!$C:$C,MATCH(C173,'DATA - Teams'!$B:$B,0))</f>
        <v>PMAC</v>
      </c>
    </row>
    <row r="174" spans="1:9" hidden="1" x14ac:dyDescent="0.2">
      <c r="A174">
        <v>2017</v>
      </c>
      <c r="B174">
        <v>8</v>
      </c>
      <c r="C174" t="s">
        <v>34</v>
      </c>
      <c r="D174" t="s">
        <v>70</v>
      </c>
      <c r="E174" t="s">
        <v>23</v>
      </c>
      <c r="F174" t="s">
        <v>59</v>
      </c>
      <c r="G174">
        <v>117</v>
      </c>
      <c r="H174">
        <v>0</v>
      </c>
      <c r="I174" t="str">
        <f>INDEX('DATA - Teams'!$C:$C,MATCH(C174,'DATA - Teams'!$B:$B,0))</f>
        <v>PMAC</v>
      </c>
    </row>
    <row r="175" spans="1:9" hidden="1" x14ac:dyDescent="0.2">
      <c r="A175">
        <v>2017</v>
      </c>
      <c r="B175">
        <v>8</v>
      </c>
      <c r="C175" t="s">
        <v>34</v>
      </c>
      <c r="D175" t="s">
        <v>45</v>
      </c>
      <c r="E175" t="s">
        <v>32</v>
      </c>
      <c r="F175" t="s">
        <v>59</v>
      </c>
      <c r="G175">
        <v>94</v>
      </c>
      <c r="H175">
        <v>0</v>
      </c>
      <c r="I175" t="str">
        <f>INDEX('DATA - Teams'!$C:$C,MATCH(C175,'DATA - Teams'!$B:$B,0))</f>
        <v>PMAC</v>
      </c>
    </row>
    <row r="176" spans="1:9" hidden="1" x14ac:dyDescent="0.2">
      <c r="A176">
        <v>2017</v>
      </c>
      <c r="B176">
        <v>8</v>
      </c>
      <c r="C176" t="s">
        <v>34</v>
      </c>
      <c r="D176" t="s">
        <v>49</v>
      </c>
      <c r="E176" t="s">
        <v>31</v>
      </c>
      <c r="F176" t="s">
        <v>59</v>
      </c>
      <c r="G176">
        <v>84</v>
      </c>
      <c r="H176">
        <v>83</v>
      </c>
      <c r="I176" t="str">
        <f>INDEX('DATA - Teams'!$C:$C,MATCH(C176,'DATA - Teams'!$B:$B,0))</f>
        <v>PMAC</v>
      </c>
    </row>
    <row r="177" spans="1:9" hidden="1" x14ac:dyDescent="0.2">
      <c r="A177">
        <v>2017</v>
      </c>
      <c r="B177">
        <v>8</v>
      </c>
      <c r="C177" t="s">
        <v>34</v>
      </c>
      <c r="D177" t="s">
        <v>77</v>
      </c>
      <c r="E177" t="s">
        <v>10</v>
      </c>
      <c r="F177" t="s">
        <v>59</v>
      </c>
      <c r="G177">
        <v>79</v>
      </c>
      <c r="H177">
        <v>66</v>
      </c>
      <c r="I177" t="str">
        <f>INDEX('DATA - Teams'!$C:$C,MATCH(C177,'DATA - Teams'!$B:$B,0))</f>
        <v>PMAC</v>
      </c>
    </row>
    <row r="178" spans="1:9" hidden="1" x14ac:dyDescent="0.2">
      <c r="A178">
        <v>2017</v>
      </c>
      <c r="B178">
        <v>9</v>
      </c>
      <c r="C178" t="s">
        <v>34</v>
      </c>
      <c r="D178" t="s">
        <v>58</v>
      </c>
      <c r="E178" t="s">
        <v>21</v>
      </c>
      <c r="F178" t="s">
        <v>43</v>
      </c>
      <c r="G178">
        <v>105</v>
      </c>
      <c r="H178">
        <v>81</v>
      </c>
      <c r="I178" t="str">
        <f>INDEX('DATA - Teams'!$C:$C,MATCH(C178,'DATA - Teams'!$B:$B,0))</f>
        <v>PMAC</v>
      </c>
    </row>
    <row r="179" spans="1:9" hidden="1" x14ac:dyDescent="0.2">
      <c r="A179">
        <v>2017</v>
      </c>
      <c r="B179">
        <v>9</v>
      </c>
      <c r="C179" t="s">
        <v>34</v>
      </c>
      <c r="D179" t="s">
        <v>39</v>
      </c>
      <c r="E179" t="s">
        <v>22</v>
      </c>
      <c r="F179" t="s">
        <v>38</v>
      </c>
      <c r="G179">
        <v>102</v>
      </c>
      <c r="H179">
        <v>84</v>
      </c>
      <c r="I179" t="str">
        <f>INDEX('DATA - Teams'!$C:$C,MATCH(C179,'DATA - Teams'!$B:$B,0))</f>
        <v>PMAC</v>
      </c>
    </row>
    <row r="180" spans="1:9" hidden="1" x14ac:dyDescent="0.2">
      <c r="A180">
        <v>2017</v>
      </c>
      <c r="B180">
        <v>9</v>
      </c>
      <c r="C180" t="s">
        <v>34</v>
      </c>
      <c r="D180" t="s">
        <v>40</v>
      </c>
      <c r="E180" t="s">
        <v>17</v>
      </c>
      <c r="F180" t="s">
        <v>41</v>
      </c>
      <c r="G180">
        <v>97</v>
      </c>
      <c r="H180">
        <v>98</v>
      </c>
      <c r="I180" t="str">
        <f>INDEX('DATA - Teams'!$C:$C,MATCH(C180,'DATA - Teams'!$B:$B,0))</f>
        <v>PMAC</v>
      </c>
    </row>
    <row r="181" spans="1:9" hidden="1" x14ac:dyDescent="0.2">
      <c r="A181">
        <v>2017</v>
      </c>
      <c r="B181">
        <v>9</v>
      </c>
      <c r="C181" t="s">
        <v>34</v>
      </c>
      <c r="D181" t="s">
        <v>70</v>
      </c>
      <c r="E181" t="s">
        <v>23</v>
      </c>
      <c r="F181" t="s">
        <v>38</v>
      </c>
      <c r="G181">
        <v>114</v>
      </c>
      <c r="H181">
        <v>31</v>
      </c>
      <c r="I181" t="str">
        <f>INDEX('DATA - Teams'!$C:$C,MATCH(C181,'DATA - Teams'!$B:$B,0))</f>
        <v>PMAC</v>
      </c>
    </row>
    <row r="182" spans="1:9" hidden="1" x14ac:dyDescent="0.2">
      <c r="A182">
        <v>2017</v>
      </c>
      <c r="B182">
        <v>9</v>
      </c>
      <c r="C182" t="s">
        <v>34</v>
      </c>
      <c r="D182" t="s">
        <v>42</v>
      </c>
      <c r="E182" t="s">
        <v>27</v>
      </c>
      <c r="F182" t="s">
        <v>43</v>
      </c>
      <c r="G182">
        <v>112</v>
      </c>
      <c r="H182">
        <v>101</v>
      </c>
      <c r="I182" t="str">
        <f>INDEX('DATA - Teams'!$C:$C,MATCH(C182,'DATA - Teams'!$B:$B,0))</f>
        <v>PMAC</v>
      </c>
    </row>
    <row r="183" spans="1:9" hidden="1" x14ac:dyDescent="0.2">
      <c r="A183">
        <v>2017</v>
      </c>
      <c r="B183">
        <v>9</v>
      </c>
      <c r="C183" t="s">
        <v>34</v>
      </c>
      <c r="D183" t="s">
        <v>44</v>
      </c>
      <c r="E183" t="s">
        <v>36</v>
      </c>
      <c r="F183" t="s">
        <v>43</v>
      </c>
      <c r="G183">
        <v>84</v>
      </c>
      <c r="H183">
        <v>49</v>
      </c>
      <c r="I183" t="str">
        <f>INDEX('DATA - Teams'!$C:$C,MATCH(C183,'DATA - Teams'!$B:$B,0))</f>
        <v>PMAC</v>
      </c>
    </row>
    <row r="184" spans="1:9" hidden="1" x14ac:dyDescent="0.2">
      <c r="A184">
        <v>2017</v>
      </c>
      <c r="B184">
        <v>9</v>
      </c>
      <c r="C184" t="s">
        <v>34</v>
      </c>
      <c r="D184" t="s">
        <v>1064</v>
      </c>
      <c r="E184" t="s">
        <v>36</v>
      </c>
      <c r="F184" t="s">
        <v>41</v>
      </c>
      <c r="G184">
        <v>99</v>
      </c>
      <c r="H184">
        <v>102</v>
      </c>
      <c r="I184" t="str">
        <f>INDEX('DATA - Teams'!$C:$C,MATCH(C184,'DATA - Teams'!$B:$B,0))</f>
        <v>PMAC</v>
      </c>
    </row>
    <row r="185" spans="1:9" hidden="1" x14ac:dyDescent="0.2">
      <c r="A185">
        <v>2017</v>
      </c>
      <c r="B185">
        <v>9</v>
      </c>
      <c r="C185" t="s">
        <v>34</v>
      </c>
      <c r="D185" t="s">
        <v>61</v>
      </c>
      <c r="E185" t="s">
        <v>20</v>
      </c>
      <c r="F185" t="s">
        <v>41</v>
      </c>
      <c r="G185">
        <v>95</v>
      </c>
      <c r="H185">
        <v>130</v>
      </c>
      <c r="I185" t="str">
        <f>INDEX('DATA - Teams'!$C:$C,MATCH(C185,'DATA - Teams'!$B:$B,0))</f>
        <v>PMAC</v>
      </c>
    </row>
    <row r="186" spans="1:9" hidden="1" x14ac:dyDescent="0.2">
      <c r="A186">
        <v>2017</v>
      </c>
      <c r="B186">
        <v>9</v>
      </c>
      <c r="C186" t="s">
        <v>34</v>
      </c>
      <c r="D186" t="s">
        <v>45</v>
      </c>
      <c r="E186" t="s">
        <v>32</v>
      </c>
      <c r="F186" t="s">
        <v>38</v>
      </c>
      <c r="G186">
        <v>82</v>
      </c>
      <c r="H186">
        <v>70</v>
      </c>
      <c r="I186" t="str">
        <f>INDEX('DATA - Teams'!$C:$C,MATCH(C186,'DATA - Teams'!$B:$B,0))</f>
        <v>PMAC</v>
      </c>
    </row>
    <row r="187" spans="1:9" hidden="1" x14ac:dyDescent="0.2">
      <c r="A187">
        <v>2017</v>
      </c>
      <c r="B187">
        <v>9</v>
      </c>
      <c r="C187" t="s">
        <v>34</v>
      </c>
      <c r="D187" t="s">
        <v>46</v>
      </c>
      <c r="E187" t="s">
        <v>32</v>
      </c>
      <c r="F187" t="s">
        <v>41</v>
      </c>
      <c r="G187">
        <v>90</v>
      </c>
      <c r="H187">
        <v>75</v>
      </c>
      <c r="I187" t="str">
        <f>INDEX('DATA - Teams'!$C:$C,MATCH(C187,'DATA - Teams'!$B:$B,0))</f>
        <v>PMAC</v>
      </c>
    </row>
    <row r="188" spans="1:9" hidden="1" x14ac:dyDescent="0.2">
      <c r="A188">
        <v>2017</v>
      </c>
      <c r="B188">
        <v>9</v>
      </c>
      <c r="C188" t="s">
        <v>34</v>
      </c>
      <c r="D188" t="s">
        <v>77</v>
      </c>
      <c r="E188" t="s">
        <v>10</v>
      </c>
      <c r="F188" t="s">
        <v>43</v>
      </c>
      <c r="G188">
        <v>79</v>
      </c>
      <c r="H188">
        <v>59</v>
      </c>
      <c r="I188" t="str">
        <f>INDEX('DATA - Teams'!$C:$C,MATCH(C188,'DATA - Teams'!$B:$B,0))</f>
        <v>PMAC</v>
      </c>
    </row>
    <row r="189" spans="1:9" hidden="1" x14ac:dyDescent="0.2">
      <c r="A189">
        <v>2017</v>
      </c>
      <c r="B189">
        <v>9</v>
      </c>
      <c r="C189" t="s">
        <v>34</v>
      </c>
      <c r="D189" t="s">
        <v>53</v>
      </c>
      <c r="E189" t="s">
        <v>24</v>
      </c>
      <c r="F189" t="s">
        <v>41</v>
      </c>
      <c r="G189">
        <v>90</v>
      </c>
      <c r="H189">
        <v>128</v>
      </c>
      <c r="I189" t="str">
        <f>INDEX('DATA - Teams'!$C:$C,MATCH(C189,'DATA - Teams'!$B:$B,0))</f>
        <v>PMAC</v>
      </c>
    </row>
    <row r="190" spans="1:9" hidden="1" x14ac:dyDescent="0.2">
      <c r="A190">
        <v>2017</v>
      </c>
      <c r="B190">
        <v>9</v>
      </c>
      <c r="C190" t="s">
        <v>34</v>
      </c>
      <c r="D190" t="s">
        <v>51</v>
      </c>
      <c r="E190" t="s">
        <v>24</v>
      </c>
      <c r="F190" t="s">
        <v>52</v>
      </c>
      <c r="G190">
        <v>90</v>
      </c>
      <c r="H190">
        <v>102</v>
      </c>
      <c r="I190" t="str">
        <f>INDEX('DATA - Teams'!$C:$C,MATCH(C190,'DATA - Teams'!$B:$B,0))</f>
        <v>PMAC</v>
      </c>
    </row>
    <row r="191" spans="1:9" hidden="1" x14ac:dyDescent="0.2">
      <c r="A191">
        <v>2017</v>
      </c>
      <c r="B191">
        <v>9</v>
      </c>
      <c r="C191" t="s">
        <v>34</v>
      </c>
      <c r="D191" t="s">
        <v>76</v>
      </c>
      <c r="E191" t="s">
        <v>14</v>
      </c>
      <c r="F191" t="s">
        <v>38</v>
      </c>
      <c r="G191">
        <v>85</v>
      </c>
      <c r="H191">
        <v>66</v>
      </c>
      <c r="I191" t="str">
        <f>INDEX('DATA - Teams'!$C:$C,MATCH(C191,'DATA - Teams'!$B:$B,0))</f>
        <v>PMAC</v>
      </c>
    </row>
    <row r="192" spans="1:9" hidden="1" x14ac:dyDescent="0.2">
      <c r="A192">
        <v>2017</v>
      </c>
      <c r="B192">
        <v>9</v>
      </c>
      <c r="C192" t="s">
        <v>34</v>
      </c>
      <c r="D192" t="s">
        <v>65</v>
      </c>
      <c r="E192" t="s">
        <v>35</v>
      </c>
      <c r="F192" t="s">
        <v>41</v>
      </c>
      <c r="G192">
        <v>120</v>
      </c>
      <c r="H192">
        <v>112</v>
      </c>
      <c r="I192" t="str">
        <f>INDEX('DATA - Teams'!$C:$C,MATCH(C192,'DATA - Teams'!$B:$B,0))</f>
        <v>PMAC</v>
      </c>
    </row>
    <row r="193" spans="1:9" hidden="1" x14ac:dyDescent="0.2">
      <c r="A193">
        <v>2017</v>
      </c>
      <c r="B193">
        <v>9</v>
      </c>
      <c r="C193" t="s">
        <v>34</v>
      </c>
      <c r="D193" t="s">
        <v>74</v>
      </c>
      <c r="E193" t="s">
        <v>35</v>
      </c>
      <c r="F193" t="s">
        <v>38</v>
      </c>
      <c r="G193">
        <v>97</v>
      </c>
      <c r="H193">
        <v>87</v>
      </c>
      <c r="I193" t="str">
        <f>INDEX('DATA - Teams'!$C:$C,MATCH(C193,'DATA - Teams'!$B:$B,0))</f>
        <v>PMAC</v>
      </c>
    </row>
    <row r="194" spans="1:9" hidden="1" x14ac:dyDescent="0.2">
      <c r="A194">
        <v>2017</v>
      </c>
      <c r="B194">
        <v>9</v>
      </c>
      <c r="C194" t="s">
        <v>34</v>
      </c>
      <c r="D194" t="s">
        <v>78</v>
      </c>
      <c r="E194" t="s">
        <v>28</v>
      </c>
      <c r="F194" t="s">
        <v>43</v>
      </c>
      <c r="G194">
        <v>78</v>
      </c>
      <c r="H194">
        <v>65</v>
      </c>
      <c r="I194" t="str">
        <f>INDEX('DATA - Teams'!$C:$C,MATCH(C194,'DATA - Teams'!$B:$B,0))</f>
        <v>PMAC</v>
      </c>
    </row>
    <row r="195" spans="1:9" hidden="1" x14ac:dyDescent="0.2">
      <c r="A195">
        <v>2017</v>
      </c>
      <c r="B195">
        <v>9</v>
      </c>
      <c r="C195" t="s">
        <v>34</v>
      </c>
      <c r="D195" t="s">
        <v>57</v>
      </c>
      <c r="E195" t="s">
        <v>13</v>
      </c>
      <c r="F195" t="s">
        <v>41</v>
      </c>
      <c r="G195">
        <v>85</v>
      </c>
      <c r="H195">
        <v>90</v>
      </c>
      <c r="I195" t="str">
        <f>INDEX('DATA - Teams'!$C:$C,MATCH(C195,'DATA - Teams'!$B:$B,0))</f>
        <v>PMAC</v>
      </c>
    </row>
    <row r="196" spans="1:9" hidden="1" x14ac:dyDescent="0.2">
      <c r="A196">
        <v>2017</v>
      </c>
      <c r="B196">
        <v>9</v>
      </c>
      <c r="C196" t="s">
        <v>34</v>
      </c>
      <c r="D196" t="s">
        <v>62</v>
      </c>
      <c r="E196" t="s">
        <v>16</v>
      </c>
      <c r="F196" t="s">
        <v>59</v>
      </c>
      <c r="G196">
        <v>85</v>
      </c>
      <c r="H196">
        <v>0</v>
      </c>
      <c r="I196" t="str">
        <f>INDEX('DATA - Teams'!$C:$C,MATCH(C196,'DATA - Teams'!$B:$B,0))</f>
        <v>PMAC</v>
      </c>
    </row>
    <row r="197" spans="1:9" hidden="1" x14ac:dyDescent="0.2">
      <c r="A197">
        <v>2017</v>
      </c>
      <c r="B197">
        <v>9</v>
      </c>
      <c r="C197" t="s">
        <v>34</v>
      </c>
      <c r="D197" t="s">
        <v>48</v>
      </c>
      <c r="E197" t="s">
        <v>16</v>
      </c>
      <c r="F197" t="s">
        <v>59</v>
      </c>
      <c r="G197">
        <v>113</v>
      </c>
      <c r="H197">
        <v>0</v>
      </c>
      <c r="I197" t="str">
        <f>INDEX('DATA - Teams'!$C:$C,MATCH(C197,'DATA - Teams'!$B:$B,0))</f>
        <v>PMAC</v>
      </c>
    </row>
    <row r="198" spans="1:9" hidden="1" x14ac:dyDescent="0.2">
      <c r="A198">
        <v>2017</v>
      </c>
      <c r="B198">
        <v>9</v>
      </c>
      <c r="C198" t="s">
        <v>34</v>
      </c>
      <c r="D198" t="s">
        <v>67</v>
      </c>
      <c r="E198" t="s">
        <v>31</v>
      </c>
      <c r="F198" t="s">
        <v>59</v>
      </c>
      <c r="G198">
        <v>104</v>
      </c>
      <c r="H198">
        <v>0</v>
      </c>
      <c r="I198" t="str">
        <f>INDEX('DATA - Teams'!$C:$C,MATCH(C198,'DATA - Teams'!$B:$B,0))</f>
        <v>PMAC</v>
      </c>
    </row>
    <row r="199" spans="1:9" hidden="1" x14ac:dyDescent="0.2">
      <c r="A199">
        <v>2017</v>
      </c>
      <c r="B199">
        <v>9</v>
      </c>
      <c r="C199" t="s">
        <v>34</v>
      </c>
      <c r="D199" t="s">
        <v>49</v>
      </c>
      <c r="E199" t="s">
        <v>31</v>
      </c>
      <c r="F199" t="s">
        <v>59</v>
      </c>
      <c r="G199">
        <v>84</v>
      </c>
      <c r="H199">
        <v>0</v>
      </c>
      <c r="I199" t="str">
        <f>INDEX('DATA - Teams'!$C:$C,MATCH(C199,'DATA - Teams'!$B:$B,0))</f>
        <v>PMAC</v>
      </c>
    </row>
    <row r="200" spans="1:9" hidden="1" x14ac:dyDescent="0.2">
      <c r="A200">
        <v>2017</v>
      </c>
      <c r="B200">
        <v>10</v>
      </c>
      <c r="C200" t="s">
        <v>34</v>
      </c>
      <c r="D200" t="s">
        <v>58</v>
      </c>
      <c r="E200" t="s">
        <v>21</v>
      </c>
      <c r="F200" t="s">
        <v>43</v>
      </c>
      <c r="G200">
        <v>114</v>
      </c>
      <c r="H200">
        <v>107</v>
      </c>
      <c r="I200" t="str">
        <f>INDEX('DATA - Teams'!$C:$C,MATCH(C200,'DATA - Teams'!$B:$B,0))</f>
        <v>PMAC</v>
      </c>
    </row>
    <row r="201" spans="1:9" hidden="1" x14ac:dyDescent="0.2">
      <c r="A201">
        <v>2017</v>
      </c>
      <c r="B201">
        <v>10</v>
      </c>
      <c r="C201" t="s">
        <v>34</v>
      </c>
      <c r="D201" t="s">
        <v>39</v>
      </c>
      <c r="E201" t="s">
        <v>22</v>
      </c>
      <c r="F201" t="s">
        <v>38</v>
      </c>
      <c r="G201">
        <v>95</v>
      </c>
      <c r="H201">
        <v>85</v>
      </c>
      <c r="I201" t="str">
        <f>INDEX('DATA - Teams'!$C:$C,MATCH(C201,'DATA - Teams'!$B:$B,0))</f>
        <v>PMAC</v>
      </c>
    </row>
    <row r="202" spans="1:9" hidden="1" x14ac:dyDescent="0.2">
      <c r="A202">
        <v>2017</v>
      </c>
      <c r="B202">
        <v>10</v>
      </c>
      <c r="C202" t="s">
        <v>34</v>
      </c>
      <c r="D202" t="s">
        <v>79</v>
      </c>
      <c r="E202" t="s">
        <v>17</v>
      </c>
      <c r="F202" t="s">
        <v>38</v>
      </c>
      <c r="G202">
        <v>92</v>
      </c>
      <c r="H202">
        <v>96</v>
      </c>
      <c r="I202" t="str">
        <f>INDEX('DATA - Teams'!$C:$C,MATCH(C202,'DATA - Teams'!$B:$B,0))</f>
        <v>PMAC</v>
      </c>
    </row>
    <row r="203" spans="1:9" hidden="1" x14ac:dyDescent="0.2">
      <c r="A203">
        <v>2017</v>
      </c>
      <c r="B203">
        <v>10</v>
      </c>
      <c r="C203" t="s">
        <v>34</v>
      </c>
      <c r="D203" t="s">
        <v>40</v>
      </c>
      <c r="E203" t="s">
        <v>17</v>
      </c>
      <c r="F203" t="s">
        <v>41</v>
      </c>
      <c r="G203">
        <v>100</v>
      </c>
      <c r="H203">
        <v>92</v>
      </c>
      <c r="I203" t="str">
        <f>INDEX('DATA - Teams'!$C:$C,MATCH(C203,'DATA - Teams'!$B:$B,0))</f>
        <v>PMAC</v>
      </c>
    </row>
    <row r="204" spans="1:9" hidden="1" x14ac:dyDescent="0.2">
      <c r="A204">
        <v>2017</v>
      </c>
      <c r="B204">
        <v>10</v>
      </c>
      <c r="C204" t="s">
        <v>34</v>
      </c>
      <c r="D204" t="s">
        <v>70</v>
      </c>
      <c r="E204" t="s">
        <v>23</v>
      </c>
      <c r="F204" t="s">
        <v>38</v>
      </c>
      <c r="G204">
        <v>115</v>
      </c>
      <c r="H204">
        <v>63</v>
      </c>
      <c r="I204" t="str">
        <f>INDEX('DATA - Teams'!$C:$C,MATCH(C204,'DATA - Teams'!$B:$B,0))</f>
        <v>PMAC</v>
      </c>
    </row>
    <row r="205" spans="1:9" hidden="1" x14ac:dyDescent="0.2">
      <c r="A205">
        <v>2017</v>
      </c>
      <c r="B205">
        <v>10</v>
      </c>
      <c r="C205" t="s">
        <v>34</v>
      </c>
      <c r="D205" t="s">
        <v>42</v>
      </c>
      <c r="E205" t="s">
        <v>27</v>
      </c>
      <c r="F205" t="s">
        <v>43</v>
      </c>
      <c r="G205">
        <v>118</v>
      </c>
      <c r="H205">
        <v>124</v>
      </c>
      <c r="I205" t="str">
        <f>INDEX('DATA - Teams'!$C:$C,MATCH(C205,'DATA - Teams'!$B:$B,0))</f>
        <v>PMAC</v>
      </c>
    </row>
    <row r="206" spans="1:9" hidden="1" x14ac:dyDescent="0.2">
      <c r="A206">
        <v>2017</v>
      </c>
      <c r="B206">
        <v>10</v>
      </c>
      <c r="C206" t="s">
        <v>34</v>
      </c>
      <c r="D206" t="s">
        <v>44</v>
      </c>
      <c r="E206" t="s">
        <v>36</v>
      </c>
      <c r="F206" t="s">
        <v>43</v>
      </c>
      <c r="G206">
        <v>81</v>
      </c>
      <c r="H206">
        <v>103</v>
      </c>
      <c r="I206" t="str">
        <f>INDEX('DATA - Teams'!$C:$C,MATCH(C206,'DATA - Teams'!$B:$B,0))</f>
        <v>PMAC</v>
      </c>
    </row>
    <row r="207" spans="1:9" hidden="1" x14ac:dyDescent="0.2">
      <c r="A207">
        <v>2017</v>
      </c>
      <c r="B207">
        <v>10</v>
      </c>
      <c r="C207" t="s">
        <v>34</v>
      </c>
      <c r="D207" t="s">
        <v>1064</v>
      </c>
      <c r="E207" t="s">
        <v>36</v>
      </c>
      <c r="F207" t="s">
        <v>41</v>
      </c>
      <c r="G207">
        <v>105</v>
      </c>
      <c r="H207">
        <v>118</v>
      </c>
      <c r="I207" t="str">
        <f>INDEX('DATA - Teams'!$C:$C,MATCH(C207,'DATA - Teams'!$B:$B,0))</f>
        <v>PMAC</v>
      </c>
    </row>
    <row r="208" spans="1:9" hidden="1" x14ac:dyDescent="0.2">
      <c r="A208">
        <v>2017</v>
      </c>
      <c r="B208">
        <v>10</v>
      </c>
      <c r="C208" t="s">
        <v>34</v>
      </c>
      <c r="D208" t="s">
        <v>61</v>
      </c>
      <c r="E208" t="s">
        <v>20</v>
      </c>
      <c r="F208" t="s">
        <v>41</v>
      </c>
      <c r="G208">
        <v>93</v>
      </c>
      <c r="H208">
        <v>99</v>
      </c>
      <c r="I208" t="str">
        <f>INDEX('DATA - Teams'!$C:$C,MATCH(C208,'DATA - Teams'!$B:$B,0))</f>
        <v>PMAC</v>
      </c>
    </row>
    <row r="209" spans="1:9" hidden="1" x14ac:dyDescent="0.2">
      <c r="A209">
        <v>2017</v>
      </c>
      <c r="B209">
        <v>10</v>
      </c>
      <c r="C209" t="s">
        <v>34</v>
      </c>
      <c r="D209" t="s">
        <v>46</v>
      </c>
      <c r="E209" t="s">
        <v>32</v>
      </c>
      <c r="F209" t="s">
        <v>41</v>
      </c>
      <c r="G209">
        <v>95</v>
      </c>
      <c r="H209">
        <v>98</v>
      </c>
      <c r="I209" t="str">
        <f>INDEX('DATA - Teams'!$C:$C,MATCH(C209,'DATA - Teams'!$B:$B,0))</f>
        <v>PMAC</v>
      </c>
    </row>
    <row r="210" spans="1:9" hidden="1" x14ac:dyDescent="0.2">
      <c r="A210">
        <v>2017</v>
      </c>
      <c r="B210">
        <v>10</v>
      </c>
      <c r="C210" t="s">
        <v>34</v>
      </c>
      <c r="D210" t="s">
        <v>45</v>
      </c>
      <c r="E210" t="s">
        <v>32</v>
      </c>
      <c r="F210" t="s">
        <v>38</v>
      </c>
      <c r="G210">
        <v>85</v>
      </c>
      <c r="H210">
        <v>112</v>
      </c>
      <c r="I210" t="str">
        <f>INDEX('DATA - Teams'!$C:$C,MATCH(C210,'DATA - Teams'!$B:$B,0))</f>
        <v>PMAC</v>
      </c>
    </row>
    <row r="211" spans="1:9" hidden="1" x14ac:dyDescent="0.2">
      <c r="A211">
        <v>2017</v>
      </c>
      <c r="B211">
        <v>10</v>
      </c>
      <c r="C211" t="s">
        <v>34</v>
      </c>
      <c r="D211" t="s">
        <v>62</v>
      </c>
      <c r="E211" t="s">
        <v>16</v>
      </c>
      <c r="F211" t="s">
        <v>43</v>
      </c>
      <c r="G211">
        <v>81</v>
      </c>
      <c r="H211">
        <v>71</v>
      </c>
      <c r="I211" t="str">
        <f>INDEX('DATA - Teams'!$C:$C,MATCH(C211,'DATA - Teams'!$B:$B,0))</f>
        <v>PMAC</v>
      </c>
    </row>
    <row r="212" spans="1:9" hidden="1" x14ac:dyDescent="0.2">
      <c r="A212">
        <v>2017</v>
      </c>
      <c r="B212">
        <v>10</v>
      </c>
      <c r="C212" t="s">
        <v>34</v>
      </c>
      <c r="D212" t="s">
        <v>48</v>
      </c>
      <c r="E212" t="s">
        <v>16</v>
      </c>
      <c r="F212" t="s">
        <v>52</v>
      </c>
      <c r="G212">
        <v>110</v>
      </c>
      <c r="H212">
        <v>69</v>
      </c>
      <c r="I212" t="str">
        <f>INDEX('DATA - Teams'!$C:$C,MATCH(C212,'DATA - Teams'!$B:$B,0))</f>
        <v>PMAC</v>
      </c>
    </row>
    <row r="213" spans="1:9" hidden="1" x14ac:dyDescent="0.2">
      <c r="A213">
        <v>2017</v>
      </c>
      <c r="B213">
        <v>10</v>
      </c>
      <c r="C213" t="s">
        <v>34</v>
      </c>
      <c r="D213" t="s">
        <v>67</v>
      </c>
      <c r="E213" t="s">
        <v>31</v>
      </c>
      <c r="F213" t="s">
        <v>43</v>
      </c>
      <c r="G213">
        <v>100</v>
      </c>
      <c r="H213">
        <v>77</v>
      </c>
      <c r="I213" t="str">
        <f>INDEX('DATA - Teams'!$C:$C,MATCH(C213,'DATA - Teams'!$B:$B,0))</f>
        <v>PMAC</v>
      </c>
    </row>
    <row r="214" spans="1:9" hidden="1" x14ac:dyDescent="0.2">
      <c r="A214">
        <v>2017</v>
      </c>
      <c r="B214">
        <v>10</v>
      </c>
      <c r="C214" t="s">
        <v>34</v>
      </c>
      <c r="D214" t="s">
        <v>53</v>
      </c>
      <c r="E214" t="s">
        <v>24</v>
      </c>
      <c r="F214" t="s">
        <v>41</v>
      </c>
      <c r="G214">
        <v>79</v>
      </c>
      <c r="H214">
        <v>38</v>
      </c>
      <c r="I214" t="str">
        <f>INDEX('DATA - Teams'!$C:$C,MATCH(C214,'DATA - Teams'!$B:$B,0))</f>
        <v>PMAC</v>
      </c>
    </row>
    <row r="215" spans="1:9" hidden="1" x14ac:dyDescent="0.2">
      <c r="A215">
        <v>2017</v>
      </c>
      <c r="B215">
        <v>10</v>
      </c>
      <c r="C215" t="s">
        <v>34</v>
      </c>
      <c r="D215" t="s">
        <v>65</v>
      </c>
      <c r="E215" t="s">
        <v>35</v>
      </c>
      <c r="F215" t="s">
        <v>41</v>
      </c>
      <c r="G215">
        <v>114</v>
      </c>
      <c r="H215">
        <v>94</v>
      </c>
      <c r="I215" t="str">
        <f>INDEX('DATA - Teams'!$C:$C,MATCH(C215,'DATA - Teams'!$B:$B,0))</f>
        <v>PMAC</v>
      </c>
    </row>
    <row r="216" spans="1:9" hidden="1" x14ac:dyDescent="0.2">
      <c r="A216">
        <v>2017</v>
      </c>
      <c r="B216">
        <v>10</v>
      </c>
      <c r="C216" t="s">
        <v>34</v>
      </c>
      <c r="D216" t="s">
        <v>74</v>
      </c>
      <c r="E216" t="s">
        <v>35</v>
      </c>
      <c r="F216" t="s">
        <v>38</v>
      </c>
      <c r="G216">
        <v>98</v>
      </c>
      <c r="H216">
        <v>86</v>
      </c>
      <c r="I216" t="str">
        <f>INDEX('DATA - Teams'!$C:$C,MATCH(C216,'DATA - Teams'!$B:$B,0))</f>
        <v>PMAC</v>
      </c>
    </row>
    <row r="217" spans="1:9" hidden="1" x14ac:dyDescent="0.2">
      <c r="A217">
        <v>2017</v>
      </c>
      <c r="B217">
        <v>10</v>
      </c>
      <c r="C217" t="s">
        <v>34</v>
      </c>
      <c r="D217" t="s">
        <v>57</v>
      </c>
      <c r="E217" t="s">
        <v>13</v>
      </c>
      <c r="F217" t="s">
        <v>41</v>
      </c>
      <c r="G217">
        <v>90</v>
      </c>
      <c r="H217">
        <v>107</v>
      </c>
      <c r="I217" t="str">
        <f>INDEX('DATA - Teams'!$C:$C,MATCH(C217,'DATA - Teams'!$B:$B,0))</f>
        <v>PMAC</v>
      </c>
    </row>
    <row r="218" spans="1:9" hidden="1" x14ac:dyDescent="0.2">
      <c r="A218">
        <v>2017</v>
      </c>
      <c r="B218">
        <v>10</v>
      </c>
      <c r="C218" t="s">
        <v>34</v>
      </c>
      <c r="D218" t="s">
        <v>80</v>
      </c>
      <c r="E218" t="s">
        <v>17</v>
      </c>
      <c r="F218" t="s">
        <v>59</v>
      </c>
      <c r="G218">
        <v>93</v>
      </c>
      <c r="H218">
        <v>90</v>
      </c>
      <c r="I218" t="str">
        <f>INDEX('DATA - Teams'!$C:$C,MATCH(C218,'DATA - Teams'!$B:$B,0))</f>
        <v>PMAC</v>
      </c>
    </row>
    <row r="219" spans="1:9" hidden="1" x14ac:dyDescent="0.2">
      <c r="A219">
        <v>2017</v>
      </c>
      <c r="B219">
        <v>10</v>
      </c>
      <c r="C219" t="s">
        <v>34</v>
      </c>
      <c r="D219" t="s">
        <v>49</v>
      </c>
      <c r="E219" t="s">
        <v>31</v>
      </c>
      <c r="F219" t="s">
        <v>59</v>
      </c>
      <c r="G219">
        <v>94</v>
      </c>
      <c r="H219">
        <v>74</v>
      </c>
      <c r="I219" t="str">
        <f>INDEX('DATA - Teams'!$C:$C,MATCH(C219,'DATA - Teams'!$B:$B,0))</f>
        <v>PMAC</v>
      </c>
    </row>
    <row r="220" spans="1:9" hidden="1" x14ac:dyDescent="0.2">
      <c r="A220">
        <v>2017</v>
      </c>
      <c r="B220">
        <v>10</v>
      </c>
      <c r="C220" t="s">
        <v>34</v>
      </c>
      <c r="D220" t="s">
        <v>81</v>
      </c>
      <c r="E220" t="s">
        <v>31</v>
      </c>
      <c r="F220" t="s">
        <v>59</v>
      </c>
      <c r="G220">
        <v>74</v>
      </c>
      <c r="H220">
        <v>69</v>
      </c>
      <c r="I220" t="str">
        <f>INDEX('DATA - Teams'!$C:$C,MATCH(C220,'DATA - Teams'!$B:$B,0))</f>
        <v>PMAC</v>
      </c>
    </row>
    <row r="221" spans="1:9" hidden="1" x14ac:dyDescent="0.2">
      <c r="A221">
        <v>2017</v>
      </c>
      <c r="B221">
        <v>10</v>
      </c>
      <c r="C221" t="s">
        <v>34</v>
      </c>
      <c r="D221" t="s">
        <v>51</v>
      </c>
      <c r="E221" t="s">
        <v>24</v>
      </c>
      <c r="F221" t="s">
        <v>59</v>
      </c>
      <c r="G221">
        <v>90</v>
      </c>
      <c r="H221">
        <v>0</v>
      </c>
      <c r="I221" t="str">
        <f>INDEX('DATA - Teams'!$C:$C,MATCH(C221,'DATA - Teams'!$B:$B,0))</f>
        <v>PMAC</v>
      </c>
    </row>
    <row r="222" spans="1:9" hidden="1" x14ac:dyDescent="0.2">
      <c r="A222">
        <v>2017</v>
      </c>
      <c r="B222">
        <v>11</v>
      </c>
      <c r="C222" t="s">
        <v>34</v>
      </c>
      <c r="D222" t="s">
        <v>58</v>
      </c>
      <c r="E222" t="s">
        <v>21</v>
      </c>
      <c r="F222" t="s">
        <v>43</v>
      </c>
      <c r="G222">
        <v>113</v>
      </c>
      <c r="H222">
        <v>92</v>
      </c>
      <c r="I222" t="str">
        <f>INDEX('DATA - Teams'!$C:$C,MATCH(C222,'DATA - Teams'!$B:$B,0))</f>
        <v>PMAC</v>
      </c>
    </row>
    <row r="223" spans="1:9" hidden="1" x14ac:dyDescent="0.2">
      <c r="A223">
        <v>2017</v>
      </c>
      <c r="B223">
        <v>11</v>
      </c>
      <c r="C223" t="s">
        <v>34</v>
      </c>
      <c r="D223" t="s">
        <v>39</v>
      </c>
      <c r="E223" t="s">
        <v>22</v>
      </c>
      <c r="F223" t="s">
        <v>38</v>
      </c>
      <c r="G223">
        <v>95</v>
      </c>
      <c r="H223">
        <v>0</v>
      </c>
      <c r="I223" t="str">
        <f>INDEX('DATA - Teams'!$C:$C,MATCH(C223,'DATA - Teams'!$B:$B,0))</f>
        <v>PMAC</v>
      </c>
    </row>
    <row r="224" spans="1:9" hidden="1" x14ac:dyDescent="0.2">
      <c r="A224">
        <v>2017</v>
      </c>
      <c r="B224">
        <v>11</v>
      </c>
      <c r="C224" t="s">
        <v>34</v>
      </c>
      <c r="D224" t="s">
        <v>70</v>
      </c>
      <c r="E224" t="s">
        <v>23</v>
      </c>
      <c r="F224" t="s">
        <v>38</v>
      </c>
      <c r="G224">
        <v>110</v>
      </c>
      <c r="H224">
        <v>54</v>
      </c>
      <c r="I224" t="str">
        <f>INDEX('DATA - Teams'!$C:$C,MATCH(C224,'DATA - Teams'!$B:$B,0))</f>
        <v>PMAC</v>
      </c>
    </row>
    <row r="225" spans="1:9" hidden="1" x14ac:dyDescent="0.2">
      <c r="A225">
        <v>2017</v>
      </c>
      <c r="B225">
        <v>11</v>
      </c>
      <c r="C225" t="s">
        <v>34</v>
      </c>
      <c r="D225" t="s">
        <v>42</v>
      </c>
      <c r="E225" t="s">
        <v>27</v>
      </c>
      <c r="F225" t="s">
        <v>43</v>
      </c>
      <c r="G225">
        <v>118</v>
      </c>
      <c r="H225">
        <v>0</v>
      </c>
      <c r="I225" t="str">
        <f>INDEX('DATA - Teams'!$C:$C,MATCH(C225,'DATA - Teams'!$B:$B,0))</f>
        <v>PMAC</v>
      </c>
    </row>
    <row r="226" spans="1:9" hidden="1" x14ac:dyDescent="0.2">
      <c r="A226">
        <v>2017</v>
      </c>
      <c r="B226">
        <v>11</v>
      </c>
      <c r="C226" t="s">
        <v>34</v>
      </c>
      <c r="D226" t="s">
        <v>44</v>
      </c>
      <c r="E226" t="s">
        <v>36</v>
      </c>
      <c r="F226" t="s">
        <v>43</v>
      </c>
      <c r="G226">
        <v>81</v>
      </c>
      <c r="H226">
        <v>0</v>
      </c>
      <c r="I226" t="str">
        <f>INDEX('DATA - Teams'!$C:$C,MATCH(C226,'DATA - Teams'!$B:$B,0))</f>
        <v>PMAC</v>
      </c>
    </row>
    <row r="227" spans="1:9" hidden="1" x14ac:dyDescent="0.2">
      <c r="A227">
        <v>2017</v>
      </c>
      <c r="B227">
        <v>11</v>
      </c>
      <c r="C227" t="s">
        <v>34</v>
      </c>
      <c r="D227" t="s">
        <v>1064</v>
      </c>
      <c r="E227" t="s">
        <v>36</v>
      </c>
      <c r="F227" t="s">
        <v>41</v>
      </c>
      <c r="G227">
        <v>105</v>
      </c>
      <c r="H227">
        <v>0</v>
      </c>
      <c r="I227" t="str">
        <f>INDEX('DATA - Teams'!$C:$C,MATCH(C227,'DATA - Teams'!$B:$B,0))</f>
        <v>PMAC</v>
      </c>
    </row>
    <row r="228" spans="1:9" hidden="1" x14ac:dyDescent="0.2">
      <c r="A228">
        <v>2017</v>
      </c>
      <c r="B228">
        <v>11</v>
      </c>
      <c r="C228" t="s">
        <v>34</v>
      </c>
      <c r="D228" t="s">
        <v>61</v>
      </c>
      <c r="E228" t="s">
        <v>20</v>
      </c>
      <c r="F228" t="s">
        <v>41</v>
      </c>
      <c r="G228">
        <v>89</v>
      </c>
      <c r="H228">
        <v>90</v>
      </c>
      <c r="I228" t="str">
        <f>INDEX('DATA - Teams'!$C:$C,MATCH(C228,'DATA - Teams'!$B:$B,0))</f>
        <v>PMAC</v>
      </c>
    </row>
    <row r="229" spans="1:9" hidden="1" x14ac:dyDescent="0.2">
      <c r="A229">
        <v>2017</v>
      </c>
      <c r="B229">
        <v>11</v>
      </c>
      <c r="C229" t="s">
        <v>34</v>
      </c>
      <c r="D229" t="s">
        <v>46</v>
      </c>
      <c r="E229" t="s">
        <v>32</v>
      </c>
      <c r="F229" t="s">
        <v>41</v>
      </c>
      <c r="G229">
        <v>95</v>
      </c>
      <c r="H229">
        <v>105</v>
      </c>
      <c r="I229" t="str">
        <f>INDEX('DATA - Teams'!$C:$C,MATCH(C229,'DATA - Teams'!$B:$B,0))</f>
        <v>PMAC</v>
      </c>
    </row>
    <row r="230" spans="1:9" hidden="1" x14ac:dyDescent="0.2">
      <c r="A230">
        <v>2017</v>
      </c>
      <c r="B230">
        <v>11</v>
      </c>
      <c r="C230" t="s">
        <v>34</v>
      </c>
      <c r="D230" t="s">
        <v>45</v>
      </c>
      <c r="E230" t="s">
        <v>32</v>
      </c>
      <c r="F230" t="s">
        <v>38</v>
      </c>
      <c r="G230">
        <v>87</v>
      </c>
      <c r="H230">
        <v>95</v>
      </c>
      <c r="I230" t="str">
        <f>INDEX('DATA - Teams'!$C:$C,MATCH(C230,'DATA - Teams'!$B:$B,0))</f>
        <v>PMAC</v>
      </c>
    </row>
    <row r="231" spans="1:9" hidden="1" x14ac:dyDescent="0.2">
      <c r="A231">
        <v>2017</v>
      </c>
      <c r="B231">
        <v>11</v>
      </c>
      <c r="C231" t="s">
        <v>34</v>
      </c>
      <c r="D231" t="s">
        <v>62</v>
      </c>
      <c r="E231" t="s">
        <v>16</v>
      </c>
      <c r="F231" t="s">
        <v>43</v>
      </c>
      <c r="G231">
        <v>78</v>
      </c>
      <c r="H231">
        <v>58</v>
      </c>
      <c r="I231" t="str">
        <f>INDEX('DATA - Teams'!$C:$C,MATCH(C231,'DATA - Teams'!$B:$B,0))</f>
        <v>PMAC</v>
      </c>
    </row>
    <row r="232" spans="1:9" hidden="1" x14ac:dyDescent="0.2">
      <c r="A232">
        <v>2017</v>
      </c>
      <c r="B232">
        <v>11</v>
      </c>
      <c r="C232" t="s">
        <v>34</v>
      </c>
      <c r="D232" t="s">
        <v>48</v>
      </c>
      <c r="E232" t="s">
        <v>16</v>
      </c>
      <c r="F232" t="s">
        <v>38</v>
      </c>
      <c r="G232">
        <v>110</v>
      </c>
      <c r="H232">
        <v>81</v>
      </c>
      <c r="I232" t="str">
        <f>INDEX('DATA - Teams'!$C:$C,MATCH(C232,'DATA - Teams'!$B:$B,0))</f>
        <v>PMAC</v>
      </c>
    </row>
    <row r="233" spans="1:9" hidden="1" x14ac:dyDescent="0.2">
      <c r="A233">
        <v>2017</v>
      </c>
      <c r="B233">
        <v>11</v>
      </c>
      <c r="C233" t="s">
        <v>34</v>
      </c>
      <c r="D233" t="s">
        <v>82</v>
      </c>
      <c r="E233" t="s">
        <v>16</v>
      </c>
      <c r="F233" t="s">
        <v>41</v>
      </c>
      <c r="G233">
        <v>96</v>
      </c>
      <c r="H233">
        <v>94</v>
      </c>
      <c r="I233" t="str">
        <f>INDEX('DATA - Teams'!$C:$C,MATCH(C233,'DATA - Teams'!$B:$B,0))</f>
        <v>PMAC</v>
      </c>
    </row>
    <row r="234" spans="1:9" hidden="1" x14ac:dyDescent="0.2">
      <c r="A234">
        <v>2017</v>
      </c>
      <c r="B234">
        <v>11</v>
      </c>
      <c r="C234" t="s">
        <v>34</v>
      </c>
      <c r="D234" t="s">
        <v>49</v>
      </c>
      <c r="E234" t="s">
        <v>31</v>
      </c>
      <c r="F234" t="s">
        <v>41</v>
      </c>
      <c r="G234">
        <v>85</v>
      </c>
      <c r="H234">
        <v>72</v>
      </c>
      <c r="I234" t="str">
        <f>INDEX('DATA - Teams'!$C:$C,MATCH(C234,'DATA - Teams'!$B:$B,0))</f>
        <v>PMAC</v>
      </c>
    </row>
    <row r="235" spans="1:9" hidden="1" x14ac:dyDescent="0.2">
      <c r="A235">
        <v>2017</v>
      </c>
      <c r="B235">
        <v>11</v>
      </c>
      <c r="C235" t="s">
        <v>34</v>
      </c>
      <c r="D235" t="s">
        <v>67</v>
      </c>
      <c r="E235" t="s">
        <v>31</v>
      </c>
      <c r="F235" t="s">
        <v>43</v>
      </c>
      <c r="G235">
        <v>103</v>
      </c>
      <c r="H235">
        <v>81</v>
      </c>
      <c r="I235" t="str">
        <f>INDEX('DATA - Teams'!$C:$C,MATCH(C235,'DATA - Teams'!$B:$B,0))</f>
        <v>PMAC</v>
      </c>
    </row>
    <row r="236" spans="1:9" hidden="1" x14ac:dyDescent="0.2">
      <c r="A236">
        <v>2017</v>
      </c>
      <c r="B236">
        <v>11</v>
      </c>
      <c r="C236" t="s">
        <v>34</v>
      </c>
      <c r="D236" t="s">
        <v>51</v>
      </c>
      <c r="E236" t="s">
        <v>24</v>
      </c>
      <c r="F236" t="s">
        <v>52</v>
      </c>
      <c r="G236">
        <v>90</v>
      </c>
      <c r="H236">
        <v>0</v>
      </c>
      <c r="I236" t="str">
        <f>INDEX('DATA - Teams'!$C:$C,MATCH(C236,'DATA - Teams'!$B:$B,0))</f>
        <v>PMAC</v>
      </c>
    </row>
    <row r="237" spans="1:9" hidden="1" x14ac:dyDescent="0.2">
      <c r="A237">
        <v>2017</v>
      </c>
      <c r="B237">
        <v>11</v>
      </c>
      <c r="C237" t="s">
        <v>34</v>
      </c>
      <c r="D237" t="s">
        <v>53</v>
      </c>
      <c r="E237" t="s">
        <v>24</v>
      </c>
      <c r="F237" t="s">
        <v>41</v>
      </c>
      <c r="G237">
        <v>83</v>
      </c>
      <c r="H237">
        <v>83</v>
      </c>
      <c r="I237" t="str">
        <f>INDEX('DATA - Teams'!$C:$C,MATCH(C237,'DATA - Teams'!$B:$B,0))</f>
        <v>PMAC</v>
      </c>
    </row>
    <row r="238" spans="1:9" hidden="1" x14ac:dyDescent="0.2">
      <c r="A238">
        <v>2017</v>
      </c>
      <c r="B238">
        <v>11</v>
      </c>
      <c r="C238" t="s">
        <v>34</v>
      </c>
      <c r="D238" t="s">
        <v>74</v>
      </c>
      <c r="E238" t="s">
        <v>35</v>
      </c>
      <c r="F238" t="s">
        <v>38</v>
      </c>
      <c r="G238">
        <v>98</v>
      </c>
      <c r="H238">
        <v>0</v>
      </c>
      <c r="I238" t="str">
        <f>INDEX('DATA - Teams'!$C:$C,MATCH(C238,'DATA - Teams'!$B:$B,0))</f>
        <v>PMAC</v>
      </c>
    </row>
    <row r="239" spans="1:9" hidden="1" x14ac:dyDescent="0.2">
      <c r="A239">
        <v>2017</v>
      </c>
      <c r="B239">
        <v>11</v>
      </c>
      <c r="C239" t="s">
        <v>34</v>
      </c>
      <c r="D239" t="s">
        <v>57</v>
      </c>
      <c r="E239" t="s">
        <v>13</v>
      </c>
      <c r="F239" t="s">
        <v>41</v>
      </c>
      <c r="G239">
        <v>86</v>
      </c>
      <c r="H239">
        <v>75</v>
      </c>
      <c r="I239" t="str">
        <f>INDEX('DATA - Teams'!$C:$C,MATCH(C239,'DATA - Teams'!$B:$B,0))</f>
        <v>PMAC</v>
      </c>
    </row>
    <row r="240" spans="1:9" hidden="1" x14ac:dyDescent="0.2">
      <c r="A240">
        <v>2017</v>
      </c>
      <c r="B240">
        <v>11</v>
      </c>
      <c r="C240" t="s">
        <v>34</v>
      </c>
      <c r="D240" t="s">
        <v>80</v>
      </c>
      <c r="E240" t="s">
        <v>17</v>
      </c>
      <c r="F240" t="s">
        <v>59</v>
      </c>
      <c r="G240">
        <v>93</v>
      </c>
      <c r="H240">
        <v>0</v>
      </c>
      <c r="I240" t="str">
        <f>INDEX('DATA - Teams'!$C:$C,MATCH(C240,'DATA - Teams'!$B:$B,0))</f>
        <v>PMAC</v>
      </c>
    </row>
    <row r="241" spans="1:9" hidden="1" x14ac:dyDescent="0.2">
      <c r="A241">
        <v>2017</v>
      </c>
      <c r="B241">
        <v>11</v>
      </c>
      <c r="C241" t="s">
        <v>34</v>
      </c>
      <c r="D241" t="s">
        <v>40</v>
      </c>
      <c r="E241" t="s">
        <v>17</v>
      </c>
      <c r="F241" t="s">
        <v>59</v>
      </c>
      <c r="G241">
        <v>100</v>
      </c>
      <c r="H241">
        <v>0</v>
      </c>
      <c r="I241" t="str">
        <f>INDEX('DATA - Teams'!$C:$C,MATCH(C241,'DATA - Teams'!$B:$B,0))</f>
        <v>PMAC</v>
      </c>
    </row>
    <row r="242" spans="1:9" hidden="1" x14ac:dyDescent="0.2">
      <c r="A242">
        <v>2017</v>
      </c>
      <c r="B242">
        <v>11</v>
      </c>
      <c r="C242" t="s">
        <v>34</v>
      </c>
      <c r="D242" t="s">
        <v>79</v>
      </c>
      <c r="E242" t="s">
        <v>17</v>
      </c>
      <c r="F242" t="s">
        <v>59</v>
      </c>
      <c r="G242">
        <v>92</v>
      </c>
      <c r="H242">
        <v>0</v>
      </c>
      <c r="I242" t="str">
        <f>INDEX('DATA - Teams'!$C:$C,MATCH(C242,'DATA - Teams'!$B:$B,0))</f>
        <v>PMAC</v>
      </c>
    </row>
    <row r="243" spans="1:9" hidden="1" x14ac:dyDescent="0.2">
      <c r="A243">
        <v>2017</v>
      </c>
      <c r="B243">
        <v>11</v>
      </c>
      <c r="C243" t="s">
        <v>34</v>
      </c>
      <c r="D243" t="s">
        <v>65</v>
      </c>
      <c r="E243" t="s">
        <v>35</v>
      </c>
      <c r="F243" t="s">
        <v>59</v>
      </c>
      <c r="G243">
        <v>114</v>
      </c>
      <c r="H243">
        <v>0</v>
      </c>
      <c r="I243" t="str">
        <f>INDEX('DATA - Teams'!$C:$C,MATCH(C243,'DATA - Teams'!$B:$B,0))</f>
        <v>PMAC</v>
      </c>
    </row>
    <row r="244" spans="1:9" hidden="1" x14ac:dyDescent="0.2">
      <c r="A244">
        <v>2017</v>
      </c>
      <c r="B244">
        <v>12</v>
      </c>
      <c r="C244" t="s">
        <v>34</v>
      </c>
      <c r="D244" t="s">
        <v>58</v>
      </c>
      <c r="E244" t="s">
        <v>21</v>
      </c>
      <c r="F244" t="s">
        <v>43</v>
      </c>
      <c r="G244">
        <v>113</v>
      </c>
      <c r="H244">
        <v>0</v>
      </c>
      <c r="I244" t="str">
        <f>INDEX('DATA - Teams'!$C:$C,MATCH(C244,'DATA - Teams'!$B:$B,0))</f>
        <v>PMAC</v>
      </c>
    </row>
    <row r="245" spans="1:9" hidden="1" x14ac:dyDescent="0.2">
      <c r="A245">
        <v>2017</v>
      </c>
      <c r="B245">
        <v>12</v>
      </c>
      <c r="C245" t="s">
        <v>34</v>
      </c>
      <c r="D245" t="s">
        <v>39</v>
      </c>
      <c r="E245" t="s">
        <v>22</v>
      </c>
      <c r="F245" t="s">
        <v>38</v>
      </c>
      <c r="G245">
        <v>99</v>
      </c>
      <c r="H245">
        <v>123</v>
      </c>
      <c r="I245" t="str">
        <f>INDEX('DATA - Teams'!$C:$C,MATCH(C245,'DATA - Teams'!$B:$B,0))</f>
        <v>PMAC</v>
      </c>
    </row>
    <row r="246" spans="1:9" hidden="1" x14ac:dyDescent="0.2">
      <c r="A246">
        <v>2017</v>
      </c>
      <c r="B246">
        <v>12</v>
      </c>
      <c r="C246" t="s">
        <v>34</v>
      </c>
      <c r="D246" t="s">
        <v>40</v>
      </c>
      <c r="E246" t="s">
        <v>17</v>
      </c>
      <c r="F246" t="s">
        <v>41</v>
      </c>
      <c r="G246">
        <v>82</v>
      </c>
      <c r="H246">
        <v>34</v>
      </c>
      <c r="I246" t="str">
        <f>INDEX('DATA - Teams'!$C:$C,MATCH(C246,'DATA - Teams'!$B:$B,0))</f>
        <v>PMAC</v>
      </c>
    </row>
    <row r="247" spans="1:9" hidden="1" x14ac:dyDescent="0.2">
      <c r="A247">
        <v>2017</v>
      </c>
      <c r="B247">
        <v>12</v>
      </c>
      <c r="C247" t="s">
        <v>34</v>
      </c>
      <c r="D247" t="s">
        <v>80</v>
      </c>
      <c r="E247" t="s">
        <v>17</v>
      </c>
      <c r="F247" t="s">
        <v>43</v>
      </c>
      <c r="G247">
        <v>80</v>
      </c>
      <c r="H247">
        <v>64</v>
      </c>
      <c r="I247" t="str">
        <f>INDEX('DATA - Teams'!$C:$C,MATCH(C247,'DATA - Teams'!$B:$B,0))</f>
        <v>PMAC</v>
      </c>
    </row>
    <row r="248" spans="1:9" hidden="1" x14ac:dyDescent="0.2">
      <c r="A248">
        <v>2017</v>
      </c>
      <c r="B248">
        <v>12</v>
      </c>
      <c r="C248" t="s">
        <v>34</v>
      </c>
      <c r="D248" t="s">
        <v>79</v>
      </c>
      <c r="E248" t="s">
        <v>17</v>
      </c>
      <c r="F248" t="s">
        <v>38</v>
      </c>
      <c r="G248">
        <v>82</v>
      </c>
      <c r="H248">
        <v>81</v>
      </c>
      <c r="I248" t="str">
        <f>INDEX('DATA - Teams'!$C:$C,MATCH(C248,'DATA - Teams'!$B:$B,0))</f>
        <v>PMAC</v>
      </c>
    </row>
    <row r="249" spans="1:9" hidden="1" x14ac:dyDescent="0.2">
      <c r="A249">
        <v>2017</v>
      </c>
      <c r="B249">
        <v>12</v>
      </c>
      <c r="C249" t="s">
        <v>34</v>
      </c>
      <c r="D249" t="s">
        <v>42</v>
      </c>
      <c r="E249" t="s">
        <v>27</v>
      </c>
      <c r="F249" t="s">
        <v>43</v>
      </c>
      <c r="G249">
        <v>117</v>
      </c>
      <c r="H249">
        <v>144</v>
      </c>
      <c r="I249" t="str">
        <f>INDEX('DATA - Teams'!$C:$C,MATCH(C249,'DATA - Teams'!$B:$B,0))</f>
        <v>PMAC</v>
      </c>
    </row>
    <row r="250" spans="1:9" hidden="1" x14ac:dyDescent="0.2">
      <c r="A250">
        <v>2017</v>
      </c>
      <c r="B250">
        <v>12</v>
      </c>
      <c r="C250" t="s">
        <v>34</v>
      </c>
      <c r="D250" t="s">
        <v>44</v>
      </c>
      <c r="E250" t="s">
        <v>36</v>
      </c>
      <c r="F250" t="s">
        <v>43</v>
      </c>
      <c r="G250">
        <v>78</v>
      </c>
      <c r="H250">
        <v>71</v>
      </c>
      <c r="I250" t="str">
        <f>INDEX('DATA - Teams'!$C:$C,MATCH(C250,'DATA - Teams'!$B:$B,0))</f>
        <v>PMAC</v>
      </c>
    </row>
    <row r="251" spans="1:9" hidden="1" x14ac:dyDescent="0.2">
      <c r="A251">
        <v>2017</v>
      </c>
      <c r="B251">
        <v>12</v>
      </c>
      <c r="C251" t="s">
        <v>34</v>
      </c>
      <c r="D251" t="s">
        <v>1064</v>
      </c>
      <c r="E251" t="s">
        <v>36</v>
      </c>
      <c r="F251" t="s">
        <v>41</v>
      </c>
      <c r="G251">
        <v>107</v>
      </c>
      <c r="H251">
        <v>101</v>
      </c>
      <c r="I251" t="str">
        <f>INDEX('DATA - Teams'!$C:$C,MATCH(C251,'DATA - Teams'!$B:$B,0))</f>
        <v>PMAC</v>
      </c>
    </row>
    <row r="252" spans="1:9" hidden="1" x14ac:dyDescent="0.2">
      <c r="A252">
        <v>2017</v>
      </c>
      <c r="B252">
        <v>12</v>
      </c>
      <c r="C252" t="s">
        <v>34</v>
      </c>
      <c r="D252" t="s">
        <v>46</v>
      </c>
      <c r="E252" t="s">
        <v>32</v>
      </c>
      <c r="F252" t="s">
        <v>41</v>
      </c>
      <c r="G252">
        <v>101</v>
      </c>
      <c r="H252">
        <v>122</v>
      </c>
      <c r="I252" t="str">
        <f>INDEX('DATA - Teams'!$C:$C,MATCH(C252,'DATA - Teams'!$B:$B,0))</f>
        <v>PMAC</v>
      </c>
    </row>
    <row r="253" spans="1:9" hidden="1" x14ac:dyDescent="0.2">
      <c r="A253">
        <v>2017</v>
      </c>
      <c r="B253">
        <v>12</v>
      </c>
      <c r="C253" t="s">
        <v>34</v>
      </c>
      <c r="D253" t="s">
        <v>45</v>
      </c>
      <c r="E253" t="s">
        <v>32</v>
      </c>
      <c r="F253" t="s">
        <v>38</v>
      </c>
      <c r="G253">
        <v>85</v>
      </c>
      <c r="H253">
        <v>103</v>
      </c>
      <c r="I253" t="str">
        <f>INDEX('DATA - Teams'!$C:$C,MATCH(C253,'DATA - Teams'!$B:$B,0))</f>
        <v>PMAC</v>
      </c>
    </row>
    <row r="254" spans="1:9" hidden="1" x14ac:dyDescent="0.2">
      <c r="A254">
        <v>2017</v>
      </c>
      <c r="B254">
        <v>12</v>
      </c>
      <c r="C254" t="s">
        <v>34</v>
      </c>
      <c r="D254" t="s">
        <v>62</v>
      </c>
      <c r="E254" t="s">
        <v>16</v>
      </c>
      <c r="F254" t="s">
        <v>43</v>
      </c>
      <c r="G254">
        <v>75</v>
      </c>
      <c r="H254">
        <v>68</v>
      </c>
      <c r="I254" t="str">
        <f>INDEX('DATA - Teams'!$C:$C,MATCH(C254,'DATA - Teams'!$B:$B,0))</f>
        <v>PMAC</v>
      </c>
    </row>
    <row r="255" spans="1:9" hidden="1" x14ac:dyDescent="0.2">
      <c r="A255">
        <v>2017</v>
      </c>
      <c r="B255">
        <v>12</v>
      </c>
      <c r="C255" t="s">
        <v>34</v>
      </c>
      <c r="D255" t="s">
        <v>82</v>
      </c>
      <c r="E255" t="s">
        <v>16</v>
      </c>
      <c r="F255" t="s">
        <v>41</v>
      </c>
      <c r="G255">
        <v>95</v>
      </c>
      <c r="H255">
        <v>72</v>
      </c>
      <c r="I255" t="str">
        <f>INDEX('DATA - Teams'!$C:$C,MATCH(C255,'DATA - Teams'!$B:$B,0))</f>
        <v>PMAC</v>
      </c>
    </row>
    <row r="256" spans="1:9" hidden="1" x14ac:dyDescent="0.2">
      <c r="A256">
        <v>2017</v>
      </c>
      <c r="B256">
        <v>12</v>
      </c>
      <c r="C256" t="s">
        <v>34</v>
      </c>
      <c r="D256" t="s">
        <v>48</v>
      </c>
      <c r="E256" t="s">
        <v>16</v>
      </c>
      <c r="F256" t="s">
        <v>38</v>
      </c>
      <c r="G256">
        <v>107</v>
      </c>
      <c r="H256">
        <v>81</v>
      </c>
      <c r="I256" t="str">
        <f>INDEX('DATA - Teams'!$C:$C,MATCH(C256,'DATA - Teams'!$B:$B,0))</f>
        <v>PMAC</v>
      </c>
    </row>
    <row r="257" spans="1:9" hidden="1" x14ac:dyDescent="0.2">
      <c r="A257">
        <v>2017</v>
      </c>
      <c r="B257">
        <v>12</v>
      </c>
      <c r="C257" t="s">
        <v>34</v>
      </c>
      <c r="D257" t="s">
        <v>49</v>
      </c>
      <c r="E257" t="s">
        <v>31</v>
      </c>
      <c r="F257" t="s">
        <v>41</v>
      </c>
      <c r="G257">
        <v>88</v>
      </c>
      <c r="H257">
        <v>90</v>
      </c>
      <c r="I257" t="str">
        <f>INDEX('DATA - Teams'!$C:$C,MATCH(C257,'DATA - Teams'!$B:$B,0))</f>
        <v>PMAC</v>
      </c>
    </row>
    <row r="258" spans="1:9" hidden="1" x14ac:dyDescent="0.2">
      <c r="A258">
        <v>2017</v>
      </c>
      <c r="B258">
        <v>12</v>
      </c>
      <c r="C258" t="s">
        <v>34</v>
      </c>
      <c r="D258" t="s">
        <v>83</v>
      </c>
      <c r="E258" t="s">
        <v>10</v>
      </c>
      <c r="F258" t="s">
        <v>52</v>
      </c>
      <c r="G258">
        <v>78</v>
      </c>
      <c r="H258">
        <v>73</v>
      </c>
      <c r="I258" t="str">
        <f>INDEX('DATA - Teams'!$C:$C,MATCH(C258,'DATA - Teams'!$B:$B,0))</f>
        <v>PMAC</v>
      </c>
    </row>
    <row r="259" spans="1:9" hidden="1" x14ac:dyDescent="0.2">
      <c r="A259">
        <v>2017</v>
      </c>
      <c r="B259">
        <v>12</v>
      </c>
      <c r="C259" t="s">
        <v>34</v>
      </c>
      <c r="D259" t="s">
        <v>53</v>
      </c>
      <c r="E259" t="s">
        <v>24</v>
      </c>
      <c r="F259" t="s">
        <v>41</v>
      </c>
      <c r="G259">
        <v>86</v>
      </c>
      <c r="H259">
        <v>100</v>
      </c>
      <c r="I259" t="str">
        <f>INDEX('DATA - Teams'!$C:$C,MATCH(C259,'DATA - Teams'!$B:$B,0))</f>
        <v>PMAC</v>
      </c>
    </row>
    <row r="260" spans="1:9" hidden="1" x14ac:dyDescent="0.2">
      <c r="A260">
        <v>2017</v>
      </c>
      <c r="B260">
        <v>12</v>
      </c>
      <c r="C260" t="s">
        <v>34</v>
      </c>
      <c r="D260" t="s">
        <v>65</v>
      </c>
      <c r="E260" t="s">
        <v>35</v>
      </c>
      <c r="F260" t="s">
        <v>41</v>
      </c>
      <c r="G260">
        <v>113</v>
      </c>
      <c r="H260">
        <v>101</v>
      </c>
      <c r="I260" t="str">
        <f>INDEX('DATA - Teams'!$C:$C,MATCH(C260,'DATA - Teams'!$B:$B,0))</f>
        <v>PMAC</v>
      </c>
    </row>
    <row r="261" spans="1:9" hidden="1" x14ac:dyDescent="0.2">
      <c r="A261">
        <v>2017</v>
      </c>
      <c r="B261">
        <v>12</v>
      </c>
      <c r="C261" t="s">
        <v>34</v>
      </c>
      <c r="D261" t="s">
        <v>74</v>
      </c>
      <c r="E261" t="s">
        <v>35</v>
      </c>
      <c r="F261" t="s">
        <v>38</v>
      </c>
      <c r="G261">
        <v>85</v>
      </c>
      <c r="H261">
        <v>53</v>
      </c>
      <c r="I261" t="str">
        <f>INDEX('DATA - Teams'!$C:$C,MATCH(C261,'DATA - Teams'!$B:$B,0))</f>
        <v>PMAC</v>
      </c>
    </row>
    <row r="262" spans="1:9" hidden="1" x14ac:dyDescent="0.2">
      <c r="A262">
        <v>2017</v>
      </c>
      <c r="B262">
        <v>12</v>
      </c>
      <c r="C262" t="s">
        <v>34</v>
      </c>
      <c r="D262" t="s">
        <v>61</v>
      </c>
      <c r="E262" t="s">
        <v>20</v>
      </c>
      <c r="F262" t="s">
        <v>59</v>
      </c>
      <c r="G262">
        <v>89</v>
      </c>
      <c r="H262">
        <v>0</v>
      </c>
      <c r="I262" t="str">
        <f>INDEX('DATA - Teams'!$C:$C,MATCH(C262,'DATA - Teams'!$B:$B,0))</f>
        <v>PMAC</v>
      </c>
    </row>
    <row r="263" spans="1:9" hidden="1" x14ac:dyDescent="0.2">
      <c r="A263">
        <v>2017</v>
      </c>
      <c r="B263">
        <v>12</v>
      </c>
      <c r="C263" t="s">
        <v>34</v>
      </c>
      <c r="D263" t="s">
        <v>84</v>
      </c>
      <c r="E263" t="s">
        <v>20</v>
      </c>
      <c r="F263" t="s">
        <v>59</v>
      </c>
      <c r="G263">
        <v>103</v>
      </c>
      <c r="H263">
        <v>0</v>
      </c>
      <c r="I263" t="str">
        <f>INDEX('DATA - Teams'!$C:$C,MATCH(C263,'DATA - Teams'!$B:$B,0))</f>
        <v>PMAC</v>
      </c>
    </row>
    <row r="264" spans="1:9" hidden="1" x14ac:dyDescent="0.2">
      <c r="A264">
        <v>2017</v>
      </c>
      <c r="B264">
        <v>12</v>
      </c>
      <c r="C264" t="s">
        <v>34</v>
      </c>
      <c r="D264" t="s">
        <v>67</v>
      </c>
      <c r="E264" t="s">
        <v>31</v>
      </c>
      <c r="F264" t="s">
        <v>59</v>
      </c>
      <c r="G264">
        <v>103</v>
      </c>
      <c r="H264">
        <v>0</v>
      </c>
      <c r="I264" t="str">
        <f>INDEX('DATA - Teams'!$C:$C,MATCH(C264,'DATA - Teams'!$B:$B,0))</f>
        <v>PMAC</v>
      </c>
    </row>
    <row r="265" spans="1:9" hidden="1" x14ac:dyDescent="0.2">
      <c r="A265">
        <v>2017</v>
      </c>
      <c r="B265">
        <v>12</v>
      </c>
      <c r="C265" t="s">
        <v>34</v>
      </c>
      <c r="D265" t="s">
        <v>57</v>
      </c>
      <c r="E265" t="s">
        <v>13</v>
      </c>
      <c r="F265" t="s">
        <v>59</v>
      </c>
      <c r="G265">
        <v>86</v>
      </c>
      <c r="H265">
        <v>0</v>
      </c>
      <c r="I265" t="str">
        <f>INDEX('DATA - Teams'!$C:$C,MATCH(C265,'DATA - Teams'!$B:$B,0))</f>
        <v>PMAC</v>
      </c>
    </row>
    <row r="266" spans="1:9" hidden="1" x14ac:dyDescent="0.2">
      <c r="A266">
        <v>2017</v>
      </c>
      <c r="B266">
        <v>13</v>
      </c>
      <c r="C266" t="s">
        <v>34</v>
      </c>
      <c r="D266" t="s">
        <v>58</v>
      </c>
      <c r="E266" t="s">
        <v>21</v>
      </c>
      <c r="F266" t="s">
        <v>43</v>
      </c>
      <c r="G266">
        <v>113</v>
      </c>
      <c r="H266">
        <v>0</v>
      </c>
      <c r="I266" t="str">
        <f>INDEX('DATA - Teams'!$C:$C,MATCH(C266,'DATA - Teams'!$B:$B,0))</f>
        <v>PMAC</v>
      </c>
    </row>
    <row r="267" spans="1:9" hidden="1" x14ac:dyDescent="0.2">
      <c r="A267">
        <v>2017</v>
      </c>
      <c r="B267">
        <v>13</v>
      </c>
      <c r="C267" t="s">
        <v>34</v>
      </c>
      <c r="D267" t="s">
        <v>39</v>
      </c>
      <c r="E267" t="s">
        <v>22</v>
      </c>
      <c r="F267" t="s">
        <v>38</v>
      </c>
      <c r="G267">
        <v>90</v>
      </c>
      <c r="H267">
        <v>70</v>
      </c>
      <c r="I267" t="str">
        <f>INDEX('DATA - Teams'!$C:$C,MATCH(C267,'DATA - Teams'!$B:$B,0))</f>
        <v>PMAC</v>
      </c>
    </row>
    <row r="268" spans="1:9" hidden="1" x14ac:dyDescent="0.2">
      <c r="A268">
        <v>2017</v>
      </c>
      <c r="B268">
        <v>13</v>
      </c>
      <c r="C268" t="s">
        <v>34</v>
      </c>
      <c r="D268" t="s">
        <v>40</v>
      </c>
      <c r="E268" t="s">
        <v>17</v>
      </c>
      <c r="F268" t="s">
        <v>41</v>
      </c>
      <c r="G268">
        <v>78</v>
      </c>
      <c r="H268">
        <v>79</v>
      </c>
      <c r="I268" t="str">
        <f>INDEX('DATA - Teams'!$C:$C,MATCH(C268,'DATA - Teams'!$B:$B,0))</f>
        <v>PMAC</v>
      </c>
    </row>
    <row r="269" spans="1:9" hidden="1" x14ac:dyDescent="0.2">
      <c r="A269">
        <v>2017</v>
      </c>
      <c r="B269">
        <v>13</v>
      </c>
      <c r="C269" t="s">
        <v>34</v>
      </c>
      <c r="D269" t="s">
        <v>80</v>
      </c>
      <c r="E269" t="s">
        <v>17</v>
      </c>
      <c r="F269" t="s">
        <v>43</v>
      </c>
      <c r="G269">
        <v>80</v>
      </c>
      <c r="H269">
        <v>72</v>
      </c>
      <c r="I269" t="str">
        <f>INDEX('DATA - Teams'!$C:$C,MATCH(C269,'DATA - Teams'!$B:$B,0))</f>
        <v>PMAC</v>
      </c>
    </row>
    <row r="270" spans="1:9" hidden="1" x14ac:dyDescent="0.2">
      <c r="A270">
        <v>2017</v>
      </c>
      <c r="B270">
        <v>13</v>
      </c>
      <c r="C270" t="s">
        <v>34</v>
      </c>
      <c r="D270" t="s">
        <v>79</v>
      </c>
      <c r="E270" t="s">
        <v>17</v>
      </c>
      <c r="F270" t="s">
        <v>38</v>
      </c>
      <c r="G270">
        <v>75</v>
      </c>
      <c r="H270">
        <v>55</v>
      </c>
      <c r="I270" t="str">
        <f>INDEX('DATA - Teams'!$C:$C,MATCH(C270,'DATA - Teams'!$B:$B,0))</f>
        <v>PMAC</v>
      </c>
    </row>
    <row r="271" spans="1:9" hidden="1" x14ac:dyDescent="0.2">
      <c r="A271">
        <v>2017</v>
      </c>
      <c r="B271">
        <v>13</v>
      </c>
      <c r="C271" t="s">
        <v>34</v>
      </c>
      <c r="D271" t="s">
        <v>42</v>
      </c>
      <c r="E271" t="s">
        <v>27</v>
      </c>
      <c r="F271" t="s">
        <v>43</v>
      </c>
      <c r="G271">
        <v>127</v>
      </c>
      <c r="H271">
        <v>153</v>
      </c>
      <c r="I271" t="str">
        <f>INDEX('DATA - Teams'!$C:$C,MATCH(C271,'DATA - Teams'!$B:$B,0))</f>
        <v>PMAC</v>
      </c>
    </row>
    <row r="272" spans="1:9" hidden="1" x14ac:dyDescent="0.2">
      <c r="A272">
        <v>2017</v>
      </c>
      <c r="B272">
        <v>13</v>
      </c>
      <c r="C272" t="s">
        <v>34</v>
      </c>
      <c r="D272" t="s">
        <v>44</v>
      </c>
      <c r="E272" t="s">
        <v>36</v>
      </c>
      <c r="F272" t="s">
        <v>43</v>
      </c>
      <c r="G272">
        <v>67</v>
      </c>
      <c r="H272">
        <v>80</v>
      </c>
      <c r="I272" t="str">
        <f>INDEX('DATA - Teams'!$C:$C,MATCH(C272,'DATA - Teams'!$B:$B,0))</f>
        <v>PMAC</v>
      </c>
    </row>
    <row r="273" spans="1:9" hidden="1" x14ac:dyDescent="0.2">
      <c r="A273">
        <v>2017</v>
      </c>
      <c r="B273">
        <v>13</v>
      </c>
      <c r="C273" t="s">
        <v>34</v>
      </c>
      <c r="D273" t="s">
        <v>1064</v>
      </c>
      <c r="E273" t="s">
        <v>36</v>
      </c>
      <c r="F273" t="s">
        <v>41</v>
      </c>
      <c r="G273">
        <v>112</v>
      </c>
      <c r="H273">
        <v>104</v>
      </c>
      <c r="I273" t="str">
        <f>INDEX('DATA - Teams'!$C:$C,MATCH(C273,'DATA - Teams'!$B:$B,0))</f>
        <v>PMAC</v>
      </c>
    </row>
    <row r="274" spans="1:9" hidden="1" x14ac:dyDescent="0.2">
      <c r="A274">
        <v>2017</v>
      </c>
      <c r="B274">
        <v>13</v>
      </c>
      <c r="C274" t="s">
        <v>34</v>
      </c>
      <c r="D274" t="s">
        <v>61</v>
      </c>
      <c r="E274" t="s">
        <v>20</v>
      </c>
      <c r="F274" t="s">
        <v>41</v>
      </c>
      <c r="G274">
        <v>96</v>
      </c>
      <c r="H274">
        <v>118</v>
      </c>
      <c r="I274" t="str">
        <f>INDEX('DATA - Teams'!$C:$C,MATCH(C274,'DATA - Teams'!$B:$B,0))</f>
        <v>PMAC</v>
      </c>
    </row>
    <row r="275" spans="1:9" hidden="1" x14ac:dyDescent="0.2">
      <c r="A275">
        <v>2017</v>
      </c>
      <c r="B275">
        <v>13</v>
      </c>
      <c r="C275" t="s">
        <v>34</v>
      </c>
      <c r="D275" t="s">
        <v>85</v>
      </c>
      <c r="E275" t="s">
        <v>20</v>
      </c>
      <c r="F275" t="s">
        <v>38</v>
      </c>
      <c r="G275">
        <v>60</v>
      </c>
      <c r="H275">
        <v>72</v>
      </c>
      <c r="I275" t="str">
        <f>INDEX('DATA - Teams'!$C:$C,MATCH(C275,'DATA - Teams'!$B:$B,0))</f>
        <v>PMAC</v>
      </c>
    </row>
    <row r="276" spans="1:9" hidden="1" x14ac:dyDescent="0.2">
      <c r="A276">
        <v>2017</v>
      </c>
      <c r="B276">
        <v>13</v>
      </c>
      <c r="C276" t="s">
        <v>34</v>
      </c>
      <c r="D276" t="s">
        <v>84</v>
      </c>
      <c r="E276" t="s">
        <v>20</v>
      </c>
      <c r="F276" t="s">
        <v>52</v>
      </c>
      <c r="G276">
        <v>110</v>
      </c>
      <c r="H276">
        <v>64</v>
      </c>
      <c r="I276" t="str">
        <f>INDEX('DATA - Teams'!$C:$C,MATCH(C276,'DATA - Teams'!$B:$B,0))</f>
        <v>PMAC</v>
      </c>
    </row>
    <row r="277" spans="1:9" hidden="1" x14ac:dyDescent="0.2">
      <c r="A277">
        <v>2017</v>
      </c>
      <c r="B277">
        <v>13</v>
      </c>
      <c r="C277" t="s">
        <v>34</v>
      </c>
      <c r="D277" t="s">
        <v>46</v>
      </c>
      <c r="E277" t="s">
        <v>32</v>
      </c>
      <c r="F277" t="s">
        <v>41</v>
      </c>
      <c r="G277">
        <v>101</v>
      </c>
      <c r="H277">
        <v>0</v>
      </c>
      <c r="I277" t="str">
        <f>INDEX('DATA - Teams'!$C:$C,MATCH(C277,'DATA - Teams'!$B:$B,0))</f>
        <v>PMAC</v>
      </c>
    </row>
    <row r="278" spans="1:9" hidden="1" x14ac:dyDescent="0.2">
      <c r="A278">
        <v>2017</v>
      </c>
      <c r="B278">
        <v>13</v>
      </c>
      <c r="C278" t="s">
        <v>34</v>
      </c>
      <c r="D278" t="s">
        <v>48</v>
      </c>
      <c r="E278" t="s">
        <v>16</v>
      </c>
      <c r="F278" t="s">
        <v>38</v>
      </c>
      <c r="G278">
        <v>102</v>
      </c>
      <c r="H278">
        <v>119</v>
      </c>
      <c r="I278" t="str">
        <f>INDEX('DATA - Teams'!$C:$C,MATCH(C278,'DATA - Teams'!$B:$B,0))</f>
        <v>PMAC</v>
      </c>
    </row>
    <row r="279" spans="1:9" hidden="1" x14ac:dyDescent="0.2">
      <c r="A279">
        <v>2017</v>
      </c>
      <c r="B279">
        <v>13</v>
      </c>
      <c r="C279" t="s">
        <v>34</v>
      </c>
      <c r="D279" t="s">
        <v>82</v>
      </c>
      <c r="E279" t="s">
        <v>16</v>
      </c>
      <c r="F279" t="s">
        <v>41</v>
      </c>
      <c r="G279">
        <v>91</v>
      </c>
      <c r="H279">
        <v>69</v>
      </c>
      <c r="I279" t="str">
        <f>INDEX('DATA - Teams'!$C:$C,MATCH(C279,'DATA - Teams'!$B:$B,0))</f>
        <v>PMAC</v>
      </c>
    </row>
    <row r="280" spans="1:9" hidden="1" x14ac:dyDescent="0.2">
      <c r="A280">
        <v>2017</v>
      </c>
      <c r="B280">
        <v>13</v>
      </c>
      <c r="C280" t="s">
        <v>34</v>
      </c>
      <c r="D280" t="s">
        <v>86</v>
      </c>
      <c r="E280" t="s">
        <v>10</v>
      </c>
      <c r="F280" t="s">
        <v>43</v>
      </c>
      <c r="G280">
        <v>93</v>
      </c>
      <c r="H280">
        <v>0</v>
      </c>
      <c r="I280" t="str">
        <f>INDEX('DATA - Teams'!$C:$C,MATCH(C280,'DATA - Teams'!$B:$B,0))</f>
        <v>PMAC</v>
      </c>
    </row>
    <row r="281" spans="1:9" hidden="1" x14ac:dyDescent="0.2">
      <c r="A281">
        <v>2017</v>
      </c>
      <c r="B281">
        <v>13</v>
      </c>
      <c r="C281" t="s">
        <v>34</v>
      </c>
      <c r="D281" t="s">
        <v>65</v>
      </c>
      <c r="E281" t="s">
        <v>35</v>
      </c>
      <c r="F281" t="s">
        <v>41</v>
      </c>
      <c r="G281">
        <v>115</v>
      </c>
      <c r="H281">
        <v>120</v>
      </c>
      <c r="I281" t="str">
        <f>INDEX('DATA - Teams'!$C:$C,MATCH(C281,'DATA - Teams'!$B:$B,0))</f>
        <v>PMAC</v>
      </c>
    </row>
    <row r="282" spans="1:9" hidden="1" x14ac:dyDescent="0.2">
      <c r="A282">
        <v>2017</v>
      </c>
      <c r="B282">
        <v>13</v>
      </c>
      <c r="C282" t="s">
        <v>34</v>
      </c>
      <c r="D282" t="s">
        <v>74</v>
      </c>
      <c r="E282" t="s">
        <v>35</v>
      </c>
      <c r="F282" t="s">
        <v>38</v>
      </c>
      <c r="G282">
        <v>85</v>
      </c>
      <c r="H282">
        <v>0</v>
      </c>
      <c r="I282" t="str">
        <f>INDEX('DATA - Teams'!$C:$C,MATCH(C282,'DATA - Teams'!$B:$B,0))</f>
        <v>PMAC</v>
      </c>
    </row>
    <row r="283" spans="1:9" hidden="1" x14ac:dyDescent="0.2">
      <c r="A283">
        <v>2017</v>
      </c>
      <c r="B283">
        <v>13</v>
      </c>
      <c r="C283" t="s">
        <v>34</v>
      </c>
      <c r="D283" t="s">
        <v>57</v>
      </c>
      <c r="E283" t="s">
        <v>13</v>
      </c>
      <c r="F283" t="s">
        <v>41</v>
      </c>
      <c r="G283">
        <v>95</v>
      </c>
      <c r="H283">
        <v>120</v>
      </c>
      <c r="I283" t="str">
        <f>INDEX('DATA - Teams'!$C:$C,MATCH(C283,'DATA - Teams'!$B:$B,0))</f>
        <v>PMAC</v>
      </c>
    </row>
    <row r="284" spans="1:9" hidden="1" x14ac:dyDescent="0.2">
      <c r="A284">
        <v>2017</v>
      </c>
      <c r="B284">
        <v>13</v>
      </c>
      <c r="C284" t="s">
        <v>34</v>
      </c>
      <c r="D284" t="s">
        <v>45</v>
      </c>
      <c r="E284" t="s">
        <v>32</v>
      </c>
      <c r="F284" t="s">
        <v>59</v>
      </c>
      <c r="G284">
        <v>85</v>
      </c>
      <c r="H284">
        <v>0</v>
      </c>
      <c r="I284" t="str">
        <f>INDEX('DATA - Teams'!$C:$C,MATCH(C284,'DATA - Teams'!$B:$B,0))</f>
        <v>PMAC</v>
      </c>
    </row>
    <row r="285" spans="1:9" hidden="1" x14ac:dyDescent="0.2">
      <c r="A285">
        <v>2017</v>
      </c>
      <c r="B285">
        <v>13</v>
      </c>
      <c r="C285" t="s">
        <v>34</v>
      </c>
      <c r="D285" t="s">
        <v>62</v>
      </c>
      <c r="E285" t="s">
        <v>16</v>
      </c>
      <c r="F285" t="s">
        <v>59</v>
      </c>
      <c r="G285">
        <v>75</v>
      </c>
      <c r="H285">
        <v>0</v>
      </c>
      <c r="I285" t="str">
        <f>INDEX('DATA - Teams'!$C:$C,MATCH(C285,'DATA - Teams'!$B:$B,0))</f>
        <v>PMAC</v>
      </c>
    </row>
    <row r="286" spans="1:9" hidden="1" x14ac:dyDescent="0.2">
      <c r="A286">
        <v>2017</v>
      </c>
      <c r="B286">
        <v>13</v>
      </c>
      <c r="C286" t="s">
        <v>34</v>
      </c>
      <c r="D286" t="s">
        <v>67</v>
      </c>
      <c r="E286" t="s">
        <v>31</v>
      </c>
      <c r="F286" t="s">
        <v>59</v>
      </c>
      <c r="G286">
        <v>103</v>
      </c>
      <c r="H286">
        <v>0</v>
      </c>
      <c r="I286" t="str">
        <f>INDEX('DATA - Teams'!$C:$C,MATCH(C286,'DATA - Teams'!$B:$B,0))</f>
        <v>PMAC</v>
      </c>
    </row>
    <row r="287" spans="1:9" hidden="1" x14ac:dyDescent="0.2">
      <c r="A287">
        <v>2017</v>
      </c>
      <c r="B287">
        <v>13</v>
      </c>
      <c r="C287" t="s">
        <v>34</v>
      </c>
      <c r="D287" t="s">
        <v>53</v>
      </c>
      <c r="E287" t="s">
        <v>24</v>
      </c>
      <c r="F287" t="s">
        <v>59</v>
      </c>
      <c r="G287">
        <v>86</v>
      </c>
      <c r="H287">
        <v>0</v>
      </c>
      <c r="I287" t="str">
        <f>INDEX('DATA - Teams'!$C:$C,MATCH(C287,'DATA - Teams'!$B:$B,0))</f>
        <v>PMAC</v>
      </c>
    </row>
    <row r="288" spans="1:9" hidden="1" x14ac:dyDescent="0.2">
      <c r="A288">
        <v>2017</v>
      </c>
      <c r="B288">
        <v>14</v>
      </c>
      <c r="C288" t="s">
        <v>34</v>
      </c>
      <c r="D288" t="s">
        <v>58</v>
      </c>
      <c r="E288" t="s">
        <v>21</v>
      </c>
      <c r="F288" t="s">
        <v>43</v>
      </c>
      <c r="G288">
        <v>106</v>
      </c>
      <c r="H288">
        <v>62</v>
      </c>
      <c r="I288" t="str">
        <f>INDEX('DATA - Teams'!$C:$C,MATCH(C288,'DATA - Teams'!$B:$B,0))</f>
        <v>PMAC</v>
      </c>
    </row>
    <row r="289" spans="1:9" hidden="1" x14ac:dyDescent="0.2">
      <c r="A289">
        <v>2017</v>
      </c>
      <c r="B289">
        <v>14</v>
      </c>
      <c r="C289" t="s">
        <v>34</v>
      </c>
      <c r="D289" t="s">
        <v>39</v>
      </c>
      <c r="E289" t="s">
        <v>22</v>
      </c>
      <c r="F289" t="s">
        <v>38</v>
      </c>
      <c r="G289">
        <v>93</v>
      </c>
      <c r="H289">
        <v>122</v>
      </c>
      <c r="I289" t="str">
        <f>INDEX('DATA - Teams'!$C:$C,MATCH(C289,'DATA - Teams'!$B:$B,0))</f>
        <v>PMAC</v>
      </c>
    </row>
    <row r="290" spans="1:9" hidden="1" x14ac:dyDescent="0.2">
      <c r="A290">
        <v>2017</v>
      </c>
      <c r="B290">
        <v>14</v>
      </c>
      <c r="C290" t="s">
        <v>34</v>
      </c>
      <c r="D290" t="s">
        <v>87</v>
      </c>
      <c r="E290" t="s">
        <v>23</v>
      </c>
      <c r="F290" t="s">
        <v>38</v>
      </c>
      <c r="G290">
        <v>75</v>
      </c>
      <c r="H290">
        <v>70</v>
      </c>
      <c r="I290" t="str">
        <f>INDEX('DATA - Teams'!$C:$C,MATCH(C290,'DATA - Teams'!$B:$B,0))</f>
        <v>PMAC</v>
      </c>
    </row>
    <row r="291" spans="1:9" hidden="1" x14ac:dyDescent="0.2">
      <c r="A291">
        <v>2017</v>
      </c>
      <c r="B291">
        <v>14</v>
      </c>
      <c r="C291" t="s">
        <v>34</v>
      </c>
      <c r="D291" t="s">
        <v>42</v>
      </c>
      <c r="E291" t="s">
        <v>27</v>
      </c>
      <c r="F291" t="s">
        <v>43</v>
      </c>
      <c r="G291">
        <v>125</v>
      </c>
      <c r="H291">
        <v>120</v>
      </c>
      <c r="I291" t="str">
        <f>INDEX('DATA - Teams'!$C:$C,MATCH(C291,'DATA - Teams'!$B:$B,0))</f>
        <v>PMAC</v>
      </c>
    </row>
    <row r="292" spans="1:9" hidden="1" x14ac:dyDescent="0.2">
      <c r="A292">
        <v>2017</v>
      </c>
      <c r="B292">
        <v>14</v>
      </c>
      <c r="C292" t="s">
        <v>34</v>
      </c>
      <c r="D292" t="s">
        <v>1064</v>
      </c>
      <c r="E292" t="s">
        <v>36</v>
      </c>
      <c r="F292" t="s">
        <v>41</v>
      </c>
      <c r="G292">
        <v>111</v>
      </c>
      <c r="H292">
        <v>127</v>
      </c>
      <c r="I292" t="str">
        <f>INDEX('DATA - Teams'!$C:$C,MATCH(C292,'DATA - Teams'!$B:$B,0))</f>
        <v>PMAC</v>
      </c>
    </row>
    <row r="293" spans="1:9" hidden="1" x14ac:dyDescent="0.2">
      <c r="A293">
        <v>2017</v>
      </c>
      <c r="B293">
        <v>14</v>
      </c>
      <c r="C293" t="s">
        <v>34</v>
      </c>
      <c r="D293" t="s">
        <v>61</v>
      </c>
      <c r="E293" t="s">
        <v>20</v>
      </c>
      <c r="F293" t="s">
        <v>41</v>
      </c>
      <c r="G293">
        <v>100</v>
      </c>
      <c r="H293">
        <v>95</v>
      </c>
      <c r="I293" t="str">
        <f>INDEX('DATA - Teams'!$C:$C,MATCH(C293,'DATA - Teams'!$B:$B,0))</f>
        <v>PMAC</v>
      </c>
    </row>
    <row r="294" spans="1:9" hidden="1" x14ac:dyDescent="0.2">
      <c r="A294">
        <v>2017</v>
      </c>
      <c r="B294">
        <v>14</v>
      </c>
      <c r="C294" t="s">
        <v>34</v>
      </c>
      <c r="D294" t="s">
        <v>46</v>
      </c>
      <c r="E294" t="s">
        <v>32</v>
      </c>
      <c r="F294" t="s">
        <v>41</v>
      </c>
      <c r="G294">
        <v>113</v>
      </c>
      <c r="H294">
        <v>143</v>
      </c>
      <c r="I294" t="str">
        <f>INDEX('DATA - Teams'!$C:$C,MATCH(C294,'DATA - Teams'!$B:$B,0))</f>
        <v>PMAC</v>
      </c>
    </row>
    <row r="295" spans="1:9" hidden="1" x14ac:dyDescent="0.2">
      <c r="A295">
        <v>2017</v>
      </c>
      <c r="B295">
        <v>14</v>
      </c>
      <c r="C295" t="s">
        <v>34</v>
      </c>
      <c r="D295" t="s">
        <v>45</v>
      </c>
      <c r="E295" t="s">
        <v>32</v>
      </c>
      <c r="F295" t="s">
        <v>38</v>
      </c>
      <c r="G295">
        <v>91</v>
      </c>
      <c r="H295">
        <v>127</v>
      </c>
      <c r="I295" t="str">
        <f>INDEX('DATA - Teams'!$C:$C,MATCH(C295,'DATA - Teams'!$B:$B,0))</f>
        <v>PMAC</v>
      </c>
    </row>
    <row r="296" spans="1:9" hidden="1" x14ac:dyDescent="0.2">
      <c r="A296">
        <v>2017</v>
      </c>
      <c r="B296">
        <v>14</v>
      </c>
      <c r="C296" t="s">
        <v>34</v>
      </c>
      <c r="D296" t="s">
        <v>62</v>
      </c>
      <c r="E296" t="s">
        <v>16</v>
      </c>
      <c r="F296" t="s">
        <v>43</v>
      </c>
      <c r="G296">
        <v>75</v>
      </c>
      <c r="H296">
        <v>76</v>
      </c>
      <c r="I296" t="str">
        <f>INDEX('DATA - Teams'!$C:$C,MATCH(C296,'DATA - Teams'!$B:$B,0))</f>
        <v>PMAC</v>
      </c>
    </row>
    <row r="297" spans="1:9" hidden="1" x14ac:dyDescent="0.2">
      <c r="A297">
        <v>2017</v>
      </c>
      <c r="B297">
        <v>14</v>
      </c>
      <c r="C297" t="s">
        <v>34</v>
      </c>
      <c r="D297" t="s">
        <v>48</v>
      </c>
      <c r="E297" t="s">
        <v>16</v>
      </c>
      <c r="F297" t="s">
        <v>38</v>
      </c>
      <c r="G297">
        <v>96</v>
      </c>
      <c r="H297">
        <v>86</v>
      </c>
      <c r="I297" t="str">
        <f>INDEX('DATA - Teams'!$C:$C,MATCH(C297,'DATA - Teams'!$B:$B,0))</f>
        <v>PMAC</v>
      </c>
    </row>
    <row r="298" spans="1:9" hidden="1" x14ac:dyDescent="0.2">
      <c r="A298">
        <v>2017</v>
      </c>
      <c r="B298">
        <v>14</v>
      </c>
      <c r="C298" t="s">
        <v>34</v>
      </c>
      <c r="D298" t="s">
        <v>67</v>
      </c>
      <c r="E298" t="s">
        <v>31</v>
      </c>
      <c r="F298" t="s">
        <v>43</v>
      </c>
      <c r="G298">
        <v>103</v>
      </c>
      <c r="H298">
        <v>119</v>
      </c>
      <c r="I298" t="str">
        <f>INDEX('DATA - Teams'!$C:$C,MATCH(C298,'DATA - Teams'!$B:$B,0))</f>
        <v>PMAC</v>
      </c>
    </row>
    <row r="299" spans="1:9" hidden="1" x14ac:dyDescent="0.2">
      <c r="A299">
        <v>2017</v>
      </c>
      <c r="B299">
        <v>14</v>
      </c>
      <c r="C299" t="s">
        <v>34</v>
      </c>
      <c r="D299" t="s">
        <v>88</v>
      </c>
      <c r="E299" t="s">
        <v>10</v>
      </c>
      <c r="F299" t="s">
        <v>41</v>
      </c>
      <c r="G299">
        <v>93</v>
      </c>
      <c r="H299">
        <v>65</v>
      </c>
      <c r="I299" t="str">
        <f>INDEX('DATA - Teams'!$C:$C,MATCH(C299,'DATA - Teams'!$B:$B,0))</f>
        <v>PMAC</v>
      </c>
    </row>
    <row r="300" spans="1:9" hidden="1" x14ac:dyDescent="0.2">
      <c r="A300">
        <v>2017</v>
      </c>
      <c r="B300">
        <v>14</v>
      </c>
      <c r="C300" t="s">
        <v>34</v>
      </c>
      <c r="D300" t="s">
        <v>83</v>
      </c>
      <c r="E300" t="s">
        <v>10</v>
      </c>
      <c r="F300" t="s">
        <v>52</v>
      </c>
      <c r="G300">
        <v>91</v>
      </c>
      <c r="H300">
        <v>103</v>
      </c>
      <c r="I300" t="str">
        <f>INDEX('DATA - Teams'!$C:$C,MATCH(C300,'DATA - Teams'!$B:$B,0))</f>
        <v>PMAC</v>
      </c>
    </row>
    <row r="301" spans="1:9" hidden="1" x14ac:dyDescent="0.2">
      <c r="A301">
        <v>2017</v>
      </c>
      <c r="B301">
        <v>14</v>
      </c>
      <c r="C301" t="s">
        <v>34</v>
      </c>
      <c r="D301" t="s">
        <v>53</v>
      </c>
      <c r="E301" t="s">
        <v>24</v>
      </c>
      <c r="F301" t="s">
        <v>41</v>
      </c>
      <c r="G301">
        <v>84</v>
      </c>
      <c r="H301">
        <v>91</v>
      </c>
      <c r="I301" t="str">
        <f>INDEX('DATA - Teams'!$C:$C,MATCH(C301,'DATA - Teams'!$B:$B,0))</f>
        <v>PMAC</v>
      </c>
    </row>
    <row r="302" spans="1:9" hidden="1" x14ac:dyDescent="0.2">
      <c r="A302">
        <v>2017</v>
      </c>
      <c r="B302">
        <v>14</v>
      </c>
      <c r="C302" t="s">
        <v>34</v>
      </c>
      <c r="D302" t="s">
        <v>89</v>
      </c>
      <c r="E302" t="s">
        <v>14</v>
      </c>
      <c r="F302" t="s">
        <v>43</v>
      </c>
      <c r="G302">
        <v>82</v>
      </c>
      <c r="H302">
        <v>70</v>
      </c>
      <c r="I302" t="str">
        <f>INDEX('DATA - Teams'!$C:$C,MATCH(C302,'DATA - Teams'!$B:$B,0))</f>
        <v>PMAC</v>
      </c>
    </row>
    <row r="303" spans="1:9" hidden="1" x14ac:dyDescent="0.2">
      <c r="A303">
        <v>2017</v>
      </c>
      <c r="B303">
        <v>14</v>
      </c>
      <c r="C303" t="s">
        <v>34</v>
      </c>
      <c r="D303" t="s">
        <v>65</v>
      </c>
      <c r="E303" t="s">
        <v>35</v>
      </c>
      <c r="F303" t="s">
        <v>41</v>
      </c>
      <c r="G303">
        <v>107</v>
      </c>
      <c r="H303">
        <v>88</v>
      </c>
      <c r="I303" t="str">
        <f>INDEX('DATA - Teams'!$C:$C,MATCH(C303,'DATA - Teams'!$B:$B,0))</f>
        <v>PMAC</v>
      </c>
    </row>
    <row r="304" spans="1:9" hidden="1" x14ac:dyDescent="0.2">
      <c r="A304">
        <v>2017</v>
      </c>
      <c r="B304">
        <v>14</v>
      </c>
      <c r="C304" t="s">
        <v>34</v>
      </c>
      <c r="D304" t="s">
        <v>90</v>
      </c>
      <c r="E304" t="s">
        <v>28</v>
      </c>
      <c r="F304" t="s">
        <v>38</v>
      </c>
      <c r="G304">
        <v>70</v>
      </c>
      <c r="H304">
        <v>63</v>
      </c>
      <c r="I304" t="str">
        <f>INDEX('DATA - Teams'!$C:$C,MATCH(C304,'DATA - Teams'!$B:$B,0))</f>
        <v>PMAC</v>
      </c>
    </row>
    <row r="305" spans="1:9" hidden="1" x14ac:dyDescent="0.2">
      <c r="A305">
        <v>2017</v>
      </c>
      <c r="B305">
        <v>14</v>
      </c>
      <c r="C305" t="s">
        <v>34</v>
      </c>
      <c r="D305" t="s">
        <v>57</v>
      </c>
      <c r="E305" t="s">
        <v>13</v>
      </c>
      <c r="F305" t="s">
        <v>41</v>
      </c>
      <c r="G305">
        <v>90</v>
      </c>
      <c r="H305">
        <v>95</v>
      </c>
      <c r="I305" t="str">
        <f>INDEX('DATA - Teams'!$C:$C,MATCH(C305,'DATA - Teams'!$B:$B,0))</f>
        <v>PMAC</v>
      </c>
    </row>
    <row r="306" spans="1:9" hidden="1" x14ac:dyDescent="0.2">
      <c r="A306">
        <v>2017</v>
      </c>
      <c r="B306">
        <v>14</v>
      </c>
      <c r="C306" t="s">
        <v>34</v>
      </c>
      <c r="D306" t="s">
        <v>40</v>
      </c>
      <c r="E306" t="s">
        <v>17</v>
      </c>
      <c r="F306" t="s">
        <v>59</v>
      </c>
      <c r="G306">
        <v>77</v>
      </c>
      <c r="H306">
        <v>80</v>
      </c>
      <c r="I306" t="str">
        <f>INDEX('DATA - Teams'!$C:$C,MATCH(C306,'DATA - Teams'!$B:$B,0))</f>
        <v>PMAC</v>
      </c>
    </row>
    <row r="307" spans="1:9" hidden="1" x14ac:dyDescent="0.2">
      <c r="A307">
        <v>2017</v>
      </c>
      <c r="B307">
        <v>14</v>
      </c>
      <c r="C307" t="s">
        <v>34</v>
      </c>
      <c r="D307" t="s">
        <v>44</v>
      </c>
      <c r="E307" t="s">
        <v>36</v>
      </c>
      <c r="F307" t="s">
        <v>59</v>
      </c>
      <c r="G307">
        <v>67</v>
      </c>
      <c r="H307">
        <v>0</v>
      </c>
      <c r="I307" t="str">
        <f>INDEX('DATA - Teams'!$C:$C,MATCH(C307,'DATA - Teams'!$B:$B,0))</f>
        <v>PMAC</v>
      </c>
    </row>
    <row r="308" spans="1:9" hidden="1" x14ac:dyDescent="0.2">
      <c r="A308">
        <v>2017</v>
      </c>
      <c r="B308">
        <v>14</v>
      </c>
      <c r="C308" t="s">
        <v>34</v>
      </c>
      <c r="D308" t="s">
        <v>86</v>
      </c>
      <c r="E308" t="s">
        <v>10</v>
      </c>
      <c r="F308" t="s">
        <v>59</v>
      </c>
      <c r="G308">
        <v>93</v>
      </c>
      <c r="H308">
        <v>0</v>
      </c>
      <c r="I308" t="str">
        <f>INDEX('DATA - Teams'!$C:$C,MATCH(C308,'DATA - Teams'!$B:$B,0))</f>
        <v>PMAC</v>
      </c>
    </row>
    <row r="309" spans="1:9" hidden="1" x14ac:dyDescent="0.2">
      <c r="A309">
        <v>2017</v>
      </c>
      <c r="B309">
        <v>14</v>
      </c>
      <c r="C309" t="s">
        <v>34</v>
      </c>
      <c r="D309" t="s">
        <v>74</v>
      </c>
      <c r="E309" t="s">
        <v>35</v>
      </c>
      <c r="F309" t="s">
        <v>59</v>
      </c>
      <c r="G309">
        <v>85</v>
      </c>
      <c r="H309">
        <v>0</v>
      </c>
      <c r="I309" t="str">
        <f>INDEX('DATA - Teams'!$C:$C,MATCH(C309,'DATA - Teams'!$B:$B,0))</f>
        <v>PMAC</v>
      </c>
    </row>
    <row r="310" spans="1:9" hidden="1" x14ac:dyDescent="0.2">
      <c r="A310">
        <v>2017</v>
      </c>
      <c r="B310">
        <v>15</v>
      </c>
      <c r="C310" t="s">
        <v>34</v>
      </c>
      <c r="D310" t="s">
        <v>58</v>
      </c>
      <c r="E310" t="s">
        <v>21</v>
      </c>
      <c r="F310" t="s">
        <v>43</v>
      </c>
      <c r="G310">
        <v>98</v>
      </c>
      <c r="H310">
        <v>76</v>
      </c>
      <c r="I310" t="str">
        <f>INDEX('DATA - Teams'!$C:$C,MATCH(C310,'DATA - Teams'!$B:$B,0))</f>
        <v>PMAC</v>
      </c>
    </row>
    <row r="311" spans="1:9" hidden="1" x14ac:dyDescent="0.2">
      <c r="A311">
        <v>2017</v>
      </c>
      <c r="B311">
        <v>15</v>
      </c>
      <c r="C311" t="s">
        <v>34</v>
      </c>
      <c r="D311" t="s">
        <v>39</v>
      </c>
      <c r="E311" t="s">
        <v>22</v>
      </c>
      <c r="F311" t="s">
        <v>38</v>
      </c>
      <c r="G311">
        <v>93</v>
      </c>
      <c r="H311">
        <v>81</v>
      </c>
      <c r="I311" t="str">
        <f>INDEX('DATA - Teams'!$C:$C,MATCH(C311,'DATA - Teams'!$B:$B,0))</f>
        <v>PMAC</v>
      </c>
    </row>
    <row r="312" spans="1:9" hidden="1" x14ac:dyDescent="0.2">
      <c r="A312">
        <v>2017</v>
      </c>
      <c r="B312">
        <v>15</v>
      </c>
      <c r="C312" t="s">
        <v>34</v>
      </c>
      <c r="D312" t="s">
        <v>91</v>
      </c>
      <c r="E312" t="s">
        <v>33</v>
      </c>
      <c r="F312" t="s">
        <v>38</v>
      </c>
      <c r="G312">
        <v>73</v>
      </c>
      <c r="H312">
        <v>33</v>
      </c>
      <c r="I312" t="str">
        <f>INDEX('DATA - Teams'!$C:$C,MATCH(C312,'DATA - Teams'!$B:$B,0))</f>
        <v>PMAC</v>
      </c>
    </row>
    <row r="313" spans="1:9" hidden="1" x14ac:dyDescent="0.2">
      <c r="A313">
        <v>2017</v>
      </c>
      <c r="B313">
        <v>15</v>
      </c>
      <c r="C313" t="s">
        <v>34</v>
      </c>
      <c r="D313" t="s">
        <v>42</v>
      </c>
      <c r="E313" t="s">
        <v>27</v>
      </c>
      <c r="F313" t="s">
        <v>43</v>
      </c>
      <c r="G313">
        <v>129</v>
      </c>
      <c r="H313">
        <v>122</v>
      </c>
      <c r="I313" t="str">
        <f>INDEX('DATA - Teams'!$C:$C,MATCH(C313,'DATA - Teams'!$B:$B,0))</f>
        <v>PMAC</v>
      </c>
    </row>
    <row r="314" spans="1:9" hidden="1" x14ac:dyDescent="0.2">
      <c r="A314">
        <v>2017</v>
      </c>
      <c r="B314">
        <v>15</v>
      </c>
      <c r="C314" t="s">
        <v>34</v>
      </c>
      <c r="D314" t="s">
        <v>44</v>
      </c>
      <c r="E314" t="s">
        <v>36</v>
      </c>
      <c r="F314" t="s">
        <v>43</v>
      </c>
      <c r="G314">
        <v>75</v>
      </c>
      <c r="H314">
        <v>114</v>
      </c>
      <c r="I314" t="str">
        <f>INDEX('DATA - Teams'!$C:$C,MATCH(C314,'DATA - Teams'!$B:$B,0))</f>
        <v>PMAC</v>
      </c>
    </row>
    <row r="315" spans="1:9" hidden="1" x14ac:dyDescent="0.2">
      <c r="A315">
        <v>2017</v>
      </c>
      <c r="B315">
        <v>15</v>
      </c>
      <c r="C315" t="s">
        <v>34</v>
      </c>
      <c r="D315" t="s">
        <v>1064</v>
      </c>
      <c r="E315" t="s">
        <v>36</v>
      </c>
      <c r="F315" t="s">
        <v>41</v>
      </c>
      <c r="G315">
        <v>111</v>
      </c>
      <c r="H315">
        <v>102</v>
      </c>
      <c r="I315" t="str">
        <f>INDEX('DATA - Teams'!$C:$C,MATCH(C315,'DATA - Teams'!$B:$B,0))</f>
        <v>PMAC</v>
      </c>
    </row>
    <row r="316" spans="1:9" hidden="1" x14ac:dyDescent="0.2">
      <c r="A316">
        <v>2017</v>
      </c>
      <c r="B316">
        <v>15</v>
      </c>
      <c r="C316" t="s">
        <v>34</v>
      </c>
      <c r="D316" t="s">
        <v>61</v>
      </c>
      <c r="E316" t="s">
        <v>20</v>
      </c>
      <c r="F316" t="s">
        <v>41</v>
      </c>
      <c r="G316">
        <v>94</v>
      </c>
      <c r="H316">
        <v>96</v>
      </c>
      <c r="I316" t="str">
        <f>INDEX('DATA - Teams'!$C:$C,MATCH(C316,'DATA - Teams'!$B:$B,0))</f>
        <v>PMAC</v>
      </c>
    </row>
    <row r="317" spans="1:9" hidden="1" x14ac:dyDescent="0.2">
      <c r="A317">
        <v>2017</v>
      </c>
      <c r="B317">
        <v>15</v>
      </c>
      <c r="C317" t="s">
        <v>34</v>
      </c>
      <c r="D317" t="s">
        <v>46</v>
      </c>
      <c r="E317" t="s">
        <v>32</v>
      </c>
      <c r="F317" t="s">
        <v>41</v>
      </c>
      <c r="G317">
        <v>117</v>
      </c>
      <c r="H317">
        <v>90</v>
      </c>
      <c r="I317" t="str">
        <f>INDEX('DATA - Teams'!$C:$C,MATCH(C317,'DATA - Teams'!$B:$B,0))</f>
        <v>PMAC</v>
      </c>
    </row>
    <row r="318" spans="1:9" hidden="1" x14ac:dyDescent="0.2">
      <c r="A318">
        <v>2017</v>
      </c>
      <c r="B318">
        <v>15</v>
      </c>
      <c r="C318" t="s">
        <v>34</v>
      </c>
      <c r="D318" t="s">
        <v>62</v>
      </c>
      <c r="E318" t="s">
        <v>16</v>
      </c>
      <c r="F318" t="s">
        <v>43</v>
      </c>
      <c r="G318">
        <v>68</v>
      </c>
      <c r="H318">
        <v>64</v>
      </c>
      <c r="I318" t="str">
        <f>INDEX('DATA - Teams'!$C:$C,MATCH(C318,'DATA - Teams'!$B:$B,0))</f>
        <v>PMAC</v>
      </c>
    </row>
    <row r="319" spans="1:9" hidden="1" x14ac:dyDescent="0.2">
      <c r="A319">
        <v>2017</v>
      </c>
      <c r="B319">
        <v>15</v>
      </c>
      <c r="C319" t="s">
        <v>34</v>
      </c>
      <c r="D319" t="s">
        <v>48</v>
      </c>
      <c r="E319" t="s">
        <v>16</v>
      </c>
      <c r="F319" t="s">
        <v>38</v>
      </c>
      <c r="G319">
        <v>108</v>
      </c>
      <c r="H319">
        <v>127</v>
      </c>
      <c r="I319" t="str">
        <f>INDEX('DATA - Teams'!$C:$C,MATCH(C319,'DATA - Teams'!$B:$B,0))</f>
        <v>PMAC</v>
      </c>
    </row>
    <row r="320" spans="1:9" hidden="1" x14ac:dyDescent="0.2">
      <c r="A320">
        <v>2017</v>
      </c>
      <c r="B320">
        <v>15</v>
      </c>
      <c r="C320" t="s">
        <v>34</v>
      </c>
      <c r="D320" t="s">
        <v>67</v>
      </c>
      <c r="E320" t="s">
        <v>31</v>
      </c>
      <c r="F320" t="s">
        <v>43</v>
      </c>
      <c r="G320">
        <v>104</v>
      </c>
      <c r="H320">
        <v>102</v>
      </c>
      <c r="I320" t="str">
        <f>INDEX('DATA - Teams'!$C:$C,MATCH(C320,'DATA - Teams'!$B:$B,0))</f>
        <v>PMAC</v>
      </c>
    </row>
    <row r="321" spans="1:9" hidden="1" x14ac:dyDescent="0.2">
      <c r="A321">
        <v>2017</v>
      </c>
      <c r="B321">
        <v>15</v>
      </c>
      <c r="C321" t="s">
        <v>34</v>
      </c>
      <c r="D321" t="s">
        <v>88</v>
      </c>
      <c r="E321" t="s">
        <v>10</v>
      </c>
      <c r="F321" t="s">
        <v>41</v>
      </c>
      <c r="G321">
        <v>97</v>
      </c>
      <c r="H321">
        <v>127</v>
      </c>
      <c r="I321" t="str">
        <f>INDEX('DATA - Teams'!$C:$C,MATCH(C321,'DATA - Teams'!$B:$B,0))</f>
        <v>PMAC</v>
      </c>
    </row>
    <row r="322" spans="1:9" hidden="1" x14ac:dyDescent="0.2">
      <c r="A322">
        <v>2017</v>
      </c>
      <c r="B322">
        <v>15</v>
      </c>
      <c r="C322" t="s">
        <v>34</v>
      </c>
      <c r="D322" t="s">
        <v>83</v>
      </c>
      <c r="E322" t="s">
        <v>10</v>
      </c>
      <c r="F322" t="s">
        <v>52</v>
      </c>
      <c r="G322">
        <v>84</v>
      </c>
      <c r="H322">
        <v>57</v>
      </c>
      <c r="I322" t="str">
        <f>INDEX('DATA - Teams'!$C:$C,MATCH(C322,'DATA - Teams'!$B:$B,0))</f>
        <v>PMAC</v>
      </c>
    </row>
    <row r="323" spans="1:9" hidden="1" x14ac:dyDescent="0.2">
      <c r="A323">
        <v>2017</v>
      </c>
      <c r="B323">
        <v>15</v>
      </c>
      <c r="C323" t="s">
        <v>34</v>
      </c>
      <c r="D323" t="s">
        <v>53</v>
      </c>
      <c r="E323" t="s">
        <v>24</v>
      </c>
      <c r="F323" t="s">
        <v>41</v>
      </c>
      <c r="G323">
        <v>78</v>
      </c>
      <c r="H323">
        <v>95</v>
      </c>
      <c r="I323" t="str">
        <f>INDEX('DATA - Teams'!$C:$C,MATCH(C323,'DATA - Teams'!$B:$B,0))</f>
        <v>PMAC</v>
      </c>
    </row>
    <row r="324" spans="1:9" hidden="1" x14ac:dyDescent="0.2">
      <c r="A324">
        <v>2017</v>
      </c>
      <c r="B324">
        <v>15</v>
      </c>
      <c r="C324" t="s">
        <v>34</v>
      </c>
      <c r="D324" t="s">
        <v>68</v>
      </c>
      <c r="E324" t="s">
        <v>14</v>
      </c>
      <c r="F324" t="s">
        <v>38</v>
      </c>
      <c r="G324">
        <v>101</v>
      </c>
      <c r="H324">
        <v>119</v>
      </c>
      <c r="I324" t="str">
        <f>INDEX('DATA - Teams'!$C:$C,MATCH(C324,'DATA - Teams'!$B:$B,0))</f>
        <v>PMAC</v>
      </c>
    </row>
    <row r="325" spans="1:9" hidden="1" x14ac:dyDescent="0.2">
      <c r="A325">
        <v>2017</v>
      </c>
      <c r="B325">
        <v>15</v>
      </c>
      <c r="C325" t="s">
        <v>34</v>
      </c>
      <c r="D325" t="s">
        <v>65</v>
      </c>
      <c r="E325" t="s">
        <v>35</v>
      </c>
      <c r="F325" t="s">
        <v>41</v>
      </c>
      <c r="G325">
        <v>106</v>
      </c>
      <c r="H325">
        <v>109</v>
      </c>
      <c r="I325" t="str">
        <f>INDEX('DATA - Teams'!$C:$C,MATCH(C325,'DATA - Teams'!$B:$B,0))</f>
        <v>PMAC</v>
      </c>
    </row>
    <row r="326" spans="1:9" hidden="1" x14ac:dyDescent="0.2">
      <c r="A326">
        <v>2017</v>
      </c>
      <c r="B326">
        <v>15</v>
      </c>
      <c r="C326" t="s">
        <v>34</v>
      </c>
      <c r="D326" t="s">
        <v>74</v>
      </c>
      <c r="E326" t="s">
        <v>35</v>
      </c>
      <c r="F326" t="s">
        <v>38</v>
      </c>
      <c r="G326">
        <v>91</v>
      </c>
      <c r="H326">
        <v>106</v>
      </c>
      <c r="I326" t="str">
        <f>INDEX('DATA - Teams'!$C:$C,MATCH(C326,'DATA - Teams'!$B:$B,0))</f>
        <v>PMAC</v>
      </c>
    </row>
    <row r="327" spans="1:9" hidden="1" x14ac:dyDescent="0.2">
      <c r="A327">
        <v>2017</v>
      </c>
      <c r="B327">
        <v>15</v>
      </c>
      <c r="C327" t="s">
        <v>34</v>
      </c>
      <c r="D327" t="s">
        <v>57</v>
      </c>
      <c r="E327" t="s">
        <v>13</v>
      </c>
      <c r="F327" t="s">
        <v>41</v>
      </c>
      <c r="G327">
        <v>98</v>
      </c>
      <c r="H327">
        <v>128</v>
      </c>
      <c r="I327" t="str">
        <f>INDEX('DATA - Teams'!$C:$C,MATCH(C327,'DATA - Teams'!$B:$B,0))</f>
        <v>PMAC</v>
      </c>
    </row>
    <row r="328" spans="1:9" hidden="1" x14ac:dyDescent="0.2">
      <c r="A328">
        <v>2017</v>
      </c>
      <c r="B328">
        <v>15</v>
      </c>
      <c r="C328" t="s">
        <v>34</v>
      </c>
      <c r="D328" t="s">
        <v>92</v>
      </c>
      <c r="E328" t="s">
        <v>22</v>
      </c>
      <c r="F328" t="s">
        <v>59</v>
      </c>
      <c r="G328">
        <v>67</v>
      </c>
      <c r="H328">
        <v>0</v>
      </c>
      <c r="I328" t="str">
        <f>INDEX('DATA - Teams'!$C:$C,MATCH(C328,'DATA - Teams'!$B:$B,0))</f>
        <v>PMAC</v>
      </c>
    </row>
    <row r="329" spans="1:9" hidden="1" x14ac:dyDescent="0.2">
      <c r="A329">
        <v>2017</v>
      </c>
      <c r="B329">
        <v>15</v>
      </c>
      <c r="C329" t="s">
        <v>34</v>
      </c>
      <c r="D329" t="s">
        <v>45</v>
      </c>
      <c r="E329" t="s">
        <v>32</v>
      </c>
      <c r="F329" t="s">
        <v>59</v>
      </c>
      <c r="G329">
        <v>91</v>
      </c>
      <c r="H329">
        <v>0</v>
      </c>
      <c r="I329" t="str">
        <f>INDEX('DATA - Teams'!$C:$C,MATCH(C329,'DATA - Teams'!$B:$B,0))</f>
        <v>PMAC</v>
      </c>
    </row>
    <row r="330" spans="1:9" hidden="1" x14ac:dyDescent="0.2">
      <c r="A330">
        <v>2017</v>
      </c>
      <c r="B330">
        <v>15</v>
      </c>
      <c r="C330" t="s">
        <v>34</v>
      </c>
      <c r="D330" t="s">
        <v>86</v>
      </c>
      <c r="E330" t="s">
        <v>10</v>
      </c>
      <c r="F330" t="s">
        <v>59</v>
      </c>
      <c r="G330">
        <v>93</v>
      </c>
      <c r="H330">
        <v>70</v>
      </c>
      <c r="I330" t="str">
        <f>INDEX('DATA - Teams'!$C:$C,MATCH(C330,'DATA - Teams'!$B:$B,0))</f>
        <v>PMAC</v>
      </c>
    </row>
    <row r="331" spans="1:9" hidden="1" x14ac:dyDescent="0.2">
      <c r="A331">
        <v>2017</v>
      </c>
      <c r="B331">
        <v>15</v>
      </c>
      <c r="C331" t="s">
        <v>34</v>
      </c>
      <c r="D331" t="s">
        <v>93</v>
      </c>
      <c r="E331" t="s">
        <v>28</v>
      </c>
      <c r="F331" t="s">
        <v>59</v>
      </c>
      <c r="G331">
        <v>80</v>
      </c>
      <c r="H331">
        <v>0</v>
      </c>
      <c r="I331" t="str">
        <f>INDEX('DATA - Teams'!$C:$C,MATCH(C331,'DATA - Teams'!$B:$B,0))</f>
        <v>PMAC</v>
      </c>
    </row>
    <row r="332" spans="1:9" hidden="1" x14ac:dyDescent="0.2">
      <c r="A332">
        <v>2017</v>
      </c>
      <c r="B332">
        <v>16</v>
      </c>
      <c r="C332" t="s">
        <v>34</v>
      </c>
      <c r="D332" t="s">
        <v>58</v>
      </c>
      <c r="E332" t="s">
        <v>21</v>
      </c>
      <c r="F332" t="s">
        <v>43</v>
      </c>
      <c r="G332">
        <v>91</v>
      </c>
      <c r="H332">
        <v>52</v>
      </c>
      <c r="I332" t="str">
        <f>INDEX('DATA - Teams'!$C:$C,MATCH(C332,'DATA - Teams'!$B:$B,0))</f>
        <v>PMAC</v>
      </c>
    </row>
    <row r="333" spans="1:9" hidden="1" x14ac:dyDescent="0.2">
      <c r="A333">
        <v>2017</v>
      </c>
      <c r="B333">
        <v>16</v>
      </c>
      <c r="C333" t="s">
        <v>34</v>
      </c>
      <c r="D333" t="s">
        <v>94</v>
      </c>
      <c r="E333" t="s">
        <v>21</v>
      </c>
      <c r="F333" t="s">
        <v>38</v>
      </c>
      <c r="G333">
        <v>103</v>
      </c>
      <c r="H333">
        <v>88</v>
      </c>
      <c r="I333" t="str">
        <f>INDEX('DATA - Teams'!$C:$C,MATCH(C333,'DATA - Teams'!$B:$B,0))</f>
        <v>PMAC</v>
      </c>
    </row>
    <row r="334" spans="1:9" hidden="1" x14ac:dyDescent="0.2">
      <c r="A334">
        <v>2017</v>
      </c>
      <c r="B334">
        <v>16</v>
      </c>
      <c r="C334" t="s">
        <v>34</v>
      </c>
      <c r="D334" t="s">
        <v>39</v>
      </c>
      <c r="E334" t="s">
        <v>22</v>
      </c>
      <c r="F334" t="s">
        <v>38</v>
      </c>
      <c r="G334">
        <v>99</v>
      </c>
      <c r="H334">
        <v>118</v>
      </c>
      <c r="I334" t="str">
        <f>INDEX('DATA - Teams'!$C:$C,MATCH(C334,'DATA - Teams'!$B:$B,0))</f>
        <v>PMAC</v>
      </c>
    </row>
    <row r="335" spans="1:9" hidden="1" x14ac:dyDescent="0.2">
      <c r="A335">
        <v>2017</v>
      </c>
      <c r="B335">
        <v>16</v>
      </c>
      <c r="C335" t="s">
        <v>34</v>
      </c>
      <c r="D335" t="s">
        <v>95</v>
      </c>
      <c r="E335" t="s">
        <v>18</v>
      </c>
      <c r="F335" t="s">
        <v>41</v>
      </c>
      <c r="G335">
        <v>93</v>
      </c>
      <c r="H335">
        <v>73</v>
      </c>
      <c r="I335" t="str">
        <f>INDEX('DATA - Teams'!$C:$C,MATCH(C335,'DATA - Teams'!$B:$B,0))</f>
        <v>PMAC</v>
      </c>
    </row>
    <row r="336" spans="1:9" hidden="1" x14ac:dyDescent="0.2">
      <c r="A336">
        <v>2017</v>
      </c>
      <c r="B336">
        <v>16</v>
      </c>
      <c r="C336" t="s">
        <v>34</v>
      </c>
      <c r="D336" t="s">
        <v>42</v>
      </c>
      <c r="E336" t="s">
        <v>27</v>
      </c>
      <c r="F336" t="s">
        <v>43</v>
      </c>
      <c r="G336">
        <v>132</v>
      </c>
      <c r="H336">
        <v>142</v>
      </c>
      <c r="I336" t="str">
        <f>INDEX('DATA - Teams'!$C:$C,MATCH(C336,'DATA - Teams'!$B:$B,0))</f>
        <v>PMAC</v>
      </c>
    </row>
    <row r="337" spans="1:9" hidden="1" x14ac:dyDescent="0.2">
      <c r="A337">
        <v>2017</v>
      </c>
      <c r="B337">
        <v>16</v>
      </c>
      <c r="C337" t="s">
        <v>34</v>
      </c>
      <c r="D337" t="s">
        <v>44</v>
      </c>
      <c r="E337" t="s">
        <v>36</v>
      </c>
      <c r="F337" t="s">
        <v>43</v>
      </c>
      <c r="G337">
        <v>76</v>
      </c>
      <c r="H337">
        <v>49</v>
      </c>
      <c r="I337" t="str">
        <f>INDEX('DATA - Teams'!$C:$C,MATCH(C337,'DATA - Teams'!$B:$B,0))</f>
        <v>PMAC</v>
      </c>
    </row>
    <row r="338" spans="1:9" hidden="1" x14ac:dyDescent="0.2">
      <c r="A338">
        <v>2017</v>
      </c>
      <c r="B338">
        <v>16</v>
      </c>
      <c r="C338" t="s">
        <v>34</v>
      </c>
      <c r="D338" t="s">
        <v>61</v>
      </c>
      <c r="E338" t="s">
        <v>20</v>
      </c>
      <c r="F338" t="s">
        <v>41</v>
      </c>
      <c r="G338">
        <v>102</v>
      </c>
      <c r="H338">
        <v>144</v>
      </c>
      <c r="I338" t="str">
        <f>INDEX('DATA - Teams'!$C:$C,MATCH(C338,'DATA - Teams'!$B:$B,0))</f>
        <v>PMAC</v>
      </c>
    </row>
    <row r="339" spans="1:9" hidden="1" x14ac:dyDescent="0.2">
      <c r="A339">
        <v>2017</v>
      </c>
      <c r="B339">
        <v>16</v>
      </c>
      <c r="C339" t="s">
        <v>34</v>
      </c>
      <c r="D339" t="s">
        <v>46</v>
      </c>
      <c r="E339" t="s">
        <v>32</v>
      </c>
      <c r="F339" t="s">
        <v>41</v>
      </c>
      <c r="G339">
        <v>118</v>
      </c>
      <c r="H339">
        <v>106</v>
      </c>
      <c r="I339" t="str">
        <f>INDEX('DATA - Teams'!$C:$C,MATCH(C339,'DATA - Teams'!$B:$B,0))</f>
        <v>PMAC</v>
      </c>
    </row>
    <row r="340" spans="1:9" hidden="1" x14ac:dyDescent="0.2">
      <c r="A340">
        <v>2017</v>
      </c>
      <c r="B340">
        <v>16</v>
      </c>
      <c r="C340" t="s">
        <v>34</v>
      </c>
      <c r="D340" t="s">
        <v>62</v>
      </c>
      <c r="E340" t="s">
        <v>16</v>
      </c>
      <c r="F340" t="s">
        <v>43</v>
      </c>
      <c r="G340">
        <v>70</v>
      </c>
      <c r="H340">
        <v>82</v>
      </c>
      <c r="I340" t="str">
        <f>INDEX('DATA - Teams'!$C:$C,MATCH(C340,'DATA - Teams'!$B:$B,0))</f>
        <v>PMAC</v>
      </c>
    </row>
    <row r="341" spans="1:9" hidden="1" x14ac:dyDescent="0.2">
      <c r="A341">
        <v>2017</v>
      </c>
      <c r="B341">
        <v>16</v>
      </c>
      <c r="C341" t="s">
        <v>34</v>
      </c>
      <c r="D341" t="s">
        <v>48</v>
      </c>
      <c r="E341" t="s">
        <v>16</v>
      </c>
      <c r="F341" t="s">
        <v>38</v>
      </c>
      <c r="G341">
        <v>118</v>
      </c>
      <c r="H341">
        <v>129</v>
      </c>
      <c r="I341" t="str">
        <f>INDEX('DATA - Teams'!$C:$C,MATCH(C341,'DATA - Teams'!$B:$B,0))</f>
        <v>PMAC</v>
      </c>
    </row>
    <row r="342" spans="1:9" hidden="1" x14ac:dyDescent="0.2">
      <c r="A342">
        <v>2017</v>
      </c>
      <c r="B342">
        <v>16</v>
      </c>
      <c r="C342" t="s">
        <v>34</v>
      </c>
      <c r="D342" t="s">
        <v>67</v>
      </c>
      <c r="E342" t="s">
        <v>31</v>
      </c>
      <c r="F342" t="s">
        <v>43</v>
      </c>
      <c r="G342">
        <v>94</v>
      </c>
      <c r="H342">
        <v>56</v>
      </c>
      <c r="I342" t="str">
        <f>INDEX('DATA - Teams'!$C:$C,MATCH(C342,'DATA - Teams'!$B:$B,0))</f>
        <v>PMAC</v>
      </c>
    </row>
    <row r="343" spans="1:9" hidden="1" x14ac:dyDescent="0.2">
      <c r="A343">
        <v>2017</v>
      </c>
      <c r="B343">
        <v>16</v>
      </c>
      <c r="C343" t="s">
        <v>34</v>
      </c>
      <c r="D343" t="s">
        <v>88</v>
      </c>
      <c r="E343" t="s">
        <v>10</v>
      </c>
      <c r="F343" t="s">
        <v>41</v>
      </c>
      <c r="G343">
        <v>96</v>
      </c>
      <c r="H343">
        <v>74</v>
      </c>
      <c r="I343" t="str">
        <f>INDEX('DATA - Teams'!$C:$C,MATCH(C343,'DATA - Teams'!$B:$B,0))</f>
        <v>PMAC</v>
      </c>
    </row>
    <row r="344" spans="1:9" hidden="1" x14ac:dyDescent="0.2">
      <c r="A344">
        <v>2017</v>
      </c>
      <c r="B344">
        <v>16</v>
      </c>
      <c r="C344" t="s">
        <v>34</v>
      </c>
      <c r="D344" t="s">
        <v>83</v>
      </c>
      <c r="E344" t="s">
        <v>10</v>
      </c>
      <c r="F344" t="s">
        <v>52</v>
      </c>
      <c r="G344">
        <v>85</v>
      </c>
      <c r="H344">
        <v>95</v>
      </c>
      <c r="I344" t="str">
        <f>INDEX('DATA - Teams'!$C:$C,MATCH(C344,'DATA - Teams'!$B:$B,0))</f>
        <v>PMAC</v>
      </c>
    </row>
    <row r="345" spans="1:9" hidden="1" x14ac:dyDescent="0.2">
      <c r="A345">
        <v>2017</v>
      </c>
      <c r="B345">
        <v>16</v>
      </c>
      <c r="C345" t="s">
        <v>34</v>
      </c>
      <c r="D345" t="s">
        <v>53</v>
      </c>
      <c r="E345" t="s">
        <v>24</v>
      </c>
      <c r="F345" t="s">
        <v>41</v>
      </c>
      <c r="G345">
        <v>78</v>
      </c>
      <c r="H345">
        <v>0</v>
      </c>
      <c r="I345" t="str">
        <f>INDEX('DATA - Teams'!$C:$C,MATCH(C345,'DATA - Teams'!$B:$B,0))</f>
        <v>PMAC</v>
      </c>
    </row>
    <row r="346" spans="1:9" hidden="1" x14ac:dyDescent="0.2">
      <c r="A346">
        <v>2017</v>
      </c>
      <c r="B346">
        <v>16</v>
      </c>
      <c r="C346" t="s">
        <v>34</v>
      </c>
      <c r="D346" t="s">
        <v>68</v>
      </c>
      <c r="E346" t="s">
        <v>14</v>
      </c>
      <c r="F346" t="s">
        <v>38</v>
      </c>
      <c r="G346">
        <v>107</v>
      </c>
      <c r="H346">
        <v>102</v>
      </c>
      <c r="I346" t="str">
        <f>INDEX('DATA - Teams'!$C:$C,MATCH(C346,'DATA - Teams'!$B:$B,0))</f>
        <v>PMAC</v>
      </c>
    </row>
    <row r="347" spans="1:9" hidden="1" x14ac:dyDescent="0.2">
      <c r="A347">
        <v>2017</v>
      </c>
      <c r="B347">
        <v>16</v>
      </c>
      <c r="C347" t="s">
        <v>34</v>
      </c>
      <c r="D347" t="s">
        <v>65</v>
      </c>
      <c r="E347" t="s">
        <v>35</v>
      </c>
      <c r="F347" t="s">
        <v>41</v>
      </c>
      <c r="G347">
        <v>118</v>
      </c>
      <c r="H347">
        <v>151</v>
      </c>
      <c r="I347" t="str">
        <f>INDEX('DATA - Teams'!$C:$C,MATCH(C347,'DATA - Teams'!$B:$B,0))</f>
        <v>PMAC</v>
      </c>
    </row>
    <row r="348" spans="1:9" hidden="1" x14ac:dyDescent="0.2">
      <c r="A348">
        <v>2017</v>
      </c>
      <c r="B348">
        <v>16</v>
      </c>
      <c r="C348" t="s">
        <v>34</v>
      </c>
      <c r="D348" t="s">
        <v>74</v>
      </c>
      <c r="E348" t="s">
        <v>35</v>
      </c>
      <c r="F348" t="s">
        <v>38</v>
      </c>
      <c r="G348">
        <v>83</v>
      </c>
      <c r="H348">
        <v>74</v>
      </c>
      <c r="I348" t="str">
        <f>INDEX('DATA - Teams'!$C:$C,MATCH(C348,'DATA - Teams'!$B:$B,0))</f>
        <v>PMAC</v>
      </c>
    </row>
    <row r="349" spans="1:9" hidden="1" x14ac:dyDescent="0.2">
      <c r="A349">
        <v>2017</v>
      </c>
      <c r="B349">
        <v>16</v>
      </c>
      <c r="C349" t="s">
        <v>34</v>
      </c>
      <c r="D349" t="s">
        <v>57</v>
      </c>
      <c r="E349" t="s">
        <v>13</v>
      </c>
      <c r="F349" t="s">
        <v>41</v>
      </c>
      <c r="G349">
        <v>95</v>
      </c>
      <c r="H349">
        <v>91</v>
      </c>
      <c r="I349" t="str">
        <f>INDEX('DATA - Teams'!$C:$C,MATCH(C349,'DATA - Teams'!$B:$B,0))</f>
        <v>PMAC</v>
      </c>
    </row>
    <row r="350" spans="1:9" hidden="1" x14ac:dyDescent="0.2">
      <c r="A350">
        <v>2017</v>
      </c>
      <c r="B350">
        <v>16</v>
      </c>
      <c r="C350" t="s">
        <v>34</v>
      </c>
      <c r="D350" t="s">
        <v>92</v>
      </c>
      <c r="E350" t="s">
        <v>22</v>
      </c>
      <c r="F350" t="s">
        <v>59</v>
      </c>
      <c r="G350">
        <v>69</v>
      </c>
      <c r="H350">
        <v>70</v>
      </c>
      <c r="I350" t="str">
        <f>INDEX('DATA - Teams'!$C:$C,MATCH(C350,'DATA - Teams'!$B:$B,0))</f>
        <v>PMAC</v>
      </c>
    </row>
    <row r="351" spans="1:9" hidden="1" x14ac:dyDescent="0.2">
      <c r="A351">
        <v>2017</v>
      </c>
      <c r="B351">
        <v>16</v>
      </c>
      <c r="C351" t="s">
        <v>34</v>
      </c>
      <c r="D351" t="s">
        <v>91</v>
      </c>
      <c r="E351" t="s">
        <v>33</v>
      </c>
      <c r="F351" t="s">
        <v>59</v>
      </c>
      <c r="G351">
        <v>72</v>
      </c>
      <c r="H351">
        <v>75</v>
      </c>
      <c r="I351" t="str">
        <f>INDEX('DATA - Teams'!$C:$C,MATCH(C351,'DATA - Teams'!$B:$B,0))</f>
        <v>PMAC</v>
      </c>
    </row>
    <row r="352" spans="1:9" hidden="1" x14ac:dyDescent="0.2">
      <c r="A352">
        <v>2017</v>
      </c>
      <c r="B352">
        <v>16</v>
      </c>
      <c r="C352" t="s">
        <v>34</v>
      </c>
      <c r="D352" t="s">
        <v>1064</v>
      </c>
      <c r="E352" t="s">
        <v>36</v>
      </c>
      <c r="F352" t="s">
        <v>59</v>
      </c>
      <c r="G352">
        <v>111</v>
      </c>
      <c r="H352">
        <v>0</v>
      </c>
      <c r="I352" t="str">
        <f>INDEX('DATA - Teams'!$C:$C,MATCH(C352,'DATA - Teams'!$B:$B,0))</f>
        <v>PMAC</v>
      </c>
    </row>
    <row r="353" spans="1:9" hidden="1" x14ac:dyDescent="0.2">
      <c r="A353">
        <v>2017</v>
      </c>
      <c r="B353">
        <v>16</v>
      </c>
      <c r="C353" t="s">
        <v>34</v>
      </c>
      <c r="D353" t="s">
        <v>45</v>
      </c>
      <c r="E353" t="s">
        <v>32</v>
      </c>
      <c r="F353" t="s">
        <v>59</v>
      </c>
      <c r="G353">
        <v>91</v>
      </c>
      <c r="H353">
        <v>0</v>
      </c>
      <c r="I353" t="str">
        <f>INDEX('DATA - Teams'!$C:$C,MATCH(C353,'DATA - Teams'!$B:$B,0))</f>
        <v>PMAC</v>
      </c>
    </row>
    <row r="354" spans="1:9" hidden="1" x14ac:dyDescent="0.2">
      <c r="A354">
        <v>2017</v>
      </c>
      <c r="B354">
        <v>17</v>
      </c>
      <c r="C354" t="s">
        <v>34</v>
      </c>
      <c r="D354" t="s">
        <v>58</v>
      </c>
      <c r="E354" t="s">
        <v>21</v>
      </c>
      <c r="F354" t="s">
        <v>43</v>
      </c>
      <c r="G354">
        <v>88</v>
      </c>
      <c r="H354">
        <v>94</v>
      </c>
      <c r="I354" t="str">
        <f>INDEX('DATA - Teams'!$C:$C,MATCH(C354,'DATA - Teams'!$B:$B,0))</f>
        <v>PMAC</v>
      </c>
    </row>
    <row r="355" spans="1:9" hidden="1" x14ac:dyDescent="0.2">
      <c r="A355">
        <v>2017</v>
      </c>
      <c r="B355">
        <v>17</v>
      </c>
      <c r="C355" t="s">
        <v>34</v>
      </c>
      <c r="D355" t="s">
        <v>39</v>
      </c>
      <c r="E355" t="s">
        <v>22</v>
      </c>
      <c r="F355" t="s">
        <v>38</v>
      </c>
      <c r="G355">
        <v>99</v>
      </c>
      <c r="H355">
        <v>124</v>
      </c>
      <c r="I355" t="str">
        <f>INDEX('DATA - Teams'!$C:$C,MATCH(C355,'DATA - Teams'!$B:$B,0))</f>
        <v>PMAC</v>
      </c>
    </row>
    <row r="356" spans="1:9" hidden="1" x14ac:dyDescent="0.2">
      <c r="A356">
        <v>2017</v>
      </c>
      <c r="B356">
        <v>17</v>
      </c>
      <c r="C356" t="s">
        <v>34</v>
      </c>
      <c r="D356" t="s">
        <v>42</v>
      </c>
      <c r="E356" t="s">
        <v>27</v>
      </c>
      <c r="F356" t="s">
        <v>43</v>
      </c>
      <c r="G356">
        <v>125</v>
      </c>
      <c r="H356">
        <v>106</v>
      </c>
      <c r="I356" t="str">
        <f>INDEX('DATA - Teams'!$C:$C,MATCH(C356,'DATA - Teams'!$B:$B,0))</f>
        <v>PMAC</v>
      </c>
    </row>
    <row r="357" spans="1:9" hidden="1" x14ac:dyDescent="0.2">
      <c r="A357">
        <v>2017</v>
      </c>
      <c r="B357">
        <v>17</v>
      </c>
      <c r="C357" t="s">
        <v>34</v>
      </c>
      <c r="D357" t="s">
        <v>44</v>
      </c>
      <c r="E357" t="s">
        <v>36</v>
      </c>
      <c r="F357" t="s">
        <v>43</v>
      </c>
      <c r="G357">
        <v>73</v>
      </c>
      <c r="H357">
        <v>87</v>
      </c>
      <c r="I357" t="str">
        <f>INDEX('DATA - Teams'!$C:$C,MATCH(C357,'DATA - Teams'!$B:$B,0))</f>
        <v>PMAC</v>
      </c>
    </row>
    <row r="358" spans="1:9" hidden="1" x14ac:dyDescent="0.2">
      <c r="A358">
        <v>2017</v>
      </c>
      <c r="B358">
        <v>17</v>
      </c>
      <c r="C358" t="s">
        <v>34</v>
      </c>
      <c r="D358" t="s">
        <v>1064</v>
      </c>
      <c r="E358" t="s">
        <v>36</v>
      </c>
      <c r="F358" t="s">
        <v>41</v>
      </c>
      <c r="G358">
        <v>106</v>
      </c>
      <c r="H358">
        <v>96</v>
      </c>
      <c r="I358" t="str">
        <f>INDEX('DATA - Teams'!$C:$C,MATCH(C358,'DATA - Teams'!$B:$B,0))</f>
        <v>PMAC</v>
      </c>
    </row>
    <row r="359" spans="1:9" hidden="1" x14ac:dyDescent="0.2">
      <c r="A359">
        <v>2017</v>
      </c>
      <c r="B359">
        <v>17</v>
      </c>
      <c r="C359" t="s">
        <v>34</v>
      </c>
      <c r="D359" t="s">
        <v>61</v>
      </c>
      <c r="E359" t="s">
        <v>20</v>
      </c>
      <c r="F359" t="s">
        <v>41</v>
      </c>
      <c r="G359">
        <v>106</v>
      </c>
      <c r="H359">
        <v>108</v>
      </c>
      <c r="I359" t="str">
        <f>INDEX('DATA - Teams'!$C:$C,MATCH(C359,'DATA - Teams'!$B:$B,0))</f>
        <v>PMAC</v>
      </c>
    </row>
    <row r="360" spans="1:9" hidden="1" x14ac:dyDescent="0.2">
      <c r="A360">
        <v>2017</v>
      </c>
      <c r="B360">
        <v>17</v>
      </c>
      <c r="C360" t="s">
        <v>34</v>
      </c>
      <c r="D360" t="s">
        <v>46</v>
      </c>
      <c r="E360" t="s">
        <v>32</v>
      </c>
      <c r="F360" t="s">
        <v>41</v>
      </c>
      <c r="G360">
        <v>115</v>
      </c>
      <c r="H360">
        <v>91</v>
      </c>
      <c r="I360" t="str">
        <f>INDEX('DATA - Teams'!$C:$C,MATCH(C360,'DATA - Teams'!$B:$B,0))</f>
        <v>PMAC</v>
      </c>
    </row>
    <row r="361" spans="1:9" hidden="1" x14ac:dyDescent="0.2">
      <c r="A361">
        <v>2017</v>
      </c>
      <c r="B361">
        <v>17</v>
      </c>
      <c r="C361" t="s">
        <v>34</v>
      </c>
      <c r="D361" t="s">
        <v>45</v>
      </c>
      <c r="E361" t="s">
        <v>32</v>
      </c>
      <c r="F361" t="s">
        <v>38</v>
      </c>
      <c r="G361">
        <v>93</v>
      </c>
      <c r="H361">
        <v>83</v>
      </c>
      <c r="I361" t="str">
        <f>INDEX('DATA - Teams'!$C:$C,MATCH(C361,'DATA - Teams'!$B:$B,0))</f>
        <v>PMAC</v>
      </c>
    </row>
    <row r="362" spans="1:9" hidden="1" x14ac:dyDescent="0.2">
      <c r="A362">
        <v>2017</v>
      </c>
      <c r="B362">
        <v>17</v>
      </c>
      <c r="C362" t="s">
        <v>34</v>
      </c>
      <c r="D362" t="s">
        <v>62</v>
      </c>
      <c r="E362" t="s">
        <v>16</v>
      </c>
      <c r="F362" t="s">
        <v>43</v>
      </c>
      <c r="G362">
        <v>71</v>
      </c>
      <c r="H362">
        <v>60</v>
      </c>
      <c r="I362" t="str">
        <f>INDEX('DATA - Teams'!$C:$C,MATCH(C362,'DATA - Teams'!$B:$B,0))</f>
        <v>PMAC</v>
      </c>
    </row>
    <row r="363" spans="1:9" hidden="1" x14ac:dyDescent="0.2">
      <c r="A363">
        <v>2017</v>
      </c>
      <c r="B363">
        <v>17</v>
      </c>
      <c r="C363" t="s">
        <v>34</v>
      </c>
      <c r="D363" t="s">
        <v>48</v>
      </c>
      <c r="E363" t="s">
        <v>16</v>
      </c>
      <c r="F363" t="s">
        <v>38</v>
      </c>
      <c r="G363">
        <v>123</v>
      </c>
      <c r="H363">
        <v>105</v>
      </c>
      <c r="I363" t="str">
        <f>INDEX('DATA - Teams'!$C:$C,MATCH(C363,'DATA - Teams'!$B:$B,0))</f>
        <v>PMAC</v>
      </c>
    </row>
    <row r="364" spans="1:9" hidden="1" x14ac:dyDescent="0.2">
      <c r="A364">
        <v>2017</v>
      </c>
      <c r="B364">
        <v>17</v>
      </c>
      <c r="C364" t="s">
        <v>34</v>
      </c>
      <c r="D364" t="s">
        <v>67</v>
      </c>
      <c r="E364" t="s">
        <v>31</v>
      </c>
      <c r="F364" t="s">
        <v>43</v>
      </c>
      <c r="G364">
        <v>88</v>
      </c>
      <c r="H364">
        <v>43</v>
      </c>
      <c r="I364" t="str">
        <f>INDEX('DATA - Teams'!$C:$C,MATCH(C364,'DATA - Teams'!$B:$B,0))</f>
        <v>PMAC</v>
      </c>
    </row>
    <row r="365" spans="1:9" hidden="1" x14ac:dyDescent="0.2">
      <c r="A365">
        <v>2017</v>
      </c>
      <c r="B365">
        <v>17</v>
      </c>
      <c r="C365" t="s">
        <v>34</v>
      </c>
      <c r="D365" t="s">
        <v>81</v>
      </c>
      <c r="E365" t="s">
        <v>31</v>
      </c>
      <c r="F365" t="s">
        <v>41</v>
      </c>
      <c r="G365">
        <v>90</v>
      </c>
      <c r="H365">
        <v>90</v>
      </c>
      <c r="I365" t="str">
        <f>INDEX('DATA - Teams'!$C:$C,MATCH(C365,'DATA - Teams'!$B:$B,0))</f>
        <v>PMAC</v>
      </c>
    </row>
    <row r="366" spans="1:9" hidden="1" x14ac:dyDescent="0.2">
      <c r="A366">
        <v>2017</v>
      </c>
      <c r="B366">
        <v>17</v>
      </c>
      <c r="C366" t="s">
        <v>34</v>
      </c>
      <c r="D366" t="s">
        <v>83</v>
      </c>
      <c r="E366" t="s">
        <v>10</v>
      </c>
      <c r="F366" t="s">
        <v>52</v>
      </c>
      <c r="G366">
        <v>87</v>
      </c>
      <c r="H366">
        <v>107</v>
      </c>
      <c r="I366" t="str">
        <f>INDEX('DATA - Teams'!$C:$C,MATCH(C366,'DATA - Teams'!$B:$B,0))</f>
        <v>PMAC</v>
      </c>
    </row>
    <row r="367" spans="1:9" hidden="1" x14ac:dyDescent="0.2">
      <c r="A367">
        <v>2017</v>
      </c>
      <c r="B367">
        <v>17</v>
      </c>
      <c r="C367" t="s">
        <v>34</v>
      </c>
      <c r="D367" t="s">
        <v>53</v>
      </c>
      <c r="E367" t="s">
        <v>24</v>
      </c>
      <c r="F367" t="s">
        <v>41</v>
      </c>
      <c r="G367">
        <v>86</v>
      </c>
      <c r="H367">
        <v>83</v>
      </c>
      <c r="I367" t="str">
        <f>INDEX('DATA - Teams'!$C:$C,MATCH(C367,'DATA - Teams'!$B:$B,0))</f>
        <v>PMAC</v>
      </c>
    </row>
    <row r="368" spans="1:9" hidden="1" x14ac:dyDescent="0.2">
      <c r="A368">
        <v>2017</v>
      </c>
      <c r="B368">
        <v>17</v>
      </c>
      <c r="C368" t="s">
        <v>34</v>
      </c>
      <c r="D368" t="s">
        <v>68</v>
      </c>
      <c r="E368" t="s">
        <v>14</v>
      </c>
      <c r="F368" t="s">
        <v>38</v>
      </c>
      <c r="G368">
        <v>105</v>
      </c>
      <c r="H368">
        <v>83</v>
      </c>
      <c r="I368" t="str">
        <f>INDEX('DATA - Teams'!$C:$C,MATCH(C368,'DATA - Teams'!$B:$B,0))</f>
        <v>PMAC</v>
      </c>
    </row>
    <row r="369" spans="1:9" hidden="1" x14ac:dyDescent="0.2">
      <c r="A369">
        <v>2017</v>
      </c>
      <c r="B369">
        <v>17</v>
      </c>
      <c r="C369" t="s">
        <v>34</v>
      </c>
      <c r="D369" t="s">
        <v>65</v>
      </c>
      <c r="E369" t="s">
        <v>35</v>
      </c>
      <c r="F369" t="s">
        <v>41</v>
      </c>
      <c r="G369">
        <v>110</v>
      </c>
      <c r="H369">
        <v>64</v>
      </c>
      <c r="I369" t="str">
        <f>INDEX('DATA - Teams'!$C:$C,MATCH(C369,'DATA - Teams'!$B:$B,0))</f>
        <v>PMAC</v>
      </c>
    </row>
    <row r="370" spans="1:9" hidden="1" x14ac:dyDescent="0.2">
      <c r="A370">
        <v>2017</v>
      </c>
      <c r="B370">
        <v>17</v>
      </c>
      <c r="C370" t="s">
        <v>34</v>
      </c>
      <c r="D370" t="s">
        <v>74</v>
      </c>
      <c r="E370" t="s">
        <v>35</v>
      </c>
      <c r="F370" t="s">
        <v>38</v>
      </c>
      <c r="G370">
        <v>77</v>
      </c>
      <c r="H370">
        <v>59</v>
      </c>
      <c r="I370" t="str">
        <f>INDEX('DATA - Teams'!$C:$C,MATCH(C370,'DATA - Teams'!$B:$B,0))</f>
        <v>PMAC</v>
      </c>
    </row>
    <row r="371" spans="1:9" hidden="1" x14ac:dyDescent="0.2">
      <c r="A371">
        <v>2017</v>
      </c>
      <c r="B371">
        <v>17</v>
      </c>
      <c r="C371" t="s">
        <v>34</v>
      </c>
      <c r="D371" t="s">
        <v>57</v>
      </c>
      <c r="E371" t="s">
        <v>13</v>
      </c>
      <c r="F371" t="s">
        <v>41</v>
      </c>
      <c r="G371">
        <v>98</v>
      </c>
      <c r="H371">
        <v>93</v>
      </c>
      <c r="I371" t="str">
        <f>INDEX('DATA - Teams'!$C:$C,MATCH(C371,'DATA - Teams'!$B:$B,0))</f>
        <v>PMAC</v>
      </c>
    </row>
    <row r="372" spans="1:9" hidden="1" x14ac:dyDescent="0.2">
      <c r="A372">
        <v>2017</v>
      </c>
      <c r="B372">
        <v>17</v>
      </c>
      <c r="C372" t="s">
        <v>34</v>
      </c>
      <c r="D372" t="s">
        <v>94</v>
      </c>
      <c r="E372" t="s">
        <v>21</v>
      </c>
      <c r="F372" t="s">
        <v>59</v>
      </c>
      <c r="G372">
        <v>103</v>
      </c>
      <c r="H372">
        <v>88</v>
      </c>
      <c r="I372" t="str">
        <f>INDEX('DATA - Teams'!$C:$C,MATCH(C372,'DATA - Teams'!$B:$B,0))</f>
        <v>PMAC</v>
      </c>
    </row>
    <row r="373" spans="1:9" hidden="1" x14ac:dyDescent="0.2">
      <c r="A373">
        <v>2017</v>
      </c>
      <c r="B373">
        <v>17</v>
      </c>
      <c r="C373" t="s">
        <v>34</v>
      </c>
      <c r="D373" t="s">
        <v>92</v>
      </c>
      <c r="E373" t="s">
        <v>22</v>
      </c>
      <c r="F373" t="s">
        <v>59</v>
      </c>
      <c r="G373">
        <v>69</v>
      </c>
      <c r="H373">
        <v>0</v>
      </c>
      <c r="I373" t="str">
        <f>INDEX('DATA - Teams'!$C:$C,MATCH(C373,'DATA - Teams'!$B:$B,0))</f>
        <v>PMAC</v>
      </c>
    </row>
    <row r="374" spans="1:9" hidden="1" x14ac:dyDescent="0.2">
      <c r="A374">
        <v>2017</v>
      </c>
      <c r="B374">
        <v>17</v>
      </c>
      <c r="C374" t="s">
        <v>34</v>
      </c>
      <c r="D374" t="s">
        <v>91</v>
      </c>
      <c r="E374" t="s">
        <v>33</v>
      </c>
      <c r="F374" t="s">
        <v>59</v>
      </c>
      <c r="G374">
        <v>71</v>
      </c>
      <c r="H374">
        <v>79</v>
      </c>
      <c r="I374" t="str">
        <f>INDEX('DATA - Teams'!$C:$C,MATCH(C374,'DATA - Teams'!$B:$B,0))</f>
        <v>PMAC</v>
      </c>
    </row>
    <row r="375" spans="1:9" hidden="1" x14ac:dyDescent="0.2">
      <c r="A375">
        <v>2017</v>
      </c>
      <c r="B375">
        <v>17</v>
      </c>
      <c r="C375" t="s">
        <v>34</v>
      </c>
      <c r="D375" t="s">
        <v>88</v>
      </c>
      <c r="E375" t="s">
        <v>10</v>
      </c>
      <c r="F375" t="s">
        <v>59</v>
      </c>
      <c r="G375">
        <v>96</v>
      </c>
      <c r="H375">
        <v>0</v>
      </c>
      <c r="I375" t="str">
        <f>INDEX('DATA - Teams'!$C:$C,MATCH(C375,'DATA - Teams'!$B:$B,0))</f>
        <v>PMAC</v>
      </c>
    </row>
    <row r="376" spans="1:9" hidden="1" x14ac:dyDescent="0.2">
      <c r="A376">
        <v>2017</v>
      </c>
      <c r="B376">
        <v>18</v>
      </c>
      <c r="C376" t="s">
        <v>34</v>
      </c>
      <c r="D376" t="s">
        <v>58</v>
      </c>
      <c r="E376" t="s">
        <v>21</v>
      </c>
      <c r="F376" t="s">
        <v>43</v>
      </c>
      <c r="G376">
        <v>88</v>
      </c>
      <c r="H376">
        <v>90</v>
      </c>
      <c r="I376" t="str">
        <f>INDEX('DATA - Teams'!$C:$C,MATCH(C376,'DATA - Teams'!$B:$B,0))</f>
        <v>PMAC</v>
      </c>
    </row>
    <row r="377" spans="1:9" hidden="1" x14ac:dyDescent="0.2">
      <c r="A377">
        <v>2017</v>
      </c>
      <c r="B377">
        <v>18</v>
      </c>
      <c r="C377" t="s">
        <v>34</v>
      </c>
      <c r="D377" t="s">
        <v>39</v>
      </c>
      <c r="E377" t="s">
        <v>22</v>
      </c>
      <c r="F377" t="s">
        <v>38</v>
      </c>
      <c r="G377">
        <v>107</v>
      </c>
      <c r="H377">
        <v>108</v>
      </c>
      <c r="I377" t="str">
        <f>INDEX('DATA - Teams'!$C:$C,MATCH(C377,'DATA - Teams'!$B:$B,0))</f>
        <v>PMAC</v>
      </c>
    </row>
    <row r="378" spans="1:9" hidden="1" x14ac:dyDescent="0.2">
      <c r="A378">
        <v>2017</v>
      </c>
      <c r="B378">
        <v>18</v>
      </c>
      <c r="C378" t="s">
        <v>34</v>
      </c>
      <c r="D378" t="s">
        <v>96</v>
      </c>
      <c r="E378" t="s">
        <v>17</v>
      </c>
      <c r="F378" t="s">
        <v>43</v>
      </c>
      <c r="G378">
        <v>67</v>
      </c>
      <c r="H378">
        <v>84</v>
      </c>
      <c r="I378" t="str">
        <f>INDEX('DATA - Teams'!$C:$C,MATCH(C378,'DATA - Teams'!$B:$B,0))</f>
        <v>PMAC</v>
      </c>
    </row>
    <row r="379" spans="1:9" hidden="1" x14ac:dyDescent="0.2">
      <c r="A379">
        <v>2017</v>
      </c>
      <c r="B379">
        <v>18</v>
      </c>
      <c r="C379" t="s">
        <v>34</v>
      </c>
      <c r="D379" t="s">
        <v>42</v>
      </c>
      <c r="E379" t="s">
        <v>27</v>
      </c>
      <c r="F379" t="s">
        <v>43</v>
      </c>
      <c r="G379">
        <v>116</v>
      </c>
      <c r="H379">
        <v>110</v>
      </c>
      <c r="I379" t="str">
        <f>INDEX('DATA - Teams'!$C:$C,MATCH(C379,'DATA - Teams'!$B:$B,0))</f>
        <v>PMAC</v>
      </c>
    </row>
    <row r="380" spans="1:9" hidden="1" x14ac:dyDescent="0.2">
      <c r="A380">
        <v>2017</v>
      </c>
      <c r="B380">
        <v>18</v>
      </c>
      <c r="C380" t="s">
        <v>34</v>
      </c>
      <c r="D380" t="s">
        <v>44</v>
      </c>
      <c r="E380" t="s">
        <v>36</v>
      </c>
      <c r="F380" t="s">
        <v>43</v>
      </c>
      <c r="G380">
        <v>68</v>
      </c>
      <c r="H380">
        <v>36</v>
      </c>
      <c r="I380" t="str">
        <f>INDEX('DATA - Teams'!$C:$C,MATCH(C380,'DATA - Teams'!$B:$B,0))</f>
        <v>PMAC</v>
      </c>
    </row>
    <row r="381" spans="1:9" hidden="1" x14ac:dyDescent="0.2">
      <c r="A381">
        <v>2017</v>
      </c>
      <c r="B381">
        <v>18</v>
      </c>
      <c r="C381" t="s">
        <v>34</v>
      </c>
      <c r="D381" t="s">
        <v>1064</v>
      </c>
      <c r="E381" t="s">
        <v>36</v>
      </c>
      <c r="F381" t="s">
        <v>41</v>
      </c>
      <c r="G381">
        <v>103</v>
      </c>
      <c r="H381">
        <v>87</v>
      </c>
      <c r="I381" t="str">
        <f>INDEX('DATA - Teams'!$C:$C,MATCH(C381,'DATA - Teams'!$B:$B,0))</f>
        <v>PMAC</v>
      </c>
    </row>
    <row r="382" spans="1:9" hidden="1" x14ac:dyDescent="0.2">
      <c r="A382">
        <v>2017</v>
      </c>
      <c r="B382">
        <v>18</v>
      </c>
      <c r="C382" t="s">
        <v>34</v>
      </c>
      <c r="D382" t="s">
        <v>61</v>
      </c>
      <c r="E382" t="s">
        <v>20</v>
      </c>
      <c r="F382" t="s">
        <v>41</v>
      </c>
      <c r="G382">
        <v>103</v>
      </c>
      <c r="H382">
        <v>106</v>
      </c>
      <c r="I382" t="str">
        <f>INDEX('DATA - Teams'!$C:$C,MATCH(C382,'DATA - Teams'!$B:$B,0))</f>
        <v>PMAC</v>
      </c>
    </row>
    <row r="383" spans="1:9" hidden="1" x14ac:dyDescent="0.2">
      <c r="A383">
        <v>2017</v>
      </c>
      <c r="B383">
        <v>18</v>
      </c>
      <c r="C383" t="s">
        <v>34</v>
      </c>
      <c r="D383" t="s">
        <v>46</v>
      </c>
      <c r="E383" t="s">
        <v>32</v>
      </c>
      <c r="F383" t="s">
        <v>41</v>
      </c>
      <c r="G383">
        <v>108</v>
      </c>
      <c r="H383">
        <v>89</v>
      </c>
      <c r="I383" t="str">
        <f>INDEX('DATA - Teams'!$C:$C,MATCH(C383,'DATA - Teams'!$B:$B,0))</f>
        <v>PMAC</v>
      </c>
    </row>
    <row r="384" spans="1:9" hidden="1" x14ac:dyDescent="0.2">
      <c r="A384">
        <v>2017</v>
      </c>
      <c r="B384">
        <v>18</v>
      </c>
      <c r="C384" t="s">
        <v>34</v>
      </c>
      <c r="D384" t="s">
        <v>45</v>
      </c>
      <c r="E384" t="s">
        <v>32</v>
      </c>
      <c r="F384" t="s">
        <v>38</v>
      </c>
      <c r="G384">
        <v>88</v>
      </c>
      <c r="H384">
        <v>84</v>
      </c>
      <c r="I384" t="str">
        <f>INDEX('DATA - Teams'!$C:$C,MATCH(C384,'DATA - Teams'!$B:$B,0))</f>
        <v>PMAC</v>
      </c>
    </row>
    <row r="385" spans="1:9" hidden="1" x14ac:dyDescent="0.2">
      <c r="A385">
        <v>2017</v>
      </c>
      <c r="B385">
        <v>18</v>
      </c>
      <c r="C385" t="s">
        <v>34</v>
      </c>
      <c r="D385" t="s">
        <v>48</v>
      </c>
      <c r="E385" t="s">
        <v>16</v>
      </c>
      <c r="F385" t="s">
        <v>38</v>
      </c>
      <c r="G385">
        <v>121</v>
      </c>
      <c r="H385">
        <v>111</v>
      </c>
      <c r="I385" t="str">
        <f>INDEX('DATA - Teams'!$C:$C,MATCH(C385,'DATA - Teams'!$B:$B,0))</f>
        <v>PMAC</v>
      </c>
    </row>
    <row r="386" spans="1:9" hidden="1" x14ac:dyDescent="0.2">
      <c r="A386">
        <v>2017</v>
      </c>
      <c r="B386">
        <v>18</v>
      </c>
      <c r="C386" t="s">
        <v>34</v>
      </c>
      <c r="D386" t="s">
        <v>67</v>
      </c>
      <c r="E386" t="s">
        <v>31</v>
      </c>
      <c r="F386" t="s">
        <v>43</v>
      </c>
      <c r="G386">
        <v>82</v>
      </c>
      <c r="H386">
        <v>52</v>
      </c>
      <c r="I386" t="str">
        <f>INDEX('DATA - Teams'!$C:$C,MATCH(C386,'DATA - Teams'!$B:$B,0))</f>
        <v>PMAC</v>
      </c>
    </row>
    <row r="387" spans="1:9" hidden="1" x14ac:dyDescent="0.2">
      <c r="A387">
        <v>2017</v>
      </c>
      <c r="B387">
        <v>18</v>
      </c>
      <c r="C387" t="s">
        <v>34</v>
      </c>
      <c r="D387" t="s">
        <v>81</v>
      </c>
      <c r="E387" t="s">
        <v>31</v>
      </c>
      <c r="F387" t="s">
        <v>41</v>
      </c>
      <c r="G387">
        <v>88</v>
      </c>
      <c r="H387">
        <v>74</v>
      </c>
      <c r="I387" t="str">
        <f>INDEX('DATA - Teams'!$C:$C,MATCH(C387,'DATA - Teams'!$B:$B,0))</f>
        <v>PMAC</v>
      </c>
    </row>
    <row r="388" spans="1:9" hidden="1" x14ac:dyDescent="0.2">
      <c r="A388">
        <v>2017</v>
      </c>
      <c r="B388">
        <v>18</v>
      </c>
      <c r="C388" t="s">
        <v>34</v>
      </c>
      <c r="D388" t="s">
        <v>83</v>
      </c>
      <c r="E388" t="s">
        <v>10</v>
      </c>
      <c r="F388" t="s">
        <v>52</v>
      </c>
      <c r="G388">
        <v>92</v>
      </c>
      <c r="H388">
        <v>95</v>
      </c>
      <c r="I388" t="str">
        <f>INDEX('DATA - Teams'!$C:$C,MATCH(C388,'DATA - Teams'!$B:$B,0))</f>
        <v>PMAC</v>
      </c>
    </row>
    <row r="389" spans="1:9" hidden="1" x14ac:dyDescent="0.2">
      <c r="A389">
        <v>2017</v>
      </c>
      <c r="B389">
        <v>18</v>
      </c>
      <c r="C389" t="s">
        <v>34</v>
      </c>
      <c r="D389" t="s">
        <v>53</v>
      </c>
      <c r="E389" t="s">
        <v>24</v>
      </c>
      <c r="F389" t="s">
        <v>41</v>
      </c>
      <c r="G389">
        <v>84</v>
      </c>
      <c r="H389">
        <v>71</v>
      </c>
      <c r="I389" t="str">
        <f>INDEX('DATA - Teams'!$C:$C,MATCH(C389,'DATA - Teams'!$B:$B,0))</f>
        <v>PMAC</v>
      </c>
    </row>
    <row r="390" spans="1:9" hidden="1" x14ac:dyDescent="0.2">
      <c r="A390">
        <v>2017</v>
      </c>
      <c r="B390">
        <v>18</v>
      </c>
      <c r="C390" t="s">
        <v>34</v>
      </c>
      <c r="D390" t="s">
        <v>68</v>
      </c>
      <c r="E390" t="s">
        <v>14</v>
      </c>
      <c r="F390" t="s">
        <v>38</v>
      </c>
      <c r="G390">
        <v>102</v>
      </c>
      <c r="H390">
        <v>64</v>
      </c>
      <c r="I390" t="str">
        <f>INDEX('DATA - Teams'!$C:$C,MATCH(C390,'DATA - Teams'!$B:$B,0))</f>
        <v>PMAC</v>
      </c>
    </row>
    <row r="391" spans="1:9" hidden="1" x14ac:dyDescent="0.2">
      <c r="A391">
        <v>2017</v>
      </c>
      <c r="B391">
        <v>18</v>
      </c>
      <c r="C391" t="s">
        <v>34</v>
      </c>
      <c r="D391" t="s">
        <v>65</v>
      </c>
      <c r="E391" t="s">
        <v>35</v>
      </c>
      <c r="F391" t="s">
        <v>41</v>
      </c>
      <c r="G391">
        <v>106</v>
      </c>
      <c r="H391">
        <v>99</v>
      </c>
      <c r="I391" t="str">
        <f>INDEX('DATA - Teams'!$C:$C,MATCH(C391,'DATA - Teams'!$B:$B,0))</f>
        <v>PMAC</v>
      </c>
    </row>
    <row r="392" spans="1:9" hidden="1" x14ac:dyDescent="0.2">
      <c r="A392">
        <v>2017</v>
      </c>
      <c r="B392">
        <v>18</v>
      </c>
      <c r="C392" t="s">
        <v>34</v>
      </c>
      <c r="D392" t="s">
        <v>74</v>
      </c>
      <c r="E392" t="s">
        <v>35</v>
      </c>
      <c r="F392" t="s">
        <v>38</v>
      </c>
      <c r="G392">
        <v>79</v>
      </c>
      <c r="H392">
        <v>97</v>
      </c>
      <c r="I392" t="str">
        <f>INDEX('DATA - Teams'!$C:$C,MATCH(C392,'DATA - Teams'!$B:$B,0))</f>
        <v>PMAC</v>
      </c>
    </row>
    <row r="393" spans="1:9" hidden="1" x14ac:dyDescent="0.2">
      <c r="A393">
        <v>2017</v>
      </c>
      <c r="B393">
        <v>18</v>
      </c>
      <c r="C393" t="s">
        <v>34</v>
      </c>
      <c r="D393" t="s">
        <v>57</v>
      </c>
      <c r="E393" t="s">
        <v>13</v>
      </c>
      <c r="F393" t="s">
        <v>41</v>
      </c>
      <c r="G393">
        <v>84</v>
      </c>
      <c r="H393">
        <v>44</v>
      </c>
      <c r="I393" t="str">
        <f>INDEX('DATA - Teams'!$C:$C,MATCH(C393,'DATA - Teams'!$B:$B,0))</f>
        <v>PMAC</v>
      </c>
    </row>
    <row r="394" spans="1:9" hidden="1" x14ac:dyDescent="0.2">
      <c r="A394">
        <v>2017</v>
      </c>
      <c r="B394">
        <v>18</v>
      </c>
      <c r="C394" t="s">
        <v>34</v>
      </c>
      <c r="D394" t="s">
        <v>94</v>
      </c>
      <c r="E394" t="s">
        <v>21</v>
      </c>
      <c r="F394" t="s">
        <v>59</v>
      </c>
      <c r="G394">
        <v>105</v>
      </c>
      <c r="H394">
        <v>80</v>
      </c>
      <c r="I394" t="str">
        <f>INDEX('DATA - Teams'!$C:$C,MATCH(C394,'DATA - Teams'!$B:$B,0))</f>
        <v>PMAC</v>
      </c>
    </row>
    <row r="395" spans="1:9" hidden="1" x14ac:dyDescent="0.2">
      <c r="A395">
        <v>2017</v>
      </c>
      <c r="B395">
        <v>18</v>
      </c>
      <c r="C395" t="s">
        <v>34</v>
      </c>
      <c r="D395" t="s">
        <v>97</v>
      </c>
      <c r="E395" t="s">
        <v>23</v>
      </c>
      <c r="F395" t="s">
        <v>59</v>
      </c>
      <c r="G395">
        <v>86</v>
      </c>
      <c r="H395">
        <v>90</v>
      </c>
      <c r="I395" t="str">
        <f>INDEX('DATA - Teams'!$C:$C,MATCH(C395,'DATA - Teams'!$B:$B,0))</f>
        <v>PMAC</v>
      </c>
    </row>
    <row r="396" spans="1:9" hidden="1" x14ac:dyDescent="0.2">
      <c r="A396">
        <v>2017</v>
      </c>
      <c r="B396">
        <v>18</v>
      </c>
      <c r="C396" t="s">
        <v>34</v>
      </c>
      <c r="D396" t="s">
        <v>62</v>
      </c>
      <c r="E396" t="s">
        <v>16</v>
      </c>
      <c r="F396" t="s">
        <v>59</v>
      </c>
      <c r="G396">
        <v>71</v>
      </c>
      <c r="H396">
        <v>0</v>
      </c>
      <c r="I396" t="str">
        <f>INDEX('DATA - Teams'!$C:$C,MATCH(C396,'DATA - Teams'!$B:$B,0))</f>
        <v>PMAC</v>
      </c>
    </row>
    <row r="397" spans="1:9" hidden="1" x14ac:dyDescent="0.2">
      <c r="A397">
        <v>2017</v>
      </c>
      <c r="B397">
        <v>18</v>
      </c>
      <c r="C397" t="s">
        <v>34</v>
      </c>
      <c r="D397" t="s">
        <v>88</v>
      </c>
      <c r="E397" t="s">
        <v>10</v>
      </c>
      <c r="F397" t="s">
        <v>59</v>
      </c>
      <c r="G397">
        <v>95</v>
      </c>
      <c r="H397">
        <v>91</v>
      </c>
      <c r="I397" t="str">
        <f>INDEX('DATA - Teams'!$C:$C,MATCH(C397,'DATA - Teams'!$B:$B,0))</f>
        <v>PMAC</v>
      </c>
    </row>
    <row r="398" spans="1:9" hidden="1" x14ac:dyDescent="0.2">
      <c r="A398">
        <v>2017</v>
      </c>
      <c r="B398">
        <v>19</v>
      </c>
      <c r="C398" t="s">
        <v>34</v>
      </c>
      <c r="D398" t="s">
        <v>58</v>
      </c>
      <c r="E398" t="s">
        <v>21</v>
      </c>
      <c r="F398" t="s">
        <v>43</v>
      </c>
      <c r="G398">
        <v>95</v>
      </c>
      <c r="H398">
        <v>92</v>
      </c>
      <c r="I398" t="str">
        <f>INDEX('DATA - Teams'!$C:$C,MATCH(C398,'DATA - Teams'!$B:$B,0))</f>
        <v>PMAC</v>
      </c>
    </row>
    <row r="399" spans="1:9" hidden="1" x14ac:dyDescent="0.2">
      <c r="A399">
        <v>2017</v>
      </c>
      <c r="B399">
        <v>19</v>
      </c>
      <c r="C399" t="s">
        <v>34</v>
      </c>
      <c r="D399" t="s">
        <v>94</v>
      </c>
      <c r="E399" t="s">
        <v>21</v>
      </c>
      <c r="F399" t="s">
        <v>38</v>
      </c>
      <c r="G399">
        <v>124</v>
      </c>
      <c r="H399">
        <v>130</v>
      </c>
      <c r="I399" t="str">
        <f>INDEX('DATA - Teams'!$C:$C,MATCH(C399,'DATA - Teams'!$B:$B,0))</f>
        <v>PMAC</v>
      </c>
    </row>
    <row r="400" spans="1:9" hidden="1" x14ac:dyDescent="0.2">
      <c r="A400">
        <v>2017</v>
      </c>
      <c r="B400">
        <v>19</v>
      </c>
      <c r="C400" t="s">
        <v>34</v>
      </c>
      <c r="D400" t="s">
        <v>39</v>
      </c>
      <c r="E400" t="s">
        <v>22</v>
      </c>
      <c r="F400" t="s">
        <v>38</v>
      </c>
      <c r="G400">
        <v>102</v>
      </c>
      <c r="H400">
        <v>100</v>
      </c>
      <c r="I400" t="str">
        <f>INDEX('DATA - Teams'!$C:$C,MATCH(C400,'DATA - Teams'!$B:$B,0))</f>
        <v>PMAC</v>
      </c>
    </row>
    <row r="401" spans="1:9" hidden="1" x14ac:dyDescent="0.2">
      <c r="A401">
        <v>2017</v>
      </c>
      <c r="B401">
        <v>19</v>
      </c>
      <c r="C401" t="s">
        <v>34</v>
      </c>
      <c r="D401" t="s">
        <v>97</v>
      </c>
      <c r="E401" t="s">
        <v>23</v>
      </c>
      <c r="F401" t="s">
        <v>43</v>
      </c>
      <c r="G401">
        <v>87</v>
      </c>
      <c r="H401">
        <v>71</v>
      </c>
      <c r="I401" t="str">
        <f>INDEX('DATA - Teams'!$C:$C,MATCH(C401,'DATA - Teams'!$B:$B,0))</f>
        <v>PMAC</v>
      </c>
    </row>
    <row r="402" spans="1:9" hidden="1" x14ac:dyDescent="0.2">
      <c r="A402">
        <v>2017</v>
      </c>
      <c r="B402">
        <v>19</v>
      </c>
      <c r="C402" t="s">
        <v>34</v>
      </c>
      <c r="D402" t="s">
        <v>42</v>
      </c>
      <c r="E402" t="s">
        <v>27</v>
      </c>
      <c r="F402" t="s">
        <v>43</v>
      </c>
      <c r="G402">
        <v>113</v>
      </c>
      <c r="H402">
        <v>102</v>
      </c>
      <c r="I402" t="str">
        <f>INDEX('DATA - Teams'!$C:$C,MATCH(C402,'DATA - Teams'!$B:$B,0))</f>
        <v>PMAC</v>
      </c>
    </row>
    <row r="403" spans="1:9" hidden="1" x14ac:dyDescent="0.2">
      <c r="A403">
        <v>2017</v>
      </c>
      <c r="B403">
        <v>19</v>
      </c>
      <c r="C403" t="s">
        <v>34</v>
      </c>
      <c r="D403" t="s">
        <v>44</v>
      </c>
      <c r="E403" t="s">
        <v>36</v>
      </c>
      <c r="F403" t="s">
        <v>43</v>
      </c>
      <c r="G403">
        <v>67</v>
      </c>
      <c r="H403">
        <v>74</v>
      </c>
      <c r="I403" t="str">
        <f>INDEX('DATA - Teams'!$C:$C,MATCH(C403,'DATA - Teams'!$B:$B,0))</f>
        <v>PMAC</v>
      </c>
    </row>
    <row r="404" spans="1:9" hidden="1" x14ac:dyDescent="0.2">
      <c r="A404">
        <v>2017</v>
      </c>
      <c r="B404">
        <v>19</v>
      </c>
      <c r="C404" t="s">
        <v>34</v>
      </c>
      <c r="D404" t="s">
        <v>1064</v>
      </c>
      <c r="E404" t="s">
        <v>36</v>
      </c>
      <c r="F404" t="s">
        <v>41</v>
      </c>
      <c r="G404">
        <v>93</v>
      </c>
      <c r="H404">
        <v>50</v>
      </c>
      <c r="I404" t="str">
        <f>INDEX('DATA - Teams'!$C:$C,MATCH(C404,'DATA - Teams'!$B:$B,0))</f>
        <v>PMAC</v>
      </c>
    </row>
    <row r="405" spans="1:9" hidden="1" x14ac:dyDescent="0.2">
      <c r="A405">
        <v>2017</v>
      </c>
      <c r="B405">
        <v>19</v>
      </c>
      <c r="C405" t="s">
        <v>34</v>
      </c>
      <c r="D405" t="s">
        <v>61</v>
      </c>
      <c r="E405" t="s">
        <v>20</v>
      </c>
      <c r="F405" t="s">
        <v>41</v>
      </c>
      <c r="G405">
        <v>108</v>
      </c>
      <c r="H405">
        <v>118</v>
      </c>
      <c r="I405" t="str">
        <f>INDEX('DATA - Teams'!$C:$C,MATCH(C405,'DATA - Teams'!$B:$B,0))</f>
        <v>PMAC</v>
      </c>
    </row>
    <row r="406" spans="1:9" hidden="1" x14ac:dyDescent="0.2">
      <c r="A406">
        <v>2017</v>
      </c>
      <c r="B406">
        <v>19</v>
      </c>
      <c r="C406" t="s">
        <v>34</v>
      </c>
      <c r="D406" t="s">
        <v>46</v>
      </c>
      <c r="E406" t="s">
        <v>32</v>
      </c>
      <c r="F406" t="s">
        <v>41</v>
      </c>
      <c r="G406">
        <v>103</v>
      </c>
      <c r="H406">
        <v>115</v>
      </c>
      <c r="I406" t="str">
        <f>INDEX('DATA - Teams'!$C:$C,MATCH(C406,'DATA - Teams'!$B:$B,0))</f>
        <v>PMAC</v>
      </c>
    </row>
    <row r="407" spans="1:9" hidden="1" x14ac:dyDescent="0.2">
      <c r="A407">
        <v>2017</v>
      </c>
      <c r="B407">
        <v>19</v>
      </c>
      <c r="C407" t="s">
        <v>34</v>
      </c>
      <c r="D407" t="s">
        <v>48</v>
      </c>
      <c r="E407" t="s">
        <v>16</v>
      </c>
      <c r="F407" t="s">
        <v>38</v>
      </c>
      <c r="G407">
        <v>130</v>
      </c>
      <c r="H407">
        <v>130</v>
      </c>
      <c r="I407" t="str">
        <f>INDEX('DATA - Teams'!$C:$C,MATCH(C407,'DATA - Teams'!$B:$B,0))</f>
        <v>PMAC</v>
      </c>
    </row>
    <row r="408" spans="1:9" hidden="1" x14ac:dyDescent="0.2">
      <c r="A408">
        <v>2017</v>
      </c>
      <c r="B408">
        <v>19</v>
      </c>
      <c r="C408" t="s">
        <v>34</v>
      </c>
      <c r="D408" t="s">
        <v>83</v>
      </c>
      <c r="E408" t="s">
        <v>10</v>
      </c>
      <c r="F408" t="s">
        <v>52</v>
      </c>
      <c r="G408">
        <v>83</v>
      </c>
      <c r="H408">
        <v>58</v>
      </c>
      <c r="I408" t="str">
        <f>INDEX('DATA - Teams'!$C:$C,MATCH(C408,'DATA - Teams'!$B:$B,0))</f>
        <v>PMAC</v>
      </c>
    </row>
    <row r="409" spans="1:9" hidden="1" x14ac:dyDescent="0.2">
      <c r="A409">
        <v>2017</v>
      </c>
      <c r="B409">
        <v>19</v>
      </c>
      <c r="C409" t="s">
        <v>34</v>
      </c>
      <c r="D409" t="s">
        <v>88</v>
      </c>
      <c r="E409" t="s">
        <v>10</v>
      </c>
      <c r="F409" t="s">
        <v>41</v>
      </c>
      <c r="G409">
        <v>85</v>
      </c>
      <c r="H409">
        <v>70</v>
      </c>
      <c r="I409" t="str">
        <f>INDEX('DATA - Teams'!$C:$C,MATCH(C409,'DATA - Teams'!$B:$B,0))</f>
        <v>PMAC</v>
      </c>
    </row>
    <row r="410" spans="1:9" hidden="1" x14ac:dyDescent="0.2">
      <c r="A410">
        <v>2017</v>
      </c>
      <c r="B410">
        <v>19</v>
      </c>
      <c r="C410" t="s">
        <v>34</v>
      </c>
      <c r="D410" t="s">
        <v>53</v>
      </c>
      <c r="E410" t="s">
        <v>24</v>
      </c>
      <c r="F410" t="s">
        <v>41</v>
      </c>
      <c r="G410">
        <v>75</v>
      </c>
      <c r="H410">
        <v>53</v>
      </c>
      <c r="I410" t="str">
        <f>INDEX('DATA - Teams'!$C:$C,MATCH(C410,'DATA - Teams'!$B:$B,0))</f>
        <v>PMAC</v>
      </c>
    </row>
    <row r="411" spans="1:9" hidden="1" x14ac:dyDescent="0.2">
      <c r="A411">
        <v>2017</v>
      </c>
      <c r="B411">
        <v>19</v>
      </c>
      <c r="C411" t="s">
        <v>34</v>
      </c>
      <c r="D411" t="s">
        <v>98</v>
      </c>
      <c r="E411" t="s">
        <v>14</v>
      </c>
      <c r="F411" t="s">
        <v>43</v>
      </c>
      <c r="G411">
        <v>77</v>
      </c>
      <c r="H411">
        <v>78</v>
      </c>
      <c r="I411" t="str">
        <f>INDEX('DATA - Teams'!$C:$C,MATCH(C411,'DATA - Teams'!$B:$B,0))</f>
        <v>PMAC</v>
      </c>
    </row>
    <row r="412" spans="1:9" hidden="1" x14ac:dyDescent="0.2">
      <c r="A412">
        <v>2017</v>
      </c>
      <c r="B412">
        <v>19</v>
      </c>
      <c r="C412" t="s">
        <v>34</v>
      </c>
      <c r="D412" t="s">
        <v>68</v>
      </c>
      <c r="E412" t="s">
        <v>14</v>
      </c>
      <c r="F412" t="s">
        <v>38</v>
      </c>
      <c r="G412">
        <v>91</v>
      </c>
      <c r="H412">
        <v>63</v>
      </c>
      <c r="I412" t="str">
        <f>INDEX('DATA - Teams'!$C:$C,MATCH(C412,'DATA - Teams'!$B:$B,0))</f>
        <v>PMAC</v>
      </c>
    </row>
    <row r="413" spans="1:9" hidden="1" x14ac:dyDescent="0.2">
      <c r="A413">
        <v>2017</v>
      </c>
      <c r="B413">
        <v>19</v>
      </c>
      <c r="C413" t="s">
        <v>34</v>
      </c>
      <c r="D413" t="s">
        <v>65</v>
      </c>
      <c r="E413" t="s">
        <v>35</v>
      </c>
      <c r="F413" t="s">
        <v>41</v>
      </c>
      <c r="G413">
        <v>115</v>
      </c>
      <c r="H413">
        <v>132</v>
      </c>
      <c r="I413" t="str">
        <f>INDEX('DATA - Teams'!$C:$C,MATCH(C413,'DATA - Teams'!$B:$B,0))</f>
        <v>PMAC</v>
      </c>
    </row>
    <row r="414" spans="1:9" hidden="1" x14ac:dyDescent="0.2">
      <c r="A414">
        <v>2017</v>
      </c>
      <c r="B414">
        <v>19</v>
      </c>
      <c r="C414" t="s">
        <v>34</v>
      </c>
      <c r="D414" t="s">
        <v>74</v>
      </c>
      <c r="E414" t="s">
        <v>35</v>
      </c>
      <c r="F414" t="s">
        <v>38</v>
      </c>
      <c r="G414">
        <v>85</v>
      </c>
      <c r="H414">
        <v>81</v>
      </c>
      <c r="I414" t="str">
        <f>INDEX('DATA - Teams'!$C:$C,MATCH(C414,'DATA - Teams'!$B:$B,0))</f>
        <v>PMAC</v>
      </c>
    </row>
    <row r="415" spans="1:9" hidden="1" x14ac:dyDescent="0.2">
      <c r="A415">
        <v>2017</v>
      </c>
      <c r="B415">
        <v>19</v>
      </c>
      <c r="C415" t="s">
        <v>34</v>
      </c>
      <c r="D415" t="s">
        <v>57</v>
      </c>
      <c r="E415" t="s">
        <v>13</v>
      </c>
      <c r="F415" t="s">
        <v>41</v>
      </c>
      <c r="G415">
        <v>82</v>
      </c>
      <c r="H415">
        <v>85</v>
      </c>
      <c r="I415" t="str">
        <f>INDEX('DATA - Teams'!$C:$C,MATCH(C415,'DATA - Teams'!$B:$B,0))</f>
        <v>PMAC</v>
      </c>
    </row>
    <row r="416" spans="1:9" hidden="1" x14ac:dyDescent="0.2">
      <c r="A416">
        <v>2017</v>
      </c>
      <c r="B416">
        <v>19</v>
      </c>
      <c r="C416" t="s">
        <v>34</v>
      </c>
      <c r="D416" t="s">
        <v>96</v>
      </c>
      <c r="E416" t="s">
        <v>17</v>
      </c>
      <c r="F416" t="s">
        <v>59</v>
      </c>
      <c r="G416">
        <v>72</v>
      </c>
      <c r="H416">
        <v>72</v>
      </c>
      <c r="I416" t="str">
        <f>INDEX('DATA - Teams'!$C:$C,MATCH(C416,'DATA - Teams'!$B:$B,0))</f>
        <v>PMAC</v>
      </c>
    </row>
    <row r="417" spans="1:9" hidden="1" x14ac:dyDescent="0.2">
      <c r="A417">
        <v>2017</v>
      </c>
      <c r="B417">
        <v>19</v>
      </c>
      <c r="C417" t="s">
        <v>34</v>
      </c>
      <c r="D417" t="s">
        <v>45</v>
      </c>
      <c r="E417" t="s">
        <v>32</v>
      </c>
      <c r="F417" t="s">
        <v>59</v>
      </c>
      <c r="G417">
        <v>88</v>
      </c>
      <c r="H417">
        <v>0</v>
      </c>
      <c r="I417" t="str">
        <f>INDEX('DATA - Teams'!$C:$C,MATCH(C417,'DATA - Teams'!$B:$B,0))</f>
        <v>PMAC</v>
      </c>
    </row>
    <row r="418" spans="1:9" hidden="1" x14ac:dyDescent="0.2">
      <c r="A418">
        <v>2017</v>
      </c>
      <c r="B418">
        <v>19</v>
      </c>
      <c r="C418" t="s">
        <v>34</v>
      </c>
      <c r="D418" t="s">
        <v>62</v>
      </c>
      <c r="E418" t="s">
        <v>16</v>
      </c>
      <c r="F418" t="s">
        <v>59</v>
      </c>
      <c r="G418">
        <v>77</v>
      </c>
      <c r="H418">
        <v>103</v>
      </c>
      <c r="I418" t="str">
        <f>INDEX('DATA - Teams'!$C:$C,MATCH(C418,'DATA - Teams'!$B:$B,0))</f>
        <v>PMAC</v>
      </c>
    </row>
    <row r="419" spans="1:9" hidden="1" x14ac:dyDescent="0.2">
      <c r="A419">
        <v>2017</v>
      </c>
      <c r="B419">
        <v>19</v>
      </c>
      <c r="C419" t="s">
        <v>34</v>
      </c>
      <c r="D419" t="s">
        <v>67</v>
      </c>
      <c r="E419" t="s">
        <v>31</v>
      </c>
      <c r="F419" t="s">
        <v>59</v>
      </c>
      <c r="G419">
        <v>74</v>
      </c>
      <c r="H419">
        <v>79</v>
      </c>
      <c r="I419" t="str">
        <f>INDEX('DATA - Teams'!$C:$C,MATCH(C419,'DATA - Teams'!$B:$B,0))</f>
        <v>PMAC</v>
      </c>
    </row>
    <row r="420" spans="1:9" hidden="1" x14ac:dyDescent="0.2">
      <c r="A420">
        <v>2017</v>
      </c>
      <c r="B420">
        <v>20</v>
      </c>
      <c r="C420" t="s">
        <v>34</v>
      </c>
      <c r="D420" t="s">
        <v>94</v>
      </c>
      <c r="E420" t="s">
        <v>21</v>
      </c>
      <c r="F420" t="s">
        <v>38</v>
      </c>
      <c r="G420">
        <v>121</v>
      </c>
      <c r="H420">
        <v>79</v>
      </c>
      <c r="I420" t="str">
        <f>INDEX('DATA - Teams'!$C:$C,MATCH(C420,'DATA - Teams'!$B:$B,0))</f>
        <v>PMAC</v>
      </c>
    </row>
    <row r="421" spans="1:9" hidden="1" x14ac:dyDescent="0.2">
      <c r="A421">
        <v>2017</v>
      </c>
      <c r="B421">
        <v>20</v>
      </c>
      <c r="C421" t="s">
        <v>34</v>
      </c>
      <c r="D421" t="s">
        <v>39</v>
      </c>
      <c r="E421" t="s">
        <v>22</v>
      </c>
      <c r="F421" t="s">
        <v>38</v>
      </c>
      <c r="G421">
        <v>118</v>
      </c>
      <c r="H421">
        <v>162</v>
      </c>
      <c r="I421" t="str">
        <f>INDEX('DATA - Teams'!$C:$C,MATCH(C421,'DATA - Teams'!$B:$B,0))</f>
        <v>PMAC</v>
      </c>
    </row>
    <row r="422" spans="1:9" hidden="1" x14ac:dyDescent="0.2">
      <c r="A422">
        <v>2017</v>
      </c>
      <c r="B422">
        <v>20</v>
      </c>
      <c r="C422" t="s">
        <v>34</v>
      </c>
      <c r="D422" t="s">
        <v>99</v>
      </c>
      <c r="E422" t="s">
        <v>18</v>
      </c>
      <c r="F422" t="s">
        <v>41</v>
      </c>
      <c r="G422">
        <v>77</v>
      </c>
      <c r="H422">
        <v>133</v>
      </c>
      <c r="I422" t="str">
        <f>INDEX('DATA - Teams'!$C:$C,MATCH(C422,'DATA - Teams'!$B:$B,0))</f>
        <v>PMAC</v>
      </c>
    </row>
    <row r="423" spans="1:9" hidden="1" x14ac:dyDescent="0.2">
      <c r="A423">
        <v>2017</v>
      </c>
      <c r="B423">
        <v>20</v>
      </c>
      <c r="C423" t="s">
        <v>34</v>
      </c>
      <c r="D423" t="s">
        <v>97</v>
      </c>
      <c r="E423" t="s">
        <v>23</v>
      </c>
      <c r="F423" t="s">
        <v>43</v>
      </c>
      <c r="G423">
        <v>90</v>
      </c>
      <c r="H423">
        <v>95</v>
      </c>
      <c r="I423" t="str">
        <f>INDEX('DATA - Teams'!$C:$C,MATCH(C423,'DATA - Teams'!$B:$B,0))</f>
        <v>PMAC</v>
      </c>
    </row>
    <row r="424" spans="1:9" hidden="1" x14ac:dyDescent="0.2">
      <c r="A424">
        <v>2017</v>
      </c>
      <c r="B424">
        <v>20</v>
      </c>
      <c r="C424" t="s">
        <v>34</v>
      </c>
      <c r="D424" t="s">
        <v>100</v>
      </c>
      <c r="E424" t="s">
        <v>23</v>
      </c>
      <c r="F424" t="s">
        <v>41</v>
      </c>
      <c r="G424">
        <v>96</v>
      </c>
      <c r="H424">
        <v>56</v>
      </c>
      <c r="I424" t="str">
        <f>INDEX('DATA - Teams'!$C:$C,MATCH(C424,'DATA - Teams'!$B:$B,0))</f>
        <v>PMAC</v>
      </c>
    </row>
    <row r="425" spans="1:9" hidden="1" x14ac:dyDescent="0.2">
      <c r="A425">
        <v>2017</v>
      </c>
      <c r="B425">
        <v>20</v>
      </c>
      <c r="C425" t="s">
        <v>34</v>
      </c>
      <c r="D425" t="s">
        <v>42</v>
      </c>
      <c r="E425" t="s">
        <v>27</v>
      </c>
      <c r="F425" t="s">
        <v>43</v>
      </c>
      <c r="G425">
        <v>104</v>
      </c>
      <c r="H425">
        <v>75</v>
      </c>
      <c r="I425" t="str">
        <f>INDEX('DATA - Teams'!$C:$C,MATCH(C425,'DATA - Teams'!$B:$B,0))</f>
        <v>PMAC</v>
      </c>
    </row>
    <row r="426" spans="1:9" hidden="1" x14ac:dyDescent="0.2">
      <c r="A426">
        <v>2017</v>
      </c>
      <c r="B426">
        <v>20</v>
      </c>
      <c r="C426" t="s">
        <v>34</v>
      </c>
      <c r="D426" t="s">
        <v>44</v>
      </c>
      <c r="E426" t="s">
        <v>36</v>
      </c>
      <c r="F426" t="s">
        <v>43</v>
      </c>
      <c r="G426">
        <v>55</v>
      </c>
      <c r="H426">
        <v>47</v>
      </c>
      <c r="I426" t="str">
        <f>INDEX('DATA - Teams'!$C:$C,MATCH(C426,'DATA - Teams'!$B:$B,0))</f>
        <v>PMAC</v>
      </c>
    </row>
    <row r="427" spans="1:9" hidden="1" x14ac:dyDescent="0.2">
      <c r="A427">
        <v>2017</v>
      </c>
      <c r="B427">
        <v>20</v>
      </c>
      <c r="C427" t="s">
        <v>34</v>
      </c>
      <c r="D427" t="s">
        <v>61</v>
      </c>
      <c r="E427" t="s">
        <v>20</v>
      </c>
      <c r="F427" t="s">
        <v>41</v>
      </c>
      <c r="G427">
        <v>115</v>
      </c>
      <c r="H427">
        <v>132</v>
      </c>
      <c r="I427" t="str">
        <f>INDEX('DATA - Teams'!$C:$C,MATCH(C427,'DATA - Teams'!$B:$B,0))</f>
        <v>PMAC</v>
      </c>
    </row>
    <row r="428" spans="1:9" hidden="1" x14ac:dyDescent="0.2">
      <c r="A428">
        <v>2017</v>
      </c>
      <c r="B428">
        <v>20</v>
      </c>
      <c r="C428" t="s">
        <v>34</v>
      </c>
      <c r="D428" t="s">
        <v>46</v>
      </c>
      <c r="E428" t="s">
        <v>32</v>
      </c>
      <c r="F428" t="s">
        <v>41</v>
      </c>
      <c r="G428">
        <v>102</v>
      </c>
      <c r="H428">
        <v>85</v>
      </c>
      <c r="I428" t="str">
        <f>INDEX('DATA - Teams'!$C:$C,MATCH(C428,'DATA - Teams'!$B:$B,0))</f>
        <v>PMAC</v>
      </c>
    </row>
    <row r="429" spans="1:9" hidden="1" x14ac:dyDescent="0.2">
      <c r="A429">
        <v>2017</v>
      </c>
      <c r="B429">
        <v>20</v>
      </c>
      <c r="C429" t="s">
        <v>34</v>
      </c>
      <c r="D429" t="s">
        <v>62</v>
      </c>
      <c r="E429" t="s">
        <v>16</v>
      </c>
      <c r="F429" t="s">
        <v>43</v>
      </c>
      <c r="G429">
        <v>75</v>
      </c>
      <c r="H429">
        <v>66</v>
      </c>
      <c r="I429" t="str">
        <f>INDEX('DATA - Teams'!$C:$C,MATCH(C429,'DATA - Teams'!$B:$B,0))</f>
        <v>PMAC</v>
      </c>
    </row>
    <row r="430" spans="1:9" hidden="1" x14ac:dyDescent="0.2">
      <c r="A430">
        <v>2017</v>
      </c>
      <c r="B430">
        <v>20</v>
      </c>
      <c r="C430" t="s">
        <v>34</v>
      </c>
      <c r="D430" t="s">
        <v>48</v>
      </c>
      <c r="E430" t="s">
        <v>16</v>
      </c>
      <c r="F430" t="s">
        <v>38</v>
      </c>
      <c r="G430">
        <v>122</v>
      </c>
      <c r="H430">
        <v>87</v>
      </c>
      <c r="I430" t="str">
        <f>INDEX('DATA - Teams'!$C:$C,MATCH(C430,'DATA - Teams'!$B:$B,0))</f>
        <v>PMAC</v>
      </c>
    </row>
    <row r="431" spans="1:9" hidden="1" x14ac:dyDescent="0.2">
      <c r="A431">
        <v>2017</v>
      </c>
      <c r="B431">
        <v>20</v>
      </c>
      <c r="C431" t="s">
        <v>34</v>
      </c>
      <c r="D431" t="s">
        <v>88</v>
      </c>
      <c r="E431" t="s">
        <v>10</v>
      </c>
      <c r="F431" t="s">
        <v>41</v>
      </c>
      <c r="G431">
        <v>79</v>
      </c>
      <c r="H431">
        <v>35</v>
      </c>
      <c r="I431" t="str">
        <f>INDEX('DATA - Teams'!$C:$C,MATCH(C431,'DATA - Teams'!$B:$B,0))</f>
        <v>PMAC</v>
      </c>
    </row>
    <row r="432" spans="1:9" hidden="1" x14ac:dyDescent="0.2">
      <c r="A432">
        <v>2017</v>
      </c>
      <c r="B432">
        <v>20</v>
      </c>
      <c r="C432" t="s">
        <v>34</v>
      </c>
      <c r="D432" t="s">
        <v>83</v>
      </c>
      <c r="E432" t="s">
        <v>10</v>
      </c>
      <c r="F432" t="s">
        <v>52</v>
      </c>
      <c r="G432">
        <v>81</v>
      </c>
      <c r="H432">
        <v>48</v>
      </c>
      <c r="I432" t="str">
        <f>INDEX('DATA - Teams'!$C:$C,MATCH(C432,'DATA - Teams'!$B:$B,0))</f>
        <v>PMAC</v>
      </c>
    </row>
    <row r="433" spans="1:9" hidden="1" x14ac:dyDescent="0.2">
      <c r="A433">
        <v>2017</v>
      </c>
      <c r="B433">
        <v>20</v>
      </c>
      <c r="C433" t="s">
        <v>34</v>
      </c>
      <c r="D433" t="s">
        <v>98</v>
      </c>
      <c r="E433" t="s">
        <v>14</v>
      </c>
      <c r="F433" t="s">
        <v>43</v>
      </c>
      <c r="G433">
        <v>80</v>
      </c>
      <c r="H433">
        <v>52</v>
      </c>
      <c r="I433" t="str">
        <f>INDEX('DATA - Teams'!$C:$C,MATCH(C433,'DATA - Teams'!$B:$B,0))</f>
        <v>PMAC</v>
      </c>
    </row>
    <row r="434" spans="1:9" hidden="1" x14ac:dyDescent="0.2">
      <c r="A434">
        <v>2017</v>
      </c>
      <c r="B434">
        <v>20</v>
      </c>
      <c r="C434" t="s">
        <v>34</v>
      </c>
      <c r="D434" t="s">
        <v>68</v>
      </c>
      <c r="E434" t="s">
        <v>14</v>
      </c>
      <c r="F434" t="s">
        <v>38</v>
      </c>
      <c r="G434">
        <v>91</v>
      </c>
      <c r="H434">
        <v>118</v>
      </c>
      <c r="I434" t="str">
        <f>INDEX('DATA - Teams'!$C:$C,MATCH(C434,'DATA - Teams'!$B:$B,0))</f>
        <v>PMAC</v>
      </c>
    </row>
    <row r="435" spans="1:9" hidden="1" x14ac:dyDescent="0.2">
      <c r="A435">
        <v>2017</v>
      </c>
      <c r="B435">
        <v>20</v>
      </c>
      <c r="C435" t="s">
        <v>34</v>
      </c>
      <c r="D435" t="s">
        <v>65</v>
      </c>
      <c r="E435" t="s">
        <v>35</v>
      </c>
      <c r="F435" t="s">
        <v>41</v>
      </c>
      <c r="G435">
        <v>110</v>
      </c>
      <c r="H435">
        <v>87</v>
      </c>
      <c r="I435" t="str">
        <f>INDEX('DATA - Teams'!$C:$C,MATCH(C435,'DATA - Teams'!$B:$B,0))</f>
        <v>PMAC</v>
      </c>
    </row>
    <row r="436" spans="1:9" hidden="1" x14ac:dyDescent="0.2">
      <c r="A436">
        <v>2017</v>
      </c>
      <c r="B436">
        <v>20</v>
      </c>
      <c r="C436" t="s">
        <v>34</v>
      </c>
      <c r="D436" t="s">
        <v>74</v>
      </c>
      <c r="E436" t="s">
        <v>35</v>
      </c>
      <c r="F436" t="s">
        <v>38</v>
      </c>
      <c r="G436">
        <v>91</v>
      </c>
      <c r="H436">
        <v>137</v>
      </c>
      <c r="I436" t="str">
        <f>INDEX('DATA - Teams'!$C:$C,MATCH(C436,'DATA - Teams'!$B:$B,0))</f>
        <v>PMAC</v>
      </c>
    </row>
    <row r="437" spans="1:9" hidden="1" x14ac:dyDescent="0.2">
      <c r="A437">
        <v>2017</v>
      </c>
      <c r="B437">
        <v>20</v>
      </c>
      <c r="C437" t="s">
        <v>34</v>
      </c>
      <c r="D437" t="s">
        <v>57</v>
      </c>
      <c r="E437" t="s">
        <v>13</v>
      </c>
      <c r="F437" t="s">
        <v>41</v>
      </c>
      <c r="G437">
        <v>74</v>
      </c>
      <c r="H437">
        <v>85</v>
      </c>
      <c r="I437" t="str">
        <f>INDEX('DATA - Teams'!$C:$C,MATCH(C437,'DATA - Teams'!$B:$B,0))</f>
        <v>PMAC</v>
      </c>
    </row>
    <row r="438" spans="1:9" hidden="1" x14ac:dyDescent="0.2">
      <c r="A438">
        <v>2017</v>
      </c>
      <c r="B438">
        <v>20</v>
      </c>
      <c r="C438" t="s">
        <v>34</v>
      </c>
      <c r="D438" t="s">
        <v>58</v>
      </c>
      <c r="E438" t="s">
        <v>21</v>
      </c>
      <c r="F438" t="s">
        <v>59</v>
      </c>
      <c r="G438">
        <v>95</v>
      </c>
      <c r="H438">
        <v>0</v>
      </c>
      <c r="I438" t="str">
        <f>INDEX('DATA - Teams'!$C:$C,MATCH(C438,'DATA - Teams'!$B:$B,0))</f>
        <v>PMAC</v>
      </c>
    </row>
    <row r="439" spans="1:9" hidden="1" x14ac:dyDescent="0.2">
      <c r="A439">
        <v>2017</v>
      </c>
      <c r="B439">
        <v>20</v>
      </c>
      <c r="C439" t="s">
        <v>34</v>
      </c>
      <c r="D439" t="s">
        <v>1064</v>
      </c>
      <c r="E439" t="s">
        <v>36</v>
      </c>
      <c r="F439" t="s">
        <v>59</v>
      </c>
      <c r="G439">
        <v>93</v>
      </c>
      <c r="H439">
        <v>0</v>
      </c>
      <c r="I439" t="str">
        <f>INDEX('DATA - Teams'!$C:$C,MATCH(C439,'DATA - Teams'!$B:$B,0))</f>
        <v>PMAC</v>
      </c>
    </row>
    <row r="440" spans="1:9" hidden="1" x14ac:dyDescent="0.2">
      <c r="A440">
        <v>2017</v>
      </c>
      <c r="B440">
        <v>20</v>
      </c>
      <c r="C440" t="s">
        <v>34</v>
      </c>
      <c r="D440" t="s">
        <v>45</v>
      </c>
      <c r="E440" t="s">
        <v>32</v>
      </c>
      <c r="F440" t="s">
        <v>59</v>
      </c>
      <c r="G440">
        <v>88</v>
      </c>
      <c r="H440">
        <v>0</v>
      </c>
      <c r="I440" t="str">
        <f>INDEX('DATA - Teams'!$C:$C,MATCH(C440,'DATA - Teams'!$B:$B,0))</f>
        <v>PMAC</v>
      </c>
    </row>
    <row r="441" spans="1:9" hidden="1" x14ac:dyDescent="0.2">
      <c r="A441">
        <v>2017</v>
      </c>
      <c r="B441">
        <v>20</v>
      </c>
      <c r="C441" t="s">
        <v>34</v>
      </c>
      <c r="D441" t="s">
        <v>67</v>
      </c>
      <c r="E441" t="s">
        <v>31</v>
      </c>
      <c r="F441" t="s">
        <v>59</v>
      </c>
      <c r="G441">
        <v>63</v>
      </c>
      <c r="H441">
        <v>51</v>
      </c>
      <c r="I441" t="str">
        <f>INDEX('DATA - Teams'!$C:$C,MATCH(C441,'DATA - Teams'!$B:$B,0))</f>
        <v>PMAC</v>
      </c>
    </row>
    <row r="442" spans="1:9" hidden="1" x14ac:dyDescent="0.2">
      <c r="A442">
        <v>2017</v>
      </c>
      <c r="B442">
        <v>21</v>
      </c>
      <c r="C442" t="s">
        <v>34</v>
      </c>
      <c r="D442" t="s">
        <v>58</v>
      </c>
      <c r="E442" t="s">
        <v>21</v>
      </c>
      <c r="F442" t="s">
        <v>43</v>
      </c>
      <c r="G442">
        <v>102</v>
      </c>
      <c r="H442">
        <v>109</v>
      </c>
      <c r="I442" t="str">
        <f>INDEX('DATA - Teams'!$C:$C,MATCH(C442,'DATA - Teams'!$B:$B,0))</f>
        <v>PMAC</v>
      </c>
    </row>
    <row r="443" spans="1:9" hidden="1" x14ac:dyDescent="0.2">
      <c r="A443">
        <v>2017</v>
      </c>
      <c r="B443">
        <v>21</v>
      </c>
      <c r="C443" t="s">
        <v>34</v>
      </c>
      <c r="D443" t="s">
        <v>101</v>
      </c>
      <c r="E443" t="s">
        <v>21</v>
      </c>
      <c r="F443" t="s">
        <v>43</v>
      </c>
      <c r="G443">
        <v>87</v>
      </c>
      <c r="H443">
        <v>74</v>
      </c>
      <c r="I443" t="str">
        <f>INDEX('DATA - Teams'!$C:$C,MATCH(C443,'DATA - Teams'!$B:$B,0))</f>
        <v>PMAC</v>
      </c>
    </row>
    <row r="444" spans="1:9" hidden="1" x14ac:dyDescent="0.2">
      <c r="A444">
        <v>2017</v>
      </c>
      <c r="B444">
        <v>21</v>
      </c>
      <c r="C444" t="s">
        <v>34</v>
      </c>
      <c r="D444" t="s">
        <v>94</v>
      </c>
      <c r="E444" t="s">
        <v>21</v>
      </c>
      <c r="F444" t="s">
        <v>38</v>
      </c>
      <c r="G444">
        <v>126</v>
      </c>
      <c r="H444">
        <v>107</v>
      </c>
      <c r="I444" t="str">
        <f>INDEX('DATA - Teams'!$C:$C,MATCH(C444,'DATA - Teams'!$B:$B,0))</f>
        <v>PMAC</v>
      </c>
    </row>
    <row r="445" spans="1:9" hidden="1" x14ac:dyDescent="0.2">
      <c r="A445">
        <v>2017</v>
      </c>
      <c r="B445">
        <v>21</v>
      </c>
      <c r="C445" t="s">
        <v>34</v>
      </c>
      <c r="D445" t="s">
        <v>39</v>
      </c>
      <c r="E445" t="s">
        <v>22</v>
      </c>
      <c r="F445" t="s">
        <v>38</v>
      </c>
      <c r="G445">
        <v>107</v>
      </c>
      <c r="H445">
        <v>61</v>
      </c>
      <c r="I445" t="str">
        <f>INDEX('DATA - Teams'!$C:$C,MATCH(C445,'DATA - Teams'!$B:$B,0))</f>
        <v>PMAC</v>
      </c>
    </row>
    <row r="446" spans="1:9" hidden="1" x14ac:dyDescent="0.2">
      <c r="A446">
        <v>2017</v>
      </c>
      <c r="B446">
        <v>21</v>
      </c>
      <c r="C446" t="s">
        <v>34</v>
      </c>
      <c r="D446" t="s">
        <v>99</v>
      </c>
      <c r="E446" t="s">
        <v>18</v>
      </c>
      <c r="F446" t="s">
        <v>41</v>
      </c>
      <c r="G446">
        <v>77</v>
      </c>
      <c r="H446">
        <v>84</v>
      </c>
      <c r="I446" t="str">
        <f>INDEX('DATA - Teams'!$C:$C,MATCH(C446,'DATA - Teams'!$B:$B,0))</f>
        <v>PMAC</v>
      </c>
    </row>
    <row r="447" spans="1:9" hidden="1" x14ac:dyDescent="0.2">
      <c r="A447">
        <v>2017</v>
      </c>
      <c r="B447">
        <v>21</v>
      </c>
      <c r="C447" t="s">
        <v>34</v>
      </c>
      <c r="D447" t="s">
        <v>97</v>
      </c>
      <c r="E447" t="s">
        <v>23</v>
      </c>
      <c r="F447" t="s">
        <v>43</v>
      </c>
      <c r="G447">
        <v>84</v>
      </c>
      <c r="H447">
        <v>78</v>
      </c>
      <c r="I447" t="str">
        <f>INDEX('DATA - Teams'!$C:$C,MATCH(C447,'DATA - Teams'!$B:$B,0))</f>
        <v>PMAC</v>
      </c>
    </row>
    <row r="448" spans="1:9" hidden="1" x14ac:dyDescent="0.2">
      <c r="A448">
        <v>2017</v>
      </c>
      <c r="B448">
        <v>21</v>
      </c>
      <c r="C448" t="s">
        <v>34</v>
      </c>
      <c r="D448" t="s">
        <v>42</v>
      </c>
      <c r="E448" t="s">
        <v>27</v>
      </c>
      <c r="F448" t="s">
        <v>43</v>
      </c>
      <c r="G448">
        <v>92</v>
      </c>
      <c r="H448">
        <v>82</v>
      </c>
      <c r="I448" t="str">
        <f>INDEX('DATA - Teams'!$C:$C,MATCH(C448,'DATA - Teams'!$B:$B,0))</f>
        <v>PMAC</v>
      </c>
    </row>
    <row r="449" spans="1:9" hidden="1" x14ac:dyDescent="0.2">
      <c r="A449">
        <v>2017</v>
      </c>
      <c r="B449">
        <v>21</v>
      </c>
      <c r="C449" t="s">
        <v>34</v>
      </c>
      <c r="D449" t="s">
        <v>46</v>
      </c>
      <c r="E449" t="s">
        <v>32</v>
      </c>
      <c r="F449" t="s">
        <v>41</v>
      </c>
      <c r="G449">
        <v>104</v>
      </c>
      <c r="H449">
        <v>116</v>
      </c>
      <c r="I449" t="str">
        <f>INDEX('DATA - Teams'!$C:$C,MATCH(C449,'DATA - Teams'!$B:$B,0))</f>
        <v>PMAC</v>
      </c>
    </row>
    <row r="450" spans="1:9" hidden="1" x14ac:dyDescent="0.2">
      <c r="A450">
        <v>2017</v>
      </c>
      <c r="B450">
        <v>21</v>
      </c>
      <c r="C450" t="s">
        <v>34</v>
      </c>
      <c r="D450" t="s">
        <v>45</v>
      </c>
      <c r="E450" t="s">
        <v>32</v>
      </c>
      <c r="F450" t="s">
        <v>38</v>
      </c>
      <c r="G450">
        <v>86</v>
      </c>
      <c r="H450">
        <v>83</v>
      </c>
      <c r="I450" t="str">
        <f>INDEX('DATA - Teams'!$C:$C,MATCH(C450,'DATA - Teams'!$B:$B,0))</f>
        <v>PMAC</v>
      </c>
    </row>
    <row r="451" spans="1:9" hidden="1" x14ac:dyDescent="0.2">
      <c r="A451">
        <v>2017</v>
      </c>
      <c r="B451">
        <v>21</v>
      </c>
      <c r="C451" t="s">
        <v>34</v>
      </c>
      <c r="D451" t="s">
        <v>102</v>
      </c>
      <c r="E451" t="s">
        <v>32</v>
      </c>
      <c r="F451" t="s">
        <v>52</v>
      </c>
      <c r="G451">
        <v>66</v>
      </c>
      <c r="H451">
        <v>85</v>
      </c>
      <c r="I451" t="str">
        <f>INDEX('DATA - Teams'!$C:$C,MATCH(C451,'DATA - Teams'!$B:$B,0))</f>
        <v>PMAC</v>
      </c>
    </row>
    <row r="452" spans="1:9" hidden="1" x14ac:dyDescent="0.2">
      <c r="A452">
        <v>2017</v>
      </c>
      <c r="B452">
        <v>21</v>
      </c>
      <c r="C452" t="s">
        <v>34</v>
      </c>
      <c r="D452" t="s">
        <v>48</v>
      </c>
      <c r="E452" t="s">
        <v>16</v>
      </c>
      <c r="F452" t="s">
        <v>38</v>
      </c>
      <c r="G452">
        <v>116</v>
      </c>
      <c r="H452">
        <v>102</v>
      </c>
      <c r="I452" t="str">
        <f>INDEX('DATA - Teams'!$C:$C,MATCH(C452,'DATA - Teams'!$B:$B,0))</f>
        <v>PMAC</v>
      </c>
    </row>
    <row r="453" spans="1:9" hidden="1" x14ac:dyDescent="0.2">
      <c r="A453">
        <v>2017</v>
      </c>
      <c r="B453">
        <v>21</v>
      </c>
      <c r="C453" t="s">
        <v>34</v>
      </c>
      <c r="D453" t="s">
        <v>81</v>
      </c>
      <c r="E453" t="s">
        <v>31</v>
      </c>
      <c r="F453" t="s">
        <v>41</v>
      </c>
      <c r="G453">
        <v>95</v>
      </c>
      <c r="H453">
        <v>121</v>
      </c>
      <c r="I453" t="str">
        <f>INDEX('DATA - Teams'!$C:$C,MATCH(C453,'DATA - Teams'!$B:$B,0))</f>
        <v>PMAC</v>
      </c>
    </row>
    <row r="454" spans="1:9" hidden="1" x14ac:dyDescent="0.2">
      <c r="A454">
        <v>2017</v>
      </c>
      <c r="B454">
        <v>21</v>
      </c>
      <c r="C454" t="s">
        <v>34</v>
      </c>
      <c r="D454" t="s">
        <v>103</v>
      </c>
      <c r="E454" t="s">
        <v>24</v>
      </c>
      <c r="F454" t="s">
        <v>43</v>
      </c>
      <c r="G454">
        <v>88</v>
      </c>
      <c r="H454">
        <v>32</v>
      </c>
      <c r="I454" t="str">
        <f>INDEX('DATA - Teams'!$C:$C,MATCH(C454,'DATA - Teams'!$B:$B,0))</f>
        <v>PMAC</v>
      </c>
    </row>
    <row r="455" spans="1:9" hidden="1" x14ac:dyDescent="0.2">
      <c r="A455">
        <v>2017</v>
      </c>
      <c r="B455">
        <v>21</v>
      </c>
      <c r="C455" t="s">
        <v>34</v>
      </c>
      <c r="D455" t="s">
        <v>104</v>
      </c>
      <c r="E455" t="s">
        <v>24</v>
      </c>
      <c r="F455" t="s">
        <v>41</v>
      </c>
      <c r="G455">
        <v>83</v>
      </c>
      <c r="H455">
        <v>95</v>
      </c>
      <c r="I455" t="str">
        <f>INDEX('DATA - Teams'!$C:$C,MATCH(C455,'DATA - Teams'!$B:$B,0))</f>
        <v>PMAC</v>
      </c>
    </row>
    <row r="456" spans="1:9" hidden="1" x14ac:dyDescent="0.2">
      <c r="A456">
        <v>2017</v>
      </c>
      <c r="B456">
        <v>21</v>
      </c>
      <c r="C456" t="s">
        <v>34</v>
      </c>
      <c r="D456" t="s">
        <v>65</v>
      </c>
      <c r="E456" t="s">
        <v>35</v>
      </c>
      <c r="F456" t="s">
        <v>41</v>
      </c>
      <c r="G456">
        <v>92</v>
      </c>
      <c r="H456">
        <v>61</v>
      </c>
      <c r="I456" t="str">
        <f>INDEX('DATA - Teams'!$C:$C,MATCH(C456,'DATA - Teams'!$B:$B,0))</f>
        <v>PMAC</v>
      </c>
    </row>
    <row r="457" spans="1:9" hidden="1" x14ac:dyDescent="0.2">
      <c r="A457">
        <v>2017</v>
      </c>
      <c r="B457">
        <v>21</v>
      </c>
      <c r="C457" t="s">
        <v>34</v>
      </c>
      <c r="D457" t="s">
        <v>74</v>
      </c>
      <c r="E457" t="s">
        <v>35</v>
      </c>
      <c r="F457" t="s">
        <v>38</v>
      </c>
      <c r="G457">
        <v>92</v>
      </c>
      <c r="H457">
        <v>75</v>
      </c>
      <c r="I457" t="str">
        <f>INDEX('DATA - Teams'!$C:$C,MATCH(C457,'DATA - Teams'!$B:$B,0))</f>
        <v>PMAC</v>
      </c>
    </row>
    <row r="458" spans="1:9" hidden="1" x14ac:dyDescent="0.2">
      <c r="A458">
        <v>2017</v>
      </c>
      <c r="B458">
        <v>21</v>
      </c>
      <c r="C458" t="s">
        <v>34</v>
      </c>
      <c r="D458" t="s">
        <v>57</v>
      </c>
      <c r="E458" t="s">
        <v>13</v>
      </c>
      <c r="F458" t="s">
        <v>41</v>
      </c>
      <c r="G458">
        <v>74</v>
      </c>
      <c r="H458">
        <v>89</v>
      </c>
      <c r="I458" t="str">
        <f>INDEX('DATA - Teams'!$C:$C,MATCH(C458,'DATA - Teams'!$B:$B,0))</f>
        <v>PMAC</v>
      </c>
    </row>
    <row r="459" spans="1:9" hidden="1" x14ac:dyDescent="0.2">
      <c r="A459">
        <v>2017</v>
      </c>
      <c r="B459">
        <v>21</v>
      </c>
      <c r="C459" t="s">
        <v>34</v>
      </c>
      <c r="D459" t="s">
        <v>105</v>
      </c>
      <c r="E459" t="s">
        <v>13</v>
      </c>
      <c r="F459" t="s">
        <v>41</v>
      </c>
      <c r="G459">
        <v>92</v>
      </c>
      <c r="H459">
        <v>93</v>
      </c>
      <c r="I459" t="str">
        <f>INDEX('DATA - Teams'!$C:$C,MATCH(C459,'DATA - Teams'!$B:$B,0))</f>
        <v>PMAC</v>
      </c>
    </row>
    <row r="460" spans="1:9" hidden="1" x14ac:dyDescent="0.2">
      <c r="A460">
        <v>2017</v>
      </c>
      <c r="B460">
        <v>21</v>
      </c>
      <c r="C460" t="s">
        <v>34</v>
      </c>
      <c r="D460" t="s">
        <v>1064</v>
      </c>
      <c r="E460" t="s">
        <v>36</v>
      </c>
      <c r="F460" t="s">
        <v>59</v>
      </c>
      <c r="G460">
        <v>93</v>
      </c>
      <c r="H460">
        <v>0</v>
      </c>
      <c r="I460" t="str">
        <f>INDEX('DATA - Teams'!$C:$C,MATCH(C460,'DATA - Teams'!$B:$B,0))</f>
        <v>PMAC</v>
      </c>
    </row>
    <row r="461" spans="1:9" hidden="1" x14ac:dyDescent="0.2">
      <c r="A461">
        <v>2017</v>
      </c>
      <c r="B461">
        <v>21</v>
      </c>
      <c r="C461" t="s">
        <v>34</v>
      </c>
      <c r="D461" t="s">
        <v>61</v>
      </c>
      <c r="E461" t="s">
        <v>20</v>
      </c>
      <c r="F461" t="s">
        <v>59</v>
      </c>
      <c r="G461">
        <v>115</v>
      </c>
      <c r="H461">
        <v>0</v>
      </c>
      <c r="I461" t="str">
        <f>INDEX('DATA - Teams'!$C:$C,MATCH(C461,'DATA - Teams'!$B:$B,0))</f>
        <v>PMAC</v>
      </c>
    </row>
    <row r="462" spans="1:9" hidden="1" x14ac:dyDescent="0.2">
      <c r="A462">
        <v>2017</v>
      </c>
      <c r="B462">
        <v>21</v>
      </c>
      <c r="C462" t="s">
        <v>34</v>
      </c>
      <c r="D462" t="s">
        <v>62</v>
      </c>
      <c r="E462" t="s">
        <v>16</v>
      </c>
      <c r="F462" t="s">
        <v>59</v>
      </c>
      <c r="G462">
        <v>84</v>
      </c>
      <c r="H462">
        <v>111</v>
      </c>
      <c r="I462" t="str">
        <f>INDEX('DATA - Teams'!$C:$C,MATCH(C462,'DATA - Teams'!$B:$B,0))</f>
        <v>PMAC</v>
      </c>
    </row>
    <row r="463" spans="1:9" hidden="1" x14ac:dyDescent="0.2">
      <c r="A463">
        <v>2017</v>
      </c>
      <c r="B463">
        <v>21</v>
      </c>
      <c r="C463" t="s">
        <v>34</v>
      </c>
      <c r="D463" t="s">
        <v>68</v>
      </c>
      <c r="E463" t="s">
        <v>14</v>
      </c>
      <c r="F463" t="s">
        <v>59</v>
      </c>
      <c r="G463">
        <v>86</v>
      </c>
      <c r="H463">
        <v>81</v>
      </c>
      <c r="I463" t="str">
        <f>INDEX('DATA - Teams'!$C:$C,MATCH(C463,'DATA - Teams'!$B:$B,0))</f>
        <v>PMAC</v>
      </c>
    </row>
    <row r="464" spans="1:9" hidden="1" x14ac:dyDescent="0.2">
      <c r="A464">
        <v>2017</v>
      </c>
      <c r="B464">
        <v>22</v>
      </c>
      <c r="C464" t="s">
        <v>34</v>
      </c>
      <c r="D464" t="s">
        <v>58</v>
      </c>
      <c r="E464" t="s">
        <v>21</v>
      </c>
      <c r="F464" t="s">
        <v>43</v>
      </c>
      <c r="G464">
        <v>102</v>
      </c>
      <c r="H464">
        <v>52</v>
      </c>
      <c r="I464" t="str">
        <f>INDEX('DATA - Teams'!$C:$C,MATCH(C464,'DATA - Teams'!$B:$B,0))</f>
        <v>PMAC</v>
      </c>
    </row>
    <row r="465" spans="1:9" hidden="1" x14ac:dyDescent="0.2">
      <c r="A465">
        <v>2017</v>
      </c>
      <c r="B465">
        <v>22</v>
      </c>
      <c r="C465" t="s">
        <v>34</v>
      </c>
      <c r="D465" t="s">
        <v>94</v>
      </c>
      <c r="E465" t="s">
        <v>21</v>
      </c>
      <c r="F465" t="s">
        <v>38</v>
      </c>
      <c r="G465">
        <v>121</v>
      </c>
      <c r="H465">
        <v>68</v>
      </c>
      <c r="I465" t="str">
        <f>INDEX('DATA - Teams'!$C:$C,MATCH(C465,'DATA - Teams'!$B:$B,0))</f>
        <v>PMAC</v>
      </c>
    </row>
    <row r="466" spans="1:9" hidden="1" x14ac:dyDescent="0.2">
      <c r="A466">
        <v>2017</v>
      </c>
      <c r="B466">
        <v>22</v>
      </c>
      <c r="C466" t="s">
        <v>34</v>
      </c>
      <c r="D466" t="s">
        <v>101</v>
      </c>
      <c r="E466" t="s">
        <v>21</v>
      </c>
      <c r="F466" t="s">
        <v>43</v>
      </c>
      <c r="G466">
        <v>86</v>
      </c>
      <c r="H466">
        <v>73</v>
      </c>
      <c r="I466" t="str">
        <f>INDEX('DATA - Teams'!$C:$C,MATCH(C466,'DATA - Teams'!$B:$B,0))</f>
        <v>PMAC</v>
      </c>
    </row>
    <row r="467" spans="1:9" hidden="1" x14ac:dyDescent="0.2">
      <c r="A467">
        <v>2017</v>
      </c>
      <c r="B467">
        <v>22</v>
      </c>
      <c r="C467" t="s">
        <v>34</v>
      </c>
      <c r="D467" t="s">
        <v>39</v>
      </c>
      <c r="E467" t="s">
        <v>22</v>
      </c>
      <c r="F467" t="s">
        <v>38</v>
      </c>
      <c r="G467">
        <v>111</v>
      </c>
      <c r="H467">
        <v>145</v>
      </c>
      <c r="I467" t="str">
        <f>INDEX('DATA - Teams'!$C:$C,MATCH(C467,'DATA - Teams'!$B:$B,0))</f>
        <v>PMAC</v>
      </c>
    </row>
    <row r="468" spans="1:9" hidden="1" x14ac:dyDescent="0.2">
      <c r="A468">
        <v>2017</v>
      </c>
      <c r="B468">
        <v>22</v>
      </c>
      <c r="C468" t="s">
        <v>34</v>
      </c>
      <c r="D468" t="s">
        <v>99</v>
      </c>
      <c r="E468" t="s">
        <v>18</v>
      </c>
      <c r="F468" t="s">
        <v>41</v>
      </c>
      <c r="G468">
        <v>78</v>
      </c>
      <c r="H468">
        <v>94</v>
      </c>
      <c r="I468" t="str">
        <f>INDEX('DATA - Teams'!$C:$C,MATCH(C468,'DATA - Teams'!$B:$B,0))</f>
        <v>PMAC</v>
      </c>
    </row>
    <row r="469" spans="1:9" hidden="1" x14ac:dyDescent="0.2">
      <c r="A469">
        <v>2017</v>
      </c>
      <c r="B469">
        <v>22</v>
      </c>
      <c r="C469" t="s">
        <v>34</v>
      </c>
      <c r="D469" t="s">
        <v>42</v>
      </c>
      <c r="E469" t="s">
        <v>27</v>
      </c>
      <c r="F469" t="s">
        <v>43</v>
      </c>
      <c r="G469">
        <v>100</v>
      </c>
      <c r="H469">
        <v>144</v>
      </c>
      <c r="I469" t="str">
        <f>INDEX('DATA - Teams'!$C:$C,MATCH(C469,'DATA - Teams'!$B:$B,0))</f>
        <v>PMAC</v>
      </c>
    </row>
    <row r="470" spans="1:9" hidden="1" x14ac:dyDescent="0.2">
      <c r="A470">
        <v>2017</v>
      </c>
      <c r="B470">
        <v>22</v>
      </c>
      <c r="C470" t="s">
        <v>34</v>
      </c>
      <c r="D470" t="s">
        <v>1064</v>
      </c>
      <c r="E470" t="s">
        <v>36</v>
      </c>
      <c r="F470" t="s">
        <v>41</v>
      </c>
      <c r="G470">
        <v>89</v>
      </c>
      <c r="H470">
        <v>110</v>
      </c>
      <c r="I470" t="str">
        <f>INDEX('DATA - Teams'!$C:$C,MATCH(C470,'DATA - Teams'!$B:$B,0))</f>
        <v>PMAC</v>
      </c>
    </row>
    <row r="471" spans="1:9" hidden="1" x14ac:dyDescent="0.2">
      <c r="A471">
        <v>2017</v>
      </c>
      <c r="B471">
        <v>22</v>
      </c>
      <c r="C471" t="s">
        <v>34</v>
      </c>
      <c r="D471" t="s">
        <v>61</v>
      </c>
      <c r="E471" t="s">
        <v>20</v>
      </c>
      <c r="F471" t="s">
        <v>41</v>
      </c>
      <c r="G471">
        <v>108</v>
      </c>
      <c r="H471">
        <v>109</v>
      </c>
      <c r="I471" t="str">
        <f>INDEX('DATA - Teams'!$C:$C,MATCH(C471,'DATA - Teams'!$B:$B,0))</f>
        <v>PMAC</v>
      </c>
    </row>
    <row r="472" spans="1:9" hidden="1" x14ac:dyDescent="0.2">
      <c r="A472">
        <v>2017</v>
      </c>
      <c r="B472">
        <v>22</v>
      </c>
      <c r="C472" t="s">
        <v>34</v>
      </c>
      <c r="D472" t="s">
        <v>45</v>
      </c>
      <c r="E472" t="s">
        <v>32</v>
      </c>
      <c r="F472" t="s">
        <v>38</v>
      </c>
      <c r="G472">
        <v>85</v>
      </c>
      <c r="H472">
        <v>96</v>
      </c>
      <c r="I472" t="str">
        <f>INDEX('DATA - Teams'!$C:$C,MATCH(C472,'DATA - Teams'!$B:$B,0))</f>
        <v>PMAC</v>
      </c>
    </row>
    <row r="473" spans="1:9" hidden="1" x14ac:dyDescent="0.2">
      <c r="A473">
        <v>2017</v>
      </c>
      <c r="B473">
        <v>22</v>
      </c>
      <c r="C473" t="s">
        <v>34</v>
      </c>
      <c r="D473" t="s">
        <v>46</v>
      </c>
      <c r="E473" t="s">
        <v>32</v>
      </c>
      <c r="F473" t="s">
        <v>41</v>
      </c>
      <c r="G473">
        <v>98</v>
      </c>
      <c r="H473">
        <v>66</v>
      </c>
      <c r="I473" t="str">
        <f>INDEX('DATA - Teams'!$C:$C,MATCH(C473,'DATA - Teams'!$B:$B,0))</f>
        <v>PMAC</v>
      </c>
    </row>
    <row r="474" spans="1:9" hidden="1" x14ac:dyDescent="0.2">
      <c r="A474">
        <v>2017</v>
      </c>
      <c r="B474">
        <v>22</v>
      </c>
      <c r="C474" t="s">
        <v>34</v>
      </c>
      <c r="D474" t="s">
        <v>48</v>
      </c>
      <c r="E474" t="s">
        <v>16</v>
      </c>
      <c r="F474" t="s">
        <v>38</v>
      </c>
      <c r="G474">
        <v>122</v>
      </c>
      <c r="H474">
        <v>134</v>
      </c>
      <c r="I474" t="str">
        <f>INDEX('DATA - Teams'!$C:$C,MATCH(C474,'DATA - Teams'!$B:$B,0))</f>
        <v>PMAC</v>
      </c>
    </row>
    <row r="475" spans="1:9" hidden="1" x14ac:dyDescent="0.2">
      <c r="A475">
        <v>2017</v>
      </c>
      <c r="B475">
        <v>22</v>
      </c>
      <c r="C475" t="s">
        <v>34</v>
      </c>
      <c r="D475" t="s">
        <v>81</v>
      </c>
      <c r="E475" t="s">
        <v>31</v>
      </c>
      <c r="F475" t="s">
        <v>41</v>
      </c>
      <c r="G475">
        <v>87</v>
      </c>
      <c r="H475">
        <v>88</v>
      </c>
      <c r="I475" t="str">
        <f>INDEX('DATA - Teams'!$C:$C,MATCH(C475,'DATA - Teams'!$B:$B,0))</f>
        <v>PMAC</v>
      </c>
    </row>
    <row r="476" spans="1:9" hidden="1" x14ac:dyDescent="0.2">
      <c r="A476">
        <v>2017</v>
      </c>
      <c r="B476">
        <v>22</v>
      </c>
      <c r="C476" t="s">
        <v>34</v>
      </c>
      <c r="D476" t="s">
        <v>106</v>
      </c>
      <c r="E476" t="s">
        <v>31</v>
      </c>
      <c r="F476" t="s">
        <v>43</v>
      </c>
      <c r="G476">
        <v>96</v>
      </c>
      <c r="H476">
        <v>69</v>
      </c>
      <c r="I476" t="str">
        <f>INDEX('DATA - Teams'!$C:$C,MATCH(C476,'DATA - Teams'!$B:$B,0))</f>
        <v>PMAC</v>
      </c>
    </row>
    <row r="477" spans="1:9" hidden="1" x14ac:dyDescent="0.2">
      <c r="A477">
        <v>2017</v>
      </c>
      <c r="B477">
        <v>22</v>
      </c>
      <c r="C477" t="s">
        <v>34</v>
      </c>
      <c r="D477" t="s">
        <v>83</v>
      </c>
      <c r="E477" t="s">
        <v>10</v>
      </c>
      <c r="F477" t="s">
        <v>52</v>
      </c>
      <c r="G477">
        <v>87</v>
      </c>
      <c r="H477">
        <v>128</v>
      </c>
      <c r="I477" t="str">
        <f>INDEX('DATA - Teams'!$C:$C,MATCH(C477,'DATA - Teams'!$B:$B,0))</f>
        <v>PMAC</v>
      </c>
    </row>
    <row r="478" spans="1:9" hidden="1" x14ac:dyDescent="0.2">
      <c r="A478">
        <v>2017</v>
      </c>
      <c r="B478">
        <v>22</v>
      </c>
      <c r="C478" t="s">
        <v>34</v>
      </c>
      <c r="D478" t="s">
        <v>98</v>
      </c>
      <c r="E478" t="s">
        <v>14</v>
      </c>
      <c r="F478" t="s">
        <v>43</v>
      </c>
      <c r="G478">
        <v>93</v>
      </c>
      <c r="H478">
        <v>85</v>
      </c>
      <c r="I478" t="str">
        <f>INDEX('DATA - Teams'!$C:$C,MATCH(C478,'DATA - Teams'!$B:$B,0))</f>
        <v>PMAC</v>
      </c>
    </row>
    <row r="479" spans="1:9" hidden="1" x14ac:dyDescent="0.2">
      <c r="A479">
        <v>2017</v>
      </c>
      <c r="B479">
        <v>22</v>
      </c>
      <c r="C479" t="s">
        <v>34</v>
      </c>
      <c r="D479" t="s">
        <v>65</v>
      </c>
      <c r="E479" t="s">
        <v>35</v>
      </c>
      <c r="F479" t="s">
        <v>41</v>
      </c>
      <c r="G479">
        <v>102</v>
      </c>
      <c r="H479">
        <v>114</v>
      </c>
      <c r="I479" t="str">
        <f>INDEX('DATA - Teams'!$C:$C,MATCH(C479,'DATA - Teams'!$B:$B,0))</f>
        <v>PMAC</v>
      </c>
    </row>
    <row r="480" spans="1:9" hidden="1" x14ac:dyDescent="0.2">
      <c r="A480">
        <v>2017</v>
      </c>
      <c r="B480">
        <v>22</v>
      </c>
      <c r="C480" t="s">
        <v>34</v>
      </c>
      <c r="D480" t="s">
        <v>74</v>
      </c>
      <c r="E480" t="s">
        <v>35</v>
      </c>
      <c r="F480" t="s">
        <v>38</v>
      </c>
      <c r="G480">
        <v>102</v>
      </c>
      <c r="H480">
        <v>109</v>
      </c>
      <c r="I480" t="str">
        <f>INDEX('DATA - Teams'!$C:$C,MATCH(C480,'DATA - Teams'!$B:$B,0))</f>
        <v>PMAC</v>
      </c>
    </row>
    <row r="481" spans="1:9" hidden="1" x14ac:dyDescent="0.2">
      <c r="A481">
        <v>2017</v>
      </c>
      <c r="B481">
        <v>22</v>
      </c>
      <c r="C481" t="s">
        <v>34</v>
      </c>
      <c r="D481" t="s">
        <v>57</v>
      </c>
      <c r="E481" t="s">
        <v>13</v>
      </c>
      <c r="F481" t="s">
        <v>41</v>
      </c>
      <c r="G481">
        <v>65</v>
      </c>
      <c r="H481">
        <v>48</v>
      </c>
      <c r="I481" t="str">
        <f>INDEX('DATA - Teams'!$C:$C,MATCH(C481,'DATA - Teams'!$B:$B,0))</f>
        <v>PMAC</v>
      </c>
    </row>
    <row r="482" spans="1:9" hidden="1" x14ac:dyDescent="0.2">
      <c r="A482">
        <v>2017</v>
      </c>
      <c r="B482">
        <v>22</v>
      </c>
      <c r="C482" t="s">
        <v>34</v>
      </c>
      <c r="D482" t="s">
        <v>62</v>
      </c>
      <c r="E482" t="s">
        <v>16</v>
      </c>
      <c r="F482" t="s">
        <v>59</v>
      </c>
      <c r="G482">
        <v>84</v>
      </c>
      <c r="H482">
        <v>0</v>
      </c>
      <c r="I482" t="str">
        <f>INDEX('DATA - Teams'!$C:$C,MATCH(C482,'DATA - Teams'!$B:$B,0))</f>
        <v>PMAC</v>
      </c>
    </row>
    <row r="483" spans="1:9" hidden="1" x14ac:dyDescent="0.2">
      <c r="A483">
        <v>2017</v>
      </c>
      <c r="B483">
        <v>22</v>
      </c>
      <c r="C483" t="s">
        <v>34</v>
      </c>
      <c r="D483" t="s">
        <v>104</v>
      </c>
      <c r="E483" t="s">
        <v>24</v>
      </c>
      <c r="F483" t="s">
        <v>59</v>
      </c>
      <c r="G483">
        <v>82</v>
      </c>
      <c r="H483">
        <v>68</v>
      </c>
      <c r="I483" t="str">
        <f>INDEX('DATA - Teams'!$C:$C,MATCH(C483,'DATA - Teams'!$B:$B,0))</f>
        <v>PMAC</v>
      </c>
    </row>
    <row r="484" spans="1:9" hidden="1" x14ac:dyDescent="0.2">
      <c r="A484">
        <v>2017</v>
      </c>
      <c r="B484">
        <v>22</v>
      </c>
      <c r="C484" t="s">
        <v>34</v>
      </c>
      <c r="D484" t="s">
        <v>68</v>
      </c>
      <c r="E484" t="s">
        <v>14</v>
      </c>
      <c r="F484" t="s">
        <v>59</v>
      </c>
      <c r="G484">
        <v>97</v>
      </c>
      <c r="H484">
        <v>133</v>
      </c>
      <c r="I484" t="str">
        <f>INDEX('DATA - Teams'!$C:$C,MATCH(C484,'DATA - Teams'!$B:$B,0))</f>
        <v>PMAC</v>
      </c>
    </row>
    <row r="485" spans="1:9" hidden="1" x14ac:dyDescent="0.2">
      <c r="A485">
        <v>2017</v>
      </c>
      <c r="B485">
        <v>22</v>
      </c>
      <c r="C485" t="s">
        <v>34</v>
      </c>
      <c r="D485" t="s">
        <v>105</v>
      </c>
      <c r="E485" t="s">
        <v>13</v>
      </c>
      <c r="F485" t="s">
        <v>59</v>
      </c>
      <c r="G485">
        <v>88</v>
      </c>
      <c r="H485">
        <v>96</v>
      </c>
      <c r="I485" t="str">
        <f>INDEX('DATA - Teams'!$C:$C,MATCH(C485,'DATA - Teams'!$B:$B,0))</f>
        <v>PMAC</v>
      </c>
    </row>
    <row r="486" spans="1:9" hidden="1" x14ac:dyDescent="0.2">
      <c r="A486">
        <v>2017</v>
      </c>
      <c r="B486">
        <v>23</v>
      </c>
      <c r="C486" t="s">
        <v>34</v>
      </c>
      <c r="D486" t="s">
        <v>58</v>
      </c>
      <c r="E486" t="s">
        <v>21</v>
      </c>
      <c r="F486" t="s">
        <v>43</v>
      </c>
      <c r="G486">
        <v>0</v>
      </c>
      <c r="H486">
        <v>52</v>
      </c>
      <c r="I486" t="str">
        <f>INDEX('DATA - Teams'!$C:$C,MATCH(C486,'DATA - Teams'!$B:$B,0))</f>
        <v>PMAC</v>
      </c>
    </row>
    <row r="487" spans="1:9" hidden="1" x14ac:dyDescent="0.2">
      <c r="A487">
        <v>2017</v>
      </c>
      <c r="B487">
        <v>23</v>
      </c>
      <c r="C487" t="s">
        <v>34</v>
      </c>
      <c r="D487" t="s">
        <v>39</v>
      </c>
      <c r="E487" t="s">
        <v>22</v>
      </c>
      <c r="F487" t="s">
        <v>38</v>
      </c>
      <c r="G487">
        <v>0</v>
      </c>
      <c r="H487">
        <v>119</v>
      </c>
      <c r="I487" t="str">
        <f>INDEX('DATA - Teams'!$C:$C,MATCH(C487,'DATA - Teams'!$B:$B,0))</f>
        <v>PMAC</v>
      </c>
    </row>
    <row r="488" spans="1:9" hidden="1" x14ac:dyDescent="0.2">
      <c r="A488">
        <v>2017</v>
      </c>
      <c r="B488">
        <v>23</v>
      </c>
      <c r="C488" t="s">
        <v>34</v>
      </c>
      <c r="D488" t="s">
        <v>107</v>
      </c>
      <c r="E488" t="s">
        <v>33</v>
      </c>
      <c r="F488" t="s">
        <v>43</v>
      </c>
      <c r="G488">
        <v>0</v>
      </c>
      <c r="H488">
        <v>54</v>
      </c>
      <c r="I488" t="str">
        <f>INDEX('DATA - Teams'!$C:$C,MATCH(C488,'DATA - Teams'!$B:$B,0))</f>
        <v>PMAC</v>
      </c>
    </row>
    <row r="489" spans="1:9" hidden="1" x14ac:dyDescent="0.2">
      <c r="A489">
        <v>2017</v>
      </c>
      <c r="B489">
        <v>23</v>
      </c>
      <c r="C489" t="s">
        <v>34</v>
      </c>
      <c r="D489" t="s">
        <v>99</v>
      </c>
      <c r="E489" t="s">
        <v>18</v>
      </c>
      <c r="F489" t="s">
        <v>41</v>
      </c>
      <c r="G489">
        <v>0</v>
      </c>
      <c r="H489">
        <v>126</v>
      </c>
      <c r="I489" t="str">
        <f>INDEX('DATA - Teams'!$C:$C,MATCH(C489,'DATA - Teams'!$B:$B,0))</f>
        <v>PMAC</v>
      </c>
    </row>
    <row r="490" spans="1:9" hidden="1" x14ac:dyDescent="0.2">
      <c r="A490">
        <v>2017</v>
      </c>
      <c r="B490">
        <v>23</v>
      </c>
      <c r="C490" t="s">
        <v>34</v>
      </c>
      <c r="D490" t="s">
        <v>42</v>
      </c>
      <c r="E490" t="s">
        <v>27</v>
      </c>
      <c r="F490" t="s">
        <v>43</v>
      </c>
      <c r="G490">
        <v>0</v>
      </c>
      <c r="H490">
        <v>88</v>
      </c>
      <c r="I490" t="str">
        <f>INDEX('DATA - Teams'!$C:$C,MATCH(C490,'DATA - Teams'!$B:$B,0))</f>
        <v>PMAC</v>
      </c>
    </row>
    <row r="491" spans="1:9" hidden="1" x14ac:dyDescent="0.2">
      <c r="A491">
        <v>2017</v>
      </c>
      <c r="B491">
        <v>23</v>
      </c>
      <c r="C491" t="s">
        <v>34</v>
      </c>
      <c r="D491" t="s">
        <v>1064</v>
      </c>
      <c r="E491" t="s">
        <v>36</v>
      </c>
      <c r="F491" t="s">
        <v>41</v>
      </c>
      <c r="G491">
        <v>0</v>
      </c>
      <c r="H491">
        <v>117</v>
      </c>
      <c r="I491" t="str">
        <f>INDEX('DATA - Teams'!$C:$C,MATCH(C491,'DATA - Teams'!$B:$B,0))</f>
        <v>PMAC</v>
      </c>
    </row>
    <row r="492" spans="1:9" hidden="1" x14ac:dyDescent="0.2">
      <c r="A492">
        <v>2017</v>
      </c>
      <c r="B492">
        <v>23</v>
      </c>
      <c r="C492" t="s">
        <v>34</v>
      </c>
      <c r="D492" t="s">
        <v>61</v>
      </c>
      <c r="E492" t="s">
        <v>20</v>
      </c>
      <c r="F492" t="s">
        <v>41</v>
      </c>
      <c r="G492">
        <v>0</v>
      </c>
      <c r="H492">
        <v>125</v>
      </c>
      <c r="I492" t="str">
        <f>INDEX('DATA - Teams'!$C:$C,MATCH(C492,'DATA - Teams'!$B:$B,0))</f>
        <v>PMAC</v>
      </c>
    </row>
    <row r="493" spans="1:9" hidden="1" x14ac:dyDescent="0.2">
      <c r="A493">
        <v>2017</v>
      </c>
      <c r="B493">
        <v>23</v>
      </c>
      <c r="C493" t="s">
        <v>34</v>
      </c>
      <c r="D493" t="s">
        <v>46</v>
      </c>
      <c r="E493" t="s">
        <v>32</v>
      </c>
      <c r="F493" t="s">
        <v>41</v>
      </c>
      <c r="G493">
        <v>0</v>
      </c>
      <c r="H493">
        <v>88</v>
      </c>
      <c r="I493" t="str">
        <f>INDEX('DATA - Teams'!$C:$C,MATCH(C493,'DATA - Teams'!$B:$B,0))</f>
        <v>PMAC</v>
      </c>
    </row>
    <row r="494" spans="1:9" hidden="1" x14ac:dyDescent="0.2">
      <c r="A494">
        <v>2017</v>
      </c>
      <c r="B494">
        <v>23</v>
      </c>
      <c r="C494" t="s">
        <v>34</v>
      </c>
      <c r="D494" t="s">
        <v>45</v>
      </c>
      <c r="E494" t="s">
        <v>32</v>
      </c>
      <c r="F494" t="s">
        <v>38</v>
      </c>
      <c r="G494">
        <v>0</v>
      </c>
      <c r="H494">
        <v>88</v>
      </c>
      <c r="I494" t="str">
        <f>INDEX('DATA - Teams'!$C:$C,MATCH(C494,'DATA - Teams'!$B:$B,0))</f>
        <v>PMAC</v>
      </c>
    </row>
    <row r="495" spans="1:9" hidden="1" x14ac:dyDescent="0.2">
      <c r="A495">
        <v>2017</v>
      </c>
      <c r="B495">
        <v>23</v>
      </c>
      <c r="C495" t="s">
        <v>34</v>
      </c>
      <c r="D495" t="s">
        <v>62</v>
      </c>
      <c r="E495" t="s">
        <v>16</v>
      </c>
      <c r="F495" t="s">
        <v>43</v>
      </c>
      <c r="G495">
        <v>0</v>
      </c>
      <c r="H495">
        <v>71</v>
      </c>
      <c r="I495" t="str">
        <f>INDEX('DATA - Teams'!$C:$C,MATCH(C495,'DATA - Teams'!$B:$B,0))</f>
        <v>PMAC</v>
      </c>
    </row>
    <row r="496" spans="1:9" hidden="1" x14ac:dyDescent="0.2">
      <c r="A496">
        <v>2017</v>
      </c>
      <c r="B496">
        <v>23</v>
      </c>
      <c r="C496" t="s">
        <v>34</v>
      </c>
      <c r="D496" t="s">
        <v>48</v>
      </c>
      <c r="E496" t="s">
        <v>16</v>
      </c>
      <c r="F496" t="s">
        <v>38</v>
      </c>
      <c r="G496">
        <v>0</v>
      </c>
      <c r="H496">
        <v>122</v>
      </c>
      <c r="I496" t="str">
        <f>INDEX('DATA - Teams'!$C:$C,MATCH(C496,'DATA - Teams'!$B:$B,0))</f>
        <v>PMAC</v>
      </c>
    </row>
    <row r="497" spans="1:9" hidden="1" x14ac:dyDescent="0.2">
      <c r="A497">
        <v>2017</v>
      </c>
      <c r="B497">
        <v>23</v>
      </c>
      <c r="C497" t="s">
        <v>34</v>
      </c>
      <c r="D497" t="s">
        <v>108</v>
      </c>
      <c r="E497" t="s">
        <v>31</v>
      </c>
      <c r="F497" t="s">
        <v>41</v>
      </c>
      <c r="G497">
        <v>0</v>
      </c>
      <c r="H497">
        <v>72</v>
      </c>
      <c r="I497" t="str">
        <f>INDEX('DATA - Teams'!$C:$C,MATCH(C497,'DATA - Teams'!$B:$B,0))</f>
        <v>PMAC</v>
      </c>
    </row>
    <row r="498" spans="1:9" hidden="1" x14ac:dyDescent="0.2">
      <c r="A498">
        <v>2017</v>
      </c>
      <c r="B498">
        <v>23</v>
      </c>
      <c r="C498" t="s">
        <v>34</v>
      </c>
      <c r="D498" t="s">
        <v>83</v>
      </c>
      <c r="E498" t="s">
        <v>10</v>
      </c>
      <c r="F498" t="s">
        <v>52</v>
      </c>
      <c r="G498">
        <v>0</v>
      </c>
      <c r="H498">
        <v>150</v>
      </c>
      <c r="I498" t="str">
        <f>INDEX('DATA - Teams'!$C:$C,MATCH(C498,'DATA - Teams'!$B:$B,0))</f>
        <v>PMAC</v>
      </c>
    </row>
    <row r="499" spans="1:9" hidden="1" x14ac:dyDescent="0.2">
      <c r="A499">
        <v>2017</v>
      </c>
      <c r="B499">
        <v>23</v>
      </c>
      <c r="C499" t="s">
        <v>34</v>
      </c>
      <c r="D499" t="s">
        <v>98</v>
      </c>
      <c r="E499" t="s">
        <v>14</v>
      </c>
      <c r="F499" t="s">
        <v>43</v>
      </c>
      <c r="G499">
        <v>0</v>
      </c>
      <c r="H499">
        <v>118</v>
      </c>
      <c r="I499" t="str">
        <f>INDEX('DATA - Teams'!$C:$C,MATCH(C499,'DATA - Teams'!$B:$B,0))</f>
        <v>PMAC</v>
      </c>
    </row>
    <row r="500" spans="1:9" hidden="1" x14ac:dyDescent="0.2">
      <c r="A500">
        <v>2017</v>
      </c>
      <c r="B500">
        <v>23</v>
      </c>
      <c r="C500" t="s">
        <v>34</v>
      </c>
      <c r="D500" t="s">
        <v>68</v>
      </c>
      <c r="E500" t="s">
        <v>14</v>
      </c>
      <c r="F500" t="s">
        <v>38</v>
      </c>
      <c r="G500">
        <v>0</v>
      </c>
      <c r="H500">
        <v>73</v>
      </c>
      <c r="I500" t="str">
        <f>INDEX('DATA - Teams'!$C:$C,MATCH(C500,'DATA - Teams'!$B:$B,0))</f>
        <v>PMAC</v>
      </c>
    </row>
    <row r="501" spans="1:9" hidden="1" x14ac:dyDescent="0.2">
      <c r="A501">
        <v>2017</v>
      </c>
      <c r="B501">
        <v>23</v>
      </c>
      <c r="C501" t="s">
        <v>34</v>
      </c>
      <c r="D501" t="s">
        <v>65</v>
      </c>
      <c r="E501" t="s">
        <v>35</v>
      </c>
      <c r="F501" t="s">
        <v>41</v>
      </c>
      <c r="G501">
        <v>0</v>
      </c>
      <c r="H501">
        <v>78</v>
      </c>
      <c r="I501" t="str">
        <f>INDEX('DATA - Teams'!$C:$C,MATCH(C501,'DATA - Teams'!$B:$B,0))</f>
        <v>PMAC</v>
      </c>
    </row>
    <row r="502" spans="1:9" hidden="1" x14ac:dyDescent="0.2">
      <c r="A502">
        <v>2017</v>
      </c>
      <c r="B502">
        <v>23</v>
      </c>
      <c r="C502" t="s">
        <v>34</v>
      </c>
      <c r="D502" t="s">
        <v>74</v>
      </c>
      <c r="E502" t="s">
        <v>35</v>
      </c>
      <c r="F502" t="s">
        <v>38</v>
      </c>
      <c r="G502">
        <v>0</v>
      </c>
      <c r="H502">
        <v>110</v>
      </c>
      <c r="I502" t="str">
        <f>INDEX('DATA - Teams'!$C:$C,MATCH(C502,'DATA - Teams'!$B:$B,0))</f>
        <v>PMAC</v>
      </c>
    </row>
    <row r="503" spans="1:9" hidden="1" x14ac:dyDescent="0.2">
      <c r="A503">
        <v>2017</v>
      </c>
      <c r="B503">
        <v>23</v>
      </c>
      <c r="C503" t="s">
        <v>34</v>
      </c>
      <c r="D503" t="s">
        <v>105</v>
      </c>
      <c r="E503" t="s">
        <v>13</v>
      </c>
      <c r="F503" t="s">
        <v>41</v>
      </c>
      <c r="G503">
        <v>0</v>
      </c>
      <c r="H503">
        <v>93</v>
      </c>
      <c r="I503" t="str">
        <f>INDEX('DATA - Teams'!$C:$C,MATCH(C503,'DATA - Teams'!$B:$B,0))</f>
        <v>PMAC</v>
      </c>
    </row>
    <row r="504" spans="1:9" hidden="1" x14ac:dyDescent="0.2">
      <c r="A504">
        <v>2017</v>
      </c>
      <c r="B504">
        <v>23</v>
      </c>
      <c r="C504" t="s">
        <v>34</v>
      </c>
      <c r="D504" t="s">
        <v>81</v>
      </c>
      <c r="E504" t="s">
        <v>31</v>
      </c>
      <c r="F504" t="s">
        <v>59</v>
      </c>
      <c r="G504">
        <v>0</v>
      </c>
      <c r="H504">
        <v>72</v>
      </c>
      <c r="I504" t="str">
        <f>INDEX('DATA - Teams'!$C:$C,MATCH(C504,'DATA - Teams'!$B:$B,0))</f>
        <v>PMAC</v>
      </c>
    </row>
    <row r="505" spans="1:9" hidden="1" x14ac:dyDescent="0.2">
      <c r="A505">
        <v>2017</v>
      </c>
      <c r="B505">
        <v>23</v>
      </c>
      <c r="C505" t="s">
        <v>34</v>
      </c>
      <c r="D505" t="s">
        <v>109</v>
      </c>
      <c r="E505" t="s">
        <v>10</v>
      </c>
      <c r="F505" t="s">
        <v>59</v>
      </c>
      <c r="G505">
        <v>0</v>
      </c>
      <c r="H505">
        <v>117</v>
      </c>
      <c r="I505" t="str">
        <f>INDEX('DATA - Teams'!$C:$C,MATCH(C505,'DATA - Teams'!$B:$B,0))</f>
        <v>PMAC</v>
      </c>
    </row>
    <row r="506" spans="1:9" hidden="1" x14ac:dyDescent="0.2">
      <c r="A506">
        <v>2017</v>
      </c>
      <c r="B506">
        <v>23</v>
      </c>
      <c r="C506" t="s">
        <v>34</v>
      </c>
      <c r="D506" t="s">
        <v>53</v>
      </c>
      <c r="E506" t="s">
        <v>24</v>
      </c>
      <c r="F506" t="s">
        <v>59</v>
      </c>
      <c r="G506">
        <v>0</v>
      </c>
      <c r="H506">
        <v>102</v>
      </c>
      <c r="I506" t="str">
        <f>INDEX('DATA - Teams'!$C:$C,MATCH(C506,'DATA - Teams'!$B:$B,0))</f>
        <v>PMAC</v>
      </c>
    </row>
    <row r="507" spans="1:9" hidden="1" x14ac:dyDescent="0.2">
      <c r="A507">
        <v>2017</v>
      </c>
      <c r="B507">
        <v>23</v>
      </c>
      <c r="C507" t="s">
        <v>34</v>
      </c>
      <c r="D507" t="s">
        <v>57</v>
      </c>
      <c r="E507" t="s">
        <v>13</v>
      </c>
      <c r="F507" t="s">
        <v>59</v>
      </c>
      <c r="G507">
        <v>0</v>
      </c>
      <c r="H507">
        <v>119</v>
      </c>
      <c r="I507" t="str">
        <f>INDEX('DATA - Teams'!$C:$C,MATCH(C507,'DATA - Teams'!$B:$B,0))</f>
        <v>PMAC</v>
      </c>
    </row>
    <row r="508" spans="1:9" hidden="1" x14ac:dyDescent="0.2">
      <c r="A508">
        <v>2017</v>
      </c>
      <c r="B508">
        <v>1</v>
      </c>
      <c r="C508" t="s">
        <v>110</v>
      </c>
      <c r="D508" t="s">
        <v>111</v>
      </c>
      <c r="E508" t="s">
        <v>21</v>
      </c>
      <c r="F508" t="s">
        <v>43</v>
      </c>
      <c r="G508">
        <v>80</v>
      </c>
      <c r="H508">
        <v>42</v>
      </c>
      <c r="I508" t="str">
        <f>INDEX('DATA - Teams'!$C:$C,MATCH(C508,'DATA - Teams'!$B:$B,0))</f>
        <v>JMERC</v>
      </c>
    </row>
    <row r="509" spans="1:9" hidden="1" x14ac:dyDescent="0.2">
      <c r="A509">
        <v>2017</v>
      </c>
      <c r="B509">
        <v>1</v>
      </c>
      <c r="C509" t="s">
        <v>110</v>
      </c>
      <c r="D509" t="s">
        <v>112</v>
      </c>
      <c r="E509" t="s">
        <v>21</v>
      </c>
      <c r="F509" t="s">
        <v>41</v>
      </c>
      <c r="G509">
        <v>104</v>
      </c>
      <c r="H509">
        <v>116</v>
      </c>
      <c r="I509" t="str">
        <f>INDEX('DATA - Teams'!$C:$C,MATCH(C509,'DATA - Teams'!$B:$B,0))</f>
        <v>JMERC</v>
      </c>
    </row>
    <row r="510" spans="1:9" hidden="1" x14ac:dyDescent="0.2">
      <c r="A510">
        <v>2017</v>
      </c>
      <c r="B510">
        <v>1</v>
      </c>
      <c r="C510" t="s">
        <v>110</v>
      </c>
      <c r="D510" t="s">
        <v>113</v>
      </c>
      <c r="E510" t="s">
        <v>33</v>
      </c>
      <c r="F510" t="s">
        <v>43</v>
      </c>
      <c r="G510">
        <v>62</v>
      </c>
      <c r="H510">
        <v>62</v>
      </c>
      <c r="I510" t="str">
        <f>INDEX('DATA - Teams'!$C:$C,MATCH(C510,'DATA - Teams'!$B:$B,0))</f>
        <v>JMERC</v>
      </c>
    </row>
    <row r="511" spans="1:9" hidden="1" x14ac:dyDescent="0.2">
      <c r="A511">
        <v>2017</v>
      </c>
      <c r="B511">
        <v>1</v>
      </c>
      <c r="C511" t="s">
        <v>110</v>
      </c>
      <c r="D511" t="s">
        <v>114</v>
      </c>
      <c r="E511" t="s">
        <v>33</v>
      </c>
      <c r="F511" t="s">
        <v>41</v>
      </c>
      <c r="G511">
        <v>100</v>
      </c>
      <c r="H511">
        <v>96</v>
      </c>
      <c r="I511" t="str">
        <f>INDEX('DATA - Teams'!$C:$C,MATCH(C511,'DATA - Teams'!$B:$B,0))</f>
        <v>JMERC</v>
      </c>
    </row>
    <row r="512" spans="1:9" hidden="1" x14ac:dyDescent="0.2">
      <c r="A512">
        <v>2017</v>
      </c>
      <c r="B512">
        <v>1</v>
      </c>
      <c r="C512" t="s">
        <v>110</v>
      </c>
      <c r="D512" t="s">
        <v>115</v>
      </c>
      <c r="E512" t="s">
        <v>33</v>
      </c>
      <c r="F512" t="s">
        <v>43</v>
      </c>
      <c r="G512">
        <v>78</v>
      </c>
      <c r="H512">
        <v>105</v>
      </c>
      <c r="I512" t="str">
        <f>INDEX('DATA - Teams'!$C:$C,MATCH(C512,'DATA - Teams'!$B:$B,0))</f>
        <v>JMERC</v>
      </c>
    </row>
    <row r="513" spans="1:9" hidden="1" x14ac:dyDescent="0.2">
      <c r="A513">
        <v>2017</v>
      </c>
      <c r="B513">
        <v>1</v>
      </c>
      <c r="C513" t="s">
        <v>110</v>
      </c>
      <c r="D513" t="s">
        <v>116</v>
      </c>
      <c r="E513" t="s">
        <v>17</v>
      </c>
      <c r="F513" t="s">
        <v>38</v>
      </c>
      <c r="G513">
        <v>82</v>
      </c>
      <c r="H513">
        <v>43</v>
      </c>
      <c r="I513" t="str">
        <f>INDEX('DATA - Teams'!$C:$C,MATCH(C513,'DATA - Teams'!$B:$B,0))</f>
        <v>JMERC</v>
      </c>
    </row>
    <row r="514" spans="1:9" hidden="1" x14ac:dyDescent="0.2">
      <c r="A514">
        <v>2017</v>
      </c>
      <c r="B514">
        <v>1</v>
      </c>
      <c r="C514" t="s">
        <v>110</v>
      </c>
      <c r="D514" t="s">
        <v>117</v>
      </c>
      <c r="E514" t="s">
        <v>17</v>
      </c>
      <c r="F514" t="s">
        <v>43</v>
      </c>
      <c r="G514">
        <v>115</v>
      </c>
      <c r="H514">
        <v>114</v>
      </c>
      <c r="I514" t="str">
        <f>INDEX('DATA - Teams'!$C:$C,MATCH(C514,'DATA - Teams'!$B:$B,0))</f>
        <v>JMERC</v>
      </c>
    </row>
    <row r="515" spans="1:9" hidden="1" x14ac:dyDescent="0.2">
      <c r="A515">
        <v>2017</v>
      </c>
      <c r="B515">
        <v>1</v>
      </c>
      <c r="C515" t="s">
        <v>110</v>
      </c>
      <c r="D515" t="s">
        <v>118</v>
      </c>
      <c r="E515" t="s">
        <v>17</v>
      </c>
      <c r="F515" t="s">
        <v>41</v>
      </c>
      <c r="G515">
        <v>64</v>
      </c>
      <c r="H515">
        <v>109</v>
      </c>
      <c r="I515" t="str">
        <f>INDEX('DATA - Teams'!$C:$C,MATCH(C515,'DATA - Teams'!$B:$B,0))</f>
        <v>JMERC</v>
      </c>
    </row>
    <row r="516" spans="1:9" hidden="1" x14ac:dyDescent="0.2">
      <c r="A516">
        <v>2017</v>
      </c>
      <c r="B516">
        <v>1</v>
      </c>
      <c r="C516" t="s">
        <v>110</v>
      </c>
      <c r="D516" t="s">
        <v>119</v>
      </c>
      <c r="E516" t="s">
        <v>18</v>
      </c>
      <c r="F516" t="s">
        <v>41</v>
      </c>
      <c r="G516">
        <v>121</v>
      </c>
      <c r="H516">
        <v>114</v>
      </c>
      <c r="I516" t="str">
        <f>INDEX('DATA - Teams'!$C:$C,MATCH(C516,'DATA - Teams'!$B:$B,0))</f>
        <v>JMERC</v>
      </c>
    </row>
    <row r="517" spans="1:9" hidden="1" x14ac:dyDescent="0.2">
      <c r="A517">
        <v>2017</v>
      </c>
      <c r="B517">
        <v>1</v>
      </c>
      <c r="C517" t="s">
        <v>110</v>
      </c>
      <c r="D517" t="s">
        <v>70</v>
      </c>
      <c r="E517" t="s">
        <v>23</v>
      </c>
      <c r="F517" t="s">
        <v>38</v>
      </c>
      <c r="G517">
        <v>118</v>
      </c>
      <c r="H517">
        <v>104</v>
      </c>
      <c r="I517" t="str">
        <f>INDEX('DATA - Teams'!$C:$C,MATCH(C517,'DATA - Teams'!$B:$B,0))</f>
        <v>JMERC</v>
      </c>
    </row>
    <row r="518" spans="1:9" hidden="1" x14ac:dyDescent="0.2">
      <c r="A518">
        <v>2017</v>
      </c>
      <c r="B518">
        <v>1</v>
      </c>
      <c r="C518" t="s">
        <v>110</v>
      </c>
      <c r="D518" t="s">
        <v>120</v>
      </c>
      <c r="E518" t="s">
        <v>27</v>
      </c>
      <c r="F518" t="s">
        <v>43</v>
      </c>
      <c r="G518">
        <v>76</v>
      </c>
      <c r="H518">
        <v>97</v>
      </c>
      <c r="I518" t="str">
        <f>INDEX('DATA - Teams'!$C:$C,MATCH(C518,'DATA - Teams'!$B:$B,0))</f>
        <v>JMERC</v>
      </c>
    </row>
    <row r="519" spans="1:9" hidden="1" x14ac:dyDescent="0.2">
      <c r="A519">
        <v>2017</v>
      </c>
      <c r="B519">
        <v>1</v>
      </c>
      <c r="C519" t="s">
        <v>110</v>
      </c>
      <c r="D519" t="s">
        <v>121</v>
      </c>
      <c r="E519" t="s">
        <v>32</v>
      </c>
      <c r="F519" t="s">
        <v>41</v>
      </c>
      <c r="G519">
        <v>88</v>
      </c>
      <c r="H519">
        <v>52</v>
      </c>
      <c r="I519" t="str">
        <f>INDEX('DATA - Teams'!$C:$C,MATCH(C519,'DATA - Teams'!$B:$B,0))</f>
        <v>JMERC</v>
      </c>
    </row>
    <row r="520" spans="1:9" hidden="1" x14ac:dyDescent="0.2">
      <c r="A520">
        <v>2017</v>
      </c>
      <c r="B520">
        <v>1</v>
      </c>
      <c r="C520" t="s">
        <v>110</v>
      </c>
      <c r="D520" t="s">
        <v>122</v>
      </c>
      <c r="E520" t="s">
        <v>32</v>
      </c>
      <c r="F520" t="s">
        <v>52</v>
      </c>
      <c r="G520">
        <v>87</v>
      </c>
      <c r="H520">
        <v>69</v>
      </c>
      <c r="I520" t="str">
        <f>INDEX('DATA - Teams'!$C:$C,MATCH(C520,'DATA - Teams'!$B:$B,0))</f>
        <v>JMERC</v>
      </c>
    </row>
    <row r="521" spans="1:9" hidden="1" x14ac:dyDescent="0.2">
      <c r="A521">
        <v>2017</v>
      </c>
      <c r="B521">
        <v>1</v>
      </c>
      <c r="C521" t="s">
        <v>110</v>
      </c>
      <c r="D521" t="s">
        <v>123</v>
      </c>
      <c r="E521" t="s">
        <v>31</v>
      </c>
      <c r="F521" t="s">
        <v>38</v>
      </c>
      <c r="G521">
        <v>100</v>
      </c>
      <c r="H521">
        <v>117</v>
      </c>
      <c r="I521" t="str">
        <f>INDEX('DATA - Teams'!$C:$C,MATCH(C521,'DATA - Teams'!$B:$B,0))</f>
        <v>JMERC</v>
      </c>
    </row>
    <row r="522" spans="1:9" hidden="1" x14ac:dyDescent="0.2">
      <c r="A522">
        <v>2017</v>
      </c>
      <c r="B522">
        <v>1</v>
      </c>
      <c r="C522" t="s">
        <v>110</v>
      </c>
      <c r="D522" t="s">
        <v>88</v>
      </c>
      <c r="E522" t="s">
        <v>10</v>
      </c>
      <c r="F522" t="s">
        <v>41</v>
      </c>
      <c r="G522">
        <v>92</v>
      </c>
      <c r="H522">
        <v>93</v>
      </c>
      <c r="I522" t="str">
        <f>INDEX('DATA - Teams'!$C:$C,MATCH(C522,'DATA - Teams'!$B:$B,0))</f>
        <v>JMERC</v>
      </c>
    </row>
    <row r="523" spans="1:9" hidden="1" x14ac:dyDescent="0.2">
      <c r="A523">
        <v>2017</v>
      </c>
      <c r="B523">
        <v>1</v>
      </c>
      <c r="C523" t="s">
        <v>110</v>
      </c>
      <c r="D523" t="s">
        <v>124</v>
      </c>
      <c r="E523" t="s">
        <v>24</v>
      </c>
      <c r="F523" t="s">
        <v>41</v>
      </c>
      <c r="G523">
        <v>105</v>
      </c>
      <c r="H523">
        <v>108</v>
      </c>
      <c r="I523" t="str">
        <f>INDEX('DATA - Teams'!$C:$C,MATCH(C523,'DATA - Teams'!$B:$B,0))</f>
        <v>JMERC</v>
      </c>
    </row>
    <row r="524" spans="1:9" hidden="1" x14ac:dyDescent="0.2">
      <c r="A524">
        <v>2017</v>
      </c>
      <c r="B524">
        <v>1</v>
      </c>
      <c r="C524" t="s">
        <v>110</v>
      </c>
      <c r="D524" t="s">
        <v>74</v>
      </c>
      <c r="E524" t="s">
        <v>35</v>
      </c>
      <c r="F524" t="s">
        <v>38</v>
      </c>
      <c r="G524">
        <v>75</v>
      </c>
      <c r="H524">
        <v>113</v>
      </c>
      <c r="I524" t="str">
        <f>INDEX('DATA - Teams'!$C:$C,MATCH(C524,'DATA - Teams'!$B:$B,0))</f>
        <v>JMERC</v>
      </c>
    </row>
    <row r="525" spans="1:9" hidden="1" x14ac:dyDescent="0.2">
      <c r="A525">
        <v>2017</v>
      </c>
      <c r="B525">
        <v>1</v>
      </c>
      <c r="C525" t="s">
        <v>110</v>
      </c>
      <c r="D525" t="s">
        <v>71</v>
      </c>
      <c r="E525" t="s">
        <v>28</v>
      </c>
      <c r="F525" t="s">
        <v>38</v>
      </c>
      <c r="G525">
        <v>88</v>
      </c>
      <c r="H525">
        <v>90</v>
      </c>
      <c r="I525" t="str">
        <f>INDEX('DATA - Teams'!$C:$C,MATCH(C525,'DATA - Teams'!$B:$B,0))</f>
        <v>JMERC</v>
      </c>
    </row>
    <row r="526" spans="1:9" hidden="1" x14ac:dyDescent="0.2">
      <c r="A526">
        <v>2017</v>
      </c>
      <c r="B526">
        <v>1</v>
      </c>
      <c r="C526" t="s">
        <v>110</v>
      </c>
      <c r="D526" t="s">
        <v>125</v>
      </c>
      <c r="E526" t="s">
        <v>36</v>
      </c>
      <c r="F526" t="s">
        <v>59</v>
      </c>
      <c r="G526">
        <v>92</v>
      </c>
      <c r="H526">
        <v>0</v>
      </c>
      <c r="I526" t="str">
        <f>INDEX('DATA - Teams'!$C:$C,MATCH(C526,'DATA - Teams'!$B:$B,0))</f>
        <v>JMERC</v>
      </c>
    </row>
    <row r="527" spans="1:9" hidden="1" x14ac:dyDescent="0.2">
      <c r="A527">
        <v>2017</v>
      </c>
      <c r="B527">
        <v>1</v>
      </c>
      <c r="C527" t="s">
        <v>110</v>
      </c>
      <c r="D527" t="s">
        <v>126</v>
      </c>
      <c r="E527" t="s">
        <v>20</v>
      </c>
      <c r="F527" t="s">
        <v>59</v>
      </c>
      <c r="G527">
        <v>84</v>
      </c>
      <c r="H527">
        <v>0</v>
      </c>
      <c r="I527" t="str">
        <f>INDEX('DATA - Teams'!$C:$C,MATCH(C527,'DATA - Teams'!$B:$B,0))</f>
        <v>JMERC</v>
      </c>
    </row>
    <row r="528" spans="1:9" hidden="1" x14ac:dyDescent="0.2">
      <c r="A528">
        <v>2017</v>
      </c>
      <c r="B528">
        <v>1</v>
      </c>
      <c r="C528" t="s">
        <v>110</v>
      </c>
      <c r="D528" t="s">
        <v>127</v>
      </c>
      <c r="E528" t="s">
        <v>35</v>
      </c>
      <c r="F528" t="s">
        <v>59</v>
      </c>
      <c r="G528">
        <v>79</v>
      </c>
      <c r="H528">
        <v>0</v>
      </c>
      <c r="I528" t="str">
        <f>INDEX('DATA - Teams'!$C:$C,MATCH(C528,'DATA - Teams'!$B:$B,0))</f>
        <v>JMERC</v>
      </c>
    </row>
    <row r="529" spans="1:9" hidden="1" x14ac:dyDescent="0.2">
      <c r="A529">
        <v>2017</v>
      </c>
      <c r="B529">
        <v>1</v>
      </c>
      <c r="C529" t="s">
        <v>110</v>
      </c>
      <c r="D529" t="s">
        <v>128</v>
      </c>
      <c r="E529" t="s">
        <v>28</v>
      </c>
      <c r="F529" t="s">
        <v>59</v>
      </c>
      <c r="G529">
        <v>87</v>
      </c>
      <c r="H529">
        <v>119</v>
      </c>
      <c r="I529" t="str">
        <f>INDEX('DATA - Teams'!$C:$C,MATCH(C529,'DATA - Teams'!$B:$B,0))</f>
        <v>JMERC</v>
      </c>
    </row>
    <row r="530" spans="1:9" hidden="1" x14ac:dyDescent="0.2">
      <c r="A530">
        <v>2017</v>
      </c>
      <c r="B530">
        <v>2</v>
      </c>
      <c r="C530" t="s">
        <v>110</v>
      </c>
      <c r="D530" t="s">
        <v>111</v>
      </c>
      <c r="E530" t="s">
        <v>21</v>
      </c>
      <c r="F530" t="s">
        <v>43</v>
      </c>
      <c r="G530">
        <v>72</v>
      </c>
      <c r="H530">
        <v>46</v>
      </c>
      <c r="I530" t="str">
        <f>INDEX('DATA - Teams'!$C:$C,MATCH(C530,'DATA - Teams'!$B:$B,0))</f>
        <v>JMERC</v>
      </c>
    </row>
    <row r="531" spans="1:9" hidden="1" x14ac:dyDescent="0.2">
      <c r="A531">
        <v>2017</v>
      </c>
      <c r="B531">
        <v>2</v>
      </c>
      <c r="C531" t="s">
        <v>110</v>
      </c>
      <c r="D531" t="s">
        <v>112</v>
      </c>
      <c r="E531" t="s">
        <v>21</v>
      </c>
      <c r="F531" t="s">
        <v>41</v>
      </c>
      <c r="G531">
        <v>107</v>
      </c>
      <c r="H531">
        <v>118</v>
      </c>
      <c r="I531" t="str">
        <f>INDEX('DATA - Teams'!$C:$C,MATCH(C531,'DATA - Teams'!$B:$B,0))</f>
        <v>JMERC</v>
      </c>
    </row>
    <row r="532" spans="1:9" hidden="1" x14ac:dyDescent="0.2">
      <c r="A532">
        <v>2017</v>
      </c>
      <c r="B532">
        <v>2</v>
      </c>
      <c r="C532" t="s">
        <v>110</v>
      </c>
      <c r="D532" t="s">
        <v>113</v>
      </c>
      <c r="E532" t="s">
        <v>33</v>
      </c>
      <c r="F532" t="s">
        <v>43</v>
      </c>
      <c r="G532">
        <v>64</v>
      </c>
      <c r="H532">
        <v>79</v>
      </c>
      <c r="I532" t="str">
        <f>INDEX('DATA - Teams'!$C:$C,MATCH(C532,'DATA - Teams'!$B:$B,0))</f>
        <v>JMERC</v>
      </c>
    </row>
    <row r="533" spans="1:9" hidden="1" x14ac:dyDescent="0.2">
      <c r="A533">
        <v>2017</v>
      </c>
      <c r="B533">
        <v>2</v>
      </c>
      <c r="C533" t="s">
        <v>110</v>
      </c>
      <c r="D533" t="s">
        <v>114</v>
      </c>
      <c r="E533" t="s">
        <v>33</v>
      </c>
      <c r="F533" t="s">
        <v>41</v>
      </c>
      <c r="G533">
        <v>99</v>
      </c>
      <c r="H533">
        <v>108</v>
      </c>
      <c r="I533" t="str">
        <f>INDEX('DATA - Teams'!$C:$C,MATCH(C533,'DATA - Teams'!$B:$B,0))</f>
        <v>JMERC</v>
      </c>
    </row>
    <row r="534" spans="1:9" hidden="1" x14ac:dyDescent="0.2">
      <c r="A534">
        <v>2017</v>
      </c>
      <c r="B534">
        <v>2</v>
      </c>
      <c r="C534" t="s">
        <v>110</v>
      </c>
      <c r="D534" t="s">
        <v>115</v>
      </c>
      <c r="E534" t="s">
        <v>33</v>
      </c>
      <c r="F534" t="s">
        <v>43</v>
      </c>
      <c r="G534">
        <v>77</v>
      </c>
      <c r="H534">
        <v>89</v>
      </c>
      <c r="I534" t="str">
        <f>INDEX('DATA - Teams'!$C:$C,MATCH(C534,'DATA - Teams'!$B:$B,0))</f>
        <v>JMERC</v>
      </c>
    </row>
    <row r="535" spans="1:9" hidden="1" x14ac:dyDescent="0.2">
      <c r="A535">
        <v>2017</v>
      </c>
      <c r="B535">
        <v>2</v>
      </c>
      <c r="C535" t="s">
        <v>110</v>
      </c>
      <c r="D535" t="s">
        <v>118</v>
      </c>
      <c r="E535" t="s">
        <v>17</v>
      </c>
      <c r="F535" t="s">
        <v>41</v>
      </c>
      <c r="G535">
        <v>76</v>
      </c>
      <c r="H535">
        <v>139</v>
      </c>
      <c r="I535" t="str">
        <f>INDEX('DATA - Teams'!$C:$C,MATCH(C535,'DATA - Teams'!$B:$B,0))</f>
        <v>JMERC</v>
      </c>
    </row>
    <row r="536" spans="1:9" hidden="1" x14ac:dyDescent="0.2">
      <c r="A536">
        <v>2017</v>
      </c>
      <c r="B536">
        <v>2</v>
      </c>
      <c r="C536" t="s">
        <v>110</v>
      </c>
      <c r="D536" t="s">
        <v>116</v>
      </c>
      <c r="E536" t="s">
        <v>17</v>
      </c>
      <c r="F536" t="s">
        <v>38</v>
      </c>
      <c r="G536">
        <v>84</v>
      </c>
      <c r="H536">
        <v>94</v>
      </c>
      <c r="I536" t="str">
        <f>INDEX('DATA - Teams'!$C:$C,MATCH(C536,'DATA - Teams'!$B:$B,0))</f>
        <v>JMERC</v>
      </c>
    </row>
    <row r="537" spans="1:9" hidden="1" x14ac:dyDescent="0.2">
      <c r="A537">
        <v>2017</v>
      </c>
      <c r="B537">
        <v>2</v>
      </c>
      <c r="C537" t="s">
        <v>110</v>
      </c>
      <c r="D537" t="s">
        <v>119</v>
      </c>
      <c r="E537" t="s">
        <v>18</v>
      </c>
      <c r="F537" t="s">
        <v>41</v>
      </c>
      <c r="G537">
        <v>122</v>
      </c>
      <c r="H537">
        <v>112</v>
      </c>
      <c r="I537" t="str">
        <f>INDEX('DATA - Teams'!$C:$C,MATCH(C537,'DATA - Teams'!$B:$B,0))</f>
        <v>JMERC</v>
      </c>
    </row>
    <row r="538" spans="1:9" hidden="1" x14ac:dyDescent="0.2">
      <c r="A538">
        <v>2017</v>
      </c>
      <c r="B538">
        <v>2</v>
      </c>
      <c r="C538" t="s">
        <v>110</v>
      </c>
      <c r="D538" t="s">
        <v>93</v>
      </c>
      <c r="E538" t="s">
        <v>23</v>
      </c>
      <c r="F538" t="s">
        <v>43</v>
      </c>
      <c r="G538">
        <v>67</v>
      </c>
      <c r="H538">
        <v>46</v>
      </c>
      <c r="I538" t="str">
        <f>INDEX('DATA - Teams'!$C:$C,MATCH(C538,'DATA - Teams'!$B:$B,0))</f>
        <v>JMERC</v>
      </c>
    </row>
    <row r="539" spans="1:9" hidden="1" x14ac:dyDescent="0.2">
      <c r="A539">
        <v>2017</v>
      </c>
      <c r="B539">
        <v>2</v>
      </c>
      <c r="C539" t="s">
        <v>110</v>
      </c>
      <c r="D539" t="s">
        <v>120</v>
      </c>
      <c r="E539" t="s">
        <v>27</v>
      </c>
      <c r="F539" t="s">
        <v>43</v>
      </c>
      <c r="G539">
        <v>80</v>
      </c>
      <c r="H539">
        <v>82</v>
      </c>
      <c r="I539" t="str">
        <f>INDEX('DATA - Teams'!$C:$C,MATCH(C539,'DATA - Teams'!$B:$B,0))</f>
        <v>JMERC</v>
      </c>
    </row>
    <row r="540" spans="1:9" hidden="1" x14ac:dyDescent="0.2">
      <c r="A540">
        <v>2017</v>
      </c>
      <c r="B540">
        <v>2</v>
      </c>
      <c r="C540" t="s">
        <v>110</v>
      </c>
      <c r="D540" t="s">
        <v>122</v>
      </c>
      <c r="E540" t="s">
        <v>32</v>
      </c>
      <c r="F540" t="s">
        <v>52</v>
      </c>
      <c r="G540">
        <v>87</v>
      </c>
      <c r="H540">
        <v>97</v>
      </c>
      <c r="I540" t="str">
        <f>INDEX('DATA - Teams'!$C:$C,MATCH(C540,'DATA - Teams'!$B:$B,0))</f>
        <v>JMERC</v>
      </c>
    </row>
    <row r="541" spans="1:9" hidden="1" x14ac:dyDescent="0.2">
      <c r="A541">
        <v>2017</v>
      </c>
      <c r="B541">
        <v>2</v>
      </c>
      <c r="C541" t="s">
        <v>110</v>
      </c>
      <c r="D541" t="s">
        <v>121</v>
      </c>
      <c r="E541" t="s">
        <v>32</v>
      </c>
      <c r="F541" t="s">
        <v>41</v>
      </c>
      <c r="G541">
        <v>84</v>
      </c>
      <c r="H541">
        <v>77</v>
      </c>
      <c r="I541" t="str">
        <f>INDEX('DATA - Teams'!$C:$C,MATCH(C541,'DATA - Teams'!$B:$B,0))</f>
        <v>JMERC</v>
      </c>
    </row>
    <row r="542" spans="1:9" hidden="1" x14ac:dyDescent="0.2">
      <c r="A542">
        <v>2017</v>
      </c>
      <c r="B542">
        <v>2</v>
      </c>
      <c r="C542" t="s">
        <v>110</v>
      </c>
      <c r="D542" t="s">
        <v>123</v>
      </c>
      <c r="E542" t="s">
        <v>31</v>
      </c>
      <c r="F542" t="s">
        <v>38</v>
      </c>
      <c r="G542">
        <v>100</v>
      </c>
      <c r="H542">
        <v>80</v>
      </c>
      <c r="I542" t="str">
        <f>INDEX('DATA - Teams'!$C:$C,MATCH(C542,'DATA - Teams'!$B:$B,0))</f>
        <v>JMERC</v>
      </c>
    </row>
    <row r="543" spans="1:9" hidden="1" x14ac:dyDescent="0.2">
      <c r="A543">
        <v>2017</v>
      </c>
      <c r="B543">
        <v>2</v>
      </c>
      <c r="C543" t="s">
        <v>110</v>
      </c>
      <c r="D543" t="s">
        <v>88</v>
      </c>
      <c r="E543" t="s">
        <v>10</v>
      </c>
      <c r="F543" t="s">
        <v>41</v>
      </c>
      <c r="G543">
        <v>96</v>
      </c>
      <c r="H543">
        <v>100</v>
      </c>
      <c r="I543" t="str">
        <f>INDEX('DATA - Teams'!$C:$C,MATCH(C543,'DATA - Teams'!$B:$B,0))</f>
        <v>JMERC</v>
      </c>
    </row>
    <row r="544" spans="1:9" hidden="1" x14ac:dyDescent="0.2">
      <c r="A544">
        <v>2017</v>
      </c>
      <c r="B544">
        <v>2</v>
      </c>
      <c r="C544" t="s">
        <v>110</v>
      </c>
      <c r="D544" t="s">
        <v>124</v>
      </c>
      <c r="E544" t="s">
        <v>24</v>
      </c>
      <c r="F544" t="s">
        <v>41</v>
      </c>
      <c r="G544">
        <v>107</v>
      </c>
      <c r="H544">
        <v>117</v>
      </c>
      <c r="I544" t="str">
        <f>INDEX('DATA - Teams'!$C:$C,MATCH(C544,'DATA - Teams'!$B:$B,0))</f>
        <v>JMERC</v>
      </c>
    </row>
    <row r="545" spans="1:9" hidden="1" x14ac:dyDescent="0.2">
      <c r="A545">
        <v>2017</v>
      </c>
      <c r="B545">
        <v>2</v>
      </c>
      <c r="C545" t="s">
        <v>110</v>
      </c>
      <c r="D545" t="s">
        <v>74</v>
      </c>
      <c r="E545" t="s">
        <v>35</v>
      </c>
      <c r="F545" t="s">
        <v>38</v>
      </c>
      <c r="G545">
        <v>75</v>
      </c>
      <c r="H545">
        <v>65</v>
      </c>
      <c r="I545" t="str">
        <f>INDEX('DATA - Teams'!$C:$C,MATCH(C545,'DATA - Teams'!$B:$B,0))</f>
        <v>JMERC</v>
      </c>
    </row>
    <row r="546" spans="1:9" hidden="1" x14ac:dyDescent="0.2">
      <c r="A546">
        <v>2017</v>
      </c>
      <c r="B546">
        <v>2</v>
      </c>
      <c r="C546" t="s">
        <v>110</v>
      </c>
      <c r="D546" t="s">
        <v>71</v>
      </c>
      <c r="E546" t="s">
        <v>28</v>
      </c>
      <c r="F546" t="s">
        <v>38</v>
      </c>
      <c r="G546">
        <v>71</v>
      </c>
      <c r="H546">
        <v>2</v>
      </c>
      <c r="I546" t="str">
        <f>INDEX('DATA - Teams'!$C:$C,MATCH(C546,'DATA - Teams'!$B:$B,0))</f>
        <v>JMERC</v>
      </c>
    </row>
    <row r="547" spans="1:9" hidden="1" x14ac:dyDescent="0.2">
      <c r="A547">
        <v>2017</v>
      </c>
      <c r="B547">
        <v>2</v>
      </c>
      <c r="C547" t="s">
        <v>110</v>
      </c>
      <c r="D547" t="s">
        <v>128</v>
      </c>
      <c r="E547" t="s">
        <v>28</v>
      </c>
      <c r="F547" t="s">
        <v>38</v>
      </c>
      <c r="G547">
        <v>90</v>
      </c>
      <c r="H547">
        <v>87</v>
      </c>
      <c r="I547" t="str">
        <f>INDEX('DATA - Teams'!$C:$C,MATCH(C547,'DATA - Teams'!$B:$B,0))</f>
        <v>JMERC</v>
      </c>
    </row>
    <row r="548" spans="1:9" hidden="1" x14ac:dyDescent="0.2">
      <c r="A548">
        <v>2017</v>
      </c>
      <c r="B548">
        <v>2</v>
      </c>
      <c r="C548" t="s">
        <v>110</v>
      </c>
      <c r="D548" t="s">
        <v>117</v>
      </c>
      <c r="E548" t="s">
        <v>17</v>
      </c>
      <c r="F548" t="s">
        <v>59</v>
      </c>
      <c r="G548">
        <v>104</v>
      </c>
      <c r="H548">
        <v>0</v>
      </c>
      <c r="I548" t="str">
        <f>INDEX('DATA - Teams'!$C:$C,MATCH(C548,'DATA - Teams'!$B:$B,0))</f>
        <v>JMERC</v>
      </c>
    </row>
    <row r="549" spans="1:9" hidden="1" x14ac:dyDescent="0.2">
      <c r="A549">
        <v>2017</v>
      </c>
      <c r="B549">
        <v>2</v>
      </c>
      <c r="C549" t="s">
        <v>110</v>
      </c>
      <c r="D549" t="s">
        <v>125</v>
      </c>
      <c r="E549" t="s">
        <v>36</v>
      </c>
      <c r="F549" t="s">
        <v>59</v>
      </c>
      <c r="G549">
        <v>91</v>
      </c>
      <c r="H549">
        <v>0</v>
      </c>
      <c r="I549" t="str">
        <f>INDEX('DATA - Teams'!$C:$C,MATCH(C549,'DATA - Teams'!$B:$B,0))</f>
        <v>JMERC</v>
      </c>
    </row>
    <row r="550" spans="1:9" hidden="1" x14ac:dyDescent="0.2">
      <c r="A550">
        <v>2017</v>
      </c>
      <c r="B550">
        <v>2</v>
      </c>
      <c r="C550" t="s">
        <v>110</v>
      </c>
      <c r="D550" t="s">
        <v>129</v>
      </c>
      <c r="E550" t="s">
        <v>20</v>
      </c>
      <c r="F550" t="s">
        <v>59</v>
      </c>
      <c r="G550">
        <v>107</v>
      </c>
      <c r="H550">
        <v>0</v>
      </c>
      <c r="I550" t="str">
        <f>INDEX('DATA - Teams'!$C:$C,MATCH(C550,'DATA - Teams'!$B:$B,0))</f>
        <v>JMERC</v>
      </c>
    </row>
    <row r="551" spans="1:9" hidden="1" x14ac:dyDescent="0.2">
      <c r="A551">
        <v>2017</v>
      </c>
      <c r="B551">
        <v>2</v>
      </c>
      <c r="C551" t="s">
        <v>110</v>
      </c>
      <c r="D551" t="s">
        <v>127</v>
      </c>
      <c r="E551" t="s">
        <v>35</v>
      </c>
      <c r="F551" t="s">
        <v>59</v>
      </c>
      <c r="G551">
        <v>74</v>
      </c>
      <c r="H551">
        <v>0</v>
      </c>
      <c r="I551" t="str">
        <f>INDEX('DATA - Teams'!$C:$C,MATCH(C551,'DATA - Teams'!$B:$B,0))</f>
        <v>JMERC</v>
      </c>
    </row>
    <row r="552" spans="1:9" hidden="1" x14ac:dyDescent="0.2">
      <c r="A552">
        <v>2017</v>
      </c>
      <c r="B552">
        <v>3</v>
      </c>
      <c r="C552" t="s">
        <v>110</v>
      </c>
      <c r="D552" t="s">
        <v>112</v>
      </c>
      <c r="E552" t="s">
        <v>21</v>
      </c>
      <c r="F552" t="s">
        <v>41</v>
      </c>
      <c r="G552">
        <v>107</v>
      </c>
      <c r="H552">
        <v>103</v>
      </c>
      <c r="I552" t="str">
        <f>INDEX('DATA - Teams'!$C:$C,MATCH(C552,'DATA - Teams'!$B:$B,0))</f>
        <v>JMERC</v>
      </c>
    </row>
    <row r="553" spans="1:9" hidden="1" x14ac:dyDescent="0.2">
      <c r="A553">
        <v>2017</v>
      </c>
      <c r="B553">
        <v>3</v>
      </c>
      <c r="C553" t="s">
        <v>110</v>
      </c>
      <c r="D553" t="s">
        <v>115</v>
      </c>
      <c r="E553" t="s">
        <v>33</v>
      </c>
      <c r="F553" t="s">
        <v>43</v>
      </c>
      <c r="G553">
        <v>76</v>
      </c>
      <c r="H553">
        <v>86</v>
      </c>
      <c r="I553" t="str">
        <f>INDEX('DATA - Teams'!$C:$C,MATCH(C553,'DATA - Teams'!$B:$B,0))</f>
        <v>JMERC</v>
      </c>
    </row>
    <row r="554" spans="1:9" hidden="1" x14ac:dyDescent="0.2">
      <c r="A554">
        <v>2017</v>
      </c>
      <c r="B554">
        <v>3</v>
      </c>
      <c r="C554" t="s">
        <v>110</v>
      </c>
      <c r="D554" t="s">
        <v>114</v>
      </c>
      <c r="E554" t="s">
        <v>33</v>
      </c>
      <c r="F554" t="s">
        <v>41</v>
      </c>
      <c r="G554">
        <v>99</v>
      </c>
      <c r="H554">
        <v>108</v>
      </c>
      <c r="I554" t="str">
        <f>INDEX('DATA - Teams'!$C:$C,MATCH(C554,'DATA - Teams'!$B:$B,0))</f>
        <v>JMERC</v>
      </c>
    </row>
    <row r="555" spans="1:9" hidden="1" x14ac:dyDescent="0.2">
      <c r="A555">
        <v>2017</v>
      </c>
      <c r="B555">
        <v>3</v>
      </c>
      <c r="C555" t="s">
        <v>110</v>
      </c>
      <c r="D555" t="s">
        <v>113</v>
      </c>
      <c r="E555" t="s">
        <v>33</v>
      </c>
      <c r="F555" t="s">
        <v>43</v>
      </c>
      <c r="G555">
        <v>61</v>
      </c>
      <c r="H555">
        <v>61</v>
      </c>
      <c r="I555" t="str">
        <f>INDEX('DATA - Teams'!$C:$C,MATCH(C555,'DATA - Teams'!$B:$B,0))</f>
        <v>JMERC</v>
      </c>
    </row>
    <row r="556" spans="1:9" hidden="1" x14ac:dyDescent="0.2">
      <c r="A556">
        <v>2017</v>
      </c>
      <c r="B556">
        <v>3</v>
      </c>
      <c r="C556" t="s">
        <v>110</v>
      </c>
      <c r="D556" t="s">
        <v>116</v>
      </c>
      <c r="E556" t="s">
        <v>17</v>
      </c>
      <c r="F556" t="s">
        <v>38</v>
      </c>
      <c r="G556">
        <v>92</v>
      </c>
      <c r="H556">
        <v>118</v>
      </c>
      <c r="I556" t="str">
        <f>INDEX('DATA - Teams'!$C:$C,MATCH(C556,'DATA - Teams'!$B:$B,0))</f>
        <v>JMERC</v>
      </c>
    </row>
    <row r="557" spans="1:9" hidden="1" x14ac:dyDescent="0.2">
      <c r="A557">
        <v>2017</v>
      </c>
      <c r="B557">
        <v>3</v>
      </c>
      <c r="C557" t="s">
        <v>110</v>
      </c>
      <c r="D557" t="s">
        <v>117</v>
      </c>
      <c r="E557" t="s">
        <v>17</v>
      </c>
      <c r="F557" t="s">
        <v>43</v>
      </c>
      <c r="G557">
        <v>95</v>
      </c>
      <c r="H557">
        <v>53</v>
      </c>
      <c r="I557" t="str">
        <f>INDEX('DATA - Teams'!$C:$C,MATCH(C557,'DATA - Teams'!$B:$B,0))</f>
        <v>JMERC</v>
      </c>
    </row>
    <row r="558" spans="1:9" hidden="1" x14ac:dyDescent="0.2">
      <c r="A558">
        <v>2017</v>
      </c>
      <c r="B558">
        <v>3</v>
      </c>
      <c r="C558" t="s">
        <v>110</v>
      </c>
      <c r="D558" t="s">
        <v>118</v>
      </c>
      <c r="E558" t="s">
        <v>17</v>
      </c>
      <c r="F558" t="s">
        <v>41</v>
      </c>
      <c r="G558">
        <v>81</v>
      </c>
      <c r="H558">
        <v>102</v>
      </c>
      <c r="I558" t="str">
        <f>INDEX('DATA - Teams'!$C:$C,MATCH(C558,'DATA - Teams'!$B:$B,0))</f>
        <v>JMERC</v>
      </c>
    </row>
    <row r="559" spans="1:9" hidden="1" x14ac:dyDescent="0.2">
      <c r="A559">
        <v>2017</v>
      </c>
      <c r="B559">
        <v>3</v>
      </c>
      <c r="C559" t="s">
        <v>110</v>
      </c>
      <c r="D559" t="s">
        <v>119</v>
      </c>
      <c r="E559" t="s">
        <v>18</v>
      </c>
      <c r="F559" t="s">
        <v>41</v>
      </c>
      <c r="G559">
        <v>122</v>
      </c>
      <c r="H559">
        <v>109</v>
      </c>
      <c r="I559" t="str">
        <f>INDEX('DATA - Teams'!$C:$C,MATCH(C559,'DATA - Teams'!$B:$B,0))</f>
        <v>JMERC</v>
      </c>
    </row>
    <row r="560" spans="1:9" hidden="1" x14ac:dyDescent="0.2">
      <c r="A560">
        <v>2017</v>
      </c>
      <c r="B560">
        <v>3</v>
      </c>
      <c r="C560" t="s">
        <v>110</v>
      </c>
      <c r="D560" t="s">
        <v>130</v>
      </c>
      <c r="E560" t="s">
        <v>23</v>
      </c>
      <c r="F560" t="s">
        <v>43</v>
      </c>
      <c r="G560">
        <v>81</v>
      </c>
      <c r="H560">
        <v>76</v>
      </c>
      <c r="I560" t="str">
        <f>INDEX('DATA - Teams'!$C:$C,MATCH(C560,'DATA - Teams'!$B:$B,0))</f>
        <v>JMERC</v>
      </c>
    </row>
    <row r="561" spans="1:9" hidden="1" x14ac:dyDescent="0.2">
      <c r="A561">
        <v>2017</v>
      </c>
      <c r="B561">
        <v>3</v>
      </c>
      <c r="C561" t="s">
        <v>110</v>
      </c>
      <c r="D561" t="s">
        <v>120</v>
      </c>
      <c r="E561" t="s">
        <v>27</v>
      </c>
      <c r="F561" t="s">
        <v>43</v>
      </c>
      <c r="G561">
        <v>79</v>
      </c>
      <c r="H561">
        <v>56</v>
      </c>
      <c r="I561" t="str">
        <f>INDEX('DATA - Teams'!$C:$C,MATCH(C561,'DATA - Teams'!$B:$B,0))</f>
        <v>JMERC</v>
      </c>
    </row>
    <row r="562" spans="1:9" hidden="1" x14ac:dyDescent="0.2">
      <c r="A562">
        <v>2017</v>
      </c>
      <c r="B562">
        <v>3</v>
      </c>
      <c r="C562" t="s">
        <v>110</v>
      </c>
      <c r="D562" t="s">
        <v>129</v>
      </c>
      <c r="E562" t="s">
        <v>20</v>
      </c>
      <c r="F562" t="s">
        <v>41</v>
      </c>
      <c r="G562">
        <v>106</v>
      </c>
      <c r="H562">
        <v>94</v>
      </c>
      <c r="I562" t="str">
        <f>INDEX('DATA - Teams'!$C:$C,MATCH(C562,'DATA - Teams'!$B:$B,0))</f>
        <v>JMERC</v>
      </c>
    </row>
    <row r="563" spans="1:9" hidden="1" x14ac:dyDescent="0.2">
      <c r="A563">
        <v>2017</v>
      </c>
      <c r="B563">
        <v>3</v>
      </c>
      <c r="C563" t="s">
        <v>110</v>
      </c>
      <c r="D563" t="s">
        <v>122</v>
      </c>
      <c r="E563" t="s">
        <v>32</v>
      </c>
      <c r="F563" t="s">
        <v>52</v>
      </c>
      <c r="G563">
        <v>94</v>
      </c>
      <c r="H563">
        <v>137</v>
      </c>
      <c r="I563" t="str">
        <f>INDEX('DATA - Teams'!$C:$C,MATCH(C563,'DATA - Teams'!$B:$B,0))</f>
        <v>JMERC</v>
      </c>
    </row>
    <row r="564" spans="1:9" hidden="1" x14ac:dyDescent="0.2">
      <c r="A564">
        <v>2017</v>
      </c>
      <c r="B564">
        <v>3</v>
      </c>
      <c r="C564" t="s">
        <v>110</v>
      </c>
      <c r="D564" t="s">
        <v>131</v>
      </c>
      <c r="E564" t="s">
        <v>32</v>
      </c>
      <c r="F564" t="s">
        <v>38</v>
      </c>
      <c r="G564">
        <v>71</v>
      </c>
      <c r="H564">
        <v>112</v>
      </c>
      <c r="I564" t="str">
        <f>INDEX('DATA - Teams'!$C:$C,MATCH(C564,'DATA - Teams'!$B:$B,0))</f>
        <v>JMERC</v>
      </c>
    </row>
    <row r="565" spans="1:9" hidden="1" x14ac:dyDescent="0.2">
      <c r="A565">
        <v>2017</v>
      </c>
      <c r="B565">
        <v>3</v>
      </c>
      <c r="C565" t="s">
        <v>110</v>
      </c>
      <c r="D565" t="s">
        <v>123</v>
      </c>
      <c r="E565" t="s">
        <v>31</v>
      </c>
      <c r="F565" t="s">
        <v>38</v>
      </c>
      <c r="G565">
        <v>108</v>
      </c>
      <c r="H565">
        <v>114</v>
      </c>
      <c r="I565" t="str">
        <f>INDEX('DATA - Teams'!$C:$C,MATCH(C565,'DATA - Teams'!$B:$B,0))</f>
        <v>JMERC</v>
      </c>
    </row>
    <row r="566" spans="1:9" hidden="1" x14ac:dyDescent="0.2">
      <c r="A566">
        <v>2017</v>
      </c>
      <c r="B566">
        <v>3</v>
      </c>
      <c r="C566" t="s">
        <v>110</v>
      </c>
      <c r="D566" t="s">
        <v>88</v>
      </c>
      <c r="E566" t="s">
        <v>10</v>
      </c>
      <c r="F566" t="s">
        <v>41</v>
      </c>
      <c r="G566">
        <v>96</v>
      </c>
      <c r="H566">
        <v>97</v>
      </c>
      <c r="I566" t="str">
        <f>INDEX('DATA - Teams'!$C:$C,MATCH(C566,'DATA - Teams'!$B:$B,0))</f>
        <v>JMERC</v>
      </c>
    </row>
    <row r="567" spans="1:9" hidden="1" x14ac:dyDescent="0.2">
      <c r="A567">
        <v>2017</v>
      </c>
      <c r="B567">
        <v>3</v>
      </c>
      <c r="C567" t="s">
        <v>110</v>
      </c>
      <c r="D567" t="s">
        <v>124</v>
      </c>
      <c r="E567" t="s">
        <v>24</v>
      </c>
      <c r="F567" t="s">
        <v>41</v>
      </c>
      <c r="G567">
        <v>109</v>
      </c>
      <c r="H567">
        <v>113</v>
      </c>
      <c r="I567" t="str">
        <f>INDEX('DATA - Teams'!$C:$C,MATCH(C567,'DATA - Teams'!$B:$B,0))</f>
        <v>JMERC</v>
      </c>
    </row>
    <row r="568" spans="1:9" hidden="1" x14ac:dyDescent="0.2">
      <c r="A568">
        <v>2017</v>
      </c>
      <c r="B568">
        <v>3</v>
      </c>
      <c r="C568" t="s">
        <v>110</v>
      </c>
      <c r="D568" t="s">
        <v>74</v>
      </c>
      <c r="E568" t="s">
        <v>35</v>
      </c>
      <c r="F568" t="s">
        <v>38</v>
      </c>
      <c r="G568">
        <v>80</v>
      </c>
      <c r="H568">
        <v>88</v>
      </c>
      <c r="I568" t="str">
        <f>INDEX('DATA - Teams'!$C:$C,MATCH(C568,'DATA - Teams'!$B:$B,0))</f>
        <v>JMERC</v>
      </c>
    </row>
    <row r="569" spans="1:9" hidden="1" x14ac:dyDescent="0.2">
      <c r="A569">
        <v>2017</v>
      </c>
      <c r="B569">
        <v>3</v>
      </c>
      <c r="C569" t="s">
        <v>110</v>
      </c>
      <c r="D569" t="s">
        <v>128</v>
      </c>
      <c r="E569" t="s">
        <v>28</v>
      </c>
      <c r="F569" t="s">
        <v>38</v>
      </c>
      <c r="G569">
        <v>92</v>
      </c>
      <c r="H569">
        <v>81</v>
      </c>
      <c r="I569" t="str">
        <f>INDEX('DATA - Teams'!$C:$C,MATCH(C569,'DATA - Teams'!$B:$B,0))</f>
        <v>JMERC</v>
      </c>
    </row>
    <row r="570" spans="1:9" hidden="1" x14ac:dyDescent="0.2">
      <c r="A570">
        <v>2017</v>
      </c>
      <c r="B570">
        <v>3</v>
      </c>
      <c r="C570" t="s">
        <v>110</v>
      </c>
      <c r="D570" t="s">
        <v>111</v>
      </c>
      <c r="E570" t="s">
        <v>21</v>
      </c>
      <c r="F570" t="s">
        <v>59</v>
      </c>
      <c r="G570">
        <v>70</v>
      </c>
      <c r="H570">
        <v>80</v>
      </c>
      <c r="I570" t="str">
        <f>INDEX('DATA - Teams'!$C:$C,MATCH(C570,'DATA - Teams'!$B:$B,0))</f>
        <v>JMERC</v>
      </c>
    </row>
    <row r="571" spans="1:9" hidden="1" x14ac:dyDescent="0.2">
      <c r="A571">
        <v>2017</v>
      </c>
      <c r="B571">
        <v>3</v>
      </c>
      <c r="C571" t="s">
        <v>110</v>
      </c>
      <c r="D571" t="s">
        <v>132</v>
      </c>
      <c r="E571" t="s">
        <v>23</v>
      </c>
      <c r="F571" t="s">
        <v>59</v>
      </c>
      <c r="G571">
        <v>72</v>
      </c>
      <c r="H571">
        <v>62</v>
      </c>
      <c r="I571" t="str">
        <f>INDEX('DATA - Teams'!$C:$C,MATCH(C571,'DATA - Teams'!$B:$B,0))</f>
        <v>JMERC</v>
      </c>
    </row>
    <row r="572" spans="1:9" hidden="1" x14ac:dyDescent="0.2">
      <c r="A572">
        <v>2017</v>
      </c>
      <c r="B572">
        <v>3</v>
      </c>
      <c r="C572" t="s">
        <v>110</v>
      </c>
      <c r="D572" t="s">
        <v>125</v>
      </c>
      <c r="E572" t="s">
        <v>36</v>
      </c>
      <c r="F572" t="s">
        <v>59</v>
      </c>
      <c r="G572">
        <v>93</v>
      </c>
      <c r="H572">
        <v>0</v>
      </c>
      <c r="I572" t="str">
        <f>INDEX('DATA - Teams'!$C:$C,MATCH(C572,'DATA - Teams'!$B:$B,0))</f>
        <v>JMERC</v>
      </c>
    </row>
    <row r="573" spans="1:9" hidden="1" x14ac:dyDescent="0.2">
      <c r="A573">
        <v>2017</v>
      </c>
      <c r="B573">
        <v>3</v>
      </c>
      <c r="C573" t="s">
        <v>110</v>
      </c>
      <c r="D573" t="s">
        <v>127</v>
      </c>
      <c r="E573" t="s">
        <v>35</v>
      </c>
      <c r="F573" t="s">
        <v>59</v>
      </c>
      <c r="G573">
        <v>70</v>
      </c>
      <c r="H573">
        <v>0</v>
      </c>
      <c r="I573" t="str">
        <f>INDEX('DATA - Teams'!$C:$C,MATCH(C573,'DATA - Teams'!$B:$B,0))</f>
        <v>JMERC</v>
      </c>
    </row>
    <row r="574" spans="1:9" hidden="1" x14ac:dyDescent="0.2">
      <c r="A574">
        <v>2017</v>
      </c>
      <c r="B574">
        <v>4</v>
      </c>
      <c r="C574" t="s">
        <v>110</v>
      </c>
      <c r="D574" t="s">
        <v>133</v>
      </c>
      <c r="E574" t="s">
        <v>21</v>
      </c>
      <c r="F574" t="s">
        <v>43</v>
      </c>
      <c r="G574">
        <v>75</v>
      </c>
      <c r="H574">
        <v>72</v>
      </c>
      <c r="I574" t="str">
        <f>INDEX('DATA - Teams'!$C:$C,MATCH(C574,'DATA - Teams'!$B:$B,0))</f>
        <v>JMERC</v>
      </c>
    </row>
    <row r="575" spans="1:9" hidden="1" x14ac:dyDescent="0.2">
      <c r="A575">
        <v>2017</v>
      </c>
      <c r="B575">
        <v>4</v>
      </c>
      <c r="C575" t="s">
        <v>110</v>
      </c>
      <c r="D575" t="s">
        <v>112</v>
      </c>
      <c r="E575" t="s">
        <v>21</v>
      </c>
      <c r="F575" t="s">
        <v>41</v>
      </c>
      <c r="G575">
        <v>103</v>
      </c>
      <c r="H575">
        <v>85</v>
      </c>
      <c r="I575" t="str">
        <f>INDEX('DATA - Teams'!$C:$C,MATCH(C575,'DATA - Teams'!$B:$B,0))</f>
        <v>JMERC</v>
      </c>
    </row>
    <row r="576" spans="1:9" hidden="1" x14ac:dyDescent="0.2">
      <c r="A576">
        <v>2017</v>
      </c>
      <c r="B576">
        <v>4</v>
      </c>
      <c r="C576" t="s">
        <v>110</v>
      </c>
      <c r="D576" t="s">
        <v>114</v>
      </c>
      <c r="E576" t="s">
        <v>33</v>
      </c>
      <c r="F576" t="s">
        <v>41</v>
      </c>
      <c r="G576">
        <v>92</v>
      </c>
      <c r="H576">
        <v>72</v>
      </c>
      <c r="I576" t="str">
        <f>INDEX('DATA - Teams'!$C:$C,MATCH(C576,'DATA - Teams'!$B:$B,0))</f>
        <v>JMERC</v>
      </c>
    </row>
    <row r="577" spans="1:9" hidden="1" x14ac:dyDescent="0.2">
      <c r="A577">
        <v>2017</v>
      </c>
      <c r="B577">
        <v>4</v>
      </c>
      <c r="C577" t="s">
        <v>110</v>
      </c>
      <c r="D577" t="s">
        <v>115</v>
      </c>
      <c r="E577" t="s">
        <v>33</v>
      </c>
      <c r="F577" t="s">
        <v>43</v>
      </c>
      <c r="G577">
        <v>82</v>
      </c>
      <c r="H577">
        <v>130</v>
      </c>
      <c r="I577" t="str">
        <f>INDEX('DATA - Teams'!$C:$C,MATCH(C577,'DATA - Teams'!$B:$B,0))</f>
        <v>JMERC</v>
      </c>
    </row>
    <row r="578" spans="1:9" hidden="1" x14ac:dyDescent="0.2">
      <c r="A578">
        <v>2017</v>
      </c>
      <c r="B578">
        <v>4</v>
      </c>
      <c r="C578" t="s">
        <v>110</v>
      </c>
      <c r="D578" t="s">
        <v>116</v>
      </c>
      <c r="E578" t="s">
        <v>17</v>
      </c>
      <c r="F578" t="s">
        <v>38</v>
      </c>
      <c r="G578">
        <v>89</v>
      </c>
      <c r="H578">
        <v>70</v>
      </c>
      <c r="I578" t="str">
        <f>INDEX('DATA - Teams'!$C:$C,MATCH(C578,'DATA - Teams'!$B:$B,0))</f>
        <v>JMERC</v>
      </c>
    </row>
    <row r="579" spans="1:9" hidden="1" x14ac:dyDescent="0.2">
      <c r="A579">
        <v>2017</v>
      </c>
      <c r="B579">
        <v>4</v>
      </c>
      <c r="C579" t="s">
        <v>110</v>
      </c>
      <c r="D579" t="s">
        <v>117</v>
      </c>
      <c r="E579" t="s">
        <v>17</v>
      </c>
      <c r="F579" t="s">
        <v>43</v>
      </c>
      <c r="G579">
        <v>93</v>
      </c>
      <c r="H579">
        <v>83</v>
      </c>
      <c r="I579" t="str">
        <f>INDEX('DATA - Teams'!$C:$C,MATCH(C579,'DATA - Teams'!$B:$B,0))</f>
        <v>JMERC</v>
      </c>
    </row>
    <row r="580" spans="1:9" hidden="1" x14ac:dyDescent="0.2">
      <c r="A580">
        <v>2017</v>
      </c>
      <c r="B580">
        <v>4</v>
      </c>
      <c r="C580" t="s">
        <v>110</v>
      </c>
      <c r="D580" t="s">
        <v>118</v>
      </c>
      <c r="E580" t="s">
        <v>17</v>
      </c>
      <c r="F580" t="s">
        <v>41</v>
      </c>
      <c r="G580">
        <v>88</v>
      </c>
      <c r="H580">
        <v>112</v>
      </c>
      <c r="I580" t="str">
        <f>INDEX('DATA - Teams'!$C:$C,MATCH(C580,'DATA - Teams'!$B:$B,0))</f>
        <v>JMERC</v>
      </c>
    </row>
    <row r="581" spans="1:9" hidden="1" x14ac:dyDescent="0.2">
      <c r="A581">
        <v>2017</v>
      </c>
      <c r="B581">
        <v>4</v>
      </c>
      <c r="C581" t="s">
        <v>110</v>
      </c>
      <c r="D581" t="s">
        <v>119</v>
      </c>
      <c r="E581" t="s">
        <v>18</v>
      </c>
      <c r="F581" t="s">
        <v>41</v>
      </c>
      <c r="G581">
        <v>123</v>
      </c>
      <c r="H581">
        <v>118</v>
      </c>
      <c r="I581" t="str">
        <f>INDEX('DATA - Teams'!$C:$C,MATCH(C581,'DATA - Teams'!$B:$B,0))</f>
        <v>JMERC</v>
      </c>
    </row>
    <row r="582" spans="1:9" hidden="1" x14ac:dyDescent="0.2">
      <c r="A582">
        <v>2017</v>
      </c>
      <c r="B582">
        <v>4</v>
      </c>
      <c r="C582" t="s">
        <v>110</v>
      </c>
      <c r="D582" t="s">
        <v>130</v>
      </c>
      <c r="E582" t="s">
        <v>23</v>
      </c>
      <c r="F582" t="s">
        <v>43</v>
      </c>
      <c r="G582">
        <v>83</v>
      </c>
      <c r="H582">
        <v>93</v>
      </c>
      <c r="I582" t="str">
        <f>INDEX('DATA - Teams'!$C:$C,MATCH(C582,'DATA - Teams'!$B:$B,0))</f>
        <v>JMERC</v>
      </c>
    </row>
    <row r="583" spans="1:9" hidden="1" x14ac:dyDescent="0.2">
      <c r="A583">
        <v>2017</v>
      </c>
      <c r="B583">
        <v>4</v>
      </c>
      <c r="C583" t="s">
        <v>110</v>
      </c>
      <c r="D583" t="s">
        <v>134</v>
      </c>
      <c r="E583" t="s">
        <v>36</v>
      </c>
      <c r="F583" t="s">
        <v>43</v>
      </c>
      <c r="G583">
        <v>86</v>
      </c>
      <c r="H583">
        <v>80</v>
      </c>
      <c r="I583" t="str">
        <f>INDEX('DATA - Teams'!$C:$C,MATCH(C583,'DATA - Teams'!$B:$B,0))</f>
        <v>JMERC</v>
      </c>
    </row>
    <row r="584" spans="1:9" hidden="1" x14ac:dyDescent="0.2">
      <c r="A584">
        <v>2017</v>
      </c>
      <c r="B584">
        <v>4</v>
      </c>
      <c r="C584" t="s">
        <v>110</v>
      </c>
      <c r="D584" t="s">
        <v>129</v>
      </c>
      <c r="E584" t="s">
        <v>20</v>
      </c>
      <c r="F584" t="s">
        <v>41</v>
      </c>
      <c r="G584">
        <v>111</v>
      </c>
      <c r="H584">
        <v>126</v>
      </c>
      <c r="I584" t="str">
        <f>INDEX('DATA - Teams'!$C:$C,MATCH(C584,'DATA - Teams'!$B:$B,0))</f>
        <v>JMERC</v>
      </c>
    </row>
    <row r="585" spans="1:9" hidden="1" x14ac:dyDescent="0.2">
      <c r="A585">
        <v>2017</v>
      </c>
      <c r="B585">
        <v>4</v>
      </c>
      <c r="C585" t="s">
        <v>110</v>
      </c>
      <c r="D585" t="s">
        <v>122</v>
      </c>
      <c r="E585" t="s">
        <v>32</v>
      </c>
      <c r="F585" t="s">
        <v>52</v>
      </c>
      <c r="G585">
        <v>101</v>
      </c>
      <c r="H585">
        <v>135</v>
      </c>
      <c r="I585" t="str">
        <f>INDEX('DATA - Teams'!$C:$C,MATCH(C585,'DATA - Teams'!$B:$B,0))</f>
        <v>JMERC</v>
      </c>
    </row>
    <row r="586" spans="1:9" hidden="1" x14ac:dyDescent="0.2">
      <c r="A586">
        <v>2017</v>
      </c>
      <c r="B586">
        <v>4</v>
      </c>
      <c r="C586" t="s">
        <v>110</v>
      </c>
      <c r="D586" t="s">
        <v>131</v>
      </c>
      <c r="E586" t="s">
        <v>32</v>
      </c>
      <c r="F586" t="s">
        <v>38</v>
      </c>
      <c r="G586">
        <v>74</v>
      </c>
      <c r="H586">
        <v>86</v>
      </c>
      <c r="I586" t="str">
        <f>INDEX('DATA - Teams'!$C:$C,MATCH(C586,'DATA - Teams'!$B:$B,0))</f>
        <v>JMERC</v>
      </c>
    </row>
    <row r="587" spans="1:9" hidden="1" x14ac:dyDescent="0.2">
      <c r="A587">
        <v>2017</v>
      </c>
      <c r="B587">
        <v>4</v>
      </c>
      <c r="C587" t="s">
        <v>110</v>
      </c>
      <c r="D587" t="s">
        <v>123</v>
      </c>
      <c r="E587" t="s">
        <v>31</v>
      </c>
      <c r="F587" t="s">
        <v>38</v>
      </c>
      <c r="G587">
        <v>106</v>
      </c>
      <c r="H587">
        <v>71</v>
      </c>
      <c r="I587" t="str">
        <f>INDEX('DATA - Teams'!$C:$C,MATCH(C587,'DATA - Teams'!$B:$B,0))</f>
        <v>JMERC</v>
      </c>
    </row>
    <row r="588" spans="1:9" hidden="1" x14ac:dyDescent="0.2">
      <c r="A588">
        <v>2017</v>
      </c>
      <c r="B588">
        <v>4</v>
      </c>
      <c r="C588" t="s">
        <v>110</v>
      </c>
      <c r="D588" t="s">
        <v>88</v>
      </c>
      <c r="E588" t="s">
        <v>10</v>
      </c>
      <c r="F588" t="s">
        <v>41</v>
      </c>
      <c r="G588">
        <v>83</v>
      </c>
      <c r="H588">
        <v>44</v>
      </c>
      <c r="I588" t="str">
        <f>INDEX('DATA - Teams'!$C:$C,MATCH(C588,'DATA - Teams'!$B:$B,0))</f>
        <v>JMERC</v>
      </c>
    </row>
    <row r="589" spans="1:9" hidden="1" x14ac:dyDescent="0.2">
      <c r="A589">
        <v>2017</v>
      </c>
      <c r="B589">
        <v>4</v>
      </c>
      <c r="C589" t="s">
        <v>110</v>
      </c>
      <c r="D589" t="s">
        <v>124</v>
      </c>
      <c r="E589" t="s">
        <v>24</v>
      </c>
      <c r="F589" t="s">
        <v>41</v>
      </c>
      <c r="G589">
        <v>109</v>
      </c>
      <c r="H589">
        <v>107</v>
      </c>
      <c r="I589" t="str">
        <f>INDEX('DATA - Teams'!$C:$C,MATCH(C589,'DATA - Teams'!$B:$B,0))</f>
        <v>JMERC</v>
      </c>
    </row>
    <row r="590" spans="1:9" hidden="1" x14ac:dyDescent="0.2">
      <c r="A590">
        <v>2017</v>
      </c>
      <c r="B590">
        <v>4</v>
      </c>
      <c r="C590" t="s">
        <v>110</v>
      </c>
      <c r="D590" t="s">
        <v>74</v>
      </c>
      <c r="E590" t="s">
        <v>35</v>
      </c>
      <c r="F590" t="s">
        <v>38</v>
      </c>
      <c r="G590">
        <v>86</v>
      </c>
      <c r="H590">
        <v>93</v>
      </c>
      <c r="I590" t="str">
        <f>INDEX('DATA - Teams'!$C:$C,MATCH(C590,'DATA - Teams'!$B:$B,0))</f>
        <v>JMERC</v>
      </c>
    </row>
    <row r="591" spans="1:9" hidden="1" x14ac:dyDescent="0.2">
      <c r="A591">
        <v>2017</v>
      </c>
      <c r="B591">
        <v>4</v>
      </c>
      <c r="C591" t="s">
        <v>110</v>
      </c>
      <c r="D591" t="s">
        <v>128</v>
      </c>
      <c r="E591" t="s">
        <v>28</v>
      </c>
      <c r="F591" t="s">
        <v>38</v>
      </c>
      <c r="G591">
        <v>94</v>
      </c>
      <c r="H591">
        <v>83</v>
      </c>
      <c r="I591" t="str">
        <f>INDEX('DATA - Teams'!$C:$C,MATCH(C591,'DATA - Teams'!$B:$B,0))</f>
        <v>JMERC</v>
      </c>
    </row>
    <row r="592" spans="1:9" hidden="1" x14ac:dyDescent="0.2">
      <c r="A592">
        <v>2017</v>
      </c>
      <c r="B592">
        <v>4</v>
      </c>
      <c r="C592" t="s">
        <v>110</v>
      </c>
      <c r="D592" t="s">
        <v>135</v>
      </c>
      <c r="E592" t="s">
        <v>22</v>
      </c>
      <c r="F592" t="s">
        <v>59</v>
      </c>
      <c r="G592">
        <v>82</v>
      </c>
      <c r="H592">
        <v>0</v>
      </c>
      <c r="I592" t="str">
        <f>INDEX('DATA - Teams'!$C:$C,MATCH(C592,'DATA - Teams'!$B:$B,0))</f>
        <v>JMERC</v>
      </c>
    </row>
    <row r="593" spans="1:9" hidden="1" x14ac:dyDescent="0.2">
      <c r="A593">
        <v>2017</v>
      </c>
      <c r="B593">
        <v>4</v>
      </c>
      <c r="C593" t="s">
        <v>110</v>
      </c>
      <c r="D593" t="s">
        <v>120</v>
      </c>
      <c r="E593" t="s">
        <v>27</v>
      </c>
      <c r="F593" t="s">
        <v>59</v>
      </c>
      <c r="G593">
        <v>81</v>
      </c>
      <c r="H593">
        <v>74</v>
      </c>
      <c r="I593" t="str">
        <f>INDEX('DATA - Teams'!$C:$C,MATCH(C593,'DATA - Teams'!$B:$B,0))</f>
        <v>JMERC</v>
      </c>
    </row>
    <row r="594" spans="1:9" hidden="1" x14ac:dyDescent="0.2">
      <c r="A594">
        <v>2017</v>
      </c>
      <c r="B594">
        <v>4</v>
      </c>
      <c r="C594" t="s">
        <v>110</v>
      </c>
      <c r="D594" t="s">
        <v>125</v>
      </c>
      <c r="E594" t="s">
        <v>36</v>
      </c>
      <c r="F594" t="s">
        <v>59</v>
      </c>
      <c r="G594">
        <v>92</v>
      </c>
      <c r="H594">
        <v>0</v>
      </c>
      <c r="I594" t="str">
        <f>INDEX('DATA - Teams'!$C:$C,MATCH(C594,'DATA - Teams'!$B:$B,0))</f>
        <v>JMERC</v>
      </c>
    </row>
    <row r="595" spans="1:9" hidden="1" x14ac:dyDescent="0.2">
      <c r="A595">
        <v>2017</v>
      </c>
      <c r="B595">
        <v>4</v>
      </c>
      <c r="C595" t="s">
        <v>110</v>
      </c>
      <c r="D595" t="s">
        <v>127</v>
      </c>
      <c r="E595" t="s">
        <v>35</v>
      </c>
      <c r="F595" t="s">
        <v>59</v>
      </c>
      <c r="G595">
        <v>81</v>
      </c>
      <c r="H595">
        <v>0</v>
      </c>
      <c r="I595" t="str">
        <f>INDEX('DATA - Teams'!$C:$C,MATCH(C595,'DATA - Teams'!$B:$B,0))</f>
        <v>JMERC</v>
      </c>
    </row>
    <row r="596" spans="1:9" hidden="1" x14ac:dyDescent="0.2">
      <c r="A596">
        <v>2017</v>
      </c>
      <c r="B596">
        <v>5</v>
      </c>
      <c r="C596" t="s">
        <v>110</v>
      </c>
      <c r="D596" t="s">
        <v>136</v>
      </c>
      <c r="E596" t="s">
        <v>21</v>
      </c>
      <c r="F596" t="s">
        <v>43</v>
      </c>
      <c r="G596">
        <v>84</v>
      </c>
      <c r="H596">
        <v>89</v>
      </c>
      <c r="I596" t="str">
        <f>INDEX('DATA - Teams'!$C:$C,MATCH(C596,'DATA - Teams'!$B:$B,0))</f>
        <v>JMERC</v>
      </c>
    </row>
    <row r="597" spans="1:9" hidden="1" x14ac:dyDescent="0.2">
      <c r="A597">
        <v>2017</v>
      </c>
      <c r="B597">
        <v>5</v>
      </c>
      <c r="C597" t="s">
        <v>110</v>
      </c>
      <c r="D597" t="s">
        <v>112</v>
      </c>
      <c r="E597" t="s">
        <v>21</v>
      </c>
      <c r="F597" t="s">
        <v>41</v>
      </c>
      <c r="G597">
        <v>108</v>
      </c>
      <c r="H597">
        <v>127</v>
      </c>
      <c r="I597" t="str">
        <f>INDEX('DATA - Teams'!$C:$C,MATCH(C597,'DATA - Teams'!$B:$B,0))</f>
        <v>JMERC</v>
      </c>
    </row>
    <row r="598" spans="1:9" hidden="1" x14ac:dyDescent="0.2">
      <c r="A598">
        <v>2017</v>
      </c>
      <c r="B598">
        <v>5</v>
      </c>
      <c r="C598" t="s">
        <v>110</v>
      </c>
      <c r="D598" t="s">
        <v>115</v>
      </c>
      <c r="E598" t="s">
        <v>33</v>
      </c>
      <c r="F598" t="s">
        <v>43</v>
      </c>
      <c r="G598">
        <v>85</v>
      </c>
      <c r="H598">
        <v>108</v>
      </c>
      <c r="I598" t="str">
        <f>INDEX('DATA - Teams'!$C:$C,MATCH(C598,'DATA - Teams'!$B:$B,0))</f>
        <v>JMERC</v>
      </c>
    </row>
    <row r="599" spans="1:9" hidden="1" x14ac:dyDescent="0.2">
      <c r="A599">
        <v>2017</v>
      </c>
      <c r="B599">
        <v>5</v>
      </c>
      <c r="C599" t="s">
        <v>110</v>
      </c>
      <c r="D599" t="s">
        <v>114</v>
      </c>
      <c r="E599" t="s">
        <v>33</v>
      </c>
      <c r="F599" t="s">
        <v>41</v>
      </c>
      <c r="G599">
        <v>97</v>
      </c>
      <c r="H599">
        <v>141</v>
      </c>
      <c r="I599" t="str">
        <f>INDEX('DATA - Teams'!$C:$C,MATCH(C599,'DATA - Teams'!$B:$B,0))</f>
        <v>JMERC</v>
      </c>
    </row>
    <row r="600" spans="1:9" hidden="1" x14ac:dyDescent="0.2">
      <c r="A600">
        <v>2017</v>
      </c>
      <c r="B600">
        <v>5</v>
      </c>
      <c r="C600" t="s">
        <v>110</v>
      </c>
      <c r="D600" t="s">
        <v>117</v>
      </c>
      <c r="E600" t="s">
        <v>17</v>
      </c>
      <c r="F600" t="s">
        <v>43</v>
      </c>
      <c r="G600">
        <v>88</v>
      </c>
      <c r="H600">
        <v>74</v>
      </c>
      <c r="I600" t="str">
        <f>INDEX('DATA - Teams'!$C:$C,MATCH(C600,'DATA - Teams'!$B:$B,0))</f>
        <v>JMERC</v>
      </c>
    </row>
    <row r="601" spans="1:9" hidden="1" x14ac:dyDescent="0.2">
      <c r="A601">
        <v>2017</v>
      </c>
      <c r="B601">
        <v>5</v>
      </c>
      <c r="C601" t="s">
        <v>110</v>
      </c>
      <c r="D601" t="s">
        <v>116</v>
      </c>
      <c r="E601" t="s">
        <v>17</v>
      </c>
      <c r="F601" t="s">
        <v>38</v>
      </c>
      <c r="G601">
        <v>89</v>
      </c>
      <c r="H601">
        <v>85</v>
      </c>
      <c r="I601" t="str">
        <f>INDEX('DATA - Teams'!$C:$C,MATCH(C601,'DATA - Teams'!$B:$B,0))</f>
        <v>JMERC</v>
      </c>
    </row>
    <row r="602" spans="1:9" hidden="1" x14ac:dyDescent="0.2">
      <c r="A602">
        <v>2017</v>
      </c>
      <c r="B602">
        <v>5</v>
      </c>
      <c r="C602" t="s">
        <v>110</v>
      </c>
      <c r="D602" t="s">
        <v>118</v>
      </c>
      <c r="E602" t="s">
        <v>17</v>
      </c>
      <c r="F602" t="s">
        <v>41</v>
      </c>
      <c r="G602">
        <v>95</v>
      </c>
      <c r="H602">
        <v>115</v>
      </c>
      <c r="I602" t="str">
        <f>INDEX('DATA - Teams'!$C:$C,MATCH(C602,'DATA - Teams'!$B:$B,0))</f>
        <v>JMERC</v>
      </c>
    </row>
    <row r="603" spans="1:9" hidden="1" x14ac:dyDescent="0.2">
      <c r="A603">
        <v>2017</v>
      </c>
      <c r="B603">
        <v>5</v>
      </c>
      <c r="C603" t="s">
        <v>110</v>
      </c>
      <c r="D603" t="s">
        <v>119</v>
      </c>
      <c r="E603" t="s">
        <v>18</v>
      </c>
      <c r="F603" t="s">
        <v>41</v>
      </c>
      <c r="G603">
        <v>126</v>
      </c>
      <c r="H603">
        <v>121</v>
      </c>
      <c r="I603" t="str">
        <f>INDEX('DATA - Teams'!$C:$C,MATCH(C603,'DATA - Teams'!$B:$B,0))</f>
        <v>JMERC</v>
      </c>
    </row>
    <row r="604" spans="1:9" hidden="1" x14ac:dyDescent="0.2">
      <c r="A604">
        <v>2017</v>
      </c>
      <c r="B604">
        <v>5</v>
      </c>
      <c r="C604" t="s">
        <v>110</v>
      </c>
      <c r="D604" t="s">
        <v>132</v>
      </c>
      <c r="E604" t="s">
        <v>23</v>
      </c>
      <c r="F604" t="s">
        <v>41</v>
      </c>
      <c r="G604">
        <v>86</v>
      </c>
      <c r="H604">
        <v>111</v>
      </c>
      <c r="I604" t="str">
        <f>INDEX('DATA - Teams'!$C:$C,MATCH(C604,'DATA - Teams'!$B:$B,0))</f>
        <v>JMERC</v>
      </c>
    </row>
    <row r="605" spans="1:9" hidden="1" x14ac:dyDescent="0.2">
      <c r="A605">
        <v>2017</v>
      </c>
      <c r="B605">
        <v>5</v>
      </c>
      <c r="C605" t="s">
        <v>110</v>
      </c>
      <c r="D605" t="s">
        <v>130</v>
      </c>
      <c r="E605" t="s">
        <v>23</v>
      </c>
      <c r="F605" t="s">
        <v>43</v>
      </c>
      <c r="G605">
        <v>81</v>
      </c>
      <c r="H605">
        <v>75</v>
      </c>
      <c r="I605" t="str">
        <f>INDEX('DATA - Teams'!$C:$C,MATCH(C605,'DATA - Teams'!$B:$B,0))</f>
        <v>JMERC</v>
      </c>
    </row>
    <row r="606" spans="1:9" hidden="1" x14ac:dyDescent="0.2">
      <c r="A606">
        <v>2017</v>
      </c>
      <c r="B606">
        <v>5</v>
      </c>
      <c r="C606" t="s">
        <v>110</v>
      </c>
      <c r="D606" t="s">
        <v>120</v>
      </c>
      <c r="E606" t="s">
        <v>27</v>
      </c>
      <c r="F606" t="s">
        <v>43</v>
      </c>
      <c r="G606">
        <v>84</v>
      </c>
      <c r="H606">
        <v>76</v>
      </c>
      <c r="I606" t="str">
        <f>INDEX('DATA - Teams'!$C:$C,MATCH(C606,'DATA - Teams'!$B:$B,0))</f>
        <v>JMERC</v>
      </c>
    </row>
    <row r="607" spans="1:9" hidden="1" x14ac:dyDescent="0.2">
      <c r="A607">
        <v>2017</v>
      </c>
      <c r="B607">
        <v>5</v>
      </c>
      <c r="C607" t="s">
        <v>110</v>
      </c>
      <c r="D607" t="s">
        <v>122</v>
      </c>
      <c r="E607" t="s">
        <v>32</v>
      </c>
      <c r="F607" t="s">
        <v>52</v>
      </c>
      <c r="G607">
        <v>106</v>
      </c>
      <c r="H607">
        <v>126</v>
      </c>
      <c r="I607" t="str">
        <f>INDEX('DATA - Teams'!$C:$C,MATCH(C607,'DATA - Teams'!$B:$B,0))</f>
        <v>JMERC</v>
      </c>
    </row>
    <row r="608" spans="1:9" hidden="1" x14ac:dyDescent="0.2">
      <c r="A608">
        <v>2017</v>
      </c>
      <c r="B608">
        <v>5</v>
      </c>
      <c r="C608" t="s">
        <v>110</v>
      </c>
      <c r="D608" t="s">
        <v>131</v>
      </c>
      <c r="E608" t="s">
        <v>32</v>
      </c>
      <c r="F608" t="s">
        <v>38</v>
      </c>
      <c r="G608">
        <v>85</v>
      </c>
      <c r="H608">
        <v>139</v>
      </c>
      <c r="I608" t="str">
        <f>INDEX('DATA - Teams'!$C:$C,MATCH(C608,'DATA - Teams'!$B:$B,0))</f>
        <v>JMERC</v>
      </c>
    </row>
    <row r="609" spans="1:9" hidden="1" x14ac:dyDescent="0.2">
      <c r="A609">
        <v>2017</v>
      </c>
      <c r="B609">
        <v>5</v>
      </c>
      <c r="C609" t="s">
        <v>110</v>
      </c>
      <c r="D609" t="s">
        <v>123</v>
      </c>
      <c r="E609" t="s">
        <v>31</v>
      </c>
      <c r="F609" t="s">
        <v>38</v>
      </c>
      <c r="G609">
        <v>99</v>
      </c>
      <c r="H609">
        <v>48</v>
      </c>
      <c r="I609" t="str">
        <f>INDEX('DATA - Teams'!$C:$C,MATCH(C609,'DATA - Teams'!$B:$B,0))</f>
        <v>JMERC</v>
      </c>
    </row>
    <row r="610" spans="1:9" hidden="1" x14ac:dyDescent="0.2">
      <c r="A610">
        <v>2017</v>
      </c>
      <c r="B610">
        <v>5</v>
      </c>
      <c r="C610" t="s">
        <v>110</v>
      </c>
      <c r="D610" t="s">
        <v>88</v>
      </c>
      <c r="E610" t="s">
        <v>10</v>
      </c>
      <c r="F610" t="s">
        <v>41</v>
      </c>
      <c r="G610">
        <v>84</v>
      </c>
      <c r="H610">
        <v>90</v>
      </c>
      <c r="I610" t="str">
        <f>INDEX('DATA - Teams'!$C:$C,MATCH(C610,'DATA - Teams'!$B:$B,0))</f>
        <v>JMERC</v>
      </c>
    </row>
    <row r="611" spans="1:9" hidden="1" x14ac:dyDescent="0.2">
      <c r="A611">
        <v>2017</v>
      </c>
      <c r="B611">
        <v>5</v>
      </c>
      <c r="C611" t="s">
        <v>110</v>
      </c>
      <c r="D611" t="s">
        <v>124</v>
      </c>
      <c r="E611" t="s">
        <v>24</v>
      </c>
      <c r="F611" t="s">
        <v>41</v>
      </c>
      <c r="G611">
        <v>113</v>
      </c>
      <c r="H611">
        <v>126</v>
      </c>
      <c r="I611" t="str">
        <f>INDEX('DATA - Teams'!$C:$C,MATCH(C611,'DATA - Teams'!$B:$B,0))</f>
        <v>JMERC</v>
      </c>
    </row>
    <row r="612" spans="1:9" hidden="1" x14ac:dyDescent="0.2">
      <c r="A612">
        <v>2017</v>
      </c>
      <c r="B612">
        <v>5</v>
      </c>
      <c r="C612" t="s">
        <v>110</v>
      </c>
      <c r="D612" t="s">
        <v>74</v>
      </c>
      <c r="E612" t="s">
        <v>35</v>
      </c>
      <c r="F612" t="s">
        <v>38</v>
      </c>
      <c r="G612">
        <v>90</v>
      </c>
      <c r="H612">
        <v>80</v>
      </c>
      <c r="I612" t="str">
        <f>INDEX('DATA - Teams'!$C:$C,MATCH(C612,'DATA - Teams'!$B:$B,0))</f>
        <v>JMERC</v>
      </c>
    </row>
    <row r="613" spans="1:9" hidden="1" x14ac:dyDescent="0.2">
      <c r="A613">
        <v>2017</v>
      </c>
      <c r="B613">
        <v>5</v>
      </c>
      <c r="C613" t="s">
        <v>110</v>
      </c>
      <c r="D613" t="s">
        <v>128</v>
      </c>
      <c r="E613" t="s">
        <v>28</v>
      </c>
      <c r="F613" t="s">
        <v>38</v>
      </c>
      <c r="G613">
        <v>94</v>
      </c>
      <c r="H613">
        <v>75</v>
      </c>
      <c r="I613" t="str">
        <f>INDEX('DATA - Teams'!$C:$C,MATCH(C613,'DATA - Teams'!$B:$B,0))</f>
        <v>JMERC</v>
      </c>
    </row>
    <row r="614" spans="1:9" hidden="1" x14ac:dyDescent="0.2">
      <c r="A614">
        <v>2017</v>
      </c>
      <c r="B614">
        <v>5</v>
      </c>
      <c r="C614" t="s">
        <v>110</v>
      </c>
      <c r="D614" t="s">
        <v>135</v>
      </c>
      <c r="E614" t="s">
        <v>22</v>
      </c>
      <c r="F614" t="s">
        <v>59</v>
      </c>
      <c r="G614">
        <v>80</v>
      </c>
      <c r="H614">
        <v>0</v>
      </c>
      <c r="I614" t="str">
        <f>INDEX('DATA - Teams'!$C:$C,MATCH(C614,'DATA - Teams'!$B:$B,0))</f>
        <v>JMERC</v>
      </c>
    </row>
    <row r="615" spans="1:9" hidden="1" x14ac:dyDescent="0.2">
      <c r="A615">
        <v>2017</v>
      </c>
      <c r="B615">
        <v>5</v>
      </c>
      <c r="C615" t="s">
        <v>110</v>
      </c>
      <c r="D615" t="s">
        <v>125</v>
      </c>
      <c r="E615" t="s">
        <v>36</v>
      </c>
      <c r="F615" t="s">
        <v>59</v>
      </c>
      <c r="G615">
        <v>88</v>
      </c>
      <c r="H615">
        <v>0</v>
      </c>
      <c r="I615" t="str">
        <f>INDEX('DATA - Teams'!$C:$C,MATCH(C615,'DATA - Teams'!$B:$B,0))</f>
        <v>JMERC</v>
      </c>
    </row>
    <row r="616" spans="1:9" hidden="1" x14ac:dyDescent="0.2">
      <c r="A616">
        <v>2017</v>
      </c>
      <c r="B616">
        <v>5</v>
      </c>
      <c r="C616" t="s">
        <v>110</v>
      </c>
      <c r="D616" t="s">
        <v>129</v>
      </c>
      <c r="E616" t="s">
        <v>20</v>
      </c>
      <c r="F616" t="s">
        <v>59</v>
      </c>
      <c r="G616">
        <v>110</v>
      </c>
      <c r="H616">
        <v>0</v>
      </c>
      <c r="I616" t="str">
        <f>INDEX('DATA - Teams'!$C:$C,MATCH(C616,'DATA - Teams'!$B:$B,0))</f>
        <v>JMERC</v>
      </c>
    </row>
    <row r="617" spans="1:9" hidden="1" x14ac:dyDescent="0.2">
      <c r="A617">
        <v>2017</v>
      </c>
      <c r="B617">
        <v>5</v>
      </c>
      <c r="C617" t="s">
        <v>110</v>
      </c>
      <c r="D617" t="s">
        <v>127</v>
      </c>
      <c r="E617" t="s">
        <v>35</v>
      </c>
      <c r="F617" t="s">
        <v>59</v>
      </c>
      <c r="G617">
        <v>79</v>
      </c>
      <c r="H617">
        <v>0</v>
      </c>
      <c r="I617" t="str">
        <f>INDEX('DATA - Teams'!$C:$C,MATCH(C617,'DATA - Teams'!$B:$B,0))</f>
        <v>JMERC</v>
      </c>
    </row>
    <row r="618" spans="1:9" hidden="1" x14ac:dyDescent="0.2">
      <c r="A618">
        <v>2017</v>
      </c>
      <c r="B618">
        <v>6</v>
      </c>
      <c r="C618" t="s">
        <v>110</v>
      </c>
      <c r="D618" t="s">
        <v>136</v>
      </c>
      <c r="E618" t="s">
        <v>21</v>
      </c>
      <c r="F618" t="s">
        <v>43</v>
      </c>
      <c r="G618">
        <v>83</v>
      </c>
      <c r="H618">
        <v>66</v>
      </c>
      <c r="I618" t="str">
        <f>INDEX('DATA - Teams'!$C:$C,MATCH(C618,'DATA - Teams'!$B:$B,0))</f>
        <v>JMERC</v>
      </c>
    </row>
    <row r="619" spans="1:9" hidden="1" x14ac:dyDescent="0.2">
      <c r="A619">
        <v>2017</v>
      </c>
      <c r="B619">
        <v>6</v>
      </c>
      <c r="C619" t="s">
        <v>110</v>
      </c>
      <c r="D619" t="s">
        <v>112</v>
      </c>
      <c r="E619" t="s">
        <v>21</v>
      </c>
      <c r="F619" t="s">
        <v>41</v>
      </c>
      <c r="G619">
        <v>108</v>
      </c>
      <c r="H619">
        <v>117</v>
      </c>
      <c r="I619" t="str">
        <f>INDEX('DATA - Teams'!$C:$C,MATCH(C619,'DATA - Teams'!$B:$B,0))</f>
        <v>JMERC</v>
      </c>
    </row>
    <row r="620" spans="1:9" hidden="1" x14ac:dyDescent="0.2">
      <c r="A620">
        <v>2017</v>
      </c>
      <c r="B620">
        <v>6</v>
      </c>
      <c r="C620" t="s">
        <v>110</v>
      </c>
      <c r="D620" t="s">
        <v>115</v>
      </c>
      <c r="E620" t="s">
        <v>33</v>
      </c>
      <c r="F620" t="s">
        <v>43</v>
      </c>
      <c r="G620">
        <v>79</v>
      </c>
      <c r="H620">
        <v>70</v>
      </c>
      <c r="I620" t="str">
        <f>INDEX('DATA - Teams'!$C:$C,MATCH(C620,'DATA - Teams'!$B:$B,0))</f>
        <v>JMERC</v>
      </c>
    </row>
    <row r="621" spans="1:9" hidden="1" x14ac:dyDescent="0.2">
      <c r="A621">
        <v>2017</v>
      </c>
      <c r="B621">
        <v>6</v>
      </c>
      <c r="C621" t="s">
        <v>110</v>
      </c>
      <c r="D621" t="s">
        <v>114</v>
      </c>
      <c r="E621" t="s">
        <v>33</v>
      </c>
      <c r="F621" t="s">
        <v>41</v>
      </c>
      <c r="G621">
        <v>92</v>
      </c>
      <c r="H621">
        <v>71</v>
      </c>
      <c r="I621" t="str">
        <f>INDEX('DATA - Teams'!$C:$C,MATCH(C621,'DATA - Teams'!$B:$B,0))</f>
        <v>JMERC</v>
      </c>
    </row>
    <row r="622" spans="1:9" hidden="1" x14ac:dyDescent="0.2">
      <c r="A622">
        <v>2017</v>
      </c>
      <c r="B622">
        <v>6</v>
      </c>
      <c r="C622" t="s">
        <v>110</v>
      </c>
      <c r="D622" t="s">
        <v>117</v>
      </c>
      <c r="E622" t="s">
        <v>17</v>
      </c>
      <c r="F622" t="s">
        <v>43</v>
      </c>
      <c r="G622">
        <v>92</v>
      </c>
      <c r="H622">
        <v>63</v>
      </c>
      <c r="I622" t="str">
        <f>INDEX('DATA - Teams'!$C:$C,MATCH(C622,'DATA - Teams'!$B:$B,0))</f>
        <v>JMERC</v>
      </c>
    </row>
    <row r="623" spans="1:9" hidden="1" x14ac:dyDescent="0.2">
      <c r="A623">
        <v>2017</v>
      </c>
      <c r="B623">
        <v>6</v>
      </c>
      <c r="C623" t="s">
        <v>110</v>
      </c>
      <c r="D623" t="s">
        <v>116</v>
      </c>
      <c r="E623" t="s">
        <v>17</v>
      </c>
      <c r="F623" t="s">
        <v>38</v>
      </c>
      <c r="G623">
        <v>102</v>
      </c>
      <c r="H623">
        <v>105</v>
      </c>
      <c r="I623" t="str">
        <f>INDEX('DATA - Teams'!$C:$C,MATCH(C623,'DATA - Teams'!$B:$B,0))</f>
        <v>JMERC</v>
      </c>
    </row>
    <row r="624" spans="1:9" hidden="1" x14ac:dyDescent="0.2">
      <c r="A624">
        <v>2017</v>
      </c>
      <c r="B624">
        <v>6</v>
      </c>
      <c r="C624" t="s">
        <v>110</v>
      </c>
      <c r="D624" t="s">
        <v>118</v>
      </c>
      <c r="E624" t="s">
        <v>17</v>
      </c>
      <c r="F624" t="s">
        <v>41</v>
      </c>
      <c r="G624">
        <v>95</v>
      </c>
      <c r="H624">
        <v>108</v>
      </c>
      <c r="I624" t="str">
        <f>INDEX('DATA - Teams'!$C:$C,MATCH(C624,'DATA - Teams'!$B:$B,0))</f>
        <v>JMERC</v>
      </c>
    </row>
    <row r="625" spans="1:9" hidden="1" x14ac:dyDescent="0.2">
      <c r="A625">
        <v>2017</v>
      </c>
      <c r="B625">
        <v>6</v>
      </c>
      <c r="C625" t="s">
        <v>110</v>
      </c>
      <c r="D625" t="s">
        <v>119</v>
      </c>
      <c r="E625" t="s">
        <v>18</v>
      </c>
      <c r="F625" t="s">
        <v>41</v>
      </c>
      <c r="G625">
        <v>116</v>
      </c>
      <c r="H625">
        <v>68</v>
      </c>
      <c r="I625" t="str">
        <f>INDEX('DATA - Teams'!$C:$C,MATCH(C625,'DATA - Teams'!$B:$B,0))</f>
        <v>JMERC</v>
      </c>
    </row>
    <row r="626" spans="1:9" hidden="1" x14ac:dyDescent="0.2">
      <c r="A626">
        <v>2017</v>
      </c>
      <c r="B626">
        <v>6</v>
      </c>
      <c r="C626" t="s">
        <v>110</v>
      </c>
      <c r="D626" t="s">
        <v>132</v>
      </c>
      <c r="E626" t="s">
        <v>23</v>
      </c>
      <c r="F626" t="s">
        <v>41</v>
      </c>
      <c r="G626">
        <v>81</v>
      </c>
      <c r="H626">
        <v>34</v>
      </c>
      <c r="I626" t="str">
        <f>INDEX('DATA - Teams'!$C:$C,MATCH(C626,'DATA - Teams'!$B:$B,0))</f>
        <v>JMERC</v>
      </c>
    </row>
    <row r="627" spans="1:9" hidden="1" x14ac:dyDescent="0.2">
      <c r="A627">
        <v>2017</v>
      </c>
      <c r="B627">
        <v>6</v>
      </c>
      <c r="C627" t="s">
        <v>110</v>
      </c>
      <c r="D627" t="s">
        <v>130</v>
      </c>
      <c r="E627" t="s">
        <v>23</v>
      </c>
      <c r="F627" t="s">
        <v>43</v>
      </c>
      <c r="G627">
        <v>89</v>
      </c>
      <c r="H627">
        <v>99</v>
      </c>
      <c r="I627" t="str">
        <f>INDEX('DATA - Teams'!$C:$C,MATCH(C627,'DATA - Teams'!$B:$B,0))</f>
        <v>JMERC</v>
      </c>
    </row>
    <row r="628" spans="1:9" hidden="1" x14ac:dyDescent="0.2">
      <c r="A628">
        <v>2017</v>
      </c>
      <c r="B628">
        <v>6</v>
      </c>
      <c r="C628" t="s">
        <v>110</v>
      </c>
      <c r="D628" t="s">
        <v>134</v>
      </c>
      <c r="E628" t="s">
        <v>36</v>
      </c>
      <c r="F628" t="s">
        <v>43</v>
      </c>
      <c r="G628">
        <v>74</v>
      </c>
      <c r="H628">
        <v>59</v>
      </c>
      <c r="I628" t="str">
        <f>INDEX('DATA - Teams'!$C:$C,MATCH(C628,'DATA - Teams'!$B:$B,0))</f>
        <v>JMERC</v>
      </c>
    </row>
    <row r="629" spans="1:9" hidden="1" x14ac:dyDescent="0.2">
      <c r="A629">
        <v>2017</v>
      </c>
      <c r="B629">
        <v>6</v>
      </c>
      <c r="C629" t="s">
        <v>110</v>
      </c>
      <c r="D629" t="s">
        <v>129</v>
      </c>
      <c r="E629" t="s">
        <v>20</v>
      </c>
      <c r="F629" t="s">
        <v>41</v>
      </c>
      <c r="G629">
        <v>109</v>
      </c>
      <c r="H629">
        <v>88</v>
      </c>
      <c r="I629" t="str">
        <f>INDEX('DATA - Teams'!$C:$C,MATCH(C629,'DATA - Teams'!$B:$B,0))</f>
        <v>JMERC</v>
      </c>
    </row>
    <row r="630" spans="1:9" hidden="1" x14ac:dyDescent="0.2">
      <c r="A630">
        <v>2017</v>
      </c>
      <c r="B630">
        <v>6</v>
      </c>
      <c r="C630" t="s">
        <v>110</v>
      </c>
      <c r="D630" t="s">
        <v>122</v>
      </c>
      <c r="E630" t="s">
        <v>32</v>
      </c>
      <c r="F630" t="s">
        <v>52</v>
      </c>
      <c r="G630">
        <v>112</v>
      </c>
      <c r="H630">
        <v>104</v>
      </c>
      <c r="I630" t="str">
        <f>INDEX('DATA - Teams'!$C:$C,MATCH(C630,'DATA - Teams'!$B:$B,0))</f>
        <v>JMERC</v>
      </c>
    </row>
    <row r="631" spans="1:9" hidden="1" x14ac:dyDescent="0.2">
      <c r="A631">
        <v>2017</v>
      </c>
      <c r="B631">
        <v>6</v>
      </c>
      <c r="C631" t="s">
        <v>110</v>
      </c>
      <c r="D631" t="s">
        <v>131</v>
      </c>
      <c r="E631" t="s">
        <v>32</v>
      </c>
      <c r="F631" t="s">
        <v>38</v>
      </c>
      <c r="G631">
        <v>81</v>
      </c>
      <c r="H631">
        <v>56</v>
      </c>
      <c r="I631" t="str">
        <f>INDEX('DATA - Teams'!$C:$C,MATCH(C631,'DATA - Teams'!$B:$B,0))</f>
        <v>JMERC</v>
      </c>
    </row>
    <row r="632" spans="1:9" hidden="1" x14ac:dyDescent="0.2">
      <c r="A632">
        <v>2017</v>
      </c>
      <c r="B632">
        <v>6</v>
      </c>
      <c r="C632" t="s">
        <v>110</v>
      </c>
      <c r="D632" t="s">
        <v>123</v>
      </c>
      <c r="E632" t="s">
        <v>31</v>
      </c>
      <c r="F632" t="s">
        <v>38</v>
      </c>
      <c r="G632">
        <v>90</v>
      </c>
      <c r="H632">
        <v>78</v>
      </c>
      <c r="I632" t="str">
        <f>INDEX('DATA - Teams'!$C:$C,MATCH(C632,'DATA - Teams'!$B:$B,0))</f>
        <v>JMERC</v>
      </c>
    </row>
    <row r="633" spans="1:9" hidden="1" x14ac:dyDescent="0.2">
      <c r="A633">
        <v>2017</v>
      </c>
      <c r="B633">
        <v>6</v>
      </c>
      <c r="C633" t="s">
        <v>110</v>
      </c>
      <c r="D633" t="s">
        <v>124</v>
      </c>
      <c r="E633" t="s">
        <v>24</v>
      </c>
      <c r="F633" t="s">
        <v>41</v>
      </c>
      <c r="G633">
        <v>104</v>
      </c>
      <c r="H633">
        <v>62</v>
      </c>
      <c r="I633" t="str">
        <f>INDEX('DATA - Teams'!$C:$C,MATCH(C633,'DATA - Teams'!$B:$B,0))</f>
        <v>JMERC</v>
      </c>
    </row>
    <row r="634" spans="1:9" hidden="1" x14ac:dyDescent="0.2">
      <c r="A634">
        <v>2017</v>
      </c>
      <c r="B634">
        <v>6</v>
      </c>
      <c r="C634" t="s">
        <v>110</v>
      </c>
      <c r="D634" t="s">
        <v>74</v>
      </c>
      <c r="E634" t="s">
        <v>35</v>
      </c>
      <c r="F634" t="s">
        <v>38</v>
      </c>
      <c r="G634">
        <v>90</v>
      </c>
      <c r="H634">
        <v>116</v>
      </c>
      <c r="I634" t="str">
        <f>INDEX('DATA - Teams'!$C:$C,MATCH(C634,'DATA - Teams'!$B:$B,0))</f>
        <v>JMERC</v>
      </c>
    </row>
    <row r="635" spans="1:9" hidden="1" x14ac:dyDescent="0.2">
      <c r="A635">
        <v>2017</v>
      </c>
      <c r="B635">
        <v>6</v>
      </c>
      <c r="C635" t="s">
        <v>110</v>
      </c>
      <c r="D635" t="s">
        <v>128</v>
      </c>
      <c r="E635" t="s">
        <v>28</v>
      </c>
      <c r="F635" t="s">
        <v>38</v>
      </c>
      <c r="G635">
        <v>88</v>
      </c>
      <c r="H635">
        <v>90</v>
      </c>
      <c r="I635" t="str">
        <f>INDEX('DATA - Teams'!$C:$C,MATCH(C635,'DATA - Teams'!$B:$B,0))</f>
        <v>JMERC</v>
      </c>
    </row>
    <row r="636" spans="1:9" hidden="1" x14ac:dyDescent="0.2">
      <c r="A636">
        <v>2017</v>
      </c>
      <c r="B636">
        <v>6</v>
      </c>
      <c r="C636" t="s">
        <v>110</v>
      </c>
      <c r="D636" t="s">
        <v>135</v>
      </c>
      <c r="E636" t="s">
        <v>22</v>
      </c>
      <c r="F636" t="s">
        <v>59</v>
      </c>
      <c r="G636">
        <v>80</v>
      </c>
      <c r="H636">
        <v>0</v>
      </c>
      <c r="I636" t="str">
        <f>INDEX('DATA - Teams'!$C:$C,MATCH(C636,'DATA - Teams'!$B:$B,0))</f>
        <v>JMERC</v>
      </c>
    </row>
    <row r="637" spans="1:9" hidden="1" x14ac:dyDescent="0.2">
      <c r="A637">
        <v>2017</v>
      </c>
      <c r="B637">
        <v>6</v>
      </c>
      <c r="C637" t="s">
        <v>110</v>
      </c>
      <c r="D637" t="s">
        <v>125</v>
      </c>
      <c r="E637" t="s">
        <v>36</v>
      </c>
      <c r="F637" t="s">
        <v>59</v>
      </c>
      <c r="G637">
        <v>88</v>
      </c>
      <c r="H637">
        <v>0</v>
      </c>
      <c r="I637" t="str">
        <f>INDEX('DATA - Teams'!$C:$C,MATCH(C637,'DATA - Teams'!$B:$B,0))</f>
        <v>JMERC</v>
      </c>
    </row>
    <row r="638" spans="1:9" hidden="1" x14ac:dyDescent="0.2">
      <c r="A638">
        <v>2017</v>
      </c>
      <c r="B638">
        <v>6</v>
      </c>
      <c r="C638" t="s">
        <v>110</v>
      </c>
      <c r="D638" t="s">
        <v>88</v>
      </c>
      <c r="E638" t="s">
        <v>10</v>
      </c>
      <c r="F638" t="s">
        <v>59</v>
      </c>
      <c r="G638">
        <v>77</v>
      </c>
      <c r="H638">
        <v>54</v>
      </c>
      <c r="I638" t="str">
        <f>INDEX('DATA - Teams'!$C:$C,MATCH(C638,'DATA - Teams'!$B:$B,0))</f>
        <v>JMERC</v>
      </c>
    </row>
    <row r="639" spans="1:9" hidden="1" x14ac:dyDescent="0.2">
      <c r="A639">
        <v>2017</v>
      </c>
      <c r="B639">
        <v>6</v>
      </c>
      <c r="C639" t="s">
        <v>110</v>
      </c>
      <c r="D639" t="s">
        <v>127</v>
      </c>
      <c r="E639" t="s">
        <v>35</v>
      </c>
      <c r="F639" t="s">
        <v>59</v>
      </c>
      <c r="G639">
        <v>85</v>
      </c>
      <c r="H639">
        <v>107</v>
      </c>
      <c r="I639" t="str">
        <f>INDEX('DATA - Teams'!$C:$C,MATCH(C639,'DATA - Teams'!$B:$B,0))</f>
        <v>JMERC</v>
      </c>
    </row>
    <row r="640" spans="1:9" hidden="1" x14ac:dyDescent="0.2">
      <c r="A640">
        <v>2017</v>
      </c>
      <c r="B640">
        <v>7</v>
      </c>
      <c r="C640" t="s">
        <v>110</v>
      </c>
      <c r="D640" t="s">
        <v>112</v>
      </c>
      <c r="E640" t="s">
        <v>21</v>
      </c>
      <c r="F640" t="s">
        <v>41</v>
      </c>
      <c r="G640">
        <v>106</v>
      </c>
      <c r="H640">
        <v>108</v>
      </c>
      <c r="I640" t="str">
        <f>INDEX('DATA - Teams'!$C:$C,MATCH(C640,'DATA - Teams'!$B:$B,0))</f>
        <v>JMERC</v>
      </c>
    </row>
    <row r="641" spans="1:9" hidden="1" x14ac:dyDescent="0.2">
      <c r="A641">
        <v>2017</v>
      </c>
      <c r="B641">
        <v>7</v>
      </c>
      <c r="C641" t="s">
        <v>110</v>
      </c>
      <c r="D641" t="s">
        <v>115</v>
      </c>
      <c r="E641" t="s">
        <v>33</v>
      </c>
      <c r="F641" t="s">
        <v>43</v>
      </c>
      <c r="G641">
        <v>74</v>
      </c>
      <c r="H641">
        <v>60</v>
      </c>
      <c r="I641" t="str">
        <f>INDEX('DATA - Teams'!$C:$C,MATCH(C641,'DATA - Teams'!$B:$B,0))</f>
        <v>JMERC</v>
      </c>
    </row>
    <row r="642" spans="1:9" hidden="1" x14ac:dyDescent="0.2">
      <c r="A642">
        <v>2017</v>
      </c>
      <c r="B642">
        <v>7</v>
      </c>
      <c r="C642" t="s">
        <v>110</v>
      </c>
      <c r="D642" t="s">
        <v>114</v>
      </c>
      <c r="E642" t="s">
        <v>33</v>
      </c>
      <c r="F642" t="s">
        <v>41</v>
      </c>
      <c r="G642">
        <v>86</v>
      </c>
      <c r="H642">
        <v>73</v>
      </c>
      <c r="I642" t="str">
        <f>INDEX('DATA - Teams'!$C:$C,MATCH(C642,'DATA - Teams'!$B:$B,0))</f>
        <v>JMERC</v>
      </c>
    </row>
    <row r="643" spans="1:9" hidden="1" x14ac:dyDescent="0.2">
      <c r="A643">
        <v>2017</v>
      </c>
      <c r="B643">
        <v>7</v>
      </c>
      <c r="C643" t="s">
        <v>110</v>
      </c>
      <c r="D643" t="s">
        <v>118</v>
      </c>
      <c r="E643" t="s">
        <v>17</v>
      </c>
      <c r="F643" t="s">
        <v>41</v>
      </c>
      <c r="G643">
        <v>87</v>
      </c>
      <c r="H643">
        <v>91</v>
      </c>
      <c r="I643" t="str">
        <f>INDEX('DATA - Teams'!$C:$C,MATCH(C643,'DATA - Teams'!$B:$B,0))</f>
        <v>JMERC</v>
      </c>
    </row>
    <row r="644" spans="1:9" hidden="1" x14ac:dyDescent="0.2">
      <c r="A644">
        <v>2017</v>
      </c>
      <c r="B644">
        <v>7</v>
      </c>
      <c r="C644" t="s">
        <v>110</v>
      </c>
      <c r="D644" t="s">
        <v>116</v>
      </c>
      <c r="E644" t="s">
        <v>17</v>
      </c>
      <c r="F644" t="s">
        <v>38</v>
      </c>
      <c r="G644">
        <v>96</v>
      </c>
      <c r="H644">
        <v>66</v>
      </c>
      <c r="I644" t="str">
        <f>INDEX('DATA - Teams'!$C:$C,MATCH(C644,'DATA - Teams'!$B:$B,0))</f>
        <v>JMERC</v>
      </c>
    </row>
    <row r="645" spans="1:9" hidden="1" x14ac:dyDescent="0.2">
      <c r="A645">
        <v>2017</v>
      </c>
      <c r="B645">
        <v>7</v>
      </c>
      <c r="C645" t="s">
        <v>110</v>
      </c>
      <c r="D645" t="s">
        <v>117</v>
      </c>
      <c r="E645" t="s">
        <v>17</v>
      </c>
      <c r="F645" t="s">
        <v>43</v>
      </c>
      <c r="G645">
        <v>89</v>
      </c>
      <c r="H645">
        <v>98</v>
      </c>
      <c r="I645" t="str">
        <f>INDEX('DATA - Teams'!$C:$C,MATCH(C645,'DATA - Teams'!$B:$B,0))</f>
        <v>JMERC</v>
      </c>
    </row>
    <row r="646" spans="1:9" hidden="1" x14ac:dyDescent="0.2">
      <c r="A646">
        <v>2017</v>
      </c>
      <c r="B646">
        <v>7</v>
      </c>
      <c r="C646" t="s">
        <v>110</v>
      </c>
      <c r="D646" t="s">
        <v>119</v>
      </c>
      <c r="E646" t="s">
        <v>18</v>
      </c>
      <c r="F646" t="s">
        <v>41</v>
      </c>
      <c r="G646">
        <v>111</v>
      </c>
      <c r="H646">
        <v>88</v>
      </c>
      <c r="I646" t="str">
        <f>INDEX('DATA - Teams'!$C:$C,MATCH(C646,'DATA - Teams'!$B:$B,0))</f>
        <v>JMERC</v>
      </c>
    </row>
    <row r="647" spans="1:9" hidden="1" x14ac:dyDescent="0.2">
      <c r="A647">
        <v>2017</v>
      </c>
      <c r="B647">
        <v>7</v>
      </c>
      <c r="C647" t="s">
        <v>110</v>
      </c>
      <c r="D647" t="s">
        <v>132</v>
      </c>
      <c r="E647" t="s">
        <v>23</v>
      </c>
      <c r="F647" t="s">
        <v>41</v>
      </c>
      <c r="G647">
        <v>87</v>
      </c>
      <c r="H647">
        <v>129</v>
      </c>
      <c r="I647" t="str">
        <f>INDEX('DATA - Teams'!$C:$C,MATCH(C647,'DATA - Teams'!$B:$B,0))</f>
        <v>JMERC</v>
      </c>
    </row>
    <row r="648" spans="1:9" hidden="1" x14ac:dyDescent="0.2">
      <c r="A648">
        <v>2017</v>
      </c>
      <c r="B648">
        <v>7</v>
      </c>
      <c r="C648" t="s">
        <v>110</v>
      </c>
      <c r="D648" t="s">
        <v>130</v>
      </c>
      <c r="E648" t="s">
        <v>23</v>
      </c>
      <c r="F648" t="s">
        <v>43</v>
      </c>
      <c r="G648">
        <v>77</v>
      </c>
      <c r="H648">
        <v>64</v>
      </c>
      <c r="I648" t="str">
        <f>INDEX('DATA - Teams'!$C:$C,MATCH(C648,'DATA - Teams'!$B:$B,0))</f>
        <v>JMERC</v>
      </c>
    </row>
    <row r="649" spans="1:9" hidden="1" x14ac:dyDescent="0.2">
      <c r="A649">
        <v>2017</v>
      </c>
      <c r="B649">
        <v>7</v>
      </c>
      <c r="C649" t="s">
        <v>110</v>
      </c>
      <c r="D649" t="s">
        <v>125</v>
      </c>
      <c r="E649" t="s">
        <v>36</v>
      </c>
      <c r="F649" t="s">
        <v>43</v>
      </c>
      <c r="G649">
        <v>89</v>
      </c>
      <c r="H649">
        <v>73</v>
      </c>
      <c r="I649" t="str">
        <f>INDEX('DATA - Teams'!$C:$C,MATCH(C649,'DATA - Teams'!$B:$B,0))</f>
        <v>JMERC</v>
      </c>
    </row>
    <row r="650" spans="1:9" hidden="1" x14ac:dyDescent="0.2">
      <c r="A650">
        <v>2017</v>
      </c>
      <c r="B650">
        <v>7</v>
      </c>
      <c r="C650" t="s">
        <v>110</v>
      </c>
      <c r="D650" t="s">
        <v>122</v>
      </c>
      <c r="E650" t="s">
        <v>32</v>
      </c>
      <c r="F650" t="s">
        <v>52</v>
      </c>
      <c r="G650">
        <v>107</v>
      </c>
      <c r="H650">
        <v>67</v>
      </c>
      <c r="I650" t="str">
        <f>INDEX('DATA - Teams'!$C:$C,MATCH(C650,'DATA - Teams'!$B:$B,0))</f>
        <v>JMERC</v>
      </c>
    </row>
    <row r="651" spans="1:9" hidden="1" x14ac:dyDescent="0.2">
      <c r="A651">
        <v>2017</v>
      </c>
      <c r="B651">
        <v>7</v>
      </c>
      <c r="C651" t="s">
        <v>110</v>
      </c>
      <c r="D651" t="s">
        <v>131</v>
      </c>
      <c r="E651" t="s">
        <v>32</v>
      </c>
      <c r="F651" t="s">
        <v>38</v>
      </c>
      <c r="G651">
        <v>78</v>
      </c>
      <c r="H651">
        <v>91</v>
      </c>
      <c r="I651" t="str">
        <f>INDEX('DATA - Teams'!$C:$C,MATCH(C651,'DATA - Teams'!$B:$B,0))</f>
        <v>JMERC</v>
      </c>
    </row>
    <row r="652" spans="1:9" hidden="1" x14ac:dyDescent="0.2">
      <c r="A652">
        <v>2017</v>
      </c>
      <c r="B652">
        <v>7</v>
      </c>
      <c r="C652" t="s">
        <v>110</v>
      </c>
      <c r="D652" t="s">
        <v>123</v>
      </c>
      <c r="E652" t="s">
        <v>31</v>
      </c>
      <c r="F652" t="s">
        <v>38</v>
      </c>
      <c r="G652">
        <v>91</v>
      </c>
      <c r="H652">
        <v>83</v>
      </c>
      <c r="I652" t="str">
        <f>INDEX('DATA - Teams'!$C:$C,MATCH(C652,'DATA - Teams'!$B:$B,0))</f>
        <v>JMERC</v>
      </c>
    </row>
    <row r="653" spans="1:9" hidden="1" x14ac:dyDescent="0.2">
      <c r="A653">
        <v>2017</v>
      </c>
      <c r="B653">
        <v>7</v>
      </c>
      <c r="C653" t="s">
        <v>110</v>
      </c>
      <c r="D653" t="s">
        <v>124</v>
      </c>
      <c r="E653" t="s">
        <v>24</v>
      </c>
      <c r="F653" t="s">
        <v>41</v>
      </c>
      <c r="G653">
        <v>99</v>
      </c>
      <c r="H653">
        <v>99</v>
      </c>
      <c r="I653" t="str">
        <f>INDEX('DATA - Teams'!$C:$C,MATCH(C653,'DATA - Teams'!$B:$B,0))</f>
        <v>JMERC</v>
      </c>
    </row>
    <row r="654" spans="1:9" hidden="1" x14ac:dyDescent="0.2">
      <c r="A654">
        <v>2017</v>
      </c>
      <c r="B654">
        <v>7</v>
      </c>
      <c r="C654" t="s">
        <v>110</v>
      </c>
      <c r="D654" t="s">
        <v>54</v>
      </c>
      <c r="E654" t="s">
        <v>14</v>
      </c>
      <c r="F654" t="s">
        <v>43</v>
      </c>
      <c r="G654">
        <v>83</v>
      </c>
      <c r="H654">
        <v>92</v>
      </c>
      <c r="I654" t="str">
        <f>INDEX('DATA - Teams'!$C:$C,MATCH(C654,'DATA - Teams'!$B:$B,0))</f>
        <v>JMERC</v>
      </c>
    </row>
    <row r="655" spans="1:9" hidden="1" x14ac:dyDescent="0.2">
      <c r="A655">
        <v>2017</v>
      </c>
      <c r="B655">
        <v>7</v>
      </c>
      <c r="C655" t="s">
        <v>110</v>
      </c>
      <c r="D655" t="s">
        <v>137</v>
      </c>
      <c r="E655" t="s">
        <v>14</v>
      </c>
      <c r="F655" t="s">
        <v>41</v>
      </c>
      <c r="G655">
        <v>54</v>
      </c>
      <c r="H655">
        <v>80</v>
      </c>
      <c r="I655" t="str">
        <f>INDEX('DATA - Teams'!$C:$C,MATCH(C655,'DATA - Teams'!$B:$B,0))</f>
        <v>JMERC</v>
      </c>
    </row>
    <row r="656" spans="1:9" hidden="1" x14ac:dyDescent="0.2">
      <c r="A656">
        <v>2017</v>
      </c>
      <c r="B656">
        <v>7</v>
      </c>
      <c r="C656" t="s">
        <v>110</v>
      </c>
      <c r="D656" t="s">
        <v>127</v>
      </c>
      <c r="E656" t="s">
        <v>35</v>
      </c>
      <c r="F656" t="s">
        <v>38</v>
      </c>
      <c r="G656">
        <v>76</v>
      </c>
      <c r="H656">
        <v>97</v>
      </c>
      <c r="I656" t="str">
        <f>INDEX('DATA - Teams'!$C:$C,MATCH(C656,'DATA - Teams'!$B:$B,0))</f>
        <v>JMERC</v>
      </c>
    </row>
    <row r="657" spans="1:9" hidden="1" x14ac:dyDescent="0.2">
      <c r="A657">
        <v>2017</v>
      </c>
      <c r="B657">
        <v>7</v>
      </c>
      <c r="C657" t="s">
        <v>110</v>
      </c>
      <c r="D657" t="s">
        <v>128</v>
      </c>
      <c r="E657" t="s">
        <v>28</v>
      </c>
      <c r="F657" t="s">
        <v>38</v>
      </c>
      <c r="G657">
        <v>80</v>
      </c>
      <c r="H657">
        <v>47</v>
      </c>
      <c r="I657" t="str">
        <f>INDEX('DATA - Teams'!$C:$C,MATCH(C657,'DATA - Teams'!$B:$B,0))</f>
        <v>JMERC</v>
      </c>
    </row>
    <row r="658" spans="1:9" hidden="1" x14ac:dyDescent="0.2">
      <c r="A658">
        <v>2017</v>
      </c>
      <c r="B658">
        <v>7</v>
      </c>
      <c r="C658" t="s">
        <v>110</v>
      </c>
      <c r="D658" t="s">
        <v>136</v>
      </c>
      <c r="E658" t="s">
        <v>21</v>
      </c>
      <c r="F658" t="s">
        <v>59</v>
      </c>
      <c r="G658">
        <v>84</v>
      </c>
      <c r="H658">
        <v>112</v>
      </c>
      <c r="I658" t="str">
        <f>INDEX('DATA - Teams'!$C:$C,MATCH(C658,'DATA - Teams'!$B:$B,0))</f>
        <v>JMERC</v>
      </c>
    </row>
    <row r="659" spans="1:9" hidden="1" x14ac:dyDescent="0.2">
      <c r="A659">
        <v>2017</v>
      </c>
      <c r="B659">
        <v>7</v>
      </c>
      <c r="C659" t="s">
        <v>110</v>
      </c>
      <c r="D659" t="s">
        <v>135</v>
      </c>
      <c r="E659" t="s">
        <v>22</v>
      </c>
      <c r="F659" t="s">
        <v>59</v>
      </c>
      <c r="G659">
        <v>80</v>
      </c>
      <c r="H659">
        <v>0</v>
      </c>
      <c r="I659" t="str">
        <f>INDEX('DATA - Teams'!$C:$C,MATCH(C659,'DATA - Teams'!$B:$B,0))</f>
        <v>JMERC</v>
      </c>
    </row>
    <row r="660" spans="1:9" hidden="1" x14ac:dyDescent="0.2">
      <c r="A660">
        <v>2017</v>
      </c>
      <c r="B660">
        <v>7</v>
      </c>
      <c r="C660" t="s">
        <v>110</v>
      </c>
      <c r="D660" t="s">
        <v>129</v>
      </c>
      <c r="E660" t="s">
        <v>20</v>
      </c>
      <c r="F660" t="s">
        <v>59</v>
      </c>
      <c r="G660">
        <v>103</v>
      </c>
      <c r="H660">
        <v>103</v>
      </c>
      <c r="I660" t="str">
        <f>INDEX('DATA - Teams'!$C:$C,MATCH(C660,'DATA - Teams'!$B:$B,0))</f>
        <v>JMERC</v>
      </c>
    </row>
    <row r="661" spans="1:9" hidden="1" x14ac:dyDescent="0.2">
      <c r="A661">
        <v>2017</v>
      </c>
      <c r="B661">
        <v>7</v>
      </c>
      <c r="C661" t="s">
        <v>110</v>
      </c>
      <c r="D661" t="s">
        <v>88</v>
      </c>
      <c r="E661" t="s">
        <v>10</v>
      </c>
      <c r="F661" t="s">
        <v>59</v>
      </c>
      <c r="G661">
        <v>77</v>
      </c>
      <c r="H661">
        <v>0</v>
      </c>
      <c r="I661" t="str">
        <f>INDEX('DATA - Teams'!$C:$C,MATCH(C661,'DATA - Teams'!$B:$B,0))</f>
        <v>JMERC</v>
      </c>
    </row>
    <row r="662" spans="1:9" hidden="1" x14ac:dyDescent="0.2">
      <c r="A662">
        <v>2017</v>
      </c>
      <c r="B662">
        <v>8</v>
      </c>
      <c r="C662" t="s">
        <v>110</v>
      </c>
      <c r="D662" t="s">
        <v>136</v>
      </c>
      <c r="E662" t="s">
        <v>21</v>
      </c>
      <c r="F662" t="s">
        <v>43</v>
      </c>
      <c r="G662">
        <v>89</v>
      </c>
      <c r="H662">
        <v>105</v>
      </c>
      <c r="I662" t="str">
        <f>INDEX('DATA - Teams'!$C:$C,MATCH(C662,'DATA - Teams'!$B:$B,0))</f>
        <v>JMERC</v>
      </c>
    </row>
    <row r="663" spans="1:9" hidden="1" x14ac:dyDescent="0.2">
      <c r="A663">
        <v>2017</v>
      </c>
      <c r="B663">
        <v>8</v>
      </c>
      <c r="C663" t="s">
        <v>110</v>
      </c>
      <c r="D663" t="s">
        <v>112</v>
      </c>
      <c r="E663" t="s">
        <v>21</v>
      </c>
      <c r="F663" t="s">
        <v>41</v>
      </c>
      <c r="G663">
        <v>112</v>
      </c>
      <c r="H663">
        <v>135</v>
      </c>
      <c r="I663" t="str">
        <f>INDEX('DATA - Teams'!$C:$C,MATCH(C663,'DATA - Teams'!$B:$B,0))</f>
        <v>JMERC</v>
      </c>
    </row>
    <row r="664" spans="1:9" hidden="1" x14ac:dyDescent="0.2">
      <c r="A664">
        <v>2017</v>
      </c>
      <c r="B664">
        <v>8</v>
      </c>
      <c r="C664" t="s">
        <v>110</v>
      </c>
      <c r="D664" t="s">
        <v>115</v>
      </c>
      <c r="E664" t="s">
        <v>33</v>
      </c>
      <c r="F664" t="s">
        <v>43</v>
      </c>
      <c r="G664">
        <v>75</v>
      </c>
      <c r="H664">
        <v>91</v>
      </c>
      <c r="I664" t="str">
        <f>INDEX('DATA - Teams'!$C:$C,MATCH(C664,'DATA - Teams'!$B:$B,0))</f>
        <v>JMERC</v>
      </c>
    </row>
    <row r="665" spans="1:9" hidden="1" x14ac:dyDescent="0.2">
      <c r="A665">
        <v>2017</v>
      </c>
      <c r="B665">
        <v>8</v>
      </c>
      <c r="C665" t="s">
        <v>110</v>
      </c>
      <c r="D665" t="s">
        <v>117</v>
      </c>
      <c r="E665" t="s">
        <v>17</v>
      </c>
      <c r="F665" t="s">
        <v>43</v>
      </c>
      <c r="G665">
        <v>86</v>
      </c>
      <c r="H665">
        <v>41</v>
      </c>
      <c r="I665" t="str">
        <f>INDEX('DATA - Teams'!$C:$C,MATCH(C665,'DATA - Teams'!$B:$B,0))</f>
        <v>JMERC</v>
      </c>
    </row>
    <row r="666" spans="1:9" hidden="1" x14ac:dyDescent="0.2">
      <c r="A666">
        <v>2017</v>
      </c>
      <c r="B666">
        <v>8</v>
      </c>
      <c r="C666" t="s">
        <v>110</v>
      </c>
      <c r="D666" t="s">
        <v>116</v>
      </c>
      <c r="E666" t="s">
        <v>17</v>
      </c>
      <c r="F666" t="s">
        <v>38</v>
      </c>
      <c r="G666">
        <v>81</v>
      </c>
      <c r="H666">
        <v>49</v>
      </c>
      <c r="I666" t="str">
        <f>INDEX('DATA - Teams'!$C:$C,MATCH(C666,'DATA - Teams'!$B:$B,0))</f>
        <v>JMERC</v>
      </c>
    </row>
    <row r="667" spans="1:9" hidden="1" x14ac:dyDescent="0.2">
      <c r="A667">
        <v>2017</v>
      </c>
      <c r="B667">
        <v>8</v>
      </c>
      <c r="C667" t="s">
        <v>110</v>
      </c>
      <c r="D667" t="s">
        <v>118</v>
      </c>
      <c r="E667" t="s">
        <v>17</v>
      </c>
      <c r="F667" t="s">
        <v>41</v>
      </c>
      <c r="G667">
        <v>94</v>
      </c>
      <c r="H667">
        <v>142</v>
      </c>
      <c r="I667" t="str">
        <f>INDEX('DATA - Teams'!$C:$C,MATCH(C667,'DATA - Teams'!$B:$B,0))</f>
        <v>JMERC</v>
      </c>
    </row>
    <row r="668" spans="1:9" hidden="1" x14ac:dyDescent="0.2">
      <c r="A668">
        <v>2017</v>
      </c>
      <c r="B668">
        <v>8</v>
      </c>
      <c r="C668" t="s">
        <v>110</v>
      </c>
      <c r="D668" t="s">
        <v>119</v>
      </c>
      <c r="E668" t="s">
        <v>18</v>
      </c>
      <c r="F668" t="s">
        <v>41</v>
      </c>
      <c r="G668">
        <v>113</v>
      </c>
      <c r="H668">
        <v>119</v>
      </c>
      <c r="I668" t="str">
        <f>INDEX('DATA - Teams'!$C:$C,MATCH(C668,'DATA - Teams'!$B:$B,0))</f>
        <v>JMERC</v>
      </c>
    </row>
    <row r="669" spans="1:9" hidden="1" x14ac:dyDescent="0.2">
      <c r="A669">
        <v>2017</v>
      </c>
      <c r="B669">
        <v>8</v>
      </c>
      <c r="C669" t="s">
        <v>110</v>
      </c>
      <c r="D669" t="s">
        <v>130</v>
      </c>
      <c r="E669" t="s">
        <v>23</v>
      </c>
      <c r="F669" t="s">
        <v>43</v>
      </c>
      <c r="G669">
        <v>75</v>
      </c>
      <c r="H669">
        <v>62</v>
      </c>
      <c r="I669" t="str">
        <f>INDEX('DATA - Teams'!$C:$C,MATCH(C669,'DATA - Teams'!$B:$B,0))</f>
        <v>JMERC</v>
      </c>
    </row>
    <row r="670" spans="1:9" hidden="1" x14ac:dyDescent="0.2">
      <c r="A670">
        <v>2017</v>
      </c>
      <c r="B670">
        <v>8</v>
      </c>
      <c r="C670" t="s">
        <v>110</v>
      </c>
      <c r="D670" t="s">
        <v>132</v>
      </c>
      <c r="E670" t="s">
        <v>23</v>
      </c>
      <c r="F670" t="s">
        <v>41</v>
      </c>
      <c r="G670">
        <v>93</v>
      </c>
      <c r="H670">
        <v>94</v>
      </c>
      <c r="I670" t="str">
        <f>INDEX('DATA - Teams'!$C:$C,MATCH(C670,'DATA - Teams'!$B:$B,0))</f>
        <v>JMERC</v>
      </c>
    </row>
    <row r="671" spans="1:9" hidden="1" x14ac:dyDescent="0.2">
      <c r="A671">
        <v>2017</v>
      </c>
      <c r="B671">
        <v>8</v>
      </c>
      <c r="C671" t="s">
        <v>110</v>
      </c>
      <c r="D671" t="s">
        <v>129</v>
      </c>
      <c r="E671" t="s">
        <v>20</v>
      </c>
      <c r="F671" t="s">
        <v>41</v>
      </c>
      <c r="G671">
        <v>101</v>
      </c>
      <c r="H671">
        <v>95</v>
      </c>
      <c r="I671" t="str">
        <f>INDEX('DATA - Teams'!$C:$C,MATCH(C671,'DATA - Teams'!$B:$B,0))</f>
        <v>JMERC</v>
      </c>
    </row>
    <row r="672" spans="1:9" hidden="1" x14ac:dyDescent="0.2">
      <c r="A672">
        <v>2017</v>
      </c>
      <c r="B672">
        <v>8</v>
      </c>
      <c r="C672" t="s">
        <v>110</v>
      </c>
      <c r="D672" t="s">
        <v>122</v>
      </c>
      <c r="E672" t="s">
        <v>32</v>
      </c>
      <c r="F672" t="s">
        <v>52</v>
      </c>
      <c r="G672">
        <v>97</v>
      </c>
      <c r="H672">
        <v>87</v>
      </c>
      <c r="I672" t="str">
        <f>INDEX('DATA - Teams'!$C:$C,MATCH(C672,'DATA - Teams'!$B:$B,0))</f>
        <v>JMERC</v>
      </c>
    </row>
    <row r="673" spans="1:9" hidden="1" x14ac:dyDescent="0.2">
      <c r="A673">
        <v>2017</v>
      </c>
      <c r="B673">
        <v>8</v>
      </c>
      <c r="C673" t="s">
        <v>110</v>
      </c>
      <c r="D673" t="s">
        <v>131</v>
      </c>
      <c r="E673" t="s">
        <v>32</v>
      </c>
      <c r="F673" t="s">
        <v>38</v>
      </c>
      <c r="G673">
        <v>80</v>
      </c>
      <c r="H673">
        <v>119</v>
      </c>
      <c r="I673" t="str">
        <f>INDEX('DATA - Teams'!$C:$C,MATCH(C673,'DATA - Teams'!$B:$B,0))</f>
        <v>JMERC</v>
      </c>
    </row>
    <row r="674" spans="1:9" hidden="1" x14ac:dyDescent="0.2">
      <c r="A674">
        <v>2017</v>
      </c>
      <c r="B674">
        <v>8</v>
      </c>
      <c r="C674" t="s">
        <v>110</v>
      </c>
      <c r="D674" t="s">
        <v>123</v>
      </c>
      <c r="E674" t="s">
        <v>31</v>
      </c>
      <c r="F674" t="s">
        <v>38</v>
      </c>
      <c r="G674">
        <v>74</v>
      </c>
      <c r="H674">
        <v>67</v>
      </c>
      <c r="I674" t="str">
        <f>INDEX('DATA - Teams'!$C:$C,MATCH(C674,'DATA - Teams'!$B:$B,0))</f>
        <v>JMERC</v>
      </c>
    </row>
    <row r="675" spans="1:9" hidden="1" x14ac:dyDescent="0.2">
      <c r="A675">
        <v>2017</v>
      </c>
      <c r="B675">
        <v>8</v>
      </c>
      <c r="C675" t="s">
        <v>110</v>
      </c>
      <c r="D675" t="s">
        <v>88</v>
      </c>
      <c r="E675" t="s">
        <v>10</v>
      </c>
      <c r="F675" t="s">
        <v>41</v>
      </c>
      <c r="G675">
        <v>75</v>
      </c>
      <c r="H675">
        <v>94</v>
      </c>
      <c r="I675" t="str">
        <f>INDEX('DATA - Teams'!$C:$C,MATCH(C675,'DATA - Teams'!$B:$B,0))</f>
        <v>JMERC</v>
      </c>
    </row>
    <row r="676" spans="1:9" hidden="1" x14ac:dyDescent="0.2">
      <c r="A676">
        <v>2017</v>
      </c>
      <c r="B676">
        <v>8</v>
      </c>
      <c r="C676" t="s">
        <v>110</v>
      </c>
      <c r="D676" t="s">
        <v>124</v>
      </c>
      <c r="E676" t="s">
        <v>24</v>
      </c>
      <c r="F676" t="s">
        <v>41</v>
      </c>
      <c r="G676">
        <v>97</v>
      </c>
      <c r="H676">
        <v>99</v>
      </c>
      <c r="I676" t="str">
        <f>INDEX('DATA - Teams'!$C:$C,MATCH(C676,'DATA - Teams'!$B:$B,0))</f>
        <v>JMERC</v>
      </c>
    </row>
    <row r="677" spans="1:9" hidden="1" x14ac:dyDescent="0.2">
      <c r="A677">
        <v>2017</v>
      </c>
      <c r="B677">
        <v>8</v>
      </c>
      <c r="C677" t="s">
        <v>110</v>
      </c>
      <c r="D677" t="s">
        <v>54</v>
      </c>
      <c r="E677" t="s">
        <v>14</v>
      </c>
      <c r="F677" t="s">
        <v>43</v>
      </c>
      <c r="G677">
        <v>81</v>
      </c>
      <c r="H677">
        <v>106</v>
      </c>
      <c r="I677" t="str">
        <f>INDEX('DATA - Teams'!$C:$C,MATCH(C677,'DATA - Teams'!$B:$B,0))</f>
        <v>JMERC</v>
      </c>
    </row>
    <row r="678" spans="1:9" hidden="1" x14ac:dyDescent="0.2">
      <c r="A678">
        <v>2017</v>
      </c>
      <c r="B678">
        <v>8</v>
      </c>
      <c r="C678" t="s">
        <v>110</v>
      </c>
      <c r="D678" t="s">
        <v>137</v>
      </c>
      <c r="E678" t="s">
        <v>14</v>
      </c>
      <c r="F678" t="s">
        <v>38</v>
      </c>
      <c r="G678">
        <v>63</v>
      </c>
      <c r="H678">
        <v>92</v>
      </c>
      <c r="I678" t="str">
        <f>INDEX('DATA - Teams'!$C:$C,MATCH(C678,'DATA - Teams'!$B:$B,0))</f>
        <v>JMERC</v>
      </c>
    </row>
    <row r="679" spans="1:9" hidden="1" x14ac:dyDescent="0.2">
      <c r="A679">
        <v>2017</v>
      </c>
      <c r="B679">
        <v>8</v>
      </c>
      <c r="C679" t="s">
        <v>110</v>
      </c>
      <c r="D679" t="s">
        <v>128</v>
      </c>
      <c r="E679" t="s">
        <v>28</v>
      </c>
      <c r="F679" t="s">
        <v>38</v>
      </c>
      <c r="G679">
        <v>73</v>
      </c>
      <c r="H679">
        <v>50</v>
      </c>
      <c r="I679" t="str">
        <f>INDEX('DATA - Teams'!$C:$C,MATCH(C679,'DATA - Teams'!$B:$B,0))</f>
        <v>JMERC</v>
      </c>
    </row>
    <row r="680" spans="1:9" hidden="1" x14ac:dyDescent="0.2">
      <c r="A680">
        <v>2017</v>
      </c>
      <c r="B680">
        <v>8</v>
      </c>
      <c r="C680" t="s">
        <v>110</v>
      </c>
      <c r="D680" t="s">
        <v>135</v>
      </c>
      <c r="E680" t="s">
        <v>22</v>
      </c>
      <c r="F680" t="s">
        <v>59</v>
      </c>
      <c r="G680">
        <v>80</v>
      </c>
      <c r="H680">
        <v>0</v>
      </c>
      <c r="I680" t="str">
        <f>INDEX('DATA - Teams'!$C:$C,MATCH(C680,'DATA - Teams'!$B:$B,0))</f>
        <v>JMERC</v>
      </c>
    </row>
    <row r="681" spans="1:9" hidden="1" x14ac:dyDescent="0.2">
      <c r="A681">
        <v>2017</v>
      </c>
      <c r="B681">
        <v>8</v>
      </c>
      <c r="C681" t="s">
        <v>110</v>
      </c>
      <c r="D681" t="s">
        <v>114</v>
      </c>
      <c r="E681" t="s">
        <v>33</v>
      </c>
      <c r="F681" t="s">
        <v>59</v>
      </c>
      <c r="G681">
        <v>86</v>
      </c>
      <c r="H681">
        <v>0</v>
      </c>
      <c r="I681" t="str">
        <f>INDEX('DATA - Teams'!$C:$C,MATCH(C681,'DATA - Teams'!$B:$B,0))</f>
        <v>JMERC</v>
      </c>
    </row>
    <row r="682" spans="1:9" hidden="1" x14ac:dyDescent="0.2">
      <c r="A682">
        <v>2017</v>
      </c>
      <c r="B682">
        <v>8</v>
      </c>
      <c r="C682" t="s">
        <v>110</v>
      </c>
      <c r="D682" t="s">
        <v>125</v>
      </c>
      <c r="E682" t="s">
        <v>36</v>
      </c>
      <c r="F682" t="s">
        <v>59</v>
      </c>
      <c r="G682">
        <v>83</v>
      </c>
      <c r="H682">
        <v>56</v>
      </c>
      <c r="I682" t="str">
        <f>INDEX('DATA - Teams'!$C:$C,MATCH(C682,'DATA - Teams'!$B:$B,0))</f>
        <v>JMERC</v>
      </c>
    </row>
    <row r="683" spans="1:9" hidden="1" x14ac:dyDescent="0.2">
      <c r="A683">
        <v>2017</v>
      </c>
      <c r="B683">
        <v>8</v>
      </c>
      <c r="C683" t="s">
        <v>110</v>
      </c>
      <c r="D683" t="s">
        <v>127</v>
      </c>
      <c r="E683" t="s">
        <v>35</v>
      </c>
      <c r="F683" t="s">
        <v>59</v>
      </c>
      <c r="G683">
        <v>76</v>
      </c>
      <c r="H683">
        <v>0</v>
      </c>
      <c r="I683" t="str">
        <f>INDEX('DATA - Teams'!$C:$C,MATCH(C683,'DATA - Teams'!$B:$B,0))</f>
        <v>JMERC</v>
      </c>
    </row>
    <row r="684" spans="1:9" hidden="1" x14ac:dyDescent="0.2">
      <c r="A684">
        <v>2017</v>
      </c>
      <c r="B684">
        <v>9</v>
      </c>
      <c r="C684" t="s">
        <v>110</v>
      </c>
      <c r="D684" t="s">
        <v>136</v>
      </c>
      <c r="E684" t="s">
        <v>21</v>
      </c>
      <c r="F684" t="s">
        <v>38</v>
      </c>
      <c r="G684">
        <v>89</v>
      </c>
      <c r="H684">
        <v>74</v>
      </c>
      <c r="I684" t="str">
        <f>INDEX('DATA - Teams'!$C:$C,MATCH(C684,'DATA - Teams'!$B:$B,0))</f>
        <v>JMERC</v>
      </c>
    </row>
    <row r="685" spans="1:9" hidden="1" x14ac:dyDescent="0.2">
      <c r="A685">
        <v>2017</v>
      </c>
      <c r="B685">
        <v>9</v>
      </c>
      <c r="C685" t="s">
        <v>110</v>
      </c>
      <c r="D685" t="s">
        <v>112</v>
      </c>
      <c r="E685" t="s">
        <v>21</v>
      </c>
      <c r="F685" t="s">
        <v>41</v>
      </c>
      <c r="G685">
        <v>127</v>
      </c>
      <c r="H685">
        <v>158</v>
      </c>
      <c r="I685" t="str">
        <f>INDEX('DATA - Teams'!$C:$C,MATCH(C685,'DATA - Teams'!$B:$B,0))</f>
        <v>JMERC</v>
      </c>
    </row>
    <row r="686" spans="1:9" hidden="1" x14ac:dyDescent="0.2">
      <c r="A686">
        <v>2017</v>
      </c>
      <c r="B686">
        <v>9</v>
      </c>
      <c r="C686" t="s">
        <v>110</v>
      </c>
      <c r="D686" t="s">
        <v>135</v>
      </c>
      <c r="E686" t="s">
        <v>22</v>
      </c>
      <c r="F686" t="s">
        <v>38</v>
      </c>
      <c r="G686">
        <v>92</v>
      </c>
      <c r="H686">
        <v>132</v>
      </c>
      <c r="I686" t="str">
        <f>INDEX('DATA - Teams'!$C:$C,MATCH(C686,'DATA - Teams'!$B:$B,0))</f>
        <v>JMERC</v>
      </c>
    </row>
    <row r="687" spans="1:9" hidden="1" x14ac:dyDescent="0.2">
      <c r="A687">
        <v>2017</v>
      </c>
      <c r="B687">
        <v>9</v>
      </c>
      <c r="C687" t="s">
        <v>110</v>
      </c>
      <c r="D687" t="s">
        <v>115</v>
      </c>
      <c r="E687" t="s">
        <v>33</v>
      </c>
      <c r="F687" t="s">
        <v>43</v>
      </c>
      <c r="G687">
        <v>71</v>
      </c>
      <c r="H687">
        <v>105</v>
      </c>
      <c r="I687" t="str">
        <f>INDEX('DATA - Teams'!$C:$C,MATCH(C687,'DATA - Teams'!$B:$B,0))</f>
        <v>JMERC</v>
      </c>
    </row>
    <row r="688" spans="1:9" hidden="1" x14ac:dyDescent="0.2">
      <c r="A688">
        <v>2017</v>
      </c>
      <c r="B688">
        <v>9</v>
      </c>
      <c r="C688" t="s">
        <v>110</v>
      </c>
      <c r="D688" t="s">
        <v>114</v>
      </c>
      <c r="E688" t="s">
        <v>33</v>
      </c>
      <c r="F688" t="s">
        <v>41</v>
      </c>
      <c r="G688">
        <v>89</v>
      </c>
      <c r="H688">
        <v>125</v>
      </c>
      <c r="I688" t="str">
        <f>INDEX('DATA - Teams'!$C:$C,MATCH(C688,'DATA - Teams'!$B:$B,0))</f>
        <v>JMERC</v>
      </c>
    </row>
    <row r="689" spans="1:9" hidden="1" x14ac:dyDescent="0.2">
      <c r="A689">
        <v>2017</v>
      </c>
      <c r="B689">
        <v>9</v>
      </c>
      <c r="C689" t="s">
        <v>110</v>
      </c>
      <c r="D689" t="s">
        <v>117</v>
      </c>
      <c r="E689" t="s">
        <v>17</v>
      </c>
      <c r="F689" t="s">
        <v>43</v>
      </c>
      <c r="G689">
        <v>78</v>
      </c>
      <c r="H689">
        <v>52</v>
      </c>
      <c r="I689" t="str">
        <f>INDEX('DATA - Teams'!$C:$C,MATCH(C689,'DATA - Teams'!$B:$B,0))</f>
        <v>JMERC</v>
      </c>
    </row>
    <row r="690" spans="1:9" hidden="1" x14ac:dyDescent="0.2">
      <c r="A690">
        <v>2017</v>
      </c>
      <c r="B690">
        <v>9</v>
      </c>
      <c r="C690" t="s">
        <v>110</v>
      </c>
      <c r="D690" t="s">
        <v>118</v>
      </c>
      <c r="E690" t="s">
        <v>17</v>
      </c>
      <c r="F690" t="s">
        <v>41</v>
      </c>
      <c r="G690">
        <v>90</v>
      </c>
      <c r="H690">
        <v>91</v>
      </c>
      <c r="I690" t="str">
        <f>INDEX('DATA - Teams'!$C:$C,MATCH(C690,'DATA - Teams'!$B:$B,0))</f>
        <v>JMERC</v>
      </c>
    </row>
    <row r="691" spans="1:9" hidden="1" x14ac:dyDescent="0.2">
      <c r="A691">
        <v>2017</v>
      </c>
      <c r="B691">
        <v>9</v>
      </c>
      <c r="C691" t="s">
        <v>110</v>
      </c>
      <c r="D691" t="s">
        <v>119</v>
      </c>
      <c r="E691" t="s">
        <v>18</v>
      </c>
      <c r="F691" t="s">
        <v>41</v>
      </c>
      <c r="G691">
        <v>114</v>
      </c>
      <c r="H691">
        <v>123</v>
      </c>
      <c r="I691" t="str">
        <f>INDEX('DATA - Teams'!$C:$C,MATCH(C691,'DATA - Teams'!$B:$B,0))</f>
        <v>JMERC</v>
      </c>
    </row>
    <row r="692" spans="1:9" hidden="1" x14ac:dyDescent="0.2">
      <c r="A692">
        <v>2017</v>
      </c>
      <c r="B692">
        <v>9</v>
      </c>
      <c r="C692" t="s">
        <v>110</v>
      </c>
      <c r="D692" t="s">
        <v>132</v>
      </c>
      <c r="E692" t="s">
        <v>23</v>
      </c>
      <c r="F692" t="s">
        <v>41</v>
      </c>
      <c r="G692">
        <v>86</v>
      </c>
      <c r="H692">
        <v>84</v>
      </c>
      <c r="I692" t="str">
        <f>INDEX('DATA - Teams'!$C:$C,MATCH(C692,'DATA - Teams'!$B:$B,0))</f>
        <v>JMERC</v>
      </c>
    </row>
    <row r="693" spans="1:9" hidden="1" x14ac:dyDescent="0.2">
      <c r="A693">
        <v>2017</v>
      </c>
      <c r="B693">
        <v>9</v>
      </c>
      <c r="C693" t="s">
        <v>110</v>
      </c>
      <c r="D693" t="s">
        <v>130</v>
      </c>
      <c r="E693" t="s">
        <v>23</v>
      </c>
      <c r="F693" t="s">
        <v>43</v>
      </c>
      <c r="G693">
        <v>76</v>
      </c>
      <c r="H693">
        <v>102</v>
      </c>
      <c r="I693" t="str">
        <f>INDEX('DATA - Teams'!$C:$C,MATCH(C693,'DATA - Teams'!$B:$B,0))</f>
        <v>JMERC</v>
      </c>
    </row>
    <row r="694" spans="1:9" hidden="1" x14ac:dyDescent="0.2">
      <c r="A694">
        <v>2017</v>
      </c>
      <c r="B694">
        <v>9</v>
      </c>
      <c r="C694" t="s">
        <v>110</v>
      </c>
      <c r="D694" t="s">
        <v>134</v>
      </c>
      <c r="E694" t="s">
        <v>36</v>
      </c>
      <c r="F694" t="s">
        <v>43</v>
      </c>
      <c r="G694">
        <v>88</v>
      </c>
      <c r="H694">
        <v>93</v>
      </c>
      <c r="I694" t="str">
        <f>INDEX('DATA - Teams'!$C:$C,MATCH(C694,'DATA - Teams'!$B:$B,0))</f>
        <v>JMERC</v>
      </c>
    </row>
    <row r="695" spans="1:9" hidden="1" x14ac:dyDescent="0.2">
      <c r="A695">
        <v>2017</v>
      </c>
      <c r="B695">
        <v>9</v>
      </c>
      <c r="C695" t="s">
        <v>110</v>
      </c>
      <c r="D695" t="s">
        <v>129</v>
      </c>
      <c r="E695" t="s">
        <v>20</v>
      </c>
      <c r="F695" t="s">
        <v>41</v>
      </c>
      <c r="G695">
        <v>99</v>
      </c>
      <c r="H695">
        <v>82</v>
      </c>
      <c r="I695" t="str">
        <f>INDEX('DATA - Teams'!$C:$C,MATCH(C695,'DATA - Teams'!$B:$B,0))</f>
        <v>JMERC</v>
      </c>
    </row>
    <row r="696" spans="1:9" hidden="1" x14ac:dyDescent="0.2">
      <c r="A696">
        <v>2017</v>
      </c>
      <c r="B696">
        <v>9</v>
      </c>
      <c r="C696" t="s">
        <v>110</v>
      </c>
      <c r="D696" t="s">
        <v>122</v>
      </c>
      <c r="E696" t="s">
        <v>32</v>
      </c>
      <c r="F696" t="s">
        <v>52</v>
      </c>
      <c r="G696">
        <v>97</v>
      </c>
      <c r="H696">
        <v>135</v>
      </c>
      <c r="I696" t="str">
        <f>INDEX('DATA - Teams'!$C:$C,MATCH(C696,'DATA - Teams'!$B:$B,0))</f>
        <v>JMERC</v>
      </c>
    </row>
    <row r="697" spans="1:9" hidden="1" x14ac:dyDescent="0.2">
      <c r="A697">
        <v>2017</v>
      </c>
      <c r="B697">
        <v>9</v>
      </c>
      <c r="C697" t="s">
        <v>110</v>
      </c>
      <c r="D697" t="s">
        <v>131</v>
      </c>
      <c r="E697" t="s">
        <v>32</v>
      </c>
      <c r="F697" t="s">
        <v>38</v>
      </c>
      <c r="G697">
        <v>83</v>
      </c>
      <c r="H697">
        <v>105</v>
      </c>
      <c r="I697" t="str">
        <f>INDEX('DATA - Teams'!$C:$C,MATCH(C697,'DATA - Teams'!$B:$B,0))</f>
        <v>JMERC</v>
      </c>
    </row>
    <row r="698" spans="1:9" hidden="1" x14ac:dyDescent="0.2">
      <c r="A698">
        <v>2017</v>
      </c>
      <c r="B698">
        <v>9</v>
      </c>
      <c r="C698" t="s">
        <v>110</v>
      </c>
      <c r="D698" t="s">
        <v>124</v>
      </c>
      <c r="E698" t="s">
        <v>24</v>
      </c>
      <c r="F698" t="s">
        <v>41</v>
      </c>
      <c r="G698">
        <v>95</v>
      </c>
      <c r="H698">
        <v>98</v>
      </c>
      <c r="I698" t="str">
        <f>INDEX('DATA - Teams'!$C:$C,MATCH(C698,'DATA - Teams'!$B:$B,0))</f>
        <v>JMERC</v>
      </c>
    </row>
    <row r="699" spans="1:9" hidden="1" x14ac:dyDescent="0.2">
      <c r="A699">
        <v>2017</v>
      </c>
      <c r="B699">
        <v>9</v>
      </c>
      <c r="C699" t="s">
        <v>110</v>
      </c>
      <c r="D699" t="s">
        <v>54</v>
      </c>
      <c r="E699" t="s">
        <v>14</v>
      </c>
      <c r="F699" t="s">
        <v>43</v>
      </c>
      <c r="G699">
        <v>90</v>
      </c>
      <c r="H699">
        <v>105</v>
      </c>
      <c r="I699" t="str">
        <f>INDEX('DATA - Teams'!$C:$C,MATCH(C699,'DATA - Teams'!$B:$B,0))</f>
        <v>JMERC</v>
      </c>
    </row>
    <row r="700" spans="1:9" hidden="1" x14ac:dyDescent="0.2">
      <c r="A700">
        <v>2017</v>
      </c>
      <c r="B700">
        <v>9</v>
      </c>
      <c r="C700" t="s">
        <v>110</v>
      </c>
      <c r="D700" t="s">
        <v>127</v>
      </c>
      <c r="E700" t="s">
        <v>35</v>
      </c>
      <c r="F700" t="s">
        <v>38</v>
      </c>
      <c r="G700">
        <v>76</v>
      </c>
      <c r="H700">
        <v>67</v>
      </c>
      <c r="I700" t="str">
        <f>INDEX('DATA - Teams'!$C:$C,MATCH(C700,'DATA - Teams'!$B:$B,0))</f>
        <v>JMERC</v>
      </c>
    </row>
    <row r="701" spans="1:9" hidden="1" x14ac:dyDescent="0.2">
      <c r="A701">
        <v>2017</v>
      </c>
      <c r="B701">
        <v>9</v>
      </c>
      <c r="C701" t="s">
        <v>110</v>
      </c>
      <c r="D701" t="s">
        <v>128</v>
      </c>
      <c r="E701" t="s">
        <v>28</v>
      </c>
      <c r="F701" t="s">
        <v>38</v>
      </c>
      <c r="G701">
        <v>71</v>
      </c>
      <c r="H701">
        <v>75</v>
      </c>
      <c r="I701" t="str">
        <f>INDEX('DATA - Teams'!$C:$C,MATCH(C701,'DATA - Teams'!$B:$B,0))</f>
        <v>JMERC</v>
      </c>
    </row>
    <row r="702" spans="1:9" hidden="1" x14ac:dyDescent="0.2">
      <c r="A702">
        <v>2017</v>
      </c>
      <c r="B702">
        <v>9</v>
      </c>
      <c r="C702" t="s">
        <v>110</v>
      </c>
      <c r="D702" t="s">
        <v>125</v>
      </c>
      <c r="E702" t="s">
        <v>36</v>
      </c>
      <c r="F702" t="s">
        <v>59</v>
      </c>
      <c r="G702">
        <v>83</v>
      </c>
      <c r="H702">
        <v>0</v>
      </c>
      <c r="I702" t="str">
        <f>INDEX('DATA - Teams'!$C:$C,MATCH(C702,'DATA - Teams'!$B:$B,0))</f>
        <v>JMERC</v>
      </c>
    </row>
    <row r="703" spans="1:9" hidden="1" x14ac:dyDescent="0.2">
      <c r="A703">
        <v>2017</v>
      </c>
      <c r="B703">
        <v>9</v>
      </c>
      <c r="C703" t="s">
        <v>110</v>
      </c>
      <c r="D703" t="s">
        <v>123</v>
      </c>
      <c r="E703" t="s">
        <v>31</v>
      </c>
      <c r="F703" t="s">
        <v>59</v>
      </c>
      <c r="G703">
        <v>74</v>
      </c>
      <c r="H703">
        <v>0</v>
      </c>
      <c r="I703" t="str">
        <f>INDEX('DATA - Teams'!$C:$C,MATCH(C703,'DATA - Teams'!$B:$B,0))</f>
        <v>JMERC</v>
      </c>
    </row>
    <row r="704" spans="1:9" hidden="1" x14ac:dyDescent="0.2">
      <c r="A704">
        <v>2017</v>
      </c>
      <c r="B704">
        <v>9</v>
      </c>
      <c r="C704" t="s">
        <v>110</v>
      </c>
      <c r="D704" t="s">
        <v>88</v>
      </c>
      <c r="E704" t="s">
        <v>10</v>
      </c>
      <c r="F704" t="s">
        <v>59</v>
      </c>
      <c r="G704">
        <v>78</v>
      </c>
      <c r="H704">
        <v>110</v>
      </c>
      <c r="I704" t="str">
        <f>INDEX('DATA - Teams'!$C:$C,MATCH(C704,'DATA - Teams'!$B:$B,0))</f>
        <v>JMERC</v>
      </c>
    </row>
    <row r="705" spans="1:9" hidden="1" x14ac:dyDescent="0.2">
      <c r="A705">
        <v>2017</v>
      </c>
      <c r="B705">
        <v>9</v>
      </c>
      <c r="C705" t="s">
        <v>110</v>
      </c>
      <c r="D705" t="s">
        <v>137</v>
      </c>
      <c r="E705" t="s">
        <v>14</v>
      </c>
      <c r="F705" t="s">
        <v>59</v>
      </c>
      <c r="G705">
        <v>63</v>
      </c>
      <c r="H705">
        <v>0</v>
      </c>
      <c r="I705" t="str">
        <f>INDEX('DATA - Teams'!$C:$C,MATCH(C705,'DATA - Teams'!$B:$B,0))</f>
        <v>JMERC</v>
      </c>
    </row>
    <row r="706" spans="1:9" hidden="1" x14ac:dyDescent="0.2">
      <c r="A706">
        <v>2017</v>
      </c>
      <c r="B706">
        <v>10</v>
      </c>
      <c r="C706" t="s">
        <v>110</v>
      </c>
      <c r="D706" t="s">
        <v>136</v>
      </c>
      <c r="E706" t="s">
        <v>21</v>
      </c>
      <c r="F706" t="s">
        <v>43</v>
      </c>
      <c r="G706">
        <v>83</v>
      </c>
      <c r="H706">
        <v>57</v>
      </c>
      <c r="I706" t="str">
        <f>INDEX('DATA - Teams'!$C:$C,MATCH(C706,'DATA - Teams'!$B:$B,0))</f>
        <v>JMERC</v>
      </c>
    </row>
    <row r="707" spans="1:9" hidden="1" x14ac:dyDescent="0.2">
      <c r="A707">
        <v>2017</v>
      </c>
      <c r="B707">
        <v>10</v>
      </c>
      <c r="C707" t="s">
        <v>110</v>
      </c>
      <c r="D707" t="s">
        <v>112</v>
      </c>
      <c r="E707" t="s">
        <v>21</v>
      </c>
      <c r="F707" t="s">
        <v>41</v>
      </c>
      <c r="G707">
        <v>122</v>
      </c>
      <c r="H707">
        <v>105</v>
      </c>
      <c r="I707" t="str">
        <f>INDEX('DATA - Teams'!$C:$C,MATCH(C707,'DATA - Teams'!$B:$B,0))</f>
        <v>JMERC</v>
      </c>
    </row>
    <row r="708" spans="1:9" hidden="1" x14ac:dyDescent="0.2">
      <c r="A708">
        <v>2017</v>
      </c>
      <c r="B708">
        <v>10</v>
      </c>
      <c r="C708" t="s">
        <v>110</v>
      </c>
      <c r="D708" t="s">
        <v>135</v>
      </c>
      <c r="E708" t="s">
        <v>22</v>
      </c>
      <c r="F708" t="s">
        <v>38</v>
      </c>
      <c r="G708">
        <v>91</v>
      </c>
      <c r="H708">
        <v>89</v>
      </c>
      <c r="I708" t="str">
        <f>INDEX('DATA - Teams'!$C:$C,MATCH(C708,'DATA - Teams'!$B:$B,0))</f>
        <v>JMERC</v>
      </c>
    </row>
    <row r="709" spans="1:9" hidden="1" x14ac:dyDescent="0.2">
      <c r="A709">
        <v>2017</v>
      </c>
      <c r="B709">
        <v>10</v>
      </c>
      <c r="C709" t="s">
        <v>110</v>
      </c>
      <c r="D709" t="s">
        <v>115</v>
      </c>
      <c r="E709" t="s">
        <v>33</v>
      </c>
      <c r="F709" t="s">
        <v>43</v>
      </c>
      <c r="G709">
        <v>64</v>
      </c>
      <c r="H709">
        <v>66</v>
      </c>
      <c r="I709" t="str">
        <f>INDEX('DATA - Teams'!$C:$C,MATCH(C709,'DATA - Teams'!$B:$B,0))</f>
        <v>JMERC</v>
      </c>
    </row>
    <row r="710" spans="1:9" hidden="1" x14ac:dyDescent="0.2">
      <c r="A710">
        <v>2017</v>
      </c>
      <c r="B710">
        <v>10</v>
      </c>
      <c r="C710" t="s">
        <v>110</v>
      </c>
      <c r="D710" t="s">
        <v>114</v>
      </c>
      <c r="E710" t="s">
        <v>33</v>
      </c>
      <c r="F710" t="s">
        <v>41</v>
      </c>
      <c r="G710">
        <v>102</v>
      </c>
      <c r="H710">
        <v>141</v>
      </c>
      <c r="I710" t="str">
        <f>INDEX('DATA - Teams'!$C:$C,MATCH(C710,'DATA - Teams'!$B:$B,0))</f>
        <v>JMERC</v>
      </c>
    </row>
    <row r="711" spans="1:9" hidden="1" x14ac:dyDescent="0.2">
      <c r="A711">
        <v>2017</v>
      </c>
      <c r="B711">
        <v>10</v>
      </c>
      <c r="C711" t="s">
        <v>110</v>
      </c>
      <c r="D711" t="s">
        <v>118</v>
      </c>
      <c r="E711" t="s">
        <v>17</v>
      </c>
      <c r="F711" t="s">
        <v>41</v>
      </c>
      <c r="G711">
        <v>90</v>
      </c>
      <c r="H711">
        <v>112</v>
      </c>
      <c r="I711" t="str">
        <f>INDEX('DATA - Teams'!$C:$C,MATCH(C711,'DATA - Teams'!$B:$B,0))</f>
        <v>JMERC</v>
      </c>
    </row>
    <row r="712" spans="1:9" hidden="1" x14ac:dyDescent="0.2">
      <c r="A712">
        <v>2017</v>
      </c>
      <c r="B712">
        <v>10</v>
      </c>
      <c r="C712" t="s">
        <v>110</v>
      </c>
      <c r="D712" t="s">
        <v>119</v>
      </c>
      <c r="E712" t="s">
        <v>18</v>
      </c>
      <c r="F712" t="s">
        <v>41</v>
      </c>
      <c r="G712">
        <v>116</v>
      </c>
      <c r="H712">
        <v>130</v>
      </c>
      <c r="I712" t="str">
        <f>INDEX('DATA - Teams'!$C:$C,MATCH(C712,'DATA - Teams'!$B:$B,0))</f>
        <v>JMERC</v>
      </c>
    </row>
    <row r="713" spans="1:9" hidden="1" x14ac:dyDescent="0.2">
      <c r="A713">
        <v>2017</v>
      </c>
      <c r="B713">
        <v>10</v>
      </c>
      <c r="C713" t="s">
        <v>110</v>
      </c>
      <c r="D713" t="s">
        <v>132</v>
      </c>
      <c r="E713" t="s">
        <v>23</v>
      </c>
      <c r="F713" t="s">
        <v>41</v>
      </c>
      <c r="G713">
        <v>73</v>
      </c>
      <c r="H713">
        <v>44</v>
      </c>
      <c r="I713" t="str">
        <f>INDEX('DATA - Teams'!$C:$C,MATCH(C713,'DATA - Teams'!$B:$B,0))</f>
        <v>JMERC</v>
      </c>
    </row>
    <row r="714" spans="1:9" hidden="1" x14ac:dyDescent="0.2">
      <c r="A714">
        <v>2017</v>
      </c>
      <c r="B714">
        <v>10</v>
      </c>
      <c r="C714" t="s">
        <v>110</v>
      </c>
      <c r="D714" t="s">
        <v>130</v>
      </c>
      <c r="E714" t="s">
        <v>23</v>
      </c>
      <c r="F714" t="s">
        <v>43</v>
      </c>
      <c r="G714">
        <v>75</v>
      </c>
      <c r="H714">
        <v>70</v>
      </c>
      <c r="I714" t="str">
        <f>INDEX('DATA - Teams'!$C:$C,MATCH(C714,'DATA - Teams'!$B:$B,0))</f>
        <v>JMERC</v>
      </c>
    </row>
    <row r="715" spans="1:9" hidden="1" x14ac:dyDescent="0.2">
      <c r="A715">
        <v>2017</v>
      </c>
      <c r="B715">
        <v>10</v>
      </c>
      <c r="C715" t="s">
        <v>110</v>
      </c>
      <c r="D715" t="s">
        <v>134</v>
      </c>
      <c r="E715" t="s">
        <v>36</v>
      </c>
      <c r="F715" t="s">
        <v>43</v>
      </c>
      <c r="G715">
        <v>82</v>
      </c>
      <c r="H715">
        <v>72</v>
      </c>
      <c r="I715" t="str">
        <f>INDEX('DATA - Teams'!$C:$C,MATCH(C715,'DATA - Teams'!$B:$B,0))</f>
        <v>JMERC</v>
      </c>
    </row>
    <row r="716" spans="1:9" hidden="1" x14ac:dyDescent="0.2">
      <c r="A716">
        <v>2017</v>
      </c>
      <c r="B716">
        <v>10</v>
      </c>
      <c r="C716" t="s">
        <v>110</v>
      </c>
      <c r="D716" t="s">
        <v>129</v>
      </c>
      <c r="E716" t="s">
        <v>20</v>
      </c>
      <c r="F716" t="s">
        <v>41</v>
      </c>
      <c r="G716">
        <v>91</v>
      </c>
      <c r="H716">
        <v>89</v>
      </c>
      <c r="I716" t="str">
        <f>INDEX('DATA - Teams'!$C:$C,MATCH(C716,'DATA - Teams'!$B:$B,0))</f>
        <v>JMERC</v>
      </c>
    </row>
    <row r="717" spans="1:9" hidden="1" x14ac:dyDescent="0.2">
      <c r="A717">
        <v>2017</v>
      </c>
      <c r="B717">
        <v>10</v>
      </c>
      <c r="C717" t="s">
        <v>110</v>
      </c>
      <c r="D717" t="s">
        <v>122</v>
      </c>
      <c r="E717" t="s">
        <v>32</v>
      </c>
      <c r="F717" t="s">
        <v>52</v>
      </c>
      <c r="G717">
        <v>95</v>
      </c>
      <c r="H717">
        <v>115</v>
      </c>
      <c r="I717" t="str">
        <f>INDEX('DATA - Teams'!$C:$C,MATCH(C717,'DATA - Teams'!$B:$B,0))</f>
        <v>JMERC</v>
      </c>
    </row>
    <row r="718" spans="1:9" hidden="1" x14ac:dyDescent="0.2">
      <c r="A718">
        <v>2017</v>
      </c>
      <c r="B718">
        <v>10</v>
      </c>
      <c r="C718" t="s">
        <v>110</v>
      </c>
      <c r="D718" t="s">
        <v>131</v>
      </c>
      <c r="E718" t="s">
        <v>32</v>
      </c>
      <c r="F718" t="s">
        <v>38</v>
      </c>
      <c r="G718">
        <v>74</v>
      </c>
      <c r="H718">
        <v>83</v>
      </c>
      <c r="I718" t="str">
        <f>INDEX('DATA - Teams'!$C:$C,MATCH(C718,'DATA - Teams'!$B:$B,0))</f>
        <v>JMERC</v>
      </c>
    </row>
    <row r="719" spans="1:9" hidden="1" x14ac:dyDescent="0.2">
      <c r="A719">
        <v>2017</v>
      </c>
      <c r="B719">
        <v>10</v>
      </c>
      <c r="C719" t="s">
        <v>110</v>
      </c>
      <c r="D719" t="s">
        <v>123</v>
      </c>
      <c r="E719" t="s">
        <v>31</v>
      </c>
      <c r="F719" t="s">
        <v>38</v>
      </c>
      <c r="G719">
        <v>72</v>
      </c>
      <c r="H719">
        <v>58</v>
      </c>
      <c r="I719" t="str">
        <f>INDEX('DATA - Teams'!$C:$C,MATCH(C719,'DATA - Teams'!$B:$B,0))</f>
        <v>JMERC</v>
      </c>
    </row>
    <row r="720" spans="1:9" hidden="1" x14ac:dyDescent="0.2">
      <c r="A720">
        <v>2017</v>
      </c>
      <c r="B720">
        <v>10</v>
      </c>
      <c r="C720" t="s">
        <v>110</v>
      </c>
      <c r="D720" t="s">
        <v>124</v>
      </c>
      <c r="E720" t="s">
        <v>24</v>
      </c>
      <c r="F720" t="s">
        <v>41</v>
      </c>
      <c r="G720">
        <v>86</v>
      </c>
      <c r="H720">
        <v>78</v>
      </c>
      <c r="I720" t="str">
        <f>INDEX('DATA - Teams'!$C:$C,MATCH(C720,'DATA - Teams'!$B:$B,0))</f>
        <v>JMERC</v>
      </c>
    </row>
    <row r="721" spans="1:9" hidden="1" x14ac:dyDescent="0.2">
      <c r="A721">
        <v>2017</v>
      </c>
      <c r="B721">
        <v>10</v>
      </c>
      <c r="C721" t="s">
        <v>110</v>
      </c>
      <c r="D721" t="s">
        <v>54</v>
      </c>
      <c r="E721" t="s">
        <v>14</v>
      </c>
      <c r="F721" t="s">
        <v>43</v>
      </c>
      <c r="G721">
        <v>90</v>
      </c>
      <c r="H721">
        <v>85</v>
      </c>
      <c r="I721" t="str">
        <f>INDEX('DATA - Teams'!$C:$C,MATCH(C721,'DATA - Teams'!$B:$B,0))</f>
        <v>JMERC</v>
      </c>
    </row>
    <row r="722" spans="1:9" hidden="1" x14ac:dyDescent="0.2">
      <c r="A722">
        <v>2017</v>
      </c>
      <c r="B722">
        <v>10</v>
      </c>
      <c r="C722" t="s">
        <v>110</v>
      </c>
      <c r="D722" t="s">
        <v>137</v>
      </c>
      <c r="E722" t="s">
        <v>14</v>
      </c>
      <c r="F722" t="s">
        <v>38</v>
      </c>
      <c r="G722">
        <v>62</v>
      </c>
      <c r="H722">
        <v>58</v>
      </c>
      <c r="I722" t="str">
        <f>INDEX('DATA - Teams'!$C:$C,MATCH(C722,'DATA - Teams'!$B:$B,0))</f>
        <v>JMERC</v>
      </c>
    </row>
    <row r="723" spans="1:9" hidden="1" x14ac:dyDescent="0.2">
      <c r="A723">
        <v>2017</v>
      </c>
      <c r="B723">
        <v>10</v>
      </c>
      <c r="C723" t="s">
        <v>110</v>
      </c>
      <c r="D723" t="s">
        <v>127</v>
      </c>
      <c r="E723" t="s">
        <v>35</v>
      </c>
      <c r="F723" t="s">
        <v>38</v>
      </c>
      <c r="G723">
        <v>85</v>
      </c>
      <c r="H723">
        <v>103</v>
      </c>
      <c r="I723" t="str">
        <f>INDEX('DATA - Teams'!$C:$C,MATCH(C723,'DATA - Teams'!$B:$B,0))</f>
        <v>JMERC</v>
      </c>
    </row>
    <row r="724" spans="1:9" hidden="1" x14ac:dyDescent="0.2">
      <c r="A724">
        <v>2017</v>
      </c>
      <c r="B724">
        <v>10</v>
      </c>
      <c r="C724" t="s">
        <v>110</v>
      </c>
      <c r="D724" t="s">
        <v>117</v>
      </c>
      <c r="E724" t="s">
        <v>17</v>
      </c>
      <c r="F724" t="s">
        <v>59</v>
      </c>
      <c r="G724">
        <v>79</v>
      </c>
      <c r="H724">
        <v>78</v>
      </c>
      <c r="I724" t="str">
        <f>INDEX('DATA - Teams'!$C:$C,MATCH(C724,'DATA - Teams'!$B:$B,0))</f>
        <v>JMERC</v>
      </c>
    </row>
    <row r="725" spans="1:9" hidden="1" x14ac:dyDescent="0.2">
      <c r="A725">
        <v>2017</v>
      </c>
      <c r="B725">
        <v>10</v>
      </c>
      <c r="C725" t="s">
        <v>110</v>
      </c>
      <c r="D725" t="s">
        <v>125</v>
      </c>
      <c r="E725" t="s">
        <v>36</v>
      </c>
      <c r="F725" t="s">
        <v>59</v>
      </c>
      <c r="G725">
        <v>83</v>
      </c>
      <c r="H725">
        <v>0</v>
      </c>
      <c r="I725" t="str">
        <f>INDEX('DATA - Teams'!$C:$C,MATCH(C725,'DATA - Teams'!$B:$B,0))</f>
        <v>JMERC</v>
      </c>
    </row>
    <row r="726" spans="1:9" hidden="1" x14ac:dyDescent="0.2">
      <c r="A726">
        <v>2017</v>
      </c>
      <c r="B726">
        <v>10</v>
      </c>
      <c r="C726" t="s">
        <v>110</v>
      </c>
      <c r="D726" t="s">
        <v>88</v>
      </c>
      <c r="E726" t="s">
        <v>10</v>
      </c>
      <c r="F726" t="s">
        <v>59</v>
      </c>
      <c r="G726">
        <v>85</v>
      </c>
      <c r="H726">
        <v>79</v>
      </c>
      <c r="I726" t="str">
        <f>INDEX('DATA - Teams'!$C:$C,MATCH(C726,'DATA - Teams'!$B:$B,0))</f>
        <v>JMERC</v>
      </c>
    </row>
    <row r="727" spans="1:9" hidden="1" x14ac:dyDescent="0.2">
      <c r="A727">
        <v>2017</v>
      </c>
      <c r="B727">
        <v>10</v>
      </c>
      <c r="C727" t="s">
        <v>110</v>
      </c>
      <c r="D727" t="s">
        <v>128</v>
      </c>
      <c r="E727" t="s">
        <v>28</v>
      </c>
      <c r="F727" t="s">
        <v>59</v>
      </c>
      <c r="G727">
        <v>72</v>
      </c>
      <c r="H727">
        <v>80</v>
      </c>
      <c r="I727" t="str">
        <f>INDEX('DATA - Teams'!$C:$C,MATCH(C727,'DATA - Teams'!$B:$B,0))</f>
        <v>JMERC</v>
      </c>
    </row>
    <row r="728" spans="1:9" hidden="1" x14ac:dyDescent="0.2">
      <c r="A728">
        <v>2017</v>
      </c>
      <c r="B728">
        <v>11</v>
      </c>
      <c r="C728" t="s">
        <v>110</v>
      </c>
      <c r="D728" t="s">
        <v>136</v>
      </c>
      <c r="E728" t="s">
        <v>21</v>
      </c>
      <c r="F728" t="s">
        <v>43</v>
      </c>
      <c r="G728">
        <v>87</v>
      </c>
      <c r="H728">
        <v>89</v>
      </c>
      <c r="I728" t="str">
        <f>INDEX('DATA - Teams'!$C:$C,MATCH(C728,'DATA - Teams'!$B:$B,0))</f>
        <v>JMERC</v>
      </c>
    </row>
    <row r="729" spans="1:9" hidden="1" x14ac:dyDescent="0.2">
      <c r="A729">
        <v>2017</v>
      </c>
      <c r="B729">
        <v>11</v>
      </c>
      <c r="C729" t="s">
        <v>110</v>
      </c>
      <c r="D729" t="s">
        <v>112</v>
      </c>
      <c r="E729" t="s">
        <v>21</v>
      </c>
      <c r="F729" t="s">
        <v>41</v>
      </c>
      <c r="G729">
        <v>120</v>
      </c>
      <c r="H729">
        <v>105</v>
      </c>
      <c r="I729" t="str">
        <f>INDEX('DATA - Teams'!$C:$C,MATCH(C729,'DATA - Teams'!$B:$B,0))</f>
        <v>JMERC</v>
      </c>
    </row>
    <row r="730" spans="1:9" hidden="1" x14ac:dyDescent="0.2">
      <c r="A730">
        <v>2017</v>
      </c>
      <c r="B730">
        <v>11</v>
      </c>
      <c r="C730" t="s">
        <v>110</v>
      </c>
      <c r="D730" t="s">
        <v>115</v>
      </c>
      <c r="E730" t="s">
        <v>33</v>
      </c>
      <c r="F730" t="s">
        <v>43</v>
      </c>
      <c r="G730">
        <v>70</v>
      </c>
      <c r="H730">
        <v>104</v>
      </c>
      <c r="I730" t="str">
        <f>INDEX('DATA - Teams'!$C:$C,MATCH(C730,'DATA - Teams'!$B:$B,0))</f>
        <v>JMERC</v>
      </c>
    </row>
    <row r="731" spans="1:9" hidden="1" x14ac:dyDescent="0.2">
      <c r="A731">
        <v>2017</v>
      </c>
      <c r="B731">
        <v>11</v>
      </c>
      <c r="C731" t="s">
        <v>110</v>
      </c>
      <c r="D731" t="s">
        <v>114</v>
      </c>
      <c r="E731" t="s">
        <v>33</v>
      </c>
      <c r="F731" t="s">
        <v>41</v>
      </c>
      <c r="G731">
        <v>99</v>
      </c>
      <c r="H731">
        <v>128</v>
      </c>
      <c r="I731" t="str">
        <f>INDEX('DATA - Teams'!$C:$C,MATCH(C731,'DATA - Teams'!$B:$B,0))</f>
        <v>JMERC</v>
      </c>
    </row>
    <row r="732" spans="1:9" hidden="1" x14ac:dyDescent="0.2">
      <c r="A732">
        <v>2017</v>
      </c>
      <c r="B732">
        <v>11</v>
      </c>
      <c r="C732" t="s">
        <v>110</v>
      </c>
      <c r="D732" t="s">
        <v>119</v>
      </c>
      <c r="E732" t="s">
        <v>18</v>
      </c>
      <c r="F732" t="s">
        <v>41</v>
      </c>
      <c r="G732">
        <v>116</v>
      </c>
      <c r="H732">
        <v>0</v>
      </c>
      <c r="I732" t="str">
        <f>INDEX('DATA - Teams'!$C:$C,MATCH(C732,'DATA - Teams'!$B:$B,0))</f>
        <v>JMERC</v>
      </c>
    </row>
    <row r="733" spans="1:9" hidden="1" x14ac:dyDescent="0.2">
      <c r="A733">
        <v>2017</v>
      </c>
      <c r="B733">
        <v>11</v>
      </c>
      <c r="C733" t="s">
        <v>110</v>
      </c>
      <c r="D733" t="s">
        <v>132</v>
      </c>
      <c r="E733" t="s">
        <v>23</v>
      </c>
      <c r="F733" t="s">
        <v>41</v>
      </c>
      <c r="G733">
        <v>76</v>
      </c>
      <c r="H733">
        <v>52</v>
      </c>
      <c r="I733" t="str">
        <f>INDEX('DATA - Teams'!$C:$C,MATCH(C733,'DATA - Teams'!$B:$B,0))</f>
        <v>JMERC</v>
      </c>
    </row>
    <row r="734" spans="1:9" hidden="1" x14ac:dyDescent="0.2">
      <c r="A734">
        <v>2017</v>
      </c>
      <c r="B734">
        <v>11</v>
      </c>
      <c r="C734" t="s">
        <v>110</v>
      </c>
      <c r="D734" t="s">
        <v>130</v>
      </c>
      <c r="E734" t="s">
        <v>23</v>
      </c>
      <c r="F734" t="s">
        <v>43</v>
      </c>
      <c r="G734">
        <v>73</v>
      </c>
      <c r="H734">
        <v>84</v>
      </c>
      <c r="I734" t="str">
        <f>INDEX('DATA - Teams'!$C:$C,MATCH(C734,'DATA - Teams'!$B:$B,0))</f>
        <v>JMERC</v>
      </c>
    </row>
    <row r="735" spans="1:9" hidden="1" x14ac:dyDescent="0.2">
      <c r="A735">
        <v>2017</v>
      </c>
      <c r="B735">
        <v>11</v>
      </c>
      <c r="C735" t="s">
        <v>110</v>
      </c>
      <c r="D735" t="s">
        <v>134</v>
      </c>
      <c r="E735" t="s">
        <v>36</v>
      </c>
      <c r="F735" t="s">
        <v>43</v>
      </c>
      <c r="G735">
        <v>82</v>
      </c>
      <c r="H735">
        <v>0</v>
      </c>
      <c r="I735" t="str">
        <f>INDEX('DATA - Teams'!$C:$C,MATCH(C735,'DATA - Teams'!$B:$B,0))</f>
        <v>JMERC</v>
      </c>
    </row>
    <row r="736" spans="1:9" hidden="1" x14ac:dyDescent="0.2">
      <c r="A736">
        <v>2017</v>
      </c>
      <c r="B736">
        <v>11</v>
      </c>
      <c r="C736" t="s">
        <v>110</v>
      </c>
      <c r="D736" t="s">
        <v>129</v>
      </c>
      <c r="E736" t="s">
        <v>20</v>
      </c>
      <c r="F736" t="s">
        <v>41</v>
      </c>
      <c r="G736">
        <v>95</v>
      </c>
      <c r="H736">
        <v>107</v>
      </c>
      <c r="I736" t="str">
        <f>INDEX('DATA - Teams'!$C:$C,MATCH(C736,'DATA - Teams'!$B:$B,0))</f>
        <v>JMERC</v>
      </c>
    </row>
    <row r="737" spans="1:9" hidden="1" x14ac:dyDescent="0.2">
      <c r="A737">
        <v>2017</v>
      </c>
      <c r="B737">
        <v>11</v>
      </c>
      <c r="C737" t="s">
        <v>110</v>
      </c>
      <c r="D737" t="s">
        <v>122</v>
      </c>
      <c r="E737" t="s">
        <v>32</v>
      </c>
      <c r="F737" t="s">
        <v>52</v>
      </c>
      <c r="G737">
        <v>90</v>
      </c>
      <c r="H737">
        <v>78</v>
      </c>
      <c r="I737" t="str">
        <f>INDEX('DATA - Teams'!$C:$C,MATCH(C737,'DATA - Teams'!$B:$B,0))</f>
        <v>JMERC</v>
      </c>
    </row>
    <row r="738" spans="1:9" hidden="1" x14ac:dyDescent="0.2">
      <c r="A738">
        <v>2017</v>
      </c>
      <c r="B738">
        <v>11</v>
      </c>
      <c r="C738" t="s">
        <v>110</v>
      </c>
      <c r="D738" t="s">
        <v>131</v>
      </c>
      <c r="E738" t="s">
        <v>32</v>
      </c>
      <c r="F738" t="s">
        <v>38</v>
      </c>
      <c r="G738">
        <v>79</v>
      </c>
      <c r="H738">
        <v>87</v>
      </c>
      <c r="I738" t="str">
        <f>INDEX('DATA - Teams'!$C:$C,MATCH(C738,'DATA - Teams'!$B:$B,0))</f>
        <v>JMERC</v>
      </c>
    </row>
    <row r="739" spans="1:9" hidden="1" x14ac:dyDescent="0.2">
      <c r="A739">
        <v>2017</v>
      </c>
      <c r="B739">
        <v>11</v>
      </c>
      <c r="C739" t="s">
        <v>110</v>
      </c>
      <c r="D739" t="s">
        <v>123</v>
      </c>
      <c r="E739" t="s">
        <v>31</v>
      </c>
      <c r="F739" t="s">
        <v>38</v>
      </c>
      <c r="G739">
        <v>76</v>
      </c>
      <c r="H739">
        <v>66</v>
      </c>
      <c r="I739" t="str">
        <f>INDEX('DATA - Teams'!$C:$C,MATCH(C739,'DATA - Teams'!$B:$B,0))</f>
        <v>JMERC</v>
      </c>
    </row>
    <row r="740" spans="1:9" hidden="1" x14ac:dyDescent="0.2">
      <c r="A740">
        <v>2017</v>
      </c>
      <c r="B740">
        <v>11</v>
      </c>
      <c r="C740" t="s">
        <v>110</v>
      </c>
      <c r="D740" t="s">
        <v>88</v>
      </c>
      <c r="E740" t="s">
        <v>10</v>
      </c>
      <c r="F740" t="s">
        <v>41</v>
      </c>
      <c r="G740">
        <v>86</v>
      </c>
      <c r="H740">
        <v>93</v>
      </c>
      <c r="I740" t="str">
        <f>INDEX('DATA - Teams'!$C:$C,MATCH(C740,'DATA - Teams'!$B:$B,0))</f>
        <v>JMERC</v>
      </c>
    </row>
    <row r="741" spans="1:9" hidden="1" x14ac:dyDescent="0.2">
      <c r="A741">
        <v>2017</v>
      </c>
      <c r="B741">
        <v>11</v>
      </c>
      <c r="C741" t="s">
        <v>110</v>
      </c>
      <c r="D741" t="s">
        <v>124</v>
      </c>
      <c r="E741" t="s">
        <v>24</v>
      </c>
      <c r="F741" t="s">
        <v>41</v>
      </c>
      <c r="G741">
        <v>94</v>
      </c>
      <c r="H741">
        <v>104</v>
      </c>
      <c r="I741" t="str">
        <f>INDEX('DATA - Teams'!$C:$C,MATCH(C741,'DATA - Teams'!$B:$B,0))</f>
        <v>JMERC</v>
      </c>
    </row>
    <row r="742" spans="1:9" hidden="1" x14ac:dyDescent="0.2">
      <c r="A742">
        <v>2017</v>
      </c>
      <c r="B742">
        <v>11</v>
      </c>
      <c r="C742" t="s">
        <v>110</v>
      </c>
      <c r="D742" t="s">
        <v>54</v>
      </c>
      <c r="E742" t="s">
        <v>14</v>
      </c>
      <c r="F742" t="s">
        <v>43</v>
      </c>
      <c r="G742">
        <v>82</v>
      </c>
      <c r="H742">
        <v>62</v>
      </c>
      <c r="I742" t="str">
        <f>INDEX('DATA - Teams'!$C:$C,MATCH(C742,'DATA - Teams'!$B:$B,0))</f>
        <v>JMERC</v>
      </c>
    </row>
    <row r="743" spans="1:9" hidden="1" x14ac:dyDescent="0.2">
      <c r="A743">
        <v>2017</v>
      </c>
      <c r="B743">
        <v>11</v>
      </c>
      <c r="C743" t="s">
        <v>110</v>
      </c>
      <c r="D743" t="s">
        <v>137</v>
      </c>
      <c r="E743" t="s">
        <v>14</v>
      </c>
      <c r="F743" t="s">
        <v>38</v>
      </c>
      <c r="G743">
        <v>66</v>
      </c>
      <c r="H743">
        <v>96</v>
      </c>
      <c r="I743" t="str">
        <f>INDEX('DATA - Teams'!$C:$C,MATCH(C743,'DATA - Teams'!$B:$B,0))</f>
        <v>JMERC</v>
      </c>
    </row>
    <row r="744" spans="1:9" hidden="1" x14ac:dyDescent="0.2">
      <c r="A744">
        <v>2017</v>
      </c>
      <c r="B744">
        <v>11</v>
      </c>
      <c r="C744" t="s">
        <v>110</v>
      </c>
      <c r="D744" t="s">
        <v>128</v>
      </c>
      <c r="E744" t="s">
        <v>28</v>
      </c>
      <c r="F744" t="s">
        <v>38</v>
      </c>
      <c r="G744">
        <v>64</v>
      </c>
      <c r="H744">
        <v>48</v>
      </c>
      <c r="I744" t="str">
        <f>INDEX('DATA - Teams'!$C:$C,MATCH(C744,'DATA - Teams'!$B:$B,0))</f>
        <v>JMERC</v>
      </c>
    </row>
    <row r="745" spans="1:9" hidden="1" x14ac:dyDescent="0.2">
      <c r="A745">
        <v>2017</v>
      </c>
      <c r="B745">
        <v>11</v>
      </c>
      <c r="C745" t="s">
        <v>110</v>
      </c>
      <c r="D745" t="s">
        <v>138</v>
      </c>
      <c r="E745" t="s">
        <v>28</v>
      </c>
      <c r="F745" t="s">
        <v>38</v>
      </c>
      <c r="G745">
        <v>83</v>
      </c>
      <c r="H745">
        <v>72</v>
      </c>
      <c r="I745" t="str">
        <f>INDEX('DATA - Teams'!$C:$C,MATCH(C745,'DATA - Teams'!$B:$B,0))</f>
        <v>JMERC</v>
      </c>
    </row>
    <row r="746" spans="1:9" hidden="1" x14ac:dyDescent="0.2">
      <c r="A746">
        <v>2017</v>
      </c>
      <c r="B746">
        <v>11</v>
      </c>
      <c r="C746" t="s">
        <v>110</v>
      </c>
      <c r="D746" t="s">
        <v>135</v>
      </c>
      <c r="E746" t="s">
        <v>22</v>
      </c>
      <c r="F746" t="s">
        <v>59</v>
      </c>
      <c r="G746">
        <v>91</v>
      </c>
      <c r="H746">
        <v>0</v>
      </c>
      <c r="I746" t="str">
        <f>INDEX('DATA - Teams'!$C:$C,MATCH(C746,'DATA - Teams'!$B:$B,0))</f>
        <v>JMERC</v>
      </c>
    </row>
    <row r="747" spans="1:9" hidden="1" x14ac:dyDescent="0.2">
      <c r="A747">
        <v>2017</v>
      </c>
      <c r="B747">
        <v>11</v>
      </c>
      <c r="C747" t="s">
        <v>110</v>
      </c>
      <c r="D747" t="s">
        <v>118</v>
      </c>
      <c r="E747" t="s">
        <v>17</v>
      </c>
      <c r="F747" t="s">
        <v>59</v>
      </c>
      <c r="G747">
        <v>90</v>
      </c>
      <c r="H747">
        <v>0</v>
      </c>
      <c r="I747" t="str">
        <f>INDEX('DATA - Teams'!$C:$C,MATCH(C747,'DATA - Teams'!$B:$B,0))</f>
        <v>JMERC</v>
      </c>
    </row>
    <row r="748" spans="1:9" hidden="1" x14ac:dyDescent="0.2">
      <c r="A748">
        <v>2017</v>
      </c>
      <c r="B748">
        <v>11</v>
      </c>
      <c r="C748" t="s">
        <v>110</v>
      </c>
      <c r="D748" t="s">
        <v>125</v>
      </c>
      <c r="E748" t="s">
        <v>36</v>
      </c>
      <c r="F748" t="s">
        <v>59</v>
      </c>
      <c r="G748">
        <v>83</v>
      </c>
      <c r="H748">
        <v>0</v>
      </c>
      <c r="I748" t="str">
        <f>INDEX('DATA - Teams'!$C:$C,MATCH(C748,'DATA - Teams'!$B:$B,0))</f>
        <v>JMERC</v>
      </c>
    </row>
    <row r="749" spans="1:9" hidden="1" x14ac:dyDescent="0.2">
      <c r="A749">
        <v>2017</v>
      </c>
      <c r="B749">
        <v>11</v>
      </c>
      <c r="C749" t="s">
        <v>110</v>
      </c>
      <c r="D749" t="s">
        <v>127</v>
      </c>
      <c r="E749" t="s">
        <v>35</v>
      </c>
      <c r="F749" t="s">
        <v>59</v>
      </c>
      <c r="G749">
        <v>85</v>
      </c>
      <c r="H749">
        <v>0</v>
      </c>
      <c r="I749" t="str">
        <f>INDEX('DATA - Teams'!$C:$C,MATCH(C749,'DATA - Teams'!$B:$B,0))</f>
        <v>JMERC</v>
      </c>
    </row>
    <row r="750" spans="1:9" hidden="1" x14ac:dyDescent="0.2">
      <c r="A750">
        <v>2017</v>
      </c>
      <c r="B750">
        <v>12</v>
      </c>
      <c r="C750" t="s">
        <v>110</v>
      </c>
      <c r="D750" t="s">
        <v>136</v>
      </c>
      <c r="E750" t="s">
        <v>21</v>
      </c>
      <c r="F750" t="s">
        <v>43</v>
      </c>
      <c r="G750">
        <v>78</v>
      </c>
      <c r="H750">
        <v>63</v>
      </c>
      <c r="I750" t="str">
        <f>INDEX('DATA - Teams'!$C:$C,MATCH(C750,'DATA - Teams'!$B:$B,0))</f>
        <v>JMERC</v>
      </c>
    </row>
    <row r="751" spans="1:9" hidden="1" x14ac:dyDescent="0.2">
      <c r="A751">
        <v>2017</v>
      </c>
      <c r="B751">
        <v>12</v>
      </c>
      <c r="C751" t="s">
        <v>110</v>
      </c>
      <c r="D751" t="s">
        <v>112</v>
      </c>
      <c r="E751" t="s">
        <v>21</v>
      </c>
      <c r="F751" t="s">
        <v>41</v>
      </c>
      <c r="G751">
        <v>121</v>
      </c>
      <c r="H751">
        <v>113</v>
      </c>
      <c r="I751" t="str">
        <f>INDEX('DATA - Teams'!$C:$C,MATCH(C751,'DATA - Teams'!$B:$B,0))</f>
        <v>JMERC</v>
      </c>
    </row>
    <row r="752" spans="1:9" hidden="1" x14ac:dyDescent="0.2">
      <c r="A752">
        <v>2017</v>
      </c>
      <c r="B752">
        <v>12</v>
      </c>
      <c r="C752" t="s">
        <v>110</v>
      </c>
      <c r="D752" t="s">
        <v>135</v>
      </c>
      <c r="E752" t="s">
        <v>22</v>
      </c>
      <c r="F752" t="s">
        <v>38</v>
      </c>
      <c r="G752">
        <v>96</v>
      </c>
      <c r="H752">
        <v>82</v>
      </c>
      <c r="I752" t="str">
        <f>INDEX('DATA - Teams'!$C:$C,MATCH(C752,'DATA - Teams'!$B:$B,0))</f>
        <v>JMERC</v>
      </c>
    </row>
    <row r="753" spans="1:9" hidden="1" x14ac:dyDescent="0.2">
      <c r="A753">
        <v>2017</v>
      </c>
      <c r="B753">
        <v>12</v>
      </c>
      <c r="C753" t="s">
        <v>110</v>
      </c>
      <c r="D753" t="s">
        <v>115</v>
      </c>
      <c r="E753" t="s">
        <v>33</v>
      </c>
      <c r="F753" t="s">
        <v>43</v>
      </c>
      <c r="G753">
        <v>92</v>
      </c>
      <c r="H753">
        <v>125</v>
      </c>
      <c r="I753" t="str">
        <f>INDEX('DATA - Teams'!$C:$C,MATCH(C753,'DATA - Teams'!$B:$B,0))</f>
        <v>JMERC</v>
      </c>
    </row>
    <row r="754" spans="1:9" hidden="1" x14ac:dyDescent="0.2">
      <c r="A754">
        <v>2017</v>
      </c>
      <c r="B754">
        <v>12</v>
      </c>
      <c r="C754" t="s">
        <v>110</v>
      </c>
      <c r="D754" t="s">
        <v>114</v>
      </c>
      <c r="E754" t="s">
        <v>33</v>
      </c>
      <c r="F754" t="s">
        <v>41</v>
      </c>
      <c r="G754">
        <v>108</v>
      </c>
      <c r="H754">
        <v>107</v>
      </c>
      <c r="I754" t="str">
        <f>INDEX('DATA - Teams'!$C:$C,MATCH(C754,'DATA - Teams'!$B:$B,0))</f>
        <v>JMERC</v>
      </c>
    </row>
    <row r="755" spans="1:9" hidden="1" x14ac:dyDescent="0.2">
      <c r="A755">
        <v>2017</v>
      </c>
      <c r="B755">
        <v>12</v>
      </c>
      <c r="C755" t="s">
        <v>110</v>
      </c>
      <c r="D755" t="s">
        <v>118</v>
      </c>
      <c r="E755" t="s">
        <v>17</v>
      </c>
      <c r="F755" t="s">
        <v>41</v>
      </c>
      <c r="G755">
        <v>95</v>
      </c>
      <c r="H755">
        <v>107</v>
      </c>
      <c r="I755" t="str">
        <f>INDEX('DATA - Teams'!$C:$C,MATCH(C755,'DATA - Teams'!$B:$B,0))</f>
        <v>JMERC</v>
      </c>
    </row>
    <row r="756" spans="1:9" hidden="1" x14ac:dyDescent="0.2">
      <c r="A756">
        <v>2017</v>
      </c>
      <c r="B756">
        <v>12</v>
      </c>
      <c r="C756" t="s">
        <v>110</v>
      </c>
      <c r="D756" t="s">
        <v>96</v>
      </c>
      <c r="E756" t="s">
        <v>17</v>
      </c>
      <c r="F756" t="s">
        <v>43</v>
      </c>
      <c r="G756">
        <v>67</v>
      </c>
      <c r="H756">
        <v>96</v>
      </c>
      <c r="I756" t="str">
        <f>INDEX('DATA - Teams'!$C:$C,MATCH(C756,'DATA - Teams'!$B:$B,0))</f>
        <v>JMERC</v>
      </c>
    </row>
    <row r="757" spans="1:9" hidden="1" x14ac:dyDescent="0.2">
      <c r="A757">
        <v>2017</v>
      </c>
      <c r="B757">
        <v>12</v>
      </c>
      <c r="C757" t="s">
        <v>110</v>
      </c>
      <c r="D757" t="s">
        <v>99</v>
      </c>
      <c r="E757" t="s">
        <v>18</v>
      </c>
      <c r="F757" t="s">
        <v>41</v>
      </c>
      <c r="G757">
        <v>73</v>
      </c>
      <c r="H757">
        <v>98</v>
      </c>
      <c r="I757" t="str">
        <f>INDEX('DATA - Teams'!$C:$C,MATCH(C757,'DATA - Teams'!$B:$B,0))</f>
        <v>JMERC</v>
      </c>
    </row>
    <row r="758" spans="1:9" hidden="1" x14ac:dyDescent="0.2">
      <c r="A758">
        <v>2017</v>
      </c>
      <c r="B758">
        <v>12</v>
      </c>
      <c r="C758" t="s">
        <v>110</v>
      </c>
      <c r="D758" t="s">
        <v>119</v>
      </c>
      <c r="E758" t="s">
        <v>18</v>
      </c>
      <c r="F758" t="s">
        <v>41</v>
      </c>
      <c r="G758">
        <v>129</v>
      </c>
      <c r="H758">
        <v>129</v>
      </c>
      <c r="I758" t="str">
        <f>INDEX('DATA - Teams'!$C:$C,MATCH(C758,'DATA - Teams'!$B:$B,0))</f>
        <v>JMERC</v>
      </c>
    </row>
    <row r="759" spans="1:9" hidden="1" x14ac:dyDescent="0.2">
      <c r="A759">
        <v>2017</v>
      </c>
      <c r="B759">
        <v>12</v>
      </c>
      <c r="C759" t="s">
        <v>110</v>
      </c>
      <c r="D759" t="s">
        <v>134</v>
      </c>
      <c r="E759" t="s">
        <v>36</v>
      </c>
      <c r="F759" t="s">
        <v>43</v>
      </c>
      <c r="G759">
        <v>84</v>
      </c>
      <c r="H759">
        <v>89</v>
      </c>
      <c r="I759" t="str">
        <f>INDEX('DATA - Teams'!$C:$C,MATCH(C759,'DATA - Teams'!$B:$B,0))</f>
        <v>JMERC</v>
      </c>
    </row>
    <row r="760" spans="1:9" hidden="1" x14ac:dyDescent="0.2">
      <c r="A760">
        <v>2017</v>
      </c>
      <c r="B760">
        <v>12</v>
      </c>
      <c r="C760" t="s">
        <v>110</v>
      </c>
      <c r="D760" t="s">
        <v>122</v>
      </c>
      <c r="E760" t="s">
        <v>32</v>
      </c>
      <c r="F760" t="s">
        <v>52</v>
      </c>
      <c r="G760">
        <v>96</v>
      </c>
      <c r="H760">
        <v>99</v>
      </c>
      <c r="I760" t="str">
        <f>INDEX('DATA - Teams'!$C:$C,MATCH(C760,'DATA - Teams'!$B:$B,0))</f>
        <v>JMERC</v>
      </c>
    </row>
    <row r="761" spans="1:9" hidden="1" x14ac:dyDescent="0.2">
      <c r="A761">
        <v>2017</v>
      </c>
      <c r="B761">
        <v>12</v>
      </c>
      <c r="C761" t="s">
        <v>110</v>
      </c>
      <c r="D761" t="s">
        <v>139</v>
      </c>
      <c r="E761" t="s">
        <v>31</v>
      </c>
      <c r="F761" t="s">
        <v>38</v>
      </c>
      <c r="G761">
        <v>71</v>
      </c>
      <c r="H761">
        <v>65</v>
      </c>
      <c r="I761" t="str">
        <f>INDEX('DATA - Teams'!$C:$C,MATCH(C761,'DATA - Teams'!$B:$B,0))</f>
        <v>JMERC</v>
      </c>
    </row>
    <row r="762" spans="1:9" hidden="1" x14ac:dyDescent="0.2">
      <c r="A762">
        <v>2017</v>
      </c>
      <c r="B762">
        <v>12</v>
      </c>
      <c r="C762" t="s">
        <v>110</v>
      </c>
      <c r="D762" t="s">
        <v>88</v>
      </c>
      <c r="E762" t="s">
        <v>10</v>
      </c>
      <c r="F762" t="s">
        <v>41</v>
      </c>
      <c r="G762">
        <v>99</v>
      </c>
      <c r="H762">
        <v>122</v>
      </c>
      <c r="I762" t="str">
        <f>INDEX('DATA - Teams'!$C:$C,MATCH(C762,'DATA - Teams'!$B:$B,0))</f>
        <v>JMERC</v>
      </c>
    </row>
    <row r="763" spans="1:9" hidden="1" x14ac:dyDescent="0.2">
      <c r="A763">
        <v>2017</v>
      </c>
      <c r="B763">
        <v>12</v>
      </c>
      <c r="C763" t="s">
        <v>110</v>
      </c>
      <c r="D763" t="s">
        <v>140</v>
      </c>
      <c r="E763" t="s">
        <v>35</v>
      </c>
      <c r="F763" t="s">
        <v>41</v>
      </c>
      <c r="G763">
        <v>88</v>
      </c>
      <c r="H763">
        <v>105</v>
      </c>
      <c r="I763" t="str">
        <f>INDEX('DATA - Teams'!$C:$C,MATCH(C763,'DATA - Teams'!$B:$B,0))</f>
        <v>JMERC</v>
      </c>
    </row>
    <row r="764" spans="1:9" hidden="1" x14ac:dyDescent="0.2">
      <c r="A764">
        <v>2017</v>
      </c>
      <c r="B764">
        <v>12</v>
      </c>
      <c r="C764" t="s">
        <v>110</v>
      </c>
      <c r="D764" t="s">
        <v>127</v>
      </c>
      <c r="E764" t="s">
        <v>35</v>
      </c>
      <c r="F764" t="s">
        <v>38</v>
      </c>
      <c r="G764">
        <v>82</v>
      </c>
      <c r="H764">
        <v>55</v>
      </c>
      <c r="I764" t="str">
        <f>INDEX('DATA - Teams'!$C:$C,MATCH(C764,'DATA - Teams'!$B:$B,0))</f>
        <v>JMERC</v>
      </c>
    </row>
    <row r="765" spans="1:9" hidden="1" x14ac:dyDescent="0.2">
      <c r="A765">
        <v>2017</v>
      </c>
      <c r="B765">
        <v>12</v>
      </c>
      <c r="C765" t="s">
        <v>110</v>
      </c>
      <c r="D765" t="s">
        <v>141</v>
      </c>
      <c r="E765" t="s">
        <v>28</v>
      </c>
      <c r="F765" t="s">
        <v>43</v>
      </c>
      <c r="G765">
        <v>106</v>
      </c>
      <c r="H765">
        <v>134</v>
      </c>
      <c r="I765" t="str">
        <f>INDEX('DATA - Teams'!$C:$C,MATCH(C765,'DATA - Teams'!$B:$B,0))</f>
        <v>JMERC</v>
      </c>
    </row>
    <row r="766" spans="1:9" hidden="1" x14ac:dyDescent="0.2">
      <c r="A766">
        <v>2017</v>
      </c>
      <c r="B766">
        <v>12</v>
      </c>
      <c r="C766" t="s">
        <v>110</v>
      </c>
      <c r="D766" t="s">
        <v>128</v>
      </c>
      <c r="E766" t="s">
        <v>28</v>
      </c>
      <c r="F766" t="s">
        <v>38</v>
      </c>
      <c r="G766">
        <v>63</v>
      </c>
      <c r="H766">
        <v>45</v>
      </c>
      <c r="I766" t="str">
        <f>INDEX('DATA - Teams'!$C:$C,MATCH(C766,'DATA - Teams'!$B:$B,0))</f>
        <v>JMERC</v>
      </c>
    </row>
    <row r="767" spans="1:9" hidden="1" x14ac:dyDescent="0.2">
      <c r="A767">
        <v>2017</v>
      </c>
      <c r="B767">
        <v>12</v>
      </c>
      <c r="C767" t="s">
        <v>110</v>
      </c>
      <c r="D767" t="s">
        <v>138</v>
      </c>
      <c r="E767" t="s">
        <v>28</v>
      </c>
      <c r="F767" t="s">
        <v>38</v>
      </c>
      <c r="G767">
        <v>79</v>
      </c>
      <c r="H767">
        <v>68</v>
      </c>
      <c r="I767" t="str">
        <f>INDEX('DATA - Teams'!$C:$C,MATCH(C767,'DATA - Teams'!$B:$B,0))</f>
        <v>JMERC</v>
      </c>
    </row>
    <row r="768" spans="1:9" hidden="1" x14ac:dyDescent="0.2">
      <c r="A768">
        <v>2017</v>
      </c>
      <c r="B768">
        <v>12</v>
      </c>
      <c r="C768" t="s">
        <v>110</v>
      </c>
      <c r="D768" t="s">
        <v>130</v>
      </c>
      <c r="E768" t="s">
        <v>23</v>
      </c>
      <c r="F768" t="s">
        <v>59</v>
      </c>
      <c r="G768">
        <v>73</v>
      </c>
      <c r="H768">
        <v>0</v>
      </c>
      <c r="I768" t="str">
        <f>INDEX('DATA - Teams'!$C:$C,MATCH(C768,'DATA - Teams'!$B:$B,0))</f>
        <v>JMERC</v>
      </c>
    </row>
    <row r="769" spans="1:9" hidden="1" x14ac:dyDescent="0.2">
      <c r="A769">
        <v>2017</v>
      </c>
      <c r="B769">
        <v>12</v>
      </c>
      <c r="C769" t="s">
        <v>110</v>
      </c>
      <c r="D769" t="s">
        <v>129</v>
      </c>
      <c r="E769" t="s">
        <v>20</v>
      </c>
      <c r="F769" t="s">
        <v>59</v>
      </c>
      <c r="G769">
        <v>95</v>
      </c>
      <c r="H769">
        <v>0</v>
      </c>
      <c r="I769" t="str">
        <f>INDEX('DATA - Teams'!$C:$C,MATCH(C769,'DATA - Teams'!$B:$B,0))</f>
        <v>JMERC</v>
      </c>
    </row>
    <row r="770" spans="1:9" hidden="1" x14ac:dyDescent="0.2">
      <c r="A770">
        <v>2017</v>
      </c>
      <c r="B770">
        <v>12</v>
      </c>
      <c r="C770" t="s">
        <v>110</v>
      </c>
      <c r="D770" t="s">
        <v>54</v>
      </c>
      <c r="E770" t="s">
        <v>14</v>
      </c>
      <c r="F770" t="s">
        <v>59</v>
      </c>
      <c r="G770">
        <v>82</v>
      </c>
      <c r="H770">
        <v>0</v>
      </c>
      <c r="I770" t="str">
        <f>INDEX('DATA - Teams'!$C:$C,MATCH(C770,'DATA - Teams'!$B:$B,0))</f>
        <v>JMERC</v>
      </c>
    </row>
    <row r="771" spans="1:9" hidden="1" x14ac:dyDescent="0.2">
      <c r="A771">
        <v>2017</v>
      </c>
      <c r="B771">
        <v>12</v>
      </c>
      <c r="C771" t="s">
        <v>110</v>
      </c>
      <c r="D771" t="s">
        <v>1064</v>
      </c>
      <c r="E771" t="s">
        <v>13</v>
      </c>
      <c r="F771" t="s">
        <v>59</v>
      </c>
      <c r="G771">
        <v>85</v>
      </c>
      <c r="H771">
        <v>0</v>
      </c>
      <c r="I771" t="str">
        <f>INDEX('DATA - Teams'!$C:$C,MATCH(C771,'DATA - Teams'!$B:$B,0))</f>
        <v>JMERC</v>
      </c>
    </row>
    <row r="772" spans="1:9" hidden="1" x14ac:dyDescent="0.2">
      <c r="A772">
        <v>2017</v>
      </c>
      <c r="B772">
        <v>13</v>
      </c>
      <c r="C772" t="s">
        <v>110</v>
      </c>
      <c r="D772" t="s">
        <v>142</v>
      </c>
      <c r="E772" t="s">
        <v>22</v>
      </c>
      <c r="F772" t="s">
        <v>43</v>
      </c>
      <c r="G772">
        <v>69</v>
      </c>
      <c r="H772">
        <v>67</v>
      </c>
      <c r="I772" t="str">
        <f>INDEX('DATA - Teams'!$C:$C,MATCH(C772,'DATA - Teams'!$B:$B,0))</f>
        <v>JMERC</v>
      </c>
    </row>
    <row r="773" spans="1:9" hidden="1" x14ac:dyDescent="0.2">
      <c r="A773">
        <v>2017</v>
      </c>
      <c r="B773">
        <v>13</v>
      </c>
      <c r="C773" t="s">
        <v>110</v>
      </c>
      <c r="D773" t="s">
        <v>135</v>
      </c>
      <c r="E773" t="s">
        <v>22</v>
      </c>
      <c r="F773" t="s">
        <v>38</v>
      </c>
      <c r="G773">
        <v>96</v>
      </c>
      <c r="H773">
        <v>114</v>
      </c>
      <c r="I773" t="str">
        <f>INDEX('DATA - Teams'!$C:$C,MATCH(C773,'DATA - Teams'!$B:$B,0))</f>
        <v>JMERC</v>
      </c>
    </row>
    <row r="774" spans="1:9" hidden="1" x14ac:dyDescent="0.2">
      <c r="A774">
        <v>2017</v>
      </c>
      <c r="B774">
        <v>13</v>
      </c>
      <c r="C774" t="s">
        <v>110</v>
      </c>
      <c r="D774" t="s">
        <v>96</v>
      </c>
      <c r="E774" t="s">
        <v>17</v>
      </c>
      <c r="F774" t="s">
        <v>43</v>
      </c>
      <c r="G774">
        <v>72</v>
      </c>
      <c r="H774">
        <v>97</v>
      </c>
      <c r="I774" t="str">
        <f>INDEX('DATA - Teams'!$C:$C,MATCH(C774,'DATA - Teams'!$B:$B,0))</f>
        <v>JMERC</v>
      </c>
    </row>
    <row r="775" spans="1:9" hidden="1" x14ac:dyDescent="0.2">
      <c r="A775">
        <v>2017</v>
      </c>
      <c r="B775">
        <v>13</v>
      </c>
      <c r="C775" t="s">
        <v>110</v>
      </c>
      <c r="D775" t="s">
        <v>143</v>
      </c>
      <c r="E775" t="s">
        <v>17</v>
      </c>
      <c r="F775" t="s">
        <v>43</v>
      </c>
      <c r="G775">
        <v>108</v>
      </c>
      <c r="H775">
        <v>82</v>
      </c>
      <c r="I775" t="str">
        <f>INDEX('DATA - Teams'!$C:$C,MATCH(C775,'DATA - Teams'!$B:$B,0))</f>
        <v>JMERC</v>
      </c>
    </row>
    <row r="776" spans="1:9" hidden="1" x14ac:dyDescent="0.2">
      <c r="A776">
        <v>2017</v>
      </c>
      <c r="B776">
        <v>13</v>
      </c>
      <c r="C776" t="s">
        <v>110</v>
      </c>
      <c r="D776" t="s">
        <v>118</v>
      </c>
      <c r="E776" t="s">
        <v>17</v>
      </c>
      <c r="F776" t="s">
        <v>41</v>
      </c>
      <c r="G776">
        <v>97</v>
      </c>
      <c r="H776">
        <v>102</v>
      </c>
      <c r="I776" t="str">
        <f>INDEX('DATA - Teams'!$C:$C,MATCH(C776,'DATA - Teams'!$B:$B,0))</f>
        <v>JMERC</v>
      </c>
    </row>
    <row r="777" spans="1:9" hidden="1" x14ac:dyDescent="0.2">
      <c r="A777">
        <v>2017</v>
      </c>
      <c r="B777">
        <v>13</v>
      </c>
      <c r="C777" t="s">
        <v>110</v>
      </c>
      <c r="D777" t="s">
        <v>144</v>
      </c>
      <c r="E777" t="s">
        <v>17</v>
      </c>
      <c r="F777" t="s">
        <v>41</v>
      </c>
      <c r="G777">
        <v>87</v>
      </c>
      <c r="H777">
        <v>80</v>
      </c>
      <c r="I777" t="str">
        <f>INDEX('DATA - Teams'!$C:$C,MATCH(C777,'DATA - Teams'!$B:$B,0))</f>
        <v>JMERC</v>
      </c>
    </row>
    <row r="778" spans="1:9" hidden="1" x14ac:dyDescent="0.2">
      <c r="A778">
        <v>2017</v>
      </c>
      <c r="B778">
        <v>13</v>
      </c>
      <c r="C778" t="s">
        <v>110</v>
      </c>
      <c r="D778" t="s">
        <v>99</v>
      </c>
      <c r="E778" t="s">
        <v>18</v>
      </c>
      <c r="F778" t="s">
        <v>41</v>
      </c>
      <c r="G778">
        <v>79</v>
      </c>
      <c r="H778">
        <v>97</v>
      </c>
      <c r="I778" t="str">
        <f>INDEX('DATA - Teams'!$C:$C,MATCH(C778,'DATA - Teams'!$B:$B,0))</f>
        <v>JMERC</v>
      </c>
    </row>
    <row r="779" spans="1:9" hidden="1" x14ac:dyDescent="0.2">
      <c r="A779">
        <v>2017</v>
      </c>
      <c r="B779">
        <v>13</v>
      </c>
      <c r="C779" t="s">
        <v>110</v>
      </c>
      <c r="D779" t="s">
        <v>119</v>
      </c>
      <c r="E779" t="s">
        <v>18</v>
      </c>
      <c r="F779" t="s">
        <v>41</v>
      </c>
      <c r="G779">
        <v>142</v>
      </c>
      <c r="H779">
        <v>143</v>
      </c>
      <c r="I779" t="str">
        <f>INDEX('DATA - Teams'!$C:$C,MATCH(C779,'DATA - Teams'!$B:$B,0))</f>
        <v>JMERC</v>
      </c>
    </row>
    <row r="780" spans="1:9" hidden="1" x14ac:dyDescent="0.2">
      <c r="A780">
        <v>2017</v>
      </c>
      <c r="B780">
        <v>13</v>
      </c>
      <c r="C780" t="s">
        <v>110</v>
      </c>
      <c r="D780" t="s">
        <v>145</v>
      </c>
      <c r="E780" t="s">
        <v>23</v>
      </c>
      <c r="F780" t="s">
        <v>41</v>
      </c>
      <c r="G780">
        <v>89</v>
      </c>
      <c r="H780">
        <v>113</v>
      </c>
      <c r="I780" t="str">
        <f>INDEX('DATA - Teams'!$C:$C,MATCH(C780,'DATA - Teams'!$B:$B,0))</f>
        <v>JMERC</v>
      </c>
    </row>
    <row r="781" spans="1:9" hidden="1" x14ac:dyDescent="0.2">
      <c r="A781">
        <v>2017</v>
      </c>
      <c r="B781">
        <v>13</v>
      </c>
      <c r="C781" t="s">
        <v>110</v>
      </c>
      <c r="D781" t="s">
        <v>134</v>
      </c>
      <c r="E781" t="s">
        <v>36</v>
      </c>
      <c r="F781" t="s">
        <v>43</v>
      </c>
      <c r="G781">
        <v>92</v>
      </c>
      <c r="H781">
        <v>104</v>
      </c>
      <c r="I781" t="str">
        <f>INDEX('DATA - Teams'!$C:$C,MATCH(C781,'DATA - Teams'!$B:$B,0))</f>
        <v>JMERC</v>
      </c>
    </row>
    <row r="782" spans="1:9" hidden="1" x14ac:dyDescent="0.2">
      <c r="A782">
        <v>2017</v>
      </c>
      <c r="B782">
        <v>13</v>
      </c>
      <c r="C782" t="s">
        <v>110</v>
      </c>
      <c r="D782" t="s">
        <v>129</v>
      </c>
      <c r="E782" t="s">
        <v>20</v>
      </c>
      <c r="F782" t="s">
        <v>41</v>
      </c>
      <c r="G782">
        <v>83</v>
      </c>
      <c r="H782">
        <v>42</v>
      </c>
      <c r="I782" t="str">
        <f>INDEX('DATA - Teams'!$C:$C,MATCH(C782,'DATA - Teams'!$B:$B,0))</f>
        <v>JMERC</v>
      </c>
    </row>
    <row r="783" spans="1:9" hidden="1" x14ac:dyDescent="0.2">
      <c r="A783">
        <v>2017</v>
      </c>
      <c r="B783">
        <v>13</v>
      </c>
      <c r="C783" t="s">
        <v>110</v>
      </c>
      <c r="D783" t="s">
        <v>146</v>
      </c>
      <c r="E783" t="s">
        <v>20</v>
      </c>
      <c r="F783" t="s">
        <v>38</v>
      </c>
      <c r="G783">
        <v>72</v>
      </c>
      <c r="H783">
        <v>95</v>
      </c>
      <c r="I783" t="str">
        <f>INDEX('DATA - Teams'!$C:$C,MATCH(C783,'DATA - Teams'!$B:$B,0))</f>
        <v>JMERC</v>
      </c>
    </row>
    <row r="784" spans="1:9" hidden="1" x14ac:dyDescent="0.2">
      <c r="A784">
        <v>2017</v>
      </c>
      <c r="B784">
        <v>13</v>
      </c>
      <c r="C784" t="s">
        <v>110</v>
      </c>
      <c r="D784" t="s">
        <v>139</v>
      </c>
      <c r="E784" t="s">
        <v>31</v>
      </c>
      <c r="F784" t="s">
        <v>38</v>
      </c>
      <c r="G784">
        <v>67</v>
      </c>
      <c r="H784">
        <v>44</v>
      </c>
      <c r="I784" t="str">
        <f>INDEX('DATA - Teams'!$C:$C,MATCH(C784,'DATA - Teams'!$B:$B,0))</f>
        <v>JMERC</v>
      </c>
    </row>
    <row r="785" spans="1:9" hidden="1" x14ac:dyDescent="0.2">
      <c r="A785">
        <v>2017</v>
      </c>
      <c r="B785">
        <v>13</v>
      </c>
      <c r="C785" t="s">
        <v>110</v>
      </c>
      <c r="D785" t="s">
        <v>54</v>
      </c>
      <c r="E785" t="s">
        <v>14</v>
      </c>
      <c r="F785" t="s">
        <v>43</v>
      </c>
      <c r="G785">
        <v>85</v>
      </c>
      <c r="H785">
        <v>109</v>
      </c>
      <c r="I785" t="str">
        <f>INDEX('DATA - Teams'!$C:$C,MATCH(C785,'DATA - Teams'!$B:$B,0))</f>
        <v>JMERC</v>
      </c>
    </row>
    <row r="786" spans="1:9" hidden="1" x14ac:dyDescent="0.2">
      <c r="A786">
        <v>2017</v>
      </c>
      <c r="B786">
        <v>13</v>
      </c>
      <c r="C786" t="s">
        <v>110</v>
      </c>
      <c r="D786" t="s">
        <v>147</v>
      </c>
      <c r="E786" t="s">
        <v>14</v>
      </c>
      <c r="F786" t="s">
        <v>52</v>
      </c>
      <c r="G786">
        <v>86</v>
      </c>
      <c r="H786">
        <v>72</v>
      </c>
      <c r="I786" t="str">
        <f>INDEX('DATA - Teams'!$C:$C,MATCH(C786,'DATA - Teams'!$B:$B,0))</f>
        <v>JMERC</v>
      </c>
    </row>
    <row r="787" spans="1:9" hidden="1" x14ac:dyDescent="0.2">
      <c r="A787">
        <v>2017</v>
      </c>
      <c r="B787">
        <v>13</v>
      </c>
      <c r="C787" t="s">
        <v>110</v>
      </c>
      <c r="D787" t="s">
        <v>137</v>
      </c>
      <c r="E787" t="s">
        <v>14</v>
      </c>
      <c r="F787" t="s">
        <v>38</v>
      </c>
      <c r="G787">
        <v>71</v>
      </c>
      <c r="H787">
        <v>93</v>
      </c>
      <c r="I787" t="str">
        <f>INDEX('DATA - Teams'!$C:$C,MATCH(C787,'DATA - Teams'!$B:$B,0))</f>
        <v>JMERC</v>
      </c>
    </row>
    <row r="788" spans="1:9" hidden="1" x14ac:dyDescent="0.2">
      <c r="A788">
        <v>2017</v>
      </c>
      <c r="B788">
        <v>13</v>
      </c>
      <c r="C788" t="s">
        <v>110</v>
      </c>
      <c r="D788" t="s">
        <v>140</v>
      </c>
      <c r="E788" t="s">
        <v>35</v>
      </c>
      <c r="F788" t="s">
        <v>41</v>
      </c>
      <c r="G788">
        <v>88</v>
      </c>
      <c r="H788">
        <v>85</v>
      </c>
      <c r="I788" t="str">
        <f>INDEX('DATA - Teams'!$C:$C,MATCH(C788,'DATA - Teams'!$B:$B,0))</f>
        <v>JMERC</v>
      </c>
    </row>
    <row r="789" spans="1:9" hidden="1" x14ac:dyDescent="0.2">
      <c r="A789">
        <v>2017</v>
      </c>
      <c r="B789">
        <v>13</v>
      </c>
      <c r="C789" t="s">
        <v>110</v>
      </c>
      <c r="D789" t="s">
        <v>127</v>
      </c>
      <c r="E789" t="s">
        <v>35</v>
      </c>
      <c r="F789" t="s">
        <v>38</v>
      </c>
      <c r="G789">
        <v>73</v>
      </c>
      <c r="H789">
        <v>58</v>
      </c>
      <c r="I789" t="str">
        <f>INDEX('DATA - Teams'!$C:$C,MATCH(C789,'DATA - Teams'!$B:$B,0))</f>
        <v>JMERC</v>
      </c>
    </row>
    <row r="790" spans="1:9" hidden="1" x14ac:dyDescent="0.2">
      <c r="A790">
        <v>2017</v>
      </c>
      <c r="B790">
        <v>13</v>
      </c>
      <c r="C790" t="s">
        <v>110</v>
      </c>
      <c r="D790" t="s">
        <v>112</v>
      </c>
      <c r="E790" t="s">
        <v>21</v>
      </c>
      <c r="F790" t="s">
        <v>59</v>
      </c>
      <c r="G790">
        <v>121</v>
      </c>
      <c r="H790">
        <v>0</v>
      </c>
      <c r="I790" t="str">
        <f>INDEX('DATA - Teams'!$C:$C,MATCH(C790,'DATA - Teams'!$B:$B,0))</f>
        <v>JMERC</v>
      </c>
    </row>
    <row r="791" spans="1:9" hidden="1" x14ac:dyDescent="0.2">
      <c r="A791">
        <v>2017</v>
      </c>
      <c r="B791">
        <v>13</v>
      </c>
      <c r="C791" t="s">
        <v>110</v>
      </c>
      <c r="D791" t="s">
        <v>114</v>
      </c>
      <c r="E791" t="s">
        <v>33</v>
      </c>
      <c r="F791" t="s">
        <v>59</v>
      </c>
      <c r="G791">
        <v>108</v>
      </c>
      <c r="H791">
        <v>0</v>
      </c>
      <c r="I791" t="str">
        <f>INDEX('DATA - Teams'!$C:$C,MATCH(C791,'DATA - Teams'!$B:$B,0))</f>
        <v>JMERC</v>
      </c>
    </row>
    <row r="792" spans="1:9" hidden="1" x14ac:dyDescent="0.2">
      <c r="A792">
        <v>2017</v>
      </c>
      <c r="B792">
        <v>13</v>
      </c>
      <c r="C792" t="s">
        <v>110</v>
      </c>
      <c r="D792" t="s">
        <v>122</v>
      </c>
      <c r="E792" t="s">
        <v>32</v>
      </c>
      <c r="F792" t="s">
        <v>59</v>
      </c>
      <c r="G792">
        <v>96</v>
      </c>
      <c r="H792">
        <v>0</v>
      </c>
      <c r="I792" t="str">
        <f>INDEX('DATA - Teams'!$C:$C,MATCH(C792,'DATA - Teams'!$B:$B,0))</f>
        <v>JMERC</v>
      </c>
    </row>
    <row r="793" spans="1:9" hidden="1" x14ac:dyDescent="0.2">
      <c r="A793">
        <v>2017</v>
      </c>
      <c r="B793">
        <v>13</v>
      </c>
      <c r="C793" t="s">
        <v>110</v>
      </c>
      <c r="D793" t="s">
        <v>141</v>
      </c>
      <c r="E793" t="s">
        <v>28</v>
      </c>
      <c r="F793" t="s">
        <v>59</v>
      </c>
      <c r="G793">
        <v>106</v>
      </c>
      <c r="H793">
        <v>0</v>
      </c>
      <c r="I793" t="str">
        <f>INDEX('DATA - Teams'!$C:$C,MATCH(C793,'DATA - Teams'!$B:$B,0))</f>
        <v>JMERC</v>
      </c>
    </row>
    <row r="794" spans="1:9" hidden="1" x14ac:dyDescent="0.2">
      <c r="A794">
        <v>2017</v>
      </c>
      <c r="B794">
        <v>14</v>
      </c>
      <c r="C794" t="s">
        <v>110</v>
      </c>
      <c r="D794" t="s">
        <v>112</v>
      </c>
      <c r="E794" t="s">
        <v>21</v>
      </c>
      <c r="F794" t="s">
        <v>41</v>
      </c>
      <c r="G794">
        <v>114</v>
      </c>
      <c r="H794">
        <v>101</v>
      </c>
      <c r="I794" t="str">
        <f>INDEX('DATA - Teams'!$C:$C,MATCH(C794,'DATA - Teams'!$B:$B,0))</f>
        <v>JMERC</v>
      </c>
    </row>
    <row r="795" spans="1:9" hidden="1" x14ac:dyDescent="0.2">
      <c r="A795">
        <v>2017</v>
      </c>
      <c r="B795">
        <v>14</v>
      </c>
      <c r="C795" t="s">
        <v>110</v>
      </c>
      <c r="D795" t="s">
        <v>135</v>
      </c>
      <c r="E795" t="s">
        <v>22</v>
      </c>
      <c r="F795" t="s">
        <v>38</v>
      </c>
      <c r="G795">
        <v>102</v>
      </c>
      <c r="H795">
        <v>76</v>
      </c>
      <c r="I795" t="str">
        <f>INDEX('DATA - Teams'!$C:$C,MATCH(C795,'DATA - Teams'!$B:$B,0))</f>
        <v>JMERC</v>
      </c>
    </row>
    <row r="796" spans="1:9" hidden="1" x14ac:dyDescent="0.2">
      <c r="A796">
        <v>2017</v>
      </c>
      <c r="B796">
        <v>14</v>
      </c>
      <c r="C796" t="s">
        <v>110</v>
      </c>
      <c r="D796" t="s">
        <v>114</v>
      </c>
      <c r="E796" t="s">
        <v>33</v>
      </c>
      <c r="F796" t="s">
        <v>41</v>
      </c>
      <c r="G796">
        <v>112</v>
      </c>
      <c r="H796">
        <v>91</v>
      </c>
      <c r="I796" t="str">
        <f>INDEX('DATA - Teams'!$C:$C,MATCH(C796,'DATA - Teams'!$B:$B,0))</f>
        <v>JMERC</v>
      </c>
    </row>
    <row r="797" spans="1:9" hidden="1" x14ac:dyDescent="0.2">
      <c r="A797">
        <v>2017</v>
      </c>
      <c r="B797">
        <v>14</v>
      </c>
      <c r="C797" t="s">
        <v>110</v>
      </c>
      <c r="D797" t="s">
        <v>143</v>
      </c>
      <c r="E797" t="s">
        <v>17</v>
      </c>
      <c r="F797" t="s">
        <v>43</v>
      </c>
      <c r="G797">
        <v>104</v>
      </c>
      <c r="H797">
        <v>91</v>
      </c>
      <c r="I797" t="str">
        <f>INDEX('DATA - Teams'!$C:$C,MATCH(C797,'DATA - Teams'!$B:$B,0))</f>
        <v>JMERC</v>
      </c>
    </row>
    <row r="798" spans="1:9" hidden="1" x14ac:dyDescent="0.2">
      <c r="A798">
        <v>2017</v>
      </c>
      <c r="B798">
        <v>14</v>
      </c>
      <c r="C798" t="s">
        <v>110</v>
      </c>
      <c r="D798" t="s">
        <v>118</v>
      </c>
      <c r="E798" t="s">
        <v>17</v>
      </c>
      <c r="F798" t="s">
        <v>41</v>
      </c>
      <c r="G798">
        <v>92</v>
      </c>
      <c r="H798">
        <v>113</v>
      </c>
      <c r="I798" t="str">
        <f>INDEX('DATA - Teams'!$C:$C,MATCH(C798,'DATA - Teams'!$B:$B,0))</f>
        <v>JMERC</v>
      </c>
    </row>
    <row r="799" spans="1:9" hidden="1" x14ac:dyDescent="0.2">
      <c r="A799">
        <v>2017</v>
      </c>
      <c r="B799">
        <v>14</v>
      </c>
      <c r="C799" t="s">
        <v>110</v>
      </c>
      <c r="D799" t="s">
        <v>96</v>
      </c>
      <c r="E799" t="s">
        <v>17</v>
      </c>
      <c r="F799" t="s">
        <v>43</v>
      </c>
      <c r="G799">
        <v>70</v>
      </c>
      <c r="H799">
        <v>43</v>
      </c>
      <c r="I799" t="str">
        <f>INDEX('DATA - Teams'!$C:$C,MATCH(C799,'DATA - Teams'!$B:$B,0))</f>
        <v>JMERC</v>
      </c>
    </row>
    <row r="800" spans="1:9" hidden="1" x14ac:dyDescent="0.2">
      <c r="A800">
        <v>2017</v>
      </c>
      <c r="B800">
        <v>14</v>
      </c>
      <c r="C800" t="s">
        <v>110</v>
      </c>
      <c r="D800" t="s">
        <v>119</v>
      </c>
      <c r="E800" t="s">
        <v>18</v>
      </c>
      <c r="F800" t="s">
        <v>41</v>
      </c>
      <c r="G800">
        <v>127</v>
      </c>
      <c r="H800">
        <v>51</v>
      </c>
      <c r="I800" t="str">
        <f>INDEX('DATA - Teams'!$C:$C,MATCH(C800,'DATA - Teams'!$B:$B,0))</f>
        <v>JMERC</v>
      </c>
    </row>
    <row r="801" spans="1:9" hidden="1" x14ac:dyDescent="0.2">
      <c r="A801">
        <v>2017</v>
      </c>
      <c r="B801">
        <v>14</v>
      </c>
      <c r="C801" t="s">
        <v>110</v>
      </c>
      <c r="D801" t="s">
        <v>99</v>
      </c>
      <c r="E801" t="s">
        <v>18</v>
      </c>
      <c r="F801" t="s">
        <v>41</v>
      </c>
      <c r="G801">
        <v>73</v>
      </c>
      <c r="H801">
        <v>49</v>
      </c>
      <c r="I801" t="str">
        <f>INDEX('DATA - Teams'!$C:$C,MATCH(C801,'DATA - Teams'!$B:$B,0))</f>
        <v>JMERC</v>
      </c>
    </row>
    <row r="802" spans="1:9" hidden="1" x14ac:dyDescent="0.2">
      <c r="A802">
        <v>2017</v>
      </c>
      <c r="B802">
        <v>14</v>
      </c>
      <c r="C802" t="s">
        <v>110</v>
      </c>
      <c r="D802" t="s">
        <v>134</v>
      </c>
      <c r="E802" t="s">
        <v>36</v>
      </c>
      <c r="F802" t="s">
        <v>43</v>
      </c>
      <c r="G802">
        <v>81</v>
      </c>
      <c r="H802">
        <v>90</v>
      </c>
      <c r="I802" t="str">
        <f>INDEX('DATA - Teams'!$C:$C,MATCH(C802,'DATA - Teams'!$B:$B,0))</f>
        <v>JMERC</v>
      </c>
    </row>
    <row r="803" spans="1:9" hidden="1" x14ac:dyDescent="0.2">
      <c r="A803">
        <v>2017</v>
      </c>
      <c r="B803">
        <v>14</v>
      </c>
      <c r="C803" t="s">
        <v>110</v>
      </c>
      <c r="D803" t="s">
        <v>129</v>
      </c>
      <c r="E803" t="s">
        <v>20</v>
      </c>
      <c r="F803" t="s">
        <v>41</v>
      </c>
      <c r="G803">
        <v>89</v>
      </c>
      <c r="H803">
        <v>123</v>
      </c>
      <c r="I803" t="str">
        <f>INDEX('DATA - Teams'!$C:$C,MATCH(C803,'DATA - Teams'!$B:$B,0))</f>
        <v>JMERC</v>
      </c>
    </row>
    <row r="804" spans="1:9" hidden="1" x14ac:dyDescent="0.2">
      <c r="A804">
        <v>2017</v>
      </c>
      <c r="B804">
        <v>14</v>
      </c>
      <c r="C804" t="s">
        <v>110</v>
      </c>
      <c r="D804" t="s">
        <v>146</v>
      </c>
      <c r="E804" t="s">
        <v>20</v>
      </c>
      <c r="F804" t="s">
        <v>38</v>
      </c>
      <c r="G804">
        <v>68</v>
      </c>
      <c r="H804">
        <v>65</v>
      </c>
      <c r="I804" t="str">
        <f>INDEX('DATA - Teams'!$C:$C,MATCH(C804,'DATA - Teams'!$B:$B,0))</f>
        <v>JMERC</v>
      </c>
    </row>
    <row r="805" spans="1:9" hidden="1" x14ac:dyDescent="0.2">
      <c r="A805">
        <v>2017</v>
      </c>
      <c r="B805">
        <v>14</v>
      </c>
      <c r="C805" t="s">
        <v>110</v>
      </c>
      <c r="D805" t="s">
        <v>122</v>
      </c>
      <c r="E805" t="s">
        <v>32</v>
      </c>
      <c r="F805" t="s">
        <v>52</v>
      </c>
      <c r="G805">
        <v>94</v>
      </c>
      <c r="H805">
        <v>77</v>
      </c>
      <c r="I805" t="str">
        <f>INDEX('DATA - Teams'!$C:$C,MATCH(C805,'DATA - Teams'!$B:$B,0))</f>
        <v>JMERC</v>
      </c>
    </row>
    <row r="806" spans="1:9" hidden="1" x14ac:dyDescent="0.2">
      <c r="A806">
        <v>2017</v>
      </c>
      <c r="B806">
        <v>14</v>
      </c>
      <c r="C806" t="s">
        <v>110</v>
      </c>
      <c r="D806" t="s">
        <v>54</v>
      </c>
      <c r="E806" t="s">
        <v>14</v>
      </c>
      <c r="F806" t="s">
        <v>43</v>
      </c>
      <c r="G806">
        <v>87</v>
      </c>
      <c r="H806">
        <v>115</v>
      </c>
      <c r="I806" t="str">
        <f>INDEX('DATA - Teams'!$C:$C,MATCH(C806,'DATA - Teams'!$B:$B,0))</f>
        <v>JMERC</v>
      </c>
    </row>
    <row r="807" spans="1:9" hidden="1" x14ac:dyDescent="0.2">
      <c r="A807">
        <v>2017</v>
      </c>
      <c r="B807">
        <v>14</v>
      </c>
      <c r="C807" t="s">
        <v>110</v>
      </c>
      <c r="D807" t="s">
        <v>147</v>
      </c>
      <c r="E807" t="s">
        <v>14</v>
      </c>
      <c r="F807" t="s">
        <v>38</v>
      </c>
      <c r="G807">
        <v>80</v>
      </c>
      <c r="H807">
        <v>62</v>
      </c>
      <c r="I807" t="str">
        <f>INDEX('DATA - Teams'!$C:$C,MATCH(C807,'DATA - Teams'!$B:$B,0))</f>
        <v>JMERC</v>
      </c>
    </row>
    <row r="808" spans="1:9" hidden="1" x14ac:dyDescent="0.2">
      <c r="A808">
        <v>2017</v>
      </c>
      <c r="B808">
        <v>14</v>
      </c>
      <c r="C808" t="s">
        <v>110</v>
      </c>
      <c r="D808" t="s">
        <v>137</v>
      </c>
      <c r="E808" t="s">
        <v>14</v>
      </c>
      <c r="F808" t="s">
        <v>38</v>
      </c>
      <c r="G808">
        <v>70</v>
      </c>
      <c r="H808">
        <v>78</v>
      </c>
      <c r="I808" t="str">
        <f>INDEX('DATA - Teams'!$C:$C,MATCH(C808,'DATA - Teams'!$B:$B,0))</f>
        <v>JMERC</v>
      </c>
    </row>
    <row r="809" spans="1:9" hidden="1" x14ac:dyDescent="0.2">
      <c r="A809">
        <v>2017</v>
      </c>
      <c r="B809">
        <v>14</v>
      </c>
      <c r="C809" t="s">
        <v>110</v>
      </c>
      <c r="D809" t="s">
        <v>140</v>
      </c>
      <c r="E809" t="s">
        <v>35</v>
      </c>
      <c r="F809" t="s">
        <v>41</v>
      </c>
      <c r="G809">
        <v>85</v>
      </c>
      <c r="H809">
        <v>91</v>
      </c>
      <c r="I809" t="str">
        <f>INDEX('DATA - Teams'!$C:$C,MATCH(C809,'DATA - Teams'!$B:$B,0))</f>
        <v>JMERC</v>
      </c>
    </row>
    <row r="810" spans="1:9" hidden="1" x14ac:dyDescent="0.2">
      <c r="A810">
        <v>2017</v>
      </c>
      <c r="B810">
        <v>14</v>
      </c>
      <c r="C810" t="s">
        <v>110</v>
      </c>
      <c r="D810" t="s">
        <v>127</v>
      </c>
      <c r="E810" t="s">
        <v>35</v>
      </c>
      <c r="F810" t="s">
        <v>38</v>
      </c>
      <c r="G810">
        <v>73</v>
      </c>
      <c r="H810">
        <v>97</v>
      </c>
      <c r="I810" t="str">
        <f>INDEX('DATA - Teams'!$C:$C,MATCH(C810,'DATA - Teams'!$B:$B,0))</f>
        <v>JMERC</v>
      </c>
    </row>
    <row r="811" spans="1:9" hidden="1" x14ac:dyDescent="0.2">
      <c r="A811">
        <v>2017</v>
      </c>
      <c r="B811">
        <v>14</v>
      </c>
      <c r="C811" t="s">
        <v>110</v>
      </c>
      <c r="D811" t="s">
        <v>141</v>
      </c>
      <c r="E811" t="s">
        <v>28</v>
      </c>
      <c r="F811" t="s">
        <v>43</v>
      </c>
      <c r="G811">
        <v>95</v>
      </c>
      <c r="H811">
        <v>72</v>
      </c>
      <c r="I811" t="str">
        <f>INDEX('DATA - Teams'!$C:$C,MATCH(C811,'DATA - Teams'!$B:$B,0))</f>
        <v>JMERC</v>
      </c>
    </row>
    <row r="812" spans="1:9" hidden="1" x14ac:dyDescent="0.2">
      <c r="A812">
        <v>2017</v>
      </c>
      <c r="B812">
        <v>14</v>
      </c>
      <c r="C812" t="s">
        <v>110</v>
      </c>
      <c r="D812" t="s">
        <v>148</v>
      </c>
      <c r="E812" t="s">
        <v>18</v>
      </c>
      <c r="F812" t="s">
        <v>59</v>
      </c>
      <c r="G812">
        <v>86</v>
      </c>
      <c r="H812">
        <v>79</v>
      </c>
      <c r="I812" t="str">
        <f>INDEX('DATA - Teams'!$C:$C,MATCH(C812,'DATA - Teams'!$B:$B,0))</f>
        <v>JMERC</v>
      </c>
    </row>
    <row r="813" spans="1:9" hidden="1" x14ac:dyDescent="0.2">
      <c r="A813">
        <v>2017</v>
      </c>
      <c r="B813">
        <v>14</v>
      </c>
      <c r="C813" t="s">
        <v>110</v>
      </c>
      <c r="D813" t="s">
        <v>145</v>
      </c>
      <c r="E813" t="s">
        <v>23</v>
      </c>
      <c r="F813" t="s">
        <v>59</v>
      </c>
      <c r="G813">
        <v>83</v>
      </c>
      <c r="H813">
        <v>64</v>
      </c>
      <c r="I813" t="str">
        <f>INDEX('DATA - Teams'!$C:$C,MATCH(C813,'DATA - Teams'!$B:$B,0))</f>
        <v>JMERC</v>
      </c>
    </row>
    <row r="814" spans="1:9" hidden="1" x14ac:dyDescent="0.2">
      <c r="A814">
        <v>2017</v>
      </c>
      <c r="B814">
        <v>14</v>
      </c>
      <c r="C814" t="s">
        <v>110</v>
      </c>
      <c r="D814" t="s">
        <v>132</v>
      </c>
      <c r="E814" t="s">
        <v>23</v>
      </c>
      <c r="F814" t="s">
        <v>59</v>
      </c>
      <c r="G814">
        <v>77</v>
      </c>
      <c r="H814">
        <v>126</v>
      </c>
      <c r="I814" t="str">
        <f>INDEX('DATA - Teams'!$C:$C,MATCH(C814,'DATA - Teams'!$B:$B,0))</f>
        <v>JMERC</v>
      </c>
    </row>
    <row r="815" spans="1:9" hidden="1" x14ac:dyDescent="0.2">
      <c r="A815">
        <v>2017</v>
      </c>
      <c r="B815">
        <v>14</v>
      </c>
      <c r="C815" t="s">
        <v>110</v>
      </c>
      <c r="D815" t="s">
        <v>149</v>
      </c>
      <c r="E815" t="s">
        <v>24</v>
      </c>
      <c r="F815" t="s">
        <v>59</v>
      </c>
      <c r="G815">
        <v>94</v>
      </c>
      <c r="H815">
        <v>0</v>
      </c>
      <c r="I815" t="str">
        <f>INDEX('DATA - Teams'!$C:$C,MATCH(C815,'DATA - Teams'!$B:$B,0))</f>
        <v>JMERC</v>
      </c>
    </row>
    <row r="816" spans="1:9" hidden="1" x14ac:dyDescent="0.2">
      <c r="A816">
        <v>2017</v>
      </c>
      <c r="B816">
        <v>15</v>
      </c>
      <c r="C816" t="s">
        <v>110</v>
      </c>
      <c r="D816" t="s">
        <v>112</v>
      </c>
      <c r="E816" t="s">
        <v>21</v>
      </c>
      <c r="F816" t="s">
        <v>41</v>
      </c>
      <c r="G816">
        <v>108</v>
      </c>
      <c r="H816">
        <v>128</v>
      </c>
      <c r="I816" t="str">
        <f>INDEX('DATA - Teams'!$C:$C,MATCH(C816,'DATA - Teams'!$B:$B,0))</f>
        <v>JMERC</v>
      </c>
    </row>
    <row r="817" spans="1:9" hidden="1" x14ac:dyDescent="0.2">
      <c r="A817">
        <v>2017</v>
      </c>
      <c r="B817">
        <v>15</v>
      </c>
      <c r="C817" t="s">
        <v>110</v>
      </c>
      <c r="D817" t="s">
        <v>135</v>
      </c>
      <c r="E817" t="s">
        <v>22</v>
      </c>
      <c r="F817" t="s">
        <v>38</v>
      </c>
      <c r="G817">
        <v>88</v>
      </c>
      <c r="H817">
        <v>66</v>
      </c>
      <c r="I817" t="str">
        <f>INDEX('DATA - Teams'!$C:$C,MATCH(C817,'DATA - Teams'!$B:$B,0))</f>
        <v>JMERC</v>
      </c>
    </row>
    <row r="818" spans="1:9" hidden="1" x14ac:dyDescent="0.2">
      <c r="A818">
        <v>2017</v>
      </c>
      <c r="B818">
        <v>15</v>
      </c>
      <c r="C818" t="s">
        <v>110</v>
      </c>
      <c r="D818" t="s">
        <v>114</v>
      </c>
      <c r="E818" t="s">
        <v>33</v>
      </c>
      <c r="F818" t="s">
        <v>41</v>
      </c>
      <c r="G818">
        <v>108</v>
      </c>
      <c r="H818">
        <v>103</v>
      </c>
      <c r="I818" t="str">
        <f>INDEX('DATA - Teams'!$C:$C,MATCH(C818,'DATA - Teams'!$B:$B,0))</f>
        <v>JMERC</v>
      </c>
    </row>
    <row r="819" spans="1:9" hidden="1" x14ac:dyDescent="0.2">
      <c r="A819">
        <v>2017</v>
      </c>
      <c r="B819">
        <v>15</v>
      </c>
      <c r="C819" t="s">
        <v>110</v>
      </c>
      <c r="D819" t="s">
        <v>143</v>
      </c>
      <c r="E819" t="s">
        <v>17</v>
      </c>
      <c r="F819" t="s">
        <v>43</v>
      </c>
      <c r="G819">
        <v>104</v>
      </c>
      <c r="H819">
        <v>110</v>
      </c>
      <c r="I819" t="str">
        <f>INDEX('DATA - Teams'!$C:$C,MATCH(C819,'DATA - Teams'!$B:$B,0))</f>
        <v>JMERC</v>
      </c>
    </row>
    <row r="820" spans="1:9" hidden="1" x14ac:dyDescent="0.2">
      <c r="A820">
        <v>2017</v>
      </c>
      <c r="B820">
        <v>15</v>
      </c>
      <c r="C820" t="s">
        <v>110</v>
      </c>
      <c r="D820" t="s">
        <v>118</v>
      </c>
      <c r="E820" t="s">
        <v>17</v>
      </c>
      <c r="F820" t="s">
        <v>41</v>
      </c>
      <c r="G820">
        <v>90</v>
      </c>
      <c r="H820">
        <v>80</v>
      </c>
      <c r="I820" t="str">
        <f>INDEX('DATA - Teams'!$C:$C,MATCH(C820,'DATA - Teams'!$B:$B,0))</f>
        <v>JMERC</v>
      </c>
    </row>
    <row r="821" spans="1:9" hidden="1" x14ac:dyDescent="0.2">
      <c r="A821">
        <v>2017</v>
      </c>
      <c r="B821">
        <v>15</v>
      </c>
      <c r="C821" t="s">
        <v>110</v>
      </c>
      <c r="D821" t="s">
        <v>148</v>
      </c>
      <c r="E821" t="s">
        <v>18</v>
      </c>
      <c r="F821" t="s">
        <v>38</v>
      </c>
      <c r="G821">
        <v>91</v>
      </c>
      <c r="H821">
        <v>106</v>
      </c>
      <c r="I821" t="str">
        <f>INDEX('DATA - Teams'!$C:$C,MATCH(C821,'DATA - Teams'!$B:$B,0))</f>
        <v>JMERC</v>
      </c>
    </row>
    <row r="822" spans="1:9" hidden="1" x14ac:dyDescent="0.2">
      <c r="A822">
        <v>2017</v>
      </c>
      <c r="B822">
        <v>15</v>
      </c>
      <c r="C822" t="s">
        <v>110</v>
      </c>
      <c r="D822" t="s">
        <v>119</v>
      </c>
      <c r="E822" t="s">
        <v>18</v>
      </c>
      <c r="F822" t="s">
        <v>41</v>
      </c>
      <c r="G822">
        <v>126</v>
      </c>
      <c r="H822">
        <v>119</v>
      </c>
      <c r="I822" t="str">
        <f>INDEX('DATA - Teams'!$C:$C,MATCH(C822,'DATA - Teams'!$B:$B,0))</f>
        <v>JMERC</v>
      </c>
    </row>
    <row r="823" spans="1:9" hidden="1" x14ac:dyDescent="0.2">
      <c r="A823">
        <v>2017</v>
      </c>
      <c r="B823">
        <v>15</v>
      </c>
      <c r="C823" t="s">
        <v>110</v>
      </c>
      <c r="D823" t="s">
        <v>145</v>
      </c>
      <c r="E823" t="s">
        <v>23</v>
      </c>
      <c r="F823" t="s">
        <v>41</v>
      </c>
      <c r="G823">
        <v>83</v>
      </c>
      <c r="H823">
        <v>76</v>
      </c>
      <c r="I823" t="str">
        <f>INDEX('DATA - Teams'!$C:$C,MATCH(C823,'DATA - Teams'!$B:$B,0))</f>
        <v>JMERC</v>
      </c>
    </row>
    <row r="824" spans="1:9" hidden="1" x14ac:dyDescent="0.2">
      <c r="A824">
        <v>2017</v>
      </c>
      <c r="B824">
        <v>15</v>
      </c>
      <c r="C824" t="s">
        <v>110</v>
      </c>
      <c r="D824" t="s">
        <v>125</v>
      </c>
      <c r="E824" t="s">
        <v>36</v>
      </c>
      <c r="F824" t="s">
        <v>43</v>
      </c>
      <c r="G824">
        <v>84</v>
      </c>
      <c r="H824">
        <v>100</v>
      </c>
      <c r="I824" t="str">
        <f>INDEX('DATA - Teams'!$C:$C,MATCH(C824,'DATA - Teams'!$B:$B,0))</f>
        <v>JMERC</v>
      </c>
    </row>
    <row r="825" spans="1:9" hidden="1" x14ac:dyDescent="0.2">
      <c r="A825">
        <v>2017</v>
      </c>
      <c r="B825">
        <v>15</v>
      </c>
      <c r="C825" t="s">
        <v>110</v>
      </c>
      <c r="D825" t="s">
        <v>134</v>
      </c>
      <c r="E825" t="s">
        <v>36</v>
      </c>
      <c r="F825" t="s">
        <v>43</v>
      </c>
      <c r="G825">
        <v>80</v>
      </c>
      <c r="H825">
        <v>88</v>
      </c>
      <c r="I825" t="str">
        <f>INDEX('DATA - Teams'!$C:$C,MATCH(C825,'DATA - Teams'!$B:$B,0))</f>
        <v>JMERC</v>
      </c>
    </row>
    <row r="826" spans="1:9" hidden="1" x14ac:dyDescent="0.2">
      <c r="A826">
        <v>2017</v>
      </c>
      <c r="B826">
        <v>15</v>
      </c>
      <c r="C826" t="s">
        <v>110</v>
      </c>
      <c r="D826" t="s">
        <v>129</v>
      </c>
      <c r="E826" t="s">
        <v>20</v>
      </c>
      <c r="F826" t="s">
        <v>41</v>
      </c>
      <c r="G826">
        <v>107</v>
      </c>
      <c r="H826">
        <v>130</v>
      </c>
      <c r="I826" t="str">
        <f>INDEX('DATA - Teams'!$C:$C,MATCH(C826,'DATA - Teams'!$B:$B,0))</f>
        <v>JMERC</v>
      </c>
    </row>
    <row r="827" spans="1:9" hidden="1" x14ac:dyDescent="0.2">
      <c r="A827">
        <v>2017</v>
      </c>
      <c r="B827">
        <v>15</v>
      </c>
      <c r="C827" t="s">
        <v>110</v>
      </c>
      <c r="D827" t="s">
        <v>122</v>
      </c>
      <c r="E827" t="s">
        <v>32</v>
      </c>
      <c r="F827" t="s">
        <v>52</v>
      </c>
      <c r="G827">
        <v>85</v>
      </c>
      <c r="H827">
        <v>86</v>
      </c>
      <c r="I827" t="str">
        <f>INDEX('DATA - Teams'!$C:$C,MATCH(C827,'DATA - Teams'!$B:$B,0))</f>
        <v>JMERC</v>
      </c>
    </row>
    <row r="828" spans="1:9" hidden="1" x14ac:dyDescent="0.2">
      <c r="A828">
        <v>2017</v>
      </c>
      <c r="B828">
        <v>15</v>
      </c>
      <c r="C828" t="s">
        <v>110</v>
      </c>
      <c r="D828" t="s">
        <v>54</v>
      </c>
      <c r="E828" t="s">
        <v>14</v>
      </c>
      <c r="F828" t="s">
        <v>43</v>
      </c>
      <c r="G828">
        <v>89</v>
      </c>
      <c r="H828">
        <v>113</v>
      </c>
      <c r="I828" t="str">
        <f>INDEX('DATA - Teams'!$C:$C,MATCH(C828,'DATA - Teams'!$B:$B,0))</f>
        <v>JMERC</v>
      </c>
    </row>
    <row r="829" spans="1:9" hidden="1" x14ac:dyDescent="0.2">
      <c r="A829">
        <v>2017</v>
      </c>
      <c r="B829">
        <v>15</v>
      </c>
      <c r="C829" t="s">
        <v>110</v>
      </c>
      <c r="D829" t="s">
        <v>137</v>
      </c>
      <c r="E829" t="s">
        <v>14</v>
      </c>
      <c r="F829" t="s">
        <v>38</v>
      </c>
      <c r="G829">
        <v>70</v>
      </c>
      <c r="H829">
        <v>93</v>
      </c>
      <c r="I829" t="str">
        <f>INDEX('DATA - Teams'!$C:$C,MATCH(C829,'DATA - Teams'!$B:$B,0))</f>
        <v>JMERC</v>
      </c>
    </row>
    <row r="830" spans="1:9" hidden="1" x14ac:dyDescent="0.2">
      <c r="A830">
        <v>2017</v>
      </c>
      <c r="B830">
        <v>15</v>
      </c>
      <c r="C830" t="s">
        <v>110</v>
      </c>
      <c r="D830" t="s">
        <v>147</v>
      </c>
      <c r="E830" t="s">
        <v>14</v>
      </c>
      <c r="F830" t="s">
        <v>38</v>
      </c>
      <c r="G830">
        <v>82</v>
      </c>
      <c r="H830">
        <v>108</v>
      </c>
      <c r="I830" t="str">
        <f>INDEX('DATA - Teams'!$C:$C,MATCH(C830,'DATA - Teams'!$B:$B,0))</f>
        <v>JMERC</v>
      </c>
    </row>
    <row r="831" spans="1:9" hidden="1" x14ac:dyDescent="0.2">
      <c r="A831">
        <v>2017</v>
      </c>
      <c r="B831">
        <v>15</v>
      </c>
      <c r="C831" t="s">
        <v>110</v>
      </c>
      <c r="D831" t="s">
        <v>140</v>
      </c>
      <c r="E831" t="s">
        <v>35</v>
      </c>
      <c r="F831" t="s">
        <v>41</v>
      </c>
      <c r="G831">
        <v>106</v>
      </c>
      <c r="H831">
        <v>121</v>
      </c>
      <c r="I831" t="str">
        <f>INDEX('DATA - Teams'!$C:$C,MATCH(C831,'DATA - Teams'!$B:$B,0))</f>
        <v>JMERC</v>
      </c>
    </row>
    <row r="832" spans="1:9" hidden="1" x14ac:dyDescent="0.2">
      <c r="A832">
        <v>2017</v>
      </c>
      <c r="B832">
        <v>15</v>
      </c>
      <c r="C832" t="s">
        <v>110</v>
      </c>
      <c r="D832" t="s">
        <v>127</v>
      </c>
      <c r="E832" t="s">
        <v>35</v>
      </c>
      <c r="F832" t="s">
        <v>38</v>
      </c>
      <c r="G832">
        <v>81</v>
      </c>
      <c r="H832">
        <v>106</v>
      </c>
      <c r="I832" t="str">
        <f>INDEX('DATA - Teams'!$C:$C,MATCH(C832,'DATA - Teams'!$B:$B,0))</f>
        <v>JMERC</v>
      </c>
    </row>
    <row r="833" spans="1:9" hidden="1" x14ac:dyDescent="0.2">
      <c r="A833">
        <v>2017</v>
      </c>
      <c r="B833">
        <v>15</v>
      </c>
      <c r="C833" t="s">
        <v>110</v>
      </c>
      <c r="D833" t="s">
        <v>141</v>
      </c>
      <c r="E833" t="s">
        <v>28</v>
      </c>
      <c r="F833" t="s">
        <v>43</v>
      </c>
      <c r="G833">
        <v>87</v>
      </c>
      <c r="H833">
        <v>72</v>
      </c>
      <c r="I833" t="str">
        <f>INDEX('DATA - Teams'!$C:$C,MATCH(C833,'DATA - Teams'!$B:$B,0))</f>
        <v>JMERC</v>
      </c>
    </row>
    <row r="834" spans="1:9" hidden="1" x14ac:dyDescent="0.2">
      <c r="A834">
        <v>2017</v>
      </c>
      <c r="B834">
        <v>15</v>
      </c>
      <c r="C834" t="s">
        <v>110</v>
      </c>
      <c r="D834" t="s">
        <v>99</v>
      </c>
      <c r="E834" t="s">
        <v>18</v>
      </c>
      <c r="F834" t="s">
        <v>59</v>
      </c>
      <c r="G834">
        <v>68</v>
      </c>
      <c r="H834">
        <v>87</v>
      </c>
      <c r="I834" t="str">
        <f>INDEX('DATA - Teams'!$C:$C,MATCH(C834,'DATA - Teams'!$B:$B,0))</f>
        <v>JMERC</v>
      </c>
    </row>
    <row r="835" spans="1:9" hidden="1" x14ac:dyDescent="0.2">
      <c r="A835">
        <v>2017</v>
      </c>
      <c r="B835">
        <v>15</v>
      </c>
      <c r="C835" t="s">
        <v>110</v>
      </c>
      <c r="D835" t="s">
        <v>132</v>
      </c>
      <c r="E835" t="s">
        <v>23</v>
      </c>
      <c r="F835" t="s">
        <v>59</v>
      </c>
      <c r="G835">
        <v>77</v>
      </c>
      <c r="H835">
        <v>0</v>
      </c>
      <c r="I835" t="str">
        <f>INDEX('DATA - Teams'!$C:$C,MATCH(C835,'DATA - Teams'!$B:$B,0))</f>
        <v>JMERC</v>
      </c>
    </row>
    <row r="836" spans="1:9" hidden="1" x14ac:dyDescent="0.2">
      <c r="A836">
        <v>2017</v>
      </c>
      <c r="B836">
        <v>15</v>
      </c>
      <c r="C836" t="s">
        <v>110</v>
      </c>
      <c r="D836" t="s">
        <v>146</v>
      </c>
      <c r="E836" t="s">
        <v>20</v>
      </c>
      <c r="F836" t="s">
        <v>59</v>
      </c>
      <c r="G836">
        <v>72</v>
      </c>
      <c r="H836">
        <v>75</v>
      </c>
      <c r="I836" t="str">
        <f>INDEX('DATA - Teams'!$C:$C,MATCH(C836,'DATA - Teams'!$B:$B,0))</f>
        <v>JMERC</v>
      </c>
    </row>
    <row r="837" spans="1:9" hidden="1" x14ac:dyDescent="0.2">
      <c r="A837">
        <v>2017</v>
      </c>
      <c r="B837">
        <v>15</v>
      </c>
      <c r="C837" t="s">
        <v>110</v>
      </c>
      <c r="D837" t="s">
        <v>149</v>
      </c>
      <c r="E837" t="s">
        <v>24</v>
      </c>
      <c r="F837" t="s">
        <v>59</v>
      </c>
      <c r="G837">
        <v>94</v>
      </c>
      <c r="H837">
        <v>0</v>
      </c>
      <c r="I837" t="str">
        <f>INDEX('DATA - Teams'!$C:$C,MATCH(C837,'DATA - Teams'!$B:$B,0))</f>
        <v>JMERC</v>
      </c>
    </row>
    <row r="838" spans="1:9" hidden="1" x14ac:dyDescent="0.2">
      <c r="A838">
        <v>2017</v>
      </c>
      <c r="B838">
        <v>16</v>
      </c>
      <c r="C838" t="s">
        <v>110</v>
      </c>
      <c r="D838" t="s">
        <v>112</v>
      </c>
      <c r="E838" t="s">
        <v>21</v>
      </c>
      <c r="F838" t="s">
        <v>41</v>
      </c>
      <c r="G838">
        <v>113</v>
      </c>
      <c r="H838">
        <v>130</v>
      </c>
      <c r="I838" t="str">
        <f>INDEX('DATA - Teams'!$C:$C,MATCH(C838,'DATA - Teams'!$B:$B,0))</f>
        <v>JMERC</v>
      </c>
    </row>
    <row r="839" spans="1:9" hidden="1" x14ac:dyDescent="0.2">
      <c r="A839">
        <v>2017</v>
      </c>
      <c r="B839">
        <v>16</v>
      </c>
      <c r="C839" t="s">
        <v>110</v>
      </c>
      <c r="D839" t="s">
        <v>135</v>
      </c>
      <c r="E839" t="s">
        <v>22</v>
      </c>
      <c r="F839" t="s">
        <v>38</v>
      </c>
      <c r="G839">
        <v>83</v>
      </c>
      <c r="H839">
        <v>65</v>
      </c>
      <c r="I839" t="str">
        <f>INDEX('DATA - Teams'!$C:$C,MATCH(C839,'DATA - Teams'!$B:$B,0))</f>
        <v>JMERC</v>
      </c>
    </row>
    <row r="840" spans="1:9" hidden="1" x14ac:dyDescent="0.2">
      <c r="A840">
        <v>2017</v>
      </c>
      <c r="B840">
        <v>16</v>
      </c>
      <c r="C840" t="s">
        <v>110</v>
      </c>
      <c r="D840" t="s">
        <v>114</v>
      </c>
      <c r="E840" t="s">
        <v>33</v>
      </c>
      <c r="F840" t="s">
        <v>41</v>
      </c>
      <c r="G840">
        <v>93</v>
      </c>
      <c r="H840">
        <v>61</v>
      </c>
      <c r="I840" t="str">
        <f>INDEX('DATA - Teams'!$C:$C,MATCH(C840,'DATA - Teams'!$B:$B,0))</f>
        <v>JMERC</v>
      </c>
    </row>
    <row r="841" spans="1:9" hidden="1" x14ac:dyDescent="0.2">
      <c r="A841">
        <v>2017</v>
      </c>
      <c r="B841">
        <v>16</v>
      </c>
      <c r="C841" t="s">
        <v>110</v>
      </c>
      <c r="D841" t="s">
        <v>143</v>
      </c>
      <c r="E841" t="s">
        <v>17</v>
      </c>
      <c r="F841" t="s">
        <v>43</v>
      </c>
      <c r="G841">
        <v>93</v>
      </c>
      <c r="H841">
        <v>64</v>
      </c>
      <c r="I841" t="str">
        <f>INDEX('DATA - Teams'!$C:$C,MATCH(C841,'DATA - Teams'!$B:$B,0))</f>
        <v>JMERC</v>
      </c>
    </row>
    <row r="842" spans="1:9" hidden="1" x14ac:dyDescent="0.2">
      <c r="A842">
        <v>2017</v>
      </c>
      <c r="B842">
        <v>16</v>
      </c>
      <c r="C842" t="s">
        <v>110</v>
      </c>
      <c r="D842" t="s">
        <v>118</v>
      </c>
      <c r="E842" t="s">
        <v>17</v>
      </c>
      <c r="F842" t="s">
        <v>41</v>
      </c>
      <c r="G842">
        <v>91</v>
      </c>
      <c r="H842">
        <v>116</v>
      </c>
      <c r="I842" t="str">
        <f>INDEX('DATA - Teams'!$C:$C,MATCH(C842,'DATA - Teams'!$B:$B,0))</f>
        <v>JMERC</v>
      </c>
    </row>
    <row r="843" spans="1:9" hidden="1" x14ac:dyDescent="0.2">
      <c r="A843">
        <v>2017</v>
      </c>
      <c r="B843">
        <v>16</v>
      </c>
      <c r="C843" t="s">
        <v>110</v>
      </c>
      <c r="D843" t="s">
        <v>148</v>
      </c>
      <c r="E843" t="s">
        <v>18</v>
      </c>
      <c r="F843" t="s">
        <v>38</v>
      </c>
      <c r="G843">
        <v>92</v>
      </c>
      <c r="H843">
        <v>50</v>
      </c>
      <c r="I843" t="str">
        <f>INDEX('DATA - Teams'!$C:$C,MATCH(C843,'DATA - Teams'!$B:$B,0))</f>
        <v>JMERC</v>
      </c>
    </row>
    <row r="844" spans="1:9" hidden="1" x14ac:dyDescent="0.2">
      <c r="A844">
        <v>2017</v>
      </c>
      <c r="B844">
        <v>16</v>
      </c>
      <c r="C844" t="s">
        <v>110</v>
      </c>
      <c r="D844" t="s">
        <v>119</v>
      </c>
      <c r="E844" t="s">
        <v>18</v>
      </c>
      <c r="F844" t="s">
        <v>41</v>
      </c>
      <c r="G844">
        <v>140</v>
      </c>
      <c r="H844">
        <v>196</v>
      </c>
      <c r="I844" t="str">
        <f>INDEX('DATA - Teams'!$C:$C,MATCH(C844,'DATA - Teams'!$B:$B,0))</f>
        <v>JMERC</v>
      </c>
    </row>
    <row r="845" spans="1:9" hidden="1" x14ac:dyDescent="0.2">
      <c r="A845">
        <v>2017</v>
      </c>
      <c r="B845">
        <v>16</v>
      </c>
      <c r="C845" t="s">
        <v>110</v>
      </c>
      <c r="D845" t="s">
        <v>132</v>
      </c>
      <c r="E845" t="s">
        <v>23</v>
      </c>
      <c r="F845" t="s">
        <v>41</v>
      </c>
      <c r="G845">
        <v>83</v>
      </c>
      <c r="H845">
        <v>114</v>
      </c>
      <c r="I845" t="str">
        <f>INDEX('DATA - Teams'!$C:$C,MATCH(C845,'DATA - Teams'!$B:$B,0))</f>
        <v>JMERC</v>
      </c>
    </row>
    <row r="846" spans="1:9" hidden="1" x14ac:dyDescent="0.2">
      <c r="A846">
        <v>2017</v>
      </c>
      <c r="B846">
        <v>16</v>
      </c>
      <c r="C846" t="s">
        <v>110</v>
      </c>
      <c r="D846" t="s">
        <v>134</v>
      </c>
      <c r="E846" t="s">
        <v>36</v>
      </c>
      <c r="F846" t="s">
        <v>43</v>
      </c>
      <c r="G846">
        <v>82</v>
      </c>
      <c r="H846">
        <v>80</v>
      </c>
      <c r="I846" t="str">
        <f>INDEX('DATA - Teams'!$C:$C,MATCH(C846,'DATA - Teams'!$B:$B,0))</f>
        <v>JMERC</v>
      </c>
    </row>
    <row r="847" spans="1:9" hidden="1" x14ac:dyDescent="0.2">
      <c r="A847">
        <v>2017</v>
      </c>
      <c r="B847">
        <v>16</v>
      </c>
      <c r="C847" t="s">
        <v>110</v>
      </c>
      <c r="D847" t="s">
        <v>125</v>
      </c>
      <c r="E847" t="s">
        <v>36</v>
      </c>
      <c r="F847" t="s">
        <v>43</v>
      </c>
      <c r="G847">
        <v>81</v>
      </c>
      <c r="H847">
        <v>69</v>
      </c>
      <c r="I847" t="str">
        <f>INDEX('DATA - Teams'!$C:$C,MATCH(C847,'DATA - Teams'!$B:$B,0))</f>
        <v>JMERC</v>
      </c>
    </row>
    <row r="848" spans="1:9" hidden="1" x14ac:dyDescent="0.2">
      <c r="A848">
        <v>2017</v>
      </c>
      <c r="B848">
        <v>16</v>
      </c>
      <c r="C848" t="s">
        <v>110</v>
      </c>
      <c r="D848" t="s">
        <v>129</v>
      </c>
      <c r="E848" t="s">
        <v>20</v>
      </c>
      <c r="F848" t="s">
        <v>41</v>
      </c>
      <c r="G848">
        <v>107</v>
      </c>
      <c r="H848">
        <v>88</v>
      </c>
      <c r="I848" t="str">
        <f>INDEX('DATA - Teams'!$C:$C,MATCH(C848,'DATA - Teams'!$B:$B,0))</f>
        <v>JMERC</v>
      </c>
    </row>
    <row r="849" spans="1:9" hidden="1" x14ac:dyDescent="0.2">
      <c r="A849">
        <v>2017</v>
      </c>
      <c r="B849">
        <v>16</v>
      </c>
      <c r="C849" t="s">
        <v>110</v>
      </c>
      <c r="D849" t="s">
        <v>122</v>
      </c>
      <c r="E849" t="s">
        <v>32</v>
      </c>
      <c r="F849" t="s">
        <v>52</v>
      </c>
      <c r="G849">
        <v>75</v>
      </c>
      <c r="H849">
        <v>61</v>
      </c>
      <c r="I849" t="str">
        <f>INDEX('DATA - Teams'!$C:$C,MATCH(C849,'DATA - Teams'!$B:$B,0))</f>
        <v>JMERC</v>
      </c>
    </row>
    <row r="850" spans="1:9" hidden="1" x14ac:dyDescent="0.2">
      <c r="A850">
        <v>2017</v>
      </c>
      <c r="B850">
        <v>16</v>
      </c>
      <c r="C850" t="s">
        <v>110</v>
      </c>
      <c r="D850" t="s">
        <v>54</v>
      </c>
      <c r="E850" t="s">
        <v>14</v>
      </c>
      <c r="F850" t="s">
        <v>43</v>
      </c>
      <c r="G850">
        <v>84</v>
      </c>
      <c r="H850">
        <v>62</v>
      </c>
      <c r="I850" t="str">
        <f>INDEX('DATA - Teams'!$C:$C,MATCH(C850,'DATA - Teams'!$B:$B,0))</f>
        <v>JMERC</v>
      </c>
    </row>
    <row r="851" spans="1:9" hidden="1" x14ac:dyDescent="0.2">
      <c r="A851">
        <v>2017</v>
      </c>
      <c r="B851">
        <v>16</v>
      </c>
      <c r="C851" t="s">
        <v>110</v>
      </c>
      <c r="D851" t="s">
        <v>147</v>
      </c>
      <c r="E851" t="s">
        <v>14</v>
      </c>
      <c r="F851" t="s">
        <v>38</v>
      </c>
      <c r="G851">
        <v>80</v>
      </c>
      <c r="H851">
        <v>81</v>
      </c>
      <c r="I851" t="str">
        <f>INDEX('DATA - Teams'!$C:$C,MATCH(C851,'DATA - Teams'!$B:$B,0))</f>
        <v>JMERC</v>
      </c>
    </row>
    <row r="852" spans="1:9" hidden="1" x14ac:dyDescent="0.2">
      <c r="A852">
        <v>2017</v>
      </c>
      <c r="B852">
        <v>16</v>
      </c>
      <c r="C852" t="s">
        <v>110</v>
      </c>
      <c r="D852" t="s">
        <v>137</v>
      </c>
      <c r="E852" t="s">
        <v>14</v>
      </c>
      <c r="F852" t="s">
        <v>38</v>
      </c>
      <c r="G852">
        <v>71</v>
      </c>
      <c r="H852">
        <v>71</v>
      </c>
      <c r="I852" t="str">
        <f>INDEX('DATA - Teams'!$C:$C,MATCH(C852,'DATA - Teams'!$B:$B,0))</f>
        <v>JMERC</v>
      </c>
    </row>
    <row r="853" spans="1:9" hidden="1" x14ac:dyDescent="0.2">
      <c r="A853">
        <v>2017</v>
      </c>
      <c r="B853">
        <v>16</v>
      </c>
      <c r="C853" t="s">
        <v>110</v>
      </c>
      <c r="D853" t="s">
        <v>140</v>
      </c>
      <c r="E853" t="s">
        <v>35</v>
      </c>
      <c r="F853" t="s">
        <v>41</v>
      </c>
      <c r="G853">
        <v>99</v>
      </c>
      <c r="H853">
        <v>100</v>
      </c>
      <c r="I853" t="str">
        <f>INDEX('DATA - Teams'!$C:$C,MATCH(C853,'DATA - Teams'!$B:$B,0))</f>
        <v>JMERC</v>
      </c>
    </row>
    <row r="854" spans="1:9" hidden="1" x14ac:dyDescent="0.2">
      <c r="A854">
        <v>2017</v>
      </c>
      <c r="B854">
        <v>16</v>
      </c>
      <c r="C854" t="s">
        <v>110</v>
      </c>
      <c r="D854" t="s">
        <v>127</v>
      </c>
      <c r="E854" t="s">
        <v>35</v>
      </c>
      <c r="F854" t="s">
        <v>38</v>
      </c>
      <c r="G854">
        <v>88</v>
      </c>
      <c r="H854">
        <v>110</v>
      </c>
      <c r="I854" t="str">
        <f>INDEX('DATA - Teams'!$C:$C,MATCH(C854,'DATA - Teams'!$B:$B,0))</f>
        <v>JMERC</v>
      </c>
    </row>
    <row r="855" spans="1:9" hidden="1" x14ac:dyDescent="0.2">
      <c r="A855">
        <v>2017</v>
      </c>
      <c r="B855">
        <v>16</v>
      </c>
      <c r="C855" t="s">
        <v>110</v>
      </c>
      <c r="D855" t="s">
        <v>141</v>
      </c>
      <c r="E855" t="s">
        <v>28</v>
      </c>
      <c r="F855" t="s">
        <v>43</v>
      </c>
      <c r="G855">
        <v>94</v>
      </c>
      <c r="H855">
        <v>119</v>
      </c>
      <c r="I855" t="str">
        <f>INDEX('DATA - Teams'!$C:$C,MATCH(C855,'DATA - Teams'!$B:$B,0))</f>
        <v>JMERC</v>
      </c>
    </row>
    <row r="856" spans="1:9" hidden="1" x14ac:dyDescent="0.2">
      <c r="A856">
        <v>2017</v>
      </c>
      <c r="B856">
        <v>16</v>
      </c>
      <c r="C856" t="s">
        <v>110</v>
      </c>
      <c r="D856" t="s">
        <v>99</v>
      </c>
      <c r="E856" t="s">
        <v>18</v>
      </c>
      <c r="F856" t="s">
        <v>59</v>
      </c>
      <c r="G856">
        <v>70</v>
      </c>
      <c r="H856">
        <v>80</v>
      </c>
      <c r="I856" t="str">
        <f>INDEX('DATA - Teams'!$C:$C,MATCH(C856,'DATA - Teams'!$B:$B,0))</f>
        <v>JMERC</v>
      </c>
    </row>
    <row r="857" spans="1:9" hidden="1" x14ac:dyDescent="0.2">
      <c r="A857">
        <v>2017</v>
      </c>
      <c r="B857">
        <v>16</v>
      </c>
      <c r="C857" t="s">
        <v>110</v>
      </c>
      <c r="D857" t="s">
        <v>146</v>
      </c>
      <c r="E857" t="s">
        <v>20</v>
      </c>
      <c r="F857" t="s">
        <v>59</v>
      </c>
      <c r="G857">
        <v>74</v>
      </c>
      <c r="H857">
        <v>78</v>
      </c>
      <c r="I857" t="str">
        <f>INDEX('DATA - Teams'!$C:$C,MATCH(C857,'DATA - Teams'!$B:$B,0))</f>
        <v>JMERC</v>
      </c>
    </row>
    <row r="858" spans="1:9" hidden="1" x14ac:dyDescent="0.2">
      <c r="A858">
        <v>2017</v>
      </c>
      <c r="B858">
        <v>16</v>
      </c>
      <c r="C858" t="s">
        <v>110</v>
      </c>
      <c r="D858" t="s">
        <v>150</v>
      </c>
      <c r="E858" t="s">
        <v>31</v>
      </c>
      <c r="F858" t="s">
        <v>59</v>
      </c>
      <c r="G858">
        <v>102</v>
      </c>
      <c r="H858">
        <v>0</v>
      </c>
      <c r="I858" t="str">
        <f>INDEX('DATA - Teams'!$C:$C,MATCH(C858,'DATA - Teams'!$B:$B,0))</f>
        <v>JMERC</v>
      </c>
    </row>
    <row r="859" spans="1:9" hidden="1" x14ac:dyDescent="0.2">
      <c r="A859">
        <v>2017</v>
      </c>
      <c r="B859">
        <v>16</v>
      </c>
      <c r="C859" t="s">
        <v>110</v>
      </c>
      <c r="D859" t="s">
        <v>149</v>
      </c>
      <c r="E859" t="s">
        <v>24</v>
      </c>
      <c r="F859" t="s">
        <v>59</v>
      </c>
      <c r="G859">
        <v>94</v>
      </c>
      <c r="H859">
        <v>0</v>
      </c>
      <c r="I859" t="str">
        <f>INDEX('DATA - Teams'!$C:$C,MATCH(C859,'DATA - Teams'!$B:$B,0))</f>
        <v>JMERC</v>
      </c>
    </row>
    <row r="860" spans="1:9" hidden="1" x14ac:dyDescent="0.2">
      <c r="A860">
        <v>2017</v>
      </c>
      <c r="B860">
        <v>17</v>
      </c>
      <c r="C860" t="s">
        <v>110</v>
      </c>
      <c r="D860" t="s">
        <v>112</v>
      </c>
      <c r="E860" t="s">
        <v>21</v>
      </c>
      <c r="F860" t="s">
        <v>41</v>
      </c>
      <c r="G860">
        <v>119</v>
      </c>
      <c r="H860">
        <v>136</v>
      </c>
      <c r="I860" t="str">
        <f>INDEX('DATA - Teams'!$C:$C,MATCH(C860,'DATA - Teams'!$B:$B,0))</f>
        <v>JMERC</v>
      </c>
    </row>
    <row r="861" spans="1:9" hidden="1" x14ac:dyDescent="0.2">
      <c r="A861">
        <v>2017</v>
      </c>
      <c r="B861">
        <v>17</v>
      </c>
      <c r="C861" t="s">
        <v>110</v>
      </c>
      <c r="D861" t="s">
        <v>135</v>
      </c>
      <c r="E861" t="s">
        <v>22</v>
      </c>
      <c r="F861" t="s">
        <v>38</v>
      </c>
      <c r="G861">
        <v>89</v>
      </c>
      <c r="H861">
        <v>110</v>
      </c>
      <c r="I861" t="str">
        <f>INDEX('DATA - Teams'!$C:$C,MATCH(C861,'DATA - Teams'!$B:$B,0))</f>
        <v>JMERC</v>
      </c>
    </row>
    <row r="862" spans="1:9" hidden="1" x14ac:dyDescent="0.2">
      <c r="A862">
        <v>2017</v>
      </c>
      <c r="B862">
        <v>17</v>
      </c>
      <c r="C862" t="s">
        <v>110</v>
      </c>
      <c r="D862" t="s">
        <v>114</v>
      </c>
      <c r="E862" t="s">
        <v>33</v>
      </c>
      <c r="F862" t="s">
        <v>41</v>
      </c>
      <c r="G862">
        <v>91</v>
      </c>
      <c r="H862">
        <v>116</v>
      </c>
      <c r="I862" t="str">
        <f>INDEX('DATA - Teams'!$C:$C,MATCH(C862,'DATA - Teams'!$B:$B,0))</f>
        <v>JMERC</v>
      </c>
    </row>
    <row r="863" spans="1:9" hidden="1" x14ac:dyDescent="0.2">
      <c r="A863">
        <v>2017</v>
      </c>
      <c r="B863">
        <v>17</v>
      </c>
      <c r="C863" t="s">
        <v>110</v>
      </c>
      <c r="D863" t="s">
        <v>143</v>
      </c>
      <c r="E863" t="s">
        <v>17</v>
      </c>
      <c r="F863" t="s">
        <v>43</v>
      </c>
      <c r="G863">
        <v>102</v>
      </c>
      <c r="H863">
        <v>124</v>
      </c>
      <c r="I863" t="str">
        <f>INDEX('DATA - Teams'!$C:$C,MATCH(C863,'DATA - Teams'!$B:$B,0))</f>
        <v>JMERC</v>
      </c>
    </row>
    <row r="864" spans="1:9" hidden="1" x14ac:dyDescent="0.2">
      <c r="A864">
        <v>2017</v>
      </c>
      <c r="B864">
        <v>17</v>
      </c>
      <c r="C864" t="s">
        <v>110</v>
      </c>
      <c r="D864" t="s">
        <v>118</v>
      </c>
      <c r="E864" t="s">
        <v>17</v>
      </c>
      <c r="F864" t="s">
        <v>41</v>
      </c>
      <c r="G864">
        <v>89</v>
      </c>
      <c r="H864">
        <v>95</v>
      </c>
      <c r="I864" t="str">
        <f>INDEX('DATA - Teams'!$C:$C,MATCH(C864,'DATA - Teams'!$B:$B,0))</f>
        <v>JMERC</v>
      </c>
    </row>
    <row r="865" spans="1:9" hidden="1" x14ac:dyDescent="0.2">
      <c r="A865">
        <v>2017</v>
      </c>
      <c r="B865">
        <v>17</v>
      </c>
      <c r="C865" t="s">
        <v>110</v>
      </c>
      <c r="D865" t="s">
        <v>119</v>
      </c>
      <c r="E865" t="s">
        <v>18</v>
      </c>
      <c r="F865" t="s">
        <v>41</v>
      </c>
      <c r="G865">
        <v>124</v>
      </c>
      <c r="H865">
        <v>55</v>
      </c>
      <c r="I865" t="str">
        <f>INDEX('DATA - Teams'!$C:$C,MATCH(C865,'DATA - Teams'!$B:$B,0))</f>
        <v>JMERC</v>
      </c>
    </row>
    <row r="866" spans="1:9" hidden="1" x14ac:dyDescent="0.2">
      <c r="A866">
        <v>2017</v>
      </c>
      <c r="B866">
        <v>17</v>
      </c>
      <c r="C866" t="s">
        <v>110</v>
      </c>
      <c r="D866" t="s">
        <v>134</v>
      </c>
      <c r="E866" t="s">
        <v>36</v>
      </c>
      <c r="F866" t="s">
        <v>43</v>
      </c>
      <c r="G866">
        <v>77</v>
      </c>
      <c r="H866">
        <v>64</v>
      </c>
      <c r="I866" t="str">
        <f>INDEX('DATA - Teams'!$C:$C,MATCH(C866,'DATA - Teams'!$B:$B,0))</f>
        <v>JMERC</v>
      </c>
    </row>
    <row r="867" spans="1:9" hidden="1" x14ac:dyDescent="0.2">
      <c r="A867">
        <v>2017</v>
      </c>
      <c r="B867">
        <v>17</v>
      </c>
      <c r="C867" t="s">
        <v>110</v>
      </c>
      <c r="D867" t="s">
        <v>125</v>
      </c>
      <c r="E867" t="s">
        <v>36</v>
      </c>
      <c r="F867" t="s">
        <v>43</v>
      </c>
      <c r="G867">
        <v>78</v>
      </c>
      <c r="H867">
        <v>98</v>
      </c>
      <c r="I867" t="str">
        <f>INDEX('DATA - Teams'!$C:$C,MATCH(C867,'DATA - Teams'!$B:$B,0))</f>
        <v>JMERC</v>
      </c>
    </row>
    <row r="868" spans="1:9" hidden="1" x14ac:dyDescent="0.2">
      <c r="A868">
        <v>2017</v>
      </c>
      <c r="B868">
        <v>17</v>
      </c>
      <c r="C868" t="s">
        <v>110</v>
      </c>
      <c r="D868" t="s">
        <v>129</v>
      </c>
      <c r="E868" t="s">
        <v>20</v>
      </c>
      <c r="F868" t="s">
        <v>41</v>
      </c>
      <c r="G868">
        <v>102</v>
      </c>
      <c r="H868">
        <v>82</v>
      </c>
      <c r="I868" t="str">
        <f>INDEX('DATA - Teams'!$C:$C,MATCH(C868,'DATA - Teams'!$B:$B,0))</f>
        <v>JMERC</v>
      </c>
    </row>
    <row r="869" spans="1:9" hidden="1" x14ac:dyDescent="0.2">
      <c r="A869">
        <v>2017</v>
      </c>
      <c r="B869">
        <v>17</v>
      </c>
      <c r="C869" t="s">
        <v>110</v>
      </c>
      <c r="D869" t="s">
        <v>122</v>
      </c>
      <c r="E869" t="s">
        <v>32</v>
      </c>
      <c r="F869" t="s">
        <v>52</v>
      </c>
      <c r="G869">
        <v>83</v>
      </c>
      <c r="H869">
        <v>120</v>
      </c>
      <c r="I869" t="str">
        <f>INDEX('DATA - Teams'!$C:$C,MATCH(C869,'DATA - Teams'!$B:$B,0))</f>
        <v>JMERC</v>
      </c>
    </row>
    <row r="870" spans="1:9" hidden="1" x14ac:dyDescent="0.2">
      <c r="A870">
        <v>2017</v>
      </c>
      <c r="B870">
        <v>17</v>
      </c>
      <c r="C870" t="s">
        <v>110</v>
      </c>
      <c r="D870" t="s">
        <v>150</v>
      </c>
      <c r="E870" t="s">
        <v>31</v>
      </c>
      <c r="F870" t="s">
        <v>41</v>
      </c>
      <c r="G870">
        <v>96</v>
      </c>
      <c r="H870">
        <v>76</v>
      </c>
      <c r="I870" t="str">
        <f>INDEX('DATA - Teams'!$C:$C,MATCH(C870,'DATA - Teams'!$B:$B,0))</f>
        <v>JMERC</v>
      </c>
    </row>
    <row r="871" spans="1:9" hidden="1" x14ac:dyDescent="0.2">
      <c r="A871">
        <v>2017</v>
      </c>
      <c r="B871">
        <v>17</v>
      </c>
      <c r="C871" t="s">
        <v>110</v>
      </c>
      <c r="D871" t="s">
        <v>54</v>
      </c>
      <c r="E871" t="s">
        <v>14</v>
      </c>
      <c r="F871" t="s">
        <v>43</v>
      </c>
      <c r="G871">
        <v>85</v>
      </c>
      <c r="H871">
        <v>66</v>
      </c>
      <c r="I871" t="str">
        <f>INDEX('DATA - Teams'!$C:$C,MATCH(C871,'DATA - Teams'!$B:$B,0))</f>
        <v>JMERC</v>
      </c>
    </row>
    <row r="872" spans="1:9" hidden="1" x14ac:dyDescent="0.2">
      <c r="A872">
        <v>2017</v>
      </c>
      <c r="B872">
        <v>17</v>
      </c>
      <c r="C872" t="s">
        <v>110</v>
      </c>
      <c r="D872" t="s">
        <v>147</v>
      </c>
      <c r="E872" t="s">
        <v>14</v>
      </c>
      <c r="F872" t="s">
        <v>38</v>
      </c>
      <c r="G872">
        <v>82</v>
      </c>
      <c r="H872">
        <v>94</v>
      </c>
      <c r="I872" t="str">
        <f>INDEX('DATA - Teams'!$C:$C,MATCH(C872,'DATA - Teams'!$B:$B,0))</f>
        <v>JMERC</v>
      </c>
    </row>
    <row r="873" spans="1:9" hidden="1" x14ac:dyDescent="0.2">
      <c r="A873">
        <v>2017</v>
      </c>
      <c r="B873">
        <v>17</v>
      </c>
      <c r="C873" t="s">
        <v>110</v>
      </c>
      <c r="D873" t="s">
        <v>137</v>
      </c>
      <c r="E873" t="s">
        <v>14</v>
      </c>
      <c r="F873" t="s">
        <v>38</v>
      </c>
      <c r="G873">
        <v>69</v>
      </c>
      <c r="H873">
        <v>86</v>
      </c>
      <c r="I873" t="str">
        <f>INDEX('DATA - Teams'!$C:$C,MATCH(C873,'DATA - Teams'!$B:$B,0))</f>
        <v>JMERC</v>
      </c>
    </row>
    <row r="874" spans="1:9" hidden="1" x14ac:dyDescent="0.2">
      <c r="A874">
        <v>2017</v>
      </c>
      <c r="B874">
        <v>17</v>
      </c>
      <c r="C874" t="s">
        <v>110</v>
      </c>
      <c r="D874" t="s">
        <v>140</v>
      </c>
      <c r="E874" t="s">
        <v>35</v>
      </c>
      <c r="F874" t="s">
        <v>41</v>
      </c>
      <c r="G874">
        <v>98</v>
      </c>
      <c r="H874">
        <v>101</v>
      </c>
      <c r="I874" t="str">
        <f>INDEX('DATA - Teams'!$C:$C,MATCH(C874,'DATA - Teams'!$B:$B,0))</f>
        <v>JMERC</v>
      </c>
    </row>
    <row r="875" spans="1:9" hidden="1" x14ac:dyDescent="0.2">
      <c r="A875">
        <v>2017</v>
      </c>
      <c r="B875">
        <v>17</v>
      </c>
      <c r="C875" t="s">
        <v>110</v>
      </c>
      <c r="D875" t="s">
        <v>127</v>
      </c>
      <c r="E875" t="s">
        <v>35</v>
      </c>
      <c r="F875" t="s">
        <v>38</v>
      </c>
      <c r="G875">
        <v>90</v>
      </c>
      <c r="H875">
        <v>61</v>
      </c>
      <c r="I875" t="str">
        <f>INDEX('DATA - Teams'!$C:$C,MATCH(C875,'DATA - Teams'!$B:$B,0))</f>
        <v>JMERC</v>
      </c>
    </row>
    <row r="876" spans="1:9" hidden="1" x14ac:dyDescent="0.2">
      <c r="A876">
        <v>2017</v>
      </c>
      <c r="B876">
        <v>17</v>
      </c>
      <c r="C876" t="s">
        <v>110</v>
      </c>
      <c r="D876" t="s">
        <v>141</v>
      </c>
      <c r="E876" t="s">
        <v>28</v>
      </c>
      <c r="F876" t="s">
        <v>43</v>
      </c>
      <c r="G876">
        <v>106</v>
      </c>
      <c r="H876">
        <v>121</v>
      </c>
      <c r="I876" t="str">
        <f>INDEX('DATA - Teams'!$C:$C,MATCH(C876,'DATA - Teams'!$B:$B,0))</f>
        <v>JMERC</v>
      </c>
    </row>
    <row r="877" spans="1:9" hidden="1" x14ac:dyDescent="0.2">
      <c r="A877">
        <v>2017</v>
      </c>
      <c r="B877">
        <v>17</v>
      </c>
      <c r="C877" t="s">
        <v>110</v>
      </c>
      <c r="D877" t="s">
        <v>138</v>
      </c>
      <c r="E877" t="s">
        <v>28</v>
      </c>
      <c r="F877" t="s">
        <v>38</v>
      </c>
      <c r="G877">
        <v>84</v>
      </c>
      <c r="H877">
        <v>71</v>
      </c>
      <c r="I877" t="str">
        <f>INDEX('DATA - Teams'!$C:$C,MATCH(C877,'DATA - Teams'!$B:$B,0))</f>
        <v>JMERC</v>
      </c>
    </row>
    <row r="878" spans="1:9" hidden="1" x14ac:dyDescent="0.2">
      <c r="A878">
        <v>2017</v>
      </c>
      <c r="B878">
        <v>17</v>
      </c>
      <c r="C878" t="s">
        <v>110</v>
      </c>
      <c r="D878" t="s">
        <v>99</v>
      </c>
      <c r="E878" t="s">
        <v>18</v>
      </c>
      <c r="F878" t="s">
        <v>59</v>
      </c>
      <c r="G878">
        <v>68</v>
      </c>
      <c r="H878">
        <v>87</v>
      </c>
      <c r="I878" t="str">
        <f>INDEX('DATA - Teams'!$C:$C,MATCH(C878,'DATA - Teams'!$B:$B,0))</f>
        <v>JMERC</v>
      </c>
    </row>
    <row r="879" spans="1:9" hidden="1" x14ac:dyDescent="0.2">
      <c r="A879">
        <v>2017</v>
      </c>
      <c r="B879">
        <v>17</v>
      </c>
      <c r="C879" t="s">
        <v>110</v>
      </c>
      <c r="D879" t="s">
        <v>148</v>
      </c>
      <c r="E879" t="s">
        <v>18</v>
      </c>
      <c r="F879" t="s">
        <v>59</v>
      </c>
      <c r="G879">
        <v>80</v>
      </c>
      <c r="H879">
        <v>33</v>
      </c>
      <c r="I879" t="str">
        <f>INDEX('DATA - Teams'!$C:$C,MATCH(C879,'DATA - Teams'!$B:$B,0))</f>
        <v>JMERC</v>
      </c>
    </row>
    <row r="880" spans="1:9" hidden="1" x14ac:dyDescent="0.2">
      <c r="A880">
        <v>2017</v>
      </c>
      <c r="B880">
        <v>17</v>
      </c>
      <c r="C880" t="s">
        <v>110</v>
      </c>
      <c r="D880" t="s">
        <v>132</v>
      </c>
      <c r="E880" t="s">
        <v>23</v>
      </c>
      <c r="F880" t="s">
        <v>59</v>
      </c>
      <c r="G880">
        <v>100</v>
      </c>
      <c r="H880">
        <v>137</v>
      </c>
      <c r="I880" t="str">
        <f>INDEX('DATA - Teams'!$C:$C,MATCH(C880,'DATA - Teams'!$B:$B,0))</f>
        <v>JMERC</v>
      </c>
    </row>
    <row r="881" spans="1:9" hidden="1" x14ac:dyDescent="0.2">
      <c r="A881">
        <v>2017</v>
      </c>
      <c r="B881">
        <v>17</v>
      </c>
      <c r="C881" t="s">
        <v>110</v>
      </c>
      <c r="D881" t="s">
        <v>149</v>
      </c>
      <c r="E881" t="s">
        <v>24</v>
      </c>
      <c r="F881" t="s">
        <v>59</v>
      </c>
      <c r="G881">
        <v>94</v>
      </c>
      <c r="H881">
        <v>0</v>
      </c>
      <c r="I881" t="str">
        <f>INDEX('DATA - Teams'!$C:$C,MATCH(C881,'DATA - Teams'!$B:$B,0))</f>
        <v>JMERC</v>
      </c>
    </row>
    <row r="882" spans="1:9" hidden="1" x14ac:dyDescent="0.2">
      <c r="A882">
        <v>2017</v>
      </c>
      <c r="B882">
        <v>18</v>
      </c>
      <c r="C882" t="s">
        <v>110</v>
      </c>
      <c r="D882" t="s">
        <v>112</v>
      </c>
      <c r="E882" t="s">
        <v>21</v>
      </c>
      <c r="F882" t="s">
        <v>41</v>
      </c>
      <c r="G882">
        <v>122</v>
      </c>
      <c r="H882">
        <v>126</v>
      </c>
      <c r="I882" t="str">
        <f>INDEX('DATA - Teams'!$C:$C,MATCH(C882,'DATA - Teams'!$B:$B,0))</f>
        <v>JMERC</v>
      </c>
    </row>
    <row r="883" spans="1:9" hidden="1" x14ac:dyDescent="0.2">
      <c r="A883">
        <v>2017</v>
      </c>
      <c r="B883">
        <v>18</v>
      </c>
      <c r="C883" t="s">
        <v>110</v>
      </c>
      <c r="D883" t="s">
        <v>135</v>
      </c>
      <c r="E883" t="s">
        <v>22</v>
      </c>
      <c r="F883" t="s">
        <v>38</v>
      </c>
      <c r="G883">
        <v>91</v>
      </c>
      <c r="H883">
        <v>124</v>
      </c>
      <c r="I883" t="str">
        <f>INDEX('DATA - Teams'!$C:$C,MATCH(C883,'DATA - Teams'!$B:$B,0))</f>
        <v>JMERC</v>
      </c>
    </row>
    <row r="884" spans="1:9" hidden="1" x14ac:dyDescent="0.2">
      <c r="A884">
        <v>2017</v>
      </c>
      <c r="B884">
        <v>18</v>
      </c>
      <c r="C884" t="s">
        <v>110</v>
      </c>
      <c r="D884" t="s">
        <v>114</v>
      </c>
      <c r="E884" t="s">
        <v>33</v>
      </c>
      <c r="F884" t="s">
        <v>41</v>
      </c>
      <c r="G884">
        <v>88</v>
      </c>
      <c r="H884">
        <v>95</v>
      </c>
      <c r="I884" t="str">
        <f>INDEX('DATA - Teams'!$C:$C,MATCH(C884,'DATA - Teams'!$B:$B,0))</f>
        <v>JMERC</v>
      </c>
    </row>
    <row r="885" spans="1:9" hidden="1" x14ac:dyDescent="0.2">
      <c r="A885">
        <v>2017</v>
      </c>
      <c r="B885">
        <v>18</v>
      </c>
      <c r="C885" t="s">
        <v>110</v>
      </c>
      <c r="D885" t="s">
        <v>143</v>
      </c>
      <c r="E885" t="s">
        <v>17</v>
      </c>
      <c r="F885" t="s">
        <v>43</v>
      </c>
      <c r="G885">
        <v>114</v>
      </c>
      <c r="H885">
        <v>140</v>
      </c>
      <c r="I885" t="str">
        <f>INDEX('DATA - Teams'!$C:$C,MATCH(C885,'DATA - Teams'!$B:$B,0))</f>
        <v>JMERC</v>
      </c>
    </row>
    <row r="886" spans="1:9" hidden="1" x14ac:dyDescent="0.2">
      <c r="A886">
        <v>2017</v>
      </c>
      <c r="B886">
        <v>18</v>
      </c>
      <c r="C886" t="s">
        <v>110</v>
      </c>
      <c r="D886" t="s">
        <v>118</v>
      </c>
      <c r="E886" t="s">
        <v>17</v>
      </c>
      <c r="F886" t="s">
        <v>41</v>
      </c>
      <c r="G886">
        <v>92</v>
      </c>
      <c r="H886">
        <v>116</v>
      </c>
      <c r="I886" t="str">
        <f>INDEX('DATA - Teams'!$C:$C,MATCH(C886,'DATA - Teams'!$B:$B,0))</f>
        <v>JMERC</v>
      </c>
    </row>
    <row r="887" spans="1:9" hidden="1" x14ac:dyDescent="0.2">
      <c r="A887">
        <v>2017</v>
      </c>
      <c r="B887">
        <v>18</v>
      </c>
      <c r="C887" t="s">
        <v>110</v>
      </c>
      <c r="D887" t="s">
        <v>119</v>
      </c>
      <c r="E887" t="s">
        <v>18</v>
      </c>
      <c r="F887" t="s">
        <v>41</v>
      </c>
      <c r="G887">
        <v>124</v>
      </c>
      <c r="H887">
        <v>142</v>
      </c>
      <c r="I887" t="str">
        <f>INDEX('DATA - Teams'!$C:$C,MATCH(C887,'DATA - Teams'!$B:$B,0))</f>
        <v>JMERC</v>
      </c>
    </row>
    <row r="888" spans="1:9" hidden="1" x14ac:dyDescent="0.2">
      <c r="A888">
        <v>2017</v>
      </c>
      <c r="B888">
        <v>18</v>
      </c>
      <c r="C888" t="s">
        <v>110</v>
      </c>
      <c r="D888" t="s">
        <v>132</v>
      </c>
      <c r="E888" t="s">
        <v>23</v>
      </c>
      <c r="F888" t="s">
        <v>41</v>
      </c>
      <c r="G888">
        <v>100</v>
      </c>
      <c r="H888">
        <v>52</v>
      </c>
      <c r="I888" t="str">
        <f>INDEX('DATA - Teams'!$C:$C,MATCH(C888,'DATA - Teams'!$B:$B,0))</f>
        <v>JMERC</v>
      </c>
    </row>
    <row r="889" spans="1:9" hidden="1" x14ac:dyDescent="0.2">
      <c r="A889">
        <v>2017</v>
      </c>
      <c r="B889">
        <v>18</v>
      </c>
      <c r="C889" t="s">
        <v>110</v>
      </c>
      <c r="D889" t="s">
        <v>125</v>
      </c>
      <c r="E889" t="s">
        <v>36</v>
      </c>
      <c r="F889" t="s">
        <v>43</v>
      </c>
      <c r="G889">
        <v>78</v>
      </c>
      <c r="H889">
        <v>75</v>
      </c>
      <c r="I889" t="str">
        <f>INDEX('DATA - Teams'!$C:$C,MATCH(C889,'DATA - Teams'!$B:$B,0))</f>
        <v>JMERC</v>
      </c>
    </row>
    <row r="890" spans="1:9" hidden="1" x14ac:dyDescent="0.2">
      <c r="A890">
        <v>2017</v>
      </c>
      <c r="B890">
        <v>18</v>
      </c>
      <c r="C890" t="s">
        <v>110</v>
      </c>
      <c r="D890" t="s">
        <v>134</v>
      </c>
      <c r="E890" t="s">
        <v>36</v>
      </c>
      <c r="F890" t="s">
        <v>43</v>
      </c>
      <c r="G890">
        <v>69</v>
      </c>
      <c r="H890">
        <v>57</v>
      </c>
      <c r="I890" t="str">
        <f>INDEX('DATA - Teams'!$C:$C,MATCH(C890,'DATA - Teams'!$B:$B,0))</f>
        <v>JMERC</v>
      </c>
    </row>
    <row r="891" spans="1:9" hidden="1" x14ac:dyDescent="0.2">
      <c r="A891">
        <v>2017</v>
      </c>
      <c r="B891">
        <v>18</v>
      </c>
      <c r="C891" t="s">
        <v>110</v>
      </c>
      <c r="D891" t="s">
        <v>129</v>
      </c>
      <c r="E891" t="s">
        <v>20</v>
      </c>
      <c r="F891" t="s">
        <v>41</v>
      </c>
      <c r="G891">
        <v>109</v>
      </c>
      <c r="H891">
        <v>68</v>
      </c>
      <c r="I891" t="str">
        <f>INDEX('DATA - Teams'!$C:$C,MATCH(C891,'DATA - Teams'!$B:$B,0))</f>
        <v>JMERC</v>
      </c>
    </row>
    <row r="892" spans="1:9" hidden="1" x14ac:dyDescent="0.2">
      <c r="A892">
        <v>2017</v>
      </c>
      <c r="B892">
        <v>18</v>
      </c>
      <c r="C892" t="s">
        <v>110</v>
      </c>
      <c r="D892" t="s">
        <v>122</v>
      </c>
      <c r="E892" t="s">
        <v>32</v>
      </c>
      <c r="F892" t="s">
        <v>52</v>
      </c>
      <c r="G892">
        <v>85</v>
      </c>
      <c r="H892">
        <v>107</v>
      </c>
      <c r="I892" t="str">
        <f>INDEX('DATA - Teams'!$C:$C,MATCH(C892,'DATA - Teams'!$B:$B,0))</f>
        <v>JMERC</v>
      </c>
    </row>
    <row r="893" spans="1:9" hidden="1" x14ac:dyDescent="0.2">
      <c r="A893">
        <v>2017</v>
      </c>
      <c r="B893">
        <v>18</v>
      </c>
      <c r="C893" t="s">
        <v>110</v>
      </c>
      <c r="D893" t="s">
        <v>54</v>
      </c>
      <c r="E893" t="s">
        <v>14</v>
      </c>
      <c r="F893" t="s">
        <v>43</v>
      </c>
      <c r="G893">
        <v>78</v>
      </c>
      <c r="H893">
        <v>71</v>
      </c>
      <c r="I893" t="str">
        <f>INDEX('DATA - Teams'!$C:$C,MATCH(C893,'DATA - Teams'!$B:$B,0))</f>
        <v>JMERC</v>
      </c>
    </row>
    <row r="894" spans="1:9" hidden="1" x14ac:dyDescent="0.2">
      <c r="A894">
        <v>2017</v>
      </c>
      <c r="B894">
        <v>18</v>
      </c>
      <c r="C894" t="s">
        <v>110</v>
      </c>
      <c r="D894" t="s">
        <v>147</v>
      </c>
      <c r="E894" t="s">
        <v>14</v>
      </c>
      <c r="F894" t="s">
        <v>38</v>
      </c>
      <c r="G894">
        <v>79</v>
      </c>
      <c r="H894">
        <v>54</v>
      </c>
      <c r="I894" t="str">
        <f>INDEX('DATA - Teams'!$C:$C,MATCH(C894,'DATA - Teams'!$B:$B,0))</f>
        <v>JMERC</v>
      </c>
    </row>
    <row r="895" spans="1:9" hidden="1" x14ac:dyDescent="0.2">
      <c r="A895">
        <v>2017</v>
      </c>
      <c r="B895">
        <v>18</v>
      </c>
      <c r="C895" t="s">
        <v>110</v>
      </c>
      <c r="D895" t="s">
        <v>137</v>
      </c>
      <c r="E895" t="s">
        <v>14</v>
      </c>
      <c r="F895" t="s">
        <v>38</v>
      </c>
      <c r="G895">
        <v>68</v>
      </c>
      <c r="H895">
        <v>85</v>
      </c>
      <c r="I895" t="str">
        <f>INDEX('DATA - Teams'!$C:$C,MATCH(C895,'DATA - Teams'!$B:$B,0))</f>
        <v>JMERC</v>
      </c>
    </row>
    <row r="896" spans="1:9" hidden="1" x14ac:dyDescent="0.2">
      <c r="A896">
        <v>2017</v>
      </c>
      <c r="B896">
        <v>18</v>
      </c>
      <c r="C896" t="s">
        <v>110</v>
      </c>
      <c r="D896" t="s">
        <v>140</v>
      </c>
      <c r="E896" t="s">
        <v>35</v>
      </c>
      <c r="F896" t="s">
        <v>41</v>
      </c>
      <c r="G896">
        <v>100</v>
      </c>
      <c r="H896">
        <v>93</v>
      </c>
      <c r="I896" t="str">
        <f>INDEX('DATA - Teams'!$C:$C,MATCH(C896,'DATA - Teams'!$B:$B,0))</f>
        <v>JMERC</v>
      </c>
    </row>
    <row r="897" spans="1:9" hidden="1" x14ac:dyDescent="0.2">
      <c r="A897">
        <v>2017</v>
      </c>
      <c r="B897">
        <v>18</v>
      </c>
      <c r="C897" t="s">
        <v>110</v>
      </c>
      <c r="D897" t="s">
        <v>127</v>
      </c>
      <c r="E897" t="s">
        <v>35</v>
      </c>
      <c r="F897" t="s">
        <v>38</v>
      </c>
      <c r="G897">
        <v>93</v>
      </c>
      <c r="H897">
        <v>69</v>
      </c>
      <c r="I897" t="str">
        <f>INDEX('DATA - Teams'!$C:$C,MATCH(C897,'DATA - Teams'!$B:$B,0))</f>
        <v>JMERC</v>
      </c>
    </row>
    <row r="898" spans="1:9" hidden="1" x14ac:dyDescent="0.2">
      <c r="A898">
        <v>2017</v>
      </c>
      <c r="B898">
        <v>18</v>
      </c>
      <c r="C898" t="s">
        <v>110</v>
      </c>
      <c r="D898" t="s">
        <v>141</v>
      </c>
      <c r="E898" t="s">
        <v>28</v>
      </c>
      <c r="F898" t="s">
        <v>43</v>
      </c>
      <c r="G898">
        <v>96</v>
      </c>
      <c r="H898">
        <v>83</v>
      </c>
      <c r="I898" t="str">
        <f>INDEX('DATA - Teams'!$C:$C,MATCH(C898,'DATA - Teams'!$B:$B,0))</f>
        <v>JMERC</v>
      </c>
    </row>
    <row r="899" spans="1:9" hidden="1" x14ac:dyDescent="0.2">
      <c r="A899">
        <v>2017</v>
      </c>
      <c r="B899">
        <v>18</v>
      </c>
      <c r="C899" t="s">
        <v>110</v>
      </c>
      <c r="D899" t="s">
        <v>138</v>
      </c>
      <c r="E899" t="s">
        <v>28</v>
      </c>
      <c r="F899" t="s">
        <v>38</v>
      </c>
      <c r="G899">
        <v>91</v>
      </c>
      <c r="H899">
        <v>103</v>
      </c>
      <c r="I899" t="str">
        <f>INDEX('DATA - Teams'!$C:$C,MATCH(C899,'DATA - Teams'!$B:$B,0))</f>
        <v>JMERC</v>
      </c>
    </row>
    <row r="900" spans="1:9" hidden="1" x14ac:dyDescent="0.2">
      <c r="A900">
        <v>2017</v>
      </c>
      <c r="B900">
        <v>18</v>
      </c>
      <c r="C900" t="s">
        <v>110</v>
      </c>
      <c r="D900" t="s">
        <v>99</v>
      </c>
      <c r="E900" t="s">
        <v>18</v>
      </c>
      <c r="F900" t="s">
        <v>59</v>
      </c>
      <c r="G900">
        <v>66</v>
      </c>
      <c r="H900">
        <v>87</v>
      </c>
      <c r="I900" t="str">
        <f>INDEX('DATA - Teams'!$C:$C,MATCH(C900,'DATA - Teams'!$B:$B,0))</f>
        <v>JMERC</v>
      </c>
    </row>
    <row r="901" spans="1:9" hidden="1" x14ac:dyDescent="0.2">
      <c r="A901">
        <v>2017</v>
      </c>
      <c r="B901">
        <v>18</v>
      </c>
      <c r="C901" t="s">
        <v>110</v>
      </c>
      <c r="D901" t="s">
        <v>148</v>
      </c>
      <c r="E901" t="s">
        <v>18</v>
      </c>
      <c r="F901" t="s">
        <v>59</v>
      </c>
      <c r="G901">
        <v>81</v>
      </c>
      <c r="H901">
        <v>134</v>
      </c>
      <c r="I901" t="str">
        <f>INDEX('DATA - Teams'!$C:$C,MATCH(C901,'DATA - Teams'!$B:$B,0))</f>
        <v>JMERC</v>
      </c>
    </row>
    <row r="902" spans="1:9" hidden="1" x14ac:dyDescent="0.2">
      <c r="A902">
        <v>2017</v>
      </c>
      <c r="B902">
        <v>18</v>
      </c>
      <c r="C902" t="s">
        <v>110</v>
      </c>
      <c r="D902" t="s">
        <v>150</v>
      </c>
      <c r="E902" t="s">
        <v>31</v>
      </c>
      <c r="F902" t="s">
        <v>59</v>
      </c>
      <c r="G902">
        <v>92</v>
      </c>
      <c r="H902">
        <v>89</v>
      </c>
      <c r="I902" t="str">
        <f>INDEX('DATA - Teams'!$C:$C,MATCH(C902,'DATA - Teams'!$B:$B,0))</f>
        <v>JMERC</v>
      </c>
    </row>
    <row r="903" spans="1:9" hidden="1" x14ac:dyDescent="0.2">
      <c r="A903">
        <v>2017</v>
      </c>
      <c r="B903">
        <v>18</v>
      </c>
      <c r="C903" t="s">
        <v>110</v>
      </c>
      <c r="D903" t="s">
        <v>149</v>
      </c>
      <c r="E903" t="s">
        <v>24</v>
      </c>
      <c r="F903" t="s">
        <v>59</v>
      </c>
      <c r="G903">
        <v>94</v>
      </c>
      <c r="H903">
        <v>0</v>
      </c>
      <c r="I903" t="str">
        <f>INDEX('DATA - Teams'!$C:$C,MATCH(C903,'DATA - Teams'!$B:$B,0))</f>
        <v>JMERC</v>
      </c>
    </row>
    <row r="904" spans="1:9" hidden="1" x14ac:dyDescent="0.2">
      <c r="A904">
        <v>2017</v>
      </c>
      <c r="B904">
        <v>19</v>
      </c>
      <c r="C904" t="s">
        <v>110</v>
      </c>
      <c r="D904" t="s">
        <v>112</v>
      </c>
      <c r="E904" t="s">
        <v>21</v>
      </c>
      <c r="F904" t="s">
        <v>41</v>
      </c>
      <c r="G904">
        <v>121</v>
      </c>
      <c r="H904">
        <v>98</v>
      </c>
      <c r="I904" t="str">
        <f>INDEX('DATA - Teams'!$C:$C,MATCH(C904,'DATA - Teams'!$B:$B,0))</f>
        <v>JMERC</v>
      </c>
    </row>
    <row r="905" spans="1:9" hidden="1" x14ac:dyDescent="0.2">
      <c r="A905">
        <v>2017</v>
      </c>
      <c r="B905">
        <v>19</v>
      </c>
      <c r="C905" t="s">
        <v>110</v>
      </c>
      <c r="D905" t="s">
        <v>135</v>
      </c>
      <c r="E905" t="s">
        <v>22</v>
      </c>
      <c r="F905" t="s">
        <v>38</v>
      </c>
      <c r="G905">
        <v>92</v>
      </c>
      <c r="H905">
        <v>83</v>
      </c>
      <c r="I905" t="str">
        <f>INDEX('DATA - Teams'!$C:$C,MATCH(C905,'DATA - Teams'!$B:$B,0))</f>
        <v>JMERC</v>
      </c>
    </row>
    <row r="906" spans="1:9" hidden="1" x14ac:dyDescent="0.2">
      <c r="A906">
        <v>2017</v>
      </c>
      <c r="B906">
        <v>19</v>
      </c>
      <c r="C906" t="s">
        <v>110</v>
      </c>
      <c r="D906" t="s">
        <v>114</v>
      </c>
      <c r="E906" t="s">
        <v>33</v>
      </c>
      <c r="F906" t="s">
        <v>41</v>
      </c>
      <c r="G906">
        <v>88</v>
      </c>
      <c r="H906">
        <v>86</v>
      </c>
      <c r="I906" t="str">
        <f>INDEX('DATA - Teams'!$C:$C,MATCH(C906,'DATA - Teams'!$B:$B,0))</f>
        <v>JMERC</v>
      </c>
    </row>
    <row r="907" spans="1:9" hidden="1" x14ac:dyDescent="0.2">
      <c r="A907">
        <v>2017</v>
      </c>
      <c r="B907">
        <v>19</v>
      </c>
      <c r="C907" t="s">
        <v>110</v>
      </c>
      <c r="D907" t="s">
        <v>143</v>
      </c>
      <c r="E907" t="s">
        <v>17</v>
      </c>
      <c r="F907" t="s">
        <v>43</v>
      </c>
      <c r="G907">
        <v>112</v>
      </c>
      <c r="H907">
        <v>81</v>
      </c>
      <c r="I907" t="str">
        <f>INDEX('DATA - Teams'!$C:$C,MATCH(C907,'DATA - Teams'!$B:$B,0))</f>
        <v>JMERC</v>
      </c>
    </row>
    <row r="908" spans="1:9" hidden="1" x14ac:dyDescent="0.2">
      <c r="A908">
        <v>2017</v>
      </c>
      <c r="B908">
        <v>19</v>
      </c>
      <c r="C908" t="s">
        <v>110</v>
      </c>
      <c r="D908" t="s">
        <v>118</v>
      </c>
      <c r="E908" t="s">
        <v>17</v>
      </c>
      <c r="F908" t="s">
        <v>41</v>
      </c>
      <c r="G908">
        <v>101</v>
      </c>
      <c r="H908">
        <v>170</v>
      </c>
      <c r="I908" t="str">
        <f>INDEX('DATA - Teams'!$C:$C,MATCH(C908,'DATA - Teams'!$B:$B,0))</f>
        <v>JMERC</v>
      </c>
    </row>
    <row r="909" spans="1:9" hidden="1" x14ac:dyDescent="0.2">
      <c r="A909">
        <v>2017</v>
      </c>
      <c r="B909">
        <v>19</v>
      </c>
      <c r="C909" t="s">
        <v>110</v>
      </c>
      <c r="D909" t="s">
        <v>148</v>
      </c>
      <c r="E909" t="s">
        <v>18</v>
      </c>
      <c r="F909" t="s">
        <v>38</v>
      </c>
      <c r="G909">
        <v>83</v>
      </c>
      <c r="H909">
        <v>86</v>
      </c>
      <c r="I909" t="str">
        <f>INDEX('DATA - Teams'!$C:$C,MATCH(C909,'DATA - Teams'!$B:$B,0))</f>
        <v>JMERC</v>
      </c>
    </row>
    <row r="910" spans="1:9" hidden="1" x14ac:dyDescent="0.2">
      <c r="A910">
        <v>2017</v>
      </c>
      <c r="B910">
        <v>19</v>
      </c>
      <c r="C910" t="s">
        <v>110</v>
      </c>
      <c r="D910" t="s">
        <v>132</v>
      </c>
      <c r="E910" t="s">
        <v>23</v>
      </c>
      <c r="F910" t="s">
        <v>41</v>
      </c>
      <c r="G910">
        <v>98</v>
      </c>
      <c r="H910">
        <v>91</v>
      </c>
      <c r="I910" t="str">
        <f>INDEX('DATA - Teams'!$C:$C,MATCH(C910,'DATA - Teams'!$B:$B,0))</f>
        <v>JMERC</v>
      </c>
    </row>
    <row r="911" spans="1:9" hidden="1" x14ac:dyDescent="0.2">
      <c r="A911">
        <v>2017</v>
      </c>
      <c r="B911">
        <v>19</v>
      </c>
      <c r="C911" t="s">
        <v>110</v>
      </c>
      <c r="D911" t="s">
        <v>125</v>
      </c>
      <c r="E911" t="s">
        <v>36</v>
      </c>
      <c r="F911" t="s">
        <v>43</v>
      </c>
      <c r="G911">
        <v>86</v>
      </c>
      <c r="H911">
        <v>96</v>
      </c>
      <c r="I911" t="str">
        <f>INDEX('DATA - Teams'!$C:$C,MATCH(C911,'DATA - Teams'!$B:$B,0))</f>
        <v>JMERC</v>
      </c>
    </row>
    <row r="912" spans="1:9" hidden="1" x14ac:dyDescent="0.2">
      <c r="A912">
        <v>2017</v>
      </c>
      <c r="B912">
        <v>19</v>
      </c>
      <c r="C912" t="s">
        <v>110</v>
      </c>
      <c r="D912" t="s">
        <v>134</v>
      </c>
      <c r="E912" t="s">
        <v>36</v>
      </c>
      <c r="F912" t="s">
        <v>43</v>
      </c>
      <c r="G912">
        <v>70</v>
      </c>
      <c r="H912">
        <v>93</v>
      </c>
      <c r="I912" t="str">
        <f>INDEX('DATA - Teams'!$C:$C,MATCH(C912,'DATA - Teams'!$B:$B,0))</f>
        <v>JMERC</v>
      </c>
    </row>
    <row r="913" spans="1:9" hidden="1" x14ac:dyDescent="0.2">
      <c r="A913">
        <v>2017</v>
      </c>
      <c r="B913">
        <v>19</v>
      </c>
      <c r="C913" t="s">
        <v>110</v>
      </c>
      <c r="D913" t="s">
        <v>129</v>
      </c>
      <c r="E913" t="s">
        <v>20</v>
      </c>
      <c r="F913" t="s">
        <v>41</v>
      </c>
      <c r="G913">
        <v>108</v>
      </c>
      <c r="H913">
        <v>124</v>
      </c>
      <c r="I913" t="str">
        <f>INDEX('DATA - Teams'!$C:$C,MATCH(C913,'DATA - Teams'!$B:$B,0))</f>
        <v>JMERC</v>
      </c>
    </row>
    <row r="914" spans="1:9" hidden="1" x14ac:dyDescent="0.2">
      <c r="A914">
        <v>2017</v>
      </c>
      <c r="B914">
        <v>19</v>
      </c>
      <c r="C914" t="s">
        <v>110</v>
      </c>
      <c r="D914" t="s">
        <v>150</v>
      </c>
      <c r="E914" t="s">
        <v>31</v>
      </c>
      <c r="F914" t="s">
        <v>41</v>
      </c>
      <c r="G914">
        <v>97</v>
      </c>
      <c r="H914">
        <v>134</v>
      </c>
      <c r="I914" t="str">
        <f>INDEX('DATA - Teams'!$C:$C,MATCH(C914,'DATA - Teams'!$B:$B,0))</f>
        <v>JMERC</v>
      </c>
    </row>
    <row r="915" spans="1:9" hidden="1" x14ac:dyDescent="0.2">
      <c r="A915">
        <v>2017</v>
      </c>
      <c r="B915">
        <v>19</v>
      </c>
      <c r="C915" t="s">
        <v>110</v>
      </c>
      <c r="D915" t="s">
        <v>86</v>
      </c>
      <c r="E915" t="s">
        <v>10</v>
      </c>
      <c r="F915" t="s">
        <v>38</v>
      </c>
      <c r="G915">
        <v>79</v>
      </c>
      <c r="H915">
        <v>51</v>
      </c>
      <c r="I915" t="str">
        <f>INDEX('DATA - Teams'!$C:$C,MATCH(C915,'DATA - Teams'!$B:$B,0))</f>
        <v>JMERC</v>
      </c>
    </row>
    <row r="916" spans="1:9" hidden="1" x14ac:dyDescent="0.2">
      <c r="A916">
        <v>2017</v>
      </c>
      <c r="B916">
        <v>19</v>
      </c>
      <c r="C916" t="s">
        <v>110</v>
      </c>
      <c r="D916" t="s">
        <v>147</v>
      </c>
      <c r="E916" t="s">
        <v>14</v>
      </c>
      <c r="F916" t="s">
        <v>52</v>
      </c>
      <c r="G916">
        <v>80</v>
      </c>
      <c r="H916">
        <v>66</v>
      </c>
      <c r="I916" t="str">
        <f>INDEX('DATA - Teams'!$C:$C,MATCH(C916,'DATA - Teams'!$B:$B,0))</f>
        <v>JMERC</v>
      </c>
    </row>
    <row r="917" spans="1:9" hidden="1" x14ac:dyDescent="0.2">
      <c r="A917">
        <v>2017</v>
      </c>
      <c r="B917">
        <v>19</v>
      </c>
      <c r="C917" t="s">
        <v>110</v>
      </c>
      <c r="D917" t="s">
        <v>54</v>
      </c>
      <c r="E917" t="s">
        <v>14</v>
      </c>
      <c r="F917" t="s">
        <v>43</v>
      </c>
      <c r="G917">
        <v>77</v>
      </c>
      <c r="H917">
        <v>110</v>
      </c>
      <c r="I917" t="str">
        <f>INDEX('DATA - Teams'!$C:$C,MATCH(C917,'DATA - Teams'!$B:$B,0))</f>
        <v>JMERC</v>
      </c>
    </row>
    <row r="918" spans="1:9" hidden="1" x14ac:dyDescent="0.2">
      <c r="A918">
        <v>2017</v>
      </c>
      <c r="B918">
        <v>19</v>
      </c>
      <c r="C918" t="s">
        <v>110</v>
      </c>
      <c r="D918" t="s">
        <v>137</v>
      </c>
      <c r="E918" t="s">
        <v>14</v>
      </c>
      <c r="F918" t="s">
        <v>38</v>
      </c>
      <c r="G918">
        <v>65</v>
      </c>
      <c r="H918">
        <v>62</v>
      </c>
      <c r="I918" t="str">
        <f>INDEX('DATA - Teams'!$C:$C,MATCH(C918,'DATA - Teams'!$B:$B,0))</f>
        <v>JMERC</v>
      </c>
    </row>
    <row r="919" spans="1:9" hidden="1" x14ac:dyDescent="0.2">
      <c r="A919">
        <v>2017</v>
      </c>
      <c r="B919">
        <v>19</v>
      </c>
      <c r="C919" t="s">
        <v>110</v>
      </c>
      <c r="D919" t="s">
        <v>140</v>
      </c>
      <c r="E919" t="s">
        <v>35</v>
      </c>
      <c r="F919" t="s">
        <v>41</v>
      </c>
      <c r="G919">
        <v>96</v>
      </c>
      <c r="H919">
        <v>73</v>
      </c>
      <c r="I919" t="str">
        <f>INDEX('DATA - Teams'!$C:$C,MATCH(C919,'DATA - Teams'!$B:$B,0))</f>
        <v>JMERC</v>
      </c>
    </row>
    <row r="920" spans="1:9" hidden="1" x14ac:dyDescent="0.2">
      <c r="A920">
        <v>2017</v>
      </c>
      <c r="B920">
        <v>19</v>
      </c>
      <c r="C920" t="s">
        <v>110</v>
      </c>
      <c r="D920" t="s">
        <v>141</v>
      </c>
      <c r="E920" t="s">
        <v>28</v>
      </c>
      <c r="F920" t="s">
        <v>43</v>
      </c>
      <c r="G920">
        <v>99</v>
      </c>
      <c r="H920">
        <v>85</v>
      </c>
      <c r="I920" t="str">
        <f>INDEX('DATA - Teams'!$C:$C,MATCH(C920,'DATA - Teams'!$B:$B,0))</f>
        <v>JMERC</v>
      </c>
    </row>
    <row r="921" spans="1:9" hidden="1" x14ac:dyDescent="0.2">
      <c r="A921">
        <v>2017</v>
      </c>
      <c r="B921">
        <v>19</v>
      </c>
      <c r="C921" t="s">
        <v>110</v>
      </c>
      <c r="D921" t="s">
        <v>138</v>
      </c>
      <c r="E921" t="s">
        <v>28</v>
      </c>
      <c r="F921" t="s">
        <v>38</v>
      </c>
      <c r="G921">
        <v>87</v>
      </c>
      <c r="H921">
        <v>51</v>
      </c>
      <c r="I921" t="str">
        <f>INDEX('DATA - Teams'!$C:$C,MATCH(C921,'DATA - Teams'!$B:$B,0))</f>
        <v>JMERC</v>
      </c>
    </row>
    <row r="922" spans="1:9" hidden="1" x14ac:dyDescent="0.2">
      <c r="A922">
        <v>2017</v>
      </c>
      <c r="B922">
        <v>19</v>
      </c>
      <c r="C922" t="s">
        <v>110</v>
      </c>
      <c r="D922" t="s">
        <v>119</v>
      </c>
      <c r="E922" t="s">
        <v>18</v>
      </c>
      <c r="F922" t="s">
        <v>59</v>
      </c>
      <c r="G922">
        <v>124</v>
      </c>
      <c r="H922">
        <v>0</v>
      </c>
      <c r="I922" t="str">
        <f>INDEX('DATA - Teams'!$C:$C,MATCH(C922,'DATA - Teams'!$B:$B,0))</f>
        <v>JMERC</v>
      </c>
    </row>
    <row r="923" spans="1:9" hidden="1" x14ac:dyDescent="0.2">
      <c r="A923">
        <v>2017</v>
      </c>
      <c r="B923">
        <v>19</v>
      </c>
      <c r="C923" t="s">
        <v>110</v>
      </c>
      <c r="D923" t="s">
        <v>122</v>
      </c>
      <c r="E923" t="s">
        <v>32</v>
      </c>
      <c r="F923" t="s">
        <v>59</v>
      </c>
      <c r="G923">
        <v>85</v>
      </c>
      <c r="H923">
        <v>0</v>
      </c>
      <c r="I923" t="str">
        <f>INDEX('DATA - Teams'!$C:$C,MATCH(C923,'DATA - Teams'!$B:$B,0))</f>
        <v>JMERC</v>
      </c>
    </row>
    <row r="924" spans="1:9" hidden="1" x14ac:dyDescent="0.2">
      <c r="A924">
        <v>2017</v>
      </c>
      <c r="B924">
        <v>19</v>
      </c>
      <c r="C924" t="s">
        <v>110</v>
      </c>
      <c r="D924" t="s">
        <v>149</v>
      </c>
      <c r="E924" t="s">
        <v>24</v>
      </c>
      <c r="F924" t="s">
        <v>59</v>
      </c>
      <c r="G924">
        <v>94</v>
      </c>
      <c r="H924">
        <v>0</v>
      </c>
      <c r="I924" t="str">
        <f>INDEX('DATA - Teams'!$C:$C,MATCH(C924,'DATA - Teams'!$B:$B,0))</f>
        <v>JMERC</v>
      </c>
    </row>
    <row r="925" spans="1:9" hidden="1" x14ac:dyDescent="0.2">
      <c r="A925">
        <v>2017</v>
      </c>
      <c r="B925">
        <v>19</v>
      </c>
      <c r="C925" t="s">
        <v>110</v>
      </c>
      <c r="D925" t="s">
        <v>127</v>
      </c>
      <c r="E925" t="s">
        <v>35</v>
      </c>
      <c r="F925" t="s">
        <v>59</v>
      </c>
      <c r="G925">
        <v>93</v>
      </c>
      <c r="H925">
        <v>0</v>
      </c>
      <c r="I925" t="str">
        <f>INDEX('DATA - Teams'!$C:$C,MATCH(C925,'DATA - Teams'!$B:$B,0))</f>
        <v>JMERC</v>
      </c>
    </row>
    <row r="926" spans="1:9" hidden="1" x14ac:dyDescent="0.2">
      <c r="A926">
        <v>2017</v>
      </c>
      <c r="B926">
        <v>20</v>
      </c>
      <c r="C926" t="s">
        <v>110</v>
      </c>
      <c r="D926" t="s">
        <v>112</v>
      </c>
      <c r="E926" t="s">
        <v>21</v>
      </c>
      <c r="F926" t="s">
        <v>41</v>
      </c>
      <c r="G926">
        <v>121</v>
      </c>
      <c r="H926">
        <v>128</v>
      </c>
      <c r="I926" t="str">
        <f>INDEX('DATA - Teams'!$C:$C,MATCH(C926,'DATA - Teams'!$B:$B,0))</f>
        <v>JMERC</v>
      </c>
    </row>
    <row r="927" spans="1:9" hidden="1" x14ac:dyDescent="0.2">
      <c r="A927">
        <v>2017</v>
      </c>
      <c r="B927">
        <v>20</v>
      </c>
      <c r="C927" t="s">
        <v>110</v>
      </c>
      <c r="D927" t="s">
        <v>135</v>
      </c>
      <c r="E927" t="s">
        <v>22</v>
      </c>
      <c r="F927" t="s">
        <v>38</v>
      </c>
      <c r="G927">
        <v>94</v>
      </c>
      <c r="H927">
        <v>76</v>
      </c>
      <c r="I927" t="str">
        <f>INDEX('DATA - Teams'!$C:$C,MATCH(C927,'DATA - Teams'!$B:$B,0))</f>
        <v>JMERC</v>
      </c>
    </row>
    <row r="928" spans="1:9" hidden="1" x14ac:dyDescent="0.2">
      <c r="A928">
        <v>2017</v>
      </c>
      <c r="B928">
        <v>20</v>
      </c>
      <c r="C928" t="s">
        <v>110</v>
      </c>
      <c r="D928" t="s">
        <v>114</v>
      </c>
      <c r="E928" t="s">
        <v>33</v>
      </c>
      <c r="F928" t="s">
        <v>41</v>
      </c>
      <c r="G928">
        <v>90</v>
      </c>
      <c r="H928">
        <v>116</v>
      </c>
      <c r="I928" t="str">
        <f>INDEX('DATA - Teams'!$C:$C,MATCH(C928,'DATA - Teams'!$B:$B,0))</f>
        <v>JMERC</v>
      </c>
    </row>
    <row r="929" spans="1:9" hidden="1" x14ac:dyDescent="0.2">
      <c r="A929">
        <v>2017</v>
      </c>
      <c r="B929">
        <v>20</v>
      </c>
      <c r="C929" t="s">
        <v>110</v>
      </c>
      <c r="D929" t="s">
        <v>143</v>
      </c>
      <c r="E929" t="s">
        <v>17</v>
      </c>
      <c r="F929" t="s">
        <v>43</v>
      </c>
      <c r="G929">
        <v>110</v>
      </c>
      <c r="H929">
        <v>103</v>
      </c>
      <c r="I929" t="str">
        <f>INDEX('DATA - Teams'!$C:$C,MATCH(C929,'DATA - Teams'!$B:$B,0))</f>
        <v>JMERC</v>
      </c>
    </row>
    <row r="930" spans="1:9" hidden="1" x14ac:dyDescent="0.2">
      <c r="A930">
        <v>2017</v>
      </c>
      <c r="B930">
        <v>20</v>
      </c>
      <c r="C930" t="s">
        <v>110</v>
      </c>
      <c r="D930" t="s">
        <v>118</v>
      </c>
      <c r="E930" t="s">
        <v>17</v>
      </c>
      <c r="F930" t="s">
        <v>41</v>
      </c>
      <c r="G930">
        <v>106</v>
      </c>
      <c r="H930">
        <v>110</v>
      </c>
      <c r="I930" t="str">
        <f>INDEX('DATA - Teams'!$C:$C,MATCH(C930,'DATA - Teams'!$B:$B,0))</f>
        <v>JMERC</v>
      </c>
    </row>
    <row r="931" spans="1:9" hidden="1" x14ac:dyDescent="0.2">
      <c r="A931">
        <v>2017</v>
      </c>
      <c r="B931">
        <v>20</v>
      </c>
      <c r="C931" t="s">
        <v>110</v>
      </c>
      <c r="D931" t="s">
        <v>148</v>
      </c>
      <c r="E931" t="s">
        <v>18</v>
      </c>
      <c r="F931" t="s">
        <v>38</v>
      </c>
      <c r="G931">
        <v>71</v>
      </c>
      <c r="H931">
        <v>76</v>
      </c>
      <c r="I931" t="str">
        <f>INDEX('DATA - Teams'!$C:$C,MATCH(C931,'DATA - Teams'!$B:$B,0))</f>
        <v>JMERC</v>
      </c>
    </row>
    <row r="932" spans="1:9" hidden="1" x14ac:dyDescent="0.2">
      <c r="A932">
        <v>2017</v>
      </c>
      <c r="B932">
        <v>20</v>
      </c>
      <c r="C932" t="s">
        <v>110</v>
      </c>
      <c r="D932" t="s">
        <v>119</v>
      </c>
      <c r="E932" t="s">
        <v>18</v>
      </c>
      <c r="F932" t="s">
        <v>41</v>
      </c>
      <c r="G932">
        <v>133</v>
      </c>
      <c r="H932">
        <v>86</v>
      </c>
      <c r="I932" t="str">
        <f>INDEX('DATA - Teams'!$C:$C,MATCH(C932,'DATA - Teams'!$B:$B,0))</f>
        <v>JMERC</v>
      </c>
    </row>
    <row r="933" spans="1:9" hidden="1" x14ac:dyDescent="0.2">
      <c r="A933">
        <v>2017</v>
      </c>
      <c r="B933">
        <v>20</v>
      </c>
      <c r="C933" t="s">
        <v>110</v>
      </c>
      <c r="D933" t="s">
        <v>125</v>
      </c>
      <c r="E933" t="s">
        <v>36</v>
      </c>
      <c r="F933" t="s">
        <v>43</v>
      </c>
      <c r="G933">
        <v>88</v>
      </c>
      <c r="H933">
        <v>113</v>
      </c>
      <c r="I933" t="str">
        <f>INDEX('DATA - Teams'!$C:$C,MATCH(C933,'DATA - Teams'!$B:$B,0))</f>
        <v>JMERC</v>
      </c>
    </row>
    <row r="934" spans="1:9" hidden="1" x14ac:dyDescent="0.2">
      <c r="A934">
        <v>2017</v>
      </c>
      <c r="B934">
        <v>20</v>
      </c>
      <c r="C934" t="s">
        <v>110</v>
      </c>
      <c r="D934" t="s">
        <v>134</v>
      </c>
      <c r="E934" t="s">
        <v>36</v>
      </c>
      <c r="F934" t="s">
        <v>43</v>
      </c>
      <c r="G934">
        <v>69</v>
      </c>
      <c r="H934">
        <v>85</v>
      </c>
      <c r="I934" t="str">
        <f>INDEX('DATA - Teams'!$C:$C,MATCH(C934,'DATA - Teams'!$B:$B,0))</f>
        <v>JMERC</v>
      </c>
    </row>
    <row r="935" spans="1:9" hidden="1" x14ac:dyDescent="0.2">
      <c r="A935">
        <v>2017</v>
      </c>
      <c r="B935">
        <v>20</v>
      </c>
      <c r="C935" t="s">
        <v>110</v>
      </c>
      <c r="D935" t="s">
        <v>129</v>
      </c>
      <c r="E935" t="s">
        <v>20</v>
      </c>
      <c r="F935" t="s">
        <v>41</v>
      </c>
      <c r="G935">
        <v>104</v>
      </c>
      <c r="H935">
        <v>113</v>
      </c>
      <c r="I935" t="str">
        <f>INDEX('DATA - Teams'!$C:$C,MATCH(C935,'DATA - Teams'!$B:$B,0))</f>
        <v>JMERC</v>
      </c>
    </row>
    <row r="936" spans="1:9" hidden="1" x14ac:dyDescent="0.2">
      <c r="A936">
        <v>2017</v>
      </c>
      <c r="B936">
        <v>20</v>
      </c>
      <c r="C936" t="s">
        <v>110</v>
      </c>
      <c r="D936" t="s">
        <v>122</v>
      </c>
      <c r="E936" t="s">
        <v>32</v>
      </c>
      <c r="F936" t="s">
        <v>52</v>
      </c>
      <c r="G936">
        <v>94</v>
      </c>
      <c r="H936">
        <v>129</v>
      </c>
      <c r="I936" t="str">
        <f>INDEX('DATA - Teams'!$C:$C,MATCH(C936,'DATA - Teams'!$B:$B,0))</f>
        <v>JMERC</v>
      </c>
    </row>
    <row r="937" spans="1:9" hidden="1" x14ac:dyDescent="0.2">
      <c r="A937">
        <v>2017</v>
      </c>
      <c r="B937">
        <v>20</v>
      </c>
      <c r="C937" t="s">
        <v>110</v>
      </c>
      <c r="D937" t="s">
        <v>150</v>
      </c>
      <c r="E937" t="s">
        <v>31</v>
      </c>
      <c r="F937" t="s">
        <v>41</v>
      </c>
      <c r="G937">
        <v>88</v>
      </c>
      <c r="H937">
        <v>41</v>
      </c>
      <c r="I937" t="str">
        <f>INDEX('DATA - Teams'!$C:$C,MATCH(C937,'DATA - Teams'!$B:$B,0))</f>
        <v>JMERC</v>
      </c>
    </row>
    <row r="938" spans="1:9" hidden="1" x14ac:dyDescent="0.2">
      <c r="A938">
        <v>2017</v>
      </c>
      <c r="B938">
        <v>20</v>
      </c>
      <c r="C938" t="s">
        <v>110</v>
      </c>
      <c r="D938" t="s">
        <v>54</v>
      </c>
      <c r="E938" t="s">
        <v>14</v>
      </c>
      <c r="F938" t="s">
        <v>43</v>
      </c>
      <c r="G938">
        <v>72</v>
      </c>
      <c r="H938">
        <v>86</v>
      </c>
      <c r="I938" t="str">
        <f>INDEX('DATA - Teams'!$C:$C,MATCH(C938,'DATA - Teams'!$B:$B,0))</f>
        <v>JMERC</v>
      </c>
    </row>
    <row r="939" spans="1:9" hidden="1" x14ac:dyDescent="0.2">
      <c r="A939">
        <v>2017</v>
      </c>
      <c r="B939">
        <v>20</v>
      </c>
      <c r="C939" t="s">
        <v>110</v>
      </c>
      <c r="D939" t="s">
        <v>137</v>
      </c>
      <c r="E939" t="s">
        <v>14</v>
      </c>
      <c r="F939" t="s">
        <v>38</v>
      </c>
      <c r="G939">
        <v>72</v>
      </c>
      <c r="H939">
        <v>137</v>
      </c>
      <c r="I939" t="str">
        <f>INDEX('DATA - Teams'!$C:$C,MATCH(C939,'DATA - Teams'!$B:$B,0))</f>
        <v>JMERC</v>
      </c>
    </row>
    <row r="940" spans="1:9" hidden="1" x14ac:dyDescent="0.2">
      <c r="A940">
        <v>2017</v>
      </c>
      <c r="B940">
        <v>20</v>
      </c>
      <c r="C940" t="s">
        <v>110</v>
      </c>
      <c r="D940" t="s">
        <v>147</v>
      </c>
      <c r="E940" t="s">
        <v>14</v>
      </c>
      <c r="F940" t="s">
        <v>38</v>
      </c>
      <c r="G940">
        <v>75</v>
      </c>
      <c r="H940">
        <v>84</v>
      </c>
      <c r="I940" t="str">
        <f>INDEX('DATA - Teams'!$C:$C,MATCH(C940,'DATA - Teams'!$B:$B,0))</f>
        <v>JMERC</v>
      </c>
    </row>
    <row r="941" spans="1:9" hidden="1" x14ac:dyDescent="0.2">
      <c r="A941">
        <v>2017</v>
      </c>
      <c r="B941">
        <v>20</v>
      </c>
      <c r="C941" t="s">
        <v>110</v>
      </c>
      <c r="D941" t="s">
        <v>140</v>
      </c>
      <c r="E941" t="s">
        <v>35</v>
      </c>
      <c r="F941" t="s">
        <v>41</v>
      </c>
      <c r="G941">
        <v>88</v>
      </c>
      <c r="H941">
        <v>81</v>
      </c>
      <c r="I941" t="str">
        <f>INDEX('DATA - Teams'!$C:$C,MATCH(C941,'DATA - Teams'!$B:$B,0))</f>
        <v>JMERC</v>
      </c>
    </row>
    <row r="942" spans="1:9" hidden="1" x14ac:dyDescent="0.2">
      <c r="A942">
        <v>2017</v>
      </c>
      <c r="B942">
        <v>20</v>
      </c>
      <c r="C942" t="s">
        <v>110</v>
      </c>
      <c r="D942" t="s">
        <v>127</v>
      </c>
      <c r="E942" t="s">
        <v>35</v>
      </c>
      <c r="F942" t="s">
        <v>38</v>
      </c>
      <c r="G942">
        <v>91</v>
      </c>
      <c r="H942">
        <v>91</v>
      </c>
      <c r="I942" t="str">
        <f>INDEX('DATA - Teams'!$C:$C,MATCH(C942,'DATA - Teams'!$B:$B,0))</f>
        <v>JMERC</v>
      </c>
    </row>
    <row r="943" spans="1:9" hidden="1" x14ac:dyDescent="0.2">
      <c r="A943">
        <v>2017</v>
      </c>
      <c r="B943">
        <v>20</v>
      </c>
      <c r="C943" t="s">
        <v>110</v>
      </c>
      <c r="D943" t="s">
        <v>141</v>
      </c>
      <c r="E943" t="s">
        <v>28</v>
      </c>
      <c r="F943" t="s">
        <v>43</v>
      </c>
      <c r="G943">
        <v>103</v>
      </c>
      <c r="H943">
        <v>96</v>
      </c>
      <c r="I943" t="str">
        <f>INDEX('DATA - Teams'!$C:$C,MATCH(C943,'DATA - Teams'!$B:$B,0))</f>
        <v>JMERC</v>
      </c>
    </row>
    <row r="944" spans="1:9" hidden="1" x14ac:dyDescent="0.2">
      <c r="A944">
        <v>2017</v>
      </c>
      <c r="B944">
        <v>20</v>
      </c>
      <c r="C944" t="s">
        <v>110</v>
      </c>
      <c r="D944" t="s">
        <v>132</v>
      </c>
      <c r="E944" t="s">
        <v>23</v>
      </c>
      <c r="F944" t="s">
        <v>59</v>
      </c>
      <c r="G944">
        <v>86</v>
      </c>
      <c r="H944">
        <v>67</v>
      </c>
      <c r="I944" t="str">
        <f>INDEX('DATA - Teams'!$C:$C,MATCH(C944,'DATA - Teams'!$B:$B,0))</f>
        <v>JMERC</v>
      </c>
    </row>
    <row r="945" spans="1:9" hidden="1" x14ac:dyDescent="0.2">
      <c r="A945">
        <v>2017</v>
      </c>
      <c r="B945">
        <v>20</v>
      </c>
      <c r="C945" t="s">
        <v>110</v>
      </c>
      <c r="D945" t="s">
        <v>86</v>
      </c>
      <c r="E945" t="s">
        <v>10</v>
      </c>
      <c r="F945" t="s">
        <v>59</v>
      </c>
      <c r="G945">
        <v>87</v>
      </c>
      <c r="H945">
        <v>110</v>
      </c>
      <c r="I945" t="str">
        <f>INDEX('DATA - Teams'!$C:$C,MATCH(C945,'DATA - Teams'!$B:$B,0))</f>
        <v>JMERC</v>
      </c>
    </row>
    <row r="946" spans="1:9" hidden="1" x14ac:dyDescent="0.2">
      <c r="A946">
        <v>2017</v>
      </c>
      <c r="B946">
        <v>20</v>
      </c>
      <c r="C946" t="s">
        <v>110</v>
      </c>
      <c r="D946" t="s">
        <v>149</v>
      </c>
      <c r="E946" t="s">
        <v>24</v>
      </c>
      <c r="F946" t="s">
        <v>59</v>
      </c>
      <c r="G946">
        <v>94</v>
      </c>
      <c r="H946">
        <v>0</v>
      </c>
      <c r="I946" t="str">
        <f>INDEX('DATA - Teams'!$C:$C,MATCH(C946,'DATA - Teams'!$B:$B,0))</f>
        <v>JMERC</v>
      </c>
    </row>
    <row r="947" spans="1:9" hidden="1" x14ac:dyDescent="0.2">
      <c r="A947">
        <v>2017</v>
      </c>
      <c r="B947">
        <v>20</v>
      </c>
      <c r="C947" t="s">
        <v>110</v>
      </c>
      <c r="D947" t="s">
        <v>138</v>
      </c>
      <c r="E947" t="s">
        <v>28</v>
      </c>
      <c r="F947" t="s">
        <v>59</v>
      </c>
      <c r="G947">
        <v>85</v>
      </c>
      <c r="H947">
        <v>114</v>
      </c>
      <c r="I947" t="str">
        <f>INDEX('DATA - Teams'!$C:$C,MATCH(C947,'DATA - Teams'!$B:$B,0))</f>
        <v>JMERC</v>
      </c>
    </row>
    <row r="948" spans="1:9" hidden="1" x14ac:dyDescent="0.2">
      <c r="A948">
        <v>2017</v>
      </c>
      <c r="B948">
        <v>21</v>
      </c>
      <c r="C948" t="s">
        <v>110</v>
      </c>
      <c r="D948" t="s">
        <v>112</v>
      </c>
      <c r="E948" t="s">
        <v>21</v>
      </c>
      <c r="F948" t="s">
        <v>41</v>
      </c>
      <c r="G948">
        <v>117</v>
      </c>
      <c r="H948">
        <v>106</v>
      </c>
      <c r="I948" t="str">
        <f>INDEX('DATA - Teams'!$C:$C,MATCH(C948,'DATA - Teams'!$B:$B,0))</f>
        <v>JMERC</v>
      </c>
    </row>
    <row r="949" spans="1:9" hidden="1" x14ac:dyDescent="0.2">
      <c r="A949">
        <v>2017</v>
      </c>
      <c r="B949">
        <v>21</v>
      </c>
      <c r="C949" t="s">
        <v>110</v>
      </c>
      <c r="D949" t="s">
        <v>135</v>
      </c>
      <c r="E949" t="s">
        <v>22</v>
      </c>
      <c r="F949" t="s">
        <v>38</v>
      </c>
      <c r="G949">
        <v>89</v>
      </c>
      <c r="H949">
        <v>37</v>
      </c>
      <c r="I949" t="str">
        <f>INDEX('DATA - Teams'!$C:$C,MATCH(C949,'DATA - Teams'!$B:$B,0))</f>
        <v>JMERC</v>
      </c>
    </row>
    <row r="950" spans="1:9" hidden="1" x14ac:dyDescent="0.2">
      <c r="A950">
        <v>2017</v>
      </c>
      <c r="B950">
        <v>21</v>
      </c>
      <c r="C950" t="s">
        <v>110</v>
      </c>
      <c r="D950" t="s">
        <v>114</v>
      </c>
      <c r="E950" t="s">
        <v>33</v>
      </c>
      <c r="F950" t="s">
        <v>41</v>
      </c>
      <c r="G950">
        <v>98</v>
      </c>
      <c r="H950">
        <v>105</v>
      </c>
      <c r="I950" t="str">
        <f>INDEX('DATA - Teams'!$C:$C,MATCH(C950,'DATA - Teams'!$B:$B,0))</f>
        <v>JMERC</v>
      </c>
    </row>
    <row r="951" spans="1:9" hidden="1" x14ac:dyDescent="0.2">
      <c r="A951">
        <v>2017</v>
      </c>
      <c r="B951">
        <v>21</v>
      </c>
      <c r="C951" t="s">
        <v>110</v>
      </c>
      <c r="D951" t="s">
        <v>143</v>
      </c>
      <c r="E951" t="s">
        <v>17</v>
      </c>
      <c r="F951" t="s">
        <v>43</v>
      </c>
      <c r="G951">
        <v>119</v>
      </c>
      <c r="H951">
        <v>107</v>
      </c>
      <c r="I951" t="str">
        <f>INDEX('DATA - Teams'!$C:$C,MATCH(C951,'DATA - Teams'!$B:$B,0))</f>
        <v>JMERC</v>
      </c>
    </row>
    <row r="952" spans="1:9" hidden="1" x14ac:dyDescent="0.2">
      <c r="A952">
        <v>2017</v>
      </c>
      <c r="B952">
        <v>21</v>
      </c>
      <c r="C952" t="s">
        <v>110</v>
      </c>
      <c r="D952" t="s">
        <v>118</v>
      </c>
      <c r="E952" t="s">
        <v>17</v>
      </c>
      <c r="F952" t="s">
        <v>41</v>
      </c>
      <c r="G952">
        <v>105</v>
      </c>
      <c r="H952">
        <v>106</v>
      </c>
      <c r="I952" t="str">
        <f>INDEX('DATA - Teams'!$C:$C,MATCH(C952,'DATA - Teams'!$B:$B,0))</f>
        <v>JMERC</v>
      </c>
    </row>
    <row r="953" spans="1:9" hidden="1" x14ac:dyDescent="0.2">
      <c r="A953">
        <v>2017</v>
      </c>
      <c r="B953">
        <v>21</v>
      </c>
      <c r="C953" t="s">
        <v>110</v>
      </c>
      <c r="D953" t="s">
        <v>148</v>
      </c>
      <c r="E953" t="s">
        <v>18</v>
      </c>
      <c r="F953" t="s">
        <v>38</v>
      </c>
      <c r="G953">
        <v>79</v>
      </c>
      <c r="H953">
        <v>93</v>
      </c>
      <c r="I953" t="str">
        <f>INDEX('DATA - Teams'!$C:$C,MATCH(C953,'DATA - Teams'!$B:$B,0))</f>
        <v>JMERC</v>
      </c>
    </row>
    <row r="954" spans="1:9" hidden="1" x14ac:dyDescent="0.2">
      <c r="A954">
        <v>2017</v>
      </c>
      <c r="B954">
        <v>21</v>
      </c>
      <c r="C954" t="s">
        <v>110</v>
      </c>
      <c r="D954" t="s">
        <v>119</v>
      </c>
      <c r="E954" t="s">
        <v>18</v>
      </c>
      <c r="F954" t="s">
        <v>41</v>
      </c>
      <c r="G954">
        <v>124</v>
      </c>
      <c r="H954">
        <v>78</v>
      </c>
      <c r="I954" t="str">
        <f>INDEX('DATA - Teams'!$C:$C,MATCH(C954,'DATA - Teams'!$B:$B,0))</f>
        <v>JMERC</v>
      </c>
    </row>
    <row r="955" spans="1:9" hidden="1" x14ac:dyDescent="0.2">
      <c r="A955">
        <v>2017</v>
      </c>
      <c r="B955">
        <v>21</v>
      </c>
      <c r="C955" t="s">
        <v>110</v>
      </c>
      <c r="D955" t="s">
        <v>125</v>
      </c>
      <c r="E955" t="s">
        <v>36</v>
      </c>
      <c r="F955" t="s">
        <v>43</v>
      </c>
      <c r="G955">
        <v>94</v>
      </c>
      <c r="H955">
        <v>97</v>
      </c>
      <c r="I955" t="str">
        <f>INDEX('DATA - Teams'!$C:$C,MATCH(C955,'DATA - Teams'!$B:$B,0))</f>
        <v>JMERC</v>
      </c>
    </row>
    <row r="956" spans="1:9" hidden="1" x14ac:dyDescent="0.2">
      <c r="A956">
        <v>2017</v>
      </c>
      <c r="B956">
        <v>21</v>
      </c>
      <c r="C956" t="s">
        <v>110</v>
      </c>
      <c r="D956" t="s">
        <v>134</v>
      </c>
      <c r="E956" t="s">
        <v>36</v>
      </c>
      <c r="F956" t="s">
        <v>43</v>
      </c>
      <c r="G956">
        <v>59</v>
      </c>
      <c r="H956">
        <v>24</v>
      </c>
      <c r="I956" t="str">
        <f>INDEX('DATA - Teams'!$C:$C,MATCH(C956,'DATA - Teams'!$B:$B,0))</f>
        <v>JMERC</v>
      </c>
    </row>
    <row r="957" spans="1:9" hidden="1" x14ac:dyDescent="0.2">
      <c r="A957">
        <v>2017</v>
      </c>
      <c r="B957">
        <v>21</v>
      </c>
      <c r="C957" t="s">
        <v>110</v>
      </c>
      <c r="D957" t="s">
        <v>129</v>
      </c>
      <c r="E957" t="s">
        <v>20</v>
      </c>
      <c r="F957" t="s">
        <v>41</v>
      </c>
      <c r="G957">
        <v>105</v>
      </c>
      <c r="H957">
        <v>92</v>
      </c>
      <c r="I957" t="str">
        <f>INDEX('DATA - Teams'!$C:$C,MATCH(C957,'DATA - Teams'!$B:$B,0))</f>
        <v>JMERC</v>
      </c>
    </row>
    <row r="958" spans="1:9" hidden="1" x14ac:dyDescent="0.2">
      <c r="A958">
        <v>2017</v>
      </c>
      <c r="B958">
        <v>21</v>
      </c>
      <c r="C958" t="s">
        <v>110</v>
      </c>
      <c r="D958" t="s">
        <v>150</v>
      </c>
      <c r="E958" t="s">
        <v>31</v>
      </c>
      <c r="F958" t="s">
        <v>41</v>
      </c>
      <c r="G958">
        <v>100</v>
      </c>
      <c r="H958">
        <v>122</v>
      </c>
      <c r="I958" t="str">
        <f>INDEX('DATA - Teams'!$C:$C,MATCH(C958,'DATA - Teams'!$B:$B,0))</f>
        <v>JMERC</v>
      </c>
    </row>
    <row r="959" spans="1:9" hidden="1" x14ac:dyDescent="0.2">
      <c r="A959">
        <v>2017</v>
      </c>
      <c r="B959">
        <v>21</v>
      </c>
      <c r="C959" t="s">
        <v>110</v>
      </c>
      <c r="D959" t="s">
        <v>147</v>
      </c>
      <c r="E959" t="s">
        <v>14</v>
      </c>
      <c r="F959" t="s">
        <v>52</v>
      </c>
      <c r="G959">
        <v>72</v>
      </c>
      <c r="H959">
        <v>61</v>
      </c>
      <c r="I959" t="str">
        <f>INDEX('DATA - Teams'!$C:$C,MATCH(C959,'DATA - Teams'!$B:$B,0))</f>
        <v>JMERC</v>
      </c>
    </row>
    <row r="960" spans="1:9" hidden="1" x14ac:dyDescent="0.2">
      <c r="A960">
        <v>2017</v>
      </c>
      <c r="B960">
        <v>21</v>
      </c>
      <c r="C960" t="s">
        <v>110</v>
      </c>
      <c r="D960" t="s">
        <v>54</v>
      </c>
      <c r="E960" t="s">
        <v>14</v>
      </c>
      <c r="F960" t="s">
        <v>43</v>
      </c>
      <c r="G960">
        <v>77</v>
      </c>
      <c r="H960">
        <v>88</v>
      </c>
      <c r="I960" t="str">
        <f>INDEX('DATA - Teams'!$C:$C,MATCH(C960,'DATA - Teams'!$B:$B,0))</f>
        <v>JMERC</v>
      </c>
    </row>
    <row r="961" spans="1:9" hidden="1" x14ac:dyDescent="0.2">
      <c r="A961">
        <v>2017</v>
      </c>
      <c r="B961">
        <v>21</v>
      </c>
      <c r="C961" t="s">
        <v>110</v>
      </c>
      <c r="D961" t="s">
        <v>137</v>
      </c>
      <c r="E961" t="s">
        <v>14</v>
      </c>
      <c r="F961" t="s">
        <v>38</v>
      </c>
      <c r="G961">
        <v>63</v>
      </c>
      <c r="H961">
        <v>14</v>
      </c>
      <c r="I961" t="str">
        <f>INDEX('DATA - Teams'!$C:$C,MATCH(C961,'DATA - Teams'!$B:$B,0))</f>
        <v>JMERC</v>
      </c>
    </row>
    <row r="962" spans="1:9" hidden="1" x14ac:dyDescent="0.2">
      <c r="A962">
        <v>2017</v>
      </c>
      <c r="B962">
        <v>21</v>
      </c>
      <c r="C962" t="s">
        <v>110</v>
      </c>
      <c r="D962" t="s">
        <v>140</v>
      </c>
      <c r="E962" t="s">
        <v>35</v>
      </c>
      <c r="F962" t="s">
        <v>41</v>
      </c>
      <c r="G962">
        <v>84</v>
      </c>
      <c r="H962">
        <v>79</v>
      </c>
      <c r="I962" t="str">
        <f>INDEX('DATA - Teams'!$C:$C,MATCH(C962,'DATA - Teams'!$B:$B,0))</f>
        <v>JMERC</v>
      </c>
    </row>
    <row r="963" spans="1:9" hidden="1" x14ac:dyDescent="0.2">
      <c r="A963">
        <v>2017</v>
      </c>
      <c r="B963">
        <v>21</v>
      </c>
      <c r="C963" t="s">
        <v>110</v>
      </c>
      <c r="D963" t="s">
        <v>127</v>
      </c>
      <c r="E963" t="s">
        <v>35</v>
      </c>
      <c r="F963" t="s">
        <v>38</v>
      </c>
      <c r="G963">
        <v>74</v>
      </c>
      <c r="H963">
        <v>17</v>
      </c>
      <c r="I963" t="str">
        <f>INDEX('DATA - Teams'!$C:$C,MATCH(C963,'DATA - Teams'!$B:$B,0))</f>
        <v>JMERC</v>
      </c>
    </row>
    <row r="964" spans="1:9" hidden="1" x14ac:dyDescent="0.2">
      <c r="A964">
        <v>2017</v>
      </c>
      <c r="B964">
        <v>21</v>
      </c>
      <c r="C964" t="s">
        <v>110</v>
      </c>
      <c r="D964" t="s">
        <v>141</v>
      </c>
      <c r="E964" t="s">
        <v>28</v>
      </c>
      <c r="F964" t="s">
        <v>43</v>
      </c>
      <c r="G964">
        <v>95</v>
      </c>
      <c r="H964">
        <v>80</v>
      </c>
      <c r="I964" t="str">
        <f>INDEX('DATA - Teams'!$C:$C,MATCH(C964,'DATA - Teams'!$B:$B,0))</f>
        <v>JMERC</v>
      </c>
    </row>
    <row r="965" spans="1:9" hidden="1" x14ac:dyDescent="0.2">
      <c r="A965">
        <v>2017</v>
      </c>
      <c r="B965">
        <v>21</v>
      </c>
      <c r="C965" t="s">
        <v>110</v>
      </c>
      <c r="D965" t="s">
        <v>138</v>
      </c>
      <c r="E965" t="s">
        <v>28</v>
      </c>
      <c r="F965" t="s">
        <v>38</v>
      </c>
      <c r="G965">
        <v>80</v>
      </c>
      <c r="H965">
        <v>59</v>
      </c>
      <c r="I965" t="str">
        <f>INDEX('DATA - Teams'!$C:$C,MATCH(C965,'DATA - Teams'!$B:$B,0))</f>
        <v>JMERC</v>
      </c>
    </row>
    <row r="966" spans="1:9" hidden="1" x14ac:dyDescent="0.2">
      <c r="A966">
        <v>2017</v>
      </c>
      <c r="B966">
        <v>21</v>
      </c>
      <c r="C966" t="s">
        <v>110</v>
      </c>
      <c r="D966" t="s">
        <v>132</v>
      </c>
      <c r="E966" t="s">
        <v>23</v>
      </c>
      <c r="F966" t="s">
        <v>59</v>
      </c>
      <c r="G966">
        <v>80</v>
      </c>
      <c r="H966">
        <v>81</v>
      </c>
      <c r="I966" t="str">
        <f>INDEX('DATA - Teams'!$C:$C,MATCH(C966,'DATA - Teams'!$B:$B,0))</f>
        <v>JMERC</v>
      </c>
    </row>
    <row r="967" spans="1:9" hidden="1" x14ac:dyDescent="0.2">
      <c r="A967">
        <v>2017</v>
      </c>
      <c r="B967">
        <v>21</v>
      </c>
      <c r="C967" t="s">
        <v>110</v>
      </c>
      <c r="D967" t="s">
        <v>122</v>
      </c>
      <c r="E967" t="s">
        <v>32</v>
      </c>
      <c r="F967" t="s">
        <v>59</v>
      </c>
      <c r="G967">
        <v>94</v>
      </c>
      <c r="H967">
        <v>0</v>
      </c>
      <c r="I967" t="str">
        <f>INDEX('DATA - Teams'!$C:$C,MATCH(C967,'DATA - Teams'!$B:$B,0))</f>
        <v>JMERC</v>
      </c>
    </row>
    <row r="968" spans="1:9" hidden="1" x14ac:dyDescent="0.2">
      <c r="A968">
        <v>2017</v>
      </c>
      <c r="B968">
        <v>21</v>
      </c>
      <c r="C968" t="s">
        <v>110</v>
      </c>
      <c r="D968" t="s">
        <v>86</v>
      </c>
      <c r="E968" t="s">
        <v>10</v>
      </c>
      <c r="F968" t="s">
        <v>59</v>
      </c>
      <c r="G968">
        <v>90</v>
      </c>
      <c r="H968">
        <v>68</v>
      </c>
      <c r="I968" t="str">
        <f>INDEX('DATA - Teams'!$C:$C,MATCH(C968,'DATA - Teams'!$B:$B,0))</f>
        <v>JMERC</v>
      </c>
    </row>
    <row r="969" spans="1:9" hidden="1" x14ac:dyDescent="0.2">
      <c r="A969">
        <v>2017</v>
      </c>
      <c r="B969">
        <v>21</v>
      </c>
      <c r="C969" t="s">
        <v>110</v>
      </c>
      <c r="D969" t="s">
        <v>149</v>
      </c>
      <c r="E969" t="s">
        <v>24</v>
      </c>
      <c r="F969" t="s">
        <v>59</v>
      </c>
      <c r="G969">
        <v>94</v>
      </c>
      <c r="H969">
        <v>0</v>
      </c>
      <c r="I969" t="str">
        <f>INDEX('DATA - Teams'!$C:$C,MATCH(C969,'DATA - Teams'!$B:$B,0))</f>
        <v>JMERC</v>
      </c>
    </row>
    <row r="970" spans="1:9" hidden="1" x14ac:dyDescent="0.2">
      <c r="A970">
        <v>2017</v>
      </c>
      <c r="B970">
        <v>22</v>
      </c>
      <c r="C970" t="s">
        <v>110</v>
      </c>
      <c r="D970" t="s">
        <v>112</v>
      </c>
      <c r="E970" t="s">
        <v>21</v>
      </c>
      <c r="F970" t="s">
        <v>41</v>
      </c>
      <c r="G970">
        <v>121</v>
      </c>
      <c r="H970">
        <v>161</v>
      </c>
      <c r="I970" t="str">
        <f>INDEX('DATA - Teams'!$C:$C,MATCH(C970,'DATA - Teams'!$B:$B,0))</f>
        <v>JMERC</v>
      </c>
    </row>
    <row r="971" spans="1:9" hidden="1" x14ac:dyDescent="0.2">
      <c r="A971">
        <v>2017</v>
      </c>
      <c r="B971">
        <v>22</v>
      </c>
      <c r="C971" t="s">
        <v>110</v>
      </c>
      <c r="D971" t="s">
        <v>114</v>
      </c>
      <c r="E971" t="s">
        <v>33</v>
      </c>
      <c r="F971" t="s">
        <v>41</v>
      </c>
      <c r="G971">
        <v>94</v>
      </c>
      <c r="H971">
        <v>92</v>
      </c>
      <c r="I971" t="str">
        <f>INDEX('DATA - Teams'!$C:$C,MATCH(C971,'DATA - Teams'!$B:$B,0))</f>
        <v>JMERC</v>
      </c>
    </row>
    <row r="972" spans="1:9" hidden="1" x14ac:dyDescent="0.2">
      <c r="A972">
        <v>2017</v>
      </c>
      <c r="B972">
        <v>22</v>
      </c>
      <c r="C972" t="s">
        <v>110</v>
      </c>
      <c r="D972" t="s">
        <v>143</v>
      </c>
      <c r="E972" t="s">
        <v>17</v>
      </c>
      <c r="F972" t="s">
        <v>43</v>
      </c>
      <c r="G972">
        <v>119</v>
      </c>
      <c r="H972">
        <v>126</v>
      </c>
      <c r="I972" t="str">
        <f>INDEX('DATA - Teams'!$C:$C,MATCH(C972,'DATA - Teams'!$B:$B,0))</f>
        <v>JMERC</v>
      </c>
    </row>
    <row r="973" spans="1:9" hidden="1" x14ac:dyDescent="0.2">
      <c r="A973">
        <v>2017</v>
      </c>
      <c r="B973">
        <v>22</v>
      </c>
      <c r="C973" t="s">
        <v>110</v>
      </c>
      <c r="D973" t="s">
        <v>118</v>
      </c>
      <c r="E973" t="s">
        <v>17</v>
      </c>
      <c r="F973" t="s">
        <v>41</v>
      </c>
      <c r="G973">
        <v>105</v>
      </c>
      <c r="H973">
        <v>99</v>
      </c>
      <c r="I973" t="str">
        <f>INDEX('DATA - Teams'!$C:$C,MATCH(C973,'DATA - Teams'!$B:$B,0))</f>
        <v>JMERC</v>
      </c>
    </row>
    <row r="974" spans="1:9" hidden="1" x14ac:dyDescent="0.2">
      <c r="A974">
        <v>2017</v>
      </c>
      <c r="B974">
        <v>22</v>
      </c>
      <c r="C974" t="s">
        <v>110</v>
      </c>
      <c r="D974" t="s">
        <v>148</v>
      </c>
      <c r="E974" t="s">
        <v>18</v>
      </c>
      <c r="F974" t="s">
        <v>38</v>
      </c>
      <c r="G974">
        <v>85</v>
      </c>
      <c r="H974">
        <v>63</v>
      </c>
      <c r="I974" t="str">
        <f>INDEX('DATA - Teams'!$C:$C,MATCH(C974,'DATA - Teams'!$B:$B,0))</f>
        <v>JMERC</v>
      </c>
    </row>
    <row r="975" spans="1:9" hidden="1" x14ac:dyDescent="0.2">
      <c r="A975">
        <v>2017</v>
      </c>
      <c r="B975">
        <v>22</v>
      </c>
      <c r="C975" t="s">
        <v>110</v>
      </c>
      <c r="D975" t="s">
        <v>119</v>
      </c>
      <c r="E975" t="s">
        <v>18</v>
      </c>
      <c r="F975" t="s">
        <v>41</v>
      </c>
      <c r="G975">
        <v>106</v>
      </c>
      <c r="H975">
        <v>115</v>
      </c>
      <c r="I975" t="str">
        <f>INDEX('DATA - Teams'!$C:$C,MATCH(C975,'DATA - Teams'!$B:$B,0))</f>
        <v>JMERC</v>
      </c>
    </row>
    <row r="976" spans="1:9" hidden="1" x14ac:dyDescent="0.2">
      <c r="A976">
        <v>2017</v>
      </c>
      <c r="B976">
        <v>22</v>
      </c>
      <c r="C976" t="s">
        <v>110</v>
      </c>
      <c r="D976" t="s">
        <v>125</v>
      </c>
      <c r="E976" t="s">
        <v>36</v>
      </c>
      <c r="F976" t="s">
        <v>43</v>
      </c>
      <c r="G976">
        <v>90</v>
      </c>
      <c r="H976">
        <v>79</v>
      </c>
      <c r="I976" t="str">
        <f>INDEX('DATA - Teams'!$C:$C,MATCH(C976,'DATA - Teams'!$B:$B,0))</f>
        <v>JMERC</v>
      </c>
    </row>
    <row r="977" spans="1:9" hidden="1" x14ac:dyDescent="0.2">
      <c r="A977">
        <v>2017</v>
      </c>
      <c r="B977">
        <v>22</v>
      </c>
      <c r="C977" t="s">
        <v>110</v>
      </c>
      <c r="D977" t="s">
        <v>129</v>
      </c>
      <c r="E977" t="s">
        <v>20</v>
      </c>
      <c r="F977" t="s">
        <v>41</v>
      </c>
      <c r="G977">
        <v>112</v>
      </c>
      <c r="H977">
        <v>118</v>
      </c>
      <c r="I977" t="str">
        <f>INDEX('DATA - Teams'!$C:$C,MATCH(C977,'DATA - Teams'!$B:$B,0))</f>
        <v>JMERC</v>
      </c>
    </row>
    <row r="978" spans="1:9" hidden="1" x14ac:dyDescent="0.2">
      <c r="A978">
        <v>2017</v>
      </c>
      <c r="B978">
        <v>22</v>
      </c>
      <c r="C978" t="s">
        <v>110</v>
      </c>
      <c r="D978" t="s">
        <v>122</v>
      </c>
      <c r="E978" t="s">
        <v>32</v>
      </c>
      <c r="F978" t="s">
        <v>52</v>
      </c>
      <c r="G978">
        <v>91</v>
      </c>
      <c r="H978">
        <v>71</v>
      </c>
      <c r="I978" t="str">
        <f>INDEX('DATA - Teams'!$C:$C,MATCH(C978,'DATA - Teams'!$B:$B,0))</f>
        <v>JMERC</v>
      </c>
    </row>
    <row r="979" spans="1:9" hidden="1" x14ac:dyDescent="0.2">
      <c r="A979">
        <v>2017</v>
      </c>
      <c r="B979">
        <v>22</v>
      </c>
      <c r="C979" t="s">
        <v>110</v>
      </c>
      <c r="D979" t="s">
        <v>150</v>
      </c>
      <c r="E979" t="s">
        <v>31</v>
      </c>
      <c r="F979" t="s">
        <v>41</v>
      </c>
      <c r="G979">
        <v>107</v>
      </c>
      <c r="H979">
        <v>108</v>
      </c>
      <c r="I979" t="str">
        <f>INDEX('DATA - Teams'!$C:$C,MATCH(C979,'DATA - Teams'!$B:$B,0))</f>
        <v>JMERC</v>
      </c>
    </row>
    <row r="980" spans="1:9" hidden="1" x14ac:dyDescent="0.2">
      <c r="A980">
        <v>2017</v>
      </c>
      <c r="B980">
        <v>22</v>
      </c>
      <c r="C980" t="s">
        <v>110</v>
      </c>
      <c r="D980" t="s">
        <v>86</v>
      </c>
      <c r="E980" t="s">
        <v>10</v>
      </c>
      <c r="F980" t="s">
        <v>43</v>
      </c>
      <c r="G980">
        <v>94</v>
      </c>
      <c r="H980">
        <v>86</v>
      </c>
      <c r="I980" t="str">
        <f>INDEX('DATA - Teams'!$C:$C,MATCH(C980,'DATA - Teams'!$B:$B,0))</f>
        <v>JMERC</v>
      </c>
    </row>
    <row r="981" spans="1:9" hidden="1" x14ac:dyDescent="0.2">
      <c r="A981">
        <v>2017</v>
      </c>
      <c r="B981">
        <v>22</v>
      </c>
      <c r="C981" t="s">
        <v>110</v>
      </c>
      <c r="D981" t="s">
        <v>149</v>
      </c>
      <c r="E981" t="s">
        <v>24</v>
      </c>
      <c r="F981" t="s">
        <v>38</v>
      </c>
      <c r="G981">
        <v>79</v>
      </c>
      <c r="H981">
        <v>62</v>
      </c>
      <c r="I981" t="str">
        <f>INDEX('DATA - Teams'!$C:$C,MATCH(C981,'DATA - Teams'!$B:$B,0))</f>
        <v>JMERC</v>
      </c>
    </row>
    <row r="982" spans="1:9" hidden="1" x14ac:dyDescent="0.2">
      <c r="A982">
        <v>2017</v>
      </c>
      <c r="B982">
        <v>22</v>
      </c>
      <c r="C982" t="s">
        <v>110</v>
      </c>
      <c r="D982" t="s">
        <v>54</v>
      </c>
      <c r="E982" t="s">
        <v>14</v>
      </c>
      <c r="F982" t="s">
        <v>43</v>
      </c>
      <c r="G982">
        <v>81</v>
      </c>
      <c r="H982">
        <v>88</v>
      </c>
      <c r="I982" t="str">
        <f>INDEX('DATA - Teams'!$C:$C,MATCH(C982,'DATA - Teams'!$B:$B,0))</f>
        <v>JMERC</v>
      </c>
    </row>
    <row r="983" spans="1:9" hidden="1" x14ac:dyDescent="0.2">
      <c r="A983">
        <v>2017</v>
      </c>
      <c r="B983">
        <v>22</v>
      </c>
      <c r="C983" t="s">
        <v>110</v>
      </c>
      <c r="D983" t="s">
        <v>147</v>
      </c>
      <c r="E983" t="s">
        <v>14</v>
      </c>
      <c r="F983" t="s">
        <v>38</v>
      </c>
      <c r="G983">
        <v>75</v>
      </c>
      <c r="H983">
        <v>112</v>
      </c>
      <c r="I983" t="str">
        <f>INDEX('DATA - Teams'!$C:$C,MATCH(C983,'DATA - Teams'!$B:$B,0))</f>
        <v>JMERC</v>
      </c>
    </row>
    <row r="984" spans="1:9" hidden="1" x14ac:dyDescent="0.2">
      <c r="A984">
        <v>2017</v>
      </c>
      <c r="B984">
        <v>22</v>
      </c>
      <c r="C984" t="s">
        <v>110</v>
      </c>
      <c r="D984" t="s">
        <v>140</v>
      </c>
      <c r="E984" t="s">
        <v>35</v>
      </c>
      <c r="F984" t="s">
        <v>41</v>
      </c>
      <c r="G984">
        <v>80</v>
      </c>
      <c r="H984">
        <v>82</v>
      </c>
      <c r="I984" t="str">
        <f>INDEX('DATA - Teams'!$C:$C,MATCH(C984,'DATA - Teams'!$B:$B,0))</f>
        <v>JMERC</v>
      </c>
    </row>
    <row r="985" spans="1:9" hidden="1" x14ac:dyDescent="0.2">
      <c r="A985">
        <v>2017</v>
      </c>
      <c r="B985">
        <v>22</v>
      </c>
      <c r="C985" t="s">
        <v>110</v>
      </c>
      <c r="D985" t="s">
        <v>151</v>
      </c>
      <c r="E985" t="s">
        <v>35</v>
      </c>
      <c r="F985" t="s">
        <v>38</v>
      </c>
      <c r="G985">
        <v>83</v>
      </c>
      <c r="H985">
        <v>76</v>
      </c>
      <c r="I985" t="str">
        <f>INDEX('DATA - Teams'!$C:$C,MATCH(C985,'DATA - Teams'!$B:$B,0))</f>
        <v>JMERC</v>
      </c>
    </row>
    <row r="986" spans="1:9" hidden="1" x14ac:dyDescent="0.2">
      <c r="A986">
        <v>2017</v>
      </c>
      <c r="B986">
        <v>22</v>
      </c>
      <c r="C986" t="s">
        <v>110</v>
      </c>
      <c r="D986" t="s">
        <v>127</v>
      </c>
      <c r="E986" t="s">
        <v>35</v>
      </c>
      <c r="F986" t="s">
        <v>38</v>
      </c>
      <c r="G986">
        <v>67</v>
      </c>
      <c r="H986">
        <v>76</v>
      </c>
      <c r="I986" t="str">
        <f>INDEX('DATA - Teams'!$C:$C,MATCH(C986,'DATA - Teams'!$B:$B,0))</f>
        <v>JMERC</v>
      </c>
    </row>
    <row r="987" spans="1:9" hidden="1" x14ac:dyDescent="0.2">
      <c r="A987">
        <v>2017</v>
      </c>
      <c r="B987">
        <v>22</v>
      </c>
      <c r="C987" t="s">
        <v>110</v>
      </c>
      <c r="D987" t="s">
        <v>141</v>
      </c>
      <c r="E987" t="s">
        <v>28</v>
      </c>
      <c r="F987" t="s">
        <v>43</v>
      </c>
      <c r="G987">
        <v>96</v>
      </c>
      <c r="H987">
        <v>124</v>
      </c>
      <c r="I987" t="str">
        <f>INDEX('DATA - Teams'!$C:$C,MATCH(C987,'DATA - Teams'!$B:$B,0))</f>
        <v>JMERC</v>
      </c>
    </row>
    <row r="988" spans="1:9" hidden="1" x14ac:dyDescent="0.2">
      <c r="A988">
        <v>2017</v>
      </c>
      <c r="B988">
        <v>22</v>
      </c>
      <c r="C988" t="s">
        <v>110</v>
      </c>
      <c r="D988" t="s">
        <v>135</v>
      </c>
      <c r="E988" t="s">
        <v>22</v>
      </c>
      <c r="F988" t="s">
        <v>59</v>
      </c>
      <c r="G988">
        <v>89</v>
      </c>
      <c r="H988">
        <v>0</v>
      </c>
      <c r="I988" t="str">
        <f>INDEX('DATA - Teams'!$C:$C,MATCH(C988,'DATA - Teams'!$B:$B,0))</f>
        <v>JMERC</v>
      </c>
    </row>
    <row r="989" spans="1:9" hidden="1" x14ac:dyDescent="0.2">
      <c r="A989">
        <v>2017</v>
      </c>
      <c r="B989">
        <v>22</v>
      </c>
      <c r="C989" t="s">
        <v>110</v>
      </c>
      <c r="D989" t="s">
        <v>132</v>
      </c>
      <c r="E989" t="s">
        <v>23</v>
      </c>
      <c r="F989" t="s">
        <v>59</v>
      </c>
      <c r="G989">
        <v>80</v>
      </c>
      <c r="H989">
        <v>136</v>
      </c>
      <c r="I989" t="str">
        <f>INDEX('DATA - Teams'!$C:$C,MATCH(C989,'DATA - Teams'!$B:$B,0))</f>
        <v>JMERC</v>
      </c>
    </row>
    <row r="990" spans="1:9" hidden="1" x14ac:dyDescent="0.2">
      <c r="A990">
        <v>2017</v>
      </c>
      <c r="B990">
        <v>22</v>
      </c>
      <c r="C990" t="s">
        <v>110</v>
      </c>
      <c r="D990" t="s">
        <v>134</v>
      </c>
      <c r="E990" t="s">
        <v>36</v>
      </c>
      <c r="F990" t="s">
        <v>59</v>
      </c>
      <c r="G990">
        <v>59</v>
      </c>
      <c r="H990">
        <v>0</v>
      </c>
      <c r="I990" t="str">
        <f>INDEX('DATA - Teams'!$C:$C,MATCH(C990,'DATA - Teams'!$B:$B,0))</f>
        <v>JMERC</v>
      </c>
    </row>
    <row r="991" spans="1:9" hidden="1" x14ac:dyDescent="0.2">
      <c r="A991">
        <v>2017</v>
      </c>
      <c r="B991">
        <v>22</v>
      </c>
      <c r="C991" t="s">
        <v>110</v>
      </c>
      <c r="D991" t="s">
        <v>138</v>
      </c>
      <c r="E991" t="s">
        <v>28</v>
      </c>
      <c r="F991" t="s">
        <v>59</v>
      </c>
      <c r="G991">
        <v>83</v>
      </c>
      <c r="H991">
        <v>90</v>
      </c>
      <c r="I991" t="str">
        <f>INDEX('DATA - Teams'!$C:$C,MATCH(C991,'DATA - Teams'!$B:$B,0))</f>
        <v>JMERC</v>
      </c>
    </row>
    <row r="992" spans="1:9" hidden="1" x14ac:dyDescent="0.2">
      <c r="A992">
        <v>2017</v>
      </c>
      <c r="B992">
        <v>23</v>
      </c>
      <c r="C992" t="s">
        <v>110</v>
      </c>
      <c r="D992" t="s">
        <v>112</v>
      </c>
      <c r="E992" t="s">
        <v>21</v>
      </c>
      <c r="F992" t="s">
        <v>41</v>
      </c>
      <c r="G992">
        <v>0</v>
      </c>
      <c r="H992">
        <v>111</v>
      </c>
      <c r="I992" t="str">
        <f>INDEX('DATA - Teams'!$C:$C,MATCH(C992,'DATA - Teams'!$B:$B,0))</f>
        <v>JMERC</v>
      </c>
    </row>
    <row r="993" spans="1:9" hidden="1" x14ac:dyDescent="0.2">
      <c r="A993">
        <v>2017</v>
      </c>
      <c r="B993">
        <v>23</v>
      </c>
      <c r="C993" t="s">
        <v>110</v>
      </c>
      <c r="D993" t="s">
        <v>114</v>
      </c>
      <c r="E993" t="s">
        <v>33</v>
      </c>
      <c r="F993" t="s">
        <v>41</v>
      </c>
      <c r="G993">
        <v>0</v>
      </c>
      <c r="H993">
        <v>95</v>
      </c>
      <c r="I993" t="str">
        <f>INDEX('DATA - Teams'!$C:$C,MATCH(C993,'DATA - Teams'!$B:$B,0))</f>
        <v>JMERC</v>
      </c>
    </row>
    <row r="994" spans="1:9" hidden="1" x14ac:dyDescent="0.2">
      <c r="A994">
        <v>2017</v>
      </c>
      <c r="B994">
        <v>23</v>
      </c>
      <c r="C994" t="s">
        <v>110</v>
      </c>
      <c r="D994" t="s">
        <v>143</v>
      </c>
      <c r="E994" t="s">
        <v>17</v>
      </c>
      <c r="F994" t="s">
        <v>43</v>
      </c>
      <c r="G994">
        <v>0</v>
      </c>
      <c r="H994">
        <v>67</v>
      </c>
      <c r="I994" t="str">
        <f>INDEX('DATA - Teams'!$C:$C,MATCH(C994,'DATA - Teams'!$B:$B,0))</f>
        <v>JMERC</v>
      </c>
    </row>
    <row r="995" spans="1:9" hidden="1" x14ac:dyDescent="0.2">
      <c r="A995">
        <v>2017</v>
      </c>
      <c r="B995">
        <v>23</v>
      </c>
      <c r="C995" t="s">
        <v>110</v>
      </c>
      <c r="D995" t="s">
        <v>118</v>
      </c>
      <c r="E995" t="s">
        <v>17</v>
      </c>
      <c r="F995" t="s">
        <v>41</v>
      </c>
      <c r="G995">
        <v>0</v>
      </c>
      <c r="H995">
        <v>117</v>
      </c>
      <c r="I995" t="str">
        <f>INDEX('DATA - Teams'!$C:$C,MATCH(C995,'DATA - Teams'!$B:$B,0))</f>
        <v>JMERC</v>
      </c>
    </row>
    <row r="996" spans="1:9" hidden="1" x14ac:dyDescent="0.2">
      <c r="A996">
        <v>2017</v>
      </c>
      <c r="B996">
        <v>23</v>
      </c>
      <c r="C996" t="s">
        <v>110</v>
      </c>
      <c r="D996" t="s">
        <v>152</v>
      </c>
      <c r="E996" t="s">
        <v>17</v>
      </c>
      <c r="F996" t="s">
        <v>38</v>
      </c>
      <c r="G996">
        <v>0</v>
      </c>
      <c r="H996">
        <v>49</v>
      </c>
      <c r="I996" t="str">
        <f>INDEX('DATA - Teams'!$C:$C,MATCH(C996,'DATA - Teams'!$B:$B,0))</f>
        <v>JMERC</v>
      </c>
    </row>
    <row r="997" spans="1:9" hidden="1" x14ac:dyDescent="0.2">
      <c r="A997">
        <v>2017</v>
      </c>
      <c r="B997">
        <v>23</v>
      </c>
      <c r="C997" t="s">
        <v>110</v>
      </c>
      <c r="D997" t="s">
        <v>148</v>
      </c>
      <c r="E997" t="s">
        <v>18</v>
      </c>
      <c r="F997" t="s">
        <v>38</v>
      </c>
      <c r="G997">
        <v>0</v>
      </c>
      <c r="H997">
        <v>45</v>
      </c>
      <c r="I997" t="str">
        <f>INDEX('DATA - Teams'!$C:$C,MATCH(C997,'DATA - Teams'!$B:$B,0))</f>
        <v>JMERC</v>
      </c>
    </row>
    <row r="998" spans="1:9" hidden="1" x14ac:dyDescent="0.2">
      <c r="A998">
        <v>2017</v>
      </c>
      <c r="B998">
        <v>23</v>
      </c>
      <c r="C998" t="s">
        <v>110</v>
      </c>
      <c r="D998" t="s">
        <v>119</v>
      </c>
      <c r="E998" t="s">
        <v>18</v>
      </c>
      <c r="F998" t="s">
        <v>41</v>
      </c>
      <c r="G998">
        <v>0</v>
      </c>
      <c r="H998">
        <v>110</v>
      </c>
      <c r="I998" t="str">
        <f>INDEX('DATA - Teams'!$C:$C,MATCH(C998,'DATA - Teams'!$B:$B,0))</f>
        <v>JMERC</v>
      </c>
    </row>
    <row r="999" spans="1:9" hidden="1" x14ac:dyDescent="0.2">
      <c r="A999">
        <v>2017</v>
      </c>
      <c r="B999">
        <v>23</v>
      </c>
      <c r="C999" t="s">
        <v>110</v>
      </c>
      <c r="D999" t="s">
        <v>132</v>
      </c>
      <c r="E999" t="s">
        <v>23</v>
      </c>
      <c r="F999" t="s">
        <v>41</v>
      </c>
      <c r="G999">
        <v>0</v>
      </c>
      <c r="H999">
        <v>85</v>
      </c>
      <c r="I999" t="str">
        <f>INDEX('DATA - Teams'!$C:$C,MATCH(C999,'DATA - Teams'!$B:$B,0))</f>
        <v>JMERC</v>
      </c>
    </row>
    <row r="1000" spans="1:9" hidden="1" x14ac:dyDescent="0.2">
      <c r="A1000">
        <v>2017</v>
      </c>
      <c r="B1000">
        <v>23</v>
      </c>
      <c r="C1000" t="s">
        <v>110</v>
      </c>
      <c r="D1000" t="s">
        <v>125</v>
      </c>
      <c r="E1000" t="s">
        <v>36</v>
      </c>
      <c r="F1000" t="s">
        <v>43</v>
      </c>
      <c r="G1000">
        <v>0</v>
      </c>
      <c r="H1000">
        <v>54</v>
      </c>
      <c r="I1000" t="str">
        <f>INDEX('DATA - Teams'!$C:$C,MATCH(C1000,'DATA - Teams'!$B:$B,0))</f>
        <v>JMERC</v>
      </c>
    </row>
    <row r="1001" spans="1:9" hidden="1" x14ac:dyDescent="0.2">
      <c r="A1001">
        <v>2017</v>
      </c>
      <c r="B1001">
        <v>23</v>
      </c>
      <c r="C1001" t="s">
        <v>110</v>
      </c>
      <c r="D1001" t="s">
        <v>129</v>
      </c>
      <c r="E1001" t="s">
        <v>20</v>
      </c>
      <c r="F1001" t="s">
        <v>41</v>
      </c>
      <c r="G1001">
        <v>0</v>
      </c>
      <c r="H1001">
        <v>143</v>
      </c>
      <c r="I1001" t="str">
        <f>INDEX('DATA - Teams'!$C:$C,MATCH(C1001,'DATA - Teams'!$B:$B,0))</f>
        <v>JMERC</v>
      </c>
    </row>
    <row r="1002" spans="1:9" hidden="1" x14ac:dyDescent="0.2">
      <c r="A1002">
        <v>2017</v>
      </c>
      <c r="B1002">
        <v>23</v>
      </c>
      <c r="C1002" t="s">
        <v>110</v>
      </c>
      <c r="D1002" t="s">
        <v>122</v>
      </c>
      <c r="E1002" t="s">
        <v>32</v>
      </c>
      <c r="F1002" t="s">
        <v>52</v>
      </c>
      <c r="G1002">
        <v>0</v>
      </c>
      <c r="H1002">
        <v>66</v>
      </c>
      <c r="I1002" t="str">
        <f>INDEX('DATA - Teams'!$C:$C,MATCH(C1002,'DATA - Teams'!$B:$B,0))</f>
        <v>JMERC</v>
      </c>
    </row>
    <row r="1003" spans="1:9" hidden="1" x14ac:dyDescent="0.2">
      <c r="A1003">
        <v>2017</v>
      </c>
      <c r="B1003">
        <v>23</v>
      </c>
      <c r="C1003" t="s">
        <v>110</v>
      </c>
      <c r="D1003" t="s">
        <v>150</v>
      </c>
      <c r="E1003" t="s">
        <v>31</v>
      </c>
      <c r="F1003" t="s">
        <v>41</v>
      </c>
      <c r="G1003">
        <v>0</v>
      </c>
      <c r="H1003">
        <v>72</v>
      </c>
      <c r="I1003" t="str">
        <f>INDEX('DATA - Teams'!$C:$C,MATCH(C1003,'DATA - Teams'!$B:$B,0))</f>
        <v>JMERC</v>
      </c>
    </row>
    <row r="1004" spans="1:9" hidden="1" x14ac:dyDescent="0.2">
      <c r="A1004">
        <v>2017</v>
      </c>
      <c r="B1004">
        <v>23</v>
      </c>
      <c r="C1004" t="s">
        <v>110</v>
      </c>
      <c r="D1004" t="s">
        <v>86</v>
      </c>
      <c r="E1004" t="s">
        <v>10</v>
      </c>
      <c r="F1004" t="s">
        <v>43</v>
      </c>
      <c r="G1004">
        <v>0</v>
      </c>
      <c r="H1004">
        <v>0</v>
      </c>
      <c r="I1004" t="str">
        <f>INDEX('DATA - Teams'!$C:$C,MATCH(C1004,'DATA - Teams'!$B:$B,0))</f>
        <v>JMERC</v>
      </c>
    </row>
    <row r="1005" spans="1:9" hidden="1" x14ac:dyDescent="0.2">
      <c r="A1005">
        <v>2017</v>
      </c>
      <c r="B1005">
        <v>23</v>
      </c>
      <c r="C1005" t="s">
        <v>110</v>
      </c>
      <c r="D1005" t="s">
        <v>54</v>
      </c>
      <c r="E1005" t="s">
        <v>14</v>
      </c>
      <c r="F1005" t="s">
        <v>43</v>
      </c>
      <c r="G1005">
        <v>0</v>
      </c>
      <c r="H1005">
        <v>91</v>
      </c>
      <c r="I1005" t="str">
        <f>INDEX('DATA - Teams'!$C:$C,MATCH(C1005,'DATA - Teams'!$B:$B,0))</f>
        <v>JMERC</v>
      </c>
    </row>
    <row r="1006" spans="1:9" hidden="1" x14ac:dyDescent="0.2">
      <c r="A1006">
        <v>2017</v>
      </c>
      <c r="B1006">
        <v>23</v>
      </c>
      <c r="C1006" t="s">
        <v>110</v>
      </c>
      <c r="D1006" t="s">
        <v>147</v>
      </c>
      <c r="E1006" t="s">
        <v>14</v>
      </c>
      <c r="F1006" t="s">
        <v>38</v>
      </c>
      <c r="G1006">
        <v>0</v>
      </c>
      <c r="H1006">
        <v>90</v>
      </c>
      <c r="I1006" t="str">
        <f>INDEX('DATA - Teams'!$C:$C,MATCH(C1006,'DATA - Teams'!$B:$B,0))</f>
        <v>JMERC</v>
      </c>
    </row>
    <row r="1007" spans="1:9" hidden="1" x14ac:dyDescent="0.2">
      <c r="A1007">
        <v>2017</v>
      </c>
      <c r="B1007">
        <v>23</v>
      </c>
      <c r="C1007" t="s">
        <v>110</v>
      </c>
      <c r="D1007" t="s">
        <v>151</v>
      </c>
      <c r="E1007" t="s">
        <v>35</v>
      </c>
      <c r="F1007" t="s">
        <v>38</v>
      </c>
      <c r="G1007">
        <v>0</v>
      </c>
      <c r="H1007">
        <v>62</v>
      </c>
      <c r="I1007" t="str">
        <f>INDEX('DATA - Teams'!$C:$C,MATCH(C1007,'DATA - Teams'!$B:$B,0))</f>
        <v>JMERC</v>
      </c>
    </row>
    <row r="1008" spans="1:9" hidden="1" x14ac:dyDescent="0.2">
      <c r="A1008">
        <v>2017</v>
      </c>
      <c r="B1008">
        <v>23</v>
      </c>
      <c r="C1008" t="s">
        <v>110</v>
      </c>
      <c r="D1008" t="s">
        <v>127</v>
      </c>
      <c r="E1008" t="s">
        <v>35</v>
      </c>
      <c r="F1008" t="s">
        <v>38</v>
      </c>
      <c r="G1008">
        <v>0</v>
      </c>
      <c r="H1008">
        <v>73</v>
      </c>
      <c r="I1008" t="str">
        <f>INDEX('DATA - Teams'!$C:$C,MATCH(C1008,'DATA - Teams'!$B:$B,0))</f>
        <v>JMERC</v>
      </c>
    </row>
    <row r="1009" spans="1:9" hidden="1" x14ac:dyDescent="0.2">
      <c r="A1009">
        <v>2017</v>
      </c>
      <c r="B1009">
        <v>23</v>
      </c>
      <c r="C1009" t="s">
        <v>110</v>
      </c>
      <c r="D1009" t="s">
        <v>141</v>
      </c>
      <c r="E1009" t="s">
        <v>28</v>
      </c>
      <c r="F1009" t="s">
        <v>43</v>
      </c>
      <c r="G1009">
        <v>0</v>
      </c>
      <c r="H1009">
        <v>72</v>
      </c>
      <c r="I1009" t="str">
        <f>INDEX('DATA - Teams'!$C:$C,MATCH(C1009,'DATA - Teams'!$B:$B,0))</f>
        <v>JMERC</v>
      </c>
    </row>
    <row r="1010" spans="1:9" hidden="1" x14ac:dyDescent="0.2">
      <c r="A1010">
        <v>2017</v>
      </c>
      <c r="B1010">
        <v>23</v>
      </c>
      <c r="C1010" t="s">
        <v>110</v>
      </c>
      <c r="D1010" t="s">
        <v>134</v>
      </c>
      <c r="E1010" t="s">
        <v>36</v>
      </c>
      <c r="F1010" t="s">
        <v>59</v>
      </c>
      <c r="G1010">
        <v>0</v>
      </c>
      <c r="H1010">
        <v>81</v>
      </c>
      <c r="I1010" t="str">
        <f>INDEX('DATA - Teams'!$C:$C,MATCH(C1010,'DATA - Teams'!$B:$B,0))</f>
        <v>JMERC</v>
      </c>
    </row>
    <row r="1011" spans="1:9" hidden="1" x14ac:dyDescent="0.2">
      <c r="A1011">
        <v>2017</v>
      </c>
      <c r="B1011">
        <v>23</v>
      </c>
      <c r="C1011" t="s">
        <v>110</v>
      </c>
      <c r="D1011" t="s">
        <v>149</v>
      </c>
      <c r="E1011" t="s">
        <v>24</v>
      </c>
      <c r="F1011" t="s">
        <v>59</v>
      </c>
      <c r="G1011">
        <v>0</v>
      </c>
      <c r="H1011">
        <v>41</v>
      </c>
      <c r="I1011" t="str">
        <f>INDEX('DATA - Teams'!$C:$C,MATCH(C1011,'DATA - Teams'!$B:$B,0))</f>
        <v>JMERC</v>
      </c>
    </row>
    <row r="1012" spans="1:9" hidden="1" x14ac:dyDescent="0.2">
      <c r="A1012">
        <v>2017</v>
      </c>
      <c r="B1012">
        <v>23</v>
      </c>
      <c r="C1012" t="s">
        <v>110</v>
      </c>
      <c r="D1012" t="s">
        <v>140</v>
      </c>
      <c r="E1012" t="s">
        <v>35</v>
      </c>
      <c r="F1012" t="s">
        <v>59</v>
      </c>
      <c r="G1012">
        <v>0</v>
      </c>
      <c r="H1012">
        <v>35</v>
      </c>
      <c r="I1012" t="str">
        <f>INDEX('DATA - Teams'!$C:$C,MATCH(C1012,'DATA - Teams'!$B:$B,0))</f>
        <v>JMERC</v>
      </c>
    </row>
    <row r="1013" spans="1:9" hidden="1" x14ac:dyDescent="0.2">
      <c r="A1013">
        <v>2017</v>
      </c>
      <c r="B1013">
        <v>23</v>
      </c>
      <c r="C1013" t="s">
        <v>110</v>
      </c>
      <c r="D1013" t="s">
        <v>138</v>
      </c>
      <c r="E1013" t="s">
        <v>28</v>
      </c>
      <c r="F1013" t="s">
        <v>59</v>
      </c>
      <c r="G1013">
        <v>0</v>
      </c>
      <c r="H1013">
        <v>0</v>
      </c>
      <c r="I1013" t="str">
        <f>INDEX('DATA - Teams'!$C:$C,MATCH(C1013,'DATA - Teams'!$B:$B,0))</f>
        <v>JMERC</v>
      </c>
    </row>
    <row r="1014" spans="1:9" hidden="1" x14ac:dyDescent="0.2">
      <c r="A1014">
        <v>2017</v>
      </c>
      <c r="B1014">
        <v>1</v>
      </c>
      <c r="C1014" t="s">
        <v>153</v>
      </c>
      <c r="D1014" t="s">
        <v>94</v>
      </c>
      <c r="E1014" t="s">
        <v>21</v>
      </c>
      <c r="F1014" t="s">
        <v>38</v>
      </c>
      <c r="G1014">
        <v>95</v>
      </c>
      <c r="H1014">
        <v>73</v>
      </c>
      <c r="I1014" t="str">
        <f>INDEX('DATA - Teams'!$C:$C,MATCH(C1014,'DATA - Teams'!$B:$B,0))</f>
        <v>KAPPAZ</v>
      </c>
    </row>
    <row r="1015" spans="1:9" hidden="1" x14ac:dyDescent="0.2">
      <c r="A1015">
        <v>2017</v>
      </c>
      <c r="B1015">
        <v>1</v>
      </c>
      <c r="C1015" t="s">
        <v>153</v>
      </c>
      <c r="D1015" t="s">
        <v>154</v>
      </c>
      <c r="E1015" t="s">
        <v>22</v>
      </c>
      <c r="F1015" t="s">
        <v>43</v>
      </c>
      <c r="G1015">
        <v>94</v>
      </c>
      <c r="H1015">
        <v>126</v>
      </c>
      <c r="I1015" t="str">
        <f>INDEX('DATA - Teams'!$C:$C,MATCH(C1015,'DATA - Teams'!$B:$B,0))</f>
        <v>KAPPAZ</v>
      </c>
    </row>
    <row r="1016" spans="1:9" hidden="1" x14ac:dyDescent="0.2">
      <c r="A1016">
        <v>2017</v>
      </c>
      <c r="B1016">
        <v>1</v>
      </c>
      <c r="C1016" t="s">
        <v>153</v>
      </c>
      <c r="D1016" t="s">
        <v>155</v>
      </c>
      <c r="E1016" t="s">
        <v>22</v>
      </c>
      <c r="F1016" t="s">
        <v>38</v>
      </c>
      <c r="G1016">
        <v>109</v>
      </c>
      <c r="H1016">
        <v>85</v>
      </c>
      <c r="I1016" t="str">
        <f>INDEX('DATA - Teams'!$C:$C,MATCH(C1016,'DATA - Teams'!$B:$B,0))</f>
        <v>KAPPAZ</v>
      </c>
    </row>
    <row r="1017" spans="1:9" hidden="1" x14ac:dyDescent="0.2">
      <c r="A1017">
        <v>2017</v>
      </c>
      <c r="B1017">
        <v>1</v>
      </c>
      <c r="C1017" t="s">
        <v>153</v>
      </c>
      <c r="D1017" t="s">
        <v>156</v>
      </c>
      <c r="E1017" t="s">
        <v>33</v>
      </c>
      <c r="F1017" t="s">
        <v>43</v>
      </c>
      <c r="G1017">
        <v>102</v>
      </c>
      <c r="H1017">
        <v>117</v>
      </c>
      <c r="I1017" t="str">
        <f>INDEX('DATA - Teams'!$C:$C,MATCH(C1017,'DATA - Teams'!$B:$B,0))</f>
        <v>KAPPAZ</v>
      </c>
    </row>
    <row r="1018" spans="1:9" hidden="1" x14ac:dyDescent="0.2">
      <c r="A1018">
        <v>2017</v>
      </c>
      <c r="B1018">
        <v>1</v>
      </c>
      <c r="C1018" t="s">
        <v>153</v>
      </c>
      <c r="D1018" t="s">
        <v>157</v>
      </c>
      <c r="E1018" t="s">
        <v>33</v>
      </c>
      <c r="F1018" t="s">
        <v>52</v>
      </c>
      <c r="G1018">
        <v>92</v>
      </c>
      <c r="H1018">
        <v>82</v>
      </c>
      <c r="I1018" t="str">
        <f>INDEX('DATA - Teams'!$C:$C,MATCH(C1018,'DATA - Teams'!$B:$B,0))</f>
        <v>KAPPAZ</v>
      </c>
    </row>
    <row r="1019" spans="1:9" hidden="1" x14ac:dyDescent="0.2">
      <c r="A1019">
        <v>2017</v>
      </c>
      <c r="B1019">
        <v>1</v>
      </c>
      <c r="C1019" t="s">
        <v>153</v>
      </c>
      <c r="D1019" t="s">
        <v>158</v>
      </c>
      <c r="E1019" t="s">
        <v>18</v>
      </c>
      <c r="F1019" t="s">
        <v>41</v>
      </c>
      <c r="G1019">
        <v>75</v>
      </c>
      <c r="H1019">
        <v>91</v>
      </c>
      <c r="I1019" t="str">
        <f>INDEX('DATA - Teams'!$C:$C,MATCH(C1019,'DATA - Teams'!$B:$B,0))</f>
        <v>KAPPAZ</v>
      </c>
    </row>
    <row r="1020" spans="1:9" hidden="1" x14ac:dyDescent="0.2">
      <c r="A1020">
        <v>2017</v>
      </c>
      <c r="B1020">
        <v>1</v>
      </c>
      <c r="C1020" t="s">
        <v>153</v>
      </c>
      <c r="D1020" t="s">
        <v>159</v>
      </c>
      <c r="E1020" t="s">
        <v>23</v>
      </c>
      <c r="F1020" t="s">
        <v>43</v>
      </c>
      <c r="G1020">
        <v>82</v>
      </c>
      <c r="H1020">
        <v>64</v>
      </c>
      <c r="I1020" t="str">
        <f>INDEX('DATA - Teams'!$C:$C,MATCH(C1020,'DATA - Teams'!$B:$B,0))</f>
        <v>KAPPAZ</v>
      </c>
    </row>
    <row r="1021" spans="1:9" hidden="1" x14ac:dyDescent="0.2">
      <c r="A1021">
        <v>2017</v>
      </c>
      <c r="B1021">
        <v>1</v>
      </c>
      <c r="C1021" t="s">
        <v>153</v>
      </c>
      <c r="D1021" t="s">
        <v>160</v>
      </c>
      <c r="E1021" t="s">
        <v>27</v>
      </c>
      <c r="F1021" t="s">
        <v>38</v>
      </c>
      <c r="G1021">
        <v>93</v>
      </c>
      <c r="H1021">
        <v>94</v>
      </c>
      <c r="I1021" t="str">
        <f>INDEX('DATA - Teams'!$C:$C,MATCH(C1021,'DATA - Teams'!$B:$B,0))</f>
        <v>KAPPAZ</v>
      </c>
    </row>
    <row r="1022" spans="1:9" hidden="1" x14ac:dyDescent="0.2">
      <c r="A1022">
        <v>2017</v>
      </c>
      <c r="B1022">
        <v>1</v>
      </c>
      <c r="C1022" t="s">
        <v>153</v>
      </c>
      <c r="D1022" t="s">
        <v>161</v>
      </c>
      <c r="E1022" t="s">
        <v>36</v>
      </c>
      <c r="F1022" t="s">
        <v>43</v>
      </c>
      <c r="G1022">
        <v>89</v>
      </c>
      <c r="H1022">
        <v>89</v>
      </c>
      <c r="I1022" t="str">
        <f>INDEX('DATA - Teams'!$C:$C,MATCH(C1022,'DATA - Teams'!$B:$B,0))</f>
        <v>KAPPAZ</v>
      </c>
    </row>
    <row r="1023" spans="1:9" hidden="1" x14ac:dyDescent="0.2">
      <c r="A1023">
        <v>2017</v>
      </c>
      <c r="B1023">
        <v>1</v>
      </c>
      <c r="C1023" t="s">
        <v>153</v>
      </c>
      <c r="D1023" t="s">
        <v>162</v>
      </c>
      <c r="E1023" t="s">
        <v>20</v>
      </c>
      <c r="F1023" t="s">
        <v>41</v>
      </c>
      <c r="G1023">
        <v>131</v>
      </c>
      <c r="H1023">
        <v>138</v>
      </c>
      <c r="I1023" t="str">
        <f>INDEX('DATA - Teams'!$C:$C,MATCH(C1023,'DATA - Teams'!$B:$B,0))</f>
        <v>KAPPAZ</v>
      </c>
    </row>
    <row r="1024" spans="1:9" hidden="1" x14ac:dyDescent="0.2">
      <c r="A1024">
        <v>2017</v>
      </c>
      <c r="B1024">
        <v>1</v>
      </c>
      <c r="C1024" t="s">
        <v>153</v>
      </c>
      <c r="D1024" t="s">
        <v>163</v>
      </c>
      <c r="E1024" t="s">
        <v>16</v>
      </c>
      <c r="F1024" t="s">
        <v>38</v>
      </c>
      <c r="G1024">
        <v>86</v>
      </c>
      <c r="H1024">
        <v>68</v>
      </c>
      <c r="I1024" t="str">
        <f>INDEX('DATA - Teams'!$C:$C,MATCH(C1024,'DATA - Teams'!$B:$B,0))</f>
        <v>KAPPAZ</v>
      </c>
    </row>
    <row r="1025" spans="1:9" hidden="1" x14ac:dyDescent="0.2">
      <c r="A1025">
        <v>2017</v>
      </c>
      <c r="B1025">
        <v>1</v>
      </c>
      <c r="C1025" t="s">
        <v>153</v>
      </c>
      <c r="D1025" t="s">
        <v>164</v>
      </c>
      <c r="E1025" t="s">
        <v>16</v>
      </c>
      <c r="F1025" t="s">
        <v>41</v>
      </c>
      <c r="G1025">
        <v>111</v>
      </c>
      <c r="H1025">
        <v>125</v>
      </c>
      <c r="I1025" t="str">
        <f>INDEX('DATA - Teams'!$C:$C,MATCH(C1025,'DATA - Teams'!$B:$B,0))</f>
        <v>KAPPAZ</v>
      </c>
    </row>
    <row r="1026" spans="1:9" hidden="1" x14ac:dyDescent="0.2">
      <c r="A1026">
        <v>2017</v>
      </c>
      <c r="B1026">
        <v>1</v>
      </c>
      <c r="C1026" t="s">
        <v>153</v>
      </c>
      <c r="D1026" t="s">
        <v>165</v>
      </c>
      <c r="E1026" t="s">
        <v>10</v>
      </c>
      <c r="F1026" t="s">
        <v>41</v>
      </c>
      <c r="G1026">
        <v>157</v>
      </c>
      <c r="H1026">
        <v>152</v>
      </c>
      <c r="I1026" t="str">
        <f>INDEX('DATA - Teams'!$C:$C,MATCH(C1026,'DATA - Teams'!$B:$B,0))</f>
        <v>KAPPAZ</v>
      </c>
    </row>
    <row r="1027" spans="1:9" hidden="1" x14ac:dyDescent="0.2">
      <c r="A1027">
        <v>2017</v>
      </c>
      <c r="B1027">
        <v>1</v>
      </c>
      <c r="C1027" t="s">
        <v>153</v>
      </c>
      <c r="D1027" t="s">
        <v>166</v>
      </c>
      <c r="E1027" t="s">
        <v>14</v>
      </c>
      <c r="F1027" t="s">
        <v>41</v>
      </c>
      <c r="G1027">
        <v>85</v>
      </c>
      <c r="H1027">
        <v>113</v>
      </c>
      <c r="I1027" t="str">
        <f>INDEX('DATA - Teams'!$C:$C,MATCH(C1027,'DATA - Teams'!$B:$B,0))</f>
        <v>KAPPAZ</v>
      </c>
    </row>
    <row r="1028" spans="1:9" hidden="1" x14ac:dyDescent="0.2">
      <c r="A1028">
        <v>2017</v>
      </c>
      <c r="B1028">
        <v>1</v>
      </c>
      <c r="C1028" t="s">
        <v>153</v>
      </c>
      <c r="D1028" t="s">
        <v>167</v>
      </c>
      <c r="E1028" t="s">
        <v>14</v>
      </c>
      <c r="F1028" t="s">
        <v>41</v>
      </c>
      <c r="G1028">
        <v>107</v>
      </c>
      <c r="H1028">
        <v>115</v>
      </c>
      <c r="I1028" t="str">
        <f>INDEX('DATA - Teams'!$C:$C,MATCH(C1028,'DATA - Teams'!$B:$B,0))</f>
        <v>KAPPAZ</v>
      </c>
    </row>
    <row r="1029" spans="1:9" hidden="1" x14ac:dyDescent="0.2">
      <c r="A1029">
        <v>2017</v>
      </c>
      <c r="B1029">
        <v>1</v>
      </c>
      <c r="C1029" t="s">
        <v>153</v>
      </c>
      <c r="D1029" t="s">
        <v>65</v>
      </c>
      <c r="E1029" t="s">
        <v>35</v>
      </c>
      <c r="F1029" t="s">
        <v>41</v>
      </c>
      <c r="G1029">
        <v>85</v>
      </c>
      <c r="H1029">
        <v>36</v>
      </c>
      <c r="I1029" t="str">
        <f>INDEX('DATA - Teams'!$C:$C,MATCH(C1029,'DATA - Teams'!$B:$B,0))</f>
        <v>KAPPAZ</v>
      </c>
    </row>
    <row r="1030" spans="1:9" hidden="1" x14ac:dyDescent="0.2">
      <c r="A1030">
        <v>2017</v>
      </c>
      <c r="B1030">
        <v>1</v>
      </c>
      <c r="C1030" t="s">
        <v>153</v>
      </c>
      <c r="D1030" t="s">
        <v>151</v>
      </c>
      <c r="E1030" t="s">
        <v>35</v>
      </c>
      <c r="F1030" t="s">
        <v>38</v>
      </c>
      <c r="G1030">
        <v>106</v>
      </c>
      <c r="H1030">
        <v>105</v>
      </c>
      <c r="I1030" t="str">
        <f>INDEX('DATA - Teams'!$C:$C,MATCH(C1030,'DATA - Teams'!$B:$B,0))</f>
        <v>KAPPAZ</v>
      </c>
    </row>
    <row r="1031" spans="1:9" hidden="1" x14ac:dyDescent="0.2">
      <c r="A1031">
        <v>2017</v>
      </c>
      <c r="B1031">
        <v>1</v>
      </c>
      <c r="C1031" t="s">
        <v>153</v>
      </c>
      <c r="D1031" t="s">
        <v>168</v>
      </c>
      <c r="E1031" t="s">
        <v>13</v>
      </c>
      <c r="F1031" t="s">
        <v>43</v>
      </c>
      <c r="G1031">
        <v>81</v>
      </c>
      <c r="H1031">
        <v>103</v>
      </c>
      <c r="I1031" t="str">
        <f>INDEX('DATA - Teams'!$C:$C,MATCH(C1031,'DATA - Teams'!$B:$B,0))</f>
        <v>KAPPAZ</v>
      </c>
    </row>
    <row r="1032" spans="1:9" hidden="1" x14ac:dyDescent="0.2">
      <c r="A1032">
        <v>2017</v>
      </c>
      <c r="B1032">
        <v>1</v>
      </c>
      <c r="C1032" t="s">
        <v>153</v>
      </c>
      <c r="D1032" t="s">
        <v>169</v>
      </c>
      <c r="E1032" t="s">
        <v>22</v>
      </c>
      <c r="F1032" t="s">
        <v>59</v>
      </c>
      <c r="G1032">
        <v>81</v>
      </c>
      <c r="H1032">
        <v>81</v>
      </c>
      <c r="I1032" t="str">
        <f>INDEX('DATA - Teams'!$C:$C,MATCH(C1032,'DATA - Teams'!$B:$B,0))</f>
        <v>KAPPAZ</v>
      </c>
    </row>
    <row r="1033" spans="1:9" hidden="1" x14ac:dyDescent="0.2">
      <c r="A1033">
        <v>2017</v>
      </c>
      <c r="B1033">
        <v>1</v>
      </c>
      <c r="C1033" t="s">
        <v>153</v>
      </c>
      <c r="D1033" t="s">
        <v>170</v>
      </c>
      <c r="E1033" t="s">
        <v>16</v>
      </c>
      <c r="F1033" t="s">
        <v>59</v>
      </c>
      <c r="G1033">
        <v>87</v>
      </c>
      <c r="H1033">
        <v>40</v>
      </c>
      <c r="I1033" t="str">
        <f>INDEX('DATA - Teams'!$C:$C,MATCH(C1033,'DATA - Teams'!$B:$B,0))</f>
        <v>KAPPAZ</v>
      </c>
    </row>
    <row r="1034" spans="1:9" hidden="1" x14ac:dyDescent="0.2">
      <c r="A1034">
        <v>2017</v>
      </c>
      <c r="B1034">
        <v>1</v>
      </c>
      <c r="C1034" t="s">
        <v>153</v>
      </c>
      <c r="D1034" t="s">
        <v>171</v>
      </c>
      <c r="E1034" t="s">
        <v>31</v>
      </c>
      <c r="F1034" t="s">
        <v>59</v>
      </c>
      <c r="G1034">
        <v>66</v>
      </c>
      <c r="H1034">
        <v>58</v>
      </c>
      <c r="I1034" t="str">
        <f>INDEX('DATA - Teams'!$C:$C,MATCH(C1034,'DATA - Teams'!$B:$B,0))</f>
        <v>KAPPAZ</v>
      </c>
    </row>
    <row r="1035" spans="1:9" hidden="1" x14ac:dyDescent="0.2">
      <c r="A1035">
        <v>2017</v>
      </c>
      <c r="B1035">
        <v>1</v>
      </c>
      <c r="C1035" t="s">
        <v>153</v>
      </c>
      <c r="D1035" t="s">
        <v>172</v>
      </c>
      <c r="E1035" t="s">
        <v>35</v>
      </c>
      <c r="F1035" t="s">
        <v>59</v>
      </c>
      <c r="G1035">
        <v>76</v>
      </c>
      <c r="H1035">
        <v>44</v>
      </c>
      <c r="I1035" t="str">
        <f>INDEX('DATA - Teams'!$C:$C,MATCH(C1035,'DATA - Teams'!$B:$B,0))</f>
        <v>KAPPAZ</v>
      </c>
    </row>
    <row r="1036" spans="1:9" hidden="1" x14ac:dyDescent="0.2">
      <c r="A1036">
        <v>2017</v>
      </c>
      <c r="B1036">
        <v>2</v>
      </c>
      <c r="C1036" t="s">
        <v>153</v>
      </c>
      <c r="D1036" t="s">
        <v>94</v>
      </c>
      <c r="E1036" t="s">
        <v>21</v>
      </c>
      <c r="F1036" t="s">
        <v>38</v>
      </c>
      <c r="G1036">
        <v>101</v>
      </c>
      <c r="H1036">
        <v>82</v>
      </c>
      <c r="I1036" t="str">
        <f>INDEX('DATA - Teams'!$C:$C,MATCH(C1036,'DATA - Teams'!$B:$B,0))</f>
        <v>KAPPAZ</v>
      </c>
    </row>
    <row r="1037" spans="1:9" hidden="1" x14ac:dyDescent="0.2">
      <c r="A1037">
        <v>2017</v>
      </c>
      <c r="B1037">
        <v>2</v>
      </c>
      <c r="C1037" t="s">
        <v>153</v>
      </c>
      <c r="D1037" t="s">
        <v>154</v>
      </c>
      <c r="E1037" t="s">
        <v>22</v>
      </c>
      <c r="F1037" t="s">
        <v>43</v>
      </c>
      <c r="G1037">
        <v>91</v>
      </c>
      <c r="H1037">
        <v>83</v>
      </c>
      <c r="I1037" t="str">
        <f>INDEX('DATA - Teams'!$C:$C,MATCH(C1037,'DATA - Teams'!$B:$B,0))</f>
        <v>KAPPAZ</v>
      </c>
    </row>
    <row r="1038" spans="1:9" hidden="1" x14ac:dyDescent="0.2">
      <c r="A1038">
        <v>2017</v>
      </c>
      <c r="B1038">
        <v>2</v>
      </c>
      <c r="C1038" t="s">
        <v>153</v>
      </c>
      <c r="D1038" t="s">
        <v>155</v>
      </c>
      <c r="E1038" t="s">
        <v>22</v>
      </c>
      <c r="F1038" t="s">
        <v>38</v>
      </c>
      <c r="G1038">
        <v>110</v>
      </c>
      <c r="H1038">
        <v>100</v>
      </c>
      <c r="I1038" t="str">
        <f>INDEX('DATA - Teams'!$C:$C,MATCH(C1038,'DATA - Teams'!$B:$B,0))</f>
        <v>KAPPAZ</v>
      </c>
    </row>
    <row r="1039" spans="1:9" hidden="1" x14ac:dyDescent="0.2">
      <c r="A1039">
        <v>2017</v>
      </c>
      <c r="B1039">
        <v>2</v>
      </c>
      <c r="C1039" t="s">
        <v>153</v>
      </c>
      <c r="D1039" t="s">
        <v>156</v>
      </c>
      <c r="E1039" t="s">
        <v>33</v>
      </c>
      <c r="F1039" t="s">
        <v>43</v>
      </c>
      <c r="G1039">
        <v>105</v>
      </c>
      <c r="H1039">
        <v>111</v>
      </c>
      <c r="I1039" t="str">
        <f>INDEX('DATA - Teams'!$C:$C,MATCH(C1039,'DATA - Teams'!$B:$B,0))</f>
        <v>KAPPAZ</v>
      </c>
    </row>
    <row r="1040" spans="1:9" hidden="1" x14ac:dyDescent="0.2">
      <c r="A1040">
        <v>2017</v>
      </c>
      <c r="B1040">
        <v>2</v>
      </c>
      <c r="C1040" t="s">
        <v>153</v>
      </c>
      <c r="D1040" t="s">
        <v>157</v>
      </c>
      <c r="E1040" t="s">
        <v>33</v>
      </c>
      <c r="F1040" t="s">
        <v>52</v>
      </c>
      <c r="G1040">
        <v>100</v>
      </c>
      <c r="H1040">
        <v>135</v>
      </c>
      <c r="I1040" t="str">
        <f>INDEX('DATA - Teams'!$C:$C,MATCH(C1040,'DATA - Teams'!$B:$B,0))</f>
        <v>KAPPAZ</v>
      </c>
    </row>
    <row r="1041" spans="1:9" hidden="1" x14ac:dyDescent="0.2">
      <c r="A1041">
        <v>2017</v>
      </c>
      <c r="B1041">
        <v>2</v>
      </c>
      <c r="C1041" t="s">
        <v>153</v>
      </c>
      <c r="D1041" t="s">
        <v>158</v>
      </c>
      <c r="E1041" t="s">
        <v>18</v>
      </c>
      <c r="F1041" t="s">
        <v>41</v>
      </c>
      <c r="G1041">
        <v>82</v>
      </c>
      <c r="H1041">
        <v>120</v>
      </c>
      <c r="I1041" t="str">
        <f>INDEX('DATA - Teams'!$C:$C,MATCH(C1041,'DATA - Teams'!$B:$B,0))</f>
        <v>KAPPAZ</v>
      </c>
    </row>
    <row r="1042" spans="1:9" hidden="1" x14ac:dyDescent="0.2">
      <c r="A1042">
        <v>2017</v>
      </c>
      <c r="B1042">
        <v>2</v>
      </c>
      <c r="C1042" t="s">
        <v>153</v>
      </c>
      <c r="D1042" t="s">
        <v>159</v>
      </c>
      <c r="E1042" t="s">
        <v>23</v>
      </c>
      <c r="F1042" t="s">
        <v>43</v>
      </c>
      <c r="G1042">
        <v>83</v>
      </c>
      <c r="H1042">
        <v>87</v>
      </c>
      <c r="I1042" t="str">
        <f>INDEX('DATA - Teams'!$C:$C,MATCH(C1042,'DATA - Teams'!$B:$B,0))</f>
        <v>KAPPAZ</v>
      </c>
    </row>
    <row r="1043" spans="1:9" hidden="1" x14ac:dyDescent="0.2">
      <c r="A1043">
        <v>2017</v>
      </c>
      <c r="B1043">
        <v>2</v>
      </c>
      <c r="C1043" t="s">
        <v>153</v>
      </c>
      <c r="D1043" t="s">
        <v>160</v>
      </c>
      <c r="E1043" t="s">
        <v>27</v>
      </c>
      <c r="F1043" t="s">
        <v>38</v>
      </c>
      <c r="G1043">
        <v>99</v>
      </c>
      <c r="H1043">
        <v>112</v>
      </c>
      <c r="I1043" t="str">
        <f>INDEX('DATA - Teams'!$C:$C,MATCH(C1043,'DATA - Teams'!$B:$B,0))</f>
        <v>KAPPAZ</v>
      </c>
    </row>
    <row r="1044" spans="1:9" hidden="1" x14ac:dyDescent="0.2">
      <c r="A1044">
        <v>2017</v>
      </c>
      <c r="B1044">
        <v>2</v>
      </c>
      <c r="C1044" t="s">
        <v>153</v>
      </c>
      <c r="D1044" t="s">
        <v>161</v>
      </c>
      <c r="E1044" t="s">
        <v>36</v>
      </c>
      <c r="F1044" t="s">
        <v>43</v>
      </c>
      <c r="G1044">
        <v>95</v>
      </c>
      <c r="H1044">
        <v>114</v>
      </c>
      <c r="I1044" t="str">
        <f>INDEX('DATA - Teams'!$C:$C,MATCH(C1044,'DATA - Teams'!$B:$B,0))</f>
        <v>KAPPAZ</v>
      </c>
    </row>
    <row r="1045" spans="1:9" hidden="1" x14ac:dyDescent="0.2">
      <c r="A1045">
        <v>2017</v>
      </c>
      <c r="B1045">
        <v>2</v>
      </c>
      <c r="C1045" t="s">
        <v>153</v>
      </c>
      <c r="D1045" t="s">
        <v>162</v>
      </c>
      <c r="E1045" t="s">
        <v>20</v>
      </c>
      <c r="F1045" t="s">
        <v>41</v>
      </c>
      <c r="G1045">
        <v>132</v>
      </c>
      <c r="H1045">
        <v>140</v>
      </c>
      <c r="I1045" t="str">
        <f>INDEX('DATA - Teams'!$C:$C,MATCH(C1045,'DATA - Teams'!$B:$B,0))</f>
        <v>KAPPAZ</v>
      </c>
    </row>
    <row r="1046" spans="1:9" hidden="1" x14ac:dyDescent="0.2">
      <c r="A1046">
        <v>2017</v>
      </c>
      <c r="B1046">
        <v>2</v>
      </c>
      <c r="C1046" t="s">
        <v>153</v>
      </c>
      <c r="D1046" t="s">
        <v>163</v>
      </c>
      <c r="E1046" t="s">
        <v>16</v>
      </c>
      <c r="F1046" t="s">
        <v>38</v>
      </c>
      <c r="G1046">
        <v>80</v>
      </c>
      <c r="H1046">
        <v>60</v>
      </c>
      <c r="I1046" t="str">
        <f>INDEX('DATA - Teams'!$C:$C,MATCH(C1046,'DATA - Teams'!$B:$B,0))</f>
        <v>KAPPAZ</v>
      </c>
    </row>
    <row r="1047" spans="1:9" hidden="1" x14ac:dyDescent="0.2">
      <c r="A1047">
        <v>2017</v>
      </c>
      <c r="B1047">
        <v>2</v>
      </c>
      <c r="C1047" t="s">
        <v>153</v>
      </c>
      <c r="D1047" t="s">
        <v>164</v>
      </c>
      <c r="E1047" t="s">
        <v>16</v>
      </c>
      <c r="F1047" t="s">
        <v>41</v>
      </c>
      <c r="G1047">
        <v>122</v>
      </c>
      <c r="H1047">
        <v>145</v>
      </c>
      <c r="I1047" t="str">
        <f>INDEX('DATA - Teams'!$C:$C,MATCH(C1047,'DATA - Teams'!$B:$B,0))</f>
        <v>KAPPAZ</v>
      </c>
    </row>
    <row r="1048" spans="1:9" hidden="1" x14ac:dyDescent="0.2">
      <c r="A1048">
        <v>2017</v>
      </c>
      <c r="B1048">
        <v>2</v>
      </c>
      <c r="C1048" t="s">
        <v>153</v>
      </c>
      <c r="D1048" t="s">
        <v>165</v>
      </c>
      <c r="E1048" t="s">
        <v>10</v>
      </c>
      <c r="F1048" t="s">
        <v>41</v>
      </c>
      <c r="G1048">
        <v>134</v>
      </c>
      <c r="H1048">
        <v>108</v>
      </c>
      <c r="I1048" t="str">
        <f>INDEX('DATA - Teams'!$C:$C,MATCH(C1048,'DATA - Teams'!$B:$B,0))</f>
        <v>KAPPAZ</v>
      </c>
    </row>
    <row r="1049" spans="1:9" hidden="1" x14ac:dyDescent="0.2">
      <c r="A1049">
        <v>2017</v>
      </c>
      <c r="B1049">
        <v>2</v>
      </c>
      <c r="C1049" t="s">
        <v>153</v>
      </c>
      <c r="D1049" t="s">
        <v>166</v>
      </c>
      <c r="E1049" t="s">
        <v>14</v>
      </c>
      <c r="F1049" t="s">
        <v>41</v>
      </c>
      <c r="G1049">
        <v>91</v>
      </c>
      <c r="H1049">
        <v>135</v>
      </c>
      <c r="I1049" t="str">
        <f>INDEX('DATA - Teams'!$C:$C,MATCH(C1049,'DATA - Teams'!$B:$B,0))</f>
        <v>KAPPAZ</v>
      </c>
    </row>
    <row r="1050" spans="1:9" hidden="1" x14ac:dyDescent="0.2">
      <c r="A1050">
        <v>2017</v>
      </c>
      <c r="B1050">
        <v>2</v>
      </c>
      <c r="C1050" t="s">
        <v>153</v>
      </c>
      <c r="D1050" t="s">
        <v>167</v>
      </c>
      <c r="E1050" t="s">
        <v>14</v>
      </c>
      <c r="F1050" t="s">
        <v>41</v>
      </c>
      <c r="G1050">
        <v>103</v>
      </c>
      <c r="H1050">
        <v>76</v>
      </c>
      <c r="I1050" t="str">
        <f>INDEX('DATA - Teams'!$C:$C,MATCH(C1050,'DATA - Teams'!$B:$B,0))</f>
        <v>KAPPAZ</v>
      </c>
    </row>
    <row r="1051" spans="1:9" hidden="1" x14ac:dyDescent="0.2">
      <c r="A1051">
        <v>2017</v>
      </c>
      <c r="B1051">
        <v>2</v>
      </c>
      <c r="C1051" t="s">
        <v>153</v>
      </c>
      <c r="D1051" t="s">
        <v>105</v>
      </c>
      <c r="E1051" t="s">
        <v>13</v>
      </c>
      <c r="F1051" t="s">
        <v>41</v>
      </c>
      <c r="G1051">
        <v>63</v>
      </c>
      <c r="H1051">
        <v>51</v>
      </c>
      <c r="I1051" t="str">
        <f>INDEX('DATA - Teams'!$C:$C,MATCH(C1051,'DATA - Teams'!$B:$B,0))</f>
        <v>KAPPAZ</v>
      </c>
    </row>
    <row r="1052" spans="1:9" hidden="1" x14ac:dyDescent="0.2">
      <c r="A1052">
        <v>2017</v>
      </c>
      <c r="B1052">
        <v>2</v>
      </c>
      <c r="C1052" t="s">
        <v>153</v>
      </c>
      <c r="D1052" t="s">
        <v>168</v>
      </c>
      <c r="E1052" t="s">
        <v>13</v>
      </c>
      <c r="F1052" t="s">
        <v>43</v>
      </c>
      <c r="G1052">
        <v>80</v>
      </c>
      <c r="H1052">
        <v>78</v>
      </c>
      <c r="I1052" t="str">
        <f>INDEX('DATA - Teams'!$C:$C,MATCH(C1052,'DATA - Teams'!$B:$B,0))</f>
        <v>KAPPAZ</v>
      </c>
    </row>
    <row r="1053" spans="1:9" hidden="1" x14ac:dyDescent="0.2">
      <c r="A1053">
        <v>2017</v>
      </c>
      <c r="B1053">
        <v>2</v>
      </c>
      <c r="C1053" t="s">
        <v>153</v>
      </c>
      <c r="D1053" t="s">
        <v>173</v>
      </c>
      <c r="E1053" t="s">
        <v>13</v>
      </c>
      <c r="F1053" t="s">
        <v>38</v>
      </c>
      <c r="G1053">
        <v>76</v>
      </c>
      <c r="H1053">
        <v>56</v>
      </c>
      <c r="I1053" t="str">
        <f>INDEX('DATA - Teams'!$C:$C,MATCH(C1053,'DATA - Teams'!$B:$B,0))</f>
        <v>KAPPAZ</v>
      </c>
    </row>
    <row r="1054" spans="1:9" hidden="1" x14ac:dyDescent="0.2">
      <c r="A1054">
        <v>2017</v>
      </c>
      <c r="B1054">
        <v>2</v>
      </c>
      <c r="C1054" t="s">
        <v>153</v>
      </c>
      <c r="D1054" t="s">
        <v>37</v>
      </c>
      <c r="E1054" t="s">
        <v>21</v>
      </c>
      <c r="F1054" t="s">
        <v>59</v>
      </c>
      <c r="G1054">
        <v>82</v>
      </c>
      <c r="H1054">
        <v>79</v>
      </c>
      <c r="I1054" t="str">
        <f>INDEX('DATA - Teams'!$C:$C,MATCH(C1054,'DATA - Teams'!$B:$B,0))</f>
        <v>KAPPAZ</v>
      </c>
    </row>
    <row r="1055" spans="1:9" hidden="1" x14ac:dyDescent="0.2">
      <c r="A1055">
        <v>2017</v>
      </c>
      <c r="B1055">
        <v>2</v>
      </c>
      <c r="C1055" t="s">
        <v>153</v>
      </c>
      <c r="D1055" t="s">
        <v>169</v>
      </c>
      <c r="E1055" t="s">
        <v>22</v>
      </c>
      <c r="F1055" t="s">
        <v>59</v>
      </c>
      <c r="G1055">
        <v>84</v>
      </c>
      <c r="H1055">
        <v>90</v>
      </c>
      <c r="I1055" t="str">
        <f>INDEX('DATA - Teams'!$C:$C,MATCH(C1055,'DATA - Teams'!$B:$B,0))</f>
        <v>KAPPAZ</v>
      </c>
    </row>
    <row r="1056" spans="1:9" hidden="1" x14ac:dyDescent="0.2">
      <c r="A1056">
        <v>2017</v>
      </c>
      <c r="B1056">
        <v>2</v>
      </c>
      <c r="C1056" t="s">
        <v>153</v>
      </c>
      <c r="D1056" t="s">
        <v>144</v>
      </c>
      <c r="E1056" t="s">
        <v>17</v>
      </c>
      <c r="F1056" t="s">
        <v>59</v>
      </c>
      <c r="G1056">
        <v>87</v>
      </c>
      <c r="H1056">
        <v>102</v>
      </c>
      <c r="I1056" t="str">
        <f>INDEX('DATA - Teams'!$C:$C,MATCH(C1056,'DATA - Teams'!$B:$B,0))</f>
        <v>KAPPAZ</v>
      </c>
    </row>
    <row r="1057" spans="1:9" hidden="1" x14ac:dyDescent="0.2">
      <c r="A1057">
        <v>2017</v>
      </c>
      <c r="B1057">
        <v>2</v>
      </c>
      <c r="C1057" t="s">
        <v>153</v>
      </c>
      <c r="D1057" t="s">
        <v>151</v>
      </c>
      <c r="E1057" t="s">
        <v>35</v>
      </c>
      <c r="F1057" t="s">
        <v>59</v>
      </c>
      <c r="G1057">
        <v>124</v>
      </c>
      <c r="H1057">
        <v>0</v>
      </c>
      <c r="I1057" t="str">
        <f>INDEX('DATA - Teams'!$C:$C,MATCH(C1057,'DATA - Teams'!$B:$B,0))</f>
        <v>KAPPAZ</v>
      </c>
    </row>
    <row r="1058" spans="1:9" hidden="1" x14ac:dyDescent="0.2">
      <c r="A1058">
        <v>2017</v>
      </c>
      <c r="B1058">
        <v>3</v>
      </c>
      <c r="C1058" t="s">
        <v>153</v>
      </c>
      <c r="D1058" t="s">
        <v>94</v>
      </c>
      <c r="E1058" t="s">
        <v>21</v>
      </c>
      <c r="F1058" t="s">
        <v>38</v>
      </c>
      <c r="G1058">
        <v>110</v>
      </c>
      <c r="H1058">
        <v>99</v>
      </c>
      <c r="I1058" t="str">
        <f>INDEX('DATA - Teams'!$C:$C,MATCH(C1058,'DATA - Teams'!$B:$B,0))</f>
        <v>KAPPAZ</v>
      </c>
    </row>
    <row r="1059" spans="1:9" hidden="1" x14ac:dyDescent="0.2">
      <c r="A1059">
        <v>2017</v>
      </c>
      <c r="B1059">
        <v>3</v>
      </c>
      <c r="C1059" t="s">
        <v>153</v>
      </c>
      <c r="D1059" t="s">
        <v>154</v>
      </c>
      <c r="E1059" t="s">
        <v>22</v>
      </c>
      <c r="F1059" t="s">
        <v>43</v>
      </c>
      <c r="G1059">
        <v>91</v>
      </c>
      <c r="H1059">
        <v>92</v>
      </c>
      <c r="I1059" t="str">
        <f>INDEX('DATA - Teams'!$C:$C,MATCH(C1059,'DATA - Teams'!$B:$B,0))</f>
        <v>KAPPAZ</v>
      </c>
    </row>
    <row r="1060" spans="1:9" hidden="1" x14ac:dyDescent="0.2">
      <c r="A1060">
        <v>2017</v>
      </c>
      <c r="B1060">
        <v>3</v>
      </c>
      <c r="C1060" t="s">
        <v>153</v>
      </c>
      <c r="D1060" t="s">
        <v>169</v>
      </c>
      <c r="E1060" t="s">
        <v>22</v>
      </c>
      <c r="F1060" t="s">
        <v>43</v>
      </c>
      <c r="G1060">
        <v>89</v>
      </c>
      <c r="H1060">
        <v>98</v>
      </c>
      <c r="I1060" t="str">
        <f>INDEX('DATA - Teams'!$C:$C,MATCH(C1060,'DATA - Teams'!$B:$B,0))</f>
        <v>KAPPAZ</v>
      </c>
    </row>
    <row r="1061" spans="1:9" hidden="1" x14ac:dyDescent="0.2">
      <c r="A1061">
        <v>2017</v>
      </c>
      <c r="B1061">
        <v>3</v>
      </c>
      <c r="C1061" t="s">
        <v>153</v>
      </c>
      <c r="D1061" t="s">
        <v>174</v>
      </c>
      <c r="E1061" t="s">
        <v>22</v>
      </c>
      <c r="F1061" t="s">
        <v>38</v>
      </c>
      <c r="G1061">
        <v>75</v>
      </c>
      <c r="H1061">
        <v>87</v>
      </c>
      <c r="I1061" t="str">
        <f>INDEX('DATA - Teams'!$C:$C,MATCH(C1061,'DATA - Teams'!$B:$B,0))</f>
        <v>KAPPAZ</v>
      </c>
    </row>
    <row r="1062" spans="1:9" hidden="1" x14ac:dyDescent="0.2">
      <c r="A1062">
        <v>2017</v>
      </c>
      <c r="B1062">
        <v>3</v>
      </c>
      <c r="C1062" t="s">
        <v>153</v>
      </c>
      <c r="D1062" t="s">
        <v>155</v>
      </c>
      <c r="E1062" t="s">
        <v>22</v>
      </c>
      <c r="F1062" t="s">
        <v>38</v>
      </c>
      <c r="G1062">
        <v>117</v>
      </c>
      <c r="H1062">
        <v>124</v>
      </c>
      <c r="I1062" t="str">
        <f>INDEX('DATA - Teams'!$C:$C,MATCH(C1062,'DATA - Teams'!$B:$B,0))</f>
        <v>KAPPAZ</v>
      </c>
    </row>
    <row r="1063" spans="1:9" hidden="1" x14ac:dyDescent="0.2">
      <c r="A1063">
        <v>2017</v>
      </c>
      <c r="B1063">
        <v>3</v>
      </c>
      <c r="C1063" t="s">
        <v>153</v>
      </c>
      <c r="D1063" t="s">
        <v>156</v>
      </c>
      <c r="E1063" t="s">
        <v>33</v>
      </c>
      <c r="F1063" t="s">
        <v>43</v>
      </c>
      <c r="G1063">
        <v>110</v>
      </c>
      <c r="H1063">
        <v>122</v>
      </c>
      <c r="I1063" t="str">
        <f>INDEX('DATA - Teams'!$C:$C,MATCH(C1063,'DATA - Teams'!$B:$B,0))</f>
        <v>KAPPAZ</v>
      </c>
    </row>
    <row r="1064" spans="1:9" hidden="1" x14ac:dyDescent="0.2">
      <c r="A1064">
        <v>2017</v>
      </c>
      <c r="B1064">
        <v>3</v>
      </c>
      <c r="C1064" t="s">
        <v>153</v>
      </c>
      <c r="D1064" t="s">
        <v>157</v>
      </c>
      <c r="E1064" t="s">
        <v>33</v>
      </c>
      <c r="F1064" t="s">
        <v>52</v>
      </c>
      <c r="G1064">
        <v>102</v>
      </c>
      <c r="H1064">
        <v>105</v>
      </c>
      <c r="I1064" t="str">
        <f>INDEX('DATA - Teams'!$C:$C,MATCH(C1064,'DATA - Teams'!$B:$B,0))</f>
        <v>KAPPAZ</v>
      </c>
    </row>
    <row r="1065" spans="1:9" hidden="1" x14ac:dyDescent="0.2">
      <c r="A1065">
        <v>2017</v>
      </c>
      <c r="B1065">
        <v>3</v>
      </c>
      <c r="C1065" t="s">
        <v>153</v>
      </c>
      <c r="D1065" t="s">
        <v>144</v>
      </c>
      <c r="E1065" t="s">
        <v>17</v>
      </c>
      <c r="F1065" t="s">
        <v>41</v>
      </c>
      <c r="G1065">
        <v>77</v>
      </c>
      <c r="H1065">
        <v>43</v>
      </c>
      <c r="I1065" t="str">
        <f>INDEX('DATA - Teams'!$C:$C,MATCH(C1065,'DATA - Teams'!$B:$B,0))</f>
        <v>KAPPAZ</v>
      </c>
    </row>
    <row r="1066" spans="1:9" hidden="1" x14ac:dyDescent="0.2">
      <c r="A1066">
        <v>2017</v>
      </c>
      <c r="B1066">
        <v>3</v>
      </c>
      <c r="C1066" t="s">
        <v>153</v>
      </c>
      <c r="D1066" t="s">
        <v>158</v>
      </c>
      <c r="E1066" t="s">
        <v>18</v>
      </c>
      <c r="F1066" t="s">
        <v>41</v>
      </c>
      <c r="G1066">
        <v>88</v>
      </c>
      <c r="H1066">
        <v>109</v>
      </c>
      <c r="I1066" t="str">
        <f>INDEX('DATA - Teams'!$C:$C,MATCH(C1066,'DATA - Teams'!$B:$B,0))</f>
        <v>KAPPAZ</v>
      </c>
    </row>
    <row r="1067" spans="1:9" hidden="1" x14ac:dyDescent="0.2">
      <c r="A1067">
        <v>2017</v>
      </c>
      <c r="B1067">
        <v>3</v>
      </c>
      <c r="C1067" t="s">
        <v>153</v>
      </c>
      <c r="D1067" t="s">
        <v>160</v>
      </c>
      <c r="E1067" t="s">
        <v>27</v>
      </c>
      <c r="F1067" t="s">
        <v>38</v>
      </c>
      <c r="G1067">
        <v>91</v>
      </c>
      <c r="H1067">
        <v>49</v>
      </c>
      <c r="I1067" t="str">
        <f>INDEX('DATA - Teams'!$C:$C,MATCH(C1067,'DATA - Teams'!$B:$B,0))</f>
        <v>KAPPAZ</v>
      </c>
    </row>
    <row r="1068" spans="1:9" hidden="1" x14ac:dyDescent="0.2">
      <c r="A1068">
        <v>2017</v>
      </c>
      <c r="B1068">
        <v>3</v>
      </c>
      <c r="C1068" t="s">
        <v>153</v>
      </c>
      <c r="D1068" t="s">
        <v>161</v>
      </c>
      <c r="E1068" t="s">
        <v>36</v>
      </c>
      <c r="F1068" t="s">
        <v>43</v>
      </c>
      <c r="G1068">
        <v>98</v>
      </c>
      <c r="H1068">
        <v>99</v>
      </c>
      <c r="I1068" t="str">
        <f>INDEX('DATA - Teams'!$C:$C,MATCH(C1068,'DATA - Teams'!$B:$B,0))</f>
        <v>KAPPAZ</v>
      </c>
    </row>
    <row r="1069" spans="1:9" hidden="1" x14ac:dyDescent="0.2">
      <c r="A1069">
        <v>2017</v>
      </c>
      <c r="B1069">
        <v>3</v>
      </c>
      <c r="C1069" t="s">
        <v>153</v>
      </c>
      <c r="D1069" t="s">
        <v>162</v>
      </c>
      <c r="E1069" t="s">
        <v>20</v>
      </c>
      <c r="F1069" t="s">
        <v>41</v>
      </c>
      <c r="G1069">
        <v>134</v>
      </c>
      <c r="H1069">
        <v>138</v>
      </c>
      <c r="I1069" t="str">
        <f>INDEX('DATA - Teams'!$C:$C,MATCH(C1069,'DATA - Teams'!$B:$B,0))</f>
        <v>KAPPAZ</v>
      </c>
    </row>
    <row r="1070" spans="1:9" hidden="1" x14ac:dyDescent="0.2">
      <c r="A1070">
        <v>2017</v>
      </c>
      <c r="B1070">
        <v>3</v>
      </c>
      <c r="C1070" t="s">
        <v>153</v>
      </c>
      <c r="D1070" t="s">
        <v>164</v>
      </c>
      <c r="E1070" t="s">
        <v>16</v>
      </c>
      <c r="F1070" t="s">
        <v>41</v>
      </c>
      <c r="G1070">
        <v>127</v>
      </c>
      <c r="H1070">
        <v>122</v>
      </c>
      <c r="I1070" t="str">
        <f>INDEX('DATA - Teams'!$C:$C,MATCH(C1070,'DATA - Teams'!$B:$B,0))</f>
        <v>KAPPAZ</v>
      </c>
    </row>
    <row r="1071" spans="1:9" hidden="1" x14ac:dyDescent="0.2">
      <c r="A1071">
        <v>2017</v>
      </c>
      <c r="B1071">
        <v>3</v>
      </c>
      <c r="C1071" t="s">
        <v>153</v>
      </c>
      <c r="D1071" t="s">
        <v>165</v>
      </c>
      <c r="E1071" t="s">
        <v>10</v>
      </c>
      <c r="F1071" t="s">
        <v>41</v>
      </c>
      <c r="G1071">
        <v>122</v>
      </c>
      <c r="H1071">
        <v>95</v>
      </c>
      <c r="I1071" t="str">
        <f>INDEX('DATA - Teams'!$C:$C,MATCH(C1071,'DATA - Teams'!$B:$B,0))</f>
        <v>KAPPAZ</v>
      </c>
    </row>
    <row r="1072" spans="1:9" hidden="1" x14ac:dyDescent="0.2">
      <c r="A1072">
        <v>2017</v>
      </c>
      <c r="B1072">
        <v>3</v>
      </c>
      <c r="C1072" t="s">
        <v>153</v>
      </c>
      <c r="D1072" t="s">
        <v>167</v>
      </c>
      <c r="E1072" t="s">
        <v>14</v>
      </c>
      <c r="F1072" t="s">
        <v>41</v>
      </c>
      <c r="G1072">
        <v>94</v>
      </c>
      <c r="H1072">
        <v>52</v>
      </c>
      <c r="I1072" t="str">
        <f>INDEX('DATA - Teams'!$C:$C,MATCH(C1072,'DATA - Teams'!$B:$B,0))</f>
        <v>KAPPAZ</v>
      </c>
    </row>
    <row r="1073" spans="1:9" hidden="1" x14ac:dyDescent="0.2">
      <c r="A1073">
        <v>2017</v>
      </c>
      <c r="B1073">
        <v>3</v>
      </c>
      <c r="C1073" t="s">
        <v>153</v>
      </c>
      <c r="D1073" t="s">
        <v>166</v>
      </c>
      <c r="E1073" t="s">
        <v>14</v>
      </c>
      <c r="F1073" t="s">
        <v>41</v>
      </c>
      <c r="G1073">
        <v>94</v>
      </c>
      <c r="H1073">
        <v>120</v>
      </c>
      <c r="I1073" t="str">
        <f>INDEX('DATA - Teams'!$C:$C,MATCH(C1073,'DATA - Teams'!$B:$B,0))</f>
        <v>KAPPAZ</v>
      </c>
    </row>
    <row r="1074" spans="1:9" hidden="1" x14ac:dyDescent="0.2">
      <c r="A1074">
        <v>2017</v>
      </c>
      <c r="B1074">
        <v>3</v>
      </c>
      <c r="C1074" t="s">
        <v>153</v>
      </c>
      <c r="D1074" t="s">
        <v>151</v>
      </c>
      <c r="E1074" t="s">
        <v>35</v>
      </c>
      <c r="F1074" t="s">
        <v>38</v>
      </c>
      <c r="G1074">
        <v>136</v>
      </c>
      <c r="H1074">
        <v>161</v>
      </c>
      <c r="I1074" t="str">
        <f>INDEX('DATA - Teams'!$C:$C,MATCH(C1074,'DATA - Teams'!$B:$B,0))</f>
        <v>KAPPAZ</v>
      </c>
    </row>
    <row r="1075" spans="1:9" hidden="1" x14ac:dyDescent="0.2">
      <c r="A1075">
        <v>2017</v>
      </c>
      <c r="B1075">
        <v>3</v>
      </c>
      <c r="C1075" t="s">
        <v>153</v>
      </c>
      <c r="D1075" t="s">
        <v>168</v>
      </c>
      <c r="E1075" t="s">
        <v>13</v>
      </c>
      <c r="F1075" t="s">
        <v>43</v>
      </c>
      <c r="G1075">
        <v>79</v>
      </c>
      <c r="H1075">
        <v>75</v>
      </c>
      <c r="I1075" t="str">
        <f>INDEX('DATA - Teams'!$C:$C,MATCH(C1075,'DATA - Teams'!$B:$B,0))</f>
        <v>KAPPAZ</v>
      </c>
    </row>
    <row r="1076" spans="1:9" hidden="1" x14ac:dyDescent="0.2">
      <c r="A1076">
        <v>2017</v>
      </c>
      <c r="B1076">
        <v>3</v>
      </c>
      <c r="C1076" t="s">
        <v>153</v>
      </c>
      <c r="D1076" t="s">
        <v>37</v>
      </c>
      <c r="E1076" t="s">
        <v>21</v>
      </c>
      <c r="F1076" t="s">
        <v>59</v>
      </c>
      <c r="G1076">
        <v>72</v>
      </c>
      <c r="H1076">
        <v>36</v>
      </c>
      <c r="I1076" t="str">
        <f>INDEX('DATA - Teams'!$C:$C,MATCH(C1076,'DATA - Teams'!$B:$B,0))</f>
        <v>KAPPAZ</v>
      </c>
    </row>
    <row r="1077" spans="1:9" hidden="1" x14ac:dyDescent="0.2">
      <c r="A1077">
        <v>2017</v>
      </c>
      <c r="B1077">
        <v>3</v>
      </c>
      <c r="C1077" t="s">
        <v>153</v>
      </c>
      <c r="D1077" t="s">
        <v>159</v>
      </c>
      <c r="E1077" t="s">
        <v>23</v>
      </c>
      <c r="F1077" t="s">
        <v>59</v>
      </c>
      <c r="G1077">
        <v>82</v>
      </c>
      <c r="H1077">
        <v>74</v>
      </c>
      <c r="I1077" t="str">
        <f>INDEX('DATA - Teams'!$C:$C,MATCH(C1077,'DATA - Teams'!$B:$B,0))</f>
        <v>KAPPAZ</v>
      </c>
    </row>
    <row r="1078" spans="1:9" hidden="1" x14ac:dyDescent="0.2">
      <c r="A1078">
        <v>2017</v>
      </c>
      <c r="B1078">
        <v>3</v>
      </c>
      <c r="C1078" t="s">
        <v>153</v>
      </c>
      <c r="D1078" t="s">
        <v>85</v>
      </c>
      <c r="E1078" t="s">
        <v>20</v>
      </c>
      <c r="F1078" t="s">
        <v>59</v>
      </c>
      <c r="G1078">
        <v>88</v>
      </c>
      <c r="H1078">
        <v>91</v>
      </c>
      <c r="I1078" t="str">
        <f>INDEX('DATA - Teams'!$C:$C,MATCH(C1078,'DATA - Teams'!$B:$B,0))</f>
        <v>KAPPAZ</v>
      </c>
    </row>
    <row r="1079" spans="1:9" hidden="1" x14ac:dyDescent="0.2">
      <c r="A1079">
        <v>2017</v>
      </c>
      <c r="B1079">
        <v>3</v>
      </c>
      <c r="C1079" t="s">
        <v>153</v>
      </c>
      <c r="D1079" t="s">
        <v>175</v>
      </c>
      <c r="E1079" t="s">
        <v>28</v>
      </c>
      <c r="F1079" t="s">
        <v>59</v>
      </c>
      <c r="G1079">
        <v>90</v>
      </c>
      <c r="H1079">
        <v>0</v>
      </c>
      <c r="I1079" t="str">
        <f>INDEX('DATA - Teams'!$C:$C,MATCH(C1079,'DATA - Teams'!$B:$B,0))</f>
        <v>KAPPAZ</v>
      </c>
    </row>
    <row r="1080" spans="1:9" hidden="1" x14ac:dyDescent="0.2">
      <c r="A1080">
        <v>2017</v>
      </c>
      <c r="B1080">
        <v>4</v>
      </c>
      <c r="C1080" t="s">
        <v>153</v>
      </c>
      <c r="D1080" t="s">
        <v>94</v>
      </c>
      <c r="E1080" t="s">
        <v>21</v>
      </c>
      <c r="F1080" t="s">
        <v>38</v>
      </c>
      <c r="G1080">
        <v>100</v>
      </c>
      <c r="H1080">
        <v>53</v>
      </c>
      <c r="I1080" t="str">
        <f>INDEX('DATA - Teams'!$C:$C,MATCH(C1080,'DATA - Teams'!$B:$B,0))</f>
        <v>KAPPAZ</v>
      </c>
    </row>
    <row r="1081" spans="1:9" hidden="1" x14ac:dyDescent="0.2">
      <c r="A1081">
        <v>2017</v>
      </c>
      <c r="B1081">
        <v>4</v>
      </c>
      <c r="C1081" t="s">
        <v>153</v>
      </c>
      <c r="D1081" t="s">
        <v>154</v>
      </c>
      <c r="E1081" t="s">
        <v>22</v>
      </c>
      <c r="F1081" t="s">
        <v>43</v>
      </c>
      <c r="G1081">
        <v>89</v>
      </c>
      <c r="H1081">
        <v>83</v>
      </c>
      <c r="I1081" t="str">
        <f>INDEX('DATA - Teams'!$C:$C,MATCH(C1081,'DATA - Teams'!$B:$B,0))</f>
        <v>KAPPAZ</v>
      </c>
    </row>
    <row r="1082" spans="1:9" hidden="1" x14ac:dyDescent="0.2">
      <c r="A1082">
        <v>2017</v>
      </c>
      <c r="B1082">
        <v>4</v>
      </c>
      <c r="C1082" t="s">
        <v>153</v>
      </c>
      <c r="D1082" t="s">
        <v>169</v>
      </c>
      <c r="E1082" t="s">
        <v>22</v>
      </c>
      <c r="F1082" t="s">
        <v>43</v>
      </c>
      <c r="G1082">
        <v>94</v>
      </c>
      <c r="H1082">
        <v>99</v>
      </c>
      <c r="I1082" t="str">
        <f>INDEX('DATA - Teams'!$C:$C,MATCH(C1082,'DATA - Teams'!$B:$B,0))</f>
        <v>KAPPAZ</v>
      </c>
    </row>
    <row r="1083" spans="1:9" hidden="1" x14ac:dyDescent="0.2">
      <c r="A1083">
        <v>2017</v>
      </c>
      <c r="B1083">
        <v>4</v>
      </c>
      <c r="C1083" t="s">
        <v>153</v>
      </c>
      <c r="D1083" t="s">
        <v>174</v>
      </c>
      <c r="E1083" t="s">
        <v>22</v>
      </c>
      <c r="F1083" t="s">
        <v>38</v>
      </c>
      <c r="G1083">
        <v>75</v>
      </c>
      <c r="H1083">
        <v>80</v>
      </c>
      <c r="I1083" t="str">
        <f>INDEX('DATA - Teams'!$C:$C,MATCH(C1083,'DATA - Teams'!$B:$B,0))</f>
        <v>KAPPAZ</v>
      </c>
    </row>
    <row r="1084" spans="1:9" hidden="1" x14ac:dyDescent="0.2">
      <c r="A1084">
        <v>2017</v>
      </c>
      <c r="B1084">
        <v>4</v>
      </c>
      <c r="C1084" t="s">
        <v>153</v>
      </c>
      <c r="D1084" t="s">
        <v>155</v>
      </c>
      <c r="E1084" t="s">
        <v>22</v>
      </c>
      <c r="F1084" t="s">
        <v>38</v>
      </c>
      <c r="G1084">
        <v>128</v>
      </c>
      <c r="H1084">
        <v>145</v>
      </c>
      <c r="I1084" t="str">
        <f>INDEX('DATA - Teams'!$C:$C,MATCH(C1084,'DATA - Teams'!$B:$B,0))</f>
        <v>KAPPAZ</v>
      </c>
    </row>
    <row r="1085" spans="1:9" hidden="1" x14ac:dyDescent="0.2">
      <c r="A1085">
        <v>2017</v>
      </c>
      <c r="B1085">
        <v>4</v>
      </c>
      <c r="C1085" t="s">
        <v>153</v>
      </c>
      <c r="D1085" t="s">
        <v>156</v>
      </c>
      <c r="E1085" t="s">
        <v>33</v>
      </c>
      <c r="F1085" t="s">
        <v>43</v>
      </c>
      <c r="G1085">
        <v>113</v>
      </c>
      <c r="H1085">
        <v>113</v>
      </c>
      <c r="I1085" t="str">
        <f>INDEX('DATA - Teams'!$C:$C,MATCH(C1085,'DATA - Teams'!$B:$B,0))</f>
        <v>KAPPAZ</v>
      </c>
    </row>
    <row r="1086" spans="1:9" hidden="1" x14ac:dyDescent="0.2">
      <c r="A1086">
        <v>2017</v>
      </c>
      <c r="B1086">
        <v>4</v>
      </c>
      <c r="C1086" t="s">
        <v>153</v>
      </c>
      <c r="D1086" t="s">
        <v>157</v>
      </c>
      <c r="E1086" t="s">
        <v>33</v>
      </c>
      <c r="F1086" t="s">
        <v>52</v>
      </c>
      <c r="G1086">
        <v>106</v>
      </c>
      <c r="H1086">
        <v>113</v>
      </c>
      <c r="I1086" t="str">
        <f>INDEX('DATA - Teams'!$C:$C,MATCH(C1086,'DATA - Teams'!$B:$B,0))</f>
        <v>KAPPAZ</v>
      </c>
    </row>
    <row r="1087" spans="1:9" hidden="1" x14ac:dyDescent="0.2">
      <c r="A1087">
        <v>2017</v>
      </c>
      <c r="B1087">
        <v>4</v>
      </c>
      <c r="C1087" t="s">
        <v>153</v>
      </c>
      <c r="D1087" t="s">
        <v>158</v>
      </c>
      <c r="E1087" t="s">
        <v>18</v>
      </c>
      <c r="F1087" t="s">
        <v>41</v>
      </c>
      <c r="G1087">
        <v>90</v>
      </c>
      <c r="H1087">
        <v>90</v>
      </c>
      <c r="I1087" t="str">
        <f>INDEX('DATA - Teams'!$C:$C,MATCH(C1087,'DATA - Teams'!$B:$B,0))</f>
        <v>KAPPAZ</v>
      </c>
    </row>
    <row r="1088" spans="1:9" hidden="1" x14ac:dyDescent="0.2">
      <c r="A1088">
        <v>2017</v>
      </c>
      <c r="B1088">
        <v>4</v>
      </c>
      <c r="C1088" t="s">
        <v>153</v>
      </c>
      <c r="D1088" t="s">
        <v>161</v>
      </c>
      <c r="E1088" t="s">
        <v>36</v>
      </c>
      <c r="F1088" t="s">
        <v>43</v>
      </c>
      <c r="G1088">
        <v>100</v>
      </c>
      <c r="H1088">
        <v>98</v>
      </c>
      <c r="I1088" t="str">
        <f>INDEX('DATA - Teams'!$C:$C,MATCH(C1088,'DATA - Teams'!$B:$B,0))</f>
        <v>KAPPAZ</v>
      </c>
    </row>
    <row r="1089" spans="1:9" hidden="1" x14ac:dyDescent="0.2">
      <c r="A1089">
        <v>2017</v>
      </c>
      <c r="B1089">
        <v>4</v>
      </c>
      <c r="C1089" t="s">
        <v>153</v>
      </c>
      <c r="D1089" t="s">
        <v>85</v>
      </c>
      <c r="E1089" t="s">
        <v>20</v>
      </c>
      <c r="F1089" t="s">
        <v>38</v>
      </c>
      <c r="G1089">
        <v>86</v>
      </c>
      <c r="H1089">
        <v>70</v>
      </c>
      <c r="I1089" t="str">
        <f>INDEX('DATA - Teams'!$C:$C,MATCH(C1089,'DATA - Teams'!$B:$B,0))</f>
        <v>KAPPAZ</v>
      </c>
    </row>
    <row r="1090" spans="1:9" hidden="1" x14ac:dyDescent="0.2">
      <c r="A1090">
        <v>2017</v>
      </c>
      <c r="B1090">
        <v>4</v>
      </c>
      <c r="C1090" t="s">
        <v>153</v>
      </c>
      <c r="D1090" t="s">
        <v>162</v>
      </c>
      <c r="E1090" t="s">
        <v>20</v>
      </c>
      <c r="F1090" t="s">
        <v>41</v>
      </c>
      <c r="G1090">
        <v>125</v>
      </c>
      <c r="H1090">
        <v>90</v>
      </c>
      <c r="I1090" t="str">
        <f>INDEX('DATA - Teams'!$C:$C,MATCH(C1090,'DATA - Teams'!$B:$B,0))</f>
        <v>KAPPAZ</v>
      </c>
    </row>
    <row r="1091" spans="1:9" hidden="1" x14ac:dyDescent="0.2">
      <c r="A1091">
        <v>2017</v>
      </c>
      <c r="B1091">
        <v>4</v>
      </c>
      <c r="C1091" t="s">
        <v>153</v>
      </c>
      <c r="D1091" t="s">
        <v>164</v>
      </c>
      <c r="E1091" t="s">
        <v>16</v>
      </c>
      <c r="F1091" t="s">
        <v>41</v>
      </c>
      <c r="G1091">
        <v>125</v>
      </c>
      <c r="H1091">
        <v>92</v>
      </c>
      <c r="I1091" t="str">
        <f>INDEX('DATA - Teams'!$C:$C,MATCH(C1091,'DATA - Teams'!$B:$B,0))</f>
        <v>KAPPAZ</v>
      </c>
    </row>
    <row r="1092" spans="1:9" hidden="1" x14ac:dyDescent="0.2">
      <c r="A1092">
        <v>2017</v>
      </c>
      <c r="B1092">
        <v>4</v>
      </c>
      <c r="C1092" t="s">
        <v>153</v>
      </c>
      <c r="D1092" t="s">
        <v>165</v>
      </c>
      <c r="E1092" t="s">
        <v>10</v>
      </c>
      <c r="F1092" t="s">
        <v>41</v>
      </c>
      <c r="G1092">
        <v>109</v>
      </c>
      <c r="H1092">
        <v>67</v>
      </c>
      <c r="I1092" t="str">
        <f>INDEX('DATA - Teams'!$C:$C,MATCH(C1092,'DATA - Teams'!$B:$B,0))</f>
        <v>KAPPAZ</v>
      </c>
    </row>
    <row r="1093" spans="1:9" hidden="1" x14ac:dyDescent="0.2">
      <c r="A1093">
        <v>2017</v>
      </c>
      <c r="B1093">
        <v>4</v>
      </c>
      <c r="C1093" t="s">
        <v>153</v>
      </c>
      <c r="D1093" t="s">
        <v>166</v>
      </c>
      <c r="E1093" t="s">
        <v>14</v>
      </c>
      <c r="F1093" t="s">
        <v>41</v>
      </c>
      <c r="G1093">
        <v>94</v>
      </c>
      <c r="H1093">
        <v>98</v>
      </c>
      <c r="I1093" t="str">
        <f>INDEX('DATA - Teams'!$C:$C,MATCH(C1093,'DATA - Teams'!$B:$B,0))</f>
        <v>KAPPAZ</v>
      </c>
    </row>
    <row r="1094" spans="1:9" hidden="1" x14ac:dyDescent="0.2">
      <c r="A1094">
        <v>2017</v>
      </c>
      <c r="B1094">
        <v>4</v>
      </c>
      <c r="C1094" t="s">
        <v>153</v>
      </c>
      <c r="D1094" t="s">
        <v>167</v>
      </c>
      <c r="E1094" t="s">
        <v>14</v>
      </c>
      <c r="F1094" t="s">
        <v>41</v>
      </c>
      <c r="G1094">
        <v>95</v>
      </c>
      <c r="H1094">
        <v>99</v>
      </c>
      <c r="I1094" t="str">
        <f>INDEX('DATA - Teams'!$C:$C,MATCH(C1094,'DATA - Teams'!$B:$B,0))</f>
        <v>KAPPAZ</v>
      </c>
    </row>
    <row r="1095" spans="1:9" hidden="1" x14ac:dyDescent="0.2">
      <c r="A1095">
        <v>2017</v>
      </c>
      <c r="B1095">
        <v>4</v>
      </c>
      <c r="C1095" t="s">
        <v>153</v>
      </c>
      <c r="D1095" t="s">
        <v>55</v>
      </c>
      <c r="E1095" t="s">
        <v>35</v>
      </c>
      <c r="F1095" t="s">
        <v>41</v>
      </c>
      <c r="G1095">
        <v>81</v>
      </c>
      <c r="H1095">
        <v>67</v>
      </c>
      <c r="I1095" t="str">
        <f>INDEX('DATA - Teams'!$C:$C,MATCH(C1095,'DATA - Teams'!$B:$B,0))</f>
        <v>KAPPAZ</v>
      </c>
    </row>
    <row r="1096" spans="1:9" hidden="1" x14ac:dyDescent="0.2">
      <c r="A1096">
        <v>2017</v>
      </c>
      <c r="B1096">
        <v>4</v>
      </c>
      <c r="C1096" t="s">
        <v>153</v>
      </c>
      <c r="D1096" t="s">
        <v>151</v>
      </c>
      <c r="E1096" t="s">
        <v>35</v>
      </c>
      <c r="F1096" t="s">
        <v>38</v>
      </c>
      <c r="G1096">
        <v>135</v>
      </c>
      <c r="H1096">
        <v>97</v>
      </c>
      <c r="I1096" t="str">
        <f>INDEX('DATA - Teams'!$C:$C,MATCH(C1096,'DATA - Teams'!$B:$B,0))</f>
        <v>KAPPAZ</v>
      </c>
    </row>
    <row r="1097" spans="1:9" hidden="1" x14ac:dyDescent="0.2">
      <c r="A1097">
        <v>2017</v>
      </c>
      <c r="B1097">
        <v>4</v>
      </c>
      <c r="C1097" t="s">
        <v>153</v>
      </c>
      <c r="D1097" t="s">
        <v>168</v>
      </c>
      <c r="E1097" t="s">
        <v>13</v>
      </c>
      <c r="F1097" t="s">
        <v>43</v>
      </c>
      <c r="G1097">
        <v>81</v>
      </c>
      <c r="H1097">
        <v>94</v>
      </c>
      <c r="I1097" t="str">
        <f>INDEX('DATA - Teams'!$C:$C,MATCH(C1097,'DATA - Teams'!$B:$B,0))</f>
        <v>KAPPAZ</v>
      </c>
    </row>
    <row r="1098" spans="1:9" hidden="1" x14ac:dyDescent="0.2">
      <c r="A1098">
        <v>2017</v>
      </c>
      <c r="B1098">
        <v>4</v>
      </c>
      <c r="C1098" t="s">
        <v>153</v>
      </c>
      <c r="D1098" t="s">
        <v>159</v>
      </c>
      <c r="E1098" t="s">
        <v>23</v>
      </c>
      <c r="F1098" t="s">
        <v>59</v>
      </c>
      <c r="G1098">
        <v>79</v>
      </c>
      <c r="H1098">
        <v>70</v>
      </c>
      <c r="I1098" t="str">
        <f>INDEX('DATA - Teams'!$C:$C,MATCH(C1098,'DATA - Teams'!$B:$B,0))</f>
        <v>KAPPAZ</v>
      </c>
    </row>
    <row r="1099" spans="1:9" hidden="1" x14ac:dyDescent="0.2">
      <c r="A1099">
        <v>2017</v>
      </c>
      <c r="B1099">
        <v>4</v>
      </c>
      <c r="C1099" t="s">
        <v>153</v>
      </c>
      <c r="D1099" t="s">
        <v>160</v>
      </c>
      <c r="E1099" t="s">
        <v>27</v>
      </c>
      <c r="F1099" t="s">
        <v>59</v>
      </c>
      <c r="G1099">
        <v>88</v>
      </c>
      <c r="H1099">
        <v>71</v>
      </c>
      <c r="I1099" t="str">
        <f>INDEX('DATA - Teams'!$C:$C,MATCH(C1099,'DATA - Teams'!$B:$B,0))</f>
        <v>KAPPAZ</v>
      </c>
    </row>
    <row r="1100" spans="1:9" hidden="1" x14ac:dyDescent="0.2">
      <c r="A1100">
        <v>2017</v>
      </c>
      <c r="B1100">
        <v>4</v>
      </c>
      <c r="C1100" t="s">
        <v>153</v>
      </c>
      <c r="D1100" t="s">
        <v>176</v>
      </c>
      <c r="E1100" t="s">
        <v>35</v>
      </c>
      <c r="F1100" t="s">
        <v>59</v>
      </c>
      <c r="G1100">
        <v>85</v>
      </c>
      <c r="H1100">
        <v>80</v>
      </c>
      <c r="I1100" t="str">
        <f>INDEX('DATA - Teams'!$C:$C,MATCH(C1100,'DATA - Teams'!$B:$B,0))</f>
        <v>KAPPAZ</v>
      </c>
    </row>
    <row r="1101" spans="1:9" hidden="1" x14ac:dyDescent="0.2">
      <c r="A1101">
        <v>2017</v>
      </c>
      <c r="B1101">
        <v>4</v>
      </c>
      <c r="C1101" t="s">
        <v>153</v>
      </c>
      <c r="D1101" t="s">
        <v>175</v>
      </c>
      <c r="E1101" t="s">
        <v>28</v>
      </c>
      <c r="F1101" t="s">
        <v>59</v>
      </c>
      <c r="G1101">
        <v>102</v>
      </c>
      <c r="H1101">
        <v>0</v>
      </c>
      <c r="I1101" t="str">
        <f>INDEX('DATA - Teams'!$C:$C,MATCH(C1101,'DATA - Teams'!$B:$B,0))</f>
        <v>KAPPAZ</v>
      </c>
    </row>
    <row r="1102" spans="1:9" hidden="1" x14ac:dyDescent="0.2">
      <c r="A1102">
        <v>2017</v>
      </c>
      <c r="B1102">
        <v>5</v>
      </c>
      <c r="C1102" t="s">
        <v>153</v>
      </c>
      <c r="D1102" t="s">
        <v>94</v>
      </c>
      <c r="E1102" t="s">
        <v>21</v>
      </c>
      <c r="F1102" t="s">
        <v>38</v>
      </c>
      <c r="G1102">
        <v>97</v>
      </c>
      <c r="H1102">
        <v>67</v>
      </c>
      <c r="I1102" t="str">
        <f>INDEX('DATA - Teams'!$C:$C,MATCH(C1102,'DATA - Teams'!$B:$B,0))</f>
        <v>KAPPAZ</v>
      </c>
    </row>
    <row r="1103" spans="1:9" hidden="1" x14ac:dyDescent="0.2">
      <c r="A1103">
        <v>2017</v>
      </c>
      <c r="B1103">
        <v>5</v>
      </c>
      <c r="C1103" t="s">
        <v>153</v>
      </c>
      <c r="D1103" t="s">
        <v>154</v>
      </c>
      <c r="E1103" t="s">
        <v>22</v>
      </c>
      <c r="F1103" t="s">
        <v>43</v>
      </c>
      <c r="G1103">
        <v>90</v>
      </c>
      <c r="H1103">
        <v>98</v>
      </c>
      <c r="I1103" t="str">
        <f>INDEX('DATA - Teams'!$C:$C,MATCH(C1103,'DATA - Teams'!$B:$B,0))</f>
        <v>KAPPAZ</v>
      </c>
    </row>
    <row r="1104" spans="1:9" hidden="1" x14ac:dyDescent="0.2">
      <c r="A1104">
        <v>2017</v>
      </c>
      <c r="B1104">
        <v>5</v>
      </c>
      <c r="C1104" t="s">
        <v>153</v>
      </c>
      <c r="D1104" t="s">
        <v>169</v>
      </c>
      <c r="E1104" t="s">
        <v>22</v>
      </c>
      <c r="F1104" t="s">
        <v>43</v>
      </c>
      <c r="G1104">
        <v>91</v>
      </c>
      <c r="H1104">
        <v>63</v>
      </c>
      <c r="I1104" t="str">
        <f>INDEX('DATA - Teams'!$C:$C,MATCH(C1104,'DATA - Teams'!$B:$B,0))</f>
        <v>KAPPAZ</v>
      </c>
    </row>
    <row r="1105" spans="1:9" hidden="1" x14ac:dyDescent="0.2">
      <c r="A1105">
        <v>2017</v>
      </c>
      <c r="B1105">
        <v>5</v>
      </c>
      <c r="C1105" t="s">
        <v>153</v>
      </c>
      <c r="D1105" t="s">
        <v>174</v>
      </c>
      <c r="E1105" t="s">
        <v>22</v>
      </c>
      <c r="F1105" t="s">
        <v>38</v>
      </c>
      <c r="G1105">
        <v>77</v>
      </c>
      <c r="H1105">
        <v>82</v>
      </c>
      <c r="I1105" t="str">
        <f>INDEX('DATA - Teams'!$C:$C,MATCH(C1105,'DATA - Teams'!$B:$B,0))</f>
        <v>KAPPAZ</v>
      </c>
    </row>
    <row r="1106" spans="1:9" hidden="1" x14ac:dyDescent="0.2">
      <c r="A1106">
        <v>2017</v>
      </c>
      <c r="B1106">
        <v>5</v>
      </c>
      <c r="C1106" t="s">
        <v>153</v>
      </c>
      <c r="D1106" t="s">
        <v>155</v>
      </c>
      <c r="E1106" t="s">
        <v>22</v>
      </c>
      <c r="F1106" t="s">
        <v>38</v>
      </c>
      <c r="G1106">
        <v>134</v>
      </c>
      <c r="H1106">
        <v>120</v>
      </c>
      <c r="I1106" t="str">
        <f>INDEX('DATA - Teams'!$C:$C,MATCH(C1106,'DATA - Teams'!$B:$B,0))</f>
        <v>KAPPAZ</v>
      </c>
    </row>
    <row r="1107" spans="1:9" hidden="1" x14ac:dyDescent="0.2">
      <c r="A1107">
        <v>2017</v>
      </c>
      <c r="B1107">
        <v>5</v>
      </c>
      <c r="C1107" t="s">
        <v>153</v>
      </c>
      <c r="D1107" t="s">
        <v>156</v>
      </c>
      <c r="E1107" t="s">
        <v>33</v>
      </c>
      <c r="F1107" t="s">
        <v>43</v>
      </c>
      <c r="G1107">
        <v>109</v>
      </c>
      <c r="H1107">
        <v>78</v>
      </c>
      <c r="I1107" t="str">
        <f>INDEX('DATA - Teams'!$C:$C,MATCH(C1107,'DATA - Teams'!$B:$B,0))</f>
        <v>KAPPAZ</v>
      </c>
    </row>
    <row r="1108" spans="1:9" hidden="1" x14ac:dyDescent="0.2">
      <c r="A1108">
        <v>2017</v>
      </c>
      <c r="B1108">
        <v>5</v>
      </c>
      <c r="C1108" t="s">
        <v>153</v>
      </c>
      <c r="D1108" t="s">
        <v>157</v>
      </c>
      <c r="E1108" t="s">
        <v>33</v>
      </c>
      <c r="F1108" t="s">
        <v>52</v>
      </c>
      <c r="G1108">
        <v>101</v>
      </c>
      <c r="H1108">
        <v>71</v>
      </c>
      <c r="I1108" t="str">
        <f>INDEX('DATA - Teams'!$C:$C,MATCH(C1108,'DATA - Teams'!$B:$B,0))</f>
        <v>KAPPAZ</v>
      </c>
    </row>
    <row r="1109" spans="1:9" hidden="1" x14ac:dyDescent="0.2">
      <c r="A1109">
        <v>2017</v>
      </c>
      <c r="B1109">
        <v>5</v>
      </c>
      <c r="C1109" t="s">
        <v>153</v>
      </c>
      <c r="D1109" t="s">
        <v>158</v>
      </c>
      <c r="E1109" t="s">
        <v>18</v>
      </c>
      <c r="F1109" t="s">
        <v>41</v>
      </c>
      <c r="G1109">
        <v>93</v>
      </c>
      <c r="H1109">
        <v>100</v>
      </c>
      <c r="I1109" t="str">
        <f>INDEX('DATA - Teams'!$C:$C,MATCH(C1109,'DATA - Teams'!$B:$B,0))</f>
        <v>KAPPAZ</v>
      </c>
    </row>
    <row r="1110" spans="1:9" hidden="1" x14ac:dyDescent="0.2">
      <c r="A1110">
        <v>2017</v>
      </c>
      <c r="B1110">
        <v>5</v>
      </c>
      <c r="C1110" t="s">
        <v>153</v>
      </c>
      <c r="D1110" t="s">
        <v>161</v>
      </c>
      <c r="E1110" t="s">
        <v>36</v>
      </c>
      <c r="F1110" t="s">
        <v>43</v>
      </c>
      <c r="G1110">
        <v>100</v>
      </c>
      <c r="H1110">
        <v>84</v>
      </c>
      <c r="I1110" t="str">
        <f>INDEX('DATA - Teams'!$C:$C,MATCH(C1110,'DATA - Teams'!$B:$B,0))</f>
        <v>KAPPAZ</v>
      </c>
    </row>
    <row r="1111" spans="1:9" hidden="1" x14ac:dyDescent="0.2">
      <c r="A1111">
        <v>2017</v>
      </c>
      <c r="B1111">
        <v>5</v>
      </c>
      <c r="C1111" t="s">
        <v>153</v>
      </c>
      <c r="D1111" t="s">
        <v>85</v>
      </c>
      <c r="E1111" t="s">
        <v>20</v>
      </c>
      <c r="F1111" t="s">
        <v>38</v>
      </c>
      <c r="G1111">
        <v>83</v>
      </c>
      <c r="H1111">
        <v>66</v>
      </c>
      <c r="I1111" t="str">
        <f>INDEX('DATA - Teams'!$C:$C,MATCH(C1111,'DATA - Teams'!$B:$B,0))</f>
        <v>KAPPAZ</v>
      </c>
    </row>
    <row r="1112" spans="1:9" hidden="1" x14ac:dyDescent="0.2">
      <c r="A1112">
        <v>2017</v>
      </c>
      <c r="B1112">
        <v>5</v>
      </c>
      <c r="C1112" t="s">
        <v>153</v>
      </c>
      <c r="D1112" t="s">
        <v>162</v>
      </c>
      <c r="E1112" t="s">
        <v>20</v>
      </c>
      <c r="F1112" t="s">
        <v>41</v>
      </c>
      <c r="G1112">
        <v>123</v>
      </c>
      <c r="H1112">
        <v>120</v>
      </c>
      <c r="I1112" t="str">
        <f>INDEX('DATA - Teams'!$C:$C,MATCH(C1112,'DATA - Teams'!$B:$B,0))</f>
        <v>KAPPAZ</v>
      </c>
    </row>
    <row r="1113" spans="1:9" hidden="1" x14ac:dyDescent="0.2">
      <c r="A1113">
        <v>2017</v>
      </c>
      <c r="B1113">
        <v>5</v>
      </c>
      <c r="C1113" t="s">
        <v>153</v>
      </c>
      <c r="D1113" t="s">
        <v>164</v>
      </c>
      <c r="E1113" t="s">
        <v>16</v>
      </c>
      <c r="F1113" t="s">
        <v>41</v>
      </c>
      <c r="G1113">
        <v>130</v>
      </c>
      <c r="H1113">
        <v>122</v>
      </c>
      <c r="I1113" t="str">
        <f>INDEX('DATA - Teams'!$C:$C,MATCH(C1113,'DATA - Teams'!$B:$B,0))</f>
        <v>KAPPAZ</v>
      </c>
    </row>
    <row r="1114" spans="1:9" hidden="1" x14ac:dyDescent="0.2">
      <c r="A1114">
        <v>2017</v>
      </c>
      <c r="B1114">
        <v>5</v>
      </c>
      <c r="C1114" t="s">
        <v>153</v>
      </c>
      <c r="D1114" t="s">
        <v>165</v>
      </c>
      <c r="E1114" t="s">
        <v>10</v>
      </c>
      <c r="F1114" t="s">
        <v>41</v>
      </c>
      <c r="G1114">
        <v>113</v>
      </c>
      <c r="H1114">
        <v>123</v>
      </c>
      <c r="I1114" t="str">
        <f>INDEX('DATA - Teams'!$C:$C,MATCH(C1114,'DATA - Teams'!$B:$B,0))</f>
        <v>KAPPAZ</v>
      </c>
    </row>
    <row r="1115" spans="1:9" hidden="1" x14ac:dyDescent="0.2">
      <c r="A1115">
        <v>2017</v>
      </c>
      <c r="B1115">
        <v>5</v>
      </c>
      <c r="C1115" t="s">
        <v>153</v>
      </c>
      <c r="D1115" t="s">
        <v>166</v>
      </c>
      <c r="E1115" t="s">
        <v>14</v>
      </c>
      <c r="F1115" t="s">
        <v>41</v>
      </c>
      <c r="G1115">
        <v>93</v>
      </c>
      <c r="H1115">
        <v>93</v>
      </c>
      <c r="I1115" t="str">
        <f>INDEX('DATA - Teams'!$C:$C,MATCH(C1115,'DATA - Teams'!$B:$B,0))</f>
        <v>KAPPAZ</v>
      </c>
    </row>
    <row r="1116" spans="1:9" hidden="1" x14ac:dyDescent="0.2">
      <c r="A1116">
        <v>2017</v>
      </c>
      <c r="B1116">
        <v>5</v>
      </c>
      <c r="C1116" t="s">
        <v>153</v>
      </c>
      <c r="D1116" t="s">
        <v>167</v>
      </c>
      <c r="E1116" t="s">
        <v>14</v>
      </c>
      <c r="F1116" t="s">
        <v>41</v>
      </c>
      <c r="G1116">
        <v>92</v>
      </c>
      <c r="H1116">
        <v>79</v>
      </c>
      <c r="I1116" t="str">
        <f>INDEX('DATA - Teams'!$C:$C,MATCH(C1116,'DATA - Teams'!$B:$B,0))</f>
        <v>KAPPAZ</v>
      </c>
    </row>
    <row r="1117" spans="1:9" hidden="1" x14ac:dyDescent="0.2">
      <c r="A1117">
        <v>2017</v>
      </c>
      <c r="B1117">
        <v>5</v>
      </c>
      <c r="C1117" t="s">
        <v>153</v>
      </c>
      <c r="D1117" t="s">
        <v>151</v>
      </c>
      <c r="E1117" t="s">
        <v>35</v>
      </c>
      <c r="F1117" t="s">
        <v>38</v>
      </c>
      <c r="G1117">
        <v>131</v>
      </c>
      <c r="H1117">
        <v>79</v>
      </c>
      <c r="I1117" t="str">
        <f>INDEX('DATA - Teams'!$C:$C,MATCH(C1117,'DATA - Teams'!$B:$B,0))</f>
        <v>KAPPAZ</v>
      </c>
    </row>
    <row r="1118" spans="1:9" hidden="1" x14ac:dyDescent="0.2">
      <c r="A1118">
        <v>2017</v>
      </c>
      <c r="B1118">
        <v>5</v>
      </c>
      <c r="C1118" t="s">
        <v>153</v>
      </c>
      <c r="D1118" t="s">
        <v>175</v>
      </c>
      <c r="E1118" t="s">
        <v>28</v>
      </c>
      <c r="F1118" t="s">
        <v>41</v>
      </c>
      <c r="G1118">
        <v>109</v>
      </c>
      <c r="H1118">
        <v>118</v>
      </c>
      <c r="I1118" t="str">
        <f>INDEX('DATA - Teams'!$C:$C,MATCH(C1118,'DATA - Teams'!$B:$B,0))</f>
        <v>KAPPAZ</v>
      </c>
    </row>
    <row r="1119" spans="1:9" hidden="1" x14ac:dyDescent="0.2">
      <c r="A1119">
        <v>2017</v>
      </c>
      <c r="B1119">
        <v>5</v>
      </c>
      <c r="C1119" t="s">
        <v>153</v>
      </c>
      <c r="D1119" t="s">
        <v>168</v>
      </c>
      <c r="E1119" t="s">
        <v>13</v>
      </c>
      <c r="F1119" t="s">
        <v>43</v>
      </c>
      <c r="G1119">
        <v>75</v>
      </c>
      <c r="H1119">
        <v>50</v>
      </c>
      <c r="I1119" t="str">
        <f>INDEX('DATA - Teams'!$C:$C,MATCH(C1119,'DATA - Teams'!$B:$B,0))</f>
        <v>KAPPAZ</v>
      </c>
    </row>
    <row r="1120" spans="1:9" hidden="1" x14ac:dyDescent="0.2">
      <c r="A1120">
        <v>2017</v>
      </c>
      <c r="B1120">
        <v>5</v>
      </c>
      <c r="C1120" t="s">
        <v>153</v>
      </c>
      <c r="D1120" t="s">
        <v>159</v>
      </c>
      <c r="E1120" t="s">
        <v>23</v>
      </c>
      <c r="F1120" t="s">
        <v>59</v>
      </c>
      <c r="G1120">
        <v>86</v>
      </c>
      <c r="H1120">
        <v>114</v>
      </c>
      <c r="I1120" t="str">
        <f>INDEX('DATA - Teams'!$C:$C,MATCH(C1120,'DATA - Teams'!$B:$B,0))</f>
        <v>KAPPAZ</v>
      </c>
    </row>
    <row r="1121" spans="1:9" hidden="1" x14ac:dyDescent="0.2">
      <c r="A1121">
        <v>2017</v>
      </c>
      <c r="B1121">
        <v>5</v>
      </c>
      <c r="C1121" t="s">
        <v>153</v>
      </c>
      <c r="D1121" t="s">
        <v>177</v>
      </c>
      <c r="E1121" t="s">
        <v>27</v>
      </c>
      <c r="F1121" t="s">
        <v>59</v>
      </c>
      <c r="G1121">
        <v>83</v>
      </c>
      <c r="H1121">
        <v>91</v>
      </c>
      <c r="I1121" t="str">
        <f>INDEX('DATA - Teams'!$C:$C,MATCH(C1121,'DATA - Teams'!$B:$B,0))</f>
        <v>KAPPAZ</v>
      </c>
    </row>
    <row r="1122" spans="1:9" hidden="1" x14ac:dyDescent="0.2">
      <c r="A1122">
        <v>2017</v>
      </c>
      <c r="B1122">
        <v>5</v>
      </c>
      <c r="C1122" t="s">
        <v>153</v>
      </c>
      <c r="D1122" t="s">
        <v>160</v>
      </c>
      <c r="E1122" t="s">
        <v>27</v>
      </c>
      <c r="F1122" t="s">
        <v>59</v>
      </c>
      <c r="G1122">
        <v>79</v>
      </c>
      <c r="H1122">
        <v>42</v>
      </c>
      <c r="I1122" t="str">
        <f>INDEX('DATA - Teams'!$C:$C,MATCH(C1122,'DATA - Teams'!$B:$B,0))</f>
        <v>KAPPAZ</v>
      </c>
    </row>
    <row r="1123" spans="1:9" hidden="1" x14ac:dyDescent="0.2">
      <c r="A1123">
        <v>2017</v>
      </c>
      <c r="B1123">
        <v>5</v>
      </c>
      <c r="C1123" t="s">
        <v>153</v>
      </c>
      <c r="D1123" t="s">
        <v>176</v>
      </c>
      <c r="E1123" t="s">
        <v>35</v>
      </c>
      <c r="F1123" t="s">
        <v>59</v>
      </c>
      <c r="G1123">
        <v>89</v>
      </c>
      <c r="H1123">
        <v>94</v>
      </c>
      <c r="I1123" t="str">
        <f>INDEX('DATA - Teams'!$C:$C,MATCH(C1123,'DATA - Teams'!$B:$B,0))</f>
        <v>KAPPAZ</v>
      </c>
    </row>
    <row r="1124" spans="1:9" hidden="1" x14ac:dyDescent="0.2">
      <c r="A1124">
        <v>2017</v>
      </c>
      <c r="B1124">
        <v>6</v>
      </c>
      <c r="C1124" t="s">
        <v>153</v>
      </c>
      <c r="D1124" t="s">
        <v>154</v>
      </c>
      <c r="E1124" t="s">
        <v>22</v>
      </c>
      <c r="F1124" t="s">
        <v>43</v>
      </c>
      <c r="G1124">
        <v>79</v>
      </c>
      <c r="H1124">
        <v>68</v>
      </c>
      <c r="I1124" t="str">
        <f>INDEX('DATA - Teams'!$C:$C,MATCH(C1124,'DATA - Teams'!$B:$B,0))</f>
        <v>KAPPAZ</v>
      </c>
    </row>
    <row r="1125" spans="1:9" hidden="1" x14ac:dyDescent="0.2">
      <c r="A1125">
        <v>2017</v>
      </c>
      <c r="B1125">
        <v>6</v>
      </c>
      <c r="C1125" t="s">
        <v>153</v>
      </c>
      <c r="D1125" t="s">
        <v>155</v>
      </c>
      <c r="E1125" t="s">
        <v>22</v>
      </c>
      <c r="F1125" t="s">
        <v>38</v>
      </c>
      <c r="G1125">
        <v>135</v>
      </c>
      <c r="H1125">
        <v>87</v>
      </c>
      <c r="I1125" t="str">
        <f>INDEX('DATA - Teams'!$C:$C,MATCH(C1125,'DATA - Teams'!$B:$B,0))</f>
        <v>KAPPAZ</v>
      </c>
    </row>
    <row r="1126" spans="1:9" hidden="1" x14ac:dyDescent="0.2">
      <c r="A1126">
        <v>2017</v>
      </c>
      <c r="B1126">
        <v>6</v>
      </c>
      <c r="C1126" t="s">
        <v>153</v>
      </c>
      <c r="D1126" t="s">
        <v>174</v>
      </c>
      <c r="E1126" t="s">
        <v>22</v>
      </c>
      <c r="F1126" t="s">
        <v>38</v>
      </c>
      <c r="G1126">
        <v>80</v>
      </c>
      <c r="H1126">
        <v>84</v>
      </c>
      <c r="I1126" t="str">
        <f>INDEX('DATA - Teams'!$C:$C,MATCH(C1126,'DATA - Teams'!$B:$B,0))</f>
        <v>KAPPAZ</v>
      </c>
    </row>
    <row r="1127" spans="1:9" hidden="1" x14ac:dyDescent="0.2">
      <c r="A1127">
        <v>2017</v>
      </c>
      <c r="B1127">
        <v>6</v>
      </c>
      <c r="C1127" t="s">
        <v>153</v>
      </c>
      <c r="D1127" t="s">
        <v>156</v>
      </c>
      <c r="E1127" t="s">
        <v>33</v>
      </c>
      <c r="F1127" t="s">
        <v>43</v>
      </c>
      <c r="G1127">
        <v>110</v>
      </c>
      <c r="H1127">
        <v>120</v>
      </c>
      <c r="I1127" t="str">
        <f>INDEX('DATA - Teams'!$C:$C,MATCH(C1127,'DATA - Teams'!$B:$B,0))</f>
        <v>KAPPAZ</v>
      </c>
    </row>
    <row r="1128" spans="1:9" hidden="1" x14ac:dyDescent="0.2">
      <c r="A1128">
        <v>2017</v>
      </c>
      <c r="B1128">
        <v>6</v>
      </c>
      <c r="C1128" t="s">
        <v>153</v>
      </c>
      <c r="D1128" t="s">
        <v>157</v>
      </c>
      <c r="E1128" t="s">
        <v>33</v>
      </c>
      <c r="F1128" t="s">
        <v>52</v>
      </c>
      <c r="G1128">
        <v>101</v>
      </c>
      <c r="H1128">
        <v>83</v>
      </c>
      <c r="I1128" t="str">
        <f>INDEX('DATA - Teams'!$C:$C,MATCH(C1128,'DATA - Teams'!$B:$B,0))</f>
        <v>KAPPAZ</v>
      </c>
    </row>
    <row r="1129" spans="1:9" hidden="1" x14ac:dyDescent="0.2">
      <c r="A1129">
        <v>2017</v>
      </c>
      <c r="B1129">
        <v>6</v>
      </c>
      <c r="C1129" t="s">
        <v>153</v>
      </c>
      <c r="D1129" t="s">
        <v>158</v>
      </c>
      <c r="E1129" t="s">
        <v>18</v>
      </c>
      <c r="F1129" t="s">
        <v>41</v>
      </c>
      <c r="G1129">
        <v>89</v>
      </c>
      <c r="H1129">
        <v>66</v>
      </c>
      <c r="I1129" t="str">
        <f>INDEX('DATA - Teams'!$C:$C,MATCH(C1129,'DATA - Teams'!$B:$B,0))</f>
        <v>KAPPAZ</v>
      </c>
    </row>
    <row r="1130" spans="1:9" hidden="1" x14ac:dyDescent="0.2">
      <c r="A1130">
        <v>2017</v>
      </c>
      <c r="B1130">
        <v>6</v>
      </c>
      <c r="C1130" t="s">
        <v>153</v>
      </c>
      <c r="D1130" t="s">
        <v>159</v>
      </c>
      <c r="E1130" t="s">
        <v>23</v>
      </c>
      <c r="F1130" t="s">
        <v>43</v>
      </c>
      <c r="G1130">
        <v>87</v>
      </c>
      <c r="H1130">
        <v>69</v>
      </c>
      <c r="I1130" t="str">
        <f>INDEX('DATA - Teams'!$C:$C,MATCH(C1130,'DATA - Teams'!$B:$B,0))</f>
        <v>KAPPAZ</v>
      </c>
    </row>
    <row r="1131" spans="1:9" hidden="1" x14ac:dyDescent="0.2">
      <c r="A1131">
        <v>2017</v>
      </c>
      <c r="B1131">
        <v>6</v>
      </c>
      <c r="C1131" t="s">
        <v>153</v>
      </c>
      <c r="D1131" t="s">
        <v>177</v>
      </c>
      <c r="E1131" t="s">
        <v>27</v>
      </c>
      <c r="F1131" t="s">
        <v>43</v>
      </c>
      <c r="G1131">
        <v>91</v>
      </c>
      <c r="H1131">
        <v>148</v>
      </c>
      <c r="I1131" t="str">
        <f>INDEX('DATA - Teams'!$C:$C,MATCH(C1131,'DATA - Teams'!$B:$B,0))</f>
        <v>KAPPAZ</v>
      </c>
    </row>
    <row r="1132" spans="1:9" hidden="1" x14ac:dyDescent="0.2">
      <c r="A1132">
        <v>2017</v>
      </c>
      <c r="B1132">
        <v>6</v>
      </c>
      <c r="C1132" t="s">
        <v>153</v>
      </c>
      <c r="D1132" t="s">
        <v>161</v>
      </c>
      <c r="E1132" t="s">
        <v>36</v>
      </c>
      <c r="F1132" t="s">
        <v>43</v>
      </c>
      <c r="G1132">
        <v>103</v>
      </c>
      <c r="H1132">
        <v>100</v>
      </c>
      <c r="I1132" t="str">
        <f>INDEX('DATA - Teams'!$C:$C,MATCH(C1132,'DATA - Teams'!$B:$B,0))</f>
        <v>KAPPAZ</v>
      </c>
    </row>
    <row r="1133" spans="1:9" hidden="1" x14ac:dyDescent="0.2">
      <c r="A1133">
        <v>2017</v>
      </c>
      <c r="B1133">
        <v>6</v>
      </c>
      <c r="C1133" t="s">
        <v>153</v>
      </c>
      <c r="D1133" t="s">
        <v>162</v>
      </c>
      <c r="E1133" t="s">
        <v>20</v>
      </c>
      <c r="F1133" t="s">
        <v>41</v>
      </c>
      <c r="G1133">
        <v>109</v>
      </c>
      <c r="H1133">
        <v>65</v>
      </c>
      <c r="I1133" t="str">
        <f>INDEX('DATA - Teams'!$C:$C,MATCH(C1133,'DATA - Teams'!$B:$B,0))</f>
        <v>KAPPAZ</v>
      </c>
    </row>
    <row r="1134" spans="1:9" hidden="1" x14ac:dyDescent="0.2">
      <c r="A1134">
        <v>2017</v>
      </c>
      <c r="B1134">
        <v>6</v>
      </c>
      <c r="C1134" t="s">
        <v>153</v>
      </c>
      <c r="D1134" t="s">
        <v>164</v>
      </c>
      <c r="E1134" t="s">
        <v>16</v>
      </c>
      <c r="F1134" t="s">
        <v>41</v>
      </c>
      <c r="G1134">
        <v>116</v>
      </c>
      <c r="H1134">
        <v>56</v>
      </c>
      <c r="I1134" t="str">
        <f>INDEX('DATA - Teams'!$C:$C,MATCH(C1134,'DATA - Teams'!$B:$B,0))</f>
        <v>KAPPAZ</v>
      </c>
    </row>
    <row r="1135" spans="1:9" hidden="1" x14ac:dyDescent="0.2">
      <c r="A1135">
        <v>2017</v>
      </c>
      <c r="B1135">
        <v>6</v>
      </c>
      <c r="C1135" t="s">
        <v>153</v>
      </c>
      <c r="D1135" t="s">
        <v>163</v>
      </c>
      <c r="E1135" t="s">
        <v>16</v>
      </c>
      <c r="F1135" t="s">
        <v>38</v>
      </c>
      <c r="G1135">
        <v>84</v>
      </c>
      <c r="H1135">
        <v>78</v>
      </c>
      <c r="I1135" t="str">
        <f>INDEX('DATA - Teams'!$C:$C,MATCH(C1135,'DATA - Teams'!$B:$B,0))</f>
        <v>KAPPAZ</v>
      </c>
    </row>
    <row r="1136" spans="1:9" hidden="1" x14ac:dyDescent="0.2">
      <c r="A1136">
        <v>2017</v>
      </c>
      <c r="B1136">
        <v>6</v>
      </c>
      <c r="C1136" t="s">
        <v>153</v>
      </c>
      <c r="D1136" t="s">
        <v>165</v>
      </c>
      <c r="E1136" t="s">
        <v>10</v>
      </c>
      <c r="F1136" t="s">
        <v>41</v>
      </c>
      <c r="G1136">
        <v>101</v>
      </c>
      <c r="H1136">
        <v>98</v>
      </c>
      <c r="I1136" t="str">
        <f>INDEX('DATA - Teams'!$C:$C,MATCH(C1136,'DATA - Teams'!$B:$B,0))</f>
        <v>KAPPAZ</v>
      </c>
    </row>
    <row r="1137" spans="1:9" hidden="1" x14ac:dyDescent="0.2">
      <c r="A1137">
        <v>2017</v>
      </c>
      <c r="B1137">
        <v>6</v>
      </c>
      <c r="C1137" t="s">
        <v>153</v>
      </c>
      <c r="D1137" t="s">
        <v>166</v>
      </c>
      <c r="E1137" t="s">
        <v>14</v>
      </c>
      <c r="F1137" t="s">
        <v>41</v>
      </c>
      <c r="G1137">
        <v>92</v>
      </c>
      <c r="H1137">
        <v>108</v>
      </c>
      <c r="I1137" t="str">
        <f>INDEX('DATA - Teams'!$C:$C,MATCH(C1137,'DATA - Teams'!$B:$B,0))</f>
        <v>KAPPAZ</v>
      </c>
    </row>
    <row r="1138" spans="1:9" hidden="1" x14ac:dyDescent="0.2">
      <c r="A1138">
        <v>2017</v>
      </c>
      <c r="B1138">
        <v>6</v>
      </c>
      <c r="C1138" t="s">
        <v>153</v>
      </c>
      <c r="D1138" t="s">
        <v>167</v>
      </c>
      <c r="E1138" t="s">
        <v>14</v>
      </c>
      <c r="F1138" t="s">
        <v>41</v>
      </c>
      <c r="G1138">
        <v>81</v>
      </c>
      <c r="H1138">
        <v>64</v>
      </c>
      <c r="I1138" t="str">
        <f>INDEX('DATA - Teams'!$C:$C,MATCH(C1138,'DATA - Teams'!$B:$B,0))</f>
        <v>KAPPAZ</v>
      </c>
    </row>
    <row r="1139" spans="1:9" hidden="1" x14ac:dyDescent="0.2">
      <c r="A1139">
        <v>2017</v>
      </c>
      <c r="B1139">
        <v>6</v>
      </c>
      <c r="C1139" t="s">
        <v>153</v>
      </c>
      <c r="D1139" t="s">
        <v>151</v>
      </c>
      <c r="E1139" t="s">
        <v>35</v>
      </c>
      <c r="F1139" t="s">
        <v>38</v>
      </c>
      <c r="G1139">
        <v>115</v>
      </c>
      <c r="H1139">
        <v>113</v>
      </c>
      <c r="I1139" t="str">
        <f>INDEX('DATA - Teams'!$C:$C,MATCH(C1139,'DATA - Teams'!$B:$B,0))</f>
        <v>KAPPAZ</v>
      </c>
    </row>
    <row r="1140" spans="1:9" hidden="1" x14ac:dyDescent="0.2">
      <c r="A1140">
        <v>2017</v>
      </c>
      <c r="B1140">
        <v>6</v>
      </c>
      <c r="C1140" t="s">
        <v>153</v>
      </c>
      <c r="D1140" t="s">
        <v>176</v>
      </c>
      <c r="E1140" t="s">
        <v>35</v>
      </c>
      <c r="F1140" t="s">
        <v>38</v>
      </c>
      <c r="G1140">
        <v>91</v>
      </c>
      <c r="H1140">
        <v>68</v>
      </c>
      <c r="I1140" t="str">
        <f>INDEX('DATA - Teams'!$C:$C,MATCH(C1140,'DATA - Teams'!$B:$B,0))</f>
        <v>KAPPAZ</v>
      </c>
    </row>
    <row r="1141" spans="1:9" hidden="1" x14ac:dyDescent="0.2">
      <c r="A1141">
        <v>2017</v>
      </c>
      <c r="B1141">
        <v>6</v>
      </c>
      <c r="C1141" t="s">
        <v>153</v>
      </c>
      <c r="D1141" t="s">
        <v>175</v>
      </c>
      <c r="E1141" t="s">
        <v>28</v>
      </c>
      <c r="F1141" t="s">
        <v>41</v>
      </c>
      <c r="G1141">
        <v>93</v>
      </c>
      <c r="H1141">
        <v>73</v>
      </c>
      <c r="I1141" t="str">
        <f>INDEX('DATA - Teams'!$C:$C,MATCH(C1141,'DATA - Teams'!$B:$B,0))</f>
        <v>KAPPAZ</v>
      </c>
    </row>
    <row r="1142" spans="1:9" hidden="1" x14ac:dyDescent="0.2">
      <c r="A1142">
        <v>2017</v>
      </c>
      <c r="B1142">
        <v>6</v>
      </c>
      <c r="C1142" t="s">
        <v>153</v>
      </c>
      <c r="D1142" t="s">
        <v>94</v>
      </c>
      <c r="E1142" t="s">
        <v>21</v>
      </c>
      <c r="F1142" t="s">
        <v>59</v>
      </c>
      <c r="G1142">
        <v>95</v>
      </c>
      <c r="H1142">
        <v>64</v>
      </c>
      <c r="I1142" t="str">
        <f>INDEX('DATA - Teams'!$C:$C,MATCH(C1142,'DATA - Teams'!$B:$B,0))</f>
        <v>KAPPAZ</v>
      </c>
    </row>
    <row r="1143" spans="1:9" hidden="1" x14ac:dyDescent="0.2">
      <c r="A1143">
        <v>2017</v>
      </c>
      <c r="B1143">
        <v>6</v>
      </c>
      <c r="C1143" t="s">
        <v>153</v>
      </c>
      <c r="D1143" t="s">
        <v>169</v>
      </c>
      <c r="E1143" t="s">
        <v>22</v>
      </c>
      <c r="F1143" t="s">
        <v>59</v>
      </c>
      <c r="G1143">
        <v>92</v>
      </c>
      <c r="H1143">
        <v>83</v>
      </c>
      <c r="I1143" t="str">
        <f>INDEX('DATA - Teams'!$C:$C,MATCH(C1143,'DATA - Teams'!$B:$B,0))</f>
        <v>KAPPAZ</v>
      </c>
    </row>
    <row r="1144" spans="1:9" hidden="1" x14ac:dyDescent="0.2">
      <c r="A1144">
        <v>2017</v>
      </c>
      <c r="B1144">
        <v>6</v>
      </c>
      <c r="C1144" t="s">
        <v>153</v>
      </c>
      <c r="D1144" t="s">
        <v>85</v>
      </c>
      <c r="E1144" t="s">
        <v>20</v>
      </c>
      <c r="F1144" t="s">
        <v>59</v>
      </c>
      <c r="G1144">
        <v>83</v>
      </c>
      <c r="H1144">
        <v>0</v>
      </c>
      <c r="I1144" t="str">
        <f>INDEX('DATA - Teams'!$C:$C,MATCH(C1144,'DATA - Teams'!$B:$B,0))</f>
        <v>KAPPAZ</v>
      </c>
    </row>
    <row r="1145" spans="1:9" hidden="1" x14ac:dyDescent="0.2">
      <c r="A1145">
        <v>2017</v>
      </c>
      <c r="B1145">
        <v>6</v>
      </c>
      <c r="C1145" t="s">
        <v>153</v>
      </c>
      <c r="D1145" t="s">
        <v>168</v>
      </c>
      <c r="E1145" t="s">
        <v>13</v>
      </c>
      <c r="F1145" t="s">
        <v>59</v>
      </c>
      <c r="G1145">
        <v>72</v>
      </c>
      <c r="H1145">
        <v>87</v>
      </c>
      <c r="I1145" t="str">
        <f>INDEX('DATA - Teams'!$C:$C,MATCH(C1145,'DATA - Teams'!$B:$B,0))</f>
        <v>KAPPAZ</v>
      </c>
    </row>
    <row r="1146" spans="1:9" hidden="1" x14ac:dyDescent="0.2">
      <c r="A1146">
        <v>2017</v>
      </c>
      <c r="B1146">
        <v>7</v>
      </c>
      <c r="C1146" t="s">
        <v>153</v>
      </c>
      <c r="D1146" t="s">
        <v>154</v>
      </c>
      <c r="E1146" t="s">
        <v>22</v>
      </c>
      <c r="F1146" t="s">
        <v>43</v>
      </c>
      <c r="G1146">
        <v>83</v>
      </c>
      <c r="H1146">
        <v>106</v>
      </c>
      <c r="I1146" t="str">
        <f>INDEX('DATA - Teams'!$C:$C,MATCH(C1146,'DATA - Teams'!$B:$B,0))</f>
        <v>KAPPAZ</v>
      </c>
    </row>
    <row r="1147" spans="1:9" hidden="1" x14ac:dyDescent="0.2">
      <c r="A1147">
        <v>2017</v>
      </c>
      <c r="B1147">
        <v>7</v>
      </c>
      <c r="C1147" t="s">
        <v>153</v>
      </c>
      <c r="D1147" t="s">
        <v>174</v>
      </c>
      <c r="E1147" t="s">
        <v>22</v>
      </c>
      <c r="F1147" t="s">
        <v>38</v>
      </c>
      <c r="G1147">
        <v>70</v>
      </c>
      <c r="H1147">
        <v>52</v>
      </c>
      <c r="I1147" t="str">
        <f>INDEX('DATA - Teams'!$C:$C,MATCH(C1147,'DATA - Teams'!$B:$B,0))</f>
        <v>KAPPAZ</v>
      </c>
    </row>
    <row r="1148" spans="1:9" hidden="1" x14ac:dyDescent="0.2">
      <c r="A1148">
        <v>2017</v>
      </c>
      <c r="B1148">
        <v>7</v>
      </c>
      <c r="C1148" t="s">
        <v>153</v>
      </c>
      <c r="D1148" t="s">
        <v>169</v>
      </c>
      <c r="E1148" t="s">
        <v>22</v>
      </c>
      <c r="F1148" t="s">
        <v>43</v>
      </c>
      <c r="G1148">
        <v>88</v>
      </c>
      <c r="H1148">
        <v>72</v>
      </c>
      <c r="I1148" t="str">
        <f>INDEX('DATA - Teams'!$C:$C,MATCH(C1148,'DATA - Teams'!$B:$B,0))</f>
        <v>KAPPAZ</v>
      </c>
    </row>
    <row r="1149" spans="1:9" hidden="1" x14ac:dyDescent="0.2">
      <c r="A1149">
        <v>2017</v>
      </c>
      <c r="B1149">
        <v>7</v>
      </c>
      <c r="C1149" t="s">
        <v>153</v>
      </c>
      <c r="D1149" t="s">
        <v>155</v>
      </c>
      <c r="E1149" t="s">
        <v>22</v>
      </c>
      <c r="F1149" t="s">
        <v>38</v>
      </c>
      <c r="G1149">
        <v>135</v>
      </c>
      <c r="H1149">
        <v>101</v>
      </c>
      <c r="I1149" t="str">
        <f>INDEX('DATA - Teams'!$C:$C,MATCH(C1149,'DATA - Teams'!$B:$B,0))</f>
        <v>KAPPAZ</v>
      </c>
    </row>
    <row r="1150" spans="1:9" hidden="1" x14ac:dyDescent="0.2">
      <c r="A1150">
        <v>2017</v>
      </c>
      <c r="B1150">
        <v>7</v>
      </c>
      <c r="C1150" t="s">
        <v>153</v>
      </c>
      <c r="D1150" t="s">
        <v>156</v>
      </c>
      <c r="E1150" t="s">
        <v>33</v>
      </c>
      <c r="F1150" t="s">
        <v>43</v>
      </c>
      <c r="G1150">
        <v>110</v>
      </c>
      <c r="H1150">
        <v>114</v>
      </c>
      <c r="I1150" t="str">
        <f>INDEX('DATA - Teams'!$C:$C,MATCH(C1150,'DATA - Teams'!$B:$B,0))</f>
        <v>KAPPAZ</v>
      </c>
    </row>
    <row r="1151" spans="1:9" hidden="1" x14ac:dyDescent="0.2">
      <c r="A1151">
        <v>2017</v>
      </c>
      <c r="B1151">
        <v>7</v>
      </c>
      <c r="C1151" t="s">
        <v>153</v>
      </c>
      <c r="D1151" t="s">
        <v>157</v>
      </c>
      <c r="E1151" t="s">
        <v>33</v>
      </c>
      <c r="F1151" t="s">
        <v>52</v>
      </c>
      <c r="G1151">
        <v>86</v>
      </c>
      <c r="H1151">
        <v>58</v>
      </c>
      <c r="I1151" t="str">
        <f>INDEX('DATA - Teams'!$C:$C,MATCH(C1151,'DATA - Teams'!$B:$B,0))</f>
        <v>KAPPAZ</v>
      </c>
    </row>
    <row r="1152" spans="1:9" hidden="1" x14ac:dyDescent="0.2">
      <c r="A1152">
        <v>2017</v>
      </c>
      <c r="B1152">
        <v>7</v>
      </c>
      <c r="C1152" t="s">
        <v>153</v>
      </c>
      <c r="D1152" t="s">
        <v>177</v>
      </c>
      <c r="E1152" t="s">
        <v>27</v>
      </c>
      <c r="F1152" t="s">
        <v>43</v>
      </c>
      <c r="G1152">
        <v>100</v>
      </c>
      <c r="H1152">
        <v>99</v>
      </c>
      <c r="I1152" t="str">
        <f>INDEX('DATA - Teams'!$C:$C,MATCH(C1152,'DATA - Teams'!$B:$B,0))</f>
        <v>KAPPAZ</v>
      </c>
    </row>
    <row r="1153" spans="1:9" hidden="1" x14ac:dyDescent="0.2">
      <c r="A1153">
        <v>2017</v>
      </c>
      <c r="B1153">
        <v>7</v>
      </c>
      <c r="C1153" t="s">
        <v>153</v>
      </c>
      <c r="D1153" t="s">
        <v>160</v>
      </c>
      <c r="E1153" t="s">
        <v>27</v>
      </c>
      <c r="F1153" t="s">
        <v>38</v>
      </c>
      <c r="G1153">
        <v>77</v>
      </c>
      <c r="H1153">
        <v>87</v>
      </c>
      <c r="I1153" t="str">
        <f>INDEX('DATA - Teams'!$C:$C,MATCH(C1153,'DATA - Teams'!$B:$B,0))</f>
        <v>KAPPAZ</v>
      </c>
    </row>
    <row r="1154" spans="1:9" hidden="1" x14ac:dyDescent="0.2">
      <c r="A1154">
        <v>2017</v>
      </c>
      <c r="B1154">
        <v>7</v>
      </c>
      <c r="C1154" t="s">
        <v>153</v>
      </c>
      <c r="D1154" t="s">
        <v>161</v>
      </c>
      <c r="E1154" t="s">
        <v>36</v>
      </c>
      <c r="F1154" t="s">
        <v>43</v>
      </c>
      <c r="G1154">
        <v>101</v>
      </c>
      <c r="H1154">
        <v>106</v>
      </c>
      <c r="I1154" t="str">
        <f>INDEX('DATA - Teams'!$C:$C,MATCH(C1154,'DATA - Teams'!$B:$B,0))</f>
        <v>KAPPAZ</v>
      </c>
    </row>
    <row r="1155" spans="1:9" hidden="1" x14ac:dyDescent="0.2">
      <c r="A1155">
        <v>2017</v>
      </c>
      <c r="B1155">
        <v>7</v>
      </c>
      <c r="C1155" t="s">
        <v>153</v>
      </c>
      <c r="D1155" t="s">
        <v>162</v>
      </c>
      <c r="E1155" t="s">
        <v>20</v>
      </c>
      <c r="F1155" t="s">
        <v>41</v>
      </c>
      <c r="G1155">
        <v>103</v>
      </c>
      <c r="H1155">
        <v>110</v>
      </c>
      <c r="I1155" t="str">
        <f>INDEX('DATA - Teams'!$C:$C,MATCH(C1155,'DATA - Teams'!$B:$B,0))</f>
        <v>KAPPAZ</v>
      </c>
    </row>
    <row r="1156" spans="1:9" hidden="1" x14ac:dyDescent="0.2">
      <c r="A1156">
        <v>2017</v>
      </c>
      <c r="B1156">
        <v>7</v>
      </c>
      <c r="C1156" t="s">
        <v>153</v>
      </c>
      <c r="D1156" t="s">
        <v>85</v>
      </c>
      <c r="E1156" t="s">
        <v>20</v>
      </c>
      <c r="F1156" t="s">
        <v>38</v>
      </c>
      <c r="G1156">
        <v>81</v>
      </c>
      <c r="H1156">
        <v>77</v>
      </c>
      <c r="I1156" t="str">
        <f>INDEX('DATA - Teams'!$C:$C,MATCH(C1156,'DATA - Teams'!$B:$B,0))</f>
        <v>KAPPAZ</v>
      </c>
    </row>
    <row r="1157" spans="1:9" hidden="1" x14ac:dyDescent="0.2">
      <c r="A1157">
        <v>2017</v>
      </c>
      <c r="B1157">
        <v>7</v>
      </c>
      <c r="C1157" t="s">
        <v>153</v>
      </c>
      <c r="D1157" t="s">
        <v>164</v>
      </c>
      <c r="E1157" t="s">
        <v>16</v>
      </c>
      <c r="F1157" t="s">
        <v>41</v>
      </c>
      <c r="G1157">
        <v>99</v>
      </c>
      <c r="H1157">
        <v>70</v>
      </c>
      <c r="I1157" t="str">
        <f>INDEX('DATA - Teams'!$C:$C,MATCH(C1157,'DATA - Teams'!$B:$B,0))</f>
        <v>KAPPAZ</v>
      </c>
    </row>
    <row r="1158" spans="1:9" hidden="1" x14ac:dyDescent="0.2">
      <c r="A1158">
        <v>2017</v>
      </c>
      <c r="B1158">
        <v>7</v>
      </c>
      <c r="C1158" t="s">
        <v>153</v>
      </c>
      <c r="D1158" t="s">
        <v>108</v>
      </c>
      <c r="E1158" t="s">
        <v>31</v>
      </c>
      <c r="F1158" t="s">
        <v>41</v>
      </c>
      <c r="G1158">
        <v>77</v>
      </c>
      <c r="H1158">
        <v>104</v>
      </c>
      <c r="I1158" t="str">
        <f>INDEX('DATA - Teams'!$C:$C,MATCH(C1158,'DATA - Teams'!$B:$B,0))</f>
        <v>KAPPAZ</v>
      </c>
    </row>
    <row r="1159" spans="1:9" hidden="1" x14ac:dyDescent="0.2">
      <c r="A1159">
        <v>2017</v>
      </c>
      <c r="B1159">
        <v>7</v>
      </c>
      <c r="C1159" t="s">
        <v>153</v>
      </c>
      <c r="D1159" t="s">
        <v>165</v>
      </c>
      <c r="E1159" t="s">
        <v>10</v>
      </c>
      <c r="F1159" t="s">
        <v>41</v>
      </c>
      <c r="G1159">
        <v>99</v>
      </c>
      <c r="H1159">
        <v>103</v>
      </c>
      <c r="I1159" t="str">
        <f>INDEX('DATA - Teams'!$C:$C,MATCH(C1159,'DATA - Teams'!$B:$B,0))</f>
        <v>KAPPAZ</v>
      </c>
    </row>
    <row r="1160" spans="1:9" hidden="1" x14ac:dyDescent="0.2">
      <c r="A1160">
        <v>2017</v>
      </c>
      <c r="B1160">
        <v>7</v>
      </c>
      <c r="C1160" t="s">
        <v>153</v>
      </c>
      <c r="D1160" t="s">
        <v>166</v>
      </c>
      <c r="E1160" t="s">
        <v>14</v>
      </c>
      <c r="F1160" t="s">
        <v>41</v>
      </c>
      <c r="G1160">
        <v>87</v>
      </c>
      <c r="H1160">
        <v>108</v>
      </c>
      <c r="I1160" t="str">
        <f>INDEX('DATA - Teams'!$C:$C,MATCH(C1160,'DATA - Teams'!$B:$B,0))</f>
        <v>KAPPAZ</v>
      </c>
    </row>
    <row r="1161" spans="1:9" hidden="1" x14ac:dyDescent="0.2">
      <c r="A1161">
        <v>2017</v>
      </c>
      <c r="B1161">
        <v>7</v>
      </c>
      <c r="C1161" t="s">
        <v>153</v>
      </c>
      <c r="D1161" t="s">
        <v>178</v>
      </c>
      <c r="E1161" t="s">
        <v>14</v>
      </c>
      <c r="F1161" t="s">
        <v>41</v>
      </c>
      <c r="G1161">
        <v>66</v>
      </c>
      <c r="H1161">
        <v>61</v>
      </c>
      <c r="I1161" t="str">
        <f>INDEX('DATA - Teams'!$C:$C,MATCH(C1161,'DATA - Teams'!$B:$B,0))</f>
        <v>KAPPAZ</v>
      </c>
    </row>
    <row r="1162" spans="1:9" hidden="1" x14ac:dyDescent="0.2">
      <c r="A1162">
        <v>2017</v>
      </c>
      <c r="B1162">
        <v>7</v>
      </c>
      <c r="C1162" t="s">
        <v>153</v>
      </c>
      <c r="D1162" t="s">
        <v>151</v>
      </c>
      <c r="E1162" t="s">
        <v>35</v>
      </c>
      <c r="F1162" t="s">
        <v>38</v>
      </c>
      <c r="G1162">
        <v>107</v>
      </c>
      <c r="H1162">
        <v>65</v>
      </c>
      <c r="I1162" t="str">
        <f>INDEX('DATA - Teams'!$C:$C,MATCH(C1162,'DATA - Teams'!$B:$B,0))</f>
        <v>KAPPAZ</v>
      </c>
    </row>
    <row r="1163" spans="1:9" hidden="1" x14ac:dyDescent="0.2">
      <c r="A1163">
        <v>2017</v>
      </c>
      <c r="B1163">
        <v>7</v>
      </c>
      <c r="C1163" t="s">
        <v>153</v>
      </c>
      <c r="D1163" t="s">
        <v>175</v>
      </c>
      <c r="E1163" t="s">
        <v>28</v>
      </c>
      <c r="F1163" t="s">
        <v>41</v>
      </c>
      <c r="G1163">
        <v>81</v>
      </c>
      <c r="H1163">
        <v>54</v>
      </c>
      <c r="I1163" t="str">
        <f>INDEX('DATA - Teams'!$C:$C,MATCH(C1163,'DATA - Teams'!$B:$B,0))</f>
        <v>KAPPAZ</v>
      </c>
    </row>
    <row r="1164" spans="1:9" hidden="1" x14ac:dyDescent="0.2">
      <c r="A1164">
        <v>2017</v>
      </c>
      <c r="B1164">
        <v>7</v>
      </c>
      <c r="C1164" t="s">
        <v>153</v>
      </c>
      <c r="D1164" t="s">
        <v>158</v>
      </c>
      <c r="E1164" t="s">
        <v>18</v>
      </c>
      <c r="F1164" t="s">
        <v>59</v>
      </c>
      <c r="G1164">
        <v>89</v>
      </c>
      <c r="H1164">
        <v>0</v>
      </c>
      <c r="I1164" t="str">
        <f>INDEX('DATA - Teams'!$C:$C,MATCH(C1164,'DATA - Teams'!$B:$B,0))</f>
        <v>KAPPAZ</v>
      </c>
    </row>
    <row r="1165" spans="1:9" hidden="1" x14ac:dyDescent="0.2">
      <c r="A1165">
        <v>2017</v>
      </c>
      <c r="B1165">
        <v>7</v>
      </c>
      <c r="C1165" t="s">
        <v>153</v>
      </c>
      <c r="D1165" t="s">
        <v>159</v>
      </c>
      <c r="E1165" t="s">
        <v>23</v>
      </c>
      <c r="F1165" t="s">
        <v>59</v>
      </c>
      <c r="G1165">
        <v>85</v>
      </c>
      <c r="H1165">
        <v>75</v>
      </c>
      <c r="I1165" t="str">
        <f>INDEX('DATA - Teams'!$C:$C,MATCH(C1165,'DATA - Teams'!$B:$B,0))</f>
        <v>KAPPAZ</v>
      </c>
    </row>
    <row r="1166" spans="1:9" hidden="1" x14ac:dyDescent="0.2">
      <c r="A1166">
        <v>2017</v>
      </c>
      <c r="B1166">
        <v>7</v>
      </c>
      <c r="C1166" t="s">
        <v>153</v>
      </c>
      <c r="D1166" t="s">
        <v>176</v>
      </c>
      <c r="E1166" t="s">
        <v>35</v>
      </c>
      <c r="F1166" t="s">
        <v>59</v>
      </c>
      <c r="G1166">
        <v>101</v>
      </c>
      <c r="H1166">
        <v>106</v>
      </c>
      <c r="I1166" t="str">
        <f>INDEX('DATA - Teams'!$C:$C,MATCH(C1166,'DATA - Teams'!$B:$B,0))</f>
        <v>KAPPAZ</v>
      </c>
    </row>
    <row r="1167" spans="1:9" hidden="1" x14ac:dyDescent="0.2">
      <c r="A1167">
        <v>2017</v>
      </c>
      <c r="B1167">
        <v>7</v>
      </c>
      <c r="C1167" t="s">
        <v>153</v>
      </c>
      <c r="D1167" t="s">
        <v>168</v>
      </c>
      <c r="E1167" t="s">
        <v>13</v>
      </c>
      <c r="F1167" t="s">
        <v>59</v>
      </c>
      <c r="G1167">
        <v>73</v>
      </c>
      <c r="H1167">
        <v>84</v>
      </c>
      <c r="I1167" t="str">
        <f>INDEX('DATA - Teams'!$C:$C,MATCH(C1167,'DATA - Teams'!$B:$B,0))</f>
        <v>KAPPAZ</v>
      </c>
    </row>
    <row r="1168" spans="1:9" hidden="1" x14ac:dyDescent="0.2">
      <c r="A1168">
        <v>2017</v>
      </c>
      <c r="B1168">
        <v>8</v>
      </c>
      <c r="C1168" t="s">
        <v>153</v>
      </c>
      <c r="D1168" t="s">
        <v>154</v>
      </c>
      <c r="E1168" t="s">
        <v>22</v>
      </c>
      <c r="F1168" t="s">
        <v>43</v>
      </c>
      <c r="G1168">
        <v>80</v>
      </c>
      <c r="H1168">
        <v>77</v>
      </c>
      <c r="I1168" t="str">
        <f>INDEX('DATA - Teams'!$C:$C,MATCH(C1168,'DATA - Teams'!$B:$B,0))</f>
        <v>KAPPAZ</v>
      </c>
    </row>
    <row r="1169" spans="1:9" hidden="1" x14ac:dyDescent="0.2">
      <c r="A1169">
        <v>2017</v>
      </c>
      <c r="B1169">
        <v>8</v>
      </c>
      <c r="C1169" t="s">
        <v>153</v>
      </c>
      <c r="D1169" t="s">
        <v>155</v>
      </c>
      <c r="E1169" t="s">
        <v>22</v>
      </c>
      <c r="F1169" t="s">
        <v>41</v>
      </c>
      <c r="G1169">
        <v>121</v>
      </c>
      <c r="H1169">
        <v>65</v>
      </c>
      <c r="I1169" t="str">
        <f>INDEX('DATA - Teams'!$C:$C,MATCH(C1169,'DATA - Teams'!$B:$B,0))</f>
        <v>KAPPAZ</v>
      </c>
    </row>
    <row r="1170" spans="1:9" hidden="1" x14ac:dyDescent="0.2">
      <c r="A1170">
        <v>2017</v>
      </c>
      <c r="B1170">
        <v>8</v>
      </c>
      <c r="C1170" t="s">
        <v>153</v>
      </c>
      <c r="D1170" t="s">
        <v>169</v>
      </c>
      <c r="E1170" t="s">
        <v>22</v>
      </c>
      <c r="F1170" t="s">
        <v>43</v>
      </c>
      <c r="G1170">
        <v>83</v>
      </c>
      <c r="H1170">
        <v>74</v>
      </c>
      <c r="I1170" t="str">
        <f>INDEX('DATA - Teams'!$C:$C,MATCH(C1170,'DATA - Teams'!$B:$B,0))</f>
        <v>KAPPAZ</v>
      </c>
    </row>
    <row r="1171" spans="1:9" hidden="1" x14ac:dyDescent="0.2">
      <c r="A1171">
        <v>2017</v>
      </c>
      <c r="B1171">
        <v>8</v>
      </c>
      <c r="C1171" t="s">
        <v>153</v>
      </c>
      <c r="D1171" t="s">
        <v>157</v>
      </c>
      <c r="E1171" t="s">
        <v>33</v>
      </c>
      <c r="F1171" t="s">
        <v>52</v>
      </c>
      <c r="G1171">
        <v>81</v>
      </c>
      <c r="H1171">
        <v>82</v>
      </c>
      <c r="I1171" t="str">
        <f>INDEX('DATA - Teams'!$C:$C,MATCH(C1171,'DATA - Teams'!$B:$B,0))</f>
        <v>KAPPAZ</v>
      </c>
    </row>
    <row r="1172" spans="1:9" hidden="1" x14ac:dyDescent="0.2">
      <c r="A1172">
        <v>2017</v>
      </c>
      <c r="B1172">
        <v>8</v>
      </c>
      <c r="C1172" t="s">
        <v>153</v>
      </c>
      <c r="D1172" t="s">
        <v>156</v>
      </c>
      <c r="E1172" t="s">
        <v>33</v>
      </c>
      <c r="F1172" t="s">
        <v>41</v>
      </c>
      <c r="G1172">
        <v>108</v>
      </c>
      <c r="H1172">
        <v>113</v>
      </c>
      <c r="I1172" t="str">
        <f>INDEX('DATA - Teams'!$C:$C,MATCH(C1172,'DATA - Teams'!$B:$B,0))</f>
        <v>KAPPAZ</v>
      </c>
    </row>
    <row r="1173" spans="1:9" hidden="1" x14ac:dyDescent="0.2">
      <c r="A1173">
        <v>2017</v>
      </c>
      <c r="B1173">
        <v>8</v>
      </c>
      <c r="C1173" t="s">
        <v>153</v>
      </c>
      <c r="D1173" t="s">
        <v>177</v>
      </c>
      <c r="E1173" t="s">
        <v>27</v>
      </c>
      <c r="F1173" t="s">
        <v>43</v>
      </c>
      <c r="G1173">
        <v>102</v>
      </c>
      <c r="H1173">
        <v>82</v>
      </c>
      <c r="I1173" t="str">
        <f>INDEX('DATA - Teams'!$C:$C,MATCH(C1173,'DATA - Teams'!$B:$B,0))</f>
        <v>KAPPAZ</v>
      </c>
    </row>
    <row r="1174" spans="1:9" hidden="1" x14ac:dyDescent="0.2">
      <c r="A1174">
        <v>2017</v>
      </c>
      <c r="B1174">
        <v>8</v>
      </c>
      <c r="C1174" t="s">
        <v>153</v>
      </c>
      <c r="D1174" t="s">
        <v>161</v>
      </c>
      <c r="E1174" t="s">
        <v>36</v>
      </c>
      <c r="F1174" t="s">
        <v>43</v>
      </c>
      <c r="G1174">
        <v>101</v>
      </c>
      <c r="H1174">
        <v>101</v>
      </c>
      <c r="I1174" t="str">
        <f>INDEX('DATA - Teams'!$C:$C,MATCH(C1174,'DATA - Teams'!$B:$B,0))</f>
        <v>KAPPAZ</v>
      </c>
    </row>
    <row r="1175" spans="1:9" hidden="1" x14ac:dyDescent="0.2">
      <c r="A1175">
        <v>2017</v>
      </c>
      <c r="B1175">
        <v>8</v>
      </c>
      <c r="C1175" t="s">
        <v>153</v>
      </c>
      <c r="D1175" t="s">
        <v>162</v>
      </c>
      <c r="E1175" t="s">
        <v>20</v>
      </c>
      <c r="F1175" t="s">
        <v>41</v>
      </c>
      <c r="G1175">
        <v>98</v>
      </c>
      <c r="H1175">
        <v>112</v>
      </c>
      <c r="I1175" t="str">
        <f>INDEX('DATA - Teams'!$C:$C,MATCH(C1175,'DATA - Teams'!$B:$B,0))</f>
        <v>KAPPAZ</v>
      </c>
    </row>
    <row r="1176" spans="1:9" hidden="1" x14ac:dyDescent="0.2">
      <c r="A1176">
        <v>2017</v>
      </c>
      <c r="B1176">
        <v>8</v>
      </c>
      <c r="C1176" t="s">
        <v>153</v>
      </c>
      <c r="D1176" t="s">
        <v>85</v>
      </c>
      <c r="E1176" t="s">
        <v>20</v>
      </c>
      <c r="F1176" t="s">
        <v>38</v>
      </c>
      <c r="G1176">
        <v>73</v>
      </c>
      <c r="H1176">
        <v>55</v>
      </c>
      <c r="I1176" t="str">
        <f>INDEX('DATA - Teams'!$C:$C,MATCH(C1176,'DATA - Teams'!$B:$B,0))</f>
        <v>KAPPAZ</v>
      </c>
    </row>
    <row r="1177" spans="1:9" hidden="1" x14ac:dyDescent="0.2">
      <c r="A1177">
        <v>2017</v>
      </c>
      <c r="B1177">
        <v>8</v>
      </c>
      <c r="C1177" t="s">
        <v>153</v>
      </c>
      <c r="D1177" t="s">
        <v>163</v>
      </c>
      <c r="E1177" t="s">
        <v>16</v>
      </c>
      <c r="F1177" t="s">
        <v>38</v>
      </c>
      <c r="G1177">
        <v>93</v>
      </c>
      <c r="H1177">
        <v>97</v>
      </c>
      <c r="I1177" t="str">
        <f>INDEX('DATA - Teams'!$C:$C,MATCH(C1177,'DATA - Teams'!$B:$B,0))</f>
        <v>KAPPAZ</v>
      </c>
    </row>
    <row r="1178" spans="1:9" hidden="1" x14ac:dyDescent="0.2">
      <c r="A1178">
        <v>2017</v>
      </c>
      <c r="B1178">
        <v>8</v>
      </c>
      <c r="C1178" t="s">
        <v>153</v>
      </c>
      <c r="D1178" t="s">
        <v>164</v>
      </c>
      <c r="E1178" t="s">
        <v>16</v>
      </c>
      <c r="F1178" t="s">
        <v>41</v>
      </c>
      <c r="G1178">
        <v>87</v>
      </c>
      <c r="H1178">
        <v>86</v>
      </c>
      <c r="I1178" t="str">
        <f>INDEX('DATA - Teams'!$C:$C,MATCH(C1178,'DATA - Teams'!$B:$B,0))</f>
        <v>KAPPAZ</v>
      </c>
    </row>
    <row r="1179" spans="1:9" hidden="1" x14ac:dyDescent="0.2">
      <c r="A1179">
        <v>2017</v>
      </c>
      <c r="B1179">
        <v>8</v>
      </c>
      <c r="C1179" t="s">
        <v>153</v>
      </c>
      <c r="D1179" t="s">
        <v>108</v>
      </c>
      <c r="E1179" t="s">
        <v>31</v>
      </c>
      <c r="F1179" t="s">
        <v>41</v>
      </c>
      <c r="G1179">
        <v>81</v>
      </c>
      <c r="H1179">
        <v>95</v>
      </c>
      <c r="I1179" t="str">
        <f>INDEX('DATA - Teams'!$C:$C,MATCH(C1179,'DATA - Teams'!$B:$B,0))</f>
        <v>KAPPAZ</v>
      </c>
    </row>
    <row r="1180" spans="1:9" hidden="1" x14ac:dyDescent="0.2">
      <c r="A1180">
        <v>2017</v>
      </c>
      <c r="B1180">
        <v>8</v>
      </c>
      <c r="C1180" t="s">
        <v>153</v>
      </c>
      <c r="D1180" t="s">
        <v>165</v>
      </c>
      <c r="E1180" t="s">
        <v>10</v>
      </c>
      <c r="F1180" t="s">
        <v>41</v>
      </c>
      <c r="G1180">
        <v>100</v>
      </c>
      <c r="H1180">
        <v>101</v>
      </c>
      <c r="I1180" t="str">
        <f>INDEX('DATA - Teams'!$C:$C,MATCH(C1180,'DATA - Teams'!$B:$B,0))</f>
        <v>KAPPAZ</v>
      </c>
    </row>
    <row r="1181" spans="1:9" hidden="1" x14ac:dyDescent="0.2">
      <c r="A1181">
        <v>2017</v>
      </c>
      <c r="B1181">
        <v>8</v>
      </c>
      <c r="C1181" t="s">
        <v>153</v>
      </c>
      <c r="D1181" t="s">
        <v>166</v>
      </c>
      <c r="E1181" t="s">
        <v>14</v>
      </c>
      <c r="F1181" t="s">
        <v>41</v>
      </c>
      <c r="G1181">
        <v>82</v>
      </c>
      <c r="H1181">
        <v>89</v>
      </c>
      <c r="I1181" t="str">
        <f>INDEX('DATA - Teams'!$C:$C,MATCH(C1181,'DATA - Teams'!$B:$B,0))</f>
        <v>KAPPAZ</v>
      </c>
    </row>
    <row r="1182" spans="1:9" hidden="1" x14ac:dyDescent="0.2">
      <c r="A1182">
        <v>2017</v>
      </c>
      <c r="B1182">
        <v>8</v>
      </c>
      <c r="C1182" t="s">
        <v>153</v>
      </c>
      <c r="D1182" t="s">
        <v>151</v>
      </c>
      <c r="E1182" t="s">
        <v>35</v>
      </c>
      <c r="F1182" t="s">
        <v>38</v>
      </c>
      <c r="G1182">
        <v>89</v>
      </c>
      <c r="H1182">
        <v>75</v>
      </c>
      <c r="I1182" t="str">
        <f>INDEX('DATA - Teams'!$C:$C,MATCH(C1182,'DATA - Teams'!$B:$B,0))</f>
        <v>KAPPAZ</v>
      </c>
    </row>
    <row r="1183" spans="1:9" hidden="1" x14ac:dyDescent="0.2">
      <c r="A1183">
        <v>2017</v>
      </c>
      <c r="B1183">
        <v>8</v>
      </c>
      <c r="C1183" t="s">
        <v>153</v>
      </c>
      <c r="D1183" t="s">
        <v>179</v>
      </c>
      <c r="E1183" t="s">
        <v>35</v>
      </c>
      <c r="F1183" t="s">
        <v>38</v>
      </c>
      <c r="G1183">
        <v>116</v>
      </c>
      <c r="H1183">
        <v>136</v>
      </c>
      <c r="I1183" t="str">
        <f>INDEX('DATA - Teams'!$C:$C,MATCH(C1183,'DATA - Teams'!$B:$B,0))</f>
        <v>KAPPAZ</v>
      </c>
    </row>
    <row r="1184" spans="1:9" hidden="1" x14ac:dyDescent="0.2">
      <c r="A1184">
        <v>2017</v>
      </c>
      <c r="B1184">
        <v>8</v>
      </c>
      <c r="C1184" t="s">
        <v>153</v>
      </c>
      <c r="D1184" t="s">
        <v>176</v>
      </c>
      <c r="E1184" t="s">
        <v>35</v>
      </c>
      <c r="F1184" t="s">
        <v>38</v>
      </c>
      <c r="G1184">
        <v>91</v>
      </c>
      <c r="H1184">
        <v>59</v>
      </c>
      <c r="I1184" t="str">
        <f>INDEX('DATA - Teams'!$C:$C,MATCH(C1184,'DATA - Teams'!$B:$B,0))</f>
        <v>KAPPAZ</v>
      </c>
    </row>
    <row r="1185" spans="1:9" hidden="1" x14ac:dyDescent="0.2">
      <c r="A1185">
        <v>2017</v>
      </c>
      <c r="B1185">
        <v>8</v>
      </c>
      <c r="C1185" t="s">
        <v>153</v>
      </c>
      <c r="D1185" t="s">
        <v>168</v>
      </c>
      <c r="E1185" t="s">
        <v>13</v>
      </c>
      <c r="F1185" t="s">
        <v>43</v>
      </c>
      <c r="G1185">
        <v>81</v>
      </c>
      <c r="H1185">
        <v>121</v>
      </c>
      <c r="I1185" t="str">
        <f>INDEX('DATA - Teams'!$C:$C,MATCH(C1185,'DATA - Teams'!$B:$B,0))</f>
        <v>KAPPAZ</v>
      </c>
    </row>
    <row r="1186" spans="1:9" hidden="1" x14ac:dyDescent="0.2">
      <c r="A1186">
        <v>2017</v>
      </c>
      <c r="B1186">
        <v>8</v>
      </c>
      <c r="C1186" t="s">
        <v>153</v>
      </c>
      <c r="D1186" t="s">
        <v>174</v>
      </c>
      <c r="E1186" t="s">
        <v>22</v>
      </c>
      <c r="F1186" t="s">
        <v>59</v>
      </c>
      <c r="G1186">
        <v>66</v>
      </c>
      <c r="H1186">
        <v>64</v>
      </c>
      <c r="I1186" t="str">
        <f>INDEX('DATA - Teams'!$C:$C,MATCH(C1186,'DATA - Teams'!$B:$B,0))</f>
        <v>KAPPAZ</v>
      </c>
    </row>
    <row r="1187" spans="1:9" hidden="1" x14ac:dyDescent="0.2">
      <c r="A1187">
        <v>2017</v>
      </c>
      <c r="B1187">
        <v>8</v>
      </c>
      <c r="C1187" t="s">
        <v>153</v>
      </c>
      <c r="D1187" t="s">
        <v>158</v>
      </c>
      <c r="E1187" t="s">
        <v>18</v>
      </c>
      <c r="F1187" t="s">
        <v>59</v>
      </c>
      <c r="G1187">
        <v>89</v>
      </c>
      <c r="H1187">
        <v>0</v>
      </c>
      <c r="I1187" t="str">
        <f>INDEX('DATA - Teams'!$C:$C,MATCH(C1187,'DATA - Teams'!$B:$B,0))</f>
        <v>KAPPAZ</v>
      </c>
    </row>
    <row r="1188" spans="1:9" hidden="1" x14ac:dyDescent="0.2">
      <c r="A1188">
        <v>2017</v>
      </c>
      <c r="B1188">
        <v>8</v>
      </c>
      <c r="C1188" t="s">
        <v>153</v>
      </c>
      <c r="D1188" t="s">
        <v>160</v>
      </c>
      <c r="E1188" t="s">
        <v>27</v>
      </c>
      <c r="F1188" t="s">
        <v>59</v>
      </c>
      <c r="G1188">
        <v>82</v>
      </c>
      <c r="H1188">
        <v>69</v>
      </c>
      <c r="I1188" t="str">
        <f>INDEX('DATA - Teams'!$C:$C,MATCH(C1188,'DATA - Teams'!$B:$B,0))</f>
        <v>KAPPAZ</v>
      </c>
    </row>
    <row r="1189" spans="1:9" hidden="1" x14ac:dyDescent="0.2">
      <c r="A1189">
        <v>2017</v>
      </c>
      <c r="B1189">
        <v>8</v>
      </c>
      <c r="C1189" t="s">
        <v>153</v>
      </c>
      <c r="D1189" t="s">
        <v>175</v>
      </c>
      <c r="E1189" t="s">
        <v>28</v>
      </c>
      <c r="F1189" t="s">
        <v>59</v>
      </c>
      <c r="G1189">
        <v>86</v>
      </c>
      <c r="H1189">
        <v>80</v>
      </c>
      <c r="I1189" t="str">
        <f>INDEX('DATA - Teams'!$C:$C,MATCH(C1189,'DATA - Teams'!$B:$B,0))</f>
        <v>KAPPAZ</v>
      </c>
    </row>
    <row r="1190" spans="1:9" hidden="1" x14ac:dyDescent="0.2">
      <c r="A1190">
        <v>2017</v>
      </c>
      <c r="B1190">
        <v>9</v>
      </c>
      <c r="C1190" t="s">
        <v>153</v>
      </c>
      <c r="D1190" t="s">
        <v>154</v>
      </c>
      <c r="E1190" t="s">
        <v>22</v>
      </c>
      <c r="F1190" t="s">
        <v>43</v>
      </c>
      <c r="G1190">
        <v>81</v>
      </c>
      <c r="H1190">
        <v>86</v>
      </c>
      <c r="I1190" t="str">
        <f>INDEX('DATA - Teams'!$C:$C,MATCH(C1190,'DATA - Teams'!$B:$B,0))</f>
        <v>KAPPAZ</v>
      </c>
    </row>
    <row r="1191" spans="1:9" hidden="1" x14ac:dyDescent="0.2">
      <c r="A1191">
        <v>2017</v>
      </c>
      <c r="B1191">
        <v>9</v>
      </c>
      <c r="C1191" t="s">
        <v>153</v>
      </c>
      <c r="D1191" t="s">
        <v>155</v>
      </c>
      <c r="E1191" t="s">
        <v>22</v>
      </c>
      <c r="F1191" t="s">
        <v>41</v>
      </c>
      <c r="G1191">
        <v>108</v>
      </c>
      <c r="H1191">
        <v>90</v>
      </c>
      <c r="I1191" t="str">
        <f>INDEX('DATA - Teams'!$C:$C,MATCH(C1191,'DATA - Teams'!$B:$B,0))</f>
        <v>KAPPAZ</v>
      </c>
    </row>
    <row r="1192" spans="1:9" hidden="1" x14ac:dyDescent="0.2">
      <c r="A1192">
        <v>2017</v>
      </c>
      <c r="B1192">
        <v>9</v>
      </c>
      <c r="C1192" t="s">
        <v>153</v>
      </c>
      <c r="D1192" t="s">
        <v>169</v>
      </c>
      <c r="E1192" t="s">
        <v>22</v>
      </c>
      <c r="F1192" t="s">
        <v>43</v>
      </c>
      <c r="G1192">
        <v>75</v>
      </c>
      <c r="H1192">
        <v>63</v>
      </c>
      <c r="I1192" t="str">
        <f>INDEX('DATA - Teams'!$C:$C,MATCH(C1192,'DATA - Teams'!$B:$B,0))</f>
        <v>KAPPAZ</v>
      </c>
    </row>
    <row r="1193" spans="1:9" hidden="1" x14ac:dyDescent="0.2">
      <c r="A1193">
        <v>2017</v>
      </c>
      <c r="B1193">
        <v>9</v>
      </c>
      <c r="C1193" t="s">
        <v>153</v>
      </c>
      <c r="D1193" t="s">
        <v>157</v>
      </c>
      <c r="E1193" t="s">
        <v>33</v>
      </c>
      <c r="F1193" t="s">
        <v>52</v>
      </c>
      <c r="G1193">
        <v>77</v>
      </c>
      <c r="H1193">
        <v>92</v>
      </c>
      <c r="I1193" t="str">
        <f>INDEX('DATA - Teams'!$C:$C,MATCH(C1193,'DATA - Teams'!$B:$B,0))</f>
        <v>KAPPAZ</v>
      </c>
    </row>
    <row r="1194" spans="1:9" hidden="1" x14ac:dyDescent="0.2">
      <c r="A1194">
        <v>2017</v>
      </c>
      <c r="B1194">
        <v>9</v>
      </c>
      <c r="C1194" t="s">
        <v>153</v>
      </c>
      <c r="D1194" t="s">
        <v>156</v>
      </c>
      <c r="E1194" t="s">
        <v>33</v>
      </c>
      <c r="F1194" t="s">
        <v>41</v>
      </c>
      <c r="G1194">
        <v>108</v>
      </c>
      <c r="H1194">
        <v>110</v>
      </c>
      <c r="I1194" t="str">
        <f>INDEX('DATA - Teams'!$C:$C,MATCH(C1194,'DATA - Teams'!$B:$B,0))</f>
        <v>KAPPAZ</v>
      </c>
    </row>
    <row r="1195" spans="1:9" hidden="1" x14ac:dyDescent="0.2">
      <c r="A1195">
        <v>2017</v>
      </c>
      <c r="B1195">
        <v>9</v>
      </c>
      <c r="C1195" t="s">
        <v>153</v>
      </c>
      <c r="D1195" t="s">
        <v>158</v>
      </c>
      <c r="E1195" t="s">
        <v>18</v>
      </c>
      <c r="F1195" t="s">
        <v>41</v>
      </c>
      <c r="G1195">
        <v>91</v>
      </c>
      <c r="H1195">
        <v>132</v>
      </c>
      <c r="I1195" t="str">
        <f>INDEX('DATA - Teams'!$C:$C,MATCH(C1195,'DATA - Teams'!$B:$B,0))</f>
        <v>KAPPAZ</v>
      </c>
    </row>
    <row r="1196" spans="1:9" hidden="1" x14ac:dyDescent="0.2">
      <c r="A1196">
        <v>2017</v>
      </c>
      <c r="B1196">
        <v>9</v>
      </c>
      <c r="C1196" t="s">
        <v>153</v>
      </c>
      <c r="D1196" t="s">
        <v>177</v>
      </c>
      <c r="E1196" t="s">
        <v>27</v>
      </c>
      <c r="F1196" t="s">
        <v>43</v>
      </c>
      <c r="G1196">
        <v>100</v>
      </c>
      <c r="H1196">
        <v>77</v>
      </c>
      <c r="I1196" t="str">
        <f>INDEX('DATA - Teams'!$C:$C,MATCH(C1196,'DATA - Teams'!$B:$B,0))</f>
        <v>KAPPAZ</v>
      </c>
    </row>
    <row r="1197" spans="1:9" hidden="1" x14ac:dyDescent="0.2">
      <c r="A1197">
        <v>2017</v>
      </c>
      <c r="B1197">
        <v>9</v>
      </c>
      <c r="C1197" t="s">
        <v>153</v>
      </c>
      <c r="D1197" t="s">
        <v>160</v>
      </c>
      <c r="E1197" t="s">
        <v>27</v>
      </c>
      <c r="F1197" t="s">
        <v>38</v>
      </c>
      <c r="G1197">
        <v>78</v>
      </c>
      <c r="H1197">
        <v>56</v>
      </c>
      <c r="I1197" t="str">
        <f>INDEX('DATA - Teams'!$C:$C,MATCH(C1197,'DATA - Teams'!$B:$B,0))</f>
        <v>KAPPAZ</v>
      </c>
    </row>
    <row r="1198" spans="1:9" hidden="1" x14ac:dyDescent="0.2">
      <c r="A1198">
        <v>2017</v>
      </c>
      <c r="B1198">
        <v>9</v>
      </c>
      <c r="C1198" t="s">
        <v>153</v>
      </c>
      <c r="D1198" t="s">
        <v>161</v>
      </c>
      <c r="E1198" t="s">
        <v>36</v>
      </c>
      <c r="F1198" t="s">
        <v>43</v>
      </c>
      <c r="G1198">
        <v>104</v>
      </c>
      <c r="H1198">
        <v>110</v>
      </c>
      <c r="I1198" t="str">
        <f>INDEX('DATA - Teams'!$C:$C,MATCH(C1198,'DATA - Teams'!$B:$B,0))</f>
        <v>KAPPAZ</v>
      </c>
    </row>
    <row r="1199" spans="1:9" hidden="1" x14ac:dyDescent="0.2">
      <c r="A1199">
        <v>2017</v>
      </c>
      <c r="B1199">
        <v>9</v>
      </c>
      <c r="C1199" t="s">
        <v>153</v>
      </c>
      <c r="D1199" t="s">
        <v>162</v>
      </c>
      <c r="E1199" t="s">
        <v>20</v>
      </c>
      <c r="F1199" t="s">
        <v>41</v>
      </c>
      <c r="G1199">
        <v>110</v>
      </c>
      <c r="H1199">
        <v>151</v>
      </c>
      <c r="I1199" t="str">
        <f>INDEX('DATA - Teams'!$C:$C,MATCH(C1199,'DATA - Teams'!$B:$B,0))</f>
        <v>KAPPAZ</v>
      </c>
    </row>
    <row r="1200" spans="1:9" hidden="1" x14ac:dyDescent="0.2">
      <c r="A1200">
        <v>2017</v>
      </c>
      <c r="B1200">
        <v>9</v>
      </c>
      <c r="C1200" t="s">
        <v>153</v>
      </c>
      <c r="D1200" t="s">
        <v>165</v>
      </c>
      <c r="E1200" t="s">
        <v>10</v>
      </c>
      <c r="F1200" t="s">
        <v>41</v>
      </c>
      <c r="G1200">
        <v>105</v>
      </c>
      <c r="H1200">
        <v>89</v>
      </c>
      <c r="I1200" t="str">
        <f>INDEX('DATA - Teams'!$C:$C,MATCH(C1200,'DATA - Teams'!$B:$B,0))</f>
        <v>KAPPAZ</v>
      </c>
    </row>
    <row r="1201" spans="1:9" hidden="1" x14ac:dyDescent="0.2">
      <c r="A1201">
        <v>2017</v>
      </c>
      <c r="B1201">
        <v>9</v>
      </c>
      <c r="C1201" t="s">
        <v>153</v>
      </c>
      <c r="D1201" t="s">
        <v>166</v>
      </c>
      <c r="E1201" t="s">
        <v>14</v>
      </c>
      <c r="F1201" t="s">
        <v>41</v>
      </c>
      <c r="G1201">
        <v>82</v>
      </c>
      <c r="H1201">
        <v>95</v>
      </c>
      <c r="I1201" t="str">
        <f>INDEX('DATA - Teams'!$C:$C,MATCH(C1201,'DATA - Teams'!$B:$B,0))</f>
        <v>KAPPAZ</v>
      </c>
    </row>
    <row r="1202" spans="1:9" hidden="1" x14ac:dyDescent="0.2">
      <c r="A1202">
        <v>2017</v>
      </c>
      <c r="B1202">
        <v>9</v>
      </c>
      <c r="C1202" t="s">
        <v>153</v>
      </c>
      <c r="D1202" t="s">
        <v>179</v>
      </c>
      <c r="E1202" t="s">
        <v>35</v>
      </c>
      <c r="F1202" t="s">
        <v>38</v>
      </c>
      <c r="G1202">
        <v>118</v>
      </c>
      <c r="H1202">
        <v>104</v>
      </c>
      <c r="I1202" t="str">
        <f>INDEX('DATA - Teams'!$C:$C,MATCH(C1202,'DATA - Teams'!$B:$B,0))</f>
        <v>KAPPAZ</v>
      </c>
    </row>
    <row r="1203" spans="1:9" hidden="1" x14ac:dyDescent="0.2">
      <c r="A1203">
        <v>2017</v>
      </c>
      <c r="B1203">
        <v>9</v>
      </c>
      <c r="C1203" t="s">
        <v>153</v>
      </c>
      <c r="D1203" t="s">
        <v>151</v>
      </c>
      <c r="E1203" t="s">
        <v>35</v>
      </c>
      <c r="F1203" t="s">
        <v>38</v>
      </c>
      <c r="G1203">
        <v>85</v>
      </c>
      <c r="H1203">
        <v>77</v>
      </c>
      <c r="I1203" t="str">
        <f>INDEX('DATA - Teams'!$C:$C,MATCH(C1203,'DATA - Teams'!$B:$B,0))</f>
        <v>KAPPAZ</v>
      </c>
    </row>
    <row r="1204" spans="1:9" hidden="1" x14ac:dyDescent="0.2">
      <c r="A1204">
        <v>2017</v>
      </c>
      <c r="B1204">
        <v>9</v>
      </c>
      <c r="C1204" t="s">
        <v>153</v>
      </c>
      <c r="D1204" t="s">
        <v>176</v>
      </c>
      <c r="E1204" t="s">
        <v>35</v>
      </c>
      <c r="F1204" t="s">
        <v>38</v>
      </c>
      <c r="G1204">
        <v>95</v>
      </c>
      <c r="H1204">
        <v>96</v>
      </c>
      <c r="I1204" t="str">
        <f>INDEX('DATA - Teams'!$C:$C,MATCH(C1204,'DATA - Teams'!$B:$B,0))</f>
        <v>KAPPAZ</v>
      </c>
    </row>
    <row r="1205" spans="1:9" hidden="1" x14ac:dyDescent="0.2">
      <c r="A1205">
        <v>2017</v>
      </c>
      <c r="B1205">
        <v>9</v>
      </c>
      <c r="C1205" t="s">
        <v>153</v>
      </c>
      <c r="D1205" t="s">
        <v>175</v>
      </c>
      <c r="E1205" t="s">
        <v>28</v>
      </c>
      <c r="F1205" t="s">
        <v>41</v>
      </c>
      <c r="G1205">
        <v>88</v>
      </c>
      <c r="H1205">
        <v>89</v>
      </c>
      <c r="I1205" t="str">
        <f>INDEX('DATA - Teams'!$C:$C,MATCH(C1205,'DATA - Teams'!$B:$B,0))</f>
        <v>KAPPAZ</v>
      </c>
    </row>
    <row r="1206" spans="1:9" hidden="1" x14ac:dyDescent="0.2">
      <c r="A1206">
        <v>2017</v>
      </c>
      <c r="B1206">
        <v>9</v>
      </c>
      <c r="C1206" t="s">
        <v>153</v>
      </c>
      <c r="D1206" t="s">
        <v>90</v>
      </c>
      <c r="E1206" t="s">
        <v>28</v>
      </c>
      <c r="F1206" t="s">
        <v>38</v>
      </c>
      <c r="G1206">
        <v>78</v>
      </c>
      <c r="H1206">
        <v>64</v>
      </c>
      <c r="I1206" t="str">
        <f>INDEX('DATA - Teams'!$C:$C,MATCH(C1206,'DATA - Teams'!$B:$B,0))</f>
        <v>KAPPAZ</v>
      </c>
    </row>
    <row r="1207" spans="1:9" hidden="1" x14ac:dyDescent="0.2">
      <c r="A1207">
        <v>2017</v>
      </c>
      <c r="B1207">
        <v>9</v>
      </c>
      <c r="C1207" t="s">
        <v>153</v>
      </c>
      <c r="D1207" t="s">
        <v>168</v>
      </c>
      <c r="E1207" t="s">
        <v>13</v>
      </c>
      <c r="F1207" t="s">
        <v>43</v>
      </c>
      <c r="G1207">
        <v>77</v>
      </c>
      <c r="H1207">
        <v>70</v>
      </c>
      <c r="I1207" t="str">
        <f>INDEX('DATA - Teams'!$C:$C,MATCH(C1207,'DATA - Teams'!$B:$B,0))</f>
        <v>KAPPAZ</v>
      </c>
    </row>
    <row r="1208" spans="1:9" hidden="1" x14ac:dyDescent="0.2">
      <c r="A1208">
        <v>2017</v>
      </c>
      <c r="B1208">
        <v>9</v>
      </c>
      <c r="C1208" t="s">
        <v>153</v>
      </c>
      <c r="D1208" t="s">
        <v>164</v>
      </c>
      <c r="E1208" t="s">
        <v>16</v>
      </c>
      <c r="F1208" t="s">
        <v>59</v>
      </c>
      <c r="G1208">
        <v>87</v>
      </c>
      <c r="H1208">
        <v>0</v>
      </c>
      <c r="I1208" t="str">
        <f>INDEX('DATA - Teams'!$C:$C,MATCH(C1208,'DATA - Teams'!$B:$B,0))</f>
        <v>KAPPAZ</v>
      </c>
    </row>
    <row r="1209" spans="1:9" hidden="1" x14ac:dyDescent="0.2">
      <c r="A1209">
        <v>2017</v>
      </c>
      <c r="B1209">
        <v>9</v>
      </c>
      <c r="C1209" t="s">
        <v>153</v>
      </c>
      <c r="D1209" t="s">
        <v>163</v>
      </c>
      <c r="E1209" t="s">
        <v>16</v>
      </c>
      <c r="F1209" t="s">
        <v>59</v>
      </c>
      <c r="G1209">
        <v>93</v>
      </c>
      <c r="H1209">
        <v>0</v>
      </c>
      <c r="I1209" t="str">
        <f>INDEX('DATA - Teams'!$C:$C,MATCH(C1209,'DATA - Teams'!$B:$B,0))</f>
        <v>KAPPAZ</v>
      </c>
    </row>
    <row r="1210" spans="1:9" hidden="1" x14ac:dyDescent="0.2">
      <c r="A1210">
        <v>2017</v>
      </c>
      <c r="B1210">
        <v>9</v>
      </c>
      <c r="C1210" t="s">
        <v>153</v>
      </c>
      <c r="D1210" t="s">
        <v>108</v>
      </c>
      <c r="E1210" t="s">
        <v>31</v>
      </c>
      <c r="F1210" t="s">
        <v>59</v>
      </c>
      <c r="G1210">
        <v>81</v>
      </c>
      <c r="H1210">
        <v>0</v>
      </c>
      <c r="I1210" t="str">
        <f>INDEX('DATA - Teams'!$C:$C,MATCH(C1210,'DATA - Teams'!$B:$B,0))</f>
        <v>KAPPAZ</v>
      </c>
    </row>
    <row r="1211" spans="1:9" hidden="1" x14ac:dyDescent="0.2">
      <c r="A1211">
        <v>2017</v>
      </c>
      <c r="B1211">
        <v>9</v>
      </c>
      <c r="C1211" t="s">
        <v>153</v>
      </c>
      <c r="D1211" t="s">
        <v>180</v>
      </c>
      <c r="E1211" t="s">
        <v>13</v>
      </c>
      <c r="F1211" t="s">
        <v>59</v>
      </c>
      <c r="G1211">
        <v>51</v>
      </c>
      <c r="H1211">
        <v>0</v>
      </c>
      <c r="I1211" t="str">
        <f>INDEX('DATA - Teams'!$C:$C,MATCH(C1211,'DATA - Teams'!$B:$B,0))</f>
        <v>KAPPAZ</v>
      </c>
    </row>
    <row r="1212" spans="1:9" hidden="1" x14ac:dyDescent="0.2">
      <c r="A1212">
        <v>2017</v>
      </c>
      <c r="B1212">
        <v>10</v>
      </c>
      <c r="C1212" t="s">
        <v>153</v>
      </c>
      <c r="D1212" t="s">
        <v>154</v>
      </c>
      <c r="E1212" t="s">
        <v>22</v>
      </c>
      <c r="F1212" t="s">
        <v>43</v>
      </c>
      <c r="G1212">
        <v>79</v>
      </c>
      <c r="H1212">
        <v>90</v>
      </c>
      <c r="I1212" t="str">
        <f>INDEX('DATA - Teams'!$C:$C,MATCH(C1212,'DATA - Teams'!$B:$B,0))</f>
        <v>KAPPAZ</v>
      </c>
    </row>
    <row r="1213" spans="1:9" hidden="1" x14ac:dyDescent="0.2">
      <c r="A1213">
        <v>2017</v>
      </c>
      <c r="B1213">
        <v>10</v>
      </c>
      <c r="C1213" t="s">
        <v>153</v>
      </c>
      <c r="D1213" t="s">
        <v>155</v>
      </c>
      <c r="E1213" t="s">
        <v>22</v>
      </c>
      <c r="F1213" t="s">
        <v>38</v>
      </c>
      <c r="G1213">
        <v>98</v>
      </c>
      <c r="H1213">
        <v>78</v>
      </c>
      <c r="I1213" t="str">
        <f>INDEX('DATA - Teams'!$C:$C,MATCH(C1213,'DATA - Teams'!$B:$B,0))</f>
        <v>KAPPAZ</v>
      </c>
    </row>
    <row r="1214" spans="1:9" hidden="1" x14ac:dyDescent="0.2">
      <c r="A1214">
        <v>2017</v>
      </c>
      <c r="B1214">
        <v>10</v>
      </c>
      <c r="C1214" t="s">
        <v>153</v>
      </c>
      <c r="D1214" t="s">
        <v>157</v>
      </c>
      <c r="E1214" t="s">
        <v>33</v>
      </c>
      <c r="F1214" t="s">
        <v>52</v>
      </c>
      <c r="G1214">
        <v>87</v>
      </c>
      <c r="H1214">
        <v>120</v>
      </c>
      <c r="I1214" t="str">
        <f>INDEX('DATA - Teams'!$C:$C,MATCH(C1214,'DATA - Teams'!$B:$B,0))</f>
        <v>KAPPAZ</v>
      </c>
    </row>
    <row r="1215" spans="1:9" hidden="1" x14ac:dyDescent="0.2">
      <c r="A1215">
        <v>2017</v>
      </c>
      <c r="B1215">
        <v>10</v>
      </c>
      <c r="C1215" t="s">
        <v>153</v>
      </c>
      <c r="D1215" t="s">
        <v>156</v>
      </c>
      <c r="E1215" t="s">
        <v>33</v>
      </c>
      <c r="F1215" t="s">
        <v>43</v>
      </c>
      <c r="G1215">
        <v>114</v>
      </c>
      <c r="H1215">
        <v>109</v>
      </c>
      <c r="I1215" t="str">
        <f>INDEX('DATA - Teams'!$C:$C,MATCH(C1215,'DATA - Teams'!$B:$B,0))</f>
        <v>KAPPAZ</v>
      </c>
    </row>
    <row r="1216" spans="1:9" hidden="1" x14ac:dyDescent="0.2">
      <c r="A1216">
        <v>2017</v>
      </c>
      <c r="B1216">
        <v>10</v>
      </c>
      <c r="C1216" t="s">
        <v>153</v>
      </c>
      <c r="D1216" t="s">
        <v>158</v>
      </c>
      <c r="E1216" t="s">
        <v>18</v>
      </c>
      <c r="F1216" t="s">
        <v>41</v>
      </c>
      <c r="G1216">
        <v>94</v>
      </c>
      <c r="H1216">
        <v>127</v>
      </c>
      <c r="I1216" t="str">
        <f>INDEX('DATA - Teams'!$C:$C,MATCH(C1216,'DATA - Teams'!$B:$B,0))</f>
        <v>KAPPAZ</v>
      </c>
    </row>
    <row r="1217" spans="1:9" hidden="1" x14ac:dyDescent="0.2">
      <c r="A1217">
        <v>2017</v>
      </c>
      <c r="B1217">
        <v>10</v>
      </c>
      <c r="C1217" t="s">
        <v>153</v>
      </c>
      <c r="D1217" t="s">
        <v>181</v>
      </c>
      <c r="E1217" t="s">
        <v>23</v>
      </c>
      <c r="F1217" t="s">
        <v>38</v>
      </c>
      <c r="G1217">
        <v>85</v>
      </c>
      <c r="H1217">
        <v>45</v>
      </c>
      <c r="I1217" t="str">
        <f>INDEX('DATA - Teams'!$C:$C,MATCH(C1217,'DATA - Teams'!$B:$B,0))</f>
        <v>KAPPAZ</v>
      </c>
    </row>
    <row r="1218" spans="1:9" hidden="1" x14ac:dyDescent="0.2">
      <c r="A1218">
        <v>2017</v>
      </c>
      <c r="B1218">
        <v>10</v>
      </c>
      <c r="C1218" t="s">
        <v>153</v>
      </c>
      <c r="D1218" t="s">
        <v>177</v>
      </c>
      <c r="E1218" t="s">
        <v>27</v>
      </c>
      <c r="F1218" t="s">
        <v>43</v>
      </c>
      <c r="G1218">
        <v>103</v>
      </c>
      <c r="H1218">
        <v>105</v>
      </c>
      <c r="I1218" t="str">
        <f>INDEX('DATA - Teams'!$C:$C,MATCH(C1218,'DATA - Teams'!$B:$B,0))</f>
        <v>KAPPAZ</v>
      </c>
    </row>
    <row r="1219" spans="1:9" hidden="1" x14ac:dyDescent="0.2">
      <c r="A1219">
        <v>2017</v>
      </c>
      <c r="B1219">
        <v>10</v>
      </c>
      <c r="C1219" t="s">
        <v>153</v>
      </c>
      <c r="D1219" t="s">
        <v>161</v>
      </c>
      <c r="E1219" t="s">
        <v>36</v>
      </c>
      <c r="F1219" t="s">
        <v>43</v>
      </c>
      <c r="G1219">
        <v>87</v>
      </c>
      <c r="H1219">
        <v>4</v>
      </c>
      <c r="I1219" t="str">
        <f>INDEX('DATA - Teams'!$C:$C,MATCH(C1219,'DATA - Teams'!$B:$B,0))</f>
        <v>KAPPAZ</v>
      </c>
    </row>
    <row r="1220" spans="1:9" hidden="1" x14ac:dyDescent="0.2">
      <c r="A1220">
        <v>2017</v>
      </c>
      <c r="B1220">
        <v>10</v>
      </c>
      <c r="C1220" t="s">
        <v>153</v>
      </c>
      <c r="D1220" t="s">
        <v>162</v>
      </c>
      <c r="E1220" t="s">
        <v>20</v>
      </c>
      <c r="F1220" t="s">
        <v>41</v>
      </c>
      <c r="G1220">
        <v>118</v>
      </c>
      <c r="H1220">
        <v>163</v>
      </c>
      <c r="I1220" t="str">
        <f>INDEX('DATA - Teams'!$C:$C,MATCH(C1220,'DATA - Teams'!$B:$B,0))</f>
        <v>KAPPAZ</v>
      </c>
    </row>
    <row r="1221" spans="1:9" hidden="1" x14ac:dyDescent="0.2">
      <c r="A1221">
        <v>2017</v>
      </c>
      <c r="B1221">
        <v>10</v>
      </c>
      <c r="C1221" t="s">
        <v>153</v>
      </c>
      <c r="D1221" t="s">
        <v>126</v>
      </c>
      <c r="E1221" t="s">
        <v>20</v>
      </c>
      <c r="F1221" t="s">
        <v>41</v>
      </c>
      <c r="G1221">
        <v>97</v>
      </c>
      <c r="H1221">
        <v>112</v>
      </c>
      <c r="I1221" t="str">
        <f>INDEX('DATA - Teams'!$C:$C,MATCH(C1221,'DATA - Teams'!$B:$B,0))</f>
        <v>KAPPAZ</v>
      </c>
    </row>
    <row r="1222" spans="1:9" hidden="1" x14ac:dyDescent="0.2">
      <c r="A1222">
        <v>2017</v>
      </c>
      <c r="B1222">
        <v>10</v>
      </c>
      <c r="C1222" t="s">
        <v>153</v>
      </c>
      <c r="D1222" t="s">
        <v>163</v>
      </c>
      <c r="E1222" t="s">
        <v>16</v>
      </c>
      <c r="F1222" t="s">
        <v>38</v>
      </c>
      <c r="G1222">
        <v>98</v>
      </c>
      <c r="H1222">
        <v>101</v>
      </c>
      <c r="I1222" t="str">
        <f>INDEX('DATA - Teams'!$C:$C,MATCH(C1222,'DATA - Teams'!$B:$B,0))</f>
        <v>KAPPAZ</v>
      </c>
    </row>
    <row r="1223" spans="1:9" hidden="1" x14ac:dyDescent="0.2">
      <c r="A1223">
        <v>2017</v>
      </c>
      <c r="B1223">
        <v>10</v>
      </c>
      <c r="C1223" t="s">
        <v>153</v>
      </c>
      <c r="D1223" t="s">
        <v>164</v>
      </c>
      <c r="E1223" t="s">
        <v>16</v>
      </c>
      <c r="F1223" t="s">
        <v>41</v>
      </c>
      <c r="G1223">
        <v>91</v>
      </c>
      <c r="H1223">
        <v>110</v>
      </c>
      <c r="I1223" t="str">
        <f>INDEX('DATA - Teams'!$C:$C,MATCH(C1223,'DATA - Teams'!$B:$B,0))</f>
        <v>KAPPAZ</v>
      </c>
    </row>
    <row r="1224" spans="1:9" hidden="1" x14ac:dyDescent="0.2">
      <c r="A1224">
        <v>2017</v>
      </c>
      <c r="B1224">
        <v>10</v>
      </c>
      <c r="C1224" t="s">
        <v>153</v>
      </c>
      <c r="D1224" t="s">
        <v>108</v>
      </c>
      <c r="E1224" t="s">
        <v>31</v>
      </c>
      <c r="F1224" t="s">
        <v>41</v>
      </c>
      <c r="G1224">
        <v>75</v>
      </c>
      <c r="H1224">
        <v>51</v>
      </c>
      <c r="I1224" t="str">
        <f>INDEX('DATA - Teams'!$C:$C,MATCH(C1224,'DATA - Teams'!$B:$B,0))</f>
        <v>KAPPAZ</v>
      </c>
    </row>
    <row r="1225" spans="1:9" hidden="1" x14ac:dyDescent="0.2">
      <c r="A1225">
        <v>2017</v>
      </c>
      <c r="B1225">
        <v>10</v>
      </c>
      <c r="C1225" t="s">
        <v>153</v>
      </c>
      <c r="D1225" t="s">
        <v>165</v>
      </c>
      <c r="E1225" t="s">
        <v>10</v>
      </c>
      <c r="F1225" t="s">
        <v>41</v>
      </c>
      <c r="G1225">
        <v>102</v>
      </c>
      <c r="H1225">
        <v>107</v>
      </c>
      <c r="I1225" t="str">
        <f>INDEX('DATA - Teams'!$C:$C,MATCH(C1225,'DATA - Teams'!$B:$B,0))</f>
        <v>KAPPAZ</v>
      </c>
    </row>
    <row r="1226" spans="1:9" hidden="1" x14ac:dyDescent="0.2">
      <c r="A1226">
        <v>2017</v>
      </c>
      <c r="B1226">
        <v>10</v>
      </c>
      <c r="C1226" t="s">
        <v>153</v>
      </c>
      <c r="D1226" t="s">
        <v>166</v>
      </c>
      <c r="E1226" t="s">
        <v>14</v>
      </c>
      <c r="F1226" t="s">
        <v>41</v>
      </c>
      <c r="G1226">
        <v>83</v>
      </c>
      <c r="H1226">
        <v>102</v>
      </c>
      <c r="I1226" t="str">
        <f>INDEX('DATA - Teams'!$C:$C,MATCH(C1226,'DATA - Teams'!$B:$B,0))</f>
        <v>KAPPAZ</v>
      </c>
    </row>
    <row r="1227" spans="1:9" hidden="1" x14ac:dyDescent="0.2">
      <c r="A1227">
        <v>2017</v>
      </c>
      <c r="B1227">
        <v>10</v>
      </c>
      <c r="C1227" t="s">
        <v>153</v>
      </c>
      <c r="D1227" t="s">
        <v>179</v>
      </c>
      <c r="E1227" t="s">
        <v>35</v>
      </c>
      <c r="F1227" t="s">
        <v>38</v>
      </c>
      <c r="G1227">
        <v>121</v>
      </c>
      <c r="H1227">
        <v>68</v>
      </c>
      <c r="I1227" t="str">
        <f>INDEX('DATA - Teams'!$C:$C,MATCH(C1227,'DATA - Teams'!$B:$B,0))</f>
        <v>KAPPAZ</v>
      </c>
    </row>
    <row r="1228" spans="1:9" hidden="1" x14ac:dyDescent="0.2">
      <c r="A1228">
        <v>2017</v>
      </c>
      <c r="B1228">
        <v>10</v>
      </c>
      <c r="C1228" t="s">
        <v>153</v>
      </c>
      <c r="D1228" t="s">
        <v>176</v>
      </c>
      <c r="E1228" t="s">
        <v>35</v>
      </c>
      <c r="F1228" t="s">
        <v>38</v>
      </c>
      <c r="G1228">
        <v>92</v>
      </c>
      <c r="H1228">
        <v>80</v>
      </c>
      <c r="I1228" t="str">
        <f>INDEX('DATA - Teams'!$C:$C,MATCH(C1228,'DATA - Teams'!$B:$B,0))</f>
        <v>KAPPAZ</v>
      </c>
    </row>
    <row r="1229" spans="1:9" hidden="1" x14ac:dyDescent="0.2">
      <c r="A1229">
        <v>2017</v>
      </c>
      <c r="B1229">
        <v>10</v>
      </c>
      <c r="C1229" t="s">
        <v>153</v>
      </c>
      <c r="D1229" t="s">
        <v>168</v>
      </c>
      <c r="E1229" t="s">
        <v>13</v>
      </c>
      <c r="F1229" t="s">
        <v>43</v>
      </c>
      <c r="G1229">
        <v>81</v>
      </c>
      <c r="H1229">
        <v>69</v>
      </c>
      <c r="I1229" t="str">
        <f>INDEX('DATA - Teams'!$C:$C,MATCH(C1229,'DATA - Teams'!$B:$B,0))</f>
        <v>KAPPAZ</v>
      </c>
    </row>
    <row r="1230" spans="1:9" hidden="1" x14ac:dyDescent="0.2">
      <c r="A1230">
        <v>2017</v>
      </c>
      <c r="B1230">
        <v>10</v>
      </c>
      <c r="C1230" t="s">
        <v>153</v>
      </c>
      <c r="D1230" t="s">
        <v>169</v>
      </c>
      <c r="E1230" t="s">
        <v>22</v>
      </c>
      <c r="F1230" t="s">
        <v>59</v>
      </c>
      <c r="G1230">
        <v>76</v>
      </c>
      <c r="H1230">
        <v>66</v>
      </c>
      <c r="I1230" t="str">
        <f>INDEX('DATA - Teams'!$C:$C,MATCH(C1230,'DATA - Teams'!$B:$B,0))</f>
        <v>KAPPAZ</v>
      </c>
    </row>
    <row r="1231" spans="1:9" hidden="1" x14ac:dyDescent="0.2">
      <c r="A1231">
        <v>2017</v>
      </c>
      <c r="B1231">
        <v>10</v>
      </c>
      <c r="C1231" t="s">
        <v>153</v>
      </c>
      <c r="D1231" t="s">
        <v>151</v>
      </c>
      <c r="E1231" t="s">
        <v>35</v>
      </c>
      <c r="F1231" t="s">
        <v>59</v>
      </c>
      <c r="G1231">
        <v>85</v>
      </c>
      <c r="H1231">
        <v>0</v>
      </c>
      <c r="I1231" t="str">
        <f>INDEX('DATA - Teams'!$C:$C,MATCH(C1231,'DATA - Teams'!$B:$B,0))</f>
        <v>KAPPAZ</v>
      </c>
    </row>
    <row r="1232" spans="1:9" hidden="1" x14ac:dyDescent="0.2">
      <c r="A1232">
        <v>2017</v>
      </c>
      <c r="B1232">
        <v>10</v>
      </c>
      <c r="C1232" t="s">
        <v>153</v>
      </c>
      <c r="D1232" t="s">
        <v>175</v>
      </c>
      <c r="E1232" t="s">
        <v>28</v>
      </c>
      <c r="F1232" t="s">
        <v>59</v>
      </c>
      <c r="G1232">
        <v>86</v>
      </c>
      <c r="H1232">
        <v>110</v>
      </c>
      <c r="I1232" t="str">
        <f>INDEX('DATA - Teams'!$C:$C,MATCH(C1232,'DATA - Teams'!$B:$B,0))</f>
        <v>KAPPAZ</v>
      </c>
    </row>
    <row r="1233" spans="1:9" hidden="1" x14ac:dyDescent="0.2">
      <c r="A1233">
        <v>2017</v>
      </c>
      <c r="B1233">
        <v>10</v>
      </c>
      <c r="C1233" t="s">
        <v>153</v>
      </c>
      <c r="D1233" t="s">
        <v>180</v>
      </c>
      <c r="E1233" t="s">
        <v>13</v>
      </c>
      <c r="F1233" t="s">
        <v>59</v>
      </c>
      <c r="G1233">
        <v>51</v>
      </c>
      <c r="H1233">
        <v>0</v>
      </c>
      <c r="I1233" t="str">
        <f>INDEX('DATA - Teams'!$C:$C,MATCH(C1233,'DATA - Teams'!$B:$B,0))</f>
        <v>KAPPAZ</v>
      </c>
    </row>
    <row r="1234" spans="1:9" hidden="1" x14ac:dyDescent="0.2">
      <c r="A1234">
        <v>2017</v>
      </c>
      <c r="B1234">
        <v>11</v>
      </c>
      <c r="C1234" t="s">
        <v>153</v>
      </c>
      <c r="D1234" t="s">
        <v>154</v>
      </c>
      <c r="E1234" t="s">
        <v>22</v>
      </c>
      <c r="F1234" t="s">
        <v>43</v>
      </c>
      <c r="G1234">
        <v>79</v>
      </c>
      <c r="H1234">
        <v>0</v>
      </c>
      <c r="I1234" t="str">
        <f>INDEX('DATA - Teams'!$C:$C,MATCH(C1234,'DATA - Teams'!$B:$B,0))</f>
        <v>KAPPAZ</v>
      </c>
    </row>
    <row r="1235" spans="1:9" hidden="1" x14ac:dyDescent="0.2">
      <c r="A1235">
        <v>2017</v>
      </c>
      <c r="B1235">
        <v>11</v>
      </c>
      <c r="C1235" t="s">
        <v>153</v>
      </c>
      <c r="D1235" t="s">
        <v>155</v>
      </c>
      <c r="E1235" t="s">
        <v>22</v>
      </c>
      <c r="F1235" t="s">
        <v>38</v>
      </c>
      <c r="G1235">
        <v>98</v>
      </c>
      <c r="H1235">
        <v>0</v>
      </c>
      <c r="I1235" t="str">
        <f>INDEX('DATA - Teams'!$C:$C,MATCH(C1235,'DATA - Teams'!$B:$B,0))</f>
        <v>KAPPAZ</v>
      </c>
    </row>
    <row r="1236" spans="1:9" hidden="1" x14ac:dyDescent="0.2">
      <c r="A1236">
        <v>2017</v>
      </c>
      <c r="B1236">
        <v>11</v>
      </c>
      <c r="C1236" t="s">
        <v>153</v>
      </c>
      <c r="D1236" t="s">
        <v>157</v>
      </c>
      <c r="E1236" t="s">
        <v>33</v>
      </c>
      <c r="F1236" t="s">
        <v>52</v>
      </c>
      <c r="G1236">
        <v>90</v>
      </c>
      <c r="H1236">
        <v>98</v>
      </c>
      <c r="I1236" t="str">
        <f>INDEX('DATA - Teams'!$C:$C,MATCH(C1236,'DATA - Teams'!$B:$B,0))</f>
        <v>KAPPAZ</v>
      </c>
    </row>
    <row r="1237" spans="1:9" hidden="1" x14ac:dyDescent="0.2">
      <c r="A1237">
        <v>2017</v>
      </c>
      <c r="B1237">
        <v>11</v>
      </c>
      <c r="C1237" t="s">
        <v>153</v>
      </c>
      <c r="D1237" t="s">
        <v>156</v>
      </c>
      <c r="E1237" t="s">
        <v>33</v>
      </c>
      <c r="F1237" t="s">
        <v>43</v>
      </c>
      <c r="G1237">
        <v>111</v>
      </c>
      <c r="H1237">
        <v>105</v>
      </c>
      <c r="I1237" t="str">
        <f>INDEX('DATA - Teams'!$C:$C,MATCH(C1237,'DATA - Teams'!$B:$B,0))</f>
        <v>KAPPAZ</v>
      </c>
    </row>
    <row r="1238" spans="1:9" hidden="1" x14ac:dyDescent="0.2">
      <c r="A1238">
        <v>2017</v>
      </c>
      <c r="B1238">
        <v>11</v>
      </c>
      <c r="C1238" t="s">
        <v>153</v>
      </c>
      <c r="D1238" t="s">
        <v>182</v>
      </c>
      <c r="E1238" t="s">
        <v>23</v>
      </c>
      <c r="F1238" t="s">
        <v>43</v>
      </c>
      <c r="G1238">
        <v>84</v>
      </c>
      <c r="H1238">
        <v>71</v>
      </c>
      <c r="I1238" t="str">
        <f>INDEX('DATA - Teams'!$C:$C,MATCH(C1238,'DATA - Teams'!$B:$B,0))</f>
        <v>KAPPAZ</v>
      </c>
    </row>
    <row r="1239" spans="1:9" hidden="1" x14ac:dyDescent="0.2">
      <c r="A1239">
        <v>2017</v>
      </c>
      <c r="B1239">
        <v>11</v>
      </c>
      <c r="C1239" t="s">
        <v>153</v>
      </c>
      <c r="D1239" t="s">
        <v>177</v>
      </c>
      <c r="E1239" t="s">
        <v>27</v>
      </c>
      <c r="F1239" t="s">
        <v>43</v>
      </c>
      <c r="G1239">
        <v>103</v>
      </c>
      <c r="H1239">
        <v>0</v>
      </c>
      <c r="I1239" t="str">
        <f>INDEX('DATA - Teams'!$C:$C,MATCH(C1239,'DATA - Teams'!$B:$B,0))</f>
        <v>KAPPAZ</v>
      </c>
    </row>
    <row r="1240" spans="1:9" hidden="1" x14ac:dyDescent="0.2">
      <c r="A1240">
        <v>2017</v>
      </c>
      <c r="B1240">
        <v>11</v>
      </c>
      <c r="C1240" t="s">
        <v>153</v>
      </c>
      <c r="D1240" t="s">
        <v>162</v>
      </c>
      <c r="E1240" t="s">
        <v>20</v>
      </c>
      <c r="F1240" t="s">
        <v>41</v>
      </c>
      <c r="G1240">
        <v>135</v>
      </c>
      <c r="H1240">
        <v>149</v>
      </c>
      <c r="I1240" t="str">
        <f>INDEX('DATA - Teams'!$C:$C,MATCH(C1240,'DATA - Teams'!$B:$B,0))</f>
        <v>KAPPAZ</v>
      </c>
    </row>
    <row r="1241" spans="1:9" hidden="1" x14ac:dyDescent="0.2">
      <c r="A1241">
        <v>2017</v>
      </c>
      <c r="B1241">
        <v>11</v>
      </c>
      <c r="C1241" t="s">
        <v>153</v>
      </c>
      <c r="D1241" t="s">
        <v>126</v>
      </c>
      <c r="E1241" t="s">
        <v>20</v>
      </c>
      <c r="F1241" t="s">
        <v>41</v>
      </c>
      <c r="G1241">
        <v>107</v>
      </c>
      <c r="H1241">
        <v>101</v>
      </c>
      <c r="I1241" t="str">
        <f>INDEX('DATA - Teams'!$C:$C,MATCH(C1241,'DATA - Teams'!$B:$B,0))</f>
        <v>KAPPAZ</v>
      </c>
    </row>
    <row r="1242" spans="1:9" hidden="1" x14ac:dyDescent="0.2">
      <c r="A1242">
        <v>2017</v>
      </c>
      <c r="B1242">
        <v>11</v>
      </c>
      <c r="C1242" t="s">
        <v>153</v>
      </c>
      <c r="D1242" t="s">
        <v>163</v>
      </c>
      <c r="E1242" t="s">
        <v>16</v>
      </c>
      <c r="F1242" t="s">
        <v>38</v>
      </c>
      <c r="G1242">
        <v>98</v>
      </c>
      <c r="H1242">
        <v>98</v>
      </c>
      <c r="I1242" t="str">
        <f>INDEX('DATA - Teams'!$C:$C,MATCH(C1242,'DATA - Teams'!$B:$B,0))</f>
        <v>KAPPAZ</v>
      </c>
    </row>
    <row r="1243" spans="1:9" hidden="1" x14ac:dyDescent="0.2">
      <c r="A1243">
        <v>2017</v>
      </c>
      <c r="B1243">
        <v>11</v>
      </c>
      <c r="C1243" t="s">
        <v>153</v>
      </c>
      <c r="D1243" t="s">
        <v>164</v>
      </c>
      <c r="E1243" t="s">
        <v>16</v>
      </c>
      <c r="F1243" t="s">
        <v>41</v>
      </c>
      <c r="G1243">
        <v>87</v>
      </c>
      <c r="H1243">
        <v>105</v>
      </c>
      <c r="I1243" t="str">
        <f>INDEX('DATA - Teams'!$C:$C,MATCH(C1243,'DATA - Teams'!$B:$B,0))</f>
        <v>KAPPAZ</v>
      </c>
    </row>
    <row r="1244" spans="1:9" hidden="1" x14ac:dyDescent="0.2">
      <c r="A1244">
        <v>2017</v>
      </c>
      <c r="B1244">
        <v>11</v>
      </c>
      <c r="C1244" t="s">
        <v>153</v>
      </c>
      <c r="D1244" t="s">
        <v>108</v>
      </c>
      <c r="E1244" t="s">
        <v>31</v>
      </c>
      <c r="F1244" t="s">
        <v>41</v>
      </c>
      <c r="G1244">
        <v>82</v>
      </c>
      <c r="H1244">
        <v>113</v>
      </c>
      <c r="I1244" t="str">
        <f>INDEX('DATA - Teams'!$C:$C,MATCH(C1244,'DATA - Teams'!$B:$B,0))</f>
        <v>KAPPAZ</v>
      </c>
    </row>
    <row r="1245" spans="1:9" hidden="1" x14ac:dyDescent="0.2">
      <c r="A1245">
        <v>2017</v>
      </c>
      <c r="B1245">
        <v>11</v>
      </c>
      <c r="C1245" t="s">
        <v>153</v>
      </c>
      <c r="D1245" t="s">
        <v>165</v>
      </c>
      <c r="E1245" t="s">
        <v>10</v>
      </c>
      <c r="F1245" t="s">
        <v>41</v>
      </c>
      <c r="G1245">
        <v>99</v>
      </c>
      <c r="H1245">
        <v>83</v>
      </c>
      <c r="I1245" t="str">
        <f>INDEX('DATA - Teams'!$C:$C,MATCH(C1245,'DATA - Teams'!$B:$B,0))</f>
        <v>KAPPAZ</v>
      </c>
    </row>
    <row r="1246" spans="1:9" hidden="1" x14ac:dyDescent="0.2">
      <c r="A1246">
        <v>2017</v>
      </c>
      <c r="B1246">
        <v>11</v>
      </c>
      <c r="C1246" t="s">
        <v>153</v>
      </c>
      <c r="D1246" t="s">
        <v>166</v>
      </c>
      <c r="E1246" t="s">
        <v>14</v>
      </c>
      <c r="F1246" t="s">
        <v>41</v>
      </c>
      <c r="G1246">
        <v>87</v>
      </c>
      <c r="H1246">
        <v>131</v>
      </c>
      <c r="I1246" t="str">
        <f>INDEX('DATA - Teams'!$C:$C,MATCH(C1246,'DATA - Teams'!$B:$B,0))</f>
        <v>KAPPAZ</v>
      </c>
    </row>
    <row r="1247" spans="1:9" hidden="1" x14ac:dyDescent="0.2">
      <c r="A1247">
        <v>2017</v>
      </c>
      <c r="B1247">
        <v>11</v>
      </c>
      <c r="C1247" t="s">
        <v>153</v>
      </c>
      <c r="D1247" t="s">
        <v>179</v>
      </c>
      <c r="E1247" t="s">
        <v>35</v>
      </c>
      <c r="F1247" t="s">
        <v>38</v>
      </c>
      <c r="G1247">
        <v>121</v>
      </c>
      <c r="H1247">
        <v>0</v>
      </c>
      <c r="I1247" t="str">
        <f>INDEX('DATA - Teams'!$C:$C,MATCH(C1247,'DATA - Teams'!$B:$B,0))</f>
        <v>KAPPAZ</v>
      </c>
    </row>
    <row r="1248" spans="1:9" hidden="1" x14ac:dyDescent="0.2">
      <c r="A1248">
        <v>2017</v>
      </c>
      <c r="B1248">
        <v>11</v>
      </c>
      <c r="C1248" t="s">
        <v>153</v>
      </c>
      <c r="D1248" t="s">
        <v>151</v>
      </c>
      <c r="E1248" t="s">
        <v>35</v>
      </c>
      <c r="F1248" t="s">
        <v>38</v>
      </c>
      <c r="G1248">
        <v>85</v>
      </c>
      <c r="H1248">
        <v>0</v>
      </c>
      <c r="I1248" t="str">
        <f>INDEX('DATA - Teams'!$C:$C,MATCH(C1248,'DATA - Teams'!$B:$B,0))</f>
        <v>KAPPAZ</v>
      </c>
    </row>
    <row r="1249" spans="1:9" hidden="1" x14ac:dyDescent="0.2">
      <c r="A1249">
        <v>2017</v>
      </c>
      <c r="B1249">
        <v>11</v>
      </c>
      <c r="C1249" t="s">
        <v>153</v>
      </c>
      <c r="D1249" t="s">
        <v>176</v>
      </c>
      <c r="E1249" t="s">
        <v>35</v>
      </c>
      <c r="F1249" t="s">
        <v>38</v>
      </c>
      <c r="G1249">
        <v>92</v>
      </c>
      <c r="H1249">
        <v>0</v>
      </c>
      <c r="I1249" t="str">
        <f>INDEX('DATA - Teams'!$C:$C,MATCH(C1249,'DATA - Teams'!$B:$B,0))</f>
        <v>KAPPAZ</v>
      </c>
    </row>
    <row r="1250" spans="1:9" hidden="1" x14ac:dyDescent="0.2">
      <c r="A1250">
        <v>2017</v>
      </c>
      <c r="B1250">
        <v>11</v>
      </c>
      <c r="C1250" t="s">
        <v>153</v>
      </c>
      <c r="D1250" t="s">
        <v>175</v>
      </c>
      <c r="E1250" t="s">
        <v>28</v>
      </c>
      <c r="F1250" t="s">
        <v>41</v>
      </c>
      <c r="G1250">
        <v>87</v>
      </c>
      <c r="H1250">
        <v>77</v>
      </c>
      <c r="I1250" t="str">
        <f>INDEX('DATA - Teams'!$C:$C,MATCH(C1250,'DATA - Teams'!$B:$B,0))</f>
        <v>KAPPAZ</v>
      </c>
    </row>
    <row r="1251" spans="1:9" hidden="1" x14ac:dyDescent="0.2">
      <c r="A1251">
        <v>2017</v>
      </c>
      <c r="B1251">
        <v>11</v>
      </c>
      <c r="C1251" t="s">
        <v>153</v>
      </c>
      <c r="D1251" t="s">
        <v>168</v>
      </c>
      <c r="E1251" t="s">
        <v>13</v>
      </c>
      <c r="F1251" t="s">
        <v>43</v>
      </c>
      <c r="G1251">
        <v>79</v>
      </c>
      <c r="H1251">
        <v>76</v>
      </c>
      <c r="I1251" t="str">
        <f>INDEX('DATA - Teams'!$C:$C,MATCH(C1251,'DATA - Teams'!$B:$B,0))</f>
        <v>KAPPAZ</v>
      </c>
    </row>
    <row r="1252" spans="1:9" hidden="1" x14ac:dyDescent="0.2">
      <c r="A1252">
        <v>2017</v>
      </c>
      <c r="B1252">
        <v>11</v>
      </c>
      <c r="C1252" t="s">
        <v>153</v>
      </c>
      <c r="D1252" t="s">
        <v>158</v>
      </c>
      <c r="E1252" t="s">
        <v>18</v>
      </c>
      <c r="F1252" t="s">
        <v>59</v>
      </c>
      <c r="G1252">
        <v>94</v>
      </c>
      <c r="H1252">
        <v>0</v>
      </c>
      <c r="I1252" t="str">
        <f>INDEX('DATA - Teams'!$C:$C,MATCH(C1252,'DATA - Teams'!$B:$B,0))</f>
        <v>KAPPAZ</v>
      </c>
    </row>
    <row r="1253" spans="1:9" hidden="1" x14ac:dyDescent="0.2">
      <c r="A1253">
        <v>2017</v>
      </c>
      <c r="B1253">
        <v>11</v>
      </c>
      <c r="C1253" t="s">
        <v>153</v>
      </c>
      <c r="D1253" t="s">
        <v>161</v>
      </c>
      <c r="E1253" t="s">
        <v>36</v>
      </c>
      <c r="F1253" t="s">
        <v>59</v>
      </c>
      <c r="G1253">
        <v>87</v>
      </c>
      <c r="H1253">
        <v>0</v>
      </c>
      <c r="I1253" t="str">
        <f>INDEX('DATA - Teams'!$C:$C,MATCH(C1253,'DATA - Teams'!$B:$B,0))</f>
        <v>KAPPAZ</v>
      </c>
    </row>
    <row r="1254" spans="1:9" hidden="1" x14ac:dyDescent="0.2">
      <c r="A1254">
        <v>2017</v>
      </c>
      <c r="B1254">
        <v>11</v>
      </c>
      <c r="C1254" t="s">
        <v>153</v>
      </c>
      <c r="D1254" t="s">
        <v>183</v>
      </c>
      <c r="E1254" t="s">
        <v>10</v>
      </c>
      <c r="F1254" t="s">
        <v>59</v>
      </c>
      <c r="G1254">
        <v>73</v>
      </c>
      <c r="H1254">
        <v>70</v>
      </c>
      <c r="I1254" t="str">
        <f>INDEX('DATA - Teams'!$C:$C,MATCH(C1254,'DATA - Teams'!$B:$B,0))</f>
        <v>KAPPAZ</v>
      </c>
    </row>
    <row r="1255" spans="1:9" hidden="1" x14ac:dyDescent="0.2">
      <c r="A1255">
        <v>2017</v>
      </c>
      <c r="B1255">
        <v>11</v>
      </c>
      <c r="C1255" t="s">
        <v>153</v>
      </c>
      <c r="D1255" t="s">
        <v>180</v>
      </c>
      <c r="E1255" t="s">
        <v>13</v>
      </c>
      <c r="F1255" t="s">
        <v>59</v>
      </c>
      <c r="G1255">
        <v>51</v>
      </c>
      <c r="H1255">
        <v>0</v>
      </c>
      <c r="I1255" t="str">
        <f>INDEX('DATA - Teams'!$C:$C,MATCH(C1255,'DATA - Teams'!$B:$B,0))</f>
        <v>KAPPAZ</v>
      </c>
    </row>
    <row r="1256" spans="1:9" hidden="1" x14ac:dyDescent="0.2">
      <c r="A1256">
        <v>2017</v>
      </c>
      <c r="B1256">
        <v>12</v>
      </c>
      <c r="C1256" t="s">
        <v>153</v>
      </c>
      <c r="D1256" t="s">
        <v>154</v>
      </c>
      <c r="E1256" t="s">
        <v>22</v>
      </c>
      <c r="F1256" t="s">
        <v>43</v>
      </c>
      <c r="G1256">
        <v>71</v>
      </c>
      <c r="H1256">
        <v>21</v>
      </c>
      <c r="I1256" t="str">
        <f>INDEX('DATA - Teams'!$C:$C,MATCH(C1256,'DATA - Teams'!$B:$B,0))</f>
        <v>KAPPAZ</v>
      </c>
    </row>
    <row r="1257" spans="1:9" hidden="1" x14ac:dyDescent="0.2">
      <c r="A1257">
        <v>2017</v>
      </c>
      <c r="B1257">
        <v>12</v>
      </c>
      <c r="C1257" t="s">
        <v>153</v>
      </c>
      <c r="D1257" t="s">
        <v>92</v>
      </c>
      <c r="E1257" t="s">
        <v>22</v>
      </c>
      <c r="F1257" t="s">
        <v>43</v>
      </c>
      <c r="G1257">
        <v>67</v>
      </c>
      <c r="H1257">
        <v>97</v>
      </c>
      <c r="I1257" t="str">
        <f>INDEX('DATA - Teams'!$C:$C,MATCH(C1257,'DATA - Teams'!$B:$B,0))</f>
        <v>KAPPAZ</v>
      </c>
    </row>
    <row r="1258" spans="1:9" hidden="1" x14ac:dyDescent="0.2">
      <c r="A1258">
        <v>2017</v>
      </c>
      <c r="B1258">
        <v>12</v>
      </c>
      <c r="C1258" t="s">
        <v>153</v>
      </c>
      <c r="D1258" t="s">
        <v>155</v>
      </c>
      <c r="E1258" t="s">
        <v>22</v>
      </c>
      <c r="F1258" t="s">
        <v>38</v>
      </c>
      <c r="G1258">
        <v>102</v>
      </c>
      <c r="H1258">
        <v>103</v>
      </c>
      <c r="I1258" t="str">
        <f>INDEX('DATA - Teams'!$C:$C,MATCH(C1258,'DATA - Teams'!$B:$B,0))</f>
        <v>KAPPAZ</v>
      </c>
    </row>
    <row r="1259" spans="1:9" hidden="1" x14ac:dyDescent="0.2">
      <c r="A1259">
        <v>2017</v>
      </c>
      <c r="B1259">
        <v>12</v>
      </c>
      <c r="C1259" t="s">
        <v>153</v>
      </c>
      <c r="D1259" t="s">
        <v>157</v>
      </c>
      <c r="E1259" t="s">
        <v>33</v>
      </c>
      <c r="F1259" t="s">
        <v>52</v>
      </c>
      <c r="G1259">
        <v>100</v>
      </c>
      <c r="H1259">
        <v>116</v>
      </c>
      <c r="I1259" t="str">
        <f>INDEX('DATA - Teams'!$C:$C,MATCH(C1259,'DATA - Teams'!$B:$B,0))</f>
        <v>KAPPAZ</v>
      </c>
    </row>
    <row r="1260" spans="1:9" hidden="1" x14ac:dyDescent="0.2">
      <c r="A1260">
        <v>2017</v>
      </c>
      <c r="B1260">
        <v>12</v>
      </c>
      <c r="C1260" t="s">
        <v>153</v>
      </c>
      <c r="D1260" t="s">
        <v>156</v>
      </c>
      <c r="E1260" t="s">
        <v>33</v>
      </c>
      <c r="F1260" t="s">
        <v>43</v>
      </c>
      <c r="G1260">
        <v>95</v>
      </c>
      <c r="H1260">
        <v>68</v>
      </c>
      <c r="I1260" t="str">
        <f>INDEX('DATA - Teams'!$C:$C,MATCH(C1260,'DATA - Teams'!$B:$B,0))</f>
        <v>KAPPAZ</v>
      </c>
    </row>
    <row r="1261" spans="1:9" hidden="1" x14ac:dyDescent="0.2">
      <c r="A1261">
        <v>2017</v>
      </c>
      <c r="B1261">
        <v>12</v>
      </c>
      <c r="C1261" t="s">
        <v>153</v>
      </c>
      <c r="D1261" t="s">
        <v>158</v>
      </c>
      <c r="E1261" t="s">
        <v>18</v>
      </c>
      <c r="F1261" t="s">
        <v>41</v>
      </c>
      <c r="G1261">
        <v>104</v>
      </c>
      <c r="H1261">
        <v>146</v>
      </c>
      <c r="I1261" t="str">
        <f>INDEX('DATA - Teams'!$C:$C,MATCH(C1261,'DATA - Teams'!$B:$B,0))</f>
        <v>KAPPAZ</v>
      </c>
    </row>
    <row r="1262" spans="1:9" hidden="1" x14ac:dyDescent="0.2">
      <c r="A1262">
        <v>2017</v>
      </c>
      <c r="B1262">
        <v>12</v>
      </c>
      <c r="C1262" t="s">
        <v>153</v>
      </c>
      <c r="D1262" t="s">
        <v>177</v>
      </c>
      <c r="E1262" t="s">
        <v>27</v>
      </c>
      <c r="F1262" t="s">
        <v>43</v>
      </c>
      <c r="G1262">
        <v>90</v>
      </c>
      <c r="H1262">
        <v>82</v>
      </c>
      <c r="I1262" t="str">
        <f>INDEX('DATA - Teams'!$C:$C,MATCH(C1262,'DATA - Teams'!$B:$B,0))</f>
        <v>KAPPAZ</v>
      </c>
    </row>
    <row r="1263" spans="1:9" hidden="1" x14ac:dyDescent="0.2">
      <c r="A1263">
        <v>2017</v>
      </c>
      <c r="B1263">
        <v>12</v>
      </c>
      <c r="C1263" t="s">
        <v>153</v>
      </c>
      <c r="D1263" t="s">
        <v>161</v>
      </c>
      <c r="E1263" t="s">
        <v>36</v>
      </c>
      <c r="F1263" t="s">
        <v>43</v>
      </c>
      <c r="G1263">
        <v>86</v>
      </c>
      <c r="H1263">
        <v>92</v>
      </c>
      <c r="I1263" t="str">
        <f>INDEX('DATA - Teams'!$C:$C,MATCH(C1263,'DATA - Teams'!$B:$B,0))</f>
        <v>KAPPAZ</v>
      </c>
    </row>
    <row r="1264" spans="1:9" hidden="1" x14ac:dyDescent="0.2">
      <c r="A1264">
        <v>2017</v>
      </c>
      <c r="B1264">
        <v>12</v>
      </c>
      <c r="C1264" t="s">
        <v>153</v>
      </c>
      <c r="D1264" t="s">
        <v>162</v>
      </c>
      <c r="E1264" t="s">
        <v>20</v>
      </c>
      <c r="F1264" t="s">
        <v>41</v>
      </c>
      <c r="G1264">
        <v>135</v>
      </c>
      <c r="H1264">
        <v>0</v>
      </c>
      <c r="I1264" t="str">
        <f>INDEX('DATA - Teams'!$C:$C,MATCH(C1264,'DATA - Teams'!$B:$B,0))</f>
        <v>KAPPAZ</v>
      </c>
    </row>
    <row r="1265" spans="1:9" hidden="1" x14ac:dyDescent="0.2">
      <c r="A1265">
        <v>2017</v>
      </c>
      <c r="B1265">
        <v>12</v>
      </c>
      <c r="C1265" t="s">
        <v>153</v>
      </c>
      <c r="D1265" t="s">
        <v>164</v>
      </c>
      <c r="E1265" t="s">
        <v>16</v>
      </c>
      <c r="F1265" t="s">
        <v>41</v>
      </c>
      <c r="G1265">
        <v>93</v>
      </c>
      <c r="H1265">
        <v>81</v>
      </c>
      <c r="I1265" t="str">
        <f>INDEX('DATA - Teams'!$C:$C,MATCH(C1265,'DATA - Teams'!$B:$B,0))</f>
        <v>KAPPAZ</v>
      </c>
    </row>
    <row r="1266" spans="1:9" hidden="1" x14ac:dyDescent="0.2">
      <c r="A1266">
        <v>2017</v>
      </c>
      <c r="B1266">
        <v>12</v>
      </c>
      <c r="C1266" t="s">
        <v>153</v>
      </c>
      <c r="D1266" t="s">
        <v>163</v>
      </c>
      <c r="E1266" t="s">
        <v>16</v>
      </c>
      <c r="F1266" t="s">
        <v>38</v>
      </c>
      <c r="G1266">
        <v>109</v>
      </c>
      <c r="H1266">
        <v>133</v>
      </c>
      <c r="I1266" t="str">
        <f>INDEX('DATA - Teams'!$C:$C,MATCH(C1266,'DATA - Teams'!$B:$B,0))</f>
        <v>KAPPAZ</v>
      </c>
    </row>
    <row r="1267" spans="1:9" hidden="1" x14ac:dyDescent="0.2">
      <c r="A1267">
        <v>2017</v>
      </c>
      <c r="B1267">
        <v>12</v>
      </c>
      <c r="C1267" t="s">
        <v>153</v>
      </c>
      <c r="D1267" t="s">
        <v>108</v>
      </c>
      <c r="E1267" t="s">
        <v>31</v>
      </c>
      <c r="F1267" t="s">
        <v>41</v>
      </c>
      <c r="G1267">
        <v>83</v>
      </c>
      <c r="H1267">
        <v>106</v>
      </c>
      <c r="I1267" t="str">
        <f>INDEX('DATA - Teams'!$C:$C,MATCH(C1267,'DATA - Teams'!$B:$B,0))</f>
        <v>KAPPAZ</v>
      </c>
    </row>
    <row r="1268" spans="1:9" hidden="1" x14ac:dyDescent="0.2">
      <c r="A1268">
        <v>2017</v>
      </c>
      <c r="B1268">
        <v>12</v>
      </c>
      <c r="C1268" t="s">
        <v>153</v>
      </c>
      <c r="D1268" t="s">
        <v>165</v>
      </c>
      <c r="E1268" t="s">
        <v>10</v>
      </c>
      <c r="F1268" t="s">
        <v>41</v>
      </c>
      <c r="G1268">
        <v>101</v>
      </c>
      <c r="H1268">
        <v>114</v>
      </c>
      <c r="I1268" t="str">
        <f>INDEX('DATA - Teams'!$C:$C,MATCH(C1268,'DATA - Teams'!$B:$B,0))</f>
        <v>KAPPAZ</v>
      </c>
    </row>
    <row r="1269" spans="1:9" hidden="1" x14ac:dyDescent="0.2">
      <c r="A1269">
        <v>2017</v>
      </c>
      <c r="B1269">
        <v>12</v>
      </c>
      <c r="C1269" t="s">
        <v>153</v>
      </c>
      <c r="D1269" t="s">
        <v>183</v>
      </c>
      <c r="E1269" t="s">
        <v>10</v>
      </c>
      <c r="F1269" t="s">
        <v>41</v>
      </c>
      <c r="G1269">
        <v>80</v>
      </c>
      <c r="H1269">
        <v>102</v>
      </c>
      <c r="I1269" t="str">
        <f>INDEX('DATA - Teams'!$C:$C,MATCH(C1269,'DATA - Teams'!$B:$B,0))</f>
        <v>KAPPAZ</v>
      </c>
    </row>
    <row r="1270" spans="1:9" hidden="1" x14ac:dyDescent="0.2">
      <c r="A1270">
        <v>2017</v>
      </c>
      <c r="B1270">
        <v>12</v>
      </c>
      <c r="C1270" t="s">
        <v>153</v>
      </c>
      <c r="D1270" t="s">
        <v>179</v>
      </c>
      <c r="E1270" t="s">
        <v>35</v>
      </c>
      <c r="F1270" t="s">
        <v>38</v>
      </c>
      <c r="G1270">
        <v>124</v>
      </c>
      <c r="H1270">
        <v>106</v>
      </c>
      <c r="I1270" t="str">
        <f>INDEX('DATA - Teams'!$C:$C,MATCH(C1270,'DATA - Teams'!$B:$B,0))</f>
        <v>KAPPAZ</v>
      </c>
    </row>
    <row r="1271" spans="1:9" hidden="1" x14ac:dyDescent="0.2">
      <c r="A1271">
        <v>2017</v>
      </c>
      <c r="B1271">
        <v>12</v>
      </c>
      <c r="C1271" t="s">
        <v>153</v>
      </c>
      <c r="D1271" t="s">
        <v>151</v>
      </c>
      <c r="E1271" t="s">
        <v>35</v>
      </c>
      <c r="F1271" t="s">
        <v>38</v>
      </c>
      <c r="G1271">
        <v>85</v>
      </c>
      <c r="H1271">
        <v>0</v>
      </c>
      <c r="I1271" t="str">
        <f>INDEX('DATA - Teams'!$C:$C,MATCH(C1271,'DATA - Teams'!$B:$B,0))</f>
        <v>KAPPAZ</v>
      </c>
    </row>
    <row r="1272" spans="1:9" hidden="1" x14ac:dyDescent="0.2">
      <c r="A1272">
        <v>2017</v>
      </c>
      <c r="B1272">
        <v>12</v>
      </c>
      <c r="C1272" t="s">
        <v>153</v>
      </c>
      <c r="D1272" t="s">
        <v>176</v>
      </c>
      <c r="E1272" t="s">
        <v>35</v>
      </c>
      <c r="F1272" t="s">
        <v>38</v>
      </c>
      <c r="G1272">
        <v>86</v>
      </c>
      <c r="H1272">
        <v>41</v>
      </c>
      <c r="I1272" t="str">
        <f>INDEX('DATA - Teams'!$C:$C,MATCH(C1272,'DATA - Teams'!$B:$B,0))</f>
        <v>KAPPAZ</v>
      </c>
    </row>
    <row r="1273" spans="1:9" hidden="1" x14ac:dyDescent="0.2">
      <c r="A1273">
        <v>2017</v>
      </c>
      <c r="B1273">
        <v>12</v>
      </c>
      <c r="C1273" t="s">
        <v>153</v>
      </c>
      <c r="D1273" t="s">
        <v>175</v>
      </c>
      <c r="E1273" t="s">
        <v>28</v>
      </c>
      <c r="F1273" t="s">
        <v>41</v>
      </c>
      <c r="G1273">
        <v>93</v>
      </c>
      <c r="H1273">
        <v>84</v>
      </c>
      <c r="I1273" t="str">
        <f>INDEX('DATA - Teams'!$C:$C,MATCH(C1273,'DATA - Teams'!$B:$B,0))</f>
        <v>KAPPAZ</v>
      </c>
    </row>
    <row r="1274" spans="1:9" hidden="1" x14ac:dyDescent="0.2">
      <c r="A1274">
        <v>2017</v>
      </c>
      <c r="B1274">
        <v>12</v>
      </c>
      <c r="C1274" t="s">
        <v>153</v>
      </c>
      <c r="D1274" t="s">
        <v>126</v>
      </c>
      <c r="E1274" t="s">
        <v>20</v>
      </c>
      <c r="F1274" t="s">
        <v>59</v>
      </c>
      <c r="G1274">
        <v>107</v>
      </c>
      <c r="H1274">
        <v>0</v>
      </c>
      <c r="I1274" t="str">
        <f>INDEX('DATA - Teams'!$C:$C,MATCH(C1274,'DATA - Teams'!$B:$B,0))</f>
        <v>KAPPAZ</v>
      </c>
    </row>
    <row r="1275" spans="1:9" hidden="1" x14ac:dyDescent="0.2">
      <c r="A1275">
        <v>2017</v>
      </c>
      <c r="B1275">
        <v>12</v>
      </c>
      <c r="C1275" t="s">
        <v>153</v>
      </c>
      <c r="D1275" t="s">
        <v>166</v>
      </c>
      <c r="E1275" t="s">
        <v>14</v>
      </c>
      <c r="F1275" t="s">
        <v>59</v>
      </c>
      <c r="G1275">
        <v>87</v>
      </c>
      <c r="H1275">
        <v>0</v>
      </c>
      <c r="I1275" t="str">
        <f>INDEX('DATA - Teams'!$C:$C,MATCH(C1275,'DATA - Teams'!$B:$B,0))</f>
        <v>KAPPAZ</v>
      </c>
    </row>
    <row r="1276" spans="1:9" hidden="1" x14ac:dyDescent="0.2">
      <c r="A1276">
        <v>2017</v>
      </c>
      <c r="B1276">
        <v>12</v>
      </c>
      <c r="C1276" t="s">
        <v>153</v>
      </c>
      <c r="D1276" t="s">
        <v>168</v>
      </c>
      <c r="E1276" t="s">
        <v>13</v>
      </c>
      <c r="F1276" t="s">
        <v>59</v>
      </c>
      <c r="G1276">
        <v>79</v>
      </c>
      <c r="H1276">
        <v>0</v>
      </c>
      <c r="I1276" t="str">
        <f>INDEX('DATA - Teams'!$C:$C,MATCH(C1276,'DATA - Teams'!$B:$B,0))</f>
        <v>KAPPAZ</v>
      </c>
    </row>
    <row r="1277" spans="1:9" hidden="1" x14ac:dyDescent="0.2">
      <c r="A1277">
        <v>2017</v>
      </c>
      <c r="B1277">
        <v>12</v>
      </c>
      <c r="C1277" t="s">
        <v>153</v>
      </c>
      <c r="D1277" t="s">
        <v>180</v>
      </c>
      <c r="E1277" t="s">
        <v>13</v>
      </c>
      <c r="F1277" t="s">
        <v>59</v>
      </c>
      <c r="G1277">
        <v>51</v>
      </c>
      <c r="H1277">
        <v>0</v>
      </c>
      <c r="I1277" t="str">
        <f>INDEX('DATA - Teams'!$C:$C,MATCH(C1277,'DATA - Teams'!$B:$B,0))</f>
        <v>KAPPAZ</v>
      </c>
    </row>
    <row r="1278" spans="1:9" hidden="1" x14ac:dyDescent="0.2">
      <c r="A1278">
        <v>2017</v>
      </c>
      <c r="B1278">
        <v>13</v>
      </c>
      <c r="C1278" t="s">
        <v>153</v>
      </c>
      <c r="D1278" t="s">
        <v>154</v>
      </c>
      <c r="E1278" t="s">
        <v>22</v>
      </c>
      <c r="F1278" t="s">
        <v>43</v>
      </c>
      <c r="G1278">
        <v>62</v>
      </c>
      <c r="H1278">
        <v>58</v>
      </c>
      <c r="I1278" t="str">
        <f>INDEX('DATA - Teams'!$C:$C,MATCH(C1278,'DATA - Teams'!$B:$B,0))</f>
        <v>KAPPAZ</v>
      </c>
    </row>
    <row r="1279" spans="1:9" hidden="1" x14ac:dyDescent="0.2">
      <c r="A1279">
        <v>2017</v>
      </c>
      <c r="B1279">
        <v>13</v>
      </c>
      <c r="C1279" t="s">
        <v>153</v>
      </c>
      <c r="D1279" t="s">
        <v>94</v>
      </c>
      <c r="E1279" t="s">
        <v>22</v>
      </c>
      <c r="F1279" t="s">
        <v>52</v>
      </c>
      <c r="G1279">
        <v>78</v>
      </c>
      <c r="H1279">
        <v>105</v>
      </c>
      <c r="I1279" t="str">
        <f>INDEX('DATA - Teams'!$C:$C,MATCH(C1279,'DATA - Teams'!$B:$B,0))</f>
        <v>KAPPAZ</v>
      </c>
    </row>
    <row r="1280" spans="1:9" hidden="1" x14ac:dyDescent="0.2">
      <c r="A1280">
        <v>2017</v>
      </c>
      <c r="B1280">
        <v>13</v>
      </c>
      <c r="C1280" t="s">
        <v>153</v>
      </c>
      <c r="D1280" t="s">
        <v>155</v>
      </c>
      <c r="E1280" t="s">
        <v>22</v>
      </c>
      <c r="F1280" t="s">
        <v>38</v>
      </c>
      <c r="G1280">
        <v>98</v>
      </c>
      <c r="H1280">
        <v>84</v>
      </c>
      <c r="I1280" t="str">
        <f>INDEX('DATA - Teams'!$C:$C,MATCH(C1280,'DATA - Teams'!$B:$B,0))</f>
        <v>KAPPAZ</v>
      </c>
    </row>
    <row r="1281" spans="1:9" hidden="1" x14ac:dyDescent="0.2">
      <c r="A1281">
        <v>2017</v>
      </c>
      <c r="B1281">
        <v>13</v>
      </c>
      <c r="C1281" t="s">
        <v>153</v>
      </c>
      <c r="D1281" t="s">
        <v>156</v>
      </c>
      <c r="E1281" t="s">
        <v>33</v>
      </c>
      <c r="F1281" t="s">
        <v>43</v>
      </c>
      <c r="G1281">
        <v>95</v>
      </c>
      <c r="H1281">
        <v>0</v>
      </c>
      <c r="I1281" t="str">
        <f>INDEX('DATA - Teams'!$C:$C,MATCH(C1281,'DATA - Teams'!$B:$B,0))</f>
        <v>KAPPAZ</v>
      </c>
    </row>
    <row r="1282" spans="1:9" hidden="1" x14ac:dyDescent="0.2">
      <c r="A1282">
        <v>2017</v>
      </c>
      <c r="B1282">
        <v>13</v>
      </c>
      <c r="C1282" t="s">
        <v>153</v>
      </c>
      <c r="D1282" t="s">
        <v>158</v>
      </c>
      <c r="E1282" t="s">
        <v>18</v>
      </c>
      <c r="F1282" t="s">
        <v>41</v>
      </c>
      <c r="G1282">
        <v>98</v>
      </c>
      <c r="H1282">
        <v>66</v>
      </c>
      <c r="I1282" t="str">
        <f>INDEX('DATA - Teams'!$C:$C,MATCH(C1282,'DATA - Teams'!$B:$B,0))</f>
        <v>KAPPAZ</v>
      </c>
    </row>
    <row r="1283" spans="1:9" hidden="1" x14ac:dyDescent="0.2">
      <c r="A1283">
        <v>2017</v>
      </c>
      <c r="B1283">
        <v>13</v>
      </c>
      <c r="C1283" t="s">
        <v>153</v>
      </c>
      <c r="D1283" t="s">
        <v>177</v>
      </c>
      <c r="E1283" t="s">
        <v>27</v>
      </c>
      <c r="F1283" t="s">
        <v>43</v>
      </c>
      <c r="G1283">
        <v>98</v>
      </c>
      <c r="H1283">
        <v>142</v>
      </c>
      <c r="I1283" t="str">
        <f>INDEX('DATA - Teams'!$C:$C,MATCH(C1283,'DATA - Teams'!$B:$B,0))</f>
        <v>KAPPAZ</v>
      </c>
    </row>
    <row r="1284" spans="1:9" hidden="1" x14ac:dyDescent="0.2">
      <c r="A1284">
        <v>2017</v>
      </c>
      <c r="B1284">
        <v>13</v>
      </c>
      <c r="C1284" t="s">
        <v>153</v>
      </c>
      <c r="D1284" t="s">
        <v>161</v>
      </c>
      <c r="E1284" t="s">
        <v>36</v>
      </c>
      <c r="F1284" t="s">
        <v>43</v>
      </c>
      <c r="G1284">
        <v>84</v>
      </c>
      <c r="H1284">
        <v>100</v>
      </c>
      <c r="I1284" t="str">
        <f>INDEX('DATA - Teams'!$C:$C,MATCH(C1284,'DATA - Teams'!$B:$B,0))</f>
        <v>KAPPAZ</v>
      </c>
    </row>
    <row r="1285" spans="1:9" hidden="1" x14ac:dyDescent="0.2">
      <c r="A1285">
        <v>2017</v>
      </c>
      <c r="B1285">
        <v>13</v>
      </c>
      <c r="C1285" t="s">
        <v>153</v>
      </c>
      <c r="D1285" t="s">
        <v>162</v>
      </c>
      <c r="E1285" t="s">
        <v>20</v>
      </c>
      <c r="F1285" t="s">
        <v>41</v>
      </c>
      <c r="G1285">
        <v>141</v>
      </c>
      <c r="H1285">
        <v>141</v>
      </c>
      <c r="I1285" t="str">
        <f>INDEX('DATA - Teams'!$C:$C,MATCH(C1285,'DATA - Teams'!$B:$B,0))</f>
        <v>KAPPAZ</v>
      </c>
    </row>
    <row r="1286" spans="1:9" hidden="1" x14ac:dyDescent="0.2">
      <c r="A1286">
        <v>2017</v>
      </c>
      <c r="B1286">
        <v>13</v>
      </c>
      <c r="C1286" t="s">
        <v>153</v>
      </c>
      <c r="D1286" t="s">
        <v>126</v>
      </c>
      <c r="E1286" t="s">
        <v>20</v>
      </c>
      <c r="F1286" t="s">
        <v>41</v>
      </c>
      <c r="G1286">
        <v>98</v>
      </c>
      <c r="H1286">
        <v>44</v>
      </c>
      <c r="I1286" t="str">
        <f>INDEX('DATA - Teams'!$C:$C,MATCH(C1286,'DATA - Teams'!$B:$B,0))</f>
        <v>KAPPAZ</v>
      </c>
    </row>
    <row r="1287" spans="1:9" hidden="1" x14ac:dyDescent="0.2">
      <c r="A1287">
        <v>2017</v>
      </c>
      <c r="B1287">
        <v>13</v>
      </c>
      <c r="C1287" t="s">
        <v>153</v>
      </c>
      <c r="D1287" t="s">
        <v>184</v>
      </c>
      <c r="E1287" t="s">
        <v>32</v>
      </c>
      <c r="F1287" t="s">
        <v>38</v>
      </c>
      <c r="G1287">
        <v>78</v>
      </c>
      <c r="H1287">
        <v>0</v>
      </c>
      <c r="I1287" t="str">
        <f>INDEX('DATA - Teams'!$C:$C,MATCH(C1287,'DATA - Teams'!$B:$B,0))</f>
        <v>KAPPAZ</v>
      </c>
    </row>
    <row r="1288" spans="1:9" hidden="1" x14ac:dyDescent="0.2">
      <c r="A1288">
        <v>2017</v>
      </c>
      <c r="B1288">
        <v>13</v>
      </c>
      <c r="C1288" t="s">
        <v>153</v>
      </c>
      <c r="D1288" t="s">
        <v>163</v>
      </c>
      <c r="E1288" t="s">
        <v>16</v>
      </c>
      <c r="F1288" t="s">
        <v>38</v>
      </c>
      <c r="G1288">
        <v>108</v>
      </c>
      <c r="H1288">
        <v>87</v>
      </c>
      <c r="I1288" t="str">
        <f>INDEX('DATA - Teams'!$C:$C,MATCH(C1288,'DATA - Teams'!$B:$B,0))</f>
        <v>KAPPAZ</v>
      </c>
    </row>
    <row r="1289" spans="1:9" hidden="1" x14ac:dyDescent="0.2">
      <c r="A1289">
        <v>2017</v>
      </c>
      <c r="B1289">
        <v>13</v>
      </c>
      <c r="C1289" t="s">
        <v>153</v>
      </c>
      <c r="D1289" t="s">
        <v>164</v>
      </c>
      <c r="E1289" t="s">
        <v>16</v>
      </c>
      <c r="F1289" t="s">
        <v>41</v>
      </c>
      <c r="G1289">
        <v>100</v>
      </c>
      <c r="H1289">
        <v>109</v>
      </c>
      <c r="I1289" t="str">
        <f>INDEX('DATA - Teams'!$C:$C,MATCH(C1289,'DATA - Teams'!$B:$B,0))</f>
        <v>KAPPAZ</v>
      </c>
    </row>
    <row r="1290" spans="1:9" hidden="1" x14ac:dyDescent="0.2">
      <c r="A1290">
        <v>2017</v>
      </c>
      <c r="B1290">
        <v>13</v>
      </c>
      <c r="C1290" t="s">
        <v>153</v>
      </c>
      <c r="D1290" t="s">
        <v>108</v>
      </c>
      <c r="E1290" t="s">
        <v>31</v>
      </c>
      <c r="F1290" t="s">
        <v>41</v>
      </c>
      <c r="G1290">
        <v>85</v>
      </c>
      <c r="H1290">
        <v>117</v>
      </c>
      <c r="I1290" t="str">
        <f>INDEX('DATA - Teams'!$C:$C,MATCH(C1290,'DATA - Teams'!$B:$B,0))</f>
        <v>KAPPAZ</v>
      </c>
    </row>
    <row r="1291" spans="1:9" hidden="1" x14ac:dyDescent="0.2">
      <c r="A1291">
        <v>2017</v>
      </c>
      <c r="B1291">
        <v>13</v>
      </c>
      <c r="C1291" t="s">
        <v>153</v>
      </c>
      <c r="D1291" t="s">
        <v>165</v>
      </c>
      <c r="E1291" t="s">
        <v>10</v>
      </c>
      <c r="F1291" t="s">
        <v>41</v>
      </c>
      <c r="G1291">
        <v>101</v>
      </c>
      <c r="H1291">
        <v>0</v>
      </c>
      <c r="I1291" t="str">
        <f>INDEX('DATA - Teams'!$C:$C,MATCH(C1291,'DATA - Teams'!$B:$B,0))</f>
        <v>KAPPAZ</v>
      </c>
    </row>
    <row r="1292" spans="1:9" hidden="1" x14ac:dyDescent="0.2">
      <c r="A1292">
        <v>2017</v>
      </c>
      <c r="B1292">
        <v>13</v>
      </c>
      <c r="C1292" t="s">
        <v>153</v>
      </c>
      <c r="D1292" t="s">
        <v>166</v>
      </c>
      <c r="E1292" t="s">
        <v>14</v>
      </c>
      <c r="F1292" t="s">
        <v>41</v>
      </c>
      <c r="G1292">
        <v>86</v>
      </c>
      <c r="H1292">
        <v>105</v>
      </c>
      <c r="I1292" t="str">
        <f>INDEX('DATA - Teams'!$C:$C,MATCH(C1292,'DATA - Teams'!$B:$B,0))</f>
        <v>KAPPAZ</v>
      </c>
    </row>
    <row r="1293" spans="1:9" hidden="1" x14ac:dyDescent="0.2">
      <c r="A1293">
        <v>2017</v>
      </c>
      <c r="B1293">
        <v>13</v>
      </c>
      <c r="C1293" t="s">
        <v>153</v>
      </c>
      <c r="D1293" t="s">
        <v>179</v>
      </c>
      <c r="E1293" t="s">
        <v>35</v>
      </c>
      <c r="F1293" t="s">
        <v>38</v>
      </c>
      <c r="G1293">
        <v>123</v>
      </c>
      <c r="H1293">
        <v>110</v>
      </c>
      <c r="I1293" t="str">
        <f>INDEX('DATA - Teams'!$C:$C,MATCH(C1293,'DATA - Teams'!$B:$B,0))</f>
        <v>KAPPAZ</v>
      </c>
    </row>
    <row r="1294" spans="1:9" hidden="1" x14ac:dyDescent="0.2">
      <c r="A1294">
        <v>2017</v>
      </c>
      <c r="B1294">
        <v>13</v>
      </c>
      <c r="C1294" t="s">
        <v>153</v>
      </c>
      <c r="D1294" t="s">
        <v>151</v>
      </c>
      <c r="E1294" t="s">
        <v>35</v>
      </c>
      <c r="F1294" t="s">
        <v>38</v>
      </c>
      <c r="G1294">
        <v>88</v>
      </c>
      <c r="H1294">
        <v>92</v>
      </c>
      <c r="I1294" t="str">
        <f>INDEX('DATA - Teams'!$C:$C,MATCH(C1294,'DATA - Teams'!$B:$B,0))</f>
        <v>KAPPAZ</v>
      </c>
    </row>
    <row r="1295" spans="1:9" hidden="1" x14ac:dyDescent="0.2">
      <c r="A1295">
        <v>2017</v>
      </c>
      <c r="B1295">
        <v>13</v>
      </c>
      <c r="C1295" t="s">
        <v>153</v>
      </c>
      <c r="D1295" t="s">
        <v>168</v>
      </c>
      <c r="E1295" t="s">
        <v>13</v>
      </c>
      <c r="F1295" t="s">
        <v>43</v>
      </c>
      <c r="G1295">
        <v>81</v>
      </c>
      <c r="H1295">
        <v>96</v>
      </c>
      <c r="I1295" t="str">
        <f>INDEX('DATA - Teams'!$C:$C,MATCH(C1295,'DATA - Teams'!$B:$B,0))</f>
        <v>KAPPAZ</v>
      </c>
    </row>
    <row r="1296" spans="1:9" hidden="1" x14ac:dyDescent="0.2">
      <c r="A1296">
        <v>2017</v>
      </c>
      <c r="B1296">
        <v>13</v>
      </c>
      <c r="C1296" t="s">
        <v>153</v>
      </c>
      <c r="D1296" t="s">
        <v>157</v>
      </c>
      <c r="E1296" t="s">
        <v>33</v>
      </c>
      <c r="F1296" t="s">
        <v>59</v>
      </c>
      <c r="G1296">
        <v>100</v>
      </c>
      <c r="H1296">
        <v>0</v>
      </c>
      <c r="I1296" t="str">
        <f>INDEX('DATA - Teams'!$C:$C,MATCH(C1296,'DATA - Teams'!$B:$B,0))</f>
        <v>KAPPAZ</v>
      </c>
    </row>
    <row r="1297" spans="1:9" hidden="1" x14ac:dyDescent="0.2">
      <c r="A1297">
        <v>2017</v>
      </c>
      <c r="B1297">
        <v>13</v>
      </c>
      <c r="C1297" t="s">
        <v>153</v>
      </c>
      <c r="D1297" t="s">
        <v>185</v>
      </c>
      <c r="E1297" t="s">
        <v>32</v>
      </c>
      <c r="F1297" t="s">
        <v>59</v>
      </c>
      <c r="G1297">
        <v>88</v>
      </c>
      <c r="H1297">
        <v>0</v>
      </c>
      <c r="I1297" t="str">
        <f>INDEX('DATA - Teams'!$C:$C,MATCH(C1297,'DATA - Teams'!$B:$B,0))</f>
        <v>KAPPAZ</v>
      </c>
    </row>
    <row r="1298" spans="1:9" hidden="1" x14ac:dyDescent="0.2">
      <c r="A1298">
        <v>2017</v>
      </c>
      <c r="B1298">
        <v>13</v>
      </c>
      <c r="C1298" t="s">
        <v>153</v>
      </c>
      <c r="D1298" t="s">
        <v>175</v>
      </c>
      <c r="E1298" t="s">
        <v>28</v>
      </c>
      <c r="F1298" t="s">
        <v>59</v>
      </c>
      <c r="G1298">
        <v>93</v>
      </c>
      <c r="H1298">
        <v>0</v>
      </c>
      <c r="I1298" t="str">
        <f>INDEX('DATA - Teams'!$C:$C,MATCH(C1298,'DATA - Teams'!$B:$B,0))</f>
        <v>KAPPAZ</v>
      </c>
    </row>
    <row r="1299" spans="1:9" hidden="1" x14ac:dyDescent="0.2">
      <c r="A1299">
        <v>2017</v>
      </c>
      <c r="B1299">
        <v>13</v>
      </c>
      <c r="C1299" t="s">
        <v>153</v>
      </c>
      <c r="D1299" t="s">
        <v>180</v>
      </c>
      <c r="E1299" t="s">
        <v>13</v>
      </c>
      <c r="F1299" t="s">
        <v>59</v>
      </c>
      <c r="G1299">
        <v>51</v>
      </c>
      <c r="H1299">
        <v>0</v>
      </c>
      <c r="I1299" t="str">
        <f>INDEX('DATA - Teams'!$C:$C,MATCH(C1299,'DATA - Teams'!$B:$B,0))</f>
        <v>KAPPAZ</v>
      </c>
    </row>
    <row r="1300" spans="1:9" hidden="1" x14ac:dyDescent="0.2">
      <c r="A1300">
        <v>2017</v>
      </c>
      <c r="B1300">
        <v>14</v>
      </c>
      <c r="C1300" t="s">
        <v>153</v>
      </c>
      <c r="D1300" t="s">
        <v>154</v>
      </c>
      <c r="E1300" t="s">
        <v>22</v>
      </c>
      <c r="F1300" t="s">
        <v>43</v>
      </c>
      <c r="G1300">
        <v>63</v>
      </c>
      <c r="H1300">
        <v>82</v>
      </c>
      <c r="I1300" t="str">
        <f>INDEX('DATA - Teams'!$C:$C,MATCH(C1300,'DATA - Teams'!$B:$B,0))</f>
        <v>KAPPAZ</v>
      </c>
    </row>
    <row r="1301" spans="1:9" hidden="1" x14ac:dyDescent="0.2">
      <c r="A1301">
        <v>2017</v>
      </c>
      <c r="B1301">
        <v>14</v>
      </c>
      <c r="C1301" t="s">
        <v>153</v>
      </c>
      <c r="D1301" t="s">
        <v>155</v>
      </c>
      <c r="E1301" t="s">
        <v>22</v>
      </c>
      <c r="F1301" t="s">
        <v>38</v>
      </c>
      <c r="G1301">
        <v>107</v>
      </c>
      <c r="H1301">
        <v>103</v>
      </c>
      <c r="I1301" t="str">
        <f>INDEX('DATA - Teams'!$C:$C,MATCH(C1301,'DATA - Teams'!$B:$B,0))</f>
        <v>KAPPAZ</v>
      </c>
    </row>
    <row r="1302" spans="1:9" hidden="1" x14ac:dyDescent="0.2">
      <c r="A1302">
        <v>2017</v>
      </c>
      <c r="B1302">
        <v>14</v>
      </c>
      <c r="C1302" t="s">
        <v>153</v>
      </c>
      <c r="D1302" t="s">
        <v>157</v>
      </c>
      <c r="E1302" t="s">
        <v>33</v>
      </c>
      <c r="F1302" t="s">
        <v>52</v>
      </c>
      <c r="G1302">
        <v>103</v>
      </c>
      <c r="H1302">
        <v>93</v>
      </c>
      <c r="I1302" t="str">
        <f>INDEX('DATA - Teams'!$C:$C,MATCH(C1302,'DATA - Teams'!$B:$B,0))</f>
        <v>KAPPAZ</v>
      </c>
    </row>
    <row r="1303" spans="1:9" hidden="1" x14ac:dyDescent="0.2">
      <c r="A1303">
        <v>2017</v>
      </c>
      <c r="B1303">
        <v>14</v>
      </c>
      <c r="C1303" t="s">
        <v>153</v>
      </c>
      <c r="D1303" t="s">
        <v>156</v>
      </c>
      <c r="E1303" t="s">
        <v>33</v>
      </c>
      <c r="F1303" t="s">
        <v>43</v>
      </c>
      <c r="G1303">
        <v>92</v>
      </c>
      <c r="H1303">
        <v>99</v>
      </c>
      <c r="I1303" t="str">
        <f>INDEX('DATA - Teams'!$C:$C,MATCH(C1303,'DATA - Teams'!$B:$B,0))</f>
        <v>KAPPAZ</v>
      </c>
    </row>
    <row r="1304" spans="1:9" hidden="1" x14ac:dyDescent="0.2">
      <c r="A1304">
        <v>2017</v>
      </c>
      <c r="B1304">
        <v>14</v>
      </c>
      <c r="C1304" t="s">
        <v>153</v>
      </c>
      <c r="D1304" t="s">
        <v>158</v>
      </c>
      <c r="E1304" t="s">
        <v>18</v>
      </c>
      <c r="F1304" t="s">
        <v>41</v>
      </c>
      <c r="G1304">
        <v>88</v>
      </c>
      <c r="H1304">
        <v>12</v>
      </c>
      <c r="I1304" t="str">
        <f>INDEX('DATA - Teams'!$C:$C,MATCH(C1304,'DATA - Teams'!$B:$B,0))</f>
        <v>KAPPAZ</v>
      </c>
    </row>
    <row r="1305" spans="1:9" hidden="1" x14ac:dyDescent="0.2">
      <c r="A1305">
        <v>2017</v>
      </c>
      <c r="B1305">
        <v>14</v>
      </c>
      <c r="C1305" t="s">
        <v>153</v>
      </c>
      <c r="D1305" t="s">
        <v>177</v>
      </c>
      <c r="E1305" t="s">
        <v>27</v>
      </c>
      <c r="F1305" t="s">
        <v>43</v>
      </c>
      <c r="G1305">
        <v>98</v>
      </c>
      <c r="H1305">
        <v>78</v>
      </c>
      <c r="I1305" t="str">
        <f>INDEX('DATA - Teams'!$C:$C,MATCH(C1305,'DATA - Teams'!$B:$B,0))</f>
        <v>KAPPAZ</v>
      </c>
    </row>
    <row r="1306" spans="1:9" hidden="1" x14ac:dyDescent="0.2">
      <c r="A1306">
        <v>2017</v>
      </c>
      <c r="B1306">
        <v>14</v>
      </c>
      <c r="C1306" t="s">
        <v>153</v>
      </c>
      <c r="D1306" t="s">
        <v>161</v>
      </c>
      <c r="E1306" t="s">
        <v>36</v>
      </c>
      <c r="F1306" t="s">
        <v>43</v>
      </c>
      <c r="G1306">
        <v>84</v>
      </c>
      <c r="H1306">
        <v>99</v>
      </c>
      <c r="I1306" t="str">
        <f>INDEX('DATA - Teams'!$C:$C,MATCH(C1306,'DATA - Teams'!$B:$B,0))</f>
        <v>KAPPAZ</v>
      </c>
    </row>
    <row r="1307" spans="1:9" hidden="1" x14ac:dyDescent="0.2">
      <c r="A1307">
        <v>2017</v>
      </c>
      <c r="B1307">
        <v>14</v>
      </c>
      <c r="C1307" t="s">
        <v>153</v>
      </c>
      <c r="D1307" t="s">
        <v>162</v>
      </c>
      <c r="E1307" t="s">
        <v>20</v>
      </c>
      <c r="F1307" t="s">
        <v>41</v>
      </c>
      <c r="G1307">
        <v>147</v>
      </c>
      <c r="H1307">
        <v>145</v>
      </c>
      <c r="I1307" t="str">
        <f>INDEX('DATA - Teams'!$C:$C,MATCH(C1307,'DATA - Teams'!$B:$B,0))</f>
        <v>KAPPAZ</v>
      </c>
    </row>
    <row r="1308" spans="1:9" hidden="1" x14ac:dyDescent="0.2">
      <c r="A1308">
        <v>2017</v>
      </c>
      <c r="B1308">
        <v>14</v>
      </c>
      <c r="C1308" t="s">
        <v>153</v>
      </c>
      <c r="D1308" t="s">
        <v>164</v>
      </c>
      <c r="E1308" t="s">
        <v>16</v>
      </c>
      <c r="F1308" t="s">
        <v>41</v>
      </c>
      <c r="G1308">
        <v>103</v>
      </c>
      <c r="H1308">
        <v>96</v>
      </c>
      <c r="I1308" t="str">
        <f>INDEX('DATA - Teams'!$C:$C,MATCH(C1308,'DATA - Teams'!$B:$B,0))</f>
        <v>KAPPAZ</v>
      </c>
    </row>
    <row r="1309" spans="1:9" hidden="1" x14ac:dyDescent="0.2">
      <c r="A1309">
        <v>2017</v>
      </c>
      <c r="B1309">
        <v>14</v>
      </c>
      <c r="C1309" t="s">
        <v>153</v>
      </c>
      <c r="D1309" t="s">
        <v>163</v>
      </c>
      <c r="E1309" t="s">
        <v>16</v>
      </c>
      <c r="F1309" t="s">
        <v>38</v>
      </c>
      <c r="G1309">
        <v>99</v>
      </c>
      <c r="H1309">
        <v>49</v>
      </c>
      <c r="I1309" t="str">
        <f>INDEX('DATA - Teams'!$C:$C,MATCH(C1309,'DATA - Teams'!$B:$B,0))</f>
        <v>KAPPAZ</v>
      </c>
    </row>
    <row r="1310" spans="1:9" hidden="1" x14ac:dyDescent="0.2">
      <c r="A1310">
        <v>2017</v>
      </c>
      <c r="B1310">
        <v>14</v>
      </c>
      <c r="C1310" t="s">
        <v>153</v>
      </c>
      <c r="D1310" t="s">
        <v>123</v>
      </c>
      <c r="E1310" t="s">
        <v>31</v>
      </c>
      <c r="F1310" t="s">
        <v>38</v>
      </c>
      <c r="G1310">
        <v>76</v>
      </c>
      <c r="H1310">
        <v>81</v>
      </c>
      <c r="I1310" t="str">
        <f>INDEX('DATA - Teams'!$C:$C,MATCH(C1310,'DATA - Teams'!$B:$B,0))</f>
        <v>KAPPAZ</v>
      </c>
    </row>
    <row r="1311" spans="1:9" hidden="1" x14ac:dyDescent="0.2">
      <c r="A1311">
        <v>2017</v>
      </c>
      <c r="B1311">
        <v>14</v>
      </c>
      <c r="C1311" t="s">
        <v>153</v>
      </c>
      <c r="D1311" t="s">
        <v>108</v>
      </c>
      <c r="E1311" t="s">
        <v>31</v>
      </c>
      <c r="F1311" t="s">
        <v>41</v>
      </c>
      <c r="G1311">
        <v>84</v>
      </c>
      <c r="H1311">
        <v>90</v>
      </c>
      <c r="I1311" t="str">
        <f>INDEX('DATA - Teams'!$C:$C,MATCH(C1311,'DATA - Teams'!$B:$B,0))</f>
        <v>KAPPAZ</v>
      </c>
    </row>
    <row r="1312" spans="1:9" hidden="1" x14ac:dyDescent="0.2">
      <c r="A1312">
        <v>2017</v>
      </c>
      <c r="B1312">
        <v>14</v>
      </c>
      <c r="C1312" t="s">
        <v>153</v>
      </c>
      <c r="D1312" t="s">
        <v>165</v>
      </c>
      <c r="E1312" t="s">
        <v>10</v>
      </c>
      <c r="F1312" t="s">
        <v>41</v>
      </c>
      <c r="G1312">
        <v>92</v>
      </c>
      <c r="H1312">
        <v>54</v>
      </c>
      <c r="I1312" t="str">
        <f>INDEX('DATA - Teams'!$C:$C,MATCH(C1312,'DATA - Teams'!$B:$B,0))</f>
        <v>KAPPAZ</v>
      </c>
    </row>
    <row r="1313" spans="1:9" hidden="1" x14ac:dyDescent="0.2">
      <c r="A1313">
        <v>2017</v>
      </c>
      <c r="B1313">
        <v>14</v>
      </c>
      <c r="C1313" t="s">
        <v>153</v>
      </c>
      <c r="D1313" t="s">
        <v>166</v>
      </c>
      <c r="E1313" t="s">
        <v>14</v>
      </c>
      <c r="F1313" t="s">
        <v>41</v>
      </c>
      <c r="G1313">
        <v>87</v>
      </c>
      <c r="H1313">
        <v>90</v>
      </c>
      <c r="I1313" t="str">
        <f>INDEX('DATA - Teams'!$C:$C,MATCH(C1313,'DATA - Teams'!$B:$B,0))</f>
        <v>KAPPAZ</v>
      </c>
    </row>
    <row r="1314" spans="1:9" hidden="1" x14ac:dyDescent="0.2">
      <c r="A1314">
        <v>2017</v>
      </c>
      <c r="B1314">
        <v>14</v>
      </c>
      <c r="C1314" t="s">
        <v>153</v>
      </c>
      <c r="D1314" t="s">
        <v>179</v>
      </c>
      <c r="E1314" t="s">
        <v>35</v>
      </c>
      <c r="F1314" t="s">
        <v>38</v>
      </c>
      <c r="G1314">
        <v>122</v>
      </c>
      <c r="H1314">
        <v>130</v>
      </c>
      <c r="I1314" t="str">
        <f>INDEX('DATA - Teams'!$C:$C,MATCH(C1314,'DATA - Teams'!$B:$B,0))</f>
        <v>KAPPAZ</v>
      </c>
    </row>
    <row r="1315" spans="1:9" hidden="1" x14ac:dyDescent="0.2">
      <c r="A1315">
        <v>2017</v>
      </c>
      <c r="B1315">
        <v>14</v>
      </c>
      <c r="C1315" t="s">
        <v>153</v>
      </c>
      <c r="D1315" t="s">
        <v>151</v>
      </c>
      <c r="E1315" t="s">
        <v>35</v>
      </c>
      <c r="F1315" t="s">
        <v>38</v>
      </c>
      <c r="G1315">
        <v>81</v>
      </c>
      <c r="H1315">
        <v>81</v>
      </c>
      <c r="I1315" t="str">
        <f>INDEX('DATA - Teams'!$C:$C,MATCH(C1315,'DATA - Teams'!$B:$B,0))</f>
        <v>KAPPAZ</v>
      </c>
    </row>
    <row r="1316" spans="1:9" hidden="1" x14ac:dyDescent="0.2">
      <c r="A1316">
        <v>2017</v>
      </c>
      <c r="B1316">
        <v>14</v>
      </c>
      <c r="C1316" t="s">
        <v>153</v>
      </c>
      <c r="D1316" t="s">
        <v>175</v>
      </c>
      <c r="E1316" t="s">
        <v>28</v>
      </c>
      <c r="F1316" t="s">
        <v>41</v>
      </c>
      <c r="G1316">
        <v>96</v>
      </c>
      <c r="H1316">
        <v>94</v>
      </c>
      <c r="I1316" t="str">
        <f>INDEX('DATA - Teams'!$C:$C,MATCH(C1316,'DATA - Teams'!$B:$B,0))</f>
        <v>KAPPAZ</v>
      </c>
    </row>
    <row r="1317" spans="1:9" hidden="1" x14ac:dyDescent="0.2">
      <c r="A1317">
        <v>2017</v>
      </c>
      <c r="B1317">
        <v>14</v>
      </c>
      <c r="C1317" t="s">
        <v>153</v>
      </c>
      <c r="D1317" t="s">
        <v>168</v>
      </c>
      <c r="E1317" t="s">
        <v>13</v>
      </c>
      <c r="F1317" t="s">
        <v>43</v>
      </c>
      <c r="G1317">
        <v>63</v>
      </c>
      <c r="H1317">
        <v>24</v>
      </c>
      <c r="I1317" t="str">
        <f>INDEX('DATA - Teams'!$C:$C,MATCH(C1317,'DATA - Teams'!$B:$B,0))</f>
        <v>KAPPAZ</v>
      </c>
    </row>
    <row r="1318" spans="1:9" hidden="1" x14ac:dyDescent="0.2">
      <c r="A1318">
        <v>2017</v>
      </c>
      <c r="B1318">
        <v>14</v>
      </c>
      <c r="C1318" t="s">
        <v>153</v>
      </c>
      <c r="D1318" t="s">
        <v>126</v>
      </c>
      <c r="E1318" t="s">
        <v>20</v>
      </c>
      <c r="F1318" t="s">
        <v>59</v>
      </c>
      <c r="G1318">
        <v>96</v>
      </c>
      <c r="H1318">
        <v>72</v>
      </c>
      <c r="I1318" t="str">
        <f>INDEX('DATA - Teams'!$C:$C,MATCH(C1318,'DATA - Teams'!$B:$B,0))</f>
        <v>KAPPAZ</v>
      </c>
    </row>
    <row r="1319" spans="1:9" hidden="1" x14ac:dyDescent="0.2">
      <c r="A1319">
        <v>2017</v>
      </c>
      <c r="B1319">
        <v>14</v>
      </c>
      <c r="C1319" t="s">
        <v>153</v>
      </c>
      <c r="D1319" t="s">
        <v>185</v>
      </c>
      <c r="E1319" t="s">
        <v>32</v>
      </c>
      <c r="F1319" t="s">
        <v>59</v>
      </c>
      <c r="G1319">
        <v>83</v>
      </c>
      <c r="H1319">
        <v>25</v>
      </c>
      <c r="I1319" t="str">
        <f>INDEX('DATA - Teams'!$C:$C,MATCH(C1319,'DATA - Teams'!$B:$B,0))</f>
        <v>KAPPAZ</v>
      </c>
    </row>
    <row r="1320" spans="1:9" hidden="1" x14ac:dyDescent="0.2">
      <c r="A1320">
        <v>2017</v>
      </c>
      <c r="B1320">
        <v>14</v>
      </c>
      <c r="C1320" t="s">
        <v>153</v>
      </c>
      <c r="D1320" t="s">
        <v>184</v>
      </c>
      <c r="E1320" t="s">
        <v>32</v>
      </c>
      <c r="F1320" t="s">
        <v>59</v>
      </c>
      <c r="G1320">
        <v>78</v>
      </c>
      <c r="H1320">
        <v>0</v>
      </c>
      <c r="I1320" t="str">
        <f>INDEX('DATA - Teams'!$C:$C,MATCH(C1320,'DATA - Teams'!$B:$B,0))</f>
        <v>KAPPAZ</v>
      </c>
    </row>
    <row r="1321" spans="1:9" hidden="1" x14ac:dyDescent="0.2">
      <c r="A1321">
        <v>2017</v>
      </c>
      <c r="B1321">
        <v>14</v>
      </c>
      <c r="C1321" t="s">
        <v>153</v>
      </c>
      <c r="D1321" t="s">
        <v>180</v>
      </c>
      <c r="E1321" t="s">
        <v>13</v>
      </c>
      <c r="F1321" t="s">
        <v>59</v>
      </c>
      <c r="G1321">
        <v>51</v>
      </c>
      <c r="H1321">
        <v>0</v>
      </c>
      <c r="I1321" t="str">
        <f>INDEX('DATA - Teams'!$C:$C,MATCH(C1321,'DATA - Teams'!$B:$B,0))</f>
        <v>KAPPAZ</v>
      </c>
    </row>
    <row r="1322" spans="1:9" hidden="1" x14ac:dyDescent="0.2">
      <c r="A1322">
        <v>2017</v>
      </c>
      <c r="B1322">
        <v>15</v>
      </c>
      <c r="C1322" t="s">
        <v>153</v>
      </c>
      <c r="D1322" t="s">
        <v>186</v>
      </c>
      <c r="E1322" t="s">
        <v>21</v>
      </c>
      <c r="F1322" t="s">
        <v>43</v>
      </c>
      <c r="G1322">
        <v>61</v>
      </c>
      <c r="H1322">
        <v>56</v>
      </c>
      <c r="I1322" t="str">
        <f>INDEX('DATA - Teams'!$C:$C,MATCH(C1322,'DATA - Teams'!$B:$B,0))</f>
        <v>KAPPAZ</v>
      </c>
    </row>
    <row r="1323" spans="1:9" hidden="1" x14ac:dyDescent="0.2">
      <c r="A1323">
        <v>2017</v>
      </c>
      <c r="B1323">
        <v>15</v>
      </c>
      <c r="C1323" t="s">
        <v>153</v>
      </c>
      <c r="D1323" t="s">
        <v>154</v>
      </c>
      <c r="E1323" t="s">
        <v>22</v>
      </c>
      <c r="F1323" t="s">
        <v>43</v>
      </c>
      <c r="G1323">
        <v>58</v>
      </c>
      <c r="H1323">
        <v>62</v>
      </c>
      <c r="I1323" t="str">
        <f>INDEX('DATA - Teams'!$C:$C,MATCH(C1323,'DATA - Teams'!$B:$B,0))</f>
        <v>KAPPAZ</v>
      </c>
    </row>
    <row r="1324" spans="1:9" hidden="1" x14ac:dyDescent="0.2">
      <c r="A1324">
        <v>2017</v>
      </c>
      <c r="B1324">
        <v>15</v>
      </c>
      <c r="C1324" t="s">
        <v>153</v>
      </c>
      <c r="D1324" t="s">
        <v>155</v>
      </c>
      <c r="E1324" t="s">
        <v>22</v>
      </c>
      <c r="F1324" t="s">
        <v>38</v>
      </c>
      <c r="G1324">
        <v>106</v>
      </c>
      <c r="H1324">
        <v>87</v>
      </c>
      <c r="I1324" t="str">
        <f>INDEX('DATA - Teams'!$C:$C,MATCH(C1324,'DATA - Teams'!$B:$B,0))</f>
        <v>KAPPAZ</v>
      </c>
    </row>
    <row r="1325" spans="1:9" hidden="1" x14ac:dyDescent="0.2">
      <c r="A1325">
        <v>2017</v>
      </c>
      <c r="B1325">
        <v>15</v>
      </c>
      <c r="C1325" t="s">
        <v>153</v>
      </c>
      <c r="D1325" t="s">
        <v>156</v>
      </c>
      <c r="E1325" t="s">
        <v>33</v>
      </c>
      <c r="F1325" t="s">
        <v>43</v>
      </c>
      <c r="G1325">
        <v>84</v>
      </c>
      <c r="H1325">
        <v>64</v>
      </c>
      <c r="I1325" t="str">
        <f>INDEX('DATA - Teams'!$C:$C,MATCH(C1325,'DATA - Teams'!$B:$B,0))</f>
        <v>KAPPAZ</v>
      </c>
    </row>
    <row r="1326" spans="1:9" hidden="1" x14ac:dyDescent="0.2">
      <c r="A1326">
        <v>2017</v>
      </c>
      <c r="B1326">
        <v>15</v>
      </c>
      <c r="C1326" t="s">
        <v>153</v>
      </c>
      <c r="D1326" t="s">
        <v>157</v>
      </c>
      <c r="E1326" t="s">
        <v>33</v>
      </c>
      <c r="F1326" t="s">
        <v>52</v>
      </c>
      <c r="G1326">
        <v>105</v>
      </c>
      <c r="H1326">
        <v>105</v>
      </c>
      <c r="I1326" t="str">
        <f>INDEX('DATA - Teams'!$C:$C,MATCH(C1326,'DATA - Teams'!$B:$B,0))</f>
        <v>KAPPAZ</v>
      </c>
    </row>
    <row r="1327" spans="1:9" hidden="1" x14ac:dyDescent="0.2">
      <c r="A1327">
        <v>2017</v>
      </c>
      <c r="B1327">
        <v>15</v>
      </c>
      <c r="C1327" t="s">
        <v>153</v>
      </c>
      <c r="D1327" t="s">
        <v>177</v>
      </c>
      <c r="E1327" t="s">
        <v>27</v>
      </c>
      <c r="F1327" t="s">
        <v>43</v>
      </c>
      <c r="G1327">
        <v>99</v>
      </c>
      <c r="H1327">
        <v>86</v>
      </c>
      <c r="I1327" t="str">
        <f>INDEX('DATA - Teams'!$C:$C,MATCH(C1327,'DATA - Teams'!$B:$B,0))</f>
        <v>KAPPAZ</v>
      </c>
    </row>
    <row r="1328" spans="1:9" hidden="1" x14ac:dyDescent="0.2">
      <c r="A1328">
        <v>2017</v>
      </c>
      <c r="B1328">
        <v>15</v>
      </c>
      <c r="C1328" t="s">
        <v>153</v>
      </c>
      <c r="D1328" t="s">
        <v>161</v>
      </c>
      <c r="E1328" t="s">
        <v>36</v>
      </c>
      <c r="F1328" t="s">
        <v>43</v>
      </c>
      <c r="G1328">
        <v>79</v>
      </c>
      <c r="H1328">
        <v>88</v>
      </c>
      <c r="I1328" t="str">
        <f>INDEX('DATA - Teams'!$C:$C,MATCH(C1328,'DATA - Teams'!$B:$B,0))</f>
        <v>KAPPAZ</v>
      </c>
    </row>
    <row r="1329" spans="1:9" hidden="1" x14ac:dyDescent="0.2">
      <c r="A1329">
        <v>2017</v>
      </c>
      <c r="B1329">
        <v>15</v>
      </c>
      <c r="C1329" t="s">
        <v>153</v>
      </c>
      <c r="D1329" t="s">
        <v>162</v>
      </c>
      <c r="E1329" t="s">
        <v>20</v>
      </c>
      <c r="F1329" t="s">
        <v>41</v>
      </c>
      <c r="G1329">
        <v>156</v>
      </c>
      <c r="H1329">
        <v>196</v>
      </c>
      <c r="I1329" t="str">
        <f>INDEX('DATA - Teams'!$C:$C,MATCH(C1329,'DATA - Teams'!$B:$B,0))</f>
        <v>KAPPAZ</v>
      </c>
    </row>
    <row r="1330" spans="1:9" hidden="1" x14ac:dyDescent="0.2">
      <c r="A1330">
        <v>2017</v>
      </c>
      <c r="B1330">
        <v>15</v>
      </c>
      <c r="C1330" t="s">
        <v>153</v>
      </c>
      <c r="D1330" t="s">
        <v>184</v>
      </c>
      <c r="E1330" t="s">
        <v>32</v>
      </c>
      <c r="F1330" t="s">
        <v>38</v>
      </c>
      <c r="G1330">
        <v>78</v>
      </c>
      <c r="H1330">
        <v>60</v>
      </c>
      <c r="I1330" t="str">
        <f>INDEX('DATA - Teams'!$C:$C,MATCH(C1330,'DATA - Teams'!$B:$B,0))</f>
        <v>KAPPAZ</v>
      </c>
    </row>
    <row r="1331" spans="1:9" hidden="1" x14ac:dyDescent="0.2">
      <c r="A1331">
        <v>2017</v>
      </c>
      <c r="B1331">
        <v>15</v>
      </c>
      <c r="C1331" t="s">
        <v>153</v>
      </c>
      <c r="D1331" t="s">
        <v>164</v>
      </c>
      <c r="E1331" t="s">
        <v>16</v>
      </c>
      <c r="F1331" t="s">
        <v>41</v>
      </c>
      <c r="G1331">
        <v>97</v>
      </c>
      <c r="H1331">
        <v>80</v>
      </c>
      <c r="I1331" t="str">
        <f>INDEX('DATA - Teams'!$C:$C,MATCH(C1331,'DATA - Teams'!$B:$B,0))</f>
        <v>KAPPAZ</v>
      </c>
    </row>
    <row r="1332" spans="1:9" hidden="1" x14ac:dyDescent="0.2">
      <c r="A1332">
        <v>2017</v>
      </c>
      <c r="B1332">
        <v>15</v>
      </c>
      <c r="C1332" t="s">
        <v>153</v>
      </c>
      <c r="D1332" t="s">
        <v>163</v>
      </c>
      <c r="E1332" t="s">
        <v>16</v>
      </c>
      <c r="F1332" t="s">
        <v>38</v>
      </c>
      <c r="G1332">
        <v>101</v>
      </c>
      <c r="H1332">
        <v>114</v>
      </c>
      <c r="I1332" t="str">
        <f>INDEX('DATA - Teams'!$C:$C,MATCH(C1332,'DATA - Teams'!$B:$B,0))</f>
        <v>KAPPAZ</v>
      </c>
    </row>
    <row r="1333" spans="1:9" hidden="1" x14ac:dyDescent="0.2">
      <c r="A1333">
        <v>2017</v>
      </c>
      <c r="B1333">
        <v>15</v>
      </c>
      <c r="C1333" t="s">
        <v>153</v>
      </c>
      <c r="D1333" t="s">
        <v>108</v>
      </c>
      <c r="E1333" t="s">
        <v>31</v>
      </c>
      <c r="F1333" t="s">
        <v>41</v>
      </c>
      <c r="G1333">
        <v>99</v>
      </c>
      <c r="H1333">
        <v>138</v>
      </c>
      <c r="I1333" t="str">
        <f>INDEX('DATA - Teams'!$C:$C,MATCH(C1333,'DATA - Teams'!$B:$B,0))</f>
        <v>KAPPAZ</v>
      </c>
    </row>
    <row r="1334" spans="1:9" hidden="1" x14ac:dyDescent="0.2">
      <c r="A1334">
        <v>2017</v>
      </c>
      <c r="B1334">
        <v>15</v>
      </c>
      <c r="C1334" t="s">
        <v>153</v>
      </c>
      <c r="D1334" t="s">
        <v>123</v>
      </c>
      <c r="E1334" t="s">
        <v>31</v>
      </c>
      <c r="F1334" t="s">
        <v>38</v>
      </c>
      <c r="G1334">
        <v>73</v>
      </c>
      <c r="H1334">
        <v>67</v>
      </c>
      <c r="I1334" t="str">
        <f>INDEX('DATA - Teams'!$C:$C,MATCH(C1334,'DATA - Teams'!$B:$B,0))</f>
        <v>KAPPAZ</v>
      </c>
    </row>
    <row r="1335" spans="1:9" hidden="1" x14ac:dyDescent="0.2">
      <c r="A1335">
        <v>2017</v>
      </c>
      <c r="B1335">
        <v>15</v>
      </c>
      <c r="C1335" t="s">
        <v>153</v>
      </c>
      <c r="D1335" t="s">
        <v>165</v>
      </c>
      <c r="E1335" t="s">
        <v>10</v>
      </c>
      <c r="F1335" t="s">
        <v>41</v>
      </c>
      <c r="G1335">
        <v>92</v>
      </c>
      <c r="H1335">
        <v>88</v>
      </c>
      <c r="I1335" t="str">
        <f>INDEX('DATA - Teams'!$C:$C,MATCH(C1335,'DATA - Teams'!$B:$B,0))</f>
        <v>KAPPAZ</v>
      </c>
    </row>
    <row r="1336" spans="1:9" hidden="1" x14ac:dyDescent="0.2">
      <c r="A1336">
        <v>2017</v>
      </c>
      <c r="B1336">
        <v>15</v>
      </c>
      <c r="C1336" t="s">
        <v>153</v>
      </c>
      <c r="D1336" t="s">
        <v>166</v>
      </c>
      <c r="E1336" t="s">
        <v>14</v>
      </c>
      <c r="F1336" t="s">
        <v>41</v>
      </c>
      <c r="G1336">
        <v>83</v>
      </c>
      <c r="H1336">
        <v>74</v>
      </c>
      <c r="I1336" t="str">
        <f>INDEX('DATA - Teams'!$C:$C,MATCH(C1336,'DATA - Teams'!$B:$B,0))</f>
        <v>KAPPAZ</v>
      </c>
    </row>
    <row r="1337" spans="1:9" hidden="1" x14ac:dyDescent="0.2">
      <c r="A1337">
        <v>2017</v>
      </c>
      <c r="B1337">
        <v>15</v>
      </c>
      <c r="C1337" t="s">
        <v>153</v>
      </c>
      <c r="D1337" t="s">
        <v>179</v>
      </c>
      <c r="E1337" t="s">
        <v>35</v>
      </c>
      <c r="F1337" t="s">
        <v>41</v>
      </c>
      <c r="G1337">
        <v>118</v>
      </c>
      <c r="H1337">
        <v>88</v>
      </c>
      <c r="I1337" t="str">
        <f>INDEX('DATA - Teams'!$C:$C,MATCH(C1337,'DATA - Teams'!$B:$B,0))</f>
        <v>KAPPAZ</v>
      </c>
    </row>
    <row r="1338" spans="1:9" hidden="1" x14ac:dyDescent="0.2">
      <c r="A1338">
        <v>2017</v>
      </c>
      <c r="B1338">
        <v>15</v>
      </c>
      <c r="C1338" t="s">
        <v>153</v>
      </c>
      <c r="D1338" t="s">
        <v>151</v>
      </c>
      <c r="E1338" t="s">
        <v>35</v>
      </c>
      <c r="F1338" t="s">
        <v>38</v>
      </c>
      <c r="G1338">
        <v>77</v>
      </c>
      <c r="H1338">
        <v>45</v>
      </c>
      <c r="I1338" t="str">
        <f>INDEX('DATA - Teams'!$C:$C,MATCH(C1338,'DATA - Teams'!$B:$B,0))</f>
        <v>KAPPAZ</v>
      </c>
    </row>
    <row r="1339" spans="1:9" hidden="1" x14ac:dyDescent="0.2">
      <c r="A1339">
        <v>2017</v>
      </c>
      <c r="B1339">
        <v>15</v>
      </c>
      <c r="C1339" t="s">
        <v>153</v>
      </c>
      <c r="D1339" t="s">
        <v>175</v>
      </c>
      <c r="E1339" t="s">
        <v>28</v>
      </c>
      <c r="F1339" t="s">
        <v>41</v>
      </c>
      <c r="G1339">
        <v>103</v>
      </c>
      <c r="H1339">
        <v>121</v>
      </c>
      <c r="I1339" t="str">
        <f>INDEX('DATA - Teams'!$C:$C,MATCH(C1339,'DATA - Teams'!$B:$B,0))</f>
        <v>KAPPAZ</v>
      </c>
    </row>
    <row r="1340" spans="1:9" hidden="1" x14ac:dyDescent="0.2">
      <c r="A1340">
        <v>2017</v>
      </c>
      <c r="B1340">
        <v>15</v>
      </c>
      <c r="C1340" t="s">
        <v>153</v>
      </c>
      <c r="D1340" t="s">
        <v>158</v>
      </c>
      <c r="E1340" t="s">
        <v>18</v>
      </c>
      <c r="F1340" t="s">
        <v>59</v>
      </c>
      <c r="G1340">
        <v>88</v>
      </c>
      <c r="H1340">
        <v>0</v>
      </c>
      <c r="I1340" t="str">
        <f>INDEX('DATA - Teams'!$C:$C,MATCH(C1340,'DATA - Teams'!$B:$B,0))</f>
        <v>KAPPAZ</v>
      </c>
    </row>
    <row r="1341" spans="1:9" hidden="1" x14ac:dyDescent="0.2">
      <c r="A1341">
        <v>2017</v>
      </c>
      <c r="B1341">
        <v>15</v>
      </c>
      <c r="C1341" t="s">
        <v>153</v>
      </c>
      <c r="D1341" t="s">
        <v>126</v>
      </c>
      <c r="E1341" t="s">
        <v>20</v>
      </c>
      <c r="F1341" t="s">
        <v>59</v>
      </c>
      <c r="G1341">
        <v>96</v>
      </c>
      <c r="H1341">
        <v>0</v>
      </c>
      <c r="I1341" t="str">
        <f>INDEX('DATA - Teams'!$C:$C,MATCH(C1341,'DATA - Teams'!$B:$B,0))</f>
        <v>KAPPAZ</v>
      </c>
    </row>
    <row r="1342" spans="1:9" hidden="1" x14ac:dyDescent="0.2">
      <c r="A1342">
        <v>2017</v>
      </c>
      <c r="B1342">
        <v>15</v>
      </c>
      <c r="C1342" t="s">
        <v>153</v>
      </c>
      <c r="D1342" t="s">
        <v>168</v>
      </c>
      <c r="E1342" t="s">
        <v>13</v>
      </c>
      <c r="F1342" t="s">
        <v>59</v>
      </c>
      <c r="G1342">
        <v>63</v>
      </c>
      <c r="H1342">
        <v>0</v>
      </c>
      <c r="I1342" t="str">
        <f>INDEX('DATA - Teams'!$C:$C,MATCH(C1342,'DATA - Teams'!$B:$B,0))</f>
        <v>KAPPAZ</v>
      </c>
    </row>
    <row r="1343" spans="1:9" hidden="1" x14ac:dyDescent="0.2">
      <c r="A1343">
        <v>2017</v>
      </c>
      <c r="B1343">
        <v>15</v>
      </c>
      <c r="C1343" t="s">
        <v>153</v>
      </c>
      <c r="D1343" t="s">
        <v>180</v>
      </c>
      <c r="E1343" t="s">
        <v>13</v>
      </c>
      <c r="F1343" t="s">
        <v>59</v>
      </c>
      <c r="G1343">
        <v>51</v>
      </c>
      <c r="H1343">
        <v>0</v>
      </c>
      <c r="I1343" t="str">
        <f>INDEX('DATA - Teams'!$C:$C,MATCH(C1343,'DATA - Teams'!$B:$B,0))</f>
        <v>KAPPAZ</v>
      </c>
    </row>
    <row r="1344" spans="1:9" hidden="1" x14ac:dyDescent="0.2">
      <c r="A1344">
        <v>2017</v>
      </c>
      <c r="B1344">
        <v>16</v>
      </c>
      <c r="C1344" t="s">
        <v>153</v>
      </c>
      <c r="D1344" t="s">
        <v>154</v>
      </c>
      <c r="E1344" t="s">
        <v>22</v>
      </c>
      <c r="F1344" t="s">
        <v>43</v>
      </c>
      <c r="G1344">
        <v>55</v>
      </c>
      <c r="H1344">
        <v>71</v>
      </c>
      <c r="I1344" t="str">
        <f>INDEX('DATA - Teams'!$C:$C,MATCH(C1344,'DATA - Teams'!$B:$B,0))</f>
        <v>KAPPAZ</v>
      </c>
    </row>
    <row r="1345" spans="1:9" hidden="1" x14ac:dyDescent="0.2">
      <c r="A1345">
        <v>2017</v>
      </c>
      <c r="B1345">
        <v>16</v>
      </c>
      <c r="C1345" t="s">
        <v>153</v>
      </c>
      <c r="D1345" t="s">
        <v>155</v>
      </c>
      <c r="E1345" t="s">
        <v>22</v>
      </c>
      <c r="F1345" t="s">
        <v>38</v>
      </c>
      <c r="G1345">
        <v>102</v>
      </c>
      <c r="H1345">
        <v>60</v>
      </c>
      <c r="I1345" t="str">
        <f>INDEX('DATA - Teams'!$C:$C,MATCH(C1345,'DATA - Teams'!$B:$B,0))</f>
        <v>KAPPAZ</v>
      </c>
    </row>
    <row r="1346" spans="1:9" hidden="1" x14ac:dyDescent="0.2">
      <c r="A1346">
        <v>2017</v>
      </c>
      <c r="B1346">
        <v>16</v>
      </c>
      <c r="C1346" t="s">
        <v>153</v>
      </c>
      <c r="D1346" t="s">
        <v>157</v>
      </c>
      <c r="E1346" t="s">
        <v>33</v>
      </c>
      <c r="F1346" t="s">
        <v>52</v>
      </c>
      <c r="G1346">
        <v>97</v>
      </c>
      <c r="H1346">
        <v>80</v>
      </c>
      <c r="I1346" t="str">
        <f>INDEX('DATA - Teams'!$C:$C,MATCH(C1346,'DATA - Teams'!$B:$B,0))</f>
        <v>KAPPAZ</v>
      </c>
    </row>
    <row r="1347" spans="1:9" hidden="1" x14ac:dyDescent="0.2">
      <c r="A1347">
        <v>2017</v>
      </c>
      <c r="B1347">
        <v>16</v>
      </c>
      <c r="C1347" t="s">
        <v>153</v>
      </c>
      <c r="D1347" t="s">
        <v>156</v>
      </c>
      <c r="E1347" t="s">
        <v>33</v>
      </c>
      <c r="F1347" t="s">
        <v>43</v>
      </c>
      <c r="G1347">
        <v>79</v>
      </c>
      <c r="H1347">
        <v>80</v>
      </c>
      <c r="I1347" t="str">
        <f>INDEX('DATA - Teams'!$C:$C,MATCH(C1347,'DATA - Teams'!$B:$B,0))</f>
        <v>KAPPAZ</v>
      </c>
    </row>
    <row r="1348" spans="1:9" hidden="1" x14ac:dyDescent="0.2">
      <c r="A1348">
        <v>2017</v>
      </c>
      <c r="B1348">
        <v>16</v>
      </c>
      <c r="C1348" t="s">
        <v>153</v>
      </c>
      <c r="D1348" t="s">
        <v>158</v>
      </c>
      <c r="E1348" t="s">
        <v>18</v>
      </c>
      <c r="F1348" t="s">
        <v>41</v>
      </c>
      <c r="G1348">
        <v>75</v>
      </c>
      <c r="H1348">
        <v>58</v>
      </c>
      <c r="I1348" t="str">
        <f>INDEX('DATA - Teams'!$C:$C,MATCH(C1348,'DATA - Teams'!$B:$B,0))</f>
        <v>KAPPAZ</v>
      </c>
    </row>
    <row r="1349" spans="1:9" hidden="1" x14ac:dyDescent="0.2">
      <c r="A1349">
        <v>2017</v>
      </c>
      <c r="B1349">
        <v>16</v>
      </c>
      <c r="C1349" t="s">
        <v>153</v>
      </c>
      <c r="D1349" t="s">
        <v>177</v>
      </c>
      <c r="E1349" t="s">
        <v>27</v>
      </c>
      <c r="F1349" t="s">
        <v>43</v>
      </c>
      <c r="G1349">
        <v>102</v>
      </c>
      <c r="H1349">
        <v>118</v>
      </c>
      <c r="I1349" t="str">
        <f>INDEX('DATA - Teams'!$C:$C,MATCH(C1349,'DATA - Teams'!$B:$B,0))</f>
        <v>KAPPAZ</v>
      </c>
    </row>
    <row r="1350" spans="1:9" hidden="1" x14ac:dyDescent="0.2">
      <c r="A1350">
        <v>2017</v>
      </c>
      <c r="B1350">
        <v>16</v>
      </c>
      <c r="C1350" t="s">
        <v>153</v>
      </c>
      <c r="D1350" t="s">
        <v>161</v>
      </c>
      <c r="E1350" t="s">
        <v>36</v>
      </c>
      <c r="F1350" t="s">
        <v>43</v>
      </c>
      <c r="G1350">
        <v>95</v>
      </c>
      <c r="H1350">
        <v>81</v>
      </c>
      <c r="I1350" t="str">
        <f>INDEX('DATA - Teams'!$C:$C,MATCH(C1350,'DATA - Teams'!$B:$B,0))</f>
        <v>KAPPAZ</v>
      </c>
    </row>
    <row r="1351" spans="1:9" hidden="1" x14ac:dyDescent="0.2">
      <c r="A1351">
        <v>2017</v>
      </c>
      <c r="B1351">
        <v>16</v>
      </c>
      <c r="C1351" t="s">
        <v>153</v>
      </c>
      <c r="D1351" t="s">
        <v>162</v>
      </c>
      <c r="E1351" t="s">
        <v>20</v>
      </c>
      <c r="F1351" t="s">
        <v>41</v>
      </c>
      <c r="G1351">
        <v>157</v>
      </c>
      <c r="H1351">
        <v>165</v>
      </c>
      <c r="I1351" t="str">
        <f>INDEX('DATA - Teams'!$C:$C,MATCH(C1351,'DATA - Teams'!$B:$B,0))</f>
        <v>KAPPAZ</v>
      </c>
    </row>
    <row r="1352" spans="1:9" hidden="1" x14ac:dyDescent="0.2">
      <c r="A1352">
        <v>2017</v>
      </c>
      <c r="B1352">
        <v>16</v>
      </c>
      <c r="C1352" t="s">
        <v>153</v>
      </c>
      <c r="D1352" t="s">
        <v>184</v>
      </c>
      <c r="E1352" t="s">
        <v>32</v>
      </c>
      <c r="F1352" t="s">
        <v>38</v>
      </c>
      <c r="G1352">
        <v>79</v>
      </c>
      <c r="H1352">
        <v>97</v>
      </c>
      <c r="I1352" t="str">
        <f>INDEX('DATA - Teams'!$C:$C,MATCH(C1352,'DATA - Teams'!$B:$B,0))</f>
        <v>KAPPAZ</v>
      </c>
    </row>
    <row r="1353" spans="1:9" hidden="1" x14ac:dyDescent="0.2">
      <c r="A1353">
        <v>2017</v>
      </c>
      <c r="B1353">
        <v>16</v>
      </c>
      <c r="C1353" t="s">
        <v>153</v>
      </c>
      <c r="D1353" t="s">
        <v>163</v>
      </c>
      <c r="E1353" t="s">
        <v>16</v>
      </c>
      <c r="F1353" t="s">
        <v>38</v>
      </c>
      <c r="G1353">
        <v>108</v>
      </c>
      <c r="H1353">
        <v>136</v>
      </c>
      <c r="I1353" t="str">
        <f>INDEX('DATA - Teams'!$C:$C,MATCH(C1353,'DATA - Teams'!$B:$B,0))</f>
        <v>KAPPAZ</v>
      </c>
    </row>
    <row r="1354" spans="1:9" hidden="1" x14ac:dyDescent="0.2">
      <c r="A1354">
        <v>2017</v>
      </c>
      <c r="B1354">
        <v>16</v>
      </c>
      <c r="C1354" t="s">
        <v>153</v>
      </c>
      <c r="D1354" t="s">
        <v>164</v>
      </c>
      <c r="E1354" t="s">
        <v>16</v>
      </c>
      <c r="F1354" t="s">
        <v>41</v>
      </c>
      <c r="G1354">
        <v>97</v>
      </c>
      <c r="H1354">
        <v>108</v>
      </c>
      <c r="I1354" t="str">
        <f>INDEX('DATA - Teams'!$C:$C,MATCH(C1354,'DATA - Teams'!$B:$B,0))</f>
        <v>KAPPAZ</v>
      </c>
    </row>
    <row r="1355" spans="1:9" hidden="1" x14ac:dyDescent="0.2">
      <c r="A1355">
        <v>2017</v>
      </c>
      <c r="B1355">
        <v>16</v>
      </c>
      <c r="C1355" t="s">
        <v>153</v>
      </c>
      <c r="D1355" t="s">
        <v>108</v>
      </c>
      <c r="E1355" t="s">
        <v>31</v>
      </c>
      <c r="F1355" t="s">
        <v>41</v>
      </c>
      <c r="G1355">
        <v>98</v>
      </c>
      <c r="H1355">
        <v>107</v>
      </c>
      <c r="I1355" t="str">
        <f>INDEX('DATA - Teams'!$C:$C,MATCH(C1355,'DATA - Teams'!$B:$B,0))</f>
        <v>KAPPAZ</v>
      </c>
    </row>
    <row r="1356" spans="1:9" hidden="1" x14ac:dyDescent="0.2">
      <c r="A1356">
        <v>2017</v>
      </c>
      <c r="B1356">
        <v>16</v>
      </c>
      <c r="C1356" t="s">
        <v>153</v>
      </c>
      <c r="D1356" t="s">
        <v>165</v>
      </c>
      <c r="E1356" t="s">
        <v>10</v>
      </c>
      <c r="F1356" t="s">
        <v>41</v>
      </c>
      <c r="G1356">
        <v>90</v>
      </c>
      <c r="H1356">
        <v>99</v>
      </c>
      <c r="I1356" t="str">
        <f>INDEX('DATA - Teams'!$C:$C,MATCH(C1356,'DATA - Teams'!$B:$B,0))</f>
        <v>KAPPAZ</v>
      </c>
    </row>
    <row r="1357" spans="1:9" hidden="1" x14ac:dyDescent="0.2">
      <c r="A1357">
        <v>2017</v>
      </c>
      <c r="B1357">
        <v>16</v>
      </c>
      <c r="C1357" t="s">
        <v>153</v>
      </c>
      <c r="D1357" t="s">
        <v>166</v>
      </c>
      <c r="E1357" t="s">
        <v>14</v>
      </c>
      <c r="F1357" t="s">
        <v>41</v>
      </c>
      <c r="G1357">
        <v>78</v>
      </c>
      <c r="H1357">
        <v>71</v>
      </c>
      <c r="I1357" t="str">
        <f>INDEX('DATA - Teams'!$C:$C,MATCH(C1357,'DATA - Teams'!$B:$B,0))</f>
        <v>KAPPAZ</v>
      </c>
    </row>
    <row r="1358" spans="1:9" hidden="1" x14ac:dyDescent="0.2">
      <c r="A1358">
        <v>2017</v>
      </c>
      <c r="B1358">
        <v>16</v>
      </c>
      <c r="C1358" t="s">
        <v>153</v>
      </c>
      <c r="D1358" t="s">
        <v>179</v>
      </c>
      <c r="E1358" t="s">
        <v>35</v>
      </c>
      <c r="F1358" t="s">
        <v>38</v>
      </c>
      <c r="G1358">
        <v>115</v>
      </c>
      <c r="H1358">
        <v>57</v>
      </c>
      <c r="I1358" t="str">
        <f>INDEX('DATA - Teams'!$C:$C,MATCH(C1358,'DATA - Teams'!$B:$B,0))</f>
        <v>KAPPAZ</v>
      </c>
    </row>
    <row r="1359" spans="1:9" hidden="1" x14ac:dyDescent="0.2">
      <c r="A1359">
        <v>2017</v>
      </c>
      <c r="B1359">
        <v>16</v>
      </c>
      <c r="C1359" t="s">
        <v>153</v>
      </c>
      <c r="D1359" t="s">
        <v>151</v>
      </c>
      <c r="E1359" t="s">
        <v>35</v>
      </c>
      <c r="F1359" t="s">
        <v>38</v>
      </c>
      <c r="G1359">
        <v>86</v>
      </c>
      <c r="H1359">
        <v>116</v>
      </c>
      <c r="I1359" t="str">
        <f>INDEX('DATA - Teams'!$C:$C,MATCH(C1359,'DATA - Teams'!$B:$B,0))</f>
        <v>KAPPAZ</v>
      </c>
    </row>
    <row r="1360" spans="1:9" hidden="1" x14ac:dyDescent="0.2">
      <c r="A1360">
        <v>2017</v>
      </c>
      <c r="B1360">
        <v>16</v>
      </c>
      <c r="C1360" t="s">
        <v>153</v>
      </c>
      <c r="D1360" t="s">
        <v>175</v>
      </c>
      <c r="E1360" t="s">
        <v>28</v>
      </c>
      <c r="F1360" t="s">
        <v>41</v>
      </c>
      <c r="G1360">
        <v>101</v>
      </c>
      <c r="H1360">
        <v>99</v>
      </c>
      <c r="I1360" t="str">
        <f>INDEX('DATA - Teams'!$C:$C,MATCH(C1360,'DATA - Teams'!$B:$B,0))</f>
        <v>KAPPAZ</v>
      </c>
    </row>
    <row r="1361" spans="1:9" hidden="1" x14ac:dyDescent="0.2">
      <c r="A1361">
        <v>2017</v>
      </c>
      <c r="B1361">
        <v>16</v>
      </c>
      <c r="C1361" t="s">
        <v>153</v>
      </c>
      <c r="D1361" t="s">
        <v>168</v>
      </c>
      <c r="E1361" t="s">
        <v>13</v>
      </c>
      <c r="F1361" t="s">
        <v>43</v>
      </c>
      <c r="G1361">
        <v>61</v>
      </c>
      <c r="H1361">
        <v>63</v>
      </c>
      <c r="I1361" t="str">
        <f>INDEX('DATA - Teams'!$C:$C,MATCH(C1361,'DATA - Teams'!$B:$B,0))</f>
        <v>KAPPAZ</v>
      </c>
    </row>
    <row r="1362" spans="1:9" hidden="1" x14ac:dyDescent="0.2">
      <c r="A1362">
        <v>2017</v>
      </c>
      <c r="B1362">
        <v>16</v>
      </c>
      <c r="C1362" t="s">
        <v>153</v>
      </c>
      <c r="D1362" t="s">
        <v>126</v>
      </c>
      <c r="E1362" t="s">
        <v>20</v>
      </c>
      <c r="F1362" t="s">
        <v>59</v>
      </c>
      <c r="G1362">
        <v>96</v>
      </c>
      <c r="H1362">
        <v>0</v>
      </c>
      <c r="I1362" t="str">
        <f>INDEX('DATA - Teams'!$C:$C,MATCH(C1362,'DATA - Teams'!$B:$B,0))</f>
        <v>KAPPAZ</v>
      </c>
    </row>
    <row r="1363" spans="1:9" hidden="1" x14ac:dyDescent="0.2">
      <c r="A1363">
        <v>2017</v>
      </c>
      <c r="B1363">
        <v>16</v>
      </c>
      <c r="C1363" t="s">
        <v>153</v>
      </c>
      <c r="D1363" t="s">
        <v>187</v>
      </c>
      <c r="E1363" t="s">
        <v>31</v>
      </c>
      <c r="F1363" t="s">
        <v>59</v>
      </c>
      <c r="G1363">
        <v>53</v>
      </c>
      <c r="H1363">
        <v>72</v>
      </c>
      <c r="I1363" t="str">
        <f>INDEX('DATA - Teams'!$C:$C,MATCH(C1363,'DATA - Teams'!$B:$B,0))</f>
        <v>KAPPAZ</v>
      </c>
    </row>
    <row r="1364" spans="1:9" hidden="1" x14ac:dyDescent="0.2">
      <c r="A1364">
        <v>2017</v>
      </c>
      <c r="B1364">
        <v>16</v>
      </c>
      <c r="C1364" t="s">
        <v>153</v>
      </c>
      <c r="D1364" t="s">
        <v>93</v>
      </c>
      <c r="E1364" t="s">
        <v>28</v>
      </c>
      <c r="F1364" t="s">
        <v>59</v>
      </c>
      <c r="G1364">
        <v>75</v>
      </c>
      <c r="H1364">
        <v>45</v>
      </c>
      <c r="I1364" t="str">
        <f>INDEX('DATA - Teams'!$C:$C,MATCH(C1364,'DATA - Teams'!$B:$B,0))</f>
        <v>KAPPAZ</v>
      </c>
    </row>
    <row r="1365" spans="1:9" hidden="1" x14ac:dyDescent="0.2">
      <c r="A1365">
        <v>2017</v>
      </c>
      <c r="B1365">
        <v>16</v>
      </c>
      <c r="C1365" t="s">
        <v>153</v>
      </c>
      <c r="D1365" t="s">
        <v>180</v>
      </c>
      <c r="E1365" t="s">
        <v>13</v>
      </c>
      <c r="F1365" t="s">
        <v>59</v>
      </c>
      <c r="G1365">
        <v>49</v>
      </c>
      <c r="H1365">
        <v>63</v>
      </c>
      <c r="I1365" t="str">
        <f>INDEX('DATA - Teams'!$C:$C,MATCH(C1365,'DATA - Teams'!$B:$B,0))</f>
        <v>KAPPAZ</v>
      </c>
    </row>
    <row r="1366" spans="1:9" hidden="1" x14ac:dyDescent="0.2">
      <c r="A1366">
        <v>2017</v>
      </c>
      <c r="B1366">
        <v>17</v>
      </c>
      <c r="C1366" t="s">
        <v>153</v>
      </c>
      <c r="D1366" t="s">
        <v>154</v>
      </c>
      <c r="E1366" t="s">
        <v>22</v>
      </c>
      <c r="F1366" t="s">
        <v>43</v>
      </c>
      <c r="G1366">
        <v>67</v>
      </c>
      <c r="H1366">
        <v>87</v>
      </c>
      <c r="I1366" t="str">
        <f>INDEX('DATA - Teams'!$C:$C,MATCH(C1366,'DATA - Teams'!$B:$B,0))</f>
        <v>KAPPAZ</v>
      </c>
    </row>
    <row r="1367" spans="1:9" hidden="1" x14ac:dyDescent="0.2">
      <c r="A1367">
        <v>2017</v>
      </c>
      <c r="B1367">
        <v>17</v>
      </c>
      <c r="C1367" t="s">
        <v>153</v>
      </c>
      <c r="D1367" t="s">
        <v>155</v>
      </c>
      <c r="E1367" t="s">
        <v>22</v>
      </c>
      <c r="F1367" t="s">
        <v>38</v>
      </c>
      <c r="G1367">
        <v>96</v>
      </c>
      <c r="H1367">
        <v>76</v>
      </c>
      <c r="I1367" t="str">
        <f>INDEX('DATA - Teams'!$C:$C,MATCH(C1367,'DATA - Teams'!$B:$B,0))</f>
        <v>KAPPAZ</v>
      </c>
    </row>
    <row r="1368" spans="1:9" hidden="1" x14ac:dyDescent="0.2">
      <c r="A1368">
        <v>2017</v>
      </c>
      <c r="B1368">
        <v>17</v>
      </c>
      <c r="C1368" t="s">
        <v>153</v>
      </c>
      <c r="D1368" t="s">
        <v>157</v>
      </c>
      <c r="E1368" t="s">
        <v>33</v>
      </c>
      <c r="F1368" t="s">
        <v>52</v>
      </c>
      <c r="G1368">
        <v>93</v>
      </c>
      <c r="H1368">
        <v>77</v>
      </c>
      <c r="I1368" t="str">
        <f>INDEX('DATA - Teams'!$C:$C,MATCH(C1368,'DATA - Teams'!$B:$B,0))</f>
        <v>KAPPAZ</v>
      </c>
    </row>
    <row r="1369" spans="1:9" hidden="1" x14ac:dyDescent="0.2">
      <c r="A1369">
        <v>2017</v>
      </c>
      <c r="B1369">
        <v>17</v>
      </c>
      <c r="C1369" t="s">
        <v>153</v>
      </c>
      <c r="D1369" t="s">
        <v>156</v>
      </c>
      <c r="E1369" t="s">
        <v>33</v>
      </c>
      <c r="F1369" t="s">
        <v>43</v>
      </c>
      <c r="G1369">
        <v>82</v>
      </c>
      <c r="H1369">
        <v>125</v>
      </c>
      <c r="I1369" t="str">
        <f>INDEX('DATA - Teams'!$C:$C,MATCH(C1369,'DATA - Teams'!$B:$B,0))</f>
        <v>KAPPAZ</v>
      </c>
    </row>
    <row r="1370" spans="1:9" hidden="1" x14ac:dyDescent="0.2">
      <c r="A1370">
        <v>2017</v>
      </c>
      <c r="B1370">
        <v>17</v>
      </c>
      <c r="C1370" t="s">
        <v>153</v>
      </c>
      <c r="D1370" t="s">
        <v>158</v>
      </c>
      <c r="E1370" t="s">
        <v>18</v>
      </c>
      <c r="F1370" t="s">
        <v>41</v>
      </c>
      <c r="G1370">
        <v>70</v>
      </c>
      <c r="H1370">
        <v>100</v>
      </c>
      <c r="I1370" t="str">
        <f>INDEX('DATA - Teams'!$C:$C,MATCH(C1370,'DATA - Teams'!$B:$B,0))</f>
        <v>KAPPAZ</v>
      </c>
    </row>
    <row r="1371" spans="1:9" hidden="1" x14ac:dyDescent="0.2">
      <c r="A1371">
        <v>2017</v>
      </c>
      <c r="B1371">
        <v>17</v>
      </c>
      <c r="C1371" t="s">
        <v>153</v>
      </c>
      <c r="D1371" t="s">
        <v>177</v>
      </c>
      <c r="E1371" t="s">
        <v>27</v>
      </c>
      <c r="F1371" t="s">
        <v>43</v>
      </c>
      <c r="G1371">
        <v>103</v>
      </c>
      <c r="H1371">
        <v>89</v>
      </c>
      <c r="I1371" t="str">
        <f>INDEX('DATA - Teams'!$C:$C,MATCH(C1371,'DATA - Teams'!$B:$B,0))</f>
        <v>KAPPAZ</v>
      </c>
    </row>
    <row r="1372" spans="1:9" hidden="1" x14ac:dyDescent="0.2">
      <c r="A1372">
        <v>2017</v>
      </c>
      <c r="B1372">
        <v>17</v>
      </c>
      <c r="C1372" t="s">
        <v>153</v>
      </c>
      <c r="D1372" t="s">
        <v>161</v>
      </c>
      <c r="E1372" t="s">
        <v>36</v>
      </c>
      <c r="F1372" t="s">
        <v>43</v>
      </c>
      <c r="G1372">
        <v>96</v>
      </c>
      <c r="H1372">
        <v>97</v>
      </c>
      <c r="I1372" t="str">
        <f>INDEX('DATA - Teams'!$C:$C,MATCH(C1372,'DATA - Teams'!$B:$B,0))</f>
        <v>KAPPAZ</v>
      </c>
    </row>
    <row r="1373" spans="1:9" hidden="1" x14ac:dyDescent="0.2">
      <c r="A1373">
        <v>2017</v>
      </c>
      <c r="B1373">
        <v>17</v>
      </c>
      <c r="C1373" t="s">
        <v>153</v>
      </c>
      <c r="D1373" t="s">
        <v>162</v>
      </c>
      <c r="E1373" t="s">
        <v>20</v>
      </c>
      <c r="F1373" t="s">
        <v>41</v>
      </c>
      <c r="G1373">
        <v>155</v>
      </c>
      <c r="H1373">
        <v>141</v>
      </c>
      <c r="I1373" t="str">
        <f>INDEX('DATA - Teams'!$C:$C,MATCH(C1373,'DATA - Teams'!$B:$B,0))</f>
        <v>KAPPAZ</v>
      </c>
    </row>
    <row r="1374" spans="1:9" hidden="1" x14ac:dyDescent="0.2">
      <c r="A1374">
        <v>2017</v>
      </c>
      <c r="B1374">
        <v>17</v>
      </c>
      <c r="C1374" t="s">
        <v>153</v>
      </c>
      <c r="D1374" t="s">
        <v>184</v>
      </c>
      <c r="E1374" t="s">
        <v>32</v>
      </c>
      <c r="F1374" t="s">
        <v>38</v>
      </c>
      <c r="G1374">
        <v>73</v>
      </c>
      <c r="H1374">
        <v>63</v>
      </c>
      <c r="I1374" t="str">
        <f>INDEX('DATA - Teams'!$C:$C,MATCH(C1374,'DATA - Teams'!$B:$B,0))</f>
        <v>KAPPAZ</v>
      </c>
    </row>
    <row r="1375" spans="1:9" hidden="1" x14ac:dyDescent="0.2">
      <c r="A1375">
        <v>2017</v>
      </c>
      <c r="B1375">
        <v>17</v>
      </c>
      <c r="C1375" t="s">
        <v>153</v>
      </c>
      <c r="D1375" t="s">
        <v>163</v>
      </c>
      <c r="E1375" t="s">
        <v>16</v>
      </c>
      <c r="F1375" t="s">
        <v>38</v>
      </c>
      <c r="G1375">
        <v>104</v>
      </c>
      <c r="H1375">
        <v>114</v>
      </c>
      <c r="I1375" t="str">
        <f>INDEX('DATA - Teams'!$C:$C,MATCH(C1375,'DATA - Teams'!$B:$B,0))</f>
        <v>KAPPAZ</v>
      </c>
    </row>
    <row r="1376" spans="1:9" hidden="1" x14ac:dyDescent="0.2">
      <c r="A1376">
        <v>2017</v>
      </c>
      <c r="B1376">
        <v>17</v>
      </c>
      <c r="C1376" t="s">
        <v>153</v>
      </c>
      <c r="D1376" t="s">
        <v>164</v>
      </c>
      <c r="E1376" t="s">
        <v>16</v>
      </c>
      <c r="F1376" t="s">
        <v>41</v>
      </c>
      <c r="G1376">
        <v>105</v>
      </c>
      <c r="H1376">
        <v>118</v>
      </c>
      <c r="I1376" t="str">
        <f>INDEX('DATA - Teams'!$C:$C,MATCH(C1376,'DATA - Teams'!$B:$B,0))</f>
        <v>KAPPAZ</v>
      </c>
    </row>
    <row r="1377" spans="1:9" hidden="1" x14ac:dyDescent="0.2">
      <c r="A1377">
        <v>2017</v>
      </c>
      <c r="B1377">
        <v>17</v>
      </c>
      <c r="C1377" t="s">
        <v>153</v>
      </c>
      <c r="D1377" t="s">
        <v>108</v>
      </c>
      <c r="E1377" t="s">
        <v>31</v>
      </c>
      <c r="F1377" t="s">
        <v>41</v>
      </c>
      <c r="G1377">
        <v>87</v>
      </c>
      <c r="H1377">
        <v>43</v>
      </c>
      <c r="I1377" t="str">
        <f>INDEX('DATA - Teams'!$C:$C,MATCH(C1377,'DATA - Teams'!$B:$B,0))</f>
        <v>KAPPAZ</v>
      </c>
    </row>
    <row r="1378" spans="1:9" hidden="1" x14ac:dyDescent="0.2">
      <c r="A1378">
        <v>2017</v>
      </c>
      <c r="B1378">
        <v>17</v>
      </c>
      <c r="C1378" t="s">
        <v>153</v>
      </c>
      <c r="D1378" t="s">
        <v>165</v>
      </c>
      <c r="E1378" t="s">
        <v>10</v>
      </c>
      <c r="F1378" t="s">
        <v>41</v>
      </c>
      <c r="G1378">
        <v>91</v>
      </c>
      <c r="H1378">
        <v>84</v>
      </c>
      <c r="I1378" t="str">
        <f>INDEX('DATA - Teams'!$C:$C,MATCH(C1378,'DATA - Teams'!$B:$B,0))</f>
        <v>KAPPAZ</v>
      </c>
    </row>
    <row r="1379" spans="1:9" hidden="1" x14ac:dyDescent="0.2">
      <c r="A1379">
        <v>2017</v>
      </c>
      <c r="B1379">
        <v>17</v>
      </c>
      <c r="C1379" t="s">
        <v>153</v>
      </c>
      <c r="D1379" t="s">
        <v>166</v>
      </c>
      <c r="E1379" t="s">
        <v>14</v>
      </c>
      <c r="F1379" t="s">
        <v>41</v>
      </c>
      <c r="G1379">
        <v>77</v>
      </c>
      <c r="H1379">
        <v>123</v>
      </c>
      <c r="I1379" t="str">
        <f>INDEX('DATA - Teams'!$C:$C,MATCH(C1379,'DATA - Teams'!$B:$B,0))</f>
        <v>KAPPAZ</v>
      </c>
    </row>
    <row r="1380" spans="1:9" hidden="1" x14ac:dyDescent="0.2">
      <c r="A1380">
        <v>2017</v>
      </c>
      <c r="B1380">
        <v>17</v>
      </c>
      <c r="C1380" t="s">
        <v>153</v>
      </c>
      <c r="D1380" t="s">
        <v>179</v>
      </c>
      <c r="E1380" t="s">
        <v>35</v>
      </c>
      <c r="F1380" t="s">
        <v>38</v>
      </c>
      <c r="G1380">
        <v>106</v>
      </c>
      <c r="H1380">
        <v>66</v>
      </c>
      <c r="I1380" t="str">
        <f>INDEX('DATA - Teams'!$C:$C,MATCH(C1380,'DATA - Teams'!$B:$B,0))</f>
        <v>KAPPAZ</v>
      </c>
    </row>
    <row r="1381" spans="1:9" hidden="1" x14ac:dyDescent="0.2">
      <c r="A1381">
        <v>2017</v>
      </c>
      <c r="B1381">
        <v>17</v>
      </c>
      <c r="C1381" t="s">
        <v>153</v>
      </c>
      <c r="D1381" t="s">
        <v>151</v>
      </c>
      <c r="E1381" t="s">
        <v>35</v>
      </c>
      <c r="F1381" t="s">
        <v>38</v>
      </c>
      <c r="G1381">
        <v>87</v>
      </c>
      <c r="H1381">
        <v>84</v>
      </c>
      <c r="I1381" t="str">
        <f>INDEX('DATA - Teams'!$C:$C,MATCH(C1381,'DATA - Teams'!$B:$B,0))</f>
        <v>KAPPAZ</v>
      </c>
    </row>
    <row r="1382" spans="1:9" hidden="1" x14ac:dyDescent="0.2">
      <c r="A1382">
        <v>2017</v>
      </c>
      <c r="B1382">
        <v>17</v>
      </c>
      <c r="C1382" t="s">
        <v>153</v>
      </c>
      <c r="D1382" t="s">
        <v>175</v>
      </c>
      <c r="E1382" t="s">
        <v>28</v>
      </c>
      <c r="F1382" t="s">
        <v>41</v>
      </c>
      <c r="G1382">
        <v>108</v>
      </c>
      <c r="H1382">
        <v>108</v>
      </c>
      <c r="I1382" t="str">
        <f>INDEX('DATA - Teams'!$C:$C,MATCH(C1382,'DATA - Teams'!$B:$B,0))</f>
        <v>KAPPAZ</v>
      </c>
    </row>
    <row r="1383" spans="1:9" hidden="1" x14ac:dyDescent="0.2">
      <c r="A1383">
        <v>2017</v>
      </c>
      <c r="B1383">
        <v>17</v>
      </c>
      <c r="C1383" t="s">
        <v>153</v>
      </c>
      <c r="D1383" t="s">
        <v>168</v>
      </c>
      <c r="E1383" t="s">
        <v>13</v>
      </c>
      <c r="F1383" t="s">
        <v>43</v>
      </c>
      <c r="G1383">
        <v>79</v>
      </c>
      <c r="H1383">
        <v>165</v>
      </c>
      <c r="I1383" t="str">
        <f>INDEX('DATA - Teams'!$C:$C,MATCH(C1383,'DATA - Teams'!$B:$B,0))</f>
        <v>KAPPAZ</v>
      </c>
    </row>
    <row r="1384" spans="1:9" hidden="1" x14ac:dyDescent="0.2">
      <c r="A1384">
        <v>2017</v>
      </c>
      <c r="B1384">
        <v>17</v>
      </c>
      <c r="C1384" t="s">
        <v>153</v>
      </c>
      <c r="D1384" t="s">
        <v>126</v>
      </c>
      <c r="E1384" t="s">
        <v>20</v>
      </c>
      <c r="F1384" t="s">
        <v>59</v>
      </c>
      <c r="G1384">
        <v>96</v>
      </c>
      <c r="H1384">
        <v>0</v>
      </c>
      <c r="I1384" t="str">
        <f>INDEX('DATA - Teams'!$C:$C,MATCH(C1384,'DATA - Teams'!$B:$B,0))</f>
        <v>KAPPAZ</v>
      </c>
    </row>
    <row r="1385" spans="1:9" hidden="1" x14ac:dyDescent="0.2">
      <c r="A1385">
        <v>2017</v>
      </c>
      <c r="B1385">
        <v>17</v>
      </c>
      <c r="C1385" t="s">
        <v>153</v>
      </c>
      <c r="D1385" t="s">
        <v>188</v>
      </c>
      <c r="E1385" t="s">
        <v>32</v>
      </c>
      <c r="F1385" t="s">
        <v>59</v>
      </c>
      <c r="G1385">
        <v>78</v>
      </c>
      <c r="H1385">
        <v>0</v>
      </c>
      <c r="I1385" t="str">
        <f>INDEX('DATA - Teams'!$C:$C,MATCH(C1385,'DATA - Teams'!$B:$B,0))</f>
        <v>KAPPAZ</v>
      </c>
    </row>
    <row r="1386" spans="1:9" hidden="1" x14ac:dyDescent="0.2">
      <c r="A1386">
        <v>2017</v>
      </c>
      <c r="B1386">
        <v>17</v>
      </c>
      <c r="C1386" t="s">
        <v>153</v>
      </c>
      <c r="D1386" t="s">
        <v>189</v>
      </c>
      <c r="E1386" t="s">
        <v>35</v>
      </c>
      <c r="F1386" t="s">
        <v>59</v>
      </c>
      <c r="G1386">
        <v>87</v>
      </c>
      <c r="H1386">
        <v>125</v>
      </c>
      <c r="I1386" t="str">
        <f>INDEX('DATA - Teams'!$C:$C,MATCH(C1386,'DATA - Teams'!$B:$B,0))</f>
        <v>KAPPAZ</v>
      </c>
    </row>
    <row r="1387" spans="1:9" hidden="1" x14ac:dyDescent="0.2">
      <c r="A1387">
        <v>2017</v>
      </c>
      <c r="B1387">
        <v>17</v>
      </c>
      <c r="C1387" t="s">
        <v>153</v>
      </c>
      <c r="D1387" t="s">
        <v>180</v>
      </c>
      <c r="E1387" t="s">
        <v>13</v>
      </c>
      <c r="F1387" t="s">
        <v>59</v>
      </c>
      <c r="G1387">
        <v>49</v>
      </c>
      <c r="H1387">
        <v>0</v>
      </c>
      <c r="I1387" t="str">
        <f>INDEX('DATA - Teams'!$C:$C,MATCH(C1387,'DATA - Teams'!$B:$B,0))</f>
        <v>KAPPAZ</v>
      </c>
    </row>
    <row r="1388" spans="1:9" hidden="1" x14ac:dyDescent="0.2">
      <c r="A1388">
        <v>2017</v>
      </c>
      <c r="B1388">
        <v>18</v>
      </c>
      <c r="C1388" t="s">
        <v>153</v>
      </c>
      <c r="D1388" t="s">
        <v>154</v>
      </c>
      <c r="E1388" t="s">
        <v>22</v>
      </c>
      <c r="F1388" t="s">
        <v>43</v>
      </c>
      <c r="G1388">
        <v>75</v>
      </c>
      <c r="H1388">
        <v>104</v>
      </c>
      <c r="I1388" t="str">
        <f>INDEX('DATA - Teams'!$C:$C,MATCH(C1388,'DATA - Teams'!$B:$B,0))</f>
        <v>KAPPAZ</v>
      </c>
    </row>
    <row r="1389" spans="1:9" hidden="1" x14ac:dyDescent="0.2">
      <c r="A1389">
        <v>2017</v>
      </c>
      <c r="B1389">
        <v>18</v>
      </c>
      <c r="C1389" t="s">
        <v>153</v>
      </c>
      <c r="D1389" t="s">
        <v>155</v>
      </c>
      <c r="E1389" t="s">
        <v>22</v>
      </c>
      <c r="F1389" t="s">
        <v>38</v>
      </c>
      <c r="G1389">
        <v>103</v>
      </c>
      <c r="H1389">
        <v>115</v>
      </c>
      <c r="I1389" t="str">
        <f>INDEX('DATA - Teams'!$C:$C,MATCH(C1389,'DATA - Teams'!$B:$B,0))</f>
        <v>KAPPAZ</v>
      </c>
    </row>
    <row r="1390" spans="1:9" hidden="1" x14ac:dyDescent="0.2">
      <c r="A1390">
        <v>2017</v>
      </c>
      <c r="B1390">
        <v>18</v>
      </c>
      <c r="C1390" t="s">
        <v>153</v>
      </c>
      <c r="D1390" t="s">
        <v>157</v>
      </c>
      <c r="E1390" t="s">
        <v>33</v>
      </c>
      <c r="F1390" t="s">
        <v>52</v>
      </c>
      <c r="G1390">
        <v>95</v>
      </c>
      <c r="H1390">
        <v>125</v>
      </c>
      <c r="I1390" t="str">
        <f>INDEX('DATA - Teams'!$C:$C,MATCH(C1390,'DATA - Teams'!$B:$B,0))</f>
        <v>KAPPAZ</v>
      </c>
    </row>
    <row r="1391" spans="1:9" hidden="1" x14ac:dyDescent="0.2">
      <c r="A1391">
        <v>2017</v>
      </c>
      <c r="B1391">
        <v>18</v>
      </c>
      <c r="C1391" t="s">
        <v>153</v>
      </c>
      <c r="D1391" t="s">
        <v>156</v>
      </c>
      <c r="E1391" t="s">
        <v>33</v>
      </c>
      <c r="F1391" t="s">
        <v>43</v>
      </c>
      <c r="G1391">
        <v>89</v>
      </c>
      <c r="H1391">
        <v>103</v>
      </c>
      <c r="I1391" t="str">
        <f>INDEX('DATA - Teams'!$C:$C,MATCH(C1391,'DATA - Teams'!$B:$B,0))</f>
        <v>KAPPAZ</v>
      </c>
    </row>
    <row r="1392" spans="1:9" hidden="1" x14ac:dyDescent="0.2">
      <c r="A1392">
        <v>2017</v>
      </c>
      <c r="B1392">
        <v>18</v>
      </c>
      <c r="C1392" t="s">
        <v>153</v>
      </c>
      <c r="D1392" t="s">
        <v>158</v>
      </c>
      <c r="E1392" t="s">
        <v>18</v>
      </c>
      <c r="F1392" t="s">
        <v>41</v>
      </c>
      <c r="G1392">
        <v>67</v>
      </c>
      <c r="H1392">
        <v>131</v>
      </c>
      <c r="I1392" t="str">
        <f>INDEX('DATA - Teams'!$C:$C,MATCH(C1392,'DATA - Teams'!$B:$B,0))</f>
        <v>KAPPAZ</v>
      </c>
    </row>
    <row r="1393" spans="1:9" hidden="1" x14ac:dyDescent="0.2">
      <c r="A1393">
        <v>2017</v>
      </c>
      <c r="B1393">
        <v>18</v>
      </c>
      <c r="C1393" t="s">
        <v>153</v>
      </c>
      <c r="D1393" t="s">
        <v>177</v>
      </c>
      <c r="E1393" t="s">
        <v>27</v>
      </c>
      <c r="F1393" t="s">
        <v>43</v>
      </c>
      <c r="G1393">
        <v>92</v>
      </c>
      <c r="H1393">
        <v>87</v>
      </c>
      <c r="I1393" t="str">
        <f>INDEX('DATA - Teams'!$C:$C,MATCH(C1393,'DATA - Teams'!$B:$B,0))</f>
        <v>KAPPAZ</v>
      </c>
    </row>
    <row r="1394" spans="1:9" hidden="1" x14ac:dyDescent="0.2">
      <c r="A1394">
        <v>2017</v>
      </c>
      <c r="B1394">
        <v>18</v>
      </c>
      <c r="C1394" t="s">
        <v>153</v>
      </c>
      <c r="D1394" t="s">
        <v>161</v>
      </c>
      <c r="E1394" t="s">
        <v>36</v>
      </c>
      <c r="F1394" t="s">
        <v>43</v>
      </c>
      <c r="G1394">
        <v>91</v>
      </c>
      <c r="H1394">
        <v>72</v>
      </c>
      <c r="I1394" t="str">
        <f>INDEX('DATA - Teams'!$C:$C,MATCH(C1394,'DATA - Teams'!$B:$B,0))</f>
        <v>KAPPAZ</v>
      </c>
    </row>
    <row r="1395" spans="1:9" hidden="1" x14ac:dyDescent="0.2">
      <c r="A1395">
        <v>2017</v>
      </c>
      <c r="B1395">
        <v>18</v>
      </c>
      <c r="C1395" t="s">
        <v>153</v>
      </c>
      <c r="D1395" t="s">
        <v>162</v>
      </c>
      <c r="E1395" t="s">
        <v>20</v>
      </c>
      <c r="F1395" t="s">
        <v>41</v>
      </c>
      <c r="G1395">
        <v>155</v>
      </c>
      <c r="H1395">
        <v>142</v>
      </c>
      <c r="I1395" t="str">
        <f>INDEX('DATA - Teams'!$C:$C,MATCH(C1395,'DATA - Teams'!$B:$B,0))</f>
        <v>KAPPAZ</v>
      </c>
    </row>
    <row r="1396" spans="1:9" hidden="1" x14ac:dyDescent="0.2">
      <c r="A1396">
        <v>2017</v>
      </c>
      <c r="B1396">
        <v>18</v>
      </c>
      <c r="C1396" t="s">
        <v>153</v>
      </c>
      <c r="D1396" t="s">
        <v>126</v>
      </c>
      <c r="E1396" t="s">
        <v>20</v>
      </c>
      <c r="F1396" t="s">
        <v>41</v>
      </c>
      <c r="G1396">
        <v>84</v>
      </c>
      <c r="H1396">
        <v>46</v>
      </c>
      <c r="I1396" t="str">
        <f>INDEX('DATA - Teams'!$C:$C,MATCH(C1396,'DATA - Teams'!$B:$B,0))</f>
        <v>KAPPAZ</v>
      </c>
    </row>
    <row r="1397" spans="1:9" hidden="1" x14ac:dyDescent="0.2">
      <c r="A1397">
        <v>2017</v>
      </c>
      <c r="B1397">
        <v>18</v>
      </c>
      <c r="C1397" t="s">
        <v>153</v>
      </c>
      <c r="D1397" t="s">
        <v>184</v>
      </c>
      <c r="E1397" t="s">
        <v>32</v>
      </c>
      <c r="F1397" t="s">
        <v>38</v>
      </c>
      <c r="G1397">
        <v>72</v>
      </c>
      <c r="H1397">
        <v>93</v>
      </c>
      <c r="I1397" t="str">
        <f>INDEX('DATA - Teams'!$C:$C,MATCH(C1397,'DATA - Teams'!$B:$B,0))</f>
        <v>KAPPAZ</v>
      </c>
    </row>
    <row r="1398" spans="1:9" hidden="1" x14ac:dyDescent="0.2">
      <c r="A1398">
        <v>2017</v>
      </c>
      <c r="B1398">
        <v>18</v>
      </c>
      <c r="C1398" t="s">
        <v>153</v>
      </c>
      <c r="D1398" t="s">
        <v>163</v>
      </c>
      <c r="E1398" t="s">
        <v>16</v>
      </c>
      <c r="F1398" t="s">
        <v>38</v>
      </c>
      <c r="G1398">
        <v>101</v>
      </c>
      <c r="H1398">
        <v>72</v>
      </c>
      <c r="I1398" t="str">
        <f>INDEX('DATA - Teams'!$C:$C,MATCH(C1398,'DATA - Teams'!$B:$B,0))</f>
        <v>KAPPAZ</v>
      </c>
    </row>
    <row r="1399" spans="1:9" hidden="1" x14ac:dyDescent="0.2">
      <c r="A1399">
        <v>2017</v>
      </c>
      <c r="B1399">
        <v>18</v>
      </c>
      <c r="C1399" t="s">
        <v>153</v>
      </c>
      <c r="D1399" t="s">
        <v>164</v>
      </c>
      <c r="E1399" t="s">
        <v>16</v>
      </c>
      <c r="F1399" t="s">
        <v>41</v>
      </c>
      <c r="G1399">
        <v>98</v>
      </c>
      <c r="H1399">
        <v>78</v>
      </c>
      <c r="I1399" t="str">
        <f>INDEX('DATA - Teams'!$C:$C,MATCH(C1399,'DATA - Teams'!$B:$B,0))</f>
        <v>KAPPAZ</v>
      </c>
    </row>
    <row r="1400" spans="1:9" hidden="1" x14ac:dyDescent="0.2">
      <c r="A1400">
        <v>2017</v>
      </c>
      <c r="B1400">
        <v>18</v>
      </c>
      <c r="C1400" t="s">
        <v>153</v>
      </c>
      <c r="D1400" t="s">
        <v>165</v>
      </c>
      <c r="E1400" t="s">
        <v>10</v>
      </c>
      <c r="F1400" t="s">
        <v>41</v>
      </c>
      <c r="G1400">
        <v>91</v>
      </c>
      <c r="H1400">
        <v>115</v>
      </c>
      <c r="I1400" t="str">
        <f>INDEX('DATA - Teams'!$C:$C,MATCH(C1400,'DATA - Teams'!$B:$B,0))</f>
        <v>KAPPAZ</v>
      </c>
    </row>
    <row r="1401" spans="1:9" hidden="1" x14ac:dyDescent="0.2">
      <c r="A1401">
        <v>2017</v>
      </c>
      <c r="B1401">
        <v>18</v>
      </c>
      <c r="C1401" t="s">
        <v>153</v>
      </c>
      <c r="D1401" t="s">
        <v>166</v>
      </c>
      <c r="E1401" t="s">
        <v>14</v>
      </c>
      <c r="F1401" t="s">
        <v>41</v>
      </c>
      <c r="G1401">
        <v>77</v>
      </c>
      <c r="H1401">
        <v>106</v>
      </c>
      <c r="I1401" t="str">
        <f>INDEX('DATA - Teams'!$C:$C,MATCH(C1401,'DATA - Teams'!$B:$B,0))</f>
        <v>KAPPAZ</v>
      </c>
    </row>
    <row r="1402" spans="1:9" hidden="1" x14ac:dyDescent="0.2">
      <c r="A1402">
        <v>2017</v>
      </c>
      <c r="B1402">
        <v>18</v>
      </c>
      <c r="C1402" t="s">
        <v>153</v>
      </c>
      <c r="D1402" t="s">
        <v>179</v>
      </c>
      <c r="E1402" t="s">
        <v>35</v>
      </c>
      <c r="F1402" t="s">
        <v>38</v>
      </c>
      <c r="G1402">
        <v>98</v>
      </c>
      <c r="H1402">
        <v>75</v>
      </c>
      <c r="I1402" t="str">
        <f>INDEX('DATA - Teams'!$C:$C,MATCH(C1402,'DATA - Teams'!$B:$B,0))</f>
        <v>KAPPAZ</v>
      </c>
    </row>
    <row r="1403" spans="1:9" hidden="1" x14ac:dyDescent="0.2">
      <c r="A1403">
        <v>2017</v>
      </c>
      <c r="B1403">
        <v>18</v>
      </c>
      <c r="C1403" t="s">
        <v>153</v>
      </c>
      <c r="D1403" t="s">
        <v>151</v>
      </c>
      <c r="E1403" t="s">
        <v>35</v>
      </c>
      <c r="F1403" t="s">
        <v>38</v>
      </c>
      <c r="G1403">
        <v>84</v>
      </c>
      <c r="H1403">
        <v>76</v>
      </c>
      <c r="I1403" t="str">
        <f>INDEX('DATA - Teams'!$C:$C,MATCH(C1403,'DATA - Teams'!$B:$B,0))</f>
        <v>KAPPAZ</v>
      </c>
    </row>
    <row r="1404" spans="1:9" hidden="1" x14ac:dyDescent="0.2">
      <c r="A1404">
        <v>2017</v>
      </c>
      <c r="B1404">
        <v>18</v>
      </c>
      <c r="C1404" t="s">
        <v>153</v>
      </c>
      <c r="D1404" t="s">
        <v>175</v>
      </c>
      <c r="E1404" t="s">
        <v>28</v>
      </c>
      <c r="F1404" t="s">
        <v>41</v>
      </c>
      <c r="G1404">
        <v>110</v>
      </c>
      <c r="H1404">
        <v>94</v>
      </c>
      <c r="I1404" t="str">
        <f>INDEX('DATA - Teams'!$C:$C,MATCH(C1404,'DATA - Teams'!$B:$B,0))</f>
        <v>KAPPAZ</v>
      </c>
    </row>
    <row r="1405" spans="1:9" hidden="1" x14ac:dyDescent="0.2">
      <c r="A1405">
        <v>2017</v>
      </c>
      <c r="B1405">
        <v>18</v>
      </c>
      <c r="C1405" t="s">
        <v>153</v>
      </c>
      <c r="D1405" t="s">
        <v>168</v>
      </c>
      <c r="E1405" t="s">
        <v>13</v>
      </c>
      <c r="F1405" t="s">
        <v>43</v>
      </c>
      <c r="G1405">
        <v>93</v>
      </c>
      <c r="H1405">
        <v>149</v>
      </c>
      <c r="I1405" t="str">
        <f>INDEX('DATA - Teams'!$C:$C,MATCH(C1405,'DATA - Teams'!$B:$B,0))</f>
        <v>KAPPAZ</v>
      </c>
    </row>
    <row r="1406" spans="1:9" hidden="1" x14ac:dyDescent="0.2">
      <c r="A1406">
        <v>2017</v>
      </c>
      <c r="B1406">
        <v>18</v>
      </c>
      <c r="C1406" t="s">
        <v>153</v>
      </c>
      <c r="D1406" t="s">
        <v>188</v>
      </c>
      <c r="E1406" t="s">
        <v>32</v>
      </c>
      <c r="F1406" t="s">
        <v>59</v>
      </c>
      <c r="G1406">
        <v>78</v>
      </c>
      <c r="H1406">
        <v>0</v>
      </c>
      <c r="I1406" t="str">
        <f>INDEX('DATA - Teams'!$C:$C,MATCH(C1406,'DATA - Teams'!$B:$B,0))</f>
        <v>KAPPAZ</v>
      </c>
    </row>
    <row r="1407" spans="1:9" hidden="1" x14ac:dyDescent="0.2">
      <c r="A1407">
        <v>2017</v>
      </c>
      <c r="B1407">
        <v>18</v>
      </c>
      <c r="C1407" t="s">
        <v>153</v>
      </c>
      <c r="D1407" t="s">
        <v>190</v>
      </c>
      <c r="E1407" t="s">
        <v>32</v>
      </c>
      <c r="F1407" t="s">
        <v>59</v>
      </c>
      <c r="G1407">
        <v>87</v>
      </c>
      <c r="H1407">
        <v>0</v>
      </c>
      <c r="I1407" t="str">
        <f>INDEX('DATA - Teams'!$C:$C,MATCH(C1407,'DATA - Teams'!$B:$B,0))</f>
        <v>KAPPAZ</v>
      </c>
    </row>
    <row r="1408" spans="1:9" hidden="1" x14ac:dyDescent="0.2">
      <c r="A1408">
        <v>2017</v>
      </c>
      <c r="B1408">
        <v>18</v>
      </c>
      <c r="C1408" t="s">
        <v>153</v>
      </c>
      <c r="D1408" t="s">
        <v>108</v>
      </c>
      <c r="E1408" t="s">
        <v>31</v>
      </c>
      <c r="F1408" t="s">
        <v>59</v>
      </c>
      <c r="G1408">
        <v>87</v>
      </c>
      <c r="H1408">
        <v>0</v>
      </c>
      <c r="I1408" t="str">
        <f>INDEX('DATA - Teams'!$C:$C,MATCH(C1408,'DATA - Teams'!$B:$B,0))</f>
        <v>KAPPAZ</v>
      </c>
    </row>
    <row r="1409" spans="1:9" hidden="1" x14ac:dyDescent="0.2">
      <c r="A1409">
        <v>2017</v>
      </c>
      <c r="B1409">
        <v>18</v>
      </c>
      <c r="C1409" t="s">
        <v>153</v>
      </c>
      <c r="D1409" t="s">
        <v>189</v>
      </c>
      <c r="E1409" t="s">
        <v>35</v>
      </c>
      <c r="F1409" t="s">
        <v>59</v>
      </c>
      <c r="G1409">
        <v>99</v>
      </c>
      <c r="H1409">
        <v>107</v>
      </c>
      <c r="I1409" t="str">
        <f>INDEX('DATA - Teams'!$C:$C,MATCH(C1409,'DATA - Teams'!$B:$B,0))</f>
        <v>KAPPAZ</v>
      </c>
    </row>
    <row r="1410" spans="1:9" hidden="1" x14ac:dyDescent="0.2">
      <c r="A1410">
        <v>2017</v>
      </c>
      <c r="B1410">
        <v>19</v>
      </c>
      <c r="C1410" t="s">
        <v>153</v>
      </c>
      <c r="D1410" t="s">
        <v>154</v>
      </c>
      <c r="E1410" t="s">
        <v>22</v>
      </c>
      <c r="F1410" t="s">
        <v>43</v>
      </c>
      <c r="G1410">
        <v>80</v>
      </c>
      <c r="H1410">
        <v>104</v>
      </c>
      <c r="I1410" t="str">
        <f>INDEX('DATA - Teams'!$C:$C,MATCH(C1410,'DATA - Teams'!$B:$B,0))</f>
        <v>KAPPAZ</v>
      </c>
    </row>
    <row r="1411" spans="1:9" hidden="1" x14ac:dyDescent="0.2">
      <c r="A1411">
        <v>2017</v>
      </c>
      <c r="B1411">
        <v>19</v>
      </c>
      <c r="C1411" t="s">
        <v>153</v>
      </c>
      <c r="D1411" t="s">
        <v>191</v>
      </c>
      <c r="E1411" t="s">
        <v>22</v>
      </c>
      <c r="F1411" t="s">
        <v>41</v>
      </c>
      <c r="G1411">
        <v>68</v>
      </c>
      <c r="H1411">
        <v>78</v>
      </c>
      <c r="I1411" t="str">
        <f>INDEX('DATA - Teams'!$C:$C,MATCH(C1411,'DATA - Teams'!$B:$B,0))</f>
        <v>KAPPAZ</v>
      </c>
    </row>
    <row r="1412" spans="1:9" hidden="1" x14ac:dyDescent="0.2">
      <c r="A1412">
        <v>2017</v>
      </c>
      <c r="B1412">
        <v>19</v>
      </c>
      <c r="C1412" t="s">
        <v>153</v>
      </c>
      <c r="D1412" t="s">
        <v>155</v>
      </c>
      <c r="E1412" t="s">
        <v>22</v>
      </c>
      <c r="F1412" t="s">
        <v>38</v>
      </c>
      <c r="G1412">
        <v>96</v>
      </c>
      <c r="H1412">
        <v>72</v>
      </c>
      <c r="I1412" t="str">
        <f>INDEX('DATA - Teams'!$C:$C,MATCH(C1412,'DATA - Teams'!$B:$B,0))</f>
        <v>KAPPAZ</v>
      </c>
    </row>
    <row r="1413" spans="1:9" hidden="1" x14ac:dyDescent="0.2">
      <c r="A1413">
        <v>2017</v>
      </c>
      <c r="B1413">
        <v>19</v>
      </c>
      <c r="C1413" t="s">
        <v>153</v>
      </c>
      <c r="D1413" t="s">
        <v>157</v>
      </c>
      <c r="E1413" t="s">
        <v>33</v>
      </c>
      <c r="F1413" t="s">
        <v>52</v>
      </c>
      <c r="G1413">
        <v>97</v>
      </c>
      <c r="H1413">
        <v>103</v>
      </c>
      <c r="I1413" t="str">
        <f>INDEX('DATA - Teams'!$C:$C,MATCH(C1413,'DATA - Teams'!$B:$B,0))</f>
        <v>KAPPAZ</v>
      </c>
    </row>
    <row r="1414" spans="1:9" hidden="1" x14ac:dyDescent="0.2">
      <c r="A1414">
        <v>2017</v>
      </c>
      <c r="B1414">
        <v>19</v>
      </c>
      <c r="C1414" t="s">
        <v>153</v>
      </c>
      <c r="D1414" t="s">
        <v>156</v>
      </c>
      <c r="E1414" t="s">
        <v>33</v>
      </c>
      <c r="F1414" t="s">
        <v>43</v>
      </c>
      <c r="G1414">
        <v>97</v>
      </c>
      <c r="H1414">
        <v>144</v>
      </c>
      <c r="I1414" t="str">
        <f>INDEX('DATA - Teams'!$C:$C,MATCH(C1414,'DATA - Teams'!$B:$B,0))</f>
        <v>KAPPAZ</v>
      </c>
    </row>
    <row r="1415" spans="1:9" hidden="1" x14ac:dyDescent="0.2">
      <c r="A1415">
        <v>2017</v>
      </c>
      <c r="B1415">
        <v>19</v>
      </c>
      <c r="C1415" t="s">
        <v>153</v>
      </c>
      <c r="D1415" t="s">
        <v>158</v>
      </c>
      <c r="E1415" t="s">
        <v>18</v>
      </c>
      <c r="F1415" t="s">
        <v>41</v>
      </c>
      <c r="G1415">
        <v>77</v>
      </c>
      <c r="H1415">
        <v>121</v>
      </c>
      <c r="I1415" t="str">
        <f>INDEX('DATA - Teams'!$C:$C,MATCH(C1415,'DATA - Teams'!$B:$B,0))</f>
        <v>KAPPAZ</v>
      </c>
    </row>
    <row r="1416" spans="1:9" hidden="1" x14ac:dyDescent="0.2">
      <c r="A1416">
        <v>2017</v>
      </c>
      <c r="B1416">
        <v>19</v>
      </c>
      <c r="C1416" t="s">
        <v>153</v>
      </c>
      <c r="D1416" t="s">
        <v>177</v>
      </c>
      <c r="E1416" t="s">
        <v>27</v>
      </c>
      <c r="F1416" t="s">
        <v>43</v>
      </c>
      <c r="G1416">
        <v>89</v>
      </c>
      <c r="H1416">
        <v>61</v>
      </c>
      <c r="I1416" t="str">
        <f>INDEX('DATA - Teams'!$C:$C,MATCH(C1416,'DATA - Teams'!$B:$B,0))</f>
        <v>KAPPAZ</v>
      </c>
    </row>
    <row r="1417" spans="1:9" hidden="1" x14ac:dyDescent="0.2">
      <c r="A1417">
        <v>2017</v>
      </c>
      <c r="B1417">
        <v>19</v>
      </c>
      <c r="C1417" t="s">
        <v>153</v>
      </c>
      <c r="D1417" t="s">
        <v>162</v>
      </c>
      <c r="E1417" t="s">
        <v>20</v>
      </c>
      <c r="F1417" t="s">
        <v>41</v>
      </c>
      <c r="G1417">
        <v>148</v>
      </c>
      <c r="H1417">
        <v>108</v>
      </c>
      <c r="I1417" t="str">
        <f>INDEX('DATA - Teams'!$C:$C,MATCH(C1417,'DATA - Teams'!$B:$B,0))</f>
        <v>KAPPAZ</v>
      </c>
    </row>
    <row r="1418" spans="1:9" hidden="1" x14ac:dyDescent="0.2">
      <c r="A1418">
        <v>2017</v>
      </c>
      <c r="B1418">
        <v>19</v>
      </c>
      <c r="C1418" t="s">
        <v>153</v>
      </c>
      <c r="D1418" t="s">
        <v>184</v>
      </c>
      <c r="E1418" t="s">
        <v>32</v>
      </c>
      <c r="F1418" t="s">
        <v>38</v>
      </c>
      <c r="G1418">
        <v>71</v>
      </c>
      <c r="H1418">
        <v>91</v>
      </c>
      <c r="I1418" t="str">
        <f>INDEX('DATA - Teams'!$C:$C,MATCH(C1418,'DATA - Teams'!$B:$B,0))</f>
        <v>KAPPAZ</v>
      </c>
    </row>
    <row r="1419" spans="1:9" hidden="1" x14ac:dyDescent="0.2">
      <c r="A1419">
        <v>2017</v>
      </c>
      <c r="B1419">
        <v>19</v>
      </c>
      <c r="C1419" t="s">
        <v>153</v>
      </c>
      <c r="D1419" t="s">
        <v>188</v>
      </c>
      <c r="E1419" t="s">
        <v>32</v>
      </c>
      <c r="F1419" t="s">
        <v>41</v>
      </c>
      <c r="G1419">
        <v>74</v>
      </c>
      <c r="H1419">
        <v>88</v>
      </c>
      <c r="I1419" t="str">
        <f>INDEX('DATA - Teams'!$C:$C,MATCH(C1419,'DATA - Teams'!$B:$B,0))</f>
        <v>KAPPAZ</v>
      </c>
    </row>
    <row r="1420" spans="1:9" hidden="1" x14ac:dyDescent="0.2">
      <c r="A1420">
        <v>2017</v>
      </c>
      <c r="B1420">
        <v>19</v>
      </c>
      <c r="C1420" t="s">
        <v>153</v>
      </c>
      <c r="D1420" t="s">
        <v>163</v>
      </c>
      <c r="E1420" t="s">
        <v>16</v>
      </c>
      <c r="F1420" t="s">
        <v>38</v>
      </c>
      <c r="G1420">
        <v>100</v>
      </c>
      <c r="H1420">
        <v>42</v>
      </c>
      <c r="I1420" t="str">
        <f>INDEX('DATA - Teams'!$C:$C,MATCH(C1420,'DATA - Teams'!$B:$B,0))</f>
        <v>KAPPAZ</v>
      </c>
    </row>
    <row r="1421" spans="1:9" hidden="1" x14ac:dyDescent="0.2">
      <c r="A1421">
        <v>2017</v>
      </c>
      <c r="B1421">
        <v>19</v>
      </c>
      <c r="C1421" t="s">
        <v>153</v>
      </c>
      <c r="D1421" t="s">
        <v>164</v>
      </c>
      <c r="E1421" t="s">
        <v>16</v>
      </c>
      <c r="F1421" t="s">
        <v>41</v>
      </c>
      <c r="G1421">
        <v>98</v>
      </c>
      <c r="H1421">
        <v>93</v>
      </c>
      <c r="I1421" t="str">
        <f>INDEX('DATA - Teams'!$C:$C,MATCH(C1421,'DATA - Teams'!$B:$B,0))</f>
        <v>KAPPAZ</v>
      </c>
    </row>
    <row r="1422" spans="1:9" hidden="1" x14ac:dyDescent="0.2">
      <c r="A1422">
        <v>2017</v>
      </c>
      <c r="B1422">
        <v>19</v>
      </c>
      <c r="C1422" t="s">
        <v>153</v>
      </c>
      <c r="D1422" t="s">
        <v>165</v>
      </c>
      <c r="E1422" t="s">
        <v>10</v>
      </c>
      <c r="F1422" t="s">
        <v>41</v>
      </c>
      <c r="G1422">
        <v>101</v>
      </c>
      <c r="H1422">
        <v>104</v>
      </c>
      <c r="I1422" t="str">
        <f>INDEX('DATA - Teams'!$C:$C,MATCH(C1422,'DATA - Teams'!$B:$B,0))</f>
        <v>KAPPAZ</v>
      </c>
    </row>
    <row r="1423" spans="1:9" hidden="1" x14ac:dyDescent="0.2">
      <c r="A1423">
        <v>2017</v>
      </c>
      <c r="B1423">
        <v>19</v>
      </c>
      <c r="C1423" t="s">
        <v>153</v>
      </c>
      <c r="D1423" t="s">
        <v>192</v>
      </c>
      <c r="E1423" t="s">
        <v>24</v>
      </c>
      <c r="F1423" t="s">
        <v>38</v>
      </c>
      <c r="G1423">
        <v>61</v>
      </c>
      <c r="H1423">
        <v>76</v>
      </c>
      <c r="I1423" t="str">
        <f>INDEX('DATA - Teams'!$C:$C,MATCH(C1423,'DATA - Teams'!$B:$B,0))</f>
        <v>KAPPAZ</v>
      </c>
    </row>
    <row r="1424" spans="1:9" hidden="1" x14ac:dyDescent="0.2">
      <c r="A1424">
        <v>2017</v>
      </c>
      <c r="B1424">
        <v>19</v>
      </c>
      <c r="C1424" t="s">
        <v>153</v>
      </c>
      <c r="D1424" t="s">
        <v>166</v>
      </c>
      <c r="E1424" t="s">
        <v>14</v>
      </c>
      <c r="F1424" t="s">
        <v>41</v>
      </c>
      <c r="G1424">
        <v>80</v>
      </c>
      <c r="H1424">
        <v>109</v>
      </c>
      <c r="I1424" t="str">
        <f>INDEX('DATA - Teams'!$C:$C,MATCH(C1424,'DATA - Teams'!$B:$B,0))</f>
        <v>KAPPAZ</v>
      </c>
    </row>
    <row r="1425" spans="1:9" hidden="1" x14ac:dyDescent="0.2">
      <c r="A1425">
        <v>2017</v>
      </c>
      <c r="B1425">
        <v>19</v>
      </c>
      <c r="C1425" t="s">
        <v>153</v>
      </c>
      <c r="D1425" t="s">
        <v>189</v>
      </c>
      <c r="E1425" t="s">
        <v>35</v>
      </c>
      <c r="F1425" t="s">
        <v>43</v>
      </c>
      <c r="G1425">
        <v>108</v>
      </c>
      <c r="H1425">
        <v>103</v>
      </c>
      <c r="I1425" t="str">
        <f>INDEX('DATA - Teams'!$C:$C,MATCH(C1425,'DATA - Teams'!$B:$B,0))</f>
        <v>KAPPAZ</v>
      </c>
    </row>
    <row r="1426" spans="1:9" hidden="1" x14ac:dyDescent="0.2">
      <c r="A1426">
        <v>2017</v>
      </c>
      <c r="B1426">
        <v>19</v>
      </c>
      <c r="C1426" t="s">
        <v>153</v>
      </c>
      <c r="D1426" t="s">
        <v>179</v>
      </c>
      <c r="E1426" t="s">
        <v>35</v>
      </c>
      <c r="F1426" t="s">
        <v>38</v>
      </c>
      <c r="G1426">
        <v>91</v>
      </c>
      <c r="H1426">
        <v>103</v>
      </c>
      <c r="I1426" t="str">
        <f>INDEX('DATA - Teams'!$C:$C,MATCH(C1426,'DATA - Teams'!$B:$B,0))</f>
        <v>KAPPAZ</v>
      </c>
    </row>
    <row r="1427" spans="1:9" hidden="1" x14ac:dyDescent="0.2">
      <c r="A1427">
        <v>2017</v>
      </c>
      <c r="B1427">
        <v>19</v>
      </c>
      <c r="C1427" t="s">
        <v>153</v>
      </c>
      <c r="D1427" t="s">
        <v>168</v>
      </c>
      <c r="E1427" t="s">
        <v>13</v>
      </c>
      <c r="F1427" t="s">
        <v>43</v>
      </c>
      <c r="G1427">
        <v>86</v>
      </c>
      <c r="H1427">
        <v>61</v>
      </c>
      <c r="I1427" t="str">
        <f>INDEX('DATA - Teams'!$C:$C,MATCH(C1427,'DATA - Teams'!$B:$B,0))</f>
        <v>KAPPAZ</v>
      </c>
    </row>
    <row r="1428" spans="1:9" hidden="1" x14ac:dyDescent="0.2">
      <c r="A1428">
        <v>2017</v>
      </c>
      <c r="B1428">
        <v>19</v>
      </c>
      <c r="C1428" t="s">
        <v>153</v>
      </c>
      <c r="D1428" t="s">
        <v>161</v>
      </c>
      <c r="E1428" t="s">
        <v>36</v>
      </c>
      <c r="F1428" t="s">
        <v>59</v>
      </c>
      <c r="G1428">
        <v>91</v>
      </c>
      <c r="H1428">
        <v>0</v>
      </c>
      <c r="I1428" t="str">
        <f>INDEX('DATA - Teams'!$C:$C,MATCH(C1428,'DATA - Teams'!$B:$B,0))</f>
        <v>KAPPAZ</v>
      </c>
    </row>
    <row r="1429" spans="1:9" hidden="1" x14ac:dyDescent="0.2">
      <c r="A1429">
        <v>2017</v>
      </c>
      <c r="B1429">
        <v>19</v>
      </c>
      <c r="C1429" t="s">
        <v>153</v>
      </c>
      <c r="D1429" t="s">
        <v>108</v>
      </c>
      <c r="E1429" t="s">
        <v>31</v>
      </c>
      <c r="F1429" t="s">
        <v>59</v>
      </c>
      <c r="G1429">
        <v>87</v>
      </c>
      <c r="H1429">
        <v>0</v>
      </c>
      <c r="I1429" t="str">
        <f>INDEX('DATA - Teams'!$C:$C,MATCH(C1429,'DATA - Teams'!$B:$B,0))</f>
        <v>KAPPAZ</v>
      </c>
    </row>
    <row r="1430" spans="1:9" hidden="1" x14ac:dyDescent="0.2">
      <c r="A1430">
        <v>2017</v>
      </c>
      <c r="B1430">
        <v>19</v>
      </c>
      <c r="C1430" t="s">
        <v>153</v>
      </c>
      <c r="D1430" t="s">
        <v>151</v>
      </c>
      <c r="E1430" t="s">
        <v>35</v>
      </c>
      <c r="F1430" t="s">
        <v>59</v>
      </c>
      <c r="G1430">
        <v>84</v>
      </c>
      <c r="H1430">
        <v>0</v>
      </c>
      <c r="I1430" t="str">
        <f>INDEX('DATA - Teams'!$C:$C,MATCH(C1430,'DATA - Teams'!$B:$B,0))</f>
        <v>KAPPAZ</v>
      </c>
    </row>
    <row r="1431" spans="1:9" hidden="1" x14ac:dyDescent="0.2">
      <c r="A1431">
        <v>2017</v>
      </c>
      <c r="B1431">
        <v>19</v>
      </c>
      <c r="C1431" t="s">
        <v>153</v>
      </c>
      <c r="D1431" t="s">
        <v>175</v>
      </c>
      <c r="E1431" t="s">
        <v>28</v>
      </c>
      <c r="F1431" t="s">
        <v>59</v>
      </c>
      <c r="G1431">
        <v>110</v>
      </c>
      <c r="H1431">
        <v>0</v>
      </c>
      <c r="I1431" t="str">
        <f>INDEX('DATA - Teams'!$C:$C,MATCH(C1431,'DATA - Teams'!$B:$B,0))</f>
        <v>KAPPAZ</v>
      </c>
    </row>
    <row r="1432" spans="1:9" hidden="1" x14ac:dyDescent="0.2">
      <c r="A1432">
        <v>2017</v>
      </c>
      <c r="B1432">
        <v>20</v>
      </c>
      <c r="C1432" t="s">
        <v>153</v>
      </c>
      <c r="D1432" t="s">
        <v>154</v>
      </c>
      <c r="E1432" t="s">
        <v>22</v>
      </c>
      <c r="F1432" t="s">
        <v>43</v>
      </c>
      <c r="G1432">
        <v>80</v>
      </c>
      <c r="H1432">
        <v>0</v>
      </c>
      <c r="I1432" t="str">
        <f>INDEX('DATA - Teams'!$C:$C,MATCH(C1432,'DATA - Teams'!$B:$B,0))</f>
        <v>KAPPAZ</v>
      </c>
    </row>
    <row r="1433" spans="1:9" hidden="1" x14ac:dyDescent="0.2">
      <c r="A1433">
        <v>2017</v>
      </c>
      <c r="B1433">
        <v>20</v>
      </c>
      <c r="C1433" t="s">
        <v>153</v>
      </c>
      <c r="D1433" t="s">
        <v>155</v>
      </c>
      <c r="E1433" t="s">
        <v>22</v>
      </c>
      <c r="F1433" t="s">
        <v>38</v>
      </c>
      <c r="G1433">
        <v>96</v>
      </c>
      <c r="H1433">
        <v>88</v>
      </c>
      <c r="I1433" t="str">
        <f>INDEX('DATA - Teams'!$C:$C,MATCH(C1433,'DATA - Teams'!$B:$B,0))</f>
        <v>KAPPAZ</v>
      </c>
    </row>
    <row r="1434" spans="1:9" hidden="1" x14ac:dyDescent="0.2">
      <c r="A1434">
        <v>2017</v>
      </c>
      <c r="B1434">
        <v>20</v>
      </c>
      <c r="C1434" t="s">
        <v>153</v>
      </c>
      <c r="D1434" t="s">
        <v>156</v>
      </c>
      <c r="E1434" t="s">
        <v>33</v>
      </c>
      <c r="F1434" t="s">
        <v>43</v>
      </c>
      <c r="G1434">
        <v>109</v>
      </c>
      <c r="H1434">
        <v>127</v>
      </c>
      <c r="I1434" t="str">
        <f>INDEX('DATA - Teams'!$C:$C,MATCH(C1434,'DATA - Teams'!$B:$B,0))</f>
        <v>KAPPAZ</v>
      </c>
    </row>
    <row r="1435" spans="1:9" hidden="1" x14ac:dyDescent="0.2">
      <c r="A1435">
        <v>2017</v>
      </c>
      <c r="B1435">
        <v>20</v>
      </c>
      <c r="C1435" t="s">
        <v>153</v>
      </c>
      <c r="D1435" t="s">
        <v>157</v>
      </c>
      <c r="E1435" t="s">
        <v>33</v>
      </c>
      <c r="F1435" t="s">
        <v>52</v>
      </c>
      <c r="G1435">
        <v>98</v>
      </c>
      <c r="H1435">
        <v>114</v>
      </c>
      <c r="I1435" t="str">
        <f>INDEX('DATA - Teams'!$C:$C,MATCH(C1435,'DATA - Teams'!$B:$B,0))</f>
        <v>KAPPAZ</v>
      </c>
    </row>
    <row r="1436" spans="1:9" hidden="1" x14ac:dyDescent="0.2">
      <c r="A1436">
        <v>2017</v>
      </c>
      <c r="B1436">
        <v>20</v>
      </c>
      <c r="C1436" t="s">
        <v>153</v>
      </c>
      <c r="D1436" t="s">
        <v>158</v>
      </c>
      <c r="E1436" t="s">
        <v>18</v>
      </c>
      <c r="F1436" t="s">
        <v>41</v>
      </c>
      <c r="G1436">
        <v>92</v>
      </c>
      <c r="H1436">
        <v>94</v>
      </c>
      <c r="I1436" t="str">
        <f>INDEX('DATA - Teams'!$C:$C,MATCH(C1436,'DATA - Teams'!$B:$B,0))</f>
        <v>KAPPAZ</v>
      </c>
    </row>
    <row r="1437" spans="1:9" hidden="1" x14ac:dyDescent="0.2">
      <c r="A1437">
        <v>2017</v>
      </c>
      <c r="B1437">
        <v>20</v>
      </c>
      <c r="C1437" t="s">
        <v>153</v>
      </c>
      <c r="D1437" t="s">
        <v>177</v>
      </c>
      <c r="E1437" t="s">
        <v>27</v>
      </c>
      <c r="F1437" t="s">
        <v>43</v>
      </c>
      <c r="G1437">
        <v>90</v>
      </c>
      <c r="H1437">
        <v>90</v>
      </c>
      <c r="I1437" t="str">
        <f>INDEX('DATA - Teams'!$C:$C,MATCH(C1437,'DATA - Teams'!$B:$B,0))</f>
        <v>KAPPAZ</v>
      </c>
    </row>
    <row r="1438" spans="1:9" hidden="1" x14ac:dyDescent="0.2">
      <c r="A1438">
        <v>2017</v>
      </c>
      <c r="B1438">
        <v>20</v>
      </c>
      <c r="C1438" t="s">
        <v>153</v>
      </c>
      <c r="D1438" t="s">
        <v>161</v>
      </c>
      <c r="E1438" t="s">
        <v>36</v>
      </c>
      <c r="F1438" t="s">
        <v>43</v>
      </c>
      <c r="G1438">
        <v>82</v>
      </c>
      <c r="H1438">
        <v>59</v>
      </c>
      <c r="I1438" t="str">
        <f>INDEX('DATA - Teams'!$C:$C,MATCH(C1438,'DATA - Teams'!$B:$B,0))</f>
        <v>KAPPAZ</v>
      </c>
    </row>
    <row r="1439" spans="1:9" hidden="1" x14ac:dyDescent="0.2">
      <c r="A1439">
        <v>2017</v>
      </c>
      <c r="B1439">
        <v>20</v>
      </c>
      <c r="C1439" t="s">
        <v>153</v>
      </c>
      <c r="D1439" t="s">
        <v>188</v>
      </c>
      <c r="E1439" t="s">
        <v>32</v>
      </c>
      <c r="F1439" t="s">
        <v>41</v>
      </c>
      <c r="G1439">
        <v>79</v>
      </c>
      <c r="H1439">
        <v>120</v>
      </c>
      <c r="I1439" t="str">
        <f>INDEX('DATA - Teams'!$C:$C,MATCH(C1439,'DATA - Teams'!$B:$B,0))</f>
        <v>KAPPAZ</v>
      </c>
    </row>
    <row r="1440" spans="1:9" hidden="1" x14ac:dyDescent="0.2">
      <c r="A1440">
        <v>2017</v>
      </c>
      <c r="B1440">
        <v>20</v>
      </c>
      <c r="C1440" t="s">
        <v>153</v>
      </c>
      <c r="D1440" t="s">
        <v>184</v>
      </c>
      <c r="E1440" t="s">
        <v>32</v>
      </c>
      <c r="F1440" t="s">
        <v>38</v>
      </c>
      <c r="G1440">
        <v>74</v>
      </c>
      <c r="H1440">
        <v>79</v>
      </c>
      <c r="I1440" t="str">
        <f>INDEX('DATA - Teams'!$C:$C,MATCH(C1440,'DATA - Teams'!$B:$B,0))</f>
        <v>KAPPAZ</v>
      </c>
    </row>
    <row r="1441" spans="1:9" hidden="1" x14ac:dyDescent="0.2">
      <c r="A1441">
        <v>2017</v>
      </c>
      <c r="B1441">
        <v>20</v>
      </c>
      <c r="C1441" t="s">
        <v>153</v>
      </c>
      <c r="D1441" t="s">
        <v>190</v>
      </c>
      <c r="E1441" t="s">
        <v>32</v>
      </c>
      <c r="F1441" t="s">
        <v>38</v>
      </c>
      <c r="G1441">
        <v>78</v>
      </c>
      <c r="H1441">
        <v>57</v>
      </c>
      <c r="I1441" t="str">
        <f>INDEX('DATA - Teams'!$C:$C,MATCH(C1441,'DATA - Teams'!$B:$B,0))</f>
        <v>KAPPAZ</v>
      </c>
    </row>
    <row r="1442" spans="1:9" hidden="1" x14ac:dyDescent="0.2">
      <c r="A1442">
        <v>2017</v>
      </c>
      <c r="B1442">
        <v>20</v>
      </c>
      <c r="C1442" t="s">
        <v>153</v>
      </c>
      <c r="D1442" t="s">
        <v>163</v>
      </c>
      <c r="E1442" t="s">
        <v>16</v>
      </c>
      <c r="F1442" t="s">
        <v>38</v>
      </c>
      <c r="G1442">
        <v>92</v>
      </c>
      <c r="H1442">
        <v>76</v>
      </c>
      <c r="I1442" t="str">
        <f>INDEX('DATA - Teams'!$C:$C,MATCH(C1442,'DATA - Teams'!$B:$B,0))</f>
        <v>KAPPAZ</v>
      </c>
    </row>
    <row r="1443" spans="1:9" hidden="1" x14ac:dyDescent="0.2">
      <c r="A1443">
        <v>2017</v>
      </c>
      <c r="B1443">
        <v>20</v>
      </c>
      <c r="C1443" t="s">
        <v>153</v>
      </c>
      <c r="D1443" t="s">
        <v>164</v>
      </c>
      <c r="E1443" t="s">
        <v>16</v>
      </c>
      <c r="F1443" t="s">
        <v>41</v>
      </c>
      <c r="G1443">
        <v>97</v>
      </c>
      <c r="H1443">
        <v>76</v>
      </c>
      <c r="I1443" t="str">
        <f>INDEX('DATA - Teams'!$C:$C,MATCH(C1443,'DATA - Teams'!$B:$B,0))</f>
        <v>KAPPAZ</v>
      </c>
    </row>
    <row r="1444" spans="1:9" hidden="1" x14ac:dyDescent="0.2">
      <c r="A1444">
        <v>2017</v>
      </c>
      <c r="B1444">
        <v>20</v>
      </c>
      <c r="C1444" t="s">
        <v>153</v>
      </c>
      <c r="D1444" t="s">
        <v>165</v>
      </c>
      <c r="E1444" t="s">
        <v>10</v>
      </c>
      <c r="F1444" t="s">
        <v>41</v>
      </c>
      <c r="G1444">
        <v>110</v>
      </c>
      <c r="H1444">
        <v>134</v>
      </c>
      <c r="I1444" t="str">
        <f>INDEX('DATA - Teams'!$C:$C,MATCH(C1444,'DATA - Teams'!$B:$B,0))</f>
        <v>KAPPAZ</v>
      </c>
    </row>
    <row r="1445" spans="1:9" hidden="1" x14ac:dyDescent="0.2">
      <c r="A1445">
        <v>2017</v>
      </c>
      <c r="B1445">
        <v>20</v>
      </c>
      <c r="C1445" t="s">
        <v>153</v>
      </c>
      <c r="D1445" t="s">
        <v>166</v>
      </c>
      <c r="E1445" t="s">
        <v>14</v>
      </c>
      <c r="F1445" t="s">
        <v>41</v>
      </c>
      <c r="G1445">
        <v>81</v>
      </c>
      <c r="H1445">
        <v>81</v>
      </c>
      <c r="I1445" t="str">
        <f>INDEX('DATA - Teams'!$C:$C,MATCH(C1445,'DATA - Teams'!$B:$B,0))</f>
        <v>KAPPAZ</v>
      </c>
    </row>
    <row r="1446" spans="1:9" hidden="1" x14ac:dyDescent="0.2">
      <c r="A1446">
        <v>2017</v>
      </c>
      <c r="B1446">
        <v>20</v>
      </c>
      <c r="C1446" t="s">
        <v>153</v>
      </c>
      <c r="D1446" t="s">
        <v>179</v>
      </c>
      <c r="E1446" t="s">
        <v>35</v>
      </c>
      <c r="F1446" t="s">
        <v>41</v>
      </c>
      <c r="G1446">
        <v>101</v>
      </c>
      <c r="H1446">
        <v>130</v>
      </c>
      <c r="I1446" t="str">
        <f>INDEX('DATA - Teams'!$C:$C,MATCH(C1446,'DATA - Teams'!$B:$B,0))</f>
        <v>KAPPAZ</v>
      </c>
    </row>
    <row r="1447" spans="1:9" hidden="1" x14ac:dyDescent="0.2">
      <c r="A1447">
        <v>2017</v>
      </c>
      <c r="B1447">
        <v>20</v>
      </c>
      <c r="C1447" t="s">
        <v>153</v>
      </c>
      <c r="D1447" t="s">
        <v>189</v>
      </c>
      <c r="E1447" t="s">
        <v>35</v>
      </c>
      <c r="F1447" t="s">
        <v>43</v>
      </c>
      <c r="G1447">
        <v>118</v>
      </c>
      <c r="H1447">
        <v>115</v>
      </c>
      <c r="I1447" t="str">
        <f>INDEX('DATA - Teams'!$C:$C,MATCH(C1447,'DATA - Teams'!$B:$B,0))</f>
        <v>KAPPAZ</v>
      </c>
    </row>
    <row r="1448" spans="1:9" hidden="1" x14ac:dyDescent="0.2">
      <c r="A1448">
        <v>2017</v>
      </c>
      <c r="B1448">
        <v>20</v>
      </c>
      <c r="C1448" t="s">
        <v>153</v>
      </c>
      <c r="D1448" t="s">
        <v>151</v>
      </c>
      <c r="E1448" t="s">
        <v>35</v>
      </c>
      <c r="F1448" t="s">
        <v>38</v>
      </c>
      <c r="G1448">
        <v>77</v>
      </c>
      <c r="H1448">
        <v>49</v>
      </c>
      <c r="I1448" t="str">
        <f>INDEX('DATA - Teams'!$C:$C,MATCH(C1448,'DATA - Teams'!$B:$B,0))</f>
        <v>KAPPAZ</v>
      </c>
    </row>
    <row r="1449" spans="1:9" hidden="1" x14ac:dyDescent="0.2">
      <c r="A1449">
        <v>2017</v>
      </c>
      <c r="B1449">
        <v>20</v>
      </c>
      <c r="C1449" t="s">
        <v>153</v>
      </c>
      <c r="D1449" t="s">
        <v>175</v>
      </c>
      <c r="E1449" t="s">
        <v>28</v>
      </c>
      <c r="F1449" t="s">
        <v>41</v>
      </c>
      <c r="G1449">
        <v>121</v>
      </c>
      <c r="H1449">
        <v>149</v>
      </c>
      <c r="I1449" t="str">
        <f>INDEX('DATA - Teams'!$C:$C,MATCH(C1449,'DATA - Teams'!$B:$B,0))</f>
        <v>KAPPAZ</v>
      </c>
    </row>
    <row r="1450" spans="1:9" hidden="1" x14ac:dyDescent="0.2">
      <c r="A1450">
        <v>2017</v>
      </c>
      <c r="B1450">
        <v>20</v>
      </c>
      <c r="C1450" t="s">
        <v>153</v>
      </c>
      <c r="D1450" t="s">
        <v>193</v>
      </c>
      <c r="E1450" t="s">
        <v>21</v>
      </c>
      <c r="F1450" t="s">
        <v>59</v>
      </c>
      <c r="G1450">
        <v>109</v>
      </c>
      <c r="H1450">
        <v>130</v>
      </c>
      <c r="I1450" t="str">
        <f>INDEX('DATA - Teams'!$C:$C,MATCH(C1450,'DATA - Teams'!$B:$B,0))</f>
        <v>KAPPAZ</v>
      </c>
    </row>
    <row r="1451" spans="1:9" hidden="1" x14ac:dyDescent="0.2">
      <c r="A1451">
        <v>2017</v>
      </c>
      <c r="B1451">
        <v>20</v>
      </c>
      <c r="C1451" t="s">
        <v>153</v>
      </c>
      <c r="D1451" t="s">
        <v>162</v>
      </c>
      <c r="E1451" t="s">
        <v>20</v>
      </c>
      <c r="F1451" t="s">
        <v>59</v>
      </c>
      <c r="G1451">
        <v>148</v>
      </c>
      <c r="H1451">
        <v>0</v>
      </c>
      <c r="I1451" t="str">
        <f>INDEX('DATA - Teams'!$C:$C,MATCH(C1451,'DATA - Teams'!$B:$B,0))</f>
        <v>KAPPAZ</v>
      </c>
    </row>
    <row r="1452" spans="1:9" hidden="1" x14ac:dyDescent="0.2">
      <c r="A1452">
        <v>2017</v>
      </c>
      <c r="B1452">
        <v>20</v>
      </c>
      <c r="C1452" t="s">
        <v>153</v>
      </c>
      <c r="D1452" t="s">
        <v>108</v>
      </c>
      <c r="E1452" t="s">
        <v>31</v>
      </c>
      <c r="F1452" t="s">
        <v>59</v>
      </c>
      <c r="G1452">
        <v>87</v>
      </c>
      <c r="H1452">
        <v>0</v>
      </c>
      <c r="I1452" t="str">
        <f>INDEX('DATA - Teams'!$C:$C,MATCH(C1452,'DATA - Teams'!$B:$B,0))</f>
        <v>KAPPAZ</v>
      </c>
    </row>
    <row r="1453" spans="1:9" hidden="1" x14ac:dyDescent="0.2">
      <c r="A1453">
        <v>2017</v>
      </c>
      <c r="B1453">
        <v>20</v>
      </c>
      <c r="C1453" t="s">
        <v>153</v>
      </c>
      <c r="D1453" t="s">
        <v>168</v>
      </c>
      <c r="E1453" t="s">
        <v>13</v>
      </c>
      <c r="F1453" t="s">
        <v>59</v>
      </c>
      <c r="G1453">
        <v>101</v>
      </c>
      <c r="H1453">
        <v>100</v>
      </c>
      <c r="I1453" t="str">
        <f>INDEX('DATA - Teams'!$C:$C,MATCH(C1453,'DATA - Teams'!$B:$B,0))</f>
        <v>KAPPAZ</v>
      </c>
    </row>
    <row r="1454" spans="1:9" hidden="1" x14ac:dyDescent="0.2">
      <c r="A1454">
        <v>2017</v>
      </c>
      <c r="B1454">
        <v>21</v>
      </c>
      <c r="C1454" t="s">
        <v>153</v>
      </c>
      <c r="D1454" t="s">
        <v>193</v>
      </c>
      <c r="E1454" t="s">
        <v>21</v>
      </c>
      <c r="F1454" t="s">
        <v>38</v>
      </c>
      <c r="G1454">
        <v>108</v>
      </c>
      <c r="H1454">
        <v>107</v>
      </c>
      <c r="I1454" t="str">
        <f>INDEX('DATA - Teams'!$C:$C,MATCH(C1454,'DATA - Teams'!$B:$B,0))</f>
        <v>KAPPAZ</v>
      </c>
    </row>
    <row r="1455" spans="1:9" hidden="1" x14ac:dyDescent="0.2">
      <c r="A1455">
        <v>2017</v>
      </c>
      <c r="B1455">
        <v>21</v>
      </c>
      <c r="C1455" t="s">
        <v>153</v>
      </c>
      <c r="D1455" t="s">
        <v>155</v>
      </c>
      <c r="E1455" t="s">
        <v>22</v>
      </c>
      <c r="F1455" t="s">
        <v>38</v>
      </c>
      <c r="G1455">
        <v>97</v>
      </c>
      <c r="H1455">
        <v>66</v>
      </c>
      <c r="I1455" t="str">
        <f>INDEX('DATA - Teams'!$C:$C,MATCH(C1455,'DATA - Teams'!$B:$B,0))</f>
        <v>KAPPAZ</v>
      </c>
    </row>
    <row r="1456" spans="1:9" hidden="1" x14ac:dyDescent="0.2">
      <c r="A1456">
        <v>2017</v>
      </c>
      <c r="B1456">
        <v>21</v>
      </c>
      <c r="C1456" t="s">
        <v>153</v>
      </c>
      <c r="D1456" t="s">
        <v>156</v>
      </c>
      <c r="E1456" t="s">
        <v>33</v>
      </c>
      <c r="F1456" t="s">
        <v>43</v>
      </c>
      <c r="G1456">
        <v>119</v>
      </c>
      <c r="H1456">
        <v>138</v>
      </c>
      <c r="I1456" t="str">
        <f>INDEX('DATA - Teams'!$C:$C,MATCH(C1456,'DATA - Teams'!$B:$B,0))</f>
        <v>KAPPAZ</v>
      </c>
    </row>
    <row r="1457" spans="1:9" hidden="1" x14ac:dyDescent="0.2">
      <c r="A1457">
        <v>2017</v>
      </c>
      <c r="B1457">
        <v>21</v>
      </c>
      <c r="C1457" t="s">
        <v>153</v>
      </c>
      <c r="D1457" t="s">
        <v>158</v>
      </c>
      <c r="E1457" t="s">
        <v>18</v>
      </c>
      <c r="F1457" t="s">
        <v>41</v>
      </c>
      <c r="G1457">
        <v>107</v>
      </c>
      <c r="H1457">
        <v>138</v>
      </c>
      <c r="I1457" t="str">
        <f>INDEX('DATA - Teams'!$C:$C,MATCH(C1457,'DATA - Teams'!$B:$B,0))</f>
        <v>KAPPAZ</v>
      </c>
    </row>
    <row r="1458" spans="1:9" hidden="1" x14ac:dyDescent="0.2">
      <c r="A1458">
        <v>2017</v>
      </c>
      <c r="B1458">
        <v>21</v>
      </c>
      <c r="C1458" t="s">
        <v>153</v>
      </c>
      <c r="D1458" t="s">
        <v>177</v>
      </c>
      <c r="E1458" t="s">
        <v>27</v>
      </c>
      <c r="F1458" t="s">
        <v>43</v>
      </c>
      <c r="G1458">
        <v>83</v>
      </c>
      <c r="H1458">
        <v>85</v>
      </c>
      <c r="I1458" t="str">
        <f>INDEX('DATA - Teams'!$C:$C,MATCH(C1458,'DATA - Teams'!$B:$B,0))</f>
        <v>KAPPAZ</v>
      </c>
    </row>
    <row r="1459" spans="1:9" hidden="1" x14ac:dyDescent="0.2">
      <c r="A1459">
        <v>2017</v>
      </c>
      <c r="B1459">
        <v>21</v>
      </c>
      <c r="C1459" t="s">
        <v>153</v>
      </c>
      <c r="D1459" t="s">
        <v>161</v>
      </c>
      <c r="E1459" t="s">
        <v>36</v>
      </c>
      <c r="F1459" t="s">
        <v>43</v>
      </c>
      <c r="G1459">
        <v>81</v>
      </c>
      <c r="H1459">
        <v>82</v>
      </c>
      <c r="I1459" t="str">
        <f>INDEX('DATA - Teams'!$C:$C,MATCH(C1459,'DATA - Teams'!$B:$B,0))</f>
        <v>KAPPAZ</v>
      </c>
    </row>
    <row r="1460" spans="1:9" hidden="1" x14ac:dyDescent="0.2">
      <c r="A1460">
        <v>2017</v>
      </c>
      <c r="B1460">
        <v>21</v>
      </c>
      <c r="C1460" t="s">
        <v>153</v>
      </c>
      <c r="D1460" t="s">
        <v>162</v>
      </c>
      <c r="E1460" t="s">
        <v>20</v>
      </c>
      <c r="F1460" t="s">
        <v>41</v>
      </c>
      <c r="G1460">
        <v>137</v>
      </c>
      <c r="H1460">
        <v>141</v>
      </c>
      <c r="I1460" t="str">
        <f>INDEX('DATA - Teams'!$C:$C,MATCH(C1460,'DATA - Teams'!$B:$B,0))</f>
        <v>KAPPAZ</v>
      </c>
    </row>
    <row r="1461" spans="1:9" hidden="1" x14ac:dyDescent="0.2">
      <c r="A1461">
        <v>2017</v>
      </c>
      <c r="B1461">
        <v>21</v>
      </c>
      <c r="C1461" t="s">
        <v>153</v>
      </c>
      <c r="D1461" t="s">
        <v>190</v>
      </c>
      <c r="E1461" t="s">
        <v>32</v>
      </c>
      <c r="F1461" t="s">
        <v>38</v>
      </c>
      <c r="G1461">
        <v>70</v>
      </c>
      <c r="H1461">
        <v>64</v>
      </c>
      <c r="I1461" t="str">
        <f>INDEX('DATA - Teams'!$C:$C,MATCH(C1461,'DATA - Teams'!$B:$B,0))</f>
        <v>KAPPAZ</v>
      </c>
    </row>
    <row r="1462" spans="1:9" hidden="1" x14ac:dyDescent="0.2">
      <c r="A1462">
        <v>2017</v>
      </c>
      <c r="B1462">
        <v>21</v>
      </c>
      <c r="C1462" t="s">
        <v>153</v>
      </c>
      <c r="D1462" t="s">
        <v>188</v>
      </c>
      <c r="E1462" t="s">
        <v>32</v>
      </c>
      <c r="F1462" t="s">
        <v>41</v>
      </c>
      <c r="G1462">
        <v>84</v>
      </c>
      <c r="H1462">
        <v>91</v>
      </c>
      <c r="I1462" t="str">
        <f>INDEX('DATA - Teams'!$C:$C,MATCH(C1462,'DATA - Teams'!$B:$B,0))</f>
        <v>KAPPAZ</v>
      </c>
    </row>
    <row r="1463" spans="1:9" hidden="1" x14ac:dyDescent="0.2">
      <c r="A1463">
        <v>2017</v>
      </c>
      <c r="B1463">
        <v>21</v>
      </c>
      <c r="C1463" t="s">
        <v>153</v>
      </c>
      <c r="D1463" t="s">
        <v>163</v>
      </c>
      <c r="E1463" t="s">
        <v>16</v>
      </c>
      <c r="F1463" t="s">
        <v>38</v>
      </c>
      <c r="G1463">
        <v>77</v>
      </c>
      <c r="H1463">
        <v>63</v>
      </c>
      <c r="I1463" t="str">
        <f>INDEX('DATA - Teams'!$C:$C,MATCH(C1463,'DATA - Teams'!$B:$B,0))</f>
        <v>KAPPAZ</v>
      </c>
    </row>
    <row r="1464" spans="1:9" hidden="1" x14ac:dyDescent="0.2">
      <c r="A1464">
        <v>2017</v>
      </c>
      <c r="B1464">
        <v>21</v>
      </c>
      <c r="C1464" t="s">
        <v>153</v>
      </c>
      <c r="D1464" t="s">
        <v>164</v>
      </c>
      <c r="E1464" t="s">
        <v>16</v>
      </c>
      <c r="F1464" t="s">
        <v>41</v>
      </c>
      <c r="G1464">
        <v>95</v>
      </c>
      <c r="H1464">
        <v>98</v>
      </c>
      <c r="I1464" t="str">
        <f>INDEX('DATA - Teams'!$C:$C,MATCH(C1464,'DATA - Teams'!$B:$B,0))</f>
        <v>KAPPAZ</v>
      </c>
    </row>
    <row r="1465" spans="1:9" hidden="1" x14ac:dyDescent="0.2">
      <c r="A1465">
        <v>2017</v>
      </c>
      <c r="B1465">
        <v>21</v>
      </c>
      <c r="C1465" t="s">
        <v>153</v>
      </c>
      <c r="D1465" t="s">
        <v>165</v>
      </c>
      <c r="E1465" t="s">
        <v>10</v>
      </c>
      <c r="F1465" t="s">
        <v>41</v>
      </c>
      <c r="G1465">
        <v>102</v>
      </c>
      <c r="H1465">
        <v>59</v>
      </c>
      <c r="I1465" t="str">
        <f>INDEX('DATA - Teams'!$C:$C,MATCH(C1465,'DATA - Teams'!$B:$B,0))</f>
        <v>KAPPAZ</v>
      </c>
    </row>
    <row r="1466" spans="1:9" hidden="1" x14ac:dyDescent="0.2">
      <c r="A1466">
        <v>2017</v>
      </c>
      <c r="B1466">
        <v>21</v>
      </c>
      <c r="C1466" t="s">
        <v>153</v>
      </c>
      <c r="D1466" t="s">
        <v>166</v>
      </c>
      <c r="E1466" t="s">
        <v>14</v>
      </c>
      <c r="F1466" t="s">
        <v>41</v>
      </c>
      <c r="G1466">
        <v>87</v>
      </c>
      <c r="H1466">
        <v>105</v>
      </c>
      <c r="I1466" t="str">
        <f>INDEX('DATA - Teams'!$C:$C,MATCH(C1466,'DATA - Teams'!$B:$B,0))</f>
        <v>KAPPAZ</v>
      </c>
    </row>
    <row r="1467" spans="1:9" hidden="1" x14ac:dyDescent="0.2">
      <c r="A1467">
        <v>2017</v>
      </c>
      <c r="B1467">
        <v>21</v>
      </c>
      <c r="C1467" t="s">
        <v>153</v>
      </c>
      <c r="D1467" t="s">
        <v>194</v>
      </c>
      <c r="E1467" t="s">
        <v>35</v>
      </c>
      <c r="F1467" t="s">
        <v>52</v>
      </c>
      <c r="G1467">
        <v>106</v>
      </c>
      <c r="H1467">
        <v>108</v>
      </c>
      <c r="I1467" t="str">
        <f>INDEX('DATA - Teams'!$C:$C,MATCH(C1467,'DATA - Teams'!$B:$B,0))</f>
        <v>KAPPAZ</v>
      </c>
    </row>
    <row r="1468" spans="1:9" hidden="1" x14ac:dyDescent="0.2">
      <c r="A1468">
        <v>2017</v>
      </c>
      <c r="B1468">
        <v>21</v>
      </c>
      <c r="C1468" t="s">
        <v>153</v>
      </c>
      <c r="D1468" t="s">
        <v>189</v>
      </c>
      <c r="E1468" t="s">
        <v>35</v>
      </c>
      <c r="F1468" t="s">
        <v>43</v>
      </c>
      <c r="G1468">
        <v>117</v>
      </c>
      <c r="H1468">
        <v>94</v>
      </c>
      <c r="I1468" t="str">
        <f>INDEX('DATA - Teams'!$C:$C,MATCH(C1468,'DATA - Teams'!$B:$B,0))</f>
        <v>KAPPAZ</v>
      </c>
    </row>
    <row r="1469" spans="1:9" hidden="1" x14ac:dyDescent="0.2">
      <c r="A1469">
        <v>2017</v>
      </c>
      <c r="B1469">
        <v>21</v>
      </c>
      <c r="C1469" t="s">
        <v>153</v>
      </c>
      <c r="D1469" t="s">
        <v>179</v>
      </c>
      <c r="E1469" t="s">
        <v>35</v>
      </c>
      <c r="F1469" t="s">
        <v>38</v>
      </c>
      <c r="G1469">
        <v>114</v>
      </c>
      <c r="H1469">
        <v>112</v>
      </c>
      <c r="I1469" t="str">
        <f>INDEX('DATA - Teams'!$C:$C,MATCH(C1469,'DATA - Teams'!$B:$B,0))</f>
        <v>KAPPAZ</v>
      </c>
    </row>
    <row r="1470" spans="1:9" hidden="1" x14ac:dyDescent="0.2">
      <c r="A1470">
        <v>2017</v>
      </c>
      <c r="B1470">
        <v>21</v>
      </c>
      <c r="C1470" t="s">
        <v>153</v>
      </c>
      <c r="D1470" t="s">
        <v>175</v>
      </c>
      <c r="E1470" t="s">
        <v>28</v>
      </c>
      <c r="F1470" t="s">
        <v>41</v>
      </c>
      <c r="G1470">
        <v>112</v>
      </c>
      <c r="H1470">
        <v>75</v>
      </c>
      <c r="I1470" t="str">
        <f>INDEX('DATA - Teams'!$C:$C,MATCH(C1470,'DATA - Teams'!$B:$B,0))</f>
        <v>KAPPAZ</v>
      </c>
    </row>
    <row r="1471" spans="1:9" hidden="1" x14ac:dyDescent="0.2">
      <c r="A1471">
        <v>2017</v>
      </c>
      <c r="B1471">
        <v>21</v>
      </c>
      <c r="C1471" t="s">
        <v>153</v>
      </c>
      <c r="D1471" t="s">
        <v>168</v>
      </c>
      <c r="E1471" t="s">
        <v>13</v>
      </c>
      <c r="F1471" t="s">
        <v>43</v>
      </c>
      <c r="G1471">
        <v>104</v>
      </c>
      <c r="H1471">
        <v>81</v>
      </c>
      <c r="I1471" t="str">
        <f>INDEX('DATA - Teams'!$C:$C,MATCH(C1471,'DATA - Teams'!$B:$B,0))</f>
        <v>KAPPAZ</v>
      </c>
    </row>
    <row r="1472" spans="1:9" hidden="1" x14ac:dyDescent="0.2">
      <c r="A1472">
        <v>2017</v>
      </c>
      <c r="B1472">
        <v>21</v>
      </c>
      <c r="C1472" t="s">
        <v>153</v>
      </c>
      <c r="D1472" t="s">
        <v>154</v>
      </c>
      <c r="E1472" t="s">
        <v>22</v>
      </c>
      <c r="F1472" t="s">
        <v>59</v>
      </c>
      <c r="G1472">
        <v>80</v>
      </c>
      <c r="H1472">
        <v>0</v>
      </c>
      <c r="I1472" t="str">
        <f>INDEX('DATA - Teams'!$C:$C,MATCH(C1472,'DATA - Teams'!$B:$B,0))</f>
        <v>KAPPAZ</v>
      </c>
    </row>
    <row r="1473" spans="1:9" hidden="1" x14ac:dyDescent="0.2">
      <c r="A1473">
        <v>2017</v>
      </c>
      <c r="B1473">
        <v>21</v>
      </c>
      <c r="C1473" t="s">
        <v>153</v>
      </c>
      <c r="D1473" t="s">
        <v>157</v>
      </c>
      <c r="E1473" t="s">
        <v>33</v>
      </c>
      <c r="F1473" t="s">
        <v>59</v>
      </c>
      <c r="G1473">
        <v>98</v>
      </c>
      <c r="H1473">
        <v>0</v>
      </c>
      <c r="I1473" t="str">
        <f>INDEX('DATA - Teams'!$C:$C,MATCH(C1473,'DATA - Teams'!$B:$B,0))</f>
        <v>KAPPAZ</v>
      </c>
    </row>
    <row r="1474" spans="1:9" hidden="1" x14ac:dyDescent="0.2">
      <c r="A1474">
        <v>2017</v>
      </c>
      <c r="B1474">
        <v>21</v>
      </c>
      <c r="C1474" t="s">
        <v>153</v>
      </c>
      <c r="D1474" t="s">
        <v>184</v>
      </c>
      <c r="E1474" t="s">
        <v>32</v>
      </c>
      <c r="F1474" t="s">
        <v>59</v>
      </c>
      <c r="G1474">
        <v>74</v>
      </c>
      <c r="H1474">
        <v>0</v>
      </c>
      <c r="I1474" t="str">
        <f>INDEX('DATA - Teams'!$C:$C,MATCH(C1474,'DATA - Teams'!$B:$B,0))</f>
        <v>KAPPAZ</v>
      </c>
    </row>
    <row r="1475" spans="1:9" hidden="1" x14ac:dyDescent="0.2">
      <c r="A1475">
        <v>2017</v>
      </c>
      <c r="B1475">
        <v>21</v>
      </c>
      <c r="C1475" t="s">
        <v>153</v>
      </c>
      <c r="D1475" t="s">
        <v>108</v>
      </c>
      <c r="E1475" t="s">
        <v>31</v>
      </c>
      <c r="F1475" t="s">
        <v>59</v>
      </c>
      <c r="G1475">
        <v>78</v>
      </c>
      <c r="H1475">
        <v>66</v>
      </c>
      <c r="I1475" t="str">
        <f>INDEX('DATA - Teams'!$C:$C,MATCH(C1475,'DATA - Teams'!$B:$B,0))</f>
        <v>KAPPAZ</v>
      </c>
    </row>
    <row r="1476" spans="1:9" hidden="1" x14ac:dyDescent="0.2">
      <c r="A1476">
        <v>2017</v>
      </c>
      <c r="B1476">
        <v>22</v>
      </c>
      <c r="C1476" t="s">
        <v>153</v>
      </c>
      <c r="D1476" t="s">
        <v>193</v>
      </c>
      <c r="E1476" t="s">
        <v>21</v>
      </c>
      <c r="F1476" t="s">
        <v>38</v>
      </c>
      <c r="G1476">
        <v>104</v>
      </c>
      <c r="H1476">
        <v>25</v>
      </c>
      <c r="I1476" t="str">
        <f>INDEX('DATA - Teams'!$C:$C,MATCH(C1476,'DATA - Teams'!$B:$B,0))</f>
        <v>KAPPAZ</v>
      </c>
    </row>
    <row r="1477" spans="1:9" hidden="1" x14ac:dyDescent="0.2">
      <c r="A1477">
        <v>2017</v>
      </c>
      <c r="B1477">
        <v>22</v>
      </c>
      <c r="C1477" t="s">
        <v>153</v>
      </c>
      <c r="D1477" t="s">
        <v>154</v>
      </c>
      <c r="E1477" t="s">
        <v>22</v>
      </c>
      <c r="F1477" t="s">
        <v>43</v>
      </c>
      <c r="G1477">
        <v>86</v>
      </c>
      <c r="H1477">
        <v>95</v>
      </c>
      <c r="I1477" t="str">
        <f>INDEX('DATA - Teams'!$C:$C,MATCH(C1477,'DATA - Teams'!$B:$B,0))</f>
        <v>KAPPAZ</v>
      </c>
    </row>
    <row r="1478" spans="1:9" hidden="1" x14ac:dyDescent="0.2">
      <c r="A1478">
        <v>2017</v>
      </c>
      <c r="B1478">
        <v>22</v>
      </c>
      <c r="C1478" t="s">
        <v>153</v>
      </c>
      <c r="D1478" t="s">
        <v>155</v>
      </c>
      <c r="E1478" t="s">
        <v>22</v>
      </c>
      <c r="F1478" t="s">
        <v>38</v>
      </c>
      <c r="G1478">
        <v>98</v>
      </c>
      <c r="H1478">
        <v>79</v>
      </c>
      <c r="I1478" t="str">
        <f>INDEX('DATA - Teams'!$C:$C,MATCH(C1478,'DATA - Teams'!$B:$B,0))</f>
        <v>KAPPAZ</v>
      </c>
    </row>
    <row r="1479" spans="1:9" hidden="1" x14ac:dyDescent="0.2">
      <c r="A1479">
        <v>2017</v>
      </c>
      <c r="B1479">
        <v>22</v>
      </c>
      <c r="C1479" t="s">
        <v>153</v>
      </c>
      <c r="D1479" t="s">
        <v>156</v>
      </c>
      <c r="E1479" t="s">
        <v>33</v>
      </c>
      <c r="F1479" t="s">
        <v>43</v>
      </c>
      <c r="G1479">
        <v>116</v>
      </c>
      <c r="H1479">
        <v>107</v>
      </c>
      <c r="I1479" t="str">
        <f>INDEX('DATA - Teams'!$C:$C,MATCH(C1479,'DATA - Teams'!$B:$B,0))</f>
        <v>KAPPAZ</v>
      </c>
    </row>
    <row r="1480" spans="1:9" hidden="1" x14ac:dyDescent="0.2">
      <c r="A1480">
        <v>2017</v>
      </c>
      <c r="B1480">
        <v>22</v>
      </c>
      <c r="C1480" t="s">
        <v>153</v>
      </c>
      <c r="D1480" t="s">
        <v>158</v>
      </c>
      <c r="E1480" t="s">
        <v>18</v>
      </c>
      <c r="F1480" t="s">
        <v>41</v>
      </c>
      <c r="G1480">
        <v>116</v>
      </c>
      <c r="H1480">
        <v>148</v>
      </c>
      <c r="I1480" t="str">
        <f>INDEX('DATA - Teams'!$C:$C,MATCH(C1480,'DATA - Teams'!$B:$B,0))</f>
        <v>KAPPAZ</v>
      </c>
    </row>
    <row r="1481" spans="1:9" hidden="1" x14ac:dyDescent="0.2">
      <c r="A1481">
        <v>2017</v>
      </c>
      <c r="B1481">
        <v>22</v>
      </c>
      <c r="C1481" t="s">
        <v>153</v>
      </c>
      <c r="D1481" t="s">
        <v>177</v>
      </c>
      <c r="E1481" t="s">
        <v>27</v>
      </c>
      <c r="F1481" t="s">
        <v>43</v>
      </c>
      <c r="G1481">
        <v>87</v>
      </c>
      <c r="H1481">
        <v>110</v>
      </c>
      <c r="I1481" t="str">
        <f>INDEX('DATA - Teams'!$C:$C,MATCH(C1481,'DATA - Teams'!$B:$B,0))</f>
        <v>KAPPAZ</v>
      </c>
    </row>
    <row r="1482" spans="1:9" hidden="1" x14ac:dyDescent="0.2">
      <c r="A1482">
        <v>2017</v>
      </c>
      <c r="B1482">
        <v>22</v>
      </c>
      <c r="C1482" t="s">
        <v>153</v>
      </c>
      <c r="D1482" t="s">
        <v>161</v>
      </c>
      <c r="E1482" t="s">
        <v>36</v>
      </c>
      <c r="F1482" t="s">
        <v>43</v>
      </c>
      <c r="G1482">
        <v>81</v>
      </c>
      <c r="H1482">
        <v>81</v>
      </c>
      <c r="I1482" t="str">
        <f>INDEX('DATA - Teams'!$C:$C,MATCH(C1482,'DATA - Teams'!$B:$B,0))</f>
        <v>KAPPAZ</v>
      </c>
    </row>
    <row r="1483" spans="1:9" hidden="1" x14ac:dyDescent="0.2">
      <c r="A1483">
        <v>2017</v>
      </c>
      <c r="B1483">
        <v>22</v>
      </c>
      <c r="C1483" t="s">
        <v>153</v>
      </c>
      <c r="D1483" t="s">
        <v>162</v>
      </c>
      <c r="E1483" t="s">
        <v>20</v>
      </c>
      <c r="F1483" t="s">
        <v>41</v>
      </c>
      <c r="G1483">
        <v>133</v>
      </c>
      <c r="H1483">
        <v>146</v>
      </c>
      <c r="I1483" t="str">
        <f>INDEX('DATA - Teams'!$C:$C,MATCH(C1483,'DATA - Teams'!$B:$B,0))</f>
        <v>KAPPAZ</v>
      </c>
    </row>
    <row r="1484" spans="1:9" hidden="1" x14ac:dyDescent="0.2">
      <c r="A1484">
        <v>2017</v>
      </c>
      <c r="B1484">
        <v>22</v>
      </c>
      <c r="C1484" t="s">
        <v>153</v>
      </c>
      <c r="D1484" t="s">
        <v>188</v>
      </c>
      <c r="E1484" t="s">
        <v>32</v>
      </c>
      <c r="F1484" t="s">
        <v>41</v>
      </c>
      <c r="G1484">
        <v>81</v>
      </c>
      <c r="H1484">
        <v>81</v>
      </c>
      <c r="I1484" t="str">
        <f>INDEX('DATA - Teams'!$C:$C,MATCH(C1484,'DATA - Teams'!$B:$B,0))</f>
        <v>KAPPAZ</v>
      </c>
    </row>
    <row r="1485" spans="1:9" hidden="1" x14ac:dyDescent="0.2">
      <c r="A1485">
        <v>2017</v>
      </c>
      <c r="B1485">
        <v>22</v>
      </c>
      <c r="C1485" t="s">
        <v>153</v>
      </c>
      <c r="D1485" t="s">
        <v>184</v>
      </c>
      <c r="E1485" t="s">
        <v>32</v>
      </c>
      <c r="F1485" t="s">
        <v>38</v>
      </c>
      <c r="G1485">
        <v>68</v>
      </c>
      <c r="H1485">
        <v>63</v>
      </c>
      <c r="I1485" t="str">
        <f>INDEX('DATA - Teams'!$C:$C,MATCH(C1485,'DATA - Teams'!$B:$B,0))</f>
        <v>KAPPAZ</v>
      </c>
    </row>
    <row r="1486" spans="1:9" hidden="1" x14ac:dyDescent="0.2">
      <c r="A1486">
        <v>2017</v>
      </c>
      <c r="B1486">
        <v>22</v>
      </c>
      <c r="C1486" t="s">
        <v>153</v>
      </c>
      <c r="D1486" t="s">
        <v>163</v>
      </c>
      <c r="E1486" t="s">
        <v>16</v>
      </c>
      <c r="F1486" t="s">
        <v>38</v>
      </c>
      <c r="G1486">
        <v>68</v>
      </c>
      <c r="H1486">
        <v>70</v>
      </c>
      <c r="I1486" t="str">
        <f>INDEX('DATA - Teams'!$C:$C,MATCH(C1486,'DATA - Teams'!$B:$B,0))</f>
        <v>KAPPAZ</v>
      </c>
    </row>
    <row r="1487" spans="1:9" hidden="1" x14ac:dyDescent="0.2">
      <c r="A1487">
        <v>2017</v>
      </c>
      <c r="B1487">
        <v>22</v>
      </c>
      <c r="C1487" t="s">
        <v>153</v>
      </c>
      <c r="D1487" t="s">
        <v>164</v>
      </c>
      <c r="E1487" t="s">
        <v>16</v>
      </c>
      <c r="F1487" t="s">
        <v>41</v>
      </c>
      <c r="G1487">
        <v>90</v>
      </c>
      <c r="H1487">
        <v>95</v>
      </c>
      <c r="I1487" t="str">
        <f>INDEX('DATA - Teams'!$C:$C,MATCH(C1487,'DATA - Teams'!$B:$B,0))</f>
        <v>KAPPAZ</v>
      </c>
    </row>
    <row r="1488" spans="1:9" hidden="1" x14ac:dyDescent="0.2">
      <c r="A1488">
        <v>2017</v>
      </c>
      <c r="B1488">
        <v>22</v>
      </c>
      <c r="C1488" t="s">
        <v>153</v>
      </c>
      <c r="D1488" t="s">
        <v>165</v>
      </c>
      <c r="E1488" t="s">
        <v>10</v>
      </c>
      <c r="F1488" t="s">
        <v>41</v>
      </c>
      <c r="G1488">
        <v>107</v>
      </c>
      <c r="H1488">
        <v>108</v>
      </c>
      <c r="I1488" t="str">
        <f>INDEX('DATA - Teams'!$C:$C,MATCH(C1488,'DATA - Teams'!$B:$B,0))</f>
        <v>KAPPAZ</v>
      </c>
    </row>
    <row r="1489" spans="1:9" hidden="1" x14ac:dyDescent="0.2">
      <c r="A1489">
        <v>2017</v>
      </c>
      <c r="B1489">
        <v>22</v>
      </c>
      <c r="C1489" t="s">
        <v>153</v>
      </c>
      <c r="D1489" t="s">
        <v>166</v>
      </c>
      <c r="E1489" t="s">
        <v>14</v>
      </c>
      <c r="F1489" t="s">
        <v>41</v>
      </c>
      <c r="G1489">
        <v>77</v>
      </c>
      <c r="H1489">
        <v>64</v>
      </c>
      <c r="I1489" t="str">
        <f>INDEX('DATA - Teams'!$C:$C,MATCH(C1489,'DATA - Teams'!$B:$B,0))</f>
        <v>KAPPAZ</v>
      </c>
    </row>
    <row r="1490" spans="1:9" hidden="1" x14ac:dyDescent="0.2">
      <c r="A1490">
        <v>2017</v>
      </c>
      <c r="B1490">
        <v>22</v>
      </c>
      <c r="C1490" t="s">
        <v>153</v>
      </c>
      <c r="D1490" t="s">
        <v>194</v>
      </c>
      <c r="E1490" t="s">
        <v>35</v>
      </c>
      <c r="F1490" t="s">
        <v>52</v>
      </c>
      <c r="G1490">
        <v>97</v>
      </c>
      <c r="H1490">
        <v>76</v>
      </c>
      <c r="I1490" t="str">
        <f>INDEX('DATA - Teams'!$C:$C,MATCH(C1490,'DATA - Teams'!$B:$B,0))</f>
        <v>KAPPAZ</v>
      </c>
    </row>
    <row r="1491" spans="1:9" hidden="1" x14ac:dyDescent="0.2">
      <c r="A1491">
        <v>2017</v>
      </c>
      <c r="B1491">
        <v>22</v>
      </c>
      <c r="C1491" t="s">
        <v>153</v>
      </c>
      <c r="D1491" t="s">
        <v>189</v>
      </c>
      <c r="E1491" t="s">
        <v>35</v>
      </c>
      <c r="F1491" t="s">
        <v>43</v>
      </c>
      <c r="G1491">
        <v>106</v>
      </c>
      <c r="H1491">
        <v>76</v>
      </c>
      <c r="I1491" t="str">
        <f>INDEX('DATA - Teams'!$C:$C,MATCH(C1491,'DATA - Teams'!$B:$B,0))</f>
        <v>KAPPAZ</v>
      </c>
    </row>
    <row r="1492" spans="1:9" hidden="1" x14ac:dyDescent="0.2">
      <c r="A1492">
        <v>2017</v>
      </c>
      <c r="B1492">
        <v>22</v>
      </c>
      <c r="C1492" t="s">
        <v>153</v>
      </c>
      <c r="D1492" t="s">
        <v>179</v>
      </c>
      <c r="E1492" t="s">
        <v>35</v>
      </c>
      <c r="F1492" t="s">
        <v>38</v>
      </c>
      <c r="G1492">
        <v>121</v>
      </c>
      <c r="H1492">
        <v>96</v>
      </c>
      <c r="I1492" t="str">
        <f>INDEX('DATA - Teams'!$C:$C,MATCH(C1492,'DATA - Teams'!$B:$B,0))</f>
        <v>KAPPAZ</v>
      </c>
    </row>
    <row r="1493" spans="1:9" hidden="1" x14ac:dyDescent="0.2">
      <c r="A1493">
        <v>2017</v>
      </c>
      <c r="B1493">
        <v>22</v>
      </c>
      <c r="C1493" t="s">
        <v>153</v>
      </c>
      <c r="D1493" t="s">
        <v>175</v>
      </c>
      <c r="E1493" t="s">
        <v>28</v>
      </c>
      <c r="F1493" t="s">
        <v>41</v>
      </c>
      <c r="G1493">
        <v>106</v>
      </c>
      <c r="H1493">
        <v>73</v>
      </c>
      <c r="I1493" t="str">
        <f>INDEX('DATA - Teams'!$C:$C,MATCH(C1493,'DATA - Teams'!$B:$B,0))</f>
        <v>KAPPAZ</v>
      </c>
    </row>
    <row r="1494" spans="1:9" hidden="1" x14ac:dyDescent="0.2">
      <c r="A1494">
        <v>2017</v>
      </c>
      <c r="B1494">
        <v>22</v>
      </c>
      <c r="C1494" t="s">
        <v>153</v>
      </c>
      <c r="D1494" t="s">
        <v>157</v>
      </c>
      <c r="E1494" t="s">
        <v>33</v>
      </c>
      <c r="F1494" t="s">
        <v>59</v>
      </c>
      <c r="G1494">
        <v>98</v>
      </c>
      <c r="H1494">
        <v>0</v>
      </c>
      <c r="I1494" t="str">
        <f>INDEX('DATA - Teams'!$C:$C,MATCH(C1494,'DATA - Teams'!$B:$B,0))</f>
        <v>KAPPAZ</v>
      </c>
    </row>
    <row r="1495" spans="1:9" hidden="1" x14ac:dyDescent="0.2">
      <c r="A1495">
        <v>2017</v>
      </c>
      <c r="B1495">
        <v>22</v>
      </c>
      <c r="C1495" t="s">
        <v>153</v>
      </c>
      <c r="D1495" t="s">
        <v>190</v>
      </c>
      <c r="E1495" t="s">
        <v>32</v>
      </c>
      <c r="F1495" t="s">
        <v>59</v>
      </c>
      <c r="G1495">
        <v>69</v>
      </c>
      <c r="H1495">
        <v>96</v>
      </c>
      <c r="I1495" t="str">
        <f>INDEX('DATA - Teams'!$C:$C,MATCH(C1495,'DATA - Teams'!$B:$B,0))</f>
        <v>KAPPAZ</v>
      </c>
    </row>
    <row r="1496" spans="1:9" hidden="1" x14ac:dyDescent="0.2">
      <c r="A1496">
        <v>2017</v>
      </c>
      <c r="B1496">
        <v>22</v>
      </c>
      <c r="C1496" t="s">
        <v>153</v>
      </c>
      <c r="D1496" t="s">
        <v>195</v>
      </c>
      <c r="E1496" t="s">
        <v>35</v>
      </c>
      <c r="F1496" t="s">
        <v>59</v>
      </c>
      <c r="G1496">
        <v>73</v>
      </c>
      <c r="H1496">
        <v>88</v>
      </c>
      <c r="I1496" t="str">
        <f>INDEX('DATA - Teams'!$C:$C,MATCH(C1496,'DATA - Teams'!$B:$B,0))</f>
        <v>KAPPAZ</v>
      </c>
    </row>
    <row r="1497" spans="1:9" hidden="1" x14ac:dyDescent="0.2">
      <c r="A1497">
        <v>2017</v>
      </c>
      <c r="B1497">
        <v>22</v>
      </c>
      <c r="C1497" t="s">
        <v>153</v>
      </c>
      <c r="D1497" t="s">
        <v>168</v>
      </c>
      <c r="E1497" t="s">
        <v>13</v>
      </c>
      <c r="F1497" t="s">
        <v>59</v>
      </c>
      <c r="G1497">
        <v>92</v>
      </c>
      <c r="H1497">
        <v>102</v>
      </c>
      <c r="I1497" t="str">
        <f>INDEX('DATA - Teams'!$C:$C,MATCH(C1497,'DATA - Teams'!$B:$B,0))</f>
        <v>KAPPAZ</v>
      </c>
    </row>
    <row r="1498" spans="1:9" hidden="1" x14ac:dyDescent="0.2">
      <c r="A1498">
        <v>2017</v>
      </c>
      <c r="B1498">
        <v>1</v>
      </c>
      <c r="C1498" t="s">
        <v>196</v>
      </c>
      <c r="D1498" t="s">
        <v>197</v>
      </c>
      <c r="E1498" t="s">
        <v>21</v>
      </c>
      <c r="F1498" t="s">
        <v>38</v>
      </c>
      <c r="G1498">
        <v>84</v>
      </c>
      <c r="H1498">
        <v>98</v>
      </c>
      <c r="I1498" t="str">
        <f>INDEX('DATA - Teams'!$C:$C,MATCH(C1498,'DATA - Teams'!$B:$B,0))</f>
        <v>GARTER</v>
      </c>
    </row>
    <row r="1499" spans="1:9" hidden="1" x14ac:dyDescent="0.2">
      <c r="A1499">
        <v>2017</v>
      </c>
      <c r="B1499">
        <v>1</v>
      </c>
      <c r="C1499" t="s">
        <v>196</v>
      </c>
      <c r="D1499" t="s">
        <v>198</v>
      </c>
      <c r="E1499" t="s">
        <v>33</v>
      </c>
      <c r="F1499" t="s">
        <v>43</v>
      </c>
      <c r="G1499">
        <v>66</v>
      </c>
      <c r="H1499">
        <v>44</v>
      </c>
      <c r="I1499" t="str">
        <f>INDEX('DATA - Teams'!$C:$C,MATCH(C1499,'DATA - Teams'!$B:$B,0))</f>
        <v>GARTER</v>
      </c>
    </row>
    <row r="1500" spans="1:9" hidden="1" x14ac:dyDescent="0.2">
      <c r="A1500">
        <v>2017</v>
      </c>
      <c r="B1500">
        <v>1</v>
      </c>
      <c r="C1500" t="s">
        <v>196</v>
      </c>
      <c r="D1500" t="s">
        <v>199</v>
      </c>
      <c r="E1500" t="s">
        <v>17</v>
      </c>
      <c r="F1500" t="s">
        <v>38</v>
      </c>
      <c r="G1500">
        <v>82</v>
      </c>
      <c r="H1500">
        <v>120</v>
      </c>
      <c r="I1500" t="str">
        <f>INDEX('DATA - Teams'!$C:$C,MATCH(C1500,'DATA - Teams'!$B:$B,0))</f>
        <v>GARTER</v>
      </c>
    </row>
    <row r="1501" spans="1:9" hidden="1" x14ac:dyDescent="0.2">
      <c r="A1501">
        <v>2017</v>
      </c>
      <c r="B1501">
        <v>1</v>
      </c>
      <c r="C1501" t="s">
        <v>196</v>
      </c>
      <c r="D1501" t="s">
        <v>200</v>
      </c>
      <c r="E1501" t="s">
        <v>27</v>
      </c>
      <c r="F1501" t="s">
        <v>41</v>
      </c>
      <c r="G1501">
        <v>126</v>
      </c>
      <c r="H1501">
        <v>104</v>
      </c>
      <c r="I1501" t="str">
        <f>INDEX('DATA - Teams'!$C:$C,MATCH(C1501,'DATA - Teams'!$B:$B,0))</f>
        <v>GARTER</v>
      </c>
    </row>
    <row r="1502" spans="1:9" hidden="1" x14ac:dyDescent="0.2">
      <c r="A1502">
        <v>2017</v>
      </c>
      <c r="B1502">
        <v>1</v>
      </c>
      <c r="C1502" t="s">
        <v>196</v>
      </c>
      <c r="D1502" t="s">
        <v>201</v>
      </c>
      <c r="E1502" t="s">
        <v>36</v>
      </c>
      <c r="F1502" t="s">
        <v>52</v>
      </c>
      <c r="G1502">
        <v>82</v>
      </c>
      <c r="H1502">
        <v>81</v>
      </c>
      <c r="I1502" t="str">
        <f>INDEX('DATA - Teams'!$C:$C,MATCH(C1502,'DATA - Teams'!$B:$B,0))</f>
        <v>GARTER</v>
      </c>
    </row>
    <row r="1503" spans="1:9" hidden="1" x14ac:dyDescent="0.2">
      <c r="A1503">
        <v>2017</v>
      </c>
      <c r="B1503">
        <v>1</v>
      </c>
      <c r="C1503" t="s">
        <v>196</v>
      </c>
      <c r="D1503" t="s">
        <v>202</v>
      </c>
      <c r="E1503" t="s">
        <v>36</v>
      </c>
      <c r="F1503" t="s">
        <v>41</v>
      </c>
      <c r="G1503">
        <v>86</v>
      </c>
      <c r="H1503">
        <v>72</v>
      </c>
      <c r="I1503" t="str">
        <f>INDEX('DATA - Teams'!$C:$C,MATCH(C1503,'DATA - Teams'!$B:$B,0))</f>
        <v>GARTER</v>
      </c>
    </row>
    <row r="1504" spans="1:9" hidden="1" x14ac:dyDescent="0.2">
      <c r="A1504">
        <v>2017</v>
      </c>
      <c r="B1504">
        <v>1</v>
      </c>
      <c r="C1504" t="s">
        <v>196</v>
      </c>
      <c r="D1504" t="s">
        <v>203</v>
      </c>
      <c r="E1504" t="s">
        <v>20</v>
      </c>
      <c r="F1504" t="s">
        <v>43</v>
      </c>
      <c r="G1504">
        <v>79</v>
      </c>
      <c r="H1504">
        <v>78</v>
      </c>
      <c r="I1504" t="str">
        <f>INDEX('DATA - Teams'!$C:$C,MATCH(C1504,'DATA - Teams'!$B:$B,0))</f>
        <v>GARTER</v>
      </c>
    </row>
    <row r="1505" spans="1:9" hidden="1" x14ac:dyDescent="0.2">
      <c r="A1505">
        <v>2017</v>
      </c>
      <c r="B1505">
        <v>1</v>
      </c>
      <c r="C1505" t="s">
        <v>196</v>
      </c>
      <c r="D1505" t="s">
        <v>204</v>
      </c>
      <c r="E1505" t="s">
        <v>20</v>
      </c>
      <c r="F1505" t="s">
        <v>43</v>
      </c>
      <c r="G1505">
        <v>83</v>
      </c>
      <c r="H1505">
        <v>102</v>
      </c>
      <c r="I1505" t="str">
        <f>INDEX('DATA - Teams'!$C:$C,MATCH(C1505,'DATA - Teams'!$B:$B,0))</f>
        <v>GARTER</v>
      </c>
    </row>
    <row r="1506" spans="1:9" hidden="1" x14ac:dyDescent="0.2">
      <c r="A1506">
        <v>2017</v>
      </c>
      <c r="B1506">
        <v>1</v>
      </c>
      <c r="C1506" t="s">
        <v>196</v>
      </c>
      <c r="D1506" t="s">
        <v>205</v>
      </c>
      <c r="E1506" t="s">
        <v>32</v>
      </c>
      <c r="F1506" t="s">
        <v>41</v>
      </c>
      <c r="G1506">
        <v>94</v>
      </c>
      <c r="H1506">
        <v>106</v>
      </c>
      <c r="I1506" t="str">
        <f>INDEX('DATA - Teams'!$C:$C,MATCH(C1506,'DATA - Teams'!$B:$B,0))</f>
        <v>GARTER</v>
      </c>
    </row>
    <row r="1507" spans="1:9" hidden="1" x14ac:dyDescent="0.2">
      <c r="A1507">
        <v>2017</v>
      </c>
      <c r="B1507">
        <v>1</v>
      </c>
      <c r="C1507" t="s">
        <v>196</v>
      </c>
      <c r="D1507" t="s">
        <v>206</v>
      </c>
      <c r="E1507" t="s">
        <v>31</v>
      </c>
      <c r="F1507" t="s">
        <v>38</v>
      </c>
      <c r="G1507">
        <v>93</v>
      </c>
      <c r="H1507">
        <v>101</v>
      </c>
      <c r="I1507" t="str">
        <f>INDEX('DATA - Teams'!$C:$C,MATCH(C1507,'DATA - Teams'!$B:$B,0))</f>
        <v>GARTER</v>
      </c>
    </row>
    <row r="1508" spans="1:9" hidden="1" x14ac:dyDescent="0.2">
      <c r="A1508">
        <v>2017</v>
      </c>
      <c r="B1508">
        <v>1</v>
      </c>
      <c r="C1508" t="s">
        <v>196</v>
      </c>
      <c r="D1508" t="s">
        <v>150</v>
      </c>
      <c r="E1508" t="s">
        <v>31</v>
      </c>
      <c r="F1508" t="s">
        <v>41</v>
      </c>
      <c r="G1508">
        <v>108</v>
      </c>
      <c r="H1508">
        <v>118</v>
      </c>
      <c r="I1508" t="str">
        <f>INDEX('DATA - Teams'!$C:$C,MATCH(C1508,'DATA - Teams'!$B:$B,0))</f>
        <v>GARTER</v>
      </c>
    </row>
    <row r="1509" spans="1:9" hidden="1" x14ac:dyDescent="0.2">
      <c r="A1509">
        <v>2017</v>
      </c>
      <c r="B1509">
        <v>1</v>
      </c>
      <c r="C1509" t="s">
        <v>196</v>
      </c>
      <c r="D1509" t="s">
        <v>207</v>
      </c>
      <c r="E1509" t="s">
        <v>31</v>
      </c>
      <c r="F1509" t="s">
        <v>41</v>
      </c>
      <c r="G1509">
        <v>114</v>
      </c>
      <c r="H1509">
        <v>114</v>
      </c>
      <c r="I1509" t="str">
        <f>INDEX('DATA - Teams'!$C:$C,MATCH(C1509,'DATA - Teams'!$B:$B,0))</f>
        <v>GARTER</v>
      </c>
    </row>
    <row r="1510" spans="1:9" hidden="1" x14ac:dyDescent="0.2">
      <c r="A1510">
        <v>2017</v>
      </c>
      <c r="B1510">
        <v>1</v>
      </c>
      <c r="C1510" t="s">
        <v>196</v>
      </c>
      <c r="D1510" t="s">
        <v>208</v>
      </c>
      <c r="E1510" t="s">
        <v>31</v>
      </c>
      <c r="F1510" t="s">
        <v>43</v>
      </c>
      <c r="G1510">
        <v>91</v>
      </c>
      <c r="H1510">
        <v>123</v>
      </c>
      <c r="I1510" t="str">
        <f>INDEX('DATA - Teams'!$C:$C,MATCH(C1510,'DATA - Teams'!$B:$B,0))</f>
        <v>GARTER</v>
      </c>
    </row>
    <row r="1511" spans="1:9" hidden="1" x14ac:dyDescent="0.2">
      <c r="A1511">
        <v>2017</v>
      </c>
      <c r="B1511">
        <v>1</v>
      </c>
      <c r="C1511" t="s">
        <v>196</v>
      </c>
      <c r="D1511" t="s">
        <v>209</v>
      </c>
      <c r="E1511" t="s">
        <v>10</v>
      </c>
      <c r="F1511" t="s">
        <v>41</v>
      </c>
      <c r="G1511">
        <v>117</v>
      </c>
      <c r="H1511">
        <v>126</v>
      </c>
      <c r="I1511" t="str">
        <f>INDEX('DATA - Teams'!$C:$C,MATCH(C1511,'DATA - Teams'!$B:$B,0))</f>
        <v>GARTER</v>
      </c>
    </row>
    <row r="1512" spans="1:9" hidden="1" x14ac:dyDescent="0.2">
      <c r="A1512">
        <v>2017</v>
      </c>
      <c r="B1512">
        <v>1</v>
      </c>
      <c r="C1512" t="s">
        <v>196</v>
      </c>
      <c r="D1512" t="s">
        <v>210</v>
      </c>
      <c r="E1512" t="s">
        <v>10</v>
      </c>
      <c r="F1512" t="s">
        <v>43</v>
      </c>
      <c r="G1512">
        <v>67</v>
      </c>
      <c r="H1512">
        <v>80</v>
      </c>
      <c r="I1512" t="str">
        <f>INDEX('DATA - Teams'!$C:$C,MATCH(C1512,'DATA - Teams'!$B:$B,0))</f>
        <v>GARTER</v>
      </c>
    </row>
    <row r="1513" spans="1:9" hidden="1" x14ac:dyDescent="0.2">
      <c r="A1513">
        <v>2017</v>
      </c>
      <c r="B1513">
        <v>1</v>
      </c>
      <c r="C1513" t="s">
        <v>196</v>
      </c>
      <c r="D1513" t="s">
        <v>211</v>
      </c>
      <c r="E1513" t="s">
        <v>10</v>
      </c>
      <c r="F1513" t="s">
        <v>38</v>
      </c>
      <c r="G1513">
        <v>52</v>
      </c>
      <c r="H1513">
        <v>61</v>
      </c>
      <c r="I1513" t="str">
        <f>INDEX('DATA - Teams'!$C:$C,MATCH(C1513,'DATA - Teams'!$B:$B,0))</f>
        <v>GARTER</v>
      </c>
    </row>
    <row r="1514" spans="1:9" hidden="1" x14ac:dyDescent="0.2">
      <c r="A1514">
        <v>2017</v>
      </c>
      <c r="B1514">
        <v>1</v>
      </c>
      <c r="C1514" t="s">
        <v>196</v>
      </c>
      <c r="D1514" t="s">
        <v>212</v>
      </c>
      <c r="E1514" t="s">
        <v>28</v>
      </c>
      <c r="F1514" t="s">
        <v>41</v>
      </c>
      <c r="G1514">
        <v>104</v>
      </c>
      <c r="H1514">
        <v>77</v>
      </c>
      <c r="I1514" t="str">
        <f>INDEX('DATA - Teams'!$C:$C,MATCH(C1514,'DATA - Teams'!$B:$B,0))</f>
        <v>GARTER</v>
      </c>
    </row>
    <row r="1515" spans="1:9" hidden="1" x14ac:dyDescent="0.2">
      <c r="A1515">
        <v>2017</v>
      </c>
      <c r="B1515">
        <v>1</v>
      </c>
      <c r="C1515" t="s">
        <v>196</v>
      </c>
      <c r="D1515" t="s">
        <v>213</v>
      </c>
      <c r="E1515" t="s">
        <v>28</v>
      </c>
      <c r="F1515" t="s">
        <v>38</v>
      </c>
      <c r="G1515">
        <v>84</v>
      </c>
      <c r="H1515">
        <v>84</v>
      </c>
      <c r="I1515" t="str">
        <f>INDEX('DATA - Teams'!$C:$C,MATCH(C1515,'DATA - Teams'!$B:$B,0))</f>
        <v>GARTER</v>
      </c>
    </row>
    <row r="1516" spans="1:9" hidden="1" x14ac:dyDescent="0.2">
      <c r="A1516">
        <v>2017</v>
      </c>
      <c r="B1516">
        <v>1</v>
      </c>
      <c r="C1516" t="s">
        <v>196</v>
      </c>
      <c r="D1516" t="s">
        <v>214</v>
      </c>
      <c r="E1516" t="s">
        <v>33</v>
      </c>
      <c r="F1516" t="s">
        <v>59</v>
      </c>
      <c r="G1516">
        <v>92</v>
      </c>
      <c r="H1516">
        <v>0</v>
      </c>
      <c r="I1516" t="str">
        <f>INDEX('DATA - Teams'!$C:$C,MATCH(C1516,'DATA - Teams'!$B:$B,0))</f>
        <v>GARTER</v>
      </c>
    </row>
    <row r="1517" spans="1:9" hidden="1" x14ac:dyDescent="0.2">
      <c r="A1517">
        <v>2017</v>
      </c>
      <c r="B1517">
        <v>1</v>
      </c>
      <c r="C1517" t="s">
        <v>196</v>
      </c>
      <c r="D1517" t="s">
        <v>215</v>
      </c>
      <c r="E1517" t="s">
        <v>20</v>
      </c>
      <c r="F1517" t="s">
        <v>59</v>
      </c>
      <c r="G1517">
        <v>63</v>
      </c>
      <c r="H1517">
        <v>48</v>
      </c>
      <c r="I1517" t="str">
        <f>INDEX('DATA - Teams'!$C:$C,MATCH(C1517,'DATA - Teams'!$B:$B,0))</f>
        <v>GARTER</v>
      </c>
    </row>
    <row r="1518" spans="1:9" hidden="1" x14ac:dyDescent="0.2">
      <c r="A1518">
        <v>2017</v>
      </c>
      <c r="B1518">
        <v>1</v>
      </c>
      <c r="C1518" t="s">
        <v>196</v>
      </c>
      <c r="D1518" t="s">
        <v>190</v>
      </c>
      <c r="E1518" t="s">
        <v>32</v>
      </c>
      <c r="F1518" t="s">
        <v>59</v>
      </c>
      <c r="G1518">
        <v>82</v>
      </c>
      <c r="H1518">
        <v>0</v>
      </c>
      <c r="I1518" t="str">
        <f>INDEX('DATA - Teams'!$C:$C,MATCH(C1518,'DATA - Teams'!$B:$B,0))</f>
        <v>GARTER</v>
      </c>
    </row>
    <row r="1519" spans="1:9" hidden="1" x14ac:dyDescent="0.2">
      <c r="A1519">
        <v>2017</v>
      </c>
      <c r="B1519">
        <v>1</v>
      </c>
      <c r="C1519" t="s">
        <v>196</v>
      </c>
      <c r="D1519" t="s">
        <v>104</v>
      </c>
      <c r="E1519" t="s">
        <v>24</v>
      </c>
      <c r="F1519" t="s">
        <v>59</v>
      </c>
      <c r="G1519">
        <v>91</v>
      </c>
      <c r="H1519">
        <v>124</v>
      </c>
      <c r="I1519" t="str">
        <f>INDEX('DATA - Teams'!$C:$C,MATCH(C1519,'DATA - Teams'!$B:$B,0))</f>
        <v>GARTER</v>
      </c>
    </row>
    <row r="1520" spans="1:9" hidden="1" x14ac:dyDescent="0.2">
      <c r="A1520">
        <v>2017</v>
      </c>
      <c r="B1520">
        <v>2</v>
      </c>
      <c r="C1520" t="s">
        <v>196</v>
      </c>
      <c r="D1520" t="s">
        <v>216</v>
      </c>
      <c r="E1520" t="s">
        <v>21</v>
      </c>
      <c r="F1520" t="s">
        <v>52</v>
      </c>
      <c r="G1520">
        <v>80</v>
      </c>
      <c r="H1520">
        <v>61</v>
      </c>
      <c r="I1520" t="str">
        <f>INDEX('DATA - Teams'!$C:$C,MATCH(C1520,'DATA - Teams'!$B:$B,0))</f>
        <v>GARTER</v>
      </c>
    </row>
    <row r="1521" spans="1:9" hidden="1" x14ac:dyDescent="0.2">
      <c r="A1521">
        <v>2017</v>
      </c>
      <c r="B1521">
        <v>2</v>
      </c>
      <c r="C1521" t="s">
        <v>196</v>
      </c>
      <c r="D1521" t="s">
        <v>197</v>
      </c>
      <c r="E1521" t="s">
        <v>21</v>
      </c>
      <c r="F1521" t="s">
        <v>38</v>
      </c>
      <c r="G1521">
        <v>80</v>
      </c>
      <c r="H1521">
        <v>61</v>
      </c>
      <c r="I1521" t="str">
        <f>INDEX('DATA - Teams'!$C:$C,MATCH(C1521,'DATA - Teams'!$B:$B,0))</f>
        <v>GARTER</v>
      </c>
    </row>
    <row r="1522" spans="1:9" hidden="1" x14ac:dyDescent="0.2">
      <c r="A1522">
        <v>2017</v>
      </c>
      <c r="B1522">
        <v>2</v>
      </c>
      <c r="C1522" t="s">
        <v>196</v>
      </c>
      <c r="D1522" t="s">
        <v>217</v>
      </c>
      <c r="E1522" t="s">
        <v>33</v>
      </c>
      <c r="F1522" t="s">
        <v>38</v>
      </c>
      <c r="G1522">
        <v>71</v>
      </c>
      <c r="H1522">
        <v>43</v>
      </c>
      <c r="I1522" t="str">
        <f>INDEX('DATA - Teams'!$C:$C,MATCH(C1522,'DATA - Teams'!$B:$B,0))</f>
        <v>GARTER</v>
      </c>
    </row>
    <row r="1523" spans="1:9" hidden="1" x14ac:dyDescent="0.2">
      <c r="A1523">
        <v>2017</v>
      </c>
      <c r="B1523">
        <v>2</v>
      </c>
      <c r="C1523" t="s">
        <v>196</v>
      </c>
      <c r="D1523" t="s">
        <v>199</v>
      </c>
      <c r="E1523" t="s">
        <v>17</v>
      </c>
      <c r="F1523" t="s">
        <v>38</v>
      </c>
      <c r="G1523">
        <v>80</v>
      </c>
      <c r="H1523">
        <v>67</v>
      </c>
      <c r="I1523" t="str">
        <f>INDEX('DATA - Teams'!$C:$C,MATCH(C1523,'DATA - Teams'!$B:$B,0))</f>
        <v>GARTER</v>
      </c>
    </row>
    <row r="1524" spans="1:9" hidden="1" x14ac:dyDescent="0.2">
      <c r="A1524">
        <v>2017</v>
      </c>
      <c r="B1524">
        <v>2</v>
      </c>
      <c r="C1524" t="s">
        <v>196</v>
      </c>
      <c r="D1524" t="s">
        <v>200</v>
      </c>
      <c r="E1524" t="s">
        <v>27</v>
      </c>
      <c r="F1524" t="s">
        <v>41</v>
      </c>
      <c r="G1524">
        <v>114</v>
      </c>
      <c r="H1524">
        <v>58</v>
      </c>
      <c r="I1524" t="str">
        <f>INDEX('DATA - Teams'!$C:$C,MATCH(C1524,'DATA - Teams'!$B:$B,0))</f>
        <v>GARTER</v>
      </c>
    </row>
    <row r="1525" spans="1:9" hidden="1" x14ac:dyDescent="0.2">
      <c r="A1525">
        <v>2017</v>
      </c>
      <c r="B1525">
        <v>2</v>
      </c>
      <c r="C1525" t="s">
        <v>196</v>
      </c>
      <c r="D1525" t="s">
        <v>204</v>
      </c>
      <c r="E1525" t="s">
        <v>20</v>
      </c>
      <c r="F1525" t="s">
        <v>43</v>
      </c>
      <c r="G1525">
        <v>83</v>
      </c>
      <c r="H1525">
        <v>79</v>
      </c>
      <c r="I1525" t="str">
        <f>INDEX('DATA - Teams'!$C:$C,MATCH(C1525,'DATA - Teams'!$B:$B,0))</f>
        <v>GARTER</v>
      </c>
    </row>
    <row r="1526" spans="1:9" hidden="1" x14ac:dyDescent="0.2">
      <c r="A1526">
        <v>2017</v>
      </c>
      <c r="B1526">
        <v>2</v>
      </c>
      <c r="C1526" t="s">
        <v>196</v>
      </c>
      <c r="D1526" t="s">
        <v>203</v>
      </c>
      <c r="E1526" t="s">
        <v>20</v>
      </c>
      <c r="F1526" t="s">
        <v>43</v>
      </c>
      <c r="G1526">
        <v>77</v>
      </c>
      <c r="H1526">
        <v>65</v>
      </c>
      <c r="I1526" t="str">
        <f>INDEX('DATA - Teams'!$C:$C,MATCH(C1526,'DATA - Teams'!$B:$B,0))</f>
        <v>GARTER</v>
      </c>
    </row>
    <row r="1527" spans="1:9" hidden="1" x14ac:dyDescent="0.2">
      <c r="A1527">
        <v>2017</v>
      </c>
      <c r="B1527">
        <v>2</v>
      </c>
      <c r="C1527" t="s">
        <v>196</v>
      </c>
      <c r="D1527" t="s">
        <v>205</v>
      </c>
      <c r="E1527" t="s">
        <v>32</v>
      </c>
      <c r="F1527" t="s">
        <v>41</v>
      </c>
      <c r="G1527">
        <v>86</v>
      </c>
      <c r="H1527">
        <v>55</v>
      </c>
      <c r="I1527" t="str">
        <f>INDEX('DATA - Teams'!$C:$C,MATCH(C1527,'DATA - Teams'!$B:$B,0))</f>
        <v>GARTER</v>
      </c>
    </row>
    <row r="1528" spans="1:9" hidden="1" x14ac:dyDescent="0.2">
      <c r="A1528">
        <v>2017</v>
      </c>
      <c r="B1528">
        <v>2</v>
      </c>
      <c r="C1528" t="s">
        <v>196</v>
      </c>
      <c r="D1528" t="s">
        <v>208</v>
      </c>
      <c r="E1528" t="s">
        <v>31</v>
      </c>
      <c r="F1528" t="s">
        <v>43</v>
      </c>
      <c r="G1528">
        <v>88</v>
      </c>
      <c r="H1528">
        <v>72</v>
      </c>
      <c r="I1528" t="str">
        <f>INDEX('DATA - Teams'!$C:$C,MATCH(C1528,'DATA - Teams'!$B:$B,0))</f>
        <v>GARTER</v>
      </c>
    </row>
    <row r="1529" spans="1:9" hidden="1" x14ac:dyDescent="0.2">
      <c r="A1529">
        <v>2017</v>
      </c>
      <c r="B1529">
        <v>2</v>
      </c>
      <c r="C1529" t="s">
        <v>196</v>
      </c>
      <c r="D1529" t="s">
        <v>206</v>
      </c>
      <c r="E1529" t="s">
        <v>31</v>
      </c>
      <c r="F1529" t="s">
        <v>38</v>
      </c>
      <c r="G1529">
        <v>84</v>
      </c>
      <c r="H1529">
        <v>43</v>
      </c>
      <c r="I1529" t="str">
        <f>INDEX('DATA - Teams'!$C:$C,MATCH(C1529,'DATA - Teams'!$B:$B,0))</f>
        <v>GARTER</v>
      </c>
    </row>
    <row r="1530" spans="1:9" hidden="1" x14ac:dyDescent="0.2">
      <c r="A1530">
        <v>2017</v>
      </c>
      <c r="B1530">
        <v>2</v>
      </c>
      <c r="C1530" t="s">
        <v>196</v>
      </c>
      <c r="D1530" t="s">
        <v>207</v>
      </c>
      <c r="E1530" t="s">
        <v>31</v>
      </c>
      <c r="F1530" t="s">
        <v>41</v>
      </c>
      <c r="G1530">
        <v>106</v>
      </c>
      <c r="H1530">
        <v>73</v>
      </c>
      <c r="I1530" t="str">
        <f>INDEX('DATA - Teams'!$C:$C,MATCH(C1530,'DATA - Teams'!$B:$B,0))</f>
        <v>GARTER</v>
      </c>
    </row>
    <row r="1531" spans="1:9" hidden="1" x14ac:dyDescent="0.2">
      <c r="A1531">
        <v>2017</v>
      </c>
      <c r="B1531">
        <v>2</v>
      </c>
      <c r="C1531" t="s">
        <v>196</v>
      </c>
      <c r="D1531" t="s">
        <v>150</v>
      </c>
      <c r="E1531" t="s">
        <v>31</v>
      </c>
      <c r="F1531" t="s">
        <v>41</v>
      </c>
      <c r="G1531">
        <v>97</v>
      </c>
      <c r="H1531">
        <v>44</v>
      </c>
      <c r="I1531" t="str">
        <f>INDEX('DATA - Teams'!$C:$C,MATCH(C1531,'DATA - Teams'!$B:$B,0))</f>
        <v>GARTER</v>
      </c>
    </row>
    <row r="1532" spans="1:9" hidden="1" x14ac:dyDescent="0.2">
      <c r="A1532">
        <v>2017</v>
      </c>
      <c r="B1532">
        <v>2</v>
      </c>
      <c r="C1532" t="s">
        <v>196</v>
      </c>
      <c r="D1532" t="s">
        <v>209</v>
      </c>
      <c r="E1532" t="s">
        <v>10</v>
      </c>
      <c r="F1532" t="s">
        <v>41</v>
      </c>
      <c r="G1532">
        <v>118</v>
      </c>
      <c r="H1532">
        <v>112</v>
      </c>
      <c r="I1532" t="str">
        <f>INDEX('DATA - Teams'!$C:$C,MATCH(C1532,'DATA - Teams'!$B:$B,0))</f>
        <v>GARTER</v>
      </c>
    </row>
    <row r="1533" spans="1:9" hidden="1" x14ac:dyDescent="0.2">
      <c r="A1533">
        <v>2017</v>
      </c>
      <c r="B1533">
        <v>2</v>
      </c>
      <c r="C1533" t="s">
        <v>196</v>
      </c>
      <c r="D1533" t="s">
        <v>210</v>
      </c>
      <c r="E1533" t="s">
        <v>10</v>
      </c>
      <c r="F1533" t="s">
        <v>43</v>
      </c>
      <c r="G1533">
        <v>73</v>
      </c>
      <c r="H1533">
        <v>94</v>
      </c>
      <c r="I1533" t="str">
        <f>INDEX('DATA - Teams'!$C:$C,MATCH(C1533,'DATA - Teams'!$B:$B,0))</f>
        <v>GARTER</v>
      </c>
    </row>
    <row r="1534" spans="1:9" hidden="1" x14ac:dyDescent="0.2">
      <c r="A1534">
        <v>2017</v>
      </c>
      <c r="B1534">
        <v>2</v>
      </c>
      <c r="C1534" t="s">
        <v>196</v>
      </c>
      <c r="D1534" t="s">
        <v>104</v>
      </c>
      <c r="E1534" t="s">
        <v>24</v>
      </c>
      <c r="F1534" t="s">
        <v>41</v>
      </c>
      <c r="G1534">
        <v>89</v>
      </c>
      <c r="H1534">
        <v>77</v>
      </c>
      <c r="I1534" t="str">
        <f>INDEX('DATA - Teams'!$C:$C,MATCH(C1534,'DATA - Teams'!$B:$B,0))</f>
        <v>GARTER</v>
      </c>
    </row>
    <row r="1535" spans="1:9" hidden="1" x14ac:dyDescent="0.2">
      <c r="A1535">
        <v>2017</v>
      </c>
      <c r="B1535">
        <v>2</v>
      </c>
      <c r="C1535" t="s">
        <v>196</v>
      </c>
      <c r="D1535" t="s">
        <v>218</v>
      </c>
      <c r="E1535" t="s">
        <v>35</v>
      </c>
      <c r="F1535" t="s">
        <v>43</v>
      </c>
      <c r="G1535">
        <v>63</v>
      </c>
      <c r="H1535">
        <v>44</v>
      </c>
      <c r="I1535" t="str">
        <f>INDEX('DATA - Teams'!$C:$C,MATCH(C1535,'DATA - Teams'!$B:$B,0))</f>
        <v>GARTER</v>
      </c>
    </row>
    <row r="1536" spans="1:9" hidden="1" x14ac:dyDescent="0.2">
      <c r="A1536">
        <v>2017</v>
      </c>
      <c r="B1536">
        <v>2</v>
      </c>
      <c r="C1536" t="s">
        <v>196</v>
      </c>
      <c r="D1536" t="s">
        <v>212</v>
      </c>
      <c r="E1536" t="s">
        <v>28</v>
      </c>
      <c r="F1536" t="s">
        <v>41</v>
      </c>
      <c r="G1536">
        <v>111</v>
      </c>
      <c r="H1536">
        <v>146</v>
      </c>
      <c r="I1536" t="str">
        <f>INDEX('DATA - Teams'!$C:$C,MATCH(C1536,'DATA - Teams'!$B:$B,0))</f>
        <v>GARTER</v>
      </c>
    </row>
    <row r="1537" spans="1:9" hidden="1" x14ac:dyDescent="0.2">
      <c r="A1537">
        <v>2017</v>
      </c>
      <c r="B1537">
        <v>2</v>
      </c>
      <c r="C1537" t="s">
        <v>196</v>
      </c>
      <c r="D1537" t="s">
        <v>213</v>
      </c>
      <c r="E1537" t="s">
        <v>28</v>
      </c>
      <c r="F1537" t="s">
        <v>38</v>
      </c>
      <c r="G1537">
        <v>84</v>
      </c>
      <c r="H1537">
        <v>90</v>
      </c>
      <c r="I1537" t="str">
        <f>INDEX('DATA - Teams'!$C:$C,MATCH(C1537,'DATA - Teams'!$B:$B,0))</f>
        <v>GARTER</v>
      </c>
    </row>
    <row r="1538" spans="1:9" hidden="1" x14ac:dyDescent="0.2">
      <c r="A1538">
        <v>2017</v>
      </c>
      <c r="B1538">
        <v>2</v>
      </c>
      <c r="C1538" t="s">
        <v>196</v>
      </c>
      <c r="D1538" t="s">
        <v>198</v>
      </c>
      <c r="E1538" t="s">
        <v>33</v>
      </c>
      <c r="F1538" t="s">
        <v>59</v>
      </c>
      <c r="G1538">
        <v>64</v>
      </c>
      <c r="H1538">
        <v>70</v>
      </c>
      <c r="I1538" t="str">
        <f>INDEX('DATA - Teams'!$C:$C,MATCH(C1538,'DATA - Teams'!$B:$B,0))</f>
        <v>GARTER</v>
      </c>
    </row>
    <row r="1539" spans="1:9" hidden="1" x14ac:dyDescent="0.2">
      <c r="A1539">
        <v>2017</v>
      </c>
      <c r="B1539">
        <v>2</v>
      </c>
      <c r="C1539" t="s">
        <v>196</v>
      </c>
      <c r="D1539" t="s">
        <v>214</v>
      </c>
      <c r="E1539" t="s">
        <v>33</v>
      </c>
      <c r="F1539" t="s">
        <v>59</v>
      </c>
      <c r="G1539">
        <v>98</v>
      </c>
      <c r="H1539">
        <v>0</v>
      </c>
      <c r="I1539" t="str">
        <f>INDEX('DATA - Teams'!$C:$C,MATCH(C1539,'DATA - Teams'!$B:$B,0))</f>
        <v>GARTER</v>
      </c>
    </row>
    <row r="1540" spans="1:9" hidden="1" x14ac:dyDescent="0.2">
      <c r="A1540">
        <v>2017</v>
      </c>
      <c r="B1540">
        <v>2</v>
      </c>
      <c r="C1540" t="s">
        <v>196</v>
      </c>
      <c r="D1540" t="s">
        <v>202</v>
      </c>
      <c r="E1540" t="s">
        <v>36</v>
      </c>
      <c r="F1540" t="s">
        <v>59</v>
      </c>
      <c r="G1540">
        <v>82</v>
      </c>
      <c r="H1540">
        <v>67</v>
      </c>
      <c r="I1540" t="str">
        <f>INDEX('DATA - Teams'!$C:$C,MATCH(C1540,'DATA - Teams'!$B:$B,0))</f>
        <v>GARTER</v>
      </c>
    </row>
    <row r="1541" spans="1:9" hidden="1" x14ac:dyDescent="0.2">
      <c r="A1541">
        <v>2017</v>
      </c>
      <c r="B1541">
        <v>2</v>
      </c>
      <c r="C1541" t="s">
        <v>196</v>
      </c>
      <c r="D1541" t="s">
        <v>190</v>
      </c>
      <c r="E1541" t="s">
        <v>32</v>
      </c>
      <c r="F1541" t="s">
        <v>59</v>
      </c>
      <c r="G1541">
        <v>82</v>
      </c>
      <c r="H1541">
        <v>0</v>
      </c>
      <c r="I1541" t="str">
        <f>INDEX('DATA - Teams'!$C:$C,MATCH(C1541,'DATA - Teams'!$B:$B,0))</f>
        <v>GARTER</v>
      </c>
    </row>
    <row r="1542" spans="1:9" hidden="1" x14ac:dyDescent="0.2">
      <c r="A1542">
        <v>2017</v>
      </c>
      <c r="B1542">
        <v>3</v>
      </c>
      <c r="C1542" t="s">
        <v>196</v>
      </c>
      <c r="D1542" t="s">
        <v>216</v>
      </c>
      <c r="E1542" t="s">
        <v>21</v>
      </c>
      <c r="F1542" t="s">
        <v>52</v>
      </c>
      <c r="G1542">
        <v>80</v>
      </c>
      <c r="H1542">
        <v>68</v>
      </c>
      <c r="I1542" t="str">
        <f>INDEX('DATA - Teams'!$C:$C,MATCH(C1542,'DATA - Teams'!$B:$B,0))</f>
        <v>GARTER</v>
      </c>
    </row>
    <row r="1543" spans="1:9" hidden="1" x14ac:dyDescent="0.2">
      <c r="A1543">
        <v>2017</v>
      </c>
      <c r="B1543">
        <v>3</v>
      </c>
      <c r="C1543" t="s">
        <v>196</v>
      </c>
      <c r="D1543" t="s">
        <v>197</v>
      </c>
      <c r="E1543" t="s">
        <v>21</v>
      </c>
      <c r="F1543" t="s">
        <v>38</v>
      </c>
      <c r="G1543">
        <v>76</v>
      </c>
      <c r="H1543">
        <v>62</v>
      </c>
      <c r="I1543" t="str">
        <f>INDEX('DATA - Teams'!$C:$C,MATCH(C1543,'DATA - Teams'!$B:$B,0))</f>
        <v>GARTER</v>
      </c>
    </row>
    <row r="1544" spans="1:9" hidden="1" x14ac:dyDescent="0.2">
      <c r="A1544">
        <v>2017</v>
      </c>
      <c r="B1544">
        <v>3</v>
      </c>
      <c r="C1544" t="s">
        <v>196</v>
      </c>
      <c r="D1544" t="s">
        <v>198</v>
      </c>
      <c r="E1544" t="s">
        <v>33</v>
      </c>
      <c r="F1544" t="s">
        <v>43</v>
      </c>
      <c r="G1544">
        <v>60</v>
      </c>
      <c r="H1544">
        <v>56</v>
      </c>
      <c r="I1544" t="str">
        <f>INDEX('DATA - Teams'!$C:$C,MATCH(C1544,'DATA - Teams'!$B:$B,0))</f>
        <v>GARTER</v>
      </c>
    </row>
    <row r="1545" spans="1:9" hidden="1" x14ac:dyDescent="0.2">
      <c r="A1545">
        <v>2017</v>
      </c>
      <c r="B1545">
        <v>3</v>
      </c>
      <c r="C1545" t="s">
        <v>196</v>
      </c>
      <c r="D1545" t="s">
        <v>200</v>
      </c>
      <c r="E1545" t="s">
        <v>27</v>
      </c>
      <c r="F1545" t="s">
        <v>41</v>
      </c>
      <c r="G1545">
        <v>118</v>
      </c>
      <c r="H1545">
        <v>119</v>
      </c>
      <c r="I1545" t="str">
        <f>INDEX('DATA - Teams'!$C:$C,MATCH(C1545,'DATA - Teams'!$B:$B,0))</f>
        <v>GARTER</v>
      </c>
    </row>
    <row r="1546" spans="1:9" hidden="1" x14ac:dyDescent="0.2">
      <c r="A1546">
        <v>2017</v>
      </c>
      <c r="B1546">
        <v>3</v>
      </c>
      <c r="C1546" t="s">
        <v>196</v>
      </c>
      <c r="D1546" t="s">
        <v>202</v>
      </c>
      <c r="E1546" t="s">
        <v>36</v>
      </c>
      <c r="F1546" t="s">
        <v>41</v>
      </c>
      <c r="G1546">
        <v>78</v>
      </c>
      <c r="H1546">
        <v>68</v>
      </c>
      <c r="I1546" t="str">
        <f>INDEX('DATA - Teams'!$C:$C,MATCH(C1546,'DATA - Teams'!$B:$B,0))</f>
        <v>GARTER</v>
      </c>
    </row>
    <row r="1547" spans="1:9" hidden="1" x14ac:dyDescent="0.2">
      <c r="A1547">
        <v>2017</v>
      </c>
      <c r="B1547">
        <v>3</v>
      </c>
      <c r="C1547" t="s">
        <v>196</v>
      </c>
      <c r="D1547" t="s">
        <v>219</v>
      </c>
      <c r="E1547" t="s">
        <v>36</v>
      </c>
      <c r="F1547" t="s">
        <v>38</v>
      </c>
      <c r="G1547">
        <v>115</v>
      </c>
      <c r="H1547">
        <v>52</v>
      </c>
      <c r="I1547" t="str">
        <f>INDEX('DATA - Teams'!$C:$C,MATCH(C1547,'DATA - Teams'!$B:$B,0))</f>
        <v>GARTER</v>
      </c>
    </row>
    <row r="1548" spans="1:9" hidden="1" x14ac:dyDescent="0.2">
      <c r="A1548">
        <v>2017</v>
      </c>
      <c r="B1548">
        <v>3</v>
      </c>
      <c r="C1548" t="s">
        <v>196</v>
      </c>
      <c r="D1548" t="s">
        <v>204</v>
      </c>
      <c r="E1548" t="s">
        <v>20</v>
      </c>
      <c r="F1548" t="s">
        <v>43</v>
      </c>
      <c r="G1548">
        <v>80</v>
      </c>
      <c r="H1548">
        <v>66</v>
      </c>
      <c r="I1548" t="str">
        <f>INDEX('DATA - Teams'!$C:$C,MATCH(C1548,'DATA - Teams'!$B:$B,0))</f>
        <v>GARTER</v>
      </c>
    </row>
    <row r="1549" spans="1:9" hidden="1" x14ac:dyDescent="0.2">
      <c r="A1549">
        <v>2017</v>
      </c>
      <c r="B1549">
        <v>3</v>
      </c>
      <c r="C1549" t="s">
        <v>196</v>
      </c>
      <c r="D1549" t="s">
        <v>220</v>
      </c>
      <c r="E1549" t="s">
        <v>32</v>
      </c>
      <c r="F1549" t="s">
        <v>38</v>
      </c>
      <c r="G1549">
        <v>68</v>
      </c>
      <c r="H1549">
        <v>62</v>
      </c>
      <c r="I1549" t="str">
        <f>INDEX('DATA - Teams'!$C:$C,MATCH(C1549,'DATA - Teams'!$B:$B,0))</f>
        <v>GARTER</v>
      </c>
    </row>
    <row r="1550" spans="1:9" hidden="1" x14ac:dyDescent="0.2">
      <c r="A1550">
        <v>2017</v>
      </c>
      <c r="B1550">
        <v>3</v>
      </c>
      <c r="C1550" t="s">
        <v>196</v>
      </c>
      <c r="D1550" t="s">
        <v>205</v>
      </c>
      <c r="E1550" t="s">
        <v>32</v>
      </c>
      <c r="F1550" t="s">
        <v>41</v>
      </c>
      <c r="G1550">
        <v>89</v>
      </c>
      <c r="H1550">
        <v>111</v>
      </c>
      <c r="I1550" t="str">
        <f>INDEX('DATA - Teams'!$C:$C,MATCH(C1550,'DATA - Teams'!$B:$B,0))</f>
        <v>GARTER</v>
      </c>
    </row>
    <row r="1551" spans="1:9" hidden="1" x14ac:dyDescent="0.2">
      <c r="A1551">
        <v>2017</v>
      </c>
      <c r="B1551">
        <v>3</v>
      </c>
      <c r="C1551" t="s">
        <v>196</v>
      </c>
      <c r="D1551" t="s">
        <v>208</v>
      </c>
      <c r="E1551" t="s">
        <v>31</v>
      </c>
      <c r="F1551" t="s">
        <v>43</v>
      </c>
      <c r="G1551">
        <v>87</v>
      </c>
      <c r="H1551">
        <v>81</v>
      </c>
      <c r="I1551" t="str">
        <f>INDEX('DATA - Teams'!$C:$C,MATCH(C1551,'DATA - Teams'!$B:$B,0))</f>
        <v>GARTER</v>
      </c>
    </row>
    <row r="1552" spans="1:9" hidden="1" x14ac:dyDescent="0.2">
      <c r="A1552">
        <v>2017</v>
      </c>
      <c r="B1552">
        <v>3</v>
      </c>
      <c r="C1552" t="s">
        <v>196</v>
      </c>
      <c r="D1552" t="s">
        <v>206</v>
      </c>
      <c r="E1552" t="s">
        <v>31</v>
      </c>
      <c r="F1552" t="s">
        <v>38</v>
      </c>
      <c r="G1552">
        <v>84</v>
      </c>
      <c r="H1552">
        <v>94</v>
      </c>
      <c r="I1552" t="str">
        <f>INDEX('DATA - Teams'!$C:$C,MATCH(C1552,'DATA - Teams'!$B:$B,0))</f>
        <v>GARTER</v>
      </c>
    </row>
    <row r="1553" spans="1:9" hidden="1" x14ac:dyDescent="0.2">
      <c r="A1553">
        <v>2017</v>
      </c>
      <c r="B1553">
        <v>3</v>
      </c>
      <c r="C1553" t="s">
        <v>196</v>
      </c>
      <c r="D1553" t="s">
        <v>207</v>
      </c>
      <c r="E1553" t="s">
        <v>31</v>
      </c>
      <c r="F1553" t="s">
        <v>41</v>
      </c>
      <c r="G1553">
        <v>105</v>
      </c>
      <c r="H1553">
        <v>112</v>
      </c>
      <c r="I1553" t="str">
        <f>INDEX('DATA - Teams'!$C:$C,MATCH(C1553,'DATA - Teams'!$B:$B,0))</f>
        <v>GARTER</v>
      </c>
    </row>
    <row r="1554" spans="1:9" hidden="1" x14ac:dyDescent="0.2">
      <c r="A1554">
        <v>2017</v>
      </c>
      <c r="B1554">
        <v>3</v>
      </c>
      <c r="C1554" t="s">
        <v>196</v>
      </c>
      <c r="D1554" t="s">
        <v>209</v>
      </c>
      <c r="E1554" t="s">
        <v>10</v>
      </c>
      <c r="F1554" t="s">
        <v>41</v>
      </c>
      <c r="G1554">
        <v>115</v>
      </c>
      <c r="H1554">
        <v>98</v>
      </c>
      <c r="I1554" t="str">
        <f>INDEX('DATA - Teams'!$C:$C,MATCH(C1554,'DATA - Teams'!$B:$B,0))</f>
        <v>GARTER</v>
      </c>
    </row>
    <row r="1555" spans="1:9" hidden="1" x14ac:dyDescent="0.2">
      <c r="A1555">
        <v>2017</v>
      </c>
      <c r="B1555">
        <v>3</v>
      </c>
      <c r="C1555" t="s">
        <v>196</v>
      </c>
      <c r="D1555" t="s">
        <v>210</v>
      </c>
      <c r="E1555" t="s">
        <v>10</v>
      </c>
      <c r="F1555" t="s">
        <v>43</v>
      </c>
      <c r="G1555">
        <v>69</v>
      </c>
      <c r="H1555">
        <v>73</v>
      </c>
      <c r="I1555" t="str">
        <f>INDEX('DATA - Teams'!$C:$C,MATCH(C1555,'DATA - Teams'!$B:$B,0))</f>
        <v>GARTER</v>
      </c>
    </row>
    <row r="1556" spans="1:9" hidden="1" x14ac:dyDescent="0.2">
      <c r="A1556">
        <v>2017</v>
      </c>
      <c r="B1556">
        <v>3</v>
      </c>
      <c r="C1556" t="s">
        <v>196</v>
      </c>
      <c r="D1556" t="s">
        <v>104</v>
      </c>
      <c r="E1556" t="s">
        <v>24</v>
      </c>
      <c r="F1556" t="s">
        <v>41</v>
      </c>
      <c r="G1556">
        <v>93</v>
      </c>
      <c r="H1556">
        <v>110</v>
      </c>
      <c r="I1556" t="str">
        <f>INDEX('DATA - Teams'!$C:$C,MATCH(C1556,'DATA - Teams'!$B:$B,0))</f>
        <v>GARTER</v>
      </c>
    </row>
    <row r="1557" spans="1:9" hidden="1" x14ac:dyDescent="0.2">
      <c r="A1557">
        <v>2017</v>
      </c>
      <c r="B1557">
        <v>3</v>
      </c>
      <c r="C1557" t="s">
        <v>196</v>
      </c>
      <c r="D1557" t="s">
        <v>218</v>
      </c>
      <c r="E1557" t="s">
        <v>35</v>
      </c>
      <c r="F1557" t="s">
        <v>43</v>
      </c>
      <c r="G1557">
        <v>61</v>
      </c>
      <c r="H1557">
        <v>53</v>
      </c>
      <c r="I1557" t="str">
        <f>INDEX('DATA - Teams'!$C:$C,MATCH(C1557,'DATA - Teams'!$B:$B,0))</f>
        <v>GARTER</v>
      </c>
    </row>
    <row r="1558" spans="1:9" hidden="1" x14ac:dyDescent="0.2">
      <c r="A1558">
        <v>2017</v>
      </c>
      <c r="B1558">
        <v>3</v>
      </c>
      <c r="C1558" t="s">
        <v>196</v>
      </c>
      <c r="D1558" t="s">
        <v>212</v>
      </c>
      <c r="E1558" t="s">
        <v>28</v>
      </c>
      <c r="F1558" t="s">
        <v>41</v>
      </c>
      <c r="G1558">
        <v>123</v>
      </c>
      <c r="H1558">
        <v>168</v>
      </c>
      <c r="I1558" t="str">
        <f>INDEX('DATA - Teams'!$C:$C,MATCH(C1558,'DATA - Teams'!$B:$B,0))</f>
        <v>GARTER</v>
      </c>
    </row>
    <row r="1559" spans="1:9" hidden="1" x14ac:dyDescent="0.2">
      <c r="A1559">
        <v>2017</v>
      </c>
      <c r="B1559">
        <v>3</v>
      </c>
      <c r="C1559" t="s">
        <v>196</v>
      </c>
      <c r="D1559" t="s">
        <v>213</v>
      </c>
      <c r="E1559" t="s">
        <v>28</v>
      </c>
      <c r="F1559" t="s">
        <v>38</v>
      </c>
      <c r="G1559">
        <v>83</v>
      </c>
      <c r="H1559">
        <v>84</v>
      </c>
      <c r="I1559" t="str">
        <f>INDEX('DATA - Teams'!$C:$C,MATCH(C1559,'DATA - Teams'!$B:$B,0))</f>
        <v>GARTER</v>
      </c>
    </row>
    <row r="1560" spans="1:9" hidden="1" x14ac:dyDescent="0.2">
      <c r="A1560">
        <v>2017</v>
      </c>
      <c r="B1560">
        <v>3</v>
      </c>
      <c r="C1560" t="s">
        <v>196</v>
      </c>
      <c r="D1560" t="s">
        <v>214</v>
      </c>
      <c r="E1560" t="s">
        <v>33</v>
      </c>
      <c r="F1560" t="s">
        <v>59</v>
      </c>
      <c r="G1560">
        <v>92</v>
      </c>
      <c r="H1560">
        <v>0</v>
      </c>
      <c r="I1560" t="str">
        <f>INDEX('DATA - Teams'!$C:$C,MATCH(C1560,'DATA - Teams'!$B:$B,0))</f>
        <v>GARTER</v>
      </c>
    </row>
    <row r="1561" spans="1:9" hidden="1" x14ac:dyDescent="0.2">
      <c r="A1561">
        <v>2017</v>
      </c>
      <c r="B1561">
        <v>3</v>
      </c>
      <c r="C1561" t="s">
        <v>196</v>
      </c>
      <c r="D1561" t="s">
        <v>199</v>
      </c>
      <c r="E1561" t="s">
        <v>17</v>
      </c>
      <c r="F1561" t="s">
        <v>59</v>
      </c>
      <c r="G1561">
        <v>73</v>
      </c>
      <c r="H1561">
        <v>0</v>
      </c>
      <c r="I1561" t="str">
        <f>INDEX('DATA - Teams'!$C:$C,MATCH(C1561,'DATA - Teams'!$B:$B,0))</f>
        <v>GARTER</v>
      </c>
    </row>
    <row r="1562" spans="1:9" hidden="1" x14ac:dyDescent="0.2">
      <c r="A1562">
        <v>2017</v>
      </c>
      <c r="B1562">
        <v>3</v>
      </c>
      <c r="C1562" t="s">
        <v>196</v>
      </c>
      <c r="D1562" t="s">
        <v>190</v>
      </c>
      <c r="E1562" t="s">
        <v>32</v>
      </c>
      <c r="F1562" t="s">
        <v>59</v>
      </c>
      <c r="G1562">
        <v>82</v>
      </c>
      <c r="H1562">
        <v>0</v>
      </c>
      <c r="I1562" t="str">
        <f>INDEX('DATA - Teams'!$C:$C,MATCH(C1562,'DATA - Teams'!$B:$B,0))</f>
        <v>GARTER</v>
      </c>
    </row>
    <row r="1563" spans="1:9" hidden="1" x14ac:dyDescent="0.2">
      <c r="A1563">
        <v>2017</v>
      </c>
      <c r="B1563">
        <v>3</v>
      </c>
      <c r="C1563" t="s">
        <v>196</v>
      </c>
      <c r="D1563" t="s">
        <v>150</v>
      </c>
      <c r="E1563" t="s">
        <v>31</v>
      </c>
      <c r="F1563" t="s">
        <v>59</v>
      </c>
      <c r="G1563">
        <v>97</v>
      </c>
      <c r="H1563">
        <v>95</v>
      </c>
      <c r="I1563" t="str">
        <f>INDEX('DATA - Teams'!$C:$C,MATCH(C1563,'DATA - Teams'!$B:$B,0))</f>
        <v>GARTER</v>
      </c>
    </row>
    <row r="1564" spans="1:9" hidden="1" x14ac:dyDescent="0.2">
      <c r="A1564">
        <v>2017</v>
      </c>
      <c r="B1564">
        <v>4</v>
      </c>
      <c r="C1564" t="s">
        <v>196</v>
      </c>
      <c r="D1564" t="s">
        <v>197</v>
      </c>
      <c r="E1564" t="s">
        <v>21</v>
      </c>
      <c r="F1564" t="s">
        <v>38</v>
      </c>
      <c r="G1564">
        <v>76</v>
      </c>
      <c r="H1564">
        <v>82</v>
      </c>
      <c r="I1564" t="str">
        <f>INDEX('DATA - Teams'!$C:$C,MATCH(C1564,'DATA - Teams'!$B:$B,0))</f>
        <v>GARTER</v>
      </c>
    </row>
    <row r="1565" spans="1:9" hidden="1" x14ac:dyDescent="0.2">
      <c r="A1565">
        <v>2017</v>
      </c>
      <c r="B1565">
        <v>4</v>
      </c>
      <c r="C1565" t="s">
        <v>196</v>
      </c>
      <c r="D1565" t="s">
        <v>198</v>
      </c>
      <c r="E1565" t="s">
        <v>33</v>
      </c>
      <c r="F1565" t="s">
        <v>43</v>
      </c>
      <c r="G1565">
        <v>65</v>
      </c>
      <c r="H1565">
        <v>108</v>
      </c>
      <c r="I1565" t="str">
        <f>INDEX('DATA - Teams'!$C:$C,MATCH(C1565,'DATA - Teams'!$B:$B,0))</f>
        <v>GARTER</v>
      </c>
    </row>
    <row r="1566" spans="1:9" hidden="1" x14ac:dyDescent="0.2">
      <c r="A1566">
        <v>2017</v>
      </c>
      <c r="B1566">
        <v>4</v>
      </c>
      <c r="C1566" t="s">
        <v>196</v>
      </c>
      <c r="D1566" t="s">
        <v>200</v>
      </c>
      <c r="E1566" t="s">
        <v>27</v>
      </c>
      <c r="F1566" t="s">
        <v>41</v>
      </c>
      <c r="G1566">
        <v>117</v>
      </c>
      <c r="H1566">
        <v>103</v>
      </c>
      <c r="I1566" t="str">
        <f>INDEX('DATA - Teams'!$C:$C,MATCH(C1566,'DATA - Teams'!$B:$B,0))</f>
        <v>GARTER</v>
      </c>
    </row>
    <row r="1567" spans="1:9" hidden="1" x14ac:dyDescent="0.2">
      <c r="A1567">
        <v>2017</v>
      </c>
      <c r="B1567">
        <v>4</v>
      </c>
      <c r="C1567" t="s">
        <v>196</v>
      </c>
      <c r="D1567" t="s">
        <v>219</v>
      </c>
      <c r="E1567" t="s">
        <v>36</v>
      </c>
      <c r="F1567" t="s">
        <v>38</v>
      </c>
      <c r="G1567">
        <v>114</v>
      </c>
      <c r="H1567">
        <v>84</v>
      </c>
      <c r="I1567" t="str">
        <f>INDEX('DATA - Teams'!$C:$C,MATCH(C1567,'DATA - Teams'!$B:$B,0))</f>
        <v>GARTER</v>
      </c>
    </row>
    <row r="1568" spans="1:9" hidden="1" x14ac:dyDescent="0.2">
      <c r="A1568">
        <v>2017</v>
      </c>
      <c r="B1568">
        <v>4</v>
      </c>
      <c r="C1568" t="s">
        <v>196</v>
      </c>
      <c r="D1568" t="s">
        <v>204</v>
      </c>
      <c r="E1568" t="s">
        <v>20</v>
      </c>
      <c r="F1568" t="s">
        <v>43</v>
      </c>
      <c r="G1568">
        <v>82</v>
      </c>
      <c r="H1568">
        <v>96</v>
      </c>
      <c r="I1568" t="str">
        <f>INDEX('DATA - Teams'!$C:$C,MATCH(C1568,'DATA - Teams'!$B:$B,0))</f>
        <v>GARTER</v>
      </c>
    </row>
    <row r="1569" spans="1:9" hidden="1" x14ac:dyDescent="0.2">
      <c r="A1569">
        <v>2017</v>
      </c>
      <c r="B1569">
        <v>4</v>
      </c>
      <c r="C1569" t="s">
        <v>196</v>
      </c>
      <c r="D1569" t="s">
        <v>205</v>
      </c>
      <c r="E1569" t="s">
        <v>32</v>
      </c>
      <c r="F1569" t="s">
        <v>41</v>
      </c>
      <c r="G1569">
        <v>92</v>
      </c>
      <c r="H1569">
        <v>117</v>
      </c>
      <c r="I1569" t="str">
        <f>INDEX('DATA - Teams'!$C:$C,MATCH(C1569,'DATA - Teams'!$B:$B,0))</f>
        <v>GARTER</v>
      </c>
    </row>
    <row r="1570" spans="1:9" hidden="1" x14ac:dyDescent="0.2">
      <c r="A1570">
        <v>2017</v>
      </c>
      <c r="B1570">
        <v>4</v>
      </c>
      <c r="C1570" t="s">
        <v>196</v>
      </c>
      <c r="D1570" t="s">
        <v>220</v>
      </c>
      <c r="E1570" t="s">
        <v>32</v>
      </c>
      <c r="F1570" t="s">
        <v>38</v>
      </c>
      <c r="G1570">
        <v>75</v>
      </c>
      <c r="H1570">
        <v>114</v>
      </c>
      <c r="I1570" t="str">
        <f>INDEX('DATA - Teams'!$C:$C,MATCH(C1570,'DATA - Teams'!$B:$B,0))</f>
        <v>GARTER</v>
      </c>
    </row>
    <row r="1571" spans="1:9" hidden="1" x14ac:dyDescent="0.2">
      <c r="A1571">
        <v>2017</v>
      </c>
      <c r="B1571">
        <v>4</v>
      </c>
      <c r="C1571" t="s">
        <v>196</v>
      </c>
      <c r="D1571" t="s">
        <v>208</v>
      </c>
      <c r="E1571" t="s">
        <v>31</v>
      </c>
      <c r="F1571" t="s">
        <v>43</v>
      </c>
      <c r="G1571">
        <v>84</v>
      </c>
      <c r="H1571">
        <v>73</v>
      </c>
      <c r="I1571" t="str">
        <f>INDEX('DATA - Teams'!$C:$C,MATCH(C1571,'DATA - Teams'!$B:$B,0))</f>
        <v>GARTER</v>
      </c>
    </row>
    <row r="1572" spans="1:9" hidden="1" x14ac:dyDescent="0.2">
      <c r="A1572">
        <v>2017</v>
      </c>
      <c r="B1572">
        <v>4</v>
      </c>
      <c r="C1572" t="s">
        <v>196</v>
      </c>
      <c r="D1572" t="s">
        <v>206</v>
      </c>
      <c r="E1572" t="s">
        <v>31</v>
      </c>
      <c r="F1572" t="s">
        <v>38</v>
      </c>
      <c r="G1572">
        <v>97</v>
      </c>
      <c r="H1572">
        <v>161</v>
      </c>
      <c r="I1572" t="str">
        <f>INDEX('DATA - Teams'!$C:$C,MATCH(C1572,'DATA - Teams'!$B:$B,0))</f>
        <v>GARTER</v>
      </c>
    </row>
    <row r="1573" spans="1:9" hidden="1" x14ac:dyDescent="0.2">
      <c r="A1573">
        <v>2017</v>
      </c>
      <c r="B1573">
        <v>4</v>
      </c>
      <c r="C1573" t="s">
        <v>196</v>
      </c>
      <c r="D1573" t="s">
        <v>207</v>
      </c>
      <c r="E1573" t="s">
        <v>31</v>
      </c>
      <c r="F1573" t="s">
        <v>41</v>
      </c>
      <c r="G1573">
        <v>102</v>
      </c>
      <c r="H1573">
        <v>99</v>
      </c>
      <c r="I1573" t="str">
        <f>INDEX('DATA - Teams'!$C:$C,MATCH(C1573,'DATA - Teams'!$B:$B,0))</f>
        <v>GARTER</v>
      </c>
    </row>
    <row r="1574" spans="1:9" hidden="1" x14ac:dyDescent="0.2">
      <c r="A1574">
        <v>2017</v>
      </c>
      <c r="B1574">
        <v>4</v>
      </c>
      <c r="C1574" t="s">
        <v>196</v>
      </c>
      <c r="D1574" t="s">
        <v>221</v>
      </c>
      <c r="E1574" t="s">
        <v>31</v>
      </c>
      <c r="F1574" t="s">
        <v>52</v>
      </c>
      <c r="G1574">
        <v>82</v>
      </c>
      <c r="H1574">
        <v>79</v>
      </c>
      <c r="I1574" t="str">
        <f>INDEX('DATA - Teams'!$C:$C,MATCH(C1574,'DATA - Teams'!$B:$B,0))</f>
        <v>GARTER</v>
      </c>
    </row>
    <row r="1575" spans="1:9" hidden="1" x14ac:dyDescent="0.2">
      <c r="A1575">
        <v>2017</v>
      </c>
      <c r="B1575">
        <v>4</v>
      </c>
      <c r="C1575" t="s">
        <v>196</v>
      </c>
      <c r="D1575" t="s">
        <v>210</v>
      </c>
      <c r="E1575" t="s">
        <v>10</v>
      </c>
      <c r="F1575" t="s">
        <v>43</v>
      </c>
      <c r="G1575">
        <v>69</v>
      </c>
      <c r="H1575">
        <v>81</v>
      </c>
      <c r="I1575" t="str">
        <f>INDEX('DATA - Teams'!$C:$C,MATCH(C1575,'DATA - Teams'!$B:$B,0))</f>
        <v>GARTER</v>
      </c>
    </row>
    <row r="1576" spans="1:9" hidden="1" x14ac:dyDescent="0.2">
      <c r="A1576">
        <v>2017</v>
      </c>
      <c r="B1576">
        <v>4</v>
      </c>
      <c r="C1576" t="s">
        <v>196</v>
      </c>
      <c r="D1576" t="s">
        <v>209</v>
      </c>
      <c r="E1576" t="s">
        <v>10</v>
      </c>
      <c r="F1576" t="s">
        <v>41</v>
      </c>
      <c r="G1576">
        <v>117</v>
      </c>
      <c r="H1576">
        <v>120</v>
      </c>
      <c r="I1576" t="str">
        <f>INDEX('DATA - Teams'!$C:$C,MATCH(C1576,'DATA - Teams'!$B:$B,0))</f>
        <v>GARTER</v>
      </c>
    </row>
    <row r="1577" spans="1:9" hidden="1" x14ac:dyDescent="0.2">
      <c r="A1577">
        <v>2017</v>
      </c>
      <c r="B1577">
        <v>4</v>
      </c>
      <c r="C1577" t="s">
        <v>196</v>
      </c>
      <c r="D1577" t="s">
        <v>104</v>
      </c>
      <c r="E1577" t="s">
        <v>24</v>
      </c>
      <c r="F1577" t="s">
        <v>41</v>
      </c>
      <c r="G1577">
        <v>92</v>
      </c>
      <c r="H1577">
        <v>83</v>
      </c>
      <c r="I1577" t="str">
        <f>INDEX('DATA - Teams'!$C:$C,MATCH(C1577,'DATA - Teams'!$B:$B,0))</f>
        <v>GARTER</v>
      </c>
    </row>
    <row r="1578" spans="1:9" hidden="1" x14ac:dyDescent="0.2">
      <c r="A1578">
        <v>2017</v>
      </c>
      <c r="B1578">
        <v>4</v>
      </c>
      <c r="C1578" t="s">
        <v>196</v>
      </c>
      <c r="D1578" t="s">
        <v>64</v>
      </c>
      <c r="E1578" t="s">
        <v>14</v>
      </c>
      <c r="F1578" t="s">
        <v>41</v>
      </c>
      <c r="G1578">
        <v>91</v>
      </c>
      <c r="H1578">
        <v>127</v>
      </c>
      <c r="I1578" t="str">
        <f>INDEX('DATA - Teams'!$C:$C,MATCH(C1578,'DATA - Teams'!$B:$B,0))</f>
        <v>GARTER</v>
      </c>
    </row>
    <row r="1579" spans="1:9" hidden="1" x14ac:dyDescent="0.2">
      <c r="A1579">
        <v>2017</v>
      </c>
      <c r="B1579">
        <v>4</v>
      </c>
      <c r="C1579" t="s">
        <v>196</v>
      </c>
      <c r="D1579" t="s">
        <v>212</v>
      </c>
      <c r="E1579" t="s">
        <v>28</v>
      </c>
      <c r="F1579" t="s">
        <v>41</v>
      </c>
      <c r="G1579">
        <v>126</v>
      </c>
      <c r="H1579">
        <v>124</v>
      </c>
      <c r="I1579" t="str">
        <f>INDEX('DATA - Teams'!$C:$C,MATCH(C1579,'DATA - Teams'!$B:$B,0))</f>
        <v>GARTER</v>
      </c>
    </row>
    <row r="1580" spans="1:9" hidden="1" x14ac:dyDescent="0.2">
      <c r="A1580">
        <v>2017</v>
      </c>
      <c r="B1580">
        <v>4</v>
      </c>
      <c r="C1580" t="s">
        <v>196</v>
      </c>
      <c r="D1580" t="s">
        <v>222</v>
      </c>
      <c r="E1580" t="s">
        <v>28</v>
      </c>
      <c r="F1580" t="s">
        <v>43</v>
      </c>
      <c r="G1580">
        <v>86</v>
      </c>
      <c r="H1580">
        <v>98</v>
      </c>
      <c r="I1580" t="str">
        <f>INDEX('DATA - Teams'!$C:$C,MATCH(C1580,'DATA - Teams'!$B:$B,0))</f>
        <v>GARTER</v>
      </c>
    </row>
    <row r="1581" spans="1:9" hidden="1" x14ac:dyDescent="0.2">
      <c r="A1581">
        <v>2017</v>
      </c>
      <c r="B1581">
        <v>4</v>
      </c>
      <c r="C1581" t="s">
        <v>196</v>
      </c>
      <c r="D1581" t="s">
        <v>213</v>
      </c>
      <c r="E1581" t="s">
        <v>28</v>
      </c>
      <c r="F1581" t="s">
        <v>38</v>
      </c>
      <c r="G1581">
        <v>95</v>
      </c>
      <c r="H1581">
        <v>150</v>
      </c>
      <c r="I1581" t="str">
        <f>INDEX('DATA - Teams'!$C:$C,MATCH(C1581,'DATA - Teams'!$B:$B,0))</f>
        <v>GARTER</v>
      </c>
    </row>
    <row r="1582" spans="1:9" hidden="1" x14ac:dyDescent="0.2">
      <c r="A1582">
        <v>2017</v>
      </c>
      <c r="B1582">
        <v>4</v>
      </c>
      <c r="C1582" t="s">
        <v>196</v>
      </c>
      <c r="D1582" t="s">
        <v>214</v>
      </c>
      <c r="E1582" t="s">
        <v>33</v>
      </c>
      <c r="F1582" t="s">
        <v>59</v>
      </c>
      <c r="G1582">
        <v>92</v>
      </c>
      <c r="H1582">
        <v>0</v>
      </c>
      <c r="I1582" t="str">
        <f>INDEX('DATA - Teams'!$C:$C,MATCH(C1582,'DATA - Teams'!$B:$B,0))</f>
        <v>GARTER</v>
      </c>
    </row>
    <row r="1583" spans="1:9" hidden="1" x14ac:dyDescent="0.2">
      <c r="A1583">
        <v>2017</v>
      </c>
      <c r="B1583">
        <v>4</v>
      </c>
      <c r="C1583" t="s">
        <v>196</v>
      </c>
      <c r="D1583" t="s">
        <v>199</v>
      </c>
      <c r="E1583" t="s">
        <v>17</v>
      </c>
      <c r="F1583" t="s">
        <v>59</v>
      </c>
      <c r="G1583">
        <v>73</v>
      </c>
      <c r="H1583">
        <v>0</v>
      </c>
      <c r="I1583" t="str">
        <f>INDEX('DATA - Teams'!$C:$C,MATCH(C1583,'DATA - Teams'!$B:$B,0))</f>
        <v>GARTER</v>
      </c>
    </row>
    <row r="1584" spans="1:9" hidden="1" x14ac:dyDescent="0.2">
      <c r="A1584">
        <v>2017</v>
      </c>
      <c r="B1584">
        <v>4</v>
      </c>
      <c r="C1584" t="s">
        <v>196</v>
      </c>
      <c r="D1584" t="s">
        <v>190</v>
      </c>
      <c r="E1584" t="s">
        <v>32</v>
      </c>
      <c r="F1584" t="s">
        <v>59</v>
      </c>
      <c r="G1584">
        <v>85</v>
      </c>
      <c r="H1584">
        <v>0</v>
      </c>
      <c r="I1584" t="str">
        <f>INDEX('DATA - Teams'!$C:$C,MATCH(C1584,'DATA - Teams'!$B:$B,0))</f>
        <v>GARTER</v>
      </c>
    </row>
    <row r="1585" spans="1:9" hidden="1" x14ac:dyDescent="0.2">
      <c r="A1585">
        <v>2017</v>
      </c>
      <c r="B1585">
        <v>4</v>
      </c>
      <c r="C1585" t="s">
        <v>196</v>
      </c>
      <c r="D1585" t="s">
        <v>150</v>
      </c>
      <c r="E1585" t="s">
        <v>31</v>
      </c>
      <c r="F1585" t="s">
        <v>59</v>
      </c>
      <c r="G1585">
        <v>100</v>
      </c>
      <c r="H1585">
        <v>111</v>
      </c>
      <c r="I1585" t="str">
        <f>INDEX('DATA - Teams'!$C:$C,MATCH(C1585,'DATA - Teams'!$B:$B,0))</f>
        <v>GARTER</v>
      </c>
    </row>
    <row r="1586" spans="1:9" hidden="1" x14ac:dyDescent="0.2">
      <c r="A1586">
        <v>2017</v>
      </c>
      <c r="B1586">
        <v>5</v>
      </c>
      <c r="C1586" t="s">
        <v>196</v>
      </c>
      <c r="D1586" t="s">
        <v>197</v>
      </c>
      <c r="E1586" t="s">
        <v>21</v>
      </c>
      <c r="F1586" t="s">
        <v>38</v>
      </c>
      <c r="G1586">
        <v>77</v>
      </c>
      <c r="H1586">
        <v>84</v>
      </c>
      <c r="I1586" t="str">
        <f>INDEX('DATA - Teams'!$C:$C,MATCH(C1586,'DATA - Teams'!$B:$B,0))</f>
        <v>GARTER</v>
      </c>
    </row>
    <row r="1587" spans="1:9" hidden="1" x14ac:dyDescent="0.2">
      <c r="A1587">
        <v>2017</v>
      </c>
      <c r="B1587">
        <v>5</v>
      </c>
      <c r="C1587" t="s">
        <v>196</v>
      </c>
      <c r="D1587" t="s">
        <v>198</v>
      </c>
      <c r="E1587" t="s">
        <v>33</v>
      </c>
      <c r="F1587" t="s">
        <v>43</v>
      </c>
      <c r="G1587">
        <v>62</v>
      </c>
      <c r="H1587">
        <v>64</v>
      </c>
      <c r="I1587" t="str">
        <f>INDEX('DATA - Teams'!$C:$C,MATCH(C1587,'DATA - Teams'!$B:$B,0))</f>
        <v>GARTER</v>
      </c>
    </row>
    <row r="1588" spans="1:9" hidden="1" x14ac:dyDescent="0.2">
      <c r="A1588">
        <v>2017</v>
      </c>
      <c r="B1588">
        <v>5</v>
      </c>
      <c r="C1588" t="s">
        <v>196</v>
      </c>
      <c r="D1588" t="s">
        <v>200</v>
      </c>
      <c r="E1588" t="s">
        <v>27</v>
      </c>
      <c r="F1588" t="s">
        <v>41</v>
      </c>
      <c r="G1588">
        <v>114</v>
      </c>
      <c r="H1588">
        <v>96</v>
      </c>
      <c r="I1588" t="str">
        <f>INDEX('DATA - Teams'!$C:$C,MATCH(C1588,'DATA - Teams'!$B:$B,0))</f>
        <v>GARTER</v>
      </c>
    </row>
    <row r="1589" spans="1:9" hidden="1" x14ac:dyDescent="0.2">
      <c r="A1589">
        <v>2017</v>
      </c>
      <c r="B1589">
        <v>5</v>
      </c>
      <c r="C1589" t="s">
        <v>196</v>
      </c>
      <c r="D1589" t="s">
        <v>219</v>
      </c>
      <c r="E1589" t="s">
        <v>36</v>
      </c>
      <c r="F1589" t="s">
        <v>38</v>
      </c>
      <c r="G1589">
        <v>114</v>
      </c>
      <c r="H1589">
        <v>89</v>
      </c>
      <c r="I1589" t="str">
        <f>INDEX('DATA - Teams'!$C:$C,MATCH(C1589,'DATA - Teams'!$B:$B,0))</f>
        <v>GARTER</v>
      </c>
    </row>
    <row r="1590" spans="1:9" hidden="1" x14ac:dyDescent="0.2">
      <c r="A1590">
        <v>2017</v>
      </c>
      <c r="B1590">
        <v>5</v>
      </c>
      <c r="C1590" t="s">
        <v>196</v>
      </c>
      <c r="D1590" t="s">
        <v>204</v>
      </c>
      <c r="E1590" t="s">
        <v>20</v>
      </c>
      <c r="F1590" t="s">
        <v>43</v>
      </c>
      <c r="G1590">
        <v>89</v>
      </c>
      <c r="H1590">
        <v>116</v>
      </c>
      <c r="I1590" t="str">
        <f>INDEX('DATA - Teams'!$C:$C,MATCH(C1590,'DATA - Teams'!$B:$B,0))</f>
        <v>GARTER</v>
      </c>
    </row>
    <row r="1591" spans="1:9" hidden="1" x14ac:dyDescent="0.2">
      <c r="A1591">
        <v>2017</v>
      </c>
      <c r="B1591">
        <v>5</v>
      </c>
      <c r="C1591" t="s">
        <v>196</v>
      </c>
      <c r="D1591" t="s">
        <v>185</v>
      </c>
      <c r="E1591" t="s">
        <v>32</v>
      </c>
      <c r="F1591" t="s">
        <v>43</v>
      </c>
      <c r="G1591">
        <v>80</v>
      </c>
      <c r="H1591">
        <v>88</v>
      </c>
      <c r="I1591" t="str">
        <f>INDEX('DATA - Teams'!$C:$C,MATCH(C1591,'DATA - Teams'!$B:$B,0))</f>
        <v>GARTER</v>
      </c>
    </row>
    <row r="1592" spans="1:9" hidden="1" x14ac:dyDescent="0.2">
      <c r="A1592">
        <v>2017</v>
      </c>
      <c r="B1592">
        <v>5</v>
      </c>
      <c r="C1592" t="s">
        <v>196</v>
      </c>
      <c r="D1592" t="s">
        <v>205</v>
      </c>
      <c r="E1592" t="s">
        <v>32</v>
      </c>
      <c r="F1592" t="s">
        <v>41</v>
      </c>
      <c r="G1592">
        <v>92</v>
      </c>
      <c r="H1592">
        <v>94</v>
      </c>
      <c r="I1592" t="str">
        <f>INDEX('DATA - Teams'!$C:$C,MATCH(C1592,'DATA - Teams'!$B:$B,0))</f>
        <v>GARTER</v>
      </c>
    </row>
    <row r="1593" spans="1:9" hidden="1" x14ac:dyDescent="0.2">
      <c r="A1593">
        <v>2017</v>
      </c>
      <c r="B1593">
        <v>5</v>
      </c>
      <c r="C1593" t="s">
        <v>196</v>
      </c>
      <c r="D1593" t="s">
        <v>220</v>
      </c>
      <c r="E1593" t="s">
        <v>32</v>
      </c>
      <c r="F1593" t="s">
        <v>38</v>
      </c>
      <c r="G1593">
        <v>73</v>
      </c>
      <c r="H1593">
        <v>61</v>
      </c>
      <c r="I1593" t="str">
        <f>INDEX('DATA - Teams'!$C:$C,MATCH(C1593,'DATA - Teams'!$B:$B,0))</f>
        <v>GARTER</v>
      </c>
    </row>
    <row r="1594" spans="1:9" hidden="1" x14ac:dyDescent="0.2">
      <c r="A1594">
        <v>2017</v>
      </c>
      <c r="B1594">
        <v>5</v>
      </c>
      <c r="C1594" t="s">
        <v>196</v>
      </c>
      <c r="D1594" t="s">
        <v>206</v>
      </c>
      <c r="E1594" t="s">
        <v>31</v>
      </c>
      <c r="F1594" t="s">
        <v>38</v>
      </c>
      <c r="G1594">
        <v>99</v>
      </c>
      <c r="H1594">
        <v>103</v>
      </c>
      <c r="I1594" t="str">
        <f>INDEX('DATA - Teams'!$C:$C,MATCH(C1594,'DATA - Teams'!$B:$B,0))</f>
        <v>GARTER</v>
      </c>
    </row>
    <row r="1595" spans="1:9" hidden="1" x14ac:dyDescent="0.2">
      <c r="A1595">
        <v>2017</v>
      </c>
      <c r="B1595">
        <v>5</v>
      </c>
      <c r="C1595" t="s">
        <v>196</v>
      </c>
      <c r="D1595" t="s">
        <v>207</v>
      </c>
      <c r="E1595" t="s">
        <v>31</v>
      </c>
      <c r="F1595" t="s">
        <v>41</v>
      </c>
      <c r="G1595">
        <v>98</v>
      </c>
      <c r="H1595">
        <v>91</v>
      </c>
      <c r="I1595" t="str">
        <f>INDEX('DATA - Teams'!$C:$C,MATCH(C1595,'DATA - Teams'!$B:$B,0))</f>
        <v>GARTER</v>
      </c>
    </row>
    <row r="1596" spans="1:9" hidden="1" x14ac:dyDescent="0.2">
      <c r="A1596">
        <v>2017</v>
      </c>
      <c r="B1596">
        <v>5</v>
      </c>
      <c r="C1596" t="s">
        <v>196</v>
      </c>
      <c r="D1596" t="s">
        <v>221</v>
      </c>
      <c r="E1596" t="s">
        <v>31</v>
      </c>
      <c r="F1596" t="s">
        <v>52</v>
      </c>
      <c r="G1596">
        <v>90</v>
      </c>
      <c r="H1596">
        <v>91</v>
      </c>
      <c r="I1596" t="str">
        <f>INDEX('DATA - Teams'!$C:$C,MATCH(C1596,'DATA - Teams'!$B:$B,0))</f>
        <v>GARTER</v>
      </c>
    </row>
    <row r="1597" spans="1:9" hidden="1" x14ac:dyDescent="0.2">
      <c r="A1597">
        <v>2017</v>
      </c>
      <c r="B1597">
        <v>5</v>
      </c>
      <c r="C1597" t="s">
        <v>196</v>
      </c>
      <c r="D1597" t="s">
        <v>210</v>
      </c>
      <c r="E1597" t="s">
        <v>10</v>
      </c>
      <c r="F1597" t="s">
        <v>43</v>
      </c>
      <c r="G1597">
        <v>73</v>
      </c>
      <c r="H1597">
        <v>107</v>
      </c>
      <c r="I1597" t="str">
        <f>INDEX('DATA - Teams'!$C:$C,MATCH(C1597,'DATA - Teams'!$B:$B,0))</f>
        <v>GARTER</v>
      </c>
    </row>
    <row r="1598" spans="1:9" hidden="1" x14ac:dyDescent="0.2">
      <c r="A1598">
        <v>2017</v>
      </c>
      <c r="B1598">
        <v>5</v>
      </c>
      <c r="C1598" t="s">
        <v>196</v>
      </c>
      <c r="D1598" t="s">
        <v>209</v>
      </c>
      <c r="E1598" t="s">
        <v>10</v>
      </c>
      <c r="F1598" t="s">
        <v>41</v>
      </c>
      <c r="G1598">
        <v>111</v>
      </c>
      <c r="H1598">
        <v>83</v>
      </c>
      <c r="I1598" t="str">
        <f>INDEX('DATA - Teams'!$C:$C,MATCH(C1598,'DATA - Teams'!$B:$B,0))</f>
        <v>GARTER</v>
      </c>
    </row>
    <row r="1599" spans="1:9" hidden="1" x14ac:dyDescent="0.2">
      <c r="A1599">
        <v>2017</v>
      </c>
      <c r="B1599">
        <v>5</v>
      </c>
      <c r="C1599" t="s">
        <v>196</v>
      </c>
      <c r="D1599" t="s">
        <v>104</v>
      </c>
      <c r="E1599" t="s">
        <v>24</v>
      </c>
      <c r="F1599" t="s">
        <v>41</v>
      </c>
      <c r="G1599">
        <v>93</v>
      </c>
      <c r="H1599">
        <v>100</v>
      </c>
      <c r="I1599" t="str">
        <f>INDEX('DATA - Teams'!$C:$C,MATCH(C1599,'DATA - Teams'!$B:$B,0))</f>
        <v>GARTER</v>
      </c>
    </row>
    <row r="1600" spans="1:9" hidden="1" x14ac:dyDescent="0.2">
      <c r="A1600">
        <v>2017</v>
      </c>
      <c r="B1600">
        <v>5</v>
      </c>
      <c r="C1600" t="s">
        <v>196</v>
      </c>
      <c r="D1600" t="s">
        <v>64</v>
      </c>
      <c r="E1600" t="s">
        <v>14</v>
      </c>
      <c r="F1600" t="s">
        <v>41</v>
      </c>
      <c r="G1600">
        <v>92</v>
      </c>
      <c r="H1600">
        <v>100</v>
      </c>
      <c r="I1600" t="str">
        <f>INDEX('DATA - Teams'!$C:$C,MATCH(C1600,'DATA - Teams'!$B:$B,0))</f>
        <v>GARTER</v>
      </c>
    </row>
    <row r="1601" spans="1:9" hidden="1" x14ac:dyDescent="0.2">
      <c r="A1601">
        <v>2017</v>
      </c>
      <c r="B1601">
        <v>5</v>
      </c>
      <c r="C1601" t="s">
        <v>196</v>
      </c>
      <c r="D1601" t="s">
        <v>212</v>
      </c>
      <c r="E1601" t="s">
        <v>28</v>
      </c>
      <c r="F1601" t="s">
        <v>41</v>
      </c>
      <c r="G1601">
        <v>133</v>
      </c>
      <c r="H1601">
        <v>139</v>
      </c>
      <c r="I1601" t="str">
        <f>INDEX('DATA - Teams'!$C:$C,MATCH(C1601,'DATA - Teams'!$B:$B,0))</f>
        <v>GARTER</v>
      </c>
    </row>
    <row r="1602" spans="1:9" hidden="1" x14ac:dyDescent="0.2">
      <c r="A1602">
        <v>2017</v>
      </c>
      <c r="B1602">
        <v>5</v>
      </c>
      <c r="C1602" t="s">
        <v>196</v>
      </c>
      <c r="D1602" t="s">
        <v>222</v>
      </c>
      <c r="E1602" t="s">
        <v>28</v>
      </c>
      <c r="F1602" t="s">
        <v>43</v>
      </c>
      <c r="G1602">
        <v>89</v>
      </c>
      <c r="H1602">
        <v>101</v>
      </c>
      <c r="I1602" t="str">
        <f>INDEX('DATA - Teams'!$C:$C,MATCH(C1602,'DATA - Teams'!$B:$B,0))</f>
        <v>GARTER</v>
      </c>
    </row>
    <row r="1603" spans="1:9" hidden="1" x14ac:dyDescent="0.2">
      <c r="A1603">
        <v>2017</v>
      </c>
      <c r="B1603">
        <v>5</v>
      </c>
      <c r="C1603" t="s">
        <v>196</v>
      </c>
      <c r="D1603" t="s">
        <v>213</v>
      </c>
      <c r="E1603" t="s">
        <v>28</v>
      </c>
      <c r="F1603" t="s">
        <v>38</v>
      </c>
      <c r="G1603">
        <v>93</v>
      </c>
      <c r="H1603">
        <v>74</v>
      </c>
      <c r="I1603" t="str">
        <f>INDEX('DATA - Teams'!$C:$C,MATCH(C1603,'DATA - Teams'!$B:$B,0))</f>
        <v>GARTER</v>
      </c>
    </row>
    <row r="1604" spans="1:9" hidden="1" x14ac:dyDescent="0.2">
      <c r="A1604">
        <v>2017</v>
      </c>
      <c r="B1604">
        <v>5</v>
      </c>
      <c r="C1604" t="s">
        <v>196</v>
      </c>
      <c r="D1604" t="s">
        <v>214</v>
      </c>
      <c r="E1604" t="s">
        <v>33</v>
      </c>
      <c r="F1604" t="s">
        <v>59</v>
      </c>
      <c r="G1604">
        <v>92</v>
      </c>
      <c r="H1604">
        <v>103</v>
      </c>
      <c r="I1604" t="str">
        <f>INDEX('DATA - Teams'!$C:$C,MATCH(C1604,'DATA - Teams'!$B:$B,0))</f>
        <v>GARTER</v>
      </c>
    </row>
    <row r="1605" spans="1:9" hidden="1" x14ac:dyDescent="0.2">
      <c r="A1605">
        <v>2017</v>
      </c>
      <c r="B1605">
        <v>5</v>
      </c>
      <c r="C1605" t="s">
        <v>196</v>
      </c>
      <c r="D1605" t="s">
        <v>199</v>
      </c>
      <c r="E1605" t="s">
        <v>17</v>
      </c>
      <c r="F1605" t="s">
        <v>59</v>
      </c>
      <c r="G1605">
        <v>71</v>
      </c>
      <c r="H1605">
        <v>69</v>
      </c>
      <c r="I1605" t="str">
        <f>INDEX('DATA - Teams'!$C:$C,MATCH(C1605,'DATA - Teams'!$B:$B,0))</f>
        <v>GARTER</v>
      </c>
    </row>
    <row r="1606" spans="1:9" hidden="1" x14ac:dyDescent="0.2">
      <c r="A1606">
        <v>2017</v>
      </c>
      <c r="B1606">
        <v>5</v>
      </c>
      <c r="C1606" t="s">
        <v>196</v>
      </c>
      <c r="D1606" t="s">
        <v>190</v>
      </c>
      <c r="E1606" t="s">
        <v>32</v>
      </c>
      <c r="F1606" t="s">
        <v>59</v>
      </c>
      <c r="G1606">
        <v>87</v>
      </c>
      <c r="H1606">
        <v>0</v>
      </c>
      <c r="I1606" t="str">
        <f>INDEX('DATA - Teams'!$C:$C,MATCH(C1606,'DATA - Teams'!$B:$B,0))</f>
        <v>GARTER</v>
      </c>
    </row>
    <row r="1607" spans="1:9" hidden="1" x14ac:dyDescent="0.2">
      <c r="A1607">
        <v>2017</v>
      </c>
      <c r="B1607">
        <v>5</v>
      </c>
      <c r="C1607" t="s">
        <v>196</v>
      </c>
      <c r="D1607" t="s">
        <v>208</v>
      </c>
      <c r="E1607" t="s">
        <v>31</v>
      </c>
      <c r="F1607" t="s">
        <v>59</v>
      </c>
      <c r="G1607">
        <v>84</v>
      </c>
      <c r="H1607">
        <v>0</v>
      </c>
      <c r="I1607" t="str">
        <f>INDEX('DATA - Teams'!$C:$C,MATCH(C1607,'DATA - Teams'!$B:$B,0))</f>
        <v>GARTER</v>
      </c>
    </row>
    <row r="1608" spans="1:9" hidden="1" x14ac:dyDescent="0.2">
      <c r="A1608">
        <v>2017</v>
      </c>
      <c r="B1608">
        <v>6</v>
      </c>
      <c r="C1608" t="s">
        <v>196</v>
      </c>
      <c r="D1608" t="s">
        <v>197</v>
      </c>
      <c r="E1608" t="s">
        <v>21</v>
      </c>
      <c r="F1608" t="s">
        <v>38</v>
      </c>
      <c r="G1608">
        <v>70</v>
      </c>
      <c r="H1608">
        <v>64</v>
      </c>
      <c r="I1608" t="str">
        <f>INDEX('DATA - Teams'!$C:$C,MATCH(C1608,'DATA - Teams'!$B:$B,0))</f>
        <v>GARTER</v>
      </c>
    </row>
    <row r="1609" spans="1:9" hidden="1" x14ac:dyDescent="0.2">
      <c r="A1609">
        <v>2017</v>
      </c>
      <c r="B1609">
        <v>6</v>
      </c>
      <c r="C1609" t="s">
        <v>196</v>
      </c>
      <c r="D1609" t="s">
        <v>214</v>
      </c>
      <c r="E1609" t="s">
        <v>33</v>
      </c>
      <c r="F1609" t="s">
        <v>41</v>
      </c>
      <c r="G1609">
        <v>88</v>
      </c>
      <c r="H1609">
        <v>78</v>
      </c>
      <c r="I1609" t="str">
        <f>INDEX('DATA - Teams'!$C:$C,MATCH(C1609,'DATA - Teams'!$B:$B,0))</f>
        <v>GARTER</v>
      </c>
    </row>
    <row r="1610" spans="1:9" hidden="1" x14ac:dyDescent="0.2">
      <c r="A1610">
        <v>2017</v>
      </c>
      <c r="B1610">
        <v>6</v>
      </c>
      <c r="C1610" t="s">
        <v>196</v>
      </c>
      <c r="D1610" t="s">
        <v>200</v>
      </c>
      <c r="E1610" t="s">
        <v>27</v>
      </c>
      <c r="F1610" t="s">
        <v>41</v>
      </c>
      <c r="G1610">
        <v>111</v>
      </c>
      <c r="H1610">
        <v>91</v>
      </c>
      <c r="I1610" t="str">
        <f>INDEX('DATA - Teams'!$C:$C,MATCH(C1610,'DATA - Teams'!$B:$B,0))</f>
        <v>GARTER</v>
      </c>
    </row>
    <row r="1611" spans="1:9" hidden="1" x14ac:dyDescent="0.2">
      <c r="A1611">
        <v>2017</v>
      </c>
      <c r="B1611">
        <v>6</v>
      </c>
      <c r="C1611" t="s">
        <v>196</v>
      </c>
      <c r="D1611" t="s">
        <v>219</v>
      </c>
      <c r="E1611" t="s">
        <v>36</v>
      </c>
      <c r="F1611" t="s">
        <v>38</v>
      </c>
      <c r="G1611">
        <v>109</v>
      </c>
      <c r="H1611">
        <v>80</v>
      </c>
      <c r="I1611" t="str">
        <f>INDEX('DATA - Teams'!$C:$C,MATCH(C1611,'DATA - Teams'!$B:$B,0))</f>
        <v>GARTER</v>
      </c>
    </row>
    <row r="1612" spans="1:9" hidden="1" x14ac:dyDescent="0.2">
      <c r="A1612">
        <v>2017</v>
      </c>
      <c r="B1612">
        <v>6</v>
      </c>
      <c r="C1612" t="s">
        <v>196</v>
      </c>
      <c r="D1612" t="s">
        <v>204</v>
      </c>
      <c r="E1612" t="s">
        <v>20</v>
      </c>
      <c r="F1612" t="s">
        <v>43</v>
      </c>
      <c r="G1612">
        <v>88</v>
      </c>
      <c r="H1612">
        <v>94</v>
      </c>
      <c r="I1612" t="str">
        <f>INDEX('DATA - Teams'!$C:$C,MATCH(C1612,'DATA - Teams'!$B:$B,0))</f>
        <v>GARTER</v>
      </c>
    </row>
    <row r="1613" spans="1:9" hidden="1" x14ac:dyDescent="0.2">
      <c r="A1613">
        <v>2017</v>
      </c>
      <c r="B1613">
        <v>6</v>
      </c>
      <c r="C1613" t="s">
        <v>196</v>
      </c>
      <c r="D1613" t="s">
        <v>205</v>
      </c>
      <c r="E1613" t="s">
        <v>32</v>
      </c>
      <c r="F1613" t="s">
        <v>41</v>
      </c>
      <c r="G1613">
        <v>85</v>
      </c>
      <c r="H1613">
        <v>72</v>
      </c>
      <c r="I1613" t="str">
        <f>INDEX('DATA - Teams'!$C:$C,MATCH(C1613,'DATA - Teams'!$B:$B,0))</f>
        <v>GARTER</v>
      </c>
    </row>
    <row r="1614" spans="1:9" hidden="1" x14ac:dyDescent="0.2">
      <c r="A1614">
        <v>2017</v>
      </c>
      <c r="B1614">
        <v>6</v>
      </c>
      <c r="C1614" t="s">
        <v>196</v>
      </c>
      <c r="D1614" t="s">
        <v>185</v>
      </c>
      <c r="E1614" t="s">
        <v>32</v>
      </c>
      <c r="F1614" t="s">
        <v>43</v>
      </c>
      <c r="G1614">
        <v>88</v>
      </c>
      <c r="H1614">
        <v>98</v>
      </c>
      <c r="I1614" t="str">
        <f>INDEX('DATA - Teams'!$C:$C,MATCH(C1614,'DATA - Teams'!$B:$B,0))</f>
        <v>GARTER</v>
      </c>
    </row>
    <row r="1615" spans="1:9" hidden="1" x14ac:dyDescent="0.2">
      <c r="A1615">
        <v>2017</v>
      </c>
      <c r="B1615">
        <v>6</v>
      </c>
      <c r="C1615" t="s">
        <v>196</v>
      </c>
      <c r="D1615" t="s">
        <v>221</v>
      </c>
      <c r="E1615" t="s">
        <v>31</v>
      </c>
      <c r="F1615" t="s">
        <v>52</v>
      </c>
      <c r="G1615">
        <v>88</v>
      </c>
      <c r="H1615">
        <v>73</v>
      </c>
      <c r="I1615" t="str">
        <f>INDEX('DATA - Teams'!$C:$C,MATCH(C1615,'DATA - Teams'!$B:$B,0))</f>
        <v>GARTER</v>
      </c>
    </row>
    <row r="1616" spans="1:9" hidden="1" x14ac:dyDescent="0.2">
      <c r="A1616">
        <v>2017</v>
      </c>
      <c r="B1616">
        <v>6</v>
      </c>
      <c r="C1616" t="s">
        <v>196</v>
      </c>
      <c r="D1616" t="s">
        <v>206</v>
      </c>
      <c r="E1616" t="s">
        <v>31</v>
      </c>
      <c r="F1616" t="s">
        <v>38</v>
      </c>
      <c r="G1616">
        <v>96</v>
      </c>
      <c r="H1616">
        <v>87</v>
      </c>
      <c r="I1616" t="str">
        <f>INDEX('DATA - Teams'!$C:$C,MATCH(C1616,'DATA - Teams'!$B:$B,0))</f>
        <v>GARTER</v>
      </c>
    </row>
    <row r="1617" spans="1:9" hidden="1" x14ac:dyDescent="0.2">
      <c r="A1617">
        <v>2017</v>
      </c>
      <c r="B1617">
        <v>6</v>
      </c>
      <c r="C1617" t="s">
        <v>196</v>
      </c>
      <c r="D1617" t="s">
        <v>207</v>
      </c>
      <c r="E1617" t="s">
        <v>31</v>
      </c>
      <c r="F1617" t="s">
        <v>41</v>
      </c>
      <c r="G1617">
        <v>117</v>
      </c>
      <c r="H1617">
        <v>210</v>
      </c>
      <c r="I1617" t="str">
        <f>INDEX('DATA - Teams'!$C:$C,MATCH(C1617,'DATA - Teams'!$B:$B,0))</f>
        <v>GARTER</v>
      </c>
    </row>
    <row r="1618" spans="1:9" hidden="1" x14ac:dyDescent="0.2">
      <c r="A1618">
        <v>2017</v>
      </c>
      <c r="B1618">
        <v>6</v>
      </c>
      <c r="C1618" t="s">
        <v>196</v>
      </c>
      <c r="D1618" t="s">
        <v>223</v>
      </c>
      <c r="E1618" t="s">
        <v>10</v>
      </c>
      <c r="F1618" t="s">
        <v>38</v>
      </c>
      <c r="G1618">
        <v>61</v>
      </c>
      <c r="H1618">
        <v>51</v>
      </c>
      <c r="I1618" t="str">
        <f>INDEX('DATA - Teams'!$C:$C,MATCH(C1618,'DATA - Teams'!$B:$B,0))</f>
        <v>GARTER</v>
      </c>
    </row>
    <row r="1619" spans="1:9" hidden="1" x14ac:dyDescent="0.2">
      <c r="A1619">
        <v>2017</v>
      </c>
      <c r="B1619">
        <v>6</v>
      </c>
      <c r="C1619" t="s">
        <v>196</v>
      </c>
      <c r="D1619" t="s">
        <v>209</v>
      </c>
      <c r="E1619" t="s">
        <v>10</v>
      </c>
      <c r="F1619" t="s">
        <v>41</v>
      </c>
      <c r="G1619">
        <v>103</v>
      </c>
      <c r="H1619">
        <v>89</v>
      </c>
      <c r="I1619" t="str">
        <f>INDEX('DATA - Teams'!$C:$C,MATCH(C1619,'DATA - Teams'!$B:$B,0))</f>
        <v>GARTER</v>
      </c>
    </row>
    <row r="1620" spans="1:9" hidden="1" x14ac:dyDescent="0.2">
      <c r="A1620">
        <v>2017</v>
      </c>
      <c r="B1620">
        <v>6</v>
      </c>
      <c r="C1620" t="s">
        <v>196</v>
      </c>
      <c r="D1620" t="s">
        <v>210</v>
      </c>
      <c r="E1620" t="s">
        <v>10</v>
      </c>
      <c r="F1620" t="s">
        <v>43</v>
      </c>
      <c r="G1620">
        <v>78</v>
      </c>
      <c r="H1620">
        <v>109</v>
      </c>
      <c r="I1620" t="str">
        <f>INDEX('DATA - Teams'!$C:$C,MATCH(C1620,'DATA - Teams'!$B:$B,0))</f>
        <v>GARTER</v>
      </c>
    </row>
    <row r="1621" spans="1:9" hidden="1" x14ac:dyDescent="0.2">
      <c r="A1621">
        <v>2017</v>
      </c>
      <c r="B1621">
        <v>6</v>
      </c>
      <c r="C1621" t="s">
        <v>196</v>
      </c>
      <c r="D1621" t="s">
        <v>224</v>
      </c>
      <c r="E1621" t="s">
        <v>24</v>
      </c>
      <c r="F1621" t="s">
        <v>43</v>
      </c>
      <c r="G1621">
        <v>74</v>
      </c>
      <c r="H1621">
        <v>51</v>
      </c>
      <c r="I1621" t="str">
        <f>INDEX('DATA - Teams'!$C:$C,MATCH(C1621,'DATA - Teams'!$B:$B,0))</f>
        <v>GARTER</v>
      </c>
    </row>
    <row r="1622" spans="1:9" hidden="1" x14ac:dyDescent="0.2">
      <c r="A1622">
        <v>2017</v>
      </c>
      <c r="B1622">
        <v>6</v>
      </c>
      <c r="C1622" t="s">
        <v>196</v>
      </c>
      <c r="D1622" t="s">
        <v>64</v>
      </c>
      <c r="E1622" t="s">
        <v>14</v>
      </c>
      <c r="F1622" t="s">
        <v>41</v>
      </c>
      <c r="G1622">
        <v>84</v>
      </c>
      <c r="H1622">
        <v>69</v>
      </c>
      <c r="I1622" t="str">
        <f>INDEX('DATA - Teams'!$C:$C,MATCH(C1622,'DATA - Teams'!$B:$B,0))</f>
        <v>GARTER</v>
      </c>
    </row>
    <row r="1623" spans="1:9" hidden="1" x14ac:dyDescent="0.2">
      <c r="A1623">
        <v>2017</v>
      </c>
      <c r="B1623">
        <v>6</v>
      </c>
      <c r="C1623" t="s">
        <v>196</v>
      </c>
      <c r="D1623" t="s">
        <v>212</v>
      </c>
      <c r="E1623" t="s">
        <v>28</v>
      </c>
      <c r="F1623" t="s">
        <v>41</v>
      </c>
      <c r="G1623">
        <v>145</v>
      </c>
      <c r="H1623">
        <v>140</v>
      </c>
      <c r="I1623" t="str">
        <f>INDEX('DATA - Teams'!$C:$C,MATCH(C1623,'DATA - Teams'!$B:$B,0))</f>
        <v>GARTER</v>
      </c>
    </row>
    <row r="1624" spans="1:9" hidden="1" x14ac:dyDescent="0.2">
      <c r="A1624">
        <v>2017</v>
      </c>
      <c r="B1624">
        <v>6</v>
      </c>
      <c r="C1624" t="s">
        <v>196</v>
      </c>
      <c r="D1624" t="s">
        <v>222</v>
      </c>
      <c r="E1624" t="s">
        <v>28</v>
      </c>
      <c r="F1624" t="s">
        <v>43</v>
      </c>
      <c r="G1624">
        <v>92</v>
      </c>
      <c r="H1624">
        <v>61</v>
      </c>
      <c r="I1624" t="str">
        <f>INDEX('DATA - Teams'!$C:$C,MATCH(C1624,'DATA - Teams'!$B:$B,0))</f>
        <v>GARTER</v>
      </c>
    </row>
    <row r="1625" spans="1:9" hidden="1" x14ac:dyDescent="0.2">
      <c r="A1625">
        <v>2017</v>
      </c>
      <c r="B1625">
        <v>6</v>
      </c>
      <c r="C1625" t="s">
        <v>196</v>
      </c>
      <c r="D1625" t="s">
        <v>213</v>
      </c>
      <c r="E1625" t="s">
        <v>28</v>
      </c>
      <c r="F1625" t="s">
        <v>38</v>
      </c>
      <c r="G1625">
        <v>91</v>
      </c>
      <c r="H1625">
        <v>75</v>
      </c>
      <c r="I1625" t="str">
        <f>INDEX('DATA - Teams'!$C:$C,MATCH(C1625,'DATA - Teams'!$B:$B,0))</f>
        <v>GARTER</v>
      </c>
    </row>
    <row r="1626" spans="1:9" hidden="1" x14ac:dyDescent="0.2">
      <c r="A1626">
        <v>2017</v>
      </c>
      <c r="B1626">
        <v>6</v>
      </c>
      <c r="C1626" t="s">
        <v>196</v>
      </c>
      <c r="D1626" t="s">
        <v>199</v>
      </c>
      <c r="E1626" t="s">
        <v>17</v>
      </c>
      <c r="F1626" t="s">
        <v>59</v>
      </c>
      <c r="G1626">
        <v>71</v>
      </c>
      <c r="H1626">
        <v>0</v>
      </c>
      <c r="I1626" t="str">
        <f>INDEX('DATA - Teams'!$C:$C,MATCH(C1626,'DATA - Teams'!$B:$B,0))</f>
        <v>GARTER</v>
      </c>
    </row>
    <row r="1627" spans="1:9" hidden="1" x14ac:dyDescent="0.2">
      <c r="A1627">
        <v>2017</v>
      </c>
      <c r="B1627">
        <v>6</v>
      </c>
      <c r="C1627" t="s">
        <v>196</v>
      </c>
      <c r="D1627" t="s">
        <v>190</v>
      </c>
      <c r="E1627" t="s">
        <v>32</v>
      </c>
      <c r="F1627" t="s">
        <v>59</v>
      </c>
      <c r="G1627">
        <v>87</v>
      </c>
      <c r="H1627">
        <v>0</v>
      </c>
      <c r="I1627" t="str">
        <f>INDEX('DATA - Teams'!$C:$C,MATCH(C1627,'DATA - Teams'!$B:$B,0))</f>
        <v>GARTER</v>
      </c>
    </row>
    <row r="1628" spans="1:9" hidden="1" x14ac:dyDescent="0.2">
      <c r="A1628">
        <v>2017</v>
      </c>
      <c r="B1628">
        <v>6</v>
      </c>
      <c r="C1628" t="s">
        <v>196</v>
      </c>
      <c r="D1628" t="s">
        <v>208</v>
      </c>
      <c r="E1628" t="s">
        <v>31</v>
      </c>
      <c r="F1628" t="s">
        <v>59</v>
      </c>
      <c r="G1628">
        <v>84</v>
      </c>
      <c r="H1628">
        <v>0</v>
      </c>
      <c r="I1628" t="str">
        <f>INDEX('DATA - Teams'!$C:$C,MATCH(C1628,'DATA - Teams'!$B:$B,0))</f>
        <v>GARTER</v>
      </c>
    </row>
    <row r="1629" spans="1:9" hidden="1" x14ac:dyDescent="0.2">
      <c r="A1629">
        <v>2017</v>
      </c>
      <c r="B1629">
        <v>6</v>
      </c>
      <c r="C1629" t="s">
        <v>196</v>
      </c>
      <c r="D1629" t="s">
        <v>104</v>
      </c>
      <c r="E1629" t="s">
        <v>24</v>
      </c>
      <c r="F1629" t="s">
        <v>59</v>
      </c>
      <c r="G1629">
        <v>93</v>
      </c>
      <c r="H1629">
        <v>0</v>
      </c>
      <c r="I1629" t="str">
        <f>INDEX('DATA - Teams'!$C:$C,MATCH(C1629,'DATA - Teams'!$B:$B,0))</f>
        <v>GARTER</v>
      </c>
    </row>
    <row r="1630" spans="1:9" hidden="1" x14ac:dyDescent="0.2">
      <c r="A1630">
        <v>2017</v>
      </c>
      <c r="B1630">
        <v>7</v>
      </c>
      <c r="C1630" t="s">
        <v>196</v>
      </c>
      <c r="D1630" t="s">
        <v>197</v>
      </c>
      <c r="E1630" t="s">
        <v>21</v>
      </c>
      <c r="F1630" t="s">
        <v>41</v>
      </c>
      <c r="G1630">
        <v>79</v>
      </c>
      <c r="H1630">
        <v>107</v>
      </c>
      <c r="I1630" t="str">
        <f>INDEX('DATA - Teams'!$C:$C,MATCH(C1630,'DATA - Teams'!$B:$B,0))</f>
        <v>GARTER</v>
      </c>
    </row>
    <row r="1631" spans="1:9" hidden="1" x14ac:dyDescent="0.2">
      <c r="A1631">
        <v>2017</v>
      </c>
      <c r="B1631">
        <v>7</v>
      </c>
      <c r="C1631" t="s">
        <v>196</v>
      </c>
      <c r="D1631" t="s">
        <v>63</v>
      </c>
      <c r="E1631" t="s">
        <v>33</v>
      </c>
      <c r="F1631" t="s">
        <v>38</v>
      </c>
      <c r="G1631">
        <v>86</v>
      </c>
      <c r="H1631">
        <v>65</v>
      </c>
      <c r="I1631" t="str">
        <f>INDEX('DATA - Teams'!$C:$C,MATCH(C1631,'DATA - Teams'!$B:$B,0))</f>
        <v>GARTER</v>
      </c>
    </row>
    <row r="1632" spans="1:9" hidden="1" x14ac:dyDescent="0.2">
      <c r="A1632">
        <v>2017</v>
      </c>
      <c r="B1632">
        <v>7</v>
      </c>
      <c r="C1632" t="s">
        <v>196</v>
      </c>
      <c r="D1632" t="s">
        <v>225</v>
      </c>
      <c r="E1632" t="s">
        <v>17</v>
      </c>
      <c r="F1632" t="s">
        <v>43</v>
      </c>
      <c r="G1632">
        <v>109</v>
      </c>
      <c r="H1632">
        <v>104</v>
      </c>
      <c r="I1632" t="str">
        <f>INDEX('DATA - Teams'!$C:$C,MATCH(C1632,'DATA - Teams'!$B:$B,0))</f>
        <v>GARTER</v>
      </c>
    </row>
    <row r="1633" spans="1:9" hidden="1" x14ac:dyDescent="0.2">
      <c r="A1633">
        <v>2017</v>
      </c>
      <c r="B1633">
        <v>7</v>
      </c>
      <c r="C1633" t="s">
        <v>196</v>
      </c>
      <c r="D1633" t="s">
        <v>199</v>
      </c>
      <c r="E1633" t="s">
        <v>17</v>
      </c>
      <c r="F1633" t="s">
        <v>38</v>
      </c>
      <c r="G1633">
        <v>74</v>
      </c>
      <c r="H1633">
        <v>88</v>
      </c>
      <c r="I1633" t="str">
        <f>INDEX('DATA - Teams'!$C:$C,MATCH(C1633,'DATA - Teams'!$B:$B,0))</f>
        <v>GARTER</v>
      </c>
    </row>
    <row r="1634" spans="1:9" hidden="1" x14ac:dyDescent="0.2">
      <c r="A1634">
        <v>2017</v>
      </c>
      <c r="B1634">
        <v>7</v>
      </c>
      <c r="C1634" t="s">
        <v>196</v>
      </c>
      <c r="D1634" t="s">
        <v>200</v>
      </c>
      <c r="E1634" t="s">
        <v>27</v>
      </c>
      <c r="F1634" t="s">
        <v>41</v>
      </c>
      <c r="G1634">
        <v>121</v>
      </c>
      <c r="H1634">
        <v>99</v>
      </c>
      <c r="I1634" t="str">
        <f>INDEX('DATA - Teams'!$C:$C,MATCH(C1634,'DATA - Teams'!$B:$B,0))</f>
        <v>GARTER</v>
      </c>
    </row>
    <row r="1635" spans="1:9" hidden="1" x14ac:dyDescent="0.2">
      <c r="A1635">
        <v>2017</v>
      </c>
      <c r="B1635">
        <v>7</v>
      </c>
      <c r="C1635" t="s">
        <v>196</v>
      </c>
      <c r="D1635" t="s">
        <v>219</v>
      </c>
      <c r="E1635" t="s">
        <v>36</v>
      </c>
      <c r="F1635" t="s">
        <v>38</v>
      </c>
      <c r="G1635">
        <v>91</v>
      </c>
      <c r="H1635">
        <v>48</v>
      </c>
      <c r="I1635" t="str">
        <f>INDEX('DATA - Teams'!$C:$C,MATCH(C1635,'DATA - Teams'!$B:$B,0))</f>
        <v>GARTER</v>
      </c>
    </row>
    <row r="1636" spans="1:9" hidden="1" x14ac:dyDescent="0.2">
      <c r="A1636">
        <v>2017</v>
      </c>
      <c r="B1636">
        <v>7</v>
      </c>
      <c r="C1636" t="s">
        <v>196</v>
      </c>
      <c r="D1636" t="s">
        <v>204</v>
      </c>
      <c r="E1636" t="s">
        <v>20</v>
      </c>
      <c r="F1636" t="s">
        <v>43</v>
      </c>
      <c r="G1636">
        <v>92</v>
      </c>
      <c r="H1636">
        <v>99</v>
      </c>
      <c r="I1636" t="str">
        <f>INDEX('DATA - Teams'!$C:$C,MATCH(C1636,'DATA - Teams'!$B:$B,0))</f>
        <v>GARTER</v>
      </c>
    </row>
    <row r="1637" spans="1:9" hidden="1" x14ac:dyDescent="0.2">
      <c r="A1637">
        <v>2017</v>
      </c>
      <c r="B1637">
        <v>7</v>
      </c>
      <c r="C1637" t="s">
        <v>196</v>
      </c>
      <c r="D1637" t="s">
        <v>205</v>
      </c>
      <c r="E1637" t="s">
        <v>32</v>
      </c>
      <c r="F1637" t="s">
        <v>41</v>
      </c>
      <c r="G1637">
        <v>91</v>
      </c>
      <c r="H1637">
        <v>82</v>
      </c>
      <c r="I1637" t="str">
        <f>INDEX('DATA - Teams'!$C:$C,MATCH(C1637,'DATA - Teams'!$B:$B,0))</f>
        <v>GARTER</v>
      </c>
    </row>
    <row r="1638" spans="1:9" hidden="1" x14ac:dyDescent="0.2">
      <c r="A1638">
        <v>2017</v>
      </c>
      <c r="B1638">
        <v>7</v>
      </c>
      <c r="C1638" t="s">
        <v>196</v>
      </c>
      <c r="D1638" t="s">
        <v>221</v>
      </c>
      <c r="E1638" t="s">
        <v>31</v>
      </c>
      <c r="F1638" t="s">
        <v>52</v>
      </c>
      <c r="G1638">
        <v>91</v>
      </c>
      <c r="H1638">
        <v>115</v>
      </c>
      <c r="I1638" t="str">
        <f>INDEX('DATA - Teams'!$C:$C,MATCH(C1638,'DATA - Teams'!$B:$B,0))</f>
        <v>GARTER</v>
      </c>
    </row>
    <row r="1639" spans="1:9" hidden="1" x14ac:dyDescent="0.2">
      <c r="A1639">
        <v>2017</v>
      </c>
      <c r="B1639">
        <v>7</v>
      </c>
      <c r="C1639" t="s">
        <v>196</v>
      </c>
      <c r="D1639" t="s">
        <v>208</v>
      </c>
      <c r="E1639" t="s">
        <v>31</v>
      </c>
      <c r="F1639" t="s">
        <v>43</v>
      </c>
      <c r="G1639">
        <v>89</v>
      </c>
      <c r="H1639">
        <v>112</v>
      </c>
      <c r="I1639" t="str">
        <f>INDEX('DATA - Teams'!$C:$C,MATCH(C1639,'DATA - Teams'!$B:$B,0))</f>
        <v>GARTER</v>
      </c>
    </row>
    <row r="1640" spans="1:9" hidden="1" x14ac:dyDescent="0.2">
      <c r="A1640">
        <v>2017</v>
      </c>
      <c r="B1640">
        <v>7</v>
      </c>
      <c r="C1640" t="s">
        <v>196</v>
      </c>
      <c r="D1640" t="s">
        <v>206</v>
      </c>
      <c r="E1640" t="s">
        <v>31</v>
      </c>
      <c r="F1640" t="s">
        <v>38</v>
      </c>
      <c r="G1640">
        <v>109</v>
      </c>
      <c r="H1640">
        <v>106</v>
      </c>
      <c r="I1640" t="str">
        <f>INDEX('DATA - Teams'!$C:$C,MATCH(C1640,'DATA - Teams'!$B:$B,0))</f>
        <v>GARTER</v>
      </c>
    </row>
    <row r="1641" spans="1:9" hidden="1" x14ac:dyDescent="0.2">
      <c r="A1641">
        <v>2017</v>
      </c>
      <c r="B1641">
        <v>7</v>
      </c>
      <c r="C1641" t="s">
        <v>196</v>
      </c>
      <c r="D1641" t="s">
        <v>207</v>
      </c>
      <c r="E1641" t="s">
        <v>31</v>
      </c>
      <c r="F1641" t="s">
        <v>41</v>
      </c>
      <c r="G1641">
        <v>119</v>
      </c>
      <c r="H1641">
        <v>83</v>
      </c>
      <c r="I1641" t="str">
        <f>INDEX('DATA - Teams'!$C:$C,MATCH(C1641,'DATA - Teams'!$B:$B,0))</f>
        <v>GARTER</v>
      </c>
    </row>
    <row r="1642" spans="1:9" hidden="1" x14ac:dyDescent="0.2">
      <c r="A1642">
        <v>2017</v>
      </c>
      <c r="B1642">
        <v>7</v>
      </c>
      <c r="C1642" t="s">
        <v>196</v>
      </c>
      <c r="D1642" t="s">
        <v>209</v>
      </c>
      <c r="E1642" t="s">
        <v>10</v>
      </c>
      <c r="F1642" t="s">
        <v>41</v>
      </c>
      <c r="G1642">
        <v>111</v>
      </c>
      <c r="H1642">
        <v>133</v>
      </c>
      <c r="I1642" t="str">
        <f>INDEX('DATA - Teams'!$C:$C,MATCH(C1642,'DATA - Teams'!$B:$B,0))</f>
        <v>GARTER</v>
      </c>
    </row>
    <row r="1643" spans="1:9" hidden="1" x14ac:dyDescent="0.2">
      <c r="A1643">
        <v>2017</v>
      </c>
      <c r="B1643">
        <v>7</v>
      </c>
      <c r="C1643" t="s">
        <v>196</v>
      </c>
      <c r="D1643" t="s">
        <v>210</v>
      </c>
      <c r="E1643" t="s">
        <v>10</v>
      </c>
      <c r="F1643" t="s">
        <v>43</v>
      </c>
      <c r="G1643">
        <v>91</v>
      </c>
      <c r="H1643">
        <v>115</v>
      </c>
      <c r="I1643" t="str">
        <f>INDEX('DATA - Teams'!$C:$C,MATCH(C1643,'DATA - Teams'!$B:$B,0))</f>
        <v>GARTER</v>
      </c>
    </row>
    <row r="1644" spans="1:9" hidden="1" x14ac:dyDescent="0.2">
      <c r="A1644">
        <v>2017</v>
      </c>
      <c r="B1644">
        <v>7</v>
      </c>
      <c r="C1644" t="s">
        <v>196</v>
      </c>
      <c r="D1644" t="s">
        <v>64</v>
      </c>
      <c r="E1644" t="s">
        <v>14</v>
      </c>
      <c r="F1644" t="s">
        <v>41</v>
      </c>
      <c r="G1644">
        <v>90</v>
      </c>
      <c r="H1644">
        <v>102</v>
      </c>
      <c r="I1644" t="str">
        <f>INDEX('DATA - Teams'!$C:$C,MATCH(C1644,'DATA - Teams'!$B:$B,0))</f>
        <v>GARTER</v>
      </c>
    </row>
    <row r="1645" spans="1:9" hidden="1" x14ac:dyDescent="0.2">
      <c r="A1645">
        <v>2017</v>
      </c>
      <c r="B1645">
        <v>7</v>
      </c>
      <c r="C1645" t="s">
        <v>196</v>
      </c>
      <c r="D1645" t="s">
        <v>212</v>
      </c>
      <c r="E1645" t="s">
        <v>28</v>
      </c>
      <c r="F1645" t="s">
        <v>41</v>
      </c>
      <c r="G1645">
        <v>132</v>
      </c>
      <c r="H1645">
        <v>80</v>
      </c>
      <c r="I1645" t="str">
        <f>INDEX('DATA - Teams'!$C:$C,MATCH(C1645,'DATA - Teams'!$B:$B,0))</f>
        <v>GARTER</v>
      </c>
    </row>
    <row r="1646" spans="1:9" hidden="1" x14ac:dyDescent="0.2">
      <c r="A1646">
        <v>2017</v>
      </c>
      <c r="B1646">
        <v>7</v>
      </c>
      <c r="C1646" t="s">
        <v>196</v>
      </c>
      <c r="D1646" t="s">
        <v>222</v>
      </c>
      <c r="E1646" t="s">
        <v>28</v>
      </c>
      <c r="F1646" t="s">
        <v>43</v>
      </c>
      <c r="G1646">
        <v>85</v>
      </c>
      <c r="H1646">
        <v>69</v>
      </c>
      <c r="I1646" t="str">
        <f>INDEX('DATA - Teams'!$C:$C,MATCH(C1646,'DATA - Teams'!$B:$B,0))</f>
        <v>GARTER</v>
      </c>
    </row>
    <row r="1647" spans="1:9" hidden="1" x14ac:dyDescent="0.2">
      <c r="A1647">
        <v>2017</v>
      </c>
      <c r="B1647">
        <v>7</v>
      </c>
      <c r="C1647" t="s">
        <v>196</v>
      </c>
      <c r="D1647" t="s">
        <v>213</v>
      </c>
      <c r="E1647" t="s">
        <v>28</v>
      </c>
      <c r="F1647" t="s">
        <v>38</v>
      </c>
      <c r="G1647">
        <v>87</v>
      </c>
      <c r="H1647">
        <v>72</v>
      </c>
      <c r="I1647" t="str">
        <f>INDEX('DATA - Teams'!$C:$C,MATCH(C1647,'DATA - Teams'!$B:$B,0))</f>
        <v>GARTER</v>
      </c>
    </row>
    <row r="1648" spans="1:9" hidden="1" x14ac:dyDescent="0.2">
      <c r="A1648">
        <v>2017</v>
      </c>
      <c r="B1648">
        <v>7</v>
      </c>
      <c r="C1648" t="s">
        <v>196</v>
      </c>
      <c r="D1648" t="s">
        <v>214</v>
      </c>
      <c r="E1648" t="s">
        <v>33</v>
      </c>
      <c r="F1648" t="s">
        <v>59</v>
      </c>
      <c r="G1648">
        <v>88</v>
      </c>
      <c r="H1648">
        <v>0</v>
      </c>
      <c r="I1648" t="str">
        <f>INDEX('DATA - Teams'!$C:$C,MATCH(C1648,'DATA - Teams'!$B:$B,0))</f>
        <v>GARTER</v>
      </c>
    </row>
    <row r="1649" spans="1:9" hidden="1" x14ac:dyDescent="0.2">
      <c r="A1649">
        <v>2017</v>
      </c>
      <c r="B1649">
        <v>7</v>
      </c>
      <c r="C1649" t="s">
        <v>196</v>
      </c>
      <c r="D1649" t="s">
        <v>185</v>
      </c>
      <c r="E1649" t="s">
        <v>32</v>
      </c>
      <c r="F1649" t="s">
        <v>59</v>
      </c>
      <c r="G1649">
        <v>88</v>
      </c>
      <c r="H1649">
        <v>0</v>
      </c>
      <c r="I1649" t="str">
        <f>INDEX('DATA - Teams'!$C:$C,MATCH(C1649,'DATA - Teams'!$B:$B,0))</f>
        <v>GARTER</v>
      </c>
    </row>
    <row r="1650" spans="1:9" hidden="1" x14ac:dyDescent="0.2">
      <c r="A1650">
        <v>2017</v>
      </c>
      <c r="B1650">
        <v>7</v>
      </c>
      <c r="C1650" t="s">
        <v>196</v>
      </c>
      <c r="D1650" t="s">
        <v>190</v>
      </c>
      <c r="E1650" t="s">
        <v>32</v>
      </c>
      <c r="F1650" t="s">
        <v>59</v>
      </c>
      <c r="G1650">
        <v>87</v>
      </c>
      <c r="H1650">
        <v>0</v>
      </c>
      <c r="I1650" t="str">
        <f>INDEX('DATA - Teams'!$C:$C,MATCH(C1650,'DATA - Teams'!$B:$B,0))</f>
        <v>GARTER</v>
      </c>
    </row>
    <row r="1651" spans="1:9" hidden="1" x14ac:dyDescent="0.2">
      <c r="A1651">
        <v>2017</v>
      </c>
      <c r="B1651">
        <v>7</v>
      </c>
      <c r="C1651" t="s">
        <v>196</v>
      </c>
      <c r="D1651" t="s">
        <v>104</v>
      </c>
      <c r="E1651" t="s">
        <v>24</v>
      </c>
      <c r="F1651" t="s">
        <v>59</v>
      </c>
      <c r="G1651">
        <v>93</v>
      </c>
      <c r="H1651">
        <v>0</v>
      </c>
      <c r="I1651" t="str">
        <f>INDEX('DATA - Teams'!$C:$C,MATCH(C1651,'DATA - Teams'!$B:$B,0))</f>
        <v>GARTER</v>
      </c>
    </row>
    <row r="1652" spans="1:9" hidden="1" x14ac:dyDescent="0.2">
      <c r="A1652">
        <v>2017</v>
      </c>
      <c r="B1652">
        <v>8</v>
      </c>
      <c r="C1652" t="s">
        <v>196</v>
      </c>
      <c r="D1652" t="s">
        <v>197</v>
      </c>
      <c r="E1652" t="s">
        <v>21</v>
      </c>
      <c r="F1652" t="s">
        <v>38</v>
      </c>
      <c r="G1652">
        <v>82</v>
      </c>
      <c r="H1652">
        <v>74</v>
      </c>
      <c r="I1652" t="str">
        <f>INDEX('DATA - Teams'!$C:$C,MATCH(C1652,'DATA - Teams'!$B:$B,0))</f>
        <v>GARTER</v>
      </c>
    </row>
    <row r="1653" spans="1:9" hidden="1" x14ac:dyDescent="0.2">
      <c r="A1653">
        <v>2017</v>
      </c>
      <c r="B1653">
        <v>8</v>
      </c>
      <c r="C1653" t="s">
        <v>196</v>
      </c>
      <c r="D1653" t="s">
        <v>214</v>
      </c>
      <c r="E1653" t="s">
        <v>33</v>
      </c>
      <c r="F1653" t="s">
        <v>41</v>
      </c>
      <c r="G1653">
        <v>88</v>
      </c>
      <c r="H1653">
        <v>71</v>
      </c>
      <c r="I1653" t="str">
        <f>INDEX('DATA - Teams'!$C:$C,MATCH(C1653,'DATA - Teams'!$B:$B,0))</f>
        <v>GARTER</v>
      </c>
    </row>
    <row r="1654" spans="1:9" hidden="1" x14ac:dyDescent="0.2">
      <c r="A1654">
        <v>2017</v>
      </c>
      <c r="B1654">
        <v>8</v>
      </c>
      <c r="C1654" t="s">
        <v>196</v>
      </c>
      <c r="D1654" t="s">
        <v>225</v>
      </c>
      <c r="E1654" t="s">
        <v>17</v>
      </c>
      <c r="F1654" t="s">
        <v>43</v>
      </c>
      <c r="G1654">
        <v>115</v>
      </c>
      <c r="H1654">
        <v>75</v>
      </c>
      <c r="I1654" t="str">
        <f>INDEX('DATA - Teams'!$C:$C,MATCH(C1654,'DATA - Teams'!$B:$B,0))</f>
        <v>GARTER</v>
      </c>
    </row>
    <row r="1655" spans="1:9" hidden="1" x14ac:dyDescent="0.2">
      <c r="A1655">
        <v>2017</v>
      </c>
      <c r="B1655">
        <v>8</v>
      </c>
      <c r="C1655" t="s">
        <v>196</v>
      </c>
      <c r="D1655" t="s">
        <v>199</v>
      </c>
      <c r="E1655" t="s">
        <v>17</v>
      </c>
      <c r="F1655" t="s">
        <v>38</v>
      </c>
      <c r="G1655">
        <v>74</v>
      </c>
      <c r="H1655">
        <v>0</v>
      </c>
      <c r="I1655" t="str">
        <f>INDEX('DATA - Teams'!$C:$C,MATCH(C1655,'DATA - Teams'!$B:$B,0))</f>
        <v>GARTER</v>
      </c>
    </row>
    <row r="1656" spans="1:9" hidden="1" x14ac:dyDescent="0.2">
      <c r="A1656">
        <v>2017</v>
      </c>
      <c r="B1656">
        <v>8</v>
      </c>
      <c r="C1656" t="s">
        <v>196</v>
      </c>
      <c r="D1656" t="s">
        <v>200</v>
      </c>
      <c r="E1656" t="s">
        <v>27</v>
      </c>
      <c r="F1656" t="s">
        <v>41</v>
      </c>
      <c r="G1656">
        <v>120</v>
      </c>
      <c r="H1656">
        <v>115</v>
      </c>
      <c r="I1656" t="str">
        <f>INDEX('DATA - Teams'!$C:$C,MATCH(C1656,'DATA - Teams'!$B:$B,0))</f>
        <v>GARTER</v>
      </c>
    </row>
    <row r="1657" spans="1:9" hidden="1" x14ac:dyDescent="0.2">
      <c r="A1657">
        <v>2017</v>
      </c>
      <c r="B1657">
        <v>8</v>
      </c>
      <c r="C1657" t="s">
        <v>196</v>
      </c>
      <c r="D1657" t="s">
        <v>219</v>
      </c>
      <c r="E1657" t="s">
        <v>36</v>
      </c>
      <c r="F1657" t="s">
        <v>38</v>
      </c>
      <c r="G1657">
        <v>111</v>
      </c>
      <c r="H1657">
        <v>127</v>
      </c>
      <c r="I1657" t="str">
        <f>INDEX('DATA - Teams'!$C:$C,MATCH(C1657,'DATA - Teams'!$B:$B,0))</f>
        <v>GARTER</v>
      </c>
    </row>
    <row r="1658" spans="1:9" hidden="1" x14ac:dyDescent="0.2">
      <c r="A1658">
        <v>2017</v>
      </c>
      <c r="B1658">
        <v>8</v>
      </c>
      <c r="C1658" t="s">
        <v>196</v>
      </c>
      <c r="D1658" t="s">
        <v>204</v>
      </c>
      <c r="E1658" t="s">
        <v>20</v>
      </c>
      <c r="F1658" t="s">
        <v>43</v>
      </c>
      <c r="G1658">
        <v>92</v>
      </c>
      <c r="H1658">
        <v>66</v>
      </c>
      <c r="I1658" t="str">
        <f>INDEX('DATA - Teams'!$C:$C,MATCH(C1658,'DATA - Teams'!$B:$B,0))</f>
        <v>GARTER</v>
      </c>
    </row>
    <row r="1659" spans="1:9" hidden="1" x14ac:dyDescent="0.2">
      <c r="A1659">
        <v>2017</v>
      </c>
      <c r="B1659">
        <v>8</v>
      </c>
      <c r="C1659" t="s">
        <v>196</v>
      </c>
      <c r="D1659" t="s">
        <v>205</v>
      </c>
      <c r="E1659" t="s">
        <v>32</v>
      </c>
      <c r="F1659" t="s">
        <v>41</v>
      </c>
      <c r="G1659">
        <v>87</v>
      </c>
      <c r="H1659">
        <v>95</v>
      </c>
      <c r="I1659" t="str">
        <f>INDEX('DATA - Teams'!$C:$C,MATCH(C1659,'DATA - Teams'!$B:$B,0))</f>
        <v>GARTER</v>
      </c>
    </row>
    <row r="1660" spans="1:9" hidden="1" x14ac:dyDescent="0.2">
      <c r="A1660">
        <v>2017</v>
      </c>
      <c r="B1660">
        <v>8</v>
      </c>
      <c r="C1660" t="s">
        <v>196</v>
      </c>
      <c r="D1660" t="s">
        <v>221</v>
      </c>
      <c r="E1660" t="s">
        <v>31</v>
      </c>
      <c r="F1660" t="s">
        <v>52</v>
      </c>
      <c r="G1660">
        <v>88</v>
      </c>
      <c r="H1660">
        <v>97</v>
      </c>
      <c r="I1660" t="str">
        <f>INDEX('DATA - Teams'!$C:$C,MATCH(C1660,'DATA - Teams'!$B:$B,0))</f>
        <v>GARTER</v>
      </c>
    </row>
    <row r="1661" spans="1:9" hidden="1" x14ac:dyDescent="0.2">
      <c r="A1661">
        <v>2017</v>
      </c>
      <c r="B1661">
        <v>8</v>
      </c>
      <c r="C1661" t="s">
        <v>196</v>
      </c>
      <c r="D1661" t="s">
        <v>208</v>
      </c>
      <c r="E1661" t="s">
        <v>31</v>
      </c>
      <c r="F1661" t="s">
        <v>43</v>
      </c>
      <c r="G1661">
        <v>84</v>
      </c>
      <c r="H1661">
        <v>91</v>
      </c>
      <c r="I1661" t="str">
        <f>INDEX('DATA - Teams'!$C:$C,MATCH(C1661,'DATA - Teams'!$B:$B,0))</f>
        <v>GARTER</v>
      </c>
    </row>
    <row r="1662" spans="1:9" hidden="1" x14ac:dyDescent="0.2">
      <c r="A1662">
        <v>2017</v>
      </c>
      <c r="B1662">
        <v>8</v>
      </c>
      <c r="C1662" t="s">
        <v>196</v>
      </c>
      <c r="D1662" t="s">
        <v>206</v>
      </c>
      <c r="E1662" t="s">
        <v>31</v>
      </c>
      <c r="F1662" t="s">
        <v>38</v>
      </c>
      <c r="G1662">
        <v>87</v>
      </c>
      <c r="H1662">
        <v>29</v>
      </c>
      <c r="I1662" t="str">
        <f>INDEX('DATA - Teams'!$C:$C,MATCH(C1662,'DATA - Teams'!$B:$B,0))</f>
        <v>GARTER</v>
      </c>
    </row>
    <row r="1663" spans="1:9" hidden="1" x14ac:dyDescent="0.2">
      <c r="A1663">
        <v>2017</v>
      </c>
      <c r="B1663">
        <v>8</v>
      </c>
      <c r="C1663" t="s">
        <v>196</v>
      </c>
      <c r="D1663" t="s">
        <v>207</v>
      </c>
      <c r="E1663" t="s">
        <v>31</v>
      </c>
      <c r="F1663" t="s">
        <v>41</v>
      </c>
      <c r="G1663">
        <v>105</v>
      </c>
      <c r="H1663">
        <v>80</v>
      </c>
      <c r="I1663" t="str">
        <f>INDEX('DATA - Teams'!$C:$C,MATCH(C1663,'DATA - Teams'!$B:$B,0))</f>
        <v>GARTER</v>
      </c>
    </row>
    <row r="1664" spans="1:9" hidden="1" x14ac:dyDescent="0.2">
      <c r="A1664">
        <v>2017</v>
      </c>
      <c r="B1664">
        <v>8</v>
      </c>
      <c r="C1664" t="s">
        <v>196</v>
      </c>
      <c r="D1664" t="s">
        <v>209</v>
      </c>
      <c r="E1664" t="s">
        <v>10</v>
      </c>
      <c r="F1664" t="s">
        <v>41</v>
      </c>
      <c r="G1664">
        <v>118</v>
      </c>
      <c r="H1664">
        <v>137</v>
      </c>
      <c r="I1664" t="str">
        <f>INDEX('DATA - Teams'!$C:$C,MATCH(C1664,'DATA - Teams'!$B:$B,0))</f>
        <v>GARTER</v>
      </c>
    </row>
    <row r="1665" spans="1:9" hidden="1" x14ac:dyDescent="0.2">
      <c r="A1665">
        <v>2017</v>
      </c>
      <c r="B1665">
        <v>8</v>
      </c>
      <c r="C1665" t="s">
        <v>196</v>
      </c>
      <c r="D1665" t="s">
        <v>210</v>
      </c>
      <c r="E1665" t="s">
        <v>10</v>
      </c>
      <c r="F1665" t="s">
        <v>43</v>
      </c>
      <c r="G1665">
        <v>100</v>
      </c>
      <c r="H1665">
        <v>127</v>
      </c>
      <c r="I1665" t="str">
        <f>INDEX('DATA - Teams'!$C:$C,MATCH(C1665,'DATA - Teams'!$B:$B,0))</f>
        <v>GARTER</v>
      </c>
    </row>
    <row r="1666" spans="1:9" hidden="1" x14ac:dyDescent="0.2">
      <c r="A1666">
        <v>2017</v>
      </c>
      <c r="B1666">
        <v>8</v>
      </c>
      <c r="C1666" t="s">
        <v>196</v>
      </c>
      <c r="D1666" t="s">
        <v>64</v>
      </c>
      <c r="E1666" t="s">
        <v>14</v>
      </c>
      <c r="F1666" t="s">
        <v>41</v>
      </c>
      <c r="G1666">
        <v>88</v>
      </c>
      <c r="H1666">
        <v>85</v>
      </c>
      <c r="I1666" t="str">
        <f>INDEX('DATA - Teams'!$C:$C,MATCH(C1666,'DATA - Teams'!$B:$B,0))</f>
        <v>GARTER</v>
      </c>
    </row>
    <row r="1667" spans="1:9" hidden="1" x14ac:dyDescent="0.2">
      <c r="A1667">
        <v>2017</v>
      </c>
      <c r="B1667">
        <v>8</v>
      </c>
      <c r="C1667" t="s">
        <v>196</v>
      </c>
      <c r="D1667" t="s">
        <v>212</v>
      </c>
      <c r="E1667" t="s">
        <v>28</v>
      </c>
      <c r="F1667" t="s">
        <v>41</v>
      </c>
      <c r="G1667">
        <v>112</v>
      </c>
      <c r="H1667">
        <v>70</v>
      </c>
      <c r="I1667" t="str">
        <f>INDEX('DATA - Teams'!$C:$C,MATCH(C1667,'DATA - Teams'!$B:$B,0))</f>
        <v>GARTER</v>
      </c>
    </row>
    <row r="1668" spans="1:9" hidden="1" x14ac:dyDescent="0.2">
      <c r="A1668">
        <v>2017</v>
      </c>
      <c r="B1668">
        <v>8</v>
      </c>
      <c r="C1668" t="s">
        <v>196</v>
      </c>
      <c r="D1668" t="s">
        <v>222</v>
      </c>
      <c r="E1668" t="s">
        <v>28</v>
      </c>
      <c r="F1668" t="s">
        <v>43</v>
      </c>
      <c r="G1668">
        <v>76</v>
      </c>
      <c r="H1668">
        <v>56</v>
      </c>
      <c r="I1668" t="str">
        <f>INDEX('DATA - Teams'!$C:$C,MATCH(C1668,'DATA - Teams'!$B:$B,0))</f>
        <v>GARTER</v>
      </c>
    </row>
    <row r="1669" spans="1:9" hidden="1" x14ac:dyDescent="0.2">
      <c r="A1669">
        <v>2017</v>
      </c>
      <c r="B1669">
        <v>8</v>
      </c>
      <c r="C1669" t="s">
        <v>196</v>
      </c>
      <c r="D1669" t="s">
        <v>213</v>
      </c>
      <c r="E1669" t="s">
        <v>28</v>
      </c>
      <c r="F1669" t="s">
        <v>38</v>
      </c>
      <c r="G1669">
        <v>82</v>
      </c>
      <c r="H1669">
        <v>56</v>
      </c>
      <c r="I1669" t="str">
        <f>INDEX('DATA - Teams'!$C:$C,MATCH(C1669,'DATA - Teams'!$B:$B,0))</f>
        <v>GARTER</v>
      </c>
    </row>
    <row r="1670" spans="1:9" hidden="1" x14ac:dyDescent="0.2">
      <c r="A1670">
        <v>2017</v>
      </c>
      <c r="B1670">
        <v>8</v>
      </c>
      <c r="C1670" t="s">
        <v>196</v>
      </c>
      <c r="D1670" t="s">
        <v>185</v>
      </c>
      <c r="E1670" t="s">
        <v>32</v>
      </c>
      <c r="F1670" t="s">
        <v>59</v>
      </c>
      <c r="G1670">
        <v>88</v>
      </c>
      <c r="H1670">
        <v>0</v>
      </c>
      <c r="I1670" t="str">
        <f>INDEX('DATA - Teams'!$C:$C,MATCH(C1670,'DATA - Teams'!$B:$B,0))</f>
        <v>GARTER</v>
      </c>
    </row>
    <row r="1671" spans="1:9" hidden="1" x14ac:dyDescent="0.2">
      <c r="A1671">
        <v>2017</v>
      </c>
      <c r="B1671">
        <v>8</v>
      </c>
      <c r="C1671" t="s">
        <v>196</v>
      </c>
      <c r="D1671" t="s">
        <v>226</v>
      </c>
      <c r="E1671" t="s">
        <v>32</v>
      </c>
      <c r="F1671" t="s">
        <v>59</v>
      </c>
      <c r="G1671">
        <v>102</v>
      </c>
      <c r="H1671">
        <v>96</v>
      </c>
      <c r="I1671" t="str">
        <f>INDEX('DATA - Teams'!$C:$C,MATCH(C1671,'DATA - Teams'!$B:$B,0))</f>
        <v>GARTER</v>
      </c>
    </row>
    <row r="1672" spans="1:9" hidden="1" x14ac:dyDescent="0.2">
      <c r="A1672">
        <v>2017</v>
      </c>
      <c r="B1672">
        <v>8</v>
      </c>
      <c r="C1672" t="s">
        <v>196</v>
      </c>
      <c r="D1672" t="s">
        <v>190</v>
      </c>
      <c r="E1672" t="s">
        <v>32</v>
      </c>
      <c r="F1672" t="s">
        <v>59</v>
      </c>
      <c r="G1672">
        <v>87</v>
      </c>
      <c r="H1672">
        <v>0</v>
      </c>
      <c r="I1672" t="str">
        <f>INDEX('DATA - Teams'!$C:$C,MATCH(C1672,'DATA - Teams'!$B:$B,0))</f>
        <v>GARTER</v>
      </c>
    </row>
    <row r="1673" spans="1:9" hidden="1" x14ac:dyDescent="0.2">
      <c r="A1673">
        <v>2017</v>
      </c>
      <c r="B1673">
        <v>8</v>
      </c>
      <c r="C1673" t="s">
        <v>196</v>
      </c>
      <c r="D1673" t="s">
        <v>104</v>
      </c>
      <c r="E1673" t="s">
        <v>24</v>
      </c>
      <c r="F1673" t="s">
        <v>59</v>
      </c>
      <c r="G1673">
        <v>93</v>
      </c>
      <c r="H1673">
        <v>0</v>
      </c>
      <c r="I1673" t="str">
        <f>INDEX('DATA - Teams'!$C:$C,MATCH(C1673,'DATA - Teams'!$B:$B,0))</f>
        <v>GARTER</v>
      </c>
    </row>
    <row r="1674" spans="1:9" hidden="1" x14ac:dyDescent="0.2">
      <c r="A1674">
        <v>2017</v>
      </c>
      <c r="B1674">
        <v>9</v>
      </c>
      <c r="C1674" t="s">
        <v>196</v>
      </c>
      <c r="D1674" t="s">
        <v>197</v>
      </c>
      <c r="E1674" t="s">
        <v>21</v>
      </c>
      <c r="F1674" t="s">
        <v>38</v>
      </c>
      <c r="G1674">
        <v>86</v>
      </c>
      <c r="H1674">
        <v>104</v>
      </c>
      <c r="I1674" t="str">
        <f>INDEX('DATA - Teams'!$C:$C,MATCH(C1674,'DATA - Teams'!$B:$B,0))</f>
        <v>GARTER</v>
      </c>
    </row>
    <row r="1675" spans="1:9" hidden="1" x14ac:dyDescent="0.2">
      <c r="A1675">
        <v>2017</v>
      </c>
      <c r="B1675">
        <v>9</v>
      </c>
      <c r="C1675" t="s">
        <v>196</v>
      </c>
      <c r="D1675" t="s">
        <v>227</v>
      </c>
      <c r="E1675" t="s">
        <v>22</v>
      </c>
      <c r="F1675" t="s">
        <v>38</v>
      </c>
      <c r="G1675">
        <v>57</v>
      </c>
      <c r="H1675">
        <v>38</v>
      </c>
      <c r="I1675" t="str">
        <f>INDEX('DATA - Teams'!$C:$C,MATCH(C1675,'DATA - Teams'!$B:$B,0))</f>
        <v>GARTER</v>
      </c>
    </row>
    <row r="1676" spans="1:9" hidden="1" x14ac:dyDescent="0.2">
      <c r="A1676">
        <v>2017</v>
      </c>
      <c r="B1676">
        <v>9</v>
      </c>
      <c r="C1676" t="s">
        <v>196</v>
      </c>
      <c r="D1676" t="s">
        <v>91</v>
      </c>
      <c r="E1676" t="s">
        <v>33</v>
      </c>
      <c r="F1676" t="s">
        <v>38</v>
      </c>
      <c r="G1676">
        <v>74</v>
      </c>
      <c r="H1676">
        <v>89</v>
      </c>
      <c r="I1676" t="str">
        <f>INDEX('DATA - Teams'!$C:$C,MATCH(C1676,'DATA - Teams'!$B:$B,0))</f>
        <v>GARTER</v>
      </c>
    </row>
    <row r="1677" spans="1:9" hidden="1" x14ac:dyDescent="0.2">
      <c r="A1677">
        <v>2017</v>
      </c>
      <c r="B1677">
        <v>9</v>
      </c>
      <c r="C1677" t="s">
        <v>196</v>
      </c>
      <c r="D1677" t="s">
        <v>225</v>
      </c>
      <c r="E1677" t="s">
        <v>17</v>
      </c>
      <c r="F1677" t="s">
        <v>43</v>
      </c>
      <c r="G1677">
        <v>111</v>
      </c>
      <c r="H1677">
        <v>78</v>
      </c>
      <c r="I1677" t="str">
        <f>INDEX('DATA - Teams'!$C:$C,MATCH(C1677,'DATA - Teams'!$B:$B,0))</f>
        <v>GARTER</v>
      </c>
    </row>
    <row r="1678" spans="1:9" hidden="1" x14ac:dyDescent="0.2">
      <c r="A1678">
        <v>2017</v>
      </c>
      <c r="B1678">
        <v>9</v>
      </c>
      <c r="C1678" t="s">
        <v>196</v>
      </c>
      <c r="D1678" t="s">
        <v>200</v>
      </c>
      <c r="E1678" t="s">
        <v>27</v>
      </c>
      <c r="F1678" t="s">
        <v>41</v>
      </c>
      <c r="G1678">
        <v>122</v>
      </c>
      <c r="H1678">
        <v>109</v>
      </c>
      <c r="I1678" t="str">
        <f>INDEX('DATA - Teams'!$C:$C,MATCH(C1678,'DATA - Teams'!$B:$B,0))</f>
        <v>GARTER</v>
      </c>
    </row>
    <row r="1679" spans="1:9" hidden="1" x14ac:dyDescent="0.2">
      <c r="A1679">
        <v>2017</v>
      </c>
      <c r="B1679">
        <v>9</v>
      </c>
      <c r="C1679" t="s">
        <v>196</v>
      </c>
      <c r="D1679" t="s">
        <v>219</v>
      </c>
      <c r="E1679" t="s">
        <v>36</v>
      </c>
      <c r="F1679" t="s">
        <v>38</v>
      </c>
      <c r="G1679">
        <v>108</v>
      </c>
      <c r="H1679">
        <v>75</v>
      </c>
      <c r="I1679" t="str">
        <f>INDEX('DATA - Teams'!$C:$C,MATCH(C1679,'DATA - Teams'!$B:$B,0))</f>
        <v>GARTER</v>
      </c>
    </row>
    <row r="1680" spans="1:9" hidden="1" x14ac:dyDescent="0.2">
      <c r="A1680">
        <v>2017</v>
      </c>
      <c r="B1680">
        <v>9</v>
      </c>
      <c r="C1680" t="s">
        <v>196</v>
      </c>
      <c r="D1680" t="s">
        <v>204</v>
      </c>
      <c r="E1680" t="s">
        <v>20</v>
      </c>
      <c r="F1680" t="s">
        <v>43</v>
      </c>
      <c r="G1680">
        <v>95</v>
      </c>
      <c r="H1680">
        <v>116</v>
      </c>
      <c r="I1680" t="str">
        <f>INDEX('DATA - Teams'!$C:$C,MATCH(C1680,'DATA - Teams'!$B:$B,0))</f>
        <v>GARTER</v>
      </c>
    </row>
    <row r="1681" spans="1:9" hidden="1" x14ac:dyDescent="0.2">
      <c r="A1681">
        <v>2017</v>
      </c>
      <c r="B1681">
        <v>9</v>
      </c>
      <c r="C1681" t="s">
        <v>196</v>
      </c>
      <c r="D1681" t="s">
        <v>84</v>
      </c>
      <c r="E1681" t="s">
        <v>20</v>
      </c>
      <c r="F1681" t="s">
        <v>52</v>
      </c>
      <c r="G1681">
        <v>95</v>
      </c>
      <c r="H1681">
        <v>136</v>
      </c>
      <c r="I1681" t="str">
        <f>INDEX('DATA - Teams'!$C:$C,MATCH(C1681,'DATA - Teams'!$B:$B,0))</f>
        <v>GARTER</v>
      </c>
    </row>
    <row r="1682" spans="1:9" hidden="1" x14ac:dyDescent="0.2">
      <c r="A1682">
        <v>2017</v>
      </c>
      <c r="B1682">
        <v>9</v>
      </c>
      <c r="C1682" t="s">
        <v>196</v>
      </c>
      <c r="D1682" t="s">
        <v>228</v>
      </c>
      <c r="E1682" t="s">
        <v>32</v>
      </c>
      <c r="F1682" t="s">
        <v>43</v>
      </c>
      <c r="G1682">
        <v>84</v>
      </c>
      <c r="H1682">
        <v>127</v>
      </c>
      <c r="I1682" t="str">
        <f>INDEX('DATA - Teams'!$C:$C,MATCH(C1682,'DATA - Teams'!$B:$B,0))</f>
        <v>GARTER</v>
      </c>
    </row>
    <row r="1683" spans="1:9" hidden="1" x14ac:dyDescent="0.2">
      <c r="A1683">
        <v>2017</v>
      </c>
      <c r="B1683">
        <v>9</v>
      </c>
      <c r="C1683" t="s">
        <v>196</v>
      </c>
      <c r="D1683" t="s">
        <v>205</v>
      </c>
      <c r="E1683" t="s">
        <v>32</v>
      </c>
      <c r="F1683" t="s">
        <v>41</v>
      </c>
      <c r="G1683">
        <v>86</v>
      </c>
      <c r="H1683">
        <v>111</v>
      </c>
      <c r="I1683" t="str">
        <f>INDEX('DATA - Teams'!$C:$C,MATCH(C1683,'DATA - Teams'!$B:$B,0))</f>
        <v>GARTER</v>
      </c>
    </row>
    <row r="1684" spans="1:9" hidden="1" x14ac:dyDescent="0.2">
      <c r="A1684">
        <v>2017</v>
      </c>
      <c r="B1684">
        <v>9</v>
      </c>
      <c r="C1684" t="s">
        <v>196</v>
      </c>
      <c r="D1684" t="s">
        <v>226</v>
      </c>
      <c r="E1684" t="s">
        <v>32</v>
      </c>
      <c r="F1684" t="s">
        <v>41</v>
      </c>
      <c r="G1684">
        <v>102</v>
      </c>
      <c r="H1684">
        <v>93</v>
      </c>
      <c r="I1684" t="str">
        <f>INDEX('DATA - Teams'!$C:$C,MATCH(C1684,'DATA - Teams'!$B:$B,0))</f>
        <v>GARTER</v>
      </c>
    </row>
    <row r="1685" spans="1:9" hidden="1" x14ac:dyDescent="0.2">
      <c r="A1685">
        <v>2017</v>
      </c>
      <c r="B1685">
        <v>9</v>
      </c>
      <c r="C1685" t="s">
        <v>196</v>
      </c>
      <c r="D1685" t="s">
        <v>210</v>
      </c>
      <c r="E1685" t="s">
        <v>10</v>
      </c>
      <c r="F1685" t="s">
        <v>43</v>
      </c>
      <c r="G1685">
        <v>105</v>
      </c>
      <c r="H1685">
        <v>108</v>
      </c>
      <c r="I1685" t="str">
        <f>INDEX('DATA - Teams'!$C:$C,MATCH(C1685,'DATA - Teams'!$B:$B,0))</f>
        <v>GARTER</v>
      </c>
    </row>
    <row r="1686" spans="1:9" hidden="1" x14ac:dyDescent="0.2">
      <c r="A1686">
        <v>2017</v>
      </c>
      <c r="B1686">
        <v>9</v>
      </c>
      <c r="C1686" t="s">
        <v>196</v>
      </c>
      <c r="D1686" t="s">
        <v>209</v>
      </c>
      <c r="E1686" t="s">
        <v>10</v>
      </c>
      <c r="F1686" t="s">
        <v>41</v>
      </c>
      <c r="G1686">
        <v>116</v>
      </c>
      <c r="H1686">
        <v>107</v>
      </c>
      <c r="I1686" t="str">
        <f>INDEX('DATA - Teams'!$C:$C,MATCH(C1686,'DATA - Teams'!$B:$B,0))</f>
        <v>GARTER</v>
      </c>
    </row>
    <row r="1687" spans="1:9" hidden="1" x14ac:dyDescent="0.2">
      <c r="A1687">
        <v>2017</v>
      </c>
      <c r="B1687">
        <v>9</v>
      </c>
      <c r="C1687" t="s">
        <v>196</v>
      </c>
      <c r="D1687" t="s">
        <v>104</v>
      </c>
      <c r="E1687" t="s">
        <v>24</v>
      </c>
      <c r="F1687" t="s">
        <v>41</v>
      </c>
      <c r="G1687">
        <v>81</v>
      </c>
      <c r="H1687">
        <v>57</v>
      </c>
      <c r="I1687" t="str">
        <f>INDEX('DATA - Teams'!$C:$C,MATCH(C1687,'DATA - Teams'!$B:$B,0))</f>
        <v>GARTER</v>
      </c>
    </row>
    <row r="1688" spans="1:9" hidden="1" x14ac:dyDescent="0.2">
      <c r="A1688">
        <v>2017</v>
      </c>
      <c r="B1688">
        <v>9</v>
      </c>
      <c r="C1688" t="s">
        <v>196</v>
      </c>
      <c r="D1688" t="s">
        <v>64</v>
      </c>
      <c r="E1688" t="s">
        <v>14</v>
      </c>
      <c r="F1688" t="s">
        <v>41</v>
      </c>
      <c r="G1688">
        <v>81</v>
      </c>
      <c r="H1688">
        <v>87</v>
      </c>
      <c r="I1688" t="str">
        <f>INDEX('DATA - Teams'!$C:$C,MATCH(C1688,'DATA - Teams'!$B:$B,0))</f>
        <v>GARTER</v>
      </c>
    </row>
    <row r="1689" spans="1:9" hidden="1" x14ac:dyDescent="0.2">
      <c r="A1689">
        <v>2017</v>
      </c>
      <c r="B1689">
        <v>9</v>
      </c>
      <c r="C1689" t="s">
        <v>196</v>
      </c>
      <c r="D1689" t="s">
        <v>212</v>
      </c>
      <c r="E1689" t="s">
        <v>28</v>
      </c>
      <c r="F1689" t="s">
        <v>41</v>
      </c>
      <c r="G1689">
        <v>111</v>
      </c>
      <c r="H1689">
        <v>119</v>
      </c>
      <c r="I1689" t="str">
        <f>INDEX('DATA - Teams'!$C:$C,MATCH(C1689,'DATA - Teams'!$B:$B,0))</f>
        <v>GARTER</v>
      </c>
    </row>
    <row r="1690" spans="1:9" hidden="1" x14ac:dyDescent="0.2">
      <c r="A1690">
        <v>2017</v>
      </c>
      <c r="B1690">
        <v>9</v>
      </c>
      <c r="C1690" t="s">
        <v>196</v>
      </c>
      <c r="D1690" t="s">
        <v>222</v>
      </c>
      <c r="E1690" t="s">
        <v>28</v>
      </c>
      <c r="F1690" t="s">
        <v>43</v>
      </c>
      <c r="G1690">
        <v>71</v>
      </c>
      <c r="H1690">
        <v>72</v>
      </c>
      <c r="I1690" t="str">
        <f>INDEX('DATA - Teams'!$C:$C,MATCH(C1690,'DATA - Teams'!$B:$B,0))</f>
        <v>GARTER</v>
      </c>
    </row>
    <row r="1691" spans="1:9" hidden="1" x14ac:dyDescent="0.2">
      <c r="A1691">
        <v>2017</v>
      </c>
      <c r="B1691">
        <v>9</v>
      </c>
      <c r="C1691" t="s">
        <v>196</v>
      </c>
      <c r="D1691" t="s">
        <v>213</v>
      </c>
      <c r="E1691" t="s">
        <v>28</v>
      </c>
      <c r="F1691" t="s">
        <v>38</v>
      </c>
      <c r="G1691">
        <v>74</v>
      </c>
      <c r="H1691">
        <v>108</v>
      </c>
      <c r="I1691" t="str">
        <f>INDEX('DATA - Teams'!$C:$C,MATCH(C1691,'DATA - Teams'!$B:$B,0))</f>
        <v>GARTER</v>
      </c>
    </row>
    <row r="1692" spans="1:9" hidden="1" x14ac:dyDescent="0.2">
      <c r="A1692">
        <v>2017</v>
      </c>
      <c r="B1692">
        <v>9</v>
      </c>
      <c r="C1692" t="s">
        <v>196</v>
      </c>
      <c r="D1692" t="s">
        <v>214</v>
      </c>
      <c r="E1692" t="s">
        <v>33</v>
      </c>
      <c r="F1692" t="s">
        <v>59</v>
      </c>
      <c r="G1692">
        <v>78</v>
      </c>
      <c r="H1692">
        <v>79</v>
      </c>
      <c r="I1692" t="str">
        <f>INDEX('DATA - Teams'!$C:$C,MATCH(C1692,'DATA - Teams'!$B:$B,0))</f>
        <v>GARTER</v>
      </c>
    </row>
    <row r="1693" spans="1:9" hidden="1" x14ac:dyDescent="0.2">
      <c r="A1693">
        <v>2017</v>
      </c>
      <c r="B1693">
        <v>9</v>
      </c>
      <c r="C1693" t="s">
        <v>196</v>
      </c>
      <c r="D1693" t="s">
        <v>208</v>
      </c>
      <c r="E1693" t="s">
        <v>31</v>
      </c>
      <c r="F1693" t="s">
        <v>59</v>
      </c>
      <c r="G1693">
        <v>84</v>
      </c>
      <c r="H1693">
        <v>0</v>
      </c>
      <c r="I1693" t="str">
        <f>INDEX('DATA - Teams'!$C:$C,MATCH(C1693,'DATA - Teams'!$B:$B,0))</f>
        <v>GARTER</v>
      </c>
    </row>
    <row r="1694" spans="1:9" hidden="1" x14ac:dyDescent="0.2">
      <c r="A1694">
        <v>2017</v>
      </c>
      <c r="B1694">
        <v>9</v>
      </c>
      <c r="C1694" t="s">
        <v>196</v>
      </c>
      <c r="D1694" t="s">
        <v>207</v>
      </c>
      <c r="E1694" t="s">
        <v>31</v>
      </c>
      <c r="F1694" t="s">
        <v>59</v>
      </c>
      <c r="G1694">
        <v>105</v>
      </c>
      <c r="H1694">
        <v>0</v>
      </c>
      <c r="I1694" t="str">
        <f>INDEX('DATA - Teams'!$C:$C,MATCH(C1694,'DATA - Teams'!$B:$B,0))</f>
        <v>GARTER</v>
      </c>
    </row>
    <row r="1695" spans="1:9" hidden="1" x14ac:dyDescent="0.2">
      <c r="A1695">
        <v>2017</v>
      </c>
      <c r="B1695">
        <v>9</v>
      </c>
      <c r="C1695" t="s">
        <v>196</v>
      </c>
      <c r="D1695" t="s">
        <v>206</v>
      </c>
      <c r="E1695" t="s">
        <v>31</v>
      </c>
      <c r="F1695" t="s">
        <v>59</v>
      </c>
      <c r="G1695">
        <v>87</v>
      </c>
      <c r="H1695">
        <v>0</v>
      </c>
      <c r="I1695" t="str">
        <f>INDEX('DATA - Teams'!$C:$C,MATCH(C1695,'DATA - Teams'!$B:$B,0))</f>
        <v>GARTER</v>
      </c>
    </row>
    <row r="1696" spans="1:9" hidden="1" x14ac:dyDescent="0.2">
      <c r="A1696">
        <v>2017</v>
      </c>
      <c r="B1696">
        <v>10</v>
      </c>
      <c r="C1696" t="s">
        <v>196</v>
      </c>
      <c r="D1696" t="s">
        <v>197</v>
      </c>
      <c r="E1696" t="s">
        <v>21</v>
      </c>
      <c r="F1696" t="s">
        <v>38</v>
      </c>
      <c r="G1696">
        <v>90</v>
      </c>
      <c r="H1696">
        <v>103</v>
      </c>
      <c r="I1696" t="str">
        <f>INDEX('DATA - Teams'!$C:$C,MATCH(C1696,'DATA - Teams'!$B:$B,0))</f>
        <v>GARTER</v>
      </c>
    </row>
    <row r="1697" spans="1:9" hidden="1" x14ac:dyDescent="0.2">
      <c r="A1697">
        <v>2017</v>
      </c>
      <c r="B1697">
        <v>10</v>
      </c>
      <c r="C1697" t="s">
        <v>196</v>
      </c>
      <c r="D1697" t="s">
        <v>214</v>
      </c>
      <c r="E1697" t="s">
        <v>33</v>
      </c>
      <c r="F1697" t="s">
        <v>41</v>
      </c>
      <c r="G1697">
        <v>77</v>
      </c>
      <c r="H1697">
        <v>79</v>
      </c>
      <c r="I1697" t="str">
        <f>INDEX('DATA - Teams'!$C:$C,MATCH(C1697,'DATA - Teams'!$B:$B,0))</f>
        <v>GARTER</v>
      </c>
    </row>
    <row r="1698" spans="1:9" hidden="1" x14ac:dyDescent="0.2">
      <c r="A1698">
        <v>2017</v>
      </c>
      <c r="B1698">
        <v>10</v>
      </c>
      <c r="C1698" t="s">
        <v>196</v>
      </c>
      <c r="D1698" t="s">
        <v>91</v>
      </c>
      <c r="E1698" t="s">
        <v>33</v>
      </c>
      <c r="F1698" t="s">
        <v>38</v>
      </c>
      <c r="G1698">
        <v>78</v>
      </c>
      <c r="H1698">
        <v>99</v>
      </c>
      <c r="I1698" t="str">
        <f>INDEX('DATA - Teams'!$C:$C,MATCH(C1698,'DATA - Teams'!$B:$B,0))</f>
        <v>GARTER</v>
      </c>
    </row>
    <row r="1699" spans="1:9" hidden="1" x14ac:dyDescent="0.2">
      <c r="A1699">
        <v>2017</v>
      </c>
      <c r="B1699">
        <v>10</v>
      </c>
      <c r="C1699" t="s">
        <v>196</v>
      </c>
      <c r="D1699" t="s">
        <v>225</v>
      </c>
      <c r="E1699" t="s">
        <v>17</v>
      </c>
      <c r="F1699" t="s">
        <v>43</v>
      </c>
      <c r="G1699">
        <v>105</v>
      </c>
      <c r="H1699">
        <v>59</v>
      </c>
      <c r="I1699" t="str">
        <f>INDEX('DATA - Teams'!$C:$C,MATCH(C1699,'DATA - Teams'!$B:$B,0))</f>
        <v>GARTER</v>
      </c>
    </row>
    <row r="1700" spans="1:9" hidden="1" x14ac:dyDescent="0.2">
      <c r="A1700">
        <v>2017</v>
      </c>
      <c r="B1700">
        <v>10</v>
      </c>
      <c r="C1700" t="s">
        <v>196</v>
      </c>
      <c r="D1700" t="s">
        <v>200</v>
      </c>
      <c r="E1700" t="s">
        <v>27</v>
      </c>
      <c r="F1700" t="s">
        <v>41</v>
      </c>
      <c r="G1700">
        <v>132</v>
      </c>
      <c r="H1700">
        <v>140</v>
      </c>
      <c r="I1700" t="str">
        <f>INDEX('DATA - Teams'!$C:$C,MATCH(C1700,'DATA - Teams'!$B:$B,0))</f>
        <v>GARTER</v>
      </c>
    </row>
    <row r="1701" spans="1:9" hidden="1" x14ac:dyDescent="0.2">
      <c r="A1701">
        <v>2017</v>
      </c>
      <c r="B1701">
        <v>10</v>
      </c>
      <c r="C1701" t="s">
        <v>196</v>
      </c>
      <c r="D1701" t="s">
        <v>219</v>
      </c>
      <c r="E1701" t="s">
        <v>36</v>
      </c>
      <c r="F1701" t="s">
        <v>38</v>
      </c>
      <c r="G1701">
        <v>89</v>
      </c>
      <c r="H1701">
        <v>13</v>
      </c>
      <c r="I1701" t="str">
        <f>INDEX('DATA - Teams'!$C:$C,MATCH(C1701,'DATA - Teams'!$B:$B,0))</f>
        <v>GARTER</v>
      </c>
    </row>
    <row r="1702" spans="1:9" hidden="1" x14ac:dyDescent="0.2">
      <c r="A1702">
        <v>2017</v>
      </c>
      <c r="B1702">
        <v>10</v>
      </c>
      <c r="C1702" t="s">
        <v>196</v>
      </c>
      <c r="D1702" t="s">
        <v>204</v>
      </c>
      <c r="E1702" t="s">
        <v>20</v>
      </c>
      <c r="F1702" t="s">
        <v>43</v>
      </c>
      <c r="G1702">
        <v>90</v>
      </c>
      <c r="H1702">
        <v>90</v>
      </c>
      <c r="I1702" t="str">
        <f>INDEX('DATA - Teams'!$C:$C,MATCH(C1702,'DATA - Teams'!$B:$B,0))</f>
        <v>GARTER</v>
      </c>
    </row>
    <row r="1703" spans="1:9" hidden="1" x14ac:dyDescent="0.2">
      <c r="A1703">
        <v>2017</v>
      </c>
      <c r="B1703">
        <v>10</v>
      </c>
      <c r="C1703" t="s">
        <v>196</v>
      </c>
      <c r="D1703" t="s">
        <v>228</v>
      </c>
      <c r="E1703" t="s">
        <v>32</v>
      </c>
      <c r="F1703" t="s">
        <v>43</v>
      </c>
      <c r="G1703">
        <v>91</v>
      </c>
      <c r="H1703">
        <v>90</v>
      </c>
      <c r="I1703" t="str">
        <f>INDEX('DATA - Teams'!$C:$C,MATCH(C1703,'DATA - Teams'!$B:$B,0))</f>
        <v>GARTER</v>
      </c>
    </row>
    <row r="1704" spans="1:9" hidden="1" x14ac:dyDescent="0.2">
      <c r="A1704">
        <v>2017</v>
      </c>
      <c r="B1704">
        <v>10</v>
      </c>
      <c r="C1704" t="s">
        <v>196</v>
      </c>
      <c r="D1704" t="s">
        <v>205</v>
      </c>
      <c r="E1704" t="s">
        <v>32</v>
      </c>
      <c r="F1704" t="s">
        <v>41</v>
      </c>
      <c r="G1704">
        <v>86</v>
      </c>
      <c r="H1704">
        <v>0</v>
      </c>
      <c r="I1704" t="str">
        <f>INDEX('DATA - Teams'!$C:$C,MATCH(C1704,'DATA - Teams'!$B:$B,0))</f>
        <v>GARTER</v>
      </c>
    </row>
    <row r="1705" spans="1:9" hidden="1" x14ac:dyDescent="0.2">
      <c r="A1705">
        <v>2017</v>
      </c>
      <c r="B1705">
        <v>10</v>
      </c>
      <c r="C1705" t="s">
        <v>196</v>
      </c>
      <c r="D1705" t="s">
        <v>226</v>
      </c>
      <c r="E1705" t="s">
        <v>32</v>
      </c>
      <c r="F1705" t="s">
        <v>41</v>
      </c>
      <c r="G1705">
        <v>98</v>
      </c>
      <c r="H1705">
        <v>74</v>
      </c>
      <c r="I1705" t="str">
        <f>INDEX('DATA - Teams'!$C:$C,MATCH(C1705,'DATA - Teams'!$B:$B,0))</f>
        <v>GARTER</v>
      </c>
    </row>
    <row r="1706" spans="1:9" hidden="1" x14ac:dyDescent="0.2">
      <c r="A1706">
        <v>2017</v>
      </c>
      <c r="B1706">
        <v>10</v>
      </c>
      <c r="C1706" t="s">
        <v>196</v>
      </c>
      <c r="D1706" t="s">
        <v>208</v>
      </c>
      <c r="E1706" t="s">
        <v>31</v>
      </c>
      <c r="F1706" t="s">
        <v>43</v>
      </c>
      <c r="G1706">
        <v>85</v>
      </c>
      <c r="H1706">
        <v>77</v>
      </c>
      <c r="I1706" t="str">
        <f>INDEX('DATA - Teams'!$C:$C,MATCH(C1706,'DATA - Teams'!$B:$B,0))</f>
        <v>GARTER</v>
      </c>
    </row>
    <row r="1707" spans="1:9" hidden="1" x14ac:dyDescent="0.2">
      <c r="A1707">
        <v>2017</v>
      </c>
      <c r="B1707">
        <v>10</v>
      </c>
      <c r="C1707" t="s">
        <v>196</v>
      </c>
      <c r="D1707" t="s">
        <v>206</v>
      </c>
      <c r="E1707" t="s">
        <v>31</v>
      </c>
      <c r="F1707" t="s">
        <v>38</v>
      </c>
      <c r="G1707">
        <v>74</v>
      </c>
      <c r="H1707">
        <v>88</v>
      </c>
      <c r="I1707" t="str">
        <f>INDEX('DATA - Teams'!$C:$C,MATCH(C1707,'DATA - Teams'!$B:$B,0))</f>
        <v>GARTER</v>
      </c>
    </row>
    <row r="1708" spans="1:9" hidden="1" x14ac:dyDescent="0.2">
      <c r="A1708">
        <v>2017</v>
      </c>
      <c r="B1708">
        <v>10</v>
      </c>
      <c r="C1708" t="s">
        <v>196</v>
      </c>
      <c r="D1708" t="s">
        <v>221</v>
      </c>
      <c r="E1708" t="s">
        <v>31</v>
      </c>
      <c r="F1708" t="s">
        <v>52</v>
      </c>
      <c r="G1708">
        <v>91</v>
      </c>
      <c r="H1708">
        <v>98</v>
      </c>
      <c r="I1708" t="str">
        <f>INDEX('DATA - Teams'!$C:$C,MATCH(C1708,'DATA - Teams'!$B:$B,0))</f>
        <v>GARTER</v>
      </c>
    </row>
    <row r="1709" spans="1:9" hidden="1" x14ac:dyDescent="0.2">
      <c r="A1709">
        <v>2017</v>
      </c>
      <c r="B1709">
        <v>10</v>
      </c>
      <c r="C1709" t="s">
        <v>196</v>
      </c>
      <c r="D1709" t="s">
        <v>209</v>
      </c>
      <c r="E1709" t="s">
        <v>10</v>
      </c>
      <c r="F1709" t="s">
        <v>41</v>
      </c>
      <c r="G1709">
        <v>117</v>
      </c>
      <c r="H1709">
        <v>87</v>
      </c>
      <c r="I1709" t="str">
        <f>INDEX('DATA - Teams'!$C:$C,MATCH(C1709,'DATA - Teams'!$B:$B,0))</f>
        <v>GARTER</v>
      </c>
    </row>
    <row r="1710" spans="1:9" hidden="1" x14ac:dyDescent="0.2">
      <c r="A1710">
        <v>2017</v>
      </c>
      <c r="B1710">
        <v>10</v>
      </c>
      <c r="C1710" t="s">
        <v>196</v>
      </c>
      <c r="D1710" t="s">
        <v>210</v>
      </c>
      <c r="E1710" t="s">
        <v>10</v>
      </c>
      <c r="F1710" t="s">
        <v>43</v>
      </c>
      <c r="G1710">
        <v>101</v>
      </c>
      <c r="H1710">
        <v>86</v>
      </c>
      <c r="I1710" t="str">
        <f>INDEX('DATA - Teams'!$C:$C,MATCH(C1710,'DATA - Teams'!$B:$B,0))</f>
        <v>GARTER</v>
      </c>
    </row>
    <row r="1711" spans="1:9" hidden="1" x14ac:dyDescent="0.2">
      <c r="A1711">
        <v>2017</v>
      </c>
      <c r="B1711">
        <v>10</v>
      </c>
      <c r="C1711" t="s">
        <v>196</v>
      </c>
      <c r="D1711" t="s">
        <v>64</v>
      </c>
      <c r="E1711" t="s">
        <v>14</v>
      </c>
      <c r="F1711" t="s">
        <v>41</v>
      </c>
      <c r="G1711">
        <v>79</v>
      </c>
      <c r="H1711">
        <v>92</v>
      </c>
      <c r="I1711" t="str">
        <f>INDEX('DATA - Teams'!$C:$C,MATCH(C1711,'DATA - Teams'!$B:$B,0))</f>
        <v>GARTER</v>
      </c>
    </row>
    <row r="1712" spans="1:9" hidden="1" x14ac:dyDescent="0.2">
      <c r="A1712">
        <v>2017</v>
      </c>
      <c r="B1712">
        <v>10</v>
      </c>
      <c r="C1712" t="s">
        <v>196</v>
      </c>
      <c r="D1712" t="s">
        <v>212</v>
      </c>
      <c r="E1712" t="s">
        <v>28</v>
      </c>
      <c r="F1712" t="s">
        <v>41</v>
      </c>
      <c r="G1712">
        <v>119</v>
      </c>
      <c r="H1712">
        <v>177</v>
      </c>
      <c r="I1712" t="str">
        <f>INDEX('DATA - Teams'!$C:$C,MATCH(C1712,'DATA - Teams'!$B:$B,0))</f>
        <v>GARTER</v>
      </c>
    </row>
    <row r="1713" spans="1:9" hidden="1" x14ac:dyDescent="0.2">
      <c r="A1713">
        <v>2017</v>
      </c>
      <c r="B1713">
        <v>10</v>
      </c>
      <c r="C1713" t="s">
        <v>196</v>
      </c>
      <c r="D1713" t="s">
        <v>213</v>
      </c>
      <c r="E1713" t="s">
        <v>28</v>
      </c>
      <c r="F1713" t="s">
        <v>38</v>
      </c>
      <c r="G1713">
        <v>75</v>
      </c>
      <c r="H1713">
        <v>80</v>
      </c>
      <c r="I1713" t="str">
        <f>INDEX('DATA - Teams'!$C:$C,MATCH(C1713,'DATA - Teams'!$B:$B,0))</f>
        <v>GARTER</v>
      </c>
    </row>
    <row r="1714" spans="1:9" hidden="1" x14ac:dyDescent="0.2">
      <c r="A1714">
        <v>2017</v>
      </c>
      <c r="B1714">
        <v>10</v>
      </c>
      <c r="C1714" t="s">
        <v>196</v>
      </c>
      <c r="D1714" t="s">
        <v>84</v>
      </c>
      <c r="E1714" t="s">
        <v>20</v>
      </c>
      <c r="F1714" t="s">
        <v>59</v>
      </c>
      <c r="G1714">
        <v>96</v>
      </c>
      <c r="H1714">
        <v>79</v>
      </c>
      <c r="I1714" t="str">
        <f>INDEX('DATA - Teams'!$C:$C,MATCH(C1714,'DATA - Teams'!$B:$B,0))</f>
        <v>GARTER</v>
      </c>
    </row>
    <row r="1715" spans="1:9" hidden="1" x14ac:dyDescent="0.2">
      <c r="A1715">
        <v>2017</v>
      </c>
      <c r="B1715">
        <v>10</v>
      </c>
      <c r="C1715" t="s">
        <v>196</v>
      </c>
      <c r="D1715" t="s">
        <v>207</v>
      </c>
      <c r="E1715" t="s">
        <v>31</v>
      </c>
      <c r="F1715" t="s">
        <v>59</v>
      </c>
      <c r="G1715">
        <v>105</v>
      </c>
      <c r="H1715">
        <v>0</v>
      </c>
      <c r="I1715" t="str">
        <f>INDEX('DATA - Teams'!$C:$C,MATCH(C1715,'DATA - Teams'!$B:$B,0))</f>
        <v>GARTER</v>
      </c>
    </row>
    <row r="1716" spans="1:9" hidden="1" x14ac:dyDescent="0.2">
      <c r="A1716">
        <v>2017</v>
      </c>
      <c r="B1716">
        <v>10</v>
      </c>
      <c r="C1716" t="s">
        <v>196</v>
      </c>
      <c r="D1716" t="s">
        <v>104</v>
      </c>
      <c r="E1716" t="s">
        <v>24</v>
      </c>
      <c r="F1716" t="s">
        <v>59</v>
      </c>
      <c r="G1716">
        <v>77</v>
      </c>
      <c r="H1716">
        <v>56</v>
      </c>
      <c r="I1716" t="str">
        <f>INDEX('DATA - Teams'!$C:$C,MATCH(C1716,'DATA - Teams'!$B:$B,0))</f>
        <v>GARTER</v>
      </c>
    </row>
    <row r="1717" spans="1:9" hidden="1" x14ac:dyDescent="0.2">
      <c r="A1717">
        <v>2017</v>
      </c>
      <c r="B1717">
        <v>10</v>
      </c>
      <c r="C1717" t="s">
        <v>196</v>
      </c>
      <c r="D1717" t="s">
        <v>222</v>
      </c>
      <c r="E1717" t="s">
        <v>28</v>
      </c>
      <c r="F1717" t="s">
        <v>59</v>
      </c>
      <c r="G1717">
        <v>75</v>
      </c>
      <c r="H1717">
        <v>121</v>
      </c>
      <c r="I1717" t="str">
        <f>INDEX('DATA - Teams'!$C:$C,MATCH(C1717,'DATA - Teams'!$B:$B,0))</f>
        <v>GARTER</v>
      </c>
    </row>
    <row r="1718" spans="1:9" hidden="1" x14ac:dyDescent="0.2">
      <c r="A1718">
        <v>2017</v>
      </c>
      <c r="B1718">
        <v>11</v>
      </c>
      <c r="C1718" t="s">
        <v>196</v>
      </c>
      <c r="D1718" t="s">
        <v>197</v>
      </c>
      <c r="E1718" t="s">
        <v>21</v>
      </c>
      <c r="F1718" t="s">
        <v>38</v>
      </c>
      <c r="G1718">
        <v>87</v>
      </c>
      <c r="H1718">
        <v>52</v>
      </c>
      <c r="I1718" t="str">
        <f>INDEX('DATA - Teams'!$C:$C,MATCH(C1718,'DATA - Teams'!$B:$B,0))</f>
        <v>GARTER</v>
      </c>
    </row>
    <row r="1719" spans="1:9" hidden="1" x14ac:dyDescent="0.2">
      <c r="A1719">
        <v>2017</v>
      </c>
      <c r="B1719">
        <v>11</v>
      </c>
      <c r="C1719" t="s">
        <v>196</v>
      </c>
      <c r="D1719" t="s">
        <v>214</v>
      </c>
      <c r="E1719" t="s">
        <v>33</v>
      </c>
      <c r="F1719" t="s">
        <v>41</v>
      </c>
      <c r="G1719">
        <v>60</v>
      </c>
      <c r="H1719">
        <v>15</v>
      </c>
      <c r="I1719" t="str">
        <f>INDEX('DATA - Teams'!$C:$C,MATCH(C1719,'DATA - Teams'!$B:$B,0))</f>
        <v>GARTER</v>
      </c>
    </row>
    <row r="1720" spans="1:9" hidden="1" x14ac:dyDescent="0.2">
      <c r="A1720">
        <v>2017</v>
      </c>
      <c r="B1720">
        <v>11</v>
      </c>
      <c r="C1720" t="s">
        <v>196</v>
      </c>
      <c r="D1720" t="s">
        <v>91</v>
      </c>
      <c r="E1720" t="s">
        <v>33</v>
      </c>
      <c r="F1720" t="s">
        <v>38</v>
      </c>
      <c r="G1720">
        <v>83</v>
      </c>
      <c r="H1720">
        <v>97</v>
      </c>
      <c r="I1720" t="str">
        <f>INDEX('DATA - Teams'!$C:$C,MATCH(C1720,'DATA - Teams'!$B:$B,0))</f>
        <v>GARTER</v>
      </c>
    </row>
    <row r="1721" spans="1:9" hidden="1" x14ac:dyDescent="0.2">
      <c r="A1721">
        <v>2017</v>
      </c>
      <c r="B1721">
        <v>11</v>
      </c>
      <c r="C1721" t="s">
        <v>196</v>
      </c>
      <c r="D1721" t="s">
        <v>204</v>
      </c>
      <c r="E1721" t="s">
        <v>20</v>
      </c>
      <c r="F1721" t="s">
        <v>43</v>
      </c>
      <c r="G1721">
        <v>87</v>
      </c>
      <c r="H1721">
        <v>76</v>
      </c>
      <c r="I1721" t="str">
        <f>INDEX('DATA - Teams'!$C:$C,MATCH(C1721,'DATA - Teams'!$B:$B,0))</f>
        <v>GARTER</v>
      </c>
    </row>
    <row r="1722" spans="1:9" hidden="1" x14ac:dyDescent="0.2">
      <c r="A1722">
        <v>2017</v>
      </c>
      <c r="B1722">
        <v>11</v>
      </c>
      <c r="C1722" t="s">
        <v>196</v>
      </c>
      <c r="D1722" t="s">
        <v>72</v>
      </c>
      <c r="E1722" t="s">
        <v>20</v>
      </c>
      <c r="F1722" t="s">
        <v>38</v>
      </c>
      <c r="G1722">
        <v>68</v>
      </c>
      <c r="H1722">
        <v>49</v>
      </c>
      <c r="I1722" t="str">
        <f>INDEX('DATA - Teams'!$C:$C,MATCH(C1722,'DATA - Teams'!$B:$B,0))</f>
        <v>GARTER</v>
      </c>
    </row>
    <row r="1723" spans="1:9" hidden="1" x14ac:dyDescent="0.2">
      <c r="A1723">
        <v>2017</v>
      </c>
      <c r="B1723">
        <v>11</v>
      </c>
      <c r="C1723" t="s">
        <v>196</v>
      </c>
      <c r="D1723" t="s">
        <v>205</v>
      </c>
      <c r="E1723" t="s">
        <v>32</v>
      </c>
      <c r="F1723" t="s">
        <v>41</v>
      </c>
      <c r="G1723">
        <v>87</v>
      </c>
      <c r="H1723">
        <v>98</v>
      </c>
      <c r="I1723" t="str">
        <f>INDEX('DATA - Teams'!$C:$C,MATCH(C1723,'DATA - Teams'!$B:$B,0))</f>
        <v>GARTER</v>
      </c>
    </row>
    <row r="1724" spans="1:9" hidden="1" x14ac:dyDescent="0.2">
      <c r="A1724">
        <v>2017</v>
      </c>
      <c r="B1724">
        <v>11</v>
      </c>
      <c r="C1724" t="s">
        <v>196</v>
      </c>
      <c r="D1724" t="s">
        <v>226</v>
      </c>
      <c r="E1724" t="s">
        <v>32</v>
      </c>
      <c r="F1724" t="s">
        <v>41</v>
      </c>
      <c r="G1724">
        <v>98</v>
      </c>
      <c r="H1724">
        <v>112</v>
      </c>
      <c r="I1724" t="str">
        <f>INDEX('DATA - Teams'!$C:$C,MATCH(C1724,'DATA - Teams'!$B:$B,0))</f>
        <v>GARTER</v>
      </c>
    </row>
    <row r="1725" spans="1:9" hidden="1" x14ac:dyDescent="0.2">
      <c r="A1725">
        <v>2017</v>
      </c>
      <c r="B1725">
        <v>11</v>
      </c>
      <c r="C1725" t="s">
        <v>196</v>
      </c>
      <c r="D1725" t="s">
        <v>228</v>
      </c>
      <c r="E1725" t="s">
        <v>32</v>
      </c>
      <c r="F1725" t="s">
        <v>43</v>
      </c>
      <c r="G1725">
        <v>95</v>
      </c>
      <c r="H1725">
        <v>76</v>
      </c>
      <c r="I1725" t="str">
        <f>INDEX('DATA - Teams'!$C:$C,MATCH(C1725,'DATA - Teams'!$B:$B,0))</f>
        <v>GARTER</v>
      </c>
    </row>
    <row r="1726" spans="1:9" hidden="1" x14ac:dyDescent="0.2">
      <c r="A1726">
        <v>2017</v>
      </c>
      <c r="B1726">
        <v>11</v>
      </c>
      <c r="C1726" t="s">
        <v>196</v>
      </c>
      <c r="D1726" t="s">
        <v>221</v>
      </c>
      <c r="E1726" t="s">
        <v>31</v>
      </c>
      <c r="F1726" t="s">
        <v>52</v>
      </c>
      <c r="G1726">
        <v>92</v>
      </c>
      <c r="H1726">
        <v>96</v>
      </c>
      <c r="I1726" t="str">
        <f>INDEX('DATA - Teams'!$C:$C,MATCH(C1726,'DATA - Teams'!$B:$B,0))</f>
        <v>GARTER</v>
      </c>
    </row>
    <row r="1727" spans="1:9" hidden="1" x14ac:dyDescent="0.2">
      <c r="A1727">
        <v>2017</v>
      </c>
      <c r="B1727">
        <v>11</v>
      </c>
      <c r="C1727" t="s">
        <v>196</v>
      </c>
      <c r="D1727" t="s">
        <v>208</v>
      </c>
      <c r="E1727" t="s">
        <v>31</v>
      </c>
      <c r="F1727" t="s">
        <v>43</v>
      </c>
      <c r="G1727">
        <v>89</v>
      </c>
      <c r="H1727">
        <v>100</v>
      </c>
      <c r="I1727" t="str">
        <f>INDEX('DATA - Teams'!$C:$C,MATCH(C1727,'DATA - Teams'!$B:$B,0))</f>
        <v>GARTER</v>
      </c>
    </row>
    <row r="1728" spans="1:9" hidden="1" x14ac:dyDescent="0.2">
      <c r="A1728">
        <v>2017</v>
      </c>
      <c r="B1728">
        <v>11</v>
      </c>
      <c r="C1728" t="s">
        <v>196</v>
      </c>
      <c r="D1728" t="s">
        <v>206</v>
      </c>
      <c r="E1728" t="s">
        <v>31</v>
      </c>
      <c r="F1728" t="s">
        <v>38</v>
      </c>
      <c r="G1728">
        <v>72</v>
      </c>
      <c r="H1728">
        <v>92</v>
      </c>
      <c r="I1728" t="str">
        <f>INDEX('DATA - Teams'!$C:$C,MATCH(C1728,'DATA - Teams'!$B:$B,0))</f>
        <v>GARTER</v>
      </c>
    </row>
    <row r="1729" spans="1:9" hidden="1" x14ac:dyDescent="0.2">
      <c r="A1729">
        <v>2017</v>
      </c>
      <c r="B1729">
        <v>11</v>
      </c>
      <c r="C1729" t="s">
        <v>196</v>
      </c>
      <c r="D1729" t="s">
        <v>207</v>
      </c>
      <c r="E1729" t="s">
        <v>31</v>
      </c>
      <c r="F1729" t="s">
        <v>41</v>
      </c>
      <c r="G1729">
        <v>111</v>
      </c>
      <c r="H1729">
        <v>139</v>
      </c>
      <c r="I1729" t="str">
        <f>INDEX('DATA - Teams'!$C:$C,MATCH(C1729,'DATA - Teams'!$B:$B,0))</f>
        <v>GARTER</v>
      </c>
    </row>
    <row r="1730" spans="1:9" hidden="1" x14ac:dyDescent="0.2">
      <c r="A1730">
        <v>2017</v>
      </c>
      <c r="B1730">
        <v>11</v>
      </c>
      <c r="C1730" t="s">
        <v>196</v>
      </c>
      <c r="D1730" t="s">
        <v>209</v>
      </c>
      <c r="E1730" t="s">
        <v>10</v>
      </c>
      <c r="F1730" t="s">
        <v>41</v>
      </c>
      <c r="G1730">
        <v>123</v>
      </c>
      <c r="H1730">
        <v>118</v>
      </c>
      <c r="I1730" t="str">
        <f>INDEX('DATA - Teams'!$C:$C,MATCH(C1730,'DATA - Teams'!$B:$B,0))</f>
        <v>GARTER</v>
      </c>
    </row>
    <row r="1731" spans="1:9" hidden="1" x14ac:dyDescent="0.2">
      <c r="A1731">
        <v>2017</v>
      </c>
      <c r="B1731">
        <v>11</v>
      </c>
      <c r="C1731" t="s">
        <v>196</v>
      </c>
      <c r="D1731" t="s">
        <v>210</v>
      </c>
      <c r="E1731" t="s">
        <v>10</v>
      </c>
      <c r="F1731" t="s">
        <v>43</v>
      </c>
      <c r="G1731">
        <v>96</v>
      </c>
      <c r="H1731">
        <v>77</v>
      </c>
      <c r="I1731" t="str">
        <f>INDEX('DATA - Teams'!$C:$C,MATCH(C1731,'DATA - Teams'!$B:$B,0))</f>
        <v>GARTER</v>
      </c>
    </row>
    <row r="1732" spans="1:9" hidden="1" x14ac:dyDescent="0.2">
      <c r="A1732">
        <v>2017</v>
      </c>
      <c r="B1732">
        <v>11</v>
      </c>
      <c r="C1732" t="s">
        <v>196</v>
      </c>
      <c r="D1732" t="s">
        <v>64</v>
      </c>
      <c r="E1732" t="s">
        <v>14</v>
      </c>
      <c r="F1732" t="s">
        <v>41</v>
      </c>
      <c r="G1732">
        <v>81</v>
      </c>
      <c r="H1732">
        <v>80</v>
      </c>
      <c r="I1732" t="str">
        <f>INDEX('DATA - Teams'!$C:$C,MATCH(C1732,'DATA - Teams'!$B:$B,0))</f>
        <v>GARTER</v>
      </c>
    </row>
    <row r="1733" spans="1:9" hidden="1" x14ac:dyDescent="0.2">
      <c r="A1733">
        <v>2017</v>
      </c>
      <c r="B1733">
        <v>11</v>
      </c>
      <c r="C1733" t="s">
        <v>196</v>
      </c>
      <c r="D1733" t="s">
        <v>212</v>
      </c>
      <c r="E1733" t="s">
        <v>28</v>
      </c>
      <c r="F1733" t="s">
        <v>41</v>
      </c>
      <c r="G1733">
        <v>108</v>
      </c>
      <c r="H1733">
        <v>89</v>
      </c>
      <c r="I1733" t="str">
        <f>INDEX('DATA - Teams'!$C:$C,MATCH(C1733,'DATA - Teams'!$B:$B,0))</f>
        <v>GARTER</v>
      </c>
    </row>
    <row r="1734" spans="1:9" hidden="1" x14ac:dyDescent="0.2">
      <c r="A1734">
        <v>2017</v>
      </c>
      <c r="B1734">
        <v>11</v>
      </c>
      <c r="C1734" t="s">
        <v>196</v>
      </c>
      <c r="D1734" t="s">
        <v>222</v>
      </c>
      <c r="E1734" t="s">
        <v>28</v>
      </c>
      <c r="F1734" t="s">
        <v>43</v>
      </c>
      <c r="G1734">
        <v>70</v>
      </c>
      <c r="H1734">
        <v>36</v>
      </c>
      <c r="I1734" t="str">
        <f>INDEX('DATA - Teams'!$C:$C,MATCH(C1734,'DATA - Teams'!$B:$B,0))</f>
        <v>GARTER</v>
      </c>
    </row>
    <row r="1735" spans="1:9" hidden="1" x14ac:dyDescent="0.2">
      <c r="A1735">
        <v>2017</v>
      </c>
      <c r="B1735">
        <v>11</v>
      </c>
      <c r="C1735" t="s">
        <v>196</v>
      </c>
      <c r="D1735" t="s">
        <v>213</v>
      </c>
      <c r="E1735" t="s">
        <v>28</v>
      </c>
      <c r="F1735" t="s">
        <v>38</v>
      </c>
      <c r="G1735">
        <v>73</v>
      </c>
      <c r="H1735">
        <v>62</v>
      </c>
      <c r="I1735" t="str">
        <f>INDEX('DATA - Teams'!$C:$C,MATCH(C1735,'DATA - Teams'!$B:$B,0))</f>
        <v>GARTER</v>
      </c>
    </row>
    <row r="1736" spans="1:9" hidden="1" x14ac:dyDescent="0.2">
      <c r="A1736">
        <v>2017</v>
      </c>
      <c r="B1736">
        <v>11</v>
      </c>
      <c r="C1736" t="s">
        <v>196</v>
      </c>
      <c r="D1736" t="s">
        <v>225</v>
      </c>
      <c r="E1736" t="s">
        <v>17</v>
      </c>
      <c r="F1736" t="s">
        <v>59</v>
      </c>
      <c r="G1736">
        <v>105</v>
      </c>
      <c r="H1736">
        <v>0</v>
      </c>
      <c r="I1736" t="str">
        <f>INDEX('DATA - Teams'!$C:$C,MATCH(C1736,'DATA - Teams'!$B:$B,0))</f>
        <v>GARTER</v>
      </c>
    </row>
    <row r="1737" spans="1:9" hidden="1" x14ac:dyDescent="0.2">
      <c r="A1737">
        <v>2017</v>
      </c>
      <c r="B1737">
        <v>11</v>
      </c>
      <c r="C1737" t="s">
        <v>196</v>
      </c>
      <c r="D1737" t="s">
        <v>200</v>
      </c>
      <c r="E1737" t="s">
        <v>27</v>
      </c>
      <c r="F1737" t="s">
        <v>59</v>
      </c>
      <c r="G1737">
        <v>132</v>
      </c>
      <c r="H1737">
        <v>0</v>
      </c>
      <c r="I1737" t="str">
        <f>INDEX('DATA - Teams'!$C:$C,MATCH(C1737,'DATA - Teams'!$B:$B,0))</f>
        <v>GARTER</v>
      </c>
    </row>
    <row r="1738" spans="1:9" hidden="1" x14ac:dyDescent="0.2">
      <c r="A1738">
        <v>2017</v>
      </c>
      <c r="B1738">
        <v>11</v>
      </c>
      <c r="C1738" t="s">
        <v>196</v>
      </c>
      <c r="D1738" t="s">
        <v>219</v>
      </c>
      <c r="E1738" t="s">
        <v>36</v>
      </c>
      <c r="F1738" t="s">
        <v>59</v>
      </c>
      <c r="G1738">
        <v>89</v>
      </c>
      <c r="H1738">
        <v>0</v>
      </c>
      <c r="I1738" t="str">
        <f>INDEX('DATA - Teams'!$C:$C,MATCH(C1738,'DATA - Teams'!$B:$B,0))</f>
        <v>GARTER</v>
      </c>
    </row>
    <row r="1739" spans="1:9" hidden="1" x14ac:dyDescent="0.2">
      <c r="A1739">
        <v>2017</v>
      </c>
      <c r="B1739">
        <v>11</v>
      </c>
      <c r="C1739" t="s">
        <v>196</v>
      </c>
      <c r="D1739" t="s">
        <v>104</v>
      </c>
      <c r="E1739" t="s">
        <v>24</v>
      </c>
      <c r="F1739" t="s">
        <v>59</v>
      </c>
      <c r="G1739">
        <v>71</v>
      </c>
      <c r="H1739">
        <v>82</v>
      </c>
      <c r="I1739" t="str">
        <f>INDEX('DATA - Teams'!$C:$C,MATCH(C1739,'DATA - Teams'!$B:$B,0))</f>
        <v>GARTER</v>
      </c>
    </row>
    <row r="1740" spans="1:9" hidden="1" x14ac:dyDescent="0.2">
      <c r="A1740">
        <v>2017</v>
      </c>
      <c r="B1740">
        <v>12</v>
      </c>
      <c r="C1740" t="s">
        <v>196</v>
      </c>
      <c r="D1740" t="s">
        <v>197</v>
      </c>
      <c r="E1740" t="s">
        <v>21</v>
      </c>
      <c r="F1740" t="s">
        <v>38</v>
      </c>
      <c r="G1740">
        <v>82</v>
      </c>
      <c r="H1740">
        <v>79</v>
      </c>
      <c r="I1740" t="str">
        <f>INDEX('DATA - Teams'!$C:$C,MATCH(C1740,'DATA - Teams'!$B:$B,0))</f>
        <v>GARTER</v>
      </c>
    </row>
    <row r="1741" spans="1:9" hidden="1" x14ac:dyDescent="0.2">
      <c r="A1741">
        <v>2017</v>
      </c>
      <c r="B1741">
        <v>12</v>
      </c>
      <c r="C1741" t="s">
        <v>196</v>
      </c>
      <c r="D1741" t="s">
        <v>229</v>
      </c>
      <c r="E1741" t="s">
        <v>33</v>
      </c>
      <c r="F1741" t="s">
        <v>43</v>
      </c>
      <c r="G1741">
        <v>87</v>
      </c>
      <c r="H1741">
        <v>78</v>
      </c>
      <c r="I1741" t="str">
        <f>INDEX('DATA - Teams'!$C:$C,MATCH(C1741,'DATA - Teams'!$B:$B,0))</f>
        <v>GARTER</v>
      </c>
    </row>
    <row r="1742" spans="1:9" hidden="1" x14ac:dyDescent="0.2">
      <c r="A1742">
        <v>2017</v>
      </c>
      <c r="B1742">
        <v>12</v>
      </c>
      <c r="C1742" t="s">
        <v>196</v>
      </c>
      <c r="D1742" t="s">
        <v>225</v>
      </c>
      <c r="E1742" t="s">
        <v>17</v>
      </c>
      <c r="F1742" t="s">
        <v>43</v>
      </c>
      <c r="G1742">
        <v>87</v>
      </c>
      <c r="H1742">
        <v>52</v>
      </c>
      <c r="I1742" t="str">
        <f>INDEX('DATA - Teams'!$C:$C,MATCH(C1742,'DATA - Teams'!$B:$B,0))</f>
        <v>GARTER</v>
      </c>
    </row>
    <row r="1743" spans="1:9" hidden="1" x14ac:dyDescent="0.2">
      <c r="A1743">
        <v>2017</v>
      </c>
      <c r="B1743">
        <v>12</v>
      </c>
      <c r="C1743" t="s">
        <v>196</v>
      </c>
      <c r="D1743" t="s">
        <v>200</v>
      </c>
      <c r="E1743" t="s">
        <v>27</v>
      </c>
      <c r="F1743" t="s">
        <v>41</v>
      </c>
      <c r="G1743">
        <v>132</v>
      </c>
      <c r="H1743">
        <v>90</v>
      </c>
      <c r="I1743" t="str">
        <f>INDEX('DATA - Teams'!$C:$C,MATCH(C1743,'DATA - Teams'!$B:$B,0))</f>
        <v>GARTER</v>
      </c>
    </row>
    <row r="1744" spans="1:9" hidden="1" x14ac:dyDescent="0.2">
      <c r="A1744">
        <v>2017</v>
      </c>
      <c r="B1744">
        <v>12</v>
      </c>
      <c r="C1744" t="s">
        <v>196</v>
      </c>
      <c r="D1744" t="s">
        <v>219</v>
      </c>
      <c r="E1744" t="s">
        <v>36</v>
      </c>
      <c r="F1744" t="s">
        <v>38</v>
      </c>
      <c r="G1744">
        <v>91</v>
      </c>
      <c r="H1744">
        <v>87</v>
      </c>
      <c r="I1744" t="str">
        <f>INDEX('DATA - Teams'!$C:$C,MATCH(C1744,'DATA - Teams'!$B:$B,0))</f>
        <v>GARTER</v>
      </c>
    </row>
    <row r="1745" spans="1:9" hidden="1" x14ac:dyDescent="0.2">
      <c r="A1745">
        <v>2017</v>
      </c>
      <c r="B1745">
        <v>12</v>
      </c>
      <c r="C1745" t="s">
        <v>196</v>
      </c>
      <c r="D1745" t="s">
        <v>230</v>
      </c>
      <c r="E1745" t="s">
        <v>36</v>
      </c>
      <c r="F1745" t="s">
        <v>38</v>
      </c>
      <c r="G1745">
        <v>85</v>
      </c>
      <c r="H1745">
        <v>121</v>
      </c>
      <c r="I1745" t="str">
        <f>INDEX('DATA - Teams'!$C:$C,MATCH(C1745,'DATA - Teams'!$B:$B,0))</f>
        <v>GARTER</v>
      </c>
    </row>
    <row r="1746" spans="1:9" hidden="1" x14ac:dyDescent="0.2">
      <c r="A1746">
        <v>2017</v>
      </c>
      <c r="B1746">
        <v>12</v>
      </c>
      <c r="C1746" t="s">
        <v>196</v>
      </c>
      <c r="D1746" t="s">
        <v>228</v>
      </c>
      <c r="E1746" t="s">
        <v>32</v>
      </c>
      <c r="F1746" t="s">
        <v>43</v>
      </c>
      <c r="G1746">
        <v>91</v>
      </c>
      <c r="H1746">
        <v>65</v>
      </c>
      <c r="I1746" t="str">
        <f>INDEX('DATA - Teams'!$C:$C,MATCH(C1746,'DATA - Teams'!$B:$B,0))</f>
        <v>GARTER</v>
      </c>
    </row>
    <row r="1747" spans="1:9" hidden="1" x14ac:dyDescent="0.2">
      <c r="A1747">
        <v>2017</v>
      </c>
      <c r="B1747">
        <v>12</v>
      </c>
      <c r="C1747" t="s">
        <v>196</v>
      </c>
      <c r="D1747" t="s">
        <v>205</v>
      </c>
      <c r="E1747" t="s">
        <v>32</v>
      </c>
      <c r="F1747" t="s">
        <v>41</v>
      </c>
      <c r="G1747">
        <v>91</v>
      </c>
      <c r="H1747">
        <v>94</v>
      </c>
      <c r="I1747" t="str">
        <f>INDEX('DATA - Teams'!$C:$C,MATCH(C1747,'DATA - Teams'!$B:$B,0))</f>
        <v>GARTER</v>
      </c>
    </row>
    <row r="1748" spans="1:9" hidden="1" x14ac:dyDescent="0.2">
      <c r="A1748">
        <v>2017</v>
      </c>
      <c r="B1748">
        <v>12</v>
      </c>
      <c r="C1748" t="s">
        <v>196</v>
      </c>
      <c r="D1748" t="s">
        <v>226</v>
      </c>
      <c r="E1748" t="s">
        <v>32</v>
      </c>
      <c r="F1748" t="s">
        <v>41</v>
      </c>
      <c r="G1748">
        <v>108</v>
      </c>
      <c r="H1748">
        <v>117</v>
      </c>
      <c r="I1748" t="str">
        <f>INDEX('DATA - Teams'!$C:$C,MATCH(C1748,'DATA - Teams'!$B:$B,0))</f>
        <v>GARTER</v>
      </c>
    </row>
    <row r="1749" spans="1:9" hidden="1" x14ac:dyDescent="0.2">
      <c r="A1749">
        <v>2017</v>
      </c>
      <c r="B1749">
        <v>12</v>
      </c>
      <c r="C1749" t="s">
        <v>196</v>
      </c>
      <c r="D1749" t="s">
        <v>208</v>
      </c>
      <c r="E1749" t="s">
        <v>31</v>
      </c>
      <c r="F1749" t="s">
        <v>43</v>
      </c>
      <c r="G1749">
        <v>94</v>
      </c>
      <c r="H1749">
        <v>103</v>
      </c>
      <c r="I1749" t="str">
        <f>INDEX('DATA - Teams'!$C:$C,MATCH(C1749,'DATA - Teams'!$B:$B,0))</f>
        <v>GARTER</v>
      </c>
    </row>
    <row r="1750" spans="1:9" hidden="1" x14ac:dyDescent="0.2">
      <c r="A1750">
        <v>2017</v>
      </c>
      <c r="B1750">
        <v>12</v>
      </c>
      <c r="C1750" t="s">
        <v>196</v>
      </c>
      <c r="D1750" t="s">
        <v>206</v>
      </c>
      <c r="E1750" t="s">
        <v>31</v>
      </c>
      <c r="F1750" t="s">
        <v>38</v>
      </c>
      <c r="G1750">
        <v>75</v>
      </c>
      <c r="H1750">
        <v>103</v>
      </c>
      <c r="I1750" t="str">
        <f>INDEX('DATA - Teams'!$C:$C,MATCH(C1750,'DATA - Teams'!$B:$B,0))</f>
        <v>GARTER</v>
      </c>
    </row>
    <row r="1751" spans="1:9" hidden="1" x14ac:dyDescent="0.2">
      <c r="A1751">
        <v>2017</v>
      </c>
      <c r="B1751">
        <v>12</v>
      </c>
      <c r="C1751" t="s">
        <v>196</v>
      </c>
      <c r="D1751" t="s">
        <v>207</v>
      </c>
      <c r="E1751" t="s">
        <v>31</v>
      </c>
      <c r="F1751" t="s">
        <v>41</v>
      </c>
      <c r="G1751">
        <v>121</v>
      </c>
      <c r="H1751">
        <v>146</v>
      </c>
      <c r="I1751" t="str">
        <f>INDEX('DATA - Teams'!$C:$C,MATCH(C1751,'DATA - Teams'!$B:$B,0))</f>
        <v>GARTER</v>
      </c>
    </row>
    <row r="1752" spans="1:9" hidden="1" x14ac:dyDescent="0.2">
      <c r="A1752">
        <v>2017</v>
      </c>
      <c r="B1752">
        <v>12</v>
      </c>
      <c r="C1752" t="s">
        <v>196</v>
      </c>
      <c r="D1752" t="s">
        <v>221</v>
      </c>
      <c r="E1752" t="s">
        <v>31</v>
      </c>
      <c r="F1752" t="s">
        <v>52</v>
      </c>
      <c r="G1752">
        <v>99</v>
      </c>
      <c r="H1752">
        <v>107</v>
      </c>
      <c r="I1752" t="str">
        <f>INDEX('DATA - Teams'!$C:$C,MATCH(C1752,'DATA - Teams'!$B:$B,0))</f>
        <v>GARTER</v>
      </c>
    </row>
    <row r="1753" spans="1:9" hidden="1" x14ac:dyDescent="0.2">
      <c r="A1753">
        <v>2017</v>
      </c>
      <c r="B1753">
        <v>12</v>
      </c>
      <c r="C1753" t="s">
        <v>196</v>
      </c>
      <c r="D1753" t="s">
        <v>209</v>
      </c>
      <c r="E1753" t="s">
        <v>10</v>
      </c>
      <c r="F1753" t="s">
        <v>41</v>
      </c>
      <c r="G1753">
        <v>123</v>
      </c>
      <c r="H1753">
        <v>135</v>
      </c>
      <c r="I1753" t="str">
        <f>INDEX('DATA - Teams'!$C:$C,MATCH(C1753,'DATA - Teams'!$B:$B,0))</f>
        <v>GARTER</v>
      </c>
    </row>
    <row r="1754" spans="1:9" hidden="1" x14ac:dyDescent="0.2">
      <c r="A1754">
        <v>2017</v>
      </c>
      <c r="B1754">
        <v>12</v>
      </c>
      <c r="C1754" t="s">
        <v>196</v>
      </c>
      <c r="D1754" t="s">
        <v>210</v>
      </c>
      <c r="E1754" t="s">
        <v>10</v>
      </c>
      <c r="F1754" t="s">
        <v>43</v>
      </c>
      <c r="G1754">
        <v>96</v>
      </c>
      <c r="H1754">
        <v>118</v>
      </c>
      <c r="I1754" t="str">
        <f>INDEX('DATA - Teams'!$C:$C,MATCH(C1754,'DATA - Teams'!$B:$B,0))</f>
        <v>GARTER</v>
      </c>
    </row>
    <row r="1755" spans="1:9" hidden="1" x14ac:dyDescent="0.2">
      <c r="A1755">
        <v>2017</v>
      </c>
      <c r="B1755">
        <v>12</v>
      </c>
      <c r="C1755" t="s">
        <v>196</v>
      </c>
      <c r="D1755" t="s">
        <v>104</v>
      </c>
      <c r="E1755" t="s">
        <v>24</v>
      </c>
      <c r="F1755" t="s">
        <v>41</v>
      </c>
      <c r="G1755">
        <v>67</v>
      </c>
      <c r="H1755">
        <v>60</v>
      </c>
      <c r="I1755" t="str">
        <f>INDEX('DATA - Teams'!$C:$C,MATCH(C1755,'DATA - Teams'!$B:$B,0))</f>
        <v>GARTER</v>
      </c>
    </row>
    <row r="1756" spans="1:9" hidden="1" x14ac:dyDescent="0.2">
      <c r="A1756">
        <v>2017</v>
      </c>
      <c r="B1756">
        <v>12</v>
      </c>
      <c r="C1756" t="s">
        <v>196</v>
      </c>
      <c r="D1756" t="s">
        <v>212</v>
      </c>
      <c r="E1756" t="s">
        <v>28</v>
      </c>
      <c r="F1756" t="s">
        <v>41</v>
      </c>
      <c r="G1756">
        <v>106</v>
      </c>
      <c r="H1756">
        <v>66</v>
      </c>
      <c r="I1756" t="str">
        <f>INDEX('DATA - Teams'!$C:$C,MATCH(C1756,'DATA - Teams'!$B:$B,0))</f>
        <v>GARTER</v>
      </c>
    </row>
    <row r="1757" spans="1:9" hidden="1" x14ac:dyDescent="0.2">
      <c r="A1757">
        <v>2017</v>
      </c>
      <c r="B1757">
        <v>12</v>
      </c>
      <c r="C1757" t="s">
        <v>196</v>
      </c>
      <c r="D1757" t="s">
        <v>213</v>
      </c>
      <c r="E1757" t="s">
        <v>28</v>
      </c>
      <c r="F1757" t="s">
        <v>38</v>
      </c>
      <c r="G1757">
        <v>73</v>
      </c>
      <c r="H1757">
        <v>75</v>
      </c>
      <c r="I1757" t="str">
        <f>INDEX('DATA - Teams'!$C:$C,MATCH(C1757,'DATA - Teams'!$B:$B,0))</f>
        <v>GARTER</v>
      </c>
    </row>
    <row r="1758" spans="1:9" hidden="1" x14ac:dyDescent="0.2">
      <c r="A1758">
        <v>2017</v>
      </c>
      <c r="B1758">
        <v>12</v>
      </c>
      <c r="C1758" t="s">
        <v>196</v>
      </c>
      <c r="D1758" t="s">
        <v>204</v>
      </c>
      <c r="E1758" t="s">
        <v>20</v>
      </c>
      <c r="F1758" t="s">
        <v>59</v>
      </c>
      <c r="G1758">
        <v>87</v>
      </c>
      <c r="H1758">
        <v>0</v>
      </c>
      <c r="I1758" t="str">
        <f>INDEX('DATA - Teams'!$C:$C,MATCH(C1758,'DATA - Teams'!$B:$B,0))</f>
        <v>GARTER</v>
      </c>
    </row>
    <row r="1759" spans="1:9" hidden="1" x14ac:dyDescent="0.2">
      <c r="A1759">
        <v>2017</v>
      </c>
      <c r="B1759">
        <v>12</v>
      </c>
      <c r="C1759" t="s">
        <v>196</v>
      </c>
      <c r="D1759" t="s">
        <v>231</v>
      </c>
      <c r="E1759" t="s">
        <v>31</v>
      </c>
      <c r="F1759" t="s">
        <v>59</v>
      </c>
      <c r="G1759">
        <v>48</v>
      </c>
      <c r="H1759">
        <v>78</v>
      </c>
      <c r="I1759" t="str">
        <f>INDEX('DATA - Teams'!$C:$C,MATCH(C1759,'DATA - Teams'!$B:$B,0))</f>
        <v>GARTER</v>
      </c>
    </row>
    <row r="1760" spans="1:9" hidden="1" x14ac:dyDescent="0.2">
      <c r="A1760">
        <v>2017</v>
      </c>
      <c r="B1760">
        <v>12</v>
      </c>
      <c r="C1760" t="s">
        <v>196</v>
      </c>
      <c r="D1760" t="s">
        <v>64</v>
      </c>
      <c r="E1760" t="s">
        <v>14</v>
      </c>
      <c r="F1760" t="s">
        <v>59</v>
      </c>
      <c r="G1760">
        <v>81</v>
      </c>
      <c r="H1760">
        <v>0</v>
      </c>
      <c r="I1760" t="str">
        <f>INDEX('DATA - Teams'!$C:$C,MATCH(C1760,'DATA - Teams'!$B:$B,0))</f>
        <v>GARTER</v>
      </c>
    </row>
    <row r="1761" spans="1:9" hidden="1" x14ac:dyDescent="0.2">
      <c r="A1761">
        <v>2017</v>
      </c>
      <c r="B1761">
        <v>12</v>
      </c>
      <c r="C1761" t="s">
        <v>196</v>
      </c>
      <c r="D1761" t="s">
        <v>222</v>
      </c>
      <c r="E1761" t="s">
        <v>28</v>
      </c>
      <c r="F1761" t="s">
        <v>59</v>
      </c>
      <c r="G1761">
        <v>69</v>
      </c>
      <c r="H1761">
        <v>62</v>
      </c>
      <c r="I1761" t="str">
        <f>INDEX('DATA - Teams'!$C:$C,MATCH(C1761,'DATA - Teams'!$B:$B,0))</f>
        <v>GARTER</v>
      </c>
    </row>
    <row r="1762" spans="1:9" hidden="1" x14ac:dyDescent="0.2">
      <c r="A1762">
        <v>2017</v>
      </c>
      <c r="B1762">
        <v>13</v>
      </c>
      <c r="C1762" t="s">
        <v>196</v>
      </c>
      <c r="D1762" t="s">
        <v>197</v>
      </c>
      <c r="E1762" t="s">
        <v>21</v>
      </c>
      <c r="F1762" t="s">
        <v>38</v>
      </c>
      <c r="G1762">
        <v>82</v>
      </c>
      <c r="H1762">
        <v>0</v>
      </c>
      <c r="I1762" t="str">
        <f>INDEX('DATA - Teams'!$C:$C,MATCH(C1762,'DATA - Teams'!$B:$B,0))</f>
        <v>GARTER</v>
      </c>
    </row>
    <row r="1763" spans="1:9" hidden="1" x14ac:dyDescent="0.2">
      <c r="A1763">
        <v>2017</v>
      </c>
      <c r="B1763">
        <v>13</v>
      </c>
      <c r="C1763" t="s">
        <v>196</v>
      </c>
      <c r="D1763" t="s">
        <v>229</v>
      </c>
      <c r="E1763" t="s">
        <v>33</v>
      </c>
      <c r="F1763" t="s">
        <v>43</v>
      </c>
      <c r="G1763">
        <v>87</v>
      </c>
      <c r="H1763">
        <v>0</v>
      </c>
      <c r="I1763" t="str">
        <f>INDEX('DATA - Teams'!$C:$C,MATCH(C1763,'DATA - Teams'!$B:$B,0))</f>
        <v>GARTER</v>
      </c>
    </row>
    <row r="1764" spans="1:9" hidden="1" x14ac:dyDescent="0.2">
      <c r="A1764">
        <v>2017</v>
      </c>
      <c r="B1764">
        <v>13</v>
      </c>
      <c r="C1764" t="s">
        <v>196</v>
      </c>
      <c r="D1764" t="s">
        <v>225</v>
      </c>
      <c r="E1764" t="s">
        <v>17</v>
      </c>
      <c r="F1764" t="s">
        <v>43</v>
      </c>
      <c r="G1764">
        <v>77</v>
      </c>
      <c r="H1764">
        <v>61</v>
      </c>
      <c r="I1764" t="str">
        <f>INDEX('DATA - Teams'!$C:$C,MATCH(C1764,'DATA - Teams'!$B:$B,0))</f>
        <v>GARTER</v>
      </c>
    </row>
    <row r="1765" spans="1:9" hidden="1" x14ac:dyDescent="0.2">
      <c r="A1765">
        <v>2017</v>
      </c>
      <c r="B1765">
        <v>13</v>
      </c>
      <c r="C1765" t="s">
        <v>196</v>
      </c>
      <c r="D1765" t="s">
        <v>200</v>
      </c>
      <c r="E1765" t="s">
        <v>27</v>
      </c>
      <c r="F1765" t="s">
        <v>41</v>
      </c>
      <c r="G1765">
        <v>158</v>
      </c>
      <c r="H1765">
        <v>208</v>
      </c>
      <c r="I1765" t="str">
        <f>INDEX('DATA - Teams'!$C:$C,MATCH(C1765,'DATA - Teams'!$B:$B,0))</f>
        <v>GARTER</v>
      </c>
    </row>
    <row r="1766" spans="1:9" hidden="1" x14ac:dyDescent="0.2">
      <c r="A1766">
        <v>2017</v>
      </c>
      <c r="B1766">
        <v>13</v>
      </c>
      <c r="C1766" t="s">
        <v>196</v>
      </c>
      <c r="D1766" t="s">
        <v>219</v>
      </c>
      <c r="E1766" t="s">
        <v>36</v>
      </c>
      <c r="F1766" t="s">
        <v>38</v>
      </c>
      <c r="G1766">
        <v>100</v>
      </c>
      <c r="H1766">
        <v>86</v>
      </c>
      <c r="I1766" t="str">
        <f>INDEX('DATA - Teams'!$C:$C,MATCH(C1766,'DATA - Teams'!$B:$B,0))</f>
        <v>GARTER</v>
      </c>
    </row>
    <row r="1767" spans="1:9" hidden="1" x14ac:dyDescent="0.2">
      <c r="A1767">
        <v>2017</v>
      </c>
      <c r="B1767">
        <v>13</v>
      </c>
      <c r="C1767" t="s">
        <v>196</v>
      </c>
      <c r="D1767" t="s">
        <v>230</v>
      </c>
      <c r="E1767" t="s">
        <v>36</v>
      </c>
      <c r="F1767" t="s">
        <v>38</v>
      </c>
      <c r="G1767">
        <v>92</v>
      </c>
      <c r="H1767">
        <v>118</v>
      </c>
      <c r="I1767" t="str">
        <f>INDEX('DATA - Teams'!$C:$C,MATCH(C1767,'DATA - Teams'!$B:$B,0))</f>
        <v>GARTER</v>
      </c>
    </row>
    <row r="1768" spans="1:9" hidden="1" x14ac:dyDescent="0.2">
      <c r="A1768">
        <v>2017</v>
      </c>
      <c r="B1768">
        <v>13</v>
      </c>
      <c r="C1768" t="s">
        <v>196</v>
      </c>
      <c r="D1768" t="s">
        <v>204</v>
      </c>
      <c r="E1768" t="s">
        <v>20</v>
      </c>
      <c r="F1768" t="s">
        <v>43</v>
      </c>
      <c r="G1768">
        <v>83</v>
      </c>
      <c r="H1768">
        <v>78</v>
      </c>
      <c r="I1768" t="str">
        <f>INDEX('DATA - Teams'!$C:$C,MATCH(C1768,'DATA - Teams'!$B:$B,0))</f>
        <v>GARTER</v>
      </c>
    </row>
    <row r="1769" spans="1:9" hidden="1" x14ac:dyDescent="0.2">
      <c r="A1769">
        <v>2017</v>
      </c>
      <c r="B1769">
        <v>13</v>
      </c>
      <c r="C1769" t="s">
        <v>196</v>
      </c>
      <c r="D1769" t="s">
        <v>228</v>
      </c>
      <c r="E1769" t="s">
        <v>32</v>
      </c>
      <c r="F1769" t="s">
        <v>43</v>
      </c>
      <c r="G1769">
        <v>91</v>
      </c>
      <c r="H1769">
        <v>0</v>
      </c>
      <c r="I1769" t="str">
        <f>INDEX('DATA - Teams'!$C:$C,MATCH(C1769,'DATA - Teams'!$B:$B,0))</f>
        <v>GARTER</v>
      </c>
    </row>
    <row r="1770" spans="1:9" hidden="1" x14ac:dyDescent="0.2">
      <c r="A1770">
        <v>2017</v>
      </c>
      <c r="B1770">
        <v>13</v>
      </c>
      <c r="C1770" t="s">
        <v>196</v>
      </c>
      <c r="D1770" t="s">
        <v>205</v>
      </c>
      <c r="E1770" t="s">
        <v>32</v>
      </c>
      <c r="F1770" t="s">
        <v>41</v>
      </c>
      <c r="G1770">
        <v>91</v>
      </c>
      <c r="H1770">
        <v>0</v>
      </c>
      <c r="I1770" t="str">
        <f>INDEX('DATA - Teams'!$C:$C,MATCH(C1770,'DATA - Teams'!$B:$B,0))</f>
        <v>GARTER</v>
      </c>
    </row>
    <row r="1771" spans="1:9" hidden="1" x14ac:dyDescent="0.2">
      <c r="A1771">
        <v>2017</v>
      </c>
      <c r="B1771">
        <v>13</v>
      </c>
      <c r="C1771" t="s">
        <v>196</v>
      </c>
      <c r="D1771" t="s">
        <v>226</v>
      </c>
      <c r="E1771" t="s">
        <v>32</v>
      </c>
      <c r="F1771" t="s">
        <v>41</v>
      </c>
      <c r="G1771">
        <v>108</v>
      </c>
      <c r="H1771">
        <v>0</v>
      </c>
      <c r="I1771" t="str">
        <f>INDEX('DATA - Teams'!$C:$C,MATCH(C1771,'DATA - Teams'!$B:$B,0))</f>
        <v>GARTER</v>
      </c>
    </row>
    <row r="1772" spans="1:9" hidden="1" x14ac:dyDescent="0.2">
      <c r="A1772">
        <v>2017</v>
      </c>
      <c r="B1772">
        <v>13</v>
      </c>
      <c r="C1772" t="s">
        <v>196</v>
      </c>
      <c r="D1772" t="s">
        <v>206</v>
      </c>
      <c r="E1772" t="s">
        <v>31</v>
      </c>
      <c r="F1772" t="s">
        <v>38</v>
      </c>
      <c r="G1772">
        <v>63</v>
      </c>
      <c r="H1772">
        <v>37</v>
      </c>
      <c r="I1772" t="str">
        <f>INDEX('DATA - Teams'!$C:$C,MATCH(C1772,'DATA - Teams'!$B:$B,0))</f>
        <v>GARTER</v>
      </c>
    </row>
    <row r="1773" spans="1:9" hidden="1" x14ac:dyDescent="0.2">
      <c r="A1773">
        <v>2017</v>
      </c>
      <c r="B1773">
        <v>13</v>
      </c>
      <c r="C1773" t="s">
        <v>196</v>
      </c>
      <c r="D1773" t="s">
        <v>231</v>
      </c>
      <c r="E1773" t="s">
        <v>31</v>
      </c>
      <c r="F1773" t="s">
        <v>41</v>
      </c>
      <c r="G1773">
        <v>47</v>
      </c>
      <c r="H1773">
        <v>47</v>
      </c>
      <c r="I1773" t="str">
        <f>INDEX('DATA - Teams'!$C:$C,MATCH(C1773,'DATA - Teams'!$B:$B,0))</f>
        <v>GARTER</v>
      </c>
    </row>
    <row r="1774" spans="1:9" hidden="1" x14ac:dyDescent="0.2">
      <c r="A1774">
        <v>2017</v>
      </c>
      <c r="B1774">
        <v>13</v>
      </c>
      <c r="C1774" t="s">
        <v>196</v>
      </c>
      <c r="D1774" t="s">
        <v>221</v>
      </c>
      <c r="E1774" t="s">
        <v>31</v>
      </c>
      <c r="F1774" t="s">
        <v>52</v>
      </c>
      <c r="G1774">
        <v>90</v>
      </c>
      <c r="H1774">
        <v>72</v>
      </c>
      <c r="I1774" t="str">
        <f>INDEX('DATA - Teams'!$C:$C,MATCH(C1774,'DATA - Teams'!$B:$B,0))</f>
        <v>GARTER</v>
      </c>
    </row>
    <row r="1775" spans="1:9" hidden="1" x14ac:dyDescent="0.2">
      <c r="A1775">
        <v>2017</v>
      </c>
      <c r="B1775">
        <v>13</v>
      </c>
      <c r="C1775" t="s">
        <v>196</v>
      </c>
      <c r="D1775" t="s">
        <v>207</v>
      </c>
      <c r="E1775" t="s">
        <v>31</v>
      </c>
      <c r="F1775" t="s">
        <v>41</v>
      </c>
      <c r="G1775">
        <v>100</v>
      </c>
      <c r="H1775">
        <v>97</v>
      </c>
      <c r="I1775" t="str">
        <f>INDEX('DATA - Teams'!$C:$C,MATCH(C1775,'DATA - Teams'!$B:$B,0))</f>
        <v>GARTER</v>
      </c>
    </row>
    <row r="1776" spans="1:9" hidden="1" x14ac:dyDescent="0.2">
      <c r="A1776">
        <v>2017</v>
      </c>
      <c r="B1776">
        <v>13</v>
      </c>
      <c r="C1776" t="s">
        <v>196</v>
      </c>
      <c r="D1776" t="s">
        <v>208</v>
      </c>
      <c r="E1776" t="s">
        <v>31</v>
      </c>
      <c r="F1776" t="s">
        <v>43</v>
      </c>
      <c r="G1776">
        <v>90</v>
      </c>
      <c r="H1776">
        <v>91</v>
      </c>
      <c r="I1776" t="str">
        <f>INDEX('DATA - Teams'!$C:$C,MATCH(C1776,'DATA - Teams'!$B:$B,0))</f>
        <v>GARTER</v>
      </c>
    </row>
    <row r="1777" spans="1:9" hidden="1" x14ac:dyDescent="0.2">
      <c r="A1777">
        <v>2017</v>
      </c>
      <c r="B1777">
        <v>13</v>
      </c>
      <c r="C1777" t="s">
        <v>196</v>
      </c>
      <c r="D1777" t="s">
        <v>64</v>
      </c>
      <c r="E1777" t="s">
        <v>14</v>
      </c>
      <c r="F1777" t="s">
        <v>41</v>
      </c>
      <c r="G1777">
        <v>73</v>
      </c>
      <c r="H1777">
        <v>54</v>
      </c>
      <c r="I1777" t="str">
        <f>INDEX('DATA - Teams'!$C:$C,MATCH(C1777,'DATA - Teams'!$B:$B,0))</f>
        <v>GARTER</v>
      </c>
    </row>
    <row r="1778" spans="1:9" hidden="1" x14ac:dyDescent="0.2">
      <c r="A1778">
        <v>2017</v>
      </c>
      <c r="B1778">
        <v>13</v>
      </c>
      <c r="C1778" t="s">
        <v>196</v>
      </c>
      <c r="D1778" t="s">
        <v>212</v>
      </c>
      <c r="E1778" t="s">
        <v>28</v>
      </c>
      <c r="F1778" t="s">
        <v>41</v>
      </c>
      <c r="G1778">
        <v>106</v>
      </c>
      <c r="H1778">
        <v>0</v>
      </c>
      <c r="I1778" t="str">
        <f>INDEX('DATA - Teams'!$C:$C,MATCH(C1778,'DATA - Teams'!$B:$B,0))</f>
        <v>GARTER</v>
      </c>
    </row>
    <row r="1779" spans="1:9" hidden="1" x14ac:dyDescent="0.2">
      <c r="A1779">
        <v>2017</v>
      </c>
      <c r="B1779">
        <v>13</v>
      </c>
      <c r="C1779" t="s">
        <v>196</v>
      </c>
      <c r="D1779" t="s">
        <v>213</v>
      </c>
      <c r="E1779" t="s">
        <v>28</v>
      </c>
      <c r="F1779" t="s">
        <v>38</v>
      </c>
      <c r="G1779">
        <v>73</v>
      </c>
      <c r="H1779">
        <v>0</v>
      </c>
      <c r="I1779" t="str">
        <f>INDEX('DATA - Teams'!$C:$C,MATCH(C1779,'DATA - Teams'!$B:$B,0))</f>
        <v>GARTER</v>
      </c>
    </row>
    <row r="1780" spans="1:9" hidden="1" x14ac:dyDescent="0.2">
      <c r="A1780">
        <v>2017</v>
      </c>
      <c r="B1780">
        <v>13</v>
      </c>
      <c r="C1780" t="s">
        <v>196</v>
      </c>
      <c r="D1780" t="s">
        <v>210</v>
      </c>
      <c r="E1780" t="s">
        <v>10</v>
      </c>
      <c r="F1780" t="s">
        <v>59</v>
      </c>
      <c r="G1780">
        <v>96</v>
      </c>
      <c r="H1780">
        <v>0</v>
      </c>
      <c r="I1780" t="str">
        <f>INDEX('DATA - Teams'!$C:$C,MATCH(C1780,'DATA - Teams'!$B:$B,0))</f>
        <v>GARTER</v>
      </c>
    </row>
    <row r="1781" spans="1:9" hidden="1" x14ac:dyDescent="0.2">
      <c r="A1781">
        <v>2017</v>
      </c>
      <c r="B1781">
        <v>13</v>
      </c>
      <c r="C1781" t="s">
        <v>196</v>
      </c>
      <c r="D1781" t="s">
        <v>209</v>
      </c>
      <c r="E1781" t="s">
        <v>10</v>
      </c>
      <c r="F1781" t="s">
        <v>59</v>
      </c>
      <c r="G1781">
        <v>123</v>
      </c>
      <c r="H1781">
        <v>0</v>
      </c>
      <c r="I1781" t="str">
        <f>INDEX('DATA - Teams'!$C:$C,MATCH(C1781,'DATA - Teams'!$B:$B,0))</f>
        <v>GARTER</v>
      </c>
    </row>
    <row r="1782" spans="1:9" hidden="1" x14ac:dyDescent="0.2">
      <c r="A1782">
        <v>2017</v>
      </c>
      <c r="B1782">
        <v>13</v>
      </c>
      <c r="C1782" t="s">
        <v>196</v>
      </c>
      <c r="D1782" t="s">
        <v>222</v>
      </c>
      <c r="E1782" t="s">
        <v>28</v>
      </c>
      <c r="F1782" t="s">
        <v>59</v>
      </c>
      <c r="G1782">
        <v>69</v>
      </c>
      <c r="H1782">
        <v>0</v>
      </c>
      <c r="I1782" t="str">
        <f>INDEX('DATA - Teams'!$C:$C,MATCH(C1782,'DATA - Teams'!$B:$B,0))</f>
        <v>GARTER</v>
      </c>
    </row>
    <row r="1783" spans="1:9" hidden="1" x14ac:dyDescent="0.2">
      <c r="A1783">
        <v>2017</v>
      </c>
      <c r="B1783">
        <v>13</v>
      </c>
      <c r="C1783" t="s">
        <v>196</v>
      </c>
      <c r="D1783" t="s">
        <v>71</v>
      </c>
      <c r="E1783" t="s">
        <v>28</v>
      </c>
      <c r="F1783" t="s">
        <v>59</v>
      </c>
      <c r="G1783">
        <v>81</v>
      </c>
      <c r="H1783">
        <v>0</v>
      </c>
      <c r="I1783" t="str">
        <f>INDEX('DATA - Teams'!$C:$C,MATCH(C1783,'DATA - Teams'!$B:$B,0))</f>
        <v>GARTER</v>
      </c>
    </row>
    <row r="1784" spans="1:9" hidden="1" x14ac:dyDescent="0.2">
      <c r="A1784">
        <v>2017</v>
      </c>
      <c r="B1784">
        <v>14</v>
      </c>
      <c r="C1784" t="s">
        <v>196</v>
      </c>
      <c r="D1784" t="s">
        <v>133</v>
      </c>
      <c r="E1784" t="s">
        <v>21</v>
      </c>
      <c r="F1784" t="s">
        <v>43</v>
      </c>
      <c r="G1784">
        <v>83</v>
      </c>
      <c r="H1784">
        <v>113</v>
      </c>
      <c r="I1784" t="str">
        <f>INDEX('DATA - Teams'!$C:$C,MATCH(C1784,'DATA - Teams'!$B:$B,0))</f>
        <v>GARTER</v>
      </c>
    </row>
    <row r="1785" spans="1:9" hidden="1" x14ac:dyDescent="0.2">
      <c r="A1785">
        <v>2017</v>
      </c>
      <c r="B1785">
        <v>14</v>
      </c>
      <c r="C1785" t="s">
        <v>196</v>
      </c>
      <c r="D1785" t="s">
        <v>197</v>
      </c>
      <c r="E1785" t="s">
        <v>21</v>
      </c>
      <c r="F1785" t="s">
        <v>38</v>
      </c>
      <c r="G1785">
        <v>81</v>
      </c>
      <c r="H1785">
        <v>69</v>
      </c>
      <c r="I1785" t="str">
        <f>INDEX('DATA - Teams'!$C:$C,MATCH(C1785,'DATA - Teams'!$B:$B,0))</f>
        <v>GARTER</v>
      </c>
    </row>
    <row r="1786" spans="1:9" hidden="1" x14ac:dyDescent="0.2">
      <c r="A1786">
        <v>2017</v>
      </c>
      <c r="B1786">
        <v>14</v>
      </c>
      <c r="C1786" t="s">
        <v>196</v>
      </c>
      <c r="D1786" t="s">
        <v>229</v>
      </c>
      <c r="E1786" t="s">
        <v>33</v>
      </c>
      <c r="F1786" t="s">
        <v>43</v>
      </c>
      <c r="G1786">
        <v>84</v>
      </c>
      <c r="H1786">
        <v>63</v>
      </c>
      <c r="I1786" t="str">
        <f>INDEX('DATA - Teams'!$C:$C,MATCH(C1786,'DATA - Teams'!$B:$B,0))</f>
        <v>GARTER</v>
      </c>
    </row>
    <row r="1787" spans="1:9" hidden="1" x14ac:dyDescent="0.2">
      <c r="A1787">
        <v>2017</v>
      </c>
      <c r="B1787">
        <v>14</v>
      </c>
      <c r="C1787" t="s">
        <v>196</v>
      </c>
      <c r="D1787" t="s">
        <v>200</v>
      </c>
      <c r="E1787" t="s">
        <v>27</v>
      </c>
      <c r="F1787" t="s">
        <v>41</v>
      </c>
      <c r="G1787">
        <v>154</v>
      </c>
      <c r="H1787">
        <v>101</v>
      </c>
      <c r="I1787" t="str">
        <f>INDEX('DATA - Teams'!$C:$C,MATCH(C1787,'DATA - Teams'!$B:$B,0))</f>
        <v>GARTER</v>
      </c>
    </row>
    <row r="1788" spans="1:9" hidden="1" x14ac:dyDescent="0.2">
      <c r="A1788">
        <v>2017</v>
      </c>
      <c r="B1788">
        <v>14</v>
      </c>
      <c r="C1788" t="s">
        <v>196</v>
      </c>
      <c r="D1788" t="s">
        <v>230</v>
      </c>
      <c r="E1788" t="s">
        <v>36</v>
      </c>
      <c r="F1788" t="s">
        <v>38</v>
      </c>
      <c r="G1788">
        <v>90</v>
      </c>
      <c r="H1788">
        <v>73</v>
      </c>
      <c r="I1788" t="str">
        <f>INDEX('DATA - Teams'!$C:$C,MATCH(C1788,'DATA - Teams'!$B:$B,0))</f>
        <v>GARTER</v>
      </c>
    </row>
    <row r="1789" spans="1:9" hidden="1" x14ac:dyDescent="0.2">
      <c r="A1789">
        <v>2017</v>
      </c>
      <c r="B1789">
        <v>14</v>
      </c>
      <c r="C1789" t="s">
        <v>196</v>
      </c>
      <c r="D1789" t="s">
        <v>204</v>
      </c>
      <c r="E1789" t="s">
        <v>20</v>
      </c>
      <c r="F1789" t="s">
        <v>43</v>
      </c>
      <c r="G1789">
        <v>87</v>
      </c>
      <c r="H1789">
        <v>89</v>
      </c>
      <c r="I1789" t="str">
        <f>INDEX('DATA - Teams'!$C:$C,MATCH(C1789,'DATA - Teams'!$B:$B,0))</f>
        <v>GARTER</v>
      </c>
    </row>
    <row r="1790" spans="1:9" hidden="1" x14ac:dyDescent="0.2">
      <c r="A1790">
        <v>2017</v>
      </c>
      <c r="B1790">
        <v>14</v>
      </c>
      <c r="C1790" t="s">
        <v>196</v>
      </c>
      <c r="D1790" t="s">
        <v>226</v>
      </c>
      <c r="E1790" t="s">
        <v>32</v>
      </c>
      <c r="F1790" t="s">
        <v>41</v>
      </c>
      <c r="G1790">
        <v>111</v>
      </c>
      <c r="H1790">
        <v>111</v>
      </c>
      <c r="I1790" t="str">
        <f>INDEX('DATA - Teams'!$C:$C,MATCH(C1790,'DATA - Teams'!$B:$B,0))</f>
        <v>GARTER</v>
      </c>
    </row>
    <row r="1791" spans="1:9" hidden="1" x14ac:dyDescent="0.2">
      <c r="A1791">
        <v>2017</v>
      </c>
      <c r="B1791">
        <v>14</v>
      </c>
      <c r="C1791" t="s">
        <v>196</v>
      </c>
      <c r="D1791" t="s">
        <v>205</v>
      </c>
      <c r="E1791" t="s">
        <v>32</v>
      </c>
      <c r="F1791" t="s">
        <v>41</v>
      </c>
      <c r="G1791">
        <v>87</v>
      </c>
      <c r="H1791">
        <v>61</v>
      </c>
      <c r="I1791" t="str">
        <f>INDEX('DATA - Teams'!$C:$C,MATCH(C1791,'DATA - Teams'!$B:$B,0))</f>
        <v>GARTER</v>
      </c>
    </row>
    <row r="1792" spans="1:9" hidden="1" x14ac:dyDescent="0.2">
      <c r="A1792">
        <v>2017</v>
      </c>
      <c r="B1792">
        <v>14</v>
      </c>
      <c r="C1792" t="s">
        <v>196</v>
      </c>
      <c r="D1792" t="s">
        <v>221</v>
      </c>
      <c r="E1792" t="s">
        <v>31</v>
      </c>
      <c r="F1792" t="s">
        <v>52</v>
      </c>
      <c r="G1792">
        <v>91</v>
      </c>
      <c r="H1792">
        <v>99</v>
      </c>
      <c r="I1792" t="str">
        <f>INDEX('DATA - Teams'!$C:$C,MATCH(C1792,'DATA - Teams'!$B:$B,0))</f>
        <v>GARTER</v>
      </c>
    </row>
    <row r="1793" spans="1:9" hidden="1" x14ac:dyDescent="0.2">
      <c r="A1793">
        <v>2017</v>
      </c>
      <c r="B1793">
        <v>14</v>
      </c>
      <c r="C1793" t="s">
        <v>196</v>
      </c>
      <c r="D1793" t="s">
        <v>208</v>
      </c>
      <c r="E1793" t="s">
        <v>31</v>
      </c>
      <c r="F1793" t="s">
        <v>43</v>
      </c>
      <c r="G1793">
        <v>88</v>
      </c>
      <c r="H1793">
        <v>80</v>
      </c>
      <c r="I1793" t="str">
        <f>INDEX('DATA - Teams'!$C:$C,MATCH(C1793,'DATA - Teams'!$B:$B,0))</f>
        <v>GARTER</v>
      </c>
    </row>
    <row r="1794" spans="1:9" hidden="1" x14ac:dyDescent="0.2">
      <c r="A1794">
        <v>2017</v>
      </c>
      <c r="B1794">
        <v>14</v>
      </c>
      <c r="C1794" t="s">
        <v>196</v>
      </c>
      <c r="D1794" t="s">
        <v>206</v>
      </c>
      <c r="E1794" t="s">
        <v>31</v>
      </c>
      <c r="F1794" t="s">
        <v>38</v>
      </c>
      <c r="G1794">
        <v>65</v>
      </c>
      <c r="H1794">
        <v>39</v>
      </c>
      <c r="I1794" t="str">
        <f>INDEX('DATA - Teams'!$C:$C,MATCH(C1794,'DATA - Teams'!$B:$B,0))</f>
        <v>GARTER</v>
      </c>
    </row>
    <row r="1795" spans="1:9" hidden="1" x14ac:dyDescent="0.2">
      <c r="A1795">
        <v>2017</v>
      </c>
      <c r="B1795">
        <v>14</v>
      </c>
      <c r="C1795" t="s">
        <v>196</v>
      </c>
      <c r="D1795" t="s">
        <v>183</v>
      </c>
      <c r="E1795" t="s">
        <v>10</v>
      </c>
      <c r="F1795" t="s">
        <v>41</v>
      </c>
      <c r="G1795">
        <v>79</v>
      </c>
      <c r="H1795">
        <v>105</v>
      </c>
      <c r="I1795" t="str">
        <f>INDEX('DATA - Teams'!$C:$C,MATCH(C1795,'DATA - Teams'!$B:$B,0))</f>
        <v>GARTER</v>
      </c>
    </row>
    <row r="1796" spans="1:9" hidden="1" x14ac:dyDescent="0.2">
      <c r="A1796">
        <v>2017</v>
      </c>
      <c r="B1796">
        <v>14</v>
      </c>
      <c r="C1796" t="s">
        <v>196</v>
      </c>
      <c r="D1796" t="s">
        <v>209</v>
      </c>
      <c r="E1796" t="s">
        <v>10</v>
      </c>
      <c r="F1796" t="s">
        <v>41</v>
      </c>
      <c r="G1796">
        <v>123</v>
      </c>
      <c r="H1796">
        <v>141</v>
      </c>
      <c r="I1796" t="str">
        <f>INDEX('DATA - Teams'!$C:$C,MATCH(C1796,'DATA - Teams'!$B:$B,0))</f>
        <v>GARTER</v>
      </c>
    </row>
    <row r="1797" spans="1:9" hidden="1" x14ac:dyDescent="0.2">
      <c r="A1797">
        <v>2017</v>
      </c>
      <c r="B1797">
        <v>14</v>
      </c>
      <c r="C1797" t="s">
        <v>196</v>
      </c>
      <c r="D1797" t="s">
        <v>210</v>
      </c>
      <c r="E1797" t="s">
        <v>10</v>
      </c>
      <c r="F1797" t="s">
        <v>43</v>
      </c>
      <c r="G1797">
        <v>93</v>
      </c>
      <c r="H1797">
        <v>112</v>
      </c>
      <c r="I1797" t="str">
        <f>INDEX('DATA - Teams'!$C:$C,MATCH(C1797,'DATA - Teams'!$B:$B,0))</f>
        <v>GARTER</v>
      </c>
    </row>
    <row r="1798" spans="1:9" hidden="1" x14ac:dyDescent="0.2">
      <c r="A1798">
        <v>2017</v>
      </c>
      <c r="B1798">
        <v>14</v>
      </c>
      <c r="C1798" t="s">
        <v>196</v>
      </c>
      <c r="D1798" t="s">
        <v>64</v>
      </c>
      <c r="E1798" t="s">
        <v>14</v>
      </c>
      <c r="F1798" t="s">
        <v>41</v>
      </c>
      <c r="G1798">
        <v>76</v>
      </c>
      <c r="H1798">
        <v>102</v>
      </c>
      <c r="I1798" t="str">
        <f>INDEX('DATA - Teams'!$C:$C,MATCH(C1798,'DATA - Teams'!$B:$B,0))</f>
        <v>GARTER</v>
      </c>
    </row>
    <row r="1799" spans="1:9" hidden="1" x14ac:dyDescent="0.2">
      <c r="A1799">
        <v>2017</v>
      </c>
      <c r="B1799">
        <v>14</v>
      </c>
      <c r="C1799" t="s">
        <v>196</v>
      </c>
      <c r="D1799" t="s">
        <v>212</v>
      </c>
      <c r="E1799" t="s">
        <v>28</v>
      </c>
      <c r="F1799" t="s">
        <v>41</v>
      </c>
      <c r="G1799">
        <v>108</v>
      </c>
      <c r="H1799">
        <v>80</v>
      </c>
      <c r="I1799" t="str">
        <f>INDEX('DATA - Teams'!$C:$C,MATCH(C1799,'DATA - Teams'!$B:$B,0))</f>
        <v>GARTER</v>
      </c>
    </row>
    <row r="1800" spans="1:9" hidden="1" x14ac:dyDescent="0.2">
      <c r="A1800">
        <v>2017</v>
      </c>
      <c r="B1800">
        <v>14</v>
      </c>
      <c r="C1800" t="s">
        <v>196</v>
      </c>
      <c r="D1800" t="s">
        <v>71</v>
      </c>
      <c r="E1800" t="s">
        <v>28</v>
      </c>
      <c r="F1800" t="s">
        <v>38</v>
      </c>
      <c r="G1800">
        <v>86</v>
      </c>
      <c r="H1800">
        <v>84</v>
      </c>
      <c r="I1800" t="str">
        <f>INDEX('DATA - Teams'!$C:$C,MATCH(C1800,'DATA - Teams'!$B:$B,0))</f>
        <v>GARTER</v>
      </c>
    </row>
    <row r="1801" spans="1:9" hidden="1" x14ac:dyDescent="0.2">
      <c r="A1801">
        <v>2017</v>
      </c>
      <c r="B1801">
        <v>14</v>
      </c>
      <c r="C1801" t="s">
        <v>196</v>
      </c>
      <c r="D1801" t="s">
        <v>213</v>
      </c>
      <c r="E1801" t="s">
        <v>28</v>
      </c>
      <c r="F1801" t="s">
        <v>38</v>
      </c>
      <c r="G1801">
        <v>74</v>
      </c>
      <c r="H1801">
        <v>63</v>
      </c>
      <c r="I1801" t="str">
        <f>INDEX('DATA - Teams'!$C:$C,MATCH(C1801,'DATA - Teams'!$B:$B,0))</f>
        <v>GARTER</v>
      </c>
    </row>
    <row r="1802" spans="1:9" hidden="1" x14ac:dyDescent="0.2">
      <c r="A1802">
        <v>2017</v>
      </c>
      <c r="B1802">
        <v>14</v>
      </c>
      <c r="C1802" t="s">
        <v>196</v>
      </c>
      <c r="D1802" t="s">
        <v>232</v>
      </c>
      <c r="E1802" t="s">
        <v>17</v>
      </c>
      <c r="F1802" t="s">
        <v>59</v>
      </c>
      <c r="G1802">
        <v>77</v>
      </c>
      <c r="H1802">
        <v>38</v>
      </c>
      <c r="I1802" t="str">
        <f>INDEX('DATA - Teams'!$C:$C,MATCH(C1802,'DATA - Teams'!$B:$B,0))</f>
        <v>GARTER</v>
      </c>
    </row>
    <row r="1803" spans="1:9" hidden="1" x14ac:dyDescent="0.2">
      <c r="A1803">
        <v>2017</v>
      </c>
      <c r="B1803">
        <v>14</v>
      </c>
      <c r="C1803" t="s">
        <v>196</v>
      </c>
      <c r="D1803" t="s">
        <v>219</v>
      </c>
      <c r="E1803" t="s">
        <v>36</v>
      </c>
      <c r="F1803" t="s">
        <v>59</v>
      </c>
      <c r="G1803">
        <v>84</v>
      </c>
      <c r="H1803">
        <v>64</v>
      </c>
      <c r="I1803" t="str">
        <f>INDEX('DATA - Teams'!$C:$C,MATCH(C1803,'DATA - Teams'!$B:$B,0))</f>
        <v>GARTER</v>
      </c>
    </row>
    <row r="1804" spans="1:9" hidden="1" x14ac:dyDescent="0.2">
      <c r="A1804">
        <v>2017</v>
      </c>
      <c r="B1804">
        <v>14</v>
      </c>
      <c r="C1804" t="s">
        <v>196</v>
      </c>
      <c r="D1804" t="s">
        <v>228</v>
      </c>
      <c r="E1804" t="s">
        <v>32</v>
      </c>
      <c r="F1804" t="s">
        <v>59</v>
      </c>
      <c r="G1804">
        <v>90</v>
      </c>
      <c r="H1804">
        <v>95</v>
      </c>
      <c r="I1804" t="str">
        <f>INDEX('DATA - Teams'!$C:$C,MATCH(C1804,'DATA - Teams'!$B:$B,0))</f>
        <v>GARTER</v>
      </c>
    </row>
    <row r="1805" spans="1:9" hidden="1" x14ac:dyDescent="0.2">
      <c r="A1805">
        <v>2017</v>
      </c>
      <c r="B1805">
        <v>14</v>
      </c>
      <c r="C1805" t="s">
        <v>196</v>
      </c>
      <c r="D1805" t="s">
        <v>207</v>
      </c>
      <c r="E1805" t="s">
        <v>31</v>
      </c>
      <c r="F1805" t="s">
        <v>59</v>
      </c>
      <c r="G1805">
        <v>100</v>
      </c>
      <c r="H1805">
        <v>0</v>
      </c>
      <c r="I1805" t="str">
        <f>INDEX('DATA - Teams'!$C:$C,MATCH(C1805,'DATA - Teams'!$B:$B,0))</f>
        <v>GARTER</v>
      </c>
    </row>
    <row r="1806" spans="1:9" hidden="1" x14ac:dyDescent="0.2">
      <c r="A1806">
        <v>2017</v>
      </c>
      <c r="B1806">
        <v>15</v>
      </c>
      <c r="C1806" t="s">
        <v>196</v>
      </c>
      <c r="D1806" t="s">
        <v>133</v>
      </c>
      <c r="E1806" t="s">
        <v>21</v>
      </c>
      <c r="F1806" t="s">
        <v>43</v>
      </c>
      <c r="G1806">
        <v>82</v>
      </c>
      <c r="H1806">
        <v>56</v>
      </c>
      <c r="I1806" t="str">
        <f>INDEX('DATA - Teams'!$C:$C,MATCH(C1806,'DATA - Teams'!$B:$B,0))</f>
        <v>GARTER</v>
      </c>
    </row>
    <row r="1807" spans="1:9" hidden="1" x14ac:dyDescent="0.2">
      <c r="A1807">
        <v>2017</v>
      </c>
      <c r="B1807">
        <v>15</v>
      </c>
      <c r="C1807" t="s">
        <v>196</v>
      </c>
      <c r="D1807" t="s">
        <v>197</v>
      </c>
      <c r="E1807" t="s">
        <v>21</v>
      </c>
      <c r="F1807" t="s">
        <v>38</v>
      </c>
      <c r="G1807">
        <v>73</v>
      </c>
      <c r="H1807">
        <v>63</v>
      </c>
      <c r="I1807" t="str">
        <f>INDEX('DATA - Teams'!$C:$C,MATCH(C1807,'DATA - Teams'!$B:$B,0))</f>
        <v>GARTER</v>
      </c>
    </row>
    <row r="1808" spans="1:9" hidden="1" x14ac:dyDescent="0.2">
      <c r="A1808">
        <v>2017</v>
      </c>
      <c r="B1808">
        <v>15</v>
      </c>
      <c r="C1808" t="s">
        <v>196</v>
      </c>
      <c r="D1808" t="s">
        <v>229</v>
      </c>
      <c r="E1808" t="s">
        <v>33</v>
      </c>
      <c r="F1808" t="s">
        <v>43</v>
      </c>
      <c r="G1808">
        <v>83</v>
      </c>
      <c r="H1808">
        <v>74</v>
      </c>
      <c r="I1808" t="str">
        <f>INDEX('DATA - Teams'!$C:$C,MATCH(C1808,'DATA - Teams'!$B:$B,0))</f>
        <v>GARTER</v>
      </c>
    </row>
    <row r="1809" spans="1:9" hidden="1" x14ac:dyDescent="0.2">
      <c r="A1809">
        <v>2017</v>
      </c>
      <c r="B1809">
        <v>15</v>
      </c>
      <c r="C1809" t="s">
        <v>196</v>
      </c>
      <c r="D1809" t="s">
        <v>200</v>
      </c>
      <c r="E1809" t="s">
        <v>27</v>
      </c>
      <c r="F1809" t="s">
        <v>41</v>
      </c>
      <c r="G1809">
        <v>162</v>
      </c>
      <c r="H1809">
        <v>142</v>
      </c>
      <c r="I1809" t="str">
        <f>INDEX('DATA - Teams'!$C:$C,MATCH(C1809,'DATA - Teams'!$B:$B,0))</f>
        <v>GARTER</v>
      </c>
    </row>
    <row r="1810" spans="1:9" hidden="1" x14ac:dyDescent="0.2">
      <c r="A1810">
        <v>2017</v>
      </c>
      <c r="B1810">
        <v>15</v>
      </c>
      <c r="C1810" t="s">
        <v>196</v>
      </c>
      <c r="D1810" t="s">
        <v>230</v>
      </c>
      <c r="E1810" t="s">
        <v>36</v>
      </c>
      <c r="F1810" t="s">
        <v>38</v>
      </c>
      <c r="G1810">
        <v>90</v>
      </c>
      <c r="H1810">
        <v>94</v>
      </c>
      <c r="I1810" t="str">
        <f>INDEX('DATA - Teams'!$C:$C,MATCH(C1810,'DATA - Teams'!$B:$B,0))</f>
        <v>GARTER</v>
      </c>
    </row>
    <row r="1811" spans="1:9" hidden="1" x14ac:dyDescent="0.2">
      <c r="A1811">
        <v>2017</v>
      </c>
      <c r="B1811">
        <v>15</v>
      </c>
      <c r="C1811" t="s">
        <v>196</v>
      </c>
      <c r="D1811" t="s">
        <v>204</v>
      </c>
      <c r="E1811" t="s">
        <v>20</v>
      </c>
      <c r="F1811" t="s">
        <v>43</v>
      </c>
      <c r="G1811">
        <v>78</v>
      </c>
      <c r="H1811">
        <v>75</v>
      </c>
      <c r="I1811" t="str">
        <f>INDEX('DATA - Teams'!$C:$C,MATCH(C1811,'DATA - Teams'!$B:$B,0))</f>
        <v>GARTER</v>
      </c>
    </row>
    <row r="1812" spans="1:9" hidden="1" x14ac:dyDescent="0.2">
      <c r="A1812">
        <v>2017</v>
      </c>
      <c r="B1812">
        <v>15</v>
      </c>
      <c r="C1812" t="s">
        <v>196</v>
      </c>
      <c r="D1812" t="s">
        <v>226</v>
      </c>
      <c r="E1812" t="s">
        <v>32</v>
      </c>
      <c r="F1812" t="s">
        <v>41</v>
      </c>
      <c r="G1812">
        <v>119</v>
      </c>
      <c r="H1812">
        <v>130</v>
      </c>
      <c r="I1812" t="str">
        <f>INDEX('DATA - Teams'!$C:$C,MATCH(C1812,'DATA - Teams'!$B:$B,0))</f>
        <v>GARTER</v>
      </c>
    </row>
    <row r="1813" spans="1:9" hidden="1" x14ac:dyDescent="0.2">
      <c r="A1813">
        <v>2017</v>
      </c>
      <c r="B1813">
        <v>15</v>
      </c>
      <c r="C1813" t="s">
        <v>196</v>
      </c>
      <c r="D1813" t="s">
        <v>205</v>
      </c>
      <c r="E1813" t="s">
        <v>32</v>
      </c>
      <c r="F1813" t="s">
        <v>41</v>
      </c>
      <c r="G1813">
        <v>85</v>
      </c>
      <c r="H1813">
        <v>82</v>
      </c>
      <c r="I1813" t="str">
        <f>INDEX('DATA - Teams'!$C:$C,MATCH(C1813,'DATA - Teams'!$B:$B,0))</f>
        <v>GARTER</v>
      </c>
    </row>
    <row r="1814" spans="1:9" hidden="1" x14ac:dyDescent="0.2">
      <c r="A1814">
        <v>2017</v>
      </c>
      <c r="B1814">
        <v>15</v>
      </c>
      <c r="C1814" t="s">
        <v>196</v>
      </c>
      <c r="D1814" t="s">
        <v>221</v>
      </c>
      <c r="E1814" t="s">
        <v>31</v>
      </c>
      <c r="F1814" t="s">
        <v>52</v>
      </c>
      <c r="G1814">
        <v>91</v>
      </c>
      <c r="H1814">
        <v>100</v>
      </c>
      <c r="I1814" t="str">
        <f>INDEX('DATA - Teams'!$C:$C,MATCH(C1814,'DATA - Teams'!$B:$B,0))</f>
        <v>GARTER</v>
      </c>
    </row>
    <row r="1815" spans="1:9" hidden="1" x14ac:dyDescent="0.2">
      <c r="A1815">
        <v>2017</v>
      </c>
      <c r="B1815">
        <v>15</v>
      </c>
      <c r="C1815" t="s">
        <v>196</v>
      </c>
      <c r="D1815" t="s">
        <v>208</v>
      </c>
      <c r="E1815" t="s">
        <v>31</v>
      </c>
      <c r="F1815" t="s">
        <v>43</v>
      </c>
      <c r="G1815">
        <v>92</v>
      </c>
      <c r="H1815">
        <v>97</v>
      </c>
      <c r="I1815" t="str">
        <f>INDEX('DATA - Teams'!$C:$C,MATCH(C1815,'DATA - Teams'!$B:$B,0))</f>
        <v>GARTER</v>
      </c>
    </row>
    <row r="1816" spans="1:9" hidden="1" x14ac:dyDescent="0.2">
      <c r="A1816">
        <v>2017</v>
      </c>
      <c r="B1816">
        <v>15</v>
      </c>
      <c r="C1816" t="s">
        <v>196</v>
      </c>
      <c r="D1816" t="s">
        <v>206</v>
      </c>
      <c r="E1816" t="s">
        <v>31</v>
      </c>
      <c r="F1816" t="s">
        <v>38</v>
      </c>
      <c r="G1816">
        <v>71</v>
      </c>
      <c r="H1816">
        <v>126</v>
      </c>
      <c r="I1816" t="str">
        <f>INDEX('DATA - Teams'!$C:$C,MATCH(C1816,'DATA - Teams'!$B:$B,0))</f>
        <v>GARTER</v>
      </c>
    </row>
    <row r="1817" spans="1:9" hidden="1" x14ac:dyDescent="0.2">
      <c r="A1817">
        <v>2017</v>
      </c>
      <c r="B1817">
        <v>15</v>
      </c>
      <c r="C1817" t="s">
        <v>196</v>
      </c>
      <c r="D1817" t="s">
        <v>183</v>
      </c>
      <c r="E1817" t="s">
        <v>10</v>
      </c>
      <c r="F1817" t="s">
        <v>41</v>
      </c>
      <c r="G1817">
        <v>70</v>
      </c>
      <c r="H1817">
        <v>55</v>
      </c>
      <c r="I1817" t="str">
        <f>INDEX('DATA - Teams'!$C:$C,MATCH(C1817,'DATA - Teams'!$B:$B,0))</f>
        <v>GARTER</v>
      </c>
    </row>
    <row r="1818" spans="1:9" hidden="1" x14ac:dyDescent="0.2">
      <c r="A1818">
        <v>2017</v>
      </c>
      <c r="B1818">
        <v>15</v>
      </c>
      <c r="C1818" t="s">
        <v>196</v>
      </c>
      <c r="D1818" t="s">
        <v>209</v>
      </c>
      <c r="E1818" t="s">
        <v>10</v>
      </c>
      <c r="F1818" t="s">
        <v>41</v>
      </c>
      <c r="G1818">
        <v>120</v>
      </c>
      <c r="H1818">
        <v>92</v>
      </c>
      <c r="I1818" t="str">
        <f>INDEX('DATA - Teams'!$C:$C,MATCH(C1818,'DATA - Teams'!$B:$B,0))</f>
        <v>GARTER</v>
      </c>
    </row>
    <row r="1819" spans="1:9" hidden="1" x14ac:dyDescent="0.2">
      <c r="A1819">
        <v>2017</v>
      </c>
      <c r="B1819">
        <v>15</v>
      </c>
      <c r="C1819" t="s">
        <v>196</v>
      </c>
      <c r="D1819" t="s">
        <v>210</v>
      </c>
      <c r="E1819" t="s">
        <v>10</v>
      </c>
      <c r="F1819" t="s">
        <v>43</v>
      </c>
      <c r="G1819">
        <v>91</v>
      </c>
      <c r="H1819">
        <v>98</v>
      </c>
      <c r="I1819" t="str">
        <f>INDEX('DATA - Teams'!$C:$C,MATCH(C1819,'DATA - Teams'!$B:$B,0))</f>
        <v>GARTER</v>
      </c>
    </row>
    <row r="1820" spans="1:9" hidden="1" x14ac:dyDescent="0.2">
      <c r="A1820">
        <v>2017</v>
      </c>
      <c r="B1820">
        <v>15</v>
      </c>
      <c r="C1820" t="s">
        <v>196</v>
      </c>
      <c r="D1820" t="s">
        <v>64</v>
      </c>
      <c r="E1820" t="s">
        <v>14</v>
      </c>
      <c r="F1820" t="s">
        <v>41</v>
      </c>
      <c r="G1820">
        <v>71</v>
      </c>
      <c r="H1820">
        <v>60</v>
      </c>
      <c r="I1820" t="str">
        <f>INDEX('DATA - Teams'!$C:$C,MATCH(C1820,'DATA - Teams'!$B:$B,0))</f>
        <v>GARTER</v>
      </c>
    </row>
    <row r="1821" spans="1:9" hidden="1" x14ac:dyDescent="0.2">
      <c r="A1821">
        <v>2017</v>
      </c>
      <c r="B1821">
        <v>15</v>
      </c>
      <c r="C1821" t="s">
        <v>196</v>
      </c>
      <c r="D1821" t="s">
        <v>212</v>
      </c>
      <c r="E1821" t="s">
        <v>28</v>
      </c>
      <c r="F1821" t="s">
        <v>41</v>
      </c>
      <c r="G1821">
        <v>102</v>
      </c>
      <c r="H1821">
        <v>90</v>
      </c>
      <c r="I1821" t="str">
        <f>INDEX('DATA - Teams'!$C:$C,MATCH(C1821,'DATA - Teams'!$B:$B,0))</f>
        <v>GARTER</v>
      </c>
    </row>
    <row r="1822" spans="1:9" hidden="1" x14ac:dyDescent="0.2">
      <c r="A1822">
        <v>2017</v>
      </c>
      <c r="B1822">
        <v>15</v>
      </c>
      <c r="C1822" t="s">
        <v>196</v>
      </c>
      <c r="D1822" t="s">
        <v>71</v>
      </c>
      <c r="E1822" t="s">
        <v>28</v>
      </c>
      <c r="F1822" t="s">
        <v>38</v>
      </c>
      <c r="G1822">
        <v>98</v>
      </c>
      <c r="H1822">
        <v>117</v>
      </c>
      <c r="I1822" t="str">
        <f>INDEX('DATA - Teams'!$C:$C,MATCH(C1822,'DATA - Teams'!$B:$B,0))</f>
        <v>GARTER</v>
      </c>
    </row>
    <row r="1823" spans="1:9" hidden="1" x14ac:dyDescent="0.2">
      <c r="A1823">
        <v>2017</v>
      </c>
      <c r="B1823">
        <v>15</v>
      </c>
      <c r="C1823" t="s">
        <v>196</v>
      </c>
      <c r="D1823" t="s">
        <v>213</v>
      </c>
      <c r="E1823" t="s">
        <v>28</v>
      </c>
      <c r="F1823" t="s">
        <v>38</v>
      </c>
      <c r="G1823">
        <v>67</v>
      </c>
      <c r="H1823">
        <v>70</v>
      </c>
      <c r="I1823" t="str">
        <f>INDEX('DATA - Teams'!$C:$C,MATCH(C1823,'DATA - Teams'!$B:$B,0))</f>
        <v>GARTER</v>
      </c>
    </row>
    <row r="1824" spans="1:9" hidden="1" x14ac:dyDescent="0.2">
      <c r="A1824">
        <v>2017</v>
      </c>
      <c r="B1824">
        <v>15</v>
      </c>
      <c r="C1824" t="s">
        <v>196</v>
      </c>
      <c r="D1824" t="s">
        <v>199</v>
      </c>
      <c r="E1824" t="s">
        <v>17</v>
      </c>
      <c r="F1824" t="s">
        <v>59</v>
      </c>
      <c r="G1824">
        <v>74</v>
      </c>
      <c r="H1824">
        <v>0</v>
      </c>
      <c r="I1824" t="str">
        <f>INDEX('DATA - Teams'!$C:$C,MATCH(C1824,'DATA - Teams'!$B:$B,0))</f>
        <v>GARTER</v>
      </c>
    </row>
    <row r="1825" spans="1:9" hidden="1" x14ac:dyDescent="0.2">
      <c r="A1825">
        <v>2017</v>
      </c>
      <c r="B1825">
        <v>15</v>
      </c>
      <c r="C1825" t="s">
        <v>196</v>
      </c>
      <c r="D1825" t="s">
        <v>219</v>
      </c>
      <c r="E1825" t="s">
        <v>36</v>
      </c>
      <c r="F1825" t="s">
        <v>59</v>
      </c>
      <c r="G1825">
        <v>86</v>
      </c>
      <c r="H1825">
        <v>81</v>
      </c>
      <c r="I1825" t="str">
        <f>INDEX('DATA - Teams'!$C:$C,MATCH(C1825,'DATA - Teams'!$B:$B,0))</f>
        <v>GARTER</v>
      </c>
    </row>
    <row r="1826" spans="1:9" hidden="1" x14ac:dyDescent="0.2">
      <c r="A1826">
        <v>2017</v>
      </c>
      <c r="B1826">
        <v>15</v>
      </c>
      <c r="C1826" t="s">
        <v>196</v>
      </c>
      <c r="D1826" t="s">
        <v>228</v>
      </c>
      <c r="E1826" t="s">
        <v>32</v>
      </c>
      <c r="F1826" t="s">
        <v>59</v>
      </c>
      <c r="G1826">
        <v>86</v>
      </c>
      <c r="H1826">
        <v>104</v>
      </c>
      <c r="I1826" t="str">
        <f>INDEX('DATA - Teams'!$C:$C,MATCH(C1826,'DATA - Teams'!$B:$B,0))</f>
        <v>GARTER</v>
      </c>
    </row>
    <row r="1827" spans="1:9" hidden="1" x14ac:dyDescent="0.2">
      <c r="A1827">
        <v>2017</v>
      </c>
      <c r="B1827">
        <v>15</v>
      </c>
      <c r="C1827" t="s">
        <v>196</v>
      </c>
      <c r="D1827" t="s">
        <v>207</v>
      </c>
      <c r="E1827" t="s">
        <v>31</v>
      </c>
      <c r="F1827" t="s">
        <v>59</v>
      </c>
      <c r="G1827">
        <v>106</v>
      </c>
      <c r="H1827">
        <v>114</v>
      </c>
      <c r="I1827" t="str">
        <f>INDEX('DATA - Teams'!$C:$C,MATCH(C1827,'DATA - Teams'!$B:$B,0))</f>
        <v>GARTER</v>
      </c>
    </row>
    <row r="1828" spans="1:9" hidden="1" x14ac:dyDescent="0.2">
      <c r="A1828">
        <v>2017</v>
      </c>
      <c r="B1828">
        <v>16</v>
      </c>
      <c r="C1828" t="s">
        <v>196</v>
      </c>
      <c r="D1828" t="s">
        <v>133</v>
      </c>
      <c r="E1828" t="s">
        <v>21</v>
      </c>
      <c r="F1828" t="s">
        <v>43</v>
      </c>
      <c r="G1828">
        <v>78</v>
      </c>
      <c r="H1828">
        <v>65</v>
      </c>
      <c r="I1828" t="str">
        <f>INDEX('DATA - Teams'!$C:$C,MATCH(C1828,'DATA - Teams'!$B:$B,0))</f>
        <v>GARTER</v>
      </c>
    </row>
    <row r="1829" spans="1:9" hidden="1" x14ac:dyDescent="0.2">
      <c r="A1829">
        <v>2017</v>
      </c>
      <c r="B1829">
        <v>16</v>
      </c>
      <c r="C1829" t="s">
        <v>196</v>
      </c>
      <c r="D1829" t="s">
        <v>199</v>
      </c>
      <c r="E1829" t="s">
        <v>17</v>
      </c>
      <c r="F1829" t="s">
        <v>38</v>
      </c>
      <c r="G1829">
        <v>77</v>
      </c>
      <c r="H1829">
        <v>54</v>
      </c>
      <c r="I1829" t="str">
        <f>INDEX('DATA - Teams'!$C:$C,MATCH(C1829,'DATA - Teams'!$B:$B,0))</f>
        <v>GARTER</v>
      </c>
    </row>
    <row r="1830" spans="1:9" hidden="1" x14ac:dyDescent="0.2">
      <c r="A1830">
        <v>2017</v>
      </c>
      <c r="B1830">
        <v>16</v>
      </c>
      <c r="C1830" t="s">
        <v>196</v>
      </c>
      <c r="D1830" t="s">
        <v>200</v>
      </c>
      <c r="E1830" t="s">
        <v>27</v>
      </c>
      <c r="F1830" t="s">
        <v>41</v>
      </c>
      <c r="G1830">
        <v>152</v>
      </c>
      <c r="H1830">
        <v>99</v>
      </c>
      <c r="I1830" t="str">
        <f>INDEX('DATA - Teams'!$C:$C,MATCH(C1830,'DATA - Teams'!$B:$B,0))</f>
        <v>GARTER</v>
      </c>
    </row>
    <row r="1831" spans="1:9" hidden="1" x14ac:dyDescent="0.2">
      <c r="A1831">
        <v>2017</v>
      </c>
      <c r="B1831">
        <v>16</v>
      </c>
      <c r="C1831" t="s">
        <v>196</v>
      </c>
      <c r="D1831" t="s">
        <v>230</v>
      </c>
      <c r="E1831" t="s">
        <v>36</v>
      </c>
      <c r="F1831" t="s">
        <v>38</v>
      </c>
      <c r="G1831">
        <v>88</v>
      </c>
      <c r="H1831">
        <v>87</v>
      </c>
      <c r="I1831" t="str">
        <f>INDEX('DATA - Teams'!$C:$C,MATCH(C1831,'DATA - Teams'!$B:$B,0))</f>
        <v>GARTER</v>
      </c>
    </row>
    <row r="1832" spans="1:9" hidden="1" x14ac:dyDescent="0.2">
      <c r="A1832">
        <v>2017</v>
      </c>
      <c r="B1832">
        <v>16</v>
      </c>
      <c r="C1832" t="s">
        <v>196</v>
      </c>
      <c r="D1832" t="s">
        <v>204</v>
      </c>
      <c r="E1832" t="s">
        <v>20</v>
      </c>
      <c r="F1832" t="s">
        <v>43</v>
      </c>
      <c r="G1832">
        <v>75</v>
      </c>
      <c r="H1832">
        <v>73</v>
      </c>
      <c r="I1832" t="str">
        <f>INDEX('DATA - Teams'!$C:$C,MATCH(C1832,'DATA - Teams'!$B:$B,0))</f>
        <v>GARTER</v>
      </c>
    </row>
    <row r="1833" spans="1:9" hidden="1" x14ac:dyDescent="0.2">
      <c r="A1833">
        <v>2017</v>
      </c>
      <c r="B1833">
        <v>16</v>
      </c>
      <c r="C1833" t="s">
        <v>196</v>
      </c>
      <c r="D1833" t="s">
        <v>228</v>
      </c>
      <c r="E1833" t="s">
        <v>32</v>
      </c>
      <c r="F1833" t="s">
        <v>43</v>
      </c>
      <c r="G1833">
        <v>77</v>
      </c>
      <c r="H1833">
        <v>47</v>
      </c>
      <c r="I1833" t="str">
        <f>INDEX('DATA - Teams'!$C:$C,MATCH(C1833,'DATA - Teams'!$B:$B,0))</f>
        <v>GARTER</v>
      </c>
    </row>
    <row r="1834" spans="1:9" hidden="1" x14ac:dyDescent="0.2">
      <c r="A1834">
        <v>2017</v>
      </c>
      <c r="B1834">
        <v>16</v>
      </c>
      <c r="C1834" t="s">
        <v>196</v>
      </c>
      <c r="D1834" t="s">
        <v>226</v>
      </c>
      <c r="E1834" t="s">
        <v>32</v>
      </c>
      <c r="F1834" t="s">
        <v>41</v>
      </c>
      <c r="G1834">
        <v>120</v>
      </c>
      <c r="H1834">
        <v>78</v>
      </c>
      <c r="I1834" t="str">
        <f>INDEX('DATA - Teams'!$C:$C,MATCH(C1834,'DATA - Teams'!$B:$B,0))</f>
        <v>GARTER</v>
      </c>
    </row>
    <row r="1835" spans="1:9" hidden="1" x14ac:dyDescent="0.2">
      <c r="A1835">
        <v>2017</v>
      </c>
      <c r="B1835">
        <v>16</v>
      </c>
      <c r="C1835" t="s">
        <v>196</v>
      </c>
      <c r="D1835" t="s">
        <v>205</v>
      </c>
      <c r="E1835" t="s">
        <v>32</v>
      </c>
      <c r="F1835" t="s">
        <v>41</v>
      </c>
      <c r="G1835">
        <v>80</v>
      </c>
      <c r="H1835">
        <v>84</v>
      </c>
      <c r="I1835" t="str">
        <f>INDEX('DATA - Teams'!$C:$C,MATCH(C1835,'DATA - Teams'!$B:$B,0))</f>
        <v>GARTER</v>
      </c>
    </row>
    <row r="1836" spans="1:9" hidden="1" x14ac:dyDescent="0.2">
      <c r="A1836">
        <v>2017</v>
      </c>
      <c r="B1836">
        <v>16</v>
      </c>
      <c r="C1836" t="s">
        <v>196</v>
      </c>
      <c r="D1836" t="s">
        <v>208</v>
      </c>
      <c r="E1836" t="s">
        <v>31</v>
      </c>
      <c r="F1836" t="s">
        <v>43</v>
      </c>
      <c r="G1836">
        <v>85</v>
      </c>
      <c r="H1836">
        <v>61</v>
      </c>
      <c r="I1836" t="str">
        <f>INDEX('DATA - Teams'!$C:$C,MATCH(C1836,'DATA - Teams'!$B:$B,0))</f>
        <v>GARTER</v>
      </c>
    </row>
    <row r="1837" spans="1:9" hidden="1" x14ac:dyDescent="0.2">
      <c r="A1837">
        <v>2017</v>
      </c>
      <c r="B1837">
        <v>16</v>
      </c>
      <c r="C1837" t="s">
        <v>196</v>
      </c>
      <c r="D1837" t="s">
        <v>206</v>
      </c>
      <c r="E1837" t="s">
        <v>31</v>
      </c>
      <c r="F1837" t="s">
        <v>38</v>
      </c>
      <c r="G1837">
        <v>70</v>
      </c>
      <c r="H1837">
        <v>82</v>
      </c>
      <c r="I1837" t="str">
        <f>INDEX('DATA - Teams'!$C:$C,MATCH(C1837,'DATA - Teams'!$B:$B,0))</f>
        <v>GARTER</v>
      </c>
    </row>
    <row r="1838" spans="1:9" hidden="1" x14ac:dyDescent="0.2">
      <c r="A1838">
        <v>2017</v>
      </c>
      <c r="B1838">
        <v>16</v>
      </c>
      <c r="C1838" t="s">
        <v>196</v>
      </c>
      <c r="D1838" t="s">
        <v>221</v>
      </c>
      <c r="E1838" t="s">
        <v>31</v>
      </c>
      <c r="F1838" t="s">
        <v>52</v>
      </c>
      <c r="G1838">
        <v>94</v>
      </c>
      <c r="H1838">
        <v>108</v>
      </c>
      <c r="I1838" t="str">
        <f>INDEX('DATA - Teams'!$C:$C,MATCH(C1838,'DATA - Teams'!$B:$B,0))</f>
        <v>GARTER</v>
      </c>
    </row>
    <row r="1839" spans="1:9" hidden="1" x14ac:dyDescent="0.2">
      <c r="A1839">
        <v>2017</v>
      </c>
      <c r="B1839">
        <v>16</v>
      </c>
      <c r="C1839" t="s">
        <v>196</v>
      </c>
      <c r="D1839" t="s">
        <v>210</v>
      </c>
      <c r="E1839" t="s">
        <v>10</v>
      </c>
      <c r="F1839" t="s">
        <v>43</v>
      </c>
      <c r="G1839">
        <v>96</v>
      </c>
      <c r="H1839">
        <v>117</v>
      </c>
      <c r="I1839" t="str">
        <f>INDEX('DATA - Teams'!$C:$C,MATCH(C1839,'DATA - Teams'!$B:$B,0))</f>
        <v>GARTER</v>
      </c>
    </row>
    <row r="1840" spans="1:9" hidden="1" x14ac:dyDescent="0.2">
      <c r="A1840">
        <v>2017</v>
      </c>
      <c r="B1840">
        <v>16</v>
      </c>
      <c r="C1840" t="s">
        <v>196</v>
      </c>
      <c r="D1840" t="s">
        <v>209</v>
      </c>
      <c r="E1840" t="s">
        <v>10</v>
      </c>
      <c r="F1840" t="s">
        <v>41</v>
      </c>
      <c r="G1840">
        <v>125</v>
      </c>
      <c r="H1840">
        <v>109</v>
      </c>
      <c r="I1840" t="str">
        <f>INDEX('DATA - Teams'!$C:$C,MATCH(C1840,'DATA - Teams'!$B:$B,0))</f>
        <v>GARTER</v>
      </c>
    </row>
    <row r="1841" spans="1:9" hidden="1" x14ac:dyDescent="0.2">
      <c r="A1841">
        <v>2017</v>
      </c>
      <c r="B1841">
        <v>16</v>
      </c>
      <c r="C1841" t="s">
        <v>196</v>
      </c>
      <c r="D1841" t="s">
        <v>104</v>
      </c>
      <c r="E1841" t="s">
        <v>24</v>
      </c>
      <c r="F1841" t="s">
        <v>41</v>
      </c>
      <c r="G1841">
        <v>62</v>
      </c>
      <c r="H1841">
        <v>82</v>
      </c>
      <c r="I1841" t="str">
        <f>INDEX('DATA - Teams'!$C:$C,MATCH(C1841,'DATA - Teams'!$B:$B,0))</f>
        <v>GARTER</v>
      </c>
    </row>
    <row r="1842" spans="1:9" hidden="1" x14ac:dyDescent="0.2">
      <c r="A1842">
        <v>2017</v>
      </c>
      <c r="B1842">
        <v>16</v>
      </c>
      <c r="C1842" t="s">
        <v>196</v>
      </c>
      <c r="D1842" t="s">
        <v>64</v>
      </c>
      <c r="E1842" t="s">
        <v>14</v>
      </c>
      <c r="F1842" t="s">
        <v>41</v>
      </c>
      <c r="G1842">
        <v>72</v>
      </c>
      <c r="H1842">
        <v>96</v>
      </c>
      <c r="I1842" t="str">
        <f>INDEX('DATA - Teams'!$C:$C,MATCH(C1842,'DATA - Teams'!$B:$B,0))</f>
        <v>GARTER</v>
      </c>
    </row>
    <row r="1843" spans="1:9" hidden="1" x14ac:dyDescent="0.2">
      <c r="A1843">
        <v>2017</v>
      </c>
      <c r="B1843">
        <v>16</v>
      </c>
      <c r="C1843" t="s">
        <v>196</v>
      </c>
      <c r="D1843" t="s">
        <v>212</v>
      </c>
      <c r="E1843" t="s">
        <v>28</v>
      </c>
      <c r="F1843" t="s">
        <v>41</v>
      </c>
      <c r="G1843">
        <v>84</v>
      </c>
      <c r="H1843">
        <v>91</v>
      </c>
      <c r="I1843" t="str">
        <f>INDEX('DATA - Teams'!$C:$C,MATCH(C1843,'DATA - Teams'!$B:$B,0))</f>
        <v>GARTER</v>
      </c>
    </row>
    <row r="1844" spans="1:9" hidden="1" x14ac:dyDescent="0.2">
      <c r="A1844">
        <v>2017</v>
      </c>
      <c r="B1844">
        <v>16</v>
      </c>
      <c r="C1844" t="s">
        <v>196</v>
      </c>
      <c r="D1844" t="s">
        <v>71</v>
      </c>
      <c r="E1844" t="s">
        <v>28</v>
      </c>
      <c r="F1844" t="s">
        <v>38</v>
      </c>
      <c r="G1844">
        <v>96</v>
      </c>
      <c r="H1844">
        <v>112</v>
      </c>
      <c r="I1844" t="str">
        <f>INDEX('DATA - Teams'!$C:$C,MATCH(C1844,'DATA - Teams'!$B:$B,0))</f>
        <v>GARTER</v>
      </c>
    </row>
    <row r="1845" spans="1:9" hidden="1" x14ac:dyDescent="0.2">
      <c r="A1845">
        <v>2017</v>
      </c>
      <c r="B1845">
        <v>16</v>
      </c>
      <c r="C1845" t="s">
        <v>196</v>
      </c>
      <c r="D1845" t="s">
        <v>213</v>
      </c>
      <c r="E1845" t="s">
        <v>28</v>
      </c>
      <c r="F1845" t="s">
        <v>38</v>
      </c>
      <c r="G1845">
        <v>65</v>
      </c>
      <c r="H1845">
        <v>68</v>
      </c>
      <c r="I1845" t="str">
        <f>INDEX('DATA - Teams'!$C:$C,MATCH(C1845,'DATA - Teams'!$B:$B,0))</f>
        <v>GARTER</v>
      </c>
    </row>
    <row r="1846" spans="1:9" hidden="1" x14ac:dyDescent="0.2">
      <c r="A1846">
        <v>2017</v>
      </c>
      <c r="B1846">
        <v>16</v>
      </c>
      <c r="C1846" t="s">
        <v>196</v>
      </c>
      <c r="D1846" t="s">
        <v>197</v>
      </c>
      <c r="E1846" t="s">
        <v>21</v>
      </c>
      <c r="F1846" t="s">
        <v>59</v>
      </c>
      <c r="G1846">
        <v>63</v>
      </c>
      <c r="H1846">
        <v>55</v>
      </c>
      <c r="I1846" t="str">
        <f>INDEX('DATA - Teams'!$C:$C,MATCH(C1846,'DATA - Teams'!$B:$B,0))</f>
        <v>GARTER</v>
      </c>
    </row>
    <row r="1847" spans="1:9" hidden="1" x14ac:dyDescent="0.2">
      <c r="A1847">
        <v>2017</v>
      </c>
      <c r="B1847">
        <v>16</v>
      </c>
      <c r="C1847" t="s">
        <v>196</v>
      </c>
      <c r="D1847" t="s">
        <v>229</v>
      </c>
      <c r="E1847" t="s">
        <v>33</v>
      </c>
      <c r="F1847" t="s">
        <v>59</v>
      </c>
      <c r="G1847">
        <v>75</v>
      </c>
      <c r="H1847">
        <v>55</v>
      </c>
      <c r="I1847" t="str">
        <f>INDEX('DATA - Teams'!$C:$C,MATCH(C1847,'DATA - Teams'!$B:$B,0))</f>
        <v>GARTER</v>
      </c>
    </row>
    <row r="1848" spans="1:9" hidden="1" x14ac:dyDescent="0.2">
      <c r="A1848">
        <v>2017</v>
      </c>
      <c r="B1848">
        <v>16</v>
      </c>
      <c r="C1848" t="s">
        <v>196</v>
      </c>
      <c r="D1848" t="s">
        <v>219</v>
      </c>
      <c r="E1848" t="s">
        <v>36</v>
      </c>
      <c r="F1848" t="s">
        <v>59</v>
      </c>
      <c r="G1848">
        <v>100</v>
      </c>
      <c r="H1848">
        <v>67</v>
      </c>
      <c r="I1848" t="str">
        <f>INDEX('DATA - Teams'!$C:$C,MATCH(C1848,'DATA - Teams'!$B:$B,0))</f>
        <v>GARTER</v>
      </c>
    </row>
    <row r="1849" spans="1:9" hidden="1" x14ac:dyDescent="0.2">
      <c r="A1849">
        <v>2017</v>
      </c>
      <c r="B1849">
        <v>16</v>
      </c>
      <c r="C1849" t="s">
        <v>196</v>
      </c>
      <c r="D1849" t="s">
        <v>207</v>
      </c>
      <c r="E1849" t="s">
        <v>31</v>
      </c>
      <c r="F1849" t="s">
        <v>59</v>
      </c>
      <c r="G1849">
        <v>106</v>
      </c>
      <c r="H1849">
        <v>0</v>
      </c>
      <c r="I1849" t="str">
        <f>INDEX('DATA - Teams'!$C:$C,MATCH(C1849,'DATA - Teams'!$B:$B,0))</f>
        <v>GARTER</v>
      </c>
    </row>
    <row r="1850" spans="1:9" hidden="1" x14ac:dyDescent="0.2">
      <c r="A1850">
        <v>2017</v>
      </c>
      <c r="B1850">
        <v>17</v>
      </c>
      <c r="C1850" t="s">
        <v>196</v>
      </c>
      <c r="D1850" t="s">
        <v>233</v>
      </c>
      <c r="E1850" t="s">
        <v>22</v>
      </c>
      <c r="F1850" t="s">
        <v>43</v>
      </c>
      <c r="G1850">
        <v>74</v>
      </c>
      <c r="H1850">
        <v>43</v>
      </c>
      <c r="I1850" t="str">
        <f>INDEX('DATA - Teams'!$C:$C,MATCH(C1850,'DATA - Teams'!$B:$B,0))</f>
        <v>GARTER</v>
      </c>
    </row>
    <row r="1851" spans="1:9" hidden="1" x14ac:dyDescent="0.2">
      <c r="A1851">
        <v>2017</v>
      </c>
      <c r="B1851">
        <v>17</v>
      </c>
      <c r="C1851" t="s">
        <v>196</v>
      </c>
      <c r="D1851" t="s">
        <v>234</v>
      </c>
      <c r="E1851" t="s">
        <v>22</v>
      </c>
      <c r="F1851" t="s">
        <v>38</v>
      </c>
      <c r="G1851">
        <v>100</v>
      </c>
      <c r="H1851">
        <v>115</v>
      </c>
      <c r="I1851" t="str">
        <f>INDEX('DATA - Teams'!$C:$C,MATCH(C1851,'DATA - Teams'!$B:$B,0))</f>
        <v>GARTER</v>
      </c>
    </row>
    <row r="1852" spans="1:9" hidden="1" x14ac:dyDescent="0.2">
      <c r="A1852">
        <v>2017</v>
      </c>
      <c r="B1852">
        <v>17</v>
      </c>
      <c r="C1852" t="s">
        <v>196</v>
      </c>
      <c r="D1852" t="s">
        <v>199</v>
      </c>
      <c r="E1852" t="s">
        <v>17</v>
      </c>
      <c r="F1852" t="s">
        <v>38</v>
      </c>
      <c r="G1852">
        <v>60</v>
      </c>
      <c r="H1852">
        <v>36</v>
      </c>
      <c r="I1852" t="str">
        <f>INDEX('DATA - Teams'!$C:$C,MATCH(C1852,'DATA - Teams'!$B:$B,0))</f>
        <v>GARTER</v>
      </c>
    </row>
    <row r="1853" spans="1:9" hidden="1" x14ac:dyDescent="0.2">
      <c r="A1853">
        <v>2017</v>
      </c>
      <c r="B1853">
        <v>17</v>
      </c>
      <c r="C1853" t="s">
        <v>196</v>
      </c>
      <c r="D1853" t="s">
        <v>200</v>
      </c>
      <c r="E1853" t="s">
        <v>27</v>
      </c>
      <c r="F1853" t="s">
        <v>41</v>
      </c>
      <c r="G1853">
        <v>154</v>
      </c>
      <c r="H1853">
        <v>96</v>
      </c>
      <c r="I1853" t="str">
        <f>INDEX('DATA - Teams'!$C:$C,MATCH(C1853,'DATA - Teams'!$B:$B,0))</f>
        <v>GARTER</v>
      </c>
    </row>
    <row r="1854" spans="1:9" hidden="1" x14ac:dyDescent="0.2">
      <c r="A1854">
        <v>2017</v>
      </c>
      <c r="B1854">
        <v>17</v>
      </c>
      <c r="C1854" t="s">
        <v>196</v>
      </c>
      <c r="D1854" t="s">
        <v>230</v>
      </c>
      <c r="E1854" t="s">
        <v>36</v>
      </c>
      <c r="F1854" t="s">
        <v>38</v>
      </c>
      <c r="G1854">
        <v>84</v>
      </c>
      <c r="H1854">
        <v>100</v>
      </c>
      <c r="I1854" t="str">
        <f>INDEX('DATA - Teams'!$C:$C,MATCH(C1854,'DATA - Teams'!$B:$B,0))</f>
        <v>GARTER</v>
      </c>
    </row>
    <row r="1855" spans="1:9" hidden="1" x14ac:dyDescent="0.2">
      <c r="A1855">
        <v>2017</v>
      </c>
      <c r="B1855">
        <v>17</v>
      </c>
      <c r="C1855" t="s">
        <v>196</v>
      </c>
      <c r="D1855" t="s">
        <v>204</v>
      </c>
      <c r="E1855" t="s">
        <v>20</v>
      </c>
      <c r="F1855" t="s">
        <v>43</v>
      </c>
      <c r="G1855">
        <v>77</v>
      </c>
      <c r="H1855">
        <v>88</v>
      </c>
      <c r="I1855" t="str">
        <f>INDEX('DATA - Teams'!$C:$C,MATCH(C1855,'DATA - Teams'!$B:$B,0))</f>
        <v>GARTER</v>
      </c>
    </row>
    <row r="1856" spans="1:9" hidden="1" x14ac:dyDescent="0.2">
      <c r="A1856">
        <v>2017</v>
      </c>
      <c r="B1856">
        <v>17</v>
      </c>
      <c r="C1856" t="s">
        <v>196</v>
      </c>
      <c r="D1856" t="s">
        <v>228</v>
      </c>
      <c r="E1856" t="s">
        <v>32</v>
      </c>
      <c r="F1856" t="s">
        <v>43</v>
      </c>
      <c r="G1856">
        <v>68</v>
      </c>
      <c r="H1856">
        <v>29</v>
      </c>
      <c r="I1856" t="str">
        <f>INDEX('DATA - Teams'!$C:$C,MATCH(C1856,'DATA - Teams'!$B:$B,0))</f>
        <v>GARTER</v>
      </c>
    </row>
    <row r="1857" spans="1:9" hidden="1" x14ac:dyDescent="0.2">
      <c r="A1857">
        <v>2017</v>
      </c>
      <c r="B1857">
        <v>17</v>
      </c>
      <c r="C1857" t="s">
        <v>196</v>
      </c>
      <c r="D1857" t="s">
        <v>226</v>
      </c>
      <c r="E1857" t="s">
        <v>32</v>
      </c>
      <c r="F1857" t="s">
        <v>41</v>
      </c>
      <c r="G1857">
        <v>117</v>
      </c>
      <c r="H1857">
        <v>99</v>
      </c>
      <c r="I1857" t="str">
        <f>INDEX('DATA - Teams'!$C:$C,MATCH(C1857,'DATA - Teams'!$B:$B,0))</f>
        <v>GARTER</v>
      </c>
    </row>
    <row r="1858" spans="1:9" hidden="1" x14ac:dyDescent="0.2">
      <c r="A1858">
        <v>2017</v>
      </c>
      <c r="B1858">
        <v>17</v>
      </c>
      <c r="C1858" t="s">
        <v>196</v>
      </c>
      <c r="D1858" t="s">
        <v>205</v>
      </c>
      <c r="E1858" t="s">
        <v>32</v>
      </c>
      <c r="F1858" t="s">
        <v>41</v>
      </c>
      <c r="G1858">
        <v>80</v>
      </c>
      <c r="H1858">
        <v>99</v>
      </c>
      <c r="I1858" t="str">
        <f>INDEX('DATA - Teams'!$C:$C,MATCH(C1858,'DATA - Teams'!$B:$B,0))</f>
        <v>GARTER</v>
      </c>
    </row>
    <row r="1859" spans="1:9" hidden="1" x14ac:dyDescent="0.2">
      <c r="A1859">
        <v>2017</v>
      </c>
      <c r="B1859">
        <v>17</v>
      </c>
      <c r="C1859" t="s">
        <v>196</v>
      </c>
      <c r="D1859" t="s">
        <v>208</v>
      </c>
      <c r="E1859" t="s">
        <v>31</v>
      </c>
      <c r="F1859" t="s">
        <v>43</v>
      </c>
      <c r="G1859">
        <v>68</v>
      </c>
      <c r="H1859">
        <v>15</v>
      </c>
      <c r="I1859" t="str">
        <f>INDEX('DATA - Teams'!$C:$C,MATCH(C1859,'DATA - Teams'!$B:$B,0))</f>
        <v>GARTER</v>
      </c>
    </row>
    <row r="1860" spans="1:9" hidden="1" x14ac:dyDescent="0.2">
      <c r="A1860">
        <v>2017</v>
      </c>
      <c r="B1860">
        <v>17</v>
      </c>
      <c r="C1860" t="s">
        <v>196</v>
      </c>
      <c r="D1860" t="s">
        <v>206</v>
      </c>
      <c r="E1860" t="s">
        <v>31</v>
      </c>
      <c r="F1860" t="s">
        <v>38</v>
      </c>
      <c r="G1860">
        <v>62</v>
      </c>
      <c r="H1860">
        <v>58</v>
      </c>
      <c r="I1860" t="str">
        <f>INDEX('DATA - Teams'!$C:$C,MATCH(C1860,'DATA - Teams'!$B:$B,0))</f>
        <v>GARTER</v>
      </c>
    </row>
    <row r="1861" spans="1:9" hidden="1" x14ac:dyDescent="0.2">
      <c r="A1861">
        <v>2017</v>
      </c>
      <c r="B1861">
        <v>17</v>
      </c>
      <c r="C1861" t="s">
        <v>196</v>
      </c>
      <c r="D1861" t="s">
        <v>207</v>
      </c>
      <c r="E1861" t="s">
        <v>31</v>
      </c>
      <c r="F1861" t="s">
        <v>41</v>
      </c>
      <c r="G1861">
        <v>120</v>
      </c>
      <c r="H1861">
        <v>159</v>
      </c>
      <c r="I1861" t="str">
        <f>INDEX('DATA - Teams'!$C:$C,MATCH(C1861,'DATA - Teams'!$B:$B,0))</f>
        <v>GARTER</v>
      </c>
    </row>
    <row r="1862" spans="1:9" hidden="1" x14ac:dyDescent="0.2">
      <c r="A1862">
        <v>2017</v>
      </c>
      <c r="B1862">
        <v>17</v>
      </c>
      <c r="C1862" t="s">
        <v>196</v>
      </c>
      <c r="D1862" t="s">
        <v>221</v>
      </c>
      <c r="E1862" t="s">
        <v>31</v>
      </c>
      <c r="F1862" t="s">
        <v>52</v>
      </c>
      <c r="G1862">
        <v>90</v>
      </c>
      <c r="H1862">
        <v>86</v>
      </c>
      <c r="I1862" t="str">
        <f>INDEX('DATA - Teams'!$C:$C,MATCH(C1862,'DATA - Teams'!$B:$B,0))</f>
        <v>GARTER</v>
      </c>
    </row>
    <row r="1863" spans="1:9" hidden="1" x14ac:dyDescent="0.2">
      <c r="A1863">
        <v>2017</v>
      </c>
      <c r="B1863">
        <v>17</v>
      </c>
      <c r="C1863" t="s">
        <v>196</v>
      </c>
      <c r="D1863" t="s">
        <v>209</v>
      </c>
      <c r="E1863" t="s">
        <v>10</v>
      </c>
      <c r="F1863" t="s">
        <v>41</v>
      </c>
      <c r="G1863">
        <v>125</v>
      </c>
      <c r="H1863">
        <v>120</v>
      </c>
      <c r="I1863" t="str">
        <f>INDEX('DATA - Teams'!$C:$C,MATCH(C1863,'DATA - Teams'!$B:$B,0))</f>
        <v>GARTER</v>
      </c>
    </row>
    <row r="1864" spans="1:9" hidden="1" x14ac:dyDescent="0.2">
      <c r="A1864">
        <v>2017</v>
      </c>
      <c r="B1864">
        <v>17</v>
      </c>
      <c r="C1864" t="s">
        <v>196</v>
      </c>
      <c r="D1864" t="s">
        <v>210</v>
      </c>
      <c r="E1864" t="s">
        <v>10</v>
      </c>
      <c r="F1864" t="s">
        <v>43</v>
      </c>
      <c r="G1864">
        <v>106</v>
      </c>
      <c r="H1864">
        <v>133</v>
      </c>
      <c r="I1864" t="str">
        <f>INDEX('DATA - Teams'!$C:$C,MATCH(C1864,'DATA - Teams'!$B:$B,0))</f>
        <v>GARTER</v>
      </c>
    </row>
    <row r="1865" spans="1:9" hidden="1" x14ac:dyDescent="0.2">
      <c r="A1865">
        <v>2017</v>
      </c>
      <c r="B1865">
        <v>17</v>
      </c>
      <c r="C1865" t="s">
        <v>196</v>
      </c>
      <c r="D1865" t="s">
        <v>64</v>
      </c>
      <c r="E1865" t="s">
        <v>14</v>
      </c>
      <c r="F1865" t="s">
        <v>41</v>
      </c>
      <c r="G1865">
        <v>70</v>
      </c>
      <c r="H1865">
        <v>72</v>
      </c>
      <c r="I1865" t="str">
        <f>INDEX('DATA - Teams'!$C:$C,MATCH(C1865,'DATA - Teams'!$B:$B,0))</f>
        <v>GARTER</v>
      </c>
    </row>
    <row r="1866" spans="1:9" hidden="1" x14ac:dyDescent="0.2">
      <c r="A1866">
        <v>2017</v>
      </c>
      <c r="B1866">
        <v>17</v>
      </c>
      <c r="C1866" t="s">
        <v>196</v>
      </c>
      <c r="D1866" t="s">
        <v>212</v>
      </c>
      <c r="E1866" t="s">
        <v>28</v>
      </c>
      <c r="F1866" t="s">
        <v>41</v>
      </c>
      <c r="G1866">
        <v>76</v>
      </c>
      <c r="H1866">
        <v>50</v>
      </c>
      <c r="I1866" t="str">
        <f>INDEX('DATA - Teams'!$C:$C,MATCH(C1866,'DATA - Teams'!$B:$B,0))</f>
        <v>GARTER</v>
      </c>
    </row>
    <row r="1867" spans="1:9" hidden="1" x14ac:dyDescent="0.2">
      <c r="A1867">
        <v>2017</v>
      </c>
      <c r="B1867">
        <v>17</v>
      </c>
      <c r="C1867" t="s">
        <v>196</v>
      </c>
      <c r="D1867" t="s">
        <v>71</v>
      </c>
      <c r="E1867" t="s">
        <v>28</v>
      </c>
      <c r="F1867" t="s">
        <v>38</v>
      </c>
      <c r="G1867">
        <v>100</v>
      </c>
      <c r="H1867">
        <v>90</v>
      </c>
      <c r="I1867" t="str">
        <f>INDEX('DATA - Teams'!$C:$C,MATCH(C1867,'DATA - Teams'!$B:$B,0))</f>
        <v>GARTER</v>
      </c>
    </row>
    <row r="1868" spans="1:9" hidden="1" x14ac:dyDescent="0.2">
      <c r="A1868">
        <v>2017</v>
      </c>
      <c r="B1868">
        <v>17</v>
      </c>
      <c r="C1868" t="s">
        <v>196</v>
      </c>
      <c r="D1868" t="s">
        <v>133</v>
      </c>
      <c r="E1868" t="s">
        <v>21</v>
      </c>
      <c r="F1868" t="s">
        <v>59</v>
      </c>
      <c r="G1868">
        <v>77</v>
      </c>
      <c r="H1868">
        <v>74</v>
      </c>
      <c r="I1868" t="str">
        <f>INDEX('DATA - Teams'!$C:$C,MATCH(C1868,'DATA - Teams'!$B:$B,0))</f>
        <v>GARTER</v>
      </c>
    </row>
    <row r="1869" spans="1:9" hidden="1" x14ac:dyDescent="0.2">
      <c r="A1869">
        <v>2017</v>
      </c>
      <c r="B1869">
        <v>17</v>
      </c>
      <c r="C1869" t="s">
        <v>196</v>
      </c>
      <c r="D1869" t="s">
        <v>197</v>
      </c>
      <c r="E1869" t="s">
        <v>21</v>
      </c>
      <c r="F1869" t="s">
        <v>59</v>
      </c>
      <c r="G1869">
        <v>70</v>
      </c>
      <c r="H1869">
        <v>84</v>
      </c>
      <c r="I1869" t="str">
        <f>INDEX('DATA - Teams'!$C:$C,MATCH(C1869,'DATA - Teams'!$B:$B,0))</f>
        <v>GARTER</v>
      </c>
    </row>
    <row r="1870" spans="1:9" hidden="1" x14ac:dyDescent="0.2">
      <c r="A1870">
        <v>2017</v>
      </c>
      <c r="B1870">
        <v>17</v>
      </c>
      <c r="C1870" t="s">
        <v>196</v>
      </c>
      <c r="D1870" t="s">
        <v>104</v>
      </c>
      <c r="E1870" t="s">
        <v>24</v>
      </c>
      <c r="F1870" t="s">
        <v>59</v>
      </c>
      <c r="G1870">
        <v>65</v>
      </c>
      <c r="H1870">
        <v>73</v>
      </c>
      <c r="I1870" t="str">
        <f>INDEX('DATA - Teams'!$C:$C,MATCH(C1870,'DATA - Teams'!$B:$B,0))</f>
        <v>GARTER</v>
      </c>
    </row>
    <row r="1871" spans="1:9" hidden="1" x14ac:dyDescent="0.2">
      <c r="A1871">
        <v>2017</v>
      </c>
      <c r="B1871">
        <v>17</v>
      </c>
      <c r="C1871" t="s">
        <v>196</v>
      </c>
      <c r="D1871" t="s">
        <v>213</v>
      </c>
      <c r="E1871" t="s">
        <v>28</v>
      </c>
      <c r="F1871" t="s">
        <v>59</v>
      </c>
      <c r="G1871">
        <v>69</v>
      </c>
      <c r="H1871">
        <v>81</v>
      </c>
      <c r="I1871" t="str">
        <f>INDEX('DATA - Teams'!$C:$C,MATCH(C1871,'DATA - Teams'!$B:$B,0))</f>
        <v>GARTER</v>
      </c>
    </row>
    <row r="1872" spans="1:9" hidden="1" x14ac:dyDescent="0.2">
      <c r="A1872">
        <v>2017</v>
      </c>
      <c r="B1872">
        <v>18</v>
      </c>
      <c r="C1872" t="s">
        <v>196</v>
      </c>
      <c r="D1872" t="s">
        <v>133</v>
      </c>
      <c r="E1872" t="s">
        <v>21</v>
      </c>
      <c r="F1872" t="s">
        <v>43</v>
      </c>
      <c r="G1872">
        <v>76</v>
      </c>
      <c r="H1872">
        <v>81</v>
      </c>
      <c r="I1872" t="str">
        <f>INDEX('DATA - Teams'!$C:$C,MATCH(C1872,'DATA - Teams'!$B:$B,0))</f>
        <v>GARTER</v>
      </c>
    </row>
    <row r="1873" spans="1:9" hidden="1" x14ac:dyDescent="0.2">
      <c r="A1873">
        <v>2017</v>
      </c>
      <c r="B1873">
        <v>18</v>
      </c>
      <c r="C1873" t="s">
        <v>196</v>
      </c>
      <c r="D1873" t="s">
        <v>234</v>
      </c>
      <c r="E1873" t="s">
        <v>22</v>
      </c>
      <c r="F1873" t="s">
        <v>38</v>
      </c>
      <c r="G1873">
        <v>108</v>
      </c>
      <c r="H1873">
        <v>97</v>
      </c>
      <c r="I1873" t="str">
        <f>INDEX('DATA - Teams'!$C:$C,MATCH(C1873,'DATA - Teams'!$B:$B,0))</f>
        <v>GARTER</v>
      </c>
    </row>
    <row r="1874" spans="1:9" hidden="1" x14ac:dyDescent="0.2">
      <c r="A1874">
        <v>2017</v>
      </c>
      <c r="B1874">
        <v>18</v>
      </c>
      <c r="C1874" t="s">
        <v>196</v>
      </c>
      <c r="D1874" t="s">
        <v>200</v>
      </c>
      <c r="E1874" t="s">
        <v>27</v>
      </c>
      <c r="F1874" t="s">
        <v>41</v>
      </c>
      <c r="G1874">
        <v>115</v>
      </c>
      <c r="H1874">
        <v>45</v>
      </c>
      <c r="I1874" t="str">
        <f>INDEX('DATA - Teams'!$C:$C,MATCH(C1874,'DATA - Teams'!$B:$B,0))</f>
        <v>GARTER</v>
      </c>
    </row>
    <row r="1875" spans="1:9" hidden="1" x14ac:dyDescent="0.2">
      <c r="A1875">
        <v>2017</v>
      </c>
      <c r="B1875">
        <v>18</v>
      </c>
      <c r="C1875" t="s">
        <v>196</v>
      </c>
      <c r="D1875" t="s">
        <v>235</v>
      </c>
      <c r="E1875" t="s">
        <v>27</v>
      </c>
      <c r="F1875" t="s">
        <v>41</v>
      </c>
      <c r="G1875">
        <v>77</v>
      </c>
      <c r="H1875">
        <v>89</v>
      </c>
      <c r="I1875" t="str">
        <f>INDEX('DATA - Teams'!$C:$C,MATCH(C1875,'DATA - Teams'!$B:$B,0))</f>
        <v>GARTER</v>
      </c>
    </row>
    <row r="1876" spans="1:9" hidden="1" x14ac:dyDescent="0.2">
      <c r="A1876">
        <v>2017</v>
      </c>
      <c r="B1876">
        <v>18</v>
      </c>
      <c r="C1876" t="s">
        <v>196</v>
      </c>
      <c r="D1876" t="s">
        <v>230</v>
      </c>
      <c r="E1876" t="s">
        <v>36</v>
      </c>
      <c r="F1876" t="s">
        <v>38</v>
      </c>
      <c r="G1876">
        <v>75</v>
      </c>
      <c r="H1876">
        <v>68</v>
      </c>
      <c r="I1876" t="str">
        <f>INDEX('DATA - Teams'!$C:$C,MATCH(C1876,'DATA - Teams'!$B:$B,0))</f>
        <v>GARTER</v>
      </c>
    </row>
    <row r="1877" spans="1:9" hidden="1" x14ac:dyDescent="0.2">
      <c r="A1877">
        <v>2017</v>
      </c>
      <c r="B1877">
        <v>18</v>
      </c>
      <c r="C1877" t="s">
        <v>196</v>
      </c>
      <c r="D1877" t="s">
        <v>204</v>
      </c>
      <c r="E1877" t="s">
        <v>20</v>
      </c>
      <c r="F1877" t="s">
        <v>43</v>
      </c>
      <c r="G1877">
        <v>82</v>
      </c>
      <c r="H1877">
        <v>101</v>
      </c>
      <c r="I1877" t="str">
        <f>INDEX('DATA - Teams'!$C:$C,MATCH(C1877,'DATA - Teams'!$B:$B,0))</f>
        <v>GARTER</v>
      </c>
    </row>
    <row r="1878" spans="1:9" hidden="1" x14ac:dyDescent="0.2">
      <c r="A1878">
        <v>2017</v>
      </c>
      <c r="B1878">
        <v>18</v>
      </c>
      <c r="C1878" t="s">
        <v>196</v>
      </c>
      <c r="D1878" t="s">
        <v>203</v>
      </c>
      <c r="E1878" t="s">
        <v>20</v>
      </c>
      <c r="F1878" t="s">
        <v>43</v>
      </c>
      <c r="G1878">
        <v>90</v>
      </c>
      <c r="H1878">
        <v>76</v>
      </c>
      <c r="I1878" t="str">
        <f>INDEX('DATA - Teams'!$C:$C,MATCH(C1878,'DATA - Teams'!$B:$B,0))</f>
        <v>GARTER</v>
      </c>
    </row>
    <row r="1879" spans="1:9" hidden="1" x14ac:dyDescent="0.2">
      <c r="A1879">
        <v>2017</v>
      </c>
      <c r="B1879">
        <v>18</v>
      </c>
      <c r="C1879" t="s">
        <v>196</v>
      </c>
      <c r="D1879" t="s">
        <v>228</v>
      </c>
      <c r="E1879" t="s">
        <v>32</v>
      </c>
      <c r="F1879" t="s">
        <v>43</v>
      </c>
      <c r="G1879">
        <v>72</v>
      </c>
      <c r="H1879">
        <v>88</v>
      </c>
      <c r="I1879" t="str">
        <f>INDEX('DATA - Teams'!$C:$C,MATCH(C1879,'DATA - Teams'!$B:$B,0))</f>
        <v>GARTER</v>
      </c>
    </row>
    <row r="1880" spans="1:9" hidden="1" x14ac:dyDescent="0.2">
      <c r="A1880">
        <v>2017</v>
      </c>
      <c r="B1880">
        <v>18</v>
      </c>
      <c r="C1880" t="s">
        <v>196</v>
      </c>
      <c r="D1880" t="s">
        <v>226</v>
      </c>
      <c r="E1880" t="s">
        <v>32</v>
      </c>
      <c r="F1880" t="s">
        <v>41</v>
      </c>
      <c r="G1880">
        <v>113</v>
      </c>
      <c r="H1880">
        <v>99</v>
      </c>
      <c r="I1880" t="str">
        <f>INDEX('DATA - Teams'!$C:$C,MATCH(C1880,'DATA - Teams'!$B:$B,0))</f>
        <v>GARTER</v>
      </c>
    </row>
    <row r="1881" spans="1:9" hidden="1" x14ac:dyDescent="0.2">
      <c r="A1881">
        <v>2017</v>
      </c>
      <c r="B1881">
        <v>18</v>
      </c>
      <c r="C1881" t="s">
        <v>196</v>
      </c>
      <c r="D1881" t="s">
        <v>205</v>
      </c>
      <c r="E1881" t="s">
        <v>32</v>
      </c>
      <c r="F1881" t="s">
        <v>41</v>
      </c>
      <c r="G1881">
        <v>76</v>
      </c>
      <c r="H1881">
        <v>75</v>
      </c>
      <c r="I1881" t="str">
        <f>INDEX('DATA - Teams'!$C:$C,MATCH(C1881,'DATA - Teams'!$B:$B,0))</f>
        <v>GARTER</v>
      </c>
    </row>
    <row r="1882" spans="1:9" hidden="1" x14ac:dyDescent="0.2">
      <c r="A1882">
        <v>2017</v>
      </c>
      <c r="B1882">
        <v>18</v>
      </c>
      <c r="C1882" t="s">
        <v>196</v>
      </c>
      <c r="D1882" t="s">
        <v>221</v>
      </c>
      <c r="E1882" t="s">
        <v>31</v>
      </c>
      <c r="F1882" t="s">
        <v>52</v>
      </c>
      <c r="G1882">
        <v>95</v>
      </c>
      <c r="H1882">
        <v>99</v>
      </c>
      <c r="I1882" t="str">
        <f>INDEX('DATA - Teams'!$C:$C,MATCH(C1882,'DATA - Teams'!$B:$B,0))</f>
        <v>GARTER</v>
      </c>
    </row>
    <row r="1883" spans="1:9" hidden="1" x14ac:dyDescent="0.2">
      <c r="A1883">
        <v>2017</v>
      </c>
      <c r="B1883">
        <v>18</v>
      </c>
      <c r="C1883" t="s">
        <v>196</v>
      </c>
      <c r="D1883" t="s">
        <v>206</v>
      </c>
      <c r="E1883" t="s">
        <v>31</v>
      </c>
      <c r="F1883" t="s">
        <v>38</v>
      </c>
      <c r="G1883">
        <v>69</v>
      </c>
      <c r="H1883">
        <v>77</v>
      </c>
      <c r="I1883" t="str">
        <f>INDEX('DATA - Teams'!$C:$C,MATCH(C1883,'DATA - Teams'!$B:$B,0))</f>
        <v>GARTER</v>
      </c>
    </row>
    <row r="1884" spans="1:9" hidden="1" x14ac:dyDescent="0.2">
      <c r="A1884">
        <v>2017</v>
      </c>
      <c r="B1884">
        <v>18</v>
      </c>
      <c r="C1884" t="s">
        <v>196</v>
      </c>
      <c r="D1884" t="s">
        <v>209</v>
      </c>
      <c r="E1884" t="s">
        <v>10</v>
      </c>
      <c r="F1884" t="s">
        <v>41</v>
      </c>
      <c r="G1884">
        <v>118</v>
      </c>
      <c r="H1884">
        <v>98</v>
      </c>
      <c r="I1884" t="str">
        <f>INDEX('DATA - Teams'!$C:$C,MATCH(C1884,'DATA - Teams'!$B:$B,0))</f>
        <v>GARTER</v>
      </c>
    </row>
    <row r="1885" spans="1:9" hidden="1" x14ac:dyDescent="0.2">
      <c r="A1885">
        <v>2017</v>
      </c>
      <c r="B1885">
        <v>18</v>
      </c>
      <c r="C1885" t="s">
        <v>196</v>
      </c>
      <c r="D1885" t="s">
        <v>210</v>
      </c>
      <c r="E1885" t="s">
        <v>10</v>
      </c>
      <c r="F1885" t="s">
        <v>43</v>
      </c>
      <c r="G1885">
        <v>99</v>
      </c>
      <c r="H1885">
        <v>77</v>
      </c>
      <c r="I1885" t="str">
        <f>INDEX('DATA - Teams'!$C:$C,MATCH(C1885,'DATA - Teams'!$B:$B,0))</f>
        <v>GARTER</v>
      </c>
    </row>
    <row r="1886" spans="1:9" hidden="1" x14ac:dyDescent="0.2">
      <c r="A1886">
        <v>2017</v>
      </c>
      <c r="B1886">
        <v>18</v>
      </c>
      <c r="C1886" t="s">
        <v>196</v>
      </c>
      <c r="D1886" t="s">
        <v>64</v>
      </c>
      <c r="E1886" t="s">
        <v>14</v>
      </c>
      <c r="F1886" t="s">
        <v>41</v>
      </c>
      <c r="G1886">
        <v>74</v>
      </c>
      <c r="H1886">
        <v>75</v>
      </c>
      <c r="I1886" t="str">
        <f>INDEX('DATA - Teams'!$C:$C,MATCH(C1886,'DATA - Teams'!$B:$B,0))</f>
        <v>GARTER</v>
      </c>
    </row>
    <row r="1887" spans="1:9" hidden="1" x14ac:dyDescent="0.2">
      <c r="A1887">
        <v>2017</v>
      </c>
      <c r="B1887">
        <v>18</v>
      </c>
      <c r="C1887" t="s">
        <v>196</v>
      </c>
      <c r="D1887" t="s">
        <v>212</v>
      </c>
      <c r="E1887" t="s">
        <v>28</v>
      </c>
      <c r="F1887" t="s">
        <v>41</v>
      </c>
      <c r="G1887">
        <v>97</v>
      </c>
      <c r="H1887">
        <v>169</v>
      </c>
      <c r="I1887" t="str">
        <f>INDEX('DATA - Teams'!$C:$C,MATCH(C1887,'DATA - Teams'!$B:$B,0))</f>
        <v>GARTER</v>
      </c>
    </row>
    <row r="1888" spans="1:9" hidden="1" x14ac:dyDescent="0.2">
      <c r="A1888">
        <v>2017</v>
      </c>
      <c r="B1888">
        <v>18</v>
      </c>
      <c r="C1888" t="s">
        <v>196</v>
      </c>
      <c r="D1888" t="s">
        <v>71</v>
      </c>
      <c r="E1888" t="s">
        <v>28</v>
      </c>
      <c r="F1888" t="s">
        <v>38</v>
      </c>
      <c r="G1888">
        <v>93</v>
      </c>
      <c r="H1888">
        <v>59</v>
      </c>
      <c r="I1888" t="str">
        <f>INDEX('DATA - Teams'!$C:$C,MATCH(C1888,'DATA - Teams'!$B:$B,0))</f>
        <v>GARTER</v>
      </c>
    </row>
    <row r="1889" spans="1:9" hidden="1" x14ac:dyDescent="0.2">
      <c r="A1889">
        <v>2017</v>
      </c>
      <c r="B1889">
        <v>18</v>
      </c>
      <c r="C1889" t="s">
        <v>196</v>
      </c>
      <c r="D1889" t="s">
        <v>213</v>
      </c>
      <c r="E1889" t="s">
        <v>28</v>
      </c>
      <c r="F1889" t="s">
        <v>38</v>
      </c>
      <c r="G1889">
        <v>66</v>
      </c>
      <c r="H1889">
        <v>60</v>
      </c>
      <c r="I1889" t="str">
        <f>INDEX('DATA - Teams'!$C:$C,MATCH(C1889,'DATA - Teams'!$B:$B,0))</f>
        <v>GARTER</v>
      </c>
    </row>
    <row r="1890" spans="1:9" hidden="1" x14ac:dyDescent="0.2">
      <c r="A1890">
        <v>2017</v>
      </c>
      <c r="B1890">
        <v>18</v>
      </c>
      <c r="C1890" t="s">
        <v>196</v>
      </c>
      <c r="D1890" t="s">
        <v>197</v>
      </c>
      <c r="E1890" t="s">
        <v>21</v>
      </c>
      <c r="F1890" t="s">
        <v>59</v>
      </c>
      <c r="G1890">
        <v>70</v>
      </c>
      <c r="H1890">
        <v>79</v>
      </c>
      <c r="I1890" t="str">
        <f>INDEX('DATA - Teams'!$C:$C,MATCH(C1890,'DATA - Teams'!$B:$B,0))</f>
        <v>GARTER</v>
      </c>
    </row>
    <row r="1891" spans="1:9" hidden="1" x14ac:dyDescent="0.2">
      <c r="A1891">
        <v>2017</v>
      </c>
      <c r="B1891">
        <v>18</v>
      </c>
      <c r="C1891" t="s">
        <v>196</v>
      </c>
      <c r="D1891" t="s">
        <v>233</v>
      </c>
      <c r="E1891" t="s">
        <v>22</v>
      </c>
      <c r="F1891" t="s">
        <v>59</v>
      </c>
      <c r="G1891">
        <v>69</v>
      </c>
      <c r="H1891">
        <v>59</v>
      </c>
      <c r="I1891" t="str">
        <f>INDEX('DATA - Teams'!$C:$C,MATCH(C1891,'DATA - Teams'!$B:$B,0))</f>
        <v>GARTER</v>
      </c>
    </row>
    <row r="1892" spans="1:9" hidden="1" x14ac:dyDescent="0.2">
      <c r="A1892">
        <v>2017</v>
      </c>
      <c r="B1892">
        <v>18</v>
      </c>
      <c r="C1892" t="s">
        <v>196</v>
      </c>
      <c r="D1892" t="s">
        <v>208</v>
      </c>
      <c r="E1892" t="s">
        <v>31</v>
      </c>
      <c r="F1892" t="s">
        <v>59</v>
      </c>
      <c r="G1892">
        <v>68</v>
      </c>
      <c r="H1892">
        <v>0</v>
      </c>
      <c r="I1892" t="str">
        <f>INDEX('DATA - Teams'!$C:$C,MATCH(C1892,'DATA - Teams'!$B:$B,0))</f>
        <v>GARTER</v>
      </c>
    </row>
    <row r="1893" spans="1:9" hidden="1" x14ac:dyDescent="0.2">
      <c r="A1893">
        <v>2017</v>
      </c>
      <c r="B1893">
        <v>18</v>
      </c>
      <c r="C1893" t="s">
        <v>196</v>
      </c>
      <c r="D1893" t="s">
        <v>207</v>
      </c>
      <c r="E1893" t="s">
        <v>31</v>
      </c>
      <c r="F1893" t="s">
        <v>59</v>
      </c>
      <c r="G1893">
        <v>120</v>
      </c>
      <c r="H1893">
        <v>0</v>
      </c>
      <c r="I1893" t="str">
        <f>INDEX('DATA - Teams'!$C:$C,MATCH(C1893,'DATA - Teams'!$B:$B,0))</f>
        <v>GARTER</v>
      </c>
    </row>
    <row r="1894" spans="1:9" hidden="1" x14ac:dyDescent="0.2">
      <c r="A1894">
        <v>2017</v>
      </c>
      <c r="B1894">
        <v>19</v>
      </c>
      <c r="C1894" t="s">
        <v>196</v>
      </c>
      <c r="D1894" t="s">
        <v>133</v>
      </c>
      <c r="E1894" t="s">
        <v>21</v>
      </c>
      <c r="F1894" t="s">
        <v>43</v>
      </c>
      <c r="G1894">
        <v>64</v>
      </c>
      <c r="H1894">
        <v>56</v>
      </c>
      <c r="I1894" t="str">
        <f>INDEX('DATA - Teams'!$C:$C,MATCH(C1894,'DATA - Teams'!$B:$B,0))</f>
        <v>GARTER</v>
      </c>
    </row>
    <row r="1895" spans="1:9" hidden="1" x14ac:dyDescent="0.2">
      <c r="A1895">
        <v>2017</v>
      </c>
      <c r="B1895">
        <v>19</v>
      </c>
      <c r="C1895" t="s">
        <v>196</v>
      </c>
      <c r="D1895" t="s">
        <v>234</v>
      </c>
      <c r="E1895" t="s">
        <v>22</v>
      </c>
      <c r="F1895" t="s">
        <v>38</v>
      </c>
      <c r="G1895">
        <v>101</v>
      </c>
      <c r="H1895">
        <v>61</v>
      </c>
      <c r="I1895" t="str">
        <f>INDEX('DATA - Teams'!$C:$C,MATCH(C1895,'DATA - Teams'!$B:$B,0))</f>
        <v>GARTER</v>
      </c>
    </row>
    <row r="1896" spans="1:9" hidden="1" x14ac:dyDescent="0.2">
      <c r="A1896">
        <v>2017</v>
      </c>
      <c r="B1896">
        <v>19</v>
      </c>
      <c r="C1896" t="s">
        <v>196</v>
      </c>
      <c r="D1896" t="s">
        <v>63</v>
      </c>
      <c r="E1896" t="s">
        <v>33</v>
      </c>
      <c r="F1896" t="s">
        <v>38</v>
      </c>
      <c r="G1896">
        <v>89</v>
      </c>
      <c r="H1896">
        <v>74</v>
      </c>
      <c r="I1896" t="str">
        <f>INDEX('DATA - Teams'!$C:$C,MATCH(C1896,'DATA - Teams'!$B:$B,0))</f>
        <v>GARTER</v>
      </c>
    </row>
    <row r="1897" spans="1:9" hidden="1" x14ac:dyDescent="0.2">
      <c r="A1897">
        <v>2017</v>
      </c>
      <c r="B1897">
        <v>19</v>
      </c>
      <c r="C1897" t="s">
        <v>196</v>
      </c>
      <c r="D1897" t="s">
        <v>200</v>
      </c>
      <c r="E1897" t="s">
        <v>27</v>
      </c>
      <c r="F1897" t="s">
        <v>41</v>
      </c>
      <c r="G1897">
        <v>105</v>
      </c>
      <c r="H1897">
        <v>58</v>
      </c>
      <c r="I1897" t="str">
        <f>INDEX('DATA - Teams'!$C:$C,MATCH(C1897,'DATA - Teams'!$B:$B,0))</f>
        <v>GARTER</v>
      </c>
    </row>
    <row r="1898" spans="1:9" hidden="1" x14ac:dyDescent="0.2">
      <c r="A1898">
        <v>2017</v>
      </c>
      <c r="B1898">
        <v>19</v>
      </c>
      <c r="C1898" t="s">
        <v>196</v>
      </c>
      <c r="D1898" t="s">
        <v>235</v>
      </c>
      <c r="E1898" t="s">
        <v>27</v>
      </c>
      <c r="F1898" t="s">
        <v>41</v>
      </c>
      <c r="G1898">
        <v>82</v>
      </c>
      <c r="H1898">
        <v>85</v>
      </c>
      <c r="I1898" t="str">
        <f>INDEX('DATA - Teams'!$C:$C,MATCH(C1898,'DATA - Teams'!$B:$B,0))</f>
        <v>GARTER</v>
      </c>
    </row>
    <row r="1899" spans="1:9" hidden="1" x14ac:dyDescent="0.2">
      <c r="A1899">
        <v>2017</v>
      </c>
      <c r="B1899">
        <v>19</v>
      </c>
      <c r="C1899" t="s">
        <v>196</v>
      </c>
      <c r="D1899" t="s">
        <v>230</v>
      </c>
      <c r="E1899" t="s">
        <v>36</v>
      </c>
      <c r="F1899" t="s">
        <v>38</v>
      </c>
      <c r="G1899">
        <v>81</v>
      </c>
      <c r="H1899">
        <v>104</v>
      </c>
      <c r="I1899" t="str">
        <f>INDEX('DATA - Teams'!$C:$C,MATCH(C1899,'DATA - Teams'!$B:$B,0))</f>
        <v>GARTER</v>
      </c>
    </row>
    <row r="1900" spans="1:9" hidden="1" x14ac:dyDescent="0.2">
      <c r="A1900">
        <v>2017</v>
      </c>
      <c r="B1900">
        <v>19</v>
      </c>
      <c r="C1900" t="s">
        <v>196</v>
      </c>
      <c r="D1900" t="s">
        <v>204</v>
      </c>
      <c r="E1900" t="s">
        <v>20</v>
      </c>
      <c r="F1900" t="s">
        <v>43</v>
      </c>
      <c r="G1900">
        <v>77</v>
      </c>
      <c r="H1900">
        <v>62</v>
      </c>
      <c r="I1900" t="str">
        <f>INDEX('DATA - Teams'!$C:$C,MATCH(C1900,'DATA - Teams'!$B:$B,0))</f>
        <v>GARTER</v>
      </c>
    </row>
    <row r="1901" spans="1:9" hidden="1" x14ac:dyDescent="0.2">
      <c r="A1901">
        <v>2017</v>
      </c>
      <c r="B1901">
        <v>19</v>
      </c>
      <c r="C1901" t="s">
        <v>196</v>
      </c>
      <c r="D1901" t="s">
        <v>203</v>
      </c>
      <c r="E1901" t="s">
        <v>20</v>
      </c>
      <c r="F1901" t="s">
        <v>43</v>
      </c>
      <c r="G1901">
        <v>90</v>
      </c>
      <c r="H1901">
        <v>68</v>
      </c>
      <c r="I1901" t="str">
        <f>INDEX('DATA - Teams'!$C:$C,MATCH(C1901,'DATA - Teams'!$B:$B,0))</f>
        <v>GARTER</v>
      </c>
    </row>
    <row r="1902" spans="1:9" hidden="1" x14ac:dyDescent="0.2">
      <c r="A1902">
        <v>2017</v>
      </c>
      <c r="B1902">
        <v>19</v>
      </c>
      <c r="C1902" t="s">
        <v>196</v>
      </c>
      <c r="D1902" t="s">
        <v>228</v>
      </c>
      <c r="E1902" t="s">
        <v>32</v>
      </c>
      <c r="F1902" t="s">
        <v>43</v>
      </c>
      <c r="G1902">
        <v>71</v>
      </c>
      <c r="H1902">
        <v>89</v>
      </c>
      <c r="I1902" t="str">
        <f>INDEX('DATA - Teams'!$C:$C,MATCH(C1902,'DATA - Teams'!$B:$B,0))</f>
        <v>GARTER</v>
      </c>
    </row>
    <row r="1903" spans="1:9" hidden="1" x14ac:dyDescent="0.2">
      <c r="A1903">
        <v>2017</v>
      </c>
      <c r="B1903">
        <v>19</v>
      </c>
      <c r="C1903" t="s">
        <v>196</v>
      </c>
      <c r="D1903" t="s">
        <v>226</v>
      </c>
      <c r="E1903" t="s">
        <v>32</v>
      </c>
      <c r="F1903" t="s">
        <v>41</v>
      </c>
      <c r="G1903">
        <v>107</v>
      </c>
      <c r="H1903">
        <v>82</v>
      </c>
      <c r="I1903" t="str">
        <f>INDEX('DATA - Teams'!$C:$C,MATCH(C1903,'DATA - Teams'!$B:$B,0))</f>
        <v>GARTER</v>
      </c>
    </row>
    <row r="1904" spans="1:9" hidden="1" x14ac:dyDescent="0.2">
      <c r="A1904">
        <v>2017</v>
      </c>
      <c r="B1904">
        <v>19</v>
      </c>
      <c r="C1904" t="s">
        <v>196</v>
      </c>
      <c r="D1904" t="s">
        <v>205</v>
      </c>
      <c r="E1904" t="s">
        <v>32</v>
      </c>
      <c r="F1904" t="s">
        <v>41</v>
      </c>
      <c r="G1904">
        <v>77</v>
      </c>
      <c r="H1904">
        <v>66</v>
      </c>
      <c r="I1904" t="str">
        <f>INDEX('DATA - Teams'!$C:$C,MATCH(C1904,'DATA - Teams'!$B:$B,0))</f>
        <v>GARTER</v>
      </c>
    </row>
    <row r="1905" spans="1:9" hidden="1" x14ac:dyDescent="0.2">
      <c r="A1905">
        <v>2017</v>
      </c>
      <c r="B1905">
        <v>19</v>
      </c>
      <c r="C1905" t="s">
        <v>196</v>
      </c>
      <c r="D1905" t="s">
        <v>206</v>
      </c>
      <c r="E1905" t="s">
        <v>31</v>
      </c>
      <c r="F1905" t="s">
        <v>38</v>
      </c>
      <c r="G1905">
        <v>82</v>
      </c>
      <c r="H1905">
        <v>113</v>
      </c>
      <c r="I1905" t="str">
        <f>INDEX('DATA - Teams'!$C:$C,MATCH(C1905,'DATA - Teams'!$B:$B,0))</f>
        <v>GARTER</v>
      </c>
    </row>
    <row r="1906" spans="1:9" hidden="1" x14ac:dyDescent="0.2">
      <c r="A1906">
        <v>2017</v>
      </c>
      <c r="B1906">
        <v>19</v>
      </c>
      <c r="C1906" t="s">
        <v>196</v>
      </c>
      <c r="D1906" t="s">
        <v>221</v>
      </c>
      <c r="E1906" t="s">
        <v>31</v>
      </c>
      <c r="F1906" t="s">
        <v>52</v>
      </c>
      <c r="G1906">
        <v>91</v>
      </c>
      <c r="H1906">
        <v>82</v>
      </c>
      <c r="I1906" t="str">
        <f>INDEX('DATA - Teams'!$C:$C,MATCH(C1906,'DATA - Teams'!$B:$B,0))</f>
        <v>GARTER</v>
      </c>
    </row>
    <row r="1907" spans="1:9" hidden="1" x14ac:dyDescent="0.2">
      <c r="A1907">
        <v>2017</v>
      </c>
      <c r="B1907">
        <v>19</v>
      </c>
      <c r="C1907" t="s">
        <v>196</v>
      </c>
      <c r="D1907" t="s">
        <v>209</v>
      </c>
      <c r="E1907" t="s">
        <v>10</v>
      </c>
      <c r="F1907" t="s">
        <v>41</v>
      </c>
      <c r="G1907">
        <v>103</v>
      </c>
      <c r="H1907">
        <v>67</v>
      </c>
      <c r="I1907" t="str">
        <f>INDEX('DATA - Teams'!$C:$C,MATCH(C1907,'DATA - Teams'!$B:$B,0))</f>
        <v>GARTER</v>
      </c>
    </row>
    <row r="1908" spans="1:9" hidden="1" x14ac:dyDescent="0.2">
      <c r="A1908">
        <v>2017</v>
      </c>
      <c r="B1908">
        <v>19</v>
      </c>
      <c r="C1908" t="s">
        <v>196</v>
      </c>
      <c r="D1908" t="s">
        <v>210</v>
      </c>
      <c r="E1908" t="s">
        <v>10</v>
      </c>
      <c r="F1908" t="s">
        <v>43</v>
      </c>
      <c r="G1908">
        <v>100</v>
      </c>
      <c r="H1908">
        <v>118</v>
      </c>
      <c r="I1908" t="str">
        <f>INDEX('DATA - Teams'!$C:$C,MATCH(C1908,'DATA - Teams'!$B:$B,0))</f>
        <v>GARTER</v>
      </c>
    </row>
    <row r="1909" spans="1:9" hidden="1" x14ac:dyDescent="0.2">
      <c r="A1909">
        <v>2017</v>
      </c>
      <c r="B1909">
        <v>19</v>
      </c>
      <c r="C1909" t="s">
        <v>196</v>
      </c>
      <c r="D1909" t="s">
        <v>64</v>
      </c>
      <c r="E1909" t="s">
        <v>14</v>
      </c>
      <c r="F1909" t="s">
        <v>41</v>
      </c>
      <c r="G1909">
        <v>71</v>
      </c>
      <c r="H1909">
        <v>85</v>
      </c>
      <c r="I1909" t="str">
        <f>INDEX('DATA - Teams'!$C:$C,MATCH(C1909,'DATA - Teams'!$B:$B,0))</f>
        <v>GARTER</v>
      </c>
    </row>
    <row r="1910" spans="1:9" hidden="1" x14ac:dyDescent="0.2">
      <c r="A1910">
        <v>2017</v>
      </c>
      <c r="B1910">
        <v>19</v>
      </c>
      <c r="C1910" t="s">
        <v>196</v>
      </c>
      <c r="D1910" t="s">
        <v>212</v>
      </c>
      <c r="E1910" t="s">
        <v>28</v>
      </c>
      <c r="F1910" t="s">
        <v>41</v>
      </c>
      <c r="G1910">
        <v>88</v>
      </c>
      <c r="H1910">
        <v>36</v>
      </c>
      <c r="I1910" t="str">
        <f>INDEX('DATA - Teams'!$C:$C,MATCH(C1910,'DATA - Teams'!$B:$B,0))</f>
        <v>GARTER</v>
      </c>
    </row>
    <row r="1911" spans="1:9" hidden="1" x14ac:dyDescent="0.2">
      <c r="A1911">
        <v>2017</v>
      </c>
      <c r="B1911">
        <v>19</v>
      </c>
      <c r="C1911" t="s">
        <v>196</v>
      </c>
      <c r="D1911" t="s">
        <v>71</v>
      </c>
      <c r="E1911" t="s">
        <v>28</v>
      </c>
      <c r="F1911" t="s">
        <v>38</v>
      </c>
      <c r="G1911">
        <v>89</v>
      </c>
      <c r="H1911">
        <v>62</v>
      </c>
      <c r="I1911" t="str">
        <f>INDEX('DATA - Teams'!$C:$C,MATCH(C1911,'DATA - Teams'!$B:$B,0))</f>
        <v>GARTER</v>
      </c>
    </row>
    <row r="1912" spans="1:9" hidden="1" x14ac:dyDescent="0.2">
      <c r="A1912">
        <v>2017</v>
      </c>
      <c r="B1912">
        <v>19</v>
      </c>
      <c r="C1912" t="s">
        <v>196</v>
      </c>
      <c r="D1912" t="s">
        <v>197</v>
      </c>
      <c r="E1912" t="s">
        <v>21</v>
      </c>
      <c r="F1912" t="s">
        <v>59</v>
      </c>
      <c r="G1912">
        <v>78</v>
      </c>
      <c r="H1912">
        <v>111</v>
      </c>
      <c r="I1912" t="str">
        <f>INDEX('DATA - Teams'!$C:$C,MATCH(C1912,'DATA - Teams'!$B:$B,0))</f>
        <v>GARTER</v>
      </c>
    </row>
    <row r="1913" spans="1:9" hidden="1" x14ac:dyDescent="0.2">
      <c r="A1913">
        <v>2017</v>
      </c>
      <c r="B1913">
        <v>19</v>
      </c>
      <c r="C1913" t="s">
        <v>196</v>
      </c>
      <c r="D1913" t="s">
        <v>233</v>
      </c>
      <c r="E1913" t="s">
        <v>22</v>
      </c>
      <c r="F1913" t="s">
        <v>59</v>
      </c>
      <c r="G1913">
        <v>64</v>
      </c>
      <c r="H1913">
        <v>75</v>
      </c>
      <c r="I1913" t="str">
        <f>INDEX('DATA - Teams'!$C:$C,MATCH(C1913,'DATA - Teams'!$B:$B,0))</f>
        <v>GARTER</v>
      </c>
    </row>
    <row r="1914" spans="1:9" hidden="1" x14ac:dyDescent="0.2">
      <c r="A1914">
        <v>2017</v>
      </c>
      <c r="B1914">
        <v>19</v>
      </c>
      <c r="C1914" t="s">
        <v>196</v>
      </c>
      <c r="D1914" t="s">
        <v>208</v>
      </c>
      <c r="E1914" t="s">
        <v>31</v>
      </c>
      <c r="F1914" t="s">
        <v>59</v>
      </c>
      <c r="G1914">
        <v>68</v>
      </c>
      <c r="H1914">
        <v>0</v>
      </c>
      <c r="I1914" t="str">
        <f>INDEX('DATA - Teams'!$C:$C,MATCH(C1914,'DATA - Teams'!$B:$B,0))</f>
        <v>GARTER</v>
      </c>
    </row>
    <row r="1915" spans="1:9" hidden="1" x14ac:dyDescent="0.2">
      <c r="A1915">
        <v>2017</v>
      </c>
      <c r="B1915">
        <v>19</v>
      </c>
      <c r="C1915" t="s">
        <v>196</v>
      </c>
      <c r="D1915" t="s">
        <v>207</v>
      </c>
      <c r="E1915" t="s">
        <v>31</v>
      </c>
      <c r="F1915" t="s">
        <v>59</v>
      </c>
      <c r="G1915">
        <v>120</v>
      </c>
      <c r="H1915">
        <v>0</v>
      </c>
      <c r="I1915" t="str">
        <f>INDEX('DATA - Teams'!$C:$C,MATCH(C1915,'DATA - Teams'!$B:$B,0))</f>
        <v>GARTER</v>
      </c>
    </row>
    <row r="1916" spans="1:9" hidden="1" x14ac:dyDescent="0.2">
      <c r="A1916">
        <v>2017</v>
      </c>
      <c r="B1916">
        <v>20</v>
      </c>
      <c r="C1916" t="s">
        <v>196</v>
      </c>
      <c r="D1916" t="s">
        <v>234</v>
      </c>
      <c r="E1916" t="s">
        <v>22</v>
      </c>
      <c r="F1916" t="s">
        <v>38</v>
      </c>
      <c r="G1916">
        <v>109</v>
      </c>
      <c r="H1916">
        <v>129</v>
      </c>
      <c r="I1916" t="str">
        <f>INDEX('DATA - Teams'!$C:$C,MATCH(C1916,'DATA - Teams'!$B:$B,0))</f>
        <v>GARTER</v>
      </c>
    </row>
    <row r="1917" spans="1:9" hidden="1" x14ac:dyDescent="0.2">
      <c r="A1917">
        <v>2017</v>
      </c>
      <c r="B1917">
        <v>20</v>
      </c>
      <c r="C1917" t="s">
        <v>196</v>
      </c>
      <c r="D1917" t="s">
        <v>63</v>
      </c>
      <c r="E1917" t="s">
        <v>33</v>
      </c>
      <c r="F1917" t="s">
        <v>38</v>
      </c>
      <c r="G1917">
        <v>92</v>
      </c>
      <c r="H1917">
        <v>74</v>
      </c>
      <c r="I1917" t="str">
        <f>INDEX('DATA - Teams'!$C:$C,MATCH(C1917,'DATA - Teams'!$B:$B,0))</f>
        <v>GARTER</v>
      </c>
    </row>
    <row r="1918" spans="1:9" hidden="1" x14ac:dyDescent="0.2">
      <c r="A1918">
        <v>2017</v>
      </c>
      <c r="B1918">
        <v>20</v>
      </c>
      <c r="C1918" t="s">
        <v>196</v>
      </c>
      <c r="D1918" t="s">
        <v>200</v>
      </c>
      <c r="E1918" t="s">
        <v>27</v>
      </c>
      <c r="F1918" t="s">
        <v>41</v>
      </c>
      <c r="G1918">
        <v>101</v>
      </c>
      <c r="H1918">
        <v>124</v>
      </c>
      <c r="I1918" t="str">
        <f>INDEX('DATA - Teams'!$C:$C,MATCH(C1918,'DATA - Teams'!$B:$B,0))</f>
        <v>GARTER</v>
      </c>
    </row>
    <row r="1919" spans="1:9" hidden="1" x14ac:dyDescent="0.2">
      <c r="A1919">
        <v>2017</v>
      </c>
      <c r="B1919">
        <v>20</v>
      </c>
      <c r="C1919" t="s">
        <v>196</v>
      </c>
      <c r="D1919" t="s">
        <v>230</v>
      </c>
      <c r="E1919" t="s">
        <v>36</v>
      </c>
      <c r="F1919" t="s">
        <v>38</v>
      </c>
      <c r="G1919">
        <v>79</v>
      </c>
      <c r="H1919">
        <v>83</v>
      </c>
      <c r="I1919" t="str">
        <f>INDEX('DATA - Teams'!$C:$C,MATCH(C1919,'DATA - Teams'!$B:$B,0))</f>
        <v>GARTER</v>
      </c>
    </row>
    <row r="1920" spans="1:9" hidden="1" x14ac:dyDescent="0.2">
      <c r="A1920">
        <v>2017</v>
      </c>
      <c r="B1920">
        <v>20</v>
      </c>
      <c r="C1920" t="s">
        <v>196</v>
      </c>
      <c r="D1920" t="s">
        <v>204</v>
      </c>
      <c r="E1920" t="s">
        <v>20</v>
      </c>
      <c r="F1920" t="s">
        <v>43</v>
      </c>
      <c r="G1920">
        <v>83</v>
      </c>
      <c r="H1920">
        <v>107</v>
      </c>
      <c r="I1920" t="str">
        <f>INDEX('DATA - Teams'!$C:$C,MATCH(C1920,'DATA - Teams'!$B:$B,0))</f>
        <v>GARTER</v>
      </c>
    </row>
    <row r="1921" spans="1:9" hidden="1" x14ac:dyDescent="0.2">
      <c r="A1921">
        <v>2017</v>
      </c>
      <c r="B1921">
        <v>20</v>
      </c>
      <c r="C1921" t="s">
        <v>196</v>
      </c>
      <c r="D1921" t="s">
        <v>203</v>
      </c>
      <c r="E1921" t="s">
        <v>20</v>
      </c>
      <c r="F1921" t="s">
        <v>43</v>
      </c>
      <c r="G1921">
        <v>92</v>
      </c>
      <c r="H1921">
        <v>79</v>
      </c>
      <c r="I1921" t="str">
        <f>INDEX('DATA - Teams'!$C:$C,MATCH(C1921,'DATA - Teams'!$B:$B,0))</f>
        <v>GARTER</v>
      </c>
    </row>
    <row r="1922" spans="1:9" hidden="1" x14ac:dyDescent="0.2">
      <c r="A1922">
        <v>2017</v>
      </c>
      <c r="B1922">
        <v>20</v>
      </c>
      <c r="C1922" t="s">
        <v>196</v>
      </c>
      <c r="D1922" t="s">
        <v>84</v>
      </c>
      <c r="E1922" t="s">
        <v>20</v>
      </c>
      <c r="F1922" t="s">
        <v>52</v>
      </c>
      <c r="G1922">
        <v>116</v>
      </c>
      <c r="H1922">
        <v>119</v>
      </c>
      <c r="I1922" t="str">
        <f>INDEX('DATA - Teams'!$C:$C,MATCH(C1922,'DATA - Teams'!$B:$B,0))</f>
        <v>GARTER</v>
      </c>
    </row>
    <row r="1923" spans="1:9" hidden="1" x14ac:dyDescent="0.2">
      <c r="A1923">
        <v>2017</v>
      </c>
      <c r="B1923">
        <v>20</v>
      </c>
      <c r="C1923" t="s">
        <v>196</v>
      </c>
      <c r="D1923" t="s">
        <v>228</v>
      </c>
      <c r="E1923" t="s">
        <v>32</v>
      </c>
      <c r="F1923" t="s">
        <v>43</v>
      </c>
      <c r="G1923">
        <v>65</v>
      </c>
      <c r="H1923">
        <v>73</v>
      </c>
      <c r="I1923" t="str">
        <f>INDEX('DATA - Teams'!$C:$C,MATCH(C1923,'DATA - Teams'!$B:$B,0))</f>
        <v>GARTER</v>
      </c>
    </row>
    <row r="1924" spans="1:9" hidden="1" x14ac:dyDescent="0.2">
      <c r="A1924">
        <v>2017</v>
      </c>
      <c r="B1924">
        <v>20</v>
      </c>
      <c r="C1924" t="s">
        <v>196</v>
      </c>
      <c r="D1924" t="s">
        <v>226</v>
      </c>
      <c r="E1924" t="s">
        <v>32</v>
      </c>
      <c r="F1924" t="s">
        <v>41</v>
      </c>
      <c r="G1924">
        <v>93</v>
      </c>
      <c r="H1924">
        <v>68</v>
      </c>
      <c r="I1924" t="str">
        <f>INDEX('DATA - Teams'!$C:$C,MATCH(C1924,'DATA - Teams'!$B:$B,0))</f>
        <v>GARTER</v>
      </c>
    </row>
    <row r="1925" spans="1:9" hidden="1" x14ac:dyDescent="0.2">
      <c r="A1925">
        <v>2017</v>
      </c>
      <c r="B1925">
        <v>20</v>
      </c>
      <c r="C1925" t="s">
        <v>196</v>
      </c>
      <c r="D1925" t="s">
        <v>205</v>
      </c>
      <c r="E1925" t="s">
        <v>32</v>
      </c>
      <c r="F1925" t="s">
        <v>41</v>
      </c>
      <c r="G1925">
        <v>82</v>
      </c>
      <c r="H1925">
        <v>108</v>
      </c>
      <c r="I1925" t="str">
        <f>INDEX('DATA - Teams'!$C:$C,MATCH(C1925,'DATA - Teams'!$B:$B,0))</f>
        <v>GARTER</v>
      </c>
    </row>
    <row r="1926" spans="1:9" hidden="1" x14ac:dyDescent="0.2">
      <c r="A1926">
        <v>2017</v>
      </c>
      <c r="B1926">
        <v>20</v>
      </c>
      <c r="C1926" t="s">
        <v>196</v>
      </c>
      <c r="D1926" t="s">
        <v>208</v>
      </c>
      <c r="E1926" t="s">
        <v>31</v>
      </c>
      <c r="F1926" t="s">
        <v>43</v>
      </c>
      <c r="G1926">
        <v>66</v>
      </c>
      <c r="H1926">
        <v>81</v>
      </c>
      <c r="I1926" t="str">
        <f>INDEX('DATA - Teams'!$C:$C,MATCH(C1926,'DATA - Teams'!$B:$B,0))</f>
        <v>GARTER</v>
      </c>
    </row>
    <row r="1927" spans="1:9" hidden="1" x14ac:dyDescent="0.2">
      <c r="A1927">
        <v>2017</v>
      </c>
      <c r="B1927">
        <v>20</v>
      </c>
      <c r="C1927" t="s">
        <v>196</v>
      </c>
      <c r="D1927" t="s">
        <v>206</v>
      </c>
      <c r="E1927" t="s">
        <v>31</v>
      </c>
      <c r="F1927" t="s">
        <v>38</v>
      </c>
      <c r="G1927">
        <v>73</v>
      </c>
      <c r="H1927">
        <v>77</v>
      </c>
      <c r="I1927" t="str">
        <f>INDEX('DATA - Teams'!$C:$C,MATCH(C1927,'DATA - Teams'!$B:$B,0))</f>
        <v>GARTER</v>
      </c>
    </row>
    <row r="1928" spans="1:9" hidden="1" x14ac:dyDescent="0.2">
      <c r="A1928">
        <v>2017</v>
      </c>
      <c r="B1928">
        <v>20</v>
      </c>
      <c r="C1928" t="s">
        <v>196</v>
      </c>
      <c r="D1928" t="s">
        <v>207</v>
      </c>
      <c r="E1928" t="s">
        <v>31</v>
      </c>
      <c r="F1928" t="s">
        <v>41</v>
      </c>
      <c r="G1928">
        <v>111</v>
      </c>
      <c r="H1928">
        <v>90</v>
      </c>
      <c r="I1928" t="str">
        <f>INDEX('DATA - Teams'!$C:$C,MATCH(C1928,'DATA - Teams'!$B:$B,0))</f>
        <v>GARTER</v>
      </c>
    </row>
    <row r="1929" spans="1:9" hidden="1" x14ac:dyDescent="0.2">
      <c r="A1929">
        <v>2017</v>
      </c>
      <c r="B1929">
        <v>20</v>
      </c>
      <c r="C1929" t="s">
        <v>196</v>
      </c>
      <c r="D1929" t="s">
        <v>209</v>
      </c>
      <c r="E1929" t="s">
        <v>10</v>
      </c>
      <c r="F1929" t="s">
        <v>41</v>
      </c>
      <c r="G1929">
        <v>104</v>
      </c>
      <c r="H1929">
        <v>95</v>
      </c>
      <c r="I1929" t="str">
        <f>INDEX('DATA - Teams'!$C:$C,MATCH(C1929,'DATA - Teams'!$B:$B,0))</f>
        <v>GARTER</v>
      </c>
    </row>
    <row r="1930" spans="1:9" hidden="1" x14ac:dyDescent="0.2">
      <c r="A1930">
        <v>2017</v>
      </c>
      <c r="B1930">
        <v>20</v>
      </c>
      <c r="C1930" t="s">
        <v>196</v>
      </c>
      <c r="D1930" t="s">
        <v>210</v>
      </c>
      <c r="E1930" t="s">
        <v>10</v>
      </c>
      <c r="F1930" t="s">
        <v>43</v>
      </c>
      <c r="G1930">
        <v>100</v>
      </c>
      <c r="H1930">
        <v>100</v>
      </c>
      <c r="I1930" t="str">
        <f>INDEX('DATA - Teams'!$C:$C,MATCH(C1930,'DATA - Teams'!$B:$B,0))</f>
        <v>GARTER</v>
      </c>
    </row>
    <row r="1931" spans="1:9" hidden="1" x14ac:dyDescent="0.2">
      <c r="A1931">
        <v>2017</v>
      </c>
      <c r="B1931">
        <v>20</v>
      </c>
      <c r="C1931" t="s">
        <v>196</v>
      </c>
      <c r="D1931" t="s">
        <v>64</v>
      </c>
      <c r="E1931" t="s">
        <v>14</v>
      </c>
      <c r="F1931" t="s">
        <v>41</v>
      </c>
      <c r="G1931">
        <v>73</v>
      </c>
      <c r="H1931">
        <v>71</v>
      </c>
      <c r="I1931" t="str">
        <f>INDEX('DATA - Teams'!$C:$C,MATCH(C1931,'DATA - Teams'!$B:$B,0))</f>
        <v>GARTER</v>
      </c>
    </row>
    <row r="1932" spans="1:9" hidden="1" x14ac:dyDescent="0.2">
      <c r="A1932">
        <v>2017</v>
      </c>
      <c r="B1932">
        <v>20</v>
      </c>
      <c r="C1932" t="s">
        <v>196</v>
      </c>
      <c r="D1932" t="s">
        <v>212</v>
      </c>
      <c r="E1932" t="s">
        <v>28</v>
      </c>
      <c r="F1932" t="s">
        <v>41</v>
      </c>
      <c r="G1932">
        <v>101</v>
      </c>
      <c r="H1932">
        <v>151</v>
      </c>
      <c r="I1932" t="str">
        <f>INDEX('DATA - Teams'!$C:$C,MATCH(C1932,'DATA - Teams'!$B:$B,0))</f>
        <v>GARTER</v>
      </c>
    </row>
    <row r="1933" spans="1:9" hidden="1" x14ac:dyDescent="0.2">
      <c r="A1933">
        <v>2017</v>
      </c>
      <c r="B1933">
        <v>20</v>
      </c>
      <c r="C1933" t="s">
        <v>196</v>
      </c>
      <c r="D1933" t="s">
        <v>71</v>
      </c>
      <c r="E1933" t="s">
        <v>28</v>
      </c>
      <c r="F1933" t="s">
        <v>38</v>
      </c>
      <c r="G1933">
        <v>82</v>
      </c>
      <c r="H1933">
        <v>82</v>
      </c>
      <c r="I1933" t="str">
        <f>INDEX('DATA - Teams'!$C:$C,MATCH(C1933,'DATA - Teams'!$B:$B,0))</f>
        <v>GARTER</v>
      </c>
    </row>
    <row r="1934" spans="1:9" hidden="1" x14ac:dyDescent="0.2">
      <c r="A1934">
        <v>2017</v>
      </c>
      <c r="B1934">
        <v>20</v>
      </c>
      <c r="C1934" t="s">
        <v>196</v>
      </c>
      <c r="D1934" t="s">
        <v>133</v>
      </c>
      <c r="E1934" t="s">
        <v>21</v>
      </c>
      <c r="F1934" t="s">
        <v>59</v>
      </c>
      <c r="G1934">
        <v>63</v>
      </c>
      <c r="H1934">
        <v>51</v>
      </c>
      <c r="I1934" t="str">
        <f>INDEX('DATA - Teams'!$C:$C,MATCH(C1934,'DATA - Teams'!$B:$B,0))</f>
        <v>GARTER</v>
      </c>
    </row>
    <row r="1935" spans="1:9" hidden="1" x14ac:dyDescent="0.2">
      <c r="A1935">
        <v>2017</v>
      </c>
      <c r="B1935">
        <v>20</v>
      </c>
      <c r="C1935" t="s">
        <v>196</v>
      </c>
      <c r="D1935" t="s">
        <v>197</v>
      </c>
      <c r="E1935" t="s">
        <v>21</v>
      </c>
      <c r="F1935" t="s">
        <v>59</v>
      </c>
      <c r="G1935">
        <v>82</v>
      </c>
      <c r="H1935">
        <v>83</v>
      </c>
      <c r="I1935" t="str">
        <f>INDEX('DATA - Teams'!$C:$C,MATCH(C1935,'DATA - Teams'!$B:$B,0))</f>
        <v>GARTER</v>
      </c>
    </row>
    <row r="1936" spans="1:9" hidden="1" x14ac:dyDescent="0.2">
      <c r="A1936">
        <v>2017</v>
      </c>
      <c r="B1936">
        <v>20</v>
      </c>
      <c r="C1936" t="s">
        <v>196</v>
      </c>
      <c r="D1936" t="s">
        <v>235</v>
      </c>
      <c r="E1936" t="s">
        <v>27</v>
      </c>
      <c r="F1936" t="s">
        <v>59</v>
      </c>
      <c r="G1936">
        <v>73</v>
      </c>
      <c r="H1936">
        <v>57</v>
      </c>
      <c r="I1936" t="str">
        <f>INDEX('DATA - Teams'!$C:$C,MATCH(C1936,'DATA - Teams'!$B:$B,0))</f>
        <v>GARTER</v>
      </c>
    </row>
    <row r="1937" spans="1:9" hidden="1" x14ac:dyDescent="0.2">
      <c r="A1937">
        <v>2017</v>
      </c>
      <c r="B1937">
        <v>20</v>
      </c>
      <c r="C1937" t="s">
        <v>196</v>
      </c>
      <c r="D1937" t="s">
        <v>221</v>
      </c>
      <c r="E1937" t="s">
        <v>31</v>
      </c>
      <c r="F1937" t="s">
        <v>59</v>
      </c>
      <c r="G1937">
        <v>91</v>
      </c>
      <c r="H1937">
        <v>0</v>
      </c>
      <c r="I1937" t="str">
        <f>INDEX('DATA - Teams'!$C:$C,MATCH(C1937,'DATA - Teams'!$B:$B,0))</f>
        <v>GARTER</v>
      </c>
    </row>
    <row r="1938" spans="1:9" hidden="1" x14ac:dyDescent="0.2">
      <c r="A1938">
        <v>2017</v>
      </c>
      <c r="B1938">
        <v>21</v>
      </c>
      <c r="C1938" t="s">
        <v>196</v>
      </c>
      <c r="D1938" t="s">
        <v>197</v>
      </c>
      <c r="E1938" t="s">
        <v>21</v>
      </c>
      <c r="F1938" t="s">
        <v>38</v>
      </c>
      <c r="G1938">
        <v>94</v>
      </c>
      <c r="H1938">
        <v>118</v>
      </c>
      <c r="I1938" t="str">
        <f>INDEX('DATA - Teams'!$C:$C,MATCH(C1938,'DATA - Teams'!$B:$B,0))</f>
        <v>GARTER</v>
      </c>
    </row>
    <row r="1939" spans="1:9" hidden="1" x14ac:dyDescent="0.2">
      <c r="A1939">
        <v>2017</v>
      </c>
      <c r="B1939">
        <v>21</v>
      </c>
      <c r="C1939" t="s">
        <v>196</v>
      </c>
      <c r="D1939" t="s">
        <v>234</v>
      </c>
      <c r="E1939" t="s">
        <v>22</v>
      </c>
      <c r="F1939" t="s">
        <v>38</v>
      </c>
      <c r="G1939">
        <v>100</v>
      </c>
      <c r="H1939">
        <v>77</v>
      </c>
      <c r="I1939" t="str">
        <f>INDEX('DATA - Teams'!$C:$C,MATCH(C1939,'DATA - Teams'!$B:$B,0))</f>
        <v>GARTER</v>
      </c>
    </row>
    <row r="1940" spans="1:9" hidden="1" x14ac:dyDescent="0.2">
      <c r="A1940">
        <v>2017</v>
      </c>
      <c r="B1940">
        <v>21</v>
      </c>
      <c r="C1940" t="s">
        <v>196</v>
      </c>
      <c r="D1940" t="s">
        <v>63</v>
      </c>
      <c r="E1940" t="s">
        <v>33</v>
      </c>
      <c r="F1940" t="s">
        <v>38</v>
      </c>
      <c r="G1940">
        <v>86</v>
      </c>
      <c r="H1940">
        <v>52</v>
      </c>
      <c r="I1940" t="str">
        <f>INDEX('DATA - Teams'!$C:$C,MATCH(C1940,'DATA - Teams'!$B:$B,0))</f>
        <v>GARTER</v>
      </c>
    </row>
    <row r="1941" spans="1:9" hidden="1" x14ac:dyDescent="0.2">
      <c r="A1941">
        <v>2017</v>
      </c>
      <c r="B1941">
        <v>21</v>
      </c>
      <c r="C1941" t="s">
        <v>196</v>
      </c>
      <c r="D1941" t="s">
        <v>200</v>
      </c>
      <c r="E1941" t="s">
        <v>27</v>
      </c>
      <c r="F1941" t="s">
        <v>41</v>
      </c>
      <c r="G1941">
        <v>100</v>
      </c>
      <c r="H1941">
        <v>97</v>
      </c>
      <c r="I1941" t="str">
        <f>INDEX('DATA - Teams'!$C:$C,MATCH(C1941,'DATA - Teams'!$B:$B,0))</f>
        <v>GARTER</v>
      </c>
    </row>
    <row r="1942" spans="1:9" hidden="1" x14ac:dyDescent="0.2">
      <c r="A1942">
        <v>2017</v>
      </c>
      <c r="B1942">
        <v>21</v>
      </c>
      <c r="C1942" t="s">
        <v>196</v>
      </c>
      <c r="D1942" t="s">
        <v>235</v>
      </c>
      <c r="E1942" t="s">
        <v>27</v>
      </c>
      <c r="F1942" t="s">
        <v>41</v>
      </c>
      <c r="G1942">
        <v>75</v>
      </c>
      <c r="H1942">
        <v>103</v>
      </c>
      <c r="I1942" t="str">
        <f>INDEX('DATA - Teams'!$C:$C,MATCH(C1942,'DATA - Teams'!$B:$B,0))</f>
        <v>GARTER</v>
      </c>
    </row>
    <row r="1943" spans="1:9" hidden="1" x14ac:dyDescent="0.2">
      <c r="A1943">
        <v>2017</v>
      </c>
      <c r="B1943">
        <v>21</v>
      </c>
      <c r="C1943" t="s">
        <v>196</v>
      </c>
      <c r="D1943" t="s">
        <v>230</v>
      </c>
      <c r="E1943" t="s">
        <v>36</v>
      </c>
      <c r="F1943" t="s">
        <v>38</v>
      </c>
      <c r="G1943">
        <v>78</v>
      </c>
      <c r="H1943">
        <v>81</v>
      </c>
      <c r="I1943" t="str">
        <f>INDEX('DATA - Teams'!$C:$C,MATCH(C1943,'DATA - Teams'!$B:$B,0))</f>
        <v>GARTER</v>
      </c>
    </row>
    <row r="1944" spans="1:9" hidden="1" x14ac:dyDescent="0.2">
      <c r="A1944">
        <v>2017</v>
      </c>
      <c r="B1944">
        <v>21</v>
      </c>
      <c r="C1944" t="s">
        <v>196</v>
      </c>
      <c r="D1944" t="s">
        <v>204</v>
      </c>
      <c r="E1944" t="s">
        <v>20</v>
      </c>
      <c r="F1944" t="s">
        <v>43</v>
      </c>
      <c r="G1944">
        <v>89</v>
      </c>
      <c r="H1944">
        <v>105</v>
      </c>
      <c r="I1944" t="str">
        <f>INDEX('DATA - Teams'!$C:$C,MATCH(C1944,'DATA - Teams'!$B:$B,0))</f>
        <v>GARTER</v>
      </c>
    </row>
    <row r="1945" spans="1:9" hidden="1" x14ac:dyDescent="0.2">
      <c r="A1945">
        <v>2017</v>
      </c>
      <c r="B1945">
        <v>21</v>
      </c>
      <c r="C1945" t="s">
        <v>196</v>
      </c>
      <c r="D1945" t="s">
        <v>203</v>
      </c>
      <c r="E1945" t="s">
        <v>20</v>
      </c>
      <c r="F1945" t="s">
        <v>43</v>
      </c>
      <c r="G1945">
        <v>86</v>
      </c>
      <c r="H1945">
        <v>89</v>
      </c>
      <c r="I1945" t="str">
        <f>INDEX('DATA - Teams'!$C:$C,MATCH(C1945,'DATA - Teams'!$B:$B,0))</f>
        <v>GARTER</v>
      </c>
    </row>
    <row r="1946" spans="1:9" hidden="1" x14ac:dyDescent="0.2">
      <c r="A1946">
        <v>2017</v>
      </c>
      <c r="B1946">
        <v>21</v>
      </c>
      <c r="C1946" t="s">
        <v>196</v>
      </c>
      <c r="D1946" t="s">
        <v>84</v>
      </c>
      <c r="E1946" t="s">
        <v>20</v>
      </c>
      <c r="F1946" t="s">
        <v>52</v>
      </c>
      <c r="G1946">
        <v>110</v>
      </c>
      <c r="H1946">
        <v>80</v>
      </c>
      <c r="I1946" t="str">
        <f>INDEX('DATA - Teams'!$C:$C,MATCH(C1946,'DATA - Teams'!$B:$B,0))</f>
        <v>GARTER</v>
      </c>
    </row>
    <row r="1947" spans="1:9" hidden="1" x14ac:dyDescent="0.2">
      <c r="A1947">
        <v>2017</v>
      </c>
      <c r="B1947">
        <v>21</v>
      </c>
      <c r="C1947" t="s">
        <v>196</v>
      </c>
      <c r="D1947" t="s">
        <v>228</v>
      </c>
      <c r="E1947" t="s">
        <v>32</v>
      </c>
      <c r="F1947" t="s">
        <v>43</v>
      </c>
      <c r="G1947">
        <v>72</v>
      </c>
      <c r="H1947">
        <v>84</v>
      </c>
      <c r="I1947" t="str">
        <f>INDEX('DATA - Teams'!$C:$C,MATCH(C1947,'DATA - Teams'!$B:$B,0))</f>
        <v>GARTER</v>
      </c>
    </row>
    <row r="1948" spans="1:9" hidden="1" x14ac:dyDescent="0.2">
      <c r="A1948">
        <v>2017</v>
      </c>
      <c r="B1948">
        <v>21</v>
      </c>
      <c r="C1948" t="s">
        <v>196</v>
      </c>
      <c r="D1948" t="s">
        <v>226</v>
      </c>
      <c r="E1948" t="s">
        <v>32</v>
      </c>
      <c r="F1948" t="s">
        <v>41</v>
      </c>
      <c r="G1948">
        <v>99</v>
      </c>
      <c r="H1948">
        <v>105</v>
      </c>
      <c r="I1948" t="str">
        <f>INDEX('DATA - Teams'!$C:$C,MATCH(C1948,'DATA - Teams'!$B:$B,0))</f>
        <v>GARTER</v>
      </c>
    </row>
    <row r="1949" spans="1:9" hidden="1" x14ac:dyDescent="0.2">
      <c r="A1949">
        <v>2017</v>
      </c>
      <c r="B1949">
        <v>21</v>
      </c>
      <c r="C1949" t="s">
        <v>196</v>
      </c>
      <c r="D1949" t="s">
        <v>205</v>
      </c>
      <c r="E1949" t="s">
        <v>32</v>
      </c>
      <c r="F1949" t="s">
        <v>41</v>
      </c>
      <c r="G1949">
        <v>86</v>
      </c>
      <c r="H1949">
        <v>103</v>
      </c>
      <c r="I1949" t="str">
        <f>INDEX('DATA - Teams'!$C:$C,MATCH(C1949,'DATA - Teams'!$B:$B,0))</f>
        <v>GARTER</v>
      </c>
    </row>
    <row r="1950" spans="1:9" hidden="1" x14ac:dyDescent="0.2">
      <c r="A1950">
        <v>2017</v>
      </c>
      <c r="B1950">
        <v>21</v>
      </c>
      <c r="C1950" t="s">
        <v>196</v>
      </c>
      <c r="D1950" t="s">
        <v>208</v>
      </c>
      <c r="E1950" t="s">
        <v>31</v>
      </c>
      <c r="F1950" t="s">
        <v>43</v>
      </c>
      <c r="G1950">
        <v>64</v>
      </c>
      <c r="H1950">
        <v>68</v>
      </c>
      <c r="I1950" t="str">
        <f>INDEX('DATA - Teams'!$C:$C,MATCH(C1950,'DATA - Teams'!$B:$B,0))</f>
        <v>GARTER</v>
      </c>
    </row>
    <row r="1951" spans="1:9" hidden="1" x14ac:dyDescent="0.2">
      <c r="A1951">
        <v>2017</v>
      </c>
      <c r="B1951">
        <v>21</v>
      </c>
      <c r="C1951" t="s">
        <v>196</v>
      </c>
      <c r="D1951" t="s">
        <v>210</v>
      </c>
      <c r="E1951" t="s">
        <v>10</v>
      </c>
      <c r="F1951" t="s">
        <v>43</v>
      </c>
      <c r="G1951">
        <v>101</v>
      </c>
      <c r="H1951">
        <v>120</v>
      </c>
      <c r="I1951" t="str">
        <f>INDEX('DATA - Teams'!$C:$C,MATCH(C1951,'DATA - Teams'!$B:$B,0))</f>
        <v>GARTER</v>
      </c>
    </row>
    <row r="1952" spans="1:9" hidden="1" x14ac:dyDescent="0.2">
      <c r="A1952">
        <v>2017</v>
      </c>
      <c r="B1952">
        <v>21</v>
      </c>
      <c r="C1952" t="s">
        <v>196</v>
      </c>
      <c r="D1952" t="s">
        <v>64</v>
      </c>
      <c r="E1952" t="s">
        <v>14</v>
      </c>
      <c r="F1952" t="s">
        <v>41</v>
      </c>
      <c r="G1952">
        <v>68</v>
      </c>
      <c r="H1952">
        <v>71</v>
      </c>
      <c r="I1952" t="str">
        <f>INDEX('DATA - Teams'!$C:$C,MATCH(C1952,'DATA - Teams'!$B:$B,0))</f>
        <v>GARTER</v>
      </c>
    </row>
    <row r="1953" spans="1:9" hidden="1" x14ac:dyDescent="0.2">
      <c r="A1953">
        <v>2017</v>
      </c>
      <c r="B1953">
        <v>21</v>
      </c>
      <c r="C1953" t="s">
        <v>196</v>
      </c>
      <c r="D1953" t="s">
        <v>236</v>
      </c>
      <c r="E1953" t="s">
        <v>35</v>
      </c>
      <c r="F1953" t="s">
        <v>41</v>
      </c>
      <c r="G1953">
        <v>94</v>
      </c>
      <c r="H1953">
        <v>88</v>
      </c>
      <c r="I1953" t="str">
        <f>INDEX('DATA - Teams'!$C:$C,MATCH(C1953,'DATA - Teams'!$B:$B,0))</f>
        <v>GARTER</v>
      </c>
    </row>
    <row r="1954" spans="1:9" hidden="1" x14ac:dyDescent="0.2">
      <c r="A1954">
        <v>2017</v>
      </c>
      <c r="B1954">
        <v>21</v>
      </c>
      <c r="C1954" t="s">
        <v>196</v>
      </c>
      <c r="D1954" t="s">
        <v>212</v>
      </c>
      <c r="E1954" t="s">
        <v>28</v>
      </c>
      <c r="F1954" t="s">
        <v>41</v>
      </c>
      <c r="G1954">
        <v>101</v>
      </c>
      <c r="H1954">
        <v>92</v>
      </c>
      <c r="I1954" t="str">
        <f>INDEX('DATA - Teams'!$C:$C,MATCH(C1954,'DATA - Teams'!$B:$B,0))</f>
        <v>GARTER</v>
      </c>
    </row>
    <row r="1955" spans="1:9" hidden="1" x14ac:dyDescent="0.2">
      <c r="A1955">
        <v>2017</v>
      </c>
      <c r="B1955">
        <v>21</v>
      </c>
      <c r="C1955" t="s">
        <v>196</v>
      </c>
      <c r="D1955" t="s">
        <v>71</v>
      </c>
      <c r="E1955" t="s">
        <v>28</v>
      </c>
      <c r="F1955" t="s">
        <v>38</v>
      </c>
      <c r="G1955">
        <v>84</v>
      </c>
      <c r="H1955">
        <v>121</v>
      </c>
      <c r="I1955" t="str">
        <f>INDEX('DATA - Teams'!$C:$C,MATCH(C1955,'DATA - Teams'!$B:$B,0))</f>
        <v>GARTER</v>
      </c>
    </row>
    <row r="1956" spans="1:9" hidden="1" x14ac:dyDescent="0.2">
      <c r="A1956">
        <v>2017</v>
      </c>
      <c r="B1956">
        <v>21</v>
      </c>
      <c r="C1956" t="s">
        <v>196</v>
      </c>
      <c r="D1956" t="s">
        <v>133</v>
      </c>
      <c r="E1956" t="s">
        <v>21</v>
      </c>
      <c r="F1956" t="s">
        <v>59</v>
      </c>
      <c r="G1956">
        <v>69</v>
      </c>
      <c r="H1956">
        <v>96</v>
      </c>
      <c r="I1956" t="str">
        <f>INDEX('DATA - Teams'!$C:$C,MATCH(C1956,'DATA - Teams'!$B:$B,0))</f>
        <v>GARTER</v>
      </c>
    </row>
    <row r="1957" spans="1:9" hidden="1" x14ac:dyDescent="0.2">
      <c r="A1957">
        <v>2017</v>
      </c>
      <c r="B1957">
        <v>21</v>
      </c>
      <c r="C1957" t="s">
        <v>196</v>
      </c>
      <c r="D1957" t="s">
        <v>207</v>
      </c>
      <c r="E1957" t="s">
        <v>31</v>
      </c>
      <c r="F1957" t="s">
        <v>59</v>
      </c>
      <c r="G1957">
        <v>111</v>
      </c>
      <c r="H1957">
        <v>0</v>
      </c>
      <c r="I1957" t="str">
        <f>INDEX('DATA - Teams'!$C:$C,MATCH(C1957,'DATA - Teams'!$B:$B,0))</f>
        <v>GARTER</v>
      </c>
    </row>
    <row r="1958" spans="1:9" hidden="1" x14ac:dyDescent="0.2">
      <c r="A1958">
        <v>2017</v>
      </c>
      <c r="B1958">
        <v>21</v>
      </c>
      <c r="C1958" t="s">
        <v>196</v>
      </c>
      <c r="D1958" t="s">
        <v>221</v>
      </c>
      <c r="E1958" t="s">
        <v>31</v>
      </c>
      <c r="F1958" t="s">
        <v>59</v>
      </c>
      <c r="G1958">
        <v>91</v>
      </c>
      <c r="H1958">
        <v>0</v>
      </c>
      <c r="I1958" t="str">
        <f>INDEX('DATA - Teams'!$C:$C,MATCH(C1958,'DATA - Teams'!$B:$B,0))</f>
        <v>GARTER</v>
      </c>
    </row>
    <row r="1959" spans="1:9" hidden="1" x14ac:dyDescent="0.2">
      <c r="A1959">
        <v>2017</v>
      </c>
      <c r="B1959">
        <v>21</v>
      </c>
      <c r="C1959" t="s">
        <v>196</v>
      </c>
      <c r="D1959" t="s">
        <v>209</v>
      </c>
      <c r="E1959" t="s">
        <v>10</v>
      </c>
      <c r="F1959" t="s">
        <v>59</v>
      </c>
      <c r="G1959">
        <v>104</v>
      </c>
      <c r="H1959">
        <v>0</v>
      </c>
      <c r="I1959" t="str">
        <f>INDEX('DATA - Teams'!$C:$C,MATCH(C1959,'DATA - Teams'!$B:$B,0))</f>
        <v>GARTER</v>
      </c>
    </row>
    <row r="1960" spans="1:9" hidden="1" x14ac:dyDescent="0.2">
      <c r="A1960">
        <v>2017</v>
      </c>
      <c r="B1960">
        <v>1</v>
      </c>
      <c r="C1960" t="s">
        <v>237</v>
      </c>
      <c r="D1960" t="s">
        <v>238</v>
      </c>
      <c r="E1960" t="s">
        <v>22</v>
      </c>
      <c r="F1960" t="s">
        <v>38</v>
      </c>
      <c r="G1960">
        <v>71</v>
      </c>
      <c r="H1960">
        <v>51</v>
      </c>
      <c r="I1960" t="str">
        <f>INDEX('DATA - Teams'!$C:$C,MATCH(C1960,'DATA - Teams'!$B:$B,0))</f>
        <v>LESTER</v>
      </c>
    </row>
    <row r="1961" spans="1:9" hidden="1" x14ac:dyDescent="0.2">
      <c r="A1961">
        <v>2017</v>
      </c>
      <c r="B1961">
        <v>1</v>
      </c>
      <c r="C1961" t="s">
        <v>237</v>
      </c>
      <c r="D1961" t="s">
        <v>239</v>
      </c>
      <c r="E1961" t="s">
        <v>22</v>
      </c>
      <c r="F1961" t="s">
        <v>41</v>
      </c>
      <c r="G1961">
        <v>87</v>
      </c>
      <c r="H1961">
        <v>94</v>
      </c>
      <c r="I1961" t="str">
        <f>INDEX('DATA - Teams'!$C:$C,MATCH(C1961,'DATA - Teams'!$B:$B,0))</f>
        <v>LESTER</v>
      </c>
    </row>
    <row r="1962" spans="1:9" hidden="1" x14ac:dyDescent="0.2">
      <c r="A1962">
        <v>2017</v>
      </c>
      <c r="B1962">
        <v>1</v>
      </c>
      <c r="C1962" t="s">
        <v>237</v>
      </c>
      <c r="D1962" t="s">
        <v>240</v>
      </c>
      <c r="E1962" t="s">
        <v>23</v>
      </c>
      <c r="F1962" t="s">
        <v>52</v>
      </c>
      <c r="G1962">
        <v>104</v>
      </c>
      <c r="H1962">
        <v>105</v>
      </c>
      <c r="I1962" t="str">
        <f>INDEX('DATA - Teams'!$C:$C,MATCH(C1962,'DATA - Teams'!$B:$B,0))</f>
        <v>LESTER</v>
      </c>
    </row>
    <row r="1963" spans="1:9" hidden="1" x14ac:dyDescent="0.2">
      <c r="A1963">
        <v>2017</v>
      </c>
      <c r="B1963">
        <v>1</v>
      </c>
      <c r="C1963" t="s">
        <v>237</v>
      </c>
      <c r="D1963" t="s">
        <v>241</v>
      </c>
      <c r="E1963" t="s">
        <v>27</v>
      </c>
      <c r="F1963" t="s">
        <v>41</v>
      </c>
      <c r="G1963">
        <v>97</v>
      </c>
      <c r="H1963">
        <v>138</v>
      </c>
      <c r="I1963" t="str">
        <f>INDEX('DATA - Teams'!$C:$C,MATCH(C1963,'DATA - Teams'!$B:$B,0))</f>
        <v>LESTER</v>
      </c>
    </row>
    <row r="1964" spans="1:9" hidden="1" x14ac:dyDescent="0.2">
      <c r="A1964">
        <v>2017</v>
      </c>
      <c r="B1964">
        <v>1</v>
      </c>
      <c r="C1964" t="s">
        <v>237</v>
      </c>
      <c r="D1964" t="s">
        <v>242</v>
      </c>
      <c r="E1964" t="s">
        <v>36</v>
      </c>
      <c r="F1964" t="s">
        <v>38</v>
      </c>
      <c r="G1964">
        <v>113</v>
      </c>
      <c r="H1964">
        <v>125</v>
      </c>
      <c r="I1964" t="str">
        <f>INDEX('DATA - Teams'!$C:$C,MATCH(C1964,'DATA - Teams'!$B:$B,0))</f>
        <v>LESTER</v>
      </c>
    </row>
    <row r="1965" spans="1:9" hidden="1" x14ac:dyDescent="0.2">
      <c r="A1965">
        <v>2017</v>
      </c>
      <c r="B1965">
        <v>1</v>
      </c>
      <c r="C1965" t="s">
        <v>237</v>
      </c>
      <c r="D1965" t="s">
        <v>243</v>
      </c>
      <c r="E1965" t="s">
        <v>36</v>
      </c>
      <c r="F1965" t="s">
        <v>41</v>
      </c>
      <c r="G1965">
        <v>87</v>
      </c>
      <c r="H1965">
        <v>52</v>
      </c>
      <c r="I1965" t="str">
        <f>INDEX('DATA - Teams'!$C:$C,MATCH(C1965,'DATA - Teams'!$B:$B,0))</f>
        <v>LESTER</v>
      </c>
    </row>
    <row r="1966" spans="1:9" hidden="1" x14ac:dyDescent="0.2">
      <c r="A1966">
        <v>2017</v>
      </c>
      <c r="B1966">
        <v>1</v>
      </c>
      <c r="C1966" t="s">
        <v>237</v>
      </c>
      <c r="D1966" t="s">
        <v>244</v>
      </c>
      <c r="E1966" t="s">
        <v>20</v>
      </c>
      <c r="F1966" t="s">
        <v>41</v>
      </c>
      <c r="G1966">
        <v>121</v>
      </c>
      <c r="H1966">
        <v>106</v>
      </c>
      <c r="I1966" t="str">
        <f>INDEX('DATA - Teams'!$C:$C,MATCH(C1966,'DATA - Teams'!$B:$B,0))</f>
        <v>LESTER</v>
      </c>
    </row>
    <row r="1967" spans="1:9" hidden="1" x14ac:dyDescent="0.2">
      <c r="A1967">
        <v>2017</v>
      </c>
      <c r="B1967">
        <v>1</v>
      </c>
      <c r="C1967" t="s">
        <v>237</v>
      </c>
      <c r="D1967" t="s">
        <v>245</v>
      </c>
      <c r="E1967" t="s">
        <v>32</v>
      </c>
      <c r="F1967" t="s">
        <v>43</v>
      </c>
      <c r="G1967">
        <v>90</v>
      </c>
      <c r="H1967">
        <v>92</v>
      </c>
      <c r="I1967" t="str">
        <f>INDEX('DATA - Teams'!$C:$C,MATCH(C1967,'DATA - Teams'!$B:$B,0))</f>
        <v>LESTER</v>
      </c>
    </row>
    <row r="1968" spans="1:9" hidden="1" x14ac:dyDescent="0.2">
      <c r="A1968">
        <v>2017</v>
      </c>
      <c r="B1968">
        <v>1</v>
      </c>
      <c r="C1968" t="s">
        <v>237</v>
      </c>
      <c r="D1968" t="s">
        <v>184</v>
      </c>
      <c r="E1968" t="s">
        <v>32</v>
      </c>
      <c r="F1968" t="s">
        <v>38</v>
      </c>
      <c r="G1968">
        <v>70</v>
      </c>
      <c r="H1968">
        <v>65</v>
      </c>
      <c r="I1968" t="str">
        <f>INDEX('DATA - Teams'!$C:$C,MATCH(C1968,'DATA - Teams'!$B:$B,0))</f>
        <v>LESTER</v>
      </c>
    </row>
    <row r="1969" spans="1:9" hidden="1" x14ac:dyDescent="0.2">
      <c r="A1969">
        <v>2017</v>
      </c>
      <c r="B1969">
        <v>1</v>
      </c>
      <c r="C1969" t="s">
        <v>237</v>
      </c>
      <c r="D1969" t="s">
        <v>50</v>
      </c>
      <c r="E1969" t="s">
        <v>32</v>
      </c>
      <c r="F1969" t="s">
        <v>41</v>
      </c>
      <c r="G1969">
        <v>85</v>
      </c>
      <c r="H1969">
        <v>105</v>
      </c>
      <c r="I1969" t="str">
        <f>INDEX('DATA - Teams'!$C:$C,MATCH(C1969,'DATA - Teams'!$B:$B,0))</f>
        <v>LESTER</v>
      </c>
    </row>
    <row r="1970" spans="1:9" hidden="1" x14ac:dyDescent="0.2">
      <c r="A1970">
        <v>2017</v>
      </c>
      <c r="B1970">
        <v>1</v>
      </c>
      <c r="C1970" t="s">
        <v>237</v>
      </c>
      <c r="D1970" t="s">
        <v>185</v>
      </c>
      <c r="E1970" t="s">
        <v>32</v>
      </c>
      <c r="F1970" t="s">
        <v>43</v>
      </c>
      <c r="G1970">
        <v>81</v>
      </c>
      <c r="H1970">
        <v>60</v>
      </c>
      <c r="I1970" t="str">
        <f>INDEX('DATA - Teams'!$C:$C,MATCH(C1970,'DATA - Teams'!$B:$B,0))</f>
        <v>LESTER</v>
      </c>
    </row>
    <row r="1971" spans="1:9" hidden="1" x14ac:dyDescent="0.2">
      <c r="A1971">
        <v>2017</v>
      </c>
      <c r="B1971">
        <v>1</v>
      </c>
      <c r="C1971" t="s">
        <v>237</v>
      </c>
      <c r="D1971" t="s">
        <v>246</v>
      </c>
      <c r="E1971" t="s">
        <v>14</v>
      </c>
      <c r="F1971" t="s">
        <v>43</v>
      </c>
      <c r="G1971">
        <v>83</v>
      </c>
      <c r="H1971">
        <v>43</v>
      </c>
      <c r="I1971" t="str">
        <f>INDEX('DATA - Teams'!$C:$C,MATCH(C1971,'DATA - Teams'!$B:$B,0))</f>
        <v>LESTER</v>
      </c>
    </row>
    <row r="1972" spans="1:9" hidden="1" x14ac:dyDescent="0.2">
      <c r="A1972">
        <v>2017</v>
      </c>
      <c r="B1972">
        <v>1</v>
      </c>
      <c r="C1972" t="s">
        <v>237</v>
      </c>
      <c r="D1972" t="s">
        <v>247</v>
      </c>
      <c r="E1972" t="s">
        <v>35</v>
      </c>
      <c r="F1972" t="s">
        <v>41</v>
      </c>
      <c r="G1972">
        <v>86</v>
      </c>
      <c r="H1972">
        <v>75</v>
      </c>
      <c r="I1972" t="str">
        <f>INDEX('DATA - Teams'!$C:$C,MATCH(C1972,'DATA - Teams'!$B:$B,0))</f>
        <v>LESTER</v>
      </c>
    </row>
    <row r="1973" spans="1:9" hidden="1" x14ac:dyDescent="0.2">
      <c r="A1973">
        <v>2017</v>
      </c>
      <c r="B1973">
        <v>1</v>
      </c>
      <c r="C1973" t="s">
        <v>237</v>
      </c>
      <c r="D1973" t="s">
        <v>179</v>
      </c>
      <c r="E1973" t="s">
        <v>35</v>
      </c>
      <c r="F1973" t="s">
        <v>38</v>
      </c>
      <c r="G1973">
        <v>88</v>
      </c>
      <c r="H1973">
        <v>75</v>
      </c>
      <c r="I1973" t="str">
        <f>INDEX('DATA - Teams'!$C:$C,MATCH(C1973,'DATA - Teams'!$B:$B,0))</f>
        <v>LESTER</v>
      </c>
    </row>
    <row r="1974" spans="1:9" hidden="1" x14ac:dyDescent="0.2">
      <c r="A1974">
        <v>2017</v>
      </c>
      <c r="B1974">
        <v>1</v>
      </c>
      <c r="C1974" t="s">
        <v>237</v>
      </c>
      <c r="D1974" t="s">
        <v>248</v>
      </c>
      <c r="E1974" t="s">
        <v>28</v>
      </c>
      <c r="F1974" t="s">
        <v>43</v>
      </c>
      <c r="G1974">
        <v>73</v>
      </c>
      <c r="H1974">
        <v>85</v>
      </c>
      <c r="I1974" t="str">
        <f>INDEX('DATA - Teams'!$C:$C,MATCH(C1974,'DATA - Teams'!$B:$B,0))</f>
        <v>LESTER</v>
      </c>
    </row>
    <row r="1975" spans="1:9" hidden="1" x14ac:dyDescent="0.2">
      <c r="A1975">
        <v>2017</v>
      </c>
      <c r="B1975">
        <v>1</v>
      </c>
      <c r="C1975" t="s">
        <v>237</v>
      </c>
      <c r="D1975" t="s">
        <v>249</v>
      </c>
      <c r="E1975" t="s">
        <v>13</v>
      </c>
      <c r="F1975" t="s">
        <v>41</v>
      </c>
      <c r="G1975">
        <v>98</v>
      </c>
      <c r="H1975">
        <v>89</v>
      </c>
      <c r="I1975" t="str">
        <f>INDEX('DATA - Teams'!$C:$C,MATCH(C1975,'DATA - Teams'!$B:$B,0))</f>
        <v>LESTER</v>
      </c>
    </row>
    <row r="1976" spans="1:9" hidden="1" x14ac:dyDescent="0.2">
      <c r="A1976">
        <v>2017</v>
      </c>
      <c r="B1976">
        <v>1</v>
      </c>
      <c r="C1976" t="s">
        <v>237</v>
      </c>
      <c r="D1976" t="s">
        <v>250</v>
      </c>
      <c r="E1976" t="s">
        <v>13</v>
      </c>
      <c r="F1976" t="s">
        <v>43</v>
      </c>
      <c r="G1976">
        <v>58</v>
      </c>
      <c r="H1976">
        <v>82</v>
      </c>
      <c r="I1976" t="str">
        <f>INDEX('DATA - Teams'!$C:$C,MATCH(C1976,'DATA - Teams'!$B:$B,0))</f>
        <v>LESTER</v>
      </c>
    </row>
    <row r="1977" spans="1:9" hidden="1" x14ac:dyDescent="0.2">
      <c r="A1977">
        <v>2017</v>
      </c>
      <c r="B1977">
        <v>1</v>
      </c>
      <c r="C1977" t="s">
        <v>237</v>
      </c>
      <c r="D1977" t="s">
        <v>251</v>
      </c>
      <c r="E1977" t="s">
        <v>13</v>
      </c>
      <c r="F1977" t="s">
        <v>38</v>
      </c>
      <c r="G1977">
        <v>109</v>
      </c>
      <c r="H1977">
        <v>139</v>
      </c>
      <c r="I1977" t="str">
        <f>INDEX('DATA - Teams'!$C:$C,MATCH(C1977,'DATA - Teams'!$B:$B,0))</f>
        <v>LESTER</v>
      </c>
    </row>
    <row r="1978" spans="1:9" hidden="1" x14ac:dyDescent="0.2">
      <c r="A1978">
        <v>2017</v>
      </c>
      <c r="B1978">
        <v>1</v>
      </c>
      <c r="C1978" t="s">
        <v>237</v>
      </c>
      <c r="D1978" t="s">
        <v>252</v>
      </c>
      <c r="E1978" t="s">
        <v>33</v>
      </c>
      <c r="F1978" t="s">
        <v>59</v>
      </c>
      <c r="G1978">
        <v>75</v>
      </c>
      <c r="H1978">
        <v>0</v>
      </c>
      <c r="I1978" t="str">
        <f>INDEX('DATA - Teams'!$C:$C,MATCH(C1978,'DATA - Teams'!$B:$B,0))</f>
        <v>LESTER</v>
      </c>
    </row>
    <row r="1979" spans="1:9" hidden="1" x14ac:dyDescent="0.2">
      <c r="A1979">
        <v>2017</v>
      </c>
      <c r="B1979">
        <v>1</v>
      </c>
      <c r="C1979" t="s">
        <v>237</v>
      </c>
      <c r="D1979" t="s">
        <v>96</v>
      </c>
      <c r="E1979" t="s">
        <v>17</v>
      </c>
      <c r="F1979" t="s">
        <v>59</v>
      </c>
      <c r="G1979">
        <v>56</v>
      </c>
      <c r="H1979">
        <v>63</v>
      </c>
      <c r="I1979" t="str">
        <f>INDEX('DATA - Teams'!$C:$C,MATCH(C1979,'DATA - Teams'!$B:$B,0))</f>
        <v>LESTER</v>
      </c>
    </row>
    <row r="1980" spans="1:9" hidden="1" x14ac:dyDescent="0.2">
      <c r="A1980">
        <v>2017</v>
      </c>
      <c r="B1980">
        <v>1</v>
      </c>
      <c r="C1980" t="s">
        <v>237</v>
      </c>
      <c r="D1980" t="s">
        <v>253</v>
      </c>
      <c r="E1980" t="s">
        <v>27</v>
      </c>
      <c r="F1980" t="s">
        <v>59</v>
      </c>
      <c r="G1980">
        <v>95</v>
      </c>
      <c r="H1980">
        <v>54</v>
      </c>
      <c r="I1980" t="str">
        <f>INDEX('DATA - Teams'!$C:$C,MATCH(C1980,'DATA - Teams'!$B:$B,0))</f>
        <v>LESTER</v>
      </c>
    </row>
    <row r="1981" spans="1:9" hidden="1" x14ac:dyDescent="0.2">
      <c r="A1981">
        <v>2017</v>
      </c>
      <c r="B1981">
        <v>1</v>
      </c>
      <c r="C1981" t="s">
        <v>237</v>
      </c>
      <c r="D1981" t="s">
        <v>254</v>
      </c>
      <c r="E1981" t="s">
        <v>10</v>
      </c>
      <c r="F1981" t="s">
        <v>59</v>
      </c>
      <c r="G1981">
        <v>78</v>
      </c>
      <c r="H1981">
        <v>74</v>
      </c>
      <c r="I1981" t="str">
        <f>INDEX('DATA - Teams'!$C:$C,MATCH(C1981,'DATA - Teams'!$B:$B,0))</f>
        <v>LESTER</v>
      </c>
    </row>
    <row r="1982" spans="1:9" hidden="1" x14ac:dyDescent="0.2">
      <c r="A1982">
        <v>2017</v>
      </c>
      <c r="B1982">
        <v>2</v>
      </c>
      <c r="C1982" t="s">
        <v>237</v>
      </c>
      <c r="D1982" t="s">
        <v>239</v>
      </c>
      <c r="E1982" t="s">
        <v>22</v>
      </c>
      <c r="F1982" t="s">
        <v>41</v>
      </c>
      <c r="G1982">
        <v>83</v>
      </c>
      <c r="H1982">
        <v>74</v>
      </c>
      <c r="I1982" t="str">
        <f>INDEX('DATA - Teams'!$C:$C,MATCH(C1982,'DATA - Teams'!$B:$B,0))</f>
        <v>LESTER</v>
      </c>
    </row>
    <row r="1983" spans="1:9" hidden="1" x14ac:dyDescent="0.2">
      <c r="A1983">
        <v>2017</v>
      </c>
      <c r="B1983">
        <v>2</v>
      </c>
      <c r="C1983" t="s">
        <v>237</v>
      </c>
      <c r="D1983" t="s">
        <v>255</v>
      </c>
      <c r="E1983" t="s">
        <v>27</v>
      </c>
      <c r="F1983" t="s">
        <v>52</v>
      </c>
      <c r="G1983">
        <v>88</v>
      </c>
      <c r="H1983">
        <v>71</v>
      </c>
      <c r="I1983" t="str">
        <f>INDEX('DATA - Teams'!$C:$C,MATCH(C1983,'DATA - Teams'!$B:$B,0))</f>
        <v>LESTER</v>
      </c>
    </row>
    <row r="1984" spans="1:9" hidden="1" x14ac:dyDescent="0.2">
      <c r="A1984">
        <v>2017</v>
      </c>
      <c r="B1984">
        <v>2</v>
      </c>
      <c r="C1984" t="s">
        <v>237</v>
      </c>
      <c r="D1984" t="s">
        <v>241</v>
      </c>
      <c r="E1984" t="s">
        <v>27</v>
      </c>
      <c r="F1984" t="s">
        <v>41</v>
      </c>
      <c r="G1984">
        <v>108</v>
      </c>
      <c r="H1984">
        <v>130</v>
      </c>
      <c r="I1984" t="str">
        <f>INDEX('DATA - Teams'!$C:$C,MATCH(C1984,'DATA - Teams'!$B:$B,0))</f>
        <v>LESTER</v>
      </c>
    </row>
    <row r="1985" spans="1:9" hidden="1" x14ac:dyDescent="0.2">
      <c r="A1985">
        <v>2017</v>
      </c>
      <c r="B1985">
        <v>2</v>
      </c>
      <c r="C1985" t="s">
        <v>237</v>
      </c>
      <c r="D1985" t="s">
        <v>242</v>
      </c>
      <c r="E1985" t="s">
        <v>36</v>
      </c>
      <c r="F1985" t="s">
        <v>38</v>
      </c>
      <c r="G1985">
        <v>115</v>
      </c>
      <c r="H1985">
        <v>103</v>
      </c>
      <c r="I1985" t="str">
        <f>INDEX('DATA - Teams'!$C:$C,MATCH(C1985,'DATA - Teams'!$B:$B,0))</f>
        <v>LESTER</v>
      </c>
    </row>
    <row r="1986" spans="1:9" hidden="1" x14ac:dyDescent="0.2">
      <c r="A1986">
        <v>2017</v>
      </c>
      <c r="B1986">
        <v>2</v>
      </c>
      <c r="C1986" t="s">
        <v>237</v>
      </c>
      <c r="D1986" t="s">
        <v>243</v>
      </c>
      <c r="E1986" t="s">
        <v>36</v>
      </c>
      <c r="F1986" t="s">
        <v>41</v>
      </c>
      <c r="G1986">
        <v>80</v>
      </c>
      <c r="H1986">
        <v>71</v>
      </c>
      <c r="I1986" t="str">
        <f>INDEX('DATA - Teams'!$C:$C,MATCH(C1986,'DATA - Teams'!$B:$B,0))</f>
        <v>LESTER</v>
      </c>
    </row>
    <row r="1987" spans="1:9" hidden="1" x14ac:dyDescent="0.2">
      <c r="A1987">
        <v>2017</v>
      </c>
      <c r="B1987">
        <v>2</v>
      </c>
      <c r="C1987" t="s">
        <v>237</v>
      </c>
      <c r="D1987" t="s">
        <v>244</v>
      </c>
      <c r="E1987" t="s">
        <v>20</v>
      </c>
      <c r="F1987" t="s">
        <v>41</v>
      </c>
      <c r="G1987">
        <v>125</v>
      </c>
      <c r="H1987">
        <v>128</v>
      </c>
      <c r="I1987" t="str">
        <f>INDEX('DATA - Teams'!$C:$C,MATCH(C1987,'DATA - Teams'!$B:$B,0))</f>
        <v>LESTER</v>
      </c>
    </row>
    <row r="1988" spans="1:9" hidden="1" x14ac:dyDescent="0.2">
      <c r="A1988">
        <v>2017</v>
      </c>
      <c r="B1988">
        <v>2</v>
      </c>
      <c r="C1988" t="s">
        <v>237</v>
      </c>
      <c r="D1988" t="s">
        <v>245</v>
      </c>
      <c r="E1988" t="s">
        <v>32</v>
      </c>
      <c r="F1988" t="s">
        <v>43</v>
      </c>
      <c r="G1988">
        <v>89</v>
      </c>
      <c r="H1988">
        <v>84</v>
      </c>
      <c r="I1988" t="str">
        <f>INDEX('DATA - Teams'!$C:$C,MATCH(C1988,'DATA - Teams'!$B:$B,0))</f>
        <v>LESTER</v>
      </c>
    </row>
    <row r="1989" spans="1:9" hidden="1" x14ac:dyDescent="0.2">
      <c r="A1989">
        <v>2017</v>
      </c>
      <c r="B1989">
        <v>2</v>
      </c>
      <c r="C1989" t="s">
        <v>237</v>
      </c>
      <c r="D1989" t="s">
        <v>184</v>
      </c>
      <c r="E1989" t="s">
        <v>32</v>
      </c>
      <c r="F1989" t="s">
        <v>38</v>
      </c>
      <c r="G1989">
        <v>73</v>
      </c>
      <c r="H1989">
        <v>98</v>
      </c>
      <c r="I1989" t="str">
        <f>INDEX('DATA - Teams'!$C:$C,MATCH(C1989,'DATA - Teams'!$B:$B,0))</f>
        <v>LESTER</v>
      </c>
    </row>
    <row r="1990" spans="1:9" hidden="1" x14ac:dyDescent="0.2">
      <c r="A1990">
        <v>2017</v>
      </c>
      <c r="B1990">
        <v>2</v>
      </c>
      <c r="C1990" t="s">
        <v>237</v>
      </c>
      <c r="D1990" t="s">
        <v>50</v>
      </c>
      <c r="E1990" t="s">
        <v>32</v>
      </c>
      <c r="F1990" t="s">
        <v>41</v>
      </c>
      <c r="G1990">
        <v>91</v>
      </c>
      <c r="H1990">
        <v>120</v>
      </c>
      <c r="I1990" t="str">
        <f>INDEX('DATA - Teams'!$C:$C,MATCH(C1990,'DATA - Teams'!$B:$B,0))</f>
        <v>LESTER</v>
      </c>
    </row>
    <row r="1991" spans="1:9" hidden="1" x14ac:dyDescent="0.2">
      <c r="A1991">
        <v>2017</v>
      </c>
      <c r="B1991">
        <v>2</v>
      </c>
      <c r="C1991" t="s">
        <v>237</v>
      </c>
      <c r="D1991" t="s">
        <v>185</v>
      </c>
      <c r="E1991" t="s">
        <v>32</v>
      </c>
      <c r="F1991" t="s">
        <v>43</v>
      </c>
      <c r="G1991">
        <v>74</v>
      </c>
      <c r="H1991">
        <v>51</v>
      </c>
      <c r="I1991" t="str">
        <f>INDEX('DATA - Teams'!$C:$C,MATCH(C1991,'DATA - Teams'!$B:$B,0))</f>
        <v>LESTER</v>
      </c>
    </row>
    <row r="1992" spans="1:9" hidden="1" x14ac:dyDescent="0.2">
      <c r="A1992">
        <v>2017</v>
      </c>
      <c r="B1992">
        <v>2</v>
      </c>
      <c r="C1992" t="s">
        <v>237</v>
      </c>
      <c r="D1992" t="s">
        <v>256</v>
      </c>
      <c r="E1992" t="s">
        <v>10</v>
      </c>
      <c r="F1992" t="s">
        <v>38</v>
      </c>
      <c r="G1992">
        <v>68</v>
      </c>
      <c r="H1992">
        <v>92</v>
      </c>
      <c r="I1992" t="str">
        <f>INDEX('DATA - Teams'!$C:$C,MATCH(C1992,'DATA - Teams'!$B:$B,0))</f>
        <v>LESTER</v>
      </c>
    </row>
    <row r="1993" spans="1:9" hidden="1" x14ac:dyDescent="0.2">
      <c r="A1993">
        <v>2017</v>
      </c>
      <c r="B1993">
        <v>2</v>
      </c>
      <c r="C1993" t="s">
        <v>237</v>
      </c>
      <c r="D1993" t="s">
        <v>246</v>
      </c>
      <c r="E1993" t="s">
        <v>14</v>
      </c>
      <c r="F1993" t="s">
        <v>43</v>
      </c>
      <c r="G1993">
        <v>87</v>
      </c>
      <c r="H1993">
        <v>107</v>
      </c>
      <c r="I1993" t="str">
        <f>INDEX('DATA - Teams'!$C:$C,MATCH(C1993,'DATA - Teams'!$B:$B,0))</f>
        <v>LESTER</v>
      </c>
    </row>
    <row r="1994" spans="1:9" hidden="1" x14ac:dyDescent="0.2">
      <c r="A1994">
        <v>2017</v>
      </c>
      <c r="B1994">
        <v>2</v>
      </c>
      <c r="C1994" t="s">
        <v>237</v>
      </c>
      <c r="D1994" t="s">
        <v>247</v>
      </c>
      <c r="E1994" t="s">
        <v>35</v>
      </c>
      <c r="F1994" t="s">
        <v>41</v>
      </c>
      <c r="G1994">
        <v>79</v>
      </c>
      <c r="H1994">
        <v>63</v>
      </c>
      <c r="I1994" t="str">
        <f>INDEX('DATA - Teams'!$C:$C,MATCH(C1994,'DATA - Teams'!$B:$B,0))</f>
        <v>LESTER</v>
      </c>
    </row>
    <row r="1995" spans="1:9" hidden="1" x14ac:dyDescent="0.2">
      <c r="A1995">
        <v>2017</v>
      </c>
      <c r="B1995">
        <v>2</v>
      </c>
      <c r="C1995" t="s">
        <v>237</v>
      </c>
      <c r="D1995" t="s">
        <v>179</v>
      </c>
      <c r="E1995" t="s">
        <v>35</v>
      </c>
      <c r="F1995" t="s">
        <v>38</v>
      </c>
      <c r="G1995">
        <v>86</v>
      </c>
      <c r="H1995">
        <v>67</v>
      </c>
      <c r="I1995" t="str">
        <f>INDEX('DATA - Teams'!$C:$C,MATCH(C1995,'DATA - Teams'!$B:$B,0))</f>
        <v>LESTER</v>
      </c>
    </row>
    <row r="1996" spans="1:9" hidden="1" x14ac:dyDescent="0.2">
      <c r="A1996">
        <v>2017</v>
      </c>
      <c r="B1996">
        <v>2</v>
      </c>
      <c r="C1996" t="s">
        <v>237</v>
      </c>
      <c r="D1996" t="s">
        <v>248</v>
      </c>
      <c r="E1996" t="s">
        <v>28</v>
      </c>
      <c r="F1996" t="s">
        <v>43</v>
      </c>
      <c r="G1996">
        <v>74</v>
      </c>
      <c r="H1996">
        <v>81</v>
      </c>
      <c r="I1996" t="str">
        <f>INDEX('DATA - Teams'!$C:$C,MATCH(C1996,'DATA - Teams'!$B:$B,0))</f>
        <v>LESTER</v>
      </c>
    </row>
    <row r="1997" spans="1:9" hidden="1" x14ac:dyDescent="0.2">
      <c r="A1997">
        <v>2017</v>
      </c>
      <c r="B1997">
        <v>2</v>
      </c>
      <c r="C1997" t="s">
        <v>237</v>
      </c>
      <c r="D1997" t="s">
        <v>249</v>
      </c>
      <c r="E1997" t="s">
        <v>13</v>
      </c>
      <c r="F1997" t="s">
        <v>41</v>
      </c>
      <c r="G1997">
        <v>104</v>
      </c>
      <c r="H1997">
        <v>141</v>
      </c>
      <c r="I1997" t="str">
        <f>INDEX('DATA - Teams'!$C:$C,MATCH(C1997,'DATA - Teams'!$B:$B,0))</f>
        <v>LESTER</v>
      </c>
    </row>
    <row r="1998" spans="1:9" hidden="1" x14ac:dyDescent="0.2">
      <c r="A1998">
        <v>2017</v>
      </c>
      <c r="B1998">
        <v>2</v>
      </c>
      <c r="C1998" t="s">
        <v>237</v>
      </c>
      <c r="D1998" t="s">
        <v>250</v>
      </c>
      <c r="E1998" t="s">
        <v>13</v>
      </c>
      <c r="F1998" t="s">
        <v>43</v>
      </c>
      <c r="G1998">
        <v>58</v>
      </c>
      <c r="H1998">
        <v>68</v>
      </c>
      <c r="I1998" t="str">
        <f>INDEX('DATA - Teams'!$C:$C,MATCH(C1998,'DATA - Teams'!$B:$B,0))</f>
        <v>LESTER</v>
      </c>
    </row>
    <row r="1999" spans="1:9" hidden="1" x14ac:dyDescent="0.2">
      <c r="A1999">
        <v>2017</v>
      </c>
      <c r="B1999">
        <v>2</v>
      </c>
      <c r="C1999" t="s">
        <v>237</v>
      </c>
      <c r="D1999" t="s">
        <v>251</v>
      </c>
      <c r="E1999" t="s">
        <v>13</v>
      </c>
      <c r="F1999" t="s">
        <v>38</v>
      </c>
      <c r="G1999">
        <v>115</v>
      </c>
      <c r="H1999">
        <v>102</v>
      </c>
      <c r="I1999" t="str">
        <f>INDEX('DATA - Teams'!$C:$C,MATCH(C1999,'DATA - Teams'!$B:$B,0))</f>
        <v>LESTER</v>
      </c>
    </row>
    <row r="2000" spans="1:9" hidden="1" x14ac:dyDescent="0.2">
      <c r="A2000">
        <v>2017</v>
      </c>
      <c r="B2000">
        <v>2</v>
      </c>
      <c r="C2000" t="s">
        <v>237</v>
      </c>
      <c r="D2000" t="s">
        <v>238</v>
      </c>
      <c r="E2000" t="s">
        <v>22</v>
      </c>
      <c r="F2000" t="s">
        <v>59</v>
      </c>
      <c r="G2000">
        <v>72</v>
      </c>
      <c r="H2000">
        <v>81</v>
      </c>
      <c r="I2000" t="str">
        <f>INDEX('DATA - Teams'!$C:$C,MATCH(C2000,'DATA - Teams'!$B:$B,0))</f>
        <v>LESTER</v>
      </c>
    </row>
    <row r="2001" spans="1:9" hidden="1" x14ac:dyDescent="0.2">
      <c r="A2001">
        <v>2017</v>
      </c>
      <c r="B2001">
        <v>2</v>
      </c>
      <c r="C2001" t="s">
        <v>237</v>
      </c>
      <c r="D2001" t="s">
        <v>252</v>
      </c>
      <c r="E2001" t="s">
        <v>33</v>
      </c>
      <c r="F2001" t="s">
        <v>59</v>
      </c>
      <c r="G2001">
        <v>79</v>
      </c>
      <c r="H2001">
        <v>0</v>
      </c>
      <c r="I2001" t="str">
        <f>INDEX('DATA - Teams'!$C:$C,MATCH(C2001,'DATA - Teams'!$B:$B,0))</f>
        <v>LESTER</v>
      </c>
    </row>
    <row r="2002" spans="1:9" hidden="1" x14ac:dyDescent="0.2">
      <c r="A2002">
        <v>2017</v>
      </c>
      <c r="B2002">
        <v>2</v>
      </c>
      <c r="C2002" t="s">
        <v>237</v>
      </c>
      <c r="D2002" t="s">
        <v>240</v>
      </c>
      <c r="E2002" t="s">
        <v>23</v>
      </c>
      <c r="F2002" t="s">
        <v>59</v>
      </c>
      <c r="G2002">
        <v>102</v>
      </c>
      <c r="H2002">
        <v>0</v>
      </c>
      <c r="I2002" t="str">
        <f>INDEX('DATA - Teams'!$C:$C,MATCH(C2002,'DATA - Teams'!$B:$B,0))</f>
        <v>LESTER</v>
      </c>
    </row>
    <row r="2003" spans="1:9" hidden="1" x14ac:dyDescent="0.2">
      <c r="A2003">
        <v>2017</v>
      </c>
      <c r="B2003">
        <v>2</v>
      </c>
      <c r="C2003" t="s">
        <v>237</v>
      </c>
      <c r="D2003" t="s">
        <v>224</v>
      </c>
      <c r="E2003" t="s">
        <v>24</v>
      </c>
      <c r="F2003" t="s">
        <v>59</v>
      </c>
      <c r="G2003">
        <v>89</v>
      </c>
      <c r="H2003">
        <v>89</v>
      </c>
      <c r="I2003" t="str">
        <f>INDEX('DATA - Teams'!$C:$C,MATCH(C2003,'DATA - Teams'!$B:$B,0))</f>
        <v>LESTER</v>
      </c>
    </row>
    <row r="2004" spans="1:9" hidden="1" x14ac:dyDescent="0.2">
      <c r="A2004">
        <v>2017</v>
      </c>
      <c r="B2004">
        <v>3</v>
      </c>
      <c r="C2004" t="s">
        <v>237</v>
      </c>
      <c r="D2004" t="s">
        <v>238</v>
      </c>
      <c r="E2004" t="s">
        <v>22</v>
      </c>
      <c r="F2004" t="s">
        <v>38</v>
      </c>
      <c r="G2004">
        <v>74</v>
      </c>
      <c r="H2004">
        <v>88</v>
      </c>
      <c r="I2004" t="str">
        <f>INDEX('DATA - Teams'!$C:$C,MATCH(C2004,'DATA - Teams'!$B:$B,0))</f>
        <v>LESTER</v>
      </c>
    </row>
    <row r="2005" spans="1:9" hidden="1" x14ac:dyDescent="0.2">
      <c r="A2005">
        <v>2017</v>
      </c>
      <c r="B2005">
        <v>3</v>
      </c>
      <c r="C2005" t="s">
        <v>237</v>
      </c>
      <c r="D2005" t="s">
        <v>239</v>
      </c>
      <c r="E2005" t="s">
        <v>22</v>
      </c>
      <c r="F2005" t="s">
        <v>41</v>
      </c>
      <c r="G2005">
        <v>81</v>
      </c>
      <c r="H2005">
        <v>86</v>
      </c>
      <c r="I2005" t="str">
        <f>INDEX('DATA - Teams'!$C:$C,MATCH(C2005,'DATA - Teams'!$B:$B,0))</f>
        <v>LESTER</v>
      </c>
    </row>
    <row r="2006" spans="1:9" hidden="1" x14ac:dyDescent="0.2">
      <c r="A2006">
        <v>2017</v>
      </c>
      <c r="B2006">
        <v>3</v>
      </c>
      <c r="C2006" t="s">
        <v>237</v>
      </c>
      <c r="D2006" t="s">
        <v>96</v>
      </c>
      <c r="E2006" t="s">
        <v>17</v>
      </c>
      <c r="F2006" t="s">
        <v>43</v>
      </c>
      <c r="G2006">
        <v>67</v>
      </c>
      <c r="H2006">
        <v>76</v>
      </c>
      <c r="I2006" t="str">
        <f>INDEX('DATA - Teams'!$C:$C,MATCH(C2006,'DATA - Teams'!$B:$B,0))</f>
        <v>LESTER</v>
      </c>
    </row>
    <row r="2007" spans="1:9" hidden="1" x14ac:dyDescent="0.2">
      <c r="A2007">
        <v>2017</v>
      </c>
      <c r="B2007">
        <v>3</v>
      </c>
      <c r="C2007" t="s">
        <v>237</v>
      </c>
      <c r="D2007" t="s">
        <v>240</v>
      </c>
      <c r="E2007" t="s">
        <v>23</v>
      </c>
      <c r="F2007" t="s">
        <v>52</v>
      </c>
      <c r="G2007">
        <v>91</v>
      </c>
      <c r="H2007">
        <v>52</v>
      </c>
      <c r="I2007" t="str">
        <f>INDEX('DATA - Teams'!$C:$C,MATCH(C2007,'DATA - Teams'!$B:$B,0))</f>
        <v>LESTER</v>
      </c>
    </row>
    <row r="2008" spans="1:9" hidden="1" x14ac:dyDescent="0.2">
      <c r="A2008">
        <v>2017</v>
      </c>
      <c r="B2008">
        <v>3</v>
      </c>
      <c r="C2008" t="s">
        <v>237</v>
      </c>
      <c r="D2008" t="s">
        <v>241</v>
      </c>
      <c r="E2008" t="s">
        <v>27</v>
      </c>
      <c r="F2008" t="s">
        <v>41</v>
      </c>
      <c r="G2008">
        <v>124</v>
      </c>
      <c r="H2008">
        <v>158</v>
      </c>
      <c r="I2008" t="str">
        <f>INDEX('DATA - Teams'!$C:$C,MATCH(C2008,'DATA - Teams'!$B:$B,0))</f>
        <v>LESTER</v>
      </c>
    </row>
    <row r="2009" spans="1:9" hidden="1" x14ac:dyDescent="0.2">
      <c r="A2009">
        <v>2017</v>
      </c>
      <c r="B2009">
        <v>3</v>
      </c>
      <c r="C2009" t="s">
        <v>237</v>
      </c>
      <c r="D2009" t="s">
        <v>242</v>
      </c>
      <c r="E2009" t="s">
        <v>36</v>
      </c>
      <c r="F2009" t="s">
        <v>38</v>
      </c>
      <c r="G2009">
        <v>110</v>
      </c>
      <c r="H2009">
        <v>74</v>
      </c>
      <c r="I2009" t="str">
        <f>INDEX('DATA - Teams'!$C:$C,MATCH(C2009,'DATA - Teams'!$B:$B,0))</f>
        <v>LESTER</v>
      </c>
    </row>
    <row r="2010" spans="1:9" hidden="1" x14ac:dyDescent="0.2">
      <c r="A2010">
        <v>2017</v>
      </c>
      <c r="B2010">
        <v>3</v>
      </c>
      <c r="C2010" t="s">
        <v>237</v>
      </c>
      <c r="D2010" t="s">
        <v>243</v>
      </c>
      <c r="E2010" t="s">
        <v>36</v>
      </c>
      <c r="F2010" t="s">
        <v>41</v>
      </c>
      <c r="G2010">
        <v>80</v>
      </c>
      <c r="H2010">
        <v>112</v>
      </c>
      <c r="I2010" t="str">
        <f>INDEX('DATA - Teams'!$C:$C,MATCH(C2010,'DATA - Teams'!$B:$B,0))</f>
        <v>LESTER</v>
      </c>
    </row>
    <row r="2011" spans="1:9" hidden="1" x14ac:dyDescent="0.2">
      <c r="A2011">
        <v>2017</v>
      </c>
      <c r="B2011">
        <v>3</v>
      </c>
      <c r="C2011" t="s">
        <v>237</v>
      </c>
      <c r="D2011" t="s">
        <v>244</v>
      </c>
      <c r="E2011" t="s">
        <v>20</v>
      </c>
      <c r="F2011" t="s">
        <v>41</v>
      </c>
      <c r="G2011">
        <v>127</v>
      </c>
      <c r="H2011">
        <v>121</v>
      </c>
      <c r="I2011" t="str">
        <f>INDEX('DATA - Teams'!$C:$C,MATCH(C2011,'DATA - Teams'!$B:$B,0))</f>
        <v>LESTER</v>
      </c>
    </row>
    <row r="2012" spans="1:9" hidden="1" x14ac:dyDescent="0.2">
      <c r="A2012">
        <v>2017</v>
      </c>
      <c r="B2012">
        <v>3</v>
      </c>
      <c r="C2012" t="s">
        <v>237</v>
      </c>
      <c r="D2012" t="s">
        <v>184</v>
      </c>
      <c r="E2012" t="s">
        <v>32</v>
      </c>
      <c r="F2012" t="s">
        <v>38</v>
      </c>
      <c r="G2012">
        <v>75</v>
      </c>
      <c r="H2012">
        <v>92</v>
      </c>
      <c r="I2012" t="str">
        <f>INDEX('DATA - Teams'!$C:$C,MATCH(C2012,'DATA - Teams'!$B:$B,0))</f>
        <v>LESTER</v>
      </c>
    </row>
    <row r="2013" spans="1:9" hidden="1" x14ac:dyDescent="0.2">
      <c r="A2013">
        <v>2017</v>
      </c>
      <c r="B2013">
        <v>3</v>
      </c>
      <c r="C2013" t="s">
        <v>237</v>
      </c>
      <c r="D2013" t="s">
        <v>50</v>
      </c>
      <c r="E2013" t="s">
        <v>32</v>
      </c>
      <c r="F2013" t="s">
        <v>41</v>
      </c>
      <c r="G2013">
        <v>95</v>
      </c>
      <c r="H2013">
        <v>110</v>
      </c>
      <c r="I2013" t="str">
        <f>INDEX('DATA - Teams'!$C:$C,MATCH(C2013,'DATA - Teams'!$B:$B,0))</f>
        <v>LESTER</v>
      </c>
    </row>
    <row r="2014" spans="1:9" hidden="1" x14ac:dyDescent="0.2">
      <c r="A2014">
        <v>2017</v>
      </c>
      <c r="B2014">
        <v>3</v>
      </c>
      <c r="C2014" t="s">
        <v>237</v>
      </c>
      <c r="D2014" t="s">
        <v>245</v>
      </c>
      <c r="E2014" t="s">
        <v>32</v>
      </c>
      <c r="F2014" t="s">
        <v>43</v>
      </c>
      <c r="G2014">
        <v>94</v>
      </c>
      <c r="H2014">
        <v>109</v>
      </c>
      <c r="I2014" t="str">
        <f>INDEX('DATA - Teams'!$C:$C,MATCH(C2014,'DATA - Teams'!$B:$B,0))</f>
        <v>LESTER</v>
      </c>
    </row>
    <row r="2015" spans="1:9" hidden="1" x14ac:dyDescent="0.2">
      <c r="A2015">
        <v>2017</v>
      </c>
      <c r="B2015">
        <v>3</v>
      </c>
      <c r="C2015" t="s">
        <v>237</v>
      </c>
      <c r="D2015" t="s">
        <v>256</v>
      </c>
      <c r="E2015" t="s">
        <v>10</v>
      </c>
      <c r="F2015" t="s">
        <v>38</v>
      </c>
      <c r="G2015">
        <v>72</v>
      </c>
      <c r="H2015">
        <v>0</v>
      </c>
      <c r="I2015" t="str">
        <f>INDEX('DATA - Teams'!$C:$C,MATCH(C2015,'DATA - Teams'!$B:$B,0))</f>
        <v>LESTER</v>
      </c>
    </row>
    <row r="2016" spans="1:9" hidden="1" x14ac:dyDescent="0.2">
      <c r="A2016">
        <v>2017</v>
      </c>
      <c r="B2016">
        <v>3</v>
      </c>
      <c r="C2016" t="s">
        <v>237</v>
      </c>
      <c r="D2016" t="s">
        <v>224</v>
      </c>
      <c r="E2016" t="s">
        <v>24</v>
      </c>
      <c r="F2016" t="s">
        <v>43</v>
      </c>
      <c r="G2016">
        <v>83</v>
      </c>
      <c r="H2016">
        <v>44</v>
      </c>
      <c r="I2016" t="str">
        <f>INDEX('DATA - Teams'!$C:$C,MATCH(C2016,'DATA - Teams'!$B:$B,0))</f>
        <v>LESTER</v>
      </c>
    </row>
    <row r="2017" spans="1:9" hidden="1" x14ac:dyDescent="0.2">
      <c r="A2017">
        <v>2017</v>
      </c>
      <c r="B2017">
        <v>3</v>
      </c>
      <c r="C2017" t="s">
        <v>237</v>
      </c>
      <c r="D2017" t="s">
        <v>246</v>
      </c>
      <c r="E2017" t="s">
        <v>14</v>
      </c>
      <c r="F2017" t="s">
        <v>43</v>
      </c>
      <c r="G2017">
        <v>86</v>
      </c>
      <c r="H2017">
        <v>88</v>
      </c>
      <c r="I2017" t="str">
        <f>INDEX('DATA - Teams'!$C:$C,MATCH(C2017,'DATA - Teams'!$B:$B,0))</f>
        <v>LESTER</v>
      </c>
    </row>
    <row r="2018" spans="1:9" hidden="1" x14ac:dyDescent="0.2">
      <c r="A2018">
        <v>2017</v>
      </c>
      <c r="B2018">
        <v>3</v>
      </c>
      <c r="C2018" t="s">
        <v>237</v>
      </c>
      <c r="D2018" t="s">
        <v>179</v>
      </c>
      <c r="E2018" t="s">
        <v>35</v>
      </c>
      <c r="F2018" t="s">
        <v>41</v>
      </c>
      <c r="G2018">
        <v>81</v>
      </c>
      <c r="H2018">
        <v>53</v>
      </c>
      <c r="I2018" t="str">
        <f>INDEX('DATA - Teams'!$C:$C,MATCH(C2018,'DATA - Teams'!$B:$B,0))</f>
        <v>LESTER</v>
      </c>
    </row>
    <row r="2019" spans="1:9" hidden="1" x14ac:dyDescent="0.2">
      <c r="A2019">
        <v>2017</v>
      </c>
      <c r="B2019">
        <v>3</v>
      </c>
      <c r="C2019" t="s">
        <v>237</v>
      </c>
      <c r="D2019" t="s">
        <v>248</v>
      </c>
      <c r="E2019" t="s">
        <v>28</v>
      </c>
      <c r="F2019" t="s">
        <v>43</v>
      </c>
      <c r="G2019">
        <v>74</v>
      </c>
      <c r="H2019">
        <v>73</v>
      </c>
      <c r="I2019" t="str">
        <f>INDEX('DATA - Teams'!$C:$C,MATCH(C2019,'DATA - Teams'!$B:$B,0))</f>
        <v>LESTER</v>
      </c>
    </row>
    <row r="2020" spans="1:9" hidden="1" x14ac:dyDescent="0.2">
      <c r="A2020">
        <v>2017</v>
      </c>
      <c r="B2020">
        <v>3</v>
      </c>
      <c r="C2020" t="s">
        <v>237</v>
      </c>
      <c r="D2020" t="s">
        <v>249</v>
      </c>
      <c r="E2020" t="s">
        <v>13</v>
      </c>
      <c r="F2020" t="s">
        <v>41</v>
      </c>
      <c r="G2020">
        <v>105</v>
      </c>
      <c r="H2020">
        <v>109</v>
      </c>
      <c r="I2020" t="str">
        <f>INDEX('DATA - Teams'!$C:$C,MATCH(C2020,'DATA - Teams'!$B:$B,0))</f>
        <v>LESTER</v>
      </c>
    </row>
    <row r="2021" spans="1:9" hidden="1" x14ac:dyDescent="0.2">
      <c r="A2021">
        <v>2017</v>
      </c>
      <c r="B2021">
        <v>3</v>
      </c>
      <c r="C2021" t="s">
        <v>237</v>
      </c>
      <c r="D2021" t="s">
        <v>251</v>
      </c>
      <c r="E2021" t="s">
        <v>13</v>
      </c>
      <c r="F2021" t="s">
        <v>38</v>
      </c>
      <c r="G2021">
        <v>117</v>
      </c>
      <c r="H2021">
        <v>83</v>
      </c>
      <c r="I2021" t="str">
        <f>INDEX('DATA - Teams'!$C:$C,MATCH(C2021,'DATA - Teams'!$B:$B,0))</f>
        <v>LESTER</v>
      </c>
    </row>
    <row r="2022" spans="1:9" hidden="1" x14ac:dyDescent="0.2">
      <c r="A2022">
        <v>2017</v>
      </c>
      <c r="B2022">
        <v>3</v>
      </c>
      <c r="C2022" t="s">
        <v>237</v>
      </c>
      <c r="D2022" t="s">
        <v>255</v>
      </c>
      <c r="E2022" t="s">
        <v>27</v>
      </c>
      <c r="F2022" t="s">
        <v>59</v>
      </c>
      <c r="G2022">
        <v>97</v>
      </c>
      <c r="H2022">
        <v>117</v>
      </c>
      <c r="I2022" t="str">
        <f>INDEX('DATA - Teams'!$C:$C,MATCH(C2022,'DATA - Teams'!$B:$B,0))</f>
        <v>LESTER</v>
      </c>
    </row>
    <row r="2023" spans="1:9" hidden="1" x14ac:dyDescent="0.2">
      <c r="A2023">
        <v>2017</v>
      </c>
      <c r="B2023">
        <v>3</v>
      </c>
      <c r="C2023" t="s">
        <v>237</v>
      </c>
      <c r="D2023" t="s">
        <v>185</v>
      </c>
      <c r="E2023" t="s">
        <v>32</v>
      </c>
      <c r="F2023" t="s">
        <v>59</v>
      </c>
      <c r="G2023">
        <v>74</v>
      </c>
      <c r="H2023">
        <v>81</v>
      </c>
      <c r="I2023" t="str">
        <f>INDEX('DATA - Teams'!$C:$C,MATCH(C2023,'DATA - Teams'!$B:$B,0))</f>
        <v>LESTER</v>
      </c>
    </row>
    <row r="2024" spans="1:9" hidden="1" x14ac:dyDescent="0.2">
      <c r="A2024">
        <v>2017</v>
      </c>
      <c r="B2024">
        <v>3</v>
      </c>
      <c r="C2024" t="s">
        <v>237</v>
      </c>
      <c r="D2024" t="s">
        <v>247</v>
      </c>
      <c r="E2024" t="s">
        <v>35</v>
      </c>
      <c r="F2024" t="s">
        <v>59</v>
      </c>
      <c r="G2024">
        <v>81</v>
      </c>
      <c r="H2024">
        <v>0</v>
      </c>
      <c r="I2024" t="str">
        <f>INDEX('DATA - Teams'!$C:$C,MATCH(C2024,'DATA - Teams'!$B:$B,0))</f>
        <v>LESTER</v>
      </c>
    </row>
    <row r="2025" spans="1:9" hidden="1" x14ac:dyDescent="0.2">
      <c r="A2025">
        <v>2017</v>
      </c>
      <c r="B2025">
        <v>3</v>
      </c>
      <c r="C2025" t="s">
        <v>237</v>
      </c>
      <c r="D2025" t="s">
        <v>250</v>
      </c>
      <c r="E2025" t="s">
        <v>13</v>
      </c>
      <c r="F2025" t="s">
        <v>59</v>
      </c>
      <c r="G2025">
        <v>63</v>
      </c>
      <c r="H2025">
        <v>89</v>
      </c>
      <c r="I2025" t="str">
        <f>INDEX('DATA - Teams'!$C:$C,MATCH(C2025,'DATA - Teams'!$B:$B,0))</f>
        <v>LESTER</v>
      </c>
    </row>
    <row r="2026" spans="1:9" hidden="1" x14ac:dyDescent="0.2">
      <c r="A2026">
        <v>2017</v>
      </c>
      <c r="B2026">
        <v>4</v>
      </c>
      <c r="C2026" t="s">
        <v>237</v>
      </c>
      <c r="D2026" t="s">
        <v>238</v>
      </c>
      <c r="E2026" t="s">
        <v>22</v>
      </c>
      <c r="F2026" t="s">
        <v>38</v>
      </c>
      <c r="G2026">
        <v>79</v>
      </c>
      <c r="H2026">
        <v>97</v>
      </c>
      <c r="I2026" t="str">
        <f>INDEX('DATA - Teams'!$C:$C,MATCH(C2026,'DATA - Teams'!$B:$B,0))</f>
        <v>LESTER</v>
      </c>
    </row>
    <row r="2027" spans="1:9" hidden="1" x14ac:dyDescent="0.2">
      <c r="A2027">
        <v>2017</v>
      </c>
      <c r="B2027">
        <v>4</v>
      </c>
      <c r="C2027" t="s">
        <v>237</v>
      </c>
      <c r="D2027" t="s">
        <v>239</v>
      </c>
      <c r="E2027" t="s">
        <v>22</v>
      </c>
      <c r="F2027" t="s">
        <v>41</v>
      </c>
      <c r="G2027">
        <v>76</v>
      </c>
      <c r="H2027">
        <v>67</v>
      </c>
      <c r="I2027" t="str">
        <f>INDEX('DATA - Teams'!$C:$C,MATCH(C2027,'DATA - Teams'!$B:$B,0))</f>
        <v>LESTER</v>
      </c>
    </row>
    <row r="2028" spans="1:9" hidden="1" x14ac:dyDescent="0.2">
      <c r="A2028">
        <v>2017</v>
      </c>
      <c r="B2028">
        <v>4</v>
      </c>
      <c r="C2028" t="s">
        <v>237</v>
      </c>
      <c r="D2028" t="s">
        <v>96</v>
      </c>
      <c r="E2028" t="s">
        <v>17</v>
      </c>
      <c r="F2028" t="s">
        <v>43</v>
      </c>
      <c r="G2028">
        <v>71</v>
      </c>
      <c r="H2028">
        <v>90</v>
      </c>
      <c r="I2028" t="str">
        <f>INDEX('DATA - Teams'!$C:$C,MATCH(C2028,'DATA - Teams'!$B:$B,0))</f>
        <v>LESTER</v>
      </c>
    </row>
    <row r="2029" spans="1:9" hidden="1" x14ac:dyDescent="0.2">
      <c r="A2029">
        <v>2017</v>
      </c>
      <c r="B2029">
        <v>4</v>
      </c>
      <c r="C2029" t="s">
        <v>237</v>
      </c>
      <c r="D2029" t="s">
        <v>79</v>
      </c>
      <c r="E2029" t="s">
        <v>17</v>
      </c>
      <c r="F2029" t="s">
        <v>41</v>
      </c>
      <c r="G2029">
        <v>87</v>
      </c>
      <c r="H2029">
        <v>90</v>
      </c>
      <c r="I2029" t="str">
        <f>INDEX('DATA - Teams'!$C:$C,MATCH(C2029,'DATA - Teams'!$B:$B,0))</f>
        <v>LESTER</v>
      </c>
    </row>
    <row r="2030" spans="1:9" hidden="1" x14ac:dyDescent="0.2">
      <c r="A2030">
        <v>2017</v>
      </c>
      <c r="B2030">
        <v>4</v>
      </c>
      <c r="C2030" t="s">
        <v>237</v>
      </c>
      <c r="D2030" t="s">
        <v>240</v>
      </c>
      <c r="E2030" t="s">
        <v>23</v>
      </c>
      <c r="F2030" t="s">
        <v>52</v>
      </c>
      <c r="G2030">
        <v>89</v>
      </c>
      <c r="H2030">
        <v>96</v>
      </c>
      <c r="I2030" t="str">
        <f>INDEX('DATA - Teams'!$C:$C,MATCH(C2030,'DATA - Teams'!$B:$B,0))</f>
        <v>LESTER</v>
      </c>
    </row>
    <row r="2031" spans="1:9" hidden="1" x14ac:dyDescent="0.2">
      <c r="A2031">
        <v>2017</v>
      </c>
      <c r="B2031">
        <v>4</v>
      </c>
      <c r="C2031" t="s">
        <v>237</v>
      </c>
      <c r="D2031" t="s">
        <v>241</v>
      </c>
      <c r="E2031" t="s">
        <v>27</v>
      </c>
      <c r="F2031" t="s">
        <v>41</v>
      </c>
      <c r="G2031">
        <v>134</v>
      </c>
      <c r="H2031">
        <v>123</v>
      </c>
      <c r="I2031" t="str">
        <f>INDEX('DATA - Teams'!$C:$C,MATCH(C2031,'DATA - Teams'!$B:$B,0))</f>
        <v>LESTER</v>
      </c>
    </row>
    <row r="2032" spans="1:9" hidden="1" x14ac:dyDescent="0.2">
      <c r="A2032">
        <v>2017</v>
      </c>
      <c r="B2032">
        <v>4</v>
      </c>
      <c r="C2032" t="s">
        <v>237</v>
      </c>
      <c r="D2032" t="s">
        <v>243</v>
      </c>
      <c r="E2032" t="s">
        <v>36</v>
      </c>
      <c r="F2032" t="s">
        <v>41</v>
      </c>
      <c r="G2032">
        <v>77</v>
      </c>
      <c r="H2032">
        <v>95</v>
      </c>
      <c r="I2032" t="str">
        <f>INDEX('DATA - Teams'!$C:$C,MATCH(C2032,'DATA - Teams'!$B:$B,0))</f>
        <v>LESTER</v>
      </c>
    </row>
    <row r="2033" spans="1:9" hidden="1" x14ac:dyDescent="0.2">
      <c r="A2033">
        <v>2017</v>
      </c>
      <c r="B2033">
        <v>4</v>
      </c>
      <c r="C2033" t="s">
        <v>237</v>
      </c>
      <c r="D2033" t="s">
        <v>242</v>
      </c>
      <c r="E2033" t="s">
        <v>36</v>
      </c>
      <c r="F2033" t="s">
        <v>38</v>
      </c>
      <c r="G2033">
        <v>106</v>
      </c>
      <c r="H2033">
        <v>77</v>
      </c>
      <c r="I2033" t="str">
        <f>INDEX('DATA - Teams'!$C:$C,MATCH(C2033,'DATA - Teams'!$B:$B,0))</f>
        <v>LESTER</v>
      </c>
    </row>
    <row r="2034" spans="1:9" hidden="1" x14ac:dyDescent="0.2">
      <c r="A2034">
        <v>2017</v>
      </c>
      <c r="B2034">
        <v>4</v>
      </c>
      <c r="C2034" t="s">
        <v>237</v>
      </c>
      <c r="D2034" t="s">
        <v>244</v>
      </c>
      <c r="E2034" t="s">
        <v>20</v>
      </c>
      <c r="F2034" t="s">
        <v>41</v>
      </c>
      <c r="G2034">
        <v>126</v>
      </c>
      <c r="H2034">
        <v>110</v>
      </c>
      <c r="I2034" t="str">
        <f>INDEX('DATA - Teams'!$C:$C,MATCH(C2034,'DATA - Teams'!$B:$B,0))</f>
        <v>LESTER</v>
      </c>
    </row>
    <row r="2035" spans="1:9" hidden="1" x14ac:dyDescent="0.2">
      <c r="A2035">
        <v>2017</v>
      </c>
      <c r="B2035">
        <v>4</v>
      </c>
      <c r="C2035" t="s">
        <v>237</v>
      </c>
      <c r="D2035" t="s">
        <v>245</v>
      </c>
      <c r="E2035" t="s">
        <v>32</v>
      </c>
      <c r="F2035" t="s">
        <v>43</v>
      </c>
      <c r="G2035">
        <v>94</v>
      </c>
      <c r="H2035">
        <v>90</v>
      </c>
      <c r="I2035" t="str">
        <f>INDEX('DATA - Teams'!$C:$C,MATCH(C2035,'DATA - Teams'!$B:$B,0))</f>
        <v>LESTER</v>
      </c>
    </row>
    <row r="2036" spans="1:9" hidden="1" x14ac:dyDescent="0.2">
      <c r="A2036">
        <v>2017</v>
      </c>
      <c r="B2036">
        <v>4</v>
      </c>
      <c r="C2036" t="s">
        <v>237</v>
      </c>
      <c r="D2036" t="s">
        <v>50</v>
      </c>
      <c r="E2036" t="s">
        <v>32</v>
      </c>
      <c r="F2036" t="s">
        <v>41</v>
      </c>
      <c r="G2036">
        <v>96</v>
      </c>
      <c r="H2036">
        <v>92</v>
      </c>
      <c r="I2036" t="str">
        <f>INDEX('DATA - Teams'!$C:$C,MATCH(C2036,'DATA - Teams'!$B:$B,0))</f>
        <v>LESTER</v>
      </c>
    </row>
    <row r="2037" spans="1:9" hidden="1" x14ac:dyDescent="0.2">
      <c r="A2037">
        <v>2017</v>
      </c>
      <c r="B2037">
        <v>4</v>
      </c>
      <c r="C2037" t="s">
        <v>237</v>
      </c>
      <c r="D2037" t="s">
        <v>184</v>
      </c>
      <c r="E2037" t="s">
        <v>32</v>
      </c>
      <c r="F2037" t="s">
        <v>38</v>
      </c>
      <c r="G2037">
        <v>69</v>
      </c>
      <c r="H2037">
        <v>53</v>
      </c>
      <c r="I2037" t="str">
        <f>INDEX('DATA - Teams'!$C:$C,MATCH(C2037,'DATA - Teams'!$B:$B,0))</f>
        <v>LESTER</v>
      </c>
    </row>
    <row r="2038" spans="1:9" hidden="1" x14ac:dyDescent="0.2">
      <c r="A2038">
        <v>2017</v>
      </c>
      <c r="B2038">
        <v>4</v>
      </c>
      <c r="C2038" t="s">
        <v>237</v>
      </c>
      <c r="D2038" t="s">
        <v>246</v>
      </c>
      <c r="E2038" t="s">
        <v>14</v>
      </c>
      <c r="F2038" t="s">
        <v>43</v>
      </c>
      <c r="G2038">
        <v>86</v>
      </c>
      <c r="H2038">
        <v>89</v>
      </c>
      <c r="I2038" t="str">
        <f>INDEX('DATA - Teams'!$C:$C,MATCH(C2038,'DATA - Teams'!$B:$B,0))</f>
        <v>LESTER</v>
      </c>
    </row>
    <row r="2039" spans="1:9" hidden="1" x14ac:dyDescent="0.2">
      <c r="A2039">
        <v>2017</v>
      </c>
      <c r="B2039">
        <v>4</v>
      </c>
      <c r="C2039" t="s">
        <v>237</v>
      </c>
      <c r="D2039" t="s">
        <v>248</v>
      </c>
      <c r="E2039" t="s">
        <v>28</v>
      </c>
      <c r="F2039" t="s">
        <v>43</v>
      </c>
      <c r="G2039">
        <v>77</v>
      </c>
      <c r="H2039">
        <v>95</v>
      </c>
      <c r="I2039" t="str">
        <f>INDEX('DATA - Teams'!$C:$C,MATCH(C2039,'DATA - Teams'!$B:$B,0))</f>
        <v>LESTER</v>
      </c>
    </row>
    <row r="2040" spans="1:9" hidden="1" x14ac:dyDescent="0.2">
      <c r="A2040">
        <v>2017</v>
      </c>
      <c r="B2040">
        <v>4</v>
      </c>
      <c r="C2040" t="s">
        <v>237</v>
      </c>
      <c r="D2040" t="s">
        <v>90</v>
      </c>
      <c r="E2040" t="s">
        <v>28</v>
      </c>
      <c r="F2040" t="s">
        <v>38</v>
      </c>
      <c r="G2040">
        <v>73</v>
      </c>
      <c r="H2040">
        <v>75</v>
      </c>
      <c r="I2040" t="str">
        <f>INDEX('DATA - Teams'!$C:$C,MATCH(C2040,'DATA - Teams'!$B:$B,0))</f>
        <v>LESTER</v>
      </c>
    </row>
    <row r="2041" spans="1:9" hidden="1" x14ac:dyDescent="0.2">
      <c r="A2041">
        <v>2017</v>
      </c>
      <c r="B2041">
        <v>4</v>
      </c>
      <c r="C2041" t="s">
        <v>237</v>
      </c>
      <c r="D2041" t="s">
        <v>249</v>
      </c>
      <c r="E2041" t="s">
        <v>13</v>
      </c>
      <c r="F2041" t="s">
        <v>41</v>
      </c>
      <c r="G2041">
        <v>109</v>
      </c>
      <c r="H2041">
        <v>127</v>
      </c>
      <c r="I2041" t="str">
        <f>INDEX('DATA - Teams'!$C:$C,MATCH(C2041,'DATA - Teams'!$B:$B,0))</f>
        <v>LESTER</v>
      </c>
    </row>
    <row r="2042" spans="1:9" hidden="1" x14ac:dyDescent="0.2">
      <c r="A2042">
        <v>2017</v>
      </c>
      <c r="B2042">
        <v>4</v>
      </c>
      <c r="C2042" t="s">
        <v>237</v>
      </c>
      <c r="D2042" t="s">
        <v>250</v>
      </c>
      <c r="E2042" t="s">
        <v>13</v>
      </c>
      <c r="F2042" t="s">
        <v>43</v>
      </c>
      <c r="G2042">
        <v>63</v>
      </c>
      <c r="H2042">
        <v>64</v>
      </c>
      <c r="I2042" t="str">
        <f>INDEX('DATA - Teams'!$C:$C,MATCH(C2042,'DATA - Teams'!$B:$B,0))</f>
        <v>LESTER</v>
      </c>
    </row>
    <row r="2043" spans="1:9" hidden="1" x14ac:dyDescent="0.2">
      <c r="A2043">
        <v>2017</v>
      </c>
      <c r="B2043">
        <v>4</v>
      </c>
      <c r="C2043" t="s">
        <v>237</v>
      </c>
      <c r="D2043" t="s">
        <v>251</v>
      </c>
      <c r="E2043" t="s">
        <v>13</v>
      </c>
      <c r="F2043" t="s">
        <v>38</v>
      </c>
      <c r="G2043">
        <v>133</v>
      </c>
      <c r="H2043">
        <v>141</v>
      </c>
      <c r="I2043" t="str">
        <f>INDEX('DATA - Teams'!$C:$C,MATCH(C2043,'DATA - Teams'!$B:$B,0))</f>
        <v>LESTER</v>
      </c>
    </row>
    <row r="2044" spans="1:9" hidden="1" x14ac:dyDescent="0.2">
      <c r="A2044">
        <v>2017</v>
      </c>
      <c r="B2044">
        <v>4</v>
      </c>
      <c r="C2044" t="s">
        <v>237</v>
      </c>
      <c r="D2044" t="s">
        <v>255</v>
      </c>
      <c r="E2044" t="s">
        <v>27</v>
      </c>
      <c r="F2044" t="s">
        <v>59</v>
      </c>
      <c r="G2044">
        <v>90</v>
      </c>
      <c r="H2044">
        <v>43</v>
      </c>
      <c r="I2044" t="str">
        <f>INDEX('DATA - Teams'!$C:$C,MATCH(C2044,'DATA - Teams'!$B:$B,0))</f>
        <v>LESTER</v>
      </c>
    </row>
    <row r="2045" spans="1:9" hidden="1" x14ac:dyDescent="0.2">
      <c r="A2045">
        <v>2017</v>
      </c>
      <c r="B2045">
        <v>4</v>
      </c>
      <c r="C2045" t="s">
        <v>237</v>
      </c>
      <c r="D2045" t="s">
        <v>185</v>
      </c>
      <c r="E2045" t="s">
        <v>32</v>
      </c>
      <c r="F2045" t="s">
        <v>59</v>
      </c>
      <c r="G2045">
        <v>80</v>
      </c>
      <c r="H2045">
        <v>113</v>
      </c>
      <c r="I2045" t="str">
        <f>INDEX('DATA - Teams'!$C:$C,MATCH(C2045,'DATA - Teams'!$B:$B,0))</f>
        <v>LESTER</v>
      </c>
    </row>
    <row r="2046" spans="1:9" hidden="1" x14ac:dyDescent="0.2">
      <c r="A2046">
        <v>2017</v>
      </c>
      <c r="B2046">
        <v>4</v>
      </c>
      <c r="C2046" t="s">
        <v>237</v>
      </c>
      <c r="D2046" t="s">
        <v>224</v>
      </c>
      <c r="E2046" t="s">
        <v>24</v>
      </c>
      <c r="F2046" t="s">
        <v>59</v>
      </c>
      <c r="G2046">
        <v>82</v>
      </c>
      <c r="H2046">
        <v>71</v>
      </c>
      <c r="I2046" t="str">
        <f>INDEX('DATA - Teams'!$C:$C,MATCH(C2046,'DATA - Teams'!$B:$B,0))</f>
        <v>LESTER</v>
      </c>
    </row>
    <row r="2047" spans="1:9" hidden="1" x14ac:dyDescent="0.2">
      <c r="A2047">
        <v>2017</v>
      </c>
      <c r="B2047">
        <v>4</v>
      </c>
      <c r="C2047" t="s">
        <v>237</v>
      </c>
      <c r="D2047" t="s">
        <v>247</v>
      </c>
      <c r="E2047" t="s">
        <v>35</v>
      </c>
      <c r="F2047" t="s">
        <v>59</v>
      </c>
      <c r="G2047">
        <v>77</v>
      </c>
      <c r="H2047">
        <v>0</v>
      </c>
      <c r="I2047" t="str">
        <f>INDEX('DATA - Teams'!$C:$C,MATCH(C2047,'DATA - Teams'!$B:$B,0))</f>
        <v>LESTER</v>
      </c>
    </row>
    <row r="2048" spans="1:9" hidden="1" x14ac:dyDescent="0.2">
      <c r="A2048">
        <v>2017</v>
      </c>
      <c r="B2048">
        <v>5</v>
      </c>
      <c r="C2048" t="s">
        <v>237</v>
      </c>
      <c r="D2048" t="s">
        <v>238</v>
      </c>
      <c r="E2048" t="s">
        <v>22</v>
      </c>
      <c r="F2048" t="s">
        <v>38</v>
      </c>
      <c r="G2048">
        <v>82</v>
      </c>
      <c r="H2048">
        <v>90</v>
      </c>
      <c r="I2048" t="str">
        <f>INDEX('DATA - Teams'!$C:$C,MATCH(C2048,'DATA - Teams'!$B:$B,0))</f>
        <v>LESTER</v>
      </c>
    </row>
    <row r="2049" spans="1:9" hidden="1" x14ac:dyDescent="0.2">
      <c r="A2049">
        <v>2017</v>
      </c>
      <c r="B2049">
        <v>5</v>
      </c>
      <c r="C2049" t="s">
        <v>237</v>
      </c>
      <c r="D2049" t="s">
        <v>239</v>
      </c>
      <c r="E2049" t="s">
        <v>22</v>
      </c>
      <c r="F2049" t="s">
        <v>41</v>
      </c>
      <c r="G2049">
        <v>67</v>
      </c>
      <c r="H2049">
        <v>45</v>
      </c>
      <c r="I2049" t="str">
        <f>INDEX('DATA - Teams'!$C:$C,MATCH(C2049,'DATA - Teams'!$B:$B,0))</f>
        <v>LESTER</v>
      </c>
    </row>
    <row r="2050" spans="1:9" hidden="1" x14ac:dyDescent="0.2">
      <c r="A2050">
        <v>2017</v>
      </c>
      <c r="B2050">
        <v>5</v>
      </c>
      <c r="C2050" t="s">
        <v>237</v>
      </c>
      <c r="D2050" t="s">
        <v>96</v>
      </c>
      <c r="E2050" t="s">
        <v>17</v>
      </c>
      <c r="F2050" t="s">
        <v>43</v>
      </c>
      <c r="G2050">
        <v>72</v>
      </c>
      <c r="H2050">
        <v>78</v>
      </c>
      <c r="I2050" t="str">
        <f>INDEX('DATA - Teams'!$C:$C,MATCH(C2050,'DATA - Teams'!$B:$B,0))</f>
        <v>LESTER</v>
      </c>
    </row>
    <row r="2051" spans="1:9" hidden="1" x14ac:dyDescent="0.2">
      <c r="A2051">
        <v>2017</v>
      </c>
      <c r="B2051">
        <v>5</v>
      </c>
      <c r="C2051" t="s">
        <v>237</v>
      </c>
      <c r="D2051" t="s">
        <v>79</v>
      </c>
      <c r="E2051" t="s">
        <v>17</v>
      </c>
      <c r="F2051" t="s">
        <v>38</v>
      </c>
      <c r="G2051">
        <v>94</v>
      </c>
      <c r="H2051">
        <v>85</v>
      </c>
      <c r="I2051" t="str">
        <f>INDEX('DATA - Teams'!$C:$C,MATCH(C2051,'DATA - Teams'!$B:$B,0))</f>
        <v>LESTER</v>
      </c>
    </row>
    <row r="2052" spans="1:9" hidden="1" x14ac:dyDescent="0.2">
      <c r="A2052">
        <v>2017</v>
      </c>
      <c r="B2052">
        <v>5</v>
      </c>
      <c r="C2052" t="s">
        <v>237</v>
      </c>
      <c r="D2052" t="s">
        <v>240</v>
      </c>
      <c r="E2052" t="s">
        <v>23</v>
      </c>
      <c r="F2052" t="s">
        <v>52</v>
      </c>
      <c r="G2052">
        <v>85</v>
      </c>
      <c r="H2052">
        <v>87</v>
      </c>
      <c r="I2052" t="str">
        <f>INDEX('DATA - Teams'!$C:$C,MATCH(C2052,'DATA - Teams'!$B:$B,0))</f>
        <v>LESTER</v>
      </c>
    </row>
    <row r="2053" spans="1:9" hidden="1" x14ac:dyDescent="0.2">
      <c r="A2053">
        <v>2017</v>
      </c>
      <c r="B2053">
        <v>5</v>
      </c>
      <c r="C2053" t="s">
        <v>237</v>
      </c>
      <c r="D2053" t="s">
        <v>241</v>
      </c>
      <c r="E2053" t="s">
        <v>27</v>
      </c>
      <c r="F2053" t="s">
        <v>41</v>
      </c>
      <c r="G2053">
        <v>131</v>
      </c>
      <c r="H2053">
        <v>69</v>
      </c>
      <c r="I2053" t="str">
        <f>INDEX('DATA - Teams'!$C:$C,MATCH(C2053,'DATA - Teams'!$B:$B,0))</f>
        <v>LESTER</v>
      </c>
    </row>
    <row r="2054" spans="1:9" hidden="1" x14ac:dyDescent="0.2">
      <c r="A2054">
        <v>2017</v>
      </c>
      <c r="B2054">
        <v>5</v>
      </c>
      <c r="C2054" t="s">
        <v>237</v>
      </c>
      <c r="D2054" t="s">
        <v>242</v>
      </c>
      <c r="E2054" t="s">
        <v>36</v>
      </c>
      <c r="F2054" t="s">
        <v>38</v>
      </c>
      <c r="G2054">
        <v>101</v>
      </c>
      <c r="H2054">
        <v>70</v>
      </c>
      <c r="I2054" t="str">
        <f>INDEX('DATA - Teams'!$C:$C,MATCH(C2054,'DATA - Teams'!$B:$B,0))</f>
        <v>LESTER</v>
      </c>
    </row>
    <row r="2055" spans="1:9" hidden="1" x14ac:dyDescent="0.2">
      <c r="A2055">
        <v>2017</v>
      </c>
      <c r="B2055">
        <v>5</v>
      </c>
      <c r="C2055" t="s">
        <v>237</v>
      </c>
      <c r="D2055" t="s">
        <v>243</v>
      </c>
      <c r="E2055" t="s">
        <v>36</v>
      </c>
      <c r="F2055" t="s">
        <v>41</v>
      </c>
      <c r="G2055">
        <v>76</v>
      </c>
      <c r="H2055">
        <v>112</v>
      </c>
      <c r="I2055" t="str">
        <f>INDEX('DATA - Teams'!$C:$C,MATCH(C2055,'DATA - Teams'!$B:$B,0))</f>
        <v>LESTER</v>
      </c>
    </row>
    <row r="2056" spans="1:9" hidden="1" x14ac:dyDescent="0.2">
      <c r="A2056">
        <v>2017</v>
      </c>
      <c r="B2056">
        <v>5</v>
      </c>
      <c r="C2056" t="s">
        <v>237</v>
      </c>
      <c r="D2056" t="s">
        <v>244</v>
      </c>
      <c r="E2056" t="s">
        <v>20</v>
      </c>
      <c r="F2056" t="s">
        <v>41</v>
      </c>
      <c r="G2056">
        <v>136</v>
      </c>
      <c r="H2056">
        <v>154</v>
      </c>
      <c r="I2056" t="str">
        <f>INDEX('DATA - Teams'!$C:$C,MATCH(C2056,'DATA - Teams'!$B:$B,0))</f>
        <v>LESTER</v>
      </c>
    </row>
    <row r="2057" spans="1:9" hidden="1" x14ac:dyDescent="0.2">
      <c r="A2057">
        <v>2017</v>
      </c>
      <c r="B2057">
        <v>5</v>
      </c>
      <c r="C2057" t="s">
        <v>237</v>
      </c>
      <c r="D2057" t="s">
        <v>50</v>
      </c>
      <c r="E2057" t="s">
        <v>32</v>
      </c>
      <c r="F2057" t="s">
        <v>41</v>
      </c>
      <c r="G2057">
        <v>98</v>
      </c>
      <c r="H2057">
        <v>96</v>
      </c>
      <c r="I2057" t="str">
        <f>INDEX('DATA - Teams'!$C:$C,MATCH(C2057,'DATA - Teams'!$B:$B,0))</f>
        <v>LESTER</v>
      </c>
    </row>
    <row r="2058" spans="1:9" hidden="1" x14ac:dyDescent="0.2">
      <c r="A2058">
        <v>2017</v>
      </c>
      <c r="B2058">
        <v>5</v>
      </c>
      <c r="C2058" t="s">
        <v>237</v>
      </c>
      <c r="D2058" t="s">
        <v>245</v>
      </c>
      <c r="E2058" t="s">
        <v>32</v>
      </c>
      <c r="F2058" t="s">
        <v>43</v>
      </c>
      <c r="G2058">
        <v>96</v>
      </c>
      <c r="H2058">
        <v>96</v>
      </c>
      <c r="I2058" t="str">
        <f>INDEX('DATA - Teams'!$C:$C,MATCH(C2058,'DATA - Teams'!$B:$B,0))</f>
        <v>LESTER</v>
      </c>
    </row>
    <row r="2059" spans="1:9" hidden="1" x14ac:dyDescent="0.2">
      <c r="A2059">
        <v>2017</v>
      </c>
      <c r="B2059">
        <v>5</v>
      </c>
      <c r="C2059" t="s">
        <v>237</v>
      </c>
      <c r="D2059" t="s">
        <v>150</v>
      </c>
      <c r="E2059" t="s">
        <v>31</v>
      </c>
      <c r="F2059" t="s">
        <v>41</v>
      </c>
      <c r="G2059">
        <v>98</v>
      </c>
      <c r="H2059">
        <v>85</v>
      </c>
      <c r="I2059" t="str">
        <f>INDEX('DATA - Teams'!$C:$C,MATCH(C2059,'DATA - Teams'!$B:$B,0))</f>
        <v>LESTER</v>
      </c>
    </row>
    <row r="2060" spans="1:9" hidden="1" x14ac:dyDescent="0.2">
      <c r="A2060">
        <v>2017</v>
      </c>
      <c r="B2060">
        <v>5</v>
      </c>
      <c r="C2060" t="s">
        <v>237</v>
      </c>
      <c r="D2060" t="s">
        <v>246</v>
      </c>
      <c r="E2060" t="s">
        <v>14</v>
      </c>
      <c r="F2060" t="s">
        <v>43</v>
      </c>
      <c r="G2060">
        <v>86</v>
      </c>
      <c r="H2060">
        <v>87</v>
      </c>
      <c r="I2060" t="str">
        <f>INDEX('DATA - Teams'!$C:$C,MATCH(C2060,'DATA - Teams'!$B:$B,0))</f>
        <v>LESTER</v>
      </c>
    </row>
    <row r="2061" spans="1:9" hidden="1" x14ac:dyDescent="0.2">
      <c r="A2061">
        <v>2017</v>
      </c>
      <c r="B2061">
        <v>5</v>
      </c>
      <c r="C2061" t="s">
        <v>237</v>
      </c>
      <c r="D2061" t="s">
        <v>248</v>
      </c>
      <c r="E2061" t="s">
        <v>28</v>
      </c>
      <c r="F2061" t="s">
        <v>43</v>
      </c>
      <c r="G2061">
        <v>77</v>
      </c>
      <c r="H2061">
        <v>74</v>
      </c>
      <c r="I2061" t="str">
        <f>INDEX('DATA - Teams'!$C:$C,MATCH(C2061,'DATA - Teams'!$B:$B,0))</f>
        <v>LESTER</v>
      </c>
    </row>
    <row r="2062" spans="1:9" hidden="1" x14ac:dyDescent="0.2">
      <c r="A2062">
        <v>2017</v>
      </c>
      <c r="B2062">
        <v>5</v>
      </c>
      <c r="C2062" t="s">
        <v>237</v>
      </c>
      <c r="D2062" t="s">
        <v>90</v>
      </c>
      <c r="E2062" t="s">
        <v>28</v>
      </c>
      <c r="F2062" t="s">
        <v>38</v>
      </c>
      <c r="G2062">
        <v>71</v>
      </c>
      <c r="H2062">
        <v>68</v>
      </c>
      <c r="I2062" t="str">
        <f>INDEX('DATA - Teams'!$C:$C,MATCH(C2062,'DATA - Teams'!$B:$B,0))</f>
        <v>LESTER</v>
      </c>
    </row>
    <row r="2063" spans="1:9" hidden="1" x14ac:dyDescent="0.2">
      <c r="A2063">
        <v>2017</v>
      </c>
      <c r="B2063">
        <v>5</v>
      </c>
      <c r="C2063" t="s">
        <v>237</v>
      </c>
      <c r="D2063" t="s">
        <v>249</v>
      </c>
      <c r="E2063" t="s">
        <v>13</v>
      </c>
      <c r="F2063" t="s">
        <v>41</v>
      </c>
      <c r="G2063">
        <v>107</v>
      </c>
      <c r="H2063">
        <v>95</v>
      </c>
      <c r="I2063" t="str">
        <f>INDEX('DATA - Teams'!$C:$C,MATCH(C2063,'DATA - Teams'!$B:$B,0))</f>
        <v>LESTER</v>
      </c>
    </row>
    <row r="2064" spans="1:9" hidden="1" x14ac:dyDescent="0.2">
      <c r="A2064">
        <v>2017</v>
      </c>
      <c r="B2064">
        <v>5</v>
      </c>
      <c r="C2064" t="s">
        <v>237</v>
      </c>
      <c r="D2064" t="s">
        <v>250</v>
      </c>
      <c r="E2064" t="s">
        <v>13</v>
      </c>
      <c r="F2064" t="s">
        <v>43</v>
      </c>
      <c r="G2064">
        <v>63</v>
      </c>
      <c r="H2064">
        <v>63</v>
      </c>
      <c r="I2064" t="str">
        <f>INDEX('DATA - Teams'!$C:$C,MATCH(C2064,'DATA - Teams'!$B:$B,0))</f>
        <v>LESTER</v>
      </c>
    </row>
    <row r="2065" spans="1:9" hidden="1" x14ac:dyDescent="0.2">
      <c r="A2065">
        <v>2017</v>
      </c>
      <c r="B2065">
        <v>5</v>
      </c>
      <c r="C2065" t="s">
        <v>237</v>
      </c>
      <c r="D2065" t="s">
        <v>251</v>
      </c>
      <c r="E2065" t="s">
        <v>13</v>
      </c>
      <c r="F2065" t="s">
        <v>38</v>
      </c>
      <c r="G2065">
        <v>129</v>
      </c>
      <c r="H2065">
        <v>59</v>
      </c>
      <c r="I2065" t="str">
        <f>INDEX('DATA - Teams'!$C:$C,MATCH(C2065,'DATA - Teams'!$B:$B,0))</f>
        <v>LESTER</v>
      </c>
    </row>
    <row r="2066" spans="1:9" hidden="1" x14ac:dyDescent="0.2">
      <c r="A2066">
        <v>2017</v>
      </c>
      <c r="B2066">
        <v>5</v>
      </c>
      <c r="C2066" t="s">
        <v>237</v>
      </c>
      <c r="D2066" t="s">
        <v>252</v>
      </c>
      <c r="E2066" t="s">
        <v>33</v>
      </c>
      <c r="F2066" t="s">
        <v>59</v>
      </c>
      <c r="G2066">
        <v>77</v>
      </c>
      <c r="H2066">
        <v>0</v>
      </c>
      <c r="I2066" t="str">
        <f>INDEX('DATA - Teams'!$C:$C,MATCH(C2066,'DATA - Teams'!$B:$B,0))</f>
        <v>LESTER</v>
      </c>
    </row>
    <row r="2067" spans="1:9" hidden="1" x14ac:dyDescent="0.2">
      <c r="A2067">
        <v>2017</v>
      </c>
      <c r="B2067">
        <v>5</v>
      </c>
      <c r="C2067" t="s">
        <v>237</v>
      </c>
      <c r="D2067" t="s">
        <v>255</v>
      </c>
      <c r="E2067" t="s">
        <v>27</v>
      </c>
      <c r="F2067" t="s">
        <v>59</v>
      </c>
      <c r="G2067">
        <v>91</v>
      </c>
      <c r="H2067">
        <v>0</v>
      </c>
      <c r="I2067" t="str">
        <f>INDEX('DATA - Teams'!$C:$C,MATCH(C2067,'DATA - Teams'!$B:$B,0))</f>
        <v>LESTER</v>
      </c>
    </row>
    <row r="2068" spans="1:9" hidden="1" x14ac:dyDescent="0.2">
      <c r="A2068">
        <v>2017</v>
      </c>
      <c r="B2068">
        <v>5</v>
      </c>
      <c r="C2068" t="s">
        <v>237</v>
      </c>
      <c r="D2068" t="s">
        <v>184</v>
      </c>
      <c r="E2068" t="s">
        <v>32</v>
      </c>
      <c r="F2068" t="s">
        <v>59</v>
      </c>
      <c r="G2068">
        <v>71</v>
      </c>
      <c r="H2068">
        <v>93</v>
      </c>
      <c r="I2068" t="str">
        <f>INDEX('DATA - Teams'!$C:$C,MATCH(C2068,'DATA - Teams'!$B:$B,0))</f>
        <v>LESTER</v>
      </c>
    </row>
    <row r="2069" spans="1:9" hidden="1" x14ac:dyDescent="0.2">
      <c r="A2069">
        <v>2017</v>
      </c>
      <c r="B2069">
        <v>5</v>
      </c>
      <c r="C2069" t="s">
        <v>237</v>
      </c>
      <c r="D2069" t="s">
        <v>247</v>
      </c>
      <c r="E2069" t="s">
        <v>35</v>
      </c>
      <c r="F2069" t="s">
        <v>59</v>
      </c>
      <c r="G2069">
        <v>74</v>
      </c>
      <c r="H2069">
        <v>88</v>
      </c>
      <c r="I2069" t="str">
        <f>INDEX('DATA - Teams'!$C:$C,MATCH(C2069,'DATA - Teams'!$B:$B,0))</f>
        <v>LESTER</v>
      </c>
    </row>
    <row r="2070" spans="1:9" hidden="1" x14ac:dyDescent="0.2">
      <c r="A2070">
        <v>2017</v>
      </c>
      <c r="B2070">
        <v>6</v>
      </c>
      <c r="C2070" t="s">
        <v>237</v>
      </c>
      <c r="D2070" t="s">
        <v>238</v>
      </c>
      <c r="E2070" t="s">
        <v>22</v>
      </c>
      <c r="F2070" t="s">
        <v>38</v>
      </c>
      <c r="G2070">
        <v>85</v>
      </c>
      <c r="H2070">
        <v>70</v>
      </c>
      <c r="I2070" t="str">
        <f>INDEX('DATA - Teams'!$C:$C,MATCH(C2070,'DATA - Teams'!$B:$B,0))</f>
        <v>LESTER</v>
      </c>
    </row>
    <row r="2071" spans="1:9" hidden="1" x14ac:dyDescent="0.2">
      <c r="A2071">
        <v>2017</v>
      </c>
      <c r="B2071">
        <v>6</v>
      </c>
      <c r="C2071" t="s">
        <v>237</v>
      </c>
      <c r="D2071" t="s">
        <v>96</v>
      </c>
      <c r="E2071" t="s">
        <v>17</v>
      </c>
      <c r="F2071" t="s">
        <v>43</v>
      </c>
      <c r="G2071">
        <v>73</v>
      </c>
      <c r="H2071">
        <v>70</v>
      </c>
      <c r="I2071" t="str">
        <f>INDEX('DATA - Teams'!$C:$C,MATCH(C2071,'DATA - Teams'!$B:$B,0))</f>
        <v>LESTER</v>
      </c>
    </row>
    <row r="2072" spans="1:9" hidden="1" x14ac:dyDescent="0.2">
      <c r="A2072">
        <v>2017</v>
      </c>
      <c r="B2072">
        <v>6</v>
      </c>
      <c r="C2072" t="s">
        <v>237</v>
      </c>
      <c r="D2072" t="s">
        <v>79</v>
      </c>
      <c r="E2072" t="s">
        <v>17</v>
      </c>
      <c r="F2072" t="s">
        <v>38</v>
      </c>
      <c r="G2072">
        <v>83</v>
      </c>
      <c r="H2072">
        <v>41</v>
      </c>
      <c r="I2072" t="str">
        <f>INDEX('DATA - Teams'!$C:$C,MATCH(C2072,'DATA - Teams'!$B:$B,0))</f>
        <v>LESTER</v>
      </c>
    </row>
    <row r="2073" spans="1:9" hidden="1" x14ac:dyDescent="0.2">
      <c r="A2073">
        <v>2017</v>
      </c>
      <c r="B2073">
        <v>6</v>
      </c>
      <c r="C2073" t="s">
        <v>237</v>
      </c>
      <c r="D2073" t="s">
        <v>240</v>
      </c>
      <c r="E2073" t="s">
        <v>23</v>
      </c>
      <c r="F2073" t="s">
        <v>52</v>
      </c>
      <c r="G2073">
        <v>81</v>
      </c>
      <c r="H2073">
        <v>77</v>
      </c>
      <c r="I2073" t="str">
        <f>INDEX('DATA - Teams'!$C:$C,MATCH(C2073,'DATA - Teams'!$B:$B,0))</f>
        <v>LESTER</v>
      </c>
    </row>
    <row r="2074" spans="1:9" hidden="1" x14ac:dyDescent="0.2">
      <c r="A2074">
        <v>2017</v>
      </c>
      <c r="B2074">
        <v>6</v>
      </c>
      <c r="C2074" t="s">
        <v>237</v>
      </c>
      <c r="D2074" t="s">
        <v>97</v>
      </c>
      <c r="E2074" t="s">
        <v>23</v>
      </c>
      <c r="F2074" t="s">
        <v>43</v>
      </c>
      <c r="G2074">
        <v>83</v>
      </c>
      <c r="H2074">
        <v>93</v>
      </c>
      <c r="I2074" t="str">
        <f>INDEX('DATA - Teams'!$C:$C,MATCH(C2074,'DATA - Teams'!$B:$B,0))</f>
        <v>LESTER</v>
      </c>
    </row>
    <row r="2075" spans="1:9" hidden="1" x14ac:dyDescent="0.2">
      <c r="A2075">
        <v>2017</v>
      </c>
      <c r="B2075">
        <v>6</v>
      </c>
      <c r="C2075" t="s">
        <v>237</v>
      </c>
      <c r="D2075" t="s">
        <v>241</v>
      </c>
      <c r="E2075" t="s">
        <v>27</v>
      </c>
      <c r="F2075" t="s">
        <v>41</v>
      </c>
      <c r="G2075">
        <v>121</v>
      </c>
      <c r="H2075">
        <v>88</v>
      </c>
      <c r="I2075" t="str">
        <f>INDEX('DATA - Teams'!$C:$C,MATCH(C2075,'DATA - Teams'!$B:$B,0))</f>
        <v>LESTER</v>
      </c>
    </row>
    <row r="2076" spans="1:9" hidden="1" x14ac:dyDescent="0.2">
      <c r="A2076">
        <v>2017</v>
      </c>
      <c r="B2076">
        <v>6</v>
      </c>
      <c r="C2076" t="s">
        <v>237</v>
      </c>
      <c r="D2076" t="s">
        <v>242</v>
      </c>
      <c r="E2076" t="s">
        <v>36</v>
      </c>
      <c r="F2076" t="s">
        <v>38</v>
      </c>
      <c r="G2076">
        <v>91</v>
      </c>
      <c r="H2076">
        <v>82</v>
      </c>
      <c r="I2076" t="str">
        <f>INDEX('DATA - Teams'!$C:$C,MATCH(C2076,'DATA - Teams'!$B:$B,0))</f>
        <v>LESTER</v>
      </c>
    </row>
    <row r="2077" spans="1:9" hidden="1" x14ac:dyDescent="0.2">
      <c r="A2077">
        <v>2017</v>
      </c>
      <c r="B2077">
        <v>6</v>
      </c>
      <c r="C2077" t="s">
        <v>237</v>
      </c>
      <c r="D2077" t="s">
        <v>243</v>
      </c>
      <c r="E2077" t="s">
        <v>36</v>
      </c>
      <c r="F2077" t="s">
        <v>41</v>
      </c>
      <c r="G2077">
        <v>85</v>
      </c>
      <c r="H2077">
        <v>103</v>
      </c>
      <c r="I2077" t="str">
        <f>INDEX('DATA - Teams'!$C:$C,MATCH(C2077,'DATA - Teams'!$B:$B,0))</f>
        <v>LESTER</v>
      </c>
    </row>
    <row r="2078" spans="1:9" hidden="1" x14ac:dyDescent="0.2">
      <c r="A2078">
        <v>2017</v>
      </c>
      <c r="B2078">
        <v>6</v>
      </c>
      <c r="C2078" t="s">
        <v>237</v>
      </c>
      <c r="D2078" t="s">
        <v>244</v>
      </c>
      <c r="E2078" t="s">
        <v>20</v>
      </c>
      <c r="F2078" t="s">
        <v>41</v>
      </c>
      <c r="G2078">
        <v>128</v>
      </c>
      <c r="H2078">
        <v>73</v>
      </c>
      <c r="I2078" t="str">
        <f>INDEX('DATA - Teams'!$C:$C,MATCH(C2078,'DATA - Teams'!$B:$B,0))</f>
        <v>LESTER</v>
      </c>
    </row>
    <row r="2079" spans="1:9" hidden="1" x14ac:dyDescent="0.2">
      <c r="A2079">
        <v>2017</v>
      </c>
      <c r="B2079">
        <v>6</v>
      </c>
      <c r="C2079" t="s">
        <v>237</v>
      </c>
      <c r="D2079" t="s">
        <v>245</v>
      </c>
      <c r="E2079" t="s">
        <v>32</v>
      </c>
      <c r="F2079" t="s">
        <v>43</v>
      </c>
      <c r="G2079">
        <v>101</v>
      </c>
      <c r="H2079">
        <v>120</v>
      </c>
      <c r="I2079" t="str">
        <f>INDEX('DATA - Teams'!$C:$C,MATCH(C2079,'DATA - Teams'!$B:$B,0))</f>
        <v>LESTER</v>
      </c>
    </row>
    <row r="2080" spans="1:9" hidden="1" x14ac:dyDescent="0.2">
      <c r="A2080">
        <v>2017</v>
      </c>
      <c r="B2080">
        <v>6</v>
      </c>
      <c r="C2080" t="s">
        <v>237</v>
      </c>
      <c r="D2080" t="s">
        <v>184</v>
      </c>
      <c r="E2080" t="s">
        <v>32</v>
      </c>
      <c r="F2080" t="s">
        <v>38</v>
      </c>
      <c r="G2080">
        <v>77</v>
      </c>
      <c r="H2080">
        <v>96</v>
      </c>
      <c r="I2080" t="str">
        <f>INDEX('DATA - Teams'!$C:$C,MATCH(C2080,'DATA - Teams'!$B:$B,0))</f>
        <v>LESTER</v>
      </c>
    </row>
    <row r="2081" spans="1:9" hidden="1" x14ac:dyDescent="0.2">
      <c r="A2081">
        <v>2017</v>
      </c>
      <c r="B2081">
        <v>6</v>
      </c>
      <c r="C2081" t="s">
        <v>237</v>
      </c>
      <c r="D2081" t="s">
        <v>50</v>
      </c>
      <c r="E2081" t="s">
        <v>32</v>
      </c>
      <c r="F2081" t="s">
        <v>41</v>
      </c>
      <c r="G2081">
        <v>95</v>
      </c>
      <c r="H2081">
        <v>93</v>
      </c>
      <c r="I2081" t="str">
        <f>INDEX('DATA - Teams'!$C:$C,MATCH(C2081,'DATA - Teams'!$B:$B,0))</f>
        <v>LESTER</v>
      </c>
    </row>
    <row r="2082" spans="1:9" hidden="1" x14ac:dyDescent="0.2">
      <c r="A2082">
        <v>2017</v>
      </c>
      <c r="B2082">
        <v>6</v>
      </c>
      <c r="C2082" t="s">
        <v>237</v>
      </c>
      <c r="D2082" t="s">
        <v>150</v>
      </c>
      <c r="E2082" t="s">
        <v>31</v>
      </c>
      <c r="F2082" t="s">
        <v>41</v>
      </c>
      <c r="G2082">
        <v>87</v>
      </c>
      <c r="H2082">
        <v>66</v>
      </c>
      <c r="I2082" t="str">
        <f>INDEX('DATA - Teams'!$C:$C,MATCH(C2082,'DATA - Teams'!$B:$B,0))</f>
        <v>LESTER</v>
      </c>
    </row>
    <row r="2083" spans="1:9" hidden="1" x14ac:dyDescent="0.2">
      <c r="A2083">
        <v>2017</v>
      </c>
      <c r="B2083">
        <v>6</v>
      </c>
      <c r="C2083" t="s">
        <v>237</v>
      </c>
      <c r="D2083" t="s">
        <v>246</v>
      </c>
      <c r="E2083" t="s">
        <v>14</v>
      </c>
      <c r="F2083" t="s">
        <v>43</v>
      </c>
      <c r="G2083">
        <v>93</v>
      </c>
      <c r="H2083">
        <v>77</v>
      </c>
      <c r="I2083" t="str">
        <f>INDEX('DATA - Teams'!$C:$C,MATCH(C2083,'DATA - Teams'!$B:$B,0))</f>
        <v>LESTER</v>
      </c>
    </row>
    <row r="2084" spans="1:9" hidden="1" x14ac:dyDescent="0.2">
      <c r="A2084">
        <v>2017</v>
      </c>
      <c r="B2084">
        <v>6</v>
      </c>
      <c r="C2084" t="s">
        <v>237</v>
      </c>
      <c r="D2084" t="s">
        <v>247</v>
      </c>
      <c r="E2084" t="s">
        <v>35</v>
      </c>
      <c r="F2084" t="s">
        <v>41</v>
      </c>
      <c r="G2084">
        <v>80</v>
      </c>
      <c r="H2084">
        <v>107</v>
      </c>
      <c r="I2084" t="str">
        <f>INDEX('DATA - Teams'!$C:$C,MATCH(C2084,'DATA - Teams'!$B:$B,0))</f>
        <v>LESTER</v>
      </c>
    </row>
    <row r="2085" spans="1:9" hidden="1" x14ac:dyDescent="0.2">
      <c r="A2085">
        <v>2017</v>
      </c>
      <c r="B2085">
        <v>6</v>
      </c>
      <c r="C2085" t="s">
        <v>237</v>
      </c>
      <c r="D2085" t="s">
        <v>248</v>
      </c>
      <c r="E2085" t="s">
        <v>28</v>
      </c>
      <c r="F2085" t="s">
        <v>43</v>
      </c>
      <c r="G2085">
        <v>75</v>
      </c>
      <c r="H2085">
        <v>76</v>
      </c>
      <c r="I2085" t="str">
        <f>INDEX('DATA - Teams'!$C:$C,MATCH(C2085,'DATA - Teams'!$B:$B,0))</f>
        <v>LESTER</v>
      </c>
    </row>
    <row r="2086" spans="1:9" hidden="1" x14ac:dyDescent="0.2">
      <c r="A2086">
        <v>2017</v>
      </c>
      <c r="B2086">
        <v>6</v>
      </c>
      <c r="C2086" t="s">
        <v>237</v>
      </c>
      <c r="D2086" t="s">
        <v>249</v>
      </c>
      <c r="E2086" t="s">
        <v>13</v>
      </c>
      <c r="F2086" t="s">
        <v>41</v>
      </c>
      <c r="G2086">
        <v>109</v>
      </c>
      <c r="H2086">
        <v>98</v>
      </c>
      <c r="I2086" t="str">
        <f>INDEX('DATA - Teams'!$C:$C,MATCH(C2086,'DATA - Teams'!$B:$B,0))</f>
        <v>LESTER</v>
      </c>
    </row>
    <row r="2087" spans="1:9" hidden="1" x14ac:dyDescent="0.2">
      <c r="A2087">
        <v>2017</v>
      </c>
      <c r="B2087">
        <v>6</v>
      </c>
      <c r="C2087" t="s">
        <v>237</v>
      </c>
      <c r="D2087" t="s">
        <v>251</v>
      </c>
      <c r="E2087" t="s">
        <v>13</v>
      </c>
      <c r="F2087" t="s">
        <v>38</v>
      </c>
      <c r="G2087">
        <v>132</v>
      </c>
      <c r="H2087">
        <v>150</v>
      </c>
      <c r="I2087" t="str">
        <f>INDEX('DATA - Teams'!$C:$C,MATCH(C2087,'DATA - Teams'!$B:$B,0))</f>
        <v>LESTER</v>
      </c>
    </row>
    <row r="2088" spans="1:9" hidden="1" x14ac:dyDescent="0.2">
      <c r="A2088">
        <v>2017</v>
      </c>
      <c r="B2088">
        <v>6</v>
      </c>
      <c r="C2088" t="s">
        <v>237</v>
      </c>
      <c r="D2088" t="s">
        <v>239</v>
      </c>
      <c r="E2088" t="s">
        <v>22</v>
      </c>
      <c r="F2088" t="s">
        <v>59</v>
      </c>
      <c r="G2088">
        <v>63</v>
      </c>
      <c r="H2088">
        <v>74</v>
      </c>
      <c r="I2088" t="str">
        <f>INDEX('DATA - Teams'!$C:$C,MATCH(C2088,'DATA - Teams'!$B:$B,0))</f>
        <v>LESTER</v>
      </c>
    </row>
    <row r="2089" spans="1:9" hidden="1" x14ac:dyDescent="0.2">
      <c r="A2089">
        <v>2017</v>
      </c>
      <c r="B2089">
        <v>6</v>
      </c>
      <c r="C2089" t="s">
        <v>237</v>
      </c>
      <c r="D2089" t="s">
        <v>252</v>
      </c>
      <c r="E2089" t="s">
        <v>33</v>
      </c>
      <c r="F2089" t="s">
        <v>59</v>
      </c>
      <c r="G2089">
        <v>77</v>
      </c>
      <c r="H2089">
        <v>0</v>
      </c>
      <c r="I2089" t="str">
        <f>INDEX('DATA - Teams'!$C:$C,MATCH(C2089,'DATA - Teams'!$B:$B,0))</f>
        <v>LESTER</v>
      </c>
    </row>
    <row r="2090" spans="1:9" hidden="1" x14ac:dyDescent="0.2">
      <c r="A2090">
        <v>2017</v>
      </c>
      <c r="B2090">
        <v>6</v>
      </c>
      <c r="C2090" t="s">
        <v>237</v>
      </c>
      <c r="D2090" t="s">
        <v>255</v>
      </c>
      <c r="E2090" t="s">
        <v>27</v>
      </c>
      <c r="F2090" t="s">
        <v>59</v>
      </c>
      <c r="G2090">
        <v>92</v>
      </c>
      <c r="H2090">
        <v>79</v>
      </c>
      <c r="I2090" t="str">
        <f>INDEX('DATA - Teams'!$C:$C,MATCH(C2090,'DATA - Teams'!$B:$B,0))</f>
        <v>LESTER</v>
      </c>
    </row>
    <row r="2091" spans="1:9" hidden="1" x14ac:dyDescent="0.2">
      <c r="A2091">
        <v>2017</v>
      </c>
      <c r="B2091">
        <v>6</v>
      </c>
      <c r="C2091" t="s">
        <v>237</v>
      </c>
      <c r="D2091" t="s">
        <v>56</v>
      </c>
      <c r="E2091" t="s">
        <v>28</v>
      </c>
      <c r="F2091" t="s">
        <v>59</v>
      </c>
      <c r="G2091">
        <v>69</v>
      </c>
      <c r="H2091">
        <v>41</v>
      </c>
      <c r="I2091" t="str">
        <f>INDEX('DATA - Teams'!$C:$C,MATCH(C2091,'DATA - Teams'!$B:$B,0))</f>
        <v>LESTER</v>
      </c>
    </row>
    <row r="2092" spans="1:9" hidden="1" x14ac:dyDescent="0.2">
      <c r="A2092">
        <v>2017</v>
      </c>
      <c r="B2092">
        <v>7</v>
      </c>
      <c r="C2092" t="s">
        <v>237</v>
      </c>
      <c r="D2092" t="s">
        <v>238</v>
      </c>
      <c r="E2092" t="s">
        <v>22</v>
      </c>
      <c r="F2092" t="s">
        <v>38</v>
      </c>
      <c r="G2092">
        <v>75</v>
      </c>
      <c r="H2092">
        <v>28</v>
      </c>
      <c r="I2092" t="str">
        <f>INDEX('DATA - Teams'!$C:$C,MATCH(C2092,'DATA - Teams'!$B:$B,0))</f>
        <v>LESTER</v>
      </c>
    </row>
    <row r="2093" spans="1:9" hidden="1" x14ac:dyDescent="0.2">
      <c r="A2093">
        <v>2017</v>
      </c>
      <c r="B2093">
        <v>7</v>
      </c>
      <c r="C2093" t="s">
        <v>237</v>
      </c>
      <c r="D2093" t="s">
        <v>252</v>
      </c>
      <c r="E2093" t="s">
        <v>33</v>
      </c>
      <c r="F2093" t="s">
        <v>38</v>
      </c>
      <c r="G2093">
        <v>77</v>
      </c>
      <c r="H2093">
        <v>72</v>
      </c>
      <c r="I2093" t="str">
        <f>INDEX('DATA - Teams'!$C:$C,MATCH(C2093,'DATA - Teams'!$B:$B,0))</f>
        <v>LESTER</v>
      </c>
    </row>
    <row r="2094" spans="1:9" hidden="1" x14ac:dyDescent="0.2">
      <c r="A2094">
        <v>2017</v>
      </c>
      <c r="B2094">
        <v>7</v>
      </c>
      <c r="C2094" t="s">
        <v>237</v>
      </c>
      <c r="D2094" t="s">
        <v>96</v>
      </c>
      <c r="E2094" t="s">
        <v>17</v>
      </c>
      <c r="F2094" t="s">
        <v>43</v>
      </c>
      <c r="G2094">
        <v>60</v>
      </c>
      <c r="H2094">
        <v>56</v>
      </c>
      <c r="I2094" t="str">
        <f>INDEX('DATA - Teams'!$C:$C,MATCH(C2094,'DATA - Teams'!$B:$B,0))</f>
        <v>LESTER</v>
      </c>
    </row>
    <row r="2095" spans="1:9" hidden="1" x14ac:dyDescent="0.2">
      <c r="A2095">
        <v>2017</v>
      </c>
      <c r="B2095">
        <v>7</v>
      </c>
      <c r="C2095" t="s">
        <v>237</v>
      </c>
      <c r="D2095" t="s">
        <v>240</v>
      </c>
      <c r="E2095" t="s">
        <v>23</v>
      </c>
      <c r="F2095" t="s">
        <v>52</v>
      </c>
      <c r="G2095">
        <v>82</v>
      </c>
      <c r="H2095">
        <v>111</v>
      </c>
      <c r="I2095" t="str">
        <f>INDEX('DATA - Teams'!$C:$C,MATCH(C2095,'DATA - Teams'!$B:$B,0))</f>
        <v>LESTER</v>
      </c>
    </row>
    <row r="2096" spans="1:9" hidden="1" x14ac:dyDescent="0.2">
      <c r="A2096">
        <v>2017</v>
      </c>
      <c r="B2096">
        <v>7</v>
      </c>
      <c r="C2096" t="s">
        <v>237</v>
      </c>
      <c r="D2096" t="s">
        <v>241</v>
      </c>
      <c r="E2096" t="s">
        <v>27</v>
      </c>
      <c r="F2096" t="s">
        <v>41</v>
      </c>
      <c r="G2096">
        <v>118</v>
      </c>
      <c r="H2096">
        <v>118</v>
      </c>
      <c r="I2096" t="str">
        <f>INDEX('DATA - Teams'!$C:$C,MATCH(C2096,'DATA - Teams'!$B:$B,0))</f>
        <v>LESTER</v>
      </c>
    </row>
    <row r="2097" spans="1:9" hidden="1" x14ac:dyDescent="0.2">
      <c r="A2097">
        <v>2017</v>
      </c>
      <c r="B2097">
        <v>7</v>
      </c>
      <c r="C2097" t="s">
        <v>237</v>
      </c>
      <c r="D2097" t="s">
        <v>242</v>
      </c>
      <c r="E2097" t="s">
        <v>36</v>
      </c>
      <c r="F2097" t="s">
        <v>38</v>
      </c>
      <c r="G2097">
        <v>104</v>
      </c>
      <c r="H2097">
        <v>160</v>
      </c>
      <c r="I2097" t="str">
        <f>INDEX('DATA - Teams'!$C:$C,MATCH(C2097,'DATA - Teams'!$B:$B,0))</f>
        <v>LESTER</v>
      </c>
    </row>
    <row r="2098" spans="1:9" hidden="1" x14ac:dyDescent="0.2">
      <c r="A2098">
        <v>2017</v>
      </c>
      <c r="B2098">
        <v>7</v>
      </c>
      <c r="C2098" t="s">
        <v>237</v>
      </c>
      <c r="D2098" t="s">
        <v>243</v>
      </c>
      <c r="E2098" t="s">
        <v>36</v>
      </c>
      <c r="F2098" t="s">
        <v>41</v>
      </c>
      <c r="G2098">
        <v>93</v>
      </c>
      <c r="H2098">
        <v>118</v>
      </c>
      <c r="I2098" t="str">
        <f>INDEX('DATA - Teams'!$C:$C,MATCH(C2098,'DATA - Teams'!$B:$B,0))</f>
        <v>LESTER</v>
      </c>
    </row>
    <row r="2099" spans="1:9" hidden="1" x14ac:dyDescent="0.2">
      <c r="A2099">
        <v>2017</v>
      </c>
      <c r="B2099">
        <v>7</v>
      </c>
      <c r="C2099" t="s">
        <v>237</v>
      </c>
      <c r="D2099" t="s">
        <v>244</v>
      </c>
      <c r="E2099" t="s">
        <v>20</v>
      </c>
      <c r="F2099" t="s">
        <v>41</v>
      </c>
      <c r="G2099">
        <v>121</v>
      </c>
      <c r="H2099">
        <v>95</v>
      </c>
      <c r="I2099" t="str">
        <f>INDEX('DATA - Teams'!$C:$C,MATCH(C2099,'DATA - Teams'!$B:$B,0))</f>
        <v>LESTER</v>
      </c>
    </row>
    <row r="2100" spans="1:9" hidden="1" x14ac:dyDescent="0.2">
      <c r="A2100">
        <v>2017</v>
      </c>
      <c r="B2100">
        <v>7</v>
      </c>
      <c r="C2100" t="s">
        <v>237</v>
      </c>
      <c r="D2100" t="s">
        <v>184</v>
      </c>
      <c r="E2100" t="s">
        <v>32</v>
      </c>
      <c r="F2100" t="s">
        <v>38</v>
      </c>
      <c r="G2100">
        <v>77</v>
      </c>
      <c r="H2100">
        <v>101</v>
      </c>
      <c r="I2100" t="str">
        <f>INDEX('DATA - Teams'!$C:$C,MATCH(C2100,'DATA - Teams'!$B:$B,0))</f>
        <v>LESTER</v>
      </c>
    </row>
    <row r="2101" spans="1:9" hidden="1" x14ac:dyDescent="0.2">
      <c r="A2101">
        <v>2017</v>
      </c>
      <c r="B2101">
        <v>7</v>
      </c>
      <c r="C2101" t="s">
        <v>237</v>
      </c>
      <c r="D2101" t="s">
        <v>50</v>
      </c>
      <c r="E2101" t="s">
        <v>32</v>
      </c>
      <c r="F2101" t="s">
        <v>41</v>
      </c>
      <c r="G2101">
        <v>93</v>
      </c>
      <c r="H2101">
        <v>108</v>
      </c>
      <c r="I2101" t="str">
        <f>INDEX('DATA - Teams'!$C:$C,MATCH(C2101,'DATA - Teams'!$B:$B,0))</f>
        <v>LESTER</v>
      </c>
    </row>
    <row r="2102" spans="1:9" hidden="1" x14ac:dyDescent="0.2">
      <c r="A2102">
        <v>2017</v>
      </c>
      <c r="B2102">
        <v>7</v>
      </c>
      <c r="C2102" t="s">
        <v>237</v>
      </c>
      <c r="D2102" t="s">
        <v>245</v>
      </c>
      <c r="E2102" t="s">
        <v>32</v>
      </c>
      <c r="F2102" t="s">
        <v>43</v>
      </c>
      <c r="G2102">
        <v>102</v>
      </c>
      <c r="H2102">
        <v>90</v>
      </c>
      <c r="I2102" t="str">
        <f>INDEX('DATA - Teams'!$C:$C,MATCH(C2102,'DATA - Teams'!$B:$B,0))</f>
        <v>LESTER</v>
      </c>
    </row>
    <row r="2103" spans="1:9" hidden="1" x14ac:dyDescent="0.2">
      <c r="A2103">
        <v>2017</v>
      </c>
      <c r="B2103">
        <v>7</v>
      </c>
      <c r="C2103" t="s">
        <v>237</v>
      </c>
      <c r="D2103" t="s">
        <v>150</v>
      </c>
      <c r="E2103" t="s">
        <v>31</v>
      </c>
      <c r="F2103" t="s">
        <v>41</v>
      </c>
      <c r="G2103">
        <v>103</v>
      </c>
      <c r="H2103">
        <v>120</v>
      </c>
      <c r="I2103" t="str">
        <f>INDEX('DATA - Teams'!$C:$C,MATCH(C2103,'DATA - Teams'!$B:$B,0))</f>
        <v>LESTER</v>
      </c>
    </row>
    <row r="2104" spans="1:9" hidden="1" x14ac:dyDescent="0.2">
      <c r="A2104">
        <v>2017</v>
      </c>
      <c r="B2104">
        <v>7</v>
      </c>
      <c r="C2104" t="s">
        <v>237</v>
      </c>
      <c r="D2104" t="s">
        <v>257</v>
      </c>
      <c r="E2104" t="s">
        <v>24</v>
      </c>
      <c r="F2104" t="s">
        <v>43</v>
      </c>
      <c r="G2104">
        <v>101</v>
      </c>
      <c r="H2104">
        <v>109</v>
      </c>
      <c r="I2104" t="str">
        <f>INDEX('DATA - Teams'!$C:$C,MATCH(C2104,'DATA - Teams'!$B:$B,0))</f>
        <v>LESTER</v>
      </c>
    </row>
    <row r="2105" spans="1:9" hidden="1" x14ac:dyDescent="0.2">
      <c r="A2105">
        <v>2017</v>
      </c>
      <c r="B2105">
        <v>7</v>
      </c>
      <c r="C2105" t="s">
        <v>237</v>
      </c>
      <c r="D2105" t="s">
        <v>246</v>
      </c>
      <c r="E2105" t="s">
        <v>14</v>
      </c>
      <c r="F2105" t="s">
        <v>43</v>
      </c>
      <c r="G2105">
        <v>92</v>
      </c>
      <c r="H2105">
        <v>103</v>
      </c>
      <c r="I2105" t="str">
        <f>INDEX('DATA - Teams'!$C:$C,MATCH(C2105,'DATA - Teams'!$B:$B,0))</f>
        <v>LESTER</v>
      </c>
    </row>
    <row r="2106" spans="1:9" hidden="1" x14ac:dyDescent="0.2">
      <c r="A2106">
        <v>2017</v>
      </c>
      <c r="B2106">
        <v>7</v>
      </c>
      <c r="C2106" t="s">
        <v>237</v>
      </c>
      <c r="D2106" t="s">
        <v>247</v>
      </c>
      <c r="E2106" t="s">
        <v>35</v>
      </c>
      <c r="F2106" t="s">
        <v>41</v>
      </c>
      <c r="G2106">
        <v>80</v>
      </c>
      <c r="H2106">
        <v>120</v>
      </c>
      <c r="I2106" t="str">
        <f>INDEX('DATA - Teams'!$C:$C,MATCH(C2106,'DATA - Teams'!$B:$B,0))</f>
        <v>LESTER</v>
      </c>
    </row>
    <row r="2107" spans="1:9" hidden="1" x14ac:dyDescent="0.2">
      <c r="A2107">
        <v>2017</v>
      </c>
      <c r="B2107">
        <v>7</v>
      </c>
      <c r="C2107" t="s">
        <v>237</v>
      </c>
      <c r="D2107" t="s">
        <v>248</v>
      </c>
      <c r="E2107" t="s">
        <v>28</v>
      </c>
      <c r="F2107" t="s">
        <v>43</v>
      </c>
      <c r="G2107">
        <v>69</v>
      </c>
      <c r="H2107">
        <v>48</v>
      </c>
      <c r="I2107" t="str">
        <f>INDEX('DATA - Teams'!$C:$C,MATCH(C2107,'DATA - Teams'!$B:$B,0))</f>
        <v>LESTER</v>
      </c>
    </row>
    <row r="2108" spans="1:9" hidden="1" x14ac:dyDescent="0.2">
      <c r="A2108">
        <v>2017</v>
      </c>
      <c r="B2108">
        <v>7</v>
      </c>
      <c r="C2108" t="s">
        <v>237</v>
      </c>
      <c r="D2108" t="s">
        <v>249</v>
      </c>
      <c r="E2108" t="s">
        <v>13</v>
      </c>
      <c r="F2108" t="s">
        <v>41</v>
      </c>
      <c r="G2108">
        <v>100</v>
      </c>
      <c r="H2108">
        <v>97</v>
      </c>
      <c r="I2108" t="str">
        <f>INDEX('DATA - Teams'!$C:$C,MATCH(C2108,'DATA - Teams'!$B:$B,0))</f>
        <v>LESTER</v>
      </c>
    </row>
    <row r="2109" spans="1:9" hidden="1" x14ac:dyDescent="0.2">
      <c r="A2109">
        <v>2017</v>
      </c>
      <c r="B2109">
        <v>7</v>
      </c>
      <c r="C2109" t="s">
        <v>237</v>
      </c>
      <c r="D2109" t="s">
        <v>251</v>
      </c>
      <c r="E2109" t="s">
        <v>13</v>
      </c>
      <c r="F2109" t="s">
        <v>38</v>
      </c>
      <c r="G2109">
        <v>138</v>
      </c>
      <c r="H2109">
        <v>125</v>
      </c>
      <c r="I2109" t="str">
        <f>INDEX('DATA - Teams'!$C:$C,MATCH(C2109,'DATA - Teams'!$B:$B,0))</f>
        <v>LESTER</v>
      </c>
    </row>
    <row r="2110" spans="1:9" hidden="1" x14ac:dyDescent="0.2">
      <c r="A2110">
        <v>2017</v>
      </c>
      <c r="B2110">
        <v>7</v>
      </c>
      <c r="C2110" t="s">
        <v>237</v>
      </c>
      <c r="D2110" t="s">
        <v>239</v>
      </c>
      <c r="E2110" t="s">
        <v>22</v>
      </c>
      <c r="F2110" t="s">
        <v>59</v>
      </c>
      <c r="G2110">
        <v>73</v>
      </c>
      <c r="H2110">
        <v>126</v>
      </c>
      <c r="I2110" t="str">
        <f>INDEX('DATA - Teams'!$C:$C,MATCH(C2110,'DATA - Teams'!$B:$B,0))</f>
        <v>LESTER</v>
      </c>
    </row>
    <row r="2111" spans="1:9" hidden="1" x14ac:dyDescent="0.2">
      <c r="A2111">
        <v>2017</v>
      </c>
      <c r="B2111">
        <v>7</v>
      </c>
      <c r="C2111" t="s">
        <v>237</v>
      </c>
      <c r="D2111" t="s">
        <v>79</v>
      </c>
      <c r="E2111" t="s">
        <v>17</v>
      </c>
      <c r="F2111" t="s">
        <v>59</v>
      </c>
      <c r="G2111">
        <v>83</v>
      </c>
      <c r="H2111">
        <v>0</v>
      </c>
      <c r="I2111" t="str">
        <f>INDEX('DATA - Teams'!$C:$C,MATCH(C2111,'DATA - Teams'!$B:$B,0))</f>
        <v>LESTER</v>
      </c>
    </row>
    <row r="2112" spans="1:9" hidden="1" x14ac:dyDescent="0.2">
      <c r="A2112">
        <v>2017</v>
      </c>
      <c r="B2112">
        <v>7</v>
      </c>
      <c r="C2112" t="s">
        <v>237</v>
      </c>
      <c r="D2112" t="s">
        <v>97</v>
      </c>
      <c r="E2112" t="s">
        <v>23</v>
      </c>
      <c r="F2112" t="s">
        <v>59</v>
      </c>
      <c r="G2112">
        <v>83</v>
      </c>
      <c r="H2112">
        <v>0</v>
      </c>
      <c r="I2112" t="str">
        <f>INDEX('DATA - Teams'!$C:$C,MATCH(C2112,'DATA - Teams'!$B:$B,0))</f>
        <v>LESTER</v>
      </c>
    </row>
    <row r="2113" spans="1:9" hidden="1" x14ac:dyDescent="0.2">
      <c r="A2113">
        <v>2017</v>
      </c>
      <c r="B2113">
        <v>7</v>
      </c>
      <c r="C2113" t="s">
        <v>237</v>
      </c>
      <c r="D2113" t="s">
        <v>255</v>
      </c>
      <c r="E2113" t="s">
        <v>27</v>
      </c>
      <c r="F2113" t="s">
        <v>59</v>
      </c>
      <c r="G2113">
        <v>93</v>
      </c>
      <c r="H2113">
        <v>127</v>
      </c>
      <c r="I2113" t="str">
        <f>INDEX('DATA - Teams'!$C:$C,MATCH(C2113,'DATA - Teams'!$B:$B,0))</f>
        <v>LESTER</v>
      </c>
    </row>
    <row r="2114" spans="1:9" hidden="1" x14ac:dyDescent="0.2">
      <c r="A2114">
        <v>2017</v>
      </c>
      <c r="B2114">
        <v>8</v>
      </c>
      <c r="C2114" t="s">
        <v>237</v>
      </c>
      <c r="D2114" t="s">
        <v>94</v>
      </c>
      <c r="E2114" t="s">
        <v>21</v>
      </c>
      <c r="F2114" t="s">
        <v>38</v>
      </c>
      <c r="G2114">
        <v>103</v>
      </c>
      <c r="H2114">
        <v>99</v>
      </c>
      <c r="I2114" t="str">
        <f>INDEX('DATA - Teams'!$C:$C,MATCH(C2114,'DATA - Teams'!$B:$B,0))</f>
        <v>LESTER</v>
      </c>
    </row>
    <row r="2115" spans="1:9" hidden="1" x14ac:dyDescent="0.2">
      <c r="A2115">
        <v>2017</v>
      </c>
      <c r="B2115">
        <v>8</v>
      </c>
      <c r="C2115" t="s">
        <v>237</v>
      </c>
      <c r="D2115" t="s">
        <v>97</v>
      </c>
      <c r="E2115" t="s">
        <v>23</v>
      </c>
      <c r="F2115" t="s">
        <v>43</v>
      </c>
      <c r="G2115">
        <v>83</v>
      </c>
      <c r="H2115">
        <v>0</v>
      </c>
      <c r="I2115" t="str">
        <f>INDEX('DATA - Teams'!$C:$C,MATCH(C2115,'DATA - Teams'!$B:$B,0))</f>
        <v>LESTER</v>
      </c>
    </row>
    <row r="2116" spans="1:9" hidden="1" x14ac:dyDescent="0.2">
      <c r="A2116">
        <v>2017</v>
      </c>
      <c r="B2116">
        <v>8</v>
      </c>
      <c r="C2116" t="s">
        <v>237</v>
      </c>
      <c r="D2116" t="s">
        <v>240</v>
      </c>
      <c r="E2116" t="s">
        <v>23</v>
      </c>
      <c r="F2116" t="s">
        <v>52</v>
      </c>
      <c r="G2116">
        <v>92</v>
      </c>
      <c r="H2116">
        <v>107</v>
      </c>
      <c r="I2116" t="str">
        <f>INDEX('DATA - Teams'!$C:$C,MATCH(C2116,'DATA - Teams'!$B:$B,0))</f>
        <v>LESTER</v>
      </c>
    </row>
    <row r="2117" spans="1:9" hidden="1" x14ac:dyDescent="0.2">
      <c r="A2117">
        <v>2017</v>
      </c>
      <c r="B2117">
        <v>8</v>
      </c>
      <c r="C2117" t="s">
        <v>237</v>
      </c>
      <c r="D2117" t="s">
        <v>241</v>
      </c>
      <c r="E2117" t="s">
        <v>27</v>
      </c>
      <c r="F2117" t="s">
        <v>41</v>
      </c>
      <c r="G2117">
        <v>108</v>
      </c>
      <c r="H2117">
        <v>108</v>
      </c>
      <c r="I2117" t="str">
        <f>INDEX('DATA - Teams'!$C:$C,MATCH(C2117,'DATA - Teams'!$B:$B,0))</f>
        <v>LESTER</v>
      </c>
    </row>
    <row r="2118" spans="1:9" hidden="1" x14ac:dyDescent="0.2">
      <c r="A2118">
        <v>2017</v>
      </c>
      <c r="B2118">
        <v>8</v>
      </c>
      <c r="C2118" t="s">
        <v>237</v>
      </c>
      <c r="D2118" t="s">
        <v>242</v>
      </c>
      <c r="E2118" t="s">
        <v>36</v>
      </c>
      <c r="F2118" t="s">
        <v>38</v>
      </c>
      <c r="G2118">
        <v>106</v>
      </c>
      <c r="H2118">
        <v>82</v>
      </c>
      <c r="I2118" t="str">
        <f>INDEX('DATA - Teams'!$C:$C,MATCH(C2118,'DATA - Teams'!$B:$B,0))</f>
        <v>LESTER</v>
      </c>
    </row>
    <row r="2119" spans="1:9" hidden="1" x14ac:dyDescent="0.2">
      <c r="A2119">
        <v>2017</v>
      </c>
      <c r="B2119">
        <v>8</v>
      </c>
      <c r="C2119" t="s">
        <v>237</v>
      </c>
      <c r="D2119" t="s">
        <v>243</v>
      </c>
      <c r="E2119" t="s">
        <v>36</v>
      </c>
      <c r="F2119" t="s">
        <v>41</v>
      </c>
      <c r="G2119">
        <v>97</v>
      </c>
      <c r="H2119">
        <v>134</v>
      </c>
      <c r="I2119" t="str">
        <f>INDEX('DATA - Teams'!$C:$C,MATCH(C2119,'DATA - Teams'!$B:$B,0))</f>
        <v>LESTER</v>
      </c>
    </row>
    <row r="2120" spans="1:9" hidden="1" x14ac:dyDescent="0.2">
      <c r="A2120">
        <v>2017</v>
      </c>
      <c r="B2120">
        <v>8</v>
      </c>
      <c r="C2120" t="s">
        <v>237</v>
      </c>
      <c r="D2120" t="s">
        <v>244</v>
      </c>
      <c r="E2120" t="s">
        <v>20</v>
      </c>
      <c r="F2120" t="s">
        <v>41</v>
      </c>
      <c r="G2120">
        <v>112</v>
      </c>
      <c r="H2120">
        <v>78</v>
      </c>
      <c r="I2120" t="str">
        <f>INDEX('DATA - Teams'!$C:$C,MATCH(C2120,'DATA - Teams'!$B:$B,0))</f>
        <v>LESTER</v>
      </c>
    </row>
    <row r="2121" spans="1:9" hidden="1" x14ac:dyDescent="0.2">
      <c r="A2121">
        <v>2017</v>
      </c>
      <c r="B2121">
        <v>8</v>
      </c>
      <c r="C2121" t="s">
        <v>237</v>
      </c>
      <c r="D2121" t="s">
        <v>184</v>
      </c>
      <c r="E2121" t="s">
        <v>32</v>
      </c>
      <c r="F2121" t="s">
        <v>38</v>
      </c>
      <c r="G2121">
        <v>78</v>
      </c>
      <c r="H2121">
        <v>95</v>
      </c>
      <c r="I2121" t="str">
        <f>INDEX('DATA - Teams'!$C:$C,MATCH(C2121,'DATA - Teams'!$B:$B,0))</f>
        <v>LESTER</v>
      </c>
    </row>
    <row r="2122" spans="1:9" hidden="1" x14ac:dyDescent="0.2">
      <c r="A2122">
        <v>2017</v>
      </c>
      <c r="B2122">
        <v>8</v>
      </c>
      <c r="C2122" t="s">
        <v>237</v>
      </c>
      <c r="D2122" t="s">
        <v>50</v>
      </c>
      <c r="E2122" t="s">
        <v>32</v>
      </c>
      <c r="F2122" t="s">
        <v>41</v>
      </c>
      <c r="G2122">
        <v>100</v>
      </c>
      <c r="H2122">
        <v>147</v>
      </c>
      <c r="I2122" t="str">
        <f>INDEX('DATA - Teams'!$C:$C,MATCH(C2122,'DATA - Teams'!$B:$B,0))</f>
        <v>LESTER</v>
      </c>
    </row>
    <row r="2123" spans="1:9" hidden="1" x14ac:dyDescent="0.2">
      <c r="A2123">
        <v>2017</v>
      </c>
      <c r="B2123">
        <v>8</v>
      </c>
      <c r="C2123" t="s">
        <v>237</v>
      </c>
      <c r="D2123" t="s">
        <v>245</v>
      </c>
      <c r="E2123" t="s">
        <v>32</v>
      </c>
      <c r="F2123" t="s">
        <v>43</v>
      </c>
      <c r="G2123">
        <v>99</v>
      </c>
      <c r="H2123">
        <v>92</v>
      </c>
      <c r="I2123" t="str">
        <f>INDEX('DATA - Teams'!$C:$C,MATCH(C2123,'DATA - Teams'!$B:$B,0))</f>
        <v>LESTER</v>
      </c>
    </row>
    <row r="2124" spans="1:9" hidden="1" x14ac:dyDescent="0.2">
      <c r="A2124">
        <v>2017</v>
      </c>
      <c r="B2124">
        <v>8</v>
      </c>
      <c r="C2124" t="s">
        <v>237</v>
      </c>
      <c r="D2124" t="s">
        <v>150</v>
      </c>
      <c r="E2124" t="s">
        <v>31</v>
      </c>
      <c r="F2124" t="s">
        <v>41</v>
      </c>
      <c r="G2124">
        <v>106</v>
      </c>
      <c r="H2124">
        <v>109</v>
      </c>
      <c r="I2124" t="str">
        <f>INDEX('DATA - Teams'!$C:$C,MATCH(C2124,'DATA - Teams'!$B:$B,0))</f>
        <v>LESTER</v>
      </c>
    </row>
    <row r="2125" spans="1:9" hidden="1" x14ac:dyDescent="0.2">
      <c r="A2125">
        <v>2017</v>
      </c>
      <c r="B2125">
        <v>8</v>
      </c>
      <c r="C2125" t="s">
        <v>237</v>
      </c>
      <c r="D2125" t="s">
        <v>257</v>
      </c>
      <c r="E2125" t="s">
        <v>24</v>
      </c>
      <c r="F2125" t="s">
        <v>43</v>
      </c>
      <c r="G2125">
        <v>107</v>
      </c>
      <c r="H2125">
        <v>99</v>
      </c>
      <c r="I2125" t="str">
        <f>INDEX('DATA - Teams'!$C:$C,MATCH(C2125,'DATA - Teams'!$B:$B,0))</f>
        <v>LESTER</v>
      </c>
    </row>
    <row r="2126" spans="1:9" hidden="1" x14ac:dyDescent="0.2">
      <c r="A2126">
        <v>2017</v>
      </c>
      <c r="B2126">
        <v>8</v>
      </c>
      <c r="C2126" t="s">
        <v>237</v>
      </c>
      <c r="D2126" t="s">
        <v>258</v>
      </c>
      <c r="E2126" t="s">
        <v>24</v>
      </c>
      <c r="F2126" t="s">
        <v>38</v>
      </c>
      <c r="G2126">
        <v>103</v>
      </c>
      <c r="H2126">
        <v>108</v>
      </c>
      <c r="I2126" t="str">
        <f>INDEX('DATA - Teams'!$C:$C,MATCH(C2126,'DATA - Teams'!$B:$B,0))</f>
        <v>LESTER</v>
      </c>
    </row>
    <row r="2127" spans="1:9" hidden="1" x14ac:dyDescent="0.2">
      <c r="A2127">
        <v>2017</v>
      </c>
      <c r="B2127">
        <v>8</v>
      </c>
      <c r="C2127" t="s">
        <v>237</v>
      </c>
      <c r="D2127" t="s">
        <v>246</v>
      </c>
      <c r="E2127" t="s">
        <v>14</v>
      </c>
      <c r="F2127" t="s">
        <v>43</v>
      </c>
      <c r="G2127">
        <v>87</v>
      </c>
      <c r="H2127">
        <v>65</v>
      </c>
      <c r="I2127" t="str">
        <f>INDEX('DATA - Teams'!$C:$C,MATCH(C2127,'DATA - Teams'!$B:$B,0))</f>
        <v>LESTER</v>
      </c>
    </row>
    <row r="2128" spans="1:9" hidden="1" x14ac:dyDescent="0.2">
      <c r="A2128">
        <v>2017</v>
      </c>
      <c r="B2128">
        <v>8</v>
      </c>
      <c r="C2128" t="s">
        <v>237</v>
      </c>
      <c r="D2128" t="s">
        <v>247</v>
      </c>
      <c r="E2128" t="s">
        <v>35</v>
      </c>
      <c r="F2128" t="s">
        <v>41</v>
      </c>
      <c r="G2128">
        <v>86</v>
      </c>
      <c r="H2128">
        <v>110</v>
      </c>
      <c r="I2128" t="str">
        <f>INDEX('DATA - Teams'!$C:$C,MATCH(C2128,'DATA - Teams'!$B:$B,0))</f>
        <v>LESTER</v>
      </c>
    </row>
    <row r="2129" spans="1:9" hidden="1" x14ac:dyDescent="0.2">
      <c r="A2129">
        <v>2017</v>
      </c>
      <c r="B2129">
        <v>8</v>
      </c>
      <c r="C2129" t="s">
        <v>237</v>
      </c>
      <c r="D2129" t="s">
        <v>259</v>
      </c>
      <c r="E2129" t="s">
        <v>35</v>
      </c>
      <c r="F2129" t="s">
        <v>43</v>
      </c>
      <c r="G2129">
        <v>56</v>
      </c>
      <c r="H2129">
        <v>16</v>
      </c>
      <c r="I2129" t="str">
        <f>INDEX('DATA - Teams'!$C:$C,MATCH(C2129,'DATA - Teams'!$B:$B,0))</f>
        <v>LESTER</v>
      </c>
    </row>
    <row r="2130" spans="1:9" hidden="1" x14ac:dyDescent="0.2">
      <c r="A2130">
        <v>2017</v>
      </c>
      <c r="B2130">
        <v>8</v>
      </c>
      <c r="C2130" t="s">
        <v>237</v>
      </c>
      <c r="D2130" t="s">
        <v>249</v>
      </c>
      <c r="E2130" t="s">
        <v>13</v>
      </c>
      <c r="F2130" t="s">
        <v>41</v>
      </c>
      <c r="G2130">
        <v>97</v>
      </c>
      <c r="H2130">
        <v>93</v>
      </c>
      <c r="I2130" t="str">
        <f>INDEX('DATA - Teams'!$C:$C,MATCH(C2130,'DATA - Teams'!$B:$B,0))</f>
        <v>LESTER</v>
      </c>
    </row>
    <row r="2131" spans="1:9" hidden="1" x14ac:dyDescent="0.2">
      <c r="A2131">
        <v>2017</v>
      </c>
      <c r="B2131">
        <v>8</v>
      </c>
      <c r="C2131" t="s">
        <v>237</v>
      </c>
      <c r="D2131" t="s">
        <v>251</v>
      </c>
      <c r="E2131" t="s">
        <v>13</v>
      </c>
      <c r="F2131" t="s">
        <v>38</v>
      </c>
      <c r="G2131">
        <v>144</v>
      </c>
      <c r="H2131">
        <v>109</v>
      </c>
      <c r="I2131" t="str">
        <f>INDEX('DATA - Teams'!$C:$C,MATCH(C2131,'DATA - Teams'!$B:$B,0))</f>
        <v>LESTER</v>
      </c>
    </row>
    <row r="2132" spans="1:9" hidden="1" x14ac:dyDescent="0.2">
      <c r="A2132">
        <v>2017</v>
      </c>
      <c r="B2132">
        <v>8</v>
      </c>
      <c r="C2132" t="s">
        <v>237</v>
      </c>
      <c r="D2132" t="s">
        <v>239</v>
      </c>
      <c r="E2132" t="s">
        <v>22</v>
      </c>
      <c r="F2132" t="s">
        <v>59</v>
      </c>
      <c r="G2132">
        <v>71</v>
      </c>
      <c r="H2132">
        <v>76</v>
      </c>
      <c r="I2132" t="str">
        <f>INDEX('DATA - Teams'!$C:$C,MATCH(C2132,'DATA - Teams'!$B:$B,0))</f>
        <v>LESTER</v>
      </c>
    </row>
    <row r="2133" spans="1:9" hidden="1" x14ac:dyDescent="0.2">
      <c r="A2133">
        <v>2017</v>
      </c>
      <c r="B2133">
        <v>8</v>
      </c>
      <c r="C2133" t="s">
        <v>237</v>
      </c>
      <c r="D2133" t="s">
        <v>252</v>
      </c>
      <c r="E2133" t="s">
        <v>33</v>
      </c>
      <c r="F2133" t="s">
        <v>59</v>
      </c>
      <c r="G2133">
        <v>78</v>
      </c>
      <c r="H2133">
        <v>55</v>
      </c>
      <c r="I2133" t="str">
        <f>INDEX('DATA - Teams'!$C:$C,MATCH(C2133,'DATA - Teams'!$B:$B,0))</f>
        <v>LESTER</v>
      </c>
    </row>
    <row r="2134" spans="1:9" hidden="1" x14ac:dyDescent="0.2">
      <c r="A2134">
        <v>2017</v>
      </c>
      <c r="B2134">
        <v>8</v>
      </c>
      <c r="C2134" t="s">
        <v>237</v>
      </c>
      <c r="D2134" t="s">
        <v>255</v>
      </c>
      <c r="E2134" t="s">
        <v>27</v>
      </c>
      <c r="F2134" t="s">
        <v>59</v>
      </c>
      <c r="G2134">
        <v>100</v>
      </c>
      <c r="H2134">
        <v>104</v>
      </c>
      <c r="I2134" t="str">
        <f>INDEX('DATA - Teams'!$C:$C,MATCH(C2134,'DATA - Teams'!$B:$B,0))</f>
        <v>LESTER</v>
      </c>
    </row>
    <row r="2135" spans="1:9" hidden="1" x14ac:dyDescent="0.2">
      <c r="A2135">
        <v>2017</v>
      </c>
      <c r="B2135">
        <v>8</v>
      </c>
      <c r="C2135" t="s">
        <v>237</v>
      </c>
      <c r="D2135" t="s">
        <v>248</v>
      </c>
      <c r="E2135" t="s">
        <v>28</v>
      </c>
      <c r="F2135" t="s">
        <v>59</v>
      </c>
      <c r="G2135">
        <v>71</v>
      </c>
      <c r="H2135">
        <v>84</v>
      </c>
      <c r="I2135" t="str">
        <f>INDEX('DATA - Teams'!$C:$C,MATCH(C2135,'DATA - Teams'!$B:$B,0))</f>
        <v>LESTER</v>
      </c>
    </row>
    <row r="2136" spans="1:9" hidden="1" x14ac:dyDescent="0.2">
      <c r="A2136">
        <v>2017</v>
      </c>
      <c r="B2136">
        <v>9</v>
      </c>
      <c r="C2136" t="s">
        <v>237</v>
      </c>
      <c r="D2136" t="s">
        <v>94</v>
      </c>
      <c r="E2136" t="s">
        <v>21</v>
      </c>
      <c r="F2136" t="s">
        <v>38</v>
      </c>
      <c r="G2136">
        <v>110</v>
      </c>
      <c r="H2136">
        <v>79</v>
      </c>
      <c r="I2136" t="str">
        <f>INDEX('DATA - Teams'!$C:$C,MATCH(C2136,'DATA - Teams'!$B:$B,0))</f>
        <v>LESTER</v>
      </c>
    </row>
    <row r="2137" spans="1:9" hidden="1" x14ac:dyDescent="0.2">
      <c r="A2137">
        <v>2017</v>
      </c>
      <c r="B2137">
        <v>9</v>
      </c>
      <c r="C2137" t="s">
        <v>237</v>
      </c>
      <c r="D2137" t="s">
        <v>239</v>
      </c>
      <c r="E2137" t="s">
        <v>22</v>
      </c>
      <c r="F2137" t="s">
        <v>41</v>
      </c>
      <c r="G2137">
        <v>66</v>
      </c>
      <c r="H2137">
        <v>39</v>
      </c>
      <c r="I2137" t="str">
        <f>INDEX('DATA - Teams'!$C:$C,MATCH(C2137,'DATA - Teams'!$B:$B,0))</f>
        <v>LESTER</v>
      </c>
    </row>
    <row r="2138" spans="1:9" hidden="1" x14ac:dyDescent="0.2">
      <c r="A2138">
        <v>2017</v>
      </c>
      <c r="B2138">
        <v>9</v>
      </c>
      <c r="C2138" t="s">
        <v>237</v>
      </c>
      <c r="D2138" t="s">
        <v>96</v>
      </c>
      <c r="E2138" t="s">
        <v>17</v>
      </c>
      <c r="F2138" t="s">
        <v>43</v>
      </c>
      <c r="G2138">
        <v>57</v>
      </c>
      <c r="H2138">
        <v>46</v>
      </c>
      <c r="I2138" t="str">
        <f>INDEX('DATA - Teams'!$C:$C,MATCH(C2138,'DATA - Teams'!$B:$B,0))</f>
        <v>LESTER</v>
      </c>
    </row>
    <row r="2139" spans="1:9" hidden="1" x14ac:dyDescent="0.2">
      <c r="A2139">
        <v>2017</v>
      </c>
      <c r="B2139">
        <v>9</v>
      </c>
      <c r="C2139" t="s">
        <v>237</v>
      </c>
      <c r="D2139" t="s">
        <v>97</v>
      </c>
      <c r="E2139" t="s">
        <v>23</v>
      </c>
      <c r="F2139" t="s">
        <v>43</v>
      </c>
      <c r="G2139">
        <v>85</v>
      </c>
      <c r="H2139">
        <v>61</v>
      </c>
      <c r="I2139" t="str">
        <f>INDEX('DATA - Teams'!$C:$C,MATCH(C2139,'DATA - Teams'!$B:$B,0))</f>
        <v>LESTER</v>
      </c>
    </row>
    <row r="2140" spans="1:9" hidden="1" x14ac:dyDescent="0.2">
      <c r="A2140">
        <v>2017</v>
      </c>
      <c r="B2140">
        <v>9</v>
      </c>
      <c r="C2140" t="s">
        <v>237</v>
      </c>
      <c r="D2140" t="s">
        <v>240</v>
      </c>
      <c r="E2140" t="s">
        <v>23</v>
      </c>
      <c r="F2140" t="s">
        <v>52</v>
      </c>
      <c r="G2140">
        <v>100</v>
      </c>
      <c r="H2140">
        <v>135</v>
      </c>
      <c r="I2140" t="str">
        <f>INDEX('DATA - Teams'!$C:$C,MATCH(C2140,'DATA - Teams'!$B:$B,0))</f>
        <v>LESTER</v>
      </c>
    </row>
    <row r="2141" spans="1:9" hidden="1" x14ac:dyDescent="0.2">
      <c r="A2141">
        <v>2017</v>
      </c>
      <c r="B2141">
        <v>9</v>
      </c>
      <c r="C2141" t="s">
        <v>237</v>
      </c>
      <c r="D2141" t="s">
        <v>241</v>
      </c>
      <c r="E2141" t="s">
        <v>27</v>
      </c>
      <c r="F2141" t="s">
        <v>41</v>
      </c>
      <c r="G2141">
        <v>108</v>
      </c>
      <c r="H2141">
        <v>123</v>
      </c>
      <c r="I2141" t="str">
        <f>INDEX('DATA - Teams'!$C:$C,MATCH(C2141,'DATA - Teams'!$B:$B,0))</f>
        <v>LESTER</v>
      </c>
    </row>
    <row r="2142" spans="1:9" hidden="1" x14ac:dyDescent="0.2">
      <c r="A2142">
        <v>2017</v>
      </c>
      <c r="B2142">
        <v>9</v>
      </c>
      <c r="C2142" t="s">
        <v>237</v>
      </c>
      <c r="D2142" t="s">
        <v>242</v>
      </c>
      <c r="E2142" t="s">
        <v>36</v>
      </c>
      <c r="F2142" t="s">
        <v>38</v>
      </c>
      <c r="G2142">
        <v>105</v>
      </c>
      <c r="H2142">
        <v>76</v>
      </c>
      <c r="I2142" t="str">
        <f>INDEX('DATA - Teams'!$C:$C,MATCH(C2142,'DATA - Teams'!$B:$B,0))</f>
        <v>LESTER</v>
      </c>
    </row>
    <row r="2143" spans="1:9" hidden="1" x14ac:dyDescent="0.2">
      <c r="A2143">
        <v>2017</v>
      </c>
      <c r="B2143">
        <v>9</v>
      </c>
      <c r="C2143" t="s">
        <v>237</v>
      </c>
      <c r="D2143" t="s">
        <v>243</v>
      </c>
      <c r="E2143" t="s">
        <v>36</v>
      </c>
      <c r="F2143" t="s">
        <v>41</v>
      </c>
      <c r="G2143">
        <v>104</v>
      </c>
      <c r="H2143">
        <v>137</v>
      </c>
      <c r="I2143" t="str">
        <f>INDEX('DATA - Teams'!$C:$C,MATCH(C2143,'DATA - Teams'!$B:$B,0))</f>
        <v>LESTER</v>
      </c>
    </row>
    <row r="2144" spans="1:9" hidden="1" x14ac:dyDescent="0.2">
      <c r="A2144">
        <v>2017</v>
      </c>
      <c r="B2144">
        <v>9</v>
      </c>
      <c r="C2144" t="s">
        <v>237</v>
      </c>
      <c r="D2144" t="s">
        <v>244</v>
      </c>
      <c r="E2144" t="s">
        <v>20</v>
      </c>
      <c r="F2144" t="s">
        <v>41</v>
      </c>
      <c r="G2144">
        <v>115</v>
      </c>
      <c r="H2144">
        <v>126</v>
      </c>
      <c r="I2144" t="str">
        <f>INDEX('DATA - Teams'!$C:$C,MATCH(C2144,'DATA - Teams'!$B:$B,0))</f>
        <v>LESTER</v>
      </c>
    </row>
    <row r="2145" spans="1:9" hidden="1" x14ac:dyDescent="0.2">
      <c r="A2145">
        <v>2017</v>
      </c>
      <c r="B2145">
        <v>9</v>
      </c>
      <c r="C2145" t="s">
        <v>237</v>
      </c>
      <c r="D2145" t="s">
        <v>50</v>
      </c>
      <c r="E2145" t="s">
        <v>32</v>
      </c>
      <c r="F2145" t="s">
        <v>41</v>
      </c>
      <c r="G2145">
        <v>102</v>
      </c>
      <c r="H2145">
        <v>101</v>
      </c>
      <c r="I2145" t="str">
        <f>INDEX('DATA - Teams'!$C:$C,MATCH(C2145,'DATA - Teams'!$B:$B,0))</f>
        <v>LESTER</v>
      </c>
    </row>
    <row r="2146" spans="1:9" hidden="1" x14ac:dyDescent="0.2">
      <c r="A2146">
        <v>2017</v>
      </c>
      <c r="B2146">
        <v>9</v>
      </c>
      <c r="C2146" t="s">
        <v>237</v>
      </c>
      <c r="D2146" t="s">
        <v>245</v>
      </c>
      <c r="E2146" t="s">
        <v>32</v>
      </c>
      <c r="F2146" t="s">
        <v>43</v>
      </c>
      <c r="G2146">
        <v>95</v>
      </c>
      <c r="H2146">
        <v>72</v>
      </c>
      <c r="I2146" t="str">
        <f>INDEX('DATA - Teams'!$C:$C,MATCH(C2146,'DATA - Teams'!$B:$B,0))</f>
        <v>LESTER</v>
      </c>
    </row>
    <row r="2147" spans="1:9" hidden="1" x14ac:dyDescent="0.2">
      <c r="A2147">
        <v>2017</v>
      </c>
      <c r="B2147">
        <v>9</v>
      </c>
      <c r="C2147" t="s">
        <v>237</v>
      </c>
      <c r="D2147" t="s">
        <v>257</v>
      </c>
      <c r="E2147" t="s">
        <v>24</v>
      </c>
      <c r="F2147" t="s">
        <v>43</v>
      </c>
      <c r="G2147">
        <v>109</v>
      </c>
      <c r="H2147">
        <v>95</v>
      </c>
      <c r="I2147" t="str">
        <f>INDEX('DATA - Teams'!$C:$C,MATCH(C2147,'DATA - Teams'!$B:$B,0))</f>
        <v>LESTER</v>
      </c>
    </row>
    <row r="2148" spans="1:9" hidden="1" x14ac:dyDescent="0.2">
      <c r="A2148">
        <v>2017</v>
      </c>
      <c r="B2148">
        <v>9</v>
      </c>
      <c r="C2148" t="s">
        <v>237</v>
      </c>
      <c r="D2148" t="s">
        <v>260</v>
      </c>
      <c r="E2148" t="s">
        <v>24</v>
      </c>
      <c r="F2148" t="s">
        <v>38</v>
      </c>
      <c r="G2148">
        <v>103</v>
      </c>
      <c r="H2148">
        <v>135</v>
      </c>
      <c r="I2148" t="str">
        <f>INDEX('DATA - Teams'!$C:$C,MATCH(C2148,'DATA - Teams'!$B:$B,0))</f>
        <v>LESTER</v>
      </c>
    </row>
    <row r="2149" spans="1:9" hidden="1" x14ac:dyDescent="0.2">
      <c r="A2149">
        <v>2017</v>
      </c>
      <c r="B2149">
        <v>9</v>
      </c>
      <c r="C2149" t="s">
        <v>237</v>
      </c>
      <c r="D2149" t="s">
        <v>258</v>
      </c>
      <c r="E2149" t="s">
        <v>24</v>
      </c>
      <c r="F2149" t="s">
        <v>38</v>
      </c>
      <c r="G2149">
        <v>102</v>
      </c>
      <c r="H2149">
        <v>58</v>
      </c>
      <c r="I2149" t="str">
        <f>INDEX('DATA - Teams'!$C:$C,MATCH(C2149,'DATA - Teams'!$B:$B,0))</f>
        <v>LESTER</v>
      </c>
    </row>
    <row r="2150" spans="1:9" hidden="1" x14ac:dyDescent="0.2">
      <c r="A2150">
        <v>2017</v>
      </c>
      <c r="B2150">
        <v>9</v>
      </c>
      <c r="C2150" t="s">
        <v>237</v>
      </c>
      <c r="D2150" t="s">
        <v>246</v>
      </c>
      <c r="E2150" t="s">
        <v>14</v>
      </c>
      <c r="F2150" t="s">
        <v>43</v>
      </c>
      <c r="G2150">
        <v>87</v>
      </c>
      <c r="H2150">
        <v>88</v>
      </c>
      <c r="I2150" t="str">
        <f>INDEX('DATA - Teams'!$C:$C,MATCH(C2150,'DATA - Teams'!$B:$B,0))</f>
        <v>LESTER</v>
      </c>
    </row>
    <row r="2151" spans="1:9" hidden="1" x14ac:dyDescent="0.2">
      <c r="A2151">
        <v>2017</v>
      </c>
      <c r="B2151">
        <v>9</v>
      </c>
      <c r="C2151" t="s">
        <v>237</v>
      </c>
      <c r="D2151" t="s">
        <v>247</v>
      </c>
      <c r="E2151" t="s">
        <v>35</v>
      </c>
      <c r="F2151" t="s">
        <v>41</v>
      </c>
      <c r="G2151">
        <v>92</v>
      </c>
      <c r="H2151">
        <v>93</v>
      </c>
      <c r="I2151" t="str">
        <f>INDEX('DATA - Teams'!$C:$C,MATCH(C2151,'DATA - Teams'!$B:$B,0))</f>
        <v>LESTER</v>
      </c>
    </row>
    <row r="2152" spans="1:9" hidden="1" x14ac:dyDescent="0.2">
      <c r="A2152">
        <v>2017</v>
      </c>
      <c r="B2152">
        <v>9</v>
      </c>
      <c r="C2152" t="s">
        <v>237</v>
      </c>
      <c r="D2152" t="s">
        <v>249</v>
      </c>
      <c r="E2152" t="s">
        <v>13</v>
      </c>
      <c r="F2152" t="s">
        <v>41</v>
      </c>
      <c r="G2152">
        <v>88</v>
      </c>
      <c r="H2152">
        <v>78</v>
      </c>
      <c r="I2152" t="str">
        <f>INDEX('DATA - Teams'!$C:$C,MATCH(C2152,'DATA - Teams'!$B:$B,0))</f>
        <v>LESTER</v>
      </c>
    </row>
    <row r="2153" spans="1:9" hidden="1" x14ac:dyDescent="0.2">
      <c r="A2153">
        <v>2017</v>
      </c>
      <c r="B2153">
        <v>9</v>
      </c>
      <c r="C2153" t="s">
        <v>237</v>
      </c>
      <c r="D2153" t="s">
        <v>251</v>
      </c>
      <c r="E2153" t="s">
        <v>13</v>
      </c>
      <c r="F2153" t="s">
        <v>38</v>
      </c>
      <c r="G2153">
        <v>127</v>
      </c>
      <c r="H2153">
        <v>71</v>
      </c>
      <c r="I2153" t="str">
        <f>INDEX('DATA - Teams'!$C:$C,MATCH(C2153,'DATA - Teams'!$B:$B,0))</f>
        <v>LESTER</v>
      </c>
    </row>
    <row r="2154" spans="1:9" hidden="1" x14ac:dyDescent="0.2">
      <c r="A2154">
        <v>2017</v>
      </c>
      <c r="B2154">
        <v>9</v>
      </c>
      <c r="C2154" t="s">
        <v>237</v>
      </c>
      <c r="D2154" t="s">
        <v>255</v>
      </c>
      <c r="E2154" t="s">
        <v>27</v>
      </c>
      <c r="F2154" t="s">
        <v>59</v>
      </c>
      <c r="G2154">
        <v>101</v>
      </c>
      <c r="H2154">
        <v>121</v>
      </c>
      <c r="I2154" t="str">
        <f>INDEX('DATA - Teams'!$C:$C,MATCH(C2154,'DATA - Teams'!$B:$B,0))</f>
        <v>LESTER</v>
      </c>
    </row>
    <row r="2155" spans="1:9" hidden="1" x14ac:dyDescent="0.2">
      <c r="A2155">
        <v>2017</v>
      </c>
      <c r="B2155">
        <v>9</v>
      </c>
      <c r="C2155" t="s">
        <v>237</v>
      </c>
      <c r="D2155" t="s">
        <v>184</v>
      </c>
      <c r="E2155" t="s">
        <v>32</v>
      </c>
      <c r="F2155" t="s">
        <v>59</v>
      </c>
      <c r="G2155">
        <v>78</v>
      </c>
      <c r="H2155">
        <v>0</v>
      </c>
      <c r="I2155" t="str">
        <f>INDEX('DATA - Teams'!$C:$C,MATCH(C2155,'DATA - Teams'!$B:$B,0))</f>
        <v>LESTER</v>
      </c>
    </row>
    <row r="2156" spans="1:9" hidden="1" x14ac:dyDescent="0.2">
      <c r="A2156">
        <v>2017</v>
      </c>
      <c r="B2156">
        <v>9</v>
      </c>
      <c r="C2156" t="s">
        <v>237</v>
      </c>
      <c r="D2156" t="s">
        <v>150</v>
      </c>
      <c r="E2156" t="s">
        <v>31</v>
      </c>
      <c r="F2156" t="s">
        <v>59</v>
      </c>
      <c r="G2156">
        <v>106</v>
      </c>
      <c r="H2156">
        <v>0</v>
      </c>
      <c r="I2156" t="str">
        <f>INDEX('DATA - Teams'!$C:$C,MATCH(C2156,'DATA - Teams'!$B:$B,0))</f>
        <v>LESTER</v>
      </c>
    </row>
    <row r="2157" spans="1:9" hidden="1" x14ac:dyDescent="0.2">
      <c r="A2157">
        <v>2017</v>
      </c>
      <c r="B2157">
        <v>9</v>
      </c>
      <c r="C2157" t="s">
        <v>237</v>
      </c>
      <c r="D2157" t="s">
        <v>248</v>
      </c>
      <c r="E2157" t="s">
        <v>28</v>
      </c>
      <c r="F2157" t="s">
        <v>59</v>
      </c>
      <c r="G2157">
        <v>60</v>
      </c>
      <c r="H2157">
        <v>35</v>
      </c>
      <c r="I2157" t="str">
        <f>INDEX('DATA - Teams'!$C:$C,MATCH(C2157,'DATA - Teams'!$B:$B,0))</f>
        <v>LESTER</v>
      </c>
    </row>
    <row r="2158" spans="1:9" hidden="1" x14ac:dyDescent="0.2">
      <c r="A2158">
        <v>2017</v>
      </c>
      <c r="B2158">
        <v>10</v>
      </c>
      <c r="C2158" t="s">
        <v>237</v>
      </c>
      <c r="D2158" t="s">
        <v>94</v>
      </c>
      <c r="E2158" t="s">
        <v>21</v>
      </c>
      <c r="F2158" t="s">
        <v>38</v>
      </c>
      <c r="G2158">
        <v>115</v>
      </c>
      <c r="H2158">
        <v>86</v>
      </c>
      <c r="I2158" t="str">
        <f>INDEX('DATA - Teams'!$C:$C,MATCH(C2158,'DATA - Teams'!$B:$B,0))</f>
        <v>LESTER</v>
      </c>
    </row>
    <row r="2159" spans="1:9" hidden="1" x14ac:dyDescent="0.2">
      <c r="A2159">
        <v>2017</v>
      </c>
      <c r="B2159">
        <v>10</v>
      </c>
      <c r="C2159" t="s">
        <v>237</v>
      </c>
      <c r="D2159" t="s">
        <v>97</v>
      </c>
      <c r="E2159" t="s">
        <v>23</v>
      </c>
      <c r="F2159" t="s">
        <v>43</v>
      </c>
      <c r="G2159">
        <v>74</v>
      </c>
      <c r="H2159">
        <v>62</v>
      </c>
      <c r="I2159" t="str">
        <f>INDEX('DATA - Teams'!$C:$C,MATCH(C2159,'DATA - Teams'!$B:$B,0))</f>
        <v>LESTER</v>
      </c>
    </row>
    <row r="2160" spans="1:9" hidden="1" x14ac:dyDescent="0.2">
      <c r="A2160">
        <v>2017</v>
      </c>
      <c r="B2160">
        <v>10</v>
      </c>
      <c r="C2160" t="s">
        <v>237</v>
      </c>
      <c r="D2160" t="s">
        <v>240</v>
      </c>
      <c r="E2160" t="s">
        <v>23</v>
      </c>
      <c r="F2160" t="s">
        <v>52</v>
      </c>
      <c r="G2160">
        <v>100</v>
      </c>
      <c r="H2160">
        <v>89</v>
      </c>
      <c r="I2160" t="str">
        <f>INDEX('DATA - Teams'!$C:$C,MATCH(C2160,'DATA - Teams'!$B:$B,0))</f>
        <v>LESTER</v>
      </c>
    </row>
    <row r="2161" spans="1:9" hidden="1" x14ac:dyDescent="0.2">
      <c r="A2161">
        <v>2017</v>
      </c>
      <c r="B2161">
        <v>10</v>
      </c>
      <c r="C2161" t="s">
        <v>237</v>
      </c>
      <c r="D2161" t="s">
        <v>241</v>
      </c>
      <c r="E2161" t="s">
        <v>27</v>
      </c>
      <c r="F2161" t="s">
        <v>41</v>
      </c>
      <c r="G2161">
        <v>110</v>
      </c>
      <c r="H2161">
        <v>83</v>
      </c>
      <c r="I2161" t="str">
        <f>INDEX('DATA - Teams'!$C:$C,MATCH(C2161,'DATA - Teams'!$B:$B,0))</f>
        <v>LESTER</v>
      </c>
    </row>
    <row r="2162" spans="1:9" hidden="1" x14ac:dyDescent="0.2">
      <c r="A2162">
        <v>2017</v>
      </c>
      <c r="B2162">
        <v>10</v>
      </c>
      <c r="C2162" t="s">
        <v>237</v>
      </c>
      <c r="D2162" t="s">
        <v>242</v>
      </c>
      <c r="E2162" t="s">
        <v>36</v>
      </c>
      <c r="F2162" t="s">
        <v>38</v>
      </c>
      <c r="G2162">
        <v>114</v>
      </c>
      <c r="H2162">
        <v>109</v>
      </c>
      <c r="I2162" t="str">
        <f>INDEX('DATA - Teams'!$C:$C,MATCH(C2162,'DATA - Teams'!$B:$B,0))</f>
        <v>LESTER</v>
      </c>
    </row>
    <row r="2163" spans="1:9" hidden="1" x14ac:dyDescent="0.2">
      <c r="A2163">
        <v>2017</v>
      </c>
      <c r="B2163">
        <v>10</v>
      </c>
      <c r="C2163" t="s">
        <v>237</v>
      </c>
      <c r="D2163" t="s">
        <v>243</v>
      </c>
      <c r="E2163" t="s">
        <v>36</v>
      </c>
      <c r="F2163" t="s">
        <v>41</v>
      </c>
      <c r="G2163">
        <v>105</v>
      </c>
      <c r="H2163">
        <v>115</v>
      </c>
      <c r="I2163" t="str">
        <f>INDEX('DATA - Teams'!$C:$C,MATCH(C2163,'DATA - Teams'!$B:$B,0))</f>
        <v>LESTER</v>
      </c>
    </row>
    <row r="2164" spans="1:9" hidden="1" x14ac:dyDescent="0.2">
      <c r="A2164">
        <v>2017</v>
      </c>
      <c r="B2164">
        <v>10</v>
      </c>
      <c r="C2164" t="s">
        <v>237</v>
      </c>
      <c r="D2164" t="s">
        <v>261</v>
      </c>
      <c r="E2164" t="s">
        <v>36</v>
      </c>
      <c r="F2164" t="s">
        <v>43</v>
      </c>
      <c r="G2164">
        <v>70</v>
      </c>
      <c r="H2164">
        <v>59</v>
      </c>
      <c r="I2164" t="str">
        <f>INDEX('DATA - Teams'!$C:$C,MATCH(C2164,'DATA - Teams'!$B:$B,0))</f>
        <v>LESTER</v>
      </c>
    </row>
    <row r="2165" spans="1:9" hidden="1" x14ac:dyDescent="0.2">
      <c r="A2165">
        <v>2017</v>
      </c>
      <c r="B2165">
        <v>10</v>
      </c>
      <c r="C2165" t="s">
        <v>237</v>
      </c>
      <c r="D2165" t="s">
        <v>244</v>
      </c>
      <c r="E2165" t="s">
        <v>20</v>
      </c>
      <c r="F2165" t="s">
        <v>41</v>
      </c>
      <c r="G2165">
        <v>111</v>
      </c>
      <c r="H2165">
        <v>134</v>
      </c>
      <c r="I2165" t="str">
        <f>INDEX('DATA - Teams'!$C:$C,MATCH(C2165,'DATA - Teams'!$B:$B,0))</f>
        <v>LESTER</v>
      </c>
    </row>
    <row r="2166" spans="1:9" hidden="1" x14ac:dyDescent="0.2">
      <c r="A2166">
        <v>2017</v>
      </c>
      <c r="B2166">
        <v>10</v>
      </c>
      <c r="C2166" t="s">
        <v>237</v>
      </c>
      <c r="D2166" t="s">
        <v>245</v>
      </c>
      <c r="E2166" t="s">
        <v>32</v>
      </c>
      <c r="F2166" t="s">
        <v>43</v>
      </c>
      <c r="G2166">
        <v>98</v>
      </c>
      <c r="H2166">
        <v>109</v>
      </c>
      <c r="I2166" t="str">
        <f>INDEX('DATA - Teams'!$C:$C,MATCH(C2166,'DATA - Teams'!$B:$B,0))</f>
        <v>LESTER</v>
      </c>
    </row>
    <row r="2167" spans="1:9" hidden="1" x14ac:dyDescent="0.2">
      <c r="A2167">
        <v>2017</v>
      </c>
      <c r="B2167">
        <v>10</v>
      </c>
      <c r="C2167" t="s">
        <v>237</v>
      </c>
      <c r="D2167" t="s">
        <v>50</v>
      </c>
      <c r="E2167" t="s">
        <v>32</v>
      </c>
      <c r="F2167" t="s">
        <v>41</v>
      </c>
      <c r="G2167">
        <v>104</v>
      </c>
      <c r="H2167">
        <v>107</v>
      </c>
      <c r="I2167" t="str">
        <f>INDEX('DATA - Teams'!$C:$C,MATCH(C2167,'DATA - Teams'!$B:$B,0))</f>
        <v>LESTER</v>
      </c>
    </row>
    <row r="2168" spans="1:9" hidden="1" x14ac:dyDescent="0.2">
      <c r="A2168">
        <v>2017</v>
      </c>
      <c r="B2168">
        <v>10</v>
      </c>
      <c r="C2168" t="s">
        <v>237</v>
      </c>
      <c r="D2168" t="s">
        <v>150</v>
      </c>
      <c r="E2168" t="s">
        <v>31</v>
      </c>
      <c r="F2168" t="s">
        <v>41</v>
      </c>
      <c r="G2168">
        <v>105</v>
      </c>
      <c r="H2168">
        <v>104</v>
      </c>
      <c r="I2168" t="str">
        <f>INDEX('DATA - Teams'!$C:$C,MATCH(C2168,'DATA - Teams'!$B:$B,0))</f>
        <v>LESTER</v>
      </c>
    </row>
    <row r="2169" spans="1:9" hidden="1" x14ac:dyDescent="0.2">
      <c r="A2169">
        <v>2017</v>
      </c>
      <c r="B2169">
        <v>10</v>
      </c>
      <c r="C2169" t="s">
        <v>237</v>
      </c>
      <c r="D2169" t="s">
        <v>257</v>
      </c>
      <c r="E2169" t="s">
        <v>24</v>
      </c>
      <c r="F2169" t="s">
        <v>43</v>
      </c>
      <c r="G2169">
        <v>101</v>
      </c>
      <c r="H2169">
        <v>64</v>
      </c>
      <c r="I2169" t="str">
        <f>INDEX('DATA - Teams'!$C:$C,MATCH(C2169,'DATA - Teams'!$B:$B,0))</f>
        <v>LESTER</v>
      </c>
    </row>
    <row r="2170" spans="1:9" hidden="1" x14ac:dyDescent="0.2">
      <c r="A2170">
        <v>2017</v>
      </c>
      <c r="B2170">
        <v>10</v>
      </c>
      <c r="C2170" t="s">
        <v>237</v>
      </c>
      <c r="D2170" t="s">
        <v>260</v>
      </c>
      <c r="E2170" t="s">
        <v>24</v>
      </c>
      <c r="F2170" t="s">
        <v>38</v>
      </c>
      <c r="G2170">
        <v>105</v>
      </c>
      <c r="H2170">
        <v>49</v>
      </c>
      <c r="I2170" t="str">
        <f>INDEX('DATA - Teams'!$C:$C,MATCH(C2170,'DATA - Teams'!$B:$B,0))</f>
        <v>LESTER</v>
      </c>
    </row>
    <row r="2171" spans="1:9" hidden="1" x14ac:dyDescent="0.2">
      <c r="A2171">
        <v>2017</v>
      </c>
      <c r="B2171">
        <v>10</v>
      </c>
      <c r="C2171" t="s">
        <v>237</v>
      </c>
      <c r="D2171" t="s">
        <v>258</v>
      </c>
      <c r="E2171" t="s">
        <v>24</v>
      </c>
      <c r="F2171" t="s">
        <v>38</v>
      </c>
      <c r="G2171">
        <v>91</v>
      </c>
      <c r="H2171">
        <v>38</v>
      </c>
      <c r="I2171" t="str">
        <f>INDEX('DATA - Teams'!$C:$C,MATCH(C2171,'DATA - Teams'!$B:$B,0))</f>
        <v>LESTER</v>
      </c>
    </row>
    <row r="2172" spans="1:9" hidden="1" x14ac:dyDescent="0.2">
      <c r="A2172">
        <v>2017</v>
      </c>
      <c r="B2172">
        <v>10</v>
      </c>
      <c r="C2172" t="s">
        <v>237</v>
      </c>
      <c r="D2172" t="s">
        <v>246</v>
      </c>
      <c r="E2172" t="s">
        <v>14</v>
      </c>
      <c r="F2172" t="s">
        <v>43</v>
      </c>
      <c r="G2172">
        <v>95</v>
      </c>
      <c r="H2172">
        <v>127</v>
      </c>
      <c r="I2172" t="str">
        <f>INDEX('DATA - Teams'!$C:$C,MATCH(C2172,'DATA - Teams'!$B:$B,0))</f>
        <v>LESTER</v>
      </c>
    </row>
    <row r="2173" spans="1:9" hidden="1" x14ac:dyDescent="0.2">
      <c r="A2173">
        <v>2017</v>
      </c>
      <c r="B2173">
        <v>10</v>
      </c>
      <c r="C2173" t="s">
        <v>237</v>
      </c>
      <c r="D2173" t="s">
        <v>247</v>
      </c>
      <c r="E2173" t="s">
        <v>35</v>
      </c>
      <c r="F2173" t="s">
        <v>41</v>
      </c>
      <c r="G2173">
        <v>88</v>
      </c>
      <c r="H2173">
        <v>69</v>
      </c>
      <c r="I2173" t="str">
        <f>INDEX('DATA - Teams'!$C:$C,MATCH(C2173,'DATA - Teams'!$B:$B,0))</f>
        <v>LESTER</v>
      </c>
    </row>
    <row r="2174" spans="1:9" hidden="1" x14ac:dyDescent="0.2">
      <c r="A2174">
        <v>2017</v>
      </c>
      <c r="B2174">
        <v>10</v>
      </c>
      <c r="C2174" t="s">
        <v>237</v>
      </c>
      <c r="D2174" t="s">
        <v>262</v>
      </c>
      <c r="E2174" t="s">
        <v>13</v>
      </c>
      <c r="F2174" t="s">
        <v>41</v>
      </c>
      <c r="G2174">
        <v>80</v>
      </c>
      <c r="H2174">
        <v>61</v>
      </c>
      <c r="I2174" t="str">
        <f>INDEX('DATA - Teams'!$C:$C,MATCH(C2174,'DATA - Teams'!$B:$B,0))</f>
        <v>LESTER</v>
      </c>
    </row>
    <row r="2175" spans="1:9" hidden="1" x14ac:dyDescent="0.2">
      <c r="A2175">
        <v>2017</v>
      </c>
      <c r="B2175">
        <v>10</v>
      </c>
      <c r="C2175" t="s">
        <v>237</v>
      </c>
      <c r="D2175" t="s">
        <v>251</v>
      </c>
      <c r="E2175" t="s">
        <v>13</v>
      </c>
      <c r="F2175" t="s">
        <v>38</v>
      </c>
      <c r="G2175">
        <v>138</v>
      </c>
      <c r="H2175">
        <v>104</v>
      </c>
      <c r="I2175" t="str">
        <f>INDEX('DATA - Teams'!$C:$C,MATCH(C2175,'DATA - Teams'!$B:$B,0))</f>
        <v>LESTER</v>
      </c>
    </row>
    <row r="2176" spans="1:9" hidden="1" x14ac:dyDescent="0.2">
      <c r="A2176">
        <v>2017</v>
      </c>
      <c r="B2176">
        <v>10</v>
      </c>
      <c r="C2176" t="s">
        <v>237</v>
      </c>
      <c r="D2176" t="s">
        <v>239</v>
      </c>
      <c r="E2176" t="s">
        <v>22</v>
      </c>
      <c r="F2176" t="s">
        <v>59</v>
      </c>
      <c r="G2176">
        <v>70</v>
      </c>
      <c r="H2176">
        <v>67</v>
      </c>
      <c r="I2176" t="str">
        <f>INDEX('DATA - Teams'!$C:$C,MATCH(C2176,'DATA - Teams'!$B:$B,0))</f>
        <v>LESTER</v>
      </c>
    </row>
    <row r="2177" spans="1:9" hidden="1" x14ac:dyDescent="0.2">
      <c r="A2177">
        <v>2017</v>
      </c>
      <c r="B2177">
        <v>10</v>
      </c>
      <c r="C2177" t="s">
        <v>237</v>
      </c>
      <c r="D2177" t="s">
        <v>252</v>
      </c>
      <c r="E2177" t="s">
        <v>33</v>
      </c>
      <c r="F2177" t="s">
        <v>59</v>
      </c>
      <c r="G2177">
        <v>65</v>
      </c>
      <c r="H2177">
        <v>71</v>
      </c>
      <c r="I2177" t="str">
        <f>INDEX('DATA - Teams'!$C:$C,MATCH(C2177,'DATA - Teams'!$B:$B,0))</f>
        <v>LESTER</v>
      </c>
    </row>
    <row r="2178" spans="1:9" hidden="1" x14ac:dyDescent="0.2">
      <c r="A2178">
        <v>2017</v>
      </c>
      <c r="B2178">
        <v>10</v>
      </c>
      <c r="C2178" t="s">
        <v>237</v>
      </c>
      <c r="D2178" t="s">
        <v>255</v>
      </c>
      <c r="E2178" t="s">
        <v>27</v>
      </c>
      <c r="F2178" t="s">
        <v>59</v>
      </c>
      <c r="G2178">
        <v>123</v>
      </c>
      <c r="H2178">
        <v>146</v>
      </c>
      <c r="I2178" t="str">
        <f>INDEX('DATA - Teams'!$C:$C,MATCH(C2178,'DATA - Teams'!$B:$B,0))</f>
        <v>LESTER</v>
      </c>
    </row>
    <row r="2179" spans="1:9" hidden="1" x14ac:dyDescent="0.2">
      <c r="A2179">
        <v>2017</v>
      </c>
      <c r="B2179">
        <v>10</v>
      </c>
      <c r="C2179" t="s">
        <v>237</v>
      </c>
      <c r="D2179" t="s">
        <v>249</v>
      </c>
      <c r="E2179" t="s">
        <v>13</v>
      </c>
      <c r="F2179" t="s">
        <v>59</v>
      </c>
      <c r="G2179">
        <v>88</v>
      </c>
      <c r="H2179">
        <v>0</v>
      </c>
      <c r="I2179" t="str">
        <f>INDEX('DATA - Teams'!$C:$C,MATCH(C2179,'DATA - Teams'!$B:$B,0))</f>
        <v>LESTER</v>
      </c>
    </row>
    <row r="2180" spans="1:9" hidden="1" x14ac:dyDescent="0.2">
      <c r="A2180">
        <v>2017</v>
      </c>
      <c r="B2180">
        <v>11</v>
      </c>
      <c r="C2180" t="s">
        <v>237</v>
      </c>
      <c r="D2180" t="s">
        <v>94</v>
      </c>
      <c r="E2180" t="s">
        <v>21</v>
      </c>
      <c r="F2180" t="s">
        <v>38</v>
      </c>
      <c r="G2180">
        <v>122</v>
      </c>
      <c r="H2180">
        <v>89</v>
      </c>
      <c r="I2180" t="str">
        <f>INDEX('DATA - Teams'!$C:$C,MATCH(C2180,'DATA - Teams'!$B:$B,0))</f>
        <v>LESTER</v>
      </c>
    </row>
    <row r="2181" spans="1:9" hidden="1" x14ac:dyDescent="0.2">
      <c r="A2181">
        <v>2017</v>
      </c>
      <c r="B2181">
        <v>11</v>
      </c>
      <c r="C2181" t="s">
        <v>237</v>
      </c>
      <c r="D2181" t="s">
        <v>60</v>
      </c>
      <c r="E2181" t="s">
        <v>21</v>
      </c>
      <c r="F2181" t="s">
        <v>41</v>
      </c>
      <c r="G2181">
        <v>74</v>
      </c>
      <c r="H2181">
        <v>67</v>
      </c>
      <c r="I2181" t="str">
        <f>INDEX('DATA - Teams'!$C:$C,MATCH(C2181,'DATA - Teams'!$B:$B,0))</f>
        <v>LESTER</v>
      </c>
    </row>
    <row r="2182" spans="1:9" hidden="1" x14ac:dyDescent="0.2">
      <c r="A2182">
        <v>2017</v>
      </c>
      <c r="B2182">
        <v>11</v>
      </c>
      <c r="C2182" t="s">
        <v>237</v>
      </c>
      <c r="D2182" t="s">
        <v>252</v>
      </c>
      <c r="E2182" t="s">
        <v>33</v>
      </c>
      <c r="F2182" t="s">
        <v>38</v>
      </c>
      <c r="G2182">
        <v>64</v>
      </c>
      <c r="H2182">
        <v>85</v>
      </c>
      <c r="I2182" t="str">
        <f>INDEX('DATA - Teams'!$C:$C,MATCH(C2182,'DATA - Teams'!$B:$B,0))</f>
        <v>LESTER</v>
      </c>
    </row>
    <row r="2183" spans="1:9" hidden="1" x14ac:dyDescent="0.2">
      <c r="A2183">
        <v>2017</v>
      </c>
      <c r="B2183">
        <v>11</v>
      </c>
      <c r="C2183" t="s">
        <v>237</v>
      </c>
      <c r="D2183" t="s">
        <v>97</v>
      </c>
      <c r="E2183" t="s">
        <v>23</v>
      </c>
      <c r="F2183" t="s">
        <v>43</v>
      </c>
      <c r="G2183">
        <v>68</v>
      </c>
      <c r="H2183">
        <v>56</v>
      </c>
      <c r="I2183" t="str">
        <f>INDEX('DATA - Teams'!$C:$C,MATCH(C2183,'DATA - Teams'!$B:$B,0))</f>
        <v>LESTER</v>
      </c>
    </row>
    <row r="2184" spans="1:9" hidden="1" x14ac:dyDescent="0.2">
      <c r="A2184">
        <v>2017</v>
      </c>
      <c r="B2184">
        <v>11</v>
      </c>
      <c r="C2184" t="s">
        <v>237</v>
      </c>
      <c r="D2184" t="s">
        <v>240</v>
      </c>
      <c r="E2184" t="s">
        <v>23</v>
      </c>
      <c r="F2184" t="s">
        <v>52</v>
      </c>
      <c r="G2184">
        <v>105</v>
      </c>
      <c r="H2184">
        <v>100</v>
      </c>
      <c r="I2184" t="str">
        <f>INDEX('DATA - Teams'!$C:$C,MATCH(C2184,'DATA - Teams'!$B:$B,0))</f>
        <v>LESTER</v>
      </c>
    </row>
    <row r="2185" spans="1:9" hidden="1" x14ac:dyDescent="0.2">
      <c r="A2185">
        <v>2017</v>
      </c>
      <c r="B2185">
        <v>11</v>
      </c>
      <c r="C2185" t="s">
        <v>237</v>
      </c>
      <c r="D2185" t="s">
        <v>241</v>
      </c>
      <c r="E2185" t="s">
        <v>27</v>
      </c>
      <c r="F2185" t="s">
        <v>41</v>
      </c>
      <c r="G2185">
        <v>110</v>
      </c>
      <c r="H2185">
        <v>0</v>
      </c>
      <c r="I2185" t="str">
        <f>INDEX('DATA - Teams'!$C:$C,MATCH(C2185,'DATA - Teams'!$B:$B,0))</f>
        <v>LESTER</v>
      </c>
    </row>
    <row r="2186" spans="1:9" hidden="1" x14ac:dyDescent="0.2">
      <c r="A2186">
        <v>2017</v>
      </c>
      <c r="B2186">
        <v>11</v>
      </c>
      <c r="C2186" t="s">
        <v>237</v>
      </c>
      <c r="D2186" t="s">
        <v>244</v>
      </c>
      <c r="E2186" t="s">
        <v>20</v>
      </c>
      <c r="F2186" t="s">
        <v>41</v>
      </c>
      <c r="G2186">
        <v>128</v>
      </c>
      <c r="H2186">
        <v>151</v>
      </c>
      <c r="I2186" t="str">
        <f>INDEX('DATA - Teams'!$C:$C,MATCH(C2186,'DATA - Teams'!$B:$B,0))</f>
        <v>LESTER</v>
      </c>
    </row>
    <row r="2187" spans="1:9" hidden="1" x14ac:dyDescent="0.2">
      <c r="A2187">
        <v>2017</v>
      </c>
      <c r="B2187">
        <v>11</v>
      </c>
      <c r="C2187" t="s">
        <v>237</v>
      </c>
      <c r="D2187" t="s">
        <v>245</v>
      </c>
      <c r="E2187" t="s">
        <v>32</v>
      </c>
      <c r="F2187" t="s">
        <v>43</v>
      </c>
      <c r="G2187">
        <v>103</v>
      </c>
      <c r="H2187">
        <v>145</v>
      </c>
      <c r="I2187" t="str">
        <f>INDEX('DATA - Teams'!$C:$C,MATCH(C2187,'DATA - Teams'!$B:$B,0))</f>
        <v>LESTER</v>
      </c>
    </row>
    <row r="2188" spans="1:9" hidden="1" x14ac:dyDescent="0.2">
      <c r="A2188">
        <v>2017</v>
      </c>
      <c r="B2188">
        <v>11</v>
      </c>
      <c r="C2188" t="s">
        <v>237</v>
      </c>
      <c r="D2188" t="s">
        <v>50</v>
      </c>
      <c r="E2188" t="s">
        <v>32</v>
      </c>
      <c r="F2188" t="s">
        <v>41</v>
      </c>
      <c r="G2188">
        <v>119</v>
      </c>
      <c r="H2188">
        <v>176</v>
      </c>
      <c r="I2188" t="str">
        <f>INDEX('DATA - Teams'!$C:$C,MATCH(C2188,'DATA - Teams'!$B:$B,0))</f>
        <v>LESTER</v>
      </c>
    </row>
    <row r="2189" spans="1:9" hidden="1" x14ac:dyDescent="0.2">
      <c r="A2189">
        <v>2017</v>
      </c>
      <c r="B2189">
        <v>11</v>
      </c>
      <c r="C2189" t="s">
        <v>237</v>
      </c>
      <c r="D2189" t="s">
        <v>150</v>
      </c>
      <c r="E2189" t="s">
        <v>31</v>
      </c>
      <c r="F2189" t="s">
        <v>41</v>
      </c>
      <c r="G2189">
        <v>109</v>
      </c>
      <c r="H2189">
        <v>109</v>
      </c>
      <c r="I2189" t="str">
        <f>INDEX('DATA - Teams'!$C:$C,MATCH(C2189,'DATA - Teams'!$B:$B,0))</f>
        <v>LESTER</v>
      </c>
    </row>
    <row r="2190" spans="1:9" hidden="1" x14ac:dyDescent="0.2">
      <c r="A2190">
        <v>2017</v>
      </c>
      <c r="B2190">
        <v>11</v>
      </c>
      <c r="C2190" t="s">
        <v>237</v>
      </c>
      <c r="D2190" t="s">
        <v>257</v>
      </c>
      <c r="E2190" t="s">
        <v>24</v>
      </c>
      <c r="F2190" t="s">
        <v>43</v>
      </c>
      <c r="G2190">
        <v>97</v>
      </c>
      <c r="H2190">
        <v>87</v>
      </c>
      <c r="I2190" t="str">
        <f>INDEX('DATA - Teams'!$C:$C,MATCH(C2190,'DATA - Teams'!$B:$B,0))</f>
        <v>LESTER</v>
      </c>
    </row>
    <row r="2191" spans="1:9" hidden="1" x14ac:dyDescent="0.2">
      <c r="A2191">
        <v>2017</v>
      </c>
      <c r="B2191">
        <v>11</v>
      </c>
      <c r="C2191" t="s">
        <v>237</v>
      </c>
      <c r="D2191" t="s">
        <v>260</v>
      </c>
      <c r="E2191" t="s">
        <v>24</v>
      </c>
      <c r="F2191" t="s">
        <v>38</v>
      </c>
      <c r="G2191">
        <v>117</v>
      </c>
      <c r="H2191">
        <v>81</v>
      </c>
      <c r="I2191" t="str">
        <f>INDEX('DATA - Teams'!$C:$C,MATCH(C2191,'DATA - Teams'!$B:$B,0))</f>
        <v>LESTER</v>
      </c>
    </row>
    <row r="2192" spans="1:9" hidden="1" x14ac:dyDescent="0.2">
      <c r="A2192">
        <v>2017</v>
      </c>
      <c r="B2192">
        <v>11</v>
      </c>
      <c r="C2192" t="s">
        <v>237</v>
      </c>
      <c r="D2192" t="s">
        <v>258</v>
      </c>
      <c r="E2192" t="s">
        <v>24</v>
      </c>
      <c r="F2192" t="s">
        <v>38</v>
      </c>
      <c r="G2192">
        <v>96</v>
      </c>
      <c r="H2192">
        <v>77</v>
      </c>
      <c r="I2192" t="str">
        <f>INDEX('DATA - Teams'!$C:$C,MATCH(C2192,'DATA - Teams'!$B:$B,0))</f>
        <v>LESTER</v>
      </c>
    </row>
    <row r="2193" spans="1:9" hidden="1" x14ac:dyDescent="0.2">
      <c r="A2193">
        <v>2017</v>
      </c>
      <c r="B2193">
        <v>11</v>
      </c>
      <c r="C2193" t="s">
        <v>237</v>
      </c>
      <c r="D2193" t="s">
        <v>246</v>
      </c>
      <c r="E2193" t="s">
        <v>14</v>
      </c>
      <c r="F2193" t="s">
        <v>43</v>
      </c>
      <c r="G2193">
        <v>108</v>
      </c>
      <c r="H2193">
        <v>139</v>
      </c>
      <c r="I2193" t="str">
        <f>INDEX('DATA - Teams'!$C:$C,MATCH(C2193,'DATA - Teams'!$B:$B,0))</f>
        <v>LESTER</v>
      </c>
    </row>
    <row r="2194" spans="1:9" hidden="1" x14ac:dyDescent="0.2">
      <c r="A2194">
        <v>2017</v>
      </c>
      <c r="B2194">
        <v>11</v>
      </c>
      <c r="C2194" t="s">
        <v>237</v>
      </c>
      <c r="D2194" t="s">
        <v>78</v>
      </c>
      <c r="E2194" t="s">
        <v>28</v>
      </c>
      <c r="F2194" t="s">
        <v>43</v>
      </c>
      <c r="G2194">
        <v>91</v>
      </c>
      <c r="H2194">
        <v>81</v>
      </c>
      <c r="I2194" t="str">
        <f>INDEX('DATA - Teams'!$C:$C,MATCH(C2194,'DATA - Teams'!$B:$B,0))</f>
        <v>LESTER</v>
      </c>
    </row>
    <row r="2195" spans="1:9" hidden="1" x14ac:dyDescent="0.2">
      <c r="A2195">
        <v>2017</v>
      </c>
      <c r="B2195">
        <v>11</v>
      </c>
      <c r="C2195" t="s">
        <v>237</v>
      </c>
      <c r="D2195" t="s">
        <v>249</v>
      </c>
      <c r="E2195" t="s">
        <v>13</v>
      </c>
      <c r="F2195" t="s">
        <v>41</v>
      </c>
      <c r="G2195">
        <v>89</v>
      </c>
      <c r="H2195">
        <v>99</v>
      </c>
      <c r="I2195" t="str">
        <f>INDEX('DATA - Teams'!$C:$C,MATCH(C2195,'DATA - Teams'!$B:$B,0))</f>
        <v>LESTER</v>
      </c>
    </row>
    <row r="2196" spans="1:9" hidden="1" x14ac:dyDescent="0.2">
      <c r="A2196">
        <v>2017</v>
      </c>
      <c r="B2196">
        <v>11</v>
      </c>
      <c r="C2196" t="s">
        <v>237</v>
      </c>
      <c r="D2196" t="s">
        <v>263</v>
      </c>
      <c r="E2196" t="s">
        <v>13</v>
      </c>
      <c r="F2196" t="s">
        <v>41</v>
      </c>
      <c r="G2196">
        <v>89</v>
      </c>
      <c r="H2196">
        <v>107</v>
      </c>
      <c r="I2196" t="str">
        <f>INDEX('DATA - Teams'!$C:$C,MATCH(C2196,'DATA - Teams'!$B:$B,0))</f>
        <v>LESTER</v>
      </c>
    </row>
    <row r="2197" spans="1:9" hidden="1" x14ac:dyDescent="0.2">
      <c r="A2197">
        <v>2017</v>
      </c>
      <c r="B2197">
        <v>11</v>
      </c>
      <c r="C2197" t="s">
        <v>237</v>
      </c>
      <c r="D2197" t="s">
        <v>251</v>
      </c>
      <c r="E2197" t="s">
        <v>13</v>
      </c>
      <c r="F2197" t="s">
        <v>38</v>
      </c>
      <c r="G2197">
        <v>126</v>
      </c>
      <c r="H2197">
        <v>103</v>
      </c>
      <c r="I2197" t="str">
        <f>INDEX('DATA - Teams'!$C:$C,MATCH(C2197,'DATA - Teams'!$B:$B,0))</f>
        <v>LESTER</v>
      </c>
    </row>
    <row r="2198" spans="1:9" hidden="1" x14ac:dyDescent="0.2">
      <c r="A2198">
        <v>2017</v>
      </c>
      <c r="B2198">
        <v>11</v>
      </c>
      <c r="C2198" t="s">
        <v>237</v>
      </c>
      <c r="D2198" t="s">
        <v>255</v>
      </c>
      <c r="E2198" t="s">
        <v>27</v>
      </c>
      <c r="F2198" t="s">
        <v>59</v>
      </c>
      <c r="G2198">
        <v>123</v>
      </c>
      <c r="H2198">
        <v>0</v>
      </c>
      <c r="I2198" t="str">
        <f>INDEX('DATA - Teams'!$C:$C,MATCH(C2198,'DATA - Teams'!$B:$B,0))</f>
        <v>LESTER</v>
      </c>
    </row>
    <row r="2199" spans="1:9" hidden="1" x14ac:dyDescent="0.2">
      <c r="A2199">
        <v>2017</v>
      </c>
      <c r="B2199">
        <v>11</v>
      </c>
      <c r="C2199" t="s">
        <v>237</v>
      </c>
      <c r="D2199" t="s">
        <v>243</v>
      </c>
      <c r="E2199" t="s">
        <v>36</v>
      </c>
      <c r="F2199" t="s">
        <v>59</v>
      </c>
      <c r="G2199">
        <v>105</v>
      </c>
      <c r="H2199">
        <v>0</v>
      </c>
      <c r="I2199" t="str">
        <f>INDEX('DATA - Teams'!$C:$C,MATCH(C2199,'DATA - Teams'!$B:$B,0))</f>
        <v>LESTER</v>
      </c>
    </row>
    <row r="2200" spans="1:9" hidden="1" x14ac:dyDescent="0.2">
      <c r="A2200">
        <v>2017</v>
      </c>
      <c r="B2200">
        <v>11</v>
      </c>
      <c r="C2200" t="s">
        <v>237</v>
      </c>
      <c r="D2200" t="s">
        <v>242</v>
      </c>
      <c r="E2200" t="s">
        <v>36</v>
      </c>
      <c r="F2200" t="s">
        <v>59</v>
      </c>
      <c r="G2200">
        <v>114</v>
      </c>
      <c r="H2200">
        <v>0</v>
      </c>
      <c r="I2200" t="str">
        <f>INDEX('DATA - Teams'!$C:$C,MATCH(C2200,'DATA - Teams'!$B:$B,0))</f>
        <v>LESTER</v>
      </c>
    </row>
    <row r="2201" spans="1:9" hidden="1" x14ac:dyDescent="0.2">
      <c r="A2201">
        <v>2017</v>
      </c>
      <c r="B2201">
        <v>11</v>
      </c>
      <c r="C2201" t="s">
        <v>237</v>
      </c>
      <c r="D2201" t="s">
        <v>247</v>
      </c>
      <c r="E2201" t="s">
        <v>35</v>
      </c>
      <c r="F2201" t="s">
        <v>59</v>
      </c>
      <c r="G2201">
        <v>88</v>
      </c>
      <c r="H2201">
        <v>0</v>
      </c>
      <c r="I2201" t="str">
        <f>INDEX('DATA - Teams'!$C:$C,MATCH(C2201,'DATA - Teams'!$B:$B,0))</f>
        <v>LESTER</v>
      </c>
    </row>
    <row r="2202" spans="1:9" hidden="1" x14ac:dyDescent="0.2">
      <c r="A2202">
        <v>2017</v>
      </c>
      <c r="B2202">
        <v>12</v>
      </c>
      <c r="C2202" t="s">
        <v>237</v>
      </c>
      <c r="D2202" t="s">
        <v>94</v>
      </c>
      <c r="E2202" t="s">
        <v>21</v>
      </c>
      <c r="F2202" t="s">
        <v>38</v>
      </c>
      <c r="G2202">
        <v>111</v>
      </c>
      <c r="H2202">
        <v>74</v>
      </c>
      <c r="I2202" t="str">
        <f>INDEX('DATA - Teams'!$C:$C,MATCH(C2202,'DATA - Teams'!$B:$B,0))</f>
        <v>LESTER</v>
      </c>
    </row>
    <row r="2203" spans="1:9" hidden="1" x14ac:dyDescent="0.2">
      <c r="A2203">
        <v>2017</v>
      </c>
      <c r="B2203">
        <v>12</v>
      </c>
      <c r="C2203" t="s">
        <v>237</v>
      </c>
      <c r="D2203" t="s">
        <v>60</v>
      </c>
      <c r="E2203" t="s">
        <v>21</v>
      </c>
      <c r="F2203" t="s">
        <v>41</v>
      </c>
      <c r="G2203">
        <v>82</v>
      </c>
      <c r="H2203">
        <v>80</v>
      </c>
      <c r="I2203" t="str">
        <f>INDEX('DATA - Teams'!$C:$C,MATCH(C2203,'DATA - Teams'!$B:$B,0))</f>
        <v>LESTER</v>
      </c>
    </row>
    <row r="2204" spans="1:9" hidden="1" x14ac:dyDescent="0.2">
      <c r="A2204">
        <v>2017</v>
      </c>
      <c r="B2204">
        <v>12</v>
      </c>
      <c r="C2204" t="s">
        <v>237</v>
      </c>
      <c r="D2204" t="s">
        <v>252</v>
      </c>
      <c r="E2204" t="s">
        <v>33</v>
      </c>
      <c r="F2204" t="s">
        <v>38</v>
      </c>
      <c r="G2204">
        <v>68</v>
      </c>
      <c r="H2204">
        <v>81</v>
      </c>
      <c r="I2204" t="str">
        <f>INDEX('DATA - Teams'!$C:$C,MATCH(C2204,'DATA - Teams'!$B:$B,0))</f>
        <v>LESTER</v>
      </c>
    </row>
    <row r="2205" spans="1:9" hidden="1" x14ac:dyDescent="0.2">
      <c r="A2205">
        <v>2017</v>
      </c>
      <c r="B2205">
        <v>12</v>
      </c>
      <c r="C2205" t="s">
        <v>237</v>
      </c>
      <c r="D2205" t="s">
        <v>255</v>
      </c>
      <c r="E2205" t="s">
        <v>27</v>
      </c>
      <c r="F2205" t="s">
        <v>52</v>
      </c>
      <c r="G2205">
        <v>134</v>
      </c>
      <c r="H2205">
        <v>132</v>
      </c>
      <c r="I2205" t="str">
        <f>INDEX('DATA - Teams'!$C:$C,MATCH(C2205,'DATA - Teams'!$B:$B,0))</f>
        <v>LESTER</v>
      </c>
    </row>
    <row r="2206" spans="1:9" hidden="1" x14ac:dyDescent="0.2">
      <c r="A2206">
        <v>2017</v>
      </c>
      <c r="B2206">
        <v>12</v>
      </c>
      <c r="C2206" t="s">
        <v>237</v>
      </c>
      <c r="D2206" t="s">
        <v>241</v>
      </c>
      <c r="E2206" t="s">
        <v>27</v>
      </c>
      <c r="F2206" t="s">
        <v>41</v>
      </c>
      <c r="G2206">
        <v>110</v>
      </c>
      <c r="H2206">
        <v>86</v>
      </c>
      <c r="I2206" t="str">
        <f>INDEX('DATA - Teams'!$C:$C,MATCH(C2206,'DATA - Teams'!$B:$B,0))</f>
        <v>LESTER</v>
      </c>
    </row>
    <row r="2207" spans="1:9" hidden="1" x14ac:dyDescent="0.2">
      <c r="A2207">
        <v>2017</v>
      </c>
      <c r="B2207">
        <v>12</v>
      </c>
      <c r="C2207" t="s">
        <v>237</v>
      </c>
      <c r="D2207" t="s">
        <v>242</v>
      </c>
      <c r="E2207" t="s">
        <v>36</v>
      </c>
      <c r="F2207" t="s">
        <v>38</v>
      </c>
      <c r="G2207">
        <v>117</v>
      </c>
      <c r="H2207">
        <v>95</v>
      </c>
      <c r="I2207" t="str">
        <f>INDEX('DATA - Teams'!$C:$C,MATCH(C2207,'DATA - Teams'!$B:$B,0))</f>
        <v>LESTER</v>
      </c>
    </row>
    <row r="2208" spans="1:9" hidden="1" x14ac:dyDescent="0.2">
      <c r="A2208">
        <v>2017</v>
      </c>
      <c r="B2208">
        <v>12</v>
      </c>
      <c r="C2208" t="s">
        <v>237</v>
      </c>
      <c r="D2208" t="s">
        <v>243</v>
      </c>
      <c r="E2208" t="s">
        <v>36</v>
      </c>
      <c r="F2208" t="s">
        <v>41</v>
      </c>
      <c r="G2208">
        <v>105</v>
      </c>
      <c r="H2208">
        <v>101</v>
      </c>
      <c r="I2208" t="str">
        <f>INDEX('DATA - Teams'!$C:$C,MATCH(C2208,'DATA - Teams'!$B:$B,0))</f>
        <v>LESTER</v>
      </c>
    </row>
    <row r="2209" spans="1:9" hidden="1" x14ac:dyDescent="0.2">
      <c r="A2209">
        <v>2017</v>
      </c>
      <c r="B2209">
        <v>12</v>
      </c>
      <c r="C2209" t="s">
        <v>237</v>
      </c>
      <c r="D2209" t="s">
        <v>245</v>
      </c>
      <c r="E2209" t="s">
        <v>32</v>
      </c>
      <c r="F2209" t="s">
        <v>43</v>
      </c>
      <c r="G2209">
        <v>98</v>
      </c>
      <c r="H2209">
        <v>63</v>
      </c>
      <c r="I2209" t="str">
        <f>INDEX('DATA - Teams'!$C:$C,MATCH(C2209,'DATA - Teams'!$B:$B,0))</f>
        <v>LESTER</v>
      </c>
    </row>
    <row r="2210" spans="1:9" hidden="1" x14ac:dyDescent="0.2">
      <c r="A2210">
        <v>2017</v>
      </c>
      <c r="B2210">
        <v>12</v>
      </c>
      <c r="C2210" t="s">
        <v>237</v>
      </c>
      <c r="D2210" t="s">
        <v>50</v>
      </c>
      <c r="E2210" t="s">
        <v>32</v>
      </c>
      <c r="F2210" t="s">
        <v>41</v>
      </c>
      <c r="G2210">
        <v>117</v>
      </c>
      <c r="H2210">
        <v>98</v>
      </c>
      <c r="I2210" t="str">
        <f>INDEX('DATA - Teams'!$C:$C,MATCH(C2210,'DATA - Teams'!$B:$B,0))</f>
        <v>LESTER</v>
      </c>
    </row>
    <row r="2211" spans="1:9" hidden="1" x14ac:dyDescent="0.2">
      <c r="A2211">
        <v>2017</v>
      </c>
      <c r="B2211">
        <v>12</v>
      </c>
      <c r="C2211" t="s">
        <v>237</v>
      </c>
      <c r="D2211" t="s">
        <v>150</v>
      </c>
      <c r="E2211" t="s">
        <v>31</v>
      </c>
      <c r="F2211" t="s">
        <v>41</v>
      </c>
      <c r="G2211">
        <v>114</v>
      </c>
      <c r="H2211">
        <v>87</v>
      </c>
      <c r="I2211" t="str">
        <f>INDEX('DATA - Teams'!$C:$C,MATCH(C2211,'DATA - Teams'!$B:$B,0))</f>
        <v>LESTER</v>
      </c>
    </row>
    <row r="2212" spans="1:9" hidden="1" x14ac:dyDescent="0.2">
      <c r="A2212">
        <v>2017</v>
      </c>
      <c r="B2212">
        <v>12</v>
      </c>
      <c r="C2212" t="s">
        <v>237</v>
      </c>
      <c r="D2212" t="s">
        <v>81</v>
      </c>
      <c r="E2212" t="s">
        <v>31</v>
      </c>
      <c r="F2212" t="s">
        <v>41</v>
      </c>
      <c r="G2212">
        <v>74</v>
      </c>
      <c r="H2212">
        <v>90</v>
      </c>
      <c r="I2212" t="str">
        <f>INDEX('DATA - Teams'!$C:$C,MATCH(C2212,'DATA - Teams'!$B:$B,0))</f>
        <v>LESTER</v>
      </c>
    </row>
    <row r="2213" spans="1:9" hidden="1" x14ac:dyDescent="0.2">
      <c r="A2213">
        <v>2017</v>
      </c>
      <c r="B2213">
        <v>12</v>
      </c>
      <c r="C2213" t="s">
        <v>237</v>
      </c>
      <c r="D2213" t="s">
        <v>66</v>
      </c>
      <c r="E2213" t="s">
        <v>31</v>
      </c>
      <c r="F2213" t="s">
        <v>43</v>
      </c>
      <c r="G2213">
        <v>83</v>
      </c>
      <c r="H2213">
        <v>71</v>
      </c>
      <c r="I2213" t="str">
        <f>INDEX('DATA - Teams'!$C:$C,MATCH(C2213,'DATA - Teams'!$B:$B,0))</f>
        <v>LESTER</v>
      </c>
    </row>
    <row r="2214" spans="1:9" hidden="1" x14ac:dyDescent="0.2">
      <c r="A2214">
        <v>2017</v>
      </c>
      <c r="B2214">
        <v>12</v>
      </c>
      <c r="C2214" t="s">
        <v>237</v>
      </c>
      <c r="D2214" t="s">
        <v>257</v>
      </c>
      <c r="E2214" t="s">
        <v>24</v>
      </c>
      <c r="F2214" t="s">
        <v>43</v>
      </c>
      <c r="G2214">
        <v>90</v>
      </c>
      <c r="H2214">
        <v>78</v>
      </c>
      <c r="I2214" t="str">
        <f>INDEX('DATA - Teams'!$C:$C,MATCH(C2214,'DATA - Teams'!$B:$B,0))</f>
        <v>LESTER</v>
      </c>
    </row>
    <row r="2215" spans="1:9" hidden="1" x14ac:dyDescent="0.2">
      <c r="A2215">
        <v>2017</v>
      </c>
      <c r="B2215">
        <v>12</v>
      </c>
      <c r="C2215" t="s">
        <v>237</v>
      </c>
      <c r="D2215" t="s">
        <v>260</v>
      </c>
      <c r="E2215" t="s">
        <v>24</v>
      </c>
      <c r="F2215" t="s">
        <v>38</v>
      </c>
      <c r="G2215">
        <v>111</v>
      </c>
      <c r="H2215">
        <v>95</v>
      </c>
      <c r="I2215" t="str">
        <f>INDEX('DATA - Teams'!$C:$C,MATCH(C2215,'DATA - Teams'!$B:$B,0))</f>
        <v>LESTER</v>
      </c>
    </row>
    <row r="2216" spans="1:9" hidden="1" x14ac:dyDescent="0.2">
      <c r="A2216">
        <v>2017</v>
      </c>
      <c r="B2216">
        <v>12</v>
      </c>
      <c r="C2216" t="s">
        <v>237</v>
      </c>
      <c r="D2216" t="s">
        <v>258</v>
      </c>
      <c r="E2216" t="s">
        <v>24</v>
      </c>
      <c r="F2216" t="s">
        <v>38</v>
      </c>
      <c r="G2216">
        <v>91</v>
      </c>
      <c r="H2216">
        <v>100</v>
      </c>
      <c r="I2216" t="str">
        <f>INDEX('DATA - Teams'!$C:$C,MATCH(C2216,'DATA - Teams'!$B:$B,0))</f>
        <v>LESTER</v>
      </c>
    </row>
    <row r="2217" spans="1:9" hidden="1" x14ac:dyDescent="0.2">
      <c r="A2217">
        <v>2017</v>
      </c>
      <c r="B2217">
        <v>12</v>
      </c>
      <c r="C2217" t="s">
        <v>237</v>
      </c>
      <c r="D2217" t="s">
        <v>246</v>
      </c>
      <c r="E2217" t="s">
        <v>14</v>
      </c>
      <c r="F2217" t="s">
        <v>43</v>
      </c>
      <c r="G2217">
        <v>108</v>
      </c>
      <c r="H2217">
        <v>0</v>
      </c>
      <c r="I2217" t="str">
        <f>INDEX('DATA - Teams'!$C:$C,MATCH(C2217,'DATA - Teams'!$B:$B,0))</f>
        <v>LESTER</v>
      </c>
    </row>
    <row r="2218" spans="1:9" hidden="1" x14ac:dyDescent="0.2">
      <c r="A2218">
        <v>2017</v>
      </c>
      <c r="B2218">
        <v>12</v>
      </c>
      <c r="C2218" t="s">
        <v>237</v>
      </c>
      <c r="D2218" t="s">
        <v>247</v>
      </c>
      <c r="E2218" t="s">
        <v>35</v>
      </c>
      <c r="F2218" t="s">
        <v>41</v>
      </c>
      <c r="G2218">
        <v>82</v>
      </c>
      <c r="H2218">
        <v>73</v>
      </c>
      <c r="I2218" t="str">
        <f>INDEX('DATA - Teams'!$C:$C,MATCH(C2218,'DATA - Teams'!$B:$B,0))</f>
        <v>LESTER</v>
      </c>
    </row>
    <row r="2219" spans="1:9" hidden="1" x14ac:dyDescent="0.2">
      <c r="A2219">
        <v>2017</v>
      </c>
      <c r="B2219">
        <v>12</v>
      </c>
      <c r="C2219" t="s">
        <v>237</v>
      </c>
      <c r="D2219" t="s">
        <v>78</v>
      </c>
      <c r="E2219" t="s">
        <v>28</v>
      </c>
      <c r="F2219" t="s">
        <v>43</v>
      </c>
      <c r="G2219">
        <v>95</v>
      </c>
      <c r="H2219">
        <v>99</v>
      </c>
      <c r="I2219" t="str">
        <f>INDEX('DATA - Teams'!$C:$C,MATCH(C2219,'DATA - Teams'!$B:$B,0))</f>
        <v>LESTER</v>
      </c>
    </row>
    <row r="2220" spans="1:9" hidden="1" x14ac:dyDescent="0.2">
      <c r="A2220">
        <v>2017</v>
      </c>
      <c r="B2220">
        <v>12</v>
      </c>
      <c r="C2220" t="s">
        <v>237</v>
      </c>
      <c r="D2220" t="s">
        <v>240</v>
      </c>
      <c r="E2220" t="s">
        <v>23</v>
      </c>
      <c r="F2220" t="s">
        <v>59</v>
      </c>
      <c r="G2220">
        <v>105</v>
      </c>
      <c r="H2220">
        <v>0</v>
      </c>
      <c r="I2220" t="str">
        <f>INDEX('DATA - Teams'!$C:$C,MATCH(C2220,'DATA - Teams'!$B:$B,0))</f>
        <v>LESTER</v>
      </c>
    </row>
    <row r="2221" spans="1:9" hidden="1" x14ac:dyDescent="0.2">
      <c r="A2221">
        <v>2017</v>
      </c>
      <c r="B2221">
        <v>12</v>
      </c>
      <c r="C2221" t="s">
        <v>237</v>
      </c>
      <c r="D2221" t="s">
        <v>244</v>
      </c>
      <c r="E2221" t="s">
        <v>20</v>
      </c>
      <c r="F2221" t="s">
        <v>59</v>
      </c>
      <c r="G2221">
        <v>128</v>
      </c>
      <c r="H2221">
        <v>0</v>
      </c>
      <c r="I2221" t="str">
        <f>INDEX('DATA - Teams'!$C:$C,MATCH(C2221,'DATA - Teams'!$B:$B,0))</f>
        <v>LESTER</v>
      </c>
    </row>
    <row r="2222" spans="1:9" hidden="1" x14ac:dyDescent="0.2">
      <c r="A2222">
        <v>2017</v>
      </c>
      <c r="B2222">
        <v>12</v>
      </c>
      <c r="C2222" t="s">
        <v>237</v>
      </c>
      <c r="D2222" t="s">
        <v>249</v>
      </c>
      <c r="E2222" t="s">
        <v>13</v>
      </c>
      <c r="F2222" t="s">
        <v>59</v>
      </c>
      <c r="G2222">
        <v>89</v>
      </c>
      <c r="H2222">
        <v>0</v>
      </c>
      <c r="I2222" t="str">
        <f>INDEX('DATA - Teams'!$C:$C,MATCH(C2222,'DATA - Teams'!$B:$B,0))</f>
        <v>LESTER</v>
      </c>
    </row>
    <row r="2223" spans="1:9" hidden="1" x14ac:dyDescent="0.2">
      <c r="A2223">
        <v>2017</v>
      </c>
      <c r="B2223">
        <v>12</v>
      </c>
      <c r="C2223" t="s">
        <v>237</v>
      </c>
      <c r="D2223" t="s">
        <v>251</v>
      </c>
      <c r="E2223" t="s">
        <v>13</v>
      </c>
      <c r="F2223" t="s">
        <v>59</v>
      </c>
      <c r="G2223">
        <v>126</v>
      </c>
      <c r="H2223">
        <v>0</v>
      </c>
      <c r="I2223" t="str">
        <f>INDEX('DATA - Teams'!$C:$C,MATCH(C2223,'DATA - Teams'!$B:$B,0))</f>
        <v>LESTER</v>
      </c>
    </row>
    <row r="2224" spans="1:9" hidden="1" x14ac:dyDescent="0.2">
      <c r="A2224">
        <v>2017</v>
      </c>
      <c r="B2224">
        <v>13</v>
      </c>
      <c r="C2224" t="s">
        <v>237</v>
      </c>
      <c r="D2224" t="s">
        <v>174</v>
      </c>
      <c r="E2224" t="s">
        <v>22</v>
      </c>
      <c r="F2224" t="s">
        <v>38</v>
      </c>
      <c r="G2224">
        <v>58</v>
      </c>
      <c r="H2224">
        <v>19</v>
      </c>
      <c r="I2224" t="str">
        <f>INDEX('DATA - Teams'!$C:$C,MATCH(C2224,'DATA - Teams'!$B:$B,0))</f>
        <v>LESTER</v>
      </c>
    </row>
    <row r="2225" spans="1:9" hidden="1" x14ac:dyDescent="0.2">
      <c r="A2225">
        <v>2017</v>
      </c>
      <c r="B2225">
        <v>13</v>
      </c>
      <c r="C2225" t="s">
        <v>237</v>
      </c>
      <c r="D2225" t="s">
        <v>241</v>
      </c>
      <c r="E2225" t="s">
        <v>27</v>
      </c>
      <c r="F2225" t="s">
        <v>41</v>
      </c>
      <c r="G2225">
        <v>106</v>
      </c>
      <c r="H2225">
        <v>97</v>
      </c>
      <c r="I2225" t="str">
        <f>INDEX('DATA - Teams'!$C:$C,MATCH(C2225,'DATA - Teams'!$B:$B,0))</f>
        <v>LESTER</v>
      </c>
    </row>
    <row r="2226" spans="1:9" hidden="1" x14ac:dyDescent="0.2">
      <c r="A2226">
        <v>2017</v>
      </c>
      <c r="B2226">
        <v>13</v>
      </c>
      <c r="C2226" t="s">
        <v>237</v>
      </c>
      <c r="D2226" t="s">
        <v>264</v>
      </c>
      <c r="E2226" t="s">
        <v>27</v>
      </c>
      <c r="F2226" t="s">
        <v>38</v>
      </c>
      <c r="G2226">
        <v>65</v>
      </c>
      <c r="H2226">
        <v>68</v>
      </c>
      <c r="I2226" t="str">
        <f>INDEX('DATA - Teams'!$C:$C,MATCH(C2226,'DATA - Teams'!$B:$B,0))</f>
        <v>LESTER</v>
      </c>
    </row>
    <row r="2227" spans="1:9" hidden="1" x14ac:dyDescent="0.2">
      <c r="A2227">
        <v>2017</v>
      </c>
      <c r="B2227">
        <v>13</v>
      </c>
      <c r="C2227" t="s">
        <v>237</v>
      </c>
      <c r="D2227" t="s">
        <v>255</v>
      </c>
      <c r="E2227" t="s">
        <v>27</v>
      </c>
      <c r="F2227" t="s">
        <v>52</v>
      </c>
      <c r="G2227">
        <v>138</v>
      </c>
      <c r="H2227">
        <v>144</v>
      </c>
      <c r="I2227" t="str">
        <f>INDEX('DATA - Teams'!$C:$C,MATCH(C2227,'DATA - Teams'!$B:$B,0))</f>
        <v>LESTER</v>
      </c>
    </row>
    <row r="2228" spans="1:9" hidden="1" x14ac:dyDescent="0.2">
      <c r="A2228">
        <v>2017</v>
      </c>
      <c r="B2228">
        <v>13</v>
      </c>
      <c r="C2228" t="s">
        <v>237</v>
      </c>
      <c r="D2228" t="s">
        <v>243</v>
      </c>
      <c r="E2228" t="s">
        <v>36</v>
      </c>
      <c r="F2228" t="s">
        <v>41</v>
      </c>
      <c r="G2228">
        <v>96</v>
      </c>
      <c r="H2228">
        <v>66</v>
      </c>
      <c r="I2228" t="str">
        <f>INDEX('DATA - Teams'!$C:$C,MATCH(C2228,'DATA - Teams'!$B:$B,0))</f>
        <v>LESTER</v>
      </c>
    </row>
    <row r="2229" spans="1:9" hidden="1" x14ac:dyDescent="0.2">
      <c r="A2229">
        <v>2017</v>
      </c>
      <c r="B2229">
        <v>13</v>
      </c>
      <c r="C2229" t="s">
        <v>237</v>
      </c>
      <c r="D2229" t="s">
        <v>242</v>
      </c>
      <c r="E2229" t="s">
        <v>36</v>
      </c>
      <c r="F2229" t="s">
        <v>38</v>
      </c>
      <c r="G2229">
        <v>92</v>
      </c>
      <c r="H2229">
        <v>48</v>
      </c>
      <c r="I2229" t="str">
        <f>INDEX('DATA - Teams'!$C:$C,MATCH(C2229,'DATA - Teams'!$B:$B,0))</f>
        <v>LESTER</v>
      </c>
    </row>
    <row r="2230" spans="1:9" hidden="1" x14ac:dyDescent="0.2">
      <c r="A2230">
        <v>2017</v>
      </c>
      <c r="B2230">
        <v>13</v>
      </c>
      <c r="C2230" t="s">
        <v>237</v>
      </c>
      <c r="D2230" t="s">
        <v>244</v>
      </c>
      <c r="E2230" t="s">
        <v>20</v>
      </c>
      <c r="F2230" t="s">
        <v>41</v>
      </c>
      <c r="G2230">
        <v>123</v>
      </c>
      <c r="H2230">
        <v>73</v>
      </c>
      <c r="I2230" t="str">
        <f>INDEX('DATA - Teams'!$C:$C,MATCH(C2230,'DATA - Teams'!$B:$B,0))</f>
        <v>LESTER</v>
      </c>
    </row>
    <row r="2231" spans="1:9" hidden="1" x14ac:dyDescent="0.2">
      <c r="A2231">
        <v>2017</v>
      </c>
      <c r="B2231">
        <v>13</v>
      </c>
      <c r="C2231" t="s">
        <v>237</v>
      </c>
      <c r="D2231" t="s">
        <v>245</v>
      </c>
      <c r="E2231" t="s">
        <v>32</v>
      </c>
      <c r="F2231" t="s">
        <v>43</v>
      </c>
      <c r="G2231">
        <v>98</v>
      </c>
      <c r="H2231">
        <v>0</v>
      </c>
      <c r="I2231" t="str">
        <f>INDEX('DATA - Teams'!$C:$C,MATCH(C2231,'DATA - Teams'!$B:$B,0))</f>
        <v>LESTER</v>
      </c>
    </row>
    <row r="2232" spans="1:9" hidden="1" x14ac:dyDescent="0.2">
      <c r="A2232">
        <v>2017</v>
      </c>
      <c r="B2232">
        <v>13</v>
      </c>
      <c r="C2232" t="s">
        <v>237</v>
      </c>
      <c r="D2232" t="s">
        <v>150</v>
      </c>
      <c r="E2232" t="s">
        <v>31</v>
      </c>
      <c r="F2232" t="s">
        <v>41</v>
      </c>
      <c r="G2232">
        <v>102</v>
      </c>
      <c r="H2232">
        <v>63</v>
      </c>
      <c r="I2232" t="str">
        <f>INDEX('DATA - Teams'!$C:$C,MATCH(C2232,'DATA - Teams'!$B:$B,0))</f>
        <v>LESTER</v>
      </c>
    </row>
    <row r="2233" spans="1:9" hidden="1" x14ac:dyDescent="0.2">
      <c r="A2233">
        <v>2017</v>
      </c>
      <c r="B2233">
        <v>13</v>
      </c>
      <c r="C2233" t="s">
        <v>237</v>
      </c>
      <c r="D2233" t="s">
        <v>66</v>
      </c>
      <c r="E2233" t="s">
        <v>31</v>
      </c>
      <c r="F2233" t="s">
        <v>43</v>
      </c>
      <c r="G2233">
        <v>79</v>
      </c>
      <c r="H2233">
        <v>45</v>
      </c>
      <c r="I2233" t="str">
        <f>INDEX('DATA - Teams'!$C:$C,MATCH(C2233,'DATA - Teams'!$B:$B,0))</f>
        <v>LESTER</v>
      </c>
    </row>
    <row r="2234" spans="1:9" hidden="1" x14ac:dyDescent="0.2">
      <c r="A2234">
        <v>2017</v>
      </c>
      <c r="B2234">
        <v>13</v>
      </c>
      <c r="C2234" t="s">
        <v>237</v>
      </c>
      <c r="D2234" t="s">
        <v>257</v>
      </c>
      <c r="E2234" t="s">
        <v>24</v>
      </c>
      <c r="F2234" t="s">
        <v>43</v>
      </c>
      <c r="G2234">
        <v>90</v>
      </c>
      <c r="H2234">
        <v>0</v>
      </c>
      <c r="I2234" t="str">
        <f>INDEX('DATA - Teams'!$C:$C,MATCH(C2234,'DATA - Teams'!$B:$B,0))</f>
        <v>LESTER</v>
      </c>
    </row>
    <row r="2235" spans="1:9" hidden="1" x14ac:dyDescent="0.2">
      <c r="A2235">
        <v>2017</v>
      </c>
      <c r="B2235">
        <v>13</v>
      </c>
      <c r="C2235" t="s">
        <v>237</v>
      </c>
      <c r="D2235" t="s">
        <v>260</v>
      </c>
      <c r="E2235" t="s">
        <v>24</v>
      </c>
      <c r="F2235" t="s">
        <v>38</v>
      </c>
      <c r="G2235">
        <v>111</v>
      </c>
      <c r="H2235">
        <v>0</v>
      </c>
      <c r="I2235" t="str">
        <f>INDEX('DATA - Teams'!$C:$C,MATCH(C2235,'DATA - Teams'!$B:$B,0))</f>
        <v>LESTER</v>
      </c>
    </row>
    <row r="2236" spans="1:9" hidden="1" x14ac:dyDescent="0.2">
      <c r="A2236">
        <v>2017</v>
      </c>
      <c r="B2236">
        <v>13</v>
      </c>
      <c r="C2236" t="s">
        <v>237</v>
      </c>
      <c r="D2236" t="s">
        <v>246</v>
      </c>
      <c r="E2236" t="s">
        <v>14</v>
      </c>
      <c r="F2236" t="s">
        <v>43</v>
      </c>
      <c r="G2236">
        <v>114</v>
      </c>
      <c r="H2236">
        <v>129</v>
      </c>
      <c r="I2236" t="str">
        <f>INDEX('DATA - Teams'!$C:$C,MATCH(C2236,'DATA - Teams'!$B:$B,0))</f>
        <v>LESTER</v>
      </c>
    </row>
    <row r="2237" spans="1:9" hidden="1" x14ac:dyDescent="0.2">
      <c r="A2237">
        <v>2017</v>
      </c>
      <c r="B2237">
        <v>13</v>
      </c>
      <c r="C2237" t="s">
        <v>237</v>
      </c>
      <c r="D2237" t="s">
        <v>247</v>
      </c>
      <c r="E2237" t="s">
        <v>35</v>
      </c>
      <c r="F2237" t="s">
        <v>41</v>
      </c>
      <c r="G2237">
        <v>76</v>
      </c>
      <c r="H2237">
        <v>84</v>
      </c>
      <c r="I2237" t="str">
        <f>INDEX('DATA - Teams'!$C:$C,MATCH(C2237,'DATA - Teams'!$B:$B,0))</f>
        <v>LESTER</v>
      </c>
    </row>
    <row r="2238" spans="1:9" hidden="1" x14ac:dyDescent="0.2">
      <c r="A2238">
        <v>2017</v>
      </c>
      <c r="B2238">
        <v>13</v>
      </c>
      <c r="C2238" t="s">
        <v>237</v>
      </c>
      <c r="D2238" t="s">
        <v>259</v>
      </c>
      <c r="E2238" t="s">
        <v>35</v>
      </c>
      <c r="F2238" t="s">
        <v>43</v>
      </c>
      <c r="G2238">
        <v>58</v>
      </c>
      <c r="H2238">
        <v>76</v>
      </c>
      <c r="I2238" t="str">
        <f>INDEX('DATA - Teams'!$C:$C,MATCH(C2238,'DATA - Teams'!$B:$B,0))</f>
        <v>LESTER</v>
      </c>
    </row>
    <row r="2239" spans="1:9" hidden="1" x14ac:dyDescent="0.2">
      <c r="A2239">
        <v>2017</v>
      </c>
      <c r="B2239">
        <v>13</v>
      </c>
      <c r="C2239" t="s">
        <v>237</v>
      </c>
      <c r="D2239" t="s">
        <v>263</v>
      </c>
      <c r="E2239" t="s">
        <v>13</v>
      </c>
      <c r="F2239" t="s">
        <v>41</v>
      </c>
      <c r="G2239">
        <v>104</v>
      </c>
      <c r="H2239">
        <v>127</v>
      </c>
      <c r="I2239" t="str">
        <f>INDEX('DATA - Teams'!$C:$C,MATCH(C2239,'DATA - Teams'!$B:$B,0))</f>
        <v>LESTER</v>
      </c>
    </row>
    <row r="2240" spans="1:9" hidden="1" x14ac:dyDescent="0.2">
      <c r="A2240">
        <v>2017</v>
      </c>
      <c r="B2240">
        <v>13</v>
      </c>
      <c r="C2240" t="s">
        <v>237</v>
      </c>
      <c r="D2240" t="s">
        <v>249</v>
      </c>
      <c r="E2240" t="s">
        <v>13</v>
      </c>
      <c r="F2240" t="s">
        <v>41</v>
      </c>
      <c r="G2240">
        <v>92</v>
      </c>
      <c r="H2240">
        <v>114</v>
      </c>
      <c r="I2240" t="str">
        <f>INDEX('DATA - Teams'!$C:$C,MATCH(C2240,'DATA - Teams'!$B:$B,0))</f>
        <v>LESTER</v>
      </c>
    </row>
    <row r="2241" spans="1:9" hidden="1" x14ac:dyDescent="0.2">
      <c r="A2241">
        <v>2017</v>
      </c>
      <c r="B2241">
        <v>13</v>
      </c>
      <c r="C2241" t="s">
        <v>237</v>
      </c>
      <c r="D2241" t="s">
        <v>251</v>
      </c>
      <c r="E2241" t="s">
        <v>13</v>
      </c>
      <c r="F2241" t="s">
        <v>38</v>
      </c>
      <c r="G2241">
        <v>124</v>
      </c>
      <c r="H2241">
        <v>117</v>
      </c>
      <c r="I2241" t="str">
        <f>INDEX('DATA - Teams'!$C:$C,MATCH(C2241,'DATA - Teams'!$B:$B,0))</f>
        <v>LESTER</v>
      </c>
    </row>
    <row r="2242" spans="1:9" hidden="1" x14ac:dyDescent="0.2">
      <c r="A2242">
        <v>2017</v>
      </c>
      <c r="B2242">
        <v>13</v>
      </c>
      <c r="C2242" t="s">
        <v>237</v>
      </c>
      <c r="D2242" t="s">
        <v>240</v>
      </c>
      <c r="E2242" t="s">
        <v>23</v>
      </c>
      <c r="F2242" t="s">
        <v>59</v>
      </c>
      <c r="G2242">
        <v>108</v>
      </c>
      <c r="H2242">
        <v>128</v>
      </c>
      <c r="I2242" t="str">
        <f>INDEX('DATA - Teams'!$C:$C,MATCH(C2242,'DATA - Teams'!$B:$B,0))</f>
        <v>LESTER</v>
      </c>
    </row>
    <row r="2243" spans="1:9" hidden="1" x14ac:dyDescent="0.2">
      <c r="A2243">
        <v>2017</v>
      </c>
      <c r="B2243">
        <v>13</v>
      </c>
      <c r="C2243" t="s">
        <v>237</v>
      </c>
      <c r="D2243" t="s">
        <v>50</v>
      </c>
      <c r="E2243" t="s">
        <v>32</v>
      </c>
      <c r="F2243" t="s">
        <v>59</v>
      </c>
      <c r="G2243">
        <v>117</v>
      </c>
      <c r="H2243">
        <v>0</v>
      </c>
      <c r="I2243" t="str">
        <f>INDEX('DATA - Teams'!$C:$C,MATCH(C2243,'DATA - Teams'!$B:$B,0))</f>
        <v>LESTER</v>
      </c>
    </row>
    <row r="2244" spans="1:9" hidden="1" x14ac:dyDescent="0.2">
      <c r="A2244">
        <v>2017</v>
      </c>
      <c r="B2244">
        <v>13</v>
      </c>
      <c r="C2244" t="s">
        <v>237</v>
      </c>
      <c r="D2244" t="s">
        <v>258</v>
      </c>
      <c r="E2244" t="s">
        <v>24</v>
      </c>
      <c r="F2244" t="s">
        <v>59</v>
      </c>
      <c r="G2244">
        <v>91</v>
      </c>
      <c r="H2244">
        <v>0</v>
      </c>
      <c r="I2244" t="str">
        <f>INDEX('DATA - Teams'!$C:$C,MATCH(C2244,'DATA - Teams'!$B:$B,0))</f>
        <v>LESTER</v>
      </c>
    </row>
    <row r="2245" spans="1:9" hidden="1" x14ac:dyDescent="0.2">
      <c r="A2245">
        <v>2017</v>
      </c>
      <c r="B2245">
        <v>13</v>
      </c>
      <c r="C2245" t="s">
        <v>237</v>
      </c>
      <c r="D2245" t="s">
        <v>78</v>
      </c>
      <c r="E2245" t="s">
        <v>28</v>
      </c>
      <c r="F2245" t="s">
        <v>59</v>
      </c>
      <c r="G2245">
        <v>95</v>
      </c>
      <c r="H2245">
        <v>0</v>
      </c>
      <c r="I2245" t="str">
        <f>INDEX('DATA - Teams'!$C:$C,MATCH(C2245,'DATA - Teams'!$B:$B,0))</f>
        <v>LESTER</v>
      </c>
    </row>
    <row r="2246" spans="1:9" hidden="1" x14ac:dyDescent="0.2">
      <c r="A2246">
        <v>2017</v>
      </c>
      <c r="B2246">
        <v>14</v>
      </c>
      <c r="C2246" t="s">
        <v>237</v>
      </c>
      <c r="D2246" t="s">
        <v>255</v>
      </c>
      <c r="E2246" t="s">
        <v>27</v>
      </c>
      <c r="F2246" t="s">
        <v>52</v>
      </c>
      <c r="G2246">
        <v>144</v>
      </c>
      <c r="H2246">
        <v>135</v>
      </c>
      <c r="I2246" t="str">
        <f>INDEX('DATA - Teams'!$C:$C,MATCH(C2246,'DATA - Teams'!$B:$B,0))</f>
        <v>LESTER</v>
      </c>
    </row>
    <row r="2247" spans="1:9" hidden="1" x14ac:dyDescent="0.2">
      <c r="A2247">
        <v>2017</v>
      </c>
      <c r="B2247">
        <v>14</v>
      </c>
      <c r="C2247" t="s">
        <v>237</v>
      </c>
      <c r="D2247" t="s">
        <v>241</v>
      </c>
      <c r="E2247" t="s">
        <v>27</v>
      </c>
      <c r="F2247" t="s">
        <v>41</v>
      </c>
      <c r="G2247">
        <v>99</v>
      </c>
      <c r="H2247">
        <v>77</v>
      </c>
      <c r="I2247" t="str">
        <f>INDEX('DATA - Teams'!$C:$C,MATCH(C2247,'DATA - Teams'!$B:$B,0))</f>
        <v>LESTER</v>
      </c>
    </row>
    <row r="2248" spans="1:9" hidden="1" x14ac:dyDescent="0.2">
      <c r="A2248">
        <v>2017</v>
      </c>
      <c r="B2248">
        <v>14</v>
      </c>
      <c r="C2248" t="s">
        <v>237</v>
      </c>
      <c r="D2248" t="s">
        <v>264</v>
      </c>
      <c r="E2248" t="s">
        <v>27</v>
      </c>
      <c r="F2248" t="s">
        <v>38</v>
      </c>
      <c r="G2248">
        <v>71</v>
      </c>
      <c r="H2248">
        <v>82</v>
      </c>
      <c r="I2248" t="str">
        <f>INDEX('DATA - Teams'!$C:$C,MATCH(C2248,'DATA - Teams'!$B:$B,0))</f>
        <v>LESTER</v>
      </c>
    </row>
    <row r="2249" spans="1:9" hidden="1" x14ac:dyDescent="0.2">
      <c r="A2249">
        <v>2017</v>
      </c>
      <c r="B2249">
        <v>14</v>
      </c>
      <c r="C2249" t="s">
        <v>237</v>
      </c>
      <c r="D2249" t="s">
        <v>243</v>
      </c>
      <c r="E2249" t="s">
        <v>36</v>
      </c>
      <c r="F2249" t="s">
        <v>41</v>
      </c>
      <c r="G2249">
        <v>89</v>
      </c>
      <c r="H2249">
        <v>97</v>
      </c>
      <c r="I2249" t="str">
        <f>INDEX('DATA - Teams'!$C:$C,MATCH(C2249,'DATA - Teams'!$B:$B,0))</f>
        <v>LESTER</v>
      </c>
    </row>
    <row r="2250" spans="1:9" hidden="1" x14ac:dyDescent="0.2">
      <c r="A2250">
        <v>2017</v>
      </c>
      <c r="B2250">
        <v>14</v>
      </c>
      <c r="C2250" t="s">
        <v>237</v>
      </c>
      <c r="D2250" t="s">
        <v>242</v>
      </c>
      <c r="E2250" t="s">
        <v>36</v>
      </c>
      <c r="F2250" t="s">
        <v>38</v>
      </c>
      <c r="G2250">
        <v>92</v>
      </c>
      <c r="H2250">
        <v>83</v>
      </c>
      <c r="I2250" t="str">
        <f>INDEX('DATA - Teams'!$C:$C,MATCH(C2250,'DATA - Teams'!$B:$B,0))</f>
        <v>LESTER</v>
      </c>
    </row>
    <row r="2251" spans="1:9" hidden="1" x14ac:dyDescent="0.2">
      <c r="A2251">
        <v>2017</v>
      </c>
      <c r="B2251">
        <v>14</v>
      </c>
      <c r="C2251" t="s">
        <v>237</v>
      </c>
      <c r="D2251" t="s">
        <v>244</v>
      </c>
      <c r="E2251" t="s">
        <v>20</v>
      </c>
      <c r="F2251" t="s">
        <v>41</v>
      </c>
      <c r="G2251">
        <v>107</v>
      </c>
      <c r="H2251">
        <v>3</v>
      </c>
      <c r="I2251" t="str">
        <f>INDEX('DATA - Teams'!$C:$C,MATCH(C2251,'DATA - Teams'!$B:$B,0))</f>
        <v>LESTER</v>
      </c>
    </row>
    <row r="2252" spans="1:9" hidden="1" x14ac:dyDescent="0.2">
      <c r="A2252">
        <v>2017</v>
      </c>
      <c r="B2252">
        <v>14</v>
      </c>
      <c r="C2252" t="s">
        <v>237</v>
      </c>
      <c r="D2252" t="s">
        <v>245</v>
      </c>
      <c r="E2252" t="s">
        <v>32</v>
      </c>
      <c r="F2252" t="s">
        <v>43</v>
      </c>
      <c r="G2252">
        <v>89</v>
      </c>
      <c r="H2252">
        <v>49</v>
      </c>
      <c r="I2252" t="str">
        <f>INDEX('DATA - Teams'!$C:$C,MATCH(C2252,'DATA - Teams'!$B:$B,0))</f>
        <v>LESTER</v>
      </c>
    </row>
    <row r="2253" spans="1:9" hidden="1" x14ac:dyDescent="0.2">
      <c r="A2253">
        <v>2017</v>
      </c>
      <c r="B2253">
        <v>14</v>
      </c>
      <c r="C2253" t="s">
        <v>237</v>
      </c>
      <c r="D2253" t="s">
        <v>81</v>
      </c>
      <c r="E2253" t="s">
        <v>31</v>
      </c>
      <c r="F2253" t="s">
        <v>41</v>
      </c>
      <c r="G2253">
        <v>72</v>
      </c>
      <c r="H2253">
        <v>58</v>
      </c>
      <c r="I2253" t="str">
        <f>INDEX('DATA - Teams'!$C:$C,MATCH(C2253,'DATA - Teams'!$B:$B,0))</f>
        <v>LESTER</v>
      </c>
    </row>
    <row r="2254" spans="1:9" hidden="1" x14ac:dyDescent="0.2">
      <c r="A2254">
        <v>2017</v>
      </c>
      <c r="B2254">
        <v>14</v>
      </c>
      <c r="C2254" t="s">
        <v>237</v>
      </c>
      <c r="D2254" t="s">
        <v>258</v>
      </c>
      <c r="E2254" t="s">
        <v>24</v>
      </c>
      <c r="F2254" t="s">
        <v>38</v>
      </c>
      <c r="G2254">
        <v>97</v>
      </c>
      <c r="H2254">
        <v>130</v>
      </c>
      <c r="I2254" t="str">
        <f>INDEX('DATA - Teams'!$C:$C,MATCH(C2254,'DATA - Teams'!$B:$B,0))</f>
        <v>LESTER</v>
      </c>
    </row>
    <row r="2255" spans="1:9" hidden="1" x14ac:dyDescent="0.2">
      <c r="A2255">
        <v>2017</v>
      </c>
      <c r="B2255">
        <v>14</v>
      </c>
      <c r="C2255" t="s">
        <v>237</v>
      </c>
      <c r="D2255" t="s">
        <v>260</v>
      </c>
      <c r="E2255" t="s">
        <v>24</v>
      </c>
      <c r="F2255" t="s">
        <v>38</v>
      </c>
      <c r="G2255">
        <v>104</v>
      </c>
      <c r="H2255">
        <v>105</v>
      </c>
      <c r="I2255" t="str">
        <f>INDEX('DATA - Teams'!$C:$C,MATCH(C2255,'DATA - Teams'!$B:$B,0))</f>
        <v>LESTER</v>
      </c>
    </row>
    <row r="2256" spans="1:9" hidden="1" x14ac:dyDescent="0.2">
      <c r="A2256">
        <v>2017</v>
      </c>
      <c r="B2256">
        <v>14</v>
      </c>
      <c r="C2256" t="s">
        <v>237</v>
      </c>
      <c r="D2256" t="s">
        <v>257</v>
      </c>
      <c r="E2256" t="s">
        <v>24</v>
      </c>
      <c r="F2256" t="s">
        <v>43</v>
      </c>
      <c r="G2256">
        <v>86</v>
      </c>
      <c r="H2256">
        <v>81</v>
      </c>
      <c r="I2256" t="str">
        <f>INDEX('DATA - Teams'!$C:$C,MATCH(C2256,'DATA - Teams'!$B:$B,0))</f>
        <v>LESTER</v>
      </c>
    </row>
    <row r="2257" spans="1:9" hidden="1" x14ac:dyDescent="0.2">
      <c r="A2257">
        <v>2017</v>
      </c>
      <c r="B2257">
        <v>14</v>
      </c>
      <c r="C2257" t="s">
        <v>237</v>
      </c>
      <c r="D2257" t="s">
        <v>246</v>
      </c>
      <c r="E2257" t="s">
        <v>14</v>
      </c>
      <c r="F2257" t="s">
        <v>43</v>
      </c>
      <c r="G2257">
        <v>125</v>
      </c>
      <c r="H2257">
        <v>119</v>
      </c>
      <c r="I2257" t="str">
        <f>INDEX('DATA - Teams'!$C:$C,MATCH(C2257,'DATA - Teams'!$B:$B,0))</f>
        <v>LESTER</v>
      </c>
    </row>
    <row r="2258" spans="1:9" hidden="1" x14ac:dyDescent="0.2">
      <c r="A2258">
        <v>2017</v>
      </c>
      <c r="B2258">
        <v>14</v>
      </c>
      <c r="C2258" t="s">
        <v>237</v>
      </c>
      <c r="D2258" t="s">
        <v>247</v>
      </c>
      <c r="E2258" t="s">
        <v>35</v>
      </c>
      <c r="F2258" t="s">
        <v>41</v>
      </c>
      <c r="G2258">
        <v>73</v>
      </c>
      <c r="H2258">
        <v>94</v>
      </c>
      <c r="I2258" t="str">
        <f>INDEX('DATA - Teams'!$C:$C,MATCH(C2258,'DATA - Teams'!$B:$B,0))</f>
        <v>LESTER</v>
      </c>
    </row>
    <row r="2259" spans="1:9" hidden="1" x14ac:dyDescent="0.2">
      <c r="A2259">
        <v>2017</v>
      </c>
      <c r="B2259">
        <v>14</v>
      </c>
      <c r="C2259" t="s">
        <v>237</v>
      </c>
      <c r="D2259" t="s">
        <v>248</v>
      </c>
      <c r="E2259" t="s">
        <v>28</v>
      </c>
      <c r="F2259" t="s">
        <v>43</v>
      </c>
      <c r="G2259">
        <v>65</v>
      </c>
      <c r="H2259">
        <v>60</v>
      </c>
      <c r="I2259" t="str">
        <f>INDEX('DATA - Teams'!$C:$C,MATCH(C2259,'DATA - Teams'!$B:$B,0))</f>
        <v>LESTER</v>
      </c>
    </row>
    <row r="2260" spans="1:9" hidden="1" x14ac:dyDescent="0.2">
      <c r="A2260">
        <v>2017</v>
      </c>
      <c r="B2260">
        <v>14</v>
      </c>
      <c r="C2260" t="s">
        <v>237</v>
      </c>
      <c r="D2260" t="s">
        <v>78</v>
      </c>
      <c r="E2260" t="s">
        <v>28</v>
      </c>
      <c r="F2260" t="s">
        <v>43</v>
      </c>
      <c r="G2260">
        <v>91</v>
      </c>
      <c r="H2260">
        <v>71</v>
      </c>
      <c r="I2260" t="str">
        <f>INDEX('DATA - Teams'!$C:$C,MATCH(C2260,'DATA - Teams'!$B:$B,0))</f>
        <v>LESTER</v>
      </c>
    </row>
    <row r="2261" spans="1:9" hidden="1" x14ac:dyDescent="0.2">
      <c r="A2261">
        <v>2017</v>
      </c>
      <c r="B2261">
        <v>14</v>
      </c>
      <c r="C2261" t="s">
        <v>237</v>
      </c>
      <c r="D2261" t="s">
        <v>263</v>
      </c>
      <c r="E2261" t="s">
        <v>13</v>
      </c>
      <c r="F2261" t="s">
        <v>41</v>
      </c>
      <c r="G2261">
        <v>104</v>
      </c>
      <c r="H2261">
        <v>100</v>
      </c>
      <c r="I2261" t="str">
        <f>INDEX('DATA - Teams'!$C:$C,MATCH(C2261,'DATA - Teams'!$B:$B,0))</f>
        <v>LESTER</v>
      </c>
    </row>
    <row r="2262" spans="1:9" hidden="1" x14ac:dyDescent="0.2">
      <c r="A2262">
        <v>2017</v>
      </c>
      <c r="B2262">
        <v>14</v>
      </c>
      <c r="C2262" t="s">
        <v>237</v>
      </c>
      <c r="D2262" t="s">
        <v>249</v>
      </c>
      <c r="E2262" t="s">
        <v>13</v>
      </c>
      <c r="F2262" t="s">
        <v>41</v>
      </c>
      <c r="G2262">
        <v>90</v>
      </c>
      <c r="H2262">
        <v>87</v>
      </c>
      <c r="I2262" t="str">
        <f>INDEX('DATA - Teams'!$C:$C,MATCH(C2262,'DATA - Teams'!$B:$B,0))</f>
        <v>LESTER</v>
      </c>
    </row>
    <row r="2263" spans="1:9" hidden="1" x14ac:dyDescent="0.2">
      <c r="A2263">
        <v>2017</v>
      </c>
      <c r="B2263">
        <v>14</v>
      </c>
      <c r="C2263" t="s">
        <v>237</v>
      </c>
      <c r="D2263" t="s">
        <v>251</v>
      </c>
      <c r="E2263" t="s">
        <v>13</v>
      </c>
      <c r="F2263" t="s">
        <v>38</v>
      </c>
      <c r="G2263">
        <v>121</v>
      </c>
      <c r="H2263">
        <v>94</v>
      </c>
      <c r="I2263" t="str">
        <f>INDEX('DATA - Teams'!$C:$C,MATCH(C2263,'DATA - Teams'!$B:$B,0))</f>
        <v>LESTER</v>
      </c>
    </row>
    <row r="2264" spans="1:9" hidden="1" x14ac:dyDescent="0.2">
      <c r="A2264">
        <v>2017</v>
      </c>
      <c r="B2264">
        <v>14</v>
      </c>
      <c r="C2264" t="s">
        <v>237</v>
      </c>
      <c r="D2264" t="s">
        <v>94</v>
      </c>
      <c r="E2264" t="s">
        <v>21</v>
      </c>
      <c r="F2264" t="s">
        <v>59</v>
      </c>
      <c r="G2264">
        <v>100</v>
      </c>
      <c r="H2264">
        <v>57</v>
      </c>
      <c r="I2264" t="str">
        <f>INDEX('DATA - Teams'!$C:$C,MATCH(C2264,'DATA - Teams'!$B:$B,0))</f>
        <v>LESTER</v>
      </c>
    </row>
    <row r="2265" spans="1:9" hidden="1" x14ac:dyDescent="0.2">
      <c r="A2265">
        <v>2017</v>
      </c>
      <c r="B2265">
        <v>14</v>
      </c>
      <c r="C2265" t="s">
        <v>237</v>
      </c>
      <c r="D2265" t="s">
        <v>240</v>
      </c>
      <c r="E2265" t="s">
        <v>23</v>
      </c>
      <c r="F2265" t="s">
        <v>59</v>
      </c>
      <c r="G2265">
        <v>105</v>
      </c>
      <c r="H2265">
        <v>91</v>
      </c>
      <c r="I2265" t="str">
        <f>INDEX('DATA - Teams'!$C:$C,MATCH(C2265,'DATA - Teams'!$B:$B,0))</f>
        <v>LESTER</v>
      </c>
    </row>
    <row r="2266" spans="1:9" hidden="1" x14ac:dyDescent="0.2">
      <c r="A2266">
        <v>2017</v>
      </c>
      <c r="B2266">
        <v>14</v>
      </c>
      <c r="C2266" t="s">
        <v>237</v>
      </c>
      <c r="D2266" t="s">
        <v>50</v>
      </c>
      <c r="E2266" t="s">
        <v>32</v>
      </c>
      <c r="F2266" t="s">
        <v>59</v>
      </c>
      <c r="G2266">
        <v>117</v>
      </c>
      <c r="H2266">
        <v>0</v>
      </c>
      <c r="I2266" t="str">
        <f>INDEX('DATA - Teams'!$C:$C,MATCH(C2266,'DATA - Teams'!$B:$B,0))</f>
        <v>LESTER</v>
      </c>
    </row>
    <row r="2267" spans="1:9" hidden="1" x14ac:dyDescent="0.2">
      <c r="A2267">
        <v>2017</v>
      </c>
      <c r="B2267">
        <v>14</v>
      </c>
      <c r="C2267" t="s">
        <v>237</v>
      </c>
      <c r="D2267" t="s">
        <v>150</v>
      </c>
      <c r="E2267" t="s">
        <v>31</v>
      </c>
      <c r="F2267" t="s">
        <v>59</v>
      </c>
      <c r="G2267">
        <v>102</v>
      </c>
      <c r="H2267">
        <v>0</v>
      </c>
      <c r="I2267" t="str">
        <f>INDEX('DATA - Teams'!$C:$C,MATCH(C2267,'DATA - Teams'!$B:$B,0))</f>
        <v>LESTER</v>
      </c>
    </row>
    <row r="2268" spans="1:9" hidden="1" x14ac:dyDescent="0.2">
      <c r="A2268">
        <v>2017</v>
      </c>
      <c r="B2268">
        <v>15</v>
      </c>
      <c r="C2268" t="s">
        <v>237</v>
      </c>
      <c r="D2268" t="s">
        <v>60</v>
      </c>
      <c r="E2268" t="s">
        <v>21</v>
      </c>
      <c r="F2268" t="s">
        <v>41</v>
      </c>
      <c r="G2268">
        <v>78</v>
      </c>
      <c r="H2268">
        <v>64</v>
      </c>
      <c r="I2268" t="str">
        <f>INDEX('DATA - Teams'!$C:$C,MATCH(C2268,'DATA - Teams'!$B:$B,0))</f>
        <v>LESTER</v>
      </c>
    </row>
    <row r="2269" spans="1:9" hidden="1" x14ac:dyDescent="0.2">
      <c r="A2269">
        <v>2017</v>
      </c>
      <c r="B2269">
        <v>15</v>
      </c>
      <c r="C2269" t="s">
        <v>237</v>
      </c>
      <c r="D2269" t="s">
        <v>265</v>
      </c>
      <c r="E2269" t="s">
        <v>33</v>
      </c>
      <c r="F2269" t="s">
        <v>43</v>
      </c>
      <c r="G2269">
        <v>70</v>
      </c>
      <c r="H2269">
        <v>78</v>
      </c>
      <c r="I2269" t="str">
        <f>INDEX('DATA - Teams'!$C:$C,MATCH(C2269,'DATA - Teams'!$B:$B,0))</f>
        <v>LESTER</v>
      </c>
    </row>
    <row r="2270" spans="1:9" hidden="1" x14ac:dyDescent="0.2">
      <c r="A2270">
        <v>2017</v>
      </c>
      <c r="B2270">
        <v>15</v>
      </c>
      <c r="C2270" t="s">
        <v>237</v>
      </c>
      <c r="D2270" t="s">
        <v>117</v>
      </c>
      <c r="E2270" t="s">
        <v>17</v>
      </c>
      <c r="F2270" t="s">
        <v>43</v>
      </c>
      <c r="G2270">
        <v>87</v>
      </c>
      <c r="H2270">
        <v>74</v>
      </c>
      <c r="I2270" t="str">
        <f>INDEX('DATA - Teams'!$C:$C,MATCH(C2270,'DATA - Teams'!$B:$B,0))</f>
        <v>LESTER</v>
      </c>
    </row>
    <row r="2271" spans="1:9" hidden="1" x14ac:dyDescent="0.2">
      <c r="A2271">
        <v>2017</v>
      </c>
      <c r="B2271">
        <v>15</v>
      </c>
      <c r="C2271" t="s">
        <v>237</v>
      </c>
      <c r="D2271" t="s">
        <v>264</v>
      </c>
      <c r="E2271" t="s">
        <v>27</v>
      </c>
      <c r="F2271" t="s">
        <v>38</v>
      </c>
      <c r="G2271">
        <v>74</v>
      </c>
      <c r="H2271">
        <v>117</v>
      </c>
      <c r="I2271" t="str">
        <f>INDEX('DATA - Teams'!$C:$C,MATCH(C2271,'DATA - Teams'!$B:$B,0))</f>
        <v>LESTER</v>
      </c>
    </row>
    <row r="2272" spans="1:9" hidden="1" x14ac:dyDescent="0.2">
      <c r="A2272">
        <v>2017</v>
      </c>
      <c r="B2272">
        <v>15</v>
      </c>
      <c r="C2272" t="s">
        <v>237</v>
      </c>
      <c r="D2272" t="s">
        <v>241</v>
      </c>
      <c r="E2272" t="s">
        <v>27</v>
      </c>
      <c r="F2272" t="s">
        <v>41</v>
      </c>
      <c r="G2272">
        <v>97</v>
      </c>
      <c r="H2272">
        <v>112</v>
      </c>
      <c r="I2272" t="str">
        <f>INDEX('DATA - Teams'!$C:$C,MATCH(C2272,'DATA - Teams'!$B:$B,0))</f>
        <v>LESTER</v>
      </c>
    </row>
    <row r="2273" spans="1:9" hidden="1" x14ac:dyDescent="0.2">
      <c r="A2273">
        <v>2017</v>
      </c>
      <c r="B2273">
        <v>15</v>
      </c>
      <c r="C2273" t="s">
        <v>237</v>
      </c>
      <c r="D2273" t="s">
        <v>255</v>
      </c>
      <c r="E2273" t="s">
        <v>27</v>
      </c>
      <c r="F2273" t="s">
        <v>52</v>
      </c>
      <c r="G2273">
        <v>138</v>
      </c>
      <c r="H2273">
        <v>90</v>
      </c>
      <c r="I2273" t="str">
        <f>INDEX('DATA - Teams'!$C:$C,MATCH(C2273,'DATA - Teams'!$B:$B,0))</f>
        <v>LESTER</v>
      </c>
    </row>
    <row r="2274" spans="1:9" hidden="1" x14ac:dyDescent="0.2">
      <c r="A2274">
        <v>2017</v>
      </c>
      <c r="B2274">
        <v>15</v>
      </c>
      <c r="C2274" t="s">
        <v>237</v>
      </c>
      <c r="D2274" t="s">
        <v>243</v>
      </c>
      <c r="E2274" t="s">
        <v>36</v>
      </c>
      <c r="F2274" t="s">
        <v>41</v>
      </c>
      <c r="G2274">
        <v>79</v>
      </c>
      <c r="H2274">
        <v>75</v>
      </c>
      <c r="I2274" t="str">
        <f>INDEX('DATA - Teams'!$C:$C,MATCH(C2274,'DATA - Teams'!$B:$B,0))</f>
        <v>LESTER</v>
      </c>
    </row>
    <row r="2275" spans="1:9" hidden="1" x14ac:dyDescent="0.2">
      <c r="A2275">
        <v>2017</v>
      </c>
      <c r="B2275">
        <v>15</v>
      </c>
      <c r="C2275" t="s">
        <v>237</v>
      </c>
      <c r="D2275" t="s">
        <v>242</v>
      </c>
      <c r="E2275" t="s">
        <v>36</v>
      </c>
      <c r="F2275" t="s">
        <v>38</v>
      </c>
      <c r="G2275">
        <v>102</v>
      </c>
      <c r="H2275">
        <v>122</v>
      </c>
      <c r="I2275" t="str">
        <f>INDEX('DATA - Teams'!$C:$C,MATCH(C2275,'DATA - Teams'!$B:$B,0))</f>
        <v>LESTER</v>
      </c>
    </row>
    <row r="2276" spans="1:9" hidden="1" x14ac:dyDescent="0.2">
      <c r="A2276">
        <v>2017</v>
      </c>
      <c r="B2276">
        <v>15</v>
      </c>
      <c r="C2276" t="s">
        <v>237</v>
      </c>
      <c r="D2276" t="s">
        <v>185</v>
      </c>
      <c r="E2276" t="s">
        <v>32</v>
      </c>
      <c r="F2276" t="s">
        <v>43</v>
      </c>
      <c r="G2276">
        <v>88</v>
      </c>
      <c r="H2276">
        <v>108</v>
      </c>
      <c r="I2276" t="str">
        <f>INDEX('DATA - Teams'!$C:$C,MATCH(C2276,'DATA - Teams'!$B:$B,0))</f>
        <v>LESTER</v>
      </c>
    </row>
    <row r="2277" spans="1:9" hidden="1" x14ac:dyDescent="0.2">
      <c r="A2277">
        <v>2017</v>
      </c>
      <c r="B2277">
        <v>15</v>
      </c>
      <c r="C2277" t="s">
        <v>237</v>
      </c>
      <c r="D2277" t="s">
        <v>50</v>
      </c>
      <c r="E2277" t="s">
        <v>32</v>
      </c>
      <c r="F2277" t="s">
        <v>41</v>
      </c>
      <c r="G2277">
        <v>110</v>
      </c>
      <c r="H2277">
        <v>108</v>
      </c>
      <c r="I2277" t="str">
        <f>INDEX('DATA - Teams'!$C:$C,MATCH(C2277,'DATA - Teams'!$B:$B,0))</f>
        <v>LESTER</v>
      </c>
    </row>
    <row r="2278" spans="1:9" hidden="1" x14ac:dyDescent="0.2">
      <c r="A2278">
        <v>2017</v>
      </c>
      <c r="B2278">
        <v>15</v>
      </c>
      <c r="C2278" t="s">
        <v>237</v>
      </c>
      <c r="D2278" t="s">
        <v>257</v>
      </c>
      <c r="E2278" t="s">
        <v>24</v>
      </c>
      <c r="F2278" t="s">
        <v>43</v>
      </c>
      <c r="G2278">
        <v>87</v>
      </c>
      <c r="H2278">
        <v>101</v>
      </c>
      <c r="I2278" t="str">
        <f>INDEX('DATA - Teams'!$C:$C,MATCH(C2278,'DATA - Teams'!$B:$B,0))</f>
        <v>LESTER</v>
      </c>
    </row>
    <row r="2279" spans="1:9" hidden="1" x14ac:dyDescent="0.2">
      <c r="A2279">
        <v>2017</v>
      </c>
      <c r="B2279">
        <v>15</v>
      </c>
      <c r="C2279" t="s">
        <v>237</v>
      </c>
      <c r="D2279" t="s">
        <v>258</v>
      </c>
      <c r="E2279" t="s">
        <v>24</v>
      </c>
      <c r="F2279" t="s">
        <v>38</v>
      </c>
      <c r="G2279">
        <v>104</v>
      </c>
      <c r="H2279">
        <v>88</v>
      </c>
      <c r="I2279" t="str">
        <f>INDEX('DATA - Teams'!$C:$C,MATCH(C2279,'DATA - Teams'!$B:$B,0))</f>
        <v>LESTER</v>
      </c>
    </row>
    <row r="2280" spans="1:9" hidden="1" x14ac:dyDescent="0.2">
      <c r="A2280">
        <v>2017</v>
      </c>
      <c r="B2280">
        <v>15</v>
      </c>
      <c r="C2280" t="s">
        <v>237</v>
      </c>
      <c r="D2280" t="s">
        <v>260</v>
      </c>
      <c r="E2280" t="s">
        <v>24</v>
      </c>
      <c r="F2280" t="s">
        <v>38</v>
      </c>
      <c r="G2280">
        <v>110</v>
      </c>
      <c r="H2280">
        <v>172</v>
      </c>
      <c r="I2280" t="str">
        <f>INDEX('DATA - Teams'!$C:$C,MATCH(C2280,'DATA - Teams'!$B:$B,0))</f>
        <v>LESTER</v>
      </c>
    </row>
    <row r="2281" spans="1:9" hidden="1" x14ac:dyDescent="0.2">
      <c r="A2281">
        <v>2017</v>
      </c>
      <c r="B2281">
        <v>15</v>
      </c>
      <c r="C2281" t="s">
        <v>237</v>
      </c>
      <c r="D2281" t="s">
        <v>247</v>
      </c>
      <c r="E2281" t="s">
        <v>35</v>
      </c>
      <c r="F2281" t="s">
        <v>41</v>
      </c>
      <c r="G2281">
        <v>70</v>
      </c>
      <c r="H2281">
        <v>77</v>
      </c>
      <c r="I2281" t="str">
        <f>INDEX('DATA - Teams'!$C:$C,MATCH(C2281,'DATA - Teams'!$B:$B,0))</f>
        <v>LESTER</v>
      </c>
    </row>
    <row r="2282" spans="1:9" hidden="1" x14ac:dyDescent="0.2">
      <c r="A2282">
        <v>2017</v>
      </c>
      <c r="B2282">
        <v>15</v>
      </c>
      <c r="C2282" t="s">
        <v>237</v>
      </c>
      <c r="D2282" t="s">
        <v>78</v>
      </c>
      <c r="E2282" t="s">
        <v>28</v>
      </c>
      <c r="F2282" t="s">
        <v>43</v>
      </c>
      <c r="G2282">
        <v>94</v>
      </c>
      <c r="H2282">
        <v>80</v>
      </c>
      <c r="I2282" t="str">
        <f>INDEX('DATA - Teams'!$C:$C,MATCH(C2282,'DATA - Teams'!$B:$B,0))</f>
        <v>LESTER</v>
      </c>
    </row>
    <row r="2283" spans="1:9" hidden="1" x14ac:dyDescent="0.2">
      <c r="A2283">
        <v>2017</v>
      </c>
      <c r="B2283">
        <v>15</v>
      </c>
      <c r="C2283" t="s">
        <v>237</v>
      </c>
      <c r="D2283" t="s">
        <v>263</v>
      </c>
      <c r="E2283" t="s">
        <v>13</v>
      </c>
      <c r="F2283" t="s">
        <v>41</v>
      </c>
      <c r="G2283">
        <v>104</v>
      </c>
      <c r="H2283">
        <v>85</v>
      </c>
      <c r="I2283" t="str">
        <f>INDEX('DATA - Teams'!$C:$C,MATCH(C2283,'DATA - Teams'!$B:$B,0))</f>
        <v>LESTER</v>
      </c>
    </row>
    <row r="2284" spans="1:9" hidden="1" x14ac:dyDescent="0.2">
      <c r="A2284">
        <v>2017</v>
      </c>
      <c r="B2284">
        <v>15</v>
      </c>
      <c r="C2284" t="s">
        <v>237</v>
      </c>
      <c r="D2284" t="s">
        <v>249</v>
      </c>
      <c r="E2284" t="s">
        <v>13</v>
      </c>
      <c r="F2284" t="s">
        <v>41</v>
      </c>
      <c r="G2284">
        <v>88</v>
      </c>
      <c r="H2284">
        <v>85</v>
      </c>
      <c r="I2284" t="str">
        <f>INDEX('DATA - Teams'!$C:$C,MATCH(C2284,'DATA - Teams'!$B:$B,0))</f>
        <v>LESTER</v>
      </c>
    </row>
    <row r="2285" spans="1:9" hidden="1" x14ac:dyDescent="0.2">
      <c r="A2285">
        <v>2017</v>
      </c>
      <c r="B2285">
        <v>15</v>
      </c>
      <c r="C2285" t="s">
        <v>237</v>
      </c>
      <c r="D2285" t="s">
        <v>251</v>
      </c>
      <c r="E2285" t="s">
        <v>13</v>
      </c>
      <c r="F2285" t="s">
        <v>38</v>
      </c>
      <c r="G2285">
        <v>128</v>
      </c>
      <c r="H2285">
        <v>99</v>
      </c>
      <c r="I2285" t="str">
        <f>INDEX('DATA - Teams'!$C:$C,MATCH(C2285,'DATA - Teams'!$B:$B,0))</f>
        <v>LESTER</v>
      </c>
    </row>
    <row r="2286" spans="1:9" hidden="1" x14ac:dyDescent="0.2">
      <c r="A2286">
        <v>2017</v>
      </c>
      <c r="B2286">
        <v>15</v>
      </c>
      <c r="C2286" t="s">
        <v>237</v>
      </c>
      <c r="D2286" t="s">
        <v>240</v>
      </c>
      <c r="E2286" t="s">
        <v>23</v>
      </c>
      <c r="F2286" t="s">
        <v>59</v>
      </c>
      <c r="G2286">
        <v>98</v>
      </c>
      <c r="H2286">
        <v>100</v>
      </c>
      <c r="I2286" t="str">
        <f>INDEX('DATA - Teams'!$C:$C,MATCH(C2286,'DATA - Teams'!$B:$B,0))</f>
        <v>LESTER</v>
      </c>
    </row>
    <row r="2287" spans="1:9" hidden="1" x14ac:dyDescent="0.2">
      <c r="A2287">
        <v>2017</v>
      </c>
      <c r="B2287">
        <v>15</v>
      </c>
      <c r="C2287" t="s">
        <v>237</v>
      </c>
      <c r="D2287" t="s">
        <v>244</v>
      </c>
      <c r="E2287" t="s">
        <v>20</v>
      </c>
      <c r="F2287" t="s">
        <v>59</v>
      </c>
      <c r="G2287">
        <v>107</v>
      </c>
      <c r="H2287">
        <v>0</v>
      </c>
      <c r="I2287" t="str">
        <f>INDEX('DATA - Teams'!$C:$C,MATCH(C2287,'DATA - Teams'!$B:$B,0))</f>
        <v>LESTER</v>
      </c>
    </row>
    <row r="2288" spans="1:9" hidden="1" x14ac:dyDescent="0.2">
      <c r="A2288">
        <v>2017</v>
      </c>
      <c r="B2288">
        <v>15</v>
      </c>
      <c r="C2288" t="s">
        <v>237</v>
      </c>
      <c r="D2288" t="s">
        <v>245</v>
      </c>
      <c r="E2288" t="s">
        <v>32</v>
      </c>
      <c r="F2288" t="s">
        <v>59</v>
      </c>
      <c r="G2288">
        <v>89</v>
      </c>
      <c r="H2288">
        <v>0</v>
      </c>
      <c r="I2288" t="str">
        <f>INDEX('DATA - Teams'!$C:$C,MATCH(C2288,'DATA - Teams'!$B:$B,0))</f>
        <v>LESTER</v>
      </c>
    </row>
    <row r="2289" spans="1:9" hidden="1" x14ac:dyDescent="0.2">
      <c r="A2289">
        <v>2017</v>
      </c>
      <c r="B2289">
        <v>15</v>
      </c>
      <c r="C2289" t="s">
        <v>237</v>
      </c>
      <c r="D2289" t="s">
        <v>246</v>
      </c>
      <c r="E2289" t="s">
        <v>14</v>
      </c>
      <c r="F2289" t="s">
        <v>59</v>
      </c>
      <c r="G2289">
        <v>125</v>
      </c>
      <c r="H2289">
        <v>0</v>
      </c>
      <c r="I2289" t="str">
        <f>INDEX('DATA - Teams'!$C:$C,MATCH(C2289,'DATA - Teams'!$B:$B,0))</f>
        <v>LESTER</v>
      </c>
    </row>
    <row r="2290" spans="1:9" hidden="1" x14ac:dyDescent="0.2">
      <c r="A2290">
        <v>2017</v>
      </c>
      <c r="B2290">
        <v>16</v>
      </c>
      <c r="C2290" t="s">
        <v>237</v>
      </c>
      <c r="D2290" t="s">
        <v>265</v>
      </c>
      <c r="E2290" t="s">
        <v>33</v>
      </c>
      <c r="F2290" t="s">
        <v>43</v>
      </c>
      <c r="G2290">
        <v>70</v>
      </c>
      <c r="H2290">
        <v>85</v>
      </c>
      <c r="I2290" t="str">
        <f>INDEX('DATA - Teams'!$C:$C,MATCH(C2290,'DATA - Teams'!$B:$B,0))</f>
        <v>LESTER</v>
      </c>
    </row>
    <row r="2291" spans="1:9" hidden="1" x14ac:dyDescent="0.2">
      <c r="A2291">
        <v>2017</v>
      </c>
      <c r="B2291">
        <v>16</v>
      </c>
      <c r="C2291" t="s">
        <v>237</v>
      </c>
      <c r="D2291" t="s">
        <v>117</v>
      </c>
      <c r="E2291" t="s">
        <v>17</v>
      </c>
      <c r="F2291" t="s">
        <v>43</v>
      </c>
      <c r="G2291">
        <v>86</v>
      </c>
      <c r="H2291">
        <v>77</v>
      </c>
      <c r="I2291" t="str">
        <f>INDEX('DATA - Teams'!$C:$C,MATCH(C2291,'DATA - Teams'!$B:$B,0))</f>
        <v>LESTER</v>
      </c>
    </row>
    <row r="2292" spans="1:9" hidden="1" x14ac:dyDescent="0.2">
      <c r="A2292">
        <v>2017</v>
      </c>
      <c r="B2292">
        <v>16</v>
      </c>
      <c r="C2292" t="s">
        <v>237</v>
      </c>
      <c r="D2292" t="s">
        <v>266</v>
      </c>
      <c r="E2292" t="s">
        <v>18</v>
      </c>
      <c r="F2292" t="s">
        <v>41</v>
      </c>
      <c r="G2292">
        <v>66</v>
      </c>
      <c r="H2292">
        <v>90</v>
      </c>
      <c r="I2292" t="str">
        <f>INDEX('DATA - Teams'!$C:$C,MATCH(C2292,'DATA - Teams'!$B:$B,0))</f>
        <v>LESTER</v>
      </c>
    </row>
    <row r="2293" spans="1:9" hidden="1" x14ac:dyDescent="0.2">
      <c r="A2293">
        <v>2017</v>
      </c>
      <c r="B2293">
        <v>16</v>
      </c>
      <c r="C2293" t="s">
        <v>237</v>
      </c>
      <c r="D2293" t="s">
        <v>264</v>
      </c>
      <c r="E2293" t="s">
        <v>27</v>
      </c>
      <c r="F2293" t="s">
        <v>38</v>
      </c>
      <c r="G2293">
        <v>80</v>
      </c>
      <c r="H2293">
        <v>65</v>
      </c>
      <c r="I2293" t="str">
        <f>INDEX('DATA - Teams'!$C:$C,MATCH(C2293,'DATA - Teams'!$B:$B,0))</f>
        <v>LESTER</v>
      </c>
    </row>
    <row r="2294" spans="1:9" hidden="1" x14ac:dyDescent="0.2">
      <c r="A2294">
        <v>2017</v>
      </c>
      <c r="B2294">
        <v>16</v>
      </c>
      <c r="C2294" t="s">
        <v>237</v>
      </c>
      <c r="D2294" t="s">
        <v>255</v>
      </c>
      <c r="E2294" t="s">
        <v>27</v>
      </c>
      <c r="F2294" t="s">
        <v>52</v>
      </c>
      <c r="G2294">
        <v>128</v>
      </c>
      <c r="H2294">
        <v>103</v>
      </c>
      <c r="I2294" t="str">
        <f>INDEX('DATA - Teams'!$C:$C,MATCH(C2294,'DATA - Teams'!$B:$B,0))</f>
        <v>LESTER</v>
      </c>
    </row>
    <row r="2295" spans="1:9" hidden="1" x14ac:dyDescent="0.2">
      <c r="A2295">
        <v>2017</v>
      </c>
      <c r="B2295">
        <v>16</v>
      </c>
      <c r="C2295" t="s">
        <v>237</v>
      </c>
      <c r="D2295" t="s">
        <v>241</v>
      </c>
      <c r="E2295" t="s">
        <v>27</v>
      </c>
      <c r="F2295" t="s">
        <v>41</v>
      </c>
      <c r="G2295">
        <v>109</v>
      </c>
      <c r="H2295">
        <v>141</v>
      </c>
      <c r="I2295" t="str">
        <f>INDEX('DATA - Teams'!$C:$C,MATCH(C2295,'DATA - Teams'!$B:$B,0))</f>
        <v>LESTER</v>
      </c>
    </row>
    <row r="2296" spans="1:9" hidden="1" x14ac:dyDescent="0.2">
      <c r="A2296">
        <v>2017</v>
      </c>
      <c r="B2296">
        <v>16</v>
      </c>
      <c r="C2296" t="s">
        <v>237</v>
      </c>
      <c r="D2296" t="s">
        <v>242</v>
      </c>
      <c r="E2296" t="s">
        <v>36</v>
      </c>
      <c r="F2296" t="s">
        <v>38</v>
      </c>
      <c r="G2296">
        <v>101</v>
      </c>
      <c r="H2296">
        <v>101</v>
      </c>
      <c r="I2296" t="str">
        <f>INDEX('DATA - Teams'!$C:$C,MATCH(C2296,'DATA - Teams'!$B:$B,0))</f>
        <v>LESTER</v>
      </c>
    </row>
    <row r="2297" spans="1:9" hidden="1" x14ac:dyDescent="0.2">
      <c r="A2297">
        <v>2017</v>
      </c>
      <c r="B2297">
        <v>16</v>
      </c>
      <c r="C2297" t="s">
        <v>237</v>
      </c>
      <c r="D2297" t="s">
        <v>243</v>
      </c>
      <c r="E2297" t="s">
        <v>36</v>
      </c>
      <c r="F2297" t="s">
        <v>41</v>
      </c>
      <c r="G2297">
        <v>71</v>
      </c>
      <c r="H2297">
        <v>73</v>
      </c>
      <c r="I2297" t="str">
        <f>INDEX('DATA - Teams'!$C:$C,MATCH(C2297,'DATA - Teams'!$B:$B,0))</f>
        <v>LESTER</v>
      </c>
    </row>
    <row r="2298" spans="1:9" hidden="1" x14ac:dyDescent="0.2">
      <c r="A2298">
        <v>2017</v>
      </c>
      <c r="B2298">
        <v>16</v>
      </c>
      <c r="C2298" t="s">
        <v>237</v>
      </c>
      <c r="D2298" t="s">
        <v>244</v>
      </c>
      <c r="E2298" t="s">
        <v>20</v>
      </c>
      <c r="F2298" t="s">
        <v>41</v>
      </c>
      <c r="G2298">
        <v>105</v>
      </c>
      <c r="H2298">
        <v>120</v>
      </c>
      <c r="I2298" t="str">
        <f>INDEX('DATA - Teams'!$C:$C,MATCH(C2298,'DATA - Teams'!$B:$B,0))</f>
        <v>LESTER</v>
      </c>
    </row>
    <row r="2299" spans="1:9" hidden="1" x14ac:dyDescent="0.2">
      <c r="A2299">
        <v>2017</v>
      </c>
      <c r="B2299">
        <v>16</v>
      </c>
      <c r="C2299" t="s">
        <v>237</v>
      </c>
      <c r="D2299" t="s">
        <v>50</v>
      </c>
      <c r="E2299" t="s">
        <v>32</v>
      </c>
      <c r="F2299" t="s">
        <v>41</v>
      </c>
      <c r="G2299">
        <v>116</v>
      </c>
      <c r="H2299">
        <v>134</v>
      </c>
      <c r="I2299" t="str">
        <f>INDEX('DATA - Teams'!$C:$C,MATCH(C2299,'DATA - Teams'!$B:$B,0))</f>
        <v>LESTER</v>
      </c>
    </row>
    <row r="2300" spans="1:9" hidden="1" x14ac:dyDescent="0.2">
      <c r="A2300">
        <v>2017</v>
      </c>
      <c r="B2300">
        <v>16</v>
      </c>
      <c r="C2300" t="s">
        <v>237</v>
      </c>
      <c r="D2300" t="s">
        <v>185</v>
      </c>
      <c r="E2300" t="s">
        <v>32</v>
      </c>
      <c r="F2300" t="s">
        <v>43</v>
      </c>
      <c r="G2300">
        <v>75</v>
      </c>
      <c r="H2300">
        <v>47</v>
      </c>
      <c r="I2300" t="str">
        <f>INDEX('DATA - Teams'!$C:$C,MATCH(C2300,'DATA - Teams'!$B:$B,0))</f>
        <v>LESTER</v>
      </c>
    </row>
    <row r="2301" spans="1:9" hidden="1" x14ac:dyDescent="0.2">
      <c r="A2301">
        <v>2017</v>
      </c>
      <c r="B2301">
        <v>16</v>
      </c>
      <c r="C2301" t="s">
        <v>237</v>
      </c>
      <c r="D2301" t="s">
        <v>257</v>
      </c>
      <c r="E2301" t="s">
        <v>24</v>
      </c>
      <c r="F2301" t="s">
        <v>43</v>
      </c>
      <c r="G2301">
        <v>90</v>
      </c>
      <c r="H2301">
        <v>78</v>
      </c>
      <c r="I2301" t="str">
        <f>INDEX('DATA - Teams'!$C:$C,MATCH(C2301,'DATA - Teams'!$B:$B,0))</f>
        <v>LESTER</v>
      </c>
    </row>
    <row r="2302" spans="1:9" hidden="1" x14ac:dyDescent="0.2">
      <c r="A2302">
        <v>2017</v>
      </c>
      <c r="B2302">
        <v>16</v>
      </c>
      <c r="C2302" t="s">
        <v>237</v>
      </c>
      <c r="D2302" t="s">
        <v>260</v>
      </c>
      <c r="E2302" t="s">
        <v>24</v>
      </c>
      <c r="F2302" t="s">
        <v>38</v>
      </c>
      <c r="G2302">
        <v>122</v>
      </c>
      <c r="H2302">
        <v>106</v>
      </c>
      <c r="I2302" t="str">
        <f>INDEX('DATA - Teams'!$C:$C,MATCH(C2302,'DATA - Teams'!$B:$B,0))</f>
        <v>LESTER</v>
      </c>
    </row>
    <row r="2303" spans="1:9" hidden="1" x14ac:dyDescent="0.2">
      <c r="A2303">
        <v>2017</v>
      </c>
      <c r="B2303">
        <v>16</v>
      </c>
      <c r="C2303" t="s">
        <v>237</v>
      </c>
      <c r="D2303" t="s">
        <v>258</v>
      </c>
      <c r="E2303" t="s">
        <v>24</v>
      </c>
      <c r="F2303" t="s">
        <v>38</v>
      </c>
      <c r="G2303">
        <v>117</v>
      </c>
      <c r="H2303">
        <v>92</v>
      </c>
      <c r="I2303" t="str">
        <f>INDEX('DATA - Teams'!$C:$C,MATCH(C2303,'DATA - Teams'!$B:$B,0))</f>
        <v>LESTER</v>
      </c>
    </row>
    <row r="2304" spans="1:9" hidden="1" x14ac:dyDescent="0.2">
      <c r="A2304">
        <v>2017</v>
      </c>
      <c r="B2304">
        <v>16</v>
      </c>
      <c r="C2304" t="s">
        <v>237</v>
      </c>
      <c r="D2304" t="s">
        <v>78</v>
      </c>
      <c r="E2304" t="s">
        <v>28</v>
      </c>
      <c r="F2304" t="s">
        <v>43</v>
      </c>
      <c r="G2304">
        <v>92</v>
      </c>
      <c r="H2304">
        <v>111</v>
      </c>
      <c r="I2304" t="str">
        <f>INDEX('DATA - Teams'!$C:$C,MATCH(C2304,'DATA - Teams'!$B:$B,0))</f>
        <v>LESTER</v>
      </c>
    </row>
    <row r="2305" spans="1:9" hidden="1" x14ac:dyDescent="0.2">
      <c r="A2305">
        <v>2017</v>
      </c>
      <c r="B2305">
        <v>16</v>
      </c>
      <c r="C2305" t="s">
        <v>237</v>
      </c>
      <c r="D2305" t="s">
        <v>249</v>
      </c>
      <c r="E2305" t="s">
        <v>13</v>
      </c>
      <c r="F2305" t="s">
        <v>41</v>
      </c>
      <c r="G2305">
        <v>87</v>
      </c>
      <c r="H2305">
        <v>73</v>
      </c>
      <c r="I2305" t="str">
        <f>INDEX('DATA - Teams'!$C:$C,MATCH(C2305,'DATA - Teams'!$B:$B,0))</f>
        <v>LESTER</v>
      </c>
    </row>
    <row r="2306" spans="1:9" hidden="1" x14ac:dyDescent="0.2">
      <c r="A2306">
        <v>2017</v>
      </c>
      <c r="B2306">
        <v>16</v>
      </c>
      <c r="C2306" t="s">
        <v>237</v>
      </c>
      <c r="D2306" t="s">
        <v>263</v>
      </c>
      <c r="E2306" t="s">
        <v>13</v>
      </c>
      <c r="F2306" t="s">
        <v>41</v>
      </c>
      <c r="G2306">
        <v>98</v>
      </c>
      <c r="H2306">
        <v>57</v>
      </c>
      <c r="I2306" t="str">
        <f>INDEX('DATA - Teams'!$C:$C,MATCH(C2306,'DATA - Teams'!$B:$B,0))</f>
        <v>LESTER</v>
      </c>
    </row>
    <row r="2307" spans="1:9" hidden="1" x14ac:dyDescent="0.2">
      <c r="A2307">
        <v>2017</v>
      </c>
      <c r="B2307">
        <v>16</v>
      </c>
      <c r="C2307" t="s">
        <v>237</v>
      </c>
      <c r="D2307" t="s">
        <v>251</v>
      </c>
      <c r="E2307" t="s">
        <v>13</v>
      </c>
      <c r="F2307" t="s">
        <v>38</v>
      </c>
      <c r="G2307">
        <v>123</v>
      </c>
      <c r="H2307">
        <v>87</v>
      </c>
      <c r="I2307" t="str">
        <f>INDEX('DATA - Teams'!$C:$C,MATCH(C2307,'DATA - Teams'!$B:$B,0))</f>
        <v>LESTER</v>
      </c>
    </row>
    <row r="2308" spans="1:9" hidden="1" x14ac:dyDescent="0.2">
      <c r="A2308">
        <v>2017</v>
      </c>
      <c r="B2308">
        <v>16</v>
      </c>
      <c r="C2308" t="s">
        <v>237</v>
      </c>
      <c r="D2308" t="s">
        <v>267</v>
      </c>
      <c r="E2308" t="s">
        <v>18</v>
      </c>
      <c r="F2308" t="s">
        <v>59</v>
      </c>
      <c r="G2308">
        <v>102</v>
      </c>
      <c r="H2308">
        <v>55</v>
      </c>
      <c r="I2308" t="str">
        <f>INDEX('DATA - Teams'!$C:$C,MATCH(C2308,'DATA - Teams'!$B:$B,0))</f>
        <v>LESTER</v>
      </c>
    </row>
    <row r="2309" spans="1:9" hidden="1" x14ac:dyDescent="0.2">
      <c r="A2309">
        <v>2017</v>
      </c>
      <c r="B2309">
        <v>16</v>
      </c>
      <c r="C2309" t="s">
        <v>237</v>
      </c>
      <c r="D2309" t="s">
        <v>240</v>
      </c>
      <c r="E2309" t="s">
        <v>23</v>
      </c>
      <c r="F2309" t="s">
        <v>59</v>
      </c>
      <c r="G2309">
        <v>106</v>
      </c>
      <c r="H2309">
        <v>129</v>
      </c>
      <c r="I2309" t="str">
        <f>INDEX('DATA - Teams'!$C:$C,MATCH(C2309,'DATA - Teams'!$B:$B,0))</f>
        <v>LESTER</v>
      </c>
    </row>
    <row r="2310" spans="1:9" hidden="1" x14ac:dyDescent="0.2">
      <c r="A2310">
        <v>2017</v>
      </c>
      <c r="B2310">
        <v>16</v>
      </c>
      <c r="C2310" t="s">
        <v>237</v>
      </c>
      <c r="D2310" t="s">
        <v>202</v>
      </c>
      <c r="E2310" t="s">
        <v>36</v>
      </c>
      <c r="F2310" t="s">
        <v>59</v>
      </c>
      <c r="G2310">
        <v>85</v>
      </c>
      <c r="H2310">
        <v>96</v>
      </c>
      <c r="I2310" t="str">
        <f>INDEX('DATA - Teams'!$C:$C,MATCH(C2310,'DATA - Teams'!$B:$B,0))</f>
        <v>LESTER</v>
      </c>
    </row>
    <row r="2311" spans="1:9" hidden="1" x14ac:dyDescent="0.2">
      <c r="A2311">
        <v>2017</v>
      </c>
      <c r="B2311">
        <v>16</v>
      </c>
      <c r="C2311" t="s">
        <v>237</v>
      </c>
      <c r="D2311" t="s">
        <v>246</v>
      </c>
      <c r="E2311" t="s">
        <v>14</v>
      </c>
      <c r="F2311" t="s">
        <v>59</v>
      </c>
      <c r="G2311">
        <v>125</v>
      </c>
      <c r="H2311">
        <v>0</v>
      </c>
      <c r="I2311" t="str">
        <f>INDEX('DATA - Teams'!$C:$C,MATCH(C2311,'DATA - Teams'!$B:$B,0))</f>
        <v>LESTER</v>
      </c>
    </row>
    <row r="2312" spans="1:9" hidden="1" x14ac:dyDescent="0.2">
      <c r="A2312">
        <v>2017</v>
      </c>
      <c r="B2312">
        <v>17</v>
      </c>
      <c r="C2312" t="s">
        <v>237</v>
      </c>
      <c r="D2312" t="s">
        <v>142</v>
      </c>
      <c r="E2312" t="s">
        <v>22</v>
      </c>
      <c r="F2312" t="s">
        <v>43</v>
      </c>
      <c r="G2312">
        <v>82</v>
      </c>
      <c r="H2312">
        <v>88</v>
      </c>
      <c r="I2312" t="str">
        <f>INDEX('DATA - Teams'!$C:$C,MATCH(C2312,'DATA - Teams'!$B:$B,0))</f>
        <v>LESTER</v>
      </c>
    </row>
    <row r="2313" spans="1:9" hidden="1" x14ac:dyDescent="0.2">
      <c r="A2313">
        <v>2017</v>
      </c>
      <c r="B2313">
        <v>17</v>
      </c>
      <c r="C2313" t="s">
        <v>237</v>
      </c>
      <c r="D2313" t="s">
        <v>265</v>
      </c>
      <c r="E2313" t="s">
        <v>33</v>
      </c>
      <c r="F2313" t="s">
        <v>43</v>
      </c>
      <c r="G2313">
        <v>70</v>
      </c>
      <c r="H2313">
        <v>54</v>
      </c>
      <c r="I2313" t="str">
        <f>INDEX('DATA - Teams'!$C:$C,MATCH(C2313,'DATA - Teams'!$B:$B,0))</f>
        <v>LESTER</v>
      </c>
    </row>
    <row r="2314" spans="1:9" hidden="1" x14ac:dyDescent="0.2">
      <c r="A2314">
        <v>2017</v>
      </c>
      <c r="B2314">
        <v>17</v>
      </c>
      <c r="C2314" t="s">
        <v>237</v>
      </c>
      <c r="D2314" t="s">
        <v>266</v>
      </c>
      <c r="E2314" t="s">
        <v>18</v>
      </c>
      <c r="F2314" t="s">
        <v>41</v>
      </c>
      <c r="G2314">
        <v>60</v>
      </c>
      <c r="H2314">
        <v>57</v>
      </c>
      <c r="I2314" t="str">
        <f>INDEX('DATA - Teams'!$C:$C,MATCH(C2314,'DATA - Teams'!$B:$B,0))</f>
        <v>LESTER</v>
      </c>
    </row>
    <row r="2315" spans="1:9" hidden="1" x14ac:dyDescent="0.2">
      <c r="A2315">
        <v>2017</v>
      </c>
      <c r="B2315">
        <v>17</v>
      </c>
      <c r="C2315" t="s">
        <v>237</v>
      </c>
      <c r="D2315" t="s">
        <v>264</v>
      </c>
      <c r="E2315" t="s">
        <v>27</v>
      </c>
      <c r="F2315" t="s">
        <v>38</v>
      </c>
      <c r="G2315">
        <v>73</v>
      </c>
      <c r="H2315">
        <v>62</v>
      </c>
      <c r="I2315" t="str">
        <f>INDEX('DATA - Teams'!$C:$C,MATCH(C2315,'DATA - Teams'!$B:$B,0))</f>
        <v>LESTER</v>
      </c>
    </row>
    <row r="2316" spans="1:9" hidden="1" x14ac:dyDescent="0.2">
      <c r="A2316">
        <v>2017</v>
      </c>
      <c r="B2316">
        <v>17</v>
      </c>
      <c r="C2316" t="s">
        <v>237</v>
      </c>
      <c r="D2316" t="s">
        <v>255</v>
      </c>
      <c r="E2316" t="s">
        <v>27</v>
      </c>
      <c r="F2316" t="s">
        <v>52</v>
      </c>
      <c r="G2316">
        <v>126</v>
      </c>
      <c r="H2316">
        <v>120</v>
      </c>
      <c r="I2316" t="str">
        <f>INDEX('DATA - Teams'!$C:$C,MATCH(C2316,'DATA - Teams'!$B:$B,0))</f>
        <v>LESTER</v>
      </c>
    </row>
    <row r="2317" spans="1:9" hidden="1" x14ac:dyDescent="0.2">
      <c r="A2317">
        <v>2017</v>
      </c>
      <c r="B2317">
        <v>17</v>
      </c>
      <c r="C2317" t="s">
        <v>237</v>
      </c>
      <c r="D2317" t="s">
        <v>241</v>
      </c>
      <c r="E2317" t="s">
        <v>27</v>
      </c>
      <c r="F2317" t="s">
        <v>41</v>
      </c>
      <c r="G2317">
        <v>108</v>
      </c>
      <c r="H2317">
        <v>83</v>
      </c>
      <c r="I2317" t="str">
        <f>INDEX('DATA - Teams'!$C:$C,MATCH(C2317,'DATA - Teams'!$B:$B,0))</f>
        <v>LESTER</v>
      </c>
    </row>
    <row r="2318" spans="1:9" hidden="1" x14ac:dyDescent="0.2">
      <c r="A2318">
        <v>2017</v>
      </c>
      <c r="B2318">
        <v>17</v>
      </c>
      <c r="C2318" t="s">
        <v>237</v>
      </c>
      <c r="D2318" t="s">
        <v>242</v>
      </c>
      <c r="E2318" t="s">
        <v>36</v>
      </c>
      <c r="F2318" t="s">
        <v>38</v>
      </c>
      <c r="G2318">
        <v>106</v>
      </c>
      <c r="H2318">
        <v>118</v>
      </c>
      <c r="I2318" t="str">
        <f>INDEX('DATA - Teams'!$C:$C,MATCH(C2318,'DATA - Teams'!$B:$B,0))</f>
        <v>LESTER</v>
      </c>
    </row>
    <row r="2319" spans="1:9" hidden="1" x14ac:dyDescent="0.2">
      <c r="A2319">
        <v>2017</v>
      </c>
      <c r="B2319">
        <v>17</v>
      </c>
      <c r="C2319" t="s">
        <v>237</v>
      </c>
      <c r="D2319" t="s">
        <v>243</v>
      </c>
      <c r="E2319" t="s">
        <v>36</v>
      </c>
      <c r="F2319" t="s">
        <v>41</v>
      </c>
      <c r="G2319">
        <v>72</v>
      </c>
      <c r="H2319">
        <v>105</v>
      </c>
      <c r="I2319" t="str">
        <f>INDEX('DATA - Teams'!$C:$C,MATCH(C2319,'DATA - Teams'!$B:$B,0))</f>
        <v>LESTER</v>
      </c>
    </row>
    <row r="2320" spans="1:9" hidden="1" x14ac:dyDescent="0.2">
      <c r="A2320">
        <v>2017</v>
      </c>
      <c r="B2320">
        <v>17</v>
      </c>
      <c r="C2320" t="s">
        <v>237</v>
      </c>
      <c r="D2320" t="s">
        <v>244</v>
      </c>
      <c r="E2320" t="s">
        <v>20</v>
      </c>
      <c r="F2320" t="s">
        <v>41</v>
      </c>
      <c r="G2320">
        <v>97</v>
      </c>
      <c r="H2320">
        <v>94</v>
      </c>
      <c r="I2320" t="str">
        <f>INDEX('DATA - Teams'!$C:$C,MATCH(C2320,'DATA - Teams'!$B:$B,0))</f>
        <v>LESTER</v>
      </c>
    </row>
    <row r="2321" spans="1:9" hidden="1" x14ac:dyDescent="0.2">
      <c r="A2321">
        <v>2017</v>
      </c>
      <c r="B2321">
        <v>17</v>
      </c>
      <c r="C2321" t="s">
        <v>237</v>
      </c>
      <c r="D2321" t="s">
        <v>50</v>
      </c>
      <c r="E2321" t="s">
        <v>32</v>
      </c>
      <c r="F2321" t="s">
        <v>41</v>
      </c>
      <c r="G2321">
        <v>113</v>
      </c>
      <c r="H2321">
        <v>88</v>
      </c>
      <c r="I2321" t="str">
        <f>INDEX('DATA - Teams'!$C:$C,MATCH(C2321,'DATA - Teams'!$B:$B,0))</f>
        <v>LESTER</v>
      </c>
    </row>
    <row r="2322" spans="1:9" hidden="1" x14ac:dyDescent="0.2">
      <c r="A2322">
        <v>2017</v>
      </c>
      <c r="B2322">
        <v>17</v>
      </c>
      <c r="C2322" t="s">
        <v>237</v>
      </c>
      <c r="D2322" t="s">
        <v>185</v>
      </c>
      <c r="E2322" t="s">
        <v>32</v>
      </c>
      <c r="F2322" t="s">
        <v>43</v>
      </c>
      <c r="G2322">
        <v>76</v>
      </c>
      <c r="H2322">
        <v>94</v>
      </c>
      <c r="I2322" t="str">
        <f>INDEX('DATA - Teams'!$C:$C,MATCH(C2322,'DATA - Teams'!$B:$B,0))</f>
        <v>LESTER</v>
      </c>
    </row>
    <row r="2323" spans="1:9" hidden="1" x14ac:dyDescent="0.2">
      <c r="A2323">
        <v>2017</v>
      </c>
      <c r="B2323">
        <v>17</v>
      </c>
      <c r="C2323" t="s">
        <v>237</v>
      </c>
      <c r="D2323" t="s">
        <v>257</v>
      </c>
      <c r="E2323" t="s">
        <v>24</v>
      </c>
      <c r="F2323" t="s">
        <v>43</v>
      </c>
      <c r="G2323">
        <v>86</v>
      </c>
      <c r="H2323">
        <v>68</v>
      </c>
      <c r="I2323" t="str">
        <f>INDEX('DATA - Teams'!$C:$C,MATCH(C2323,'DATA - Teams'!$B:$B,0))</f>
        <v>LESTER</v>
      </c>
    </row>
    <row r="2324" spans="1:9" hidden="1" x14ac:dyDescent="0.2">
      <c r="A2324">
        <v>2017</v>
      </c>
      <c r="B2324">
        <v>17</v>
      </c>
      <c r="C2324" t="s">
        <v>237</v>
      </c>
      <c r="D2324" t="s">
        <v>260</v>
      </c>
      <c r="E2324" t="s">
        <v>24</v>
      </c>
      <c r="F2324" t="s">
        <v>38</v>
      </c>
      <c r="G2324">
        <v>124</v>
      </c>
      <c r="H2324">
        <v>88</v>
      </c>
      <c r="I2324" t="str">
        <f>INDEX('DATA - Teams'!$C:$C,MATCH(C2324,'DATA - Teams'!$B:$B,0))</f>
        <v>LESTER</v>
      </c>
    </row>
    <row r="2325" spans="1:9" hidden="1" x14ac:dyDescent="0.2">
      <c r="A2325">
        <v>2017</v>
      </c>
      <c r="B2325">
        <v>17</v>
      </c>
      <c r="C2325" t="s">
        <v>237</v>
      </c>
      <c r="D2325" t="s">
        <v>258</v>
      </c>
      <c r="E2325" t="s">
        <v>24</v>
      </c>
      <c r="F2325" t="s">
        <v>38</v>
      </c>
      <c r="G2325">
        <v>119</v>
      </c>
      <c r="H2325">
        <v>85</v>
      </c>
      <c r="I2325" t="str">
        <f>INDEX('DATA - Teams'!$C:$C,MATCH(C2325,'DATA - Teams'!$B:$B,0))</f>
        <v>LESTER</v>
      </c>
    </row>
    <row r="2326" spans="1:9" hidden="1" x14ac:dyDescent="0.2">
      <c r="A2326">
        <v>2017</v>
      </c>
      <c r="B2326">
        <v>17</v>
      </c>
      <c r="C2326" t="s">
        <v>237</v>
      </c>
      <c r="D2326" t="s">
        <v>78</v>
      </c>
      <c r="E2326" t="s">
        <v>28</v>
      </c>
      <c r="F2326" t="s">
        <v>43</v>
      </c>
      <c r="G2326">
        <v>89</v>
      </c>
      <c r="H2326">
        <v>66</v>
      </c>
      <c r="I2326" t="str">
        <f>INDEX('DATA - Teams'!$C:$C,MATCH(C2326,'DATA - Teams'!$B:$B,0))</f>
        <v>LESTER</v>
      </c>
    </row>
    <row r="2327" spans="1:9" hidden="1" x14ac:dyDescent="0.2">
      <c r="A2327">
        <v>2017</v>
      </c>
      <c r="B2327">
        <v>17</v>
      </c>
      <c r="C2327" t="s">
        <v>237</v>
      </c>
      <c r="D2327" t="s">
        <v>249</v>
      </c>
      <c r="E2327" t="s">
        <v>13</v>
      </c>
      <c r="F2327" t="s">
        <v>41</v>
      </c>
      <c r="G2327">
        <v>81</v>
      </c>
      <c r="H2327">
        <v>64</v>
      </c>
      <c r="I2327" t="str">
        <f>INDEX('DATA - Teams'!$C:$C,MATCH(C2327,'DATA - Teams'!$B:$B,0))</f>
        <v>LESTER</v>
      </c>
    </row>
    <row r="2328" spans="1:9" hidden="1" x14ac:dyDescent="0.2">
      <c r="A2328">
        <v>2017</v>
      </c>
      <c r="B2328">
        <v>17</v>
      </c>
      <c r="C2328" t="s">
        <v>237</v>
      </c>
      <c r="D2328" t="s">
        <v>263</v>
      </c>
      <c r="E2328" t="s">
        <v>13</v>
      </c>
      <c r="F2328" t="s">
        <v>41</v>
      </c>
      <c r="G2328">
        <v>94</v>
      </c>
      <c r="H2328">
        <v>86</v>
      </c>
      <c r="I2328" t="str">
        <f>INDEX('DATA - Teams'!$C:$C,MATCH(C2328,'DATA - Teams'!$B:$B,0))</f>
        <v>LESTER</v>
      </c>
    </row>
    <row r="2329" spans="1:9" hidden="1" x14ac:dyDescent="0.2">
      <c r="A2329">
        <v>2017</v>
      </c>
      <c r="B2329">
        <v>17</v>
      </c>
      <c r="C2329" t="s">
        <v>237</v>
      </c>
      <c r="D2329" t="s">
        <v>251</v>
      </c>
      <c r="E2329" t="s">
        <v>13</v>
      </c>
      <c r="F2329" t="s">
        <v>38</v>
      </c>
      <c r="G2329">
        <v>123</v>
      </c>
      <c r="H2329">
        <v>0</v>
      </c>
      <c r="I2329" t="str">
        <f>INDEX('DATA - Teams'!$C:$C,MATCH(C2329,'DATA - Teams'!$B:$B,0))</f>
        <v>LESTER</v>
      </c>
    </row>
    <row r="2330" spans="1:9" hidden="1" x14ac:dyDescent="0.2">
      <c r="A2330">
        <v>2017</v>
      </c>
      <c r="B2330">
        <v>17</v>
      </c>
      <c r="C2330" t="s">
        <v>237</v>
      </c>
      <c r="D2330" t="s">
        <v>267</v>
      </c>
      <c r="E2330" t="s">
        <v>18</v>
      </c>
      <c r="F2330" t="s">
        <v>59</v>
      </c>
      <c r="G2330">
        <v>96</v>
      </c>
      <c r="H2330">
        <v>84</v>
      </c>
      <c r="I2330" t="str">
        <f>INDEX('DATA - Teams'!$C:$C,MATCH(C2330,'DATA - Teams'!$B:$B,0))</f>
        <v>LESTER</v>
      </c>
    </row>
    <row r="2331" spans="1:9" hidden="1" x14ac:dyDescent="0.2">
      <c r="A2331">
        <v>2017</v>
      </c>
      <c r="B2331">
        <v>17</v>
      </c>
      <c r="C2331" t="s">
        <v>237</v>
      </c>
      <c r="D2331" t="s">
        <v>240</v>
      </c>
      <c r="E2331" t="s">
        <v>23</v>
      </c>
      <c r="F2331" t="s">
        <v>59</v>
      </c>
      <c r="G2331">
        <v>99</v>
      </c>
      <c r="H2331">
        <v>62</v>
      </c>
      <c r="I2331" t="str">
        <f>INDEX('DATA - Teams'!$C:$C,MATCH(C2331,'DATA - Teams'!$B:$B,0))</f>
        <v>LESTER</v>
      </c>
    </row>
    <row r="2332" spans="1:9" hidden="1" x14ac:dyDescent="0.2">
      <c r="A2332">
        <v>2017</v>
      </c>
      <c r="B2332">
        <v>17</v>
      </c>
      <c r="C2332" t="s">
        <v>237</v>
      </c>
      <c r="D2332" t="s">
        <v>202</v>
      </c>
      <c r="E2332" t="s">
        <v>36</v>
      </c>
      <c r="F2332" t="s">
        <v>59</v>
      </c>
      <c r="G2332">
        <v>92</v>
      </c>
      <c r="H2332">
        <v>104</v>
      </c>
      <c r="I2332" t="str">
        <f>INDEX('DATA - Teams'!$C:$C,MATCH(C2332,'DATA - Teams'!$B:$B,0))</f>
        <v>LESTER</v>
      </c>
    </row>
    <row r="2333" spans="1:9" hidden="1" x14ac:dyDescent="0.2">
      <c r="A2333">
        <v>2017</v>
      </c>
      <c r="B2333">
        <v>17</v>
      </c>
      <c r="C2333" t="s">
        <v>237</v>
      </c>
      <c r="D2333" t="s">
        <v>246</v>
      </c>
      <c r="E2333" t="s">
        <v>14</v>
      </c>
      <c r="F2333" t="s">
        <v>59</v>
      </c>
      <c r="G2333">
        <v>125</v>
      </c>
      <c r="H2333">
        <v>0</v>
      </c>
      <c r="I2333" t="str">
        <f>INDEX('DATA - Teams'!$C:$C,MATCH(C2333,'DATA - Teams'!$B:$B,0))</f>
        <v>LESTER</v>
      </c>
    </row>
    <row r="2334" spans="1:9" hidden="1" x14ac:dyDescent="0.2">
      <c r="A2334">
        <v>2017</v>
      </c>
      <c r="B2334">
        <v>18</v>
      </c>
      <c r="C2334" t="s">
        <v>237</v>
      </c>
      <c r="D2334" t="s">
        <v>142</v>
      </c>
      <c r="E2334" t="s">
        <v>22</v>
      </c>
      <c r="F2334" t="s">
        <v>43</v>
      </c>
      <c r="G2334">
        <v>90</v>
      </c>
      <c r="H2334">
        <v>109</v>
      </c>
      <c r="I2334" t="str">
        <f>INDEX('DATA - Teams'!$C:$C,MATCH(C2334,'DATA - Teams'!$B:$B,0))</f>
        <v>LESTER</v>
      </c>
    </row>
    <row r="2335" spans="1:9" hidden="1" x14ac:dyDescent="0.2">
      <c r="A2335">
        <v>2017</v>
      </c>
      <c r="B2335">
        <v>18</v>
      </c>
      <c r="C2335" t="s">
        <v>237</v>
      </c>
      <c r="D2335" t="s">
        <v>268</v>
      </c>
      <c r="E2335" t="s">
        <v>18</v>
      </c>
      <c r="F2335" t="s">
        <v>43</v>
      </c>
      <c r="G2335">
        <v>87</v>
      </c>
      <c r="H2335">
        <v>86</v>
      </c>
      <c r="I2335" t="str">
        <f>INDEX('DATA - Teams'!$C:$C,MATCH(C2335,'DATA - Teams'!$B:$B,0))</f>
        <v>LESTER</v>
      </c>
    </row>
    <row r="2336" spans="1:9" hidden="1" x14ac:dyDescent="0.2">
      <c r="A2336">
        <v>2017</v>
      </c>
      <c r="B2336">
        <v>18</v>
      </c>
      <c r="C2336" t="s">
        <v>237</v>
      </c>
      <c r="D2336" t="s">
        <v>266</v>
      </c>
      <c r="E2336" t="s">
        <v>18</v>
      </c>
      <c r="F2336" t="s">
        <v>41</v>
      </c>
      <c r="G2336">
        <v>60</v>
      </c>
      <c r="H2336">
        <v>57</v>
      </c>
      <c r="I2336" t="str">
        <f>INDEX('DATA - Teams'!$C:$C,MATCH(C2336,'DATA - Teams'!$B:$B,0))</f>
        <v>LESTER</v>
      </c>
    </row>
    <row r="2337" spans="1:9" hidden="1" x14ac:dyDescent="0.2">
      <c r="A2337">
        <v>2017</v>
      </c>
      <c r="B2337">
        <v>18</v>
      </c>
      <c r="C2337" t="s">
        <v>237</v>
      </c>
      <c r="D2337" t="s">
        <v>264</v>
      </c>
      <c r="E2337" t="s">
        <v>27</v>
      </c>
      <c r="F2337" t="s">
        <v>38</v>
      </c>
      <c r="G2337">
        <v>70</v>
      </c>
      <c r="H2337">
        <v>48</v>
      </c>
      <c r="I2337" t="str">
        <f>INDEX('DATA - Teams'!$C:$C,MATCH(C2337,'DATA - Teams'!$B:$B,0))</f>
        <v>LESTER</v>
      </c>
    </row>
    <row r="2338" spans="1:9" hidden="1" x14ac:dyDescent="0.2">
      <c r="A2338">
        <v>2017</v>
      </c>
      <c r="B2338">
        <v>18</v>
      </c>
      <c r="C2338" t="s">
        <v>237</v>
      </c>
      <c r="D2338" t="s">
        <v>255</v>
      </c>
      <c r="E2338" t="s">
        <v>27</v>
      </c>
      <c r="F2338" t="s">
        <v>52</v>
      </c>
      <c r="G2338">
        <v>123</v>
      </c>
      <c r="H2338">
        <v>128</v>
      </c>
      <c r="I2338" t="str">
        <f>INDEX('DATA - Teams'!$C:$C,MATCH(C2338,'DATA - Teams'!$B:$B,0))</f>
        <v>LESTER</v>
      </c>
    </row>
    <row r="2339" spans="1:9" hidden="1" x14ac:dyDescent="0.2">
      <c r="A2339">
        <v>2017</v>
      </c>
      <c r="B2339">
        <v>18</v>
      </c>
      <c r="C2339" t="s">
        <v>237</v>
      </c>
      <c r="D2339" t="s">
        <v>241</v>
      </c>
      <c r="E2339" t="s">
        <v>27</v>
      </c>
      <c r="F2339" t="s">
        <v>41</v>
      </c>
      <c r="G2339">
        <v>106</v>
      </c>
      <c r="H2339">
        <v>88</v>
      </c>
      <c r="I2339" t="str">
        <f>INDEX('DATA - Teams'!$C:$C,MATCH(C2339,'DATA - Teams'!$B:$B,0))</f>
        <v>LESTER</v>
      </c>
    </row>
    <row r="2340" spans="1:9" hidden="1" x14ac:dyDescent="0.2">
      <c r="A2340">
        <v>2017</v>
      </c>
      <c r="B2340">
        <v>18</v>
      </c>
      <c r="C2340" t="s">
        <v>237</v>
      </c>
      <c r="D2340" t="s">
        <v>242</v>
      </c>
      <c r="E2340" t="s">
        <v>36</v>
      </c>
      <c r="F2340" t="s">
        <v>38</v>
      </c>
      <c r="G2340">
        <v>114</v>
      </c>
      <c r="H2340">
        <v>86</v>
      </c>
      <c r="I2340" t="str">
        <f>INDEX('DATA - Teams'!$C:$C,MATCH(C2340,'DATA - Teams'!$B:$B,0))</f>
        <v>LESTER</v>
      </c>
    </row>
    <row r="2341" spans="1:9" hidden="1" x14ac:dyDescent="0.2">
      <c r="A2341">
        <v>2017</v>
      </c>
      <c r="B2341">
        <v>18</v>
      </c>
      <c r="C2341" t="s">
        <v>237</v>
      </c>
      <c r="D2341" t="s">
        <v>243</v>
      </c>
      <c r="E2341" t="s">
        <v>36</v>
      </c>
      <c r="F2341" t="s">
        <v>41</v>
      </c>
      <c r="G2341">
        <v>77</v>
      </c>
      <c r="H2341">
        <v>96</v>
      </c>
      <c r="I2341" t="str">
        <f>INDEX('DATA - Teams'!$C:$C,MATCH(C2341,'DATA - Teams'!$B:$B,0))</f>
        <v>LESTER</v>
      </c>
    </row>
    <row r="2342" spans="1:9" hidden="1" x14ac:dyDescent="0.2">
      <c r="A2342">
        <v>2017</v>
      </c>
      <c r="B2342">
        <v>18</v>
      </c>
      <c r="C2342" t="s">
        <v>237</v>
      </c>
      <c r="D2342" t="s">
        <v>202</v>
      </c>
      <c r="E2342" t="s">
        <v>36</v>
      </c>
      <c r="F2342" t="s">
        <v>41</v>
      </c>
      <c r="G2342">
        <v>91</v>
      </c>
      <c r="H2342">
        <v>69</v>
      </c>
      <c r="I2342" t="str">
        <f>INDEX('DATA - Teams'!$C:$C,MATCH(C2342,'DATA - Teams'!$B:$B,0))</f>
        <v>LESTER</v>
      </c>
    </row>
    <row r="2343" spans="1:9" hidden="1" x14ac:dyDescent="0.2">
      <c r="A2343">
        <v>2017</v>
      </c>
      <c r="B2343">
        <v>18</v>
      </c>
      <c r="C2343" t="s">
        <v>237</v>
      </c>
      <c r="D2343" t="s">
        <v>244</v>
      </c>
      <c r="E2343" t="s">
        <v>20</v>
      </c>
      <c r="F2343" t="s">
        <v>41</v>
      </c>
      <c r="G2343">
        <v>91</v>
      </c>
      <c r="H2343">
        <v>127</v>
      </c>
      <c r="I2343" t="str">
        <f>INDEX('DATA - Teams'!$C:$C,MATCH(C2343,'DATA - Teams'!$B:$B,0))</f>
        <v>LESTER</v>
      </c>
    </row>
    <row r="2344" spans="1:9" hidden="1" x14ac:dyDescent="0.2">
      <c r="A2344">
        <v>2017</v>
      </c>
      <c r="B2344">
        <v>18</v>
      </c>
      <c r="C2344" t="s">
        <v>237</v>
      </c>
      <c r="D2344" t="s">
        <v>50</v>
      </c>
      <c r="E2344" t="s">
        <v>32</v>
      </c>
      <c r="F2344" t="s">
        <v>41</v>
      </c>
      <c r="G2344">
        <v>99</v>
      </c>
      <c r="H2344">
        <v>103</v>
      </c>
      <c r="I2344" t="str">
        <f>INDEX('DATA - Teams'!$C:$C,MATCH(C2344,'DATA - Teams'!$B:$B,0))</f>
        <v>LESTER</v>
      </c>
    </row>
    <row r="2345" spans="1:9" hidden="1" x14ac:dyDescent="0.2">
      <c r="A2345">
        <v>2017</v>
      </c>
      <c r="B2345">
        <v>18</v>
      </c>
      <c r="C2345" t="s">
        <v>237</v>
      </c>
      <c r="D2345" t="s">
        <v>185</v>
      </c>
      <c r="E2345" t="s">
        <v>32</v>
      </c>
      <c r="F2345" t="s">
        <v>43</v>
      </c>
      <c r="G2345">
        <v>70</v>
      </c>
      <c r="H2345">
        <v>70</v>
      </c>
      <c r="I2345" t="str">
        <f>INDEX('DATA - Teams'!$C:$C,MATCH(C2345,'DATA - Teams'!$B:$B,0))</f>
        <v>LESTER</v>
      </c>
    </row>
    <row r="2346" spans="1:9" hidden="1" x14ac:dyDescent="0.2">
      <c r="A2346">
        <v>2017</v>
      </c>
      <c r="B2346">
        <v>18</v>
      </c>
      <c r="C2346" t="s">
        <v>237</v>
      </c>
      <c r="D2346" t="s">
        <v>50</v>
      </c>
      <c r="E2346" t="s">
        <v>10</v>
      </c>
      <c r="F2346" t="s">
        <v>43</v>
      </c>
      <c r="G2346">
        <v>76</v>
      </c>
      <c r="H2346">
        <v>54</v>
      </c>
      <c r="I2346" t="str">
        <f>INDEX('DATA - Teams'!$C:$C,MATCH(C2346,'DATA - Teams'!$B:$B,0))</f>
        <v>LESTER</v>
      </c>
    </row>
    <row r="2347" spans="1:9" hidden="1" x14ac:dyDescent="0.2">
      <c r="A2347">
        <v>2017</v>
      </c>
      <c r="B2347">
        <v>18</v>
      </c>
      <c r="C2347" t="s">
        <v>237</v>
      </c>
      <c r="D2347" t="s">
        <v>257</v>
      </c>
      <c r="E2347" t="s">
        <v>24</v>
      </c>
      <c r="F2347" t="s">
        <v>43</v>
      </c>
      <c r="G2347">
        <v>82</v>
      </c>
      <c r="H2347">
        <v>57</v>
      </c>
      <c r="I2347" t="str">
        <f>INDEX('DATA - Teams'!$C:$C,MATCH(C2347,'DATA - Teams'!$B:$B,0))</f>
        <v>LESTER</v>
      </c>
    </row>
    <row r="2348" spans="1:9" hidden="1" x14ac:dyDescent="0.2">
      <c r="A2348">
        <v>2017</v>
      </c>
      <c r="B2348">
        <v>18</v>
      </c>
      <c r="C2348" t="s">
        <v>237</v>
      </c>
      <c r="D2348" t="s">
        <v>260</v>
      </c>
      <c r="E2348" t="s">
        <v>24</v>
      </c>
      <c r="F2348" t="s">
        <v>38</v>
      </c>
      <c r="G2348">
        <v>114</v>
      </c>
      <c r="H2348">
        <v>47</v>
      </c>
      <c r="I2348" t="str">
        <f>INDEX('DATA - Teams'!$C:$C,MATCH(C2348,'DATA - Teams'!$B:$B,0))</f>
        <v>LESTER</v>
      </c>
    </row>
    <row r="2349" spans="1:9" hidden="1" x14ac:dyDescent="0.2">
      <c r="A2349">
        <v>2017</v>
      </c>
      <c r="B2349">
        <v>18</v>
      </c>
      <c r="C2349" t="s">
        <v>237</v>
      </c>
      <c r="D2349" t="s">
        <v>258</v>
      </c>
      <c r="E2349" t="s">
        <v>24</v>
      </c>
      <c r="F2349" t="s">
        <v>38</v>
      </c>
      <c r="G2349">
        <v>111</v>
      </c>
      <c r="H2349">
        <v>69</v>
      </c>
      <c r="I2349" t="str">
        <f>INDEX('DATA - Teams'!$C:$C,MATCH(C2349,'DATA - Teams'!$B:$B,0))</f>
        <v>LESTER</v>
      </c>
    </row>
    <row r="2350" spans="1:9" hidden="1" x14ac:dyDescent="0.2">
      <c r="A2350">
        <v>2017</v>
      </c>
      <c r="B2350">
        <v>18</v>
      </c>
      <c r="C2350" t="s">
        <v>237</v>
      </c>
      <c r="D2350" t="s">
        <v>249</v>
      </c>
      <c r="E2350" t="s">
        <v>13</v>
      </c>
      <c r="F2350" t="s">
        <v>41</v>
      </c>
      <c r="G2350">
        <v>76</v>
      </c>
      <c r="H2350">
        <v>91</v>
      </c>
      <c r="I2350" t="str">
        <f>INDEX('DATA - Teams'!$C:$C,MATCH(C2350,'DATA - Teams'!$B:$B,0))</f>
        <v>LESTER</v>
      </c>
    </row>
    <row r="2351" spans="1:9" hidden="1" x14ac:dyDescent="0.2">
      <c r="A2351">
        <v>2017</v>
      </c>
      <c r="B2351">
        <v>18</v>
      </c>
      <c r="C2351" t="s">
        <v>237</v>
      </c>
      <c r="D2351" t="s">
        <v>251</v>
      </c>
      <c r="E2351" t="s">
        <v>13</v>
      </c>
      <c r="F2351" t="s">
        <v>38</v>
      </c>
      <c r="G2351">
        <v>122</v>
      </c>
      <c r="H2351">
        <v>98</v>
      </c>
      <c r="I2351" t="str">
        <f>INDEX('DATA - Teams'!$C:$C,MATCH(C2351,'DATA - Teams'!$B:$B,0))</f>
        <v>LESTER</v>
      </c>
    </row>
    <row r="2352" spans="1:9" hidden="1" x14ac:dyDescent="0.2">
      <c r="A2352">
        <v>2017</v>
      </c>
      <c r="B2352">
        <v>18</v>
      </c>
      <c r="C2352" t="s">
        <v>237</v>
      </c>
      <c r="D2352" t="s">
        <v>240</v>
      </c>
      <c r="E2352" t="s">
        <v>23</v>
      </c>
      <c r="F2352" t="s">
        <v>59</v>
      </c>
      <c r="G2352">
        <v>99</v>
      </c>
      <c r="H2352">
        <v>0</v>
      </c>
      <c r="I2352" t="str">
        <f>INDEX('DATA - Teams'!$C:$C,MATCH(C2352,'DATA - Teams'!$B:$B,0))</f>
        <v>LESTER</v>
      </c>
    </row>
    <row r="2353" spans="1:9" hidden="1" x14ac:dyDescent="0.2">
      <c r="A2353">
        <v>2017</v>
      </c>
      <c r="B2353">
        <v>18</v>
      </c>
      <c r="C2353" t="s">
        <v>237</v>
      </c>
      <c r="D2353" t="s">
        <v>246</v>
      </c>
      <c r="E2353" t="s">
        <v>14</v>
      </c>
      <c r="F2353" t="s">
        <v>59</v>
      </c>
      <c r="G2353">
        <v>125</v>
      </c>
      <c r="H2353">
        <v>0</v>
      </c>
      <c r="I2353" t="str">
        <f>INDEX('DATA - Teams'!$C:$C,MATCH(C2353,'DATA - Teams'!$B:$B,0))</f>
        <v>LESTER</v>
      </c>
    </row>
    <row r="2354" spans="1:9" hidden="1" x14ac:dyDescent="0.2">
      <c r="A2354">
        <v>2017</v>
      </c>
      <c r="B2354">
        <v>18</v>
      </c>
      <c r="C2354" t="s">
        <v>237</v>
      </c>
      <c r="D2354" t="s">
        <v>78</v>
      </c>
      <c r="E2354" t="s">
        <v>28</v>
      </c>
      <c r="F2354" t="s">
        <v>59</v>
      </c>
      <c r="G2354">
        <v>89</v>
      </c>
      <c r="H2354">
        <v>0</v>
      </c>
      <c r="I2354" t="str">
        <f>INDEX('DATA - Teams'!$C:$C,MATCH(C2354,'DATA - Teams'!$B:$B,0))</f>
        <v>LESTER</v>
      </c>
    </row>
    <row r="2355" spans="1:9" hidden="1" x14ac:dyDescent="0.2">
      <c r="A2355">
        <v>2017</v>
      </c>
      <c r="B2355">
        <v>18</v>
      </c>
      <c r="C2355" t="s">
        <v>237</v>
      </c>
      <c r="D2355" t="s">
        <v>263</v>
      </c>
      <c r="E2355" t="s">
        <v>13</v>
      </c>
      <c r="F2355" t="s">
        <v>59</v>
      </c>
      <c r="G2355">
        <v>89</v>
      </c>
      <c r="H2355">
        <v>101</v>
      </c>
      <c r="I2355" t="str">
        <f>INDEX('DATA - Teams'!$C:$C,MATCH(C2355,'DATA - Teams'!$B:$B,0))</f>
        <v>LESTER</v>
      </c>
    </row>
    <row r="2356" spans="1:9" hidden="1" x14ac:dyDescent="0.2">
      <c r="A2356">
        <v>2017</v>
      </c>
      <c r="B2356">
        <v>19</v>
      </c>
      <c r="C2356" t="s">
        <v>237</v>
      </c>
      <c r="D2356" t="s">
        <v>142</v>
      </c>
      <c r="E2356" t="s">
        <v>22</v>
      </c>
      <c r="F2356" t="s">
        <v>43</v>
      </c>
      <c r="G2356">
        <v>100</v>
      </c>
      <c r="H2356">
        <v>115</v>
      </c>
      <c r="I2356" t="str">
        <f>INDEX('DATA - Teams'!$C:$C,MATCH(C2356,'DATA - Teams'!$B:$B,0))</f>
        <v>LESTER</v>
      </c>
    </row>
    <row r="2357" spans="1:9" hidden="1" x14ac:dyDescent="0.2">
      <c r="A2357">
        <v>2017</v>
      </c>
      <c r="B2357">
        <v>19</v>
      </c>
      <c r="C2357" t="s">
        <v>237</v>
      </c>
      <c r="D2357" t="s">
        <v>267</v>
      </c>
      <c r="E2357" t="s">
        <v>18</v>
      </c>
      <c r="F2357" t="s">
        <v>38</v>
      </c>
      <c r="G2357">
        <v>102</v>
      </c>
      <c r="H2357">
        <v>94</v>
      </c>
      <c r="I2357" t="str">
        <f>INDEX('DATA - Teams'!$C:$C,MATCH(C2357,'DATA - Teams'!$B:$B,0))</f>
        <v>LESTER</v>
      </c>
    </row>
    <row r="2358" spans="1:9" hidden="1" x14ac:dyDescent="0.2">
      <c r="A2358">
        <v>2017</v>
      </c>
      <c r="B2358">
        <v>19</v>
      </c>
      <c r="C2358" t="s">
        <v>237</v>
      </c>
      <c r="D2358" t="s">
        <v>266</v>
      </c>
      <c r="E2358" t="s">
        <v>18</v>
      </c>
      <c r="F2358" t="s">
        <v>41</v>
      </c>
      <c r="G2358">
        <v>57</v>
      </c>
      <c r="H2358">
        <v>66</v>
      </c>
      <c r="I2358" t="str">
        <f>INDEX('DATA - Teams'!$C:$C,MATCH(C2358,'DATA - Teams'!$B:$B,0))</f>
        <v>LESTER</v>
      </c>
    </row>
    <row r="2359" spans="1:9" hidden="1" x14ac:dyDescent="0.2">
      <c r="A2359">
        <v>2017</v>
      </c>
      <c r="B2359">
        <v>19</v>
      </c>
      <c r="C2359" t="s">
        <v>237</v>
      </c>
      <c r="D2359" t="s">
        <v>268</v>
      </c>
      <c r="E2359" t="s">
        <v>18</v>
      </c>
      <c r="F2359" t="s">
        <v>43</v>
      </c>
      <c r="G2359">
        <v>93</v>
      </c>
      <c r="H2359">
        <v>103</v>
      </c>
      <c r="I2359" t="str">
        <f>INDEX('DATA - Teams'!$C:$C,MATCH(C2359,'DATA - Teams'!$B:$B,0))</f>
        <v>LESTER</v>
      </c>
    </row>
    <row r="2360" spans="1:9" hidden="1" x14ac:dyDescent="0.2">
      <c r="A2360">
        <v>2017</v>
      </c>
      <c r="B2360">
        <v>19</v>
      </c>
      <c r="C2360" t="s">
        <v>237</v>
      </c>
      <c r="D2360" t="s">
        <v>255</v>
      </c>
      <c r="E2360" t="s">
        <v>27</v>
      </c>
      <c r="F2360" t="s">
        <v>52</v>
      </c>
      <c r="G2360">
        <v>110</v>
      </c>
      <c r="H2360">
        <v>74</v>
      </c>
      <c r="I2360" t="str">
        <f>INDEX('DATA - Teams'!$C:$C,MATCH(C2360,'DATA - Teams'!$B:$B,0))</f>
        <v>LESTER</v>
      </c>
    </row>
    <row r="2361" spans="1:9" hidden="1" x14ac:dyDescent="0.2">
      <c r="A2361">
        <v>2017</v>
      </c>
      <c r="B2361">
        <v>19</v>
      </c>
      <c r="C2361" t="s">
        <v>237</v>
      </c>
      <c r="D2361" t="s">
        <v>264</v>
      </c>
      <c r="E2361" t="s">
        <v>27</v>
      </c>
      <c r="F2361" t="s">
        <v>38</v>
      </c>
      <c r="G2361">
        <v>69</v>
      </c>
      <c r="H2361">
        <v>78</v>
      </c>
      <c r="I2361" t="str">
        <f>INDEX('DATA - Teams'!$C:$C,MATCH(C2361,'DATA - Teams'!$B:$B,0))</f>
        <v>LESTER</v>
      </c>
    </row>
    <row r="2362" spans="1:9" hidden="1" x14ac:dyDescent="0.2">
      <c r="A2362">
        <v>2017</v>
      </c>
      <c r="B2362">
        <v>19</v>
      </c>
      <c r="C2362" t="s">
        <v>237</v>
      </c>
      <c r="D2362" t="s">
        <v>241</v>
      </c>
      <c r="E2362" t="s">
        <v>27</v>
      </c>
      <c r="F2362" t="s">
        <v>41</v>
      </c>
      <c r="G2362">
        <v>112</v>
      </c>
      <c r="H2362">
        <v>105</v>
      </c>
      <c r="I2362" t="str">
        <f>INDEX('DATA - Teams'!$C:$C,MATCH(C2362,'DATA - Teams'!$B:$B,0))</f>
        <v>LESTER</v>
      </c>
    </row>
    <row r="2363" spans="1:9" hidden="1" x14ac:dyDescent="0.2">
      <c r="A2363">
        <v>2017</v>
      </c>
      <c r="B2363">
        <v>19</v>
      </c>
      <c r="C2363" t="s">
        <v>237</v>
      </c>
      <c r="D2363" t="s">
        <v>242</v>
      </c>
      <c r="E2363" t="s">
        <v>36</v>
      </c>
      <c r="F2363" t="s">
        <v>38</v>
      </c>
      <c r="G2363">
        <v>110</v>
      </c>
      <c r="H2363">
        <v>65</v>
      </c>
      <c r="I2363" t="str">
        <f>INDEX('DATA - Teams'!$C:$C,MATCH(C2363,'DATA - Teams'!$B:$B,0))</f>
        <v>LESTER</v>
      </c>
    </row>
    <row r="2364" spans="1:9" hidden="1" x14ac:dyDescent="0.2">
      <c r="A2364">
        <v>2017</v>
      </c>
      <c r="B2364">
        <v>19</v>
      </c>
      <c r="C2364" t="s">
        <v>237</v>
      </c>
      <c r="D2364" t="s">
        <v>243</v>
      </c>
      <c r="E2364" t="s">
        <v>36</v>
      </c>
      <c r="F2364" t="s">
        <v>41</v>
      </c>
      <c r="G2364">
        <v>73</v>
      </c>
      <c r="H2364">
        <v>74</v>
      </c>
      <c r="I2364" t="str">
        <f>INDEX('DATA - Teams'!$C:$C,MATCH(C2364,'DATA - Teams'!$B:$B,0))</f>
        <v>LESTER</v>
      </c>
    </row>
    <row r="2365" spans="1:9" hidden="1" x14ac:dyDescent="0.2">
      <c r="A2365">
        <v>2017</v>
      </c>
      <c r="B2365">
        <v>19</v>
      </c>
      <c r="C2365" t="s">
        <v>237</v>
      </c>
      <c r="D2365" t="s">
        <v>244</v>
      </c>
      <c r="E2365" t="s">
        <v>20</v>
      </c>
      <c r="F2365" t="s">
        <v>41</v>
      </c>
      <c r="G2365">
        <v>90</v>
      </c>
      <c r="H2365">
        <v>65</v>
      </c>
      <c r="I2365" t="str">
        <f>INDEX('DATA - Teams'!$C:$C,MATCH(C2365,'DATA - Teams'!$B:$B,0))</f>
        <v>LESTER</v>
      </c>
    </row>
    <row r="2366" spans="1:9" hidden="1" x14ac:dyDescent="0.2">
      <c r="A2366">
        <v>2017</v>
      </c>
      <c r="B2366">
        <v>19</v>
      </c>
      <c r="C2366" t="s">
        <v>237</v>
      </c>
      <c r="D2366" t="s">
        <v>50</v>
      </c>
      <c r="E2366" t="s">
        <v>32</v>
      </c>
      <c r="F2366" t="s">
        <v>41</v>
      </c>
      <c r="G2366">
        <v>101</v>
      </c>
      <c r="H2366">
        <v>106</v>
      </c>
      <c r="I2366" t="str">
        <f>INDEX('DATA - Teams'!$C:$C,MATCH(C2366,'DATA - Teams'!$B:$B,0))</f>
        <v>LESTER</v>
      </c>
    </row>
    <row r="2367" spans="1:9" hidden="1" x14ac:dyDescent="0.2">
      <c r="A2367">
        <v>2017</v>
      </c>
      <c r="B2367">
        <v>19</v>
      </c>
      <c r="C2367" t="s">
        <v>237</v>
      </c>
      <c r="D2367" t="s">
        <v>185</v>
      </c>
      <c r="E2367" t="s">
        <v>32</v>
      </c>
      <c r="F2367" t="s">
        <v>43</v>
      </c>
      <c r="G2367">
        <v>86</v>
      </c>
      <c r="H2367">
        <v>101</v>
      </c>
      <c r="I2367" t="str">
        <f>INDEX('DATA - Teams'!$C:$C,MATCH(C2367,'DATA - Teams'!$B:$B,0))</f>
        <v>LESTER</v>
      </c>
    </row>
    <row r="2368" spans="1:9" hidden="1" x14ac:dyDescent="0.2">
      <c r="A2368">
        <v>2017</v>
      </c>
      <c r="B2368">
        <v>19</v>
      </c>
      <c r="C2368" t="s">
        <v>237</v>
      </c>
      <c r="D2368" t="s">
        <v>50</v>
      </c>
      <c r="E2368" t="s">
        <v>10</v>
      </c>
      <c r="F2368" t="s">
        <v>43</v>
      </c>
      <c r="G2368">
        <v>76</v>
      </c>
      <c r="H2368">
        <v>65</v>
      </c>
      <c r="I2368" t="str">
        <f>INDEX('DATA - Teams'!$C:$C,MATCH(C2368,'DATA - Teams'!$B:$B,0))</f>
        <v>LESTER</v>
      </c>
    </row>
    <row r="2369" spans="1:9" hidden="1" x14ac:dyDescent="0.2">
      <c r="A2369">
        <v>2017</v>
      </c>
      <c r="B2369">
        <v>19</v>
      </c>
      <c r="C2369" t="s">
        <v>237</v>
      </c>
      <c r="D2369" t="s">
        <v>258</v>
      </c>
      <c r="E2369" t="s">
        <v>24</v>
      </c>
      <c r="F2369" t="s">
        <v>38</v>
      </c>
      <c r="G2369">
        <v>102</v>
      </c>
      <c r="H2369">
        <v>92</v>
      </c>
      <c r="I2369" t="str">
        <f>INDEX('DATA - Teams'!$C:$C,MATCH(C2369,'DATA - Teams'!$B:$B,0))</f>
        <v>LESTER</v>
      </c>
    </row>
    <row r="2370" spans="1:9" hidden="1" x14ac:dyDescent="0.2">
      <c r="A2370">
        <v>2017</v>
      </c>
      <c r="B2370">
        <v>19</v>
      </c>
      <c r="C2370" t="s">
        <v>237</v>
      </c>
      <c r="D2370" t="s">
        <v>246</v>
      </c>
      <c r="E2370" t="s">
        <v>14</v>
      </c>
      <c r="F2370" t="s">
        <v>43</v>
      </c>
      <c r="G2370">
        <v>125</v>
      </c>
      <c r="H2370">
        <v>87</v>
      </c>
      <c r="I2370" t="str">
        <f>INDEX('DATA - Teams'!$C:$C,MATCH(C2370,'DATA - Teams'!$B:$B,0))</f>
        <v>LESTER</v>
      </c>
    </row>
    <row r="2371" spans="1:9" hidden="1" x14ac:dyDescent="0.2">
      <c r="A2371">
        <v>2017</v>
      </c>
      <c r="B2371">
        <v>19</v>
      </c>
      <c r="C2371" t="s">
        <v>237</v>
      </c>
      <c r="D2371" t="s">
        <v>249</v>
      </c>
      <c r="E2371" t="s">
        <v>13</v>
      </c>
      <c r="F2371" t="s">
        <v>41</v>
      </c>
      <c r="G2371">
        <v>83</v>
      </c>
      <c r="H2371">
        <v>121</v>
      </c>
      <c r="I2371" t="str">
        <f>INDEX('DATA - Teams'!$C:$C,MATCH(C2371,'DATA - Teams'!$B:$B,0))</f>
        <v>LESTER</v>
      </c>
    </row>
    <row r="2372" spans="1:9" hidden="1" x14ac:dyDescent="0.2">
      <c r="A2372">
        <v>2017</v>
      </c>
      <c r="B2372">
        <v>19</v>
      </c>
      <c r="C2372" t="s">
        <v>237</v>
      </c>
      <c r="D2372" t="s">
        <v>263</v>
      </c>
      <c r="E2372" t="s">
        <v>13</v>
      </c>
      <c r="F2372" t="s">
        <v>41</v>
      </c>
      <c r="G2372">
        <v>89</v>
      </c>
      <c r="H2372">
        <v>100</v>
      </c>
      <c r="I2372" t="str">
        <f>INDEX('DATA - Teams'!$C:$C,MATCH(C2372,'DATA - Teams'!$B:$B,0))</f>
        <v>LESTER</v>
      </c>
    </row>
    <row r="2373" spans="1:9" hidden="1" x14ac:dyDescent="0.2">
      <c r="A2373">
        <v>2017</v>
      </c>
      <c r="B2373">
        <v>19</v>
      </c>
      <c r="C2373" t="s">
        <v>237</v>
      </c>
      <c r="D2373" t="s">
        <v>251</v>
      </c>
      <c r="E2373" t="s">
        <v>13</v>
      </c>
      <c r="F2373" t="s">
        <v>38</v>
      </c>
      <c r="G2373">
        <v>113</v>
      </c>
      <c r="H2373">
        <v>80</v>
      </c>
      <c r="I2373" t="str">
        <f>INDEX('DATA - Teams'!$C:$C,MATCH(C2373,'DATA - Teams'!$B:$B,0))</f>
        <v>LESTER</v>
      </c>
    </row>
    <row r="2374" spans="1:9" hidden="1" x14ac:dyDescent="0.2">
      <c r="A2374">
        <v>2017</v>
      </c>
      <c r="B2374">
        <v>19</v>
      </c>
      <c r="C2374" t="s">
        <v>237</v>
      </c>
      <c r="D2374" t="s">
        <v>240</v>
      </c>
      <c r="E2374" t="s">
        <v>23</v>
      </c>
      <c r="F2374" t="s">
        <v>59</v>
      </c>
      <c r="G2374">
        <v>99</v>
      </c>
      <c r="H2374">
        <v>0</v>
      </c>
      <c r="I2374" t="str">
        <f>INDEX('DATA - Teams'!$C:$C,MATCH(C2374,'DATA - Teams'!$B:$B,0))</f>
        <v>LESTER</v>
      </c>
    </row>
    <row r="2375" spans="1:9" hidden="1" x14ac:dyDescent="0.2">
      <c r="A2375">
        <v>2017</v>
      </c>
      <c r="B2375">
        <v>19</v>
      </c>
      <c r="C2375" t="s">
        <v>237</v>
      </c>
      <c r="D2375" t="s">
        <v>202</v>
      </c>
      <c r="E2375" t="s">
        <v>36</v>
      </c>
      <c r="F2375" t="s">
        <v>59</v>
      </c>
      <c r="G2375">
        <v>90</v>
      </c>
      <c r="H2375">
        <v>54</v>
      </c>
      <c r="I2375" t="str">
        <f>INDEX('DATA - Teams'!$C:$C,MATCH(C2375,'DATA - Teams'!$B:$B,0))</f>
        <v>LESTER</v>
      </c>
    </row>
    <row r="2376" spans="1:9" hidden="1" x14ac:dyDescent="0.2">
      <c r="A2376">
        <v>2017</v>
      </c>
      <c r="B2376">
        <v>19</v>
      </c>
      <c r="C2376" t="s">
        <v>237</v>
      </c>
      <c r="D2376" t="s">
        <v>257</v>
      </c>
      <c r="E2376" t="s">
        <v>24</v>
      </c>
      <c r="F2376" t="s">
        <v>59</v>
      </c>
      <c r="G2376">
        <v>84</v>
      </c>
      <c r="H2376">
        <v>87</v>
      </c>
      <c r="I2376" t="str">
        <f>INDEX('DATA - Teams'!$C:$C,MATCH(C2376,'DATA - Teams'!$B:$B,0))</f>
        <v>LESTER</v>
      </c>
    </row>
    <row r="2377" spans="1:9" hidden="1" x14ac:dyDescent="0.2">
      <c r="A2377">
        <v>2017</v>
      </c>
      <c r="B2377">
        <v>19</v>
      </c>
      <c r="C2377" t="s">
        <v>237</v>
      </c>
      <c r="D2377" t="s">
        <v>78</v>
      </c>
      <c r="E2377" t="s">
        <v>28</v>
      </c>
      <c r="F2377" t="s">
        <v>59</v>
      </c>
      <c r="G2377">
        <v>89</v>
      </c>
      <c r="H2377">
        <v>0</v>
      </c>
      <c r="I2377" t="str">
        <f>INDEX('DATA - Teams'!$C:$C,MATCH(C2377,'DATA - Teams'!$B:$B,0))</f>
        <v>LESTER</v>
      </c>
    </row>
    <row r="2378" spans="1:9" hidden="1" x14ac:dyDescent="0.2">
      <c r="A2378">
        <v>2017</v>
      </c>
      <c r="B2378">
        <v>20</v>
      </c>
      <c r="C2378" t="s">
        <v>237</v>
      </c>
      <c r="D2378" t="s">
        <v>142</v>
      </c>
      <c r="E2378" t="s">
        <v>22</v>
      </c>
      <c r="F2378" t="s">
        <v>43</v>
      </c>
      <c r="G2378">
        <v>100</v>
      </c>
      <c r="H2378">
        <v>83</v>
      </c>
      <c r="I2378" t="str">
        <f>INDEX('DATA - Teams'!$C:$C,MATCH(C2378,'DATA - Teams'!$B:$B,0))</f>
        <v>LESTER</v>
      </c>
    </row>
    <row r="2379" spans="1:9" hidden="1" x14ac:dyDescent="0.2">
      <c r="A2379">
        <v>2017</v>
      </c>
      <c r="B2379">
        <v>20</v>
      </c>
      <c r="C2379" t="s">
        <v>237</v>
      </c>
      <c r="D2379" t="s">
        <v>214</v>
      </c>
      <c r="E2379" t="s">
        <v>33</v>
      </c>
      <c r="F2379" t="s">
        <v>41</v>
      </c>
      <c r="G2379">
        <v>57</v>
      </c>
      <c r="H2379">
        <v>20</v>
      </c>
      <c r="I2379" t="str">
        <f>INDEX('DATA - Teams'!$C:$C,MATCH(C2379,'DATA - Teams'!$B:$B,0))</f>
        <v>LESTER</v>
      </c>
    </row>
    <row r="2380" spans="1:9" hidden="1" x14ac:dyDescent="0.2">
      <c r="A2380">
        <v>2017</v>
      </c>
      <c r="B2380">
        <v>20</v>
      </c>
      <c r="C2380" t="s">
        <v>237</v>
      </c>
      <c r="D2380" t="s">
        <v>267</v>
      </c>
      <c r="E2380" t="s">
        <v>18</v>
      </c>
      <c r="F2380" t="s">
        <v>38</v>
      </c>
      <c r="G2380">
        <v>107</v>
      </c>
      <c r="H2380">
        <v>85</v>
      </c>
      <c r="I2380" t="str">
        <f>INDEX('DATA - Teams'!$C:$C,MATCH(C2380,'DATA - Teams'!$B:$B,0))</f>
        <v>LESTER</v>
      </c>
    </row>
    <row r="2381" spans="1:9" hidden="1" x14ac:dyDescent="0.2">
      <c r="A2381">
        <v>2017</v>
      </c>
      <c r="B2381">
        <v>20</v>
      </c>
      <c r="C2381" t="s">
        <v>237</v>
      </c>
      <c r="D2381" t="s">
        <v>268</v>
      </c>
      <c r="E2381" t="s">
        <v>18</v>
      </c>
      <c r="F2381" t="s">
        <v>43</v>
      </c>
      <c r="G2381">
        <v>88</v>
      </c>
      <c r="H2381">
        <v>69</v>
      </c>
      <c r="I2381" t="str">
        <f>INDEX('DATA - Teams'!$C:$C,MATCH(C2381,'DATA - Teams'!$B:$B,0))</f>
        <v>LESTER</v>
      </c>
    </row>
    <row r="2382" spans="1:9" hidden="1" x14ac:dyDescent="0.2">
      <c r="A2382">
        <v>2017</v>
      </c>
      <c r="B2382">
        <v>20</v>
      </c>
      <c r="C2382" t="s">
        <v>237</v>
      </c>
      <c r="D2382" t="s">
        <v>255</v>
      </c>
      <c r="E2382" t="s">
        <v>27</v>
      </c>
      <c r="F2382" t="s">
        <v>52</v>
      </c>
      <c r="G2382">
        <v>118</v>
      </c>
      <c r="H2382">
        <v>131</v>
      </c>
      <c r="I2382" t="str">
        <f>INDEX('DATA - Teams'!$C:$C,MATCH(C2382,'DATA - Teams'!$B:$B,0))</f>
        <v>LESTER</v>
      </c>
    </row>
    <row r="2383" spans="1:9" hidden="1" x14ac:dyDescent="0.2">
      <c r="A2383">
        <v>2017</v>
      </c>
      <c r="B2383">
        <v>20</v>
      </c>
      <c r="C2383" t="s">
        <v>237</v>
      </c>
      <c r="D2383" t="s">
        <v>264</v>
      </c>
      <c r="E2383" t="s">
        <v>27</v>
      </c>
      <c r="F2383" t="s">
        <v>38</v>
      </c>
      <c r="G2383">
        <v>64</v>
      </c>
      <c r="H2383">
        <v>92</v>
      </c>
      <c r="I2383" t="str">
        <f>INDEX('DATA - Teams'!$C:$C,MATCH(C2383,'DATA - Teams'!$B:$B,0))</f>
        <v>LESTER</v>
      </c>
    </row>
    <row r="2384" spans="1:9" hidden="1" x14ac:dyDescent="0.2">
      <c r="A2384">
        <v>2017</v>
      </c>
      <c r="B2384">
        <v>20</v>
      </c>
      <c r="C2384" t="s">
        <v>237</v>
      </c>
      <c r="D2384" t="s">
        <v>241</v>
      </c>
      <c r="E2384" t="s">
        <v>27</v>
      </c>
      <c r="F2384" t="s">
        <v>41</v>
      </c>
      <c r="G2384">
        <v>115</v>
      </c>
      <c r="H2384">
        <v>125</v>
      </c>
      <c r="I2384" t="str">
        <f>INDEX('DATA - Teams'!$C:$C,MATCH(C2384,'DATA - Teams'!$B:$B,0))</f>
        <v>LESTER</v>
      </c>
    </row>
    <row r="2385" spans="1:9" hidden="1" x14ac:dyDescent="0.2">
      <c r="A2385">
        <v>2017</v>
      </c>
      <c r="B2385">
        <v>20</v>
      </c>
      <c r="C2385" t="s">
        <v>237</v>
      </c>
      <c r="D2385" t="s">
        <v>242</v>
      </c>
      <c r="E2385" t="s">
        <v>36</v>
      </c>
      <c r="F2385" t="s">
        <v>38</v>
      </c>
      <c r="G2385">
        <v>92</v>
      </c>
      <c r="H2385">
        <v>42</v>
      </c>
      <c r="I2385" t="str">
        <f>INDEX('DATA - Teams'!$C:$C,MATCH(C2385,'DATA - Teams'!$B:$B,0))</f>
        <v>LESTER</v>
      </c>
    </row>
    <row r="2386" spans="1:9" hidden="1" x14ac:dyDescent="0.2">
      <c r="A2386">
        <v>2017</v>
      </c>
      <c r="B2386">
        <v>20</v>
      </c>
      <c r="C2386" t="s">
        <v>237</v>
      </c>
      <c r="D2386" t="s">
        <v>243</v>
      </c>
      <c r="E2386" t="s">
        <v>36</v>
      </c>
      <c r="F2386" t="s">
        <v>41</v>
      </c>
      <c r="G2386">
        <v>79</v>
      </c>
      <c r="H2386">
        <v>109</v>
      </c>
      <c r="I2386" t="str">
        <f>INDEX('DATA - Teams'!$C:$C,MATCH(C2386,'DATA - Teams'!$B:$B,0))</f>
        <v>LESTER</v>
      </c>
    </row>
    <row r="2387" spans="1:9" hidden="1" x14ac:dyDescent="0.2">
      <c r="A2387">
        <v>2017</v>
      </c>
      <c r="B2387">
        <v>20</v>
      </c>
      <c r="C2387" t="s">
        <v>237</v>
      </c>
      <c r="D2387" t="s">
        <v>244</v>
      </c>
      <c r="E2387" t="s">
        <v>20</v>
      </c>
      <c r="F2387" t="s">
        <v>41</v>
      </c>
      <c r="G2387">
        <v>107</v>
      </c>
      <c r="H2387">
        <v>82</v>
      </c>
      <c r="I2387" t="str">
        <f>INDEX('DATA - Teams'!$C:$C,MATCH(C2387,'DATA - Teams'!$B:$B,0))</f>
        <v>LESTER</v>
      </c>
    </row>
    <row r="2388" spans="1:9" hidden="1" x14ac:dyDescent="0.2">
      <c r="A2388">
        <v>2017</v>
      </c>
      <c r="B2388">
        <v>20</v>
      </c>
      <c r="C2388" t="s">
        <v>237</v>
      </c>
      <c r="D2388" t="s">
        <v>50</v>
      </c>
      <c r="E2388" t="s">
        <v>32</v>
      </c>
      <c r="F2388" t="s">
        <v>41</v>
      </c>
      <c r="G2388">
        <v>104</v>
      </c>
      <c r="H2388">
        <v>127</v>
      </c>
      <c r="I2388" t="str">
        <f>INDEX('DATA - Teams'!$C:$C,MATCH(C2388,'DATA - Teams'!$B:$B,0))</f>
        <v>LESTER</v>
      </c>
    </row>
    <row r="2389" spans="1:9" hidden="1" x14ac:dyDescent="0.2">
      <c r="A2389">
        <v>2017</v>
      </c>
      <c r="B2389">
        <v>20</v>
      </c>
      <c r="C2389" t="s">
        <v>237</v>
      </c>
      <c r="D2389" t="s">
        <v>185</v>
      </c>
      <c r="E2389" t="s">
        <v>32</v>
      </c>
      <c r="F2389" t="s">
        <v>43</v>
      </c>
      <c r="G2389">
        <v>76</v>
      </c>
      <c r="H2389">
        <v>59</v>
      </c>
      <c r="I2389" t="str">
        <f>INDEX('DATA - Teams'!$C:$C,MATCH(C2389,'DATA - Teams'!$B:$B,0))</f>
        <v>LESTER</v>
      </c>
    </row>
    <row r="2390" spans="1:9" hidden="1" x14ac:dyDescent="0.2">
      <c r="A2390">
        <v>2017</v>
      </c>
      <c r="B2390">
        <v>20</v>
      </c>
      <c r="C2390" t="s">
        <v>237</v>
      </c>
      <c r="D2390" t="s">
        <v>257</v>
      </c>
      <c r="E2390" t="s">
        <v>24</v>
      </c>
      <c r="F2390" t="s">
        <v>43</v>
      </c>
      <c r="G2390">
        <v>76</v>
      </c>
      <c r="H2390">
        <v>64</v>
      </c>
      <c r="I2390" t="str">
        <f>INDEX('DATA - Teams'!$C:$C,MATCH(C2390,'DATA - Teams'!$B:$B,0))</f>
        <v>LESTER</v>
      </c>
    </row>
    <row r="2391" spans="1:9" hidden="1" x14ac:dyDescent="0.2">
      <c r="A2391">
        <v>2017</v>
      </c>
      <c r="B2391">
        <v>20</v>
      </c>
      <c r="C2391" t="s">
        <v>237</v>
      </c>
      <c r="D2391" t="s">
        <v>258</v>
      </c>
      <c r="E2391" t="s">
        <v>24</v>
      </c>
      <c r="F2391" t="s">
        <v>38</v>
      </c>
      <c r="G2391">
        <v>103</v>
      </c>
      <c r="H2391">
        <v>93</v>
      </c>
      <c r="I2391" t="str">
        <f>INDEX('DATA - Teams'!$C:$C,MATCH(C2391,'DATA - Teams'!$B:$B,0))</f>
        <v>LESTER</v>
      </c>
    </row>
    <row r="2392" spans="1:9" hidden="1" x14ac:dyDescent="0.2">
      <c r="A2392">
        <v>2017</v>
      </c>
      <c r="B2392">
        <v>20</v>
      </c>
      <c r="C2392" t="s">
        <v>237</v>
      </c>
      <c r="D2392" t="s">
        <v>246</v>
      </c>
      <c r="E2392" t="s">
        <v>14</v>
      </c>
      <c r="F2392" t="s">
        <v>43</v>
      </c>
      <c r="G2392">
        <v>109</v>
      </c>
      <c r="H2392">
        <v>51</v>
      </c>
      <c r="I2392" t="str">
        <f>INDEX('DATA - Teams'!$C:$C,MATCH(C2392,'DATA - Teams'!$B:$B,0))</f>
        <v>LESTER</v>
      </c>
    </row>
    <row r="2393" spans="1:9" hidden="1" x14ac:dyDescent="0.2">
      <c r="A2393">
        <v>2017</v>
      </c>
      <c r="B2393">
        <v>20</v>
      </c>
      <c r="C2393" t="s">
        <v>237</v>
      </c>
      <c r="D2393" t="s">
        <v>249</v>
      </c>
      <c r="E2393" t="s">
        <v>13</v>
      </c>
      <c r="F2393" t="s">
        <v>41</v>
      </c>
      <c r="G2393">
        <v>82</v>
      </c>
      <c r="H2393">
        <v>79</v>
      </c>
      <c r="I2393" t="str">
        <f>INDEX('DATA - Teams'!$C:$C,MATCH(C2393,'DATA - Teams'!$B:$B,0))</f>
        <v>LESTER</v>
      </c>
    </row>
    <row r="2394" spans="1:9" hidden="1" x14ac:dyDescent="0.2">
      <c r="A2394">
        <v>2017</v>
      </c>
      <c r="B2394">
        <v>20</v>
      </c>
      <c r="C2394" t="s">
        <v>237</v>
      </c>
      <c r="D2394" t="s">
        <v>263</v>
      </c>
      <c r="E2394" t="s">
        <v>13</v>
      </c>
      <c r="F2394" t="s">
        <v>41</v>
      </c>
      <c r="G2394">
        <v>87</v>
      </c>
      <c r="H2394">
        <v>77</v>
      </c>
      <c r="I2394" t="str">
        <f>INDEX('DATA - Teams'!$C:$C,MATCH(C2394,'DATA - Teams'!$B:$B,0))</f>
        <v>LESTER</v>
      </c>
    </row>
    <row r="2395" spans="1:9" hidden="1" x14ac:dyDescent="0.2">
      <c r="A2395">
        <v>2017</v>
      </c>
      <c r="B2395">
        <v>20</v>
      </c>
      <c r="C2395" t="s">
        <v>237</v>
      </c>
      <c r="D2395" t="s">
        <v>251</v>
      </c>
      <c r="E2395" t="s">
        <v>13</v>
      </c>
      <c r="F2395" t="s">
        <v>38</v>
      </c>
      <c r="G2395">
        <v>112</v>
      </c>
      <c r="H2395">
        <v>88</v>
      </c>
      <c r="I2395" t="str">
        <f>INDEX('DATA - Teams'!$C:$C,MATCH(C2395,'DATA - Teams'!$B:$B,0))</f>
        <v>LESTER</v>
      </c>
    </row>
    <row r="2396" spans="1:9" hidden="1" x14ac:dyDescent="0.2">
      <c r="A2396">
        <v>2017</v>
      </c>
      <c r="B2396">
        <v>20</v>
      </c>
      <c r="C2396" t="s">
        <v>237</v>
      </c>
      <c r="D2396" t="s">
        <v>266</v>
      </c>
      <c r="E2396" t="s">
        <v>18</v>
      </c>
      <c r="F2396" t="s">
        <v>59</v>
      </c>
      <c r="G2396">
        <v>59</v>
      </c>
      <c r="H2396">
        <v>99</v>
      </c>
      <c r="I2396" t="str">
        <f>INDEX('DATA - Teams'!$C:$C,MATCH(C2396,'DATA - Teams'!$B:$B,0))</f>
        <v>LESTER</v>
      </c>
    </row>
    <row r="2397" spans="1:9" hidden="1" x14ac:dyDescent="0.2">
      <c r="A2397">
        <v>2017</v>
      </c>
      <c r="B2397">
        <v>20</v>
      </c>
      <c r="C2397" t="s">
        <v>237</v>
      </c>
      <c r="D2397" t="s">
        <v>240</v>
      </c>
      <c r="E2397" t="s">
        <v>23</v>
      </c>
      <c r="F2397" t="s">
        <v>59</v>
      </c>
      <c r="G2397">
        <v>94</v>
      </c>
      <c r="H2397">
        <v>88</v>
      </c>
      <c r="I2397" t="str">
        <f>INDEX('DATA - Teams'!$C:$C,MATCH(C2397,'DATA - Teams'!$B:$B,0))</f>
        <v>LESTER</v>
      </c>
    </row>
    <row r="2398" spans="1:9" hidden="1" x14ac:dyDescent="0.2">
      <c r="A2398">
        <v>2017</v>
      </c>
      <c r="B2398">
        <v>20</v>
      </c>
      <c r="C2398" t="s">
        <v>237</v>
      </c>
      <c r="D2398" t="s">
        <v>202</v>
      </c>
      <c r="E2398" t="s">
        <v>36</v>
      </c>
      <c r="F2398" t="s">
        <v>59</v>
      </c>
      <c r="G2398">
        <v>80</v>
      </c>
      <c r="H2398">
        <v>76</v>
      </c>
      <c r="I2398" t="str">
        <f>INDEX('DATA - Teams'!$C:$C,MATCH(C2398,'DATA - Teams'!$B:$B,0))</f>
        <v>LESTER</v>
      </c>
    </row>
    <row r="2399" spans="1:9" hidden="1" x14ac:dyDescent="0.2">
      <c r="A2399">
        <v>2017</v>
      </c>
      <c r="B2399">
        <v>20</v>
      </c>
      <c r="C2399" t="s">
        <v>237</v>
      </c>
      <c r="D2399" t="s">
        <v>78</v>
      </c>
      <c r="E2399" t="s">
        <v>28</v>
      </c>
      <c r="F2399" t="s">
        <v>59</v>
      </c>
      <c r="G2399">
        <v>84</v>
      </c>
      <c r="H2399">
        <v>77</v>
      </c>
      <c r="I2399" t="str">
        <f>INDEX('DATA - Teams'!$C:$C,MATCH(C2399,'DATA - Teams'!$B:$B,0))</f>
        <v>LESTER</v>
      </c>
    </row>
    <row r="2400" spans="1:9" hidden="1" x14ac:dyDescent="0.2">
      <c r="A2400">
        <v>2017</v>
      </c>
      <c r="B2400">
        <v>21</v>
      </c>
      <c r="C2400" t="s">
        <v>237</v>
      </c>
      <c r="D2400" t="s">
        <v>142</v>
      </c>
      <c r="E2400" t="s">
        <v>22</v>
      </c>
      <c r="F2400" t="s">
        <v>43</v>
      </c>
      <c r="G2400">
        <v>95</v>
      </c>
      <c r="H2400">
        <v>75</v>
      </c>
      <c r="I2400" t="str">
        <f>INDEX('DATA - Teams'!$C:$C,MATCH(C2400,'DATA - Teams'!$B:$B,0))</f>
        <v>LESTER</v>
      </c>
    </row>
    <row r="2401" spans="1:9" hidden="1" x14ac:dyDescent="0.2">
      <c r="A2401">
        <v>2017</v>
      </c>
      <c r="B2401">
        <v>21</v>
      </c>
      <c r="C2401" t="s">
        <v>237</v>
      </c>
      <c r="D2401" t="s">
        <v>267</v>
      </c>
      <c r="E2401" t="s">
        <v>18</v>
      </c>
      <c r="F2401" t="s">
        <v>38</v>
      </c>
      <c r="G2401">
        <v>126</v>
      </c>
      <c r="H2401">
        <v>129</v>
      </c>
      <c r="I2401" t="str">
        <f>INDEX('DATA - Teams'!$C:$C,MATCH(C2401,'DATA - Teams'!$B:$B,0))</f>
        <v>LESTER</v>
      </c>
    </row>
    <row r="2402" spans="1:9" hidden="1" x14ac:dyDescent="0.2">
      <c r="A2402">
        <v>2017</v>
      </c>
      <c r="B2402">
        <v>21</v>
      </c>
      <c r="C2402" t="s">
        <v>237</v>
      </c>
      <c r="D2402" t="s">
        <v>266</v>
      </c>
      <c r="E2402" t="s">
        <v>18</v>
      </c>
      <c r="F2402" t="s">
        <v>41</v>
      </c>
      <c r="G2402">
        <v>64</v>
      </c>
      <c r="H2402">
        <v>125</v>
      </c>
      <c r="I2402" t="str">
        <f>INDEX('DATA - Teams'!$C:$C,MATCH(C2402,'DATA - Teams'!$B:$B,0))</f>
        <v>LESTER</v>
      </c>
    </row>
    <row r="2403" spans="1:9" hidden="1" x14ac:dyDescent="0.2">
      <c r="A2403">
        <v>2017</v>
      </c>
      <c r="B2403">
        <v>21</v>
      </c>
      <c r="C2403" t="s">
        <v>237</v>
      </c>
      <c r="D2403" t="s">
        <v>255</v>
      </c>
      <c r="E2403" t="s">
        <v>27</v>
      </c>
      <c r="F2403" t="s">
        <v>52</v>
      </c>
      <c r="G2403">
        <v>125</v>
      </c>
      <c r="H2403">
        <v>133</v>
      </c>
      <c r="I2403" t="str">
        <f>INDEX('DATA - Teams'!$C:$C,MATCH(C2403,'DATA - Teams'!$B:$B,0))</f>
        <v>LESTER</v>
      </c>
    </row>
    <row r="2404" spans="1:9" hidden="1" x14ac:dyDescent="0.2">
      <c r="A2404">
        <v>2017</v>
      </c>
      <c r="B2404">
        <v>21</v>
      </c>
      <c r="C2404" t="s">
        <v>237</v>
      </c>
      <c r="D2404" t="s">
        <v>264</v>
      </c>
      <c r="E2404" t="s">
        <v>27</v>
      </c>
      <c r="F2404" t="s">
        <v>38</v>
      </c>
      <c r="G2404">
        <v>67</v>
      </c>
      <c r="H2404">
        <v>80</v>
      </c>
      <c r="I2404" t="str">
        <f>INDEX('DATA - Teams'!$C:$C,MATCH(C2404,'DATA - Teams'!$B:$B,0))</f>
        <v>LESTER</v>
      </c>
    </row>
    <row r="2405" spans="1:9" hidden="1" x14ac:dyDescent="0.2">
      <c r="A2405">
        <v>2017</v>
      </c>
      <c r="B2405">
        <v>21</v>
      </c>
      <c r="C2405" t="s">
        <v>237</v>
      </c>
      <c r="D2405" t="s">
        <v>241</v>
      </c>
      <c r="E2405" t="s">
        <v>27</v>
      </c>
      <c r="F2405" t="s">
        <v>41</v>
      </c>
      <c r="G2405">
        <v>112</v>
      </c>
      <c r="H2405">
        <v>128</v>
      </c>
      <c r="I2405" t="str">
        <f>INDEX('DATA - Teams'!$C:$C,MATCH(C2405,'DATA - Teams'!$B:$B,0))</f>
        <v>LESTER</v>
      </c>
    </row>
    <row r="2406" spans="1:9" hidden="1" x14ac:dyDescent="0.2">
      <c r="A2406">
        <v>2017</v>
      </c>
      <c r="B2406">
        <v>21</v>
      </c>
      <c r="C2406" t="s">
        <v>237</v>
      </c>
      <c r="D2406" t="s">
        <v>242</v>
      </c>
      <c r="E2406" t="s">
        <v>36</v>
      </c>
      <c r="F2406" t="s">
        <v>38</v>
      </c>
      <c r="G2406">
        <v>107</v>
      </c>
      <c r="H2406">
        <v>164</v>
      </c>
      <c r="I2406" t="str">
        <f>INDEX('DATA - Teams'!$C:$C,MATCH(C2406,'DATA - Teams'!$B:$B,0))</f>
        <v>LESTER</v>
      </c>
    </row>
    <row r="2407" spans="1:9" hidden="1" x14ac:dyDescent="0.2">
      <c r="A2407">
        <v>2017</v>
      </c>
      <c r="B2407">
        <v>21</v>
      </c>
      <c r="C2407" t="s">
        <v>237</v>
      </c>
      <c r="D2407" t="s">
        <v>243</v>
      </c>
      <c r="E2407" t="s">
        <v>36</v>
      </c>
      <c r="F2407" t="s">
        <v>41</v>
      </c>
      <c r="G2407">
        <v>87</v>
      </c>
      <c r="H2407">
        <v>117</v>
      </c>
      <c r="I2407" t="str">
        <f>INDEX('DATA - Teams'!$C:$C,MATCH(C2407,'DATA - Teams'!$B:$B,0))</f>
        <v>LESTER</v>
      </c>
    </row>
    <row r="2408" spans="1:9" hidden="1" x14ac:dyDescent="0.2">
      <c r="A2408">
        <v>2017</v>
      </c>
      <c r="B2408">
        <v>21</v>
      </c>
      <c r="C2408" t="s">
        <v>237</v>
      </c>
      <c r="D2408" t="s">
        <v>126</v>
      </c>
      <c r="E2408" t="s">
        <v>20</v>
      </c>
      <c r="F2408" t="s">
        <v>41</v>
      </c>
      <c r="G2408">
        <v>93</v>
      </c>
      <c r="H2408">
        <v>94</v>
      </c>
      <c r="I2408" t="str">
        <f>INDEX('DATA - Teams'!$C:$C,MATCH(C2408,'DATA - Teams'!$B:$B,0))</f>
        <v>LESTER</v>
      </c>
    </row>
    <row r="2409" spans="1:9" hidden="1" x14ac:dyDescent="0.2">
      <c r="A2409">
        <v>2017</v>
      </c>
      <c r="B2409">
        <v>21</v>
      </c>
      <c r="C2409" t="s">
        <v>237</v>
      </c>
      <c r="D2409" t="s">
        <v>50</v>
      </c>
      <c r="E2409" t="s">
        <v>32</v>
      </c>
      <c r="F2409" t="s">
        <v>41</v>
      </c>
      <c r="G2409">
        <v>104</v>
      </c>
      <c r="H2409">
        <v>132</v>
      </c>
      <c r="I2409" t="str">
        <f>INDEX('DATA - Teams'!$C:$C,MATCH(C2409,'DATA - Teams'!$B:$B,0))</f>
        <v>LESTER</v>
      </c>
    </row>
    <row r="2410" spans="1:9" hidden="1" x14ac:dyDescent="0.2">
      <c r="A2410">
        <v>2017</v>
      </c>
      <c r="B2410">
        <v>21</v>
      </c>
      <c r="C2410" t="s">
        <v>237</v>
      </c>
      <c r="D2410" t="s">
        <v>185</v>
      </c>
      <c r="E2410" t="s">
        <v>32</v>
      </c>
      <c r="F2410" t="s">
        <v>43</v>
      </c>
      <c r="G2410">
        <v>83</v>
      </c>
      <c r="H2410">
        <v>82</v>
      </c>
      <c r="I2410" t="str">
        <f>INDEX('DATA - Teams'!$C:$C,MATCH(C2410,'DATA - Teams'!$B:$B,0))</f>
        <v>LESTER</v>
      </c>
    </row>
    <row r="2411" spans="1:9" hidden="1" x14ac:dyDescent="0.2">
      <c r="A2411">
        <v>2017</v>
      </c>
      <c r="B2411">
        <v>21</v>
      </c>
      <c r="C2411" t="s">
        <v>237</v>
      </c>
      <c r="D2411" t="s">
        <v>257</v>
      </c>
      <c r="E2411" t="s">
        <v>24</v>
      </c>
      <c r="F2411" t="s">
        <v>43</v>
      </c>
      <c r="G2411">
        <v>68</v>
      </c>
      <c r="H2411">
        <v>42</v>
      </c>
      <c r="I2411" t="str">
        <f>INDEX('DATA - Teams'!$C:$C,MATCH(C2411,'DATA - Teams'!$B:$B,0))</f>
        <v>LESTER</v>
      </c>
    </row>
    <row r="2412" spans="1:9" hidden="1" x14ac:dyDescent="0.2">
      <c r="A2412">
        <v>2017</v>
      </c>
      <c r="B2412">
        <v>21</v>
      </c>
      <c r="C2412" t="s">
        <v>237</v>
      </c>
      <c r="D2412" t="s">
        <v>258</v>
      </c>
      <c r="E2412" t="s">
        <v>24</v>
      </c>
      <c r="F2412" t="s">
        <v>38</v>
      </c>
      <c r="G2412">
        <v>89</v>
      </c>
      <c r="H2412">
        <v>34</v>
      </c>
      <c r="I2412" t="str">
        <f>INDEX('DATA - Teams'!$C:$C,MATCH(C2412,'DATA - Teams'!$B:$B,0))</f>
        <v>LESTER</v>
      </c>
    </row>
    <row r="2413" spans="1:9" hidden="1" x14ac:dyDescent="0.2">
      <c r="A2413">
        <v>2017</v>
      </c>
      <c r="B2413">
        <v>21</v>
      </c>
      <c r="C2413" t="s">
        <v>237</v>
      </c>
      <c r="D2413" t="s">
        <v>246</v>
      </c>
      <c r="E2413" t="s">
        <v>14</v>
      </c>
      <c r="F2413" t="s">
        <v>43</v>
      </c>
      <c r="G2413">
        <v>97</v>
      </c>
      <c r="H2413">
        <v>80</v>
      </c>
      <c r="I2413" t="str">
        <f>INDEX('DATA - Teams'!$C:$C,MATCH(C2413,'DATA - Teams'!$B:$B,0))</f>
        <v>LESTER</v>
      </c>
    </row>
    <row r="2414" spans="1:9" hidden="1" x14ac:dyDescent="0.2">
      <c r="A2414">
        <v>2017</v>
      </c>
      <c r="B2414">
        <v>21</v>
      </c>
      <c r="C2414" t="s">
        <v>237</v>
      </c>
      <c r="D2414" t="s">
        <v>78</v>
      </c>
      <c r="E2414" t="s">
        <v>28</v>
      </c>
      <c r="F2414" t="s">
        <v>43</v>
      </c>
      <c r="G2414">
        <v>85</v>
      </c>
      <c r="H2414">
        <v>75</v>
      </c>
      <c r="I2414" t="str">
        <f>INDEX('DATA - Teams'!$C:$C,MATCH(C2414,'DATA - Teams'!$B:$B,0))</f>
        <v>LESTER</v>
      </c>
    </row>
    <row r="2415" spans="1:9" hidden="1" x14ac:dyDescent="0.2">
      <c r="A2415">
        <v>2017</v>
      </c>
      <c r="B2415">
        <v>21</v>
      </c>
      <c r="C2415" t="s">
        <v>237</v>
      </c>
      <c r="D2415" t="s">
        <v>249</v>
      </c>
      <c r="E2415" t="s">
        <v>13</v>
      </c>
      <c r="F2415" t="s">
        <v>41</v>
      </c>
      <c r="G2415">
        <v>87</v>
      </c>
      <c r="H2415">
        <v>100</v>
      </c>
      <c r="I2415" t="str">
        <f>INDEX('DATA - Teams'!$C:$C,MATCH(C2415,'DATA - Teams'!$B:$B,0))</f>
        <v>LESTER</v>
      </c>
    </row>
    <row r="2416" spans="1:9" hidden="1" x14ac:dyDescent="0.2">
      <c r="A2416">
        <v>2017</v>
      </c>
      <c r="B2416">
        <v>21</v>
      </c>
      <c r="C2416" t="s">
        <v>237</v>
      </c>
      <c r="D2416" t="s">
        <v>263</v>
      </c>
      <c r="E2416" t="s">
        <v>13</v>
      </c>
      <c r="F2416" t="s">
        <v>41</v>
      </c>
      <c r="G2416">
        <v>87</v>
      </c>
      <c r="H2416">
        <v>58</v>
      </c>
      <c r="I2416" t="str">
        <f>INDEX('DATA - Teams'!$C:$C,MATCH(C2416,'DATA - Teams'!$B:$B,0))</f>
        <v>LESTER</v>
      </c>
    </row>
    <row r="2417" spans="1:9" hidden="1" x14ac:dyDescent="0.2">
      <c r="A2417">
        <v>2017</v>
      </c>
      <c r="B2417">
        <v>21</v>
      </c>
      <c r="C2417" t="s">
        <v>237</v>
      </c>
      <c r="D2417" t="s">
        <v>251</v>
      </c>
      <c r="E2417" t="s">
        <v>13</v>
      </c>
      <c r="F2417" t="s">
        <v>38</v>
      </c>
      <c r="G2417">
        <v>110</v>
      </c>
      <c r="H2417">
        <v>94</v>
      </c>
      <c r="I2417" t="str">
        <f>INDEX('DATA - Teams'!$C:$C,MATCH(C2417,'DATA - Teams'!$B:$B,0))</f>
        <v>LESTER</v>
      </c>
    </row>
    <row r="2418" spans="1:9" hidden="1" x14ac:dyDescent="0.2">
      <c r="A2418">
        <v>2017</v>
      </c>
      <c r="B2418">
        <v>21</v>
      </c>
      <c r="C2418" t="s">
        <v>237</v>
      </c>
      <c r="D2418" t="s">
        <v>214</v>
      </c>
      <c r="E2418" t="s">
        <v>33</v>
      </c>
      <c r="F2418" t="s">
        <v>59</v>
      </c>
      <c r="G2418">
        <v>57</v>
      </c>
      <c r="H2418">
        <v>0</v>
      </c>
      <c r="I2418" t="str">
        <f>INDEX('DATA - Teams'!$C:$C,MATCH(C2418,'DATA - Teams'!$B:$B,0))</f>
        <v>LESTER</v>
      </c>
    </row>
    <row r="2419" spans="1:9" hidden="1" x14ac:dyDescent="0.2">
      <c r="A2419">
        <v>2017</v>
      </c>
      <c r="B2419">
        <v>21</v>
      </c>
      <c r="C2419" t="s">
        <v>237</v>
      </c>
      <c r="D2419" t="s">
        <v>268</v>
      </c>
      <c r="E2419" t="s">
        <v>18</v>
      </c>
      <c r="F2419" t="s">
        <v>59</v>
      </c>
      <c r="G2419">
        <v>88</v>
      </c>
      <c r="H2419">
        <v>0</v>
      </c>
      <c r="I2419" t="str">
        <f>INDEX('DATA - Teams'!$C:$C,MATCH(C2419,'DATA - Teams'!$B:$B,0))</f>
        <v>LESTER</v>
      </c>
    </row>
    <row r="2420" spans="1:9" hidden="1" x14ac:dyDescent="0.2">
      <c r="A2420">
        <v>2017</v>
      </c>
      <c r="B2420">
        <v>21</v>
      </c>
      <c r="C2420" t="s">
        <v>237</v>
      </c>
      <c r="D2420" t="s">
        <v>240</v>
      </c>
      <c r="E2420" t="s">
        <v>23</v>
      </c>
      <c r="F2420" t="s">
        <v>59</v>
      </c>
      <c r="G2420">
        <v>82</v>
      </c>
      <c r="H2420">
        <v>32</v>
      </c>
      <c r="I2420" t="str">
        <f>INDEX('DATA - Teams'!$C:$C,MATCH(C2420,'DATA - Teams'!$B:$B,0))</f>
        <v>LESTER</v>
      </c>
    </row>
    <row r="2421" spans="1:9" hidden="1" x14ac:dyDescent="0.2">
      <c r="A2421">
        <v>2017</v>
      </c>
      <c r="B2421">
        <v>21</v>
      </c>
      <c r="C2421" t="s">
        <v>237</v>
      </c>
      <c r="D2421" t="s">
        <v>44</v>
      </c>
      <c r="E2421" t="s">
        <v>36</v>
      </c>
      <c r="F2421" t="s">
        <v>59</v>
      </c>
      <c r="G2421">
        <v>60</v>
      </c>
      <c r="H2421">
        <v>80</v>
      </c>
      <c r="I2421" t="str">
        <f>INDEX('DATA - Teams'!$C:$C,MATCH(C2421,'DATA - Teams'!$B:$B,0))</f>
        <v>LESTER</v>
      </c>
    </row>
    <row r="2422" spans="1:9" hidden="1" x14ac:dyDescent="0.2">
      <c r="A2422">
        <v>2017</v>
      </c>
      <c r="B2422">
        <v>22</v>
      </c>
      <c r="C2422" t="s">
        <v>237</v>
      </c>
      <c r="D2422" t="s">
        <v>142</v>
      </c>
      <c r="E2422" t="s">
        <v>22</v>
      </c>
      <c r="F2422" t="s">
        <v>43</v>
      </c>
      <c r="G2422">
        <v>91</v>
      </c>
      <c r="H2422">
        <v>68</v>
      </c>
      <c r="I2422" t="str">
        <f>INDEX('DATA - Teams'!$C:$C,MATCH(C2422,'DATA - Teams'!$B:$B,0))</f>
        <v>LESTER</v>
      </c>
    </row>
    <row r="2423" spans="1:9" hidden="1" x14ac:dyDescent="0.2">
      <c r="A2423">
        <v>2017</v>
      </c>
      <c r="B2423">
        <v>22</v>
      </c>
      <c r="C2423" t="s">
        <v>237</v>
      </c>
      <c r="D2423" t="s">
        <v>267</v>
      </c>
      <c r="E2423" t="s">
        <v>18</v>
      </c>
      <c r="F2423" t="s">
        <v>38</v>
      </c>
      <c r="G2423">
        <v>124</v>
      </c>
      <c r="H2423">
        <v>74</v>
      </c>
      <c r="I2423" t="str">
        <f>INDEX('DATA - Teams'!$C:$C,MATCH(C2423,'DATA - Teams'!$B:$B,0))</f>
        <v>LESTER</v>
      </c>
    </row>
    <row r="2424" spans="1:9" hidden="1" x14ac:dyDescent="0.2">
      <c r="A2424">
        <v>2017</v>
      </c>
      <c r="B2424">
        <v>22</v>
      </c>
      <c r="C2424" t="s">
        <v>237</v>
      </c>
      <c r="D2424" t="s">
        <v>266</v>
      </c>
      <c r="E2424" t="s">
        <v>18</v>
      </c>
      <c r="F2424" t="s">
        <v>41</v>
      </c>
      <c r="G2424">
        <v>67</v>
      </c>
      <c r="H2424">
        <v>76</v>
      </c>
      <c r="I2424" t="str">
        <f>INDEX('DATA - Teams'!$C:$C,MATCH(C2424,'DATA - Teams'!$B:$B,0))</f>
        <v>LESTER</v>
      </c>
    </row>
    <row r="2425" spans="1:9" hidden="1" x14ac:dyDescent="0.2">
      <c r="A2425">
        <v>2017</v>
      </c>
      <c r="B2425">
        <v>22</v>
      </c>
      <c r="C2425" t="s">
        <v>237</v>
      </c>
      <c r="D2425" t="s">
        <v>268</v>
      </c>
      <c r="E2425" t="s">
        <v>18</v>
      </c>
      <c r="F2425" t="s">
        <v>43</v>
      </c>
      <c r="G2425">
        <v>88</v>
      </c>
      <c r="H2425">
        <v>72</v>
      </c>
      <c r="I2425" t="str">
        <f>INDEX('DATA - Teams'!$C:$C,MATCH(C2425,'DATA - Teams'!$B:$B,0))</f>
        <v>LESTER</v>
      </c>
    </row>
    <row r="2426" spans="1:9" hidden="1" x14ac:dyDescent="0.2">
      <c r="A2426">
        <v>2017</v>
      </c>
      <c r="B2426">
        <v>22</v>
      </c>
      <c r="C2426" t="s">
        <v>237</v>
      </c>
      <c r="D2426" t="s">
        <v>255</v>
      </c>
      <c r="E2426" t="s">
        <v>27</v>
      </c>
      <c r="F2426" t="s">
        <v>52</v>
      </c>
      <c r="G2426">
        <v>118</v>
      </c>
      <c r="H2426">
        <v>89</v>
      </c>
      <c r="I2426" t="str">
        <f>INDEX('DATA - Teams'!$C:$C,MATCH(C2426,'DATA - Teams'!$B:$B,0))</f>
        <v>LESTER</v>
      </c>
    </row>
    <row r="2427" spans="1:9" hidden="1" x14ac:dyDescent="0.2">
      <c r="A2427">
        <v>2017</v>
      </c>
      <c r="B2427">
        <v>22</v>
      </c>
      <c r="C2427" t="s">
        <v>237</v>
      </c>
      <c r="D2427" t="s">
        <v>241</v>
      </c>
      <c r="E2427" t="s">
        <v>27</v>
      </c>
      <c r="F2427" t="s">
        <v>41</v>
      </c>
      <c r="G2427">
        <v>115</v>
      </c>
      <c r="H2427">
        <v>93</v>
      </c>
      <c r="I2427" t="str">
        <f>INDEX('DATA - Teams'!$C:$C,MATCH(C2427,'DATA - Teams'!$B:$B,0))</f>
        <v>LESTER</v>
      </c>
    </row>
    <row r="2428" spans="1:9" hidden="1" x14ac:dyDescent="0.2">
      <c r="A2428">
        <v>2017</v>
      </c>
      <c r="B2428">
        <v>22</v>
      </c>
      <c r="C2428" t="s">
        <v>237</v>
      </c>
      <c r="D2428" t="s">
        <v>242</v>
      </c>
      <c r="E2428" t="s">
        <v>36</v>
      </c>
      <c r="F2428" t="s">
        <v>38</v>
      </c>
      <c r="G2428">
        <v>102</v>
      </c>
      <c r="H2428">
        <v>98</v>
      </c>
      <c r="I2428" t="str">
        <f>INDEX('DATA - Teams'!$C:$C,MATCH(C2428,'DATA - Teams'!$B:$B,0))</f>
        <v>LESTER</v>
      </c>
    </row>
    <row r="2429" spans="1:9" hidden="1" x14ac:dyDescent="0.2">
      <c r="A2429">
        <v>2017</v>
      </c>
      <c r="B2429">
        <v>22</v>
      </c>
      <c r="C2429" t="s">
        <v>237</v>
      </c>
      <c r="D2429" t="s">
        <v>243</v>
      </c>
      <c r="E2429" t="s">
        <v>36</v>
      </c>
      <c r="F2429" t="s">
        <v>41</v>
      </c>
      <c r="G2429">
        <v>83</v>
      </c>
      <c r="H2429">
        <v>82</v>
      </c>
      <c r="I2429" t="str">
        <f>INDEX('DATA - Teams'!$C:$C,MATCH(C2429,'DATA - Teams'!$B:$B,0))</f>
        <v>LESTER</v>
      </c>
    </row>
    <row r="2430" spans="1:9" hidden="1" x14ac:dyDescent="0.2">
      <c r="A2430">
        <v>2017</v>
      </c>
      <c r="B2430">
        <v>22</v>
      </c>
      <c r="C2430" t="s">
        <v>237</v>
      </c>
      <c r="D2430" t="s">
        <v>126</v>
      </c>
      <c r="E2430" t="s">
        <v>20</v>
      </c>
      <c r="F2430" t="s">
        <v>41</v>
      </c>
      <c r="G2430">
        <v>98</v>
      </c>
      <c r="H2430">
        <v>93</v>
      </c>
      <c r="I2430" t="str">
        <f>INDEX('DATA - Teams'!$C:$C,MATCH(C2430,'DATA - Teams'!$B:$B,0))</f>
        <v>LESTER</v>
      </c>
    </row>
    <row r="2431" spans="1:9" hidden="1" x14ac:dyDescent="0.2">
      <c r="A2431">
        <v>2017</v>
      </c>
      <c r="B2431">
        <v>22</v>
      </c>
      <c r="C2431" t="s">
        <v>237</v>
      </c>
      <c r="D2431" t="s">
        <v>269</v>
      </c>
      <c r="E2431" t="s">
        <v>32</v>
      </c>
      <c r="F2431" t="s">
        <v>38</v>
      </c>
      <c r="G2431">
        <v>75</v>
      </c>
      <c r="H2431">
        <v>63</v>
      </c>
      <c r="I2431" t="str">
        <f>INDEX('DATA - Teams'!$C:$C,MATCH(C2431,'DATA - Teams'!$B:$B,0))</f>
        <v>LESTER</v>
      </c>
    </row>
    <row r="2432" spans="1:9" hidden="1" x14ac:dyDescent="0.2">
      <c r="A2432">
        <v>2017</v>
      </c>
      <c r="B2432">
        <v>22</v>
      </c>
      <c r="C2432" t="s">
        <v>237</v>
      </c>
      <c r="D2432" t="s">
        <v>50</v>
      </c>
      <c r="E2432" t="s">
        <v>32</v>
      </c>
      <c r="F2432" t="s">
        <v>41</v>
      </c>
      <c r="G2432">
        <v>114</v>
      </c>
      <c r="H2432">
        <v>144</v>
      </c>
      <c r="I2432" t="str">
        <f>INDEX('DATA - Teams'!$C:$C,MATCH(C2432,'DATA - Teams'!$B:$B,0))</f>
        <v>LESTER</v>
      </c>
    </row>
    <row r="2433" spans="1:9" hidden="1" x14ac:dyDescent="0.2">
      <c r="A2433">
        <v>2017</v>
      </c>
      <c r="B2433">
        <v>22</v>
      </c>
      <c r="C2433" t="s">
        <v>237</v>
      </c>
      <c r="D2433" t="s">
        <v>185</v>
      </c>
      <c r="E2433" t="s">
        <v>32</v>
      </c>
      <c r="F2433" t="s">
        <v>43</v>
      </c>
      <c r="G2433">
        <v>82</v>
      </c>
      <c r="H2433">
        <v>88</v>
      </c>
      <c r="I2433" t="str">
        <f>INDEX('DATA - Teams'!$C:$C,MATCH(C2433,'DATA - Teams'!$B:$B,0))</f>
        <v>LESTER</v>
      </c>
    </row>
    <row r="2434" spans="1:9" hidden="1" x14ac:dyDescent="0.2">
      <c r="A2434">
        <v>2017</v>
      </c>
      <c r="B2434">
        <v>22</v>
      </c>
      <c r="C2434" t="s">
        <v>237</v>
      </c>
      <c r="D2434" t="s">
        <v>258</v>
      </c>
      <c r="E2434" t="s">
        <v>24</v>
      </c>
      <c r="F2434" t="s">
        <v>38</v>
      </c>
      <c r="G2434">
        <v>87</v>
      </c>
      <c r="H2434">
        <v>75</v>
      </c>
      <c r="I2434" t="str">
        <f>INDEX('DATA - Teams'!$C:$C,MATCH(C2434,'DATA - Teams'!$B:$B,0))</f>
        <v>LESTER</v>
      </c>
    </row>
    <row r="2435" spans="1:9" hidden="1" x14ac:dyDescent="0.2">
      <c r="A2435">
        <v>2017</v>
      </c>
      <c r="B2435">
        <v>22</v>
      </c>
      <c r="C2435" t="s">
        <v>237</v>
      </c>
      <c r="D2435" t="s">
        <v>167</v>
      </c>
      <c r="E2435" t="s">
        <v>14</v>
      </c>
      <c r="F2435" t="s">
        <v>41</v>
      </c>
      <c r="G2435">
        <v>104</v>
      </c>
      <c r="H2435">
        <v>102</v>
      </c>
      <c r="I2435" t="str">
        <f>INDEX('DATA - Teams'!$C:$C,MATCH(C2435,'DATA - Teams'!$B:$B,0))</f>
        <v>LESTER</v>
      </c>
    </row>
    <row r="2436" spans="1:9" hidden="1" x14ac:dyDescent="0.2">
      <c r="A2436">
        <v>2017</v>
      </c>
      <c r="B2436">
        <v>22</v>
      </c>
      <c r="C2436" t="s">
        <v>237</v>
      </c>
      <c r="D2436" t="s">
        <v>246</v>
      </c>
      <c r="E2436" t="s">
        <v>14</v>
      </c>
      <c r="F2436" t="s">
        <v>43</v>
      </c>
      <c r="G2436">
        <v>97</v>
      </c>
      <c r="H2436">
        <v>132</v>
      </c>
      <c r="I2436" t="str">
        <f>INDEX('DATA - Teams'!$C:$C,MATCH(C2436,'DATA - Teams'!$B:$B,0))</f>
        <v>LESTER</v>
      </c>
    </row>
    <row r="2437" spans="1:9" hidden="1" x14ac:dyDescent="0.2">
      <c r="A2437">
        <v>2017</v>
      </c>
      <c r="B2437">
        <v>22</v>
      </c>
      <c r="C2437" t="s">
        <v>237</v>
      </c>
      <c r="D2437" t="s">
        <v>78</v>
      </c>
      <c r="E2437" t="s">
        <v>28</v>
      </c>
      <c r="F2437" t="s">
        <v>43</v>
      </c>
      <c r="G2437">
        <v>84</v>
      </c>
      <c r="H2437">
        <v>74</v>
      </c>
      <c r="I2437" t="str">
        <f>INDEX('DATA - Teams'!$C:$C,MATCH(C2437,'DATA - Teams'!$B:$B,0))</f>
        <v>LESTER</v>
      </c>
    </row>
    <row r="2438" spans="1:9" hidden="1" x14ac:dyDescent="0.2">
      <c r="A2438">
        <v>2017</v>
      </c>
      <c r="B2438">
        <v>22</v>
      </c>
      <c r="C2438" t="s">
        <v>237</v>
      </c>
      <c r="D2438" t="s">
        <v>249</v>
      </c>
      <c r="E2438" t="s">
        <v>13</v>
      </c>
      <c r="F2438" t="s">
        <v>41</v>
      </c>
      <c r="G2438">
        <v>85</v>
      </c>
      <c r="H2438">
        <v>53</v>
      </c>
      <c r="I2438" t="str">
        <f>INDEX('DATA - Teams'!$C:$C,MATCH(C2438,'DATA - Teams'!$B:$B,0))</f>
        <v>LESTER</v>
      </c>
    </row>
    <row r="2439" spans="1:9" hidden="1" x14ac:dyDescent="0.2">
      <c r="A2439">
        <v>2017</v>
      </c>
      <c r="B2439">
        <v>22</v>
      </c>
      <c r="C2439" t="s">
        <v>237</v>
      </c>
      <c r="D2439" t="s">
        <v>251</v>
      </c>
      <c r="E2439" t="s">
        <v>13</v>
      </c>
      <c r="F2439" t="s">
        <v>38</v>
      </c>
      <c r="G2439">
        <v>119</v>
      </c>
      <c r="H2439">
        <v>124</v>
      </c>
      <c r="I2439" t="str">
        <f>INDEX('DATA - Teams'!$C:$C,MATCH(C2439,'DATA - Teams'!$B:$B,0))</f>
        <v>LESTER</v>
      </c>
    </row>
    <row r="2440" spans="1:9" hidden="1" x14ac:dyDescent="0.2">
      <c r="A2440">
        <v>2017</v>
      </c>
      <c r="B2440">
        <v>22</v>
      </c>
      <c r="C2440" t="s">
        <v>237</v>
      </c>
      <c r="D2440" t="s">
        <v>37</v>
      </c>
      <c r="E2440" t="s">
        <v>21</v>
      </c>
      <c r="F2440" t="s">
        <v>59</v>
      </c>
      <c r="G2440">
        <v>87</v>
      </c>
      <c r="H2440">
        <v>42</v>
      </c>
      <c r="I2440" t="str">
        <f>INDEX('DATA - Teams'!$C:$C,MATCH(C2440,'DATA - Teams'!$B:$B,0))</f>
        <v>LESTER</v>
      </c>
    </row>
    <row r="2441" spans="1:9" hidden="1" x14ac:dyDescent="0.2">
      <c r="A2441">
        <v>2017</v>
      </c>
      <c r="B2441">
        <v>22</v>
      </c>
      <c r="C2441" t="s">
        <v>237</v>
      </c>
      <c r="D2441" t="s">
        <v>240</v>
      </c>
      <c r="E2441" t="s">
        <v>23</v>
      </c>
      <c r="F2441" t="s">
        <v>59</v>
      </c>
      <c r="G2441">
        <v>81</v>
      </c>
      <c r="H2441">
        <v>92</v>
      </c>
      <c r="I2441" t="str">
        <f>INDEX('DATA - Teams'!$C:$C,MATCH(C2441,'DATA - Teams'!$B:$B,0))</f>
        <v>LESTER</v>
      </c>
    </row>
    <row r="2442" spans="1:9" hidden="1" x14ac:dyDescent="0.2">
      <c r="A2442">
        <v>2017</v>
      </c>
      <c r="B2442">
        <v>22</v>
      </c>
      <c r="C2442" t="s">
        <v>237</v>
      </c>
      <c r="D2442" t="s">
        <v>44</v>
      </c>
      <c r="E2442" t="s">
        <v>36</v>
      </c>
      <c r="F2442" t="s">
        <v>59</v>
      </c>
      <c r="G2442">
        <v>61</v>
      </c>
      <c r="H2442">
        <v>90</v>
      </c>
      <c r="I2442" t="str">
        <f>INDEX('DATA - Teams'!$C:$C,MATCH(C2442,'DATA - Teams'!$B:$B,0))</f>
        <v>LESTER</v>
      </c>
    </row>
    <row r="2443" spans="1:9" hidden="1" x14ac:dyDescent="0.2">
      <c r="A2443">
        <v>2017</v>
      </c>
      <c r="B2443">
        <v>22</v>
      </c>
      <c r="C2443" t="s">
        <v>237</v>
      </c>
      <c r="D2443" t="s">
        <v>263</v>
      </c>
      <c r="E2443" t="s">
        <v>13</v>
      </c>
      <c r="F2443" t="s">
        <v>59</v>
      </c>
      <c r="G2443">
        <v>87</v>
      </c>
      <c r="H2443">
        <v>84</v>
      </c>
      <c r="I2443" t="str">
        <f>INDEX('DATA - Teams'!$C:$C,MATCH(C2443,'DATA - Teams'!$B:$B,0))</f>
        <v>LESTER</v>
      </c>
    </row>
    <row r="2444" spans="1:9" hidden="1" x14ac:dyDescent="0.2">
      <c r="A2444">
        <v>2017</v>
      </c>
      <c r="B2444">
        <v>1</v>
      </c>
      <c r="C2444" t="s">
        <v>270</v>
      </c>
      <c r="D2444" t="s">
        <v>271</v>
      </c>
      <c r="E2444" t="s">
        <v>33</v>
      </c>
      <c r="F2444" t="s">
        <v>41</v>
      </c>
      <c r="G2444">
        <v>120</v>
      </c>
      <c r="H2444">
        <v>146</v>
      </c>
      <c r="I2444" t="str">
        <f>INDEX('DATA - Teams'!$C:$C,MATCH(C2444,'DATA - Teams'!$B:$B,0))</f>
        <v>RICHO</v>
      </c>
    </row>
    <row r="2445" spans="1:9" hidden="1" x14ac:dyDescent="0.2">
      <c r="A2445">
        <v>2017</v>
      </c>
      <c r="B2445">
        <v>1</v>
      </c>
      <c r="C2445" t="s">
        <v>270</v>
      </c>
      <c r="D2445" t="s">
        <v>272</v>
      </c>
      <c r="E2445" t="s">
        <v>17</v>
      </c>
      <c r="F2445" t="s">
        <v>43</v>
      </c>
      <c r="G2445">
        <v>82</v>
      </c>
      <c r="H2445">
        <v>78</v>
      </c>
      <c r="I2445" t="str">
        <f>INDEX('DATA - Teams'!$C:$C,MATCH(C2445,'DATA - Teams'!$B:$B,0))</f>
        <v>RICHO</v>
      </c>
    </row>
    <row r="2446" spans="1:9" hidden="1" x14ac:dyDescent="0.2">
      <c r="A2446">
        <v>2017</v>
      </c>
      <c r="B2446">
        <v>1</v>
      </c>
      <c r="C2446" t="s">
        <v>270</v>
      </c>
      <c r="D2446" t="s">
        <v>273</v>
      </c>
      <c r="E2446" t="s">
        <v>17</v>
      </c>
      <c r="F2446" t="s">
        <v>41</v>
      </c>
      <c r="G2446">
        <v>92</v>
      </c>
      <c r="H2446">
        <v>93</v>
      </c>
      <c r="I2446" t="str">
        <f>INDEX('DATA - Teams'!$C:$C,MATCH(C2446,'DATA - Teams'!$B:$B,0))</f>
        <v>RICHO</v>
      </c>
    </row>
    <row r="2447" spans="1:9" hidden="1" x14ac:dyDescent="0.2">
      <c r="A2447">
        <v>2017</v>
      </c>
      <c r="B2447">
        <v>1</v>
      </c>
      <c r="C2447" t="s">
        <v>270</v>
      </c>
      <c r="D2447" t="s">
        <v>274</v>
      </c>
      <c r="E2447" t="s">
        <v>18</v>
      </c>
      <c r="F2447" t="s">
        <v>52</v>
      </c>
      <c r="G2447">
        <v>98</v>
      </c>
      <c r="H2447">
        <v>98</v>
      </c>
      <c r="I2447" t="str">
        <f>INDEX('DATA - Teams'!$C:$C,MATCH(C2447,'DATA - Teams'!$B:$B,0))</f>
        <v>RICHO</v>
      </c>
    </row>
    <row r="2448" spans="1:9" hidden="1" x14ac:dyDescent="0.2">
      <c r="A2448">
        <v>2017</v>
      </c>
      <c r="B2448">
        <v>1</v>
      </c>
      <c r="C2448" t="s">
        <v>270</v>
      </c>
      <c r="D2448" t="s">
        <v>275</v>
      </c>
      <c r="E2448" t="s">
        <v>23</v>
      </c>
      <c r="F2448" t="s">
        <v>41</v>
      </c>
      <c r="G2448">
        <v>105</v>
      </c>
      <c r="H2448">
        <v>103</v>
      </c>
      <c r="I2448" t="str">
        <f>INDEX('DATA - Teams'!$C:$C,MATCH(C2448,'DATA - Teams'!$B:$B,0))</f>
        <v>RICHO</v>
      </c>
    </row>
    <row r="2449" spans="1:9" hidden="1" x14ac:dyDescent="0.2">
      <c r="A2449">
        <v>2017</v>
      </c>
      <c r="B2449">
        <v>1</v>
      </c>
      <c r="C2449" t="s">
        <v>270</v>
      </c>
      <c r="D2449" t="s">
        <v>276</v>
      </c>
      <c r="E2449" t="s">
        <v>36</v>
      </c>
      <c r="F2449" t="s">
        <v>43</v>
      </c>
      <c r="G2449">
        <v>76</v>
      </c>
      <c r="H2449">
        <v>61</v>
      </c>
      <c r="I2449" t="str">
        <f>INDEX('DATA - Teams'!$C:$C,MATCH(C2449,'DATA - Teams'!$B:$B,0))</f>
        <v>RICHO</v>
      </c>
    </row>
    <row r="2450" spans="1:9" hidden="1" x14ac:dyDescent="0.2">
      <c r="A2450">
        <v>2017</v>
      </c>
      <c r="B2450">
        <v>1</v>
      </c>
      <c r="C2450" t="s">
        <v>270</v>
      </c>
      <c r="D2450" t="s">
        <v>277</v>
      </c>
      <c r="E2450" t="s">
        <v>20</v>
      </c>
      <c r="F2450" t="s">
        <v>38</v>
      </c>
      <c r="G2450">
        <v>77</v>
      </c>
      <c r="H2450">
        <v>87</v>
      </c>
      <c r="I2450" t="str">
        <f>INDEX('DATA - Teams'!$C:$C,MATCH(C2450,'DATA - Teams'!$B:$B,0))</f>
        <v>RICHO</v>
      </c>
    </row>
    <row r="2451" spans="1:9" hidden="1" x14ac:dyDescent="0.2">
      <c r="A2451">
        <v>2017</v>
      </c>
      <c r="B2451">
        <v>1</v>
      </c>
      <c r="C2451" t="s">
        <v>270</v>
      </c>
      <c r="D2451" t="s">
        <v>278</v>
      </c>
      <c r="E2451" t="s">
        <v>32</v>
      </c>
      <c r="F2451" t="s">
        <v>43</v>
      </c>
      <c r="G2451">
        <v>113</v>
      </c>
      <c r="H2451">
        <v>118</v>
      </c>
      <c r="I2451" t="str">
        <f>INDEX('DATA - Teams'!$C:$C,MATCH(C2451,'DATA - Teams'!$B:$B,0))</f>
        <v>RICHO</v>
      </c>
    </row>
    <row r="2452" spans="1:9" hidden="1" x14ac:dyDescent="0.2">
      <c r="A2452">
        <v>2017</v>
      </c>
      <c r="B2452">
        <v>1</v>
      </c>
      <c r="C2452" t="s">
        <v>270</v>
      </c>
      <c r="D2452" t="s">
        <v>279</v>
      </c>
      <c r="E2452" t="s">
        <v>32</v>
      </c>
      <c r="F2452" t="s">
        <v>41</v>
      </c>
      <c r="G2452">
        <v>105</v>
      </c>
      <c r="H2452">
        <v>76</v>
      </c>
      <c r="I2452" t="str">
        <f>INDEX('DATA - Teams'!$C:$C,MATCH(C2452,'DATA - Teams'!$B:$B,0))</f>
        <v>RICHO</v>
      </c>
    </row>
    <row r="2453" spans="1:9" hidden="1" x14ac:dyDescent="0.2">
      <c r="A2453">
        <v>2017</v>
      </c>
      <c r="B2453">
        <v>1</v>
      </c>
      <c r="C2453" t="s">
        <v>270</v>
      </c>
      <c r="D2453" t="s">
        <v>280</v>
      </c>
      <c r="E2453" t="s">
        <v>32</v>
      </c>
      <c r="F2453" t="s">
        <v>38</v>
      </c>
      <c r="G2453">
        <v>71</v>
      </c>
      <c r="H2453">
        <v>56</v>
      </c>
      <c r="I2453" t="str">
        <f>INDEX('DATA - Teams'!$C:$C,MATCH(C2453,'DATA - Teams'!$B:$B,0))</f>
        <v>RICHO</v>
      </c>
    </row>
    <row r="2454" spans="1:9" hidden="1" x14ac:dyDescent="0.2">
      <c r="A2454">
        <v>2017</v>
      </c>
      <c r="B2454">
        <v>1</v>
      </c>
      <c r="C2454" t="s">
        <v>270</v>
      </c>
      <c r="D2454" t="s">
        <v>281</v>
      </c>
      <c r="E2454" t="s">
        <v>16</v>
      </c>
      <c r="F2454" t="s">
        <v>38</v>
      </c>
      <c r="G2454">
        <v>89</v>
      </c>
      <c r="H2454">
        <v>104</v>
      </c>
      <c r="I2454" t="str">
        <f>INDEX('DATA - Teams'!$C:$C,MATCH(C2454,'DATA - Teams'!$B:$B,0))</f>
        <v>RICHO</v>
      </c>
    </row>
    <row r="2455" spans="1:9" hidden="1" x14ac:dyDescent="0.2">
      <c r="A2455">
        <v>2017</v>
      </c>
      <c r="B2455">
        <v>1</v>
      </c>
      <c r="C2455" t="s">
        <v>270</v>
      </c>
      <c r="D2455" t="s">
        <v>137</v>
      </c>
      <c r="E2455" t="s">
        <v>14</v>
      </c>
      <c r="F2455" t="s">
        <v>38</v>
      </c>
      <c r="G2455">
        <v>73</v>
      </c>
      <c r="H2455">
        <v>73</v>
      </c>
      <c r="I2455" t="str">
        <f>INDEX('DATA - Teams'!$C:$C,MATCH(C2455,'DATA - Teams'!$B:$B,0))</f>
        <v>RICHO</v>
      </c>
    </row>
    <row r="2456" spans="1:9" hidden="1" x14ac:dyDescent="0.2">
      <c r="A2456">
        <v>2017</v>
      </c>
      <c r="B2456">
        <v>1</v>
      </c>
      <c r="C2456" t="s">
        <v>270</v>
      </c>
      <c r="D2456" t="s">
        <v>282</v>
      </c>
      <c r="E2456" t="s">
        <v>14</v>
      </c>
      <c r="F2456" t="s">
        <v>41</v>
      </c>
      <c r="G2456">
        <v>110</v>
      </c>
      <c r="H2456">
        <v>159</v>
      </c>
      <c r="I2456" t="str">
        <f>INDEX('DATA - Teams'!$C:$C,MATCH(C2456,'DATA - Teams'!$B:$B,0))</f>
        <v>RICHO</v>
      </c>
    </row>
    <row r="2457" spans="1:9" hidden="1" x14ac:dyDescent="0.2">
      <c r="A2457">
        <v>2017</v>
      </c>
      <c r="B2457">
        <v>1</v>
      </c>
      <c r="C2457" t="s">
        <v>270</v>
      </c>
      <c r="D2457" t="s">
        <v>140</v>
      </c>
      <c r="E2457" t="s">
        <v>35</v>
      </c>
      <c r="F2457" t="s">
        <v>41</v>
      </c>
      <c r="G2457">
        <v>83</v>
      </c>
      <c r="H2457">
        <v>67</v>
      </c>
      <c r="I2457" t="str">
        <f>INDEX('DATA - Teams'!$C:$C,MATCH(C2457,'DATA - Teams'!$B:$B,0))</f>
        <v>RICHO</v>
      </c>
    </row>
    <row r="2458" spans="1:9" hidden="1" x14ac:dyDescent="0.2">
      <c r="A2458">
        <v>2017</v>
      </c>
      <c r="B2458">
        <v>1</v>
      </c>
      <c r="C2458" t="s">
        <v>270</v>
      </c>
      <c r="D2458" t="s">
        <v>189</v>
      </c>
      <c r="E2458" t="s">
        <v>35</v>
      </c>
      <c r="F2458" t="s">
        <v>43</v>
      </c>
      <c r="G2458">
        <v>85</v>
      </c>
      <c r="H2458">
        <v>65</v>
      </c>
      <c r="I2458" t="str">
        <f>INDEX('DATA - Teams'!$C:$C,MATCH(C2458,'DATA - Teams'!$B:$B,0))</f>
        <v>RICHO</v>
      </c>
    </row>
    <row r="2459" spans="1:9" hidden="1" x14ac:dyDescent="0.2">
      <c r="A2459">
        <v>2017</v>
      </c>
      <c r="B2459">
        <v>1</v>
      </c>
      <c r="C2459" t="s">
        <v>270</v>
      </c>
      <c r="D2459" t="s">
        <v>206</v>
      </c>
      <c r="E2459" t="s">
        <v>28</v>
      </c>
      <c r="F2459" t="s">
        <v>38</v>
      </c>
      <c r="G2459">
        <v>84</v>
      </c>
      <c r="H2459">
        <v>74</v>
      </c>
      <c r="I2459" t="str">
        <f>INDEX('DATA - Teams'!$C:$C,MATCH(C2459,'DATA - Teams'!$B:$B,0))</f>
        <v>RICHO</v>
      </c>
    </row>
    <row r="2460" spans="1:9" hidden="1" x14ac:dyDescent="0.2">
      <c r="A2460">
        <v>2017</v>
      </c>
      <c r="B2460">
        <v>1</v>
      </c>
      <c r="C2460" t="s">
        <v>270</v>
      </c>
      <c r="D2460" t="s">
        <v>283</v>
      </c>
      <c r="E2460" t="s">
        <v>13</v>
      </c>
      <c r="F2460" t="s">
        <v>41</v>
      </c>
      <c r="G2460">
        <v>108</v>
      </c>
      <c r="H2460">
        <v>88</v>
      </c>
      <c r="I2460" t="str">
        <f>INDEX('DATA - Teams'!$C:$C,MATCH(C2460,'DATA - Teams'!$B:$B,0))</f>
        <v>RICHO</v>
      </c>
    </row>
    <row r="2461" spans="1:9" hidden="1" x14ac:dyDescent="0.2">
      <c r="A2461">
        <v>2017</v>
      </c>
      <c r="B2461">
        <v>1</v>
      </c>
      <c r="C2461" t="s">
        <v>270</v>
      </c>
      <c r="D2461" t="s">
        <v>284</v>
      </c>
      <c r="E2461" t="s">
        <v>13</v>
      </c>
      <c r="F2461" t="s">
        <v>43</v>
      </c>
      <c r="G2461">
        <v>93</v>
      </c>
      <c r="H2461">
        <v>98</v>
      </c>
      <c r="I2461" t="str">
        <f>INDEX('DATA - Teams'!$C:$C,MATCH(C2461,'DATA - Teams'!$B:$B,0))</f>
        <v>RICHO</v>
      </c>
    </row>
    <row r="2462" spans="1:9" hidden="1" x14ac:dyDescent="0.2">
      <c r="A2462">
        <v>2017</v>
      </c>
      <c r="B2462">
        <v>1</v>
      </c>
      <c r="C2462" t="s">
        <v>270</v>
      </c>
      <c r="D2462" t="s">
        <v>285</v>
      </c>
      <c r="E2462" t="s">
        <v>23</v>
      </c>
      <c r="F2462" t="s">
        <v>59</v>
      </c>
      <c r="G2462">
        <v>56</v>
      </c>
      <c r="H2462">
        <v>71</v>
      </c>
      <c r="I2462" t="str">
        <f>INDEX('DATA - Teams'!$C:$C,MATCH(C2462,'DATA - Teams'!$B:$B,0))</f>
        <v>RICHO</v>
      </c>
    </row>
    <row r="2463" spans="1:9" hidden="1" x14ac:dyDescent="0.2">
      <c r="A2463">
        <v>2017</v>
      </c>
      <c r="B2463">
        <v>1</v>
      </c>
      <c r="C2463" t="s">
        <v>270</v>
      </c>
      <c r="D2463" t="s">
        <v>286</v>
      </c>
      <c r="E2463" t="s">
        <v>20</v>
      </c>
      <c r="F2463" t="s">
        <v>59</v>
      </c>
      <c r="G2463">
        <v>93</v>
      </c>
      <c r="H2463">
        <v>102</v>
      </c>
      <c r="I2463" t="str">
        <f>INDEX('DATA - Teams'!$C:$C,MATCH(C2463,'DATA - Teams'!$B:$B,0))</f>
        <v>RICHO</v>
      </c>
    </row>
    <row r="2464" spans="1:9" hidden="1" x14ac:dyDescent="0.2">
      <c r="A2464">
        <v>2017</v>
      </c>
      <c r="B2464">
        <v>1</v>
      </c>
      <c r="C2464" t="s">
        <v>270</v>
      </c>
      <c r="D2464" t="s">
        <v>287</v>
      </c>
      <c r="E2464" t="s">
        <v>16</v>
      </c>
      <c r="F2464" t="s">
        <v>59</v>
      </c>
      <c r="G2464">
        <v>86</v>
      </c>
      <c r="H2464">
        <v>99</v>
      </c>
      <c r="I2464" t="str">
        <f>INDEX('DATA - Teams'!$C:$C,MATCH(C2464,'DATA - Teams'!$B:$B,0))</f>
        <v>RICHO</v>
      </c>
    </row>
    <row r="2465" spans="1:9" hidden="1" x14ac:dyDescent="0.2">
      <c r="A2465">
        <v>2017</v>
      </c>
      <c r="B2465">
        <v>1</v>
      </c>
      <c r="C2465" t="s">
        <v>270</v>
      </c>
      <c r="D2465" t="s">
        <v>288</v>
      </c>
      <c r="E2465" t="s">
        <v>35</v>
      </c>
      <c r="F2465" t="s">
        <v>59</v>
      </c>
      <c r="G2465">
        <v>80</v>
      </c>
      <c r="H2465">
        <v>70</v>
      </c>
      <c r="I2465" t="str">
        <f>INDEX('DATA - Teams'!$C:$C,MATCH(C2465,'DATA - Teams'!$B:$B,0))</f>
        <v>RICHO</v>
      </c>
    </row>
    <row r="2466" spans="1:9" hidden="1" x14ac:dyDescent="0.2">
      <c r="A2466">
        <v>2017</v>
      </c>
      <c r="B2466">
        <v>2</v>
      </c>
      <c r="C2466" t="s">
        <v>270</v>
      </c>
      <c r="D2466" t="s">
        <v>289</v>
      </c>
      <c r="E2466" t="s">
        <v>22</v>
      </c>
      <c r="F2466" t="s">
        <v>43</v>
      </c>
      <c r="G2466">
        <v>81</v>
      </c>
      <c r="H2466">
        <v>90</v>
      </c>
      <c r="I2466" t="str">
        <f>INDEX('DATA - Teams'!$C:$C,MATCH(C2466,'DATA - Teams'!$B:$B,0))</f>
        <v>RICHO</v>
      </c>
    </row>
    <row r="2467" spans="1:9" hidden="1" x14ac:dyDescent="0.2">
      <c r="A2467">
        <v>2017</v>
      </c>
      <c r="B2467">
        <v>2</v>
      </c>
      <c r="C2467" t="s">
        <v>270</v>
      </c>
      <c r="D2467" t="s">
        <v>271</v>
      </c>
      <c r="E2467" t="s">
        <v>33</v>
      </c>
      <c r="F2467" t="s">
        <v>41</v>
      </c>
      <c r="G2467">
        <v>120</v>
      </c>
      <c r="H2467">
        <v>120</v>
      </c>
      <c r="I2467" t="str">
        <f>INDEX('DATA - Teams'!$C:$C,MATCH(C2467,'DATA - Teams'!$B:$B,0))</f>
        <v>RICHO</v>
      </c>
    </row>
    <row r="2468" spans="1:9" hidden="1" x14ac:dyDescent="0.2">
      <c r="A2468">
        <v>2017</v>
      </c>
      <c r="B2468">
        <v>2</v>
      </c>
      <c r="C2468" t="s">
        <v>270</v>
      </c>
      <c r="D2468" t="s">
        <v>273</v>
      </c>
      <c r="E2468" t="s">
        <v>17</v>
      </c>
      <c r="F2468" t="s">
        <v>41</v>
      </c>
      <c r="G2468">
        <v>86</v>
      </c>
      <c r="H2468">
        <v>64</v>
      </c>
      <c r="I2468" t="str">
        <f>INDEX('DATA - Teams'!$C:$C,MATCH(C2468,'DATA - Teams'!$B:$B,0))</f>
        <v>RICHO</v>
      </c>
    </row>
    <row r="2469" spans="1:9" hidden="1" x14ac:dyDescent="0.2">
      <c r="A2469">
        <v>2017</v>
      </c>
      <c r="B2469">
        <v>2</v>
      </c>
      <c r="C2469" t="s">
        <v>270</v>
      </c>
      <c r="D2469" t="s">
        <v>272</v>
      </c>
      <c r="E2469" t="s">
        <v>17</v>
      </c>
      <c r="F2469" t="s">
        <v>43</v>
      </c>
      <c r="G2469">
        <v>82</v>
      </c>
      <c r="H2469">
        <v>90</v>
      </c>
      <c r="I2469" t="str">
        <f>INDEX('DATA - Teams'!$C:$C,MATCH(C2469,'DATA - Teams'!$B:$B,0))</f>
        <v>RICHO</v>
      </c>
    </row>
    <row r="2470" spans="1:9" hidden="1" x14ac:dyDescent="0.2">
      <c r="A2470">
        <v>2017</v>
      </c>
      <c r="B2470">
        <v>2</v>
      </c>
      <c r="C2470" t="s">
        <v>270</v>
      </c>
      <c r="D2470" t="s">
        <v>274</v>
      </c>
      <c r="E2470" t="s">
        <v>18</v>
      </c>
      <c r="F2470" t="s">
        <v>52</v>
      </c>
      <c r="G2470">
        <v>105</v>
      </c>
      <c r="H2470">
        <v>126</v>
      </c>
      <c r="I2470" t="str">
        <f>INDEX('DATA - Teams'!$C:$C,MATCH(C2470,'DATA - Teams'!$B:$B,0))</f>
        <v>RICHO</v>
      </c>
    </row>
    <row r="2471" spans="1:9" hidden="1" x14ac:dyDescent="0.2">
      <c r="A2471">
        <v>2017</v>
      </c>
      <c r="B2471">
        <v>2</v>
      </c>
      <c r="C2471" t="s">
        <v>270</v>
      </c>
      <c r="D2471" t="s">
        <v>275</v>
      </c>
      <c r="E2471" t="s">
        <v>23</v>
      </c>
      <c r="F2471" t="s">
        <v>41</v>
      </c>
      <c r="G2471">
        <v>100</v>
      </c>
      <c r="H2471">
        <v>72</v>
      </c>
      <c r="I2471" t="str">
        <f>INDEX('DATA - Teams'!$C:$C,MATCH(C2471,'DATA - Teams'!$B:$B,0))</f>
        <v>RICHO</v>
      </c>
    </row>
    <row r="2472" spans="1:9" hidden="1" x14ac:dyDescent="0.2">
      <c r="A2472">
        <v>2017</v>
      </c>
      <c r="B2472">
        <v>2</v>
      </c>
      <c r="C2472" t="s">
        <v>270</v>
      </c>
      <c r="D2472" t="s">
        <v>277</v>
      </c>
      <c r="E2472" t="s">
        <v>20</v>
      </c>
      <c r="F2472" t="s">
        <v>38</v>
      </c>
      <c r="G2472">
        <v>77</v>
      </c>
      <c r="H2472">
        <v>83</v>
      </c>
      <c r="I2472" t="str">
        <f>INDEX('DATA - Teams'!$C:$C,MATCH(C2472,'DATA - Teams'!$B:$B,0))</f>
        <v>RICHO</v>
      </c>
    </row>
    <row r="2473" spans="1:9" hidden="1" x14ac:dyDescent="0.2">
      <c r="A2473">
        <v>2017</v>
      </c>
      <c r="B2473">
        <v>2</v>
      </c>
      <c r="C2473" t="s">
        <v>270</v>
      </c>
      <c r="D2473" t="s">
        <v>278</v>
      </c>
      <c r="E2473" t="s">
        <v>32</v>
      </c>
      <c r="F2473" t="s">
        <v>43</v>
      </c>
      <c r="G2473">
        <v>102</v>
      </c>
      <c r="H2473">
        <v>53</v>
      </c>
      <c r="I2473" t="str">
        <f>INDEX('DATA - Teams'!$C:$C,MATCH(C2473,'DATA - Teams'!$B:$B,0))</f>
        <v>RICHO</v>
      </c>
    </row>
    <row r="2474" spans="1:9" hidden="1" x14ac:dyDescent="0.2">
      <c r="A2474">
        <v>2017</v>
      </c>
      <c r="B2474">
        <v>2</v>
      </c>
      <c r="C2474" t="s">
        <v>270</v>
      </c>
      <c r="D2474" t="s">
        <v>280</v>
      </c>
      <c r="E2474" t="s">
        <v>32</v>
      </c>
      <c r="F2474" t="s">
        <v>38</v>
      </c>
      <c r="G2474">
        <v>72</v>
      </c>
      <c r="H2474">
        <v>91</v>
      </c>
      <c r="I2474" t="str">
        <f>INDEX('DATA - Teams'!$C:$C,MATCH(C2474,'DATA - Teams'!$B:$B,0))</f>
        <v>RICHO</v>
      </c>
    </row>
    <row r="2475" spans="1:9" hidden="1" x14ac:dyDescent="0.2">
      <c r="A2475">
        <v>2017</v>
      </c>
      <c r="B2475">
        <v>2</v>
      </c>
      <c r="C2475" t="s">
        <v>270</v>
      </c>
      <c r="D2475" t="s">
        <v>279</v>
      </c>
      <c r="E2475" t="s">
        <v>32</v>
      </c>
      <c r="F2475" t="s">
        <v>41</v>
      </c>
      <c r="G2475">
        <v>105</v>
      </c>
      <c r="H2475">
        <v>106</v>
      </c>
      <c r="I2475" t="str">
        <f>INDEX('DATA - Teams'!$C:$C,MATCH(C2475,'DATA - Teams'!$B:$B,0))</f>
        <v>RICHO</v>
      </c>
    </row>
    <row r="2476" spans="1:9" hidden="1" x14ac:dyDescent="0.2">
      <c r="A2476">
        <v>2017</v>
      </c>
      <c r="B2476">
        <v>2</v>
      </c>
      <c r="C2476" t="s">
        <v>270</v>
      </c>
      <c r="D2476" t="s">
        <v>281</v>
      </c>
      <c r="E2476" t="s">
        <v>16</v>
      </c>
      <c r="F2476" t="s">
        <v>38</v>
      </c>
      <c r="G2476">
        <v>89</v>
      </c>
      <c r="H2476">
        <v>83</v>
      </c>
      <c r="I2476" t="str">
        <f>INDEX('DATA - Teams'!$C:$C,MATCH(C2476,'DATA - Teams'!$B:$B,0))</f>
        <v>RICHO</v>
      </c>
    </row>
    <row r="2477" spans="1:9" hidden="1" x14ac:dyDescent="0.2">
      <c r="A2477">
        <v>2017</v>
      </c>
      <c r="B2477">
        <v>2</v>
      </c>
      <c r="C2477" t="s">
        <v>270</v>
      </c>
      <c r="D2477" t="s">
        <v>287</v>
      </c>
      <c r="E2477" t="s">
        <v>16</v>
      </c>
      <c r="F2477" t="s">
        <v>41</v>
      </c>
      <c r="G2477">
        <v>86</v>
      </c>
      <c r="H2477">
        <v>95</v>
      </c>
      <c r="I2477" t="str">
        <f>INDEX('DATA - Teams'!$C:$C,MATCH(C2477,'DATA - Teams'!$B:$B,0))</f>
        <v>RICHO</v>
      </c>
    </row>
    <row r="2478" spans="1:9" hidden="1" x14ac:dyDescent="0.2">
      <c r="A2478">
        <v>2017</v>
      </c>
      <c r="B2478">
        <v>2</v>
      </c>
      <c r="C2478" t="s">
        <v>270</v>
      </c>
      <c r="D2478" t="s">
        <v>282</v>
      </c>
      <c r="E2478" t="s">
        <v>14</v>
      </c>
      <c r="F2478" t="s">
        <v>41</v>
      </c>
      <c r="G2478">
        <v>112</v>
      </c>
      <c r="H2478">
        <v>118</v>
      </c>
      <c r="I2478" t="str">
        <f>INDEX('DATA - Teams'!$C:$C,MATCH(C2478,'DATA - Teams'!$B:$B,0))</f>
        <v>RICHO</v>
      </c>
    </row>
    <row r="2479" spans="1:9" hidden="1" x14ac:dyDescent="0.2">
      <c r="A2479">
        <v>2017</v>
      </c>
      <c r="B2479">
        <v>2</v>
      </c>
      <c r="C2479" t="s">
        <v>270</v>
      </c>
      <c r="D2479" t="s">
        <v>137</v>
      </c>
      <c r="E2479" t="s">
        <v>14</v>
      </c>
      <c r="F2479" t="s">
        <v>38</v>
      </c>
      <c r="G2479">
        <v>73</v>
      </c>
      <c r="H2479">
        <v>92</v>
      </c>
      <c r="I2479" t="str">
        <f>INDEX('DATA - Teams'!$C:$C,MATCH(C2479,'DATA - Teams'!$B:$B,0))</f>
        <v>RICHO</v>
      </c>
    </row>
    <row r="2480" spans="1:9" hidden="1" x14ac:dyDescent="0.2">
      <c r="A2480">
        <v>2017</v>
      </c>
      <c r="B2480">
        <v>2</v>
      </c>
      <c r="C2480" t="s">
        <v>270</v>
      </c>
      <c r="D2480" t="s">
        <v>288</v>
      </c>
      <c r="E2480" t="s">
        <v>35</v>
      </c>
      <c r="F2480" t="s">
        <v>43</v>
      </c>
      <c r="G2480">
        <v>86</v>
      </c>
      <c r="H2480">
        <v>105</v>
      </c>
      <c r="I2480" t="str">
        <f>INDEX('DATA - Teams'!$C:$C,MATCH(C2480,'DATA - Teams'!$B:$B,0))</f>
        <v>RICHO</v>
      </c>
    </row>
    <row r="2481" spans="1:9" hidden="1" x14ac:dyDescent="0.2">
      <c r="A2481">
        <v>2017</v>
      </c>
      <c r="B2481">
        <v>2</v>
      </c>
      <c r="C2481" t="s">
        <v>270</v>
      </c>
      <c r="D2481" t="s">
        <v>206</v>
      </c>
      <c r="E2481" t="s">
        <v>28</v>
      </c>
      <c r="F2481" t="s">
        <v>38</v>
      </c>
      <c r="G2481">
        <v>86</v>
      </c>
      <c r="H2481">
        <v>100</v>
      </c>
      <c r="I2481" t="str">
        <f>INDEX('DATA - Teams'!$C:$C,MATCH(C2481,'DATA - Teams'!$B:$B,0))</f>
        <v>RICHO</v>
      </c>
    </row>
    <row r="2482" spans="1:9" hidden="1" x14ac:dyDescent="0.2">
      <c r="A2482">
        <v>2017</v>
      </c>
      <c r="B2482">
        <v>2</v>
      </c>
      <c r="C2482" t="s">
        <v>270</v>
      </c>
      <c r="D2482" t="s">
        <v>283</v>
      </c>
      <c r="E2482" t="s">
        <v>13</v>
      </c>
      <c r="F2482" t="s">
        <v>41</v>
      </c>
      <c r="G2482">
        <v>108</v>
      </c>
      <c r="H2482">
        <v>110</v>
      </c>
      <c r="I2482" t="str">
        <f>INDEX('DATA - Teams'!$C:$C,MATCH(C2482,'DATA - Teams'!$B:$B,0))</f>
        <v>RICHO</v>
      </c>
    </row>
    <row r="2483" spans="1:9" hidden="1" x14ac:dyDescent="0.2">
      <c r="A2483">
        <v>2017</v>
      </c>
      <c r="B2483">
        <v>2</v>
      </c>
      <c r="C2483" t="s">
        <v>270</v>
      </c>
      <c r="D2483" t="s">
        <v>284</v>
      </c>
      <c r="E2483" t="s">
        <v>13</v>
      </c>
      <c r="F2483" t="s">
        <v>43</v>
      </c>
      <c r="G2483">
        <v>94</v>
      </c>
      <c r="H2483">
        <v>93</v>
      </c>
      <c r="I2483" t="str">
        <f>INDEX('DATA - Teams'!$C:$C,MATCH(C2483,'DATA - Teams'!$B:$B,0))</f>
        <v>RICHO</v>
      </c>
    </row>
    <row r="2484" spans="1:9" hidden="1" x14ac:dyDescent="0.2">
      <c r="A2484">
        <v>2017</v>
      </c>
      <c r="B2484">
        <v>2</v>
      </c>
      <c r="C2484" t="s">
        <v>270</v>
      </c>
      <c r="D2484" t="s">
        <v>276</v>
      </c>
      <c r="E2484" t="s">
        <v>36</v>
      </c>
      <c r="F2484" t="s">
        <v>59</v>
      </c>
      <c r="G2484">
        <v>76</v>
      </c>
      <c r="H2484">
        <v>0</v>
      </c>
      <c r="I2484" t="str">
        <f>INDEX('DATA - Teams'!$C:$C,MATCH(C2484,'DATA - Teams'!$B:$B,0))</f>
        <v>RICHO</v>
      </c>
    </row>
    <row r="2485" spans="1:9" hidden="1" x14ac:dyDescent="0.2">
      <c r="A2485">
        <v>2017</v>
      </c>
      <c r="B2485">
        <v>2</v>
      </c>
      <c r="C2485" t="s">
        <v>270</v>
      </c>
      <c r="D2485" t="s">
        <v>286</v>
      </c>
      <c r="E2485" t="s">
        <v>20</v>
      </c>
      <c r="F2485" t="s">
        <v>59</v>
      </c>
      <c r="G2485">
        <v>93</v>
      </c>
      <c r="H2485">
        <v>83</v>
      </c>
      <c r="I2485" t="str">
        <f>INDEX('DATA - Teams'!$C:$C,MATCH(C2485,'DATA - Teams'!$B:$B,0))</f>
        <v>RICHO</v>
      </c>
    </row>
    <row r="2486" spans="1:9" hidden="1" x14ac:dyDescent="0.2">
      <c r="A2486">
        <v>2017</v>
      </c>
      <c r="B2486">
        <v>2</v>
      </c>
      <c r="C2486" t="s">
        <v>270</v>
      </c>
      <c r="D2486" t="s">
        <v>189</v>
      </c>
      <c r="E2486" t="s">
        <v>35</v>
      </c>
      <c r="F2486" t="s">
        <v>59</v>
      </c>
      <c r="G2486">
        <v>78</v>
      </c>
      <c r="H2486">
        <v>52</v>
      </c>
      <c r="I2486" t="str">
        <f>INDEX('DATA - Teams'!$C:$C,MATCH(C2486,'DATA - Teams'!$B:$B,0))</f>
        <v>RICHO</v>
      </c>
    </row>
    <row r="2487" spans="1:9" hidden="1" x14ac:dyDescent="0.2">
      <c r="A2487">
        <v>2017</v>
      </c>
      <c r="B2487">
        <v>2</v>
      </c>
      <c r="C2487" t="s">
        <v>270</v>
      </c>
      <c r="D2487" t="s">
        <v>140</v>
      </c>
      <c r="E2487" t="s">
        <v>35</v>
      </c>
      <c r="F2487" t="s">
        <v>59</v>
      </c>
      <c r="G2487">
        <v>78</v>
      </c>
      <c r="H2487">
        <v>61</v>
      </c>
      <c r="I2487" t="str">
        <f>INDEX('DATA - Teams'!$C:$C,MATCH(C2487,'DATA - Teams'!$B:$B,0))</f>
        <v>RICHO</v>
      </c>
    </row>
    <row r="2488" spans="1:9" hidden="1" x14ac:dyDescent="0.2">
      <c r="A2488">
        <v>2017</v>
      </c>
      <c r="B2488">
        <v>3</v>
      </c>
      <c r="C2488" t="s">
        <v>270</v>
      </c>
      <c r="D2488" t="s">
        <v>191</v>
      </c>
      <c r="E2488" t="s">
        <v>22</v>
      </c>
      <c r="F2488" t="s">
        <v>41</v>
      </c>
      <c r="G2488">
        <v>75</v>
      </c>
      <c r="H2488">
        <v>30</v>
      </c>
      <c r="I2488" t="str">
        <f>INDEX('DATA - Teams'!$C:$C,MATCH(C2488,'DATA - Teams'!$B:$B,0))</f>
        <v>RICHO</v>
      </c>
    </row>
    <row r="2489" spans="1:9" hidden="1" x14ac:dyDescent="0.2">
      <c r="A2489">
        <v>2017</v>
      </c>
      <c r="B2489">
        <v>3</v>
      </c>
      <c r="C2489" t="s">
        <v>270</v>
      </c>
      <c r="D2489" t="s">
        <v>271</v>
      </c>
      <c r="E2489" t="s">
        <v>33</v>
      </c>
      <c r="F2489" t="s">
        <v>41</v>
      </c>
      <c r="G2489">
        <v>121</v>
      </c>
      <c r="H2489">
        <v>125</v>
      </c>
      <c r="I2489" t="str">
        <f>INDEX('DATA - Teams'!$C:$C,MATCH(C2489,'DATA - Teams'!$B:$B,0))</f>
        <v>RICHO</v>
      </c>
    </row>
    <row r="2490" spans="1:9" hidden="1" x14ac:dyDescent="0.2">
      <c r="A2490">
        <v>2017</v>
      </c>
      <c r="B2490">
        <v>3</v>
      </c>
      <c r="C2490" t="s">
        <v>270</v>
      </c>
      <c r="D2490" t="s">
        <v>272</v>
      </c>
      <c r="E2490" t="s">
        <v>17</v>
      </c>
      <c r="F2490" t="s">
        <v>43</v>
      </c>
      <c r="G2490">
        <v>79</v>
      </c>
      <c r="H2490">
        <v>72</v>
      </c>
      <c r="I2490" t="str">
        <f>INDEX('DATA - Teams'!$C:$C,MATCH(C2490,'DATA - Teams'!$B:$B,0))</f>
        <v>RICHO</v>
      </c>
    </row>
    <row r="2491" spans="1:9" hidden="1" x14ac:dyDescent="0.2">
      <c r="A2491">
        <v>2017</v>
      </c>
      <c r="B2491">
        <v>3</v>
      </c>
      <c r="C2491" t="s">
        <v>270</v>
      </c>
      <c r="D2491" t="s">
        <v>273</v>
      </c>
      <c r="E2491" t="s">
        <v>17</v>
      </c>
      <c r="F2491" t="s">
        <v>41</v>
      </c>
      <c r="G2491">
        <v>86</v>
      </c>
      <c r="H2491">
        <v>98</v>
      </c>
      <c r="I2491" t="str">
        <f>INDEX('DATA - Teams'!$C:$C,MATCH(C2491,'DATA - Teams'!$B:$B,0))</f>
        <v>RICHO</v>
      </c>
    </row>
    <row r="2492" spans="1:9" hidden="1" x14ac:dyDescent="0.2">
      <c r="A2492">
        <v>2017</v>
      </c>
      <c r="B2492">
        <v>3</v>
      </c>
      <c r="C2492" t="s">
        <v>270</v>
      </c>
      <c r="D2492" t="s">
        <v>274</v>
      </c>
      <c r="E2492" t="s">
        <v>18</v>
      </c>
      <c r="F2492" t="s">
        <v>52</v>
      </c>
      <c r="G2492">
        <v>113</v>
      </c>
      <c r="H2492">
        <v>125</v>
      </c>
      <c r="I2492" t="str">
        <f>INDEX('DATA - Teams'!$C:$C,MATCH(C2492,'DATA - Teams'!$B:$B,0))</f>
        <v>RICHO</v>
      </c>
    </row>
    <row r="2493" spans="1:9" hidden="1" x14ac:dyDescent="0.2">
      <c r="A2493">
        <v>2017</v>
      </c>
      <c r="B2493">
        <v>3</v>
      </c>
      <c r="C2493" t="s">
        <v>270</v>
      </c>
      <c r="D2493" t="s">
        <v>275</v>
      </c>
      <c r="E2493" t="s">
        <v>23</v>
      </c>
      <c r="F2493" t="s">
        <v>41</v>
      </c>
      <c r="G2493">
        <v>107</v>
      </c>
      <c r="H2493">
        <v>124</v>
      </c>
      <c r="I2493" t="str">
        <f>INDEX('DATA - Teams'!$C:$C,MATCH(C2493,'DATA - Teams'!$B:$B,0))</f>
        <v>RICHO</v>
      </c>
    </row>
    <row r="2494" spans="1:9" hidden="1" x14ac:dyDescent="0.2">
      <c r="A2494">
        <v>2017</v>
      </c>
      <c r="B2494">
        <v>3</v>
      </c>
      <c r="C2494" t="s">
        <v>270</v>
      </c>
      <c r="D2494" t="s">
        <v>277</v>
      </c>
      <c r="E2494" t="s">
        <v>20</v>
      </c>
      <c r="F2494" t="s">
        <v>38</v>
      </c>
      <c r="G2494">
        <v>77</v>
      </c>
      <c r="H2494">
        <v>84</v>
      </c>
      <c r="I2494" t="str">
        <f>INDEX('DATA - Teams'!$C:$C,MATCH(C2494,'DATA - Teams'!$B:$B,0))</f>
        <v>RICHO</v>
      </c>
    </row>
    <row r="2495" spans="1:9" hidden="1" x14ac:dyDescent="0.2">
      <c r="A2495">
        <v>2017</v>
      </c>
      <c r="B2495">
        <v>3</v>
      </c>
      <c r="C2495" t="s">
        <v>270</v>
      </c>
      <c r="D2495" t="s">
        <v>280</v>
      </c>
      <c r="E2495" t="s">
        <v>32</v>
      </c>
      <c r="F2495" t="s">
        <v>38</v>
      </c>
      <c r="G2495">
        <v>65</v>
      </c>
      <c r="H2495">
        <v>43</v>
      </c>
      <c r="I2495" t="str">
        <f>INDEX('DATA - Teams'!$C:$C,MATCH(C2495,'DATA - Teams'!$B:$B,0))</f>
        <v>RICHO</v>
      </c>
    </row>
    <row r="2496" spans="1:9" hidden="1" x14ac:dyDescent="0.2">
      <c r="A2496">
        <v>2017</v>
      </c>
      <c r="B2496">
        <v>3</v>
      </c>
      <c r="C2496" t="s">
        <v>270</v>
      </c>
      <c r="D2496" t="s">
        <v>279</v>
      </c>
      <c r="E2496" t="s">
        <v>32</v>
      </c>
      <c r="F2496" t="s">
        <v>41</v>
      </c>
      <c r="G2496">
        <v>102</v>
      </c>
      <c r="H2496">
        <v>93</v>
      </c>
      <c r="I2496" t="str">
        <f>INDEX('DATA - Teams'!$C:$C,MATCH(C2496,'DATA - Teams'!$B:$B,0))</f>
        <v>RICHO</v>
      </c>
    </row>
    <row r="2497" spans="1:9" hidden="1" x14ac:dyDescent="0.2">
      <c r="A2497">
        <v>2017</v>
      </c>
      <c r="B2497">
        <v>3</v>
      </c>
      <c r="C2497" t="s">
        <v>270</v>
      </c>
      <c r="D2497" t="s">
        <v>278</v>
      </c>
      <c r="E2497" t="s">
        <v>32</v>
      </c>
      <c r="F2497" t="s">
        <v>43</v>
      </c>
      <c r="G2497">
        <v>99</v>
      </c>
      <c r="H2497">
        <v>89</v>
      </c>
      <c r="I2497" t="str">
        <f>INDEX('DATA - Teams'!$C:$C,MATCH(C2497,'DATA - Teams'!$B:$B,0))</f>
        <v>RICHO</v>
      </c>
    </row>
    <row r="2498" spans="1:9" hidden="1" x14ac:dyDescent="0.2">
      <c r="A2498">
        <v>2017</v>
      </c>
      <c r="B2498">
        <v>3</v>
      </c>
      <c r="C2498" t="s">
        <v>270</v>
      </c>
      <c r="D2498" t="s">
        <v>290</v>
      </c>
      <c r="E2498" t="s">
        <v>16</v>
      </c>
      <c r="F2498" t="s">
        <v>43</v>
      </c>
      <c r="G2498">
        <v>94</v>
      </c>
      <c r="H2498">
        <v>93</v>
      </c>
      <c r="I2498" t="str">
        <f>INDEX('DATA - Teams'!$C:$C,MATCH(C2498,'DATA - Teams'!$B:$B,0))</f>
        <v>RICHO</v>
      </c>
    </row>
    <row r="2499" spans="1:9" hidden="1" x14ac:dyDescent="0.2">
      <c r="A2499">
        <v>2017</v>
      </c>
      <c r="B2499">
        <v>3</v>
      </c>
      <c r="C2499" t="s">
        <v>270</v>
      </c>
      <c r="D2499" t="s">
        <v>281</v>
      </c>
      <c r="E2499" t="s">
        <v>16</v>
      </c>
      <c r="F2499" t="s">
        <v>38</v>
      </c>
      <c r="G2499">
        <v>88</v>
      </c>
      <c r="H2499">
        <v>73</v>
      </c>
      <c r="I2499" t="str">
        <f>INDEX('DATA - Teams'!$C:$C,MATCH(C2499,'DATA - Teams'!$B:$B,0))</f>
        <v>RICHO</v>
      </c>
    </row>
    <row r="2500" spans="1:9" hidden="1" x14ac:dyDescent="0.2">
      <c r="A2500">
        <v>2017</v>
      </c>
      <c r="B2500">
        <v>3</v>
      </c>
      <c r="C2500" t="s">
        <v>270</v>
      </c>
      <c r="D2500" t="s">
        <v>282</v>
      </c>
      <c r="E2500" t="s">
        <v>14</v>
      </c>
      <c r="F2500" t="s">
        <v>41</v>
      </c>
      <c r="G2500">
        <v>121</v>
      </c>
      <c r="H2500">
        <v>155</v>
      </c>
      <c r="I2500" t="str">
        <f>INDEX('DATA - Teams'!$C:$C,MATCH(C2500,'DATA - Teams'!$B:$B,0))</f>
        <v>RICHO</v>
      </c>
    </row>
    <row r="2501" spans="1:9" hidden="1" x14ac:dyDescent="0.2">
      <c r="A2501">
        <v>2017</v>
      </c>
      <c r="B2501">
        <v>3</v>
      </c>
      <c r="C2501" t="s">
        <v>270</v>
      </c>
      <c r="D2501" t="s">
        <v>137</v>
      </c>
      <c r="E2501" t="s">
        <v>14</v>
      </c>
      <c r="F2501" t="s">
        <v>38</v>
      </c>
      <c r="G2501">
        <v>64</v>
      </c>
      <c r="H2501">
        <v>35</v>
      </c>
      <c r="I2501" t="str">
        <f>INDEX('DATA - Teams'!$C:$C,MATCH(C2501,'DATA - Teams'!$B:$B,0))</f>
        <v>RICHO</v>
      </c>
    </row>
    <row r="2502" spans="1:9" hidden="1" x14ac:dyDescent="0.2">
      <c r="A2502">
        <v>2017</v>
      </c>
      <c r="B2502">
        <v>3</v>
      </c>
      <c r="C2502" t="s">
        <v>270</v>
      </c>
      <c r="D2502" t="s">
        <v>288</v>
      </c>
      <c r="E2502" t="s">
        <v>35</v>
      </c>
      <c r="F2502" t="s">
        <v>43</v>
      </c>
      <c r="G2502">
        <v>90</v>
      </c>
      <c r="H2502">
        <v>93</v>
      </c>
      <c r="I2502" t="str">
        <f>INDEX('DATA - Teams'!$C:$C,MATCH(C2502,'DATA - Teams'!$B:$B,0))</f>
        <v>RICHO</v>
      </c>
    </row>
    <row r="2503" spans="1:9" hidden="1" x14ac:dyDescent="0.2">
      <c r="A2503">
        <v>2017</v>
      </c>
      <c r="B2503">
        <v>3</v>
      </c>
      <c r="C2503" t="s">
        <v>270</v>
      </c>
      <c r="D2503" t="s">
        <v>206</v>
      </c>
      <c r="E2503" t="s">
        <v>28</v>
      </c>
      <c r="F2503" t="s">
        <v>38</v>
      </c>
      <c r="G2503">
        <v>91</v>
      </c>
      <c r="H2503">
        <v>110</v>
      </c>
      <c r="I2503" t="str">
        <f>INDEX('DATA - Teams'!$C:$C,MATCH(C2503,'DATA - Teams'!$B:$B,0))</f>
        <v>RICHO</v>
      </c>
    </row>
    <row r="2504" spans="1:9" hidden="1" x14ac:dyDescent="0.2">
      <c r="A2504">
        <v>2017</v>
      </c>
      <c r="B2504">
        <v>3</v>
      </c>
      <c r="C2504" t="s">
        <v>270</v>
      </c>
      <c r="D2504" t="s">
        <v>283</v>
      </c>
      <c r="E2504" t="s">
        <v>13</v>
      </c>
      <c r="F2504" t="s">
        <v>41</v>
      </c>
      <c r="G2504">
        <v>107</v>
      </c>
      <c r="H2504">
        <v>105</v>
      </c>
      <c r="I2504" t="str">
        <f>INDEX('DATA - Teams'!$C:$C,MATCH(C2504,'DATA - Teams'!$B:$B,0))</f>
        <v>RICHO</v>
      </c>
    </row>
    <row r="2505" spans="1:9" hidden="1" x14ac:dyDescent="0.2">
      <c r="A2505">
        <v>2017</v>
      </c>
      <c r="B2505">
        <v>3</v>
      </c>
      <c r="C2505" t="s">
        <v>270</v>
      </c>
      <c r="D2505" t="s">
        <v>284</v>
      </c>
      <c r="E2505" t="s">
        <v>13</v>
      </c>
      <c r="F2505" t="s">
        <v>43</v>
      </c>
      <c r="G2505">
        <v>86</v>
      </c>
      <c r="H2505">
        <v>52</v>
      </c>
      <c r="I2505" t="str">
        <f>INDEX('DATA - Teams'!$C:$C,MATCH(C2505,'DATA - Teams'!$B:$B,0))</f>
        <v>RICHO</v>
      </c>
    </row>
    <row r="2506" spans="1:9" hidden="1" x14ac:dyDescent="0.2">
      <c r="A2506">
        <v>2017</v>
      </c>
      <c r="B2506">
        <v>3</v>
      </c>
      <c r="C2506" t="s">
        <v>270</v>
      </c>
      <c r="D2506" t="s">
        <v>276</v>
      </c>
      <c r="E2506" t="s">
        <v>36</v>
      </c>
      <c r="F2506" t="s">
        <v>59</v>
      </c>
      <c r="G2506">
        <v>79</v>
      </c>
      <c r="H2506">
        <v>0</v>
      </c>
      <c r="I2506" t="str">
        <f>INDEX('DATA - Teams'!$C:$C,MATCH(C2506,'DATA - Teams'!$B:$B,0))</f>
        <v>RICHO</v>
      </c>
    </row>
    <row r="2507" spans="1:9" hidden="1" x14ac:dyDescent="0.2">
      <c r="A2507">
        <v>2017</v>
      </c>
      <c r="B2507">
        <v>3</v>
      </c>
      <c r="C2507" t="s">
        <v>270</v>
      </c>
      <c r="D2507" t="s">
        <v>291</v>
      </c>
      <c r="E2507" t="s">
        <v>36</v>
      </c>
      <c r="F2507" t="s">
        <v>59</v>
      </c>
      <c r="G2507">
        <v>81</v>
      </c>
      <c r="H2507">
        <v>0</v>
      </c>
      <c r="I2507" t="str">
        <f>INDEX('DATA - Teams'!$C:$C,MATCH(C2507,'DATA - Teams'!$B:$B,0))</f>
        <v>RICHO</v>
      </c>
    </row>
    <row r="2508" spans="1:9" hidden="1" x14ac:dyDescent="0.2">
      <c r="A2508">
        <v>2017</v>
      </c>
      <c r="B2508">
        <v>3</v>
      </c>
      <c r="C2508" t="s">
        <v>270</v>
      </c>
      <c r="D2508" t="s">
        <v>286</v>
      </c>
      <c r="E2508" t="s">
        <v>20</v>
      </c>
      <c r="F2508" t="s">
        <v>59</v>
      </c>
      <c r="G2508">
        <v>99</v>
      </c>
      <c r="H2508">
        <v>113</v>
      </c>
      <c r="I2508" t="str">
        <f>INDEX('DATA - Teams'!$C:$C,MATCH(C2508,'DATA - Teams'!$B:$B,0))</f>
        <v>RICHO</v>
      </c>
    </row>
    <row r="2509" spans="1:9" hidden="1" x14ac:dyDescent="0.2">
      <c r="A2509">
        <v>2017</v>
      </c>
      <c r="B2509">
        <v>3</v>
      </c>
      <c r="C2509" t="s">
        <v>270</v>
      </c>
      <c r="D2509" t="s">
        <v>183</v>
      </c>
      <c r="E2509" t="s">
        <v>10</v>
      </c>
      <c r="F2509" t="s">
        <v>59</v>
      </c>
      <c r="G2509">
        <v>63</v>
      </c>
      <c r="H2509">
        <v>43</v>
      </c>
      <c r="I2509" t="str">
        <f>INDEX('DATA - Teams'!$C:$C,MATCH(C2509,'DATA - Teams'!$B:$B,0))</f>
        <v>RICHO</v>
      </c>
    </row>
    <row r="2510" spans="1:9" hidden="1" x14ac:dyDescent="0.2">
      <c r="A2510">
        <v>2017</v>
      </c>
      <c r="B2510">
        <v>4</v>
      </c>
      <c r="C2510" t="s">
        <v>270</v>
      </c>
      <c r="D2510" t="s">
        <v>271</v>
      </c>
      <c r="E2510" t="s">
        <v>33</v>
      </c>
      <c r="F2510" t="s">
        <v>41</v>
      </c>
      <c r="G2510">
        <v>116</v>
      </c>
      <c r="H2510">
        <v>94</v>
      </c>
      <c r="I2510" t="str">
        <f>INDEX('DATA - Teams'!$C:$C,MATCH(C2510,'DATA - Teams'!$B:$B,0))</f>
        <v>RICHO</v>
      </c>
    </row>
    <row r="2511" spans="1:9" hidden="1" x14ac:dyDescent="0.2">
      <c r="A2511">
        <v>2017</v>
      </c>
      <c r="B2511">
        <v>4</v>
      </c>
      <c r="C2511" t="s">
        <v>270</v>
      </c>
      <c r="D2511" t="s">
        <v>272</v>
      </c>
      <c r="E2511" t="s">
        <v>17</v>
      </c>
      <c r="F2511" t="s">
        <v>43</v>
      </c>
      <c r="G2511">
        <v>76</v>
      </c>
      <c r="H2511">
        <v>77</v>
      </c>
      <c r="I2511" t="str">
        <f>INDEX('DATA - Teams'!$C:$C,MATCH(C2511,'DATA - Teams'!$B:$B,0))</f>
        <v>RICHO</v>
      </c>
    </row>
    <row r="2512" spans="1:9" hidden="1" x14ac:dyDescent="0.2">
      <c r="A2512">
        <v>2017</v>
      </c>
      <c r="B2512">
        <v>4</v>
      </c>
      <c r="C2512" t="s">
        <v>270</v>
      </c>
      <c r="D2512" t="s">
        <v>273</v>
      </c>
      <c r="E2512" t="s">
        <v>17</v>
      </c>
      <c r="F2512" t="s">
        <v>41</v>
      </c>
      <c r="G2512">
        <v>84</v>
      </c>
      <c r="H2512">
        <v>87</v>
      </c>
      <c r="I2512" t="str">
        <f>INDEX('DATA - Teams'!$C:$C,MATCH(C2512,'DATA - Teams'!$B:$B,0))</f>
        <v>RICHO</v>
      </c>
    </row>
    <row r="2513" spans="1:9" hidden="1" x14ac:dyDescent="0.2">
      <c r="A2513">
        <v>2017</v>
      </c>
      <c r="B2513">
        <v>4</v>
      </c>
      <c r="C2513" t="s">
        <v>270</v>
      </c>
      <c r="D2513" t="s">
        <v>274</v>
      </c>
      <c r="E2513" t="s">
        <v>18</v>
      </c>
      <c r="F2513" t="s">
        <v>52</v>
      </c>
      <c r="G2513">
        <v>122</v>
      </c>
      <c r="H2513">
        <v>131</v>
      </c>
      <c r="I2513" t="str">
        <f>INDEX('DATA - Teams'!$C:$C,MATCH(C2513,'DATA - Teams'!$B:$B,0))</f>
        <v>RICHO</v>
      </c>
    </row>
    <row r="2514" spans="1:9" hidden="1" x14ac:dyDescent="0.2">
      <c r="A2514">
        <v>2017</v>
      </c>
      <c r="B2514">
        <v>4</v>
      </c>
      <c r="C2514" t="s">
        <v>270</v>
      </c>
      <c r="D2514" t="s">
        <v>275</v>
      </c>
      <c r="E2514" t="s">
        <v>23</v>
      </c>
      <c r="F2514" t="s">
        <v>41</v>
      </c>
      <c r="G2514">
        <v>105</v>
      </c>
      <c r="H2514">
        <v>86</v>
      </c>
      <c r="I2514" t="str">
        <f>INDEX('DATA - Teams'!$C:$C,MATCH(C2514,'DATA - Teams'!$B:$B,0))</f>
        <v>RICHO</v>
      </c>
    </row>
    <row r="2515" spans="1:9" hidden="1" x14ac:dyDescent="0.2">
      <c r="A2515">
        <v>2017</v>
      </c>
      <c r="B2515">
        <v>4</v>
      </c>
      <c r="C2515" t="s">
        <v>270</v>
      </c>
      <c r="D2515" t="s">
        <v>253</v>
      </c>
      <c r="E2515" t="s">
        <v>27</v>
      </c>
      <c r="F2515" t="s">
        <v>41</v>
      </c>
      <c r="G2515">
        <v>96</v>
      </c>
      <c r="H2515">
        <v>86</v>
      </c>
      <c r="I2515" t="str">
        <f>INDEX('DATA - Teams'!$C:$C,MATCH(C2515,'DATA - Teams'!$B:$B,0))</f>
        <v>RICHO</v>
      </c>
    </row>
    <row r="2516" spans="1:9" hidden="1" x14ac:dyDescent="0.2">
      <c r="A2516">
        <v>2017</v>
      </c>
      <c r="B2516">
        <v>4</v>
      </c>
      <c r="C2516" t="s">
        <v>270</v>
      </c>
      <c r="D2516" t="s">
        <v>277</v>
      </c>
      <c r="E2516" t="s">
        <v>20</v>
      </c>
      <c r="F2516" t="s">
        <v>38</v>
      </c>
      <c r="G2516">
        <v>84</v>
      </c>
      <c r="H2516">
        <v>123</v>
      </c>
      <c r="I2516" t="str">
        <f>INDEX('DATA - Teams'!$C:$C,MATCH(C2516,'DATA - Teams'!$B:$B,0))</f>
        <v>RICHO</v>
      </c>
    </row>
    <row r="2517" spans="1:9" hidden="1" x14ac:dyDescent="0.2">
      <c r="A2517">
        <v>2017</v>
      </c>
      <c r="B2517">
        <v>4</v>
      </c>
      <c r="C2517" t="s">
        <v>270</v>
      </c>
      <c r="D2517" t="s">
        <v>286</v>
      </c>
      <c r="E2517" t="s">
        <v>20</v>
      </c>
      <c r="F2517" t="s">
        <v>38</v>
      </c>
      <c r="G2517">
        <v>104</v>
      </c>
      <c r="H2517">
        <v>106</v>
      </c>
      <c r="I2517" t="str">
        <f>INDEX('DATA - Teams'!$C:$C,MATCH(C2517,'DATA - Teams'!$B:$B,0))</f>
        <v>RICHO</v>
      </c>
    </row>
    <row r="2518" spans="1:9" hidden="1" x14ac:dyDescent="0.2">
      <c r="A2518">
        <v>2017</v>
      </c>
      <c r="B2518">
        <v>4</v>
      </c>
      <c r="C2518" t="s">
        <v>270</v>
      </c>
      <c r="D2518" t="s">
        <v>279</v>
      </c>
      <c r="E2518" t="s">
        <v>32</v>
      </c>
      <c r="F2518" t="s">
        <v>41</v>
      </c>
      <c r="G2518">
        <v>94</v>
      </c>
      <c r="H2518">
        <v>65</v>
      </c>
      <c r="I2518" t="str">
        <f>INDEX('DATA - Teams'!$C:$C,MATCH(C2518,'DATA - Teams'!$B:$B,0))</f>
        <v>RICHO</v>
      </c>
    </row>
    <row r="2519" spans="1:9" hidden="1" x14ac:dyDescent="0.2">
      <c r="A2519">
        <v>2017</v>
      </c>
      <c r="B2519">
        <v>4</v>
      </c>
      <c r="C2519" t="s">
        <v>270</v>
      </c>
      <c r="D2519" t="s">
        <v>278</v>
      </c>
      <c r="E2519" t="s">
        <v>32</v>
      </c>
      <c r="F2519" t="s">
        <v>43</v>
      </c>
      <c r="G2519">
        <v>93</v>
      </c>
      <c r="H2519">
        <v>79</v>
      </c>
      <c r="I2519" t="str">
        <f>INDEX('DATA - Teams'!$C:$C,MATCH(C2519,'DATA - Teams'!$B:$B,0))</f>
        <v>RICHO</v>
      </c>
    </row>
    <row r="2520" spans="1:9" hidden="1" x14ac:dyDescent="0.2">
      <c r="A2520">
        <v>2017</v>
      </c>
      <c r="B2520">
        <v>4</v>
      </c>
      <c r="C2520" t="s">
        <v>270</v>
      </c>
      <c r="D2520" t="s">
        <v>290</v>
      </c>
      <c r="E2520" t="s">
        <v>16</v>
      </c>
      <c r="F2520" t="s">
        <v>43</v>
      </c>
      <c r="G2520">
        <v>92</v>
      </c>
      <c r="H2520">
        <v>67</v>
      </c>
      <c r="I2520" t="str">
        <f>INDEX('DATA - Teams'!$C:$C,MATCH(C2520,'DATA - Teams'!$B:$B,0))</f>
        <v>RICHO</v>
      </c>
    </row>
    <row r="2521" spans="1:9" hidden="1" x14ac:dyDescent="0.2">
      <c r="A2521">
        <v>2017</v>
      </c>
      <c r="B2521">
        <v>4</v>
      </c>
      <c r="C2521" t="s">
        <v>270</v>
      </c>
      <c r="D2521" t="s">
        <v>281</v>
      </c>
      <c r="E2521" t="s">
        <v>16</v>
      </c>
      <c r="F2521" t="s">
        <v>38</v>
      </c>
      <c r="G2521">
        <v>83</v>
      </c>
      <c r="H2521">
        <v>58</v>
      </c>
      <c r="I2521" t="str">
        <f>INDEX('DATA - Teams'!$C:$C,MATCH(C2521,'DATA - Teams'!$B:$B,0))</f>
        <v>RICHO</v>
      </c>
    </row>
    <row r="2522" spans="1:9" hidden="1" x14ac:dyDescent="0.2">
      <c r="A2522">
        <v>2017</v>
      </c>
      <c r="B2522">
        <v>4</v>
      </c>
      <c r="C2522" t="s">
        <v>270</v>
      </c>
      <c r="D2522" t="s">
        <v>282</v>
      </c>
      <c r="E2522" t="s">
        <v>14</v>
      </c>
      <c r="F2522" t="s">
        <v>41</v>
      </c>
      <c r="G2522">
        <v>111</v>
      </c>
      <c r="H2522">
        <v>54</v>
      </c>
      <c r="I2522" t="str">
        <f>INDEX('DATA - Teams'!$C:$C,MATCH(C2522,'DATA - Teams'!$B:$B,0))</f>
        <v>RICHO</v>
      </c>
    </row>
    <row r="2523" spans="1:9" hidden="1" x14ac:dyDescent="0.2">
      <c r="A2523">
        <v>2017</v>
      </c>
      <c r="B2523">
        <v>4</v>
      </c>
      <c r="C2523" t="s">
        <v>270</v>
      </c>
      <c r="D2523" t="s">
        <v>137</v>
      </c>
      <c r="E2523" t="s">
        <v>14</v>
      </c>
      <c r="F2523" t="s">
        <v>38</v>
      </c>
      <c r="G2523">
        <v>60</v>
      </c>
      <c r="H2523">
        <v>69</v>
      </c>
      <c r="I2523" t="str">
        <f>INDEX('DATA - Teams'!$C:$C,MATCH(C2523,'DATA - Teams'!$B:$B,0))</f>
        <v>RICHO</v>
      </c>
    </row>
    <row r="2524" spans="1:9" hidden="1" x14ac:dyDescent="0.2">
      <c r="A2524">
        <v>2017</v>
      </c>
      <c r="B2524">
        <v>4</v>
      </c>
      <c r="C2524" t="s">
        <v>270</v>
      </c>
      <c r="D2524" t="s">
        <v>288</v>
      </c>
      <c r="E2524" t="s">
        <v>35</v>
      </c>
      <c r="F2524" t="s">
        <v>43</v>
      </c>
      <c r="G2524">
        <v>100</v>
      </c>
      <c r="H2524">
        <v>126</v>
      </c>
      <c r="I2524" t="str">
        <f>INDEX('DATA - Teams'!$C:$C,MATCH(C2524,'DATA - Teams'!$B:$B,0))</f>
        <v>RICHO</v>
      </c>
    </row>
    <row r="2525" spans="1:9" hidden="1" x14ac:dyDescent="0.2">
      <c r="A2525">
        <v>2017</v>
      </c>
      <c r="B2525">
        <v>4</v>
      </c>
      <c r="C2525" t="s">
        <v>270</v>
      </c>
      <c r="D2525" t="s">
        <v>206</v>
      </c>
      <c r="E2525" t="s">
        <v>28</v>
      </c>
      <c r="F2525" t="s">
        <v>38</v>
      </c>
      <c r="G2525">
        <v>87</v>
      </c>
      <c r="H2525">
        <v>67</v>
      </c>
      <c r="I2525" t="str">
        <f>INDEX('DATA - Teams'!$C:$C,MATCH(C2525,'DATA - Teams'!$B:$B,0))</f>
        <v>RICHO</v>
      </c>
    </row>
    <row r="2526" spans="1:9" hidden="1" x14ac:dyDescent="0.2">
      <c r="A2526">
        <v>2017</v>
      </c>
      <c r="B2526">
        <v>4</v>
      </c>
      <c r="C2526" t="s">
        <v>270</v>
      </c>
      <c r="D2526" t="s">
        <v>283</v>
      </c>
      <c r="E2526" t="s">
        <v>13</v>
      </c>
      <c r="F2526" t="s">
        <v>41</v>
      </c>
      <c r="G2526">
        <v>106</v>
      </c>
      <c r="H2526">
        <v>107</v>
      </c>
      <c r="I2526" t="str">
        <f>INDEX('DATA - Teams'!$C:$C,MATCH(C2526,'DATA - Teams'!$B:$B,0))</f>
        <v>RICHO</v>
      </c>
    </row>
    <row r="2527" spans="1:9" hidden="1" x14ac:dyDescent="0.2">
      <c r="A2527">
        <v>2017</v>
      </c>
      <c r="B2527">
        <v>4</v>
      </c>
      <c r="C2527" t="s">
        <v>270</v>
      </c>
      <c r="D2527" t="s">
        <v>284</v>
      </c>
      <c r="E2527" t="s">
        <v>13</v>
      </c>
      <c r="F2527" t="s">
        <v>43</v>
      </c>
      <c r="G2527">
        <v>92</v>
      </c>
      <c r="H2527">
        <v>116</v>
      </c>
      <c r="I2527" t="str">
        <f>INDEX('DATA - Teams'!$C:$C,MATCH(C2527,'DATA - Teams'!$B:$B,0))</f>
        <v>RICHO</v>
      </c>
    </row>
    <row r="2528" spans="1:9" hidden="1" x14ac:dyDescent="0.2">
      <c r="A2528">
        <v>2017</v>
      </c>
      <c r="B2528">
        <v>4</v>
      </c>
      <c r="C2528" t="s">
        <v>270</v>
      </c>
      <c r="D2528" t="s">
        <v>292</v>
      </c>
      <c r="E2528" t="s">
        <v>17</v>
      </c>
      <c r="F2528" t="s">
        <v>59</v>
      </c>
      <c r="G2528">
        <v>88</v>
      </c>
      <c r="H2528">
        <v>66</v>
      </c>
      <c r="I2528" t="str">
        <f>INDEX('DATA - Teams'!$C:$C,MATCH(C2528,'DATA - Teams'!$B:$B,0))</f>
        <v>RICHO</v>
      </c>
    </row>
    <row r="2529" spans="1:9" hidden="1" x14ac:dyDescent="0.2">
      <c r="A2529">
        <v>2017</v>
      </c>
      <c r="B2529">
        <v>4</v>
      </c>
      <c r="C2529" t="s">
        <v>270</v>
      </c>
      <c r="D2529" t="s">
        <v>276</v>
      </c>
      <c r="E2529" t="s">
        <v>36</v>
      </c>
      <c r="F2529" t="s">
        <v>59</v>
      </c>
      <c r="G2529">
        <v>75</v>
      </c>
      <c r="H2529">
        <v>0</v>
      </c>
      <c r="I2529" t="str">
        <f>INDEX('DATA - Teams'!$C:$C,MATCH(C2529,'DATA - Teams'!$B:$B,0))</f>
        <v>RICHO</v>
      </c>
    </row>
    <row r="2530" spans="1:9" hidden="1" x14ac:dyDescent="0.2">
      <c r="A2530">
        <v>2017</v>
      </c>
      <c r="B2530">
        <v>4</v>
      </c>
      <c r="C2530" t="s">
        <v>270</v>
      </c>
      <c r="D2530" t="s">
        <v>291</v>
      </c>
      <c r="E2530" t="s">
        <v>36</v>
      </c>
      <c r="F2530" t="s">
        <v>59</v>
      </c>
      <c r="G2530">
        <v>93</v>
      </c>
      <c r="H2530">
        <v>0</v>
      </c>
      <c r="I2530" t="str">
        <f>INDEX('DATA - Teams'!$C:$C,MATCH(C2530,'DATA - Teams'!$B:$B,0))</f>
        <v>RICHO</v>
      </c>
    </row>
    <row r="2531" spans="1:9" hidden="1" x14ac:dyDescent="0.2">
      <c r="A2531">
        <v>2017</v>
      </c>
      <c r="B2531">
        <v>4</v>
      </c>
      <c r="C2531" t="s">
        <v>270</v>
      </c>
      <c r="D2531" t="s">
        <v>236</v>
      </c>
      <c r="E2531" t="s">
        <v>35</v>
      </c>
      <c r="F2531" t="s">
        <v>59</v>
      </c>
      <c r="G2531">
        <v>77</v>
      </c>
      <c r="H2531">
        <v>55</v>
      </c>
      <c r="I2531" t="str">
        <f>INDEX('DATA - Teams'!$C:$C,MATCH(C2531,'DATA - Teams'!$B:$B,0))</f>
        <v>RICHO</v>
      </c>
    </row>
    <row r="2532" spans="1:9" hidden="1" x14ac:dyDescent="0.2">
      <c r="A2532">
        <v>2017</v>
      </c>
      <c r="B2532">
        <v>5</v>
      </c>
      <c r="C2532" t="s">
        <v>270</v>
      </c>
      <c r="D2532" t="s">
        <v>142</v>
      </c>
      <c r="E2532" t="s">
        <v>22</v>
      </c>
      <c r="F2532" t="s">
        <v>43</v>
      </c>
      <c r="G2532">
        <v>69</v>
      </c>
      <c r="H2532">
        <v>66</v>
      </c>
      <c r="I2532" t="str">
        <f>INDEX('DATA - Teams'!$C:$C,MATCH(C2532,'DATA - Teams'!$B:$B,0))</f>
        <v>RICHO</v>
      </c>
    </row>
    <row r="2533" spans="1:9" hidden="1" x14ac:dyDescent="0.2">
      <c r="A2533">
        <v>2017</v>
      </c>
      <c r="B2533">
        <v>5</v>
      </c>
      <c r="C2533" t="s">
        <v>270</v>
      </c>
      <c r="D2533" t="s">
        <v>271</v>
      </c>
      <c r="E2533" t="s">
        <v>33</v>
      </c>
      <c r="F2533" t="s">
        <v>41</v>
      </c>
      <c r="G2533">
        <v>106</v>
      </c>
      <c r="H2533">
        <v>67</v>
      </c>
      <c r="I2533" t="str">
        <f>INDEX('DATA - Teams'!$C:$C,MATCH(C2533,'DATA - Teams'!$B:$B,0))</f>
        <v>RICHO</v>
      </c>
    </row>
    <row r="2534" spans="1:9" hidden="1" x14ac:dyDescent="0.2">
      <c r="A2534">
        <v>2017</v>
      </c>
      <c r="B2534">
        <v>5</v>
      </c>
      <c r="C2534" t="s">
        <v>270</v>
      </c>
      <c r="D2534" t="s">
        <v>273</v>
      </c>
      <c r="E2534" t="s">
        <v>17</v>
      </c>
      <c r="F2534" t="s">
        <v>41</v>
      </c>
      <c r="G2534">
        <v>83</v>
      </c>
      <c r="H2534">
        <v>89</v>
      </c>
      <c r="I2534" t="str">
        <f>INDEX('DATA - Teams'!$C:$C,MATCH(C2534,'DATA - Teams'!$B:$B,0))</f>
        <v>RICHO</v>
      </c>
    </row>
    <row r="2535" spans="1:9" hidden="1" x14ac:dyDescent="0.2">
      <c r="A2535">
        <v>2017</v>
      </c>
      <c r="B2535">
        <v>5</v>
      </c>
      <c r="C2535" t="s">
        <v>270</v>
      </c>
      <c r="D2535" t="s">
        <v>272</v>
      </c>
      <c r="E2535" t="s">
        <v>17</v>
      </c>
      <c r="F2535" t="s">
        <v>43</v>
      </c>
      <c r="G2535">
        <v>80</v>
      </c>
      <c r="H2535">
        <v>109</v>
      </c>
      <c r="I2535" t="str">
        <f>INDEX('DATA - Teams'!$C:$C,MATCH(C2535,'DATA - Teams'!$B:$B,0))</f>
        <v>RICHO</v>
      </c>
    </row>
    <row r="2536" spans="1:9" hidden="1" x14ac:dyDescent="0.2">
      <c r="A2536">
        <v>2017</v>
      </c>
      <c r="B2536">
        <v>5</v>
      </c>
      <c r="C2536" t="s">
        <v>270</v>
      </c>
      <c r="D2536" t="s">
        <v>274</v>
      </c>
      <c r="E2536" t="s">
        <v>18</v>
      </c>
      <c r="F2536" t="s">
        <v>52</v>
      </c>
      <c r="G2536">
        <v>125</v>
      </c>
      <c r="H2536">
        <v>107</v>
      </c>
      <c r="I2536" t="str">
        <f>INDEX('DATA - Teams'!$C:$C,MATCH(C2536,'DATA - Teams'!$B:$B,0))</f>
        <v>RICHO</v>
      </c>
    </row>
    <row r="2537" spans="1:9" hidden="1" x14ac:dyDescent="0.2">
      <c r="A2537">
        <v>2017</v>
      </c>
      <c r="B2537">
        <v>5</v>
      </c>
      <c r="C2537" t="s">
        <v>270</v>
      </c>
      <c r="D2537" t="s">
        <v>275</v>
      </c>
      <c r="E2537" t="s">
        <v>23</v>
      </c>
      <c r="F2537" t="s">
        <v>41</v>
      </c>
      <c r="G2537">
        <v>97</v>
      </c>
      <c r="H2537">
        <v>58</v>
      </c>
      <c r="I2537" t="str">
        <f>INDEX('DATA - Teams'!$C:$C,MATCH(C2537,'DATA - Teams'!$B:$B,0))</f>
        <v>RICHO</v>
      </c>
    </row>
    <row r="2538" spans="1:9" hidden="1" x14ac:dyDescent="0.2">
      <c r="A2538">
        <v>2017</v>
      </c>
      <c r="B2538">
        <v>5</v>
      </c>
      <c r="C2538" t="s">
        <v>270</v>
      </c>
      <c r="D2538" t="s">
        <v>253</v>
      </c>
      <c r="E2538" t="s">
        <v>27</v>
      </c>
      <c r="F2538" t="s">
        <v>41</v>
      </c>
      <c r="G2538">
        <v>85</v>
      </c>
      <c r="H2538">
        <v>51</v>
      </c>
      <c r="I2538" t="str">
        <f>INDEX('DATA - Teams'!$C:$C,MATCH(C2538,'DATA - Teams'!$B:$B,0))</f>
        <v>RICHO</v>
      </c>
    </row>
    <row r="2539" spans="1:9" hidden="1" x14ac:dyDescent="0.2">
      <c r="A2539">
        <v>2017</v>
      </c>
      <c r="B2539">
        <v>5</v>
      </c>
      <c r="C2539" t="s">
        <v>270</v>
      </c>
      <c r="D2539" t="s">
        <v>291</v>
      </c>
      <c r="E2539" t="s">
        <v>36</v>
      </c>
      <c r="F2539" t="s">
        <v>38</v>
      </c>
      <c r="G2539">
        <v>93</v>
      </c>
      <c r="H2539">
        <v>75</v>
      </c>
      <c r="I2539" t="str">
        <f>INDEX('DATA - Teams'!$C:$C,MATCH(C2539,'DATA - Teams'!$B:$B,0))</f>
        <v>RICHO</v>
      </c>
    </row>
    <row r="2540" spans="1:9" hidden="1" x14ac:dyDescent="0.2">
      <c r="A2540">
        <v>2017</v>
      </c>
      <c r="B2540">
        <v>5</v>
      </c>
      <c r="C2540" t="s">
        <v>270</v>
      </c>
      <c r="D2540" t="s">
        <v>277</v>
      </c>
      <c r="E2540" t="s">
        <v>20</v>
      </c>
      <c r="F2540" t="s">
        <v>38</v>
      </c>
      <c r="G2540">
        <v>79</v>
      </c>
      <c r="H2540">
        <v>59</v>
      </c>
      <c r="I2540" t="str">
        <f>INDEX('DATA - Teams'!$C:$C,MATCH(C2540,'DATA - Teams'!$B:$B,0))</f>
        <v>RICHO</v>
      </c>
    </row>
    <row r="2541" spans="1:9" hidden="1" x14ac:dyDescent="0.2">
      <c r="A2541">
        <v>2017</v>
      </c>
      <c r="B2541">
        <v>5</v>
      </c>
      <c r="C2541" t="s">
        <v>270</v>
      </c>
      <c r="D2541" t="s">
        <v>286</v>
      </c>
      <c r="E2541" t="s">
        <v>20</v>
      </c>
      <c r="F2541" t="s">
        <v>38</v>
      </c>
      <c r="G2541">
        <v>94</v>
      </c>
      <c r="H2541">
        <v>41</v>
      </c>
      <c r="I2541" t="str">
        <f>INDEX('DATA - Teams'!$C:$C,MATCH(C2541,'DATA - Teams'!$B:$B,0))</f>
        <v>RICHO</v>
      </c>
    </row>
    <row r="2542" spans="1:9" hidden="1" x14ac:dyDescent="0.2">
      <c r="A2542">
        <v>2017</v>
      </c>
      <c r="B2542">
        <v>5</v>
      </c>
      <c r="C2542" t="s">
        <v>270</v>
      </c>
      <c r="D2542" t="s">
        <v>279</v>
      </c>
      <c r="E2542" t="s">
        <v>32</v>
      </c>
      <c r="F2542" t="s">
        <v>41</v>
      </c>
      <c r="G2542">
        <v>92</v>
      </c>
      <c r="H2542">
        <v>100</v>
      </c>
      <c r="I2542" t="str">
        <f>INDEX('DATA - Teams'!$C:$C,MATCH(C2542,'DATA - Teams'!$B:$B,0))</f>
        <v>RICHO</v>
      </c>
    </row>
    <row r="2543" spans="1:9" hidden="1" x14ac:dyDescent="0.2">
      <c r="A2543">
        <v>2017</v>
      </c>
      <c r="B2543">
        <v>5</v>
      </c>
      <c r="C2543" t="s">
        <v>270</v>
      </c>
      <c r="D2543" t="s">
        <v>278</v>
      </c>
      <c r="E2543" t="s">
        <v>32</v>
      </c>
      <c r="F2543" t="s">
        <v>43</v>
      </c>
      <c r="G2543">
        <v>90</v>
      </c>
      <c r="H2543">
        <v>92</v>
      </c>
      <c r="I2543" t="str">
        <f>INDEX('DATA - Teams'!$C:$C,MATCH(C2543,'DATA - Teams'!$B:$B,0))</f>
        <v>RICHO</v>
      </c>
    </row>
    <row r="2544" spans="1:9" hidden="1" x14ac:dyDescent="0.2">
      <c r="A2544">
        <v>2017</v>
      </c>
      <c r="B2544">
        <v>5</v>
      </c>
      <c r="C2544" t="s">
        <v>270</v>
      </c>
      <c r="D2544" t="s">
        <v>281</v>
      </c>
      <c r="E2544" t="s">
        <v>16</v>
      </c>
      <c r="F2544" t="s">
        <v>38</v>
      </c>
      <c r="G2544">
        <v>87</v>
      </c>
      <c r="H2544">
        <v>101</v>
      </c>
      <c r="I2544" t="str">
        <f>INDEX('DATA - Teams'!$C:$C,MATCH(C2544,'DATA - Teams'!$B:$B,0))</f>
        <v>RICHO</v>
      </c>
    </row>
    <row r="2545" spans="1:9" hidden="1" x14ac:dyDescent="0.2">
      <c r="A2545">
        <v>2017</v>
      </c>
      <c r="B2545">
        <v>5</v>
      </c>
      <c r="C2545" t="s">
        <v>270</v>
      </c>
      <c r="D2545" t="s">
        <v>282</v>
      </c>
      <c r="E2545" t="s">
        <v>14</v>
      </c>
      <c r="F2545" t="s">
        <v>41</v>
      </c>
      <c r="G2545">
        <v>108</v>
      </c>
      <c r="H2545">
        <v>92</v>
      </c>
      <c r="I2545" t="str">
        <f>INDEX('DATA - Teams'!$C:$C,MATCH(C2545,'DATA - Teams'!$B:$B,0))</f>
        <v>RICHO</v>
      </c>
    </row>
    <row r="2546" spans="1:9" hidden="1" x14ac:dyDescent="0.2">
      <c r="A2546">
        <v>2017</v>
      </c>
      <c r="B2546">
        <v>5</v>
      </c>
      <c r="C2546" t="s">
        <v>270</v>
      </c>
      <c r="D2546" t="s">
        <v>288</v>
      </c>
      <c r="E2546" t="s">
        <v>35</v>
      </c>
      <c r="F2546" t="s">
        <v>43</v>
      </c>
      <c r="G2546">
        <v>108</v>
      </c>
      <c r="H2546">
        <v>116</v>
      </c>
      <c r="I2546" t="str">
        <f>INDEX('DATA - Teams'!$C:$C,MATCH(C2546,'DATA - Teams'!$B:$B,0))</f>
        <v>RICHO</v>
      </c>
    </row>
    <row r="2547" spans="1:9" hidden="1" x14ac:dyDescent="0.2">
      <c r="A2547">
        <v>2017</v>
      </c>
      <c r="B2547">
        <v>5</v>
      </c>
      <c r="C2547" t="s">
        <v>270</v>
      </c>
      <c r="D2547" t="s">
        <v>206</v>
      </c>
      <c r="E2547" t="s">
        <v>28</v>
      </c>
      <c r="F2547" t="s">
        <v>38</v>
      </c>
      <c r="G2547">
        <v>87</v>
      </c>
      <c r="H2547">
        <v>88</v>
      </c>
      <c r="I2547" t="str">
        <f>INDEX('DATA - Teams'!$C:$C,MATCH(C2547,'DATA - Teams'!$B:$B,0))</f>
        <v>RICHO</v>
      </c>
    </row>
    <row r="2548" spans="1:9" hidden="1" x14ac:dyDescent="0.2">
      <c r="A2548">
        <v>2017</v>
      </c>
      <c r="B2548">
        <v>5</v>
      </c>
      <c r="C2548" t="s">
        <v>270</v>
      </c>
      <c r="D2548" t="s">
        <v>283</v>
      </c>
      <c r="E2548" t="s">
        <v>13</v>
      </c>
      <c r="F2548" t="s">
        <v>41</v>
      </c>
      <c r="G2548">
        <v>104</v>
      </c>
      <c r="H2548">
        <v>97</v>
      </c>
      <c r="I2548" t="str">
        <f>INDEX('DATA - Teams'!$C:$C,MATCH(C2548,'DATA - Teams'!$B:$B,0))</f>
        <v>RICHO</v>
      </c>
    </row>
    <row r="2549" spans="1:9" hidden="1" x14ac:dyDescent="0.2">
      <c r="A2549">
        <v>2017</v>
      </c>
      <c r="B2549">
        <v>5</v>
      </c>
      <c r="C2549" t="s">
        <v>270</v>
      </c>
      <c r="D2549" t="s">
        <v>284</v>
      </c>
      <c r="E2549" t="s">
        <v>13</v>
      </c>
      <c r="F2549" t="s">
        <v>43</v>
      </c>
      <c r="G2549">
        <v>94</v>
      </c>
      <c r="H2549">
        <v>95</v>
      </c>
      <c r="I2549" t="str">
        <f>INDEX('DATA - Teams'!$C:$C,MATCH(C2549,'DATA - Teams'!$B:$B,0))</f>
        <v>RICHO</v>
      </c>
    </row>
    <row r="2550" spans="1:9" hidden="1" x14ac:dyDescent="0.2">
      <c r="A2550">
        <v>2017</v>
      </c>
      <c r="B2550">
        <v>5</v>
      </c>
      <c r="C2550" t="s">
        <v>270</v>
      </c>
      <c r="D2550" t="s">
        <v>99</v>
      </c>
      <c r="E2550" t="s">
        <v>18</v>
      </c>
      <c r="F2550" t="s">
        <v>59</v>
      </c>
      <c r="G2550">
        <v>74</v>
      </c>
      <c r="H2550">
        <v>65</v>
      </c>
      <c r="I2550" t="str">
        <f>INDEX('DATA - Teams'!$C:$C,MATCH(C2550,'DATA - Teams'!$B:$B,0))</f>
        <v>RICHO</v>
      </c>
    </row>
    <row r="2551" spans="1:9" hidden="1" x14ac:dyDescent="0.2">
      <c r="A2551">
        <v>2017</v>
      </c>
      <c r="B2551">
        <v>5</v>
      </c>
      <c r="C2551" t="s">
        <v>270</v>
      </c>
      <c r="D2551" t="s">
        <v>276</v>
      </c>
      <c r="E2551" t="s">
        <v>36</v>
      </c>
      <c r="F2551" t="s">
        <v>59</v>
      </c>
      <c r="G2551">
        <v>79</v>
      </c>
      <c r="H2551">
        <v>0</v>
      </c>
      <c r="I2551" t="str">
        <f>INDEX('DATA - Teams'!$C:$C,MATCH(C2551,'DATA - Teams'!$B:$B,0))</f>
        <v>RICHO</v>
      </c>
    </row>
    <row r="2552" spans="1:9" hidden="1" x14ac:dyDescent="0.2">
      <c r="A2552">
        <v>2017</v>
      </c>
      <c r="B2552">
        <v>5</v>
      </c>
      <c r="C2552" t="s">
        <v>270</v>
      </c>
      <c r="D2552" t="s">
        <v>290</v>
      </c>
      <c r="E2552" t="s">
        <v>16</v>
      </c>
      <c r="F2552" t="s">
        <v>59</v>
      </c>
      <c r="G2552">
        <v>93</v>
      </c>
      <c r="H2552">
        <v>0</v>
      </c>
      <c r="I2552" t="str">
        <f>INDEX('DATA - Teams'!$C:$C,MATCH(C2552,'DATA - Teams'!$B:$B,0))</f>
        <v>RICHO</v>
      </c>
    </row>
    <row r="2553" spans="1:9" hidden="1" x14ac:dyDescent="0.2">
      <c r="A2553">
        <v>2017</v>
      </c>
      <c r="B2553">
        <v>5</v>
      </c>
      <c r="C2553" t="s">
        <v>270</v>
      </c>
      <c r="D2553" t="s">
        <v>137</v>
      </c>
      <c r="E2553" t="s">
        <v>14</v>
      </c>
      <c r="F2553" t="s">
        <v>59</v>
      </c>
      <c r="G2553">
        <v>57</v>
      </c>
      <c r="H2553">
        <v>69</v>
      </c>
      <c r="I2553" t="str">
        <f>INDEX('DATA - Teams'!$C:$C,MATCH(C2553,'DATA - Teams'!$B:$B,0))</f>
        <v>RICHO</v>
      </c>
    </row>
    <row r="2554" spans="1:9" hidden="1" x14ac:dyDescent="0.2">
      <c r="A2554">
        <v>2017</v>
      </c>
      <c r="B2554">
        <v>6</v>
      </c>
      <c r="C2554" t="s">
        <v>270</v>
      </c>
      <c r="D2554" t="s">
        <v>271</v>
      </c>
      <c r="E2554" t="s">
        <v>33</v>
      </c>
      <c r="F2554" t="s">
        <v>41</v>
      </c>
      <c r="G2554">
        <v>107</v>
      </c>
      <c r="H2554">
        <v>149</v>
      </c>
      <c r="I2554" t="str">
        <f>INDEX('DATA - Teams'!$C:$C,MATCH(C2554,'DATA - Teams'!$B:$B,0))</f>
        <v>RICHO</v>
      </c>
    </row>
    <row r="2555" spans="1:9" hidden="1" x14ac:dyDescent="0.2">
      <c r="A2555">
        <v>2017</v>
      </c>
      <c r="B2555">
        <v>6</v>
      </c>
      <c r="C2555" t="s">
        <v>270</v>
      </c>
      <c r="D2555" t="s">
        <v>272</v>
      </c>
      <c r="E2555" t="s">
        <v>17</v>
      </c>
      <c r="F2555" t="s">
        <v>43</v>
      </c>
      <c r="G2555">
        <v>85</v>
      </c>
      <c r="H2555">
        <v>104</v>
      </c>
      <c r="I2555" t="str">
        <f>INDEX('DATA - Teams'!$C:$C,MATCH(C2555,'DATA - Teams'!$B:$B,0))</f>
        <v>RICHO</v>
      </c>
    </row>
    <row r="2556" spans="1:9" hidden="1" x14ac:dyDescent="0.2">
      <c r="A2556">
        <v>2017</v>
      </c>
      <c r="B2556">
        <v>6</v>
      </c>
      <c r="C2556" t="s">
        <v>270</v>
      </c>
      <c r="D2556" t="s">
        <v>273</v>
      </c>
      <c r="E2556" t="s">
        <v>17</v>
      </c>
      <c r="F2556" t="s">
        <v>41</v>
      </c>
      <c r="G2556">
        <v>84</v>
      </c>
      <c r="H2556">
        <v>98</v>
      </c>
      <c r="I2556" t="str">
        <f>INDEX('DATA - Teams'!$C:$C,MATCH(C2556,'DATA - Teams'!$B:$B,0))</f>
        <v>RICHO</v>
      </c>
    </row>
    <row r="2557" spans="1:9" hidden="1" x14ac:dyDescent="0.2">
      <c r="A2557">
        <v>2017</v>
      </c>
      <c r="B2557">
        <v>6</v>
      </c>
      <c r="C2557" t="s">
        <v>270</v>
      </c>
      <c r="D2557" t="s">
        <v>274</v>
      </c>
      <c r="E2557" t="s">
        <v>18</v>
      </c>
      <c r="F2557" t="s">
        <v>52</v>
      </c>
      <c r="G2557">
        <v>119</v>
      </c>
      <c r="H2557">
        <v>68</v>
      </c>
      <c r="I2557" t="str">
        <f>INDEX('DATA - Teams'!$C:$C,MATCH(C2557,'DATA - Teams'!$B:$B,0))</f>
        <v>RICHO</v>
      </c>
    </row>
    <row r="2558" spans="1:9" hidden="1" x14ac:dyDescent="0.2">
      <c r="A2558">
        <v>2017</v>
      </c>
      <c r="B2558">
        <v>6</v>
      </c>
      <c r="C2558" t="s">
        <v>270</v>
      </c>
      <c r="D2558" t="s">
        <v>275</v>
      </c>
      <c r="E2558" t="s">
        <v>23</v>
      </c>
      <c r="F2558" t="s">
        <v>41</v>
      </c>
      <c r="G2558">
        <v>97</v>
      </c>
      <c r="H2558">
        <v>103</v>
      </c>
      <c r="I2558" t="str">
        <f>INDEX('DATA - Teams'!$C:$C,MATCH(C2558,'DATA - Teams'!$B:$B,0))</f>
        <v>RICHO</v>
      </c>
    </row>
    <row r="2559" spans="1:9" hidden="1" x14ac:dyDescent="0.2">
      <c r="A2559">
        <v>2017</v>
      </c>
      <c r="B2559">
        <v>6</v>
      </c>
      <c r="C2559" t="s">
        <v>270</v>
      </c>
      <c r="D2559" t="s">
        <v>291</v>
      </c>
      <c r="E2559" t="s">
        <v>36</v>
      </c>
      <c r="F2559" t="s">
        <v>38</v>
      </c>
      <c r="G2559">
        <v>85</v>
      </c>
      <c r="H2559">
        <v>107</v>
      </c>
      <c r="I2559" t="str">
        <f>INDEX('DATA - Teams'!$C:$C,MATCH(C2559,'DATA - Teams'!$B:$B,0))</f>
        <v>RICHO</v>
      </c>
    </row>
    <row r="2560" spans="1:9" hidden="1" x14ac:dyDescent="0.2">
      <c r="A2560">
        <v>2017</v>
      </c>
      <c r="B2560">
        <v>6</v>
      </c>
      <c r="C2560" t="s">
        <v>270</v>
      </c>
      <c r="D2560" t="s">
        <v>286</v>
      </c>
      <c r="E2560" t="s">
        <v>20</v>
      </c>
      <c r="F2560" t="s">
        <v>38</v>
      </c>
      <c r="G2560">
        <v>85</v>
      </c>
      <c r="H2560">
        <v>60</v>
      </c>
      <c r="I2560" t="str">
        <f>INDEX('DATA - Teams'!$C:$C,MATCH(C2560,'DATA - Teams'!$B:$B,0))</f>
        <v>RICHO</v>
      </c>
    </row>
    <row r="2561" spans="1:9" hidden="1" x14ac:dyDescent="0.2">
      <c r="A2561">
        <v>2017</v>
      </c>
      <c r="B2561">
        <v>6</v>
      </c>
      <c r="C2561" t="s">
        <v>270</v>
      </c>
      <c r="D2561" t="s">
        <v>277</v>
      </c>
      <c r="E2561" t="s">
        <v>20</v>
      </c>
      <c r="F2561" t="s">
        <v>38</v>
      </c>
      <c r="G2561">
        <v>76</v>
      </c>
      <c r="H2561">
        <v>69</v>
      </c>
      <c r="I2561" t="str">
        <f>INDEX('DATA - Teams'!$C:$C,MATCH(C2561,'DATA - Teams'!$B:$B,0))</f>
        <v>RICHO</v>
      </c>
    </row>
    <row r="2562" spans="1:9" hidden="1" x14ac:dyDescent="0.2">
      <c r="A2562">
        <v>2017</v>
      </c>
      <c r="B2562">
        <v>6</v>
      </c>
      <c r="C2562" t="s">
        <v>270</v>
      </c>
      <c r="D2562" t="s">
        <v>279</v>
      </c>
      <c r="E2562" t="s">
        <v>32</v>
      </c>
      <c r="F2562" t="s">
        <v>41</v>
      </c>
      <c r="G2562">
        <v>96</v>
      </c>
      <c r="H2562">
        <v>91</v>
      </c>
      <c r="I2562" t="str">
        <f>INDEX('DATA - Teams'!$C:$C,MATCH(C2562,'DATA - Teams'!$B:$B,0))</f>
        <v>RICHO</v>
      </c>
    </row>
    <row r="2563" spans="1:9" hidden="1" x14ac:dyDescent="0.2">
      <c r="A2563">
        <v>2017</v>
      </c>
      <c r="B2563">
        <v>6</v>
      </c>
      <c r="C2563" t="s">
        <v>270</v>
      </c>
      <c r="D2563" t="s">
        <v>278</v>
      </c>
      <c r="E2563" t="s">
        <v>32</v>
      </c>
      <c r="F2563" t="s">
        <v>43</v>
      </c>
      <c r="G2563">
        <v>89</v>
      </c>
      <c r="H2563">
        <v>111</v>
      </c>
      <c r="I2563" t="str">
        <f>INDEX('DATA - Teams'!$C:$C,MATCH(C2563,'DATA - Teams'!$B:$B,0))</f>
        <v>RICHO</v>
      </c>
    </row>
    <row r="2564" spans="1:9" hidden="1" x14ac:dyDescent="0.2">
      <c r="A2564">
        <v>2017</v>
      </c>
      <c r="B2564">
        <v>6</v>
      </c>
      <c r="C2564" t="s">
        <v>270</v>
      </c>
      <c r="D2564" t="s">
        <v>281</v>
      </c>
      <c r="E2564" t="s">
        <v>16</v>
      </c>
      <c r="F2564" t="s">
        <v>38</v>
      </c>
      <c r="G2564">
        <v>92</v>
      </c>
      <c r="H2564">
        <v>127</v>
      </c>
      <c r="I2564" t="str">
        <f>INDEX('DATA - Teams'!$C:$C,MATCH(C2564,'DATA - Teams'!$B:$B,0))</f>
        <v>RICHO</v>
      </c>
    </row>
    <row r="2565" spans="1:9" hidden="1" x14ac:dyDescent="0.2">
      <c r="A2565">
        <v>2017</v>
      </c>
      <c r="B2565">
        <v>6</v>
      </c>
      <c r="C2565" t="s">
        <v>270</v>
      </c>
      <c r="D2565" t="s">
        <v>82</v>
      </c>
      <c r="E2565" t="s">
        <v>16</v>
      </c>
      <c r="F2565" t="s">
        <v>41</v>
      </c>
      <c r="G2565">
        <v>67</v>
      </c>
      <c r="H2565">
        <v>81</v>
      </c>
      <c r="I2565" t="str">
        <f>INDEX('DATA - Teams'!$C:$C,MATCH(C2565,'DATA - Teams'!$B:$B,0))</f>
        <v>RICHO</v>
      </c>
    </row>
    <row r="2566" spans="1:9" hidden="1" x14ac:dyDescent="0.2">
      <c r="A2566">
        <v>2017</v>
      </c>
      <c r="B2566">
        <v>6</v>
      </c>
      <c r="C2566" t="s">
        <v>270</v>
      </c>
      <c r="D2566" t="s">
        <v>290</v>
      </c>
      <c r="E2566" t="s">
        <v>16</v>
      </c>
      <c r="F2566" t="s">
        <v>43</v>
      </c>
      <c r="G2566">
        <v>96</v>
      </c>
      <c r="H2566">
        <v>96</v>
      </c>
      <c r="I2566" t="str">
        <f>INDEX('DATA - Teams'!$C:$C,MATCH(C2566,'DATA - Teams'!$B:$B,0))</f>
        <v>RICHO</v>
      </c>
    </row>
    <row r="2567" spans="1:9" hidden="1" x14ac:dyDescent="0.2">
      <c r="A2567">
        <v>2017</v>
      </c>
      <c r="B2567">
        <v>6</v>
      </c>
      <c r="C2567" t="s">
        <v>270</v>
      </c>
      <c r="D2567" t="s">
        <v>282</v>
      </c>
      <c r="E2567" t="s">
        <v>14</v>
      </c>
      <c r="F2567" t="s">
        <v>41</v>
      </c>
      <c r="G2567">
        <v>96</v>
      </c>
      <c r="H2567">
        <v>93</v>
      </c>
      <c r="I2567" t="str">
        <f>INDEX('DATA - Teams'!$C:$C,MATCH(C2567,'DATA - Teams'!$B:$B,0))</f>
        <v>RICHO</v>
      </c>
    </row>
    <row r="2568" spans="1:9" hidden="1" x14ac:dyDescent="0.2">
      <c r="A2568">
        <v>2017</v>
      </c>
      <c r="B2568">
        <v>6</v>
      </c>
      <c r="C2568" t="s">
        <v>270</v>
      </c>
      <c r="D2568" t="s">
        <v>288</v>
      </c>
      <c r="E2568" t="s">
        <v>35</v>
      </c>
      <c r="F2568" t="s">
        <v>43</v>
      </c>
      <c r="G2568">
        <v>125</v>
      </c>
      <c r="H2568">
        <v>149</v>
      </c>
      <c r="I2568" t="str">
        <f>INDEX('DATA - Teams'!$C:$C,MATCH(C2568,'DATA - Teams'!$B:$B,0))</f>
        <v>RICHO</v>
      </c>
    </row>
    <row r="2569" spans="1:9" hidden="1" x14ac:dyDescent="0.2">
      <c r="A2569">
        <v>2017</v>
      </c>
      <c r="B2569">
        <v>6</v>
      </c>
      <c r="C2569" t="s">
        <v>270</v>
      </c>
      <c r="D2569" t="s">
        <v>206</v>
      </c>
      <c r="E2569" t="s">
        <v>28</v>
      </c>
      <c r="F2569" t="s">
        <v>38</v>
      </c>
      <c r="G2569">
        <v>96</v>
      </c>
      <c r="H2569">
        <v>121</v>
      </c>
      <c r="I2569" t="str">
        <f>INDEX('DATA - Teams'!$C:$C,MATCH(C2569,'DATA - Teams'!$B:$B,0))</f>
        <v>RICHO</v>
      </c>
    </row>
    <row r="2570" spans="1:9" hidden="1" x14ac:dyDescent="0.2">
      <c r="A2570">
        <v>2017</v>
      </c>
      <c r="B2570">
        <v>6</v>
      </c>
      <c r="C2570" t="s">
        <v>270</v>
      </c>
      <c r="D2570" t="s">
        <v>283</v>
      </c>
      <c r="E2570" t="s">
        <v>13</v>
      </c>
      <c r="F2570" t="s">
        <v>41</v>
      </c>
      <c r="G2570">
        <v>111</v>
      </c>
      <c r="H2570">
        <v>120</v>
      </c>
      <c r="I2570" t="str">
        <f>INDEX('DATA - Teams'!$C:$C,MATCH(C2570,'DATA - Teams'!$B:$B,0))</f>
        <v>RICHO</v>
      </c>
    </row>
    <row r="2571" spans="1:9" hidden="1" x14ac:dyDescent="0.2">
      <c r="A2571">
        <v>2017</v>
      </c>
      <c r="B2571">
        <v>6</v>
      </c>
      <c r="C2571" t="s">
        <v>270</v>
      </c>
      <c r="D2571" t="s">
        <v>284</v>
      </c>
      <c r="E2571" t="s">
        <v>13</v>
      </c>
      <c r="F2571" t="s">
        <v>43</v>
      </c>
      <c r="G2571">
        <v>99</v>
      </c>
      <c r="H2571">
        <v>121</v>
      </c>
      <c r="I2571" t="str">
        <f>INDEX('DATA - Teams'!$C:$C,MATCH(C2571,'DATA - Teams'!$B:$B,0))</f>
        <v>RICHO</v>
      </c>
    </row>
    <row r="2572" spans="1:9" hidden="1" x14ac:dyDescent="0.2">
      <c r="A2572">
        <v>2017</v>
      </c>
      <c r="B2572">
        <v>6</v>
      </c>
      <c r="C2572" t="s">
        <v>270</v>
      </c>
      <c r="D2572" t="s">
        <v>186</v>
      </c>
      <c r="E2572" t="s">
        <v>21</v>
      </c>
      <c r="F2572" t="s">
        <v>59</v>
      </c>
      <c r="G2572">
        <v>77</v>
      </c>
      <c r="H2572">
        <v>0</v>
      </c>
      <c r="I2572" t="str">
        <f>INDEX('DATA - Teams'!$C:$C,MATCH(C2572,'DATA - Teams'!$B:$B,0))</f>
        <v>RICHO</v>
      </c>
    </row>
    <row r="2573" spans="1:9" hidden="1" x14ac:dyDescent="0.2">
      <c r="A2573">
        <v>2017</v>
      </c>
      <c r="B2573">
        <v>6</v>
      </c>
      <c r="C2573" t="s">
        <v>270</v>
      </c>
      <c r="D2573" t="s">
        <v>253</v>
      </c>
      <c r="E2573" t="s">
        <v>27</v>
      </c>
      <c r="F2573" t="s">
        <v>59</v>
      </c>
      <c r="G2573">
        <v>95</v>
      </c>
      <c r="H2573">
        <v>103</v>
      </c>
      <c r="I2573" t="str">
        <f>INDEX('DATA - Teams'!$C:$C,MATCH(C2573,'DATA - Teams'!$B:$B,0))</f>
        <v>RICHO</v>
      </c>
    </row>
    <row r="2574" spans="1:9" hidden="1" x14ac:dyDescent="0.2">
      <c r="A2574">
        <v>2017</v>
      </c>
      <c r="B2574">
        <v>6</v>
      </c>
      <c r="C2574" t="s">
        <v>270</v>
      </c>
      <c r="D2574" t="s">
        <v>276</v>
      </c>
      <c r="E2574" t="s">
        <v>36</v>
      </c>
      <c r="F2574" t="s">
        <v>59</v>
      </c>
      <c r="G2574">
        <v>79</v>
      </c>
      <c r="H2574">
        <v>0</v>
      </c>
      <c r="I2574" t="str">
        <f>INDEX('DATA - Teams'!$C:$C,MATCH(C2574,'DATA - Teams'!$B:$B,0))</f>
        <v>RICHO</v>
      </c>
    </row>
    <row r="2575" spans="1:9" hidden="1" x14ac:dyDescent="0.2">
      <c r="A2575">
        <v>2017</v>
      </c>
      <c r="B2575">
        <v>6</v>
      </c>
      <c r="C2575" t="s">
        <v>270</v>
      </c>
      <c r="D2575" t="s">
        <v>137</v>
      </c>
      <c r="E2575" t="s">
        <v>14</v>
      </c>
      <c r="F2575" t="s">
        <v>59</v>
      </c>
      <c r="G2575">
        <v>56</v>
      </c>
      <c r="H2575">
        <v>67</v>
      </c>
      <c r="I2575" t="str">
        <f>INDEX('DATA - Teams'!$C:$C,MATCH(C2575,'DATA - Teams'!$B:$B,0))</f>
        <v>RICHO</v>
      </c>
    </row>
    <row r="2576" spans="1:9" hidden="1" x14ac:dyDescent="0.2">
      <c r="A2576">
        <v>2017</v>
      </c>
      <c r="B2576">
        <v>7</v>
      </c>
      <c r="C2576" t="s">
        <v>270</v>
      </c>
      <c r="D2576" t="s">
        <v>191</v>
      </c>
      <c r="E2576" t="s">
        <v>22</v>
      </c>
      <c r="F2576" t="s">
        <v>41</v>
      </c>
      <c r="G2576">
        <v>70</v>
      </c>
      <c r="H2576">
        <v>69</v>
      </c>
      <c r="I2576" t="str">
        <f>INDEX('DATA - Teams'!$C:$C,MATCH(C2576,'DATA - Teams'!$B:$B,0))</f>
        <v>RICHO</v>
      </c>
    </row>
    <row r="2577" spans="1:9" hidden="1" x14ac:dyDescent="0.2">
      <c r="A2577">
        <v>2017</v>
      </c>
      <c r="B2577">
        <v>7</v>
      </c>
      <c r="C2577" t="s">
        <v>270</v>
      </c>
      <c r="D2577" t="s">
        <v>271</v>
      </c>
      <c r="E2577" t="s">
        <v>33</v>
      </c>
      <c r="F2577" t="s">
        <v>41</v>
      </c>
      <c r="G2577">
        <v>101</v>
      </c>
      <c r="H2577">
        <v>91</v>
      </c>
      <c r="I2577" t="str">
        <f>INDEX('DATA - Teams'!$C:$C,MATCH(C2577,'DATA - Teams'!$B:$B,0))</f>
        <v>RICHO</v>
      </c>
    </row>
    <row r="2578" spans="1:9" hidden="1" x14ac:dyDescent="0.2">
      <c r="A2578">
        <v>2017</v>
      </c>
      <c r="B2578">
        <v>7</v>
      </c>
      <c r="C2578" t="s">
        <v>270</v>
      </c>
      <c r="D2578" t="s">
        <v>272</v>
      </c>
      <c r="E2578" t="s">
        <v>17</v>
      </c>
      <c r="F2578" t="s">
        <v>43</v>
      </c>
      <c r="G2578">
        <v>83</v>
      </c>
      <c r="H2578">
        <v>81</v>
      </c>
      <c r="I2578" t="str">
        <f>INDEX('DATA - Teams'!$C:$C,MATCH(C2578,'DATA - Teams'!$B:$B,0))</f>
        <v>RICHO</v>
      </c>
    </row>
    <row r="2579" spans="1:9" hidden="1" x14ac:dyDescent="0.2">
      <c r="A2579">
        <v>2017</v>
      </c>
      <c r="B2579">
        <v>7</v>
      </c>
      <c r="C2579" t="s">
        <v>270</v>
      </c>
      <c r="D2579" t="s">
        <v>273</v>
      </c>
      <c r="E2579" t="s">
        <v>17</v>
      </c>
      <c r="F2579" t="s">
        <v>41</v>
      </c>
      <c r="G2579">
        <v>95</v>
      </c>
      <c r="H2579">
        <v>123</v>
      </c>
      <c r="I2579" t="str">
        <f>INDEX('DATA - Teams'!$C:$C,MATCH(C2579,'DATA - Teams'!$B:$B,0))</f>
        <v>RICHO</v>
      </c>
    </row>
    <row r="2580" spans="1:9" hidden="1" x14ac:dyDescent="0.2">
      <c r="A2580">
        <v>2017</v>
      </c>
      <c r="B2580">
        <v>7</v>
      </c>
      <c r="C2580" t="s">
        <v>270</v>
      </c>
      <c r="D2580" t="s">
        <v>274</v>
      </c>
      <c r="E2580" t="s">
        <v>18</v>
      </c>
      <c r="F2580" t="s">
        <v>52</v>
      </c>
      <c r="G2580">
        <v>112</v>
      </c>
      <c r="H2580">
        <v>93</v>
      </c>
      <c r="I2580" t="str">
        <f>INDEX('DATA - Teams'!$C:$C,MATCH(C2580,'DATA - Teams'!$B:$B,0))</f>
        <v>RICHO</v>
      </c>
    </row>
    <row r="2581" spans="1:9" hidden="1" x14ac:dyDescent="0.2">
      <c r="A2581">
        <v>2017</v>
      </c>
      <c r="B2581">
        <v>7</v>
      </c>
      <c r="C2581" t="s">
        <v>270</v>
      </c>
      <c r="D2581" t="s">
        <v>275</v>
      </c>
      <c r="E2581" t="s">
        <v>23</v>
      </c>
      <c r="F2581" t="s">
        <v>41</v>
      </c>
      <c r="G2581">
        <v>101</v>
      </c>
      <c r="H2581">
        <v>91</v>
      </c>
      <c r="I2581" t="str">
        <f>INDEX('DATA - Teams'!$C:$C,MATCH(C2581,'DATA - Teams'!$B:$B,0))</f>
        <v>RICHO</v>
      </c>
    </row>
    <row r="2582" spans="1:9" hidden="1" x14ac:dyDescent="0.2">
      <c r="A2582">
        <v>2017</v>
      </c>
      <c r="B2582">
        <v>7</v>
      </c>
      <c r="C2582" t="s">
        <v>270</v>
      </c>
      <c r="D2582" t="s">
        <v>291</v>
      </c>
      <c r="E2582" t="s">
        <v>36</v>
      </c>
      <c r="F2582" t="s">
        <v>38</v>
      </c>
      <c r="G2582">
        <v>93</v>
      </c>
      <c r="H2582">
        <v>116</v>
      </c>
      <c r="I2582" t="str">
        <f>INDEX('DATA - Teams'!$C:$C,MATCH(C2582,'DATA - Teams'!$B:$B,0))</f>
        <v>RICHO</v>
      </c>
    </row>
    <row r="2583" spans="1:9" hidden="1" x14ac:dyDescent="0.2">
      <c r="A2583">
        <v>2017</v>
      </c>
      <c r="B2583">
        <v>7</v>
      </c>
      <c r="C2583" t="s">
        <v>270</v>
      </c>
      <c r="D2583" t="s">
        <v>286</v>
      </c>
      <c r="E2583" t="s">
        <v>20</v>
      </c>
      <c r="F2583" t="s">
        <v>38</v>
      </c>
      <c r="G2583">
        <v>83</v>
      </c>
      <c r="H2583">
        <v>70</v>
      </c>
      <c r="I2583" t="str">
        <f>INDEX('DATA - Teams'!$C:$C,MATCH(C2583,'DATA - Teams'!$B:$B,0))</f>
        <v>RICHO</v>
      </c>
    </row>
    <row r="2584" spans="1:9" hidden="1" x14ac:dyDescent="0.2">
      <c r="A2584">
        <v>2017</v>
      </c>
      <c r="B2584">
        <v>7</v>
      </c>
      <c r="C2584" t="s">
        <v>270</v>
      </c>
      <c r="D2584" t="s">
        <v>277</v>
      </c>
      <c r="E2584" t="s">
        <v>20</v>
      </c>
      <c r="F2584" t="s">
        <v>38</v>
      </c>
      <c r="G2584">
        <v>74</v>
      </c>
      <c r="H2584">
        <v>74</v>
      </c>
      <c r="I2584" t="str">
        <f>INDEX('DATA - Teams'!$C:$C,MATCH(C2584,'DATA - Teams'!$B:$B,0))</f>
        <v>RICHO</v>
      </c>
    </row>
    <row r="2585" spans="1:9" hidden="1" x14ac:dyDescent="0.2">
      <c r="A2585">
        <v>2017</v>
      </c>
      <c r="B2585">
        <v>7</v>
      </c>
      <c r="C2585" t="s">
        <v>270</v>
      </c>
      <c r="D2585" t="s">
        <v>279</v>
      </c>
      <c r="E2585" t="s">
        <v>32</v>
      </c>
      <c r="F2585" t="s">
        <v>41</v>
      </c>
      <c r="G2585">
        <v>95</v>
      </c>
      <c r="H2585">
        <v>103</v>
      </c>
      <c r="I2585" t="str">
        <f>INDEX('DATA - Teams'!$C:$C,MATCH(C2585,'DATA - Teams'!$B:$B,0))</f>
        <v>RICHO</v>
      </c>
    </row>
    <row r="2586" spans="1:9" hidden="1" x14ac:dyDescent="0.2">
      <c r="A2586">
        <v>2017</v>
      </c>
      <c r="B2586">
        <v>7</v>
      </c>
      <c r="C2586" t="s">
        <v>270</v>
      </c>
      <c r="D2586" t="s">
        <v>278</v>
      </c>
      <c r="E2586" t="s">
        <v>32</v>
      </c>
      <c r="F2586" t="s">
        <v>43</v>
      </c>
      <c r="G2586">
        <v>97</v>
      </c>
      <c r="H2586">
        <v>94</v>
      </c>
      <c r="I2586" t="str">
        <f>INDEX('DATA - Teams'!$C:$C,MATCH(C2586,'DATA - Teams'!$B:$B,0))</f>
        <v>RICHO</v>
      </c>
    </row>
    <row r="2587" spans="1:9" hidden="1" x14ac:dyDescent="0.2">
      <c r="A2587">
        <v>2017</v>
      </c>
      <c r="B2587">
        <v>7</v>
      </c>
      <c r="C2587" t="s">
        <v>270</v>
      </c>
      <c r="D2587" t="s">
        <v>290</v>
      </c>
      <c r="E2587" t="s">
        <v>16</v>
      </c>
      <c r="F2587" t="s">
        <v>43</v>
      </c>
      <c r="G2587">
        <v>97</v>
      </c>
      <c r="H2587">
        <v>77</v>
      </c>
      <c r="I2587" t="str">
        <f>INDEX('DATA - Teams'!$C:$C,MATCH(C2587,'DATA - Teams'!$B:$B,0))</f>
        <v>RICHO</v>
      </c>
    </row>
    <row r="2588" spans="1:9" hidden="1" x14ac:dyDescent="0.2">
      <c r="A2588">
        <v>2017</v>
      </c>
      <c r="B2588">
        <v>7</v>
      </c>
      <c r="C2588" t="s">
        <v>270</v>
      </c>
      <c r="D2588" t="s">
        <v>281</v>
      </c>
      <c r="E2588" t="s">
        <v>16</v>
      </c>
      <c r="F2588" t="s">
        <v>38</v>
      </c>
      <c r="G2588">
        <v>96</v>
      </c>
      <c r="H2588">
        <v>101</v>
      </c>
      <c r="I2588" t="str">
        <f>INDEX('DATA - Teams'!$C:$C,MATCH(C2588,'DATA - Teams'!$B:$B,0))</f>
        <v>RICHO</v>
      </c>
    </row>
    <row r="2589" spans="1:9" hidden="1" x14ac:dyDescent="0.2">
      <c r="A2589">
        <v>2017</v>
      </c>
      <c r="B2589">
        <v>7</v>
      </c>
      <c r="C2589" t="s">
        <v>270</v>
      </c>
      <c r="D2589" t="s">
        <v>282</v>
      </c>
      <c r="E2589" t="s">
        <v>14</v>
      </c>
      <c r="F2589" t="s">
        <v>41</v>
      </c>
      <c r="G2589">
        <v>90</v>
      </c>
      <c r="H2589">
        <v>87</v>
      </c>
      <c r="I2589" t="str">
        <f>INDEX('DATA - Teams'!$C:$C,MATCH(C2589,'DATA - Teams'!$B:$B,0))</f>
        <v>RICHO</v>
      </c>
    </row>
    <row r="2590" spans="1:9" hidden="1" x14ac:dyDescent="0.2">
      <c r="A2590">
        <v>2017</v>
      </c>
      <c r="B2590">
        <v>7</v>
      </c>
      <c r="C2590" t="s">
        <v>270</v>
      </c>
      <c r="D2590" t="s">
        <v>288</v>
      </c>
      <c r="E2590" t="s">
        <v>35</v>
      </c>
      <c r="F2590" t="s">
        <v>43</v>
      </c>
      <c r="G2590">
        <v>123</v>
      </c>
      <c r="H2590">
        <v>96</v>
      </c>
      <c r="I2590" t="str">
        <f>INDEX('DATA - Teams'!$C:$C,MATCH(C2590,'DATA - Teams'!$B:$B,0))</f>
        <v>RICHO</v>
      </c>
    </row>
    <row r="2591" spans="1:9" hidden="1" x14ac:dyDescent="0.2">
      <c r="A2591">
        <v>2017</v>
      </c>
      <c r="B2591">
        <v>7</v>
      </c>
      <c r="C2591" t="s">
        <v>270</v>
      </c>
      <c r="D2591" t="s">
        <v>206</v>
      </c>
      <c r="E2591" t="s">
        <v>28</v>
      </c>
      <c r="F2591" t="s">
        <v>38</v>
      </c>
      <c r="G2591">
        <v>86</v>
      </c>
      <c r="H2591">
        <v>50</v>
      </c>
      <c r="I2591" t="str">
        <f>INDEX('DATA - Teams'!$C:$C,MATCH(C2591,'DATA - Teams'!$B:$B,0))</f>
        <v>RICHO</v>
      </c>
    </row>
    <row r="2592" spans="1:9" hidden="1" x14ac:dyDescent="0.2">
      <c r="A2592">
        <v>2017</v>
      </c>
      <c r="B2592">
        <v>7</v>
      </c>
      <c r="C2592" t="s">
        <v>270</v>
      </c>
      <c r="D2592" t="s">
        <v>283</v>
      </c>
      <c r="E2592" t="s">
        <v>13</v>
      </c>
      <c r="F2592" t="s">
        <v>41</v>
      </c>
      <c r="G2592">
        <v>108</v>
      </c>
      <c r="H2592">
        <v>99</v>
      </c>
      <c r="I2592" t="str">
        <f>INDEX('DATA - Teams'!$C:$C,MATCH(C2592,'DATA - Teams'!$B:$B,0))</f>
        <v>RICHO</v>
      </c>
    </row>
    <row r="2593" spans="1:9" hidden="1" x14ac:dyDescent="0.2">
      <c r="A2593">
        <v>2017</v>
      </c>
      <c r="B2593">
        <v>7</v>
      </c>
      <c r="C2593" t="s">
        <v>270</v>
      </c>
      <c r="D2593" t="s">
        <v>284</v>
      </c>
      <c r="E2593" t="s">
        <v>13</v>
      </c>
      <c r="F2593" t="s">
        <v>43</v>
      </c>
      <c r="G2593">
        <v>90</v>
      </c>
      <c r="H2593">
        <v>52</v>
      </c>
      <c r="I2593" t="str">
        <f>INDEX('DATA - Teams'!$C:$C,MATCH(C2593,'DATA - Teams'!$B:$B,0))</f>
        <v>RICHO</v>
      </c>
    </row>
    <row r="2594" spans="1:9" hidden="1" x14ac:dyDescent="0.2">
      <c r="A2594">
        <v>2017</v>
      </c>
      <c r="B2594">
        <v>7</v>
      </c>
      <c r="C2594" t="s">
        <v>270</v>
      </c>
      <c r="D2594" t="s">
        <v>186</v>
      </c>
      <c r="E2594" t="s">
        <v>21</v>
      </c>
      <c r="F2594" t="s">
        <v>59</v>
      </c>
      <c r="G2594">
        <v>62</v>
      </c>
      <c r="H2594">
        <v>6</v>
      </c>
      <c r="I2594" t="str">
        <f>INDEX('DATA - Teams'!$C:$C,MATCH(C2594,'DATA - Teams'!$B:$B,0))</f>
        <v>RICHO</v>
      </c>
    </row>
    <row r="2595" spans="1:9" hidden="1" x14ac:dyDescent="0.2">
      <c r="A2595">
        <v>2017</v>
      </c>
      <c r="B2595">
        <v>7</v>
      </c>
      <c r="C2595" t="s">
        <v>270</v>
      </c>
      <c r="D2595" t="s">
        <v>152</v>
      </c>
      <c r="E2595" t="s">
        <v>17</v>
      </c>
      <c r="F2595" t="s">
        <v>59</v>
      </c>
      <c r="G2595">
        <v>78</v>
      </c>
      <c r="H2595">
        <v>87</v>
      </c>
      <c r="I2595" t="str">
        <f>INDEX('DATA - Teams'!$C:$C,MATCH(C2595,'DATA - Teams'!$B:$B,0))</f>
        <v>RICHO</v>
      </c>
    </row>
    <row r="2596" spans="1:9" hidden="1" x14ac:dyDescent="0.2">
      <c r="A2596">
        <v>2017</v>
      </c>
      <c r="B2596">
        <v>7</v>
      </c>
      <c r="C2596" t="s">
        <v>270</v>
      </c>
      <c r="D2596" t="s">
        <v>253</v>
      </c>
      <c r="E2596" t="s">
        <v>27</v>
      </c>
      <c r="F2596" t="s">
        <v>59</v>
      </c>
      <c r="G2596">
        <v>93</v>
      </c>
      <c r="H2596">
        <v>93</v>
      </c>
      <c r="I2596" t="str">
        <f>INDEX('DATA - Teams'!$C:$C,MATCH(C2596,'DATA - Teams'!$B:$B,0))</f>
        <v>RICHO</v>
      </c>
    </row>
    <row r="2597" spans="1:9" hidden="1" x14ac:dyDescent="0.2">
      <c r="A2597">
        <v>2017</v>
      </c>
      <c r="B2597">
        <v>7</v>
      </c>
      <c r="C2597" t="s">
        <v>270</v>
      </c>
      <c r="D2597" t="s">
        <v>276</v>
      </c>
      <c r="E2597" t="s">
        <v>36</v>
      </c>
      <c r="F2597" t="s">
        <v>59</v>
      </c>
      <c r="G2597">
        <v>79</v>
      </c>
      <c r="H2597">
        <v>0</v>
      </c>
      <c r="I2597" t="str">
        <f>INDEX('DATA - Teams'!$C:$C,MATCH(C2597,'DATA - Teams'!$B:$B,0))</f>
        <v>RICHO</v>
      </c>
    </row>
    <row r="2598" spans="1:9" hidden="1" x14ac:dyDescent="0.2">
      <c r="A2598">
        <v>2017</v>
      </c>
      <c r="B2598">
        <v>8</v>
      </c>
      <c r="C2598" t="s">
        <v>270</v>
      </c>
      <c r="D2598" t="s">
        <v>271</v>
      </c>
      <c r="E2598" t="s">
        <v>33</v>
      </c>
      <c r="F2598" t="s">
        <v>41</v>
      </c>
      <c r="G2598">
        <v>92</v>
      </c>
      <c r="H2598">
        <v>76</v>
      </c>
      <c r="I2598" t="str">
        <f>INDEX('DATA - Teams'!$C:$C,MATCH(C2598,'DATA - Teams'!$B:$B,0))</f>
        <v>RICHO</v>
      </c>
    </row>
    <row r="2599" spans="1:9" hidden="1" x14ac:dyDescent="0.2">
      <c r="A2599">
        <v>2017</v>
      </c>
      <c r="B2599">
        <v>8</v>
      </c>
      <c r="C2599" t="s">
        <v>270</v>
      </c>
      <c r="D2599" t="s">
        <v>272</v>
      </c>
      <c r="E2599" t="s">
        <v>17</v>
      </c>
      <c r="F2599" t="s">
        <v>43</v>
      </c>
      <c r="G2599">
        <v>88</v>
      </c>
      <c r="H2599">
        <v>96</v>
      </c>
      <c r="I2599" t="str">
        <f>INDEX('DATA - Teams'!$C:$C,MATCH(C2599,'DATA - Teams'!$B:$B,0))</f>
        <v>RICHO</v>
      </c>
    </row>
    <row r="2600" spans="1:9" hidden="1" x14ac:dyDescent="0.2">
      <c r="A2600">
        <v>2017</v>
      </c>
      <c r="B2600">
        <v>8</v>
      </c>
      <c r="C2600" t="s">
        <v>270</v>
      </c>
      <c r="D2600" t="s">
        <v>273</v>
      </c>
      <c r="E2600" t="s">
        <v>17</v>
      </c>
      <c r="F2600" t="s">
        <v>41</v>
      </c>
      <c r="G2600">
        <v>101</v>
      </c>
      <c r="H2600">
        <v>130</v>
      </c>
      <c r="I2600" t="str">
        <f>INDEX('DATA - Teams'!$C:$C,MATCH(C2600,'DATA - Teams'!$B:$B,0))</f>
        <v>RICHO</v>
      </c>
    </row>
    <row r="2601" spans="1:9" hidden="1" x14ac:dyDescent="0.2">
      <c r="A2601">
        <v>2017</v>
      </c>
      <c r="B2601">
        <v>8</v>
      </c>
      <c r="C2601" t="s">
        <v>270</v>
      </c>
      <c r="D2601" t="s">
        <v>274</v>
      </c>
      <c r="E2601" t="s">
        <v>18</v>
      </c>
      <c r="F2601" t="s">
        <v>52</v>
      </c>
      <c r="G2601">
        <v>112</v>
      </c>
      <c r="H2601">
        <v>125</v>
      </c>
      <c r="I2601" t="str">
        <f>INDEX('DATA - Teams'!$C:$C,MATCH(C2601,'DATA - Teams'!$B:$B,0))</f>
        <v>RICHO</v>
      </c>
    </row>
    <row r="2602" spans="1:9" hidden="1" x14ac:dyDescent="0.2">
      <c r="A2602">
        <v>2017</v>
      </c>
      <c r="B2602">
        <v>8</v>
      </c>
      <c r="C2602" t="s">
        <v>270</v>
      </c>
      <c r="D2602" t="s">
        <v>275</v>
      </c>
      <c r="E2602" t="s">
        <v>23</v>
      </c>
      <c r="F2602" t="s">
        <v>41</v>
      </c>
      <c r="G2602">
        <v>94</v>
      </c>
      <c r="H2602">
        <v>93</v>
      </c>
      <c r="I2602" t="str">
        <f>INDEX('DATA - Teams'!$C:$C,MATCH(C2602,'DATA - Teams'!$B:$B,0))</f>
        <v>RICHO</v>
      </c>
    </row>
    <row r="2603" spans="1:9" hidden="1" x14ac:dyDescent="0.2">
      <c r="A2603">
        <v>2017</v>
      </c>
      <c r="B2603">
        <v>8</v>
      </c>
      <c r="C2603" t="s">
        <v>270</v>
      </c>
      <c r="D2603" t="s">
        <v>253</v>
      </c>
      <c r="E2603" t="s">
        <v>27</v>
      </c>
      <c r="F2603" t="s">
        <v>41</v>
      </c>
      <c r="G2603">
        <v>83</v>
      </c>
      <c r="H2603">
        <v>68</v>
      </c>
      <c r="I2603" t="str">
        <f>INDEX('DATA - Teams'!$C:$C,MATCH(C2603,'DATA - Teams'!$B:$B,0))</f>
        <v>RICHO</v>
      </c>
    </row>
    <row r="2604" spans="1:9" hidden="1" x14ac:dyDescent="0.2">
      <c r="A2604">
        <v>2017</v>
      </c>
      <c r="B2604">
        <v>8</v>
      </c>
      <c r="C2604" t="s">
        <v>270</v>
      </c>
      <c r="D2604" t="s">
        <v>291</v>
      </c>
      <c r="E2604" t="s">
        <v>36</v>
      </c>
      <c r="F2604" t="s">
        <v>38</v>
      </c>
      <c r="G2604">
        <v>106</v>
      </c>
      <c r="H2604">
        <v>130</v>
      </c>
      <c r="I2604" t="str">
        <f>INDEX('DATA - Teams'!$C:$C,MATCH(C2604,'DATA - Teams'!$B:$B,0))</f>
        <v>RICHO</v>
      </c>
    </row>
    <row r="2605" spans="1:9" hidden="1" x14ac:dyDescent="0.2">
      <c r="A2605">
        <v>2017</v>
      </c>
      <c r="B2605">
        <v>8</v>
      </c>
      <c r="C2605" t="s">
        <v>270</v>
      </c>
      <c r="D2605" t="s">
        <v>286</v>
      </c>
      <c r="E2605" t="s">
        <v>20</v>
      </c>
      <c r="F2605" t="s">
        <v>38</v>
      </c>
      <c r="G2605">
        <v>79</v>
      </c>
      <c r="H2605">
        <v>94</v>
      </c>
      <c r="I2605" t="str">
        <f>INDEX('DATA - Teams'!$C:$C,MATCH(C2605,'DATA - Teams'!$B:$B,0))</f>
        <v>RICHO</v>
      </c>
    </row>
    <row r="2606" spans="1:9" hidden="1" x14ac:dyDescent="0.2">
      <c r="A2606">
        <v>2017</v>
      </c>
      <c r="B2606">
        <v>8</v>
      </c>
      <c r="C2606" t="s">
        <v>270</v>
      </c>
      <c r="D2606" t="s">
        <v>277</v>
      </c>
      <c r="E2606" t="s">
        <v>20</v>
      </c>
      <c r="F2606" t="s">
        <v>38</v>
      </c>
      <c r="G2606">
        <v>75</v>
      </c>
      <c r="H2606">
        <v>89</v>
      </c>
      <c r="I2606" t="str">
        <f>INDEX('DATA - Teams'!$C:$C,MATCH(C2606,'DATA - Teams'!$B:$B,0))</f>
        <v>RICHO</v>
      </c>
    </row>
    <row r="2607" spans="1:9" hidden="1" x14ac:dyDescent="0.2">
      <c r="A2607">
        <v>2017</v>
      </c>
      <c r="B2607">
        <v>8</v>
      </c>
      <c r="C2607" t="s">
        <v>270</v>
      </c>
      <c r="D2607" t="s">
        <v>279</v>
      </c>
      <c r="E2607" t="s">
        <v>32</v>
      </c>
      <c r="F2607" t="s">
        <v>41</v>
      </c>
      <c r="G2607">
        <v>93</v>
      </c>
      <c r="H2607">
        <v>82</v>
      </c>
      <c r="I2607" t="str">
        <f>INDEX('DATA - Teams'!$C:$C,MATCH(C2607,'DATA - Teams'!$B:$B,0))</f>
        <v>RICHO</v>
      </c>
    </row>
    <row r="2608" spans="1:9" hidden="1" x14ac:dyDescent="0.2">
      <c r="A2608">
        <v>2017</v>
      </c>
      <c r="B2608">
        <v>8</v>
      </c>
      <c r="C2608" t="s">
        <v>270</v>
      </c>
      <c r="D2608" t="s">
        <v>278</v>
      </c>
      <c r="E2608" t="s">
        <v>32</v>
      </c>
      <c r="F2608" t="s">
        <v>43</v>
      </c>
      <c r="G2608">
        <v>95</v>
      </c>
      <c r="H2608">
        <v>77</v>
      </c>
      <c r="I2608" t="str">
        <f>INDEX('DATA - Teams'!$C:$C,MATCH(C2608,'DATA - Teams'!$B:$B,0))</f>
        <v>RICHO</v>
      </c>
    </row>
    <row r="2609" spans="1:9" hidden="1" x14ac:dyDescent="0.2">
      <c r="A2609">
        <v>2017</v>
      </c>
      <c r="B2609">
        <v>8</v>
      </c>
      <c r="C2609" t="s">
        <v>270</v>
      </c>
      <c r="D2609" t="s">
        <v>290</v>
      </c>
      <c r="E2609" t="s">
        <v>16</v>
      </c>
      <c r="F2609" t="s">
        <v>43</v>
      </c>
      <c r="G2609">
        <v>81</v>
      </c>
      <c r="H2609">
        <v>51</v>
      </c>
      <c r="I2609" t="str">
        <f>INDEX('DATA - Teams'!$C:$C,MATCH(C2609,'DATA - Teams'!$B:$B,0))</f>
        <v>RICHO</v>
      </c>
    </row>
    <row r="2610" spans="1:9" hidden="1" x14ac:dyDescent="0.2">
      <c r="A2610">
        <v>2017</v>
      </c>
      <c r="B2610">
        <v>8</v>
      </c>
      <c r="C2610" t="s">
        <v>270</v>
      </c>
      <c r="D2610" t="s">
        <v>281</v>
      </c>
      <c r="E2610" t="s">
        <v>16</v>
      </c>
      <c r="F2610" t="s">
        <v>38</v>
      </c>
      <c r="G2610">
        <v>91</v>
      </c>
      <c r="H2610">
        <v>73</v>
      </c>
      <c r="I2610" t="str">
        <f>INDEX('DATA - Teams'!$C:$C,MATCH(C2610,'DATA - Teams'!$B:$B,0))</f>
        <v>RICHO</v>
      </c>
    </row>
    <row r="2611" spans="1:9" hidden="1" x14ac:dyDescent="0.2">
      <c r="A2611">
        <v>2017</v>
      </c>
      <c r="B2611">
        <v>8</v>
      </c>
      <c r="C2611" t="s">
        <v>270</v>
      </c>
      <c r="D2611" t="s">
        <v>282</v>
      </c>
      <c r="E2611" t="s">
        <v>14</v>
      </c>
      <c r="F2611" t="s">
        <v>41</v>
      </c>
      <c r="G2611">
        <v>80</v>
      </c>
      <c r="H2611">
        <v>105</v>
      </c>
      <c r="I2611" t="str">
        <f>INDEX('DATA - Teams'!$C:$C,MATCH(C2611,'DATA - Teams'!$B:$B,0))</f>
        <v>RICHO</v>
      </c>
    </row>
    <row r="2612" spans="1:9" hidden="1" x14ac:dyDescent="0.2">
      <c r="A2612">
        <v>2017</v>
      </c>
      <c r="B2612">
        <v>8</v>
      </c>
      <c r="C2612" t="s">
        <v>270</v>
      </c>
      <c r="D2612" t="s">
        <v>288</v>
      </c>
      <c r="E2612" t="s">
        <v>35</v>
      </c>
      <c r="F2612" t="s">
        <v>43</v>
      </c>
      <c r="G2612">
        <v>121</v>
      </c>
      <c r="H2612">
        <v>84</v>
      </c>
      <c r="I2612" t="str">
        <f>INDEX('DATA - Teams'!$C:$C,MATCH(C2612,'DATA - Teams'!$B:$B,0))</f>
        <v>RICHO</v>
      </c>
    </row>
    <row r="2613" spans="1:9" hidden="1" x14ac:dyDescent="0.2">
      <c r="A2613">
        <v>2017</v>
      </c>
      <c r="B2613">
        <v>8</v>
      </c>
      <c r="C2613" t="s">
        <v>270</v>
      </c>
      <c r="D2613" t="s">
        <v>206</v>
      </c>
      <c r="E2613" t="s">
        <v>28</v>
      </c>
      <c r="F2613" t="s">
        <v>38</v>
      </c>
      <c r="G2613">
        <v>73</v>
      </c>
      <c r="H2613">
        <v>45</v>
      </c>
      <c r="I2613" t="str">
        <f>INDEX('DATA - Teams'!$C:$C,MATCH(C2613,'DATA - Teams'!$B:$B,0))</f>
        <v>RICHO</v>
      </c>
    </row>
    <row r="2614" spans="1:9" hidden="1" x14ac:dyDescent="0.2">
      <c r="A2614">
        <v>2017</v>
      </c>
      <c r="B2614">
        <v>8</v>
      </c>
      <c r="C2614" t="s">
        <v>270</v>
      </c>
      <c r="D2614" t="s">
        <v>283</v>
      </c>
      <c r="E2614" t="s">
        <v>13</v>
      </c>
      <c r="F2614" t="s">
        <v>41</v>
      </c>
      <c r="G2614">
        <v>108</v>
      </c>
      <c r="H2614">
        <v>106</v>
      </c>
      <c r="I2614" t="str">
        <f>INDEX('DATA - Teams'!$C:$C,MATCH(C2614,'DATA - Teams'!$B:$B,0))</f>
        <v>RICHO</v>
      </c>
    </row>
    <row r="2615" spans="1:9" hidden="1" x14ac:dyDescent="0.2">
      <c r="A2615">
        <v>2017</v>
      </c>
      <c r="B2615">
        <v>8</v>
      </c>
      <c r="C2615" t="s">
        <v>270</v>
      </c>
      <c r="D2615" t="s">
        <v>284</v>
      </c>
      <c r="E2615" t="s">
        <v>13</v>
      </c>
      <c r="F2615" t="s">
        <v>43</v>
      </c>
      <c r="G2615">
        <v>97</v>
      </c>
      <c r="H2615">
        <v>87</v>
      </c>
      <c r="I2615" t="str">
        <f>INDEX('DATA - Teams'!$C:$C,MATCH(C2615,'DATA - Teams'!$B:$B,0))</f>
        <v>RICHO</v>
      </c>
    </row>
    <row r="2616" spans="1:9" hidden="1" x14ac:dyDescent="0.2">
      <c r="A2616">
        <v>2017</v>
      </c>
      <c r="B2616">
        <v>8</v>
      </c>
      <c r="C2616" t="s">
        <v>270</v>
      </c>
      <c r="D2616" t="s">
        <v>191</v>
      </c>
      <c r="E2616" t="s">
        <v>22</v>
      </c>
      <c r="F2616" t="s">
        <v>59</v>
      </c>
      <c r="G2616">
        <v>76</v>
      </c>
      <c r="H2616">
        <v>62</v>
      </c>
      <c r="I2616" t="str">
        <f>INDEX('DATA - Teams'!$C:$C,MATCH(C2616,'DATA - Teams'!$B:$B,0))</f>
        <v>RICHO</v>
      </c>
    </row>
    <row r="2617" spans="1:9" hidden="1" x14ac:dyDescent="0.2">
      <c r="A2617">
        <v>2017</v>
      </c>
      <c r="B2617">
        <v>8</v>
      </c>
      <c r="C2617" t="s">
        <v>270</v>
      </c>
      <c r="D2617" t="s">
        <v>198</v>
      </c>
      <c r="E2617" t="s">
        <v>33</v>
      </c>
      <c r="F2617" t="s">
        <v>59</v>
      </c>
      <c r="G2617">
        <v>76</v>
      </c>
      <c r="H2617">
        <v>58</v>
      </c>
      <c r="I2617" t="str">
        <f>INDEX('DATA - Teams'!$C:$C,MATCH(C2617,'DATA - Teams'!$B:$B,0))</f>
        <v>RICHO</v>
      </c>
    </row>
    <row r="2618" spans="1:9" hidden="1" x14ac:dyDescent="0.2">
      <c r="A2618">
        <v>2017</v>
      </c>
      <c r="B2618">
        <v>8</v>
      </c>
      <c r="C2618" t="s">
        <v>270</v>
      </c>
      <c r="D2618" t="s">
        <v>152</v>
      </c>
      <c r="E2618" t="s">
        <v>17</v>
      </c>
      <c r="F2618" t="s">
        <v>59</v>
      </c>
      <c r="G2618">
        <v>90</v>
      </c>
      <c r="H2618">
        <v>108</v>
      </c>
      <c r="I2618" t="str">
        <f>INDEX('DATA - Teams'!$C:$C,MATCH(C2618,'DATA - Teams'!$B:$B,0))</f>
        <v>RICHO</v>
      </c>
    </row>
    <row r="2619" spans="1:9" hidden="1" x14ac:dyDescent="0.2">
      <c r="A2619">
        <v>2017</v>
      </c>
      <c r="B2619">
        <v>8</v>
      </c>
      <c r="C2619" t="s">
        <v>270</v>
      </c>
      <c r="D2619" t="s">
        <v>276</v>
      </c>
      <c r="E2619" t="s">
        <v>36</v>
      </c>
      <c r="F2619" t="s">
        <v>59</v>
      </c>
      <c r="G2619">
        <v>79</v>
      </c>
      <c r="H2619">
        <v>0</v>
      </c>
      <c r="I2619" t="str">
        <f>INDEX('DATA - Teams'!$C:$C,MATCH(C2619,'DATA - Teams'!$B:$B,0))</f>
        <v>RICHO</v>
      </c>
    </row>
    <row r="2620" spans="1:9" hidden="1" x14ac:dyDescent="0.2">
      <c r="A2620">
        <v>2017</v>
      </c>
      <c r="B2620">
        <v>9</v>
      </c>
      <c r="C2620" t="s">
        <v>270</v>
      </c>
      <c r="D2620" t="s">
        <v>133</v>
      </c>
      <c r="E2620" t="s">
        <v>21</v>
      </c>
      <c r="F2620" t="s">
        <v>43</v>
      </c>
      <c r="G2620">
        <v>77</v>
      </c>
      <c r="H2620">
        <v>62</v>
      </c>
      <c r="I2620" t="str">
        <f>INDEX('DATA - Teams'!$C:$C,MATCH(C2620,'DATA - Teams'!$B:$B,0))</f>
        <v>RICHO</v>
      </c>
    </row>
    <row r="2621" spans="1:9" hidden="1" x14ac:dyDescent="0.2">
      <c r="A2621">
        <v>2017</v>
      </c>
      <c r="B2621">
        <v>9</v>
      </c>
      <c r="C2621" t="s">
        <v>270</v>
      </c>
      <c r="D2621" t="s">
        <v>191</v>
      </c>
      <c r="E2621" t="s">
        <v>22</v>
      </c>
      <c r="F2621" t="s">
        <v>41</v>
      </c>
      <c r="G2621">
        <v>67</v>
      </c>
      <c r="H2621">
        <v>64</v>
      </c>
      <c r="I2621" t="str">
        <f>INDEX('DATA - Teams'!$C:$C,MATCH(C2621,'DATA - Teams'!$B:$B,0))</f>
        <v>RICHO</v>
      </c>
    </row>
    <row r="2622" spans="1:9" hidden="1" x14ac:dyDescent="0.2">
      <c r="A2622">
        <v>2017</v>
      </c>
      <c r="B2622">
        <v>9</v>
      </c>
      <c r="C2622" t="s">
        <v>270</v>
      </c>
      <c r="D2622" t="s">
        <v>271</v>
      </c>
      <c r="E2622" t="s">
        <v>33</v>
      </c>
      <c r="F2622" t="s">
        <v>41</v>
      </c>
      <c r="G2622">
        <v>101</v>
      </c>
      <c r="H2622">
        <v>142</v>
      </c>
      <c r="I2622" t="str">
        <f>INDEX('DATA - Teams'!$C:$C,MATCH(C2622,'DATA - Teams'!$B:$B,0))</f>
        <v>RICHO</v>
      </c>
    </row>
    <row r="2623" spans="1:9" hidden="1" x14ac:dyDescent="0.2">
      <c r="A2623">
        <v>2017</v>
      </c>
      <c r="B2623">
        <v>9</v>
      </c>
      <c r="C2623" t="s">
        <v>270</v>
      </c>
      <c r="D2623" t="s">
        <v>63</v>
      </c>
      <c r="E2623" t="s">
        <v>33</v>
      </c>
      <c r="F2623" t="s">
        <v>38</v>
      </c>
      <c r="G2623">
        <v>88</v>
      </c>
      <c r="H2623">
        <v>71</v>
      </c>
      <c r="I2623" t="str">
        <f>INDEX('DATA - Teams'!$C:$C,MATCH(C2623,'DATA - Teams'!$B:$B,0))</f>
        <v>RICHO</v>
      </c>
    </row>
    <row r="2624" spans="1:9" hidden="1" x14ac:dyDescent="0.2">
      <c r="A2624">
        <v>2017</v>
      </c>
      <c r="B2624">
        <v>9</v>
      </c>
      <c r="C2624" t="s">
        <v>270</v>
      </c>
      <c r="D2624" t="s">
        <v>273</v>
      </c>
      <c r="E2624" t="s">
        <v>17</v>
      </c>
      <c r="F2624" t="s">
        <v>41</v>
      </c>
      <c r="G2624">
        <v>103</v>
      </c>
      <c r="H2624">
        <v>95</v>
      </c>
      <c r="I2624" t="str">
        <f>INDEX('DATA - Teams'!$C:$C,MATCH(C2624,'DATA - Teams'!$B:$B,0))</f>
        <v>RICHO</v>
      </c>
    </row>
    <row r="2625" spans="1:9" hidden="1" x14ac:dyDescent="0.2">
      <c r="A2625">
        <v>2017</v>
      </c>
      <c r="B2625">
        <v>9</v>
      </c>
      <c r="C2625" t="s">
        <v>270</v>
      </c>
      <c r="D2625" t="s">
        <v>272</v>
      </c>
      <c r="E2625" t="s">
        <v>17</v>
      </c>
      <c r="F2625" t="s">
        <v>43</v>
      </c>
      <c r="G2625">
        <v>94</v>
      </c>
      <c r="H2625">
        <v>109</v>
      </c>
      <c r="I2625" t="str">
        <f>INDEX('DATA - Teams'!$C:$C,MATCH(C2625,'DATA - Teams'!$B:$B,0))</f>
        <v>RICHO</v>
      </c>
    </row>
    <row r="2626" spans="1:9" hidden="1" x14ac:dyDescent="0.2">
      <c r="A2626">
        <v>2017</v>
      </c>
      <c r="B2626">
        <v>9</v>
      </c>
      <c r="C2626" t="s">
        <v>270</v>
      </c>
      <c r="D2626" t="s">
        <v>274</v>
      </c>
      <c r="E2626" t="s">
        <v>18</v>
      </c>
      <c r="F2626" t="s">
        <v>52</v>
      </c>
      <c r="G2626">
        <v>107</v>
      </c>
      <c r="H2626">
        <v>107</v>
      </c>
      <c r="I2626" t="str">
        <f>INDEX('DATA - Teams'!$C:$C,MATCH(C2626,'DATA - Teams'!$B:$B,0))</f>
        <v>RICHO</v>
      </c>
    </row>
    <row r="2627" spans="1:9" hidden="1" x14ac:dyDescent="0.2">
      <c r="A2627">
        <v>2017</v>
      </c>
      <c r="B2627">
        <v>9</v>
      </c>
      <c r="C2627" t="s">
        <v>270</v>
      </c>
      <c r="D2627" t="s">
        <v>253</v>
      </c>
      <c r="E2627" t="s">
        <v>27</v>
      </c>
      <c r="F2627" t="s">
        <v>41</v>
      </c>
      <c r="G2627">
        <v>88</v>
      </c>
      <c r="H2627">
        <v>110</v>
      </c>
      <c r="I2627" t="str">
        <f>INDEX('DATA - Teams'!$C:$C,MATCH(C2627,'DATA - Teams'!$B:$B,0))</f>
        <v>RICHO</v>
      </c>
    </row>
    <row r="2628" spans="1:9" hidden="1" x14ac:dyDescent="0.2">
      <c r="A2628">
        <v>2017</v>
      </c>
      <c r="B2628">
        <v>9</v>
      </c>
      <c r="C2628" t="s">
        <v>270</v>
      </c>
      <c r="D2628" t="s">
        <v>291</v>
      </c>
      <c r="E2628" t="s">
        <v>36</v>
      </c>
      <c r="F2628" t="s">
        <v>38</v>
      </c>
      <c r="G2628">
        <v>98</v>
      </c>
      <c r="H2628">
        <v>69</v>
      </c>
      <c r="I2628" t="str">
        <f>INDEX('DATA - Teams'!$C:$C,MATCH(C2628,'DATA - Teams'!$B:$B,0))</f>
        <v>RICHO</v>
      </c>
    </row>
    <row r="2629" spans="1:9" hidden="1" x14ac:dyDescent="0.2">
      <c r="A2629">
        <v>2017</v>
      </c>
      <c r="B2629">
        <v>9</v>
      </c>
      <c r="C2629" t="s">
        <v>270</v>
      </c>
      <c r="D2629" t="s">
        <v>286</v>
      </c>
      <c r="E2629" t="s">
        <v>20</v>
      </c>
      <c r="F2629" t="s">
        <v>38</v>
      </c>
      <c r="G2629">
        <v>72</v>
      </c>
      <c r="H2629">
        <v>74</v>
      </c>
      <c r="I2629" t="str">
        <f>INDEX('DATA - Teams'!$C:$C,MATCH(C2629,'DATA - Teams'!$B:$B,0))</f>
        <v>RICHO</v>
      </c>
    </row>
    <row r="2630" spans="1:9" hidden="1" x14ac:dyDescent="0.2">
      <c r="A2630">
        <v>2017</v>
      </c>
      <c r="B2630">
        <v>9</v>
      </c>
      <c r="C2630" t="s">
        <v>270</v>
      </c>
      <c r="D2630" t="s">
        <v>277</v>
      </c>
      <c r="E2630" t="s">
        <v>20</v>
      </c>
      <c r="F2630" t="s">
        <v>38</v>
      </c>
      <c r="G2630">
        <v>64</v>
      </c>
      <c r="H2630">
        <v>63</v>
      </c>
      <c r="I2630" t="str">
        <f>INDEX('DATA - Teams'!$C:$C,MATCH(C2630,'DATA - Teams'!$B:$B,0))</f>
        <v>RICHO</v>
      </c>
    </row>
    <row r="2631" spans="1:9" hidden="1" x14ac:dyDescent="0.2">
      <c r="A2631">
        <v>2017</v>
      </c>
      <c r="B2631">
        <v>9</v>
      </c>
      <c r="C2631" t="s">
        <v>270</v>
      </c>
      <c r="D2631" t="s">
        <v>279</v>
      </c>
      <c r="E2631" t="s">
        <v>32</v>
      </c>
      <c r="F2631" t="s">
        <v>41</v>
      </c>
      <c r="G2631">
        <v>92</v>
      </c>
      <c r="H2631">
        <v>62</v>
      </c>
      <c r="I2631" t="str">
        <f>INDEX('DATA - Teams'!$C:$C,MATCH(C2631,'DATA - Teams'!$B:$B,0))</f>
        <v>RICHO</v>
      </c>
    </row>
    <row r="2632" spans="1:9" hidden="1" x14ac:dyDescent="0.2">
      <c r="A2632">
        <v>2017</v>
      </c>
      <c r="B2632">
        <v>9</v>
      </c>
      <c r="C2632" t="s">
        <v>270</v>
      </c>
      <c r="D2632" t="s">
        <v>278</v>
      </c>
      <c r="E2632" t="s">
        <v>32</v>
      </c>
      <c r="F2632" t="s">
        <v>43</v>
      </c>
      <c r="G2632">
        <v>94</v>
      </c>
      <c r="H2632">
        <v>73</v>
      </c>
      <c r="I2632" t="str">
        <f>INDEX('DATA - Teams'!$C:$C,MATCH(C2632,'DATA - Teams'!$B:$B,0))</f>
        <v>RICHO</v>
      </c>
    </row>
    <row r="2633" spans="1:9" hidden="1" x14ac:dyDescent="0.2">
      <c r="A2633">
        <v>2017</v>
      </c>
      <c r="B2633">
        <v>9</v>
      </c>
      <c r="C2633" t="s">
        <v>270</v>
      </c>
      <c r="D2633" t="s">
        <v>282</v>
      </c>
      <c r="E2633" t="s">
        <v>14</v>
      </c>
      <c r="F2633" t="s">
        <v>41</v>
      </c>
      <c r="G2633">
        <v>97</v>
      </c>
      <c r="H2633">
        <v>144</v>
      </c>
      <c r="I2633" t="str">
        <f>INDEX('DATA - Teams'!$C:$C,MATCH(C2633,'DATA - Teams'!$B:$B,0))</f>
        <v>RICHO</v>
      </c>
    </row>
    <row r="2634" spans="1:9" hidden="1" x14ac:dyDescent="0.2">
      <c r="A2634">
        <v>2017</v>
      </c>
      <c r="B2634">
        <v>9</v>
      </c>
      <c r="C2634" t="s">
        <v>270</v>
      </c>
      <c r="D2634" t="s">
        <v>288</v>
      </c>
      <c r="E2634" t="s">
        <v>35</v>
      </c>
      <c r="F2634" t="s">
        <v>43</v>
      </c>
      <c r="G2634">
        <v>120</v>
      </c>
      <c r="H2634">
        <v>119</v>
      </c>
      <c r="I2634" t="str">
        <f>INDEX('DATA - Teams'!$C:$C,MATCH(C2634,'DATA - Teams'!$B:$B,0))</f>
        <v>RICHO</v>
      </c>
    </row>
    <row r="2635" spans="1:9" hidden="1" x14ac:dyDescent="0.2">
      <c r="A2635">
        <v>2017</v>
      </c>
      <c r="B2635">
        <v>9</v>
      </c>
      <c r="C2635" t="s">
        <v>270</v>
      </c>
      <c r="D2635" t="s">
        <v>206</v>
      </c>
      <c r="E2635" t="s">
        <v>28</v>
      </c>
      <c r="F2635" t="s">
        <v>38</v>
      </c>
      <c r="G2635">
        <v>79</v>
      </c>
      <c r="H2635">
        <v>96</v>
      </c>
      <c r="I2635" t="str">
        <f>INDEX('DATA - Teams'!$C:$C,MATCH(C2635,'DATA - Teams'!$B:$B,0))</f>
        <v>RICHO</v>
      </c>
    </row>
    <row r="2636" spans="1:9" hidden="1" x14ac:dyDescent="0.2">
      <c r="A2636">
        <v>2017</v>
      </c>
      <c r="B2636">
        <v>9</v>
      </c>
      <c r="C2636" t="s">
        <v>270</v>
      </c>
      <c r="D2636" t="s">
        <v>283</v>
      </c>
      <c r="E2636" t="s">
        <v>13</v>
      </c>
      <c r="F2636" t="s">
        <v>41</v>
      </c>
      <c r="G2636">
        <v>102</v>
      </c>
      <c r="H2636">
        <v>73</v>
      </c>
      <c r="I2636" t="str">
        <f>INDEX('DATA - Teams'!$C:$C,MATCH(C2636,'DATA - Teams'!$B:$B,0))</f>
        <v>RICHO</v>
      </c>
    </row>
    <row r="2637" spans="1:9" hidden="1" x14ac:dyDescent="0.2">
      <c r="A2637">
        <v>2017</v>
      </c>
      <c r="B2637">
        <v>9</v>
      </c>
      <c r="C2637" t="s">
        <v>270</v>
      </c>
      <c r="D2637" t="s">
        <v>284</v>
      </c>
      <c r="E2637" t="s">
        <v>13</v>
      </c>
      <c r="F2637" t="s">
        <v>43</v>
      </c>
      <c r="G2637">
        <v>83</v>
      </c>
      <c r="H2637">
        <v>47</v>
      </c>
      <c r="I2637" t="str">
        <f>INDEX('DATA - Teams'!$C:$C,MATCH(C2637,'DATA - Teams'!$B:$B,0))</f>
        <v>RICHO</v>
      </c>
    </row>
    <row r="2638" spans="1:9" hidden="1" x14ac:dyDescent="0.2">
      <c r="A2638">
        <v>2017</v>
      </c>
      <c r="B2638">
        <v>9</v>
      </c>
      <c r="C2638" t="s">
        <v>270</v>
      </c>
      <c r="D2638" t="s">
        <v>293</v>
      </c>
      <c r="E2638" t="s">
        <v>22</v>
      </c>
      <c r="F2638" t="s">
        <v>59</v>
      </c>
      <c r="G2638">
        <v>69</v>
      </c>
      <c r="H2638">
        <v>0</v>
      </c>
      <c r="I2638" t="str">
        <f>INDEX('DATA - Teams'!$C:$C,MATCH(C2638,'DATA - Teams'!$B:$B,0))</f>
        <v>RICHO</v>
      </c>
    </row>
    <row r="2639" spans="1:9" hidden="1" x14ac:dyDescent="0.2">
      <c r="A2639">
        <v>2017</v>
      </c>
      <c r="B2639">
        <v>9</v>
      </c>
      <c r="C2639" t="s">
        <v>270</v>
      </c>
      <c r="D2639" t="s">
        <v>290</v>
      </c>
      <c r="E2639" t="s">
        <v>16</v>
      </c>
      <c r="F2639" t="s">
        <v>59</v>
      </c>
      <c r="G2639">
        <v>81</v>
      </c>
      <c r="H2639">
        <v>0</v>
      </c>
      <c r="I2639" t="str">
        <f>INDEX('DATA - Teams'!$C:$C,MATCH(C2639,'DATA - Teams'!$B:$B,0))</f>
        <v>RICHO</v>
      </c>
    </row>
    <row r="2640" spans="1:9" hidden="1" x14ac:dyDescent="0.2">
      <c r="A2640">
        <v>2017</v>
      </c>
      <c r="B2640">
        <v>9</v>
      </c>
      <c r="C2640" t="s">
        <v>270</v>
      </c>
      <c r="D2640" t="s">
        <v>294</v>
      </c>
      <c r="E2640" t="s">
        <v>16</v>
      </c>
      <c r="F2640" t="s">
        <v>59</v>
      </c>
      <c r="G2640">
        <v>89</v>
      </c>
      <c r="H2640">
        <v>0</v>
      </c>
      <c r="I2640" t="str">
        <f>INDEX('DATA - Teams'!$C:$C,MATCH(C2640,'DATA - Teams'!$B:$B,0))</f>
        <v>RICHO</v>
      </c>
    </row>
    <row r="2641" spans="1:9" hidden="1" x14ac:dyDescent="0.2">
      <c r="A2641">
        <v>2017</v>
      </c>
      <c r="B2641">
        <v>9</v>
      </c>
      <c r="C2641" t="s">
        <v>270</v>
      </c>
      <c r="D2641" t="s">
        <v>281</v>
      </c>
      <c r="E2641" t="s">
        <v>16</v>
      </c>
      <c r="F2641" t="s">
        <v>59</v>
      </c>
      <c r="G2641">
        <v>91</v>
      </c>
      <c r="H2641">
        <v>0</v>
      </c>
      <c r="I2641" t="str">
        <f>INDEX('DATA - Teams'!$C:$C,MATCH(C2641,'DATA - Teams'!$B:$B,0))</f>
        <v>RICHO</v>
      </c>
    </row>
    <row r="2642" spans="1:9" hidden="1" x14ac:dyDescent="0.2">
      <c r="A2642">
        <v>2017</v>
      </c>
      <c r="B2642">
        <v>10</v>
      </c>
      <c r="C2642" t="s">
        <v>270</v>
      </c>
      <c r="D2642" t="s">
        <v>271</v>
      </c>
      <c r="E2642" t="s">
        <v>33</v>
      </c>
      <c r="F2642" t="s">
        <v>41</v>
      </c>
      <c r="G2642">
        <v>113</v>
      </c>
      <c r="H2642">
        <v>130</v>
      </c>
      <c r="I2642" t="str">
        <f>INDEX('DATA - Teams'!$C:$C,MATCH(C2642,'DATA - Teams'!$B:$B,0))</f>
        <v>RICHO</v>
      </c>
    </row>
    <row r="2643" spans="1:9" hidden="1" x14ac:dyDescent="0.2">
      <c r="A2643">
        <v>2017</v>
      </c>
      <c r="B2643">
        <v>10</v>
      </c>
      <c r="C2643" t="s">
        <v>270</v>
      </c>
      <c r="D2643" t="s">
        <v>63</v>
      </c>
      <c r="E2643" t="s">
        <v>33</v>
      </c>
      <c r="F2643" t="s">
        <v>38</v>
      </c>
      <c r="G2643">
        <v>90</v>
      </c>
      <c r="H2643">
        <v>64</v>
      </c>
      <c r="I2643" t="str">
        <f>INDEX('DATA - Teams'!$C:$C,MATCH(C2643,'DATA - Teams'!$B:$B,0))</f>
        <v>RICHO</v>
      </c>
    </row>
    <row r="2644" spans="1:9" hidden="1" x14ac:dyDescent="0.2">
      <c r="A2644">
        <v>2017</v>
      </c>
      <c r="B2644">
        <v>10</v>
      </c>
      <c r="C2644" t="s">
        <v>270</v>
      </c>
      <c r="D2644" t="s">
        <v>272</v>
      </c>
      <c r="E2644" t="s">
        <v>17</v>
      </c>
      <c r="F2644" t="s">
        <v>43</v>
      </c>
      <c r="G2644">
        <v>82</v>
      </c>
      <c r="H2644">
        <v>48</v>
      </c>
      <c r="I2644" t="str">
        <f>INDEX('DATA - Teams'!$C:$C,MATCH(C2644,'DATA - Teams'!$B:$B,0))</f>
        <v>RICHO</v>
      </c>
    </row>
    <row r="2645" spans="1:9" hidden="1" x14ac:dyDescent="0.2">
      <c r="A2645">
        <v>2017</v>
      </c>
      <c r="B2645">
        <v>10</v>
      </c>
      <c r="C2645" t="s">
        <v>270</v>
      </c>
      <c r="D2645" t="s">
        <v>273</v>
      </c>
      <c r="E2645" t="s">
        <v>17</v>
      </c>
      <c r="F2645" t="s">
        <v>41</v>
      </c>
      <c r="G2645">
        <v>106</v>
      </c>
      <c r="H2645">
        <v>107</v>
      </c>
      <c r="I2645" t="str">
        <f>INDEX('DATA - Teams'!$C:$C,MATCH(C2645,'DATA - Teams'!$B:$B,0))</f>
        <v>RICHO</v>
      </c>
    </row>
    <row r="2646" spans="1:9" hidden="1" x14ac:dyDescent="0.2">
      <c r="A2646">
        <v>2017</v>
      </c>
      <c r="B2646">
        <v>10</v>
      </c>
      <c r="C2646" t="s">
        <v>270</v>
      </c>
      <c r="D2646" t="s">
        <v>274</v>
      </c>
      <c r="E2646" t="s">
        <v>18</v>
      </c>
      <c r="F2646" t="s">
        <v>52</v>
      </c>
      <c r="G2646">
        <v>97</v>
      </c>
      <c r="H2646">
        <v>62</v>
      </c>
      <c r="I2646" t="str">
        <f>INDEX('DATA - Teams'!$C:$C,MATCH(C2646,'DATA - Teams'!$B:$B,0))</f>
        <v>RICHO</v>
      </c>
    </row>
    <row r="2647" spans="1:9" hidden="1" x14ac:dyDescent="0.2">
      <c r="A2647">
        <v>2017</v>
      </c>
      <c r="B2647">
        <v>10</v>
      </c>
      <c r="C2647" t="s">
        <v>270</v>
      </c>
      <c r="D2647" t="s">
        <v>253</v>
      </c>
      <c r="E2647" t="s">
        <v>27</v>
      </c>
      <c r="F2647" t="s">
        <v>41</v>
      </c>
      <c r="G2647">
        <v>102</v>
      </c>
      <c r="H2647">
        <v>118</v>
      </c>
      <c r="I2647" t="str">
        <f>INDEX('DATA - Teams'!$C:$C,MATCH(C2647,'DATA - Teams'!$B:$B,0))</f>
        <v>RICHO</v>
      </c>
    </row>
    <row r="2648" spans="1:9" hidden="1" x14ac:dyDescent="0.2">
      <c r="A2648">
        <v>2017</v>
      </c>
      <c r="B2648">
        <v>10</v>
      </c>
      <c r="C2648" t="s">
        <v>270</v>
      </c>
      <c r="D2648" t="s">
        <v>291</v>
      </c>
      <c r="E2648" t="s">
        <v>36</v>
      </c>
      <c r="F2648" t="s">
        <v>38</v>
      </c>
      <c r="G2648">
        <v>101</v>
      </c>
      <c r="H2648">
        <v>89</v>
      </c>
      <c r="I2648" t="str">
        <f>INDEX('DATA - Teams'!$C:$C,MATCH(C2648,'DATA - Teams'!$B:$B,0))</f>
        <v>RICHO</v>
      </c>
    </row>
    <row r="2649" spans="1:9" hidden="1" x14ac:dyDescent="0.2">
      <c r="A2649">
        <v>2017</v>
      </c>
      <c r="B2649">
        <v>10</v>
      </c>
      <c r="C2649" t="s">
        <v>270</v>
      </c>
      <c r="D2649" t="s">
        <v>286</v>
      </c>
      <c r="E2649" t="s">
        <v>20</v>
      </c>
      <c r="F2649" t="s">
        <v>38</v>
      </c>
      <c r="G2649">
        <v>78</v>
      </c>
      <c r="H2649">
        <v>69</v>
      </c>
      <c r="I2649" t="str">
        <f>INDEX('DATA - Teams'!$C:$C,MATCH(C2649,'DATA - Teams'!$B:$B,0))</f>
        <v>RICHO</v>
      </c>
    </row>
    <row r="2650" spans="1:9" hidden="1" x14ac:dyDescent="0.2">
      <c r="A2650">
        <v>2017</v>
      </c>
      <c r="B2650">
        <v>10</v>
      </c>
      <c r="C2650" t="s">
        <v>270</v>
      </c>
      <c r="D2650" t="s">
        <v>277</v>
      </c>
      <c r="E2650" t="s">
        <v>20</v>
      </c>
      <c r="F2650" t="s">
        <v>38</v>
      </c>
      <c r="G2650">
        <v>69</v>
      </c>
      <c r="H2650">
        <v>84</v>
      </c>
      <c r="I2650" t="str">
        <f>INDEX('DATA - Teams'!$C:$C,MATCH(C2650,'DATA - Teams'!$B:$B,0))</f>
        <v>RICHO</v>
      </c>
    </row>
    <row r="2651" spans="1:9" hidden="1" x14ac:dyDescent="0.2">
      <c r="A2651">
        <v>2017</v>
      </c>
      <c r="B2651">
        <v>10</v>
      </c>
      <c r="C2651" t="s">
        <v>270</v>
      </c>
      <c r="D2651" t="s">
        <v>279</v>
      </c>
      <c r="E2651" t="s">
        <v>32</v>
      </c>
      <c r="F2651" t="s">
        <v>41</v>
      </c>
      <c r="G2651">
        <v>94</v>
      </c>
      <c r="H2651">
        <v>107</v>
      </c>
      <c r="I2651" t="str">
        <f>INDEX('DATA - Teams'!$C:$C,MATCH(C2651,'DATA - Teams'!$B:$B,0))</f>
        <v>RICHO</v>
      </c>
    </row>
    <row r="2652" spans="1:9" hidden="1" x14ac:dyDescent="0.2">
      <c r="A2652">
        <v>2017</v>
      </c>
      <c r="B2652">
        <v>10</v>
      </c>
      <c r="C2652" t="s">
        <v>270</v>
      </c>
      <c r="D2652" t="s">
        <v>278</v>
      </c>
      <c r="E2652" t="s">
        <v>32</v>
      </c>
      <c r="F2652" t="s">
        <v>43</v>
      </c>
      <c r="G2652">
        <v>90</v>
      </c>
      <c r="H2652">
        <v>76</v>
      </c>
      <c r="I2652" t="str">
        <f>INDEX('DATA - Teams'!$C:$C,MATCH(C2652,'DATA - Teams'!$B:$B,0))</f>
        <v>RICHO</v>
      </c>
    </row>
    <row r="2653" spans="1:9" hidden="1" x14ac:dyDescent="0.2">
      <c r="A2653">
        <v>2017</v>
      </c>
      <c r="B2653">
        <v>10</v>
      </c>
      <c r="C2653" t="s">
        <v>270</v>
      </c>
      <c r="D2653" t="s">
        <v>294</v>
      </c>
      <c r="E2653" t="s">
        <v>16</v>
      </c>
      <c r="F2653" t="s">
        <v>41</v>
      </c>
      <c r="G2653">
        <v>96</v>
      </c>
      <c r="H2653">
        <v>104</v>
      </c>
      <c r="I2653" t="str">
        <f>INDEX('DATA - Teams'!$C:$C,MATCH(C2653,'DATA - Teams'!$B:$B,0))</f>
        <v>RICHO</v>
      </c>
    </row>
    <row r="2654" spans="1:9" hidden="1" x14ac:dyDescent="0.2">
      <c r="A2654">
        <v>2017</v>
      </c>
      <c r="B2654">
        <v>10</v>
      </c>
      <c r="C2654" t="s">
        <v>270</v>
      </c>
      <c r="D2654" t="s">
        <v>290</v>
      </c>
      <c r="E2654" t="s">
        <v>16</v>
      </c>
      <c r="F2654" t="s">
        <v>43</v>
      </c>
      <c r="G2654">
        <v>71</v>
      </c>
      <c r="H2654">
        <v>42</v>
      </c>
      <c r="I2654" t="str">
        <f>INDEX('DATA - Teams'!$C:$C,MATCH(C2654,'DATA - Teams'!$B:$B,0))</f>
        <v>RICHO</v>
      </c>
    </row>
    <row r="2655" spans="1:9" hidden="1" x14ac:dyDescent="0.2">
      <c r="A2655">
        <v>2017</v>
      </c>
      <c r="B2655">
        <v>10</v>
      </c>
      <c r="C2655" t="s">
        <v>270</v>
      </c>
      <c r="D2655" t="s">
        <v>282</v>
      </c>
      <c r="E2655" t="s">
        <v>14</v>
      </c>
      <c r="F2655" t="s">
        <v>41</v>
      </c>
      <c r="G2655">
        <v>103</v>
      </c>
      <c r="H2655">
        <v>125</v>
      </c>
      <c r="I2655" t="str">
        <f>INDEX('DATA - Teams'!$C:$C,MATCH(C2655,'DATA - Teams'!$B:$B,0))</f>
        <v>RICHO</v>
      </c>
    </row>
    <row r="2656" spans="1:9" hidden="1" x14ac:dyDescent="0.2">
      <c r="A2656">
        <v>2017</v>
      </c>
      <c r="B2656">
        <v>10</v>
      </c>
      <c r="C2656" t="s">
        <v>270</v>
      </c>
      <c r="D2656" t="s">
        <v>288</v>
      </c>
      <c r="E2656" t="s">
        <v>35</v>
      </c>
      <c r="F2656" t="s">
        <v>43</v>
      </c>
      <c r="G2656">
        <v>114</v>
      </c>
      <c r="H2656">
        <v>89</v>
      </c>
      <c r="I2656" t="str">
        <f>INDEX('DATA - Teams'!$C:$C,MATCH(C2656,'DATA - Teams'!$B:$B,0))</f>
        <v>RICHO</v>
      </c>
    </row>
    <row r="2657" spans="1:9" hidden="1" x14ac:dyDescent="0.2">
      <c r="A2657">
        <v>2017</v>
      </c>
      <c r="B2657">
        <v>10</v>
      </c>
      <c r="C2657" t="s">
        <v>270</v>
      </c>
      <c r="D2657" t="s">
        <v>206</v>
      </c>
      <c r="E2657" t="s">
        <v>28</v>
      </c>
      <c r="F2657" t="s">
        <v>38</v>
      </c>
      <c r="G2657">
        <v>77</v>
      </c>
      <c r="H2657">
        <v>76</v>
      </c>
      <c r="I2657" t="str">
        <f>INDEX('DATA - Teams'!$C:$C,MATCH(C2657,'DATA - Teams'!$B:$B,0))</f>
        <v>RICHO</v>
      </c>
    </row>
    <row r="2658" spans="1:9" hidden="1" x14ac:dyDescent="0.2">
      <c r="A2658">
        <v>2017</v>
      </c>
      <c r="B2658">
        <v>10</v>
      </c>
      <c r="C2658" t="s">
        <v>270</v>
      </c>
      <c r="D2658" t="s">
        <v>283</v>
      </c>
      <c r="E2658" t="s">
        <v>13</v>
      </c>
      <c r="F2658" t="s">
        <v>41</v>
      </c>
      <c r="G2658">
        <v>98</v>
      </c>
      <c r="H2658">
        <v>81</v>
      </c>
      <c r="I2658" t="str">
        <f>INDEX('DATA - Teams'!$C:$C,MATCH(C2658,'DATA - Teams'!$B:$B,0))</f>
        <v>RICHO</v>
      </c>
    </row>
    <row r="2659" spans="1:9" hidden="1" x14ac:dyDescent="0.2">
      <c r="A2659">
        <v>2017</v>
      </c>
      <c r="B2659">
        <v>10</v>
      </c>
      <c r="C2659" t="s">
        <v>270</v>
      </c>
      <c r="D2659" t="s">
        <v>284</v>
      </c>
      <c r="E2659" t="s">
        <v>13</v>
      </c>
      <c r="F2659" t="s">
        <v>43</v>
      </c>
      <c r="G2659">
        <v>89</v>
      </c>
      <c r="H2659">
        <v>126</v>
      </c>
      <c r="I2659" t="str">
        <f>INDEX('DATA - Teams'!$C:$C,MATCH(C2659,'DATA - Teams'!$B:$B,0))</f>
        <v>RICHO</v>
      </c>
    </row>
    <row r="2660" spans="1:9" hidden="1" x14ac:dyDescent="0.2">
      <c r="A2660">
        <v>2017</v>
      </c>
      <c r="B2660">
        <v>10</v>
      </c>
      <c r="C2660" t="s">
        <v>270</v>
      </c>
      <c r="D2660" t="s">
        <v>133</v>
      </c>
      <c r="E2660" t="s">
        <v>21</v>
      </c>
      <c r="F2660" t="s">
        <v>59</v>
      </c>
      <c r="G2660">
        <v>78</v>
      </c>
      <c r="H2660">
        <v>86</v>
      </c>
      <c r="I2660" t="str">
        <f>INDEX('DATA - Teams'!$C:$C,MATCH(C2660,'DATA - Teams'!$B:$B,0))</f>
        <v>RICHO</v>
      </c>
    </row>
    <row r="2661" spans="1:9" hidden="1" x14ac:dyDescent="0.2">
      <c r="A2661">
        <v>2017</v>
      </c>
      <c r="B2661">
        <v>10</v>
      </c>
      <c r="C2661" t="s">
        <v>270</v>
      </c>
      <c r="D2661" t="s">
        <v>293</v>
      </c>
      <c r="E2661" t="s">
        <v>22</v>
      </c>
      <c r="F2661" t="s">
        <v>59</v>
      </c>
      <c r="G2661">
        <v>69</v>
      </c>
      <c r="H2661">
        <v>0</v>
      </c>
      <c r="I2661" t="str">
        <f>INDEX('DATA - Teams'!$C:$C,MATCH(C2661,'DATA - Teams'!$B:$B,0))</f>
        <v>RICHO</v>
      </c>
    </row>
    <row r="2662" spans="1:9" hidden="1" x14ac:dyDescent="0.2">
      <c r="A2662">
        <v>2017</v>
      </c>
      <c r="B2662">
        <v>10</v>
      </c>
      <c r="C2662" t="s">
        <v>270</v>
      </c>
      <c r="D2662" t="s">
        <v>191</v>
      </c>
      <c r="E2662" t="s">
        <v>22</v>
      </c>
      <c r="F2662" t="s">
        <v>59</v>
      </c>
      <c r="G2662">
        <v>62</v>
      </c>
      <c r="H2662">
        <v>75</v>
      </c>
      <c r="I2662" t="str">
        <f>INDEX('DATA - Teams'!$C:$C,MATCH(C2662,'DATA - Teams'!$B:$B,0))</f>
        <v>RICHO</v>
      </c>
    </row>
    <row r="2663" spans="1:9" hidden="1" x14ac:dyDescent="0.2">
      <c r="A2663">
        <v>2017</v>
      </c>
      <c r="B2663">
        <v>10</v>
      </c>
      <c r="C2663" t="s">
        <v>270</v>
      </c>
      <c r="D2663" t="s">
        <v>281</v>
      </c>
      <c r="E2663" t="s">
        <v>16</v>
      </c>
      <c r="F2663" t="s">
        <v>59</v>
      </c>
      <c r="G2663">
        <v>91</v>
      </c>
      <c r="H2663">
        <v>0</v>
      </c>
      <c r="I2663" t="str">
        <f>INDEX('DATA - Teams'!$C:$C,MATCH(C2663,'DATA - Teams'!$B:$B,0))</f>
        <v>RICHO</v>
      </c>
    </row>
    <row r="2664" spans="1:9" hidden="1" x14ac:dyDescent="0.2">
      <c r="A2664">
        <v>2017</v>
      </c>
      <c r="B2664">
        <v>11</v>
      </c>
      <c r="C2664" t="s">
        <v>270</v>
      </c>
      <c r="D2664" t="s">
        <v>133</v>
      </c>
      <c r="E2664" t="s">
        <v>21</v>
      </c>
      <c r="F2664" t="s">
        <v>43</v>
      </c>
      <c r="G2664">
        <v>75</v>
      </c>
      <c r="H2664">
        <v>78</v>
      </c>
      <c r="I2664" t="str">
        <f>INDEX('DATA - Teams'!$C:$C,MATCH(C2664,'DATA - Teams'!$B:$B,0))</f>
        <v>RICHO</v>
      </c>
    </row>
    <row r="2665" spans="1:9" hidden="1" x14ac:dyDescent="0.2">
      <c r="A2665">
        <v>2017</v>
      </c>
      <c r="B2665">
        <v>11</v>
      </c>
      <c r="C2665" t="s">
        <v>270</v>
      </c>
      <c r="D2665" t="s">
        <v>271</v>
      </c>
      <c r="E2665" t="s">
        <v>33</v>
      </c>
      <c r="F2665" t="s">
        <v>41</v>
      </c>
      <c r="G2665">
        <v>105</v>
      </c>
      <c r="H2665">
        <v>108</v>
      </c>
      <c r="I2665" t="str">
        <f>INDEX('DATA - Teams'!$C:$C,MATCH(C2665,'DATA - Teams'!$B:$B,0))</f>
        <v>RICHO</v>
      </c>
    </row>
    <row r="2666" spans="1:9" hidden="1" x14ac:dyDescent="0.2">
      <c r="A2666">
        <v>2017</v>
      </c>
      <c r="B2666">
        <v>11</v>
      </c>
      <c r="C2666" t="s">
        <v>270</v>
      </c>
      <c r="D2666" t="s">
        <v>273</v>
      </c>
      <c r="E2666" t="s">
        <v>17</v>
      </c>
      <c r="F2666" t="s">
        <v>41</v>
      </c>
      <c r="G2666">
        <v>106</v>
      </c>
      <c r="H2666">
        <v>0</v>
      </c>
      <c r="I2666" t="str">
        <f>INDEX('DATA - Teams'!$C:$C,MATCH(C2666,'DATA - Teams'!$B:$B,0))</f>
        <v>RICHO</v>
      </c>
    </row>
    <row r="2667" spans="1:9" hidden="1" x14ac:dyDescent="0.2">
      <c r="A2667">
        <v>2017</v>
      </c>
      <c r="B2667">
        <v>11</v>
      </c>
      <c r="C2667" t="s">
        <v>270</v>
      </c>
      <c r="D2667" t="s">
        <v>274</v>
      </c>
      <c r="E2667" t="s">
        <v>18</v>
      </c>
      <c r="F2667" t="s">
        <v>52</v>
      </c>
      <c r="G2667">
        <v>97</v>
      </c>
      <c r="H2667">
        <v>0</v>
      </c>
      <c r="I2667" t="str">
        <f>INDEX('DATA - Teams'!$C:$C,MATCH(C2667,'DATA - Teams'!$B:$B,0))</f>
        <v>RICHO</v>
      </c>
    </row>
    <row r="2668" spans="1:9" hidden="1" x14ac:dyDescent="0.2">
      <c r="A2668">
        <v>2017</v>
      </c>
      <c r="B2668">
        <v>11</v>
      </c>
      <c r="C2668" t="s">
        <v>270</v>
      </c>
      <c r="D2668" t="s">
        <v>253</v>
      </c>
      <c r="E2668" t="s">
        <v>27</v>
      </c>
      <c r="F2668" t="s">
        <v>41</v>
      </c>
      <c r="G2668">
        <v>102</v>
      </c>
      <c r="H2668">
        <v>0</v>
      </c>
      <c r="I2668" t="str">
        <f>INDEX('DATA - Teams'!$C:$C,MATCH(C2668,'DATA - Teams'!$B:$B,0))</f>
        <v>RICHO</v>
      </c>
    </row>
    <row r="2669" spans="1:9" hidden="1" x14ac:dyDescent="0.2">
      <c r="A2669">
        <v>2017</v>
      </c>
      <c r="B2669">
        <v>11</v>
      </c>
      <c r="C2669" t="s">
        <v>270</v>
      </c>
      <c r="D2669" t="s">
        <v>291</v>
      </c>
      <c r="E2669" t="s">
        <v>36</v>
      </c>
      <c r="F2669" t="s">
        <v>38</v>
      </c>
      <c r="G2669">
        <v>101</v>
      </c>
      <c r="H2669">
        <v>0</v>
      </c>
      <c r="I2669" t="str">
        <f>INDEX('DATA - Teams'!$C:$C,MATCH(C2669,'DATA - Teams'!$B:$B,0))</f>
        <v>RICHO</v>
      </c>
    </row>
    <row r="2670" spans="1:9" hidden="1" x14ac:dyDescent="0.2">
      <c r="A2670">
        <v>2017</v>
      </c>
      <c r="B2670">
        <v>11</v>
      </c>
      <c r="C2670" t="s">
        <v>270</v>
      </c>
      <c r="D2670" t="s">
        <v>286</v>
      </c>
      <c r="E2670" t="s">
        <v>20</v>
      </c>
      <c r="F2670" t="s">
        <v>38</v>
      </c>
      <c r="G2670">
        <v>81</v>
      </c>
      <c r="H2670">
        <v>74</v>
      </c>
      <c r="I2670" t="str">
        <f>INDEX('DATA - Teams'!$C:$C,MATCH(C2670,'DATA - Teams'!$B:$B,0))</f>
        <v>RICHO</v>
      </c>
    </row>
    <row r="2671" spans="1:9" hidden="1" x14ac:dyDescent="0.2">
      <c r="A2671">
        <v>2017</v>
      </c>
      <c r="B2671">
        <v>11</v>
      </c>
      <c r="C2671" t="s">
        <v>270</v>
      </c>
      <c r="D2671" t="s">
        <v>277</v>
      </c>
      <c r="E2671" t="s">
        <v>20</v>
      </c>
      <c r="F2671" t="s">
        <v>38</v>
      </c>
      <c r="G2671">
        <v>72</v>
      </c>
      <c r="H2671">
        <v>87</v>
      </c>
      <c r="I2671" t="str">
        <f>INDEX('DATA - Teams'!$C:$C,MATCH(C2671,'DATA - Teams'!$B:$B,0))</f>
        <v>RICHO</v>
      </c>
    </row>
    <row r="2672" spans="1:9" hidden="1" x14ac:dyDescent="0.2">
      <c r="A2672">
        <v>2017</v>
      </c>
      <c r="B2672">
        <v>11</v>
      </c>
      <c r="C2672" t="s">
        <v>270</v>
      </c>
      <c r="D2672" t="s">
        <v>279</v>
      </c>
      <c r="E2672" t="s">
        <v>32</v>
      </c>
      <c r="F2672" t="s">
        <v>41</v>
      </c>
      <c r="G2672">
        <v>91</v>
      </c>
      <c r="H2672">
        <v>79</v>
      </c>
      <c r="I2672" t="str">
        <f>INDEX('DATA - Teams'!$C:$C,MATCH(C2672,'DATA - Teams'!$B:$B,0))</f>
        <v>RICHO</v>
      </c>
    </row>
    <row r="2673" spans="1:9" hidden="1" x14ac:dyDescent="0.2">
      <c r="A2673">
        <v>2017</v>
      </c>
      <c r="B2673">
        <v>11</v>
      </c>
      <c r="C2673" t="s">
        <v>270</v>
      </c>
      <c r="D2673" t="s">
        <v>278</v>
      </c>
      <c r="E2673" t="s">
        <v>32</v>
      </c>
      <c r="F2673" t="s">
        <v>43</v>
      </c>
      <c r="G2673">
        <v>88</v>
      </c>
      <c r="H2673">
        <v>99</v>
      </c>
      <c r="I2673" t="str">
        <f>INDEX('DATA - Teams'!$C:$C,MATCH(C2673,'DATA - Teams'!$B:$B,0))</f>
        <v>RICHO</v>
      </c>
    </row>
    <row r="2674" spans="1:9" hidden="1" x14ac:dyDescent="0.2">
      <c r="A2674">
        <v>2017</v>
      </c>
      <c r="B2674">
        <v>11</v>
      </c>
      <c r="C2674" t="s">
        <v>270</v>
      </c>
      <c r="D2674" t="s">
        <v>294</v>
      </c>
      <c r="E2674" t="s">
        <v>16</v>
      </c>
      <c r="F2674" t="s">
        <v>41</v>
      </c>
      <c r="G2674">
        <v>77</v>
      </c>
      <c r="H2674">
        <v>44</v>
      </c>
      <c r="I2674" t="str">
        <f>INDEX('DATA - Teams'!$C:$C,MATCH(C2674,'DATA - Teams'!$B:$B,0))</f>
        <v>RICHO</v>
      </c>
    </row>
    <row r="2675" spans="1:9" hidden="1" x14ac:dyDescent="0.2">
      <c r="A2675">
        <v>2017</v>
      </c>
      <c r="B2675">
        <v>11</v>
      </c>
      <c r="C2675" t="s">
        <v>270</v>
      </c>
      <c r="D2675" t="s">
        <v>290</v>
      </c>
      <c r="E2675" t="s">
        <v>16</v>
      </c>
      <c r="F2675" t="s">
        <v>43</v>
      </c>
      <c r="G2675">
        <v>81</v>
      </c>
      <c r="H2675">
        <v>116</v>
      </c>
      <c r="I2675" t="str">
        <f>INDEX('DATA - Teams'!$C:$C,MATCH(C2675,'DATA - Teams'!$B:$B,0))</f>
        <v>RICHO</v>
      </c>
    </row>
    <row r="2676" spans="1:9" hidden="1" x14ac:dyDescent="0.2">
      <c r="A2676">
        <v>2017</v>
      </c>
      <c r="B2676">
        <v>11</v>
      </c>
      <c r="C2676" t="s">
        <v>270</v>
      </c>
      <c r="D2676" t="s">
        <v>282</v>
      </c>
      <c r="E2676" t="s">
        <v>14</v>
      </c>
      <c r="F2676" t="s">
        <v>41</v>
      </c>
      <c r="G2676">
        <v>117</v>
      </c>
      <c r="H2676">
        <v>165</v>
      </c>
      <c r="I2676" t="str">
        <f>INDEX('DATA - Teams'!$C:$C,MATCH(C2676,'DATA - Teams'!$B:$B,0))</f>
        <v>RICHO</v>
      </c>
    </row>
    <row r="2677" spans="1:9" hidden="1" x14ac:dyDescent="0.2">
      <c r="A2677">
        <v>2017</v>
      </c>
      <c r="B2677">
        <v>11</v>
      </c>
      <c r="C2677" t="s">
        <v>270</v>
      </c>
      <c r="D2677" t="s">
        <v>288</v>
      </c>
      <c r="E2677" t="s">
        <v>35</v>
      </c>
      <c r="F2677" t="s">
        <v>43</v>
      </c>
      <c r="G2677">
        <v>114</v>
      </c>
      <c r="H2677">
        <v>0</v>
      </c>
      <c r="I2677" t="str">
        <f>INDEX('DATA - Teams'!$C:$C,MATCH(C2677,'DATA - Teams'!$B:$B,0))</f>
        <v>RICHO</v>
      </c>
    </row>
    <row r="2678" spans="1:9" hidden="1" x14ac:dyDescent="0.2">
      <c r="A2678">
        <v>2017</v>
      </c>
      <c r="B2678">
        <v>11</v>
      </c>
      <c r="C2678" t="s">
        <v>270</v>
      </c>
      <c r="D2678" t="s">
        <v>206</v>
      </c>
      <c r="E2678" t="s">
        <v>28</v>
      </c>
      <c r="F2678" t="s">
        <v>38</v>
      </c>
      <c r="G2678">
        <v>74</v>
      </c>
      <c r="H2678">
        <v>105</v>
      </c>
      <c r="I2678" t="str">
        <f>INDEX('DATA - Teams'!$C:$C,MATCH(C2678,'DATA - Teams'!$B:$B,0))</f>
        <v>RICHO</v>
      </c>
    </row>
    <row r="2679" spans="1:9" hidden="1" x14ac:dyDescent="0.2">
      <c r="A2679">
        <v>2017</v>
      </c>
      <c r="B2679">
        <v>11</v>
      </c>
      <c r="C2679" t="s">
        <v>270</v>
      </c>
      <c r="D2679" t="s">
        <v>90</v>
      </c>
      <c r="E2679" t="s">
        <v>28</v>
      </c>
      <c r="F2679" t="s">
        <v>38</v>
      </c>
      <c r="G2679">
        <v>76</v>
      </c>
      <c r="H2679">
        <v>71</v>
      </c>
      <c r="I2679" t="str">
        <f>INDEX('DATA - Teams'!$C:$C,MATCH(C2679,'DATA - Teams'!$B:$B,0))</f>
        <v>RICHO</v>
      </c>
    </row>
    <row r="2680" spans="1:9" hidden="1" x14ac:dyDescent="0.2">
      <c r="A2680">
        <v>2017</v>
      </c>
      <c r="B2680">
        <v>11</v>
      </c>
      <c r="C2680" t="s">
        <v>270</v>
      </c>
      <c r="D2680" t="s">
        <v>283</v>
      </c>
      <c r="E2680" t="s">
        <v>13</v>
      </c>
      <c r="F2680" t="s">
        <v>41</v>
      </c>
      <c r="G2680">
        <v>90</v>
      </c>
      <c r="H2680">
        <v>80</v>
      </c>
      <c r="I2680" t="str">
        <f>INDEX('DATA - Teams'!$C:$C,MATCH(C2680,'DATA - Teams'!$B:$B,0))</f>
        <v>RICHO</v>
      </c>
    </row>
    <row r="2681" spans="1:9" hidden="1" x14ac:dyDescent="0.2">
      <c r="A2681">
        <v>2017</v>
      </c>
      <c r="B2681">
        <v>11</v>
      </c>
      <c r="C2681" t="s">
        <v>270</v>
      </c>
      <c r="D2681" t="s">
        <v>284</v>
      </c>
      <c r="E2681" t="s">
        <v>13</v>
      </c>
      <c r="F2681" t="s">
        <v>43</v>
      </c>
      <c r="G2681">
        <v>81</v>
      </c>
      <c r="H2681">
        <v>82</v>
      </c>
      <c r="I2681" t="str">
        <f>INDEX('DATA - Teams'!$C:$C,MATCH(C2681,'DATA - Teams'!$B:$B,0))</f>
        <v>RICHO</v>
      </c>
    </row>
    <row r="2682" spans="1:9" hidden="1" x14ac:dyDescent="0.2">
      <c r="A2682">
        <v>2017</v>
      </c>
      <c r="B2682">
        <v>11</v>
      </c>
      <c r="C2682" t="s">
        <v>270</v>
      </c>
      <c r="D2682" t="s">
        <v>293</v>
      </c>
      <c r="E2682" t="s">
        <v>22</v>
      </c>
      <c r="F2682" t="s">
        <v>59</v>
      </c>
      <c r="G2682">
        <v>69</v>
      </c>
      <c r="H2682">
        <v>0</v>
      </c>
      <c r="I2682" t="str">
        <f>INDEX('DATA - Teams'!$C:$C,MATCH(C2682,'DATA - Teams'!$B:$B,0))</f>
        <v>RICHO</v>
      </c>
    </row>
    <row r="2683" spans="1:9" hidden="1" x14ac:dyDescent="0.2">
      <c r="A2683">
        <v>2017</v>
      </c>
      <c r="B2683">
        <v>11</v>
      </c>
      <c r="C2683" t="s">
        <v>270</v>
      </c>
      <c r="D2683" t="s">
        <v>191</v>
      </c>
      <c r="E2683" t="s">
        <v>22</v>
      </c>
      <c r="F2683" t="s">
        <v>59</v>
      </c>
      <c r="G2683">
        <v>62</v>
      </c>
      <c r="H2683">
        <v>0</v>
      </c>
      <c r="I2683" t="str">
        <f>INDEX('DATA - Teams'!$C:$C,MATCH(C2683,'DATA - Teams'!$B:$B,0))</f>
        <v>RICHO</v>
      </c>
    </row>
    <row r="2684" spans="1:9" hidden="1" x14ac:dyDescent="0.2">
      <c r="A2684">
        <v>2017</v>
      </c>
      <c r="B2684">
        <v>11</v>
      </c>
      <c r="C2684" t="s">
        <v>270</v>
      </c>
      <c r="D2684" t="s">
        <v>272</v>
      </c>
      <c r="E2684" t="s">
        <v>17</v>
      </c>
      <c r="F2684" t="s">
        <v>59</v>
      </c>
      <c r="G2684">
        <v>82</v>
      </c>
      <c r="H2684">
        <v>0</v>
      </c>
      <c r="I2684" t="str">
        <f>INDEX('DATA - Teams'!$C:$C,MATCH(C2684,'DATA - Teams'!$B:$B,0))</f>
        <v>RICHO</v>
      </c>
    </row>
    <row r="2685" spans="1:9" hidden="1" x14ac:dyDescent="0.2">
      <c r="A2685">
        <v>2017</v>
      </c>
      <c r="B2685">
        <v>11</v>
      </c>
      <c r="C2685" t="s">
        <v>270</v>
      </c>
      <c r="D2685" t="s">
        <v>281</v>
      </c>
      <c r="E2685" t="s">
        <v>16</v>
      </c>
      <c r="F2685" t="s">
        <v>59</v>
      </c>
      <c r="G2685">
        <v>91</v>
      </c>
      <c r="H2685">
        <v>0</v>
      </c>
      <c r="I2685" t="str">
        <f>INDEX('DATA - Teams'!$C:$C,MATCH(C2685,'DATA - Teams'!$B:$B,0))</f>
        <v>RICHO</v>
      </c>
    </row>
    <row r="2686" spans="1:9" hidden="1" x14ac:dyDescent="0.2">
      <c r="A2686">
        <v>2017</v>
      </c>
      <c r="B2686">
        <v>12</v>
      </c>
      <c r="C2686" t="s">
        <v>270</v>
      </c>
      <c r="D2686" t="s">
        <v>133</v>
      </c>
      <c r="E2686" t="s">
        <v>21</v>
      </c>
      <c r="F2686" t="s">
        <v>43</v>
      </c>
      <c r="G2686">
        <v>78</v>
      </c>
      <c r="H2686">
        <v>91</v>
      </c>
      <c r="I2686" t="str">
        <f>INDEX('DATA - Teams'!$C:$C,MATCH(C2686,'DATA - Teams'!$B:$B,0))</f>
        <v>RICHO</v>
      </c>
    </row>
    <row r="2687" spans="1:9" hidden="1" x14ac:dyDescent="0.2">
      <c r="A2687">
        <v>2017</v>
      </c>
      <c r="B2687">
        <v>12</v>
      </c>
      <c r="C2687" t="s">
        <v>270</v>
      </c>
      <c r="D2687" t="s">
        <v>191</v>
      </c>
      <c r="E2687" t="s">
        <v>22</v>
      </c>
      <c r="F2687" t="s">
        <v>41</v>
      </c>
      <c r="G2687">
        <v>61</v>
      </c>
      <c r="H2687">
        <v>55</v>
      </c>
      <c r="I2687" t="str">
        <f>INDEX('DATA - Teams'!$C:$C,MATCH(C2687,'DATA - Teams'!$B:$B,0))</f>
        <v>RICHO</v>
      </c>
    </row>
    <row r="2688" spans="1:9" hidden="1" x14ac:dyDescent="0.2">
      <c r="A2688">
        <v>2017</v>
      </c>
      <c r="B2688">
        <v>12</v>
      </c>
      <c r="C2688" t="s">
        <v>270</v>
      </c>
      <c r="D2688" t="s">
        <v>271</v>
      </c>
      <c r="E2688" t="s">
        <v>33</v>
      </c>
      <c r="F2688" t="s">
        <v>41</v>
      </c>
      <c r="G2688">
        <v>106</v>
      </c>
      <c r="H2688">
        <v>96</v>
      </c>
      <c r="I2688" t="str">
        <f>INDEX('DATA - Teams'!$C:$C,MATCH(C2688,'DATA - Teams'!$B:$B,0))</f>
        <v>RICHO</v>
      </c>
    </row>
    <row r="2689" spans="1:9" hidden="1" x14ac:dyDescent="0.2">
      <c r="A2689">
        <v>2017</v>
      </c>
      <c r="B2689">
        <v>12</v>
      </c>
      <c r="C2689" t="s">
        <v>270</v>
      </c>
      <c r="D2689" t="s">
        <v>117</v>
      </c>
      <c r="E2689" t="s">
        <v>17</v>
      </c>
      <c r="F2689" t="s">
        <v>41</v>
      </c>
      <c r="G2689">
        <v>75</v>
      </c>
      <c r="H2689">
        <v>60</v>
      </c>
      <c r="I2689" t="str">
        <f>INDEX('DATA - Teams'!$C:$C,MATCH(C2689,'DATA - Teams'!$B:$B,0))</f>
        <v>RICHO</v>
      </c>
    </row>
    <row r="2690" spans="1:9" hidden="1" x14ac:dyDescent="0.2">
      <c r="A2690">
        <v>2017</v>
      </c>
      <c r="B2690">
        <v>12</v>
      </c>
      <c r="C2690" t="s">
        <v>270</v>
      </c>
      <c r="D2690" t="s">
        <v>116</v>
      </c>
      <c r="E2690" t="s">
        <v>17</v>
      </c>
      <c r="F2690" t="s">
        <v>38</v>
      </c>
      <c r="G2690">
        <v>72</v>
      </c>
      <c r="H2690">
        <v>83</v>
      </c>
      <c r="I2690" t="str">
        <f>INDEX('DATA - Teams'!$C:$C,MATCH(C2690,'DATA - Teams'!$B:$B,0))</f>
        <v>RICHO</v>
      </c>
    </row>
    <row r="2691" spans="1:9" hidden="1" x14ac:dyDescent="0.2">
      <c r="A2691">
        <v>2017</v>
      </c>
      <c r="B2691">
        <v>12</v>
      </c>
      <c r="C2691" t="s">
        <v>270</v>
      </c>
      <c r="D2691" t="s">
        <v>272</v>
      </c>
      <c r="E2691" t="s">
        <v>17</v>
      </c>
      <c r="F2691" t="s">
        <v>43</v>
      </c>
      <c r="G2691">
        <v>73</v>
      </c>
      <c r="H2691">
        <v>67</v>
      </c>
      <c r="I2691" t="str">
        <f>INDEX('DATA - Teams'!$C:$C,MATCH(C2691,'DATA - Teams'!$B:$B,0))</f>
        <v>RICHO</v>
      </c>
    </row>
    <row r="2692" spans="1:9" hidden="1" x14ac:dyDescent="0.2">
      <c r="A2692">
        <v>2017</v>
      </c>
      <c r="B2692">
        <v>12</v>
      </c>
      <c r="C2692" t="s">
        <v>270</v>
      </c>
      <c r="D2692" t="s">
        <v>273</v>
      </c>
      <c r="E2692" t="s">
        <v>17</v>
      </c>
      <c r="F2692" t="s">
        <v>41</v>
      </c>
      <c r="G2692">
        <v>105</v>
      </c>
      <c r="H2692">
        <v>83</v>
      </c>
      <c r="I2692" t="str">
        <f>INDEX('DATA - Teams'!$C:$C,MATCH(C2692,'DATA - Teams'!$B:$B,0))</f>
        <v>RICHO</v>
      </c>
    </row>
    <row r="2693" spans="1:9" hidden="1" x14ac:dyDescent="0.2">
      <c r="A2693">
        <v>2017</v>
      </c>
      <c r="B2693">
        <v>12</v>
      </c>
      <c r="C2693" t="s">
        <v>270</v>
      </c>
      <c r="D2693" t="s">
        <v>274</v>
      </c>
      <c r="E2693" t="s">
        <v>18</v>
      </c>
      <c r="F2693" t="s">
        <v>52</v>
      </c>
      <c r="G2693">
        <v>107</v>
      </c>
      <c r="H2693">
        <v>112</v>
      </c>
      <c r="I2693" t="str">
        <f>INDEX('DATA - Teams'!$C:$C,MATCH(C2693,'DATA - Teams'!$B:$B,0))</f>
        <v>RICHO</v>
      </c>
    </row>
    <row r="2694" spans="1:9" hidden="1" x14ac:dyDescent="0.2">
      <c r="A2694">
        <v>2017</v>
      </c>
      <c r="B2694">
        <v>12</v>
      </c>
      <c r="C2694" t="s">
        <v>270</v>
      </c>
      <c r="D2694" t="s">
        <v>253</v>
      </c>
      <c r="E2694" t="s">
        <v>27</v>
      </c>
      <c r="F2694" t="s">
        <v>41</v>
      </c>
      <c r="G2694">
        <v>95</v>
      </c>
      <c r="H2694">
        <v>72</v>
      </c>
      <c r="I2694" t="str">
        <f>INDEX('DATA - Teams'!$C:$C,MATCH(C2694,'DATA - Teams'!$B:$B,0))</f>
        <v>RICHO</v>
      </c>
    </row>
    <row r="2695" spans="1:9" hidden="1" x14ac:dyDescent="0.2">
      <c r="A2695">
        <v>2017</v>
      </c>
      <c r="B2695">
        <v>12</v>
      </c>
      <c r="C2695" t="s">
        <v>270</v>
      </c>
      <c r="D2695" t="s">
        <v>291</v>
      </c>
      <c r="E2695" t="s">
        <v>36</v>
      </c>
      <c r="F2695" t="s">
        <v>38</v>
      </c>
      <c r="G2695">
        <v>106</v>
      </c>
      <c r="H2695">
        <v>131</v>
      </c>
      <c r="I2695" t="str">
        <f>INDEX('DATA - Teams'!$C:$C,MATCH(C2695,'DATA - Teams'!$B:$B,0))</f>
        <v>RICHO</v>
      </c>
    </row>
    <row r="2696" spans="1:9" hidden="1" x14ac:dyDescent="0.2">
      <c r="A2696">
        <v>2017</v>
      </c>
      <c r="B2696">
        <v>12</v>
      </c>
      <c r="C2696" t="s">
        <v>270</v>
      </c>
      <c r="D2696" t="s">
        <v>279</v>
      </c>
      <c r="E2696" t="s">
        <v>32</v>
      </c>
      <c r="F2696" t="s">
        <v>41</v>
      </c>
      <c r="G2696">
        <v>93</v>
      </c>
      <c r="H2696">
        <v>112</v>
      </c>
      <c r="I2696" t="str">
        <f>INDEX('DATA - Teams'!$C:$C,MATCH(C2696,'DATA - Teams'!$B:$B,0))</f>
        <v>RICHO</v>
      </c>
    </row>
    <row r="2697" spans="1:9" hidden="1" x14ac:dyDescent="0.2">
      <c r="A2697">
        <v>2017</v>
      </c>
      <c r="B2697">
        <v>12</v>
      </c>
      <c r="C2697" t="s">
        <v>270</v>
      </c>
      <c r="D2697" t="s">
        <v>278</v>
      </c>
      <c r="E2697" t="s">
        <v>32</v>
      </c>
      <c r="F2697" t="s">
        <v>43</v>
      </c>
      <c r="G2697">
        <v>88</v>
      </c>
      <c r="H2697">
        <v>95</v>
      </c>
      <c r="I2697" t="str">
        <f>INDEX('DATA - Teams'!$C:$C,MATCH(C2697,'DATA - Teams'!$B:$B,0))</f>
        <v>RICHO</v>
      </c>
    </row>
    <row r="2698" spans="1:9" hidden="1" x14ac:dyDescent="0.2">
      <c r="A2698">
        <v>2017</v>
      </c>
      <c r="B2698">
        <v>12</v>
      </c>
      <c r="C2698" t="s">
        <v>270</v>
      </c>
      <c r="D2698" t="s">
        <v>294</v>
      </c>
      <c r="E2698" t="s">
        <v>16</v>
      </c>
      <c r="F2698" t="s">
        <v>41</v>
      </c>
      <c r="G2698">
        <v>71</v>
      </c>
      <c r="H2698">
        <v>85</v>
      </c>
      <c r="I2698" t="str">
        <f>INDEX('DATA - Teams'!$C:$C,MATCH(C2698,'DATA - Teams'!$B:$B,0))</f>
        <v>RICHO</v>
      </c>
    </row>
    <row r="2699" spans="1:9" hidden="1" x14ac:dyDescent="0.2">
      <c r="A2699">
        <v>2017</v>
      </c>
      <c r="B2699">
        <v>12</v>
      </c>
      <c r="C2699" t="s">
        <v>270</v>
      </c>
      <c r="D2699" t="s">
        <v>290</v>
      </c>
      <c r="E2699" t="s">
        <v>16</v>
      </c>
      <c r="F2699" t="s">
        <v>43</v>
      </c>
      <c r="G2699">
        <v>71</v>
      </c>
      <c r="H2699">
        <v>49</v>
      </c>
      <c r="I2699" t="str">
        <f>INDEX('DATA - Teams'!$C:$C,MATCH(C2699,'DATA - Teams'!$B:$B,0))</f>
        <v>RICHO</v>
      </c>
    </row>
    <row r="2700" spans="1:9" hidden="1" x14ac:dyDescent="0.2">
      <c r="A2700">
        <v>2017</v>
      </c>
      <c r="B2700">
        <v>12</v>
      </c>
      <c r="C2700" t="s">
        <v>270</v>
      </c>
      <c r="D2700" t="s">
        <v>281</v>
      </c>
      <c r="E2700" t="s">
        <v>16</v>
      </c>
      <c r="F2700" t="s">
        <v>38</v>
      </c>
      <c r="G2700">
        <v>95</v>
      </c>
      <c r="H2700">
        <v>74</v>
      </c>
      <c r="I2700" t="str">
        <f>INDEX('DATA - Teams'!$C:$C,MATCH(C2700,'DATA - Teams'!$B:$B,0))</f>
        <v>RICHO</v>
      </c>
    </row>
    <row r="2701" spans="1:9" hidden="1" x14ac:dyDescent="0.2">
      <c r="A2701">
        <v>2017</v>
      </c>
      <c r="B2701">
        <v>12</v>
      </c>
      <c r="C2701" t="s">
        <v>270</v>
      </c>
      <c r="D2701" t="s">
        <v>288</v>
      </c>
      <c r="E2701" t="s">
        <v>35</v>
      </c>
      <c r="F2701" t="s">
        <v>43</v>
      </c>
      <c r="G2701">
        <v>100</v>
      </c>
      <c r="H2701">
        <v>83</v>
      </c>
      <c r="I2701" t="str">
        <f>INDEX('DATA - Teams'!$C:$C,MATCH(C2701,'DATA - Teams'!$B:$B,0))</f>
        <v>RICHO</v>
      </c>
    </row>
    <row r="2702" spans="1:9" hidden="1" x14ac:dyDescent="0.2">
      <c r="A2702">
        <v>2017</v>
      </c>
      <c r="B2702">
        <v>12</v>
      </c>
      <c r="C2702" t="s">
        <v>270</v>
      </c>
      <c r="D2702" t="s">
        <v>206</v>
      </c>
      <c r="E2702" t="s">
        <v>28</v>
      </c>
      <c r="F2702" t="s">
        <v>38</v>
      </c>
      <c r="G2702">
        <v>87</v>
      </c>
      <c r="H2702">
        <v>116</v>
      </c>
      <c r="I2702" t="str">
        <f>INDEX('DATA - Teams'!$C:$C,MATCH(C2702,'DATA - Teams'!$B:$B,0))</f>
        <v>RICHO</v>
      </c>
    </row>
    <row r="2703" spans="1:9" hidden="1" x14ac:dyDescent="0.2">
      <c r="A2703">
        <v>2017</v>
      </c>
      <c r="B2703">
        <v>12</v>
      </c>
      <c r="C2703" t="s">
        <v>270</v>
      </c>
      <c r="D2703" t="s">
        <v>90</v>
      </c>
      <c r="E2703" t="s">
        <v>28</v>
      </c>
      <c r="F2703" t="s">
        <v>38</v>
      </c>
      <c r="G2703">
        <v>77</v>
      </c>
      <c r="H2703">
        <v>90</v>
      </c>
      <c r="I2703" t="str">
        <f>INDEX('DATA - Teams'!$C:$C,MATCH(C2703,'DATA - Teams'!$B:$B,0))</f>
        <v>RICHO</v>
      </c>
    </row>
    <row r="2704" spans="1:9" hidden="1" x14ac:dyDescent="0.2">
      <c r="A2704">
        <v>2017</v>
      </c>
      <c r="B2704">
        <v>12</v>
      </c>
      <c r="C2704" t="s">
        <v>270</v>
      </c>
      <c r="D2704" t="s">
        <v>277</v>
      </c>
      <c r="E2704" t="s">
        <v>20</v>
      </c>
      <c r="F2704" t="s">
        <v>59</v>
      </c>
      <c r="G2704">
        <v>72</v>
      </c>
      <c r="H2704">
        <v>0</v>
      </c>
      <c r="I2704" t="str">
        <f>INDEX('DATA - Teams'!$C:$C,MATCH(C2704,'DATA - Teams'!$B:$B,0))</f>
        <v>RICHO</v>
      </c>
    </row>
    <row r="2705" spans="1:9" hidden="1" x14ac:dyDescent="0.2">
      <c r="A2705">
        <v>2017</v>
      </c>
      <c r="B2705">
        <v>12</v>
      </c>
      <c r="C2705" t="s">
        <v>270</v>
      </c>
      <c r="D2705" t="s">
        <v>282</v>
      </c>
      <c r="E2705" t="s">
        <v>14</v>
      </c>
      <c r="F2705" t="s">
        <v>59</v>
      </c>
      <c r="G2705">
        <v>117</v>
      </c>
      <c r="H2705">
        <v>0</v>
      </c>
      <c r="I2705" t="str">
        <f>INDEX('DATA - Teams'!$C:$C,MATCH(C2705,'DATA - Teams'!$B:$B,0))</f>
        <v>RICHO</v>
      </c>
    </row>
    <row r="2706" spans="1:9" hidden="1" x14ac:dyDescent="0.2">
      <c r="A2706">
        <v>2017</v>
      </c>
      <c r="B2706">
        <v>12</v>
      </c>
      <c r="C2706" t="s">
        <v>270</v>
      </c>
      <c r="D2706" t="s">
        <v>284</v>
      </c>
      <c r="E2706" t="s">
        <v>13</v>
      </c>
      <c r="F2706" t="s">
        <v>59</v>
      </c>
      <c r="G2706">
        <v>81</v>
      </c>
      <c r="H2706">
        <v>0</v>
      </c>
      <c r="I2706" t="str">
        <f>INDEX('DATA - Teams'!$C:$C,MATCH(C2706,'DATA - Teams'!$B:$B,0))</f>
        <v>RICHO</v>
      </c>
    </row>
    <row r="2707" spans="1:9" hidden="1" x14ac:dyDescent="0.2">
      <c r="A2707">
        <v>2017</v>
      </c>
      <c r="B2707">
        <v>12</v>
      </c>
      <c r="C2707" t="s">
        <v>270</v>
      </c>
      <c r="D2707" t="s">
        <v>283</v>
      </c>
      <c r="E2707" t="s">
        <v>13</v>
      </c>
      <c r="F2707" t="s">
        <v>59</v>
      </c>
      <c r="G2707">
        <v>90</v>
      </c>
      <c r="H2707">
        <v>0</v>
      </c>
      <c r="I2707" t="str">
        <f>INDEX('DATA - Teams'!$C:$C,MATCH(C2707,'DATA - Teams'!$B:$B,0))</f>
        <v>RICHO</v>
      </c>
    </row>
    <row r="2708" spans="1:9" hidden="1" x14ac:dyDescent="0.2">
      <c r="A2708">
        <v>2017</v>
      </c>
      <c r="B2708">
        <v>13</v>
      </c>
      <c r="C2708" t="s">
        <v>270</v>
      </c>
      <c r="D2708" t="s">
        <v>293</v>
      </c>
      <c r="E2708" t="s">
        <v>22</v>
      </c>
      <c r="F2708" t="s">
        <v>41</v>
      </c>
      <c r="G2708">
        <v>70</v>
      </c>
      <c r="H2708">
        <v>95</v>
      </c>
      <c r="I2708" t="str">
        <f>INDEX('DATA - Teams'!$C:$C,MATCH(C2708,'DATA - Teams'!$B:$B,0))</f>
        <v>RICHO</v>
      </c>
    </row>
    <row r="2709" spans="1:9" hidden="1" x14ac:dyDescent="0.2">
      <c r="A2709">
        <v>2017</v>
      </c>
      <c r="B2709">
        <v>13</v>
      </c>
      <c r="C2709" t="s">
        <v>270</v>
      </c>
      <c r="D2709" t="s">
        <v>272</v>
      </c>
      <c r="E2709" t="s">
        <v>17</v>
      </c>
      <c r="F2709" t="s">
        <v>43</v>
      </c>
      <c r="G2709">
        <v>77</v>
      </c>
      <c r="H2709">
        <v>103</v>
      </c>
      <c r="I2709" t="str">
        <f>INDEX('DATA - Teams'!$C:$C,MATCH(C2709,'DATA - Teams'!$B:$B,0))</f>
        <v>RICHO</v>
      </c>
    </row>
    <row r="2710" spans="1:9" hidden="1" x14ac:dyDescent="0.2">
      <c r="A2710">
        <v>2017</v>
      </c>
      <c r="B2710">
        <v>13</v>
      </c>
      <c r="C2710" t="s">
        <v>270</v>
      </c>
      <c r="D2710" t="s">
        <v>273</v>
      </c>
      <c r="E2710" t="s">
        <v>17</v>
      </c>
      <c r="F2710" t="s">
        <v>41</v>
      </c>
      <c r="G2710">
        <v>96</v>
      </c>
      <c r="H2710">
        <v>79</v>
      </c>
      <c r="I2710" t="str">
        <f>INDEX('DATA - Teams'!$C:$C,MATCH(C2710,'DATA - Teams'!$B:$B,0))</f>
        <v>RICHO</v>
      </c>
    </row>
    <row r="2711" spans="1:9" hidden="1" x14ac:dyDescent="0.2">
      <c r="A2711">
        <v>2017</v>
      </c>
      <c r="B2711">
        <v>13</v>
      </c>
      <c r="C2711" t="s">
        <v>270</v>
      </c>
      <c r="D2711" t="s">
        <v>116</v>
      </c>
      <c r="E2711" t="s">
        <v>17</v>
      </c>
      <c r="F2711" t="s">
        <v>38</v>
      </c>
      <c r="G2711">
        <v>80</v>
      </c>
      <c r="H2711">
        <v>103</v>
      </c>
      <c r="I2711" t="str">
        <f>INDEX('DATA - Teams'!$C:$C,MATCH(C2711,'DATA - Teams'!$B:$B,0))</f>
        <v>RICHO</v>
      </c>
    </row>
    <row r="2712" spans="1:9" hidden="1" x14ac:dyDescent="0.2">
      <c r="A2712">
        <v>2017</v>
      </c>
      <c r="B2712">
        <v>13</v>
      </c>
      <c r="C2712" t="s">
        <v>270</v>
      </c>
      <c r="D2712" t="s">
        <v>274</v>
      </c>
      <c r="E2712" t="s">
        <v>18</v>
      </c>
      <c r="F2712" t="s">
        <v>52</v>
      </c>
      <c r="G2712">
        <v>102</v>
      </c>
      <c r="H2712">
        <v>72</v>
      </c>
      <c r="I2712" t="str">
        <f>INDEX('DATA - Teams'!$C:$C,MATCH(C2712,'DATA - Teams'!$B:$B,0))</f>
        <v>RICHO</v>
      </c>
    </row>
    <row r="2713" spans="1:9" hidden="1" x14ac:dyDescent="0.2">
      <c r="A2713">
        <v>2017</v>
      </c>
      <c r="B2713">
        <v>13</v>
      </c>
      <c r="C2713" t="s">
        <v>270</v>
      </c>
      <c r="D2713" t="s">
        <v>70</v>
      </c>
      <c r="E2713" t="s">
        <v>23</v>
      </c>
      <c r="F2713" t="s">
        <v>38</v>
      </c>
      <c r="G2713">
        <v>94</v>
      </c>
      <c r="H2713">
        <v>37</v>
      </c>
      <c r="I2713" t="str">
        <f>INDEX('DATA - Teams'!$C:$C,MATCH(C2713,'DATA - Teams'!$B:$B,0))</f>
        <v>RICHO</v>
      </c>
    </row>
    <row r="2714" spans="1:9" hidden="1" x14ac:dyDescent="0.2">
      <c r="A2714">
        <v>2017</v>
      </c>
      <c r="B2714">
        <v>13</v>
      </c>
      <c r="C2714" t="s">
        <v>270</v>
      </c>
      <c r="D2714" t="s">
        <v>182</v>
      </c>
      <c r="E2714" t="s">
        <v>23</v>
      </c>
      <c r="F2714" t="s">
        <v>43</v>
      </c>
      <c r="G2714">
        <v>82</v>
      </c>
      <c r="H2714">
        <v>93</v>
      </c>
      <c r="I2714" t="str">
        <f>INDEX('DATA - Teams'!$C:$C,MATCH(C2714,'DATA - Teams'!$B:$B,0))</f>
        <v>RICHO</v>
      </c>
    </row>
    <row r="2715" spans="1:9" hidden="1" x14ac:dyDescent="0.2">
      <c r="A2715">
        <v>2017</v>
      </c>
      <c r="B2715">
        <v>13</v>
      </c>
      <c r="C2715" t="s">
        <v>270</v>
      </c>
      <c r="D2715" t="s">
        <v>253</v>
      </c>
      <c r="E2715" t="s">
        <v>27</v>
      </c>
      <c r="F2715" t="s">
        <v>41</v>
      </c>
      <c r="G2715">
        <v>94</v>
      </c>
      <c r="H2715">
        <v>86</v>
      </c>
      <c r="I2715" t="str">
        <f>INDEX('DATA - Teams'!$C:$C,MATCH(C2715,'DATA - Teams'!$B:$B,0))</f>
        <v>RICHO</v>
      </c>
    </row>
    <row r="2716" spans="1:9" hidden="1" x14ac:dyDescent="0.2">
      <c r="A2716">
        <v>2017</v>
      </c>
      <c r="B2716">
        <v>13</v>
      </c>
      <c r="C2716" t="s">
        <v>270</v>
      </c>
      <c r="D2716" t="s">
        <v>291</v>
      </c>
      <c r="E2716" t="s">
        <v>36</v>
      </c>
      <c r="F2716" t="s">
        <v>38</v>
      </c>
      <c r="G2716">
        <v>104</v>
      </c>
      <c r="H2716">
        <v>106</v>
      </c>
      <c r="I2716" t="str">
        <f>INDEX('DATA - Teams'!$C:$C,MATCH(C2716,'DATA - Teams'!$B:$B,0))</f>
        <v>RICHO</v>
      </c>
    </row>
    <row r="2717" spans="1:9" hidden="1" x14ac:dyDescent="0.2">
      <c r="A2717">
        <v>2017</v>
      </c>
      <c r="B2717">
        <v>13</v>
      </c>
      <c r="C2717" t="s">
        <v>270</v>
      </c>
      <c r="D2717" t="s">
        <v>277</v>
      </c>
      <c r="E2717" t="s">
        <v>20</v>
      </c>
      <c r="F2717" t="s">
        <v>38</v>
      </c>
      <c r="G2717">
        <v>72</v>
      </c>
      <c r="H2717">
        <v>72</v>
      </c>
      <c r="I2717" t="str">
        <f>INDEX('DATA - Teams'!$C:$C,MATCH(C2717,'DATA - Teams'!$B:$B,0))</f>
        <v>RICHO</v>
      </c>
    </row>
    <row r="2718" spans="1:9" hidden="1" x14ac:dyDescent="0.2">
      <c r="A2718">
        <v>2017</v>
      </c>
      <c r="B2718">
        <v>13</v>
      </c>
      <c r="C2718" t="s">
        <v>270</v>
      </c>
      <c r="D2718" t="s">
        <v>281</v>
      </c>
      <c r="E2718" t="s">
        <v>16</v>
      </c>
      <c r="F2718" t="s">
        <v>38</v>
      </c>
      <c r="G2718">
        <v>97</v>
      </c>
      <c r="H2718">
        <v>113</v>
      </c>
      <c r="I2718" t="str">
        <f>INDEX('DATA - Teams'!$C:$C,MATCH(C2718,'DATA - Teams'!$B:$B,0))</f>
        <v>RICHO</v>
      </c>
    </row>
    <row r="2719" spans="1:9" hidden="1" x14ac:dyDescent="0.2">
      <c r="A2719">
        <v>2017</v>
      </c>
      <c r="B2719">
        <v>13</v>
      </c>
      <c r="C2719" t="s">
        <v>270</v>
      </c>
      <c r="D2719" t="s">
        <v>294</v>
      </c>
      <c r="E2719" t="s">
        <v>16</v>
      </c>
      <c r="F2719" t="s">
        <v>41</v>
      </c>
      <c r="G2719">
        <v>92</v>
      </c>
      <c r="H2719">
        <v>129</v>
      </c>
      <c r="I2719" t="str">
        <f>INDEX('DATA - Teams'!$C:$C,MATCH(C2719,'DATA - Teams'!$B:$B,0))</f>
        <v>RICHO</v>
      </c>
    </row>
    <row r="2720" spans="1:9" hidden="1" x14ac:dyDescent="0.2">
      <c r="A2720">
        <v>2017</v>
      </c>
      <c r="B2720">
        <v>13</v>
      </c>
      <c r="C2720" t="s">
        <v>270</v>
      </c>
      <c r="D2720" t="s">
        <v>290</v>
      </c>
      <c r="E2720" t="s">
        <v>16</v>
      </c>
      <c r="F2720" t="s">
        <v>43</v>
      </c>
      <c r="G2720">
        <v>67</v>
      </c>
      <c r="H2720">
        <v>57</v>
      </c>
      <c r="I2720" t="str">
        <f>INDEX('DATA - Teams'!$C:$C,MATCH(C2720,'DATA - Teams'!$B:$B,0))</f>
        <v>RICHO</v>
      </c>
    </row>
    <row r="2721" spans="1:9" hidden="1" x14ac:dyDescent="0.2">
      <c r="A2721">
        <v>2017</v>
      </c>
      <c r="B2721">
        <v>13</v>
      </c>
      <c r="C2721" t="s">
        <v>270</v>
      </c>
      <c r="D2721" t="s">
        <v>81</v>
      </c>
      <c r="E2721" t="s">
        <v>31</v>
      </c>
      <c r="F2721" t="s">
        <v>41</v>
      </c>
      <c r="G2721">
        <v>80</v>
      </c>
      <c r="H2721">
        <v>87</v>
      </c>
      <c r="I2721" t="str">
        <f>INDEX('DATA - Teams'!$C:$C,MATCH(C2721,'DATA - Teams'!$B:$B,0))</f>
        <v>RICHO</v>
      </c>
    </row>
    <row r="2722" spans="1:9" hidden="1" x14ac:dyDescent="0.2">
      <c r="A2722">
        <v>2017</v>
      </c>
      <c r="B2722">
        <v>13</v>
      </c>
      <c r="C2722" t="s">
        <v>270</v>
      </c>
      <c r="D2722" t="s">
        <v>282</v>
      </c>
      <c r="E2722" t="s">
        <v>14</v>
      </c>
      <c r="F2722" t="s">
        <v>41</v>
      </c>
      <c r="G2722">
        <v>120</v>
      </c>
      <c r="H2722">
        <v>106</v>
      </c>
      <c r="I2722" t="str">
        <f>INDEX('DATA - Teams'!$C:$C,MATCH(C2722,'DATA - Teams'!$B:$B,0))</f>
        <v>RICHO</v>
      </c>
    </row>
    <row r="2723" spans="1:9" hidden="1" x14ac:dyDescent="0.2">
      <c r="A2723">
        <v>2017</v>
      </c>
      <c r="B2723">
        <v>13</v>
      </c>
      <c r="C2723" t="s">
        <v>270</v>
      </c>
      <c r="D2723" t="s">
        <v>288</v>
      </c>
      <c r="E2723" t="s">
        <v>35</v>
      </c>
      <c r="F2723" t="s">
        <v>43</v>
      </c>
      <c r="G2723">
        <v>105</v>
      </c>
      <c r="H2723">
        <v>119</v>
      </c>
      <c r="I2723" t="str">
        <f>INDEX('DATA - Teams'!$C:$C,MATCH(C2723,'DATA - Teams'!$B:$B,0))</f>
        <v>RICHO</v>
      </c>
    </row>
    <row r="2724" spans="1:9" hidden="1" x14ac:dyDescent="0.2">
      <c r="A2724">
        <v>2017</v>
      </c>
      <c r="B2724">
        <v>13</v>
      </c>
      <c r="C2724" t="s">
        <v>270</v>
      </c>
      <c r="D2724" t="s">
        <v>283</v>
      </c>
      <c r="E2724" t="s">
        <v>13</v>
      </c>
      <c r="F2724" t="s">
        <v>41</v>
      </c>
      <c r="G2724">
        <v>89</v>
      </c>
      <c r="H2724">
        <v>96</v>
      </c>
      <c r="I2724" t="str">
        <f>INDEX('DATA - Teams'!$C:$C,MATCH(C2724,'DATA - Teams'!$B:$B,0))</f>
        <v>RICHO</v>
      </c>
    </row>
    <row r="2725" spans="1:9" hidden="1" x14ac:dyDescent="0.2">
      <c r="A2725">
        <v>2017</v>
      </c>
      <c r="B2725">
        <v>13</v>
      </c>
      <c r="C2725" t="s">
        <v>270</v>
      </c>
      <c r="D2725" t="s">
        <v>284</v>
      </c>
      <c r="E2725" t="s">
        <v>13</v>
      </c>
      <c r="F2725" t="s">
        <v>43</v>
      </c>
      <c r="G2725">
        <v>85</v>
      </c>
      <c r="H2725">
        <v>71</v>
      </c>
      <c r="I2725" t="str">
        <f>INDEX('DATA - Teams'!$C:$C,MATCH(C2725,'DATA - Teams'!$B:$B,0))</f>
        <v>RICHO</v>
      </c>
    </row>
    <row r="2726" spans="1:9" hidden="1" x14ac:dyDescent="0.2">
      <c r="A2726">
        <v>2017</v>
      </c>
      <c r="B2726">
        <v>13</v>
      </c>
      <c r="C2726" t="s">
        <v>270</v>
      </c>
      <c r="D2726" t="s">
        <v>271</v>
      </c>
      <c r="E2726" t="s">
        <v>33</v>
      </c>
      <c r="F2726" t="s">
        <v>59</v>
      </c>
      <c r="G2726">
        <v>106</v>
      </c>
      <c r="H2726">
        <v>0</v>
      </c>
      <c r="I2726" t="str">
        <f>INDEX('DATA - Teams'!$C:$C,MATCH(C2726,'DATA - Teams'!$B:$B,0))</f>
        <v>RICHO</v>
      </c>
    </row>
    <row r="2727" spans="1:9" hidden="1" x14ac:dyDescent="0.2">
      <c r="A2727">
        <v>2017</v>
      </c>
      <c r="B2727">
        <v>13</v>
      </c>
      <c r="C2727" t="s">
        <v>270</v>
      </c>
      <c r="D2727" t="s">
        <v>278</v>
      </c>
      <c r="E2727" t="s">
        <v>32</v>
      </c>
      <c r="F2727" t="s">
        <v>59</v>
      </c>
      <c r="G2727">
        <v>88</v>
      </c>
      <c r="H2727">
        <v>0</v>
      </c>
      <c r="I2727" t="str">
        <f>INDEX('DATA - Teams'!$C:$C,MATCH(C2727,'DATA - Teams'!$B:$B,0))</f>
        <v>RICHO</v>
      </c>
    </row>
    <row r="2728" spans="1:9" hidden="1" x14ac:dyDescent="0.2">
      <c r="A2728">
        <v>2017</v>
      </c>
      <c r="B2728">
        <v>13</v>
      </c>
      <c r="C2728" t="s">
        <v>270</v>
      </c>
      <c r="D2728" t="s">
        <v>279</v>
      </c>
      <c r="E2728" t="s">
        <v>32</v>
      </c>
      <c r="F2728" t="s">
        <v>59</v>
      </c>
      <c r="G2728">
        <v>93</v>
      </c>
      <c r="H2728">
        <v>0</v>
      </c>
      <c r="I2728" t="str">
        <f>INDEX('DATA - Teams'!$C:$C,MATCH(C2728,'DATA - Teams'!$B:$B,0))</f>
        <v>RICHO</v>
      </c>
    </row>
    <row r="2729" spans="1:9" hidden="1" x14ac:dyDescent="0.2">
      <c r="A2729">
        <v>2017</v>
      </c>
      <c r="B2729">
        <v>13</v>
      </c>
      <c r="C2729" t="s">
        <v>270</v>
      </c>
      <c r="D2729" t="s">
        <v>206</v>
      </c>
      <c r="E2729" t="s">
        <v>28</v>
      </c>
      <c r="F2729" t="s">
        <v>59</v>
      </c>
      <c r="G2729">
        <v>87</v>
      </c>
      <c r="H2729">
        <v>0</v>
      </c>
      <c r="I2729" t="str">
        <f>INDEX('DATA - Teams'!$C:$C,MATCH(C2729,'DATA - Teams'!$B:$B,0))</f>
        <v>RICHO</v>
      </c>
    </row>
    <row r="2730" spans="1:9" hidden="1" x14ac:dyDescent="0.2">
      <c r="A2730">
        <v>2017</v>
      </c>
      <c r="B2730">
        <v>14</v>
      </c>
      <c r="C2730" t="s">
        <v>270</v>
      </c>
      <c r="D2730" t="s">
        <v>293</v>
      </c>
      <c r="E2730" t="s">
        <v>22</v>
      </c>
      <c r="F2730" t="s">
        <v>41</v>
      </c>
      <c r="G2730">
        <v>63</v>
      </c>
      <c r="H2730">
        <v>40</v>
      </c>
      <c r="I2730" t="str">
        <f>INDEX('DATA - Teams'!$C:$C,MATCH(C2730,'DATA - Teams'!$B:$B,0))</f>
        <v>RICHO</v>
      </c>
    </row>
    <row r="2731" spans="1:9" hidden="1" x14ac:dyDescent="0.2">
      <c r="A2731">
        <v>2017</v>
      </c>
      <c r="B2731">
        <v>14</v>
      </c>
      <c r="C2731" t="s">
        <v>270</v>
      </c>
      <c r="D2731" t="s">
        <v>271</v>
      </c>
      <c r="E2731" t="s">
        <v>33</v>
      </c>
      <c r="F2731" t="s">
        <v>41</v>
      </c>
      <c r="G2731">
        <v>112</v>
      </c>
      <c r="H2731">
        <v>109</v>
      </c>
      <c r="I2731" t="str">
        <f>INDEX('DATA - Teams'!$C:$C,MATCH(C2731,'DATA - Teams'!$B:$B,0))</f>
        <v>RICHO</v>
      </c>
    </row>
    <row r="2732" spans="1:9" hidden="1" x14ac:dyDescent="0.2">
      <c r="A2732">
        <v>2017</v>
      </c>
      <c r="B2732">
        <v>14</v>
      </c>
      <c r="C2732" t="s">
        <v>270</v>
      </c>
      <c r="D2732" t="s">
        <v>272</v>
      </c>
      <c r="E2732" t="s">
        <v>17</v>
      </c>
      <c r="F2732" t="s">
        <v>43</v>
      </c>
      <c r="G2732">
        <v>85</v>
      </c>
      <c r="H2732">
        <v>139</v>
      </c>
      <c r="I2732" t="str">
        <f>INDEX('DATA - Teams'!$C:$C,MATCH(C2732,'DATA - Teams'!$B:$B,0))</f>
        <v>RICHO</v>
      </c>
    </row>
    <row r="2733" spans="1:9" hidden="1" x14ac:dyDescent="0.2">
      <c r="A2733">
        <v>2017</v>
      </c>
      <c r="B2733">
        <v>14</v>
      </c>
      <c r="C2733" t="s">
        <v>270</v>
      </c>
      <c r="D2733" t="s">
        <v>273</v>
      </c>
      <c r="E2733" t="s">
        <v>17</v>
      </c>
      <c r="F2733" t="s">
        <v>41</v>
      </c>
      <c r="G2733">
        <v>95</v>
      </c>
      <c r="H2733">
        <v>127</v>
      </c>
      <c r="I2733" t="str">
        <f>INDEX('DATA - Teams'!$C:$C,MATCH(C2733,'DATA - Teams'!$B:$B,0))</f>
        <v>RICHO</v>
      </c>
    </row>
    <row r="2734" spans="1:9" hidden="1" x14ac:dyDescent="0.2">
      <c r="A2734">
        <v>2017</v>
      </c>
      <c r="B2734">
        <v>14</v>
      </c>
      <c r="C2734" t="s">
        <v>270</v>
      </c>
      <c r="D2734" t="s">
        <v>274</v>
      </c>
      <c r="E2734" t="s">
        <v>18</v>
      </c>
      <c r="F2734" t="s">
        <v>52</v>
      </c>
      <c r="G2734">
        <v>103</v>
      </c>
      <c r="H2734">
        <v>128</v>
      </c>
      <c r="I2734" t="str">
        <f>INDEX('DATA - Teams'!$C:$C,MATCH(C2734,'DATA - Teams'!$B:$B,0))</f>
        <v>RICHO</v>
      </c>
    </row>
    <row r="2735" spans="1:9" hidden="1" x14ac:dyDescent="0.2">
      <c r="A2735">
        <v>2017</v>
      </c>
      <c r="B2735">
        <v>14</v>
      </c>
      <c r="C2735" t="s">
        <v>270</v>
      </c>
      <c r="D2735" t="s">
        <v>182</v>
      </c>
      <c r="E2735" t="s">
        <v>23</v>
      </c>
      <c r="F2735" t="s">
        <v>43</v>
      </c>
      <c r="G2735">
        <v>81</v>
      </c>
      <c r="H2735">
        <v>58</v>
      </c>
      <c r="I2735" t="str">
        <f>INDEX('DATA - Teams'!$C:$C,MATCH(C2735,'DATA - Teams'!$B:$B,0))</f>
        <v>RICHO</v>
      </c>
    </row>
    <row r="2736" spans="1:9" hidden="1" x14ac:dyDescent="0.2">
      <c r="A2736">
        <v>2017</v>
      </c>
      <c r="B2736">
        <v>14</v>
      </c>
      <c r="C2736" t="s">
        <v>270</v>
      </c>
      <c r="D2736" t="s">
        <v>291</v>
      </c>
      <c r="E2736" t="s">
        <v>36</v>
      </c>
      <c r="F2736" t="s">
        <v>38</v>
      </c>
      <c r="G2736">
        <v>99</v>
      </c>
      <c r="H2736">
        <v>104</v>
      </c>
      <c r="I2736" t="str">
        <f>INDEX('DATA - Teams'!$C:$C,MATCH(C2736,'DATA - Teams'!$B:$B,0))</f>
        <v>RICHO</v>
      </c>
    </row>
    <row r="2737" spans="1:9" hidden="1" x14ac:dyDescent="0.2">
      <c r="A2737">
        <v>2017</v>
      </c>
      <c r="B2737">
        <v>14</v>
      </c>
      <c r="C2737" t="s">
        <v>270</v>
      </c>
      <c r="D2737" t="s">
        <v>286</v>
      </c>
      <c r="E2737" t="s">
        <v>20</v>
      </c>
      <c r="F2737" t="s">
        <v>38</v>
      </c>
      <c r="G2737">
        <v>83</v>
      </c>
      <c r="H2737">
        <v>80</v>
      </c>
      <c r="I2737" t="str">
        <f>INDEX('DATA - Teams'!$C:$C,MATCH(C2737,'DATA - Teams'!$B:$B,0))</f>
        <v>RICHO</v>
      </c>
    </row>
    <row r="2738" spans="1:9" hidden="1" x14ac:dyDescent="0.2">
      <c r="A2738">
        <v>2017</v>
      </c>
      <c r="B2738">
        <v>14</v>
      </c>
      <c r="C2738" t="s">
        <v>270</v>
      </c>
      <c r="D2738" t="s">
        <v>277</v>
      </c>
      <c r="E2738" t="s">
        <v>20</v>
      </c>
      <c r="F2738" t="s">
        <v>38</v>
      </c>
      <c r="G2738">
        <v>68</v>
      </c>
      <c r="H2738">
        <v>72</v>
      </c>
      <c r="I2738" t="str">
        <f>INDEX('DATA - Teams'!$C:$C,MATCH(C2738,'DATA - Teams'!$B:$B,0))</f>
        <v>RICHO</v>
      </c>
    </row>
    <row r="2739" spans="1:9" hidden="1" x14ac:dyDescent="0.2">
      <c r="A2739">
        <v>2017</v>
      </c>
      <c r="B2739">
        <v>14</v>
      </c>
      <c r="C2739" t="s">
        <v>270</v>
      </c>
      <c r="D2739" t="s">
        <v>278</v>
      </c>
      <c r="E2739" t="s">
        <v>32</v>
      </c>
      <c r="F2739" t="s">
        <v>43</v>
      </c>
      <c r="G2739">
        <v>84</v>
      </c>
      <c r="H2739">
        <v>60</v>
      </c>
      <c r="I2739" t="str">
        <f>INDEX('DATA - Teams'!$C:$C,MATCH(C2739,'DATA - Teams'!$B:$B,0))</f>
        <v>RICHO</v>
      </c>
    </row>
    <row r="2740" spans="1:9" hidden="1" x14ac:dyDescent="0.2">
      <c r="A2740">
        <v>2017</v>
      </c>
      <c r="B2740">
        <v>14</v>
      </c>
      <c r="C2740" t="s">
        <v>270</v>
      </c>
      <c r="D2740" t="s">
        <v>279</v>
      </c>
      <c r="E2740" t="s">
        <v>32</v>
      </c>
      <c r="F2740" t="s">
        <v>41</v>
      </c>
      <c r="G2740">
        <v>100</v>
      </c>
      <c r="H2740">
        <v>116</v>
      </c>
      <c r="I2740" t="str">
        <f>INDEX('DATA - Teams'!$C:$C,MATCH(C2740,'DATA - Teams'!$B:$B,0))</f>
        <v>RICHO</v>
      </c>
    </row>
    <row r="2741" spans="1:9" hidden="1" x14ac:dyDescent="0.2">
      <c r="A2741">
        <v>2017</v>
      </c>
      <c r="B2741">
        <v>14</v>
      </c>
      <c r="C2741" t="s">
        <v>270</v>
      </c>
      <c r="D2741" t="s">
        <v>281</v>
      </c>
      <c r="E2741" t="s">
        <v>16</v>
      </c>
      <c r="F2741" t="s">
        <v>38</v>
      </c>
      <c r="G2741">
        <v>85</v>
      </c>
      <c r="H2741">
        <v>64</v>
      </c>
      <c r="I2741" t="str">
        <f>INDEX('DATA - Teams'!$C:$C,MATCH(C2741,'DATA - Teams'!$B:$B,0))</f>
        <v>RICHO</v>
      </c>
    </row>
    <row r="2742" spans="1:9" hidden="1" x14ac:dyDescent="0.2">
      <c r="A2742">
        <v>2017</v>
      </c>
      <c r="B2742">
        <v>14</v>
      </c>
      <c r="C2742" t="s">
        <v>270</v>
      </c>
      <c r="D2742" t="s">
        <v>294</v>
      </c>
      <c r="E2742" t="s">
        <v>16</v>
      </c>
      <c r="F2742" t="s">
        <v>41</v>
      </c>
      <c r="G2742">
        <v>106</v>
      </c>
      <c r="H2742">
        <v>146</v>
      </c>
      <c r="I2742" t="str">
        <f>INDEX('DATA - Teams'!$C:$C,MATCH(C2742,'DATA - Teams'!$B:$B,0))</f>
        <v>RICHO</v>
      </c>
    </row>
    <row r="2743" spans="1:9" hidden="1" x14ac:dyDescent="0.2">
      <c r="A2743">
        <v>2017</v>
      </c>
      <c r="B2743">
        <v>14</v>
      </c>
      <c r="C2743" t="s">
        <v>270</v>
      </c>
      <c r="D2743" t="s">
        <v>282</v>
      </c>
      <c r="E2743" t="s">
        <v>14</v>
      </c>
      <c r="F2743" t="s">
        <v>41</v>
      </c>
      <c r="G2743">
        <v>123</v>
      </c>
      <c r="H2743">
        <v>121</v>
      </c>
      <c r="I2743" t="str">
        <f>INDEX('DATA - Teams'!$C:$C,MATCH(C2743,'DATA - Teams'!$B:$B,0))</f>
        <v>RICHO</v>
      </c>
    </row>
    <row r="2744" spans="1:9" hidden="1" x14ac:dyDescent="0.2">
      <c r="A2744">
        <v>2017</v>
      </c>
      <c r="B2744">
        <v>14</v>
      </c>
      <c r="C2744" t="s">
        <v>270</v>
      </c>
      <c r="D2744" t="s">
        <v>288</v>
      </c>
      <c r="E2744" t="s">
        <v>35</v>
      </c>
      <c r="F2744" t="s">
        <v>43</v>
      </c>
      <c r="G2744">
        <v>104</v>
      </c>
      <c r="H2744">
        <v>81</v>
      </c>
      <c r="I2744" t="str">
        <f>INDEX('DATA - Teams'!$C:$C,MATCH(C2744,'DATA - Teams'!$B:$B,0))</f>
        <v>RICHO</v>
      </c>
    </row>
    <row r="2745" spans="1:9" hidden="1" x14ac:dyDescent="0.2">
      <c r="A2745">
        <v>2017</v>
      </c>
      <c r="B2745">
        <v>14</v>
      </c>
      <c r="C2745" t="s">
        <v>270</v>
      </c>
      <c r="D2745" t="s">
        <v>206</v>
      </c>
      <c r="E2745" t="s">
        <v>28</v>
      </c>
      <c r="F2745" t="s">
        <v>38</v>
      </c>
      <c r="G2745">
        <v>93</v>
      </c>
      <c r="H2745">
        <v>77</v>
      </c>
      <c r="I2745" t="str">
        <f>INDEX('DATA - Teams'!$C:$C,MATCH(C2745,'DATA - Teams'!$B:$B,0))</f>
        <v>RICHO</v>
      </c>
    </row>
    <row r="2746" spans="1:9" hidden="1" x14ac:dyDescent="0.2">
      <c r="A2746">
        <v>2017</v>
      </c>
      <c r="B2746">
        <v>14</v>
      </c>
      <c r="C2746" t="s">
        <v>270</v>
      </c>
      <c r="D2746" t="s">
        <v>283</v>
      </c>
      <c r="E2746" t="s">
        <v>13</v>
      </c>
      <c r="F2746" t="s">
        <v>41</v>
      </c>
      <c r="G2746">
        <v>82</v>
      </c>
      <c r="H2746">
        <v>68</v>
      </c>
      <c r="I2746" t="str">
        <f>INDEX('DATA - Teams'!$C:$C,MATCH(C2746,'DATA - Teams'!$B:$B,0))</f>
        <v>RICHO</v>
      </c>
    </row>
    <row r="2747" spans="1:9" hidden="1" x14ac:dyDescent="0.2">
      <c r="A2747">
        <v>2017</v>
      </c>
      <c r="B2747">
        <v>14</v>
      </c>
      <c r="C2747" t="s">
        <v>270</v>
      </c>
      <c r="D2747" t="s">
        <v>284</v>
      </c>
      <c r="E2747" t="s">
        <v>13</v>
      </c>
      <c r="F2747" t="s">
        <v>43</v>
      </c>
      <c r="G2747">
        <v>92</v>
      </c>
      <c r="H2747">
        <v>119</v>
      </c>
      <c r="I2747" t="str">
        <f>INDEX('DATA - Teams'!$C:$C,MATCH(C2747,'DATA - Teams'!$B:$B,0))</f>
        <v>RICHO</v>
      </c>
    </row>
    <row r="2748" spans="1:9" hidden="1" x14ac:dyDescent="0.2">
      <c r="A2748">
        <v>2017</v>
      </c>
      <c r="B2748">
        <v>14</v>
      </c>
      <c r="C2748" t="s">
        <v>270</v>
      </c>
      <c r="D2748" t="s">
        <v>116</v>
      </c>
      <c r="E2748" t="s">
        <v>17</v>
      </c>
      <c r="F2748" t="s">
        <v>59</v>
      </c>
      <c r="G2748">
        <v>80</v>
      </c>
      <c r="H2748">
        <v>0</v>
      </c>
      <c r="I2748" t="str">
        <f>INDEX('DATA - Teams'!$C:$C,MATCH(C2748,'DATA - Teams'!$B:$B,0))</f>
        <v>RICHO</v>
      </c>
    </row>
    <row r="2749" spans="1:9" hidden="1" x14ac:dyDescent="0.2">
      <c r="A2749">
        <v>2017</v>
      </c>
      <c r="B2749">
        <v>14</v>
      </c>
      <c r="C2749" t="s">
        <v>270</v>
      </c>
      <c r="D2749" t="s">
        <v>253</v>
      </c>
      <c r="E2749" t="s">
        <v>27</v>
      </c>
      <c r="F2749" t="s">
        <v>59</v>
      </c>
      <c r="G2749">
        <v>92</v>
      </c>
      <c r="H2749">
        <v>58</v>
      </c>
      <c r="I2749" t="str">
        <f>INDEX('DATA - Teams'!$C:$C,MATCH(C2749,'DATA - Teams'!$B:$B,0))</f>
        <v>RICHO</v>
      </c>
    </row>
    <row r="2750" spans="1:9" hidden="1" x14ac:dyDescent="0.2">
      <c r="A2750">
        <v>2017</v>
      </c>
      <c r="B2750">
        <v>14</v>
      </c>
      <c r="C2750" t="s">
        <v>270</v>
      </c>
      <c r="D2750" t="s">
        <v>290</v>
      </c>
      <c r="E2750" t="s">
        <v>16</v>
      </c>
      <c r="F2750" t="s">
        <v>59</v>
      </c>
      <c r="G2750">
        <v>73</v>
      </c>
      <c r="H2750">
        <v>80</v>
      </c>
      <c r="I2750" t="str">
        <f>INDEX('DATA - Teams'!$C:$C,MATCH(C2750,'DATA - Teams'!$B:$B,0))</f>
        <v>RICHO</v>
      </c>
    </row>
    <row r="2751" spans="1:9" hidden="1" x14ac:dyDescent="0.2">
      <c r="A2751">
        <v>2017</v>
      </c>
      <c r="B2751">
        <v>14</v>
      </c>
      <c r="C2751" t="s">
        <v>270</v>
      </c>
      <c r="D2751" t="s">
        <v>51</v>
      </c>
      <c r="E2751" t="s">
        <v>24</v>
      </c>
      <c r="F2751" t="s">
        <v>59</v>
      </c>
      <c r="G2751">
        <v>90</v>
      </c>
      <c r="H2751">
        <v>0</v>
      </c>
      <c r="I2751" t="str">
        <f>INDEX('DATA - Teams'!$C:$C,MATCH(C2751,'DATA - Teams'!$B:$B,0))</f>
        <v>RICHO</v>
      </c>
    </row>
    <row r="2752" spans="1:9" hidden="1" x14ac:dyDescent="0.2">
      <c r="A2752">
        <v>2017</v>
      </c>
      <c r="B2752">
        <v>15</v>
      </c>
      <c r="C2752" t="s">
        <v>270</v>
      </c>
      <c r="D2752" t="s">
        <v>239</v>
      </c>
      <c r="E2752" t="s">
        <v>22</v>
      </c>
      <c r="F2752" t="s">
        <v>41</v>
      </c>
      <c r="G2752">
        <v>80</v>
      </c>
      <c r="H2752">
        <v>100</v>
      </c>
      <c r="I2752" t="str">
        <f>INDEX('DATA - Teams'!$C:$C,MATCH(C2752,'DATA - Teams'!$B:$B,0))</f>
        <v>RICHO</v>
      </c>
    </row>
    <row r="2753" spans="1:9" hidden="1" x14ac:dyDescent="0.2">
      <c r="A2753">
        <v>2017</v>
      </c>
      <c r="B2753">
        <v>15</v>
      </c>
      <c r="C2753" t="s">
        <v>270</v>
      </c>
      <c r="D2753" t="s">
        <v>271</v>
      </c>
      <c r="E2753" t="s">
        <v>33</v>
      </c>
      <c r="F2753" t="s">
        <v>41</v>
      </c>
      <c r="G2753">
        <v>100</v>
      </c>
      <c r="H2753">
        <v>78</v>
      </c>
      <c r="I2753" t="str">
        <f>INDEX('DATA - Teams'!$C:$C,MATCH(C2753,'DATA - Teams'!$B:$B,0))</f>
        <v>RICHO</v>
      </c>
    </row>
    <row r="2754" spans="1:9" hidden="1" x14ac:dyDescent="0.2">
      <c r="A2754">
        <v>2017</v>
      </c>
      <c r="B2754">
        <v>15</v>
      </c>
      <c r="C2754" t="s">
        <v>270</v>
      </c>
      <c r="D2754" t="s">
        <v>252</v>
      </c>
      <c r="E2754" t="s">
        <v>33</v>
      </c>
      <c r="F2754" t="s">
        <v>38</v>
      </c>
      <c r="G2754">
        <v>82</v>
      </c>
      <c r="H2754">
        <v>115</v>
      </c>
      <c r="I2754" t="str">
        <f>INDEX('DATA - Teams'!$C:$C,MATCH(C2754,'DATA - Teams'!$B:$B,0))</f>
        <v>RICHO</v>
      </c>
    </row>
    <row r="2755" spans="1:9" hidden="1" x14ac:dyDescent="0.2">
      <c r="A2755">
        <v>2017</v>
      </c>
      <c r="B2755">
        <v>15</v>
      </c>
      <c r="C2755" t="s">
        <v>270</v>
      </c>
      <c r="D2755" t="s">
        <v>272</v>
      </c>
      <c r="E2755" t="s">
        <v>17</v>
      </c>
      <c r="F2755" t="s">
        <v>43</v>
      </c>
      <c r="G2755">
        <v>86</v>
      </c>
      <c r="H2755">
        <v>117</v>
      </c>
      <c r="I2755" t="str">
        <f>INDEX('DATA - Teams'!$C:$C,MATCH(C2755,'DATA - Teams'!$B:$B,0))</f>
        <v>RICHO</v>
      </c>
    </row>
    <row r="2756" spans="1:9" hidden="1" x14ac:dyDescent="0.2">
      <c r="A2756">
        <v>2017</v>
      </c>
      <c r="B2756">
        <v>15</v>
      </c>
      <c r="C2756" t="s">
        <v>270</v>
      </c>
      <c r="D2756" t="s">
        <v>273</v>
      </c>
      <c r="E2756" t="s">
        <v>17</v>
      </c>
      <c r="F2756" t="s">
        <v>41</v>
      </c>
      <c r="G2756">
        <v>89</v>
      </c>
      <c r="H2756">
        <v>60</v>
      </c>
      <c r="I2756" t="str">
        <f>INDEX('DATA - Teams'!$C:$C,MATCH(C2756,'DATA - Teams'!$B:$B,0))</f>
        <v>RICHO</v>
      </c>
    </row>
    <row r="2757" spans="1:9" hidden="1" x14ac:dyDescent="0.2">
      <c r="A2757">
        <v>2017</v>
      </c>
      <c r="B2757">
        <v>15</v>
      </c>
      <c r="C2757" t="s">
        <v>270</v>
      </c>
      <c r="D2757" t="s">
        <v>144</v>
      </c>
      <c r="E2757" t="s">
        <v>17</v>
      </c>
      <c r="F2757" t="s">
        <v>41</v>
      </c>
      <c r="G2757">
        <v>92</v>
      </c>
      <c r="H2757">
        <v>82</v>
      </c>
      <c r="I2757" t="str">
        <f>INDEX('DATA - Teams'!$C:$C,MATCH(C2757,'DATA - Teams'!$B:$B,0))</f>
        <v>RICHO</v>
      </c>
    </row>
    <row r="2758" spans="1:9" hidden="1" x14ac:dyDescent="0.2">
      <c r="A2758">
        <v>2017</v>
      </c>
      <c r="B2758">
        <v>15</v>
      </c>
      <c r="C2758" t="s">
        <v>270</v>
      </c>
      <c r="D2758" t="s">
        <v>274</v>
      </c>
      <c r="E2758" t="s">
        <v>18</v>
      </c>
      <c r="F2758" t="s">
        <v>52</v>
      </c>
      <c r="G2758">
        <v>100</v>
      </c>
      <c r="H2758">
        <v>95</v>
      </c>
      <c r="I2758" t="str">
        <f>INDEX('DATA - Teams'!$C:$C,MATCH(C2758,'DATA - Teams'!$B:$B,0))</f>
        <v>RICHO</v>
      </c>
    </row>
    <row r="2759" spans="1:9" hidden="1" x14ac:dyDescent="0.2">
      <c r="A2759">
        <v>2017</v>
      </c>
      <c r="B2759">
        <v>15</v>
      </c>
      <c r="C2759" t="s">
        <v>270</v>
      </c>
      <c r="D2759" t="s">
        <v>182</v>
      </c>
      <c r="E2759" t="s">
        <v>23</v>
      </c>
      <c r="F2759" t="s">
        <v>43</v>
      </c>
      <c r="G2759">
        <v>85</v>
      </c>
      <c r="H2759">
        <v>97</v>
      </c>
      <c r="I2759" t="str">
        <f>INDEX('DATA - Teams'!$C:$C,MATCH(C2759,'DATA - Teams'!$B:$B,0))</f>
        <v>RICHO</v>
      </c>
    </row>
    <row r="2760" spans="1:9" hidden="1" x14ac:dyDescent="0.2">
      <c r="A2760">
        <v>2017</v>
      </c>
      <c r="B2760">
        <v>15</v>
      </c>
      <c r="C2760" t="s">
        <v>270</v>
      </c>
      <c r="D2760" t="s">
        <v>291</v>
      </c>
      <c r="E2760" t="s">
        <v>36</v>
      </c>
      <c r="F2760" t="s">
        <v>38</v>
      </c>
      <c r="G2760">
        <v>103</v>
      </c>
      <c r="H2760">
        <v>89</v>
      </c>
      <c r="I2760" t="str">
        <f>INDEX('DATA - Teams'!$C:$C,MATCH(C2760,'DATA - Teams'!$B:$B,0))</f>
        <v>RICHO</v>
      </c>
    </row>
    <row r="2761" spans="1:9" hidden="1" x14ac:dyDescent="0.2">
      <c r="A2761">
        <v>2017</v>
      </c>
      <c r="B2761">
        <v>15</v>
      </c>
      <c r="C2761" t="s">
        <v>270</v>
      </c>
      <c r="D2761" t="s">
        <v>286</v>
      </c>
      <c r="E2761" t="s">
        <v>20</v>
      </c>
      <c r="F2761" t="s">
        <v>38</v>
      </c>
      <c r="G2761">
        <v>75</v>
      </c>
      <c r="H2761">
        <v>59</v>
      </c>
      <c r="I2761" t="str">
        <f>INDEX('DATA - Teams'!$C:$C,MATCH(C2761,'DATA - Teams'!$B:$B,0))</f>
        <v>RICHO</v>
      </c>
    </row>
    <row r="2762" spans="1:9" hidden="1" x14ac:dyDescent="0.2">
      <c r="A2762">
        <v>2017</v>
      </c>
      <c r="B2762">
        <v>15</v>
      </c>
      <c r="C2762" t="s">
        <v>270</v>
      </c>
      <c r="D2762" t="s">
        <v>277</v>
      </c>
      <c r="E2762" t="s">
        <v>20</v>
      </c>
      <c r="F2762" t="s">
        <v>38</v>
      </c>
      <c r="G2762">
        <v>67</v>
      </c>
      <c r="H2762">
        <v>53</v>
      </c>
      <c r="I2762" t="str">
        <f>INDEX('DATA - Teams'!$C:$C,MATCH(C2762,'DATA - Teams'!$B:$B,0))</f>
        <v>RICHO</v>
      </c>
    </row>
    <row r="2763" spans="1:9" hidden="1" x14ac:dyDescent="0.2">
      <c r="A2763">
        <v>2017</v>
      </c>
      <c r="B2763">
        <v>15</v>
      </c>
      <c r="C2763" t="s">
        <v>270</v>
      </c>
      <c r="D2763" t="s">
        <v>279</v>
      </c>
      <c r="E2763" t="s">
        <v>32</v>
      </c>
      <c r="F2763" t="s">
        <v>41</v>
      </c>
      <c r="G2763">
        <v>115</v>
      </c>
      <c r="H2763">
        <v>132</v>
      </c>
      <c r="I2763" t="str">
        <f>INDEX('DATA - Teams'!$C:$C,MATCH(C2763,'DATA - Teams'!$B:$B,0))</f>
        <v>RICHO</v>
      </c>
    </row>
    <row r="2764" spans="1:9" hidden="1" x14ac:dyDescent="0.2">
      <c r="A2764">
        <v>2017</v>
      </c>
      <c r="B2764">
        <v>15</v>
      </c>
      <c r="C2764" t="s">
        <v>270</v>
      </c>
      <c r="D2764" t="s">
        <v>278</v>
      </c>
      <c r="E2764" t="s">
        <v>32</v>
      </c>
      <c r="F2764" t="s">
        <v>43</v>
      </c>
      <c r="G2764">
        <v>87</v>
      </c>
      <c r="H2764">
        <v>85</v>
      </c>
      <c r="I2764" t="str">
        <f>INDEX('DATA - Teams'!$C:$C,MATCH(C2764,'DATA - Teams'!$B:$B,0))</f>
        <v>RICHO</v>
      </c>
    </row>
    <row r="2765" spans="1:9" hidden="1" x14ac:dyDescent="0.2">
      <c r="A2765">
        <v>2017</v>
      </c>
      <c r="B2765">
        <v>15</v>
      </c>
      <c r="C2765" t="s">
        <v>270</v>
      </c>
      <c r="D2765" t="s">
        <v>294</v>
      </c>
      <c r="E2765" t="s">
        <v>16</v>
      </c>
      <c r="F2765" t="s">
        <v>41</v>
      </c>
      <c r="G2765">
        <v>94</v>
      </c>
      <c r="H2765">
        <v>45</v>
      </c>
      <c r="I2765" t="str">
        <f>INDEX('DATA - Teams'!$C:$C,MATCH(C2765,'DATA - Teams'!$B:$B,0))</f>
        <v>RICHO</v>
      </c>
    </row>
    <row r="2766" spans="1:9" hidden="1" x14ac:dyDescent="0.2">
      <c r="A2766">
        <v>2017</v>
      </c>
      <c r="B2766">
        <v>15</v>
      </c>
      <c r="C2766" t="s">
        <v>270</v>
      </c>
      <c r="D2766" t="s">
        <v>281</v>
      </c>
      <c r="E2766" t="s">
        <v>16</v>
      </c>
      <c r="F2766" t="s">
        <v>38</v>
      </c>
      <c r="G2766">
        <v>86</v>
      </c>
      <c r="H2766">
        <v>109</v>
      </c>
      <c r="I2766" t="str">
        <f>INDEX('DATA - Teams'!$C:$C,MATCH(C2766,'DATA - Teams'!$B:$B,0))</f>
        <v>RICHO</v>
      </c>
    </row>
    <row r="2767" spans="1:9" hidden="1" x14ac:dyDescent="0.2">
      <c r="A2767">
        <v>2017</v>
      </c>
      <c r="B2767">
        <v>15</v>
      </c>
      <c r="C2767" t="s">
        <v>270</v>
      </c>
      <c r="D2767" t="s">
        <v>282</v>
      </c>
      <c r="E2767" t="s">
        <v>14</v>
      </c>
      <c r="F2767" t="s">
        <v>41</v>
      </c>
      <c r="G2767">
        <v>119</v>
      </c>
      <c r="H2767">
        <v>121</v>
      </c>
      <c r="I2767" t="str">
        <f>INDEX('DATA - Teams'!$C:$C,MATCH(C2767,'DATA - Teams'!$B:$B,0))</f>
        <v>RICHO</v>
      </c>
    </row>
    <row r="2768" spans="1:9" hidden="1" x14ac:dyDescent="0.2">
      <c r="A2768">
        <v>2017</v>
      </c>
      <c r="B2768">
        <v>15</v>
      </c>
      <c r="C2768" t="s">
        <v>270</v>
      </c>
      <c r="D2768" t="s">
        <v>288</v>
      </c>
      <c r="E2768" t="s">
        <v>35</v>
      </c>
      <c r="F2768" t="s">
        <v>43</v>
      </c>
      <c r="G2768">
        <v>92</v>
      </c>
      <c r="H2768">
        <v>60</v>
      </c>
      <c r="I2768" t="str">
        <f>INDEX('DATA - Teams'!$C:$C,MATCH(C2768,'DATA - Teams'!$B:$B,0))</f>
        <v>RICHO</v>
      </c>
    </row>
    <row r="2769" spans="1:9" hidden="1" x14ac:dyDescent="0.2">
      <c r="A2769">
        <v>2017</v>
      </c>
      <c r="B2769">
        <v>15</v>
      </c>
      <c r="C2769" t="s">
        <v>270</v>
      </c>
      <c r="D2769" t="s">
        <v>284</v>
      </c>
      <c r="E2769" t="s">
        <v>13</v>
      </c>
      <c r="F2769" t="s">
        <v>43</v>
      </c>
      <c r="G2769">
        <v>106</v>
      </c>
      <c r="H2769">
        <v>115</v>
      </c>
      <c r="I2769" t="str">
        <f>INDEX('DATA - Teams'!$C:$C,MATCH(C2769,'DATA - Teams'!$B:$B,0))</f>
        <v>RICHO</v>
      </c>
    </row>
    <row r="2770" spans="1:9" hidden="1" x14ac:dyDescent="0.2">
      <c r="A2770">
        <v>2017</v>
      </c>
      <c r="B2770">
        <v>15</v>
      </c>
      <c r="C2770" t="s">
        <v>270</v>
      </c>
      <c r="D2770" t="s">
        <v>290</v>
      </c>
      <c r="E2770" t="s">
        <v>16</v>
      </c>
      <c r="F2770" t="s">
        <v>59</v>
      </c>
      <c r="G2770">
        <v>78</v>
      </c>
      <c r="H2770">
        <v>65</v>
      </c>
      <c r="I2770" t="str">
        <f>INDEX('DATA - Teams'!$C:$C,MATCH(C2770,'DATA - Teams'!$B:$B,0))</f>
        <v>RICHO</v>
      </c>
    </row>
    <row r="2771" spans="1:9" hidden="1" x14ac:dyDescent="0.2">
      <c r="A2771">
        <v>2017</v>
      </c>
      <c r="B2771">
        <v>15</v>
      </c>
      <c r="C2771" t="s">
        <v>270</v>
      </c>
      <c r="D2771" t="s">
        <v>51</v>
      </c>
      <c r="E2771" t="s">
        <v>24</v>
      </c>
      <c r="F2771" t="s">
        <v>59</v>
      </c>
      <c r="G2771">
        <v>75</v>
      </c>
      <c r="H2771">
        <v>12</v>
      </c>
      <c r="I2771" t="str">
        <f>INDEX('DATA - Teams'!$C:$C,MATCH(C2771,'DATA - Teams'!$B:$B,0))</f>
        <v>RICHO</v>
      </c>
    </row>
    <row r="2772" spans="1:9" hidden="1" x14ac:dyDescent="0.2">
      <c r="A2772">
        <v>2017</v>
      </c>
      <c r="B2772">
        <v>15</v>
      </c>
      <c r="C2772" t="s">
        <v>270</v>
      </c>
      <c r="D2772" t="s">
        <v>206</v>
      </c>
      <c r="E2772" t="s">
        <v>28</v>
      </c>
      <c r="F2772" t="s">
        <v>59</v>
      </c>
      <c r="G2772">
        <v>93</v>
      </c>
      <c r="H2772">
        <v>0</v>
      </c>
      <c r="I2772" t="str">
        <f>INDEX('DATA - Teams'!$C:$C,MATCH(C2772,'DATA - Teams'!$B:$B,0))</f>
        <v>RICHO</v>
      </c>
    </row>
    <row r="2773" spans="1:9" hidden="1" x14ac:dyDescent="0.2">
      <c r="A2773">
        <v>2017</v>
      </c>
      <c r="B2773">
        <v>15</v>
      </c>
      <c r="C2773" t="s">
        <v>270</v>
      </c>
      <c r="D2773" t="s">
        <v>283</v>
      </c>
      <c r="E2773" t="s">
        <v>13</v>
      </c>
      <c r="F2773" t="s">
        <v>59</v>
      </c>
      <c r="G2773">
        <v>82</v>
      </c>
      <c r="H2773">
        <v>0</v>
      </c>
      <c r="I2773" t="str">
        <f>INDEX('DATA - Teams'!$C:$C,MATCH(C2773,'DATA - Teams'!$B:$B,0))</f>
        <v>RICHO</v>
      </c>
    </row>
    <row r="2774" spans="1:9" hidden="1" x14ac:dyDescent="0.2">
      <c r="A2774">
        <v>2017</v>
      </c>
      <c r="B2774">
        <v>16</v>
      </c>
      <c r="C2774" t="s">
        <v>270</v>
      </c>
      <c r="D2774" t="s">
        <v>239</v>
      </c>
      <c r="E2774" t="s">
        <v>22</v>
      </c>
      <c r="F2774" t="s">
        <v>41</v>
      </c>
      <c r="G2774">
        <v>82</v>
      </c>
      <c r="H2774">
        <v>79</v>
      </c>
      <c r="I2774" t="str">
        <f>INDEX('DATA - Teams'!$C:$C,MATCH(C2774,'DATA - Teams'!$B:$B,0))</f>
        <v>RICHO</v>
      </c>
    </row>
    <row r="2775" spans="1:9" hidden="1" x14ac:dyDescent="0.2">
      <c r="A2775">
        <v>2017</v>
      </c>
      <c r="B2775">
        <v>16</v>
      </c>
      <c r="C2775" t="s">
        <v>270</v>
      </c>
      <c r="D2775" t="s">
        <v>271</v>
      </c>
      <c r="E2775" t="s">
        <v>33</v>
      </c>
      <c r="F2775" t="s">
        <v>41</v>
      </c>
      <c r="G2775">
        <v>93</v>
      </c>
      <c r="H2775">
        <v>93</v>
      </c>
      <c r="I2775" t="str">
        <f>INDEX('DATA - Teams'!$C:$C,MATCH(C2775,'DATA - Teams'!$B:$B,0))</f>
        <v>RICHO</v>
      </c>
    </row>
    <row r="2776" spans="1:9" hidden="1" x14ac:dyDescent="0.2">
      <c r="A2776">
        <v>2017</v>
      </c>
      <c r="B2776">
        <v>16</v>
      </c>
      <c r="C2776" t="s">
        <v>270</v>
      </c>
      <c r="D2776" t="s">
        <v>252</v>
      </c>
      <c r="E2776" t="s">
        <v>33</v>
      </c>
      <c r="F2776" t="s">
        <v>38</v>
      </c>
      <c r="G2776">
        <v>80</v>
      </c>
      <c r="H2776">
        <v>57</v>
      </c>
      <c r="I2776" t="str">
        <f>INDEX('DATA - Teams'!$C:$C,MATCH(C2776,'DATA - Teams'!$B:$B,0))</f>
        <v>RICHO</v>
      </c>
    </row>
    <row r="2777" spans="1:9" hidden="1" x14ac:dyDescent="0.2">
      <c r="A2777">
        <v>2017</v>
      </c>
      <c r="B2777">
        <v>16</v>
      </c>
      <c r="C2777" t="s">
        <v>270</v>
      </c>
      <c r="D2777" t="s">
        <v>272</v>
      </c>
      <c r="E2777" t="s">
        <v>17</v>
      </c>
      <c r="F2777" t="s">
        <v>43</v>
      </c>
      <c r="G2777">
        <v>95</v>
      </c>
      <c r="H2777">
        <v>100</v>
      </c>
      <c r="I2777" t="str">
        <f>INDEX('DATA - Teams'!$C:$C,MATCH(C2777,'DATA - Teams'!$B:$B,0))</f>
        <v>RICHO</v>
      </c>
    </row>
    <row r="2778" spans="1:9" hidden="1" x14ac:dyDescent="0.2">
      <c r="A2778">
        <v>2017</v>
      </c>
      <c r="B2778">
        <v>16</v>
      </c>
      <c r="C2778" t="s">
        <v>270</v>
      </c>
      <c r="D2778" t="s">
        <v>274</v>
      </c>
      <c r="E2778" t="s">
        <v>18</v>
      </c>
      <c r="F2778" t="s">
        <v>52</v>
      </c>
      <c r="G2778">
        <v>99</v>
      </c>
      <c r="H2778">
        <v>57</v>
      </c>
      <c r="I2778" t="str">
        <f>INDEX('DATA - Teams'!$C:$C,MATCH(C2778,'DATA - Teams'!$B:$B,0))</f>
        <v>RICHO</v>
      </c>
    </row>
    <row r="2779" spans="1:9" hidden="1" x14ac:dyDescent="0.2">
      <c r="A2779">
        <v>2017</v>
      </c>
      <c r="B2779">
        <v>16</v>
      </c>
      <c r="C2779" t="s">
        <v>270</v>
      </c>
      <c r="D2779" t="s">
        <v>182</v>
      </c>
      <c r="E2779" t="s">
        <v>23</v>
      </c>
      <c r="F2779" t="s">
        <v>43</v>
      </c>
      <c r="G2779">
        <v>79</v>
      </c>
      <c r="H2779">
        <v>82</v>
      </c>
      <c r="I2779" t="str">
        <f>INDEX('DATA - Teams'!$C:$C,MATCH(C2779,'DATA - Teams'!$B:$B,0))</f>
        <v>RICHO</v>
      </c>
    </row>
    <row r="2780" spans="1:9" hidden="1" x14ac:dyDescent="0.2">
      <c r="A2780">
        <v>2017</v>
      </c>
      <c r="B2780">
        <v>16</v>
      </c>
      <c r="C2780" t="s">
        <v>270</v>
      </c>
      <c r="D2780" t="s">
        <v>291</v>
      </c>
      <c r="E2780" t="s">
        <v>36</v>
      </c>
      <c r="F2780" t="s">
        <v>38</v>
      </c>
      <c r="G2780">
        <v>104</v>
      </c>
      <c r="H2780">
        <v>94</v>
      </c>
      <c r="I2780" t="str">
        <f>INDEX('DATA - Teams'!$C:$C,MATCH(C2780,'DATA - Teams'!$B:$B,0))</f>
        <v>RICHO</v>
      </c>
    </row>
    <row r="2781" spans="1:9" hidden="1" x14ac:dyDescent="0.2">
      <c r="A2781">
        <v>2017</v>
      </c>
      <c r="B2781">
        <v>16</v>
      </c>
      <c r="C2781" t="s">
        <v>270</v>
      </c>
      <c r="D2781" t="s">
        <v>277</v>
      </c>
      <c r="E2781" t="s">
        <v>20</v>
      </c>
      <c r="F2781" t="s">
        <v>38</v>
      </c>
      <c r="G2781">
        <v>68</v>
      </c>
      <c r="H2781">
        <v>89</v>
      </c>
      <c r="I2781" t="str">
        <f>INDEX('DATA - Teams'!$C:$C,MATCH(C2781,'DATA - Teams'!$B:$B,0))</f>
        <v>RICHO</v>
      </c>
    </row>
    <row r="2782" spans="1:9" hidden="1" x14ac:dyDescent="0.2">
      <c r="A2782">
        <v>2017</v>
      </c>
      <c r="B2782">
        <v>16</v>
      </c>
      <c r="C2782" t="s">
        <v>270</v>
      </c>
      <c r="D2782" t="s">
        <v>286</v>
      </c>
      <c r="E2782" t="s">
        <v>20</v>
      </c>
      <c r="F2782" t="s">
        <v>38</v>
      </c>
      <c r="G2782">
        <v>82</v>
      </c>
      <c r="H2782">
        <v>105</v>
      </c>
      <c r="I2782" t="str">
        <f>INDEX('DATA - Teams'!$C:$C,MATCH(C2782,'DATA - Teams'!$B:$B,0))</f>
        <v>RICHO</v>
      </c>
    </row>
    <row r="2783" spans="1:9" hidden="1" x14ac:dyDescent="0.2">
      <c r="A2783">
        <v>2017</v>
      </c>
      <c r="B2783">
        <v>16</v>
      </c>
      <c r="C2783" t="s">
        <v>270</v>
      </c>
      <c r="D2783" t="s">
        <v>278</v>
      </c>
      <c r="E2783" t="s">
        <v>32</v>
      </c>
      <c r="F2783" t="s">
        <v>43</v>
      </c>
      <c r="G2783">
        <v>90</v>
      </c>
      <c r="H2783">
        <v>92</v>
      </c>
      <c r="I2783" t="str">
        <f>INDEX('DATA - Teams'!$C:$C,MATCH(C2783,'DATA - Teams'!$B:$B,0))</f>
        <v>RICHO</v>
      </c>
    </row>
    <row r="2784" spans="1:9" hidden="1" x14ac:dyDescent="0.2">
      <c r="A2784">
        <v>2017</v>
      </c>
      <c r="B2784">
        <v>16</v>
      </c>
      <c r="C2784" t="s">
        <v>270</v>
      </c>
      <c r="D2784" t="s">
        <v>279</v>
      </c>
      <c r="E2784" t="s">
        <v>32</v>
      </c>
      <c r="F2784" t="s">
        <v>41</v>
      </c>
      <c r="G2784">
        <v>121</v>
      </c>
      <c r="H2784">
        <v>136</v>
      </c>
      <c r="I2784" t="str">
        <f>INDEX('DATA - Teams'!$C:$C,MATCH(C2784,'DATA - Teams'!$B:$B,0))</f>
        <v>RICHO</v>
      </c>
    </row>
    <row r="2785" spans="1:9" hidden="1" x14ac:dyDescent="0.2">
      <c r="A2785">
        <v>2017</v>
      </c>
      <c r="B2785">
        <v>16</v>
      </c>
      <c r="C2785" t="s">
        <v>270</v>
      </c>
      <c r="D2785" t="s">
        <v>287</v>
      </c>
      <c r="E2785" t="s">
        <v>16</v>
      </c>
      <c r="F2785" t="s">
        <v>41</v>
      </c>
      <c r="G2785">
        <v>74</v>
      </c>
      <c r="H2785">
        <v>100</v>
      </c>
      <c r="I2785" t="str">
        <f>INDEX('DATA - Teams'!$C:$C,MATCH(C2785,'DATA - Teams'!$B:$B,0))</f>
        <v>RICHO</v>
      </c>
    </row>
    <row r="2786" spans="1:9" hidden="1" x14ac:dyDescent="0.2">
      <c r="A2786">
        <v>2017</v>
      </c>
      <c r="B2786">
        <v>16</v>
      </c>
      <c r="C2786" t="s">
        <v>270</v>
      </c>
      <c r="D2786" t="s">
        <v>294</v>
      </c>
      <c r="E2786" t="s">
        <v>16</v>
      </c>
      <c r="F2786" t="s">
        <v>41</v>
      </c>
      <c r="G2786">
        <v>107</v>
      </c>
      <c r="H2786">
        <v>110</v>
      </c>
      <c r="I2786" t="str">
        <f>INDEX('DATA - Teams'!$C:$C,MATCH(C2786,'DATA - Teams'!$B:$B,0))</f>
        <v>RICHO</v>
      </c>
    </row>
    <row r="2787" spans="1:9" hidden="1" x14ac:dyDescent="0.2">
      <c r="A2787">
        <v>2017</v>
      </c>
      <c r="B2787">
        <v>16</v>
      </c>
      <c r="C2787" t="s">
        <v>270</v>
      </c>
      <c r="D2787" t="s">
        <v>281</v>
      </c>
      <c r="E2787" t="s">
        <v>16</v>
      </c>
      <c r="F2787" t="s">
        <v>38</v>
      </c>
      <c r="G2787">
        <v>91</v>
      </c>
      <c r="H2787">
        <v>97</v>
      </c>
      <c r="I2787" t="str">
        <f>INDEX('DATA - Teams'!$C:$C,MATCH(C2787,'DATA - Teams'!$B:$B,0))</f>
        <v>RICHO</v>
      </c>
    </row>
    <row r="2788" spans="1:9" hidden="1" x14ac:dyDescent="0.2">
      <c r="A2788">
        <v>2017</v>
      </c>
      <c r="B2788">
        <v>16</v>
      </c>
      <c r="C2788" t="s">
        <v>270</v>
      </c>
      <c r="D2788" t="s">
        <v>282</v>
      </c>
      <c r="E2788" t="s">
        <v>14</v>
      </c>
      <c r="F2788" t="s">
        <v>41</v>
      </c>
      <c r="G2788">
        <v>110</v>
      </c>
      <c r="H2788">
        <v>74</v>
      </c>
      <c r="I2788" t="str">
        <f>INDEX('DATA - Teams'!$C:$C,MATCH(C2788,'DATA - Teams'!$B:$B,0))</f>
        <v>RICHO</v>
      </c>
    </row>
    <row r="2789" spans="1:9" hidden="1" x14ac:dyDescent="0.2">
      <c r="A2789">
        <v>2017</v>
      </c>
      <c r="B2789">
        <v>16</v>
      </c>
      <c r="C2789" t="s">
        <v>270</v>
      </c>
      <c r="D2789" t="s">
        <v>288</v>
      </c>
      <c r="E2789" t="s">
        <v>35</v>
      </c>
      <c r="F2789" t="s">
        <v>43</v>
      </c>
      <c r="G2789">
        <v>90</v>
      </c>
      <c r="H2789">
        <v>79</v>
      </c>
      <c r="I2789" t="str">
        <f>INDEX('DATA - Teams'!$C:$C,MATCH(C2789,'DATA - Teams'!$B:$B,0))</f>
        <v>RICHO</v>
      </c>
    </row>
    <row r="2790" spans="1:9" hidden="1" x14ac:dyDescent="0.2">
      <c r="A2790">
        <v>2017</v>
      </c>
      <c r="B2790">
        <v>16</v>
      </c>
      <c r="C2790" t="s">
        <v>270</v>
      </c>
      <c r="D2790" t="s">
        <v>283</v>
      </c>
      <c r="E2790" t="s">
        <v>13</v>
      </c>
      <c r="F2790" t="s">
        <v>41</v>
      </c>
      <c r="G2790">
        <v>82</v>
      </c>
      <c r="H2790">
        <v>73</v>
      </c>
      <c r="I2790" t="str">
        <f>INDEX('DATA - Teams'!$C:$C,MATCH(C2790,'DATA - Teams'!$B:$B,0))</f>
        <v>RICHO</v>
      </c>
    </row>
    <row r="2791" spans="1:9" hidden="1" x14ac:dyDescent="0.2">
      <c r="A2791">
        <v>2017</v>
      </c>
      <c r="B2791">
        <v>16</v>
      </c>
      <c r="C2791" t="s">
        <v>270</v>
      </c>
      <c r="D2791" t="s">
        <v>284</v>
      </c>
      <c r="E2791" t="s">
        <v>13</v>
      </c>
      <c r="F2791" t="s">
        <v>43</v>
      </c>
      <c r="G2791">
        <v>97</v>
      </c>
      <c r="H2791">
        <v>85</v>
      </c>
      <c r="I2791" t="str">
        <f>INDEX('DATA - Teams'!$C:$C,MATCH(C2791,'DATA - Teams'!$B:$B,0))</f>
        <v>RICHO</v>
      </c>
    </row>
    <row r="2792" spans="1:9" hidden="1" x14ac:dyDescent="0.2">
      <c r="A2792">
        <v>2017</v>
      </c>
      <c r="B2792">
        <v>16</v>
      </c>
      <c r="C2792" t="s">
        <v>270</v>
      </c>
      <c r="D2792" t="s">
        <v>293</v>
      </c>
      <c r="E2792" t="s">
        <v>22</v>
      </c>
      <c r="F2792" t="s">
        <v>59</v>
      </c>
      <c r="G2792">
        <v>63</v>
      </c>
      <c r="H2792">
        <v>69</v>
      </c>
      <c r="I2792" t="str">
        <f>INDEX('DATA - Teams'!$C:$C,MATCH(C2792,'DATA - Teams'!$B:$B,0))</f>
        <v>RICHO</v>
      </c>
    </row>
    <row r="2793" spans="1:9" hidden="1" x14ac:dyDescent="0.2">
      <c r="A2793">
        <v>2017</v>
      </c>
      <c r="B2793">
        <v>16</v>
      </c>
      <c r="C2793" t="s">
        <v>270</v>
      </c>
      <c r="D2793" t="s">
        <v>273</v>
      </c>
      <c r="E2793" t="s">
        <v>17</v>
      </c>
      <c r="F2793" t="s">
        <v>59</v>
      </c>
      <c r="G2793">
        <v>89</v>
      </c>
      <c r="H2793">
        <v>0</v>
      </c>
      <c r="I2793" t="str">
        <f>INDEX('DATA - Teams'!$C:$C,MATCH(C2793,'DATA - Teams'!$B:$B,0))</f>
        <v>RICHO</v>
      </c>
    </row>
    <row r="2794" spans="1:9" hidden="1" x14ac:dyDescent="0.2">
      <c r="A2794">
        <v>2017</v>
      </c>
      <c r="B2794">
        <v>16</v>
      </c>
      <c r="C2794" t="s">
        <v>270</v>
      </c>
      <c r="D2794" t="s">
        <v>171</v>
      </c>
      <c r="E2794" t="s">
        <v>31</v>
      </c>
      <c r="F2794" t="s">
        <v>59</v>
      </c>
      <c r="G2794">
        <v>81</v>
      </c>
      <c r="H2794">
        <v>96</v>
      </c>
      <c r="I2794" t="str">
        <f>INDEX('DATA - Teams'!$C:$C,MATCH(C2794,'DATA - Teams'!$B:$B,0))</f>
        <v>RICHO</v>
      </c>
    </row>
    <row r="2795" spans="1:9" hidden="1" x14ac:dyDescent="0.2">
      <c r="A2795">
        <v>2017</v>
      </c>
      <c r="B2795">
        <v>16</v>
      </c>
      <c r="C2795" t="s">
        <v>270</v>
      </c>
      <c r="D2795" t="s">
        <v>206</v>
      </c>
      <c r="E2795" t="s">
        <v>28</v>
      </c>
      <c r="F2795" t="s">
        <v>59</v>
      </c>
      <c r="G2795">
        <v>93</v>
      </c>
      <c r="H2795">
        <v>0</v>
      </c>
      <c r="I2795" t="str">
        <f>INDEX('DATA - Teams'!$C:$C,MATCH(C2795,'DATA - Teams'!$B:$B,0))</f>
        <v>RICHO</v>
      </c>
    </row>
    <row r="2796" spans="1:9" hidden="1" x14ac:dyDescent="0.2">
      <c r="A2796">
        <v>2017</v>
      </c>
      <c r="B2796">
        <v>17</v>
      </c>
      <c r="C2796" t="s">
        <v>270</v>
      </c>
      <c r="D2796" t="s">
        <v>239</v>
      </c>
      <c r="E2796" t="s">
        <v>22</v>
      </c>
      <c r="F2796" t="s">
        <v>41</v>
      </c>
      <c r="G2796">
        <v>80</v>
      </c>
      <c r="H2796">
        <v>68</v>
      </c>
      <c r="I2796" t="str">
        <f>INDEX('DATA - Teams'!$C:$C,MATCH(C2796,'DATA - Teams'!$B:$B,0))</f>
        <v>RICHO</v>
      </c>
    </row>
    <row r="2797" spans="1:9" hidden="1" x14ac:dyDescent="0.2">
      <c r="A2797">
        <v>2017</v>
      </c>
      <c r="B2797">
        <v>17</v>
      </c>
      <c r="C2797" t="s">
        <v>270</v>
      </c>
      <c r="D2797" t="s">
        <v>271</v>
      </c>
      <c r="E2797" t="s">
        <v>33</v>
      </c>
      <c r="F2797" t="s">
        <v>41</v>
      </c>
      <c r="G2797">
        <v>88</v>
      </c>
      <c r="H2797">
        <v>83</v>
      </c>
      <c r="I2797" t="str">
        <f>INDEX('DATA - Teams'!$C:$C,MATCH(C2797,'DATA - Teams'!$B:$B,0))</f>
        <v>RICHO</v>
      </c>
    </row>
    <row r="2798" spans="1:9" hidden="1" x14ac:dyDescent="0.2">
      <c r="A2798">
        <v>2017</v>
      </c>
      <c r="B2798">
        <v>17</v>
      </c>
      <c r="C2798" t="s">
        <v>270</v>
      </c>
      <c r="D2798" t="s">
        <v>272</v>
      </c>
      <c r="E2798" t="s">
        <v>17</v>
      </c>
      <c r="F2798" t="s">
        <v>43</v>
      </c>
      <c r="G2798">
        <v>92</v>
      </c>
      <c r="H2798">
        <v>48</v>
      </c>
      <c r="I2798" t="str">
        <f>INDEX('DATA - Teams'!$C:$C,MATCH(C2798,'DATA - Teams'!$B:$B,0))</f>
        <v>RICHO</v>
      </c>
    </row>
    <row r="2799" spans="1:9" hidden="1" x14ac:dyDescent="0.2">
      <c r="A2799">
        <v>2017</v>
      </c>
      <c r="B2799">
        <v>17</v>
      </c>
      <c r="C2799" t="s">
        <v>270</v>
      </c>
      <c r="D2799" t="s">
        <v>274</v>
      </c>
      <c r="E2799" t="s">
        <v>18</v>
      </c>
      <c r="F2799" t="s">
        <v>52</v>
      </c>
      <c r="G2799">
        <v>94</v>
      </c>
      <c r="H2799">
        <v>86</v>
      </c>
      <c r="I2799" t="str">
        <f>INDEX('DATA - Teams'!$C:$C,MATCH(C2799,'DATA - Teams'!$B:$B,0))</f>
        <v>RICHO</v>
      </c>
    </row>
    <row r="2800" spans="1:9" hidden="1" x14ac:dyDescent="0.2">
      <c r="A2800">
        <v>2017</v>
      </c>
      <c r="B2800">
        <v>17</v>
      </c>
      <c r="C2800" t="s">
        <v>270</v>
      </c>
      <c r="D2800" t="s">
        <v>182</v>
      </c>
      <c r="E2800" t="s">
        <v>23</v>
      </c>
      <c r="F2800" t="s">
        <v>43</v>
      </c>
      <c r="G2800">
        <v>83</v>
      </c>
      <c r="H2800">
        <v>89</v>
      </c>
      <c r="I2800" t="str">
        <f>INDEX('DATA - Teams'!$C:$C,MATCH(C2800,'DATA - Teams'!$B:$B,0))</f>
        <v>RICHO</v>
      </c>
    </row>
    <row r="2801" spans="1:9" hidden="1" x14ac:dyDescent="0.2">
      <c r="A2801">
        <v>2017</v>
      </c>
      <c r="B2801">
        <v>17</v>
      </c>
      <c r="C2801" t="s">
        <v>270</v>
      </c>
      <c r="D2801" t="s">
        <v>291</v>
      </c>
      <c r="E2801" t="s">
        <v>36</v>
      </c>
      <c r="F2801" t="s">
        <v>38</v>
      </c>
      <c r="G2801">
        <v>98</v>
      </c>
      <c r="H2801">
        <v>100</v>
      </c>
      <c r="I2801" t="str">
        <f>INDEX('DATA - Teams'!$C:$C,MATCH(C2801,'DATA - Teams'!$B:$B,0))</f>
        <v>RICHO</v>
      </c>
    </row>
    <row r="2802" spans="1:9" hidden="1" x14ac:dyDescent="0.2">
      <c r="A2802">
        <v>2017</v>
      </c>
      <c r="B2802">
        <v>17</v>
      </c>
      <c r="C2802" t="s">
        <v>270</v>
      </c>
      <c r="D2802" t="s">
        <v>277</v>
      </c>
      <c r="E2802" t="s">
        <v>20</v>
      </c>
      <c r="F2802" t="s">
        <v>38</v>
      </c>
      <c r="G2802">
        <v>60</v>
      </c>
      <c r="H2802">
        <v>48</v>
      </c>
      <c r="I2802" t="str">
        <f>INDEX('DATA - Teams'!$C:$C,MATCH(C2802,'DATA - Teams'!$B:$B,0))</f>
        <v>RICHO</v>
      </c>
    </row>
    <row r="2803" spans="1:9" hidden="1" x14ac:dyDescent="0.2">
      <c r="A2803">
        <v>2017</v>
      </c>
      <c r="B2803">
        <v>17</v>
      </c>
      <c r="C2803" t="s">
        <v>270</v>
      </c>
      <c r="D2803" t="s">
        <v>278</v>
      </c>
      <c r="E2803" t="s">
        <v>32</v>
      </c>
      <c r="F2803" t="s">
        <v>43</v>
      </c>
      <c r="G2803">
        <v>89</v>
      </c>
      <c r="H2803">
        <v>95</v>
      </c>
      <c r="I2803" t="str">
        <f>INDEX('DATA - Teams'!$C:$C,MATCH(C2803,'DATA - Teams'!$B:$B,0))</f>
        <v>RICHO</v>
      </c>
    </row>
    <row r="2804" spans="1:9" hidden="1" x14ac:dyDescent="0.2">
      <c r="A2804">
        <v>2017</v>
      </c>
      <c r="B2804">
        <v>17</v>
      </c>
      <c r="C2804" t="s">
        <v>270</v>
      </c>
      <c r="D2804" t="s">
        <v>279</v>
      </c>
      <c r="E2804" t="s">
        <v>32</v>
      </c>
      <c r="F2804" t="s">
        <v>41</v>
      </c>
      <c r="G2804">
        <v>125</v>
      </c>
      <c r="H2804">
        <v>97</v>
      </c>
      <c r="I2804" t="str">
        <f>INDEX('DATA - Teams'!$C:$C,MATCH(C2804,'DATA - Teams'!$B:$B,0))</f>
        <v>RICHO</v>
      </c>
    </row>
    <row r="2805" spans="1:9" hidden="1" x14ac:dyDescent="0.2">
      <c r="A2805">
        <v>2017</v>
      </c>
      <c r="B2805">
        <v>17</v>
      </c>
      <c r="C2805" t="s">
        <v>270</v>
      </c>
      <c r="D2805" t="s">
        <v>281</v>
      </c>
      <c r="E2805" t="s">
        <v>16</v>
      </c>
      <c r="F2805" t="s">
        <v>38</v>
      </c>
      <c r="G2805">
        <v>106</v>
      </c>
      <c r="H2805">
        <v>157</v>
      </c>
      <c r="I2805" t="str">
        <f>INDEX('DATA - Teams'!$C:$C,MATCH(C2805,'DATA - Teams'!$B:$B,0))</f>
        <v>RICHO</v>
      </c>
    </row>
    <row r="2806" spans="1:9" hidden="1" x14ac:dyDescent="0.2">
      <c r="A2806">
        <v>2017</v>
      </c>
      <c r="B2806">
        <v>17</v>
      </c>
      <c r="C2806" t="s">
        <v>270</v>
      </c>
      <c r="D2806" t="s">
        <v>287</v>
      </c>
      <c r="E2806" t="s">
        <v>16</v>
      </c>
      <c r="F2806" t="s">
        <v>41</v>
      </c>
      <c r="G2806">
        <v>75</v>
      </c>
      <c r="H2806">
        <v>83</v>
      </c>
      <c r="I2806" t="str">
        <f>INDEX('DATA - Teams'!$C:$C,MATCH(C2806,'DATA - Teams'!$B:$B,0))</f>
        <v>RICHO</v>
      </c>
    </row>
    <row r="2807" spans="1:9" hidden="1" x14ac:dyDescent="0.2">
      <c r="A2807">
        <v>2017</v>
      </c>
      <c r="B2807">
        <v>17</v>
      </c>
      <c r="C2807" t="s">
        <v>270</v>
      </c>
      <c r="D2807" t="s">
        <v>294</v>
      </c>
      <c r="E2807" t="s">
        <v>16</v>
      </c>
      <c r="F2807" t="s">
        <v>41</v>
      </c>
      <c r="G2807">
        <v>107</v>
      </c>
      <c r="H2807">
        <v>81</v>
      </c>
      <c r="I2807" t="str">
        <f>INDEX('DATA - Teams'!$C:$C,MATCH(C2807,'DATA - Teams'!$B:$B,0))</f>
        <v>RICHO</v>
      </c>
    </row>
    <row r="2808" spans="1:9" hidden="1" x14ac:dyDescent="0.2">
      <c r="A2808">
        <v>2017</v>
      </c>
      <c r="B2808">
        <v>17</v>
      </c>
      <c r="C2808" t="s">
        <v>270</v>
      </c>
      <c r="D2808" t="s">
        <v>171</v>
      </c>
      <c r="E2808" t="s">
        <v>31</v>
      </c>
      <c r="F2808" t="s">
        <v>38</v>
      </c>
      <c r="G2808">
        <v>83</v>
      </c>
      <c r="H2808">
        <v>82</v>
      </c>
      <c r="I2808" t="str">
        <f>INDEX('DATA - Teams'!$C:$C,MATCH(C2808,'DATA - Teams'!$B:$B,0))</f>
        <v>RICHO</v>
      </c>
    </row>
    <row r="2809" spans="1:9" hidden="1" x14ac:dyDescent="0.2">
      <c r="A2809">
        <v>2017</v>
      </c>
      <c r="B2809">
        <v>17</v>
      </c>
      <c r="C2809" t="s">
        <v>270</v>
      </c>
      <c r="D2809" t="s">
        <v>282</v>
      </c>
      <c r="E2809" t="s">
        <v>14</v>
      </c>
      <c r="F2809" t="s">
        <v>41</v>
      </c>
      <c r="G2809">
        <v>99</v>
      </c>
      <c r="H2809">
        <v>111</v>
      </c>
      <c r="I2809" t="str">
        <f>INDEX('DATA - Teams'!$C:$C,MATCH(C2809,'DATA - Teams'!$B:$B,0))</f>
        <v>RICHO</v>
      </c>
    </row>
    <row r="2810" spans="1:9" hidden="1" x14ac:dyDescent="0.2">
      <c r="A2810">
        <v>2017</v>
      </c>
      <c r="B2810">
        <v>17</v>
      </c>
      <c r="C2810" t="s">
        <v>270</v>
      </c>
      <c r="D2810" t="s">
        <v>288</v>
      </c>
      <c r="E2810" t="s">
        <v>35</v>
      </c>
      <c r="F2810" t="s">
        <v>43</v>
      </c>
      <c r="G2810">
        <v>94</v>
      </c>
      <c r="H2810">
        <v>101</v>
      </c>
      <c r="I2810" t="str">
        <f>INDEX('DATA - Teams'!$C:$C,MATCH(C2810,'DATA - Teams'!$B:$B,0))</f>
        <v>RICHO</v>
      </c>
    </row>
    <row r="2811" spans="1:9" hidden="1" x14ac:dyDescent="0.2">
      <c r="A2811">
        <v>2017</v>
      </c>
      <c r="B2811">
        <v>17</v>
      </c>
      <c r="C2811" t="s">
        <v>270</v>
      </c>
      <c r="D2811" t="s">
        <v>195</v>
      </c>
      <c r="E2811" t="s">
        <v>35</v>
      </c>
      <c r="F2811" t="s">
        <v>38</v>
      </c>
      <c r="G2811">
        <v>80</v>
      </c>
      <c r="H2811">
        <v>73</v>
      </c>
      <c r="I2811" t="str">
        <f>INDEX('DATA - Teams'!$C:$C,MATCH(C2811,'DATA - Teams'!$B:$B,0))</f>
        <v>RICHO</v>
      </c>
    </row>
    <row r="2812" spans="1:9" hidden="1" x14ac:dyDescent="0.2">
      <c r="A2812">
        <v>2017</v>
      </c>
      <c r="B2812">
        <v>17</v>
      </c>
      <c r="C2812" t="s">
        <v>270</v>
      </c>
      <c r="D2812" t="s">
        <v>283</v>
      </c>
      <c r="E2812" t="s">
        <v>13</v>
      </c>
      <c r="F2812" t="s">
        <v>41</v>
      </c>
      <c r="G2812">
        <v>85</v>
      </c>
      <c r="H2812">
        <v>99</v>
      </c>
      <c r="I2812" t="str">
        <f>INDEX('DATA - Teams'!$C:$C,MATCH(C2812,'DATA - Teams'!$B:$B,0))</f>
        <v>RICHO</v>
      </c>
    </row>
    <row r="2813" spans="1:9" hidden="1" x14ac:dyDescent="0.2">
      <c r="A2813">
        <v>2017</v>
      </c>
      <c r="B2813">
        <v>17</v>
      </c>
      <c r="C2813" t="s">
        <v>270</v>
      </c>
      <c r="D2813" t="s">
        <v>284</v>
      </c>
      <c r="E2813" t="s">
        <v>13</v>
      </c>
      <c r="F2813" t="s">
        <v>43</v>
      </c>
      <c r="G2813">
        <v>100</v>
      </c>
      <c r="H2813">
        <v>93</v>
      </c>
      <c r="I2813" t="str">
        <f>INDEX('DATA - Teams'!$C:$C,MATCH(C2813,'DATA - Teams'!$B:$B,0))</f>
        <v>RICHO</v>
      </c>
    </row>
    <row r="2814" spans="1:9" hidden="1" x14ac:dyDescent="0.2">
      <c r="A2814">
        <v>2017</v>
      </c>
      <c r="B2814">
        <v>17</v>
      </c>
      <c r="C2814" t="s">
        <v>270</v>
      </c>
      <c r="D2814" t="s">
        <v>293</v>
      </c>
      <c r="E2814" t="s">
        <v>22</v>
      </c>
      <c r="F2814" t="s">
        <v>59</v>
      </c>
      <c r="G2814">
        <v>65</v>
      </c>
      <c r="H2814">
        <v>94</v>
      </c>
      <c r="I2814" t="str">
        <f>INDEX('DATA - Teams'!$C:$C,MATCH(C2814,'DATA - Teams'!$B:$B,0))</f>
        <v>RICHO</v>
      </c>
    </row>
    <row r="2815" spans="1:9" hidden="1" x14ac:dyDescent="0.2">
      <c r="A2815">
        <v>2017</v>
      </c>
      <c r="B2815">
        <v>17</v>
      </c>
      <c r="C2815" t="s">
        <v>270</v>
      </c>
      <c r="D2815" t="s">
        <v>273</v>
      </c>
      <c r="E2815" t="s">
        <v>17</v>
      </c>
      <c r="F2815" t="s">
        <v>59</v>
      </c>
      <c r="G2815">
        <v>89</v>
      </c>
      <c r="H2815">
        <v>0</v>
      </c>
      <c r="I2815" t="str">
        <f>INDEX('DATA - Teams'!$C:$C,MATCH(C2815,'DATA - Teams'!$B:$B,0))</f>
        <v>RICHO</v>
      </c>
    </row>
    <row r="2816" spans="1:9" hidden="1" x14ac:dyDescent="0.2">
      <c r="A2816">
        <v>2017</v>
      </c>
      <c r="B2816">
        <v>17</v>
      </c>
      <c r="C2816" t="s">
        <v>270</v>
      </c>
      <c r="D2816" t="s">
        <v>286</v>
      </c>
      <c r="E2816" t="s">
        <v>20</v>
      </c>
      <c r="F2816" t="s">
        <v>59</v>
      </c>
      <c r="G2816">
        <v>75</v>
      </c>
      <c r="H2816">
        <v>36</v>
      </c>
      <c r="I2816" t="str">
        <f>INDEX('DATA - Teams'!$C:$C,MATCH(C2816,'DATA - Teams'!$B:$B,0))</f>
        <v>RICHO</v>
      </c>
    </row>
    <row r="2817" spans="1:9" hidden="1" x14ac:dyDescent="0.2">
      <c r="A2817">
        <v>2017</v>
      </c>
      <c r="B2817">
        <v>17</v>
      </c>
      <c r="C2817" t="s">
        <v>270</v>
      </c>
      <c r="D2817" t="s">
        <v>206</v>
      </c>
      <c r="E2817" t="s">
        <v>28</v>
      </c>
      <c r="F2817" t="s">
        <v>59</v>
      </c>
      <c r="G2817">
        <v>95</v>
      </c>
      <c r="H2817">
        <v>107</v>
      </c>
      <c r="I2817" t="str">
        <f>INDEX('DATA - Teams'!$C:$C,MATCH(C2817,'DATA - Teams'!$B:$B,0))</f>
        <v>RICHO</v>
      </c>
    </row>
    <row r="2818" spans="1:9" hidden="1" x14ac:dyDescent="0.2">
      <c r="A2818">
        <v>2017</v>
      </c>
      <c r="B2818">
        <v>18</v>
      </c>
      <c r="C2818" t="s">
        <v>270</v>
      </c>
      <c r="D2818" t="s">
        <v>239</v>
      </c>
      <c r="E2818" t="s">
        <v>22</v>
      </c>
      <c r="F2818" t="s">
        <v>41</v>
      </c>
      <c r="G2818">
        <v>87</v>
      </c>
      <c r="H2818">
        <v>116</v>
      </c>
      <c r="I2818" t="str">
        <f>INDEX('DATA - Teams'!$C:$C,MATCH(C2818,'DATA - Teams'!$B:$B,0))</f>
        <v>RICHO</v>
      </c>
    </row>
    <row r="2819" spans="1:9" hidden="1" x14ac:dyDescent="0.2">
      <c r="A2819">
        <v>2017</v>
      </c>
      <c r="B2819">
        <v>18</v>
      </c>
      <c r="C2819" t="s">
        <v>270</v>
      </c>
      <c r="D2819" t="s">
        <v>293</v>
      </c>
      <c r="E2819" t="s">
        <v>22</v>
      </c>
      <c r="F2819" t="s">
        <v>41</v>
      </c>
      <c r="G2819">
        <v>69</v>
      </c>
      <c r="H2819">
        <v>55</v>
      </c>
      <c r="I2819" t="str">
        <f>INDEX('DATA - Teams'!$C:$C,MATCH(C2819,'DATA - Teams'!$B:$B,0))</f>
        <v>RICHO</v>
      </c>
    </row>
    <row r="2820" spans="1:9" hidden="1" x14ac:dyDescent="0.2">
      <c r="A2820">
        <v>2017</v>
      </c>
      <c r="B2820">
        <v>18</v>
      </c>
      <c r="C2820" t="s">
        <v>270</v>
      </c>
      <c r="D2820" t="s">
        <v>272</v>
      </c>
      <c r="E2820" t="s">
        <v>17</v>
      </c>
      <c r="F2820" t="s">
        <v>43</v>
      </c>
      <c r="G2820">
        <v>88</v>
      </c>
      <c r="H2820">
        <v>79</v>
      </c>
      <c r="I2820" t="str">
        <f>INDEX('DATA - Teams'!$C:$C,MATCH(C2820,'DATA - Teams'!$B:$B,0))</f>
        <v>RICHO</v>
      </c>
    </row>
    <row r="2821" spans="1:9" hidden="1" x14ac:dyDescent="0.2">
      <c r="A2821">
        <v>2017</v>
      </c>
      <c r="B2821">
        <v>18</v>
      </c>
      <c r="C2821" t="s">
        <v>270</v>
      </c>
      <c r="D2821" t="s">
        <v>274</v>
      </c>
      <c r="E2821" t="s">
        <v>18</v>
      </c>
      <c r="F2821" t="s">
        <v>52</v>
      </c>
      <c r="G2821">
        <v>100</v>
      </c>
      <c r="H2821">
        <v>104</v>
      </c>
      <c r="I2821" t="str">
        <f>INDEX('DATA - Teams'!$C:$C,MATCH(C2821,'DATA - Teams'!$B:$B,0))</f>
        <v>RICHO</v>
      </c>
    </row>
    <row r="2822" spans="1:9" hidden="1" x14ac:dyDescent="0.2">
      <c r="A2822">
        <v>2017</v>
      </c>
      <c r="B2822">
        <v>18</v>
      </c>
      <c r="C2822" t="s">
        <v>270</v>
      </c>
      <c r="D2822" t="s">
        <v>182</v>
      </c>
      <c r="E2822" t="s">
        <v>23</v>
      </c>
      <c r="F2822" t="s">
        <v>43</v>
      </c>
      <c r="G2822">
        <v>80</v>
      </c>
      <c r="H2822">
        <v>79</v>
      </c>
      <c r="I2822" t="str">
        <f>INDEX('DATA - Teams'!$C:$C,MATCH(C2822,'DATA - Teams'!$B:$B,0))</f>
        <v>RICHO</v>
      </c>
    </row>
    <row r="2823" spans="1:9" hidden="1" x14ac:dyDescent="0.2">
      <c r="A2823">
        <v>2017</v>
      </c>
      <c r="B2823">
        <v>18</v>
      </c>
      <c r="C2823" t="s">
        <v>270</v>
      </c>
      <c r="D2823" t="s">
        <v>291</v>
      </c>
      <c r="E2823" t="s">
        <v>36</v>
      </c>
      <c r="F2823" t="s">
        <v>38</v>
      </c>
      <c r="G2823">
        <v>94</v>
      </c>
      <c r="H2823">
        <v>85</v>
      </c>
      <c r="I2823" t="str">
        <f>INDEX('DATA - Teams'!$C:$C,MATCH(C2823,'DATA - Teams'!$B:$B,0))</f>
        <v>RICHO</v>
      </c>
    </row>
    <row r="2824" spans="1:9" hidden="1" x14ac:dyDescent="0.2">
      <c r="A2824">
        <v>2017</v>
      </c>
      <c r="B2824">
        <v>18</v>
      </c>
      <c r="C2824" t="s">
        <v>270</v>
      </c>
      <c r="D2824" t="s">
        <v>278</v>
      </c>
      <c r="E2824" t="s">
        <v>32</v>
      </c>
      <c r="F2824" t="s">
        <v>43</v>
      </c>
      <c r="G2824">
        <v>87</v>
      </c>
      <c r="H2824">
        <v>82</v>
      </c>
      <c r="I2824" t="str">
        <f>INDEX('DATA - Teams'!$C:$C,MATCH(C2824,'DATA - Teams'!$B:$B,0))</f>
        <v>RICHO</v>
      </c>
    </row>
    <row r="2825" spans="1:9" hidden="1" x14ac:dyDescent="0.2">
      <c r="A2825">
        <v>2017</v>
      </c>
      <c r="B2825">
        <v>18</v>
      </c>
      <c r="C2825" t="s">
        <v>270</v>
      </c>
      <c r="D2825" t="s">
        <v>279</v>
      </c>
      <c r="E2825" t="s">
        <v>32</v>
      </c>
      <c r="F2825" t="s">
        <v>41</v>
      </c>
      <c r="G2825">
        <v>126</v>
      </c>
      <c r="H2825">
        <v>119</v>
      </c>
      <c r="I2825" t="str">
        <f>INDEX('DATA - Teams'!$C:$C,MATCH(C2825,'DATA - Teams'!$B:$B,0))</f>
        <v>RICHO</v>
      </c>
    </row>
    <row r="2826" spans="1:9" hidden="1" x14ac:dyDescent="0.2">
      <c r="A2826">
        <v>2017</v>
      </c>
      <c r="B2826">
        <v>18</v>
      </c>
      <c r="C2826" t="s">
        <v>270</v>
      </c>
      <c r="D2826" t="s">
        <v>281</v>
      </c>
      <c r="E2826" t="s">
        <v>16</v>
      </c>
      <c r="F2826" t="s">
        <v>38</v>
      </c>
      <c r="G2826">
        <v>96</v>
      </c>
      <c r="H2826">
        <v>59</v>
      </c>
      <c r="I2826" t="str">
        <f>INDEX('DATA - Teams'!$C:$C,MATCH(C2826,'DATA - Teams'!$B:$B,0))</f>
        <v>RICHO</v>
      </c>
    </row>
    <row r="2827" spans="1:9" hidden="1" x14ac:dyDescent="0.2">
      <c r="A2827">
        <v>2017</v>
      </c>
      <c r="B2827">
        <v>18</v>
      </c>
      <c r="C2827" t="s">
        <v>270</v>
      </c>
      <c r="D2827" t="s">
        <v>287</v>
      </c>
      <c r="E2827" t="s">
        <v>16</v>
      </c>
      <c r="F2827" t="s">
        <v>41</v>
      </c>
      <c r="G2827">
        <v>87</v>
      </c>
      <c r="H2827">
        <v>114</v>
      </c>
      <c r="I2827" t="str">
        <f>INDEX('DATA - Teams'!$C:$C,MATCH(C2827,'DATA - Teams'!$B:$B,0))</f>
        <v>RICHO</v>
      </c>
    </row>
    <row r="2828" spans="1:9" hidden="1" x14ac:dyDescent="0.2">
      <c r="A2828">
        <v>2017</v>
      </c>
      <c r="B2828">
        <v>18</v>
      </c>
      <c r="C2828" t="s">
        <v>270</v>
      </c>
      <c r="D2828" t="s">
        <v>294</v>
      </c>
      <c r="E2828" t="s">
        <v>16</v>
      </c>
      <c r="F2828" t="s">
        <v>41</v>
      </c>
      <c r="G2828">
        <v>98</v>
      </c>
      <c r="H2828">
        <v>90</v>
      </c>
      <c r="I2828" t="str">
        <f>INDEX('DATA - Teams'!$C:$C,MATCH(C2828,'DATA - Teams'!$B:$B,0))</f>
        <v>RICHO</v>
      </c>
    </row>
    <row r="2829" spans="1:9" hidden="1" x14ac:dyDescent="0.2">
      <c r="A2829">
        <v>2017</v>
      </c>
      <c r="B2829">
        <v>18</v>
      </c>
      <c r="C2829" t="s">
        <v>270</v>
      </c>
      <c r="D2829" t="s">
        <v>171</v>
      </c>
      <c r="E2829" t="s">
        <v>31</v>
      </c>
      <c r="F2829" t="s">
        <v>38</v>
      </c>
      <c r="G2829">
        <v>88</v>
      </c>
      <c r="H2829">
        <v>106</v>
      </c>
      <c r="I2829" t="str">
        <f>INDEX('DATA - Teams'!$C:$C,MATCH(C2829,'DATA - Teams'!$B:$B,0))</f>
        <v>RICHO</v>
      </c>
    </row>
    <row r="2830" spans="1:9" hidden="1" x14ac:dyDescent="0.2">
      <c r="A2830">
        <v>2017</v>
      </c>
      <c r="B2830">
        <v>18</v>
      </c>
      <c r="C2830" t="s">
        <v>270</v>
      </c>
      <c r="D2830" t="s">
        <v>282</v>
      </c>
      <c r="E2830" t="s">
        <v>14</v>
      </c>
      <c r="F2830" t="s">
        <v>41</v>
      </c>
      <c r="G2830">
        <v>108</v>
      </c>
      <c r="H2830">
        <v>150</v>
      </c>
      <c r="I2830" t="str">
        <f>INDEX('DATA - Teams'!$C:$C,MATCH(C2830,'DATA - Teams'!$B:$B,0))</f>
        <v>RICHO</v>
      </c>
    </row>
    <row r="2831" spans="1:9" hidden="1" x14ac:dyDescent="0.2">
      <c r="A2831">
        <v>2017</v>
      </c>
      <c r="B2831">
        <v>18</v>
      </c>
      <c r="C2831" t="s">
        <v>270</v>
      </c>
      <c r="D2831" t="s">
        <v>288</v>
      </c>
      <c r="E2831" t="s">
        <v>35</v>
      </c>
      <c r="F2831" t="s">
        <v>43</v>
      </c>
      <c r="G2831">
        <v>88</v>
      </c>
      <c r="H2831">
        <v>91</v>
      </c>
      <c r="I2831" t="str">
        <f>INDEX('DATA - Teams'!$C:$C,MATCH(C2831,'DATA - Teams'!$B:$B,0))</f>
        <v>RICHO</v>
      </c>
    </row>
    <row r="2832" spans="1:9" hidden="1" x14ac:dyDescent="0.2">
      <c r="A2832">
        <v>2017</v>
      </c>
      <c r="B2832">
        <v>18</v>
      </c>
      <c r="C2832" t="s">
        <v>270</v>
      </c>
      <c r="D2832" t="s">
        <v>195</v>
      </c>
      <c r="E2832" t="s">
        <v>35</v>
      </c>
      <c r="F2832" t="s">
        <v>38</v>
      </c>
      <c r="G2832">
        <v>70</v>
      </c>
      <c r="H2832">
        <v>47</v>
      </c>
      <c r="I2832" t="str">
        <f>INDEX('DATA - Teams'!$C:$C,MATCH(C2832,'DATA - Teams'!$B:$B,0))</f>
        <v>RICHO</v>
      </c>
    </row>
    <row r="2833" spans="1:9" hidden="1" x14ac:dyDescent="0.2">
      <c r="A2833">
        <v>2017</v>
      </c>
      <c r="B2833">
        <v>18</v>
      </c>
      <c r="C2833" t="s">
        <v>270</v>
      </c>
      <c r="D2833" t="s">
        <v>206</v>
      </c>
      <c r="E2833" t="s">
        <v>28</v>
      </c>
      <c r="F2833" t="s">
        <v>38</v>
      </c>
      <c r="G2833">
        <v>93</v>
      </c>
      <c r="H2833">
        <v>68</v>
      </c>
      <c r="I2833" t="str">
        <f>INDEX('DATA - Teams'!$C:$C,MATCH(C2833,'DATA - Teams'!$B:$B,0))</f>
        <v>RICHO</v>
      </c>
    </row>
    <row r="2834" spans="1:9" hidden="1" x14ac:dyDescent="0.2">
      <c r="A2834">
        <v>2017</v>
      </c>
      <c r="B2834">
        <v>18</v>
      </c>
      <c r="C2834" t="s">
        <v>270</v>
      </c>
      <c r="D2834" t="s">
        <v>283</v>
      </c>
      <c r="E2834" t="s">
        <v>13</v>
      </c>
      <c r="F2834" t="s">
        <v>41</v>
      </c>
      <c r="G2834">
        <v>88</v>
      </c>
      <c r="H2834">
        <v>91</v>
      </c>
      <c r="I2834" t="str">
        <f>INDEX('DATA - Teams'!$C:$C,MATCH(C2834,'DATA - Teams'!$B:$B,0))</f>
        <v>RICHO</v>
      </c>
    </row>
    <row r="2835" spans="1:9" hidden="1" x14ac:dyDescent="0.2">
      <c r="A2835">
        <v>2017</v>
      </c>
      <c r="B2835">
        <v>18</v>
      </c>
      <c r="C2835" t="s">
        <v>270</v>
      </c>
      <c r="D2835" t="s">
        <v>284</v>
      </c>
      <c r="E2835" t="s">
        <v>13</v>
      </c>
      <c r="F2835" t="s">
        <v>43</v>
      </c>
      <c r="G2835">
        <v>107</v>
      </c>
      <c r="H2835">
        <v>104</v>
      </c>
      <c r="I2835" t="str">
        <f>INDEX('DATA - Teams'!$C:$C,MATCH(C2835,'DATA - Teams'!$B:$B,0))</f>
        <v>RICHO</v>
      </c>
    </row>
    <row r="2836" spans="1:9" hidden="1" x14ac:dyDescent="0.2">
      <c r="A2836">
        <v>2017</v>
      </c>
      <c r="B2836">
        <v>18</v>
      </c>
      <c r="C2836" t="s">
        <v>270</v>
      </c>
      <c r="D2836" t="s">
        <v>271</v>
      </c>
      <c r="E2836" t="s">
        <v>33</v>
      </c>
      <c r="F2836" t="s">
        <v>59</v>
      </c>
      <c r="G2836">
        <v>88</v>
      </c>
      <c r="H2836">
        <v>0</v>
      </c>
      <c r="I2836" t="str">
        <f>INDEX('DATA - Teams'!$C:$C,MATCH(C2836,'DATA - Teams'!$B:$B,0))</f>
        <v>RICHO</v>
      </c>
    </row>
    <row r="2837" spans="1:9" hidden="1" x14ac:dyDescent="0.2">
      <c r="A2837">
        <v>2017</v>
      </c>
      <c r="B2837">
        <v>18</v>
      </c>
      <c r="C2837" t="s">
        <v>270</v>
      </c>
      <c r="D2837" t="s">
        <v>252</v>
      </c>
      <c r="E2837" t="s">
        <v>33</v>
      </c>
      <c r="F2837" t="s">
        <v>59</v>
      </c>
      <c r="G2837">
        <v>92</v>
      </c>
      <c r="H2837">
        <v>130</v>
      </c>
      <c r="I2837" t="str">
        <f>INDEX('DATA - Teams'!$C:$C,MATCH(C2837,'DATA - Teams'!$B:$B,0))</f>
        <v>RICHO</v>
      </c>
    </row>
    <row r="2838" spans="1:9" hidden="1" x14ac:dyDescent="0.2">
      <c r="A2838">
        <v>2017</v>
      </c>
      <c r="B2838">
        <v>18</v>
      </c>
      <c r="C2838" t="s">
        <v>270</v>
      </c>
      <c r="D2838" t="s">
        <v>273</v>
      </c>
      <c r="E2838" t="s">
        <v>17</v>
      </c>
      <c r="F2838" t="s">
        <v>59</v>
      </c>
      <c r="G2838">
        <v>84</v>
      </c>
      <c r="H2838">
        <v>80</v>
      </c>
      <c r="I2838" t="str">
        <f>INDEX('DATA - Teams'!$C:$C,MATCH(C2838,'DATA - Teams'!$B:$B,0))</f>
        <v>RICHO</v>
      </c>
    </row>
    <row r="2839" spans="1:9" hidden="1" x14ac:dyDescent="0.2">
      <c r="A2839">
        <v>2017</v>
      </c>
      <c r="B2839">
        <v>18</v>
      </c>
      <c r="C2839" t="s">
        <v>270</v>
      </c>
      <c r="D2839" t="s">
        <v>277</v>
      </c>
      <c r="E2839" t="s">
        <v>20</v>
      </c>
      <c r="F2839" t="s">
        <v>59</v>
      </c>
      <c r="G2839">
        <v>54</v>
      </c>
      <c r="H2839">
        <v>36</v>
      </c>
      <c r="I2839" t="str">
        <f>INDEX('DATA - Teams'!$C:$C,MATCH(C2839,'DATA - Teams'!$B:$B,0))</f>
        <v>RICHO</v>
      </c>
    </row>
    <row r="2840" spans="1:9" hidden="1" x14ac:dyDescent="0.2">
      <c r="A2840">
        <v>2017</v>
      </c>
      <c r="B2840">
        <v>19</v>
      </c>
      <c r="C2840" t="s">
        <v>270</v>
      </c>
      <c r="D2840" t="s">
        <v>239</v>
      </c>
      <c r="E2840" t="s">
        <v>22</v>
      </c>
      <c r="F2840" t="s">
        <v>41</v>
      </c>
      <c r="G2840">
        <v>83</v>
      </c>
      <c r="H2840">
        <v>88</v>
      </c>
      <c r="I2840" t="str">
        <f>INDEX('DATA - Teams'!$C:$C,MATCH(C2840,'DATA - Teams'!$B:$B,0))</f>
        <v>RICHO</v>
      </c>
    </row>
    <row r="2841" spans="1:9" hidden="1" x14ac:dyDescent="0.2">
      <c r="A2841">
        <v>2017</v>
      </c>
      <c r="B2841">
        <v>19</v>
      </c>
      <c r="C2841" t="s">
        <v>270</v>
      </c>
      <c r="D2841" t="s">
        <v>252</v>
      </c>
      <c r="E2841" t="s">
        <v>33</v>
      </c>
      <c r="F2841" t="s">
        <v>38</v>
      </c>
      <c r="G2841">
        <v>88</v>
      </c>
      <c r="H2841">
        <v>52</v>
      </c>
      <c r="I2841" t="str">
        <f>INDEX('DATA - Teams'!$C:$C,MATCH(C2841,'DATA - Teams'!$B:$B,0))</f>
        <v>RICHO</v>
      </c>
    </row>
    <row r="2842" spans="1:9" hidden="1" x14ac:dyDescent="0.2">
      <c r="A2842">
        <v>2017</v>
      </c>
      <c r="B2842">
        <v>19</v>
      </c>
      <c r="C2842" t="s">
        <v>270</v>
      </c>
      <c r="D2842" t="s">
        <v>75</v>
      </c>
      <c r="E2842" t="s">
        <v>33</v>
      </c>
      <c r="F2842" t="s">
        <v>41</v>
      </c>
      <c r="G2842">
        <v>84</v>
      </c>
      <c r="H2842">
        <v>74</v>
      </c>
      <c r="I2842" t="str">
        <f>INDEX('DATA - Teams'!$C:$C,MATCH(C2842,'DATA - Teams'!$B:$B,0))</f>
        <v>RICHO</v>
      </c>
    </row>
    <row r="2843" spans="1:9" hidden="1" x14ac:dyDescent="0.2">
      <c r="A2843">
        <v>2017</v>
      </c>
      <c r="B2843">
        <v>19</v>
      </c>
      <c r="C2843" t="s">
        <v>270</v>
      </c>
      <c r="D2843" t="s">
        <v>272</v>
      </c>
      <c r="E2843" t="s">
        <v>17</v>
      </c>
      <c r="F2843" t="s">
        <v>43</v>
      </c>
      <c r="G2843">
        <v>78</v>
      </c>
      <c r="H2843">
        <v>87</v>
      </c>
      <c r="I2843" t="str">
        <f>INDEX('DATA - Teams'!$C:$C,MATCH(C2843,'DATA - Teams'!$B:$B,0))</f>
        <v>RICHO</v>
      </c>
    </row>
    <row r="2844" spans="1:9" hidden="1" x14ac:dyDescent="0.2">
      <c r="A2844">
        <v>2017</v>
      </c>
      <c r="B2844">
        <v>19</v>
      </c>
      <c r="C2844" t="s">
        <v>270</v>
      </c>
      <c r="D2844" t="s">
        <v>273</v>
      </c>
      <c r="E2844" t="s">
        <v>17</v>
      </c>
      <c r="F2844" t="s">
        <v>41</v>
      </c>
      <c r="G2844">
        <v>83</v>
      </c>
      <c r="H2844">
        <v>79</v>
      </c>
      <c r="I2844" t="str">
        <f>INDEX('DATA - Teams'!$C:$C,MATCH(C2844,'DATA - Teams'!$B:$B,0))</f>
        <v>RICHO</v>
      </c>
    </row>
    <row r="2845" spans="1:9" hidden="1" x14ac:dyDescent="0.2">
      <c r="A2845">
        <v>2017</v>
      </c>
      <c r="B2845">
        <v>19</v>
      </c>
      <c r="C2845" t="s">
        <v>270</v>
      </c>
      <c r="D2845" t="s">
        <v>274</v>
      </c>
      <c r="E2845" t="s">
        <v>18</v>
      </c>
      <c r="F2845" t="s">
        <v>52</v>
      </c>
      <c r="G2845">
        <v>94</v>
      </c>
      <c r="H2845">
        <v>96</v>
      </c>
      <c r="I2845" t="str">
        <f>INDEX('DATA - Teams'!$C:$C,MATCH(C2845,'DATA - Teams'!$B:$B,0))</f>
        <v>RICHO</v>
      </c>
    </row>
    <row r="2846" spans="1:9" hidden="1" x14ac:dyDescent="0.2">
      <c r="A2846">
        <v>2017</v>
      </c>
      <c r="B2846">
        <v>19</v>
      </c>
      <c r="C2846" t="s">
        <v>270</v>
      </c>
      <c r="D2846" t="s">
        <v>182</v>
      </c>
      <c r="E2846" t="s">
        <v>23</v>
      </c>
      <c r="F2846" t="s">
        <v>43</v>
      </c>
      <c r="G2846">
        <v>90</v>
      </c>
      <c r="H2846">
        <v>109</v>
      </c>
      <c r="I2846" t="str">
        <f>INDEX('DATA - Teams'!$C:$C,MATCH(C2846,'DATA - Teams'!$B:$B,0))</f>
        <v>RICHO</v>
      </c>
    </row>
    <row r="2847" spans="1:9" hidden="1" x14ac:dyDescent="0.2">
      <c r="A2847">
        <v>2017</v>
      </c>
      <c r="B2847">
        <v>19</v>
      </c>
      <c r="C2847" t="s">
        <v>270</v>
      </c>
      <c r="D2847" t="s">
        <v>291</v>
      </c>
      <c r="E2847" t="s">
        <v>36</v>
      </c>
      <c r="F2847" t="s">
        <v>38</v>
      </c>
      <c r="G2847">
        <v>89</v>
      </c>
      <c r="H2847">
        <v>80</v>
      </c>
      <c r="I2847" t="str">
        <f>INDEX('DATA - Teams'!$C:$C,MATCH(C2847,'DATA - Teams'!$B:$B,0))</f>
        <v>RICHO</v>
      </c>
    </row>
    <row r="2848" spans="1:9" hidden="1" x14ac:dyDescent="0.2">
      <c r="A2848">
        <v>2017</v>
      </c>
      <c r="B2848">
        <v>19</v>
      </c>
      <c r="C2848" t="s">
        <v>270</v>
      </c>
      <c r="D2848" t="s">
        <v>278</v>
      </c>
      <c r="E2848" t="s">
        <v>32</v>
      </c>
      <c r="F2848" t="s">
        <v>43</v>
      </c>
      <c r="G2848">
        <v>86</v>
      </c>
      <c r="H2848">
        <v>55</v>
      </c>
      <c r="I2848" t="str">
        <f>INDEX('DATA - Teams'!$C:$C,MATCH(C2848,'DATA - Teams'!$B:$B,0))</f>
        <v>RICHO</v>
      </c>
    </row>
    <row r="2849" spans="1:9" hidden="1" x14ac:dyDescent="0.2">
      <c r="A2849">
        <v>2017</v>
      </c>
      <c r="B2849">
        <v>19</v>
      </c>
      <c r="C2849" t="s">
        <v>270</v>
      </c>
      <c r="D2849" t="s">
        <v>279</v>
      </c>
      <c r="E2849" t="s">
        <v>32</v>
      </c>
      <c r="F2849" t="s">
        <v>41</v>
      </c>
      <c r="G2849">
        <v>120</v>
      </c>
      <c r="H2849">
        <v>85</v>
      </c>
      <c r="I2849" t="str">
        <f>INDEX('DATA - Teams'!$C:$C,MATCH(C2849,'DATA - Teams'!$B:$B,0))</f>
        <v>RICHO</v>
      </c>
    </row>
    <row r="2850" spans="1:9" hidden="1" x14ac:dyDescent="0.2">
      <c r="A2850">
        <v>2017</v>
      </c>
      <c r="B2850">
        <v>19</v>
      </c>
      <c r="C2850" t="s">
        <v>270</v>
      </c>
      <c r="D2850" t="s">
        <v>294</v>
      </c>
      <c r="E2850" t="s">
        <v>16</v>
      </c>
      <c r="F2850" t="s">
        <v>41</v>
      </c>
      <c r="G2850">
        <v>91</v>
      </c>
      <c r="H2850">
        <v>112</v>
      </c>
      <c r="I2850" t="str">
        <f>INDEX('DATA - Teams'!$C:$C,MATCH(C2850,'DATA - Teams'!$B:$B,0))</f>
        <v>RICHO</v>
      </c>
    </row>
    <row r="2851" spans="1:9" hidden="1" x14ac:dyDescent="0.2">
      <c r="A2851">
        <v>2017</v>
      </c>
      <c r="B2851">
        <v>19</v>
      </c>
      <c r="C2851" t="s">
        <v>270</v>
      </c>
      <c r="D2851" t="s">
        <v>287</v>
      </c>
      <c r="E2851" t="s">
        <v>16</v>
      </c>
      <c r="F2851" t="s">
        <v>41</v>
      </c>
      <c r="G2851">
        <v>83</v>
      </c>
      <c r="H2851">
        <v>49</v>
      </c>
      <c r="I2851" t="str">
        <f>INDEX('DATA - Teams'!$C:$C,MATCH(C2851,'DATA - Teams'!$B:$B,0))</f>
        <v>RICHO</v>
      </c>
    </row>
    <row r="2852" spans="1:9" hidden="1" x14ac:dyDescent="0.2">
      <c r="A2852">
        <v>2017</v>
      </c>
      <c r="B2852">
        <v>19</v>
      </c>
      <c r="C2852" t="s">
        <v>270</v>
      </c>
      <c r="D2852" t="s">
        <v>171</v>
      </c>
      <c r="E2852" t="s">
        <v>31</v>
      </c>
      <c r="F2852" t="s">
        <v>38</v>
      </c>
      <c r="G2852">
        <v>88</v>
      </c>
      <c r="H2852">
        <v>98</v>
      </c>
      <c r="I2852" t="str">
        <f>INDEX('DATA - Teams'!$C:$C,MATCH(C2852,'DATA - Teams'!$B:$B,0))</f>
        <v>RICHO</v>
      </c>
    </row>
    <row r="2853" spans="1:9" hidden="1" x14ac:dyDescent="0.2">
      <c r="A2853">
        <v>2017</v>
      </c>
      <c r="B2853">
        <v>19</v>
      </c>
      <c r="C2853" t="s">
        <v>270</v>
      </c>
      <c r="D2853" t="s">
        <v>282</v>
      </c>
      <c r="E2853" t="s">
        <v>14</v>
      </c>
      <c r="F2853" t="s">
        <v>41</v>
      </c>
      <c r="G2853">
        <v>112</v>
      </c>
      <c r="H2853">
        <v>142</v>
      </c>
      <c r="I2853" t="str">
        <f>INDEX('DATA - Teams'!$C:$C,MATCH(C2853,'DATA - Teams'!$B:$B,0))</f>
        <v>RICHO</v>
      </c>
    </row>
    <row r="2854" spans="1:9" hidden="1" x14ac:dyDescent="0.2">
      <c r="A2854">
        <v>2017</v>
      </c>
      <c r="B2854">
        <v>19</v>
      </c>
      <c r="C2854" t="s">
        <v>270</v>
      </c>
      <c r="D2854" t="s">
        <v>288</v>
      </c>
      <c r="E2854" t="s">
        <v>35</v>
      </c>
      <c r="F2854" t="s">
        <v>43</v>
      </c>
      <c r="G2854">
        <v>88</v>
      </c>
      <c r="H2854">
        <v>82</v>
      </c>
      <c r="I2854" t="str">
        <f>INDEX('DATA - Teams'!$C:$C,MATCH(C2854,'DATA - Teams'!$B:$B,0))</f>
        <v>RICHO</v>
      </c>
    </row>
    <row r="2855" spans="1:9" hidden="1" x14ac:dyDescent="0.2">
      <c r="A2855">
        <v>2017</v>
      </c>
      <c r="B2855">
        <v>19</v>
      </c>
      <c r="C2855" t="s">
        <v>270</v>
      </c>
      <c r="D2855" t="s">
        <v>206</v>
      </c>
      <c r="E2855" t="s">
        <v>28</v>
      </c>
      <c r="F2855" t="s">
        <v>38</v>
      </c>
      <c r="G2855">
        <v>87</v>
      </c>
      <c r="H2855">
        <v>73</v>
      </c>
      <c r="I2855" t="str">
        <f>INDEX('DATA - Teams'!$C:$C,MATCH(C2855,'DATA - Teams'!$B:$B,0))</f>
        <v>RICHO</v>
      </c>
    </row>
    <row r="2856" spans="1:9" hidden="1" x14ac:dyDescent="0.2">
      <c r="A2856">
        <v>2017</v>
      </c>
      <c r="B2856">
        <v>19</v>
      </c>
      <c r="C2856" t="s">
        <v>270</v>
      </c>
      <c r="D2856" t="s">
        <v>90</v>
      </c>
      <c r="E2856" t="s">
        <v>28</v>
      </c>
      <c r="F2856" t="s">
        <v>38</v>
      </c>
      <c r="G2856">
        <v>84</v>
      </c>
      <c r="H2856">
        <v>102</v>
      </c>
      <c r="I2856" t="str">
        <f>INDEX('DATA - Teams'!$C:$C,MATCH(C2856,'DATA - Teams'!$B:$B,0))</f>
        <v>RICHO</v>
      </c>
    </row>
    <row r="2857" spans="1:9" hidden="1" x14ac:dyDescent="0.2">
      <c r="A2857">
        <v>2017</v>
      </c>
      <c r="B2857">
        <v>19</v>
      </c>
      <c r="C2857" t="s">
        <v>270</v>
      </c>
      <c r="D2857" t="s">
        <v>284</v>
      </c>
      <c r="E2857" t="s">
        <v>13</v>
      </c>
      <c r="F2857" t="s">
        <v>43</v>
      </c>
      <c r="G2857">
        <v>100</v>
      </c>
      <c r="H2857">
        <v>85</v>
      </c>
      <c r="I2857" t="str">
        <f>INDEX('DATA - Teams'!$C:$C,MATCH(C2857,'DATA - Teams'!$B:$B,0))</f>
        <v>RICHO</v>
      </c>
    </row>
    <row r="2858" spans="1:9" hidden="1" x14ac:dyDescent="0.2">
      <c r="A2858">
        <v>2017</v>
      </c>
      <c r="B2858">
        <v>19</v>
      </c>
      <c r="C2858" t="s">
        <v>270</v>
      </c>
      <c r="D2858" t="s">
        <v>271</v>
      </c>
      <c r="E2858" t="s">
        <v>33</v>
      </c>
      <c r="F2858" t="s">
        <v>59</v>
      </c>
      <c r="G2858">
        <v>88</v>
      </c>
      <c r="H2858">
        <v>0</v>
      </c>
      <c r="I2858" t="str">
        <f>INDEX('DATA - Teams'!$C:$C,MATCH(C2858,'DATA - Teams'!$B:$B,0))</f>
        <v>RICHO</v>
      </c>
    </row>
    <row r="2859" spans="1:9" hidden="1" x14ac:dyDescent="0.2">
      <c r="A2859">
        <v>2017</v>
      </c>
      <c r="B2859">
        <v>19</v>
      </c>
      <c r="C2859" t="s">
        <v>270</v>
      </c>
      <c r="D2859" t="s">
        <v>70</v>
      </c>
      <c r="E2859" t="s">
        <v>23</v>
      </c>
      <c r="F2859" t="s">
        <v>59</v>
      </c>
      <c r="G2859">
        <v>95</v>
      </c>
      <c r="H2859">
        <v>37</v>
      </c>
      <c r="I2859" t="str">
        <f>INDEX('DATA - Teams'!$C:$C,MATCH(C2859,'DATA - Teams'!$B:$B,0))</f>
        <v>RICHO</v>
      </c>
    </row>
    <row r="2860" spans="1:9" hidden="1" x14ac:dyDescent="0.2">
      <c r="A2860">
        <v>2017</v>
      </c>
      <c r="B2860">
        <v>19</v>
      </c>
      <c r="C2860" t="s">
        <v>270</v>
      </c>
      <c r="D2860" t="s">
        <v>281</v>
      </c>
      <c r="E2860" t="s">
        <v>16</v>
      </c>
      <c r="F2860" t="s">
        <v>59</v>
      </c>
      <c r="G2860">
        <v>96</v>
      </c>
      <c r="H2860">
        <v>0</v>
      </c>
      <c r="I2860" t="str">
        <f>INDEX('DATA - Teams'!$C:$C,MATCH(C2860,'DATA - Teams'!$B:$B,0))</f>
        <v>RICHO</v>
      </c>
    </row>
    <row r="2861" spans="1:9" hidden="1" x14ac:dyDescent="0.2">
      <c r="A2861">
        <v>2017</v>
      </c>
      <c r="B2861">
        <v>19</v>
      </c>
      <c r="C2861" t="s">
        <v>270</v>
      </c>
      <c r="D2861" t="s">
        <v>283</v>
      </c>
      <c r="E2861" t="s">
        <v>13</v>
      </c>
      <c r="F2861" t="s">
        <v>59</v>
      </c>
      <c r="G2861">
        <v>88</v>
      </c>
      <c r="H2861">
        <v>0</v>
      </c>
      <c r="I2861" t="str">
        <f>INDEX('DATA - Teams'!$C:$C,MATCH(C2861,'DATA - Teams'!$B:$B,0))</f>
        <v>RICHO</v>
      </c>
    </row>
    <row r="2862" spans="1:9" hidden="1" x14ac:dyDescent="0.2">
      <c r="A2862">
        <v>2017</v>
      </c>
      <c r="B2862">
        <v>20</v>
      </c>
      <c r="C2862" t="s">
        <v>270</v>
      </c>
      <c r="D2862" t="s">
        <v>239</v>
      </c>
      <c r="E2862" t="s">
        <v>22</v>
      </c>
      <c r="F2862" t="s">
        <v>41</v>
      </c>
      <c r="G2862">
        <v>85</v>
      </c>
      <c r="H2862">
        <v>114</v>
      </c>
      <c r="I2862" t="str">
        <f>INDEX('DATA - Teams'!$C:$C,MATCH(C2862,'DATA - Teams'!$B:$B,0))</f>
        <v>RICHO</v>
      </c>
    </row>
    <row r="2863" spans="1:9" hidden="1" x14ac:dyDescent="0.2">
      <c r="A2863">
        <v>2017</v>
      </c>
      <c r="B2863">
        <v>20</v>
      </c>
      <c r="C2863" t="s">
        <v>270</v>
      </c>
      <c r="D2863" t="s">
        <v>252</v>
      </c>
      <c r="E2863" t="s">
        <v>33</v>
      </c>
      <c r="F2863" t="s">
        <v>38</v>
      </c>
      <c r="G2863">
        <v>87</v>
      </c>
      <c r="H2863">
        <v>110</v>
      </c>
      <c r="I2863" t="str">
        <f>INDEX('DATA - Teams'!$C:$C,MATCH(C2863,'DATA - Teams'!$B:$B,0))</f>
        <v>RICHO</v>
      </c>
    </row>
    <row r="2864" spans="1:9" hidden="1" x14ac:dyDescent="0.2">
      <c r="A2864">
        <v>2017</v>
      </c>
      <c r="B2864">
        <v>20</v>
      </c>
      <c r="C2864" t="s">
        <v>270</v>
      </c>
      <c r="D2864" t="s">
        <v>272</v>
      </c>
      <c r="E2864" t="s">
        <v>17</v>
      </c>
      <c r="F2864" t="s">
        <v>43</v>
      </c>
      <c r="G2864">
        <v>73</v>
      </c>
      <c r="H2864">
        <v>89</v>
      </c>
      <c r="I2864" t="str">
        <f>INDEX('DATA - Teams'!$C:$C,MATCH(C2864,'DATA - Teams'!$B:$B,0))</f>
        <v>RICHO</v>
      </c>
    </row>
    <row r="2865" spans="1:9" hidden="1" x14ac:dyDescent="0.2">
      <c r="A2865">
        <v>2017</v>
      </c>
      <c r="B2865">
        <v>20</v>
      </c>
      <c r="C2865" t="s">
        <v>270</v>
      </c>
      <c r="D2865" t="s">
        <v>40</v>
      </c>
      <c r="E2865" t="s">
        <v>17</v>
      </c>
      <c r="F2865" t="s">
        <v>41</v>
      </c>
      <c r="G2865">
        <v>100</v>
      </c>
      <c r="H2865">
        <v>112</v>
      </c>
      <c r="I2865" t="str">
        <f>INDEX('DATA - Teams'!$C:$C,MATCH(C2865,'DATA - Teams'!$B:$B,0))</f>
        <v>RICHO</v>
      </c>
    </row>
    <row r="2866" spans="1:9" hidden="1" x14ac:dyDescent="0.2">
      <c r="A2866">
        <v>2017</v>
      </c>
      <c r="B2866">
        <v>20</v>
      </c>
      <c r="C2866" t="s">
        <v>270</v>
      </c>
      <c r="D2866" t="s">
        <v>273</v>
      </c>
      <c r="E2866" t="s">
        <v>17</v>
      </c>
      <c r="F2866" t="s">
        <v>41</v>
      </c>
      <c r="G2866">
        <v>79</v>
      </c>
      <c r="H2866">
        <v>59</v>
      </c>
      <c r="I2866" t="str">
        <f>INDEX('DATA - Teams'!$C:$C,MATCH(C2866,'DATA - Teams'!$B:$B,0))</f>
        <v>RICHO</v>
      </c>
    </row>
    <row r="2867" spans="1:9" hidden="1" x14ac:dyDescent="0.2">
      <c r="A2867">
        <v>2017</v>
      </c>
      <c r="B2867">
        <v>20</v>
      </c>
      <c r="C2867" t="s">
        <v>270</v>
      </c>
      <c r="D2867" t="s">
        <v>274</v>
      </c>
      <c r="E2867" t="s">
        <v>18</v>
      </c>
      <c r="F2867" t="s">
        <v>52</v>
      </c>
      <c r="G2867">
        <v>91</v>
      </c>
      <c r="H2867">
        <v>88</v>
      </c>
      <c r="I2867" t="str">
        <f>INDEX('DATA - Teams'!$C:$C,MATCH(C2867,'DATA - Teams'!$B:$B,0))</f>
        <v>RICHO</v>
      </c>
    </row>
    <row r="2868" spans="1:9" hidden="1" x14ac:dyDescent="0.2">
      <c r="A2868">
        <v>2017</v>
      </c>
      <c r="B2868">
        <v>20</v>
      </c>
      <c r="C2868" t="s">
        <v>270</v>
      </c>
      <c r="D2868" t="s">
        <v>182</v>
      </c>
      <c r="E2868" t="s">
        <v>23</v>
      </c>
      <c r="F2868" t="s">
        <v>43</v>
      </c>
      <c r="G2868">
        <v>92</v>
      </c>
      <c r="H2868">
        <v>80</v>
      </c>
      <c r="I2868" t="str">
        <f>INDEX('DATA - Teams'!$C:$C,MATCH(C2868,'DATA - Teams'!$B:$B,0))</f>
        <v>RICHO</v>
      </c>
    </row>
    <row r="2869" spans="1:9" hidden="1" x14ac:dyDescent="0.2">
      <c r="A2869">
        <v>2017</v>
      </c>
      <c r="B2869">
        <v>20</v>
      </c>
      <c r="C2869" t="s">
        <v>270</v>
      </c>
      <c r="D2869" t="s">
        <v>291</v>
      </c>
      <c r="E2869" t="s">
        <v>36</v>
      </c>
      <c r="F2869" t="s">
        <v>38</v>
      </c>
      <c r="G2869">
        <v>88</v>
      </c>
      <c r="H2869">
        <v>85</v>
      </c>
      <c r="I2869" t="str">
        <f>INDEX('DATA - Teams'!$C:$C,MATCH(C2869,'DATA - Teams'!$B:$B,0))</f>
        <v>RICHO</v>
      </c>
    </row>
    <row r="2870" spans="1:9" hidden="1" x14ac:dyDescent="0.2">
      <c r="A2870">
        <v>2017</v>
      </c>
      <c r="B2870">
        <v>20</v>
      </c>
      <c r="C2870" t="s">
        <v>270</v>
      </c>
      <c r="D2870" t="s">
        <v>278</v>
      </c>
      <c r="E2870" t="s">
        <v>32</v>
      </c>
      <c r="F2870" t="s">
        <v>43</v>
      </c>
      <c r="G2870">
        <v>84</v>
      </c>
      <c r="H2870">
        <v>79</v>
      </c>
      <c r="I2870" t="str">
        <f>INDEX('DATA - Teams'!$C:$C,MATCH(C2870,'DATA - Teams'!$B:$B,0))</f>
        <v>RICHO</v>
      </c>
    </row>
    <row r="2871" spans="1:9" hidden="1" x14ac:dyDescent="0.2">
      <c r="A2871">
        <v>2017</v>
      </c>
      <c r="B2871">
        <v>20</v>
      </c>
      <c r="C2871" t="s">
        <v>270</v>
      </c>
      <c r="D2871" t="s">
        <v>279</v>
      </c>
      <c r="E2871" t="s">
        <v>32</v>
      </c>
      <c r="F2871" t="s">
        <v>41</v>
      </c>
      <c r="G2871">
        <v>113</v>
      </c>
      <c r="H2871">
        <v>101</v>
      </c>
      <c r="I2871" t="str">
        <f>INDEX('DATA - Teams'!$C:$C,MATCH(C2871,'DATA - Teams'!$B:$B,0))</f>
        <v>RICHO</v>
      </c>
    </row>
    <row r="2872" spans="1:9" hidden="1" x14ac:dyDescent="0.2">
      <c r="A2872">
        <v>2017</v>
      </c>
      <c r="B2872">
        <v>20</v>
      </c>
      <c r="C2872" t="s">
        <v>270</v>
      </c>
      <c r="D2872" t="s">
        <v>294</v>
      </c>
      <c r="E2872" t="s">
        <v>16</v>
      </c>
      <c r="F2872" t="s">
        <v>41</v>
      </c>
      <c r="G2872">
        <v>103</v>
      </c>
      <c r="H2872">
        <v>101</v>
      </c>
      <c r="I2872" t="str">
        <f>INDEX('DATA - Teams'!$C:$C,MATCH(C2872,'DATA - Teams'!$B:$B,0))</f>
        <v>RICHO</v>
      </c>
    </row>
    <row r="2873" spans="1:9" hidden="1" x14ac:dyDescent="0.2">
      <c r="A2873">
        <v>2017</v>
      </c>
      <c r="B2873">
        <v>20</v>
      </c>
      <c r="C2873" t="s">
        <v>270</v>
      </c>
      <c r="D2873" t="s">
        <v>287</v>
      </c>
      <c r="E2873" t="s">
        <v>16</v>
      </c>
      <c r="F2873" t="s">
        <v>41</v>
      </c>
      <c r="G2873">
        <v>83</v>
      </c>
      <c r="H2873">
        <v>86</v>
      </c>
      <c r="I2873" t="str">
        <f>INDEX('DATA - Teams'!$C:$C,MATCH(C2873,'DATA - Teams'!$B:$B,0))</f>
        <v>RICHO</v>
      </c>
    </row>
    <row r="2874" spans="1:9" hidden="1" x14ac:dyDescent="0.2">
      <c r="A2874">
        <v>2017</v>
      </c>
      <c r="B2874">
        <v>20</v>
      </c>
      <c r="C2874" t="s">
        <v>270</v>
      </c>
      <c r="D2874" t="s">
        <v>171</v>
      </c>
      <c r="E2874" t="s">
        <v>31</v>
      </c>
      <c r="F2874" t="s">
        <v>38</v>
      </c>
      <c r="G2874">
        <v>80</v>
      </c>
      <c r="H2874">
        <v>74</v>
      </c>
      <c r="I2874" t="str">
        <f>INDEX('DATA - Teams'!$C:$C,MATCH(C2874,'DATA - Teams'!$B:$B,0))</f>
        <v>RICHO</v>
      </c>
    </row>
    <row r="2875" spans="1:9" hidden="1" x14ac:dyDescent="0.2">
      <c r="A2875">
        <v>2017</v>
      </c>
      <c r="B2875">
        <v>20</v>
      </c>
      <c r="C2875" t="s">
        <v>270</v>
      </c>
      <c r="D2875" t="s">
        <v>282</v>
      </c>
      <c r="E2875" t="s">
        <v>14</v>
      </c>
      <c r="F2875" t="s">
        <v>41</v>
      </c>
      <c r="G2875">
        <v>111</v>
      </c>
      <c r="H2875">
        <v>119</v>
      </c>
      <c r="I2875" t="str">
        <f>INDEX('DATA - Teams'!$C:$C,MATCH(C2875,'DATA - Teams'!$B:$B,0))</f>
        <v>RICHO</v>
      </c>
    </row>
    <row r="2876" spans="1:9" hidden="1" x14ac:dyDescent="0.2">
      <c r="A2876">
        <v>2017</v>
      </c>
      <c r="B2876">
        <v>20</v>
      </c>
      <c r="C2876" t="s">
        <v>270</v>
      </c>
      <c r="D2876" t="s">
        <v>288</v>
      </c>
      <c r="E2876" t="s">
        <v>35</v>
      </c>
      <c r="F2876" t="s">
        <v>43</v>
      </c>
      <c r="G2876">
        <v>93</v>
      </c>
      <c r="H2876">
        <v>85</v>
      </c>
      <c r="I2876" t="str">
        <f>INDEX('DATA - Teams'!$C:$C,MATCH(C2876,'DATA - Teams'!$B:$B,0))</f>
        <v>RICHO</v>
      </c>
    </row>
    <row r="2877" spans="1:9" hidden="1" x14ac:dyDescent="0.2">
      <c r="A2877">
        <v>2017</v>
      </c>
      <c r="B2877">
        <v>20</v>
      </c>
      <c r="C2877" t="s">
        <v>270</v>
      </c>
      <c r="D2877" t="s">
        <v>90</v>
      </c>
      <c r="E2877" t="s">
        <v>28</v>
      </c>
      <c r="F2877" t="s">
        <v>38</v>
      </c>
      <c r="G2877">
        <v>85</v>
      </c>
      <c r="H2877">
        <v>78</v>
      </c>
      <c r="I2877" t="str">
        <f>INDEX('DATA - Teams'!$C:$C,MATCH(C2877,'DATA - Teams'!$B:$B,0))</f>
        <v>RICHO</v>
      </c>
    </row>
    <row r="2878" spans="1:9" hidden="1" x14ac:dyDescent="0.2">
      <c r="A2878">
        <v>2017</v>
      </c>
      <c r="B2878">
        <v>20</v>
      </c>
      <c r="C2878" t="s">
        <v>270</v>
      </c>
      <c r="D2878" t="s">
        <v>206</v>
      </c>
      <c r="E2878" t="s">
        <v>28</v>
      </c>
      <c r="F2878" t="s">
        <v>38</v>
      </c>
      <c r="G2878">
        <v>84</v>
      </c>
      <c r="H2878">
        <v>101</v>
      </c>
      <c r="I2878" t="str">
        <f>INDEX('DATA - Teams'!$C:$C,MATCH(C2878,'DATA - Teams'!$B:$B,0))</f>
        <v>RICHO</v>
      </c>
    </row>
    <row r="2879" spans="1:9" hidden="1" x14ac:dyDescent="0.2">
      <c r="A2879">
        <v>2017</v>
      </c>
      <c r="B2879">
        <v>20</v>
      </c>
      <c r="C2879" t="s">
        <v>270</v>
      </c>
      <c r="D2879" t="s">
        <v>284</v>
      </c>
      <c r="E2879" t="s">
        <v>13</v>
      </c>
      <c r="F2879" t="s">
        <v>43</v>
      </c>
      <c r="G2879">
        <v>97</v>
      </c>
      <c r="H2879">
        <v>102</v>
      </c>
      <c r="I2879" t="str">
        <f>INDEX('DATA - Teams'!$C:$C,MATCH(C2879,'DATA - Teams'!$B:$B,0))</f>
        <v>RICHO</v>
      </c>
    </row>
    <row r="2880" spans="1:9" hidden="1" x14ac:dyDescent="0.2">
      <c r="A2880">
        <v>2017</v>
      </c>
      <c r="B2880">
        <v>20</v>
      </c>
      <c r="C2880" t="s">
        <v>270</v>
      </c>
      <c r="D2880" t="s">
        <v>271</v>
      </c>
      <c r="E2880" t="s">
        <v>33</v>
      </c>
      <c r="F2880" t="s">
        <v>59</v>
      </c>
      <c r="G2880">
        <v>88</v>
      </c>
      <c r="H2880">
        <v>0</v>
      </c>
      <c r="I2880" t="str">
        <f>INDEX('DATA - Teams'!$C:$C,MATCH(C2880,'DATA - Teams'!$B:$B,0))</f>
        <v>RICHO</v>
      </c>
    </row>
    <row r="2881" spans="1:9" hidden="1" x14ac:dyDescent="0.2">
      <c r="A2881">
        <v>2017</v>
      </c>
      <c r="B2881">
        <v>20</v>
      </c>
      <c r="C2881" t="s">
        <v>270</v>
      </c>
      <c r="D2881" t="s">
        <v>75</v>
      </c>
      <c r="E2881" t="s">
        <v>33</v>
      </c>
      <c r="F2881" t="s">
        <v>59</v>
      </c>
      <c r="G2881">
        <v>86</v>
      </c>
      <c r="H2881">
        <v>101</v>
      </c>
      <c r="I2881" t="str">
        <f>INDEX('DATA - Teams'!$C:$C,MATCH(C2881,'DATA - Teams'!$B:$B,0))</f>
        <v>RICHO</v>
      </c>
    </row>
    <row r="2882" spans="1:9" hidden="1" x14ac:dyDescent="0.2">
      <c r="A2882">
        <v>2017</v>
      </c>
      <c r="B2882">
        <v>20</v>
      </c>
      <c r="C2882" t="s">
        <v>270</v>
      </c>
      <c r="D2882" t="s">
        <v>281</v>
      </c>
      <c r="E2882" t="s">
        <v>16</v>
      </c>
      <c r="F2882" t="s">
        <v>59</v>
      </c>
      <c r="G2882">
        <v>96</v>
      </c>
      <c r="H2882">
        <v>0</v>
      </c>
      <c r="I2882" t="str">
        <f>INDEX('DATA - Teams'!$C:$C,MATCH(C2882,'DATA - Teams'!$B:$B,0))</f>
        <v>RICHO</v>
      </c>
    </row>
    <row r="2883" spans="1:9" hidden="1" x14ac:dyDescent="0.2">
      <c r="A2883">
        <v>2017</v>
      </c>
      <c r="B2883">
        <v>20</v>
      </c>
      <c r="C2883" t="s">
        <v>270</v>
      </c>
      <c r="D2883" t="s">
        <v>283</v>
      </c>
      <c r="E2883" t="s">
        <v>13</v>
      </c>
      <c r="F2883" t="s">
        <v>59</v>
      </c>
      <c r="G2883">
        <v>88</v>
      </c>
      <c r="H2883">
        <v>0</v>
      </c>
      <c r="I2883" t="str">
        <f>INDEX('DATA - Teams'!$C:$C,MATCH(C2883,'DATA - Teams'!$B:$B,0))</f>
        <v>RICHO</v>
      </c>
    </row>
    <row r="2884" spans="1:9" hidden="1" x14ac:dyDescent="0.2">
      <c r="A2884">
        <v>2017</v>
      </c>
      <c r="B2884">
        <v>21</v>
      </c>
      <c r="C2884" t="s">
        <v>270</v>
      </c>
      <c r="D2884" t="s">
        <v>239</v>
      </c>
      <c r="E2884" t="s">
        <v>22</v>
      </c>
      <c r="F2884" t="s">
        <v>41</v>
      </c>
      <c r="G2884">
        <v>85</v>
      </c>
      <c r="H2884">
        <v>80</v>
      </c>
      <c r="I2884" t="str">
        <f>INDEX('DATA - Teams'!$C:$C,MATCH(C2884,'DATA - Teams'!$B:$B,0))</f>
        <v>RICHO</v>
      </c>
    </row>
    <row r="2885" spans="1:9" hidden="1" x14ac:dyDescent="0.2">
      <c r="A2885">
        <v>2017</v>
      </c>
      <c r="B2885">
        <v>21</v>
      </c>
      <c r="C2885" t="s">
        <v>270</v>
      </c>
      <c r="D2885" t="s">
        <v>252</v>
      </c>
      <c r="E2885" t="s">
        <v>33</v>
      </c>
      <c r="F2885" t="s">
        <v>38</v>
      </c>
      <c r="G2885">
        <v>85</v>
      </c>
      <c r="H2885">
        <v>46</v>
      </c>
      <c r="I2885" t="str">
        <f>INDEX('DATA - Teams'!$C:$C,MATCH(C2885,'DATA - Teams'!$B:$B,0))</f>
        <v>RICHO</v>
      </c>
    </row>
    <row r="2886" spans="1:9" hidden="1" x14ac:dyDescent="0.2">
      <c r="A2886">
        <v>2017</v>
      </c>
      <c r="B2886">
        <v>21</v>
      </c>
      <c r="C2886" t="s">
        <v>270</v>
      </c>
      <c r="D2886" t="s">
        <v>272</v>
      </c>
      <c r="E2886" t="s">
        <v>17</v>
      </c>
      <c r="F2886" t="s">
        <v>43</v>
      </c>
      <c r="G2886">
        <v>71</v>
      </c>
      <c r="H2886">
        <v>90</v>
      </c>
      <c r="I2886" t="str">
        <f>INDEX('DATA - Teams'!$C:$C,MATCH(C2886,'DATA - Teams'!$B:$B,0))</f>
        <v>RICHO</v>
      </c>
    </row>
    <row r="2887" spans="1:9" hidden="1" x14ac:dyDescent="0.2">
      <c r="A2887">
        <v>2017</v>
      </c>
      <c r="B2887">
        <v>21</v>
      </c>
      <c r="C2887" t="s">
        <v>270</v>
      </c>
      <c r="D2887" t="s">
        <v>40</v>
      </c>
      <c r="E2887" t="s">
        <v>17</v>
      </c>
      <c r="F2887" t="s">
        <v>41</v>
      </c>
      <c r="G2887">
        <v>106</v>
      </c>
      <c r="H2887">
        <v>107</v>
      </c>
      <c r="I2887" t="str">
        <f>INDEX('DATA - Teams'!$C:$C,MATCH(C2887,'DATA - Teams'!$B:$B,0))</f>
        <v>RICHO</v>
      </c>
    </row>
    <row r="2888" spans="1:9" hidden="1" x14ac:dyDescent="0.2">
      <c r="A2888">
        <v>2017</v>
      </c>
      <c r="B2888">
        <v>21</v>
      </c>
      <c r="C2888" t="s">
        <v>270</v>
      </c>
      <c r="D2888" t="s">
        <v>273</v>
      </c>
      <c r="E2888" t="s">
        <v>17</v>
      </c>
      <c r="F2888" t="s">
        <v>41</v>
      </c>
      <c r="G2888">
        <v>69</v>
      </c>
      <c r="H2888">
        <v>76</v>
      </c>
      <c r="I2888" t="str">
        <f>INDEX('DATA - Teams'!$C:$C,MATCH(C2888,'DATA - Teams'!$B:$B,0))</f>
        <v>RICHO</v>
      </c>
    </row>
    <row r="2889" spans="1:9" hidden="1" x14ac:dyDescent="0.2">
      <c r="A2889">
        <v>2017</v>
      </c>
      <c r="B2889">
        <v>21</v>
      </c>
      <c r="C2889" t="s">
        <v>270</v>
      </c>
      <c r="D2889" t="s">
        <v>274</v>
      </c>
      <c r="E2889" t="s">
        <v>18</v>
      </c>
      <c r="F2889" t="s">
        <v>52</v>
      </c>
      <c r="G2889">
        <v>106</v>
      </c>
      <c r="H2889">
        <v>129</v>
      </c>
      <c r="I2889" t="str">
        <f>INDEX('DATA - Teams'!$C:$C,MATCH(C2889,'DATA - Teams'!$B:$B,0))</f>
        <v>RICHO</v>
      </c>
    </row>
    <row r="2890" spans="1:9" hidden="1" x14ac:dyDescent="0.2">
      <c r="A2890">
        <v>2017</v>
      </c>
      <c r="B2890">
        <v>21</v>
      </c>
      <c r="C2890" t="s">
        <v>270</v>
      </c>
      <c r="D2890" t="s">
        <v>182</v>
      </c>
      <c r="E2890" t="s">
        <v>23</v>
      </c>
      <c r="F2890" t="s">
        <v>43</v>
      </c>
      <c r="G2890">
        <v>97</v>
      </c>
      <c r="H2890">
        <v>102</v>
      </c>
      <c r="I2890" t="str">
        <f>INDEX('DATA - Teams'!$C:$C,MATCH(C2890,'DATA - Teams'!$B:$B,0))</f>
        <v>RICHO</v>
      </c>
    </row>
    <row r="2891" spans="1:9" hidden="1" x14ac:dyDescent="0.2">
      <c r="A2891">
        <v>2017</v>
      </c>
      <c r="B2891">
        <v>21</v>
      </c>
      <c r="C2891" t="s">
        <v>270</v>
      </c>
      <c r="D2891" t="s">
        <v>291</v>
      </c>
      <c r="E2891" t="s">
        <v>36</v>
      </c>
      <c r="F2891" t="s">
        <v>38</v>
      </c>
      <c r="G2891">
        <v>95</v>
      </c>
      <c r="H2891">
        <v>130</v>
      </c>
      <c r="I2891" t="str">
        <f>INDEX('DATA - Teams'!$C:$C,MATCH(C2891,'DATA - Teams'!$B:$B,0))</f>
        <v>RICHO</v>
      </c>
    </row>
    <row r="2892" spans="1:9" hidden="1" x14ac:dyDescent="0.2">
      <c r="A2892">
        <v>2017</v>
      </c>
      <c r="B2892">
        <v>21</v>
      </c>
      <c r="C2892" t="s">
        <v>270</v>
      </c>
      <c r="D2892" t="s">
        <v>278</v>
      </c>
      <c r="E2892" t="s">
        <v>32</v>
      </c>
      <c r="F2892" t="s">
        <v>43</v>
      </c>
      <c r="G2892">
        <v>81</v>
      </c>
      <c r="H2892">
        <v>75</v>
      </c>
      <c r="I2892" t="str">
        <f>INDEX('DATA - Teams'!$C:$C,MATCH(C2892,'DATA - Teams'!$B:$B,0))</f>
        <v>RICHO</v>
      </c>
    </row>
    <row r="2893" spans="1:9" hidden="1" x14ac:dyDescent="0.2">
      <c r="A2893">
        <v>2017</v>
      </c>
      <c r="B2893">
        <v>21</v>
      </c>
      <c r="C2893" t="s">
        <v>270</v>
      </c>
      <c r="D2893" t="s">
        <v>279</v>
      </c>
      <c r="E2893" t="s">
        <v>32</v>
      </c>
      <c r="F2893" t="s">
        <v>41</v>
      </c>
      <c r="G2893">
        <v>101</v>
      </c>
      <c r="H2893">
        <v>79</v>
      </c>
      <c r="I2893" t="str">
        <f>INDEX('DATA - Teams'!$C:$C,MATCH(C2893,'DATA - Teams'!$B:$B,0))</f>
        <v>RICHO</v>
      </c>
    </row>
    <row r="2894" spans="1:9" hidden="1" x14ac:dyDescent="0.2">
      <c r="A2894">
        <v>2017</v>
      </c>
      <c r="B2894">
        <v>21</v>
      </c>
      <c r="C2894" t="s">
        <v>270</v>
      </c>
      <c r="D2894" t="s">
        <v>281</v>
      </c>
      <c r="E2894" t="s">
        <v>16</v>
      </c>
      <c r="F2894" t="s">
        <v>38</v>
      </c>
      <c r="G2894">
        <v>103</v>
      </c>
      <c r="H2894">
        <v>97</v>
      </c>
      <c r="I2894" t="str">
        <f>INDEX('DATA - Teams'!$C:$C,MATCH(C2894,'DATA - Teams'!$B:$B,0))</f>
        <v>RICHO</v>
      </c>
    </row>
    <row r="2895" spans="1:9" hidden="1" x14ac:dyDescent="0.2">
      <c r="A2895">
        <v>2017</v>
      </c>
      <c r="B2895">
        <v>21</v>
      </c>
      <c r="C2895" t="s">
        <v>270</v>
      </c>
      <c r="D2895" t="s">
        <v>294</v>
      </c>
      <c r="E2895" t="s">
        <v>16</v>
      </c>
      <c r="F2895" t="s">
        <v>41</v>
      </c>
      <c r="G2895">
        <v>99</v>
      </c>
      <c r="H2895">
        <v>90</v>
      </c>
      <c r="I2895" t="str">
        <f>INDEX('DATA - Teams'!$C:$C,MATCH(C2895,'DATA - Teams'!$B:$B,0))</f>
        <v>RICHO</v>
      </c>
    </row>
    <row r="2896" spans="1:9" hidden="1" x14ac:dyDescent="0.2">
      <c r="A2896">
        <v>2017</v>
      </c>
      <c r="B2896">
        <v>21</v>
      </c>
      <c r="C2896" t="s">
        <v>270</v>
      </c>
      <c r="D2896" t="s">
        <v>171</v>
      </c>
      <c r="E2896" t="s">
        <v>31</v>
      </c>
      <c r="F2896" t="s">
        <v>38</v>
      </c>
      <c r="G2896">
        <v>85</v>
      </c>
      <c r="H2896">
        <v>127</v>
      </c>
      <c r="I2896" t="str">
        <f>INDEX('DATA - Teams'!$C:$C,MATCH(C2896,'DATA - Teams'!$B:$B,0))</f>
        <v>RICHO</v>
      </c>
    </row>
    <row r="2897" spans="1:9" hidden="1" x14ac:dyDescent="0.2">
      <c r="A2897">
        <v>2017</v>
      </c>
      <c r="B2897">
        <v>21</v>
      </c>
      <c r="C2897" t="s">
        <v>270</v>
      </c>
      <c r="D2897" t="s">
        <v>282</v>
      </c>
      <c r="E2897" t="s">
        <v>14</v>
      </c>
      <c r="F2897" t="s">
        <v>41</v>
      </c>
      <c r="G2897">
        <v>118</v>
      </c>
      <c r="H2897">
        <v>108</v>
      </c>
      <c r="I2897" t="str">
        <f>INDEX('DATA - Teams'!$C:$C,MATCH(C2897,'DATA - Teams'!$B:$B,0))</f>
        <v>RICHO</v>
      </c>
    </row>
    <row r="2898" spans="1:9" hidden="1" x14ac:dyDescent="0.2">
      <c r="A2898">
        <v>2017</v>
      </c>
      <c r="B2898">
        <v>21</v>
      </c>
      <c r="C2898" t="s">
        <v>270</v>
      </c>
      <c r="D2898" t="s">
        <v>288</v>
      </c>
      <c r="E2898" t="s">
        <v>35</v>
      </c>
      <c r="F2898" t="s">
        <v>43</v>
      </c>
      <c r="G2898">
        <v>98</v>
      </c>
      <c r="H2898">
        <v>100</v>
      </c>
      <c r="I2898" t="str">
        <f>INDEX('DATA - Teams'!$C:$C,MATCH(C2898,'DATA - Teams'!$B:$B,0))</f>
        <v>RICHO</v>
      </c>
    </row>
    <row r="2899" spans="1:9" hidden="1" x14ac:dyDescent="0.2">
      <c r="A2899">
        <v>2017</v>
      </c>
      <c r="B2899">
        <v>21</v>
      </c>
      <c r="C2899" t="s">
        <v>270</v>
      </c>
      <c r="D2899" t="s">
        <v>206</v>
      </c>
      <c r="E2899" t="s">
        <v>28</v>
      </c>
      <c r="F2899" t="s">
        <v>38</v>
      </c>
      <c r="G2899">
        <v>89</v>
      </c>
      <c r="H2899">
        <v>99</v>
      </c>
      <c r="I2899" t="str">
        <f>INDEX('DATA - Teams'!$C:$C,MATCH(C2899,'DATA - Teams'!$B:$B,0))</f>
        <v>RICHO</v>
      </c>
    </row>
    <row r="2900" spans="1:9" hidden="1" x14ac:dyDescent="0.2">
      <c r="A2900">
        <v>2017</v>
      </c>
      <c r="B2900">
        <v>21</v>
      </c>
      <c r="C2900" t="s">
        <v>270</v>
      </c>
      <c r="D2900" t="s">
        <v>283</v>
      </c>
      <c r="E2900" t="s">
        <v>13</v>
      </c>
      <c r="F2900" t="s">
        <v>41</v>
      </c>
      <c r="G2900">
        <v>84</v>
      </c>
      <c r="H2900">
        <v>80</v>
      </c>
      <c r="I2900" t="str">
        <f>INDEX('DATA - Teams'!$C:$C,MATCH(C2900,'DATA - Teams'!$B:$B,0))</f>
        <v>RICHO</v>
      </c>
    </row>
    <row r="2901" spans="1:9" hidden="1" x14ac:dyDescent="0.2">
      <c r="A2901">
        <v>2017</v>
      </c>
      <c r="B2901">
        <v>21</v>
      </c>
      <c r="C2901" t="s">
        <v>270</v>
      </c>
      <c r="D2901" t="s">
        <v>284</v>
      </c>
      <c r="E2901" t="s">
        <v>13</v>
      </c>
      <c r="F2901" t="s">
        <v>43</v>
      </c>
      <c r="G2901">
        <v>99</v>
      </c>
      <c r="H2901">
        <v>95</v>
      </c>
      <c r="I2901" t="str">
        <f>INDEX('DATA - Teams'!$C:$C,MATCH(C2901,'DATA - Teams'!$B:$B,0))</f>
        <v>RICHO</v>
      </c>
    </row>
    <row r="2902" spans="1:9" hidden="1" x14ac:dyDescent="0.2">
      <c r="A2902">
        <v>2017</v>
      </c>
      <c r="B2902">
        <v>21</v>
      </c>
      <c r="C2902" t="s">
        <v>270</v>
      </c>
      <c r="D2902" t="s">
        <v>271</v>
      </c>
      <c r="E2902" t="s">
        <v>33</v>
      </c>
      <c r="F2902" t="s">
        <v>59</v>
      </c>
      <c r="G2902">
        <v>88</v>
      </c>
      <c r="H2902">
        <v>0</v>
      </c>
      <c r="I2902" t="str">
        <f>INDEX('DATA - Teams'!$C:$C,MATCH(C2902,'DATA - Teams'!$B:$B,0))</f>
        <v>RICHO</v>
      </c>
    </row>
    <row r="2903" spans="1:9" hidden="1" x14ac:dyDescent="0.2">
      <c r="A2903">
        <v>2017</v>
      </c>
      <c r="B2903">
        <v>21</v>
      </c>
      <c r="C2903" t="s">
        <v>270</v>
      </c>
      <c r="D2903" t="s">
        <v>75</v>
      </c>
      <c r="E2903" t="s">
        <v>33</v>
      </c>
      <c r="F2903" t="s">
        <v>59</v>
      </c>
      <c r="G2903">
        <v>86</v>
      </c>
      <c r="H2903">
        <v>88</v>
      </c>
      <c r="I2903" t="str">
        <f>INDEX('DATA - Teams'!$C:$C,MATCH(C2903,'DATA - Teams'!$B:$B,0))</f>
        <v>RICHO</v>
      </c>
    </row>
    <row r="2904" spans="1:9" hidden="1" x14ac:dyDescent="0.2">
      <c r="A2904">
        <v>2017</v>
      </c>
      <c r="B2904">
        <v>21</v>
      </c>
      <c r="C2904" t="s">
        <v>270</v>
      </c>
      <c r="D2904" t="s">
        <v>287</v>
      </c>
      <c r="E2904" t="s">
        <v>16</v>
      </c>
      <c r="F2904" t="s">
        <v>59</v>
      </c>
      <c r="G2904">
        <v>81</v>
      </c>
      <c r="H2904">
        <v>90</v>
      </c>
      <c r="I2904" t="str">
        <f>INDEX('DATA - Teams'!$C:$C,MATCH(C2904,'DATA - Teams'!$B:$B,0))</f>
        <v>RICHO</v>
      </c>
    </row>
    <row r="2905" spans="1:9" hidden="1" x14ac:dyDescent="0.2">
      <c r="A2905">
        <v>2017</v>
      </c>
      <c r="B2905">
        <v>21</v>
      </c>
      <c r="C2905" t="s">
        <v>270</v>
      </c>
      <c r="D2905" t="s">
        <v>90</v>
      </c>
      <c r="E2905" t="s">
        <v>28</v>
      </c>
      <c r="F2905" t="s">
        <v>59</v>
      </c>
      <c r="G2905">
        <v>99</v>
      </c>
      <c r="H2905">
        <v>116</v>
      </c>
      <c r="I2905" t="str">
        <f>INDEX('DATA - Teams'!$C:$C,MATCH(C2905,'DATA - Teams'!$B:$B,0))</f>
        <v>RICHO</v>
      </c>
    </row>
    <row r="2906" spans="1:9" hidden="1" x14ac:dyDescent="0.2">
      <c r="A2906">
        <v>2017</v>
      </c>
      <c r="B2906">
        <v>1</v>
      </c>
      <c r="C2906" t="s">
        <v>295</v>
      </c>
      <c r="D2906" t="s">
        <v>296</v>
      </c>
      <c r="E2906" t="s">
        <v>21</v>
      </c>
      <c r="F2906" t="s">
        <v>43</v>
      </c>
      <c r="G2906">
        <v>94</v>
      </c>
      <c r="H2906">
        <v>59</v>
      </c>
      <c r="I2906" t="str">
        <f>INDEX('DATA - Teams'!$C:$C,MATCH(C2906,'DATA - Teams'!$B:$B,0))</f>
        <v>MELONS</v>
      </c>
    </row>
    <row r="2907" spans="1:9" hidden="1" x14ac:dyDescent="0.2">
      <c r="A2907">
        <v>2017</v>
      </c>
      <c r="B2907">
        <v>1</v>
      </c>
      <c r="C2907" t="s">
        <v>295</v>
      </c>
      <c r="D2907" t="s">
        <v>297</v>
      </c>
      <c r="E2907" t="s">
        <v>21</v>
      </c>
      <c r="F2907" t="s">
        <v>38</v>
      </c>
      <c r="G2907">
        <v>81</v>
      </c>
      <c r="H2907">
        <v>68</v>
      </c>
      <c r="I2907" t="str">
        <f>INDEX('DATA - Teams'!$C:$C,MATCH(C2907,'DATA - Teams'!$B:$B,0))</f>
        <v>MELONS</v>
      </c>
    </row>
    <row r="2908" spans="1:9" hidden="1" x14ac:dyDescent="0.2">
      <c r="A2908">
        <v>2017</v>
      </c>
      <c r="B2908">
        <v>1</v>
      </c>
      <c r="C2908" t="s">
        <v>295</v>
      </c>
      <c r="D2908" t="s">
        <v>186</v>
      </c>
      <c r="E2908" t="s">
        <v>21</v>
      </c>
      <c r="F2908" t="s">
        <v>43</v>
      </c>
      <c r="G2908">
        <v>79</v>
      </c>
      <c r="H2908">
        <v>69</v>
      </c>
      <c r="I2908" t="str">
        <f>INDEX('DATA - Teams'!$C:$C,MATCH(C2908,'DATA - Teams'!$B:$B,0))</f>
        <v>MELONS</v>
      </c>
    </row>
    <row r="2909" spans="1:9" hidden="1" x14ac:dyDescent="0.2">
      <c r="A2909">
        <v>2017</v>
      </c>
      <c r="B2909">
        <v>1</v>
      </c>
      <c r="C2909" t="s">
        <v>295</v>
      </c>
      <c r="D2909" t="s">
        <v>92</v>
      </c>
      <c r="E2909" t="s">
        <v>22</v>
      </c>
      <c r="F2909" t="s">
        <v>43</v>
      </c>
      <c r="G2909">
        <v>93</v>
      </c>
      <c r="H2909">
        <v>87</v>
      </c>
      <c r="I2909" t="str">
        <f>INDEX('DATA - Teams'!$C:$C,MATCH(C2909,'DATA - Teams'!$B:$B,0))</f>
        <v>MELONS</v>
      </c>
    </row>
    <row r="2910" spans="1:9" hidden="1" x14ac:dyDescent="0.2">
      <c r="A2910">
        <v>2017</v>
      </c>
      <c r="B2910">
        <v>1</v>
      </c>
      <c r="C2910" t="s">
        <v>295</v>
      </c>
      <c r="D2910" t="s">
        <v>298</v>
      </c>
      <c r="E2910" t="s">
        <v>22</v>
      </c>
      <c r="F2910" t="s">
        <v>38</v>
      </c>
      <c r="G2910">
        <v>83</v>
      </c>
      <c r="H2910">
        <v>62</v>
      </c>
      <c r="I2910" t="str">
        <f>INDEX('DATA - Teams'!$C:$C,MATCH(C2910,'DATA - Teams'!$B:$B,0))</f>
        <v>MELONS</v>
      </c>
    </row>
    <row r="2911" spans="1:9" hidden="1" x14ac:dyDescent="0.2">
      <c r="A2911">
        <v>2017</v>
      </c>
      <c r="B2911">
        <v>1</v>
      </c>
      <c r="C2911" t="s">
        <v>295</v>
      </c>
      <c r="D2911" t="s">
        <v>299</v>
      </c>
      <c r="E2911" t="s">
        <v>22</v>
      </c>
      <c r="F2911" t="s">
        <v>41</v>
      </c>
      <c r="G2911">
        <v>99</v>
      </c>
      <c r="H2911">
        <v>120</v>
      </c>
      <c r="I2911" t="str">
        <f>INDEX('DATA - Teams'!$C:$C,MATCH(C2911,'DATA - Teams'!$B:$B,0))</f>
        <v>MELONS</v>
      </c>
    </row>
    <row r="2912" spans="1:9" hidden="1" x14ac:dyDescent="0.2">
      <c r="A2912">
        <v>2017</v>
      </c>
      <c r="B2912">
        <v>1</v>
      </c>
      <c r="C2912" t="s">
        <v>295</v>
      </c>
      <c r="D2912" t="s">
        <v>300</v>
      </c>
      <c r="E2912" t="s">
        <v>17</v>
      </c>
      <c r="F2912" t="s">
        <v>41</v>
      </c>
      <c r="G2912">
        <v>110</v>
      </c>
      <c r="H2912">
        <v>132</v>
      </c>
      <c r="I2912" t="str">
        <f>INDEX('DATA - Teams'!$C:$C,MATCH(C2912,'DATA - Teams'!$B:$B,0))</f>
        <v>MELONS</v>
      </c>
    </row>
    <row r="2913" spans="1:9" hidden="1" x14ac:dyDescent="0.2">
      <c r="A2913">
        <v>2017</v>
      </c>
      <c r="B2913">
        <v>1</v>
      </c>
      <c r="C2913" t="s">
        <v>295</v>
      </c>
      <c r="D2913" t="s">
        <v>301</v>
      </c>
      <c r="E2913" t="s">
        <v>27</v>
      </c>
      <c r="F2913" t="s">
        <v>41</v>
      </c>
      <c r="G2913">
        <v>102</v>
      </c>
      <c r="H2913">
        <v>50</v>
      </c>
      <c r="I2913" t="str">
        <f>INDEX('DATA - Teams'!$C:$C,MATCH(C2913,'DATA - Teams'!$B:$B,0))</f>
        <v>MELONS</v>
      </c>
    </row>
    <row r="2914" spans="1:9" hidden="1" x14ac:dyDescent="0.2">
      <c r="A2914">
        <v>2017</v>
      </c>
      <c r="B2914">
        <v>1</v>
      </c>
      <c r="C2914" t="s">
        <v>295</v>
      </c>
      <c r="D2914" t="s">
        <v>261</v>
      </c>
      <c r="E2914" t="s">
        <v>36</v>
      </c>
      <c r="F2914" t="s">
        <v>43</v>
      </c>
      <c r="G2914">
        <v>77</v>
      </c>
      <c r="H2914">
        <v>78</v>
      </c>
      <c r="I2914" t="str">
        <f>INDEX('DATA - Teams'!$C:$C,MATCH(C2914,'DATA - Teams'!$B:$B,0))</f>
        <v>MELONS</v>
      </c>
    </row>
    <row r="2915" spans="1:9" hidden="1" x14ac:dyDescent="0.2">
      <c r="A2915">
        <v>2017</v>
      </c>
      <c r="B2915">
        <v>1</v>
      </c>
      <c r="C2915" t="s">
        <v>295</v>
      </c>
      <c r="D2915" t="s">
        <v>302</v>
      </c>
      <c r="E2915" t="s">
        <v>36</v>
      </c>
      <c r="F2915" t="s">
        <v>41</v>
      </c>
      <c r="G2915">
        <v>105</v>
      </c>
      <c r="H2915">
        <v>105</v>
      </c>
      <c r="I2915" t="str">
        <f>INDEX('DATA - Teams'!$C:$C,MATCH(C2915,'DATA - Teams'!$B:$B,0))</f>
        <v>MELONS</v>
      </c>
    </row>
    <row r="2916" spans="1:9" hidden="1" x14ac:dyDescent="0.2">
      <c r="A2916">
        <v>2017</v>
      </c>
      <c r="B2916">
        <v>1</v>
      </c>
      <c r="C2916" t="s">
        <v>295</v>
      </c>
      <c r="D2916" t="s">
        <v>303</v>
      </c>
      <c r="E2916" t="s">
        <v>10</v>
      </c>
      <c r="F2916" t="s">
        <v>41</v>
      </c>
      <c r="G2916">
        <v>93</v>
      </c>
      <c r="H2916">
        <v>123</v>
      </c>
      <c r="I2916" t="str">
        <f>INDEX('DATA - Teams'!$C:$C,MATCH(C2916,'DATA - Teams'!$B:$B,0))</f>
        <v>MELONS</v>
      </c>
    </row>
    <row r="2917" spans="1:9" hidden="1" x14ac:dyDescent="0.2">
      <c r="A2917">
        <v>2017</v>
      </c>
      <c r="B2917">
        <v>1</v>
      </c>
      <c r="C2917" t="s">
        <v>295</v>
      </c>
      <c r="D2917" t="s">
        <v>304</v>
      </c>
      <c r="E2917" t="s">
        <v>14</v>
      </c>
      <c r="F2917" t="s">
        <v>38</v>
      </c>
      <c r="G2917">
        <v>88</v>
      </c>
      <c r="H2917">
        <v>82</v>
      </c>
      <c r="I2917" t="str">
        <f>INDEX('DATA - Teams'!$C:$C,MATCH(C2917,'DATA - Teams'!$B:$B,0))</f>
        <v>MELONS</v>
      </c>
    </row>
    <row r="2918" spans="1:9" hidden="1" x14ac:dyDescent="0.2">
      <c r="A2918">
        <v>2017</v>
      </c>
      <c r="B2918">
        <v>1</v>
      </c>
      <c r="C2918" t="s">
        <v>295</v>
      </c>
      <c r="D2918" t="s">
        <v>305</v>
      </c>
      <c r="E2918" t="s">
        <v>28</v>
      </c>
      <c r="F2918" t="s">
        <v>52</v>
      </c>
      <c r="G2918">
        <v>71</v>
      </c>
      <c r="H2918">
        <v>59</v>
      </c>
      <c r="I2918" t="str">
        <f>INDEX('DATA - Teams'!$C:$C,MATCH(C2918,'DATA - Teams'!$B:$B,0))</f>
        <v>MELONS</v>
      </c>
    </row>
    <row r="2919" spans="1:9" hidden="1" x14ac:dyDescent="0.2">
      <c r="A2919">
        <v>2017</v>
      </c>
      <c r="B2919">
        <v>1</v>
      </c>
      <c r="C2919" t="s">
        <v>295</v>
      </c>
      <c r="D2919" t="s">
        <v>306</v>
      </c>
      <c r="E2919" t="s">
        <v>28</v>
      </c>
      <c r="F2919" t="s">
        <v>41</v>
      </c>
      <c r="G2919">
        <v>112</v>
      </c>
      <c r="H2919">
        <v>113</v>
      </c>
      <c r="I2919" t="str">
        <f>INDEX('DATA - Teams'!$C:$C,MATCH(C2919,'DATA - Teams'!$B:$B,0))</f>
        <v>MELONS</v>
      </c>
    </row>
    <row r="2920" spans="1:9" hidden="1" x14ac:dyDescent="0.2">
      <c r="A2920">
        <v>2017</v>
      </c>
      <c r="B2920">
        <v>1</v>
      </c>
      <c r="C2920" t="s">
        <v>295</v>
      </c>
      <c r="D2920" t="s">
        <v>141</v>
      </c>
      <c r="E2920" t="s">
        <v>28</v>
      </c>
      <c r="F2920" t="s">
        <v>43</v>
      </c>
      <c r="G2920">
        <v>110</v>
      </c>
      <c r="H2920">
        <v>147</v>
      </c>
      <c r="I2920" t="str">
        <f>INDEX('DATA - Teams'!$C:$C,MATCH(C2920,'DATA - Teams'!$B:$B,0))</f>
        <v>MELONS</v>
      </c>
    </row>
    <row r="2921" spans="1:9" hidden="1" x14ac:dyDescent="0.2">
      <c r="A2921">
        <v>2017</v>
      </c>
      <c r="B2921">
        <v>1</v>
      </c>
      <c r="C2921" t="s">
        <v>295</v>
      </c>
      <c r="D2921" t="s">
        <v>90</v>
      </c>
      <c r="E2921" t="s">
        <v>28</v>
      </c>
      <c r="F2921" t="s">
        <v>38</v>
      </c>
      <c r="G2921">
        <v>76</v>
      </c>
      <c r="H2921">
        <v>94</v>
      </c>
      <c r="I2921" t="str">
        <f>INDEX('DATA - Teams'!$C:$C,MATCH(C2921,'DATA - Teams'!$B:$B,0))</f>
        <v>MELONS</v>
      </c>
    </row>
    <row r="2922" spans="1:9" hidden="1" x14ac:dyDescent="0.2">
      <c r="A2922">
        <v>2017</v>
      </c>
      <c r="B2922">
        <v>1</v>
      </c>
      <c r="C2922" t="s">
        <v>295</v>
      </c>
      <c r="D2922" t="s">
        <v>307</v>
      </c>
      <c r="E2922" t="s">
        <v>13</v>
      </c>
      <c r="F2922" t="s">
        <v>41</v>
      </c>
      <c r="G2922">
        <v>104</v>
      </c>
      <c r="H2922">
        <v>118</v>
      </c>
      <c r="I2922" t="str">
        <f>INDEX('DATA - Teams'!$C:$C,MATCH(C2922,'DATA - Teams'!$B:$B,0))</f>
        <v>MELONS</v>
      </c>
    </row>
    <row r="2923" spans="1:9" hidden="1" x14ac:dyDescent="0.2">
      <c r="A2923">
        <v>2017</v>
      </c>
      <c r="B2923">
        <v>1</v>
      </c>
      <c r="C2923" t="s">
        <v>295</v>
      </c>
      <c r="D2923" t="s">
        <v>1064</v>
      </c>
      <c r="E2923" t="s">
        <v>13</v>
      </c>
      <c r="F2923" t="s">
        <v>38</v>
      </c>
      <c r="G2923">
        <v>103</v>
      </c>
      <c r="H2923">
        <v>174</v>
      </c>
      <c r="I2923" t="str">
        <f>INDEX('DATA - Teams'!$C:$C,MATCH(C2923,'DATA - Teams'!$B:$B,0))</f>
        <v>MELONS</v>
      </c>
    </row>
    <row r="2924" spans="1:9" hidden="1" x14ac:dyDescent="0.2">
      <c r="A2924">
        <v>2017</v>
      </c>
      <c r="B2924">
        <v>1</v>
      </c>
      <c r="C2924" t="s">
        <v>295</v>
      </c>
      <c r="D2924" t="s">
        <v>308</v>
      </c>
      <c r="E2924" t="s">
        <v>17</v>
      </c>
      <c r="F2924" t="s">
        <v>59</v>
      </c>
      <c r="G2924">
        <v>53</v>
      </c>
      <c r="H2924">
        <v>78</v>
      </c>
      <c r="I2924" t="str">
        <f>INDEX('DATA - Teams'!$C:$C,MATCH(C2924,'DATA - Teams'!$B:$B,0))</f>
        <v>MELONS</v>
      </c>
    </row>
    <row r="2925" spans="1:9" hidden="1" x14ac:dyDescent="0.2">
      <c r="A2925">
        <v>2017</v>
      </c>
      <c r="B2925">
        <v>1</v>
      </c>
      <c r="C2925" t="s">
        <v>295</v>
      </c>
      <c r="D2925" t="s">
        <v>188</v>
      </c>
      <c r="E2925" t="s">
        <v>32</v>
      </c>
      <c r="F2925" t="s">
        <v>59</v>
      </c>
      <c r="G2925">
        <v>87</v>
      </c>
      <c r="H2925">
        <v>0</v>
      </c>
      <c r="I2925" t="str">
        <f>INDEX('DATA - Teams'!$C:$C,MATCH(C2925,'DATA - Teams'!$B:$B,0))</f>
        <v>MELONS</v>
      </c>
    </row>
    <row r="2926" spans="1:9" hidden="1" x14ac:dyDescent="0.2">
      <c r="A2926">
        <v>2017</v>
      </c>
      <c r="B2926">
        <v>1</v>
      </c>
      <c r="C2926" t="s">
        <v>295</v>
      </c>
      <c r="D2926" t="s">
        <v>81</v>
      </c>
      <c r="E2926" t="s">
        <v>31</v>
      </c>
      <c r="F2926" t="s">
        <v>59</v>
      </c>
      <c r="G2926">
        <v>61</v>
      </c>
      <c r="H2926">
        <v>0</v>
      </c>
      <c r="I2926" t="str">
        <f>INDEX('DATA - Teams'!$C:$C,MATCH(C2926,'DATA - Teams'!$B:$B,0))</f>
        <v>MELONS</v>
      </c>
    </row>
    <row r="2927" spans="1:9" hidden="1" x14ac:dyDescent="0.2">
      <c r="A2927">
        <v>2017</v>
      </c>
      <c r="B2927">
        <v>1</v>
      </c>
      <c r="C2927" t="s">
        <v>295</v>
      </c>
      <c r="D2927" t="s">
        <v>309</v>
      </c>
      <c r="E2927" t="s">
        <v>35</v>
      </c>
      <c r="F2927" t="s">
        <v>59</v>
      </c>
      <c r="G2927">
        <v>80</v>
      </c>
      <c r="H2927">
        <v>54</v>
      </c>
      <c r="I2927" t="str">
        <f>INDEX('DATA - Teams'!$C:$C,MATCH(C2927,'DATA - Teams'!$B:$B,0))</f>
        <v>MELONS</v>
      </c>
    </row>
    <row r="2928" spans="1:9" hidden="1" x14ac:dyDescent="0.2">
      <c r="A2928">
        <v>2017</v>
      </c>
      <c r="B2928">
        <v>2</v>
      </c>
      <c r="C2928" t="s">
        <v>295</v>
      </c>
      <c r="D2928" t="s">
        <v>296</v>
      </c>
      <c r="E2928" t="s">
        <v>21</v>
      </c>
      <c r="F2928" t="s">
        <v>43</v>
      </c>
      <c r="G2928">
        <v>89</v>
      </c>
      <c r="H2928">
        <v>72</v>
      </c>
      <c r="I2928" t="str">
        <f>INDEX('DATA - Teams'!$C:$C,MATCH(C2928,'DATA - Teams'!$B:$B,0))</f>
        <v>MELONS</v>
      </c>
    </row>
    <row r="2929" spans="1:9" hidden="1" x14ac:dyDescent="0.2">
      <c r="A2929">
        <v>2017</v>
      </c>
      <c r="B2929">
        <v>2</v>
      </c>
      <c r="C2929" t="s">
        <v>295</v>
      </c>
      <c r="D2929" t="s">
        <v>297</v>
      </c>
      <c r="E2929" t="s">
        <v>21</v>
      </c>
      <c r="F2929" t="s">
        <v>38</v>
      </c>
      <c r="G2929">
        <v>89</v>
      </c>
      <c r="H2929">
        <v>131</v>
      </c>
      <c r="I2929" t="str">
        <f>INDEX('DATA - Teams'!$C:$C,MATCH(C2929,'DATA - Teams'!$B:$B,0))</f>
        <v>MELONS</v>
      </c>
    </row>
    <row r="2930" spans="1:9" hidden="1" x14ac:dyDescent="0.2">
      <c r="A2930">
        <v>2017</v>
      </c>
      <c r="B2930">
        <v>2</v>
      </c>
      <c r="C2930" t="s">
        <v>295</v>
      </c>
      <c r="D2930" t="s">
        <v>186</v>
      </c>
      <c r="E2930" t="s">
        <v>21</v>
      </c>
      <c r="F2930" t="s">
        <v>43</v>
      </c>
      <c r="G2930">
        <v>78</v>
      </c>
      <c r="H2930">
        <v>82</v>
      </c>
      <c r="I2930" t="str">
        <f>INDEX('DATA - Teams'!$C:$C,MATCH(C2930,'DATA - Teams'!$B:$B,0))</f>
        <v>MELONS</v>
      </c>
    </row>
    <row r="2931" spans="1:9" hidden="1" x14ac:dyDescent="0.2">
      <c r="A2931">
        <v>2017</v>
      </c>
      <c r="B2931">
        <v>2</v>
      </c>
      <c r="C2931" t="s">
        <v>295</v>
      </c>
      <c r="D2931" t="s">
        <v>92</v>
      </c>
      <c r="E2931" t="s">
        <v>22</v>
      </c>
      <c r="F2931" t="s">
        <v>43</v>
      </c>
      <c r="G2931">
        <v>85</v>
      </c>
      <c r="H2931">
        <v>56</v>
      </c>
      <c r="I2931" t="str">
        <f>INDEX('DATA - Teams'!$C:$C,MATCH(C2931,'DATA - Teams'!$B:$B,0))</f>
        <v>MELONS</v>
      </c>
    </row>
    <row r="2932" spans="1:9" hidden="1" x14ac:dyDescent="0.2">
      <c r="A2932">
        <v>2017</v>
      </c>
      <c r="B2932">
        <v>2</v>
      </c>
      <c r="C2932" t="s">
        <v>295</v>
      </c>
      <c r="D2932" t="s">
        <v>298</v>
      </c>
      <c r="E2932" t="s">
        <v>22</v>
      </c>
      <c r="F2932" t="s">
        <v>38</v>
      </c>
      <c r="G2932">
        <v>79</v>
      </c>
      <c r="H2932">
        <v>61</v>
      </c>
      <c r="I2932" t="str">
        <f>INDEX('DATA - Teams'!$C:$C,MATCH(C2932,'DATA - Teams'!$B:$B,0))</f>
        <v>MELONS</v>
      </c>
    </row>
    <row r="2933" spans="1:9" hidden="1" x14ac:dyDescent="0.2">
      <c r="A2933">
        <v>2017</v>
      </c>
      <c r="B2933">
        <v>2</v>
      </c>
      <c r="C2933" t="s">
        <v>295</v>
      </c>
      <c r="D2933" t="s">
        <v>299</v>
      </c>
      <c r="E2933" t="s">
        <v>22</v>
      </c>
      <c r="F2933" t="s">
        <v>41</v>
      </c>
      <c r="G2933">
        <v>104</v>
      </c>
      <c r="H2933">
        <v>140</v>
      </c>
      <c r="I2933" t="str">
        <f>INDEX('DATA - Teams'!$C:$C,MATCH(C2933,'DATA - Teams'!$B:$B,0))</f>
        <v>MELONS</v>
      </c>
    </row>
    <row r="2934" spans="1:9" hidden="1" x14ac:dyDescent="0.2">
      <c r="A2934">
        <v>2017</v>
      </c>
      <c r="B2934">
        <v>2</v>
      </c>
      <c r="C2934" t="s">
        <v>295</v>
      </c>
      <c r="D2934" t="s">
        <v>300</v>
      </c>
      <c r="E2934" t="s">
        <v>17</v>
      </c>
      <c r="F2934" t="s">
        <v>41</v>
      </c>
      <c r="G2934">
        <v>111</v>
      </c>
      <c r="H2934">
        <v>100</v>
      </c>
      <c r="I2934" t="str">
        <f>INDEX('DATA - Teams'!$C:$C,MATCH(C2934,'DATA - Teams'!$B:$B,0))</f>
        <v>MELONS</v>
      </c>
    </row>
    <row r="2935" spans="1:9" hidden="1" x14ac:dyDescent="0.2">
      <c r="A2935">
        <v>2017</v>
      </c>
      <c r="B2935">
        <v>2</v>
      </c>
      <c r="C2935" t="s">
        <v>295</v>
      </c>
      <c r="D2935" t="s">
        <v>301</v>
      </c>
      <c r="E2935" t="s">
        <v>27</v>
      </c>
      <c r="F2935" t="s">
        <v>41</v>
      </c>
      <c r="G2935">
        <v>102</v>
      </c>
      <c r="H2935">
        <v>109</v>
      </c>
      <c r="I2935" t="str">
        <f>INDEX('DATA - Teams'!$C:$C,MATCH(C2935,'DATA - Teams'!$B:$B,0))</f>
        <v>MELONS</v>
      </c>
    </row>
    <row r="2936" spans="1:9" hidden="1" x14ac:dyDescent="0.2">
      <c r="A2936">
        <v>2017</v>
      </c>
      <c r="B2936">
        <v>2</v>
      </c>
      <c r="C2936" t="s">
        <v>295</v>
      </c>
      <c r="D2936" t="s">
        <v>261</v>
      </c>
      <c r="E2936" t="s">
        <v>36</v>
      </c>
      <c r="F2936" t="s">
        <v>43</v>
      </c>
      <c r="G2936">
        <v>72</v>
      </c>
      <c r="H2936">
        <v>54</v>
      </c>
      <c r="I2936" t="str">
        <f>INDEX('DATA - Teams'!$C:$C,MATCH(C2936,'DATA - Teams'!$B:$B,0))</f>
        <v>MELONS</v>
      </c>
    </row>
    <row r="2937" spans="1:9" hidden="1" x14ac:dyDescent="0.2">
      <c r="A2937">
        <v>2017</v>
      </c>
      <c r="B2937">
        <v>2</v>
      </c>
      <c r="C2937" t="s">
        <v>295</v>
      </c>
      <c r="D2937" t="s">
        <v>302</v>
      </c>
      <c r="E2937" t="s">
        <v>36</v>
      </c>
      <c r="F2937" t="s">
        <v>41</v>
      </c>
      <c r="G2937">
        <v>99</v>
      </c>
      <c r="H2937">
        <v>79</v>
      </c>
      <c r="I2937" t="str">
        <f>INDEX('DATA - Teams'!$C:$C,MATCH(C2937,'DATA - Teams'!$B:$B,0))</f>
        <v>MELONS</v>
      </c>
    </row>
    <row r="2938" spans="1:9" hidden="1" x14ac:dyDescent="0.2">
      <c r="A2938">
        <v>2017</v>
      </c>
      <c r="B2938">
        <v>2</v>
      </c>
      <c r="C2938" t="s">
        <v>295</v>
      </c>
      <c r="D2938" t="s">
        <v>303</v>
      </c>
      <c r="E2938" t="s">
        <v>10</v>
      </c>
      <c r="F2938" t="s">
        <v>41</v>
      </c>
      <c r="G2938">
        <v>92</v>
      </c>
      <c r="H2938">
        <v>94</v>
      </c>
      <c r="I2938" t="str">
        <f>INDEX('DATA - Teams'!$C:$C,MATCH(C2938,'DATA - Teams'!$B:$B,0))</f>
        <v>MELONS</v>
      </c>
    </row>
    <row r="2939" spans="1:9" hidden="1" x14ac:dyDescent="0.2">
      <c r="A2939">
        <v>2017</v>
      </c>
      <c r="B2939">
        <v>2</v>
      </c>
      <c r="C2939" t="s">
        <v>295</v>
      </c>
      <c r="D2939" t="s">
        <v>304</v>
      </c>
      <c r="E2939" t="s">
        <v>14</v>
      </c>
      <c r="F2939" t="s">
        <v>38</v>
      </c>
      <c r="G2939">
        <v>86</v>
      </c>
      <c r="H2939">
        <v>73</v>
      </c>
      <c r="I2939" t="str">
        <f>INDEX('DATA - Teams'!$C:$C,MATCH(C2939,'DATA - Teams'!$B:$B,0))</f>
        <v>MELONS</v>
      </c>
    </row>
    <row r="2940" spans="1:9" hidden="1" x14ac:dyDescent="0.2">
      <c r="A2940">
        <v>2017</v>
      </c>
      <c r="B2940">
        <v>2</v>
      </c>
      <c r="C2940" t="s">
        <v>295</v>
      </c>
      <c r="D2940" t="s">
        <v>305</v>
      </c>
      <c r="E2940" t="s">
        <v>28</v>
      </c>
      <c r="F2940" t="s">
        <v>52</v>
      </c>
      <c r="G2940">
        <v>75</v>
      </c>
      <c r="H2940">
        <v>108</v>
      </c>
      <c r="I2940" t="str">
        <f>INDEX('DATA - Teams'!$C:$C,MATCH(C2940,'DATA - Teams'!$B:$B,0))</f>
        <v>MELONS</v>
      </c>
    </row>
    <row r="2941" spans="1:9" hidden="1" x14ac:dyDescent="0.2">
      <c r="A2941">
        <v>2017</v>
      </c>
      <c r="B2941">
        <v>2</v>
      </c>
      <c r="C2941" t="s">
        <v>295</v>
      </c>
      <c r="D2941" t="s">
        <v>306</v>
      </c>
      <c r="E2941" t="s">
        <v>28</v>
      </c>
      <c r="F2941" t="s">
        <v>41</v>
      </c>
      <c r="G2941">
        <v>108</v>
      </c>
      <c r="H2941">
        <v>76</v>
      </c>
      <c r="I2941" t="str">
        <f>INDEX('DATA - Teams'!$C:$C,MATCH(C2941,'DATA - Teams'!$B:$B,0))</f>
        <v>MELONS</v>
      </c>
    </row>
    <row r="2942" spans="1:9" hidden="1" x14ac:dyDescent="0.2">
      <c r="A2942">
        <v>2017</v>
      </c>
      <c r="B2942">
        <v>2</v>
      </c>
      <c r="C2942" t="s">
        <v>295</v>
      </c>
      <c r="D2942" t="s">
        <v>141</v>
      </c>
      <c r="E2942" t="s">
        <v>28</v>
      </c>
      <c r="F2942" t="s">
        <v>43</v>
      </c>
      <c r="G2942">
        <v>105</v>
      </c>
      <c r="H2942">
        <v>76</v>
      </c>
      <c r="I2942" t="str">
        <f>INDEX('DATA - Teams'!$C:$C,MATCH(C2942,'DATA - Teams'!$B:$B,0))</f>
        <v>MELONS</v>
      </c>
    </row>
    <row r="2943" spans="1:9" hidden="1" x14ac:dyDescent="0.2">
      <c r="A2943">
        <v>2017</v>
      </c>
      <c r="B2943">
        <v>2</v>
      </c>
      <c r="C2943" t="s">
        <v>295</v>
      </c>
      <c r="D2943" t="s">
        <v>90</v>
      </c>
      <c r="E2943" t="s">
        <v>28</v>
      </c>
      <c r="F2943" t="s">
        <v>38</v>
      </c>
      <c r="G2943">
        <v>70</v>
      </c>
      <c r="H2943">
        <v>48</v>
      </c>
      <c r="I2943" t="str">
        <f>INDEX('DATA - Teams'!$C:$C,MATCH(C2943,'DATA - Teams'!$B:$B,0))</f>
        <v>MELONS</v>
      </c>
    </row>
    <row r="2944" spans="1:9" hidden="1" x14ac:dyDescent="0.2">
      <c r="A2944">
        <v>2017</v>
      </c>
      <c r="B2944">
        <v>2</v>
      </c>
      <c r="C2944" t="s">
        <v>295</v>
      </c>
      <c r="D2944" t="s">
        <v>307</v>
      </c>
      <c r="E2944" t="s">
        <v>13</v>
      </c>
      <c r="F2944" t="s">
        <v>41</v>
      </c>
      <c r="G2944">
        <v>105</v>
      </c>
      <c r="H2944">
        <v>111</v>
      </c>
      <c r="I2944" t="str">
        <f>INDEX('DATA - Teams'!$C:$C,MATCH(C2944,'DATA - Teams'!$B:$B,0))</f>
        <v>MELONS</v>
      </c>
    </row>
    <row r="2945" spans="1:9" hidden="1" x14ac:dyDescent="0.2">
      <c r="A2945">
        <v>2017</v>
      </c>
      <c r="B2945">
        <v>2</v>
      </c>
      <c r="C2945" t="s">
        <v>295</v>
      </c>
      <c r="D2945" t="s">
        <v>1064</v>
      </c>
      <c r="E2945" t="s">
        <v>13</v>
      </c>
      <c r="F2945" t="s">
        <v>38</v>
      </c>
      <c r="G2945">
        <v>100</v>
      </c>
      <c r="H2945">
        <v>82</v>
      </c>
      <c r="I2945" t="str">
        <f>INDEX('DATA - Teams'!$C:$C,MATCH(C2945,'DATA - Teams'!$B:$B,0))</f>
        <v>MELONS</v>
      </c>
    </row>
    <row r="2946" spans="1:9" hidden="1" x14ac:dyDescent="0.2">
      <c r="A2946">
        <v>2017</v>
      </c>
      <c r="B2946">
        <v>2</v>
      </c>
      <c r="C2946" t="s">
        <v>295</v>
      </c>
      <c r="D2946" t="s">
        <v>308</v>
      </c>
      <c r="E2946" t="s">
        <v>17</v>
      </c>
      <c r="F2946" t="s">
        <v>59</v>
      </c>
      <c r="G2946">
        <v>54</v>
      </c>
      <c r="H2946">
        <v>64</v>
      </c>
      <c r="I2946" t="str">
        <f>INDEX('DATA - Teams'!$C:$C,MATCH(C2946,'DATA - Teams'!$B:$B,0))</f>
        <v>MELONS</v>
      </c>
    </row>
    <row r="2947" spans="1:9" hidden="1" x14ac:dyDescent="0.2">
      <c r="A2947">
        <v>2017</v>
      </c>
      <c r="B2947">
        <v>2</v>
      </c>
      <c r="C2947" t="s">
        <v>295</v>
      </c>
      <c r="D2947" t="s">
        <v>188</v>
      </c>
      <c r="E2947" t="s">
        <v>32</v>
      </c>
      <c r="F2947" t="s">
        <v>59</v>
      </c>
      <c r="G2947">
        <v>84</v>
      </c>
      <c r="H2947">
        <v>0</v>
      </c>
      <c r="I2947" t="str">
        <f>INDEX('DATA - Teams'!$C:$C,MATCH(C2947,'DATA - Teams'!$B:$B,0))</f>
        <v>MELONS</v>
      </c>
    </row>
    <row r="2948" spans="1:9" hidden="1" x14ac:dyDescent="0.2">
      <c r="A2948">
        <v>2017</v>
      </c>
      <c r="B2948">
        <v>2</v>
      </c>
      <c r="C2948" t="s">
        <v>295</v>
      </c>
      <c r="D2948" t="s">
        <v>310</v>
      </c>
      <c r="E2948" t="s">
        <v>16</v>
      </c>
      <c r="F2948" t="s">
        <v>59</v>
      </c>
      <c r="G2948">
        <v>86</v>
      </c>
      <c r="H2948">
        <v>121</v>
      </c>
      <c r="I2948" t="str">
        <f>INDEX('DATA - Teams'!$C:$C,MATCH(C2948,'DATA - Teams'!$B:$B,0))</f>
        <v>MELONS</v>
      </c>
    </row>
    <row r="2949" spans="1:9" hidden="1" x14ac:dyDescent="0.2">
      <c r="A2949">
        <v>2017</v>
      </c>
      <c r="B2949">
        <v>2</v>
      </c>
      <c r="C2949" t="s">
        <v>295</v>
      </c>
      <c r="D2949" t="s">
        <v>81</v>
      </c>
      <c r="E2949" t="s">
        <v>31</v>
      </c>
      <c r="F2949" t="s">
        <v>59</v>
      </c>
      <c r="G2949">
        <v>73</v>
      </c>
      <c r="H2949">
        <v>88</v>
      </c>
      <c r="I2949" t="str">
        <f>INDEX('DATA - Teams'!$C:$C,MATCH(C2949,'DATA - Teams'!$B:$B,0))</f>
        <v>MELONS</v>
      </c>
    </row>
    <row r="2950" spans="1:9" hidden="1" x14ac:dyDescent="0.2">
      <c r="A2950">
        <v>2017</v>
      </c>
      <c r="B2950">
        <v>3</v>
      </c>
      <c r="C2950" t="s">
        <v>295</v>
      </c>
      <c r="D2950" t="s">
        <v>296</v>
      </c>
      <c r="E2950" t="s">
        <v>21</v>
      </c>
      <c r="F2950" t="s">
        <v>43</v>
      </c>
      <c r="G2950">
        <v>88</v>
      </c>
      <c r="H2950">
        <v>89</v>
      </c>
      <c r="I2950" t="str">
        <f>INDEX('DATA - Teams'!$C:$C,MATCH(C2950,'DATA - Teams'!$B:$B,0))</f>
        <v>MELONS</v>
      </c>
    </row>
    <row r="2951" spans="1:9" hidden="1" x14ac:dyDescent="0.2">
      <c r="A2951">
        <v>2017</v>
      </c>
      <c r="B2951">
        <v>3</v>
      </c>
      <c r="C2951" t="s">
        <v>295</v>
      </c>
      <c r="D2951" t="s">
        <v>297</v>
      </c>
      <c r="E2951" t="s">
        <v>21</v>
      </c>
      <c r="F2951" t="s">
        <v>38</v>
      </c>
      <c r="G2951">
        <v>83</v>
      </c>
      <c r="H2951">
        <v>60</v>
      </c>
      <c r="I2951" t="str">
        <f>INDEX('DATA - Teams'!$C:$C,MATCH(C2951,'DATA - Teams'!$B:$B,0))</f>
        <v>MELONS</v>
      </c>
    </row>
    <row r="2952" spans="1:9" hidden="1" x14ac:dyDescent="0.2">
      <c r="A2952">
        <v>2017</v>
      </c>
      <c r="B2952">
        <v>3</v>
      </c>
      <c r="C2952" t="s">
        <v>295</v>
      </c>
      <c r="D2952" t="s">
        <v>311</v>
      </c>
      <c r="E2952" t="s">
        <v>21</v>
      </c>
      <c r="F2952" t="s">
        <v>38</v>
      </c>
      <c r="G2952">
        <v>71</v>
      </c>
      <c r="H2952">
        <v>65</v>
      </c>
      <c r="I2952" t="str">
        <f>INDEX('DATA - Teams'!$C:$C,MATCH(C2952,'DATA - Teams'!$B:$B,0))</f>
        <v>MELONS</v>
      </c>
    </row>
    <row r="2953" spans="1:9" hidden="1" x14ac:dyDescent="0.2">
      <c r="A2953">
        <v>2017</v>
      </c>
      <c r="B2953">
        <v>3</v>
      </c>
      <c r="C2953" t="s">
        <v>295</v>
      </c>
      <c r="D2953" t="s">
        <v>299</v>
      </c>
      <c r="E2953" t="s">
        <v>22</v>
      </c>
      <c r="F2953" t="s">
        <v>41</v>
      </c>
      <c r="G2953">
        <v>109</v>
      </c>
      <c r="H2953">
        <v>133</v>
      </c>
      <c r="I2953" t="str">
        <f>INDEX('DATA - Teams'!$C:$C,MATCH(C2953,'DATA - Teams'!$B:$B,0))</f>
        <v>MELONS</v>
      </c>
    </row>
    <row r="2954" spans="1:9" hidden="1" x14ac:dyDescent="0.2">
      <c r="A2954">
        <v>2017</v>
      </c>
      <c r="B2954">
        <v>3</v>
      </c>
      <c r="C2954" t="s">
        <v>295</v>
      </c>
      <c r="D2954" t="s">
        <v>92</v>
      </c>
      <c r="E2954" t="s">
        <v>22</v>
      </c>
      <c r="F2954" t="s">
        <v>43</v>
      </c>
      <c r="G2954">
        <v>81</v>
      </c>
      <c r="H2954">
        <v>86</v>
      </c>
      <c r="I2954" t="str">
        <f>INDEX('DATA - Teams'!$C:$C,MATCH(C2954,'DATA - Teams'!$B:$B,0))</f>
        <v>MELONS</v>
      </c>
    </row>
    <row r="2955" spans="1:9" hidden="1" x14ac:dyDescent="0.2">
      <c r="A2955">
        <v>2017</v>
      </c>
      <c r="B2955">
        <v>3</v>
      </c>
      <c r="C2955" t="s">
        <v>295</v>
      </c>
      <c r="D2955" t="s">
        <v>300</v>
      </c>
      <c r="E2955" t="s">
        <v>17</v>
      </c>
      <c r="F2955" t="s">
        <v>41</v>
      </c>
      <c r="G2955">
        <v>116</v>
      </c>
      <c r="H2955">
        <v>123</v>
      </c>
      <c r="I2955" t="str">
        <f>INDEX('DATA - Teams'!$C:$C,MATCH(C2955,'DATA - Teams'!$B:$B,0))</f>
        <v>MELONS</v>
      </c>
    </row>
    <row r="2956" spans="1:9" hidden="1" x14ac:dyDescent="0.2">
      <c r="A2956">
        <v>2017</v>
      </c>
      <c r="B2956">
        <v>3</v>
      </c>
      <c r="C2956" t="s">
        <v>295</v>
      </c>
      <c r="D2956" t="s">
        <v>301</v>
      </c>
      <c r="E2956" t="s">
        <v>27</v>
      </c>
      <c r="F2956" t="s">
        <v>41</v>
      </c>
      <c r="G2956">
        <v>101</v>
      </c>
      <c r="H2956">
        <v>100</v>
      </c>
      <c r="I2956" t="str">
        <f>INDEX('DATA - Teams'!$C:$C,MATCH(C2956,'DATA - Teams'!$B:$B,0))</f>
        <v>MELONS</v>
      </c>
    </row>
    <row r="2957" spans="1:9" hidden="1" x14ac:dyDescent="0.2">
      <c r="A2957">
        <v>2017</v>
      </c>
      <c r="B2957">
        <v>3</v>
      </c>
      <c r="C2957" t="s">
        <v>295</v>
      </c>
      <c r="D2957" t="s">
        <v>261</v>
      </c>
      <c r="E2957" t="s">
        <v>36</v>
      </c>
      <c r="F2957" t="s">
        <v>43</v>
      </c>
      <c r="G2957">
        <v>74</v>
      </c>
      <c r="H2957">
        <v>83</v>
      </c>
      <c r="I2957" t="str">
        <f>INDEX('DATA - Teams'!$C:$C,MATCH(C2957,'DATA - Teams'!$B:$B,0))</f>
        <v>MELONS</v>
      </c>
    </row>
    <row r="2958" spans="1:9" hidden="1" x14ac:dyDescent="0.2">
      <c r="A2958">
        <v>2017</v>
      </c>
      <c r="B2958">
        <v>3</v>
      </c>
      <c r="C2958" t="s">
        <v>295</v>
      </c>
      <c r="D2958" t="s">
        <v>302</v>
      </c>
      <c r="E2958" t="s">
        <v>36</v>
      </c>
      <c r="F2958" t="s">
        <v>41</v>
      </c>
      <c r="G2958">
        <v>95</v>
      </c>
      <c r="H2958">
        <v>93</v>
      </c>
      <c r="I2958" t="str">
        <f>INDEX('DATA - Teams'!$C:$C,MATCH(C2958,'DATA - Teams'!$B:$B,0))</f>
        <v>MELONS</v>
      </c>
    </row>
    <row r="2959" spans="1:9" hidden="1" x14ac:dyDescent="0.2">
      <c r="A2959">
        <v>2017</v>
      </c>
      <c r="B2959">
        <v>3</v>
      </c>
      <c r="C2959" t="s">
        <v>295</v>
      </c>
      <c r="D2959" t="s">
        <v>312</v>
      </c>
      <c r="E2959" t="s">
        <v>20</v>
      </c>
      <c r="F2959" t="s">
        <v>43</v>
      </c>
      <c r="G2959">
        <v>83</v>
      </c>
      <c r="H2959">
        <v>71</v>
      </c>
      <c r="I2959" t="str">
        <f>INDEX('DATA - Teams'!$C:$C,MATCH(C2959,'DATA - Teams'!$B:$B,0))</f>
        <v>MELONS</v>
      </c>
    </row>
    <row r="2960" spans="1:9" hidden="1" x14ac:dyDescent="0.2">
      <c r="A2960">
        <v>2017</v>
      </c>
      <c r="B2960">
        <v>3</v>
      </c>
      <c r="C2960" t="s">
        <v>295</v>
      </c>
      <c r="D2960" t="s">
        <v>303</v>
      </c>
      <c r="E2960" t="s">
        <v>10</v>
      </c>
      <c r="F2960" t="s">
        <v>41</v>
      </c>
      <c r="G2960">
        <v>99</v>
      </c>
      <c r="H2960">
        <v>133</v>
      </c>
      <c r="I2960" t="str">
        <f>INDEX('DATA - Teams'!$C:$C,MATCH(C2960,'DATA - Teams'!$B:$B,0))</f>
        <v>MELONS</v>
      </c>
    </row>
    <row r="2961" spans="1:9" hidden="1" x14ac:dyDescent="0.2">
      <c r="A2961">
        <v>2017</v>
      </c>
      <c r="B2961">
        <v>3</v>
      </c>
      <c r="C2961" t="s">
        <v>295</v>
      </c>
      <c r="D2961" t="s">
        <v>304</v>
      </c>
      <c r="E2961" t="s">
        <v>14</v>
      </c>
      <c r="F2961" t="s">
        <v>38</v>
      </c>
      <c r="G2961">
        <v>83</v>
      </c>
      <c r="H2961">
        <v>72</v>
      </c>
      <c r="I2961" t="str">
        <f>INDEX('DATA - Teams'!$C:$C,MATCH(C2961,'DATA - Teams'!$B:$B,0))</f>
        <v>MELONS</v>
      </c>
    </row>
    <row r="2962" spans="1:9" hidden="1" x14ac:dyDescent="0.2">
      <c r="A2962">
        <v>2017</v>
      </c>
      <c r="B2962">
        <v>3</v>
      </c>
      <c r="C2962" t="s">
        <v>295</v>
      </c>
      <c r="D2962" t="s">
        <v>305</v>
      </c>
      <c r="E2962" t="s">
        <v>28</v>
      </c>
      <c r="F2962" t="s">
        <v>52</v>
      </c>
      <c r="G2962">
        <v>77</v>
      </c>
      <c r="H2962">
        <v>95</v>
      </c>
      <c r="I2962" t="str">
        <f>INDEX('DATA - Teams'!$C:$C,MATCH(C2962,'DATA - Teams'!$B:$B,0))</f>
        <v>MELONS</v>
      </c>
    </row>
    <row r="2963" spans="1:9" hidden="1" x14ac:dyDescent="0.2">
      <c r="A2963">
        <v>2017</v>
      </c>
      <c r="B2963">
        <v>3</v>
      </c>
      <c r="C2963" t="s">
        <v>295</v>
      </c>
      <c r="D2963" t="s">
        <v>306</v>
      </c>
      <c r="E2963" t="s">
        <v>28</v>
      </c>
      <c r="F2963" t="s">
        <v>41</v>
      </c>
      <c r="G2963">
        <v>107</v>
      </c>
      <c r="H2963">
        <v>88</v>
      </c>
      <c r="I2963" t="str">
        <f>INDEX('DATA - Teams'!$C:$C,MATCH(C2963,'DATA - Teams'!$B:$B,0))</f>
        <v>MELONS</v>
      </c>
    </row>
    <row r="2964" spans="1:9" hidden="1" x14ac:dyDescent="0.2">
      <c r="A2964">
        <v>2017</v>
      </c>
      <c r="B2964">
        <v>3</v>
      </c>
      <c r="C2964" t="s">
        <v>295</v>
      </c>
      <c r="D2964" t="s">
        <v>141</v>
      </c>
      <c r="E2964" t="s">
        <v>28</v>
      </c>
      <c r="F2964" t="s">
        <v>43</v>
      </c>
      <c r="G2964">
        <v>103</v>
      </c>
      <c r="H2964">
        <v>86</v>
      </c>
      <c r="I2964" t="str">
        <f>INDEX('DATA - Teams'!$C:$C,MATCH(C2964,'DATA - Teams'!$B:$B,0))</f>
        <v>MELONS</v>
      </c>
    </row>
    <row r="2965" spans="1:9" hidden="1" x14ac:dyDescent="0.2">
      <c r="A2965">
        <v>2017</v>
      </c>
      <c r="B2965">
        <v>3</v>
      </c>
      <c r="C2965" t="s">
        <v>295</v>
      </c>
      <c r="D2965" t="s">
        <v>313</v>
      </c>
      <c r="E2965" t="s">
        <v>28</v>
      </c>
      <c r="F2965" t="s">
        <v>38</v>
      </c>
      <c r="G2965">
        <v>79</v>
      </c>
      <c r="H2965">
        <v>111</v>
      </c>
      <c r="I2965" t="str">
        <f>INDEX('DATA - Teams'!$C:$C,MATCH(C2965,'DATA - Teams'!$B:$B,0))</f>
        <v>MELONS</v>
      </c>
    </row>
    <row r="2966" spans="1:9" hidden="1" x14ac:dyDescent="0.2">
      <c r="A2966">
        <v>2017</v>
      </c>
      <c r="B2966">
        <v>3</v>
      </c>
      <c r="C2966" t="s">
        <v>295</v>
      </c>
      <c r="D2966" t="s">
        <v>307</v>
      </c>
      <c r="E2966" t="s">
        <v>13</v>
      </c>
      <c r="F2966" t="s">
        <v>41</v>
      </c>
      <c r="G2966">
        <v>97</v>
      </c>
      <c r="H2966">
        <v>65</v>
      </c>
      <c r="I2966" t="str">
        <f>INDEX('DATA - Teams'!$C:$C,MATCH(C2966,'DATA - Teams'!$B:$B,0))</f>
        <v>MELONS</v>
      </c>
    </row>
    <row r="2967" spans="1:9" hidden="1" x14ac:dyDescent="0.2">
      <c r="A2967">
        <v>2017</v>
      </c>
      <c r="B2967">
        <v>3</v>
      </c>
      <c r="C2967" t="s">
        <v>295</v>
      </c>
      <c r="D2967" t="s">
        <v>1064</v>
      </c>
      <c r="E2967" t="s">
        <v>13</v>
      </c>
      <c r="F2967" t="s">
        <v>38</v>
      </c>
      <c r="G2967">
        <v>94</v>
      </c>
      <c r="H2967">
        <v>66</v>
      </c>
      <c r="I2967" t="str">
        <f>INDEX('DATA - Teams'!$C:$C,MATCH(C2967,'DATA - Teams'!$B:$B,0))</f>
        <v>MELONS</v>
      </c>
    </row>
    <row r="2968" spans="1:9" hidden="1" x14ac:dyDescent="0.2">
      <c r="A2968">
        <v>2017</v>
      </c>
      <c r="B2968">
        <v>3</v>
      </c>
      <c r="C2968" t="s">
        <v>295</v>
      </c>
      <c r="D2968" t="s">
        <v>308</v>
      </c>
      <c r="E2968" t="s">
        <v>17</v>
      </c>
      <c r="F2968" t="s">
        <v>59</v>
      </c>
      <c r="G2968">
        <v>63</v>
      </c>
      <c r="H2968">
        <v>114</v>
      </c>
      <c r="I2968" t="str">
        <f>INDEX('DATA - Teams'!$C:$C,MATCH(C2968,'DATA - Teams'!$B:$B,0))</f>
        <v>MELONS</v>
      </c>
    </row>
    <row r="2969" spans="1:9" hidden="1" x14ac:dyDescent="0.2">
      <c r="A2969">
        <v>2017</v>
      </c>
      <c r="B2969">
        <v>3</v>
      </c>
      <c r="C2969" t="s">
        <v>295</v>
      </c>
      <c r="D2969" t="s">
        <v>188</v>
      </c>
      <c r="E2969" t="s">
        <v>32</v>
      </c>
      <c r="F2969" t="s">
        <v>59</v>
      </c>
      <c r="G2969">
        <v>85</v>
      </c>
      <c r="H2969">
        <v>0</v>
      </c>
      <c r="I2969" t="str">
        <f>INDEX('DATA - Teams'!$C:$C,MATCH(C2969,'DATA - Teams'!$B:$B,0))</f>
        <v>MELONS</v>
      </c>
    </row>
    <row r="2970" spans="1:9" hidden="1" x14ac:dyDescent="0.2">
      <c r="A2970">
        <v>2017</v>
      </c>
      <c r="B2970">
        <v>3</v>
      </c>
      <c r="C2970" t="s">
        <v>295</v>
      </c>
      <c r="D2970" t="s">
        <v>310</v>
      </c>
      <c r="E2970" t="s">
        <v>16</v>
      </c>
      <c r="F2970" t="s">
        <v>59</v>
      </c>
      <c r="G2970">
        <v>90</v>
      </c>
      <c r="H2970">
        <v>107</v>
      </c>
      <c r="I2970" t="str">
        <f>INDEX('DATA - Teams'!$C:$C,MATCH(C2970,'DATA - Teams'!$B:$B,0))</f>
        <v>MELONS</v>
      </c>
    </row>
    <row r="2971" spans="1:9" hidden="1" x14ac:dyDescent="0.2">
      <c r="A2971">
        <v>2017</v>
      </c>
      <c r="B2971">
        <v>3</v>
      </c>
      <c r="C2971" t="s">
        <v>295</v>
      </c>
      <c r="D2971" t="s">
        <v>81</v>
      </c>
      <c r="E2971" t="s">
        <v>31</v>
      </c>
      <c r="F2971" t="s">
        <v>59</v>
      </c>
      <c r="G2971">
        <v>86</v>
      </c>
      <c r="H2971">
        <v>117</v>
      </c>
      <c r="I2971" t="str">
        <f>INDEX('DATA - Teams'!$C:$C,MATCH(C2971,'DATA - Teams'!$B:$B,0))</f>
        <v>MELONS</v>
      </c>
    </row>
    <row r="2972" spans="1:9" hidden="1" x14ac:dyDescent="0.2">
      <c r="A2972">
        <v>2017</v>
      </c>
      <c r="B2972">
        <v>4</v>
      </c>
      <c r="C2972" t="s">
        <v>295</v>
      </c>
      <c r="D2972" t="s">
        <v>296</v>
      </c>
      <c r="E2972" t="s">
        <v>21</v>
      </c>
      <c r="F2972" t="s">
        <v>43</v>
      </c>
      <c r="G2972">
        <v>83</v>
      </c>
      <c r="H2972">
        <v>70</v>
      </c>
      <c r="I2972" t="str">
        <f>INDEX('DATA - Teams'!$C:$C,MATCH(C2972,'DATA - Teams'!$B:$B,0))</f>
        <v>MELONS</v>
      </c>
    </row>
    <row r="2973" spans="1:9" hidden="1" x14ac:dyDescent="0.2">
      <c r="A2973">
        <v>2017</v>
      </c>
      <c r="B2973">
        <v>4</v>
      </c>
      <c r="C2973" t="s">
        <v>295</v>
      </c>
      <c r="D2973" t="s">
        <v>297</v>
      </c>
      <c r="E2973" t="s">
        <v>21</v>
      </c>
      <c r="F2973" t="s">
        <v>38</v>
      </c>
      <c r="G2973">
        <v>80</v>
      </c>
      <c r="H2973">
        <v>80</v>
      </c>
      <c r="I2973" t="str">
        <f>INDEX('DATA - Teams'!$C:$C,MATCH(C2973,'DATA - Teams'!$B:$B,0))</f>
        <v>MELONS</v>
      </c>
    </row>
    <row r="2974" spans="1:9" hidden="1" x14ac:dyDescent="0.2">
      <c r="A2974">
        <v>2017</v>
      </c>
      <c r="B2974">
        <v>4</v>
      </c>
      <c r="C2974" t="s">
        <v>295</v>
      </c>
      <c r="D2974" t="s">
        <v>311</v>
      </c>
      <c r="E2974" t="s">
        <v>21</v>
      </c>
      <c r="F2974" t="s">
        <v>38</v>
      </c>
      <c r="G2974">
        <v>66</v>
      </c>
      <c r="H2974">
        <v>64</v>
      </c>
      <c r="I2974" t="str">
        <f>INDEX('DATA - Teams'!$C:$C,MATCH(C2974,'DATA - Teams'!$B:$B,0))</f>
        <v>MELONS</v>
      </c>
    </row>
    <row r="2975" spans="1:9" hidden="1" x14ac:dyDescent="0.2">
      <c r="A2975">
        <v>2017</v>
      </c>
      <c r="B2975">
        <v>4</v>
      </c>
      <c r="C2975" t="s">
        <v>295</v>
      </c>
      <c r="D2975" t="s">
        <v>299</v>
      </c>
      <c r="E2975" t="s">
        <v>22</v>
      </c>
      <c r="F2975" t="s">
        <v>41</v>
      </c>
      <c r="G2975">
        <v>110</v>
      </c>
      <c r="H2975">
        <v>115</v>
      </c>
      <c r="I2975" t="str">
        <f>INDEX('DATA - Teams'!$C:$C,MATCH(C2975,'DATA - Teams'!$B:$B,0))</f>
        <v>MELONS</v>
      </c>
    </row>
    <row r="2976" spans="1:9" hidden="1" x14ac:dyDescent="0.2">
      <c r="A2976">
        <v>2017</v>
      </c>
      <c r="B2976">
        <v>4</v>
      </c>
      <c r="C2976" t="s">
        <v>295</v>
      </c>
      <c r="D2976" t="s">
        <v>92</v>
      </c>
      <c r="E2976" t="s">
        <v>22</v>
      </c>
      <c r="F2976" t="s">
        <v>43</v>
      </c>
      <c r="G2976">
        <v>74</v>
      </c>
      <c r="H2976">
        <v>62</v>
      </c>
      <c r="I2976" t="str">
        <f>INDEX('DATA - Teams'!$C:$C,MATCH(C2976,'DATA - Teams'!$B:$B,0))</f>
        <v>MELONS</v>
      </c>
    </row>
    <row r="2977" spans="1:9" hidden="1" x14ac:dyDescent="0.2">
      <c r="A2977">
        <v>2017</v>
      </c>
      <c r="B2977">
        <v>4</v>
      </c>
      <c r="C2977" t="s">
        <v>295</v>
      </c>
      <c r="D2977" t="s">
        <v>308</v>
      </c>
      <c r="E2977" t="s">
        <v>17</v>
      </c>
      <c r="F2977" t="s">
        <v>43</v>
      </c>
      <c r="G2977">
        <v>67</v>
      </c>
      <c r="H2977">
        <v>85</v>
      </c>
      <c r="I2977" t="str">
        <f>INDEX('DATA - Teams'!$C:$C,MATCH(C2977,'DATA - Teams'!$B:$B,0))</f>
        <v>MELONS</v>
      </c>
    </row>
    <row r="2978" spans="1:9" hidden="1" x14ac:dyDescent="0.2">
      <c r="A2978">
        <v>2017</v>
      </c>
      <c r="B2978">
        <v>4</v>
      </c>
      <c r="C2978" t="s">
        <v>295</v>
      </c>
      <c r="D2978" t="s">
        <v>300</v>
      </c>
      <c r="E2978" t="s">
        <v>17</v>
      </c>
      <c r="F2978" t="s">
        <v>41</v>
      </c>
      <c r="G2978">
        <v>110</v>
      </c>
      <c r="H2978">
        <v>67</v>
      </c>
      <c r="I2978" t="str">
        <f>INDEX('DATA - Teams'!$C:$C,MATCH(C2978,'DATA - Teams'!$B:$B,0))</f>
        <v>MELONS</v>
      </c>
    </row>
    <row r="2979" spans="1:9" hidden="1" x14ac:dyDescent="0.2">
      <c r="A2979">
        <v>2017</v>
      </c>
      <c r="B2979">
        <v>4</v>
      </c>
      <c r="C2979" t="s">
        <v>295</v>
      </c>
      <c r="D2979" t="s">
        <v>301</v>
      </c>
      <c r="E2979" t="s">
        <v>27</v>
      </c>
      <c r="F2979" t="s">
        <v>41</v>
      </c>
      <c r="G2979">
        <v>94</v>
      </c>
      <c r="H2979">
        <v>77</v>
      </c>
      <c r="I2979" t="str">
        <f>INDEX('DATA - Teams'!$C:$C,MATCH(C2979,'DATA - Teams'!$B:$B,0))</f>
        <v>MELONS</v>
      </c>
    </row>
    <row r="2980" spans="1:9" hidden="1" x14ac:dyDescent="0.2">
      <c r="A2980">
        <v>2017</v>
      </c>
      <c r="B2980">
        <v>4</v>
      </c>
      <c r="C2980" t="s">
        <v>295</v>
      </c>
      <c r="D2980" t="s">
        <v>261</v>
      </c>
      <c r="E2980" t="s">
        <v>36</v>
      </c>
      <c r="F2980" t="s">
        <v>43</v>
      </c>
      <c r="G2980">
        <v>69</v>
      </c>
      <c r="H2980">
        <v>56</v>
      </c>
      <c r="I2980" t="str">
        <f>INDEX('DATA - Teams'!$C:$C,MATCH(C2980,'DATA - Teams'!$B:$B,0))</f>
        <v>MELONS</v>
      </c>
    </row>
    <row r="2981" spans="1:9" hidden="1" x14ac:dyDescent="0.2">
      <c r="A2981">
        <v>2017</v>
      </c>
      <c r="B2981">
        <v>4</v>
      </c>
      <c r="C2981" t="s">
        <v>295</v>
      </c>
      <c r="D2981" t="s">
        <v>302</v>
      </c>
      <c r="E2981" t="s">
        <v>36</v>
      </c>
      <c r="F2981" t="s">
        <v>41</v>
      </c>
      <c r="G2981">
        <v>91</v>
      </c>
      <c r="H2981">
        <v>92</v>
      </c>
      <c r="I2981" t="str">
        <f>INDEX('DATA - Teams'!$C:$C,MATCH(C2981,'DATA - Teams'!$B:$B,0))</f>
        <v>MELONS</v>
      </c>
    </row>
    <row r="2982" spans="1:9" hidden="1" x14ac:dyDescent="0.2">
      <c r="A2982">
        <v>2017</v>
      </c>
      <c r="B2982">
        <v>4</v>
      </c>
      <c r="C2982" t="s">
        <v>295</v>
      </c>
      <c r="D2982" t="s">
        <v>303</v>
      </c>
      <c r="E2982" t="s">
        <v>10</v>
      </c>
      <c r="F2982" t="s">
        <v>41</v>
      </c>
      <c r="G2982">
        <v>102</v>
      </c>
      <c r="H2982">
        <v>117</v>
      </c>
      <c r="I2982" t="str">
        <f>INDEX('DATA - Teams'!$C:$C,MATCH(C2982,'DATA - Teams'!$B:$B,0))</f>
        <v>MELONS</v>
      </c>
    </row>
    <row r="2983" spans="1:9" hidden="1" x14ac:dyDescent="0.2">
      <c r="A2983">
        <v>2017</v>
      </c>
      <c r="B2983">
        <v>4</v>
      </c>
      <c r="C2983" t="s">
        <v>295</v>
      </c>
      <c r="D2983" t="s">
        <v>304</v>
      </c>
      <c r="E2983" t="s">
        <v>14</v>
      </c>
      <c r="F2983" t="s">
        <v>38</v>
      </c>
      <c r="G2983">
        <v>90</v>
      </c>
      <c r="H2983">
        <v>122</v>
      </c>
      <c r="I2983" t="str">
        <f>INDEX('DATA - Teams'!$C:$C,MATCH(C2983,'DATA - Teams'!$B:$B,0))</f>
        <v>MELONS</v>
      </c>
    </row>
    <row r="2984" spans="1:9" hidden="1" x14ac:dyDescent="0.2">
      <c r="A2984">
        <v>2017</v>
      </c>
      <c r="B2984">
        <v>4</v>
      </c>
      <c r="C2984" t="s">
        <v>295</v>
      </c>
      <c r="D2984" t="s">
        <v>305</v>
      </c>
      <c r="E2984" t="s">
        <v>28</v>
      </c>
      <c r="F2984" t="s">
        <v>52</v>
      </c>
      <c r="G2984">
        <v>81</v>
      </c>
      <c r="H2984">
        <v>110</v>
      </c>
      <c r="I2984" t="str">
        <f>INDEX('DATA - Teams'!$C:$C,MATCH(C2984,'DATA - Teams'!$B:$B,0))</f>
        <v>MELONS</v>
      </c>
    </row>
    <row r="2985" spans="1:9" hidden="1" x14ac:dyDescent="0.2">
      <c r="A2985">
        <v>2017</v>
      </c>
      <c r="B2985">
        <v>4</v>
      </c>
      <c r="C2985" t="s">
        <v>295</v>
      </c>
      <c r="D2985" t="s">
        <v>306</v>
      </c>
      <c r="E2985" t="s">
        <v>28</v>
      </c>
      <c r="F2985" t="s">
        <v>41</v>
      </c>
      <c r="G2985">
        <v>103</v>
      </c>
      <c r="H2985">
        <v>78</v>
      </c>
      <c r="I2985" t="str">
        <f>INDEX('DATA - Teams'!$C:$C,MATCH(C2985,'DATA - Teams'!$B:$B,0))</f>
        <v>MELONS</v>
      </c>
    </row>
    <row r="2986" spans="1:9" hidden="1" x14ac:dyDescent="0.2">
      <c r="A2986">
        <v>2017</v>
      </c>
      <c r="B2986">
        <v>4</v>
      </c>
      <c r="C2986" t="s">
        <v>295</v>
      </c>
      <c r="D2986" t="s">
        <v>141</v>
      </c>
      <c r="E2986" t="s">
        <v>28</v>
      </c>
      <c r="F2986" t="s">
        <v>43</v>
      </c>
      <c r="G2986">
        <v>106</v>
      </c>
      <c r="H2986">
        <v>112</v>
      </c>
      <c r="I2986" t="str">
        <f>INDEX('DATA - Teams'!$C:$C,MATCH(C2986,'DATA - Teams'!$B:$B,0))</f>
        <v>MELONS</v>
      </c>
    </row>
    <row r="2987" spans="1:9" hidden="1" x14ac:dyDescent="0.2">
      <c r="A2987">
        <v>2017</v>
      </c>
      <c r="B2987">
        <v>4</v>
      </c>
      <c r="C2987" t="s">
        <v>295</v>
      </c>
      <c r="D2987" t="s">
        <v>313</v>
      </c>
      <c r="E2987" t="s">
        <v>28</v>
      </c>
      <c r="F2987" t="s">
        <v>38</v>
      </c>
      <c r="G2987">
        <v>90</v>
      </c>
      <c r="H2987">
        <v>142</v>
      </c>
      <c r="I2987" t="str">
        <f>INDEX('DATA - Teams'!$C:$C,MATCH(C2987,'DATA - Teams'!$B:$B,0))</f>
        <v>MELONS</v>
      </c>
    </row>
    <row r="2988" spans="1:9" hidden="1" x14ac:dyDescent="0.2">
      <c r="A2988">
        <v>2017</v>
      </c>
      <c r="B2988">
        <v>4</v>
      </c>
      <c r="C2988" t="s">
        <v>295</v>
      </c>
      <c r="D2988" t="s">
        <v>307</v>
      </c>
      <c r="E2988" t="s">
        <v>13</v>
      </c>
      <c r="F2988" t="s">
        <v>41</v>
      </c>
      <c r="G2988">
        <v>92</v>
      </c>
      <c r="H2988">
        <v>77</v>
      </c>
      <c r="I2988" t="str">
        <f>INDEX('DATA - Teams'!$C:$C,MATCH(C2988,'DATA - Teams'!$B:$B,0))</f>
        <v>MELONS</v>
      </c>
    </row>
    <row r="2989" spans="1:9" hidden="1" x14ac:dyDescent="0.2">
      <c r="A2989">
        <v>2017</v>
      </c>
      <c r="B2989">
        <v>4</v>
      </c>
      <c r="C2989" t="s">
        <v>295</v>
      </c>
      <c r="D2989" t="s">
        <v>1064</v>
      </c>
      <c r="E2989" t="s">
        <v>13</v>
      </c>
      <c r="F2989" t="s">
        <v>38</v>
      </c>
      <c r="G2989">
        <v>97</v>
      </c>
      <c r="H2989">
        <v>110</v>
      </c>
      <c r="I2989" t="str">
        <f>INDEX('DATA - Teams'!$C:$C,MATCH(C2989,'DATA - Teams'!$B:$B,0))</f>
        <v>MELONS</v>
      </c>
    </row>
    <row r="2990" spans="1:9" hidden="1" x14ac:dyDescent="0.2">
      <c r="A2990">
        <v>2017</v>
      </c>
      <c r="B2990">
        <v>4</v>
      </c>
      <c r="C2990" t="s">
        <v>295</v>
      </c>
      <c r="D2990" t="s">
        <v>312</v>
      </c>
      <c r="E2990" t="s">
        <v>20</v>
      </c>
      <c r="F2990" t="s">
        <v>59</v>
      </c>
      <c r="G2990">
        <v>84</v>
      </c>
      <c r="H2990">
        <v>77</v>
      </c>
      <c r="I2990" t="str">
        <f>INDEX('DATA - Teams'!$C:$C,MATCH(C2990,'DATA - Teams'!$B:$B,0))</f>
        <v>MELONS</v>
      </c>
    </row>
    <row r="2991" spans="1:9" hidden="1" x14ac:dyDescent="0.2">
      <c r="A2991">
        <v>2017</v>
      </c>
      <c r="B2991">
        <v>4</v>
      </c>
      <c r="C2991" t="s">
        <v>295</v>
      </c>
      <c r="D2991" t="s">
        <v>188</v>
      </c>
      <c r="E2991" t="s">
        <v>32</v>
      </c>
      <c r="F2991" t="s">
        <v>59</v>
      </c>
      <c r="G2991">
        <v>83</v>
      </c>
      <c r="H2991">
        <v>0</v>
      </c>
      <c r="I2991" t="str">
        <f>INDEX('DATA - Teams'!$C:$C,MATCH(C2991,'DATA - Teams'!$B:$B,0))</f>
        <v>MELONS</v>
      </c>
    </row>
    <row r="2992" spans="1:9" hidden="1" x14ac:dyDescent="0.2">
      <c r="A2992">
        <v>2017</v>
      </c>
      <c r="B2992">
        <v>4</v>
      </c>
      <c r="C2992" t="s">
        <v>295</v>
      </c>
      <c r="D2992" t="s">
        <v>310</v>
      </c>
      <c r="E2992" t="s">
        <v>16</v>
      </c>
      <c r="F2992" t="s">
        <v>59</v>
      </c>
      <c r="G2992">
        <v>93</v>
      </c>
      <c r="H2992">
        <v>95</v>
      </c>
      <c r="I2992" t="str">
        <f>INDEX('DATA - Teams'!$C:$C,MATCH(C2992,'DATA - Teams'!$B:$B,0))</f>
        <v>MELONS</v>
      </c>
    </row>
    <row r="2993" spans="1:9" hidden="1" x14ac:dyDescent="0.2">
      <c r="A2993">
        <v>2017</v>
      </c>
      <c r="B2993">
        <v>4</v>
      </c>
      <c r="C2993" t="s">
        <v>295</v>
      </c>
      <c r="D2993" t="s">
        <v>81</v>
      </c>
      <c r="E2993" t="s">
        <v>31</v>
      </c>
      <c r="F2993" t="s">
        <v>59</v>
      </c>
      <c r="G2993">
        <v>76</v>
      </c>
      <c r="H2993">
        <v>46</v>
      </c>
      <c r="I2993" t="str">
        <f>INDEX('DATA - Teams'!$C:$C,MATCH(C2993,'DATA - Teams'!$B:$B,0))</f>
        <v>MELONS</v>
      </c>
    </row>
    <row r="2994" spans="1:9" hidden="1" x14ac:dyDescent="0.2">
      <c r="A2994">
        <v>2017</v>
      </c>
      <c r="B2994">
        <v>5</v>
      </c>
      <c r="C2994" t="s">
        <v>295</v>
      </c>
      <c r="D2994" t="s">
        <v>296</v>
      </c>
      <c r="E2994" t="s">
        <v>21</v>
      </c>
      <c r="F2994" t="s">
        <v>43</v>
      </c>
      <c r="G2994">
        <v>85</v>
      </c>
      <c r="H2994">
        <v>103</v>
      </c>
      <c r="I2994" t="str">
        <f>INDEX('DATA - Teams'!$C:$C,MATCH(C2994,'DATA - Teams'!$B:$B,0))</f>
        <v>MELONS</v>
      </c>
    </row>
    <row r="2995" spans="1:9" hidden="1" x14ac:dyDescent="0.2">
      <c r="A2995">
        <v>2017</v>
      </c>
      <c r="B2995">
        <v>5</v>
      </c>
      <c r="C2995" t="s">
        <v>295</v>
      </c>
      <c r="D2995" t="s">
        <v>297</v>
      </c>
      <c r="E2995" t="s">
        <v>21</v>
      </c>
      <c r="F2995" t="s">
        <v>38</v>
      </c>
      <c r="G2995">
        <v>81</v>
      </c>
      <c r="H2995">
        <v>99</v>
      </c>
      <c r="I2995" t="str">
        <f>INDEX('DATA - Teams'!$C:$C,MATCH(C2995,'DATA - Teams'!$B:$B,0))</f>
        <v>MELONS</v>
      </c>
    </row>
    <row r="2996" spans="1:9" hidden="1" x14ac:dyDescent="0.2">
      <c r="A2996">
        <v>2017</v>
      </c>
      <c r="B2996">
        <v>5</v>
      </c>
      <c r="C2996" t="s">
        <v>295</v>
      </c>
      <c r="D2996" t="s">
        <v>299</v>
      </c>
      <c r="E2996" t="s">
        <v>22</v>
      </c>
      <c r="F2996" t="s">
        <v>41</v>
      </c>
      <c r="G2996">
        <v>107</v>
      </c>
      <c r="H2996">
        <v>88</v>
      </c>
      <c r="I2996" t="str">
        <f>INDEX('DATA - Teams'!$C:$C,MATCH(C2996,'DATA - Teams'!$B:$B,0))</f>
        <v>MELONS</v>
      </c>
    </row>
    <row r="2997" spans="1:9" hidden="1" x14ac:dyDescent="0.2">
      <c r="A2997">
        <v>2017</v>
      </c>
      <c r="B2997">
        <v>5</v>
      </c>
      <c r="C2997" t="s">
        <v>295</v>
      </c>
      <c r="D2997" t="s">
        <v>92</v>
      </c>
      <c r="E2997" t="s">
        <v>22</v>
      </c>
      <c r="F2997" t="s">
        <v>43</v>
      </c>
      <c r="G2997">
        <v>67</v>
      </c>
      <c r="H2997">
        <v>69</v>
      </c>
      <c r="I2997" t="str">
        <f>INDEX('DATA - Teams'!$C:$C,MATCH(C2997,'DATA - Teams'!$B:$B,0))</f>
        <v>MELONS</v>
      </c>
    </row>
    <row r="2998" spans="1:9" hidden="1" x14ac:dyDescent="0.2">
      <c r="A2998">
        <v>2017</v>
      </c>
      <c r="B2998">
        <v>5</v>
      </c>
      <c r="C2998" t="s">
        <v>295</v>
      </c>
      <c r="D2998" t="s">
        <v>308</v>
      </c>
      <c r="E2998" t="s">
        <v>17</v>
      </c>
      <c r="F2998" t="s">
        <v>43</v>
      </c>
      <c r="G2998">
        <v>74</v>
      </c>
      <c r="H2998">
        <v>99</v>
      </c>
      <c r="I2998" t="str">
        <f>INDEX('DATA - Teams'!$C:$C,MATCH(C2998,'DATA - Teams'!$B:$B,0))</f>
        <v>MELONS</v>
      </c>
    </row>
    <row r="2999" spans="1:9" hidden="1" x14ac:dyDescent="0.2">
      <c r="A2999">
        <v>2017</v>
      </c>
      <c r="B2999">
        <v>5</v>
      </c>
      <c r="C2999" t="s">
        <v>295</v>
      </c>
      <c r="D2999" t="s">
        <v>300</v>
      </c>
      <c r="E2999" t="s">
        <v>17</v>
      </c>
      <c r="F2999" t="s">
        <v>41</v>
      </c>
      <c r="G2999">
        <v>109</v>
      </c>
      <c r="H2999">
        <v>91</v>
      </c>
      <c r="I2999" t="str">
        <f>INDEX('DATA - Teams'!$C:$C,MATCH(C2999,'DATA - Teams'!$B:$B,0))</f>
        <v>MELONS</v>
      </c>
    </row>
    <row r="3000" spans="1:9" hidden="1" x14ac:dyDescent="0.2">
      <c r="A3000">
        <v>2017</v>
      </c>
      <c r="B3000">
        <v>5</v>
      </c>
      <c r="C3000" t="s">
        <v>295</v>
      </c>
      <c r="D3000" t="s">
        <v>301</v>
      </c>
      <c r="E3000" t="s">
        <v>27</v>
      </c>
      <c r="F3000" t="s">
        <v>41</v>
      </c>
      <c r="G3000">
        <v>94</v>
      </c>
      <c r="H3000">
        <v>109</v>
      </c>
      <c r="I3000" t="str">
        <f>INDEX('DATA - Teams'!$C:$C,MATCH(C3000,'DATA - Teams'!$B:$B,0))</f>
        <v>MELONS</v>
      </c>
    </row>
    <row r="3001" spans="1:9" hidden="1" x14ac:dyDescent="0.2">
      <c r="A3001">
        <v>2017</v>
      </c>
      <c r="B3001">
        <v>5</v>
      </c>
      <c r="C3001" t="s">
        <v>295</v>
      </c>
      <c r="D3001" t="s">
        <v>302</v>
      </c>
      <c r="E3001" t="s">
        <v>36</v>
      </c>
      <c r="F3001" t="s">
        <v>41</v>
      </c>
      <c r="G3001">
        <v>86</v>
      </c>
      <c r="H3001">
        <v>83</v>
      </c>
      <c r="I3001" t="str">
        <f>INDEX('DATA - Teams'!$C:$C,MATCH(C3001,'DATA - Teams'!$B:$B,0))</f>
        <v>MELONS</v>
      </c>
    </row>
    <row r="3002" spans="1:9" hidden="1" x14ac:dyDescent="0.2">
      <c r="A3002">
        <v>2017</v>
      </c>
      <c r="B3002">
        <v>5</v>
      </c>
      <c r="C3002" t="s">
        <v>295</v>
      </c>
      <c r="D3002" t="s">
        <v>312</v>
      </c>
      <c r="E3002" t="s">
        <v>20</v>
      </c>
      <c r="F3002" t="s">
        <v>43</v>
      </c>
      <c r="G3002">
        <v>87</v>
      </c>
      <c r="H3002">
        <v>83</v>
      </c>
      <c r="I3002" t="str">
        <f>INDEX('DATA - Teams'!$C:$C,MATCH(C3002,'DATA - Teams'!$B:$B,0))</f>
        <v>MELONS</v>
      </c>
    </row>
    <row r="3003" spans="1:9" hidden="1" x14ac:dyDescent="0.2">
      <c r="A3003">
        <v>2017</v>
      </c>
      <c r="B3003">
        <v>5</v>
      </c>
      <c r="C3003" t="s">
        <v>295</v>
      </c>
      <c r="D3003" t="s">
        <v>314</v>
      </c>
      <c r="E3003" t="s">
        <v>32</v>
      </c>
      <c r="F3003" t="s">
        <v>38</v>
      </c>
      <c r="G3003">
        <v>75</v>
      </c>
      <c r="H3003">
        <v>66</v>
      </c>
      <c r="I3003" t="str">
        <f>INDEX('DATA - Teams'!$C:$C,MATCH(C3003,'DATA - Teams'!$B:$B,0))</f>
        <v>MELONS</v>
      </c>
    </row>
    <row r="3004" spans="1:9" hidden="1" x14ac:dyDescent="0.2">
      <c r="A3004">
        <v>2017</v>
      </c>
      <c r="B3004">
        <v>5</v>
      </c>
      <c r="C3004" t="s">
        <v>295</v>
      </c>
      <c r="D3004" t="s">
        <v>310</v>
      </c>
      <c r="E3004" t="s">
        <v>16</v>
      </c>
      <c r="F3004" t="s">
        <v>41</v>
      </c>
      <c r="G3004">
        <v>100</v>
      </c>
      <c r="H3004">
        <v>122</v>
      </c>
      <c r="I3004" t="str">
        <f>INDEX('DATA - Teams'!$C:$C,MATCH(C3004,'DATA - Teams'!$B:$B,0))</f>
        <v>MELONS</v>
      </c>
    </row>
    <row r="3005" spans="1:9" hidden="1" x14ac:dyDescent="0.2">
      <c r="A3005">
        <v>2017</v>
      </c>
      <c r="B3005">
        <v>5</v>
      </c>
      <c r="C3005" t="s">
        <v>295</v>
      </c>
      <c r="D3005" t="s">
        <v>303</v>
      </c>
      <c r="E3005" t="s">
        <v>10</v>
      </c>
      <c r="F3005" t="s">
        <v>41</v>
      </c>
      <c r="G3005">
        <v>101</v>
      </c>
      <c r="H3005">
        <v>89</v>
      </c>
      <c r="I3005" t="str">
        <f>INDEX('DATA - Teams'!$C:$C,MATCH(C3005,'DATA - Teams'!$B:$B,0))</f>
        <v>MELONS</v>
      </c>
    </row>
    <row r="3006" spans="1:9" hidden="1" x14ac:dyDescent="0.2">
      <c r="A3006">
        <v>2017</v>
      </c>
      <c r="B3006">
        <v>5</v>
      </c>
      <c r="C3006" t="s">
        <v>295</v>
      </c>
      <c r="D3006" t="s">
        <v>304</v>
      </c>
      <c r="E3006" t="s">
        <v>14</v>
      </c>
      <c r="F3006" t="s">
        <v>38</v>
      </c>
      <c r="G3006">
        <v>97</v>
      </c>
      <c r="H3006">
        <v>120</v>
      </c>
      <c r="I3006" t="str">
        <f>INDEX('DATA - Teams'!$C:$C,MATCH(C3006,'DATA - Teams'!$B:$B,0))</f>
        <v>MELONS</v>
      </c>
    </row>
    <row r="3007" spans="1:9" hidden="1" x14ac:dyDescent="0.2">
      <c r="A3007">
        <v>2017</v>
      </c>
      <c r="B3007">
        <v>5</v>
      </c>
      <c r="C3007" t="s">
        <v>295</v>
      </c>
      <c r="D3007" t="s">
        <v>306</v>
      </c>
      <c r="E3007" t="s">
        <v>28</v>
      </c>
      <c r="F3007" t="s">
        <v>41</v>
      </c>
      <c r="G3007">
        <v>111</v>
      </c>
      <c r="H3007">
        <v>124</v>
      </c>
      <c r="I3007" t="str">
        <f>INDEX('DATA - Teams'!$C:$C,MATCH(C3007,'DATA - Teams'!$B:$B,0))</f>
        <v>MELONS</v>
      </c>
    </row>
    <row r="3008" spans="1:9" hidden="1" x14ac:dyDescent="0.2">
      <c r="A3008">
        <v>2017</v>
      </c>
      <c r="B3008">
        <v>5</v>
      </c>
      <c r="C3008" t="s">
        <v>295</v>
      </c>
      <c r="D3008" t="s">
        <v>305</v>
      </c>
      <c r="E3008" t="s">
        <v>28</v>
      </c>
      <c r="F3008" t="s">
        <v>52</v>
      </c>
      <c r="G3008">
        <v>76</v>
      </c>
      <c r="H3008">
        <v>61</v>
      </c>
      <c r="I3008" t="str">
        <f>INDEX('DATA - Teams'!$C:$C,MATCH(C3008,'DATA - Teams'!$B:$B,0))</f>
        <v>MELONS</v>
      </c>
    </row>
    <row r="3009" spans="1:9" hidden="1" x14ac:dyDescent="0.2">
      <c r="A3009">
        <v>2017</v>
      </c>
      <c r="B3009">
        <v>5</v>
      </c>
      <c r="C3009" t="s">
        <v>295</v>
      </c>
      <c r="D3009" t="s">
        <v>141</v>
      </c>
      <c r="E3009" t="s">
        <v>28</v>
      </c>
      <c r="F3009" t="s">
        <v>43</v>
      </c>
      <c r="G3009">
        <v>111</v>
      </c>
      <c r="H3009">
        <v>121</v>
      </c>
      <c r="I3009" t="str">
        <f>INDEX('DATA - Teams'!$C:$C,MATCH(C3009,'DATA - Teams'!$B:$B,0))</f>
        <v>MELONS</v>
      </c>
    </row>
    <row r="3010" spans="1:9" hidden="1" x14ac:dyDescent="0.2">
      <c r="A3010">
        <v>2017</v>
      </c>
      <c r="B3010">
        <v>5</v>
      </c>
      <c r="C3010" t="s">
        <v>295</v>
      </c>
      <c r="D3010" t="s">
        <v>313</v>
      </c>
      <c r="E3010" t="s">
        <v>28</v>
      </c>
      <c r="F3010" t="s">
        <v>38</v>
      </c>
      <c r="G3010">
        <v>92</v>
      </c>
      <c r="H3010">
        <v>92</v>
      </c>
      <c r="I3010" t="str">
        <f>INDEX('DATA - Teams'!$C:$C,MATCH(C3010,'DATA - Teams'!$B:$B,0))</f>
        <v>MELONS</v>
      </c>
    </row>
    <row r="3011" spans="1:9" hidden="1" x14ac:dyDescent="0.2">
      <c r="A3011">
        <v>2017</v>
      </c>
      <c r="B3011">
        <v>5</v>
      </c>
      <c r="C3011" t="s">
        <v>295</v>
      </c>
      <c r="D3011" t="s">
        <v>1064</v>
      </c>
      <c r="E3011" t="s">
        <v>13</v>
      </c>
      <c r="F3011" t="s">
        <v>38</v>
      </c>
      <c r="G3011">
        <v>93</v>
      </c>
      <c r="H3011">
        <v>76</v>
      </c>
      <c r="I3011" t="str">
        <f>INDEX('DATA - Teams'!$C:$C,MATCH(C3011,'DATA - Teams'!$B:$B,0))</f>
        <v>MELONS</v>
      </c>
    </row>
    <row r="3012" spans="1:9" hidden="1" x14ac:dyDescent="0.2">
      <c r="A3012">
        <v>2017</v>
      </c>
      <c r="B3012">
        <v>5</v>
      </c>
      <c r="C3012" t="s">
        <v>295</v>
      </c>
      <c r="D3012" t="s">
        <v>261</v>
      </c>
      <c r="E3012" t="s">
        <v>36</v>
      </c>
      <c r="F3012" t="s">
        <v>59</v>
      </c>
      <c r="G3012">
        <v>73</v>
      </c>
      <c r="H3012">
        <v>94</v>
      </c>
      <c r="I3012" t="str">
        <f>INDEX('DATA - Teams'!$C:$C,MATCH(C3012,'DATA - Teams'!$B:$B,0))</f>
        <v>MELONS</v>
      </c>
    </row>
    <row r="3013" spans="1:9" hidden="1" x14ac:dyDescent="0.2">
      <c r="A3013">
        <v>2017</v>
      </c>
      <c r="B3013">
        <v>5</v>
      </c>
      <c r="C3013" t="s">
        <v>295</v>
      </c>
      <c r="D3013" t="s">
        <v>188</v>
      </c>
      <c r="E3013" t="s">
        <v>32</v>
      </c>
      <c r="F3013" t="s">
        <v>59</v>
      </c>
      <c r="G3013">
        <v>86</v>
      </c>
      <c r="H3013">
        <v>0</v>
      </c>
      <c r="I3013" t="str">
        <f>INDEX('DATA - Teams'!$C:$C,MATCH(C3013,'DATA - Teams'!$B:$B,0))</f>
        <v>MELONS</v>
      </c>
    </row>
    <row r="3014" spans="1:9" hidden="1" x14ac:dyDescent="0.2">
      <c r="A3014">
        <v>2017</v>
      </c>
      <c r="B3014">
        <v>5</v>
      </c>
      <c r="C3014" t="s">
        <v>295</v>
      </c>
      <c r="D3014" t="s">
        <v>81</v>
      </c>
      <c r="E3014" t="s">
        <v>31</v>
      </c>
      <c r="F3014" t="s">
        <v>59</v>
      </c>
      <c r="G3014">
        <v>71</v>
      </c>
      <c r="H3014">
        <v>55</v>
      </c>
      <c r="I3014" t="str">
        <f>INDEX('DATA - Teams'!$C:$C,MATCH(C3014,'DATA - Teams'!$B:$B,0))</f>
        <v>MELONS</v>
      </c>
    </row>
    <row r="3015" spans="1:9" hidden="1" x14ac:dyDescent="0.2">
      <c r="A3015">
        <v>2017</v>
      </c>
      <c r="B3015">
        <v>5</v>
      </c>
      <c r="C3015" t="s">
        <v>295</v>
      </c>
      <c r="D3015" t="s">
        <v>307</v>
      </c>
      <c r="E3015" t="s">
        <v>13</v>
      </c>
      <c r="F3015" t="s">
        <v>59</v>
      </c>
      <c r="G3015">
        <v>89</v>
      </c>
      <c r="H3015">
        <v>0</v>
      </c>
      <c r="I3015" t="str">
        <f>INDEX('DATA - Teams'!$C:$C,MATCH(C3015,'DATA - Teams'!$B:$B,0))</f>
        <v>MELONS</v>
      </c>
    </row>
    <row r="3016" spans="1:9" hidden="1" x14ac:dyDescent="0.2">
      <c r="A3016">
        <v>2017</v>
      </c>
      <c r="B3016">
        <v>6</v>
      </c>
      <c r="C3016" t="s">
        <v>295</v>
      </c>
      <c r="D3016" t="s">
        <v>296</v>
      </c>
      <c r="E3016" t="s">
        <v>21</v>
      </c>
      <c r="F3016" t="s">
        <v>43</v>
      </c>
      <c r="G3016">
        <v>88</v>
      </c>
      <c r="H3016">
        <v>74</v>
      </c>
      <c r="I3016" t="str">
        <f>INDEX('DATA - Teams'!$C:$C,MATCH(C3016,'DATA - Teams'!$B:$B,0))</f>
        <v>MELONS</v>
      </c>
    </row>
    <row r="3017" spans="1:9" hidden="1" x14ac:dyDescent="0.2">
      <c r="A3017">
        <v>2017</v>
      </c>
      <c r="B3017">
        <v>6</v>
      </c>
      <c r="C3017" t="s">
        <v>295</v>
      </c>
      <c r="D3017" t="s">
        <v>297</v>
      </c>
      <c r="E3017" t="s">
        <v>21</v>
      </c>
      <c r="F3017" t="s">
        <v>38</v>
      </c>
      <c r="G3017">
        <v>77</v>
      </c>
      <c r="H3017">
        <v>43</v>
      </c>
      <c r="I3017" t="str">
        <f>INDEX('DATA - Teams'!$C:$C,MATCH(C3017,'DATA - Teams'!$B:$B,0))</f>
        <v>MELONS</v>
      </c>
    </row>
    <row r="3018" spans="1:9" hidden="1" x14ac:dyDescent="0.2">
      <c r="A3018">
        <v>2017</v>
      </c>
      <c r="B3018">
        <v>6</v>
      </c>
      <c r="C3018" t="s">
        <v>295</v>
      </c>
      <c r="D3018" t="s">
        <v>299</v>
      </c>
      <c r="E3018" t="s">
        <v>22</v>
      </c>
      <c r="F3018" t="s">
        <v>41</v>
      </c>
      <c r="G3018">
        <v>111</v>
      </c>
      <c r="H3018">
        <v>141</v>
      </c>
      <c r="I3018" t="str">
        <f>INDEX('DATA - Teams'!$C:$C,MATCH(C3018,'DATA - Teams'!$B:$B,0))</f>
        <v>MELONS</v>
      </c>
    </row>
    <row r="3019" spans="1:9" hidden="1" x14ac:dyDescent="0.2">
      <c r="A3019">
        <v>2017</v>
      </c>
      <c r="B3019">
        <v>6</v>
      </c>
      <c r="C3019" t="s">
        <v>295</v>
      </c>
      <c r="D3019" t="s">
        <v>308</v>
      </c>
      <c r="E3019" t="s">
        <v>17</v>
      </c>
      <c r="F3019" t="s">
        <v>43</v>
      </c>
      <c r="G3019">
        <v>70</v>
      </c>
      <c r="H3019">
        <v>56</v>
      </c>
      <c r="I3019" t="str">
        <f>INDEX('DATA - Teams'!$C:$C,MATCH(C3019,'DATA - Teams'!$B:$B,0))</f>
        <v>MELONS</v>
      </c>
    </row>
    <row r="3020" spans="1:9" hidden="1" x14ac:dyDescent="0.2">
      <c r="A3020">
        <v>2017</v>
      </c>
      <c r="B3020">
        <v>6</v>
      </c>
      <c r="C3020" t="s">
        <v>295</v>
      </c>
      <c r="D3020" t="s">
        <v>300</v>
      </c>
      <c r="E3020" t="s">
        <v>17</v>
      </c>
      <c r="F3020" t="s">
        <v>41</v>
      </c>
      <c r="G3020">
        <v>98</v>
      </c>
      <c r="H3020">
        <v>83</v>
      </c>
      <c r="I3020" t="str">
        <f>INDEX('DATA - Teams'!$C:$C,MATCH(C3020,'DATA - Teams'!$B:$B,0))</f>
        <v>MELONS</v>
      </c>
    </row>
    <row r="3021" spans="1:9" hidden="1" x14ac:dyDescent="0.2">
      <c r="A3021">
        <v>2017</v>
      </c>
      <c r="B3021">
        <v>6</v>
      </c>
      <c r="C3021" t="s">
        <v>295</v>
      </c>
      <c r="D3021" t="s">
        <v>301</v>
      </c>
      <c r="E3021" t="s">
        <v>27</v>
      </c>
      <c r="F3021" t="s">
        <v>41</v>
      </c>
      <c r="G3021">
        <v>106</v>
      </c>
      <c r="H3021">
        <v>103</v>
      </c>
      <c r="I3021" t="str">
        <f>INDEX('DATA - Teams'!$C:$C,MATCH(C3021,'DATA - Teams'!$B:$B,0))</f>
        <v>MELONS</v>
      </c>
    </row>
    <row r="3022" spans="1:9" hidden="1" x14ac:dyDescent="0.2">
      <c r="A3022">
        <v>2017</v>
      </c>
      <c r="B3022">
        <v>6</v>
      </c>
      <c r="C3022" t="s">
        <v>295</v>
      </c>
      <c r="D3022" t="s">
        <v>261</v>
      </c>
      <c r="E3022" t="s">
        <v>36</v>
      </c>
      <c r="F3022" t="s">
        <v>43</v>
      </c>
      <c r="G3022">
        <v>70</v>
      </c>
      <c r="H3022">
        <v>63</v>
      </c>
      <c r="I3022" t="str">
        <f>INDEX('DATA - Teams'!$C:$C,MATCH(C3022,'DATA - Teams'!$B:$B,0))</f>
        <v>MELONS</v>
      </c>
    </row>
    <row r="3023" spans="1:9" hidden="1" x14ac:dyDescent="0.2">
      <c r="A3023">
        <v>2017</v>
      </c>
      <c r="B3023">
        <v>6</v>
      </c>
      <c r="C3023" t="s">
        <v>295</v>
      </c>
      <c r="D3023" t="s">
        <v>302</v>
      </c>
      <c r="E3023" t="s">
        <v>36</v>
      </c>
      <c r="F3023" t="s">
        <v>41</v>
      </c>
      <c r="G3023">
        <v>85</v>
      </c>
      <c r="H3023">
        <v>98</v>
      </c>
      <c r="I3023" t="str">
        <f>INDEX('DATA - Teams'!$C:$C,MATCH(C3023,'DATA - Teams'!$B:$B,0))</f>
        <v>MELONS</v>
      </c>
    </row>
    <row r="3024" spans="1:9" hidden="1" x14ac:dyDescent="0.2">
      <c r="A3024">
        <v>2017</v>
      </c>
      <c r="B3024">
        <v>6</v>
      </c>
      <c r="C3024" t="s">
        <v>295</v>
      </c>
      <c r="D3024" t="s">
        <v>312</v>
      </c>
      <c r="E3024" t="s">
        <v>20</v>
      </c>
      <c r="F3024" t="s">
        <v>43</v>
      </c>
      <c r="G3024">
        <v>80</v>
      </c>
      <c r="H3024">
        <v>77</v>
      </c>
      <c r="I3024" t="str">
        <f>INDEX('DATA - Teams'!$C:$C,MATCH(C3024,'DATA - Teams'!$B:$B,0))</f>
        <v>MELONS</v>
      </c>
    </row>
    <row r="3025" spans="1:9" hidden="1" x14ac:dyDescent="0.2">
      <c r="A3025">
        <v>2017</v>
      </c>
      <c r="B3025">
        <v>6</v>
      </c>
      <c r="C3025" t="s">
        <v>295</v>
      </c>
      <c r="D3025" t="s">
        <v>310</v>
      </c>
      <c r="E3025" t="s">
        <v>16</v>
      </c>
      <c r="F3025" t="s">
        <v>41</v>
      </c>
      <c r="G3025">
        <v>98</v>
      </c>
      <c r="H3025">
        <v>109</v>
      </c>
      <c r="I3025" t="str">
        <f>INDEX('DATA - Teams'!$C:$C,MATCH(C3025,'DATA - Teams'!$B:$B,0))</f>
        <v>MELONS</v>
      </c>
    </row>
    <row r="3026" spans="1:9" hidden="1" x14ac:dyDescent="0.2">
      <c r="A3026">
        <v>2017</v>
      </c>
      <c r="B3026">
        <v>6</v>
      </c>
      <c r="C3026" t="s">
        <v>295</v>
      </c>
      <c r="D3026" t="s">
        <v>303</v>
      </c>
      <c r="E3026" t="s">
        <v>10</v>
      </c>
      <c r="F3026" t="s">
        <v>41</v>
      </c>
      <c r="G3026">
        <v>99</v>
      </c>
      <c r="H3026">
        <v>116</v>
      </c>
      <c r="I3026" t="str">
        <f>INDEX('DATA - Teams'!$C:$C,MATCH(C3026,'DATA - Teams'!$B:$B,0))</f>
        <v>MELONS</v>
      </c>
    </row>
    <row r="3027" spans="1:9" hidden="1" x14ac:dyDescent="0.2">
      <c r="A3027">
        <v>2017</v>
      </c>
      <c r="B3027">
        <v>6</v>
      </c>
      <c r="C3027" t="s">
        <v>295</v>
      </c>
      <c r="D3027" t="s">
        <v>315</v>
      </c>
      <c r="E3027" t="s">
        <v>10</v>
      </c>
      <c r="F3027" t="s">
        <v>38</v>
      </c>
      <c r="G3027">
        <v>76</v>
      </c>
      <c r="H3027">
        <v>79</v>
      </c>
      <c r="I3027" t="str">
        <f>INDEX('DATA - Teams'!$C:$C,MATCH(C3027,'DATA - Teams'!$B:$B,0))</f>
        <v>MELONS</v>
      </c>
    </row>
    <row r="3028" spans="1:9" hidden="1" x14ac:dyDescent="0.2">
      <c r="A3028">
        <v>2017</v>
      </c>
      <c r="B3028">
        <v>6</v>
      </c>
      <c r="C3028" t="s">
        <v>295</v>
      </c>
      <c r="D3028" t="s">
        <v>304</v>
      </c>
      <c r="E3028" t="s">
        <v>14</v>
      </c>
      <c r="F3028" t="s">
        <v>38</v>
      </c>
      <c r="G3028">
        <v>93</v>
      </c>
      <c r="H3028">
        <v>62</v>
      </c>
      <c r="I3028" t="str">
        <f>INDEX('DATA - Teams'!$C:$C,MATCH(C3028,'DATA - Teams'!$B:$B,0))</f>
        <v>MELONS</v>
      </c>
    </row>
    <row r="3029" spans="1:9" hidden="1" x14ac:dyDescent="0.2">
      <c r="A3029">
        <v>2017</v>
      </c>
      <c r="B3029">
        <v>6</v>
      </c>
      <c r="C3029" t="s">
        <v>295</v>
      </c>
      <c r="D3029" t="s">
        <v>306</v>
      </c>
      <c r="E3029" t="s">
        <v>28</v>
      </c>
      <c r="F3029" t="s">
        <v>41</v>
      </c>
      <c r="G3029">
        <v>110</v>
      </c>
      <c r="H3029">
        <v>111</v>
      </c>
      <c r="I3029" t="str">
        <f>INDEX('DATA - Teams'!$C:$C,MATCH(C3029,'DATA - Teams'!$B:$B,0))</f>
        <v>MELONS</v>
      </c>
    </row>
    <row r="3030" spans="1:9" hidden="1" x14ac:dyDescent="0.2">
      <c r="A3030">
        <v>2017</v>
      </c>
      <c r="B3030">
        <v>6</v>
      </c>
      <c r="C3030" t="s">
        <v>295</v>
      </c>
      <c r="D3030" t="s">
        <v>305</v>
      </c>
      <c r="E3030" t="s">
        <v>28</v>
      </c>
      <c r="F3030" t="s">
        <v>52</v>
      </c>
      <c r="G3030">
        <v>86</v>
      </c>
      <c r="H3030">
        <v>116</v>
      </c>
      <c r="I3030" t="str">
        <f>INDEX('DATA - Teams'!$C:$C,MATCH(C3030,'DATA - Teams'!$B:$B,0))</f>
        <v>MELONS</v>
      </c>
    </row>
    <row r="3031" spans="1:9" hidden="1" x14ac:dyDescent="0.2">
      <c r="A3031">
        <v>2017</v>
      </c>
      <c r="B3031">
        <v>6</v>
      </c>
      <c r="C3031" t="s">
        <v>295</v>
      </c>
      <c r="D3031" t="s">
        <v>141</v>
      </c>
      <c r="E3031" t="s">
        <v>28</v>
      </c>
      <c r="F3031" t="s">
        <v>43</v>
      </c>
      <c r="G3031">
        <v>106</v>
      </c>
      <c r="H3031">
        <v>122</v>
      </c>
      <c r="I3031" t="str">
        <f>INDEX('DATA - Teams'!$C:$C,MATCH(C3031,'DATA - Teams'!$B:$B,0))</f>
        <v>MELONS</v>
      </c>
    </row>
    <row r="3032" spans="1:9" hidden="1" x14ac:dyDescent="0.2">
      <c r="A3032">
        <v>2017</v>
      </c>
      <c r="B3032">
        <v>6</v>
      </c>
      <c r="C3032" t="s">
        <v>295</v>
      </c>
      <c r="D3032" t="s">
        <v>313</v>
      </c>
      <c r="E3032" t="s">
        <v>28</v>
      </c>
      <c r="F3032" t="s">
        <v>38</v>
      </c>
      <c r="G3032">
        <v>95</v>
      </c>
      <c r="H3032">
        <v>85</v>
      </c>
      <c r="I3032" t="str">
        <f>INDEX('DATA - Teams'!$C:$C,MATCH(C3032,'DATA - Teams'!$B:$B,0))</f>
        <v>MELONS</v>
      </c>
    </row>
    <row r="3033" spans="1:9" hidden="1" x14ac:dyDescent="0.2">
      <c r="A3033">
        <v>2017</v>
      </c>
      <c r="B3033">
        <v>6</v>
      </c>
      <c r="C3033" t="s">
        <v>295</v>
      </c>
      <c r="D3033" t="s">
        <v>1064</v>
      </c>
      <c r="E3033" t="s">
        <v>13</v>
      </c>
      <c r="F3033" t="s">
        <v>38</v>
      </c>
      <c r="G3033">
        <v>87</v>
      </c>
      <c r="H3033">
        <v>141</v>
      </c>
      <c r="I3033" t="str">
        <f>INDEX('DATA - Teams'!$C:$C,MATCH(C3033,'DATA - Teams'!$B:$B,0))</f>
        <v>MELONS</v>
      </c>
    </row>
    <row r="3034" spans="1:9" hidden="1" x14ac:dyDescent="0.2">
      <c r="A3034">
        <v>2017</v>
      </c>
      <c r="B3034">
        <v>6</v>
      </c>
      <c r="C3034" t="s">
        <v>295</v>
      </c>
      <c r="D3034" t="s">
        <v>92</v>
      </c>
      <c r="E3034" t="s">
        <v>22</v>
      </c>
      <c r="F3034" t="s">
        <v>59</v>
      </c>
      <c r="G3034">
        <v>67</v>
      </c>
      <c r="H3034">
        <v>0</v>
      </c>
      <c r="I3034" t="str">
        <f>INDEX('DATA - Teams'!$C:$C,MATCH(C3034,'DATA - Teams'!$B:$B,0))</f>
        <v>MELONS</v>
      </c>
    </row>
    <row r="3035" spans="1:9" hidden="1" x14ac:dyDescent="0.2">
      <c r="A3035">
        <v>2017</v>
      </c>
      <c r="B3035">
        <v>6</v>
      </c>
      <c r="C3035" t="s">
        <v>295</v>
      </c>
      <c r="D3035" t="s">
        <v>91</v>
      </c>
      <c r="E3035" t="s">
        <v>33</v>
      </c>
      <c r="F3035" t="s">
        <v>59</v>
      </c>
      <c r="G3035">
        <v>65</v>
      </c>
      <c r="H3035">
        <v>69</v>
      </c>
      <c r="I3035" t="str">
        <f>INDEX('DATA - Teams'!$C:$C,MATCH(C3035,'DATA - Teams'!$B:$B,0))</f>
        <v>MELONS</v>
      </c>
    </row>
    <row r="3036" spans="1:9" hidden="1" x14ac:dyDescent="0.2">
      <c r="A3036">
        <v>2017</v>
      </c>
      <c r="B3036">
        <v>6</v>
      </c>
      <c r="C3036" t="s">
        <v>295</v>
      </c>
      <c r="D3036" t="s">
        <v>188</v>
      </c>
      <c r="E3036" t="s">
        <v>32</v>
      </c>
      <c r="F3036" t="s">
        <v>59</v>
      </c>
      <c r="G3036">
        <v>86</v>
      </c>
      <c r="H3036">
        <v>0</v>
      </c>
      <c r="I3036" t="str">
        <f>INDEX('DATA - Teams'!$C:$C,MATCH(C3036,'DATA - Teams'!$B:$B,0))</f>
        <v>MELONS</v>
      </c>
    </row>
    <row r="3037" spans="1:9" hidden="1" x14ac:dyDescent="0.2">
      <c r="A3037">
        <v>2017</v>
      </c>
      <c r="B3037">
        <v>6</v>
      </c>
      <c r="C3037" t="s">
        <v>295</v>
      </c>
      <c r="D3037" t="s">
        <v>307</v>
      </c>
      <c r="E3037" t="s">
        <v>13</v>
      </c>
      <c r="F3037" t="s">
        <v>59</v>
      </c>
      <c r="G3037">
        <v>91</v>
      </c>
      <c r="H3037">
        <v>99</v>
      </c>
      <c r="I3037" t="str">
        <f>INDEX('DATA - Teams'!$C:$C,MATCH(C3037,'DATA - Teams'!$B:$B,0))</f>
        <v>MELONS</v>
      </c>
    </row>
    <row r="3038" spans="1:9" hidden="1" x14ac:dyDescent="0.2">
      <c r="A3038">
        <v>2017</v>
      </c>
      <c r="B3038">
        <v>7</v>
      </c>
      <c r="C3038" t="s">
        <v>295</v>
      </c>
      <c r="D3038" t="s">
        <v>296</v>
      </c>
      <c r="E3038" t="s">
        <v>21</v>
      </c>
      <c r="F3038" t="s">
        <v>43</v>
      </c>
      <c r="G3038">
        <v>95</v>
      </c>
      <c r="H3038">
        <v>106</v>
      </c>
      <c r="I3038" t="str">
        <f>INDEX('DATA - Teams'!$C:$C,MATCH(C3038,'DATA - Teams'!$B:$B,0))</f>
        <v>MELONS</v>
      </c>
    </row>
    <row r="3039" spans="1:9" hidden="1" x14ac:dyDescent="0.2">
      <c r="A3039">
        <v>2017</v>
      </c>
      <c r="B3039">
        <v>7</v>
      </c>
      <c r="C3039" t="s">
        <v>295</v>
      </c>
      <c r="D3039" t="s">
        <v>297</v>
      </c>
      <c r="E3039" t="s">
        <v>21</v>
      </c>
      <c r="F3039" t="s">
        <v>38</v>
      </c>
      <c r="G3039">
        <v>68</v>
      </c>
      <c r="H3039">
        <v>82</v>
      </c>
      <c r="I3039" t="str">
        <f>INDEX('DATA - Teams'!$C:$C,MATCH(C3039,'DATA - Teams'!$B:$B,0))</f>
        <v>MELONS</v>
      </c>
    </row>
    <row r="3040" spans="1:9" hidden="1" x14ac:dyDescent="0.2">
      <c r="A3040">
        <v>2017</v>
      </c>
      <c r="B3040">
        <v>7</v>
      </c>
      <c r="C3040" t="s">
        <v>295</v>
      </c>
      <c r="D3040" t="s">
        <v>233</v>
      </c>
      <c r="E3040" t="s">
        <v>22</v>
      </c>
      <c r="F3040" t="s">
        <v>43</v>
      </c>
      <c r="G3040">
        <v>78</v>
      </c>
      <c r="H3040">
        <v>87</v>
      </c>
      <c r="I3040" t="str">
        <f>INDEX('DATA - Teams'!$C:$C,MATCH(C3040,'DATA - Teams'!$B:$B,0))</f>
        <v>MELONS</v>
      </c>
    </row>
    <row r="3041" spans="1:9" hidden="1" x14ac:dyDescent="0.2">
      <c r="A3041">
        <v>2017</v>
      </c>
      <c r="B3041">
        <v>7</v>
      </c>
      <c r="C3041" t="s">
        <v>295</v>
      </c>
      <c r="D3041" t="s">
        <v>299</v>
      </c>
      <c r="E3041" t="s">
        <v>22</v>
      </c>
      <c r="F3041" t="s">
        <v>41</v>
      </c>
      <c r="G3041">
        <v>108</v>
      </c>
      <c r="H3041">
        <v>128</v>
      </c>
      <c r="I3041" t="str">
        <f>INDEX('DATA - Teams'!$C:$C,MATCH(C3041,'DATA - Teams'!$B:$B,0))</f>
        <v>MELONS</v>
      </c>
    </row>
    <row r="3042" spans="1:9" hidden="1" x14ac:dyDescent="0.2">
      <c r="A3042">
        <v>2017</v>
      </c>
      <c r="B3042">
        <v>7</v>
      </c>
      <c r="C3042" t="s">
        <v>295</v>
      </c>
      <c r="D3042" t="s">
        <v>92</v>
      </c>
      <c r="E3042" t="s">
        <v>22</v>
      </c>
      <c r="F3042" t="s">
        <v>43</v>
      </c>
      <c r="G3042">
        <v>62</v>
      </c>
      <c r="H3042">
        <v>58</v>
      </c>
      <c r="I3042" t="str">
        <f>INDEX('DATA - Teams'!$C:$C,MATCH(C3042,'DATA - Teams'!$B:$B,0))</f>
        <v>MELONS</v>
      </c>
    </row>
    <row r="3043" spans="1:9" hidden="1" x14ac:dyDescent="0.2">
      <c r="A3043">
        <v>2017</v>
      </c>
      <c r="B3043">
        <v>7</v>
      </c>
      <c r="C3043" t="s">
        <v>295</v>
      </c>
      <c r="D3043" t="s">
        <v>316</v>
      </c>
      <c r="E3043" t="s">
        <v>17</v>
      </c>
      <c r="F3043" t="s">
        <v>38</v>
      </c>
      <c r="G3043">
        <v>85</v>
      </c>
      <c r="H3043">
        <v>54</v>
      </c>
      <c r="I3043" t="str">
        <f>INDEX('DATA - Teams'!$C:$C,MATCH(C3043,'DATA - Teams'!$B:$B,0))</f>
        <v>MELONS</v>
      </c>
    </row>
    <row r="3044" spans="1:9" hidden="1" x14ac:dyDescent="0.2">
      <c r="A3044">
        <v>2017</v>
      </c>
      <c r="B3044">
        <v>7</v>
      </c>
      <c r="C3044" t="s">
        <v>295</v>
      </c>
      <c r="D3044" t="s">
        <v>301</v>
      </c>
      <c r="E3044" t="s">
        <v>27</v>
      </c>
      <c r="F3044" t="s">
        <v>41</v>
      </c>
      <c r="G3044">
        <v>104</v>
      </c>
      <c r="H3044">
        <v>101</v>
      </c>
      <c r="I3044" t="str">
        <f>INDEX('DATA - Teams'!$C:$C,MATCH(C3044,'DATA - Teams'!$B:$B,0))</f>
        <v>MELONS</v>
      </c>
    </row>
    <row r="3045" spans="1:9" hidden="1" x14ac:dyDescent="0.2">
      <c r="A3045">
        <v>2017</v>
      </c>
      <c r="B3045">
        <v>7</v>
      </c>
      <c r="C3045" t="s">
        <v>295</v>
      </c>
      <c r="D3045" t="s">
        <v>302</v>
      </c>
      <c r="E3045" t="s">
        <v>36</v>
      </c>
      <c r="F3045" t="s">
        <v>41</v>
      </c>
      <c r="G3045">
        <v>85</v>
      </c>
      <c r="H3045">
        <v>83</v>
      </c>
      <c r="I3045" t="str">
        <f>INDEX('DATA - Teams'!$C:$C,MATCH(C3045,'DATA - Teams'!$B:$B,0))</f>
        <v>MELONS</v>
      </c>
    </row>
    <row r="3046" spans="1:9" hidden="1" x14ac:dyDescent="0.2">
      <c r="A3046">
        <v>2017</v>
      </c>
      <c r="B3046">
        <v>7</v>
      </c>
      <c r="C3046" t="s">
        <v>295</v>
      </c>
      <c r="D3046" t="s">
        <v>312</v>
      </c>
      <c r="E3046" t="s">
        <v>20</v>
      </c>
      <c r="F3046" t="s">
        <v>43</v>
      </c>
      <c r="G3046">
        <v>78</v>
      </c>
      <c r="H3046">
        <v>84</v>
      </c>
      <c r="I3046" t="str">
        <f>INDEX('DATA - Teams'!$C:$C,MATCH(C3046,'DATA - Teams'!$B:$B,0))</f>
        <v>MELONS</v>
      </c>
    </row>
    <row r="3047" spans="1:9" hidden="1" x14ac:dyDescent="0.2">
      <c r="A3047">
        <v>2017</v>
      </c>
      <c r="B3047">
        <v>7</v>
      </c>
      <c r="C3047" t="s">
        <v>295</v>
      </c>
      <c r="D3047" t="s">
        <v>188</v>
      </c>
      <c r="E3047" t="s">
        <v>32</v>
      </c>
      <c r="F3047" t="s">
        <v>41</v>
      </c>
      <c r="G3047">
        <v>82</v>
      </c>
      <c r="H3047">
        <v>101</v>
      </c>
      <c r="I3047" t="str">
        <f>INDEX('DATA - Teams'!$C:$C,MATCH(C3047,'DATA - Teams'!$B:$B,0))</f>
        <v>MELONS</v>
      </c>
    </row>
    <row r="3048" spans="1:9" hidden="1" x14ac:dyDescent="0.2">
      <c r="A3048">
        <v>2017</v>
      </c>
      <c r="B3048">
        <v>7</v>
      </c>
      <c r="C3048" t="s">
        <v>295</v>
      </c>
      <c r="D3048" t="s">
        <v>310</v>
      </c>
      <c r="E3048" t="s">
        <v>16</v>
      </c>
      <c r="F3048" t="s">
        <v>41</v>
      </c>
      <c r="G3048">
        <v>96</v>
      </c>
      <c r="H3048">
        <v>112</v>
      </c>
      <c r="I3048" t="str">
        <f>INDEX('DATA - Teams'!$C:$C,MATCH(C3048,'DATA - Teams'!$B:$B,0))</f>
        <v>MELONS</v>
      </c>
    </row>
    <row r="3049" spans="1:9" hidden="1" x14ac:dyDescent="0.2">
      <c r="A3049">
        <v>2017</v>
      </c>
      <c r="B3049">
        <v>7</v>
      </c>
      <c r="C3049" t="s">
        <v>295</v>
      </c>
      <c r="D3049" t="s">
        <v>303</v>
      </c>
      <c r="E3049" t="s">
        <v>10</v>
      </c>
      <c r="F3049" t="s">
        <v>41</v>
      </c>
      <c r="G3049">
        <v>99</v>
      </c>
      <c r="H3049">
        <v>90</v>
      </c>
      <c r="I3049" t="str">
        <f>INDEX('DATA - Teams'!$C:$C,MATCH(C3049,'DATA - Teams'!$B:$B,0))</f>
        <v>MELONS</v>
      </c>
    </row>
    <row r="3050" spans="1:9" hidden="1" x14ac:dyDescent="0.2">
      <c r="A3050">
        <v>2017</v>
      </c>
      <c r="B3050">
        <v>7</v>
      </c>
      <c r="C3050" t="s">
        <v>295</v>
      </c>
      <c r="D3050" t="s">
        <v>304</v>
      </c>
      <c r="E3050" t="s">
        <v>14</v>
      </c>
      <c r="F3050" t="s">
        <v>38</v>
      </c>
      <c r="G3050">
        <v>98</v>
      </c>
      <c r="H3050">
        <v>98</v>
      </c>
      <c r="I3050" t="str">
        <f>INDEX('DATA - Teams'!$C:$C,MATCH(C3050,'DATA - Teams'!$B:$B,0))</f>
        <v>MELONS</v>
      </c>
    </row>
    <row r="3051" spans="1:9" hidden="1" x14ac:dyDescent="0.2">
      <c r="A3051">
        <v>2017</v>
      </c>
      <c r="B3051">
        <v>7</v>
      </c>
      <c r="C3051" t="s">
        <v>295</v>
      </c>
      <c r="D3051" t="s">
        <v>306</v>
      </c>
      <c r="E3051" t="s">
        <v>28</v>
      </c>
      <c r="F3051" t="s">
        <v>41</v>
      </c>
      <c r="G3051">
        <v>115</v>
      </c>
      <c r="H3051">
        <v>97</v>
      </c>
      <c r="I3051" t="str">
        <f>INDEX('DATA - Teams'!$C:$C,MATCH(C3051,'DATA - Teams'!$B:$B,0))</f>
        <v>MELONS</v>
      </c>
    </row>
    <row r="3052" spans="1:9" hidden="1" x14ac:dyDescent="0.2">
      <c r="A3052">
        <v>2017</v>
      </c>
      <c r="B3052">
        <v>7</v>
      </c>
      <c r="C3052" t="s">
        <v>295</v>
      </c>
      <c r="D3052" t="s">
        <v>305</v>
      </c>
      <c r="E3052" t="s">
        <v>28</v>
      </c>
      <c r="F3052" t="s">
        <v>52</v>
      </c>
      <c r="G3052">
        <v>88</v>
      </c>
      <c r="H3052">
        <v>118</v>
      </c>
      <c r="I3052" t="str">
        <f>INDEX('DATA - Teams'!$C:$C,MATCH(C3052,'DATA - Teams'!$B:$B,0))</f>
        <v>MELONS</v>
      </c>
    </row>
    <row r="3053" spans="1:9" hidden="1" x14ac:dyDescent="0.2">
      <c r="A3053">
        <v>2017</v>
      </c>
      <c r="B3053">
        <v>7</v>
      </c>
      <c r="C3053" t="s">
        <v>295</v>
      </c>
      <c r="D3053" t="s">
        <v>141</v>
      </c>
      <c r="E3053" t="s">
        <v>28</v>
      </c>
      <c r="F3053" t="s">
        <v>43</v>
      </c>
      <c r="G3053">
        <v>111</v>
      </c>
      <c r="H3053">
        <v>100</v>
      </c>
      <c r="I3053" t="str">
        <f>INDEX('DATA - Teams'!$C:$C,MATCH(C3053,'DATA - Teams'!$B:$B,0))</f>
        <v>MELONS</v>
      </c>
    </row>
    <row r="3054" spans="1:9" hidden="1" x14ac:dyDescent="0.2">
      <c r="A3054">
        <v>2017</v>
      </c>
      <c r="B3054">
        <v>7</v>
      </c>
      <c r="C3054" t="s">
        <v>295</v>
      </c>
      <c r="D3054" t="s">
        <v>313</v>
      </c>
      <c r="E3054" t="s">
        <v>28</v>
      </c>
      <c r="F3054" t="s">
        <v>38</v>
      </c>
      <c r="G3054">
        <v>83</v>
      </c>
      <c r="H3054">
        <v>24</v>
      </c>
      <c r="I3054" t="str">
        <f>INDEX('DATA - Teams'!$C:$C,MATCH(C3054,'DATA - Teams'!$B:$B,0))</f>
        <v>MELONS</v>
      </c>
    </row>
    <row r="3055" spans="1:9" hidden="1" x14ac:dyDescent="0.2">
      <c r="A3055">
        <v>2017</v>
      </c>
      <c r="B3055">
        <v>7</v>
      </c>
      <c r="C3055" t="s">
        <v>295</v>
      </c>
      <c r="D3055" t="s">
        <v>1064</v>
      </c>
      <c r="E3055" t="s">
        <v>13</v>
      </c>
      <c r="F3055" t="s">
        <v>38</v>
      </c>
      <c r="G3055">
        <v>89</v>
      </c>
      <c r="H3055">
        <v>96</v>
      </c>
      <c r="I3055" t="str">
        <f>INDEX('DATA - Teams'!$C:$C,MATCH(C3055,'DATA - Teams'!$B:$B,0))</f>
        <v>MELONS</v>
      </c>
    </row>
    <row r="3056" spans="1:9" hidden="1" x14ac:dyDescent="0.2">
      <c r="A3056">
        <v>2017</v>
      </c>
      <c r="B3056">
        <v>7</v>
      </c>
      <c r="C3056" t="s">
        <v>295</v>
      </c>
      <c r="D3056" t="s">
        <v>298</v>
      </c>
      <c r="E3056" t="s">
        <v>22</v>
      </c>
      <c r="F3056" t="s">
        <v>59</v>
      </c>
      <c r="G3056">
        <v>82</v>
      </c>
      <c r="H3056">
        <v>80</v>
      </c>
      <c r="I3056" t="str">
        <f>INDEX('DATA - Teams'!$C:$C,MATCH(C3056,'DATA - Teams'!$B:$B,0))</f>
        <v>MELONS</v>
      </c>
    </row>
    <row r="3057" spans="1:9" hidden="1" x14ac:dyDescent="0.2">
      <c r="A3057">
        <v>2017</v>
      </c>
      <c r="B3057">
        <v>7</v>
      </c>
      <c r="C3057" t="s">
        <v>295</v>
      </c>
      <c r="D3057" t="s">
        <v>308</v>
      </c>
      <c r="E3057" t="s">
        <v>17</v>
      </c>
      <c r="F3057" t="s">
        <v>59</v>
      </c>
      <c r="G3057">
        <v>72</v>
      </c>
      <c r="H3057">
        <v>75</v>
      </c>
      <c r="I3057" t="str">
        <f>INDEX('DATA - Teams'!$C:$C,MATCH(C3057,'DATA - Teams'!$B:$B,0))</f>
        <v>MELONS</v>
      </c>
    </row>
    <row r="3058" spans="1:9" hidden="1" x14ac:dyDescent="0.2">
      <c r="A3058">
        <v>2017</v>
      </c>
      <c r="B3058">
        <v>7</v>
      </c>
      <c r="C3058" t="s">
        <v>295</v>
      </c>
      <c r="D3058" t="s">
        <v>315</v>
      </c>
      <c r="E3058" t="s">
        <v>10</v>
      </c>
      <c r="F3058" t="s">
        <v>59</v>
      </c>
      <c r="G3058">
        <v>88</v>
      </c>
      <c r="H3058">
        <v>114</v>
      </c>
      <c r="I3058" t="str">
        <f>INDEX('DATA - Teams'!$C:$C,MATCH(C3058,'DATA - Teams'!$B:$B,0))</f>
        <v>MELONS</v>
      </c>
    </row>
    <row r="3059" spans="1:9" hidden="1" x14ac:dyDescent="0.2">
      <c r="A3059">
        <v>2017</v>
      </c>
      <c r="B3059">
        <v>7</v>
      </c>
      <c r="C3059" t="s">
        <v>295</v>
      </c>
      <c r="D3059" t="s">
        <v>307</v>
      </c>
      <c r="E3059" t="s">
        <v>13</v>
      </c>
      <c r="F3059" t="s">
        <v>59</v>
      </c>
      <c r="G3059">
        <v>84</v>
      </c>
      <c r="H3059">
        <v>84</v>
      </c>
      <c r="I3059" t="str">
        <f>INDEX('DATA - Teams'!$C:$C,MATCH(C3059,'DATA - Teams'!$B:$B,0))</f>
        <v>MELONS</v>
      </c>
    </row>
    <row r="3060" spans="1:9" hidden="1" x14ac:dyDescent="0.2">
      <c r="A3060">
        <v>2017</v>
      </c>
      <c r="B3060">
        <v>8</v>
      </c>
      <c r="C3060" t="s">
        <v>295</v>
      </c>
      <c r="D3060" t="s">
        <v>296</v>
      </c>
      <c r="E3060" t="s">
        <v>21</v>
      </c>
      <c r="F3060" t="s">
        <v>43</v>
      </c>
      <c r="G3060">
        <v>97</v>
      </c>
      <c r="H3060">
        <v>97</v>
      </c>
      <c r="I3060" t="str">
        <f>INDEX('DATA - Teams'!$C:$C,MATCH(C3060,'DATA - Teams'!$B:$B,0))</f>
        <v>MELONS</v>
      </c>
    </row>
    <row r="3061" spans="1:9" hidden="1" x14ac:dyDescent="0.2">
      <c r="A3061">
        <v>2017</v>
      </c>
      <c r="B3061">
        <v>8</v>
      </c>
      <c r="C3061" t="s">
        <v>295</v>
      </c>
      <c r="D3061" t="s">
        <v>297</v>
      </c>
      <c r="E3061" t="s">
        <v>21</v>
      </c>
      <c r="F3061" t="s">
        <v>38</v>
      </c>
      <c r="G3061">
        <v>71</v>
      </c>
      <c r="H3061">
        <v>75</v>
      </c>
      <c r="I3061" t="str">
        <f>INDEX('DATA - Teams'!$C:$C,MATCH(C3061,'DATA - Teams'!$B:$B,0))</f>
        <v>MELONS</v>
      </c>
    </row>
    <row r="3062" spans="1:9" hidden="1" x14ac:dyDescent="0.2">
      <c r="A3062">
        <v>2017</v>
      </c>
      <c r="B3062">
        <v>8</v>
      </c>
      <c r="C3062" t="s">
        <v>295</v>
      </c>
      <c r="D3062" t="s">
        <v>299</v>
      </c>
      <c r="E3062" t="s">
        <v>22</v>
      </c>
      <c r="F3062" t="s">
        <v>41</v>
      </c>
      <c r="G3062">
        <v>102</v>
      </c>
      <c r="H3062">
        <v>99</v>
      </c>
      <c r="I3062" t="str">
        <f>INDEX('DATA - Teams'!$C:$C,MATCH(C3062,'DATA - Teams'!$B:$B,0))</f>
        <v>MELONS</v>
      </c>
    </row>
    <row r="3063" spans="1:9" hidden="1" x14ac:dyDescent="0.2">
      <c r="A3063">
        <v>2017</v>
      </c>
      <c r="B3063">
        <v>8</v>
      </c>
      <c r="C3063" t="s">
        <v>295</v>
      </c>
      <c r="D3063" t="s">
        <v>308</v>
      </c>
      <c r="E3063" t="s">
        <v>17</v>
      </c>
      <c r="F3063" t="s">
        <v>43</v>
      </c>
      <c r="G3063">
        <v>62</v>
      </c>
      <c r="H3063">
        <v>56</v>
      </c>
      <c r="I3063" t="str">
        <f>INDEX('DATA - Teams'!$C:$C,MATCH(C3063,'DATA - Teams'!$B:$B,0))</f>
        <v>MELONS</v>
      </c>
    </row>
    <row r="3064" spans="1:9" hidden="1" x14ac:dyDescent="0.2">
      <c r="A3064">
        <v>2017</v>
      </c>
      <c r="B3064">
        <v>8</v>
      </c>
      <c r="C3064" t="s">
        <v>295</v>
      </c>
      <c r="D3064" t="s">
        <v>159</v>
      </c>
      <c r="E3064" t="s">
        <v>23</v>
      </c>
      <c r="F3064" t="s">
        <v>43</v>
      </c>
      <c r="G3064">
        <v>85</v>
      </c>
      <c r="H3064">
        <v>75</v>
      </c>
      <c r="I3064" t="str">
        <f>INDEX('DATA - Teams'!$C:$C,MATCH(C3064,'DATA - Teams'!$B:$B,0))</f>
        <v>MELONS</v>
      </c>
    </row>
    <row r="3065" spans="1:9" hidden="1" x14ac:dyDescent="0.2">
      <c r="A3065">
        <v>2017</v>
      </c>
      <c r="B3065">
        <v>8</v>
      </c>
      <c r="C3065" t="s">
        <v>295</v>
      </c>
      <c r="D3065" t="s">
        <v>301</v>
      </c>
      <c r="E3065" t="s">
        <v>27</v>
      </c>
      <c r="F3065" t="s">
        <v>41</v>
      </c>
      <c r="G3065">
        <v>116</v>
      </c>
      <c r="H3065">
        <v>157</v>
      </c>
      <c r="I3065" t="str">
        <f>INDEX('DATA - Teams'!$C:$C,MATCH(C3065,'DATA - Teams'!$B:$B,0))</f>
        <v>MELONS</v>
      </c>
    </row>
    <row r="3066" spans="1:9" hidden="1" x14ac:dyDescent="0.2">
      <c r="A3066">
        <v>2017</v>
      </c>
      <c r="B3066">
        <v>8</v>
      </c>
      <c r="C3066" t="s">
        <v>295</v>
      </c>
      <c r="D3066" t="s">
        <v>302</v>
      </c>
      <c r="E3066" t="s">
        <v>36</v>
      </c>
      <c r="F3066" t="s">
        <v>41</v>
      </c>
      <c r="G3066">
        <v>91</v>
      </c>
      <c r="H3066">
        <v>122</v>
      </c>
      <c r="I3066" t="str">
        <f>INDEX('DATA - Teams'!$C:$C,MATCH(C3066,'DATA - Teams'!$B:$B,0))</f>
        <v>MELONS</v>
      </c>
    </row>
    <row r="3067" spans="1:9" hidden="1" x14ac:dyDescent="0.2">
      <c r="A3067">
        <v>2017</v>
      </c>
      <c r="B3067">
        <v>8</v>
      </c>
      <c r="C3067" t="s">
        <v>295</v>
      </c>
      <c r="D3067" t="s">
        <v>312</v>
      </c>
      <c r="E3067" t="s">
        <v>20</v>
      </c>
      <c r="F3067" t="s">
        <v>43</v>
      </c>
      <c r="G3067">
        <v>76</v>
      </c>
      <c r="H3067">
        <v>64</v>
      </c>
      <c r="I3067" t="str">
        <f>INDEX('DATA - Teams'!$C:$C,MATCH(C3067,'DATA - Teams'!$B:$B,0))</f>
        <v>MELONS</v>
      </c>
    </row>
    <row r="3068" spans="1:9" hidden="1" x14ac:dyDescent="0.2">
      <c r="A3068">
        <v>2017</v>
      </c>
      <c r="B3068">
        <v>8</v>
      </c>
      <c r="C3068" t="s">
        <v>295</v>
      </c>
      <c r="D3068" t="s">
        <v>188</v>
      </c>
      <c r="E3068" t="s">
        <v>32</v>
      </c>
      <c r="F3068" t="s">
        <v>41</v>
      </c>
      <c r="G3068">
        <v>78</v>
      </c>
      <c r="H3068">
        <v>71</v>
      </c>
      <c r="I3068" t="str">
        <f>INDEX('DATA - Teams'!$C:$C,MATCH(C3068,'DATA - Teams'!$B:$B,0))</f>
        <v>MELONS</v>
      </c>
    </row>
    <row r="3069" spans="1:9" hidden="1" x14ac:dyDescent="0.2">
      <c r="A3069">
        <v>2017</v>
      </c>
      <c r="B3069">
        <v>8</v>
      </c>
      <c r="C3069" t="s">
        <v>295</v>
      </c>
      <c r="D3069" t="s">
        <v>310</v>
      </c>
      <c r="E3069" t="s">
        <v>16</v>
      </c>
      <c r="F3069" t="s">
        <v>41</v>
      </c>
      <c r="G3069">
        <v>93</v>
      </c>
      <c r="H3069">
        <v>89</v>
      </c>
      <c r="I3069" t="str">
        <f>INDEX('DATA - Teams'!$C:$C,MATCH(C3069,'DATA - Teams'!$B:$B,0))</f>
        <v>MELONS</v>
      </c>
    </row>
    <row r="3070" spans="1:9" hidden="1" x14ac:dyDescent="0.2">
      <c r="A3070">
        <v>2017</v>
      </c>
      <c r="B3070">
        <v>8</v>
      </c>
      <c r="C3070" t="s">
        <v>295</v>
      </c>
      <c r="D3070" t="s">
        <v>303</v>
      </c>
      <c r="E3070" t="s">
        <v>10</v>
      </c>
      <c r="F3070" t="s">
        <v>41</v>
      </c>
      <c r="G3070">
        <v>92</v>
      </c>
      <c r="H3070">
        <v>97</v>
      </c>
      <c r="I3070" t="str">
        <f>INDEX('DATA - Teams'!$C:$C,MATCH(C3070,'DATA - Teams'!$B:$B,0))</f>
        <v>MELONS</v>
      </c>
    </row>
    <row r="3071" spans="1:9" hidden="1" x14ac:dyDescent="0.2">
      <c r="A3071">
        <v>2017</v>
      </c>
      <c r="B3071">
        <v>8</v>
      </c>
      <c r="C3071" t="s">
        <v>295</v>
      </c>
      <c r="D3071" t="s">
        <v>315</v>
      </c>
      <c r="E3071" t="s">
        <v>10</v>
      </c>
      <c r="F3071" t="s">
        <v>38</v>
      </c>
      <c r="G3071">
        <v>101</v>
      </c>
      <c r="H3071">
        <v>106</v>
      </c>
      <c r="I3071" t="str">
        <f>INDEX('DATA - Teams'!$C:$C,MATCH(C3071,'DATA - Teams'!$B:$B,0))</f>
        <v>MELONS</v>
      </c>
    </row>
    <row r="3072" spans="1:9" hidden="1" x14ac:dyDescent="0.2">
      <c r="A3072">
        <v>2017</v>
      </c>
      <c r="B3072">
        <v>8</v>
      </c>
      <c r="C3072" t="s">
        <v>295</v>
      </c>
      <c r="D3072" t="s">
        <v>304</v>
      </c>
      <c r="E3072" t="s">
        <v>14</v>
      </c>
      <c r="F3072" t="s">
        <v>38</v>
      </c>
      <c r="G3072">
        <v>102</v>
      </c>
      <c r="H3072">
        <v>91</v>
      </c>
      <c r="I3072" t="str">
        <f>INDEX('DATA - Teams'!$C:$C,MATCH(C3072,'DATA - Teams'!$B:$B,0))</f>
        <v>MELONS</v>
      </c>
    </row>
    <row r="3073" spans="1:9" hidden="1" x14ac:dyDescent="0.2">
      <c r="A3073">
        <v>2017</v>
      </c>
      <c r="B3073">
        <v>8</v>
      </c>
      <c r="C3073" t="s">
        <v>295</v>
      </c>
      <c r="D3073" t="s">
        <v>306</v>
      </c>
      <c r="E3073" t="s">
        <v>28</v>
      </c>
      <c r="F3073" t="s">
        <v>41</v>
      </c>
      <c r="G3073">
        <v>113</v>
      </c>
      <c r="H3073">
        <v>79</v>
      </c>
      <c r="I3073" t="str">
        <f>INDEX('DATA - Teams'!$C:$C,MATCH(C3073,'DATA - Teams'!$B:$B,0))</f>
        <v>MELONS</v>
      </c>
    </row>
    <row r="3074" spans="1:9" hidden="1" x14ac:dyDescent="0.2">
      <c r="A3074">
        <v>2017</v>
      </c>
      <c r="B3074">
        <v>8</v>
      </c>
      <c r="C3074" t="s">
        <v>295</v>
      </c>
      <c r="D3074" t="s">
        <v>305</v>
      </c>
      <c r="E3074" t="s">
        <v>28</v>
      </c>
      <c r="F3074" t="s">
        <v>52</v>
      </c>
      <c r="G3074">
        <v>96</v>
      </c>
      <c r="H3074">
        <v>141</v>
      </c>
      <c r="I3074" t="str">
        <f>INDEX('DATA - Teams'!$C:$C,MATCH(C3074,'DATA - Teams'!$B:$B,0))</f>
        <v>MELONS</v>
      </c>
    </row>
    <row r="3075" spans="1:9" hidden="1" x14ac:dyDescent="0.2">
      <c r="A3075">
        <v>2017</v>
      </c>
      <c r="B3075">
        <v>8</v>
      </c>
      <c r="C3075" t="s">
        <v>295</v>
      </c>
      <c r="D3075" t="s">
        <v>141</v>
      </c>
      <c r="E3075" t="s">
        <v>28</v>
      </c>
      <c r="F3075" t="s">
        <v>43</v>
      </c>
      <c r="G3075">
        <v>119</v>
      </c>
      <c r="H3075">
        <v>124</v>
      </c>
      <c r="I3075" t="str">
        <f>INDEX('DATA - Teams'!$C:$C,MATCH(C3075,'DATA - Teams'!$B:$B,0))</f>
        <v>MELONS</v>
      </c>
    </row>
    <row r="3076" spans="1:9" hidden="1" x14ac:dyDescent="0.2">
      <c r="A3076">
        <v>2017</v>
      </c>
      <c r="B3076">
        <v>8</v>
      </c>
      <c r="C3076" t="s">
        <v>295</v>
      </c>
      <c r="D3076" t="s">
        <v>313</v>
      </c>
      <c r="E3076" t="s">
        <v>28</v>
      </c>
      <c r="F3076" t="s">
        <v>38</v>
      </c>
      <c r="G3076">
        <v>78</v>
      </c>
      <c r="H3076">
        <v>83</v>
      </c>
      <c r="I3076" t="str">
        <f>INDEX('DATA - Teams'!$C:$C,MATCH(C3076,'DATA - Teams'!$B:$B,0))</f>
        <v>MELONS</v>
      </c>
    </row>
    <row r="3077" spans="1:9" hidden="1" x14ac:dyDescent="0.2">
      <c r="A3077">
        <v>2017</v>
      </c>
      <c r="B3077">
        <v>8</v>
      </c>
      <c r="C3077" t="s">
        <v>295</v>
      </c>
      <c r="D3077" t="s">
        <v>1064</v>
      </c>
      <c r="E3077" t="s">
        <v>13</v>
      </c>
      <c r="F3077" t="s">
        <v>38</v>
      </c>
      <c r="G3077">
        <v>96</v>
      </c>
      <c r="H3077">
        <v>102</v>
      </c>
      <c r="I3077" t="str">
        <f>INDEX('DATA - Teams'!$C:$C,MATCH(C3077,'DATA - Teams'!$B:$B,0))</f>
        <v>MELONS</v>
      </c>
    </row>
    <row r="3078" spans="1:9" hidden="1" x14ac:dyDescent="0.2">
      <c r="A3078">
        <v>2017</v>
      </c>
      <c r="B3078">
        <v>8</v>
      </c>
      <c r="C3078" t="s">
        <v>295</v>
      </c>
      <c r="D3078" t="s">
        <v>233</v>
      </c>
      <c r="E3078" t="s">
        <v>22</v>
      </c>
      <c r="F3078" t="s">
        <v>59</v>
      </c>
      <c r="G3078">
        <v>78</v>
      </c>
      <c r="H3078">
        <v>0</v>
      </c>
      <c r="I3078" t="str">
        <f>INDEX('DATA - Teams'!$C:$C,MATCH(C3078,'DATA - Teams'!$B:$B,0))</f>
        <v>MELONS</v>
      </c>
    </row>
    <row r="3079" spans="1:9" hidden="1" x14ac:dyDescent="0.2">
      <c r="A3079">
        <v>2017</v>
      </c>
      <c r="B3079">
        <v>8</v>
      </c>
      <c r="C3079" t="s">
        <v>295</v>
      </c>
      <c r="D3079" t="s">
        <v>298</v>
      </c>
      <c r="E3079" t="s">
        <v>22</v>
      </c>
      <c r="F3079" t="s">
        <v>59</v>
      </c>
      <c r="G3079">
        <v>94</v>
      </c>
      <c r="H3079">
        <v>116</v>
      </c>
      <c r="I3079" t="str">
        <f>INDEX('DATA - Teams'!$C:$C,MATCH(C3079,'DATA - Teams'!$B:$B,0))</f>
        <v>MELONS</v>
      </c>
    </row>
    <row r="3080" spans="1:9" hidden="1" x14ac:dyDescent="0.2">
      <c r="A3080">
        <v>2017</v>
      </c>
      <c r="B3080">
        <v>8</v>
      </c>
      <c r="C3080" t="s">
        <v>295</v>
      </c>
      <c r="D3080" t="s">
        <v>316</v>
      </c>
      <c r="E3080" t="s">
        <v>17</v>
      </c>
      <c r="F3080" t="s">
        <v>59</v>
      </c>
      <c r="G3080">
        <v>90</v>
      </c>
      <c r="H3080">
        <v>121</v>
      </c>
      <c r="I3080" t="str">
        <f>INDEX('DATA - Teams'!$C:$C,MATCH(C3080,'DATA - Teams'!$B:$B,0))</f>
        <v>MELONS</v>
      </c>
    </row>
    <row r="3081" spans="1:9" hidden="1" x14ac:dyDescent="0.2">
      <c r="A3081">
        <v>2017</v>
      </c>
      <c r="B3081">
        <v>8</v>
      </c>
      <c r="C3081" t="s">
        <v>295</v>
      </c>
      <c r="D3081" t="s">
        <v>307</v>
      </c>
      <c r="E3081" t="s">
        <v>13</v>
      </c>
      <c r="F3081" t="s">
        <v>59</v>
      </c>
      <c r="G3081">
        <v>83</v>
      </c>
      <c r="H3081">
        <v>103</v>
      </c>
      <c r="I3081" t="str">
        <f>INDEX('DATA - Teams'!$C:$C,MATCH(C3081,'DATA - Teams'!$B:$B,0))</f>
        <v>MELONS</v>
      </c>
    </row>
    <row r="3082" spans="1:9" hidden="1" x14ac:dyDescent="0.2">
      <c r="A3082">
        <v>2017</v>
      </c>
      <c r="B3082">
        <v>9</v>
      </c>
      <c r="C3082" t="s">
        <v>295</v>
      </c>
      <c r="D3082" t="s">
        <v>296</v>
      </c>
      <c r="E3082" t="s">
        <v>21</v>
      </c>
      <c r="F3082" t="s">
        <v>43</v>
      </c>
      <c r="G3082">
        <v>91</v>
      </c>
      <c r="H3082">
        <v>42</v>
      </c>
      <c r="I3082" t="str">
        <f>INDEX('DATA - Teams'!$C:$C,MATCH(C3082,'DATA - Teams'!$B:$B,0))</f>
        <v>MELONS</v>
      </c>
    </row>
    <row r="3083" spans="1:9" hidden="1" x14ac:dyDescent="0.2">
      <c r="A3083">
        <v>2017</v>
      </c>
      <c r="B3083">
        <v>9</v>
      </c>
      <c r="C3083" t="s">
        <v>295</v>
      </c>
      <c r="D3083" t="s">
        <v>299</v>
      </c>
      <c r="E3083" t="s">
        <v>22</v>
      </c>
      <c r="F3083" t="s">
        <v>41</v>
      </c>
      <c r="G3083">
        <v>96</v>
      </c>
      <c r="H3083">
        <v>81</v>
      </c>
      <c r="I3083" t="str">
        <f>INDEX('DATA - Teams'!$C:$C,MATCH(C3083,'DATA - Teams'!$B:$B,0))</f>
        <v>MELONS</v>
      </c>
    </row>
    <row r="3084" spans="1:9" hidden="1" x14ac:dyDescent="0.2">
      <c r="A3084">
        <v>2017</v>
      </c>
      <c r="B3084">
        <v>9</v>
      </c>
      <c r="C3084" t="s">
        <v>295</v>
      </c>
      <c r="D3084" t="s">
        <v>233</v>
      </c>
      <c r="E3084" t="s">
        <v>22</v>
      </c>
      <c r="F3084" t="s">
        <v>43</v>
      </c>
      <c r="G3084">
        <v>83</v>
      </c>
      <c r="H3084">
        <v>99</v>
      </c>
      <c r="I3084" t="str">
        <f>INDEX('DATA - Teams'!$C:$C,MATCH(C3084,'DATA - Teams'!$B:$B,0))</f>
        <v>MELONS</v>
      </c>
    </row>
    <row r="3085" spans="1:9" hidden="1" x14ac:dyDescent="0.2">
      <c r="A3085">
        <v>2017</v>
      </c>
      <c r="B3085">
        <v>9</v>
      </c>
      <c r="C3085" t="s">
        <v>295</v>
      </c>
      <c r="D3085" t="s">
        <v>316</v>
      </c>
      <c r="E3085" t="s">
        <v>17</v>
      </c>
      <c r="F3085" t="s">
        <v>38</v>
      </c>
      <c r="G3085">
        <v>86</v>
      </c>
      <c r="H3085">
        <v>70</v>
      </c>
      <c r="I3085" t="str">
        <f>INDEX('DATA - Teams'!$C:$C,MATCH(C3085,'DATA - Teams'!$B:$B,0))</f>
        <v>MELONS</v>
      </c>
    </row>
    <row r="3086" spans="1:9" hidden="1" x14ac:dyDescent="0.2">
      <c r="A3086">
        <v>2017</v>
      </c>
      <c r="B3086">
        <v>9</v>
      </c>
      <c r="C3086" t="s">
        <v>295</v>
      </c>
      <c r="D3086" t="s">
        <v>159</v>
      </c>
      <c r="E3086" t="s">
        <v>23</v>
      </c>
      <c r="F3086" t="s">
        <v>43</v>
      </c>
      <c r="G3086">
        <v>89</v>
      </c>
      <c r="H3086">
        <v>87</v>
      </c>
      <c r="I3086" t="str">
        <f>INDEX('DATA - Teams'!$C:$C,MATCH(C3086,'DATA - Teams'!$B:$B,0))</f>
        <v>MELONS</v>
      </c>
    </row>
    <row r="3087" spans="1:9" hidden="1" x14ac:dyDescent="0.2">
      <c r="A3087">
        <v>2017</v>
      </c>
      <c r="B3087">
        <v>9</v>
      </c>
      <c r="C3087" t="s">
        <v>295</v>
      </c>
      <c r="D3087" t="s">
        <v>145</v>
      </c>
      <c r="E3087" t="s">
        <v>23</v>
      </c>
      <c r="F3087" t="s">
        <v>41</v>
      </c>
      <c r="G3087">
        <v>85</v>
      </c>
      <c r="H3087">
        <v>74</v>
      </c>
      <c r="I3087" t="str">
        <f>INDEX('DATA - Teams'!$C:$C,MATCH(C3087,'DATA - Teams'!$B:$B,0))</f>
        <v>MELONS</v>
      </c>
    </row>
    <row r="3088" spans="1:9" hidden="1" x14ac:dyDescent="0.2">
      <c r="A3088">
        <v>2017</v>
      </c>
      <c r="B3088">
        <v>9</v>
      </c>
      <c r="C3088" t="s">
        <v>295</v>
      </c>
      <c r="D3088" t="s">
        <v>301</v>
      </c>
      <c r="E3088" t="s">
        <v>27</v>
      </c>
      <c r="F3088" t="s">
        <v>41</v>
      </c>
      <c r="G3088">
        <v>120</v>
      </c>
      <c r="H3088">
        <v>94</v>
      </c>
      <c r="I3088" t="str">
        <f>INDEX('DATA - Teams'!$C:$C,MATCH(C3088,'DATA - Teams'!$B:$B,0))</f>
        <v>MELONS</v>
      </c>
    </row>
    <row r="3089" spans="1:9" hidden="1" x14ac:dyDescent="0.2">
      <c r="A3089">
        <v>2017</v>
      </c>
      <c r="B3089">
        <v>9</v>
      </c>
      <c r="C3089" t="s">
        <v>295</v>
      </c>
      <c r="D3089" t="s">
        <v>302</v>
      </c>
      <c r="E3089" t="s">
        <v>36</v>
      </c>
      <c r="F3089" t="s">
        <v>41</v>
      </c>
      <c r="G3089">
        <v>87</v>
      </c>
      <c r="H3089">
        <v>74</v>
      </c>
      <c r="I3089" t="str">
        <f>INDEX('DATA - Teams'!$C:$C,MATCH(C3089,'DATA - Teams'!$B:$B,0))</f>
        <v>MELONS</v>
      </c>
    </row>
    <row r="3090" spans="1:9" hidden="1" x14ac:dyDescent="0.2">
      <c r="A3090">
        <v>2017</v>
      </c>
      <c r="B3090">
        <v>9</v>
      </c>
      <c r="C3090" t="s">
        <v>295</v>
      </c>
      <c r="D3090" t="s">
        <v>312</v>
      </c>
      <c r="E3090" t="s">
        <v>20</v>
      </c>
      <c r="F3090" t="s">
        <v>43</v>
      </c>
      <c r="G3090">
        <v>72</v>
      </c>
      <c r="H3090">
        <v>56</v>
      </c>
      <c r="I3090" t="str">
        <f>INDEX('DATA - Teams'!$C:$C,MATCH(C3090,'DATA - Teams'!$B:$B,0))</f>
        <v>MELONS</v>
      </c>
    </row>
    <row r="3091" spans="1:9" hidden="1" x14ac:dyDescent="0.2">
      <c r="A3091">
        <v>2017</v>
      </c>
      <c r="B3091">
        <v>9</v>
      </c>
      <c r="C3091" t="s">
        <v>295</v>
      </c>
      <c r="D3091" t="s">
        <v>315</v>
      </c>
      <c r="E3091" t="s">
        <v>10</v>
      </c>
      <c r="F3091" t="s">
        <v>38</v>
      </c>
      <c r="G3091">
        <v>107</v>
      </c>
      <c r="H3091">
        <v>124</v>
      </c>
      <c r="I3091" t="str">
        <f>INDEX('DATA - Teams'!$C:$C,MATCH(C3091,'DATA - Teams'!$B:$B,0))</f>
        <v>MELONS</v>
      </c>
    </row>
    <row r="3092" spans="1:9" hidden="1" x14ac:dyDescent="0.2">
      <c r="A3092">
        <v>2017</v>
      </c>
      <c r="B3092">
        <v>9</v>
      </c>
      <c r="C3092" t="s">
        <v>295</v>
      </c>
      <c r="D3092" t="s">
        <v>303</v>
      </c>
      <c r="E3092" t="s">
        <v>10</v>
      </c>
      <c r="F3092" t="s">
        <v>41</v>
      </c>
      <c r="G3092">
        <v>88</v>
      </c>
      <c r="H3092">
        <v>94</v>
      </c>
      <c r="I3092" t="str">
        <f>INDEX('DATA - Teams'!$C:$C,MATCH(C3092,'DATA - Teams'!$B:$B,0))</f>
        <v>MELONS</v>
      </c>
    </row>
    <row r="3093" spans="1:9" hidden="1" x14ac:dyDescent="0.2">
      <c r="A3093">
        <v>2017</v>
      </c>
      <c r="B3093">
        <v>9</v>
      </c>
      <c r="C3093" t="s">
        <v>295</v>
      </c>
      <c r="D3093" t="s">
        <v>304</v>
      </c>
      <c r="E3093" t="s">
        <v>14</v>
      </c>
      <c r="F3093" t="s">
        <v>38</v>
      </c>
      <c r="G3093">
        <v>92</v>
      </c>
      <c r="H3093">
        <v>73</v>
      </c>
      <c r="I3093" t="str">
        <f>INDEX('DATA - Teams'!$C:$C,MATCH(C3093,'DATA - Teams'!$B:$B,0))</f>
        <v>MELONS</v>
      </c>
    </row>
    <row r="3094" spans="1:9" hidden="1" x14ac:dyDescent="0.2">
      <c r="A3094">
        <v>2017</v>
      </c>
      <c r="B3094">
        <v>9</v>
      </c>
      <c r="C3094" t="s">
        <v>295</v>
      </c>
      <c r="D3094" t="s">
        <v>305</v>
      </c>
      <c r="E3094" t="s">
        <v>28</v>
      </c>
      <c r="F3094" t="s">
        <v>52</v>
      </c>
      <c r="G3094">
        <v>91</v>
      </c>
      <c r="H3094">
        <v>82</v>
      </c>
      <c r="I3094" t="str">
        <f>INDEX('DATA - Teams'!$C:$C,MATCH(C3094,'DATA - Teams'!$B:$B,0))</f>
        <v>MELONS</v>
      </c>
    </row>
    <row r="3095" spans="1:9" hidden="1" x14ac:dyDescent="0.2">
      <c r="A3095">
        <v>2017</v>
      </c>
      <c r="B3095">
        <v>9</v>
      </c>
      <c r="C3095" t="s">
        <v>295</v>
      </c>
      <c r="D3095" t="s">
        <v>306</v>
      </c>
      <c r="E3095" t="s">
        <v>28</v>
      </c>
      <c r="F3095" t="s">
        <v>41</v>
      </c>
      <c r="G3095">
        <v>115</v>
      </c>
      <c r="H3095">
        <v>88</v>
      </c>
      <c r="I3095" t="str">
        <f>INDEX('DATA - Teams'!$C:$C,MATCH(C3095,'DATA - Teams'!$B:$B,0))</f>
        <v>MELONS</v>
      </c>
    </row>
    <row r="3096" spans="1:9" hidden="1" x14ac:dyDescent="0.2">
      <c r="A3096">
        <v>2017</v>
      </c>
      <c r="B3096">
        <v>9</v>
      </c>
      <c r="C3096" t="s">
        <v>295</v>
      </c>
      <c r="D3096" t="s">
        <v>141</v>
      </c>
      <c r="E3096" t="s">
        <v>28</v>
      </c>
      <c r="F3096" t="s">
        <v>43</v>
      </c>
      <c r="G3096">
        <v>118</v>
      </c>
      <c r="H3096">
        <v>110</v>
      </c>
      <c r="I3096" t="str">
        <f>INDEX('DATA - Teams'!$C:$C,MATCH(C3096,'DATA - Teams'!$B:$B,0))</f>
        <v>MELONS</v>
      </c>
    </row>
    <row r="3097" spans="1:9" hidden="1" x14ac:dyDescent="0.2">
      <c r="A3097">
        <v>2017</v>
      </c>
      <c r="B3097">
        <v>9</v>
      </c>
      <c r="C3097" t="s">
        <v>295</v>
      </c>
      <c r="D3097" t="s">
        <v>313</v>
      </c>
      <c r="E3097" t="s">
        <v>28</v>
      </c>
      <c r="F3097" t="s">
        <v>38</v>
      </c>
      <c r="G3097">
        <v>68</v>
      </c>
      <c r="H3097">
        <v>89</v>
      </c>
      <c r="I3097" t="str">
        <f>INDEX('DATA - Teams'!$C:$C,MATCH(C3097,'DATA - Teams'!$B:$B,0))</f>
        <v>MELONS</v>
      </c>
    </row>
    <row r="3098" spans="1:9" hidden="1" x14ac:dyDescent="0.2">
      <c r="A3098">
        <v>2017</v>
      </c>
      <c r="B3098">
        <v>9</v>
      </c>
      <c r="C3098" t="s">
        <v>295</v>
      </c>
      <c r="D3098" t="s">
        <v>307</v>
      </c>
      <c r="E3098" t="s">
        <v>13</v>
      </c>
      <c r="F3098" t="s">
        <v>41</v>
      </c>
      <c r="G3098">
        <v>83</v>
      </c>
      <c r="H3098">
        <v>68</v>
      </c>
      <c r="I3098" t="str">
        <f>INDEX('DATA - Teams'!$C:$C,MATCH(C3098,'DATA - Teams'!$B:$B,0))</f>
        <v>MELONS</v>
      </c>
    </row>
    <row r="3099" spans="1:9" hidden="1" x14ac:dyDescent="0.2">
      <c r="A3099">
        <v>2017</v>
      </c>
      <c r="B3099">
        <v>9</v>
      </c>
      <c r="C3099" t="s">
        <v>295</v>
      </c>
      <c r="D3099" t="s">
        <v>1064</v>
      </c>
      <c r="E3099" t="s">
        <v>13</v>
      </c>
      <c r="F3099" t="s">
        <v>38</v>
      </c>
      <c r="G3099">
        <v>89</v>
      </c>
      <c r="H3099">
        <v>72</v>
      </c>
      <c r="I3099" t="str">
        <f>INDEX('DATA - Teams'!$C:$C,MATCH(C3099,'DATA - Teams'!$B:$B,0))</f>
        <v>MELONS</v>
      </c>
    </row>
    <row r="3100" spans="1:9" hidden="1" x14ac:dyDescent="0.2">
      <c r="A3100">
        <v>2017</v>
      </c>
      <c r="B3100">
        <v>9</v>
      </c>
      <c r="C3100" t="s">
        <v>295</v>
      </c>
      <c r="D3100" t="s">
        <v>297</v>
      </c>
      <c r="E3100" t="s">
        <v>21</v>
      </c>
      <c r="F3100" t="s">
        <v>59</v>
      </c>
      <c r="G3100">
        <v>71</v>
      </c>
      <c r="H3100">
        <v>81</v>
      </c>
      <c r="I3100" t="str">
        <f>INDEX('DATA - Teams'!$C:$C,MATCH(C3100,'DATA - Teams'!$B:$B,0))</f>
        <v>MELONS</v>
      </c>
    </row>
    <row r="3101" spans="1:9" hidden="1" x14ac:dyDescent="0.2">
      <c r="A3101">
        <v>2017</v>
      </c>
      <c r="B3101">
        <v>9</v>
      </c>
      <c r="C3101" t="s">
        <v>295</v>
      </c>
      <c r="D3101" t="s">
        <v>298</v>
      </c>
      <c r="E3101" t="s">
        <v>22</v>
      </c>
      <c r="F3101" t="s">
        <v>59</v>
      </c>
      <c r="G3101">
        <v>98</v>
      </c>
      <c r="H3101">
        <v>80</v>
      </c>
      <c r="I3101" t="str">
        <f>INDEX('DATA - Teams'!$C:$C,MATCH(C3101,'DATA - Teams'!$B:$B,0))</f>
        <v>MELONS</v>
      </c>
    </row>
    <row r="3102" spans="1:9" hidden="1" x14ac:dyDescent="0.2">
      <c r="A3102">
        <v>2017</v>
      </c>
      <c r="B3102">
        <v>9</v>
      </c>
      <c r="C3102" t="s">
        <v>295</v>
      </c>
      <c r="D3102" t="s">
        <v>308</v>
      </c>
      <c r="E3102" t="s">
        <v>17</v>
      </c>
      <c r="F3102" t="s">
        <v>59</v>
      </c>
      <c r="G3102">
        <v>57</v>
      </c>
      <c r="H3102">
        <v>51</v>
      </c>
      <c r="I3102" t="str">
        <f>INDEX('DATA - Teams'!$C:$C,MATCH(C3102,'DATA - Teams'!$B:$B,0))</f>
        <v>MELONS</v>
      </c>
    </row>
    <row r="3103" spans="1:9" hidden="1" x14ac:dyDescent="0.2">
      <c r="A3103">
        <v>2017</v>
      </c>
      <c r="B3103">
        <v>9</v>
      </c>
      <c r="C3103" t="s">
        <v>295</v>
      </c>
      <c r="D3103" t="s">
        <v>310</v>
      </c>
      <c r="E3103" t="s">
        <v>16</v>
      </c>
      <c r="F3103" t="s">
        <v>59</v>
      </c>
      <c r="G3103">
        <v>93</v>
      </c>
      <c r="H3103">
        <v>0</v>
      </c>
      <c r="I3103" t="str">
        <f>INDEX('DATA - Teams'!$C:$C,MATCH(C3103,'DATA - Teams'!$B:$B,0))</f>
        <v>MELONS</v>
      </c>
    </row>
    <row r="3104" spans="1:9" hidden="1" x14ac:dyDescent="0.2">
      <c r="A3104">
        <v>2017</v>
      </c>
      <c r="B3104">
        <v>10</v>
      </c>
      <c r="C3104" t="s">
        <v>295</v>
      </c>
      <c r="D3104" t="s">
        <v>296</v>
      </c>
      <c r="E3104" t="s">
        <v>21</v>
      </c>
      <c r="F3104" t="s">
        <v>43</v>
      </c>
      <c r="G3104">
        <v>100</v>
      </c>
      <c r="H3104">
        <v>144</v>
      </c>
      <c r="I3104" t="str">
        <f>INDEX('DATA - Teams'!$C:$C,MATCH(C3104,'DATA - Teams'!$B:$B,0))</f>
        <v>MELONS</v>
      </c>
    </row>
    <row r="3105" spans="1:9" hidden="1" x14ac:dyDescent="0.2">
      <c r="A3105">
        <v>2017</v>
      </c>
      <c r="B3105">
        <v>10</v>
      </c>
      <c r="C3105" t="s">
        <v>295</v>
      </c>
      <c r="D3105" t="s">
        <v>299</v>
      </c>
      <c r="E3105" t="s">
        <v>22</v>
      </c>
      <c r="F3105" t="s">
        <v>41</v>
      </c>
      <c r="G3105">
        <v>96</v>
      </c>
      <c r="H3105">
        <v>88</v>
      </c>
      <c r="I3105" t="str">
        <f>INDEX('DATA - Teams'!$C:$C,MATCH(C3105,'DATA - Teams'!$B:$B,0))</f>
        <v>MELONS</v>
      </c>
    </row>
    <row r="3106" spans="1:9" hidden="1" x14ac:dyDescent="0.2">
      <c r="A3106">
        <v>2017</v>
      </c>
      <c r="B3106">
        <v>10</v>
      </c>
      <c r="C3106" t="s">
        <v>295</v>
      </c>
      <c r="D3106" t="s">
        <v>233</v>
      </c>
      <c r="E3106" t="s">
        <v>22</v>
      </c>
      <c r="F3106" t="s">
        <v>43</v>
      </c>
      <c r="G3106">
        <v>86</v>
      </c>
      <c r="H3106">
        <v>85</v>
      </c>
      <c r="I3106" t="str">
        <f>INDEX('DATA - Teams'!$C:$C,MATCH(C3106,'DATA - Teams'!$B:$B,0))</f>
        <v>MELONS</v>
      </c>
    </row>
    <row r="3107" spans="1:9" hidden="1" x14ac:dyDescent="0.2">
      <c r="A3107">
        <v>2017</v>
      </c>
      <c r="B3107">
        <v>10</v>
      </c>
      <c r="C3107" t="s">
        <v>295</v>
      </c>
      <c r="D3107" t="s">
        <v>316</v>
      </c>
      <c r="E3107" t="s">
        <v>17</v>
      </c>
      <c r="F3107" t="s">
        <v>38</v>
      </c>
      <c r="G3107">
        <v>86</v>
      </c>
      <c r="H3107">
        <v>63</v>
      </c>
      <c r="I3107" t="str">
        <f>INDEX('DATA - Teams'!$C:$C,MATCH(C3107,'DATA - Teams'!$B:$B,0))</f>
        <v>MELONS</v>
      </c>
    </row>
    <row r="3108" spans="1:9" hidden="1" x14ac:dyDescent="0.2">
      <c r="A3108">
        <v>2017</v>
      </c>
      <c r="B3108">
        <v>10</v>
      </c>
      <c r="C3108" t="s">
        <v>295</v>
      </c>
      <c r="D3108" t="s">
        <v>159</v>
      </c>
      <c r="E3108" t="s">
        <v>23</v>
      </c>
      <c r="F3108" t="s">
        <v>43</v>
      </c>
      <c r="G3108">
        <v>79</v>
      </c>
      <c r="H3108">
        <v>67</v>
      </c>
      <c r="I3108" t="str">
        <f>INDEX('DATA - Teams'!$C:$C,MATCH(C3108,'DATA - Teams'!$B:$B,0))</f>
        <v>MELONS</v>
      </c>
    </row>
    <row r="3109" spans="1:9" hidden="1" x14ac:dyDescent="0.2">
      <c r="A3109">
        <v>2017</v>
      </c>
      <c r="B3109">
        <v>10</v>
      </c>
      <c r="C3109" t="s">
        <v>295</v>
      </c>
      <c r="D3109" t="s">
        <v>301</v>
      </c>
      <c r="E3109" t="s">
        <v>27</v>
      </c>
      <c r="F3109" t="s">
        <v>41</v>
      </c>
      <c r="G3109">
        <v>117</v>
      </c>
      <c r="H3109">
        <v>97</v>
      </c>
      <c r="I3109" t="str">
        <f>INDEX('DATA - Teams'!$C:$C,MATCH(C3109,'DATA - Teams'!$B:$B,0))</f>
        <v>MELONS</v>
      </c>
    </row>
    <row r="3110" spans="1:9" hidden="1" x14ac:dyDescent="0.2">
      <c r="A3110">
        <v>2017</v>
      </c>
      <c r="B3110">
        <v>10</v>
      </c>
      <c r="C3110" t="s">
        <v>295</v>
      </c>
      <c r="D3110" t="s">
        <v>302</v>
      </c>
      <c r="E3110" t="s">
        <v>36</v>
      </c>
      <c r="F3110" t="s">
        <v>41</v>
      </c>
      <c r="G3110">
        <v>85</v>
      </c>
      <c r="H3110">
        <v>72</v>
      </c>
      <c r="I3110" t="str">
        <f>INDEX('DATA - Teams'!$C:$C,MATCH(C3110,'DATA - Teams'!$B:$B,0))</f>
        <v>MELONS</v>
      </c>
    </row>
    <row r="3111" spans="1:9" hidden="1" x14ac:dyDescent="0.2">
      <c r="A3111">
        <v>2017</v>
      </c>
      <c r="B3111">
        <v>10</v>
      </c>
      <c r="C3111" t="s">
        <v>295</v>
      </c>
      <c r="D3111" t="s">
        <v>312</v>
      </c>
      <c r="E3111" t="s">
        <v>20</v>
      </c>
      <c r="F3111" t="s">
        <v>43</v>
      </c>
      <c r="G3111">
        <v>71</v>
      </c>
      <c r="H3111">
        <v>78</v>
      </c>
      <c r="I3111" t="str">
        <f>INDEX('DATA - Teams'!$C:$C,MATCH(C3111,'DATA - Teams'!$B:$B,0))</f>
        <v>MELONS</v>
      </c>
    </row>
    <row r="3112" spans="1:9" hidden="1" x14ac:dyDescent="0.2">
      <c r="A3112">
        <v>2017</v>
      </c>
      <c r="B3112">
        <v>10</v>
      </c>
      <c r="C3112" t="s">
        <v>295</v>
      </c>
      <c r="D3112" t="s">
        <v>310</v>
      </c>
      <c r="E3112" t="s">
        <v>16</v>
      </c>
      <c r="F3112" t="s">
        <v>41</v>
      </c>
      <c r="G3112">
        <v>94</v>
      </c>
      <c r="H3112">
        <v>97</v>
      </c>
      <c r="I3112" t="str">
        <f>INDEX('DATA - Teams'!$C:$C,MATCH(C3112,'DATA - Teams'!$B:$B,0))</f>
        <v>MELONS</v>
      </c>
    </row>
    <row r="3113" spans="1:9" hidden="1" x14ac:dyDescent="0.2">
      <c r="A3113">
        <v>2017</v>
      </c>
      <c r="B3113">
        <v>10</v>
      </c>
      <c r="C3113" t="s">
        <v>295</v>
      </c>
      <c r="D3113" t="s">
        <v>315</v>
      </c>
      <c r="E3113" t="s">
        <v>10</v>
      </c>
      <c r="F3113" t="s">
        <v>38</v>
      </c>
      <c r="G3113">
        <v>101</v>
      </c>
      <c r="H3113">
        <v>72</v>
      </c>
      <c r="I3113" t="str">
        <f>INDEX('DATA - Teams'!$C:$C,MATCH(C3113,'DATA - Teams'!$B:$B,0))</f>
        <v>MELONS</v>
      </c>
    </row>
    <row r="3114" spans="1:9" hidden="1" x14ac:dyDescent="0.2">
      <c r="A3114">
        <v>2017</v>
      </c>
      <c r="B3114">
        <v>10</v>
      </c>
      <c r="C3114" t="s">
        <v>295</v>
      </c>
      <c r="D3114" t="s">
        <v>303</v>
      </c>
      <c r="E3114" t="s">
        <v>10</v>
      </c>
      <c r="F3114" t="s">
        <v>41</v>
      </c>
      <c r="G3114">
        <v>92</v>
      </c>
      <c r="H3114">
        <v>110</v>
      </c>
      <c r="I3114" t="str">
        <f>INDEX('DATA - Teams'!$C:$C,MATCH(C3114,'DATA - Teams'!$B:$B,0))</f>
        <v>MELONS</v>
      </c>
    </row>
    <row r="3115" spans="1:9" hidden="1" x14ac:dyDescent="0.2">
      <c r="A3115">
        <v>2017</v>
      </c>
      <c r="B3115">
        <v>10</v>
      </c>
      <c r="C3115" t="s">
        <v>295</v>
      </c>
      <c r="D3115" t="s">
        <v>304</v>
      </c>
      <c r="E3115" t="s">
        <v>14</v>
      </c>
      <c r="F3115" t="s">
        <v>38</v>
      </c>
      <c r="G3115">
        <v>83</v>
      </c>
      <c r="H3115">
        <v>76</v>
      </c>
      <c r="I3115" t="str">
        <f>INDEX('DATA - Teams'!$C:$C,MATCH(C3115,'DATA - Teams'!$B:$B,0))</f>
        <v>MELONS</v>
      </c>
    </row>
    <row r="3116" spans="1:9" hidden="1" x14ac:dyDescent="0.2">
      <c r="A3116">
        <v>2017</v>
      </c>
      <c r="B3116">
        <v>10</v>
      </c>
      <c r="C3116" t="s">
        <v>295</v>
      </c>
      <c r="D3116" t="s">
        <v>305</v>
      </c>
      <c r="E3116" t="s">
        <v>28</v>
      </c>
      <c r="F3116" t="s">
        <v>52</v>
      </c>
      <c r="G3116">
        <v>95</v>
      </c>
      <c r="H3116">
        <v>84</v>
      </c>
      <c r="I3116" t="str">
        <f>INDEX('DATA - Teams'!$C:$C,MATCH(C3116,'DATA - Teams'!$B:$B,0))</f>
        <v>MELONS</v>
      </c>
    </row>
    <row r="3117" spans="1:9" hidden="1" x14ac:dyDescent="0.2">
      <c r="A3117">
        <v>2017</v>
      </c>
      <c r="B3117">
        <v>10</v>
      </c>
      <c r="C3117" t="s">
        <v>295</v>
      </c>
      <c r="D3117" t="s">
        <v>306</v>
      </c>
      <c r="E3117" t="s">
        <v>28</v>
      </c>
      <c r="F3117" t="s">
        <v>41</v>
      </c>
      <c r="G3117">
        <v>115</v>
      </c>
      <c r="H3117">
        <v>123</v>
      </c>
      <c r="I3117" t="str">
        <f>INDEX('DATA - Teams'!$C:$C,MATCH(C3117,'DATA - Teams'!$B:$B,0))</f>
        <v>MELONS</v>
      </c>
    </row>
    <row r="3118" spans="1:9" hidden="1" x14ac:dyDescent="0.2">
      <c r="A3118">
        <v>2017</v>
      </c>
      <c r="B3118">
        <v>10</v>
      </c>
      <c r="C3118" t="s">
        <v>295</v>
      </c>
      <c r="D3118" t="s">
        <v>141</v>
      </c>
      <c r="E3118" t="s">
        <v>28</v>
      </c>
      <c r="F3118" t="s">
        <v>43</v>
      </c>
      <c r="G3118">
        <v>112</v>
      </c>
      <c r="H3118">
        <v>89</v>
      </c>
      <c r="I3118" t="str">
        <f>INDEX('DATA - Teams'!$C:$C,MATCH(C3118,'DATA - Teams'!$B:$B,0))</f>
        <v>MELONS</v>
      </c>
    </row>
    <row r="3119" spans="1:9" hidden="1" x14ac:dyDescent="0.2">
      <c r="A3119">
        <v>2017</v>
      </c>
      <c r="B3119">
        <v>10</v>
      </c>
      <c r="C3119" t="s">
        <v>295</v>
      </c>
      <c r="D3119" t="s">
        <v>313</v>
      </c>
      <c r="E3119" t="s">
        <v>28</v>
      </c>
      <c r="F3119" t="s">
        <v>38</v>
      </c>
      <c r="G3119">
        <v>56</v>
      </c>
      <c r="H3119">
        <v>26</v>
      </c>
      <c r="I3119" t="str">
        <f>INDEX('DATA - Teams'!$C:$C,MATCH(C3119,'DATA - Teams'!$B:$B,0))</f>
        <v>MELONS</v>
      </c>
    </row>
    <row r="3120" spans="1:9" hidden="1" x14ac:dyDescent="0.2">
      <c r="A3120">
        <v>2017</v>
      </c>
      <c r="B3120">
        <v>10</v>
      </c>
      <c r="C3120" t="s">
        <v>295</v>
      </c>
      <c r="D3120" t="s">
        <v>307</v>
      </c>
      <c r="E3120" t="s">
        <v>13</v>
      </c>
      <c r="F3120" t="s">
        <v>41</v>
      </c>
      <c r="G3120">
        <v>89</v>
      </c>
      <c r="H3120">
        <v>108</v>
      </c>
      <c r="I3120" t="str">
        <f>INDEX('DATA - Teams'!$C:$C,MATCH(C3120,'DATA - Teams'!$B:$B,0))</f>
        <v>MELONS</v>
      </c>
    </row>
    <row r="3121" spans="1:9" hidden="1" x14ac:dyDescent="0.2">
      <c r="A3121">
        <v>2017</v>
      </c>
      <c r="B3121">
        <v>10</v>
      </c>
      <c r="C3121" t="s">
        <v>295</v>
      </c>
      <c r="D3121" t="s">
        <v>1064</v>
      </c>
      <c r="E3121" t="s">
        <v>13</v>
      </c>
      <c r="F3121" t="s">
        <v>38</v>
      </c>
      <c r="G3121">
        <v>85</v>
      </c>
      <c r="H3121">
        <v>56</v>
      </c>
      <c r="I3121" t="str">
        <f>INDEX('DATA - Teams'!$C:$C,MATCH(C3121,'DATA - Teams'!$B:$B,0))</f>
        <v>MELONS</v>
      </c>
    </row>
    <row r="3122" spans="1:9" hidden="1" x14ac:dyDescent="0.2">
      <c r="A3122">
        <v>2017</v>
      </c>
      <c r="B3122">
        <v>10</v>
      </c>
      <c r="C3122" t="s">
        <v>295</v>
      </c>
      <c r="D3122" t="s">
        <v>297</v>
      </c>
      <c r="E3122" t="s">
        <v>21</v>
      </c>
      <c r="F3122" t="s">
        <v>59</v>
      </c>
      <c r="G3122">
        <v>70</v>
      </c>
      <c r="H3122">
        <v>96</v>
      </c>
      <c r="I3122" t="str">
        <f>INDEX('DATA - Teams'!$C:$C,MATCH(C3122,'DATA - Teams'!$B:$B,0))</f>
        <v>MELONS</v>
      </c>
    </row>
    <row r="3123" spans="1:9" hidden="1" x14ac:dyDescent="0.2">
      <c r="A3123">
        <v>2017</v>
      </c>
      <c r="B3123">
        <v>10</v>
      </c>
      <c r="C3123" t="s">
        <v>295</v>
      </c>
      <c r="D3123" t="s">
        <v>317</v>
      </c>
      <c r="E3123" t="s">
        <v>22</v>
      </c>
      <c r="F3123" t="s">
        <v>59</v>
      </c>
      <c r="G3123">
        <v>81</v>
      </c>
      <c r="H3123">
        <v>61</v>
      </c>
      <c r="I3123" t="str">
        <f>INDEX('DATA - Teams'!$C:$C,MATCH(C3123,'DATA - Teams'!$B:$B,0))</f>
        <v>MELONS</v>
      </c>
    </row>
    <row r="3124" spans="1:9" hidden="1" x14ac:dyDescent="0.2">
      <c r="A3124">
        <v>2017</v>
      </c>
      <c r="B3124">
        <v>10</v>
      </c>
      <c r="C3124" t="s">
        <v>295</v>
      </c>
      <c r="D3124" t="s">
        <v>298</v>
      </c>
      <c r="E3124" t="s">
        <v>22</v>
      </c>
      <c r="F3124" t="s">
        <v>59</v>
      </c>
      <c r="G3124">
        <v>101</v>
      </c>
      <c r="H3124">
        <v>76</v>
      </c>
      <c r="I3124" t="str">
        <f>INDEX('DATA - Teams'!$C:$C,MATCH(C3124,'DATA - Teams'!$B:$B,0))</f>
        <v>MELONS</v>
      </c>
    </row>
    <row r="3125" spans="1:9" hidden="1" x14ac:dyDescent="0.2">
      <c r="A3125">
        <v>2017</v>
      </c>
      <c r="B3125">
        <v>10</v>
      </c>
      <c r="C3125" t="s">
        <v>295</v>
      </c>
      <c r="D3125" t="s">
        <v>190</v>
      </c>
      <c r="E3125" t="s">
        <v>32</v>
      </c>
      <c r="F3125" t="s">
        <v>59</v>
      </c>
      <c r="G3125">
        <v>87</v>
      </c>
      <c r="H3125">
        <v>0</v>
      </c>
      <c r="I3125" t="str">
        <f>INDEX('DATA - Teams'!$C:$C,MATCH(C3125,'DATA - Teams'!$B:$B,0))</f>
        <v>MELONS</v>
      </c>
    </row>
    <row r="3126" spans="1:9" hidden="1" x14ac:dyDescent="0.2">
      <c r="A3126">
        <v>2017</v>
      </c>
      <c r="B3126">
        <v>11</v>
      </c>
      <c r="C3126" t="s">
        <v>295</v>
      </c>
      <c r="D3126" t="s">
        <v>296</v>
      </c>
      <c r="E3126" t="s">
        <v>21</v>
      </c>
      <c r="F3126" t="s">
        <v>43</v>
      </c>
      <c r="G3126">
        <v>99</v>
      </c>
      <c r="H3126">
        <v>70</v>
      </c>
      <c r="I3126" t="str">
        <f>INDEX('DATA - Teams'!$C:$C,MATCH(C3126,'DATA - Teams'!$B:$B,0))</f>
        <v>MELONS</v>
      </c>
    </row>
    <row r="3127" spans="1:9" hidden="1" x14ac:dyDescent="0.2">
      <c r="A3127">
        <v>2017</v>
      </c>
      <c r="B3127">
        <v>11</v>
      </c>
      <c r="C3127" t="s">
        <v>295</v>
      </c>
      <c r="D3127" t="s">
        <v>297</v>
      </c>
      <c r="E3127" t="s">
        <v>21</v>
      </c>
      <c r="F3127" t="s">
        <v>38</v>
      </c>
      <c r="G3127">
        <v>67</v>
      </c>
      <c r="H3127">
        <v>27</v>
      </c>
      <c r="I3127" t="str">
        <f>INDEX('DATA - Teams'!$C:$C,MATCH(C3127,'DATA - Teams'!$B:$B,0))</f>
        <v>MELONS</v>
      </c>
    </row>
    <row r="3128" spans="1:9" hidden="1" x14ac:dyDescent="0.2">
      <c r="A3128">
        <v>2017</v>
      </c>
      <c r="B3128">
        <v>11</v>
      </c>
      <c r="C3128" t="s">
        <v>295</v>
      </c>
      <c r="D3128" t="s">
        <v>113</v>
      </c>
      <c r="E3128" t="s">
        <v>33</v>
      </c>
      <c r="F3128" t="s">
        <v>43</v>
      </c>
      <c r="G3128">
        <v>71</v>
      </c>
      <c r="H3128">
        <v>107</v>
      </c>
      <c r="I3128" t="str">
        <f>INDEX('DATA - Teams'!$C:$C,MATCH(C3128,'DATA - Teams'!$B:$B,0))</f>
        <v>MELONS</v>
      </c>
    </row>
    <row r="3129" spans="1:9" hidden="1" x14ac:dyDescent="0.2">
      <c r="A3129">
        <v>2017</v>
      </c>
      <c r="B3129">
        <v>11</v>
      </c>
      <c r="C3129" t="s">
        <v>295</v>
      </c>
      <c r="D3129" t="s">
        <v>63</v>
      </c>
      <c r="E3129" t="s">
        <v>33</v>
      </c>
      <c r="F3129" t="s">
        <v>38</v>
      </c>
      <c r="G3129">
        <v>83</v>
      </c>
      <c r="H3129">
        <v>90</v>
      </c>
      <c r="I3129" t="str">
        <f>INDEX('DATA - Teams'!$C:$C,MATCH(C3129,'DATA - Teams'!$B:$B,0))</f>
        <v>MELONS</v>
      </c>
    </row>
    <row r="3130" spans="1:9" hidden="1" x14ac:dyDescent="0.2">
      <c r="A3130">
        <v>2017</v>
      </c>
      <c r="B3130">
        <v>11</v>
      </c>
      <c r="C3130" t="s">
        <v>295</v>
      </c>
      <c r="D3130" t="s">
        <v>159</v>
      </c>
      <c r="E3130" t="s">
        <v>23</v>
      </c>
      <c r="F3130" t="s">
        <v>43</v>
      </c>
      <c r="G3130">
        <v>87</v>
      </c>
      <c r="H3130">
        <v>107</v>
      </c>
      <c r="I3130" t="str">
        <f>INDEX('DATA - Teams'!$C:$C,MATCH(C3130,'DATA - Teams'!$B:$B,0))</f>
        <v>MELONS</v>
      </c>
    </row>
    <row r="3131" spans="1:9" hidden="1" x14ac:dyDescent="0.2">
      <c r="A3131">
        <v>2017</v>
      </c>
      <c r="B3131">
        <v>11</v>
      </c>
      <c r="C3131" t="s">
        <v>295</v>
      </c>
      <c r="D3131" t="s">
        <v>312</v>
      </c>
      <c r="E3131" t="s">
        <v>20</v>
      </c>
      <c r="F3131" t="s">
        <v>43</v>
      </c>
      <c r="G3131">
        <v>77</v>
      </c>
      <c r="H3131">
        <v>107</v>
      </c>
      <c r="I3131" t="str">
        <f>INDEX('DATA - Teams'!$C:$C,MATCH(C3131,'DATA - Teams'!$B:$B,0))</f>
        <v>MELONS</v>
      </c>
    </row>
    <row r="3132" spans="1:9" hidden="1" x14ac:dyDescent="0.2">
      <c r="A3132">
        <v>2017</v>
      </c>
      <c r="B3132">
        <v>11</v>
      </c>
      <c r="C3132" t="s">
        <v>295</v>
      </c>
      <c r="D3132" t="s">
        <v>318</v>
      </c>
      <c r="E3132" t="s">
        <v>20</v>
      </c>
      <c r="F3132" t="s">
        <v>41</v>
      </c>
      <c r="G3132">
        <v>80</v>
      </c>
      <c r="H3132">
        <v>69</v>
      </c>
      <c r="I3132" t="str">
        <f>INDEX('DATA - Teams'!$C:$C,MATCH(C3132,'DATA - Teams'!$B:$B,0))</f>
        <v>MELONS</v>
      </c>
    </row>
    <row r="3133" spans="1:9" hidden="1" x14ac:dyDescent="0.2">
      <c r="A3133">
        <v>2017</v>
      </c>
      <c r="B3133">
        <v>11</v>
      </c>
      <c r="C3133" t="s">
        <v>295</v>
      </c>
      <c r="D3133" t="s">
        <v>319</v>
      </c>
      <c r="E3133" t="s">
        <v>20</v>
      </c>
      <c r="F3133" t="s">
        <v>41</v>
      </c>
      <c r="G3133">
        <v>64</v>
      </c>
      <c r="H3133">
        <v>74</v>
      </c>
      <c r="I3133" t="str">
        <f>INDEX('DATA - Teams'!$C:$C,MATCH(C3133,'DATA - Teams'!$B:$B,0))</f>
        <v>MELONS</v>
      </c>
    </row>
    <row r="3134" spans="1:9" hidden="1" x14ac:dyDescent="0.2">
      <c r="A3134">
        <v>2017</v>
      </c>
      <c r="B3134">
        <v>11</v>
      </c>
      <c r="C3134" t="s">
        <v>295</v>
      </c>
      <c r="D3134" t="s">
        <v>310</v>
      </c>
      <c r="E3134" t="s">
        <v>16</v>
      </c>
      <c r="F3134" t="s">
        <v>41</v>
      </c>
      <c r="G3134">
        <v>97</v>
      </c>
      <c r="H3134">
        <v>141</v>
      </c>
      <c r="I3134" t="str">
        <f>INDEX('DATA - Teams'!$C:$C,MATCH(C3134,'DATA - Teams'!$B:$B,0))</f>
        <v>MELONS</v>
      </c>
    </row>
    <row r="3135" spans="1:9" hidden="1" x14ac:dyDescent="0.2">
      <c r="A3135">
        <v>2017</v>
      </c>
      <c r="B3135">
        <v>11</v>
      </c>
      <c r="C3135" t="s">
        <v>295</v>
      </c>
      <c r="D3135" t="s">
        <v>303</v>
      </c>
      <c r="E3135" t="s">
        <v>10</v>
      </c>
      <c r="F3135" t="s">
        <v>41</v>
      </c>
      <c r="G3135">
        <v>85</v>
      </c>
      <c r="H3135">
        <v>77</v>
      </c>
      <c r="I3135" t="str">
        <f>INDEX('DATA - Teams'!$C:$C,MATCH(C3135,'DATA - Teams'!$B:$B,0))</f>
        <v>MELONS</v>
      </c>
    </row>
    <row r="3136" spans="1:9" hidden="1" x14ac:dyDescent="0.2">
      <c r="A3136">
        <v>2017</v>
      </c>
      <c r="B3136">
        <v>11</v>
      </c>
      <c r="C3136" t="s">
        <v>295</v>
      </c>
      <c r="D3136" t="s">
        <v>315</v>
      </c>
      <c r="E3136" t="s">
        <v>10</v>
      </c>
      <c r="F3136" t="s">
        <v>38</v>
      </c>
      <c r="G3136">
        <v>98</v>
      </c>
      <c r="H3136">
        <v>62</v>
      </c>
      <c r="I3136" t="str">
        <f>INDEX('DATA - Teams'!$C:$C,MATCH(C3136,'DATA - Teams'!$B:$B,0))</f>
        <v>MELONS</v>
      </c>
    </row>
    <row r="3137" spans="1:9" hidden="1" x14ac:dyDescent="0.2">
      <c r="A3137">
        <v>2017</v>
      </c>
      <c r="B3137">
        <v>11</v>
      </c>
      <c r="C3137" t="s">
        <v>295</v>
      </c>
      <c r="D3137" t="s">
        <v>304</v>
      </c>
      <c r="E3137" t="s">
        <v>14</v>
      </c>
      <c r="F3137" t="s">
        <v>38</v>
      </c>
      <c r="G3137">
        <v>92</v>
      </c>
      <c r="H3137">
        <v>105</v>
      </c>
      <c r="I3137" t="str">
        <f>INDEX('DATA - Teams'!$C:$C,MATCH(C3137,'DATA - Teams'!$B:$B,0))</f>
        <v>MELONS</v>
      </c>
    </row>
    <row r="3138" spans="1:9" hidden="1" x14ac:dyDescent="0.2">
      <c r="A3138">
        <v>2017</v>
      </c>
      <c r="B3138">
        <v>11</v>
      </c>
      <c r="C3138" t="s">
        <v>295</v>
      </c>
      <c r="D3138" t="s">
        <v>320</v>
      </c>
      <c r="E3138" t="s">
        <v>14</v>
      </c>
      <c r="F3138" t="s">
        <v>41</v>
      </c>
      <c r="G3138">
        <v>87</v>
      </c>
      <c r="H3138">
        <v>96</v>
      </c>
      <c r="I3138" t="str">
        <f>INDEX('DATA - Teams'!$C:$C,MATCH(C3138,'DATA - Teams'!$B:$B,0))</f>
        <v>MELONS</v>
      </c>
    </row>
    <row r="3139" spans="1:9" hidden="1" x14ac:dyDescent="0.2">
      <c r="A3139">
        <v>2017</v>
      </c>
      <c r="B3139">
        <v>11</v>
      </c>
      <c r="C3139" t="s">
        <v>295</v>
      </c>
      <c r="D3139" t="s">
        <v>305</v>
      </c>
      <c r="E3139" t="s">
        <v>28</v>
      </c>
      <c r="F3139" t="s">
        <v>52</v>
      </c>
      <c r="G3139">
        <v>89</v>
      </c>
      <c r="H3139">
        <v>82</v>
      </c>
      <c r="I3139" t="str">
        <f>INDEX('DATA - Teams'!$C:$C,MATCH(C3139,'DATA - Teams'!$B:$B,0))</f>
        <v>MELONS</v>
      </c>
    </row>
    <row r="3140" spans="1:9" hidden="1" x14ac:dyDescent="0.2">
      <c r="A3140">
        <v>2017</v>
      </c>
      <c r="B3140">
        <v>11</v>
      </c>
      <c r="C3140" t="s">
        <v>295</v>
      </c>
      <c r="D3140" t="s">
        <v>306</v>
      </c>
      <c r="E3140" t="s">
        <v>28</v>
      </c>
      <c r="F3140" t="s">
        <v>41</v>
      </c>
      <c r="G3140">
        <v>114</v>
      </c>
      <c r="H3140">
        <v>105</v>
      </c>
      <c r="I3140" t="str">
        <f>INDEX('DATA - Teams'!$C:$C,MATCH(C3140,'DATA - Teams'!$B:$B,0))</f>
        <v>MELONS</v>
      </c>
    </row>
    <row r="3141" spans="1:9" hidden="1" x14ac:dyDescent="0.2">
      <c r="A3141">
        <v>2017</v>
      </c>
      <c r="B3141">
        <v>11</v>
      </c>
      <c r="C3141" t="s">
        <v>295</v>
      </c>
      <c r="D3141" t="s">
        <v>141</v>
      </c>
      <c r="E3141" t="s">
        <v>28</v>
      </c>
      <c r="F3141" t="s">
        <v>43</v>
      </c>
      <c r="G3141">
        <v>99</v>
      </c>
      <c r="H3141">
        <v>59</v>
      </c>
      <c r="I3141" t="str">
        <f>INDEX('DATA - Teams'!$C:$C,MATCH(C3141,'DATA - Teams'!$B:$B,0))</f>
        <v>MELONS</v>
      </c>
    </row>
    <row r="3142" spans="1:9" hidden="1" x14ac:dyDescent="0.2">
      <c r="A3142">
        <v>2017</v>
      </c>
      <c r="B3142">
        <v>11</v>
      </c>
      <c r="C3142" t="s">
        <v>295</v>
      </c>
      <c r="D3142" t="s">
        <v>313</v>
      </c>
      <c r="E3142" t="s">
        <v>28</v>
      </c>
      <c r="F3142" t="s">
        <v>38</v>
      </c>
      <c r="G3142">
        <v>55</v>
      </c>
      <c r="H3142">
        <v>80</v>
      </c>
      <c r="I3142" t="str">
        <f>INDEX('DATA - Teams'!$C:$C,MATCH(C3142,'DATA - Teams'!$B:$B,0))</f>
        <v>MELONS</v>
      </c>
    </row>
    <row r="3143" spans="1:9" hidden="1" x14ac:dyDescent="0.2">
      <c r="A3143">
        <v>2017</v>
      </c>
      <c r="B3143">
        <v>11</v>
      </c>
      <c r="C3143" t="s">
        <v>295</v>
      </c>
      <c r="D3143" t="s">
        <v>307</v>
      </c>
      <c r="E3143" t="s">
        <v>13</v>
      </c>
      <c r="F3143" t="s">
        <v>41</v>
      </c>
      <c r="G3143">
        <v>92</v>
      </c>
      <c r="H3143">
        <v>111</v>
      </c>
      <c r="I3143" t="str">
        <f>INDEX('DATA - Teams'!$C:$C,MATCH(C3143,'DATA - Teams'!$B:$B,0))</f>
        <v>MELONS</v>
      </c>
    </row>
    <row r="3144" spans="1:9" hidden="1" x14ac:dyDescent="0.2">
      <c r="A3144">
        <v>2017</v>
      </c>
      <c r="B3144">
        <v>11</v>
      </c>
      <c r="C3144" t="s">
        <v>295</v>
      </c>
      <c r="D3144" t="s">
        <v>299</v>
      </c>
      <c r="E3144" t="s">
        <v>22</v>
      </c>
      <c r="F3144" t="s">
        <v>59</v>
      </c>
      <c r="G3144">
        <v>96</v>
      </c>
      <c r="H3144">
        <v>0</v>
      </c>
      <c r="I3144" t="str">
        <f>INDEX('DATA - Teams'!$C:$C,MATCH(C3144,'DATA - Teams'!$B:$B,0))</f>
        <v>MELONS</v>
      </c>
    </row>
    <row r="3145" spans="1:9" hidden="1" x14ac:dyDescent="0.2">
      <c r="A3145">
        <v>2017</v>
      </c>
      <c r="B3145">
        <v>11</v>
      </c>
      <c r="C3145" t="s">
        <v>295</v>
      </c>
      <c r="D3145" t="s">
        <v>301</v>
      </c>
      <c r="E3145" t="s">
        <v>27</v>
      </c>
      <c r="F3145" t="s">
        <v>59</v>
      </c>
      <c r="G3145">
        <v>117</v>
      </c>
      <c r="H3145">
        <v>0</v>
      </c>
      <c r="I3145" t="str">
        <f>INDEX('DATA - Teams'!$C:$C,MATCH(C3145,'DATA - Teams'!$B:$B,0))</f>
        <v>MELONS</v>
      </c>
    </row>
    <row r="3146" spans="1:9" hidden="1" x14ac:dyDescent="0.2">
      <c r="A3146">
        <v>2017</v>
      </c>
      <c r="B3146">
        <v>11</v>
      </c>
      <c r="C3146" t="s">
        <v>295</v>
      </c>
      <c r="D3146" t="s">
        <v>302</v>
      </c>
      <c r="E3146" t="s">
        <v>36</v>
      </c>
      <c r="F3146" t="s">
        <v>59</v>
      </c>
      <c r="G3146">
        <v>85</v>
      </c>
      <c r="H3146">
        <v>0</v>
      </c>
      <c r="I3146" t="str">
        <f>INDEX('DATA - Teams'!$C:$C,MATCH(C3146,'DATA - Teams'!$B:$B,0))</f>
        <v>MELONS</v>
      </c>
    </row>
    <row r="3147" spans="1:9" hidden="1" x14ac:dyDescent="0.2">
      <c r="A3147">
        <v>2017</v>
      </c>
      <c r="B3147">
        <v>11</v>
      </c>
      <c r="C3147" t="s">
        <v>295</v>
      </c>
      <c r="D3147" t="s">
        <v>1064</v>
      </c>
      <c r="E3147" t="s">
        <v>13</v>
      </c>
      <c r="F3147" t="s">
        <v>59</v>
      </c>
      <c r="G3147">
        <v>85</v>
      </c>
      <c r="H3147">
        <v>0</v>
      </c>
      <c r="I3147" t="str">
        <f>INDEX('DATA - Teams'!$C:$C,MATCH(C3147,'DATA - Teams'!$B:$B,0))</f>
        <v>MELONS</v>
      </c>
    </row>
    <row r="3148" spans="1:9" hidden="1" x14ac:dyDescent="0.2">
      <c r="A3148">
        <v>2017</v>
      </c>
      <c r="B3148">
        <v>12</v>
      </c>
      <c r="C3148" t="s">
        <v>295</v>
      </c>
      <c r="D3148" t="s">
        <v>296</v>
      </c>
      <c r="E3148" t="s">
        <v>21</v>
      </c>
      <c r="F3148" t="s">
        <v>43</v>
      </c>
      <c r="G3148">
        <v>92</v>
      </c>
      <c r="H3148">
        <v>73</v>
      </c>
      <c r="I3148" t="str">
        <f>INDEX('DATA - Teams'!$C:$C,MATCH(C3148,'DATA - Teams'!$B:$B,0))</f>
        <v>MELONS</v>
      </c>
    </row>
    <row r="3149" spans="1:9" hidden="1" x14ac:dyDescent="0.2">
      <c r="A3149">
        <v>2017</v>
      </c>
      <c r="B3149">
        <v>12</v>
      </c>
      <c r="C3149" t="s">
        <v>295</v>
      </c>
      <c r="D3149" t="s">
        <v>298</v>
      </c>
      <c r="E3149" t="s">
        <v>22</v>
      </c>
      <c r="F3149" t="s">
        <v>38</v>
      </c>
      <c r="G3149">
        <v>103</v>
      </c>
      <c r="H3149">
        <v>115</v>
      </c>
      <c r="I3149" t="str">
        <f>INDEX('DATA - Teams'!$C:$C,MATCH(C3149,'DATA - Teams'!$B:$B,0))</f>
        <v>MELONS</v>
      </c>
    </row>
    <row r="3150" spans="1:9" hidden="1" x14ac:dyDescent="0.2">
      <c r="A3150">
        <v>2017</v>
      </c>
      <c r="B3150">
        <v>12</v>
      </c>
      <c r="C3150" t="s">
        <v>295</v>
      </c>
      <c r="D3150" t="s">
        <v>299</v>
      </c>
      <c r="E3150" t="s">
        <v>22</v>
      </c>
      <c r="F3150" t="s">
        <v>41</v>
      </c>
      <c r="G3150">
        <v>87</v>
      </c>
      <c r="H3150">
        <v>92</v>
      </c>
      <c r="I3150" t="str">
        <f>INDEX('DATA - Teams'!$C:$C,MATCH(C3150,'DATA - Teams'!$B:$B,0))</f>
        <v>MELONS</v>
      </c>
    </row>
    <row r="3151" spans="1:9" hidden="1" x14ac:dyDescent="0.2">
      <c r="A3151">
        <v>2017</v>
      </c>
      <c r="B3151">
        <v>12</v>
      </c>
      <c r="C3151" t="s">
        <v>295</v>
      </c>
      <c r="D3151" t="s">
        <v>169</v>
      </c>
      <c r="E3151" t="s">
        <v>22</v>
      </c>
      <c r="F3151" t="s">
        <v>43</v>
      </c>
      <c r="G3151">
        <v>74</v>
      </c>
      <c r="H3151">
        <v>76</v>
      </c>
      <c r="I3151" t="str">
        <f>INDEX('DATA - Teams'!$C:$C,MATCH(C3151,'DATA - Teams'!$B:$B,0))</f>
        <v>MELONS</v>
      </c>
    </row>
    <row r="3152" spans="1:9" hidden="1" x14ac:dyDescent="0.2">
      <c r="A3152">
        <v>2017</v>
      </c>
      <c r="B3152">
        <v>12</v>
      </c>
      <c r="C3152" t="s">
        <v>295</v>
      </c>
      <c r="D3152" t="s">
        <v>113</v>
      </c>
      <c r="E3152" t="s">
        <v>33</v>
      </c>
      <c r="F3152" t="s">
        <v>43</v>
      </c>
      <c r="G3152">
        <v>47</v>
      </c>
      <c r="H3152">
        <v>18</v>
      </c>
      <c r="I3152" t="str">
        <f>INDEX('DATA - Teams'!$C:$C,MATCH(C3152,'DATA - Teams'!$B:$B,0))</f>
        <v>MELONS</v>
      </c>
    </row>
    <row r="3153" spans="1:9" hidden="1" x14ac:dyDescent="0.2">
      <c r="A3153">
        <v>2017</v>
      </c>
      <c r="B3153">
        <v>12</v>
      </c>
      <c r="C3153" t="s">
        <v>295</v>
      </c>
      <c r="D3153" t="s">
        <v>63</v>
      </c>
      <c r="E3153" t="s">
        <v>33</v>
      </c>
      <c r="F3153" t="s">
        <v>38</v>
      </c>
      <c r="G3153">
        <v>78</v>
      </c>
      <c r="H3153">
        <v>62</v>
      </c>
      <c r="I3153" t="str">
        <f>INDEX('DATA - Teams'!$C:$C,MATCH(C3153,'DATA - Teams'!$B:$B,0))</f>
        <v>MELONS</v>
      </c>
    </row>
    <row r="3154" spans="1:9" hidden="1" x14ac:dyDescent="0.2">
      <c r="A3154">
        <v>2017</v>
      </c>
      <c r="B3154">
        <v>12</v>
      </c>
      <c r="C3154" t="s">
        <v>295</v>
      </c>
      <c r="D3154" t="s">
        <v>301</v>
      </c>
      <c r="E3154" t="s">
        <v>27</v>
      </c>
      <c r="F3154" t="s">
        <v>41</v>
      </c>
      <c r="G3154">
        <v>110</v>
      </c>
      <c r="H3154">
        <v>70</v>
      </c>
      <c r="I3154" t="str">
        <f>INDEX('DATA - Teams'!$C:$C,MATCH(C3154,'DATA - Teams'!$B:$B,0))</f>
        <v>MELONS</v>
      </c>
    </row>
    <row r="3155" spans="1:9" hidden="1" x14ac:dyDescent="0.2">
      <c r="A3155">
        <v>2017</v>
      </c>
      <c r="B3155">
        <v>12</v>
      </c>
      <c r="C3155" t="s">
        <v>295</v>
      </c>
      <c r="D3155" t="s">
        <v>302</v>
      </c>
      <c r="E3155" t="s">
        <v>36</v>
      </c>
      <c r="F3155" t="s">
        <v>41</v>
      </c>
      <c r="G3155">
        <v>87</v>
      </c>
      <c r="H3155">
        <v>108</v>
      </c>
      <c r="I3155" t="str">
        <f>INDEX('DATA - Teams'!$C:$C,MATCH(C3155,'DATA - Teams'!$B:$B,0))</f>
        <v>MELONS</v>
      </c>
    </row>
    <row r="3156" spans="1:9" hidden="1" x14ac:dyDescent="0.2">
      <c r="A3156">
        <v>2017</v>
      </c>
      <c r="B3156">
        <v>12</v>
      </c>
      <c r="C3156" t="s">
        <v>295</v>
      </c>
      <c r="D3156" t="s">
        <v>131</v>
      </c>
      <c r="E3156" t="s">
        <v>32</v>
      </c>
      <c r="F3156" t="s">
        <v>38</v>
      </c>
      <c r="G3156">
        <v>72</v>
      </c>
      <c r="H3156">
        <v>50</v>
      </c>
      <c r="I3156" t="str">
        <f>INDEX('DATA - Teams'!$C:$C,MATCH(C3156,'DATA - Teams'!$B:$B,0))</f>
        <v>MELONS</v>
      </c>
    </row>
    <row r="3157" spans="1:9" hidden="1" x14ac:dyDescent="0.2">
      <c r="A3157">
        <v>2017</v>
      </c>
      <c r="B3157">
        <v>12</v>
      </c>
      <c r="C3157" t="s">
        <v>295</v>
      </c>
      <c r="D3157" t="s">
        <v>170</v>
      </c>
      <c r="E3157" t="s">
        <v>16</v>
      </c>
      <c r="F3157" t="s">
        <v>43</v>
      </c>
      <c r="G3157">
        <v>87</v>
      </c>
      <c r="H3157">
        <v>58</v>
      </c>
      <c r="I3157" t="str">
        <f>INDEX('DATA - Teams'!$C:$C,MATCH(C3157,'DATA - Teams'!$B:$B,0))</f>
        <v>MELONS</v>
      </c>
    </row>
    <row r="3158" spans="1:9" hidden="1" x14ac:dyDescent="0.2">
      <c r="A3158">
        <v>2017</v>
      </c>
      <c r="B3158">
        <v>12</v>
      </c>
      <c r="C3158" t="s">
        <v>295</v>
      </c>
      <c r="D3158" t="s">
        <v>310</v>
      </c>
      <c r="E3158" t="s">
        <v>16</v>
      </c>
      <c r="F3158" t="s">
        <v>41</v>
      </c>
      <c r="G3158">
        <v>94</v>
      </c>
      <c r="H3158">
        <v>91</v>
      </c>
      <c r="I3158" t="str">
        <f>INDEX('DATA - Teams'!$C:$C,MATCH(C3158,'DATA - Teams'!$B:$B,0))</f>
        <v>MELONS</v>
      </c>
    </row>
    <row r="3159" spans="1:9" hidden="1" x14ac:dyDescent="0.2">
      <c r="A3159">
        <v>2017</v>
      </c>
      <c r="B3159">
        <v>12</v>
      </c>
      <c r="C3159" t="s">
        <v>295</v>
      </c>
      <c r="D3159" t="s">
        <v>315</v>
      </c>
      <c r="E3159" t="s">
        <v>10</v>
      </c>
      <c r="F3159" t="s">
        <v>38</v>
      </c>
      <c r="G3159">
        <v>91</v>
      </c>
      <c r="H3159">
        <v>80</v>
      </c>
      <c r="I3159" t="str">
        <f>INDEX('DATA - Teams'!$C:$C,MATCH(C3159,'DATA - Teams'!$B:$B,0))</f>
        <v>MELONS</v>
      </c>
    </row>
    <row r="3160" spans="1:9" hidden="1" x14ac:dyDescent="0.2">
      <c r="A3160">
        <v>2017</v>
      </c>
      <c r="B3160">
        <v>12</v>
      </c>
      <c r="C3160" t="s">
        <v>295</v>
      </c>
      <c r="D3160" t="s">
        <v>303</v>
      </c>
      <c r="E3160" t="s">
        <v>10</v>
      </c>
      <c r="F3160" t="s">
        <v>41</v>
      </c>
      <c r="G3160">
        <v>87</v>
      </c>
      <c r="H3160">
        <v>98</v>
      </c>
      <c r="I3160" t="str">
        <f>INDEX('DATA - Teams'!$C:$C,MATCH(C3160,'DATA - Teams'!$B:$B,0))</f>
        <v>MELONS</v>
      </c>
    </row>
    <row r="3161" spans="1:9" hidden="1" x14ac:dyDescent="0.2">
      <c r="A3161">
        <v>2017</v>
      </c>
      <c r="B3161">
        <v>12</v>
      </c>
      <c r="C3161" t="s">
        <v>295</v>
      </c>
      <c r="D3161" t="s">
        <v>86</v>
      </c>
      <c r="E3161" t="s">
        <v>10</v>
      </c>
      <c r="F3161" t="s">
        <v>43</v>
      </c>
      <c r="G3161">
        <v>93</v>
      </c>
      <c r="H3161">
        <v>140</v>
      </c>
      <c r="I3161" t="str">
        <f>INDEX('DATA - Teams'!$C:$C,MATCH(C3161,'DATA - Teams'!$B:$B,0))</f>
        <v>MELONS</v>
      </c>
    </row>
    <row r="3162" spans="1:9" hidden="1" x14ac:dyDescent="0.2">
      <c r="A3162">
        <v>2017</v>
      </c>
      <c r="B3162">
        <v>12</v>
      </c>
      <c r="C3162" t="s">
        <v>295</v>
      </c>
      <c r="D3162" t="s">
        <v>124</v>
      </c>
      <c r="E3162" t="s">
        <v>24</v>
      </c>
      <c r="F3162" t="s">
        <v>41</v>
      </c>
      <c r="G3162">
        <v>91</v>
      </c>
      <c r="H3162">
        <v>81</v>
      </c>
      <c r="I3162" t="str">
        <f>INDEX('DATA - Teams'!$C:$C,MATCH(C3162,'DATA - Teams'!$B:$B,0))</f>
        <v>MELONS</v>
      </c>
    </row>
    <row r="3163" spans="1:9" hidden="1" x14ac:dyDescent="0.2">
      <c r="A3163">
        <v>2017</v>
      </c>
      <c r="B3163">
        <v>12</v>
      </c>
      <c r="C3163" t="s">
        <v>295</v>
      </c>
      <c r="D3163" t="s">
        <v>305</v>
      </c>
      <c r="E3163" t="s">
        <v>28</v>
      </c>
      <c r="F3163" t="s">
        <v>52</v>
      </c>
      <c r="G3163">
        <v>86</v>
      </c>
      <c r="H3163">
        <v>100</v>
      </c>
      <c r="I3163" t="str">
        <f>INDEX('DATA - Teams'!$C:$C,MATCH(C3163,'DATA - Teams'!$B:$B,0))</f>
        <v>MELONS</v>
      </c>
    </row>
    <row r="3164" spans="1:9" hidden="1" x14ac:dyDescent="0.2">
      <c r="A3164">
        <v>2017</v>
      </c>
      <c r="B3164">
        <v>12</v>
      </c>
      <c r="C3164" t="s">
        <v>295</v>
      </c>
      <c r="D3164" t="s">
        <v>306</v>
      </c>
      <c r="E3164" t="s">
        <v>28</v>
      </c>
      <c r="F3164" t="s">
        <v>41</v>
      </c>
      <c r="G3164">
        <v>114</v>
      </c>
      <c r="H3164">
        <v>100</v>
      </c>
      <c r="I3164" t="str">
        <f>INDEX('DATA - Teams'!$C:$C,MATCH(C3164,'DATA - Teams'!$B:$B,0))</f>
        <v>MELONS</v>
      </c>
    </row>
    <row r="3165" spans="1:9" hidden="1" x14ac:dyDescent="0.2">
      <c r="A3165">
        <v>2017</v>
      </c>
      <c r="B3165">
        <v>12</v>
      </c>
      <c r="C3165" t="s">
        <v>295</v>
      </c>
      <c r="D3165" t="s">
        <v>313</v>
      </c>
      <c r="E3165" t="s">
        <v>28</v>
      </c>
      <c r="F3165" t="s">
        <v>38</v>
      </c>
      <c r="G3165">
        <v>68</v>
      </c>
      <c r="H3165">
        <v>92</v>
      </c>
      <c r="I3165" t="str">
        <f>INDEX('DATA - Teams'!$C:$C,MATCH(C3165,'DATA - Teams'!$B:$B,0))</f>
        <v>MELONS</v>
      </c>
    </row>
    <row r="3166" spans="1:9" hidden="1" x14ac:dyDescent="0.2">
      <c r="A3166">
        <v>2017</v>
      </c>
      <c r="B3166">
        <v>12</v>
      </c>
      <c r="C3166" t="s">
        <v>295</v>
      </c>
      <c r="D3166" t="s">
        <v>159</v>
      </c>
      <c r="E3166" t="s">
        <v>23</v>
      </c>
      <c r="F3166" t="s">
        <v>59</v>
      </c>
      <c r="G3166">
        <v>87</v>
      </c>
      <c r="H3166">
        <v>0</v>
      </c>
      <c r="I3166" t="str">
        <f>INDEX('DATA - Teams'!$C:$C,MATCH(C3166,'DATA - Teams'!$B:$B,0))</f>
        <v>MELONS</v>
      </c>
    </row>
    <row r="3167" spans="1:9" hidden="1" x14ac:dyDescent="0.2">
      <c r="A3167">
        <v>2017</v>
      </c>
      <c r="B3167">
        <v>12</v>
      </c>
      <c r="C3167" t="s">
        <v>295</v>
      </c>
      <c r="D3167" t="s">
        <v>312</v>
      </c>
      <c r="E3167" t="s">
        <v>20</v>
      </c>
      <c r="F3167" t="s">
        <v>59</v>
      </c>
      <c r="G3167">
        <v>77</v>
      </c>
      <c r="H3167">
        <v>0</v>
      </c>
      <c r="I3167" t="str">
        <f>INDEX('DATA - Teams'!$C:$C,MATCH(C3167,'DATA - Teams'!$B:$B,0))</f>
        <v>MELONS</v>
      </c>
    </row>
    <row r="3168" spans="1:9" hidden="1" x14ac:dyDescent="0.2">
      <c r="A3168">
        <v>2017</v>
      </c>
      <c r="B3168">
        <v>12</v>
      </c>
      <c r="C3168" t="s">
        <v>295</v>
      </c>
      <c r="D3168" t="s">
        <v>304</v>
      </c>
      <c r="E3168" t="s">
        <v>14</v>
      </c>
      <c r="F3168" t="s">
        <v>59</v>
      </c>
      <c r="G3168">
        <v>92</v>
      </c>
      <c r="H3168">
        <v>0</v>
      </c>
      <c r="I3168" t="str">
        <f>INDEX('DATA - Teams'!$C:$C,MATCH(C3168,'DATA - Teams'!$B:$B,0))</f>
        <v>MELONS</v>
      </c>
    </row>
    <row r="3169" spans="1:9" hidden="1" x14ac:dyDescent="0.2">
      <c r="A3169">
        <v>2017</v>
      </c>
      <c r="B3169">
        <v>12</v>
      </c>
      <c r="C3169" t="s">
        <v>295</v>
      </c>
      <c r="D3169" t="s">
        <v>307</v>
      </c>
      <c r="E3169" t="s">
        <v>13</v>
      </c>
      <c r="F3169" t="s">
        <v>59</v>
      </c>
      <c r="G3169">
        <v>92</v>
      </c>
      <c r="H3169">
        <v>0</v>
      </c>
      <c r="I3169" t="str">
        <f>INDEX('DATA - Teams'!$C:$C,MATCH(C3169,'DATA - Teams'!$B:$B,0))</f>
        <v>MELONS</v>
      </c>
    </row>
    <row r="3170" spans="1:9" hidden="1" x14ac:dyDescent="0.2">
      <c r="A3170">
        <v>2017</v>
      </c>
      <c r="B3170">
        <v>13</v>
      </c>
      <c r="C3170" t="s">
        <v>295</v>
      </c>
      <c r="D3170" t="s">
        <v>296</v>
      </c>
      <c r="E3170" t="s">
        <v>21</v>
      </c>
      <c r="F3170" t="s">
        <v>43</v>
      </c>
      <c r="G3170">
        <v>92</v>
      </c>
      <c r="H3170">
        <v>0</v>
      </c>
      <c r="I3170" t="str">
        <f>INDEX('DATA - Teams'!$C:$C,MATCH(C3170,'DATA - Teams'!$B:$B,0))</f>
        <v>MELONS</v>
      </c>
    </row>
    <row r="3171" spans="1:9" hidden="1" x14ac:dyDescent="0.2">
      <c r="A3171">
        <v>2017</v>
      </c>
      <c r="B3171">
        <v>13</v>
      </c>
      <c r="C3171" t="s">
        <v>295</v>
      </c>
      <c r="D3171" t="s">
        <v>298</v>
      </c>
      <c r="E3171" t="s">
        <v>22</v>
      </c>
      <c r="F3171" t="s">
        <v>38</v>
      </c>
      <c r="G3171">
        <v>105</v>
      </c>
      <c r="H3171">
        <v>93</v>
      </c>
      <c r="I3171" t="str">
        <f>INDEX('DATA - Teams'!$C:$C,MATCH(C3171,'DATA - Teams'!$B:$B,0))</f>
        <v>MELONS</v>
      </c>
    </row>
    <row r="3172" spans="1:9" hidden="1" x14ac:dyDescent="0.2">
      <c r="A3172">
        <v>2017</v>
      </c>
      <c r="B3172">
        <v>13</v>
      </c>
      <c r="C3172" t="s">
        <v>295</v>
      </c>
      <c r="D3172" t="s">
        <v>238</v>
      </c>
      <c r="E3172" t="s">
        <v>22</v>
      </c>
      <c r="F3172" t="s">
        <v>38</v>
      </c>
      <c r="G3172">
        <v>56</v>
      </c>
      <c r="H3172">
        <v>31</v>
      </c>
      <c r="I3172" t="str">
        <f>INDEX('DATA - Teams'!$C:$C,MATCH(C3172,'DATA - Teams'!$B:$B,0))</f>
        <v>MELONS</v>
      </c>
    </row>
    <row r="3173" spans="1:9" hidden="1" x14ac:dyDescent="0.2">
      <c r="A3173">
        <v>2017</v>
      </c>
      <c r="B3173">
        <v>13</v>
      </c>
      <c r="C3173" t="s">
        <v>295</v>
      </c>
      <c r="D3173" t="s">
        <v>299</v>
      </c>
      <c r="E3173" t="s">
        <v>22</v>
      </c>
      <c r="F3173" t="s">
        <v>41</v>
      </c>
      <c r="G3173">
        <v>81</v>
      </c>
      <c r="H3173">
        <v>90</v>
      </c>
      <c r="I3173" t="str">
        <f>INDEX('DATA - Teams'!$C:$C,MATCH(C3173,'DATA - Teams'!$B:$B,0))</f>
        <v>MELONS</v>
      </c>
    </row>
    <row r="3174" spans="1:9" hidden="1" x14ac:dyDescent="0.2">
      <c r="A3174">
        <v>2017</v>
      </c>
      <c r="B3174">
        <v>13</v>
      </c>
      <c r="C3174" t="s">
        <v>295</v>
      </c>
      <c r="D3174" t="s">
        <v>239</v>
      </c>
      <c r="E3174" t="s">
        <v>22</v>
      </c>
      <c r="F3174" t="s">
        <v>41</v>
      </c>
      <c r="G3174">
        <v>62</v>
      </c>
      <c r="H3174">
        <v>78</v>
      </c>
      <c r="I3174" t="str">
        <f>INDEX('DATA - Teams'!$C:$C,MATCH(C3174,'DATA - Teams'!$B:$B,0))</f>
        <v>MELONS</v>
      </c>
    </row>
    <row r="3175" spans="1:9" hidden="1" x14ac:dyDescent="0.2">
      <c r="A3175">
        <v>2017</v>
      </c>
      <c r="B3175">
        <v>13</v>
      </c>
      <c r="C3175" t="s">
        <v>295</v>
      </c>
      <c r="D3175" t="s">
        <v>169</v>
      </c>
      <c r="E3175" t="s">
        <v>22</v>
      </c>
      <c r="F3175" t="s">
        <v>43</v>
      </c>
      <c r="G3175">
        <v>79</v>
      </c>
      <c r="H3175">
        <v>95</v>
      </c>
      <c r="I3175" t="str">
        <f>INDEX('DATA - Teams'!$C:$C,MATCH(C3175,'DATA - Teams'!$B:$B,0))</f>
        <v>MELONS</v>
      </c>
    </row>
    <row r="3176" spans="1:9" hidden="1" x14ac:dyDescent="0.2">
      <c r="A3176">
        <v>2017</v>
      </c>
      <c r="B3176">
        <v>13</v>
      </c>
      <c r="C3176" t="s">
        <v>295</v>
      </c>
      <c r="D3176" t="s">
        <v>159</v>
      </c>
      <c r="E3176" t="s">
        <v>23</v>
      </c>
      <c r="F3176" t="s">
        <v>43</v>
      </c>
      <c r="G3176">
        <v>87</v>
      </c>
      <c r="H3176">
        <v>0</v>
      </c>
      <c r="I3176" t="str">
        <f>INDEX('DATA - Teams'!$C:$C,MATCH(C3176,'DATA - Teams'!$B:$B,0))</f>
        <v>MELONS</v>
      </c>
    </row>
    <row r="3177" spans="1:9" hidden="1" x14ac:dyDescent="0.2">
      <c r="A3177">
        <v>2017</v>
      </c>
      <c r="B3177">
        <v>13</v>
      </c>
      <c r="C3177" t="s">
        <v>295</v>
      </c>
      <c r="D3177" t="s">
        <v>301</v>
      </c>
      <c r="E3177" t="s">
        <v>27</v>
      </c>
      <c r="F3177" t="s">
        <v>41</v>
      </c>
      <c r="G3177">
        <v>113</v>
      </c>
      <c r="H3177">
        <v>114</v>
      </c>
      <c r="I3177" t="str">
        <f>INDEX('DATA - Teams'!$C:$C,MATCH(C3177,'DATA - Teams'!$B:$B,0))</f>
        <v>MELONS</v>
      </c>
    </row>
    <row r="3178" spans="1:9" hidden="1" x14ac:dyDescent="0.2">
      <c r="A3178">
        <v>2017</v>
      </c>
      <c r="B3178">
        <v>13</v>
      </c>
      <c r="C3178" t="s">
        <v>295</v>
      </c>
      <c r="D3178" t="s">
        <v>302</v>
      </c>
      <c r="E3178" t="s">
        <v>36</v>
      </c>
      <c r="F3178" t="s">
        <v>41</v>
      </c>
      <c r="G3178">
        <v>91</v>
      </c>
      <c r="H3178">
        <v>104</v>
      </c>
      <c r="I3178" t="str">
        <f>INDEX('DATA - Teams'!$C:$C,MATCH(C3178,'DATA - Teams'!$B:$B,0))</f>
        <v>MELONS</v>
      </c>
    </row>
    <row r="3179" spans="1:9" hidden="1" x14ac:dyDescent="0.2">
      <c r="A3179">
        <v>2017</v>
      </c>
      <c r="B3179">
        <v>13</v>
      </c>
      <c r="C3179" t="s">
        <v>295</v>
      </c>
      <c r="D3179" t="s">
        <v>312</v>
      </c>
      <c r="E3179" t="s">
        <v>20</v>
      </c>
      <c r="F3179" t="s">
        <v>43</v>
      </c>
      <c r="G3179">
        <v>76</v>
      </c>
      <c r="H3179">
        <v>77</v>
      </c>
      <c r="I3179" t="str">
        <f>INDEX('DATA - Teams'!$C:$C,MATCH(C3179,'DATA - Teams'!$B:$B,0))</f>
        <v>MELONS</v>
      </c>
    </row>
    <row r="3180" spans="1:9" hidden="1" x14ac:dyDescent="0.2">
      <c r="A3180">
        <v>2017</v>
      </c>
      <c r="B3180">
        <v>13</v>
      </c>
      <c r="C3180" t="s">
        <v>295</v>
      </c>
      <c r="D3180" t="s">
        <v>310</v>
      </c>
      <c r="E3180" t="s">
        <v>16</v>
      </c>
      <c r="F3180" t="s">
        <v>41</v>
      </c>
      <c r="G3180">
        <v>93</v>
      </c>
      <c r="H3180">
        <v>105</v>
      </c>
      <c r="I3180" t="str">
        <f>INDEX('DATA - Teams'!$C:$C,MATCH(C3180,'DATA - Teams'!$B:$B,0))</f>
        <v>MELONS</v>
      </c>
    </row>
    <row r="3181" spans="1:9" hidden="1" x14ac:dyDescent="0.2">
      <c r="A3181">
        <v>2017</v>
      </c>
      <c r="B3181">
        <v>13</v>
      </c>
      <c r="C3181" t="s">
        <v>295</v>
      </c>
      <c r="D3181" t="s">
        <v>170</v>
      </c>
      <c r="E3181" t="s">
        <v>16</v>
      </c>
      <c r="F3181" t="s">
        <v>43</v>
      </c>
      <c r="G3181">
        <v>86</v>
      </c>
      <c r="H3181">
        <v>75</v>
      </c>
      <c r="I3181" t="str">
        <f>INDEX('DATA - Teams'!$C:$C,MATCH(C3181,'DATA - Teams'!$B:$B,0))</f>
        <v>MELONS</v>
      </c>
    </row>
    <row r="3182" spans="1:9" hidden="1" x14ac:dyDescent="0.2">
      <c r="A3182">
        <v>2017</v>
      </c>
      <c r="B3182">
        <v>13</v>
      </c>
      <c r="C3182" t="s">
        <v>295</v>
      </c>
      <c r="D3182" t="s">
        <v>315</v>
      </c>
      <c r="E3182" t="s">
        <v>10</v>
      </c>
      <c r="F3182" t="s">
        <v>38</v>
      </c>
      <c r="G3182">
        <v>91</v>
      </c>
      <c r="H3182">
        <v>0</v>
      </c>
      <c r="I3182" t="str">
        <f>INDEX('DATA - Teams'!$C:$C,MATCH(C3182,'DATA - Teams'!$B:$B,0))</f>
        <v>MELONS</v>
      </c>
    </row>
    <row r="3183" spans="1:9" hidden="1" x14ac:dyDescent="0.2">
      <c r="A3183">
        <v>2017</v>
      </c>
      <c r="B3183">
        <v>13</v>
      </c>
      <c r="C3183" t="s">
        <v>295</v>
      </c>
      <c r="D3183" t="s">
        <v>167</v>
      </c>
      <c r="E3183" t="s">
        <v>14</v>
      </c>
      <c r="F3183" t="s">
        <v>41</v>
      </c>
      <c r="G3183">
        <v>84</v>
      </c>
      <c r="H3183">
        <v>84</v>
      </c>
      <c r="I3183" t="str">
        <f>INDEX('DATA - Teams'!$C:$C,MATCH(C3183,'DATA - Teams'!$B:$B,0))</f>
        <v>MELONS</v>
      </c>
    </row>
    <row r="3184" spans="1:9" hidden="1" x14ac:dyDescent="0.2">
      <c r="A3184">
        <v>2017</v>
      </c>
      <c r="B3184">
        <v>13</v>
      </c>
      <c r="C3184" t="s">
        <v>295</v>
      </c>
      <c r="D3184" t="s">
        <v>304</v>
      </c>
      <c r="E3184" t="s">
        <v>14</v>
      </c>
      <c r="F3184" t="s">
        <v>38</v>
      </c>
      <c r="G3184">
        <v>86</v>
      </c>
      <c r="H3184">
        <v>69</v>
      </c>
      <c r="I3184" t="str">
        <f>INDEX('DATA - Teams'!$C:$C,MATCH(C3184,'DATA - Teams'!$B:$B,0))</f>
        <v>MELONS</v>
      </c>
    </row>
    <row r="3185" spans="1:9" hidden="1" x14ac:dyDescent="0.2">
      <c r="A3185">
        <v>2017</v>
      </c>
      <c r="B3185">
        <v>13</v>
      </c>
      <c r="C3185" t="s">
        <v>295</v>
      </c>
      <c r="D3185" t="s">
        <v>305</v>
      </c>
      <c r="E3185" t="s">
        <v>28</v>
      </c>
      <c r="F3185" t="s">
        <v>52</v>
      </c>
      <c r="G3185">
        <v>86</v>
      </c>
      <c r="H3185">
        <v>0</v>
      </c>
      <c r="I3185" t="str">
        <f>INDEX('DATA - Teams'!$C:$C,MATCH(C3185,'DATA - Teams'!$B:$B,0))</f>
        <v>MELONS</v>
      </c>
    </row>
    <row r="3186" spans="1:9" hidden="1" x14ac:dyDescent="0.2">
      <c r="A3186">
        <v>2017</v>
      </c>
      <c r="B3186">
        <v>13</v>
      </c>
      <c r="C3186" t="s">
        <v>295</v>
      </c>
      <c r="D3186" t="s">
        <v>313</v>
      </c>
      <c r="E3186" t="s">
        <v>28</v>
      </c>
      <c r="F3186" t="s">
        <v>38</v>
      </c>
      <c r="G3186">
        <v>68</v>
      </c>
      <c r="H3186">
        <v>0</v>
      </c>
      <c r="I3186" t="str">
        <f>INDEX('DATA - Teams'!$C:$C,MATCH(C3186,'DATA - Teams'!$B:$B,0))</f>
        <v>MELONS</v>
      </c>
    </row>
    <row r="3187" spans="1:9" hidden="1" x14ac:dyDescent="0.2">
      <c r="A3187">
        <v>2017</v>
      </c>
      <c r="B3187">
        <v>13</v>
      </c>
      <c r="C3187" t="s">
        <v>295</v>
      </c>
      <c r="D3187" t="s">
        <v>307</v>
      </c>
      <c r="E3187" t="s">
        <v>13</v>
      </c>
      <c r="F3187" t="s">
        <v>41</v>
      </c>
      <c r="G3187">
        <v>99</v>
      </c>
      <c r="H3187">
        <v>122</v>
      </c>
      <c r="I3187" t="str">
        <f>INDEX('DATA - Teams'!$C:$C,MATCH(C3187,'DATA - Teams'!$B:$B,0))</f>
        <v>MELONS</v>
      </c>
    </row>
    <row r="3188" spans="1:9" hidden="1" x14ac:dyDescent="0.2">
      <c r="A3188">
        <v>2017</v>
      </c>
      <c r="B3188">
        <v>13</v>
      </c>
      <c r="C3188" t="s">
        <v>295</v>
      </c>
      <c r="D3188" t="s">
        <v>131</v>
      </c>
      <c r="E3188" t="s">
        <v>32</v>
      </c>
      <c r="F3188" t="s">
        <v>59</v>
      </c>
      <c r="G3188">
        <v>72</v>
      </c>
      <c r="H3188">
        <v>0</v>
      </c>
      <c r="I3188" t="str">
        <f>INDEX('DATA - Teams'!$C:$C,MATCH(C3188,'DATA - Teams'!$B:$B,0))</f>
        <v>MELONS</v>
      </c>
    </row>
    <row r="3189" spans="1:9" hidden="1" x14ac:dyDescent="0.2">
      <c r="A3189">
        <v>2017</v>
      </c>
      <c r="B3189">
        <v>13</v>
      </c>
      <c r="C3189" t="s">
        <v>295</v>
      </c>
      <c r="D3189" t="s">
        <v>303</v>
      </c>
      <c r="E3189" t="s">
        <v>10</v>
      </c>
      <c r="F3189" t="s">
        <v>59</v>
      </c>
      <c r="G3189">
        <v>87</v>
      </c>
      <c r="H3189">
        <v>0</v>
      </c>
      <c r="I3189" t="str">
        <f>INDEX('DATA - Teams'!$C:$C,MATCH(C3189,'DATA - Teams'!$B:$B,0))</f>
        <v>MELONS</v>
      </c>
    </row>
    <row r="3190" spans="1:9" hidden="1" x14ac:dyDescent="0.2">
      <c r="A3190">
        <v>2017</v>
      </c>
      <c r="B3190">
        <v>13</v>
      </c>
      <c r="C3190" t="s">
        <v>295</v>
      </c>
      <c r="D3190" t="s">
        <v>124</v>
      </c>
      <c r="E3190" t="s">
        <v>24</v>
      </c>
      <c r="F3190" t="s">
        <v>59</v>
      </c>
      <c r="G3190">
        <v>91</v>
      </c>
      <c r="H3190">
        <v>0</v>
      </c>
      <c r="I3190" t="str">
        <f>INDEX('DATA - Teams'!$C:$C,MATCH(C3190,'DATA - Teams'!$B:$B,0))</f>
        <v>MELONS</v>
      </c>
    </row>
    <row r="3191" spans="1:9" hidden="1" x14ac:dyDescent="0.2">
      <c r="A3191">
        <v>2017</v>
      </c>
      <c r="B3191">
        <v>13</v>
      </c>
      <c r="C3191" t="s">
        <v>295</v>
      </c>
      <c r="D3191" t="s">
        <v>306</v>
      </c>
      <c r="E3191" t="s">
        <v>28</v>
      </c>
      <c r="F3191" t="s">
        <v>59</v>
      </c>
      <c r="G3191">
        <v>114</v>
      </c>
      <c r="H3191">
        <v>0</v>
      </c>
      <c r="I3191" t="str">
        <f>INDEX('DATA - Teams'!$C:$C,MATCH(C3191,'DATA - Teams'!$B:$B,0))</f>
        <v>MELONS</v>
      </c>
    </row>
    <row r="3192" spans="1:9" hidden="1" x14ac:dyDescent="0.2">
      <c r="A3192">
        <v>2017</v>
      </c>
      <c r="B3192">
        <v>14</v>
      </c>
      <c r="C3192" t="s">
        <v>295</v>
      </c>
      <c r="D3192" t="s">
        <v>296</v>
      </c>
      <c r="E3192" t="s">
        <v>21</v>
      </c>
      <c r="F3192" t="s">
        <v>43</v>
      </c>
      <c r="G3192">
        <v>97</v>
      </c>
      <c r="H3192">
        <v>123</v>
      </c>
      <c r="I3192" t="str">
        <f>INDEX('DATA - Teams'!$C:$C,MATCH(C3192,'DATA - Teams'!$B:$B,0))</f>
        <v>MELONS</v>
      </c>
    </row>
    <row r="3193" spans="1:9" hidden="1" x14ac:dyDescent="0.2">
      <c r="A3193">
        <v>2017</v>
      </c>
      <c r="B3193">
        <v>14</v>
      </c>
      <c r="C3193" t="s">
        <v>295</v>
      </c>
      <c r="D3193" t="s">
        <v>298</v>
      </c>
      <c r="E3193" t="s">
        <v>22</v>
      </c>
      <c r="F3193" t="s">
        <v>38</v>
      </c>
      <c r="G3193">
        <v>94</v>
      </c>
      <c r="H3193">
        <v>65</v>
      </c>
      <c r="I3193" t="str">
        <f>INDEX('DATA - Teams'!$C:$C,MATCH(C3193,'DATA - Teams'!$B:$B,0))</f>
        <v>MELONS</v>
      </c>
    </row>
    <row r="3194" spans="1:9" hidden="1" x14ac:dyDescent="0.2">
      <c r="A3194">
        <v>2017</v>
      </c>
      <c r="B3194">
        <v>14</v>
      </c>
      <c r="C3194" t="s">
        <v>295</v>
      </c>
      <c r="D3194" t="s">
        <v>299</v>
      </c>
      <c r="E3194" t="s">
        <v>22</v>
      </c>
      <c r="F3194" t="s">
        <v>41</v>
      </c>
      <c r="G3194">
        <v>88</v>
      </c>
      <c r="H3194">
        <v>139</v>
      </c>
      <c r="I3194" t="str">
        <f>INDEX('DATA - Teams'!$C:$C,MATCH(C3194,'DATA - Teams'!$B:$B,0))</f>
        <v>MELONS</v>
      </c>
    </row>
    <row r="3195" spans="1:9" hidden="1" x14ac:dyDescent="0.2">
      <c r="A3195">
        <v>2017</v>
      </c>
      <c r="B3195">
        <v>14</v>
      </c>
      <c r="C3195" t="s">
        <v>295</v>
      </c>
      <c r="D3195" t="s">
        <v>169</v>
      </c>
      <c r="E3195" t="s">
        <v>22</v>
      </c>
      <c r="F3195" t="s">
        <v>43</v>
      </c>
      <c r="G3195">
        <v>78</v>
      </c>
      <c r="H3195">
        <v>68</v>
      </c>
      <c r="I3195" t="str">
        <f>INDEX('DATA - Teams'!$C:$C,MATCH(C3195,'DATA - Teams'!$B:$B,0))</f>
        <v>MELONS</v>
      </c>
    </row>
    <row r="3196" spans="1:9" hidden="1" x14ac:dyDescent="0.2">
      <c r="A3196">
        <v>2017</v>
      </c>
      <c r="B3196">
        <v>14</v>
      </c>
      <c r="C3196" t="s">
        <v>295</v>
      </c>
      <c r="D3196" t="s">
        <v>159</v>
      </c>
      <c r="E3196" t="s">
        <v>23</v>
      </c>
      <c r="F3196" t="s">
        <v>43</v>
      </c>
      <c r="G3196">
        <v>84</v>
      </c>
      <c r="H3196">
        <v>64</v>
      </c>
      <c r="I3196" t="str">
        <f>INDEX('DATA - Teams'!$C:$C,MATCH(C3196,'DATA - Teams'!$B:$B,0))</f>
        <v>MELONS</v>
      </c>
    </row>
    <row r="3197" spans="1:9" hidden="1" x14ac:dyDescent="0.2">
      <c r="A3197">
        <v>2017</v>
      </c>
      <c r="B3197">
        <v>14</v>
      </c>
      <c r="C3197" t="s">
        <v>295</v>
      </c>
      <c r="D3197" t="s">
        <v>301</v>
      </c>
      <c r="E3197" t="s">
        <v>27</v>
      </c>
      <c r="F3197" t="s">
        <v>41</v>
      </c>
      <c r="G3197">
        <v>108</v>
      </c>
      <c r="H3197">
        <v>134</v>
      </c>
      <c r="I3197" t="str">
        <f>INDEX('DATA - Teams'!$C:$C,MATCH(C3197,'DATA - Teams'!$B:$B,0))</f>
        <v>MELONS</v>
      </c>
    </row>
    <row r="3198" spans="1:9" hidden="1" x14ac:dyDescent="0.2">
      <c r="A3198">
        <v>2017</v>
      </c>
      <c r="B3198">
        <v>14</v>
      </c>
      <c r="C3198" t="s">
        <v>295</v>
      </c>
      <c r="D3198" t="s">
        <v>276</v>
      </c>
      <c r="E3198" t="s">
        <v>36</v>
      </c>
      <c r="F3198" t="s">
        <v>43</v>
      </c>
      <c r="G3198">
        <v>65</v>
      </c>
      <c r="H3198">
        <v>57</v>
      </c>
      <c r="I3198" t="str">
        <f>INDEX('DATA - Teams'!$C:$C,MATCH(C3198,'DATA - Teams'!$B:$B,0))</f>
        <v>MELONS</v>
      </c>
    </row>
    <row r="3199" spans="1:9" hidden="1" x14ac:dyDescent="0.2">
      <c r="A3199">
        <v>2017</v>
      </c>
      <c r="B3199">
        <v>14</v>
      </c>
      <c r="C3199" t="s">
        <v>295</v>
      </c>
      <c r="D3199" t="s">
        <v>302</v>
      </c>
      <c r="E3199" t="s">
        <v>36</v>
      </c>
      <c r="F3199" t="s">
        <v>41</v>
      </c>
      <c r="G3199">
        <v>88</v>
      </c>
      <c r="H3199">
        <v>104</v>
      </c>
      <c r="I3199" t="str">
        <f>INDEX('DATA - Teams'!$C:$C,MATCH(C3199,'DATA - Teams'!$B:$B,0))</f>
        <v>MELONS</v>
      </c>
    </row>
    <row r="3200" spans="1:9" hidden="1" x14ac:dyDescent="0.2">
      <c r="A3200">
        <v>2017</v>
      </c>
      <c r="B3200">
        <v>14</v>
      </c>
      <c r="C3200" t="s">
        <v>295</v>
      </c>
      <c r="D3200" t="s">
        <v>312</v>
      </c>
      <c r="E3200" t="s">
        <v>20</v>
      </c>
      <c r="F3200" t="s">
        <v>43</v>
      </c>
      <c r="G3200">
        <v>78</v>
      </c>
      <c r="H3200">
        <v>74</v>
      </c>
      <c r="I3200" t="str">
        <f>INDEX('DATA - Teams'!$C:$C,MATCH(C3200,'DATA - Teams'!$B:$B,0))</f>
        <v>MELONS</v>
      </c>
    </row>
    <row r="3201" spans="1:9" hidden="1" x14ac:dyDescent="0.2">
      <c r="A3201">
        <v>2017</v>
      </c>
      <c r="B3201">
        <v>14</v>
      </c>
      <c r="C3201" t="s">
        <v>295</v>
      </c>
      <c r="D3201" t="s">
        <v>131</v>
      </c>
      <c r="E3201" t="s">
        <v>32</v>
      </c>
      <c r="F3201" t="s">
        <v>38</v>
      </c>
      <c r="G3201">
        <v>74</v>
      </c>
      <c r="H3201">
        <v>133</v>
      </c>
      <c r="I3201" t="str">
        <f>INDEX('DATA - Teams'!$C:$C,MATCH(C3201,'DATA - Teams'!$B:$B,0))</f>
        <v>MELONS</v>
      </c>
    </row>
    <row r="3202" spans="1:9" hidden="1" x14ac:dyDescent="0.2">
      <c r="A3202">
        <v>2017</v>
      </c>
      <c r="B3202">
        <v>14</v>
      </c>
      <c r="C3202" t="s">
        <v>295</v>
      </c>
      <c r="D3202" t="s">
        <v>310</v>
      </c>
      <c r="E3202" t="s">
        <v>16</v>
      </c>
      <c r="F3202" t="s">
        <v>41</v>
      </c>
      <c r="G3202">
        <v>88</v>
      </c>
      <c r="H3202">
        <v>58</v>
      </c>
      <c r="I3202" t="str">
        <f>INDEX('DATA - Teams'!$C:$C,MATCH(C3202,'DATA - Teams'!$B:$B,0))</f>
        <v>MELONS</v>
      </c>
    </row>
    <row r="3203" spans="1:9" hidden="1" x14ac:dyDescent="0.2">
      <c r="A3203">
        <v>2017</v>
      </c>
      <c r="B3203">
        <v>14</v>
      </c>
      <c r="C3203" t="s">
        <v>295</v>
      </c>
      <c r="D3203" t="s">
        <v>315</v>
      </c>
      <c r="E3203" t="s">
        <v>10</v>
      </c>
      <c r="F3203" t="s">
        <v>38</v>
      </c>
      <c r="G3203">
        <v>85</v>
      </c>
      <c r="H3203">
        <v>77</v>
      </c>
      <c r="I3203" t="str">
        <f>INDEX('DATA - Teams'!$C:$C,MATCH(C3203,'DATA - Teams'!$B:$B,0))</f>
        <v>MELONS</v>
      </c>
    </row>
    <row r="3204" spans="1:9" hidden="1" x14ac:dyDescent="0.2">
      <c r="A3204">
        <v>2017</v>
      </c>
      <c r="B3204">
        <v>14</v>
      </c>
      <c r="C3204" t="s">
        <v>295</v>
      </c>
      <c r="D3204" t="s">
        <v>303</v>
      </c>
      <c r="E3204" t="s">
        <v>10</v>
      </c>
      <c r="F3204" t="s">
        <v>41</v>
      </c>
      <c r="G3204">
        <v>83</v>
      </c>
      <c r="H3204">
        <v>73</v>
      </c>
      <c r="I3204" t="str">
        <f>INDEX('DATA - Teams'!$C:$C,MATCH(C3204,'DATA - Teams'!$B:$B,0))</f>
        <v>MELONS</v>
      </c>
    </row>
    <row r="3205" spans="1:9" hidden="1" x14ac:dyDescent="0.2">
      <c r="A3205">
        <v>2017</v>
      </c>
      <c r="B3205">
        <v>14</v>
      </c>
      <c r="C3205" t="s">
        <v>295</v>
      </c>
      <c r="D3205" t="s">
        <v>304</v>
      </c>
      <c r="E3205" t="s">
        <v>14</v>
      </c>
      <c r="F3205" t="s">
        <v>38</v>
      </c>
      <c r="G3205">
        <v>83</v>
      </c>
      <c r="H3205">
        <v>78</v>
      </c>
      <c r="I3205" t="str">
        <f>INDEX('DATA - Teams'!$C:$C,MATCH(C3205,'DATA - Teams'!$B:$B,0))</f>
        <v>MELONS</v>
      </c>
    </row>
    <row r="3206" spans="1:9" hidden="1" x14ac:dyDescent="0.2">
      <c r="A3206">
        <v>2017</v>
      </c>
      <c r="B3206">
        <v>14</v>
      </c>
      <c r="C3206" t="s">
        <v>295</v>
      </c>
      <c r="D3206" t="s">
        <v>305</v>
      </c>
      <c r="E3206" t="s">
        <v>28</v>
      </c>
      <c r="F3206" t="s">
        <v>52</v>
      </c>
      <c r="G3206">
        <v>77</v>
      </c>
      <c r="H3206">
        <v>90</v>
      </c>
      <c r="I3206" t="str">
        <f>INDEX('DATA - Teams'!$C:$C,MATCH(C3206,'DATA - Teams'!$B:$B,0))</f>
        <v>MELONS</v>
      </c>
    </row>
    <row r="3207" spans="1:9" hidden="1" x14ac:dyDescent="0.2">
      <c r="A3207">
        <v>2017</v>
      </c>
      <c r="B3207">
        <v>14</v>
      </c>
      <c r="C3207" t="s">
        <v>295</v>
      </c>
      <c r="D3207" t="s">
        <v>306</v>
      </c>
      <c r="E3207" t="s">
        <v>28</v>
      </c>
      <c r="F3207" t="s">
        <v>41</v>
      </c>
      <c r="G3207">
        <v>126</v>
      </c>
      <c r="H3207">
        <v>131</v>
      </c>
      <c r="I3207" t="str">
        <f>INDEX('DATA - Teams'!$C:$C,MATCH(C3207,'DATA - Teams'!$B:$B,0))</f>
        <v>MELONS</v>
      </c>
    </row>
    <row r="3208" spans="1:9" hidden="1" x14ac:dyDescent="0.2">
      <c r="A3208">
        <v>2017</v>
      </c>
      <c r="B3208">
        <v>14</v>
      </c>
      <c r="C3208" t="s">
        <v>295</v>
      </c>
      <c r="D3208" t="s">
        <v>313</v>
      </c>
      <c r="E3208" t="s">
        <v>28</v>
      </c>
      <c r="F3208" t="s">
        <v>38</v>
      </c>
      <c r="G3208">
        <v>66</v>
      </c>
      <c r="H3208">
        <v>73</v>
      </c>
      <c r="I3208" t="str">
        <f>INDEX('DATA - Teams'!$C:$C,MATCH(C3208,'DATA - Teams'!$B:$B,0))</f>
        <v>MELONS</v>
      </c>
    </row>
    <row r="3209" spans="1:9" hidden="1" x14ac:dyDescent="0.2">
      <c r="A3209">
        <v>2017</v>
      </c>
      <c r="B3209">
        <v>14</v>
      </c>
      <c r="C3209" t="s">
        <v>295</v>
      </c>
      <c r="D3209" t="s">
        <v>307</v>
      </c>
      <c r="E3209" t="s">
        <v>13</v>
      </c>
      <c r="F3209" t="s">
        <v>41</v>
      </c>
      <c r="G3209">
        <v>97</v>
      </c>
      <c r="H3209">
        <v>92</v>
      </c>
      <c r="I3209" t="str">
        <f>INDEX('DATA - Teams'!$C:$C,MATCH(C3209,'DATA - Teams'!$B:$B,0))</f>
        <v>MELONS</v>
      </c>
    </row>
    <row r="3210" spans="1:9" hidden="1" x14ac:dyDescent="0.2">
      <c r="A3210">
        <v>2017</v>
      </c>
      <c r="B3210">
        <v>14</v>
      </c>
      <c r="C3210" t="s">
        <v>295</v>
      </c>
      <c r="D3210" t="s">
        <v>297</v>
      </c>
      <c r="E3210" t="s">
        <v>21</v>
      </c>
      <c r="F3210" t="s">
        <v>59</v>
      </c>
      <c r="G3210">
        <v>72</v>
      </c>
      <c r="H3210">
        <v>60</v>
      </c>
      <c r="I3210" t="str">
        <f>INDEX('DATA - Teams'!$C:$C,MATCH(C3210,'DATA - Teams'!$B:$B,0))</f>
        <v>MELONS</v>
      </c>
    </row>
    <row r="3211" spans="1:9" hidden="1" x14ac:dyDescent="0.2">
      <c r="A3211">
        <v>2017</v>
      </c>
      <c r="B3211">
        <v>14</v>
      </c>
      <c r="C3211" t="s">
        <v>295</v>
      </c>
      <c r="D3211" t="s">
        <v>233</v>
      </c>
      <c r="E3211" t="s">
        <v>22</v>
      </c>
      <c r="F3211" t="s">
        <v>59</v>
      </c>
      <c r="G3211">
        <v>86</v>
      </c>
      <c r="H3211">
        <v>0</v>
      </c>
      <c r="I3211" t="str">
        <f>INDEX('DATA - Teams'!$C:$C,MATCH(C3211,'DATA - Teams'!$B:$B,0))</f>
        <v>MELONS</v>
      </c>
    </row>
    <row r="3212" spans="1:9" hidden="1" x14ac:dyDescent="0.2">
      <c r="A3212">
        <v>2017</v>
      </c>
      <c r="B3212">
        <v>14</v>
      </c>
      <c r="C3212" t="s">
        <v>295</v>
      </c>
      <c r="D3212" t="s">
        <v>80</v>
      </c>
      <c r="E3212" t="s">
        <v>17</v>
      </c>
      <c r="F3212" t="s">
        <v>59</v>
      </c>
      <c r="G3212">
        <v>82</v>
      </c>
      <c r="H3212">
        <v>97</v>
      </c>
      <c r="I3212" t="str">
        <f>INDEX('DATA - Teams'!$C:$C,MATCH(C3212,'DATA - Teams'!$B:$B,0))</f>
        <v>MELONS</v>
      </c>
    </row>
    <row r="3213" spans="1:9" hidden="1" x14ac:dyDescent="0.2">
      <c r="A3213">
        <v>2017</v>
      </c>
      <c r="B3213">
        <v>14</v>
      </c>
      <c r="C3213" t="s">
        <v>295</v>
      </c>
      <c r="D3213" t="s">
        <v>124</v>
      </c>
      <c r="E3213" t="s">
        <v>24</v>
      </c>
      <c r="F3213" t="s">
        <v>59</v>
      </c>
      <c r="G3213">
        <v>91</v>
      </c>
      <c r="H3213">
        <v>0</v>
      </c>
      <c r="I3213" t="str">
        <f>INDEX('DATA - Teams'!$C:$C,MATCH(C3213,'DATA - Teams'!$B:$B,0))</f>
        <v>MELONS</v>
      </c>
    </row>
    <row r="3214" spans="1:9" hidden="1" x14ac:dyDescent="0.2">
      <c r="A3214">
        <v>2017</v>
      </c>
      <c r="B3214">
        <v>15</v>
      </c>
      <c r="C3214" t="s">
        <v>295</v>
      </c>
      <c r="D3214" t="s">
        <v>296</v>
      </c>
      <c r="E3214" t="s">
        <v>21</v>
      </c>
      <c r="F3214" t="s">
        <v>43</v>
      </c>
      <c r="G3214">
        <v>113</v>
      </c>
      <c r="H3214">
        <v>113</v>
      </c>
      <c r="I3214" t="str">
        <f>INDEX('DATA - Teams'!$C:$C,MATCH(C3214,'DATA - Teams'!$B:$B,0))</f>
        <v>MELONS</v>
      </c>
    </row>
    <row r="3215" spans="1:9" hidden="1" x14ac:dyDescent="0.2">
      <c r="A3215">
        <v>2017</v>
      </c>
      <c r="B3215">
        <v>15</v>
      </c>
      <c r="C3215" t="s">
        <v>295</v>
      </c>
      <c r="D3215" t="s">
        <v>298</v>
      </c>
      <c r="E3215" t="s">
        <v>22</v>
      </c>
      <c r="F3215" t="s">
        <v>38</v>
      </c>
      <c r="G3215">
        <v>95</v>
      </c>
      <c r="H3215">
        <v>83</v>
      </c>
      <c r="I3215" t="str">
        <f>INDEX('DATA - Teams'!$C:$C,MATCH(C3215,'DATA - Teams'!$B:$B,0))</f>
        <v>MELONS</v>
      </c>
    </row>
    <row r="3216" spans="1:9" hidden="1" x14ac:dyDescent="0.2">
      <c r="A3216">
        <v>2017</v>
      </c>
      <c r="B3216">
        <v>15</v>
      </c>
      <c r="C3216" t="s">
        <v>295</v>
      </c>
      <c r="D3216" t="s">
        <v>299</v>
      </c>
      <c r="E3216" t="s">
        <v>22</v>
      </c>
      <c r="F3216" t="s">
        <v>41</v>
      </c>
      <c r="G3216">
        <v>89</v>
      </c>
      <c r="H3216">
        <v>85</v>
      </c>
      <c r="I3216" t="str">
        <f>INDEX('DATA - Teams'!$C:$C,MATCH(C3216,'DATA - Teams'!$B:$B,0))</f>
        <v>MELONS</v>
      </c>
    </row>
    <row r="3217" spans="1:9" hidden="1" x14ac:dyDescent="0.2">
      <c r="A3217">
        <v>2017</v>
      </c>
      <c r="B3217">
        <v>15</v>
      </c>
      <c r="C3217" t="s">
        <v>295</v>
      </c>
      <c r="D3217" t="s">
        <v>233</v>
      </c>
      <c r="E3217" t="s">
        <v>22</v>
      </c>
      <c r="F3217" t="s">
        <v>43</v>
      </c>
      <c r="G3217">
        <v>82</v>
      </c>
      <c r="H3217">
        <v>66</v>
      </c>
      <c r="I3217" t="str">
        <f>INDEX('DATA - Teams'!$C:$C,MATCH(C3217,'DATA - Teams'!$B:$B,0))</f>
        <v>MELONS</v>
      </c>
    </row>
    <row r="3218" spans="1:9" hidden="1" x14ac:dyDescent="0.2">
      <c r="A3218">
        <v>2017</v>
      </c>
      <c r="B3218">
        <v>15</v>
      </c>
      <c r="C3218" t="s">
        <v>295</v>
      </c>
      <c r="D3218" t="s">
        <v>80</v>
      </c>
      <c r="E3218" t="s">
        <v>17</v>
      </c>
      <c r="F3218" t="s">
        <v>43</v>
      </c>
      <c r="G3218">
        <v>71</v>
      </c>
      <c r="H3218">
        <v>37</v>
      </c>
      <c r="I3218" t="str">
        <f>INDEX('DATA - Teams'!$C:$C,MATCH(C3218,'DATA - Teams'!$B:$B,0))</f>
        <v>MELONS</v>
      </c>
    </row>
    <row r="3219" spans="1:9" hidden="1" x14ac:dyDescent="0.2">
      <c r="A3219">
        <v>2017</v>
      </c>
      <c r="B3219">
        <v>15</v>
      </c>
      <c r="C3219" t="s">
        <v>295</v>
      </c>
      <c r="D3219" t="s">
        <v>159</v>
      </c>
      <c r="E3219" t="s">
        <v>23</v>
      </c>
      <c r="F3219" t="s">
        <v>43</v>
      </c>
      <c r="G3219">
        <v>79</v>
      </c>
      <c r="H3219">
        <v>51</v>
      </c>
      <c r="I3219" t="str">
        <f>INDEX('DATA - Teams'!$C:$C,MATCH(C3219,'DATA - Teams'!$B:$B,0))</f>
        <v>MELONS</v>
      </c>
    </row>
    <row r="3220" spans="1:9" hidden="1" x14ac:dyDescent="0.2">
      <c r="A3220">
        <v>2017</v>
      </c>
      <c r="B3220">
        <v>15</v>
      </c>
      <c r="C3220" t="s">
        <v>295</v>
      </c>
      <c r="D3220" t="s">
        <v>301</v>
      </c>
      <c r="E3220" t="s">
        <v>27</v>
      </c>
      <c r="F3220" t="s">
        <v>41</v>
      </c>
      <c r="G3220">
        <v>115</v>
      </c>
      <c r="H3220">
        <v>126</v>
      </c>
      <c r="I3220" t="str">
        <f>INDEX('DATA - Teams'!$C:$C,MATCH(C3220,'DATA - Teams'!$B:$B,0))</f>
        <v>MELONS</v>
      </c>
    </row>
    <row r="3221" spans="1:9" hidden="1" x14ac:dyDescent="0.2">
      <c r="A3221">
        <v>2017</v>
      </c>
      <c r="B3221">
        <v>15</v>
      </c>
      <c r="C3221" t="s">
        <v>295</v>
      </c>
      <c r="D3221" t="s">
        <v>302</v>
      </c>
      <c r="E3221" t="s">
        <v>36</v>
      </c>
      <c r="F3221" t="s">
        <v>41</v>
      </c>
      <c r="G3221">
        <v>98</v>
      </c>
      <c r="H3221">
        <v>129</v>
      </c>
      <c r="I3221" t="str">
        <f>INDEX('DATA - Teams'!$C:$C,MATCH(C3221,'DATA - Teams'!$B:$B,0))</f>
        <v>MELONS</v>
      </c>
    </row>
    <row r="3222" spans="1:9" hidden="1" x14ac:dyDescent="0.2">
      <c r="A3222">
        <v>2017</v>
      </c>
      <c r="B3222">
        <v>15</v>
      </c>
      <c r="C3222" t="s">
        <v>295</v>
      </c>
      <c r="D3222" t="s">
        <v>312</v>
      </c>
      <c r="E3222" t="s">
        <v>20</v>
      </c>
      <c r="F3222" t="s">
        <v>43</v>
      </c>
      <c r="G3222">
        <v>77</v>
      </c>
      <c r="H3222">
        <v>53</v>
      </c>
      <c r="I3222" t="str">
        <f>INDEX('DATA - Teams'!$C:$C,MATCH(C3222,'DATA - Teams'!$B:$B,0))</f>
        <v>MELONS</v>
      </c>
    </row>
    <row r="3223" spans="1:9" hidden="1" x14ac:dyDescent="0.2">
      <c r="A3223">
        <v>2017</v>
      </c>
      <c r="B3223">
        <v>15</v>
      </c>
      <c r="C3223" t="s">
        <v>295</v>
      </c>
      <c r="D3223" t="s">
        <v>131</v>
      </c>
      <c r="E3223" t="s">
        <v>32</v>
      </c>
      <c r="F3223" t="s">
        <v>38</v>
      </c>
      <c r="G3223">
        <v>70</v>
      </c>
      <c r="H3223">
        <v>77</v>
      </c>
      <c r="I3223" t="str">
        <f>INDEX('DATA - Teams'!$C:$C,MATCH(C3223,'DATA - Teams'!$B:$B,0))</f>
        <v>MELONS</v>
      </c>
    </row>
    <row r="3224" spans="1:9" hidden="1" x14ac:dyDescent="0.2">
      <c r="A3224">
        <v>2017</v>
      </c>
      <c r="B3224">
        <v>15</v>
      </c>
      <c r="C3224" t="s">
        <v>295</v>
      </c>
      <c r="D3224" t="s">
        <v>310</v>
      </c>
      <c r="E3224" t="s">
        <v>16</v>
      </c>
      <c r="F3224" t="s">
        <v>41</v>
      </c>
      <c r="G3224">
        <v>81</v>
      </c>
      <c r="H3224">
        <v>58</v>
      </c>
      <c r="I3224" t="str">
        <f>INDEX('DATA - Teams'!$C:$C,MATCH(C3224,'DATA - Teams'!$B:$B,0))</f>
        <v>MELONS</v>
      </c>
    </row>
    <row r="3225" spans="1:9" hidden="1" x14ac:dyDescent="0.2">
      <c r="A3225">
        <v>2017</v>
      </c>
      <c r="B3225">
        <v>15</v>
      </c>
      <c r="C3225" t="s">
        <v>295</v>
      </c>
      <c r="D3225" t="s">
        <v>315</v>
      </c>
      <c r="E3225" t="s">
        <v>10</v>
      </c>
      <c r="F3225" t="s">
        <v>38</v>
      </c>
      <c r="G3225">
        <v>74</v>
      </c>
      <c r="H3225">
        <v>70</v>
      </c>
      <c r="I3225" t="str">
        <f>INDEX('DATA - Teams'!$C:$C,MATCH(C3225,'DATA - Teams'!$B:$B,0))</f>
        <v>MELONS</v>
      </c>
    </row>
    <row r="3226" spans="1:9" hidden="1" x14ac:dyDescent="0.2">
      <c r="A3226">
        <v>2017</v>
      </c>
      <c r="B3226">
        <v>15</v>
      </c>
      <c r="C3226" t="s">
        <v>295</v>
      </c>
      <c r="D3226" t="s">
        <v>124</v>
      </c>
      <c r="E3226" t="s">
        <v>24</v>
      </c>
      <c r="F3226" t="s">
        <v>41</v>
      </c>
      <c r="G3226">
        <v>89</v>
      </c>
      <c r="H3226">
        <v>84</v>
      </c>
      <c r="I3226" t="str">
        <f>INDEX('DATA - Teams'!$C:$C,MATCH(C3226,'DATA - Teams'!$B:$B,0))</f>
        <v>MELONS</v>
      </c>
    </row>
    <row r="3227" spans="1:9" hidden="1" x14ac:dyDescent="0.2">
      <c r="A3227">
        <v>2017</v>
      </c>
      <c r="B3227">
        <v>15</v>
      </c>
      <c r="C3227" t="s">
        <v>295</v>
      </c>
      <c r="D3227" t="s">
        <v>304</v>
      </c>
      <c r="E3227" t="s">
        <v>14</v>
      </c>
      <c r="F3227" t="s">
        <v>38</v>
      </c>
      <c r="G3227">
        <v>82</v>
      </c>
      <c r="H3227">
        <v>67</v>
      </c>
      <c r="I3227" t="str">
        <f>INDEX('DATA - Teams'!$C:$C,MATCH(C3227,'DATA - Teams'!$B:$B,0))</f>
        <v>MELONS</v>
      </c>
    </row>
    <row r="3228" spans="1:9" hidden="1" x14ac:dyDescent="0.2">
      <c r="A3228">
        <v>2017</v>
      </c>
      <c r="B3228">
        <v>15</v>
      </c>
      <c r="C3228" t="s">
        <v>295</v>
      </c>
      <c r="D3228" t="s">
        <v>305</v>
      </c>
      <c r="E3228" t="s">
        <v>28</v>
      </c>
      <c r="F3228" t="s">
        <v>52</v>
      </c>
      <c r="G3228">
        <v>79</v>
      </c>
      <c r="H3228">
        <v>92</v>
      </c>
      <c r="I3228" t="str">
        <f>INDEX('DATA - Teams'!$C:$C,MATCH(C3228,'DATA - Teams'!$B:$B,0))</f>
        <v>MELONS</v>
      </c>
    </row>
    <row r="3229" spans="1:9" hidden="1" x14ac:dyDescent="0.2">
      <c r="A3229">
        <v>2017</v>
      </c>
      <c r="B3229">
        <v>15</v>
      </c>
      <c r="C3229" t="s">
        <v>295</v>
      </c>
      <c r="D3229" t="s">
        <v>306</v>
      </c>
      <c r="E3229" t="s">
        <v>28</v>
      </c>
      <c r="F3229" t="s">
        <v>41</v>
      </c>
      <c r="G3229">
        <v>136</v>
      </c>
      <c r="H3229">
        <v>132</v>
      </c>
      <c r="I3229" t="str">
        <f>INDEX('DATA - Teams'!$C:$C,MATCH(C3229,'DATA - Teams'!$B:$B,0))</f>
        <v>MELONS</v>
      </c>
    </row>
    <row r="3230" spans="1:9" hidden="1" x14ac:dyDescent="0.2">
      <c r="A3230">
        <v>2017</v>
      </c>
      <c r="B3230">
        <v>15</v>
      </c>
      <c r="C3230" t="s">
        <v>295</v>
      </c>
      <c r="D3230" t="s">
        <v>313</v>
      </c>
      <c r="E3230" t="s">
        <v>28</v>
      </c>
      <c r="F3230" t="s">
        <v>38</v>
      </c>
      <c r="G3230">
        <v>60</v>
      </c>
      <c r="H3230">
        <v>57</v>
      </c>
      <c r="I3230" t="str">
        <f>INDEX('DATA - Teams'!$C:$C,MATCH(C3230,'DATA - Teams'!$B:$B,0))</f>
        <v>MELONS</v>
      </c>
    </row>
    <row r="3231" spans="1:9" hidden="1" x14ac:dyDescent="0.2">
      <c r="A3231">
        <v>2017</v>
      </c>
      <c r="B3231">
        <v>15</v>
      </c>
      <c r="C3231" t="s">
        <v>295</v>
      </c>
      <c r="D3231" t="s">
        <v>307</v>
      </c>
      <c r="E3231" t="s">
        <v>13</v>
      </c>
      <c r="F3231" t="s">
        <v>41</v>
      </c>
      <c r="G3231">
        <v>100</v>
      </c>
      <c r="H3231">
        <v>83</v>
      </c>
      <c r="I3231" t="str">
        <f>INDEX('DATA - Teams'!$C:$C,MATCH(C3231,'DATA - Teams'!$B:$B,0))</f>
        <v>MELONS</v>
      </c>
    </row>
    <row r="3232" spans="1:9" hidden="1" x14ac:dyDescent="0.2">
      <c r="A3232">
        <v>2017</v>
      </c>
      <c r="B3232">
        <v>15</v>
      </c>
      <c r="C3232" t="s">
        <v>295</v>
      </c>
      <c r="D3232" t="s">
        <v>297</v>
      </c>
      <c r="E3232" t="s">
        <v>21</v>
      </c>
      <c r="F3232" t="s">
        <v>59</v>
      </c>
      <c r="G3232">
        <v>74</v>
      </c>
      <c r="H3232">
        <v>96</v>
      </c>
      <c r="I3232" t="str">
        <f>INDEX('DATA - Teams'!$C:$C,MATCH(C3232,'DATA - Teams'!$B:$B,0))</f>
        <v>MELONS</v>
      </c>
    </row>
    <row r="3233" spans="1:9" hidden="1" x14ac:dyDescent="0.2">
      <c r="A3233">
        <v>2017</v>
      </c>
      <c r="B3233">
        <v>15</v>
      </c>
      <c r="C3233" t="s">
        <v>295</v>
      </c>
      <c r="D3233" t="s">
        <v>198</v>
      </c>
      <c r="E3233" t="s">
        <v>33</v>
      </c>
      <c r="F3233" t="s">
        <v>59</v>
      </c>
      <c r="G3233">
        <v>82</v>
      </c>
      <c r="H3233">
        <v>0</v>
      </c>
      <c r="I3233" t="str">
        <f>INDEX('DATA - Teams'!$C:$C,MATCH(C3233,'DATA - Teams'!$B:$B,0))</f>
        <v>MELONS</v>
      </c>
    </row>
    <row r="3234" spans="1:9" hidden="1" x14ac:dyDescent="0.2">
      <c r="A3234">
        <v>2017</v>
      </c>
      <c r="B3234">
        <v>15</v>
      </c>
      <c r="C3234" t="s">
        <v>295</v>
      </c>
      <c r="D3234" t="s">
        <v>276</v>
      </c>
      <c r="E3234" t="s">
        <v>36</v>
      </c>
      <c r="F3234" t="s">
        <v>59</v>
      </c>
      <c r="G3234">
        <v>72</v>
      </c>
      <c r="H3234">
        <v>95</v>
      </c>
      <c r="I3234" t="str">
        <f>INDEX('DATA - Teams'!$C:$C,MATCH(C3234,'DATA - Teams'!$B:$B,0))</f>
        <v>MELONS</v>
      </c>
    </row>
    <row r="3235" spans="1:9" hidden="1" x14ac:dyDescent="0.2">
      <c r="A3235">
        <v>2017</v>
      </c>
      <c r="B3235">
        <v>15</v>
      </c>
      <c r="C3235" t="s">
        <v>295</v>
      </c>
      <c r="D3235" t="s">
        <v>303</v>
      </c>
      <c r="E3235" t="s">
        <v>10</v>
      </c>
      <c r="F3235" t="s">
        <v>59</v>
      </c>
      <c r="G3235">
        <v>85</v>
      </c>
      <c r="H3235">
        <v>106</v>
      </c>
      <c r="I3235" t="str">
        <f>INDEX('DATA - Teams'!$C:$C,MATCH(C3235,'DATA - Teams'!$B:$B,0))</f>
        <v>MELONS</v>
      </c>
    </row>
    <row r="3236" spans="1:9" hidden="1" x14ac:dyDescent="0.2">
      <c r="A3236">
        <v>2017</v>
      </c>
      <c r="B3236">
        <v>16</v>
      </c>
      <c r="C3236" t="s">
        <v>295</v>
      </c>
      <c r="D3236" t="s">
        <v>296</v>
      </c>
      <c r="E3236" t="s">
        <v>21</v>
      </c>
      <c r="F3236" t="s">
        <v>43</v>
      </c>
      <c r="G3236">
        <v>104</v>
      </c>
      <c r="H3236">
        <v>103</v>
      </c>
      <c r="I3236" t="str">
        <f>INDEX('DATA - Teams'!$C:$C,MATCH(C3236,'DATA - Teams'!$B:$B,0))</f>
        <v>MELONS</v>
      </c>
    </row>
    <row r="3237" spans="1:9" hidden="1" x14ac:dyDescent="0.2">
      <c r="A3237">
        <v>2017</v>
      </c>
      <c r="B3237">
        <v>16</v>
      </c>
      <c r="C3237" t="s">
        <v>295</v>
      </c>
      <c r="D3237" t="s">
        <v>297</v>
      </c>
      <c r="E3237" t="s">
        <v>21</v>
      </c>
      <c r="F3237" t="s">
        <v>38</v>
      </c>
      <c r="G3237">
        <v>69</v>
      </c>
      <c r="H3237">
        <v>68</v>
      </c>
      <c r="I3237" t="str">
        <f>INDEX('DATA - Teams'!$C:$C,MATCH(C3237,'DATA - Teams'!$B:$B,0))</f>
        <v>MELONS</v>
      </c>
    </row>
    <row r="3238" spans="1:9" hidden="1" x14ac:dyDescent="0.2">
      <c r="A3238">
        <v>2017</v>
      </c>
      <c r="B3238">
        <v>16</v>
      </c>
      <c r="C3238" t="s">
        <v>295</v>
      </c>
      <c r="D3238" t="s">
        <v>299</v>
      </c>
      <c r="E3238" t="s">
        <v>22</v>
      </c>
      <c r="F3238" t="s">
        <v>41</v>
      </c>
      <c r="G3238">
        <v>90</v>
      </c>
      <c r="H3238">
        <v>97</v>
      </c>
      <c r="I3238" t="str">
        <f>INDEX('DATA - Teams'!$C:$C,MATCH(C3238,'DATA - Teams'!$B:$B,0))</f>
        <v>MELONS</v>
      </c>
    </row>
    <row r="3239" spans="1:9" hidden="1" x14ac:dyDescent="0.2">
      <c r="A3239">
        <v>2017</v>
      </c>
      <c r="B3239">
        <v>16</v>
      </c>
      <c r="C3239" t="s">
        <v>295</v>
      </c>
      <c r="D3239" t="s">
        <v>298</v>
      </c>
      <c r="E3239" t="s">
        <v>22</v>
      </c>
      <c r="F3239" t="s">
        <v>38</v>
      </c>
      <c r="G3239">
        <v>88</v>
      </c>
      <c r="H3239">
        <v>45</v>
      </c>
      <c r="I3239" t="str">
        <f>INDEX('DATA - Teams'!$C:$C,MATCH(C3239,'DATA - Teams'!$B:$B,0))</f>
        <v>MELONS</v>
      </c>
    </row>
    <row r="3240" spans="1:9" hidden="1" x14ac:dyDescent="0.2">
      <c r="A3240">
        <v>2017</v>
      </c>
      <c r="B3240">
        <v>16</v>
      </c>
      <c r="C3240" t="s">
        <v>295</v>
      </c>
      <c r="D3240" t="s">
        <v>301</v>
      </c>
      <c r="E3240" t="s">
        <v>27</v>
      </c>
      <c r="F3240" t="s">
        <v>41</v>
      </c>
      <c r="G3240">
        <v>99</v>
      </c>
      <c r="H3240">
        <v>25</v>
      </c>
      <c r="I3240" t="str">
        <f>INDEX('DATA - Teams'!$C:$C,MATCH(C3240,'DATA - Teams'!$B:$B,0))</f>
        <v>MELONS</v>
      </c>
    </row>
    <row r="3241" spans="1:9" hidden="1" x14ac:dyDescent="0.2">
      <c r="A3241">
        <v>2017</v>
      </c>
      <c r="B3241">
        <v>16</v>
      </c>
      <c r="C3241" t="s">
        <v>295</v>
      </c>
      <c r="D3241" t="s">
        <v>276</v>
      </c>
      <c r="E3241" t="s">
        <v>36</v>
      </c>
      <c r="F3241" t="s">
        <v>43</v>
      </c>
      <c r="G3241">
        <v>77</v>
      </c>
      <c r="H3241">
        <v>111</v>
      </c>
      <c r="I3241" t="str">
        <f>INDEX('DATA - Teams'!$C:$C,MATCH(C3241,'DATA - Teams'!$B:$B,0))</f>
        <v>MELONS</v>
      </c>
    </row>
    <row r="3242" spans="1:9" hidden="1" x14ac:dyDescent="0.2">
      <c r="A3242">
        <v>2017</v>
      </c>
      <c r="B3242">
        <v>16</v>
      </c>
      <c r="C3242" t="s">
        <v>295</v>
      </c>
      <c r="D3242" t="s">
        <v>302</v>
      </c>
      <c r="E3242" t="s">
        <v>36</v>
      </c>
      <c r="F3242" t="s">
        <v>41</v>
      </c>
      <c r="G3242">
        <v>105</v>
      </c>
      <c r="H3242">
        <v>109</v>
      </c>
      <c r="I3242" t="str">
        <f>INDEX('DATA - Teams'!$C:$C,MATCH(C3242,'DATA - Teams'!$B:$B,0))</f>
        <v>MELONS</v>
      </c>
    </row>
    <row r="3243" spans="1:9" hidden="1" x14ac:dyDescent="0.2">
      <c r="A3243">
        <v>2017</v>
      </c>
      <c r="B3243">
        <v>16</v>
      </c>
      <c r="C3243" t="s">
        <v>295</v>
      </c>
      <c r="D3243" t="s">
        <v>321</v>
      </c>
      <c r="E3243" t="s">
        <v>36</v>
      </c>
      <c r="F3243" t="s">
        <v>43</v>
      </c>
      <c r="G3243">
        <v>83</v>
      </c>
      <c r="H3243">
        <v>95</v>
      </c>
      <c r="I3243" t="str">
        <f>INDEX('DATA - Teams'!$C:$C,MATCH(C3243,'DATA - Teams'!$B:$B,0))</f>
        <v>MELONS</v>
      </c>
    </row>
    <row r="3244" spans="1:9" hidden="1" x14ac:dyDescent="0.2">
      <c r="A3244">
        <v>2017</v>
      </c>
      <c r="B3244">
        <v>16</v>
      </c>
      <c r="C3244" t="s">
        <v>295</v>
      </c>
      <c r="D3244" t="s">
        <v>312</v>
      </c>
      <c r="E3244" t="s">
        <v>20</v>
      </c>
      <c r="F3244" t="s">
        <v>43</v>
      </c>
      <c r="G3244">
        <v>73</v>
      </c>
      <c r="H3244">
        <v>57</v>
      </c>
      <c r="I3244" t="str">
        <f>INDEX('DATA - Teams'!$C:$C,MATCH(C3244,'DATA - Teams'!$B:$B,0))</f>
        <v>MELONS</v>
      </c>
    </row>
    <row r="3245" spans="1:9" hidden="1" x14ac:dyDescent="0.2">
      <c r="A3245">
        <v>2017</v>
      </c>
      <c r="B3245">
        <v>16</v>
      </c>
      <c r="C3245" t="s">
        <v>295</v>
      </c>
      <c r="D3245" t="s">
        <v>131</v>
      </c>
      <c r="E3245" t="s">
        <v>32</v>
      </c>
      <c r="F3245" t="s">
        <v>38</v>
      </c>
      <c r="G3245">
        <v>67</v>
      </c>
      <c r="H3245">
        <v>69</v>
      </c>
      <c r="I3245" t="str">
        <f>INDEX('DATA - Teams'!$C:$C,MATCH(C3245,'DATA - Teams'!$B:$B,0))</f>
        <v>MELONS</v>
      </c>
    </row>
    <row r="3246" spans="1:9" hidden="1" x14ac:dyDescent="0.2">
      <c r="A3246">
        <v>2017</v>
      </c>
      <c r="B3246">
        <v>16</v>
      </c>
      <c r="C3246" t="s">
        <v>295</v>
      </c>
      <c r="D3246" t="s">
        <v>315</v>
      </c>
      <c r="E3246" t="s">
        <v>10</v>
      </c>
      <c r="F3246" t="s">
        <v>38</v>
      </c>
      <c r="G3246">
        <v>79</v>
      </c>
      <c r="H3246">
        <v>97</v>
      </c>
      <c r="I3246" t="str">
        <f>INDEX('DATA - Teams'!$C:$C,MATCH(C3246,'DATA - Teams'!$B:$B,0))</f>
        <v>MELONS</v>
      </c>
    </row>
    <row r="3247" spans="1:9" hidden="1" x14ac:dyDescent="0.2">
      <c r="A3247">
        <v>2017</v>
      </c>
      <c r="B3247">
        <v>16</v>
      </c>
      <c r="C3247" t="s">
        <v>295</v>
      </c>
      <c r="D3247" t="s">
        <v>303</v>
      </c>
      <c r="E3247" t="s">
        <v>10</v>
      </c>
      <c r="F3247" t="s">
        <v>41</v>
      </c>
      <c r="G3247">
        <v>81</v>
      </c>
      <c r="H3247">
        <v>92</v>
      </c>
      <c r="I3247" t="str">
        <f>INDEX('DATA - Teams'!$C:$C,MATCH(C3247,'DATA - Teams'!$B:$B,0))</f>
        <v>MELONS</v>
      </c>
    </row>
    <row r="3248" spans="1:9" hidden="1" x14ac:dyDescent="0.2">
      <c r="A3248">
        <v>2017</v>
      </c>
      <c r="B3248">
        <v>16</v>
      </c>
      <c r="C3248" t="s">
        <v>295</v>
      </c>
      <c r="D3248" t="s">
        <v>124</v>
      </c>
      <c r="E3248" t="s">
        <v>24</v>
      </c>
      <c r="F3248" t="s">
        <v>41</v>
      </c>
      <c r="G3248">
        <v>96</v>
      </c>
      <c r="H3248">
        <v>139</v>
      </c>
      <c r="I3248" t="str">
        <f>INDEX('DATA - Teams'!$C:$C,MATCH(C3248,'DATA - Teams'!$B:$B,0))</f>
        <v>MELONS</v>
      </c>
    </row>
    <row r="3249" spans="1:9" hidden="1" x14ac:dyDescent="0.2">
      <c r="A3249">
        <v>2017</v>
      </c>
      <c r="B3249">
        <v>16</v>
      </c>
      <c r="C3249" t="s">
        <v>295</v>
      </c>
      <c r="D3249" t="s">
        <v>304</v>
      </c>
      <c r="E3249" t="s">
        <v>14</v>
      </c>
      <c r="F3249" t="s">
        <v>38</v>
      </c>
      <c r="G3249">
        <v>75</v>
      </c>
      <c r="H3249">
        <v>44</v>
      </c>
      <c r="I3249" t="str">
        <f>INDEX('DATA - Teams'!$C:$C,MATCH(C3249,'DATA - Teams'!$B:$B,0))</f>
        <v>MELONS</v>
      </c>
    </row>
    <row r="3250" spans="1:9" hidden="1" x14ac:dyDescent="0.2">
      <c r="A3250">
        <v>2017</v>
      </c>
      <c r="B3250">
        <v>16</v>
      </c>
      <c r="C3250" t="s">
        <v>295</v>
      </c>
      <c r="D3250" t="s">
        <v>305</v>
      </c>
      <c r="E3250" t="s">
        <v>28</v>
      </c>
      <c r="F3250" t="s">
        <v>52</v>
      </c>
      <c r="G3250">
        <v>75</v>
      </c>
      <c r="H3250">
        <v>65</v>
      </c>
      <c r="I3250" t="str">
        <f>INDEX('DATA - Teams'!$C:$C,MATCH(C3250,'DATA - Teams'!$B:$B,0))</f>
        <v>MELONS</v>
      </c>
    </row>
    <row r="3251" spans="1:9" hidden="1" x14ac:dyDescent="0.2">
      <c r="A3251">
        <v>2017</v>
      </c>
      <c r="B3251">
        <v>16</v>
      </c>
      <c r="C3251" t="s">
        <v>295</v>
      </c>
      <c r="D3251" t="s">
        <v>306</v>
      </c>
      <c r="E3251" t="s">
        <v>28</v>
      </c>
      <c r="F3251" t="s">
        <v>41</v>
      </c>
      <c r="G3251">
        <v>135</v>
      </c>
      <c r="H3251">
        <v>116</v>
      </c>
      <c r="I3251" t="str">
        <f>INDEX('DATA - Teams'!$C:$C,MATCH(C3251,'DATA - Teams'!$B:$B,0))</f>
        <v>MELONS</v>
      </c>
    </row>
    <row r="3252" spans="1:9" hidden="1" x14ac:dyDescent="0.2">
      <c r="A3252">
        <v>2017</v>
      </c>
      <c r="B3252">
        <v>16</v>
      </c>
      <c r="C3252" t="s">
        <v>295</v>
      </c>
      <c r="D3252" t="s">
        <v>248</v>
      </c>
      <c r="E3252" t="s">
        <v>28</v>
      </c>
      <c r="F3252" t="s">
        <v>43</v>
      </c>
      <c r="G3252">
        <v>82</v>
      </c>
      <c r="H3252">
        <v>91</v>
      </c>
      <c r="I3252" t="str">
        <f>INDEX('DATA - Teams'!$C:$C,MATCH(C3252,'DATA - Teams'!$B:$B,0))</f>
        <v>MELONS</v>
      </c>
    </row>
    <row r="3253" spans="1:9" hidden="1" x14ac:dyDescent="0.2">
      <c r="A3253">
        <v>2017</v>
      </c>
      <c r="B3253">
        <v>16</v>
      </c>
      <c r="C3253" t="s">
        <v>295</v>
      </c>
      <c r="D3253" t="s">
        <v>307</v>
      </c>
      <c r="E3253" t="s">
        <v>13</v>
      </c>
      <c r="F3253" t="s">
        <v>41</v>
      </c>
      <c r="G3253">
        <v>93</v>
      </c>
      <c r="H3253">
        <v>72</v>
      </c>
      <c r="I3253" t="str">
        <f>INDEX('DATA - Teams'!$C:$C,MATCH(C3253,'DATA - Teams'!$B:$B,0))</f>
        <v>MELONS</v>
      </c>
    </row>
    <row r="3254" spans="1:9" hidden="1" x14ac:dyDescent="0.2">
      <c r="A3254">
        <v>2017</v>
      </c>
      <c r="B3254">
        <v>16</v>
      </c>
      <c r="C3254" t="s">
        <v>295</v>
      </c>
      <c r="D3254" t="s">
        <v>80</v>
      </c>
      <c r="E3254" t="s">
        <v>17</v>
      </c>
      <c r="F3254" t="s">
        <v>59</v>
      </c>
      <c r="G3254">
        <v>65</v>
      </c>
      <c r="H3254">
        <v>60</v>
      </c>
      <c r="I3254" t="str">
        <f>INDEX('DATA - Teams'!$C:$C,MATCH(C3254,'DATA - Teams'!$B:$B,0))</f>
        <v>MELONS</v>
      </c>
    </row>
    <row r="3255" spans="1:9" hidden="1" x14ac:dyDescent="0.2">
      <c r="A3255">
        <v>2017</v>
      </c>
      <c r="B3255">
        <v>16</v>
      </c>
      <c r="C3255" t="s">
        <v>295</v>
      </c>
      <c r="D3255" t="s">
        <v>310</v>
      </c>
      <c r="E3255" t="s">
        <v>16</v>
      </c>
      <c r="F3255" t="s">
        <v>59</v>
      </c>
      <c r="G3255">
        <v>76</v>
      </c>
      <c r="H3255">
        <v>115</v>
      </c>
      <c r="I3255" t="str">
        <f>INDEX('DATA - Teams'!$C:$C,MATCH(C3255,'DATA - Teams'!$B:$B,0))</f>
        <v>MELONS</v>
      </c>
    </row>
    <row r="3256" spans="1:9" hidden="1" x14ac:dyDescent="0.2">
      <c r="A3256">
        <v>2017</v>
      </c>
      <c r="B3256">
        <v>16</v>
      </c>
      <c r="C3256" t="s">
        <v>295</v>
      </c>
      <c r="D3256" t="s">
        <v>313</v>
      </c>
      <c r="E3256" t="s">
        <v>28</v>
      </c>
      <c r="F3256" t="s">
        <v>59</v>
      </c>
      <c r="G3256">
        <v>80</v>
      </c>
      <c r="H3256">
        <v>133</v>
      </c>
      <c r="I3256" t="str">
        <f>INDEX('DATA - Teams'!$C:$C,MATCH(C3256,'DATA - Teams'!$B:$B,0))</f>
        <v>MELONS</v>
      </c>
    </row>
    <row r="3257" spans="1:9" hidden="1" x14ac:dyDescent="0.2">
      <c r="A3257">
        <v>2017</v>
      </c>
      <c r="B3257">
        <v>16</v>
      </c>
      <c r="C3257" t="s">
        <v>295</v>
      </c>
      <c r="D3257" t="s">
        <v>322</v>
      </c>
      <c r="E3257" t="s">
        <v>13</v>
      </c>
      <c r="F3257" t="s">
        <v>59</v>
      </c>
      <c r="G3257">
        <v>80</v>
      </c>
      <c r="H3257">
        <v>53</v>
      </c>
      <c r="I3257" t="str">
        <f>INDEX('DATA - Teams'!$C:$C,MATCH(C3257,'DATA - Teams'!$B:$B,0))</f>
        <v>MELONS</v>
      </c>
    </row>
    <row r="3258" spans="1:9" hidden="1" x14ac:dyDescent="0.2">
      <c r="A3258">
        <v>2017</v>
      </c>
      <c r="B3258">
        <v>17</v>
      </c>
      <c r="C3258" t="s">
        <v>295</v>
      </c>
      <c r="D3258" t="s">
        <v>296</v>
      </c>
      <c r="E3258" t="s">
        <v>21</v>
      </c>
      <c r="F3258" t="s">
        <v>43</v>
      </c>
      <c r="G3258">
        <v>109</v>
      </c>
      <c r="H3258">
        <v>96</v>
      </c>
      <c r="I3258" t="str">
        <f>INDEX('DATA - Teams'!$C:$C,MATCH(C3258,'DATA - Teams'!$B:$B,0))</f>
        <v>MELONS</v>
      </c>
    </row>
    <row r="3259" spans="1:9" hidden="1" x14ac:dyDescent="0.2">
      <c r="A3259">
        <v>2017</v>
      </c>
      <c r="B3259">
        <v>17</v>
      </c>
      <c r="C3259" t="s">
        <v>295</v>
      </c>
      <c r="D3259" t="s">
        <v>297</v>
      </c>
      <c r="E3259" t="s">
        <v>21</v>
      </c>
      <c r="F3259" t="s">
        <v>38</v>
      </c>
      <c r="G3259">
        <v>83</v>
      </c>
      <c r="H3259">
        <v>102</v>
      </c>
      <c r="I3259" t="str">
        <f>INDEX('DATA - Teams'!$C:$C,MATCH(C3259,'DATA - Teams'!$B:$B,0))</f>
        <v>MELONS</v>
      </c>
    </row>
    <row r="3260" spans="1:9" hidden="1" x14ac:dyDescent="0.2">
      <c r="A3260">
        <v>2017</v>
      </c>
      <c r="B3260">
        <v>17</v>
      </c>
      <c r="C3260" t="s">
        <v>295</v>
      </c>
      <c r="D3260" t="s">
        <v>299</v>
      </c>
      <c r="E3260" t="s">
        <v>22</v>
      </c>
      <c r="F3260" t="s">
        <v>41</v>
      </c>
      <c r="G3260">
        <v>95</v>
      </c>
      <c r="H3260">
        <v>120</v>
      </c>
      <c r="I3260" t="str">
        <f>INDEX('DATA - Teams'!$C:$C,MATCH(C3260,'DATA - Teams'!$B:$B,0))</f>
        <v>MELONS</v>
      </c>
    </row>
    <row r="3261" spans="1:9" hidden="1" x14ac:dyDescent="0.2">
      <c r="A3261">
        <v>2017</v>
      </c>
      <c r="B3261">
        <v>17</v>
      </c>
      <c r="C3261" t="s">
        <v>295</v>
      </c>
      <c r="D3261" t="s">
        <v>298</v>
      </c>
      <c r="E3261" t="s">
        <v>22</v>
      </c>
      <c r="F3261" t="s">
        <v>38</v>
      </c>
      <c r="G3261">
        <v>81</v>
      </c>
      <c r="H3261">
        <v>81</v>
      </c>
      <c r="I3261" t="str">
        <f>INDEX('DATA - Teams'!$C:$C,MATCH(C3261,'DATA - Teams'!$B:$B,0))</f>
        <v>MELONS</v>
      </c>
    </row>
    <row r="3262" spans="1:9" hidden="1" x14ac:dyDescent="0.2">
      <c r="A3262">
        <v>2017</v>
      </c>
      <c r="B3262">
        <v>17</v>
      </c>
      <c r="C3262" t="s">
        <v>295</v>
      </c>
      <c r="D3262" t="s">
        <v>321</v>
      </c>
      <c r="E3262" t="s">
        <v>36</v>
      </c>
      <c r="F3262" t="s">
        <v>43</v>
      </c>
      <c r="G3262">
        <v>74</v>
      </c>
      <c r="H3262">
        <v>51</v>
      </c>
      <c r="I3262" t="str">
        <f>INDEX('DATA - Teams'!$C:$C,MATCH(C3262,'DATA - Teams'!$B:$B,0))</f>
        <v>MELONS</v>
      </c>
    </row>
    <row r="3263" spans="1:9" hidden="1" x14ac:dyDescent="0.2">
      <c r="A3263">
        <v>2017</v>
      </c>
      <c r="B3263">
        <v>17</v>
      </c>
      <c r="C3263" t="s">
        <v>295</v>
      </c>
      <c r="D3263" t="s">
        <v>302</v>
      </c>
      <c r="E3263" t="s">
        <v>36</v>
      </c>
      <c r="F3263" t="s">
        <v>41</v>
      </c>
      <c r="G3263">
        <v>101</v>
      </c>
      <c r="H3263">
        <v>84</v>
      </c>
      <c r="I3263" t="str">
        <f>INDEX('DATA - Teams'!$C:$C,MATCH(C3263,'DATA - Teams'!$B:$B,0))</f>
        <v>MELONS</v>
      </c>
    </row>
    <row r="3264" spans="1:9" hidden="1" x14ac:dyDescent="0.2">
      <c r="A3264">
        <v>2017</v>
      </c>
      <c r="B3264">
        <v>17</v>
      </c>
      <c r="C3264" t="s">
        <v>295</v>
      </c>
      <c r="D3264" t="s">
        <v>276</v>
      </c>
      <c r="E3264" t="s">
        <v>36</v>
      </c>
      <c r="F3264" t="s">
        <v>43</v>
      </c>
      <c r="G3264">
        <v>79</v>
      </c>
      <c r="H3264">
        <v>66</v>
      </c>
      <c r="I3264" t="str">
        <f>INDEX('DATA - Teams'!$C:$C,MATCH(C3264,'DATA - Teams'!$B:$B,0))</f>
        <v>MELONS</v>
      </c>
    </row>
    <row r="3265" spans="1:9" hidden="1" x14ac:dyDescent="0.2">
      <c r="A3265">
        <v>2017</v>
      </c>
      <c r="B3265">
        <v>17</v>
      </c>
      <c r="C3265" t="s">
        <v>295</v>
      </c>
      <c r="D3265" t="s">
        <v>290</v>
      </c>
      <c r="E3265" t="s">
        <v>16</v>
      </c>
      <c r="F3265" t="s">
        <v>43</v>
      </c>
      <c r="G3265">
        <v>83</v>
      </c>
      <c r="H3265">
        <v>106</v>
      </c>
      <c r="I3265" t="str">
        <f>INDEX('DATA - Teams'!$C:$C,MATCH(C3265,'DATA - Teams'!$B:$B,0))</f>
        <v>MELONS</v>
      </c>
    </row>
    <row r="3266" spans="1:9" hidden="1" x14ac:dyDescent="0.2">
      <c r="A3266">
        <v>2017</v>
      </c>
      <c r="B3266">
        <v>17</v>
      </c>
      <c r="C3266" t="s">
        <v>295</v>
      </c>
      <c r="D3266" t="s">
        <v>310</v>
      </c>
      <c r="E3266" t="s">
        <v>16</v>
      </c>
      <c r="F3266" t="s">
        <v>41</v>
      </c>
      <c r="G3266">
        <v>86</v>
      </c>
      <c r="H3266">
        <v>148</v>
      </c>
      <c r="I3266" t="str">
        <f>INDEX('DATA - Teams'!$C:$C,MATCH(C3266,'DATA - Teams'!$B:$B,0))</f>
        <v>MELONS</v>
      </c>
    </row>
    <row r="3267" spans="1:9" hidden="1" x14ac:dyDescent="0.2">
      <c r="A3267">
        <v>2017</v>
      </c>
      <c r="B3267">
        <v>17</v>
      </c>
      <c r="C3267" t="s">
        <v>295</v>
      </c>
      <c r="D3267" t="s">
        <v>315</v>
      </c>
      <c r="E3267" t="s">
        <v>10</v>
      </c>
      <c r="F3267" t="s">
        <v>38</v>
      </c>
      <c r="G3267">
        <v>87</v>
      </c>
      <c r="H3267">
        <v>100</v>
      </c>
      <c r="I3267" t="str">
        <f>INDEX('DATA - Teams'!$C:$C,MATCH(C3267,'DATA - Teams'!$B:$B,0))</f>
        <v>MELONS</v>
      </c>
    </row>
    <row r="3268" spans="1:9" hidden="1" x14ac:dyDescent="0.2">
      <c r="A3268">
        <v>2017</v>
      </c>
      <c r="B3268">
        <v>17</v>
      </c>
      <c r="C3268" t="s">
        <v>295</v>
      </c>
      <c r="D3268" t="s">
        <v>303</v>
      </c>
      <c r="E3268" t="s">
        <v>10</v>
      </c>
      <c r="F3268" t="s">
        <v>41</v>
      </c>
      <c r="G3268">
        <v>83</v>
      </c>
      <c r="H3268">
        <v>85</v>
      </c>
      <c r="I3268" t="str">
        <f>INDEX('DATA - Teams'!$C:$C,MATCH(C3268,'DATA - Teams'!$B:$B,0))</f>
        <v>MELONS</v>
      </c>
    </row>
    <row r="3269" spans="1:9" hidden="1" x14ac:dyDescent="0.2">
      <c r="A3269">
        <v>2017</v>
      </c>
      <c r="B3269">
        <v>17</v>
      </c>
      <c r="C3269" t="s">
        <v>295</v>
      </c>
      <c r="D3269" t="s">
        <v>124</v>
      </c>
      <c r="E3269" t="s">
        <v>24</v>
      </c>
      <c r="F3269" t="s">
        <v>41</v>
      </c>
      <c r="G3269">
        <v>105</v>
      </c>
      <c r="H3269">
        <v>126</v>
      </c>
      <c r="I3269" t="str">
        <f>INDEX('DATA - Teams'!$C:$C,MATCH(C3269,'DATA - Teams'!$B:$B,0))</f>
        <v>MELONS</v>
      </c>
    </row>
    <row r="3270" spans="1:9" hidden="1" x14ac:dyDescent="0.2">
      <c r="A3270">
        <v>2017</v>
      </c>
      <c r="B3270">
        <v>17</v>
      </c>
      <c r="C3270" t="s">
        <v>295</v>
      </c>
      <c r="D3270" t="s">
        <v>304</v>
      </c>
      <c r="E3270" t="s">
        <v>14</v>
      </c>
      <c r="F3270" t="s">
        <v>38</v>
      </c>
      <c r="G3270">
        <v>78</v>
      </c>
      <c r="H3270">
        <v>117</v>
      </c>
      <c r="I3270" t="str">
        <f>INDEX('DATA - Teams'!$C:$C,MATCH(C3270,'DATA - Teams'!$B:$B,0))</f>
        <v>MELONS</v>
      </c>
    </row>
    <row r="3271" spans="1:9" hidden="1" x14ac:dyDescent="0.2">
      <c r="A3271">
        <v>2017</v>
      </c>
      <c r="B3271">
        <v>17</v>
      </c>
      <c r="C3271" t="s">
        <v>295</v>
      </c>
      <c r="D3271" t="s">
        <v>305</v>
      </c>
      <c r="E3271" t="s">
        <v>28</v>
      </c>
      <c r="F3271" t="s">
        <v>52</v>
      </c>
      <c r="G3271">
        <v>72</v>
      </c>
      <c r="H3271">
        <v>60</v>
      </c>
      <c r="I3271" t="str">
        <f>INDEX('DATA - Teams'!$C:$C,MATCH(C3271,'DATA - Teams'!$B:$B,0))</f>
        <v>MELONS</v>
      </c>
    </row>
    <row r="3272" spans="1:9" hidden="1" x14ac:dyDescent="0.2">
      <c r="A3272">
        <v>2017</v>
      </c>
      <c r="B3272">
        <v>17</v>
      </c>
      <c r="C3272" t="s">
        <v>295</v>
      </c>
      <c r="D3272" t="s">
        <v>306</v>
      </c>
      <c r="E3272" t="s">
        <v>28</v>
      </c>
      <c r="F3272" t="s">
        <v>41</v>
      </c>
      <c r="G3272">
        <v>135</v>
      </c>
      <c r="H3272">
        <v>104</v>
      </c>
      <c r="I3272" t="str">
        <f>INDEX('DATA - Teams'!$C:$C,MATCH(C3272,'DATA - Teams'!$B:$B,0))</f>
        <v>MELONS</v>
      </c>
    </row>
    <row r="3273" spans="1:9" hidden="1" x14ac:dyDescent="0.2">
      <c r="A3273">
        <v>2017</v>
      </c>
      <c r="B3273">
        <v>17</v>
      </c>
      <c r="C3273" t="s">
        <v>295</v>
      </c>
      <c r="D3273" t="s">
        <v>248</v>
      </c>
      <c r="E3273" t="s">
        <v>28</v>
      </c>
      <c r="F3273" t="s">
        <v>43</v>
      </c>
      <c r="G3273">
        <v>85</v>
      </c>
      <c r="H3273">
        <v>77</v>
      </c>
      <c r="I3273" t="str">
        <f>INDEX('DATA - Teams'!$C:$C,MATCH(C3273,'DATA - Teams'!$B:$B,0))</f>
        <v>MELONS</v>
      </c>
    </row>
    <row r="3274" spans="1:9" hidden="1" x14ac:dyDescent="0.2">
      <c r="A3274">
        <v>2017</v>
      </c>
      <c r="B3274">
        <v>17</v>
      </c>
      <c r="C3274" t="s">
        <v>295</v>
      </c>
      <c r="D3274" t="s">
        <v>313</v>
      </c>
      <c r="E3274" t="s">
        <v>28</v>
      </c>
      <c r="F3274" t="s">
        <v>38</v>
      </c>
      <c r="G3274">
        <v>87</v>
      </c>
      <c r="H3274">
        <v>117</v>
      </c>
      <c r="I3274" t="str">
        <f>INDEX('DATA - Teams'!$C:$C,MATCH(C3274,'DATA - Teams'!$B:$B,0))</f>
        <v>MELONS</v>
      </c>
    </row>
    <row r="3275" spans="1:9" hidden="1" x14ac:dyDescent="0.2">
      <c r="A3275">
        <v>2017</v>
      </c>
      <c r="B3275">
        <v>17</v>
      </c>
      <c r="C3275" t="s">
        <v>295</v>
      </c>
      <c r="D3275" t="s">
        <v>307</v>
      </c>
      <c r="E3275" t="s">
        <v>13</v>
      </c>
      <c r="F3275" t="s">
        <v>41</v>
      </c>
      <c r="G3275">
        <v>89</v>
      </c>
      <c r="H3275">
        <v>93</v>
      </c>
      <c r="I3275" t="str">
        <f>INDEX('DATA - Teams'!$C:$C,MATCH(C3275,'DATA - Teams'!$B:$B,0))</f>
        <v>MELONS</v>
      </c>
    </row>
    <row r="3276" spans="1:9" hidden="1" x14ac:dyDescent="0.2">
      <c r="A3276">
        <v>2017</v>
      </c>
      <c r="B3276">
        <v>17</v>
      </c>
      <c r="C3276" t="s">
        <v>295</v>
      </c>
      <c r="D3276" t="s">
        <v>193</v>
      </c>
      <c r="E3276" t="s">
        <v>21</v>
      </c>
      <c r="F3276" t="s">
        <v>59</v>
      </c>
      <c r="G3276">
        <v>88</v>
      </c>
      <c r="H3276">
        <v>46</v>
      </c>
      <c r="I3276" t="str">
        <f>INDEX('DATA - Teams'!$C:$C,MATCH(C3276,'DATA - Teams'!$B:$B,0))</f>
        <v>MELONS</v>
      </c>
    </row>
    <row r="3277" spans="1:9" hidden="1" x14ac:dyDescent="0.2">
      <c r="A3277">
        <v>2017</v>
      </c>
      <c r="B3277">
        <v>17</v>
      </c>
      <c r="C3277" t="s">
        <v>295</v>
      </c>
      <c r="D3277" t="s">
        <v>80</v>
      </c>
      <c r="E3277" t="s">
        <v>17</v>
      </c>
      <c r="F3277" t="s">
        <v>59</v>
      </c>
      <c r="G3277">
        <v>67</v>
      </c>
      <c r="H3277">
        <v>69</v>
      </c>
      <c r="I3277" t="str">
        <f>INDEX('DATA - Teams'!$C:$C,MATCH(C3277,'DATA - Teams'!$B:$B,0))</f>
        <v>MELONS</v>
      </c>
    </row>
    <row r="3278" spans="1:9" hidden="1" x14ac:dyDescent="0.2">
      <c r="A3278">
        <v>2017</v>
      </c>
      <c r="B3278">
        <v>17</v>
      </c>
      <c r="C3278" t="s">
        <v>295</v>
      </c>
      <c r="D3278" t="s">
        <v>131</v>
      </c>
      <c r="E3278" t="s">
        <v>32</v>
      </c>
      <c r="F3278" t="s">
        <v>59</v>
      </c>
      <c r="G3278">
        <v>67</v>
      </c>
      <c r="H3278">
        <v>0</v>
      </c>
      <c r="I3278" t="str">
        <f>INDEX('DATA - Teams'!$C:$C,MATCH(C3278,'DATA - Teams'!$B:$B,0))</f>
        <v>MELONS</v>
      </c>
    </row>
    <row r="3279" spans="1:9" hidden="1" x14ac:dyDescent="0.2">
      <c r="A3279">
        <v>2017</v>
      </c>
      <c r="B3279">
        <v>17</v>
      </c>
      <c r="C3279" t="s">
        <v>295</v>
      </c>
      <c r="D3279" t="s">
        <v>183</v>
      </c>
      <c r="E3279" t="s">
        <v>10</v>
      </c>
      <c r="F3279" t="s">
        <v>59</v>
      </c>
      <c r="G3279">
        <v>76</v>
      </c>
      <c r="H3279">
        <v>103</v>
      </c>
      <c r="I3279" t="str">
        <f>INDEX('DATA - Teams'!$C:$C,MATCH(C3279,'DATA - Teams'!$B:$B,0))</f>
        <v>MELONS</v>
      </c>
    </row>
    <row r="3280" spans="1:9" hidden="1" x14ac:dyDescent="0.2">
      <c r="A3280">
        <v>2017</v>
      </c>
      <c r="B3280">
        <v>18</v>
      </c>
      <c r="C3280" t="s">
        <v>295</v>
      </c>
      <c r="D3280" t="s">
        <v>296</v>
      </c>
      <c r="E3280" t="s">
        <v>21</v>
      </c>
      <c r="F3280" t="s">
        <v>43</v>
      </c>
      <c r="G3280">
        <v>110</v>
      </c>
      <c r="H3280">
        <v>78</v>
      </c>
      <c r="I3280" t="str">
        <f>INDEX('DATA - Teams'!$C:$C,MATCH(C3280,'DATA - Teams'!$B:$B,0))</f>
        <v>MELONS</v>
      </c>
    </row>
    <row r="3281" spans="1:9" hidden="1" x14ac:dyDescent="0.2">
      <c r="A3281">
        <v>2017</v>
      </c>
      <c r="B3281">
        <v>18</v>
      </c>
      <c r="C3281" t="s">
        <v>295</v>
      </c>
      <c r="D3281" t="s">
        <v>297</v>
      </c>
      <c r="E3281" t="s">
        <v>21</v>
      </c>
      <c r="F3281" t="s">
        <v>38</v>
      </c>
      <c r="G3281">
        <v>88</v>
      </c>
      <c r="H3281">
        <v>146</v>
      </c>
      <c r="I3281" t="str">
        <f>INDEX('DATA - Teams'!$C:$C,MATCH(C3281,'DATA - Teams'!$B:$B,0))</f>
        <v>MELONS</v>
      </c>
    </row>
    <row r="3282" spans="1:9" hidden="1" x14ac:dyDescent="0.2">
      <c r="A3282">
        <v>2017</v>
      </c>
      <c r="B3282">
        <v>18</v>
      </c>
      <c r="C3282" t="s">
        <v>295</v>
      </c>
      <c r="D3282" t="s">
        <v>299</v>
      </c>
      <c r="E3282" t="s">
        <v>22</v>
      </c>
      <c r="F3282" t="s">
        <v>41</v>
      </c>
      <c r="G3282">
        <v>93</v>
      </c>
      <c r="H3282">
        <v>80</v>
      </c>
      <c r="I3282" t="str">
        <f>INDEX('DATA - Teams'!$C:$C,MATCH(C3282,'DATA - Teams'!$B:$B,0))</f>
        <v>MELONS</v>
      </c>
    </row>
    <row r="3283" spans="1:9" hidden="1" x14ac:dyDescent="0.2">
      <c r="A3283">
        <v>2017</v>
      </c>
      <c r="B3283">
        <v>18</v>
      </c>
      <c r="C3283" t="s">
        <v>295</v>
      </c>
      <c r="D3283" t="s">
        <v>298</v>
      </c>
      <c r="E3283" t="s">
        <v>22</v>
      </c>
      <c r="F3283" t="s">
        <v>38</v>
      </c>
      <c r="G3283">
        <v>77</v>
      </c>
      <c r="H3283">
        <v>78</v>
      </c>
      <c r="I3283" t="str">
        <f>INDEX('DATA - Teams'!$C:$C,MATCH(C3283,'DATA - Teams'!$B:$B,0))</f>
        <v>MELONS</v>
      </c>
    </row>
    <row r="3284" spans="1:9" hidden="1" x14ac:dyDescent="0.2">
      <c r="A3284">
        <v>2017</v>
      </c>
      <c r="B3284">
        <v>18</v>
      </c>
      <c r="C3284" t="s">
        <v>295</v>
      </c>
      <c r="D3284" t="s">
        <v>321</v>
      </c>
      <c r="E3284" t="s">
        <v>36</v>
      </c>
      <c r="F3284" t="s">
        <v>43</v>
      </c>
      <c r="G3284">
        <v>76</v>
      </c>
      <c r="H3284">
        <v>56</v>
      </c>
      <c r="I3284" t="str">
        <f>INDEX('DATA - Teams'!$C:$C,MATCH(C3284,'DATA - Teams'!$B:$B,0))</f>
        <v>MELONS</v>
      </c>
    </row>
    <row r="3285" spans="1:9" hidden="1" x14ac:dyDescent="0.2">
      <c r="A3285">
        <v>2017</v>
      </c>
      <c r="B3285">
        <v>18</v>
      </c>
      <c r="C3285" t="s">
        <v>295</v>
      </c>
      <c r="D3285" t="s">
        <v>302</v>
      </c>
      <c r="E3285" t="s">
        <v>36</v>
      </c>
      <c r="F3285" t="s">
        <v>41</v>
      </c>
      <c r="G3285">
        <v>100</v>
      </c>
      <c r="H3285">
        <v>102</v>
      </c>
      <c r="I3285" t="str">
        <f>INDEX('DATA - Teams'!$C:$C,MATCH(C3285,'DATA - Teams'!$B:$B,0))</f>
        <v>MELONS</v>
      </c>
    </row>
    <row r="3286" spans="1:9" hidden="1" x14ac:dyDescent="0.2">
      <c r="A3286">
        <v>2017</v>
      </c>
      <c r="B3286">
        <v>18</v>
      </c>
      <c r="C3286" t="s">
        <v>295</v>
      </c>
      <c r="D3286" t="s">
        <v>276</v>
      </c>
      <c r="E3286" t="s">
        <v>36</v>
      </c>
      <c r="F3286" t="s">
        <v>43</v>
      </c>
      <c r="G3286">
        <v>73</v>
      </c>
      <c r="H3286">
        <v>59</v>
      </c>
      <c r="I3286" t="str">
        <f>INDEX('DATA - Teams'!$C:$C,MATCH(C3286,'DATA - Teams'!$B:$B,0))</f>
        <v>MELONS</v>
      </c>
    </row>
    <row r="3287" spans="1:9" hidden="1" x14ac:dyDescent="0.2">
      <c r="A3287">
        <v>2017</v>
      </c>
      <c r="B3287">
        <v>18</v>
      </c>
      <c r="C3287" t="s">
        <v>295</v>
      </c>
      <c r="D3287" t="s">
        <v>290</v>
      </c>
      <c r="E3287" t="s">
        <v>16</v>
      </c>
      <c r="F3287" t="s">
        <v>43</v>
      </c>
      <c r="G3287">
        <v>85</v>
      </c>
      <c r="H3287">
        <v>64</v>
      </c>
      <c r="I3287" t="str">
        <f>INDEX('DATA - Teams'!$C:$C,MATCH(C3287,'DATA - Teams'!$B:$B,0))</f>
        <v>MELONS</v>
      </c>
    </row>
    <row r="3288" spans="1:9" hidden="1" x14ac:dyDescent="0.2">
      <c r="A3288">
        <v>2017</v>
      </c>
      <c r="B3288">
        <v>18</v>
      </c>
      <c r="C3288" t="s">
        <v>295</v>
      </c>
      <c r="D3288" t="s">
        <v>310</v>
      </c>
      <c r="E3288" t="s">
        <v>16</v>
      </c>
      <c r="F3288" t="s">
        <v>41</v>
      </c>
      <c r="G3288">
        <v>86</v>
      </c>
      <c r="H3288">
        <v>106</v>
      </c>
      <c r="I3288" t="str">
        <f>INDEX('DATA - Teams'!$C:$C,MATCH(C3288,'DATA - Teams'!$B:$B,0))</f>
        <v>MELONS</v>
      </c>
    </row>
    <row r="3289" spans="1:9" hidden="1" x14ac:dyDescent="0.2">
      <c r="A3289">
        <v>2017</v>
      </c>
      <c r="B3289">
        <v>18</v>
      </c>
      <c r="C3289" t="s">
        <v>295</v>
      </c>
      <c r="D3289" t="s">
        <v>315</v>
      </c>
      <c r="E3289" t="s">
        <v>10</v>
      </c>
      <c r="F3289" t="s">
        <v>38</v>
      </c>
      <c r="G3289">
        <v>88</v>
      </c>
      <c r="H3289">
        <v>85</v>
      </c>
      <c r="I3289" t="str">
        <f>INDEX('DATA - Teams'!$C:$C,MATCH(C3289,'DATA - Teams'!$B:$B,0))</f>
        <v>MELONS</v>
      </c>
    </row>
    <row r="3290" spans="1:9" hidden="1" x14ac:dyDescent="0.2">
      <c r="A3290">
        <v>2017</v>
      </c>
      <c r="B3290">
        <v>18</v>
      </c>
      <c r="C3290" t="s">
        <v>295</v>
      </c>
      <c r="D3290" t="s">
        <v>303</v>
      </c>
      <c r="E3290" t="s">
        <v>10</v>
      </c>
      <c r="F3290" t="s">
        <v>41</v>
      </c>
      <c r="G3290">
        <v>82</v>
      </c>
      <c r="H3290">
        <v>93</v>
      </c>
      <c r="I3290" t="str">
        <f>INDEX('DATA - Teams'!$C:$C,MATCH(C3290,'DATA - Teams'!$B:$B,0))</f>
        <v>MELONS</v>
      </c>
    </row>
    <row r="3291" spans="1:9" hidden="1" x14ac:dyDescent="0.2">
      <c r="A3291">
        <v>2017</v>
      </c>
      <c r="B3291">
        <v>18</v>
      </c>
      <c r="C3291" t="s">
        <v>295</v>
      </c>
      <c r="D3291" t="s">
        <v>183</v>
      </c>
      <c r="E3291" t="s">
        <v>10</v>
      </c>
      <c r="F3291" t="s">
        <v>41</v>
      </c>
      <c r="G3291">
        <v>73</v>
      </c>
      <c r="H3291">
        <v>81</v>
      </c>
      <c r="I3291" t="str">
        <f>INDEX('DATA - Teams'!$C:$C,MATCH(C3291,'DATA - Teams'!$B:$B,0))</f>
        <v>MELONS</v>
      </c>
    </row>
    <row r="3292" spans="1:9" hidden="1" x14ac:dyDescent="0.2">
      <c r="A3292">
        <v>2017</v>
      </c>
      <c r="B3292">
        <v>18</v>
      </c>
      <c r="C3292" t="s">
        <v>295</v>
      </c>
      <c r="D3292" t="s">
        <v>124</v>
      </c>
      <c r="E3292" t="s">
        <v>24</v>
      </c>
      <c r="F3292" t="s">
        <v>41</v>
      </c>
      <c r="G3292">
        <v>103</v>
      </c>
      <c r="H3292">
        <v>93</v>
      </c>
      <c r="I3292" t="str">
        <f>INDEX('DATA - Teams'!$C:$C,MATCH(C3292,'DATA - Teams'!$B:$B,0))</f>
        <v>MELONS</v>
      </c>
    </row>
    <row r="3293" spans="1:9" hidden="1" x14ac:dyDescent="0.2">
      <c r="A3293">
        <v>2017</v>
      </c>
      <c r="B3293">
        <v>18</v>
      </c>
      <c r="C3293" t="s">
        <v>295</v>
      </c>
      <c r="D3293" t="s">
        <v>304</v>
      </c>
      <c r="E3293" t="s">
        <v>14</v>
      </c>
      <c r="F3293" t="s">
        <v>38</v>
      </c>
      <c r="G3293">
        <v>80</v>
      </c>
      <c r="H3293">
        <v>79</v>
      </c>
      <c r="I3293" t="str">
        <f>INDEX('DATA - Teams'!$C:$C,MATCH(C3293,'DATA - Teams'!$B:$B,0))</f>
        <v>MELONS</v>
      </c>
    </row>
    <row r="3294" spans="1:9" hidden="1" x14ac:dyDescent="0.2">
      <c r="A3294">
        <v>2017</v>
      </c>
      <c r="B3294">
        <v>18</v>
      </c>
      <c r="C3294" t="s">
        <v>295</v>
      </c>
      <c r="D3294" t="s">
        <v>306</v>
      </c>
      <c r="E3294" t="s">
        <v>28</v>
      </c>
      <c r="F3294" t="s">
        <v>41</v>
      </c>
      <c r="G3294">
        <v>142</v>
      </c>
      <c r="H3294">
        <v>134</v>
      </c>
      <c r="I3294" t="str">
        <f>INDEX('DATA - Teams'!$C:$C,MATCH(C3294,'DATA - Teams'!$B:$B,0))</f>
        <v>MELONS</v>
      </c>
    </row>
    <row r="3295" spans="1:9" hidden="1" x14ac:dyDescent="0.2">
      <c r="A3295">
        <v>2017</v>
      </c>
      <c r="B3295">
        <v>18</v>
      </c>
      <c r="C3295" t="s">
        <v>295</v>
      </c>
      <c r="D3295" t="s">
        <v>305</v>
      </c>
      <c r="E3295" t="s">
        <v>28</v>
      </c>
      <c r="F3295" t="s">
        <v>52</v>
      </c>
      <c r="G3295">
        <v>77</v>
      </c>
      <c r="H3295">
        <v>133</v>
      </c>
      <c r="I3295" t="str">
        <f>INDEX('DATA - Teams'!$C:$C,MATCH(C3295,'DATA - Teams'!$B:$B,0))</f>
        <v>MELONS</v>
      </c>
    </row>
    <row r="3296" spans="1:9" hidden="1" x14ac:dyDescent="0.2">
      <c r="A3296">
        <v>2017</v>
      </c>
      <c r="B3296">
        <v>18</v>
      </c>
      <c r="C3296" t="s">
        <v>295</v>
      </c>
      <c r="D3296" t="s">
        <v>248</v>
      </c>
      <c r="E3296" t="s">
        <v>28</v>
      </c>
      <c r="F3296" t="s">
        <v>43</v>
      </c>
      <c r="G3296">
        <v>79</v>
      </c>
      <c r="H3296">
        <v>80</v>
      </c>
      <c r="I3296" t="str">
        <f>INDEX('DATA - Teams'!$C:$C,MATCH(C3296,'DATA - Teams'!$B:$B,0))</f>
        <v>MELONS</v>
      </c>
    </row>
    <row r="3297" spans="1:9" hidden="1" x14ac:dyDescent="0.2">
      <c r="A3297">
        <v>2017</v>
      </c>
      <c r="B3297">
        <v>18</v>
      </c>
      <c r="C3297" t="s">
        <v>295</v>
      </c>
      <c r="D3297" t="s">
        <v>313</v>
      </c>
      <c r="E3297" t="s">
        <v>28</v>
      </c>
      <c r="F3297" t="s">
        <v>38</v>
      </c>
      <c r="G3297">
        <v>83</v>
      </c>
      <c r="H3297">
        <v>75</v>
      </c>
      <c r="I3297" t="str">
        <f>INDEX('DATA - Teams'!$C:$C,MATCH(C3297,'DATA - Teams'!$B:$B,0))</f>
        <v>MELONS</v>
      </c>
    </row>
    <row r="3298" spans="1:9" hidden="1" x14ac:dyDescent="0.2">
      <c r="A3298">
        <v>2017</v>
      </c>
      <c r="B3298">
        <v>18</v>
      </c>
      <c r="C3298" t="s">
        <v>295</v>
      </c>
      <c r="D3298" t="s">
        <v>80</v>
      </c>
      <c r="E3298" t="s">
        <v>17</v>
      </c>
      <c r="F3298" t="s">
        <v>59</v>
      </c>
      <c r="G3298">
        <v>67</v>
      </c>
      <c r="H3298">
        <v>73</v>
      </c>
      <c r="I3298" t="str">
        <f>INDEX('DATA - Teams'!$C:$C,MATCH(C3298,'DATA - Teams'!$B:$B,0))</f>
        <v>MELONS</v>
      </c>
    </row>
    <row r="3299" spans="1:9" hidden="1" x14ac:dyDescent="0.2">
      <c r="A3299">
        <v>2017</v>
      </c>
      <c r="B3299">
        <v>18</v>
      </c>
      <c r="C3299" t="s">
        <v>295</v>
      </c>
      <c r="D3299" t="s">
        <v>323</v>
      </c>
      <c r="E3299" t="s">
        <v>18</v>
      </c>
      <c r="F3299" t="s">
        <v>59</v>
      </c>
      <c r="G3299">
        <v>57</v>
      </c>
      <c r="H3299">
        <v>52</v>
      </c>
      <c r="I3299" t="str">
        <f>INDEX('DATA - Teams'!$C:$C,MATCH(C3299,'DATA - Teams'!$B:$B,0))</f>
        <v>MELONS</v>
      </c>
    </row>
    <row r="3300" spans="1:9" hidden="1" x14ac:dyDescent="0.2">
      <c r="A3300">
        <v>2017</v>
      </c>
      <c r="B3300">
        <v>18</v>
      </c>
      <c r="C3300" t="s">
        <v>295</v>
      </c>
      <c r="D3300" t="s">
        <v>131</v>
      </c>
      <c r="E3300" t="s">
        <v>32</v>
      </c>
      <c r="F3300" t="s">
        <v>59</v>
      </c>
      <c r="G3300">
        <v>67</v>
      </c>
      <c r="H3300">
        <v>0</v>
      </c>
      <c r="I3300" t="str">
        <f>INDEX('DATA - Teams'!$C:$C,MATCH(C3300,'DATA - Teams'!$B:$B,0))</f>
        <v>MELONS</v>
      </c>
    </row>
    <row r="3301" spans="1:9" hidden="1" x14ac:dyDescent="0.2">
      <c r="A3301">
        <v>2017</v>
      </c>
      <c r="B3301">
        <v>18</v>
      </c>
      <c r="C3301" t="s">
        <v>295</v>
      </c>
      <c r="D3301" t="s">
        <v>307</v>
      </c>
      <c r="E3301" t="s">
        <v>13</v>
      </c>
      <c r="F3301" t="s">
        <v>59</v>
      </c>
      <c r="G3301">
        <v>89</v>
      </c>
      <c r="H3301">
        <v>0</v>
      </c>
      <c r="I3301" t="str">
        <f>INDEX('DATA - Teams'!$C:$C,MATCH(C3301,'DATA - Teams'!$B:$B,0))</f>
        <v>MELONS</v>
      </c>
    </row>
    <row r="3302" spans="1:9" hidden="1" x14ac:dyDescent="0.2">
      <c r="A3302">
        <v>2017</v>
      </c>
      <c r="B3302">
        <v>19</v>
      </c>
      <c r="C3302" t="s">
        <v>295</v>
      </c>
      <c r="D3302" t="s">
        <v>296</v>
      </c>
      <c r="E3302" t="s">
        <v>21</v>
      </c>
      <c r="F3302" t="s">
        <v>43</v>
      </c>
      <c r="G3302">
        <v>101</v>
      </c>
      <c r="H3302">
        <v>80</v>
      </c>
      <c r="I3302" t="str">
        <f>INDEX('DATA - Teams'!$C:$C,MATCH(C3302,'DATA - Teams'!$B:$B,0))</f>
        <v>MELONS</v>
      </c>
    </row>
    <row r="3303" spans="1:9" hidden="1" x14ac:dyDescent="0.2">
      <c r="A3303">
        <v>2017</v>
      </c>
      <c r="B3303">
        <v>19</v>
      </c>
      <c r="C3303" t="s">
        <v>295</v>
      </c>
      <c r="D3303" t="s">
        <v>297</v>
      </c>
      <c r="E3303" t="s">
        <v>21</v>
      </c>
      <c r="F3303" t="s">
        <v>38</v>
      </c>
      <c r="G3303">
        <v>89</v>
      </c>
      <c r="H3303">
        <v>68</v>
      </c>
      <c r="I3303" t="str">
        <f>INDEX('DATA - Teams'!$C:$C,MATCH(C3303,'DATA - Teams'!$B:$B,0))</f>
        <v>MELONS</v>
      </c>
    </row>
    <row r="3304" spans="1:9" hidden="1" x14ac:dyDescent="0.2">
      <c r="A3304">
        <v>2017</v>
      </c>
      <c r="B3304">
        <v>19</v>
      </c>
      <c r="C3304" t="s">
        <v>295</v>
      </c>
      <c r="D3304" t="s">
        <v>299</v>
      </c>
      <c r="E3304" t="s">
        <v>22</v>
      </c>
      <c r="F3304" t="s">
        <v>41</v>
      </c>
      <c r="G3304">
        <v>90</v>
      </c>
      <c r="H3304">
        <v>123</v>
      </c>
      <c r="I3304" t="str">
        <f>INDEX('DATA - Teams'!$C:$C,MATCH(C3304,'DATA - Teams'!$B:$B,0))</f>
        <v>MELONS</v>
      </c>
    </row>
    <row r="3305" spans="1:9" hidden="1" x14ac:dyDescent="0.2">
      <c r="A3305">
        <v>2017</v>
      </c>
      <c r="B3305">
        <v>19</v>
      </c>
      <c r="C3305" t="s">
        <v>295</v>
      </c>
      <c r="D3305" t="s">
        <v>298</v>
      </c>
      <c r="E3305" t="s">
        <v>22</v>
      </c>
      <c r="F3305" t="s">
        <v>38</v>
      </c>
      <c r="G3305">
        <v>78</v>
      </c>
      <c r="H3305">
        <v>67</v>
      </c>
      <c r="I3305" t="str">
        <f>INDEX('DATA - Teams'!$C:$C,MATCH(C3305,'DATA - Teams'!$B:$B,0))</f>
        <v>MELONS</v>
      </c>
    </row>
    <row r="3306" spans="1:9" hidden="1" x14ac:dyDescent="0.2">
      <c r="A3306">
        <v>2017</v>
      </c>
      <c r="B3306">
        <v>19</v>
      </c>
      <c r="C3306" t="s">
        <v>295</v>
      </c>
      <c r="D3306" t="s">
        <v>265</v>
      </c>
      <c r="E3306" t="s">
        <v>33</v>
      </c>
      <c r="F3306" t="s">
        <v>43</v>
      </c>
      <c r="G3306">
        <v>77</v>
      </c>
      <c r="H3306">
        <v>96</v>
      </c>
      <c r="I3306" t="str">
        <f>INDEX('DATA - Teams'!$C:$C,MATCH(C3306,'DATA - Teams'!$B:$B,0))</f>
        <v>MELONS</v>
      </c>
    </row>
    <row r="3307" spans="1:9" hidden="1" x14ac:dyDescent="0.2">
      <c r="A3307">
        <v>2017</v>
      </c>
      <c r="B3307">
        <v>19</v>
      </c>
      <c r="C3307" t="s">
        <v>295</v>
      </c>
      <c r="D3307" t="s">
        <v>276</v>
      </c>
      <c r="E3307" t="s">
        <v>36</v>
      </c>
      <c r="F3307" t="s">
        <v>43</v>
      </c>
      <c r="G3307">
        <v>77</v>
      </c>
      <c r="H3307">
        <v>80</v>
      </c>
      <c r="I3307" t="str">
        <f>INDEX('DATA - Teams'!$C:$C,MATCH(C3307,'DATA - Teams'!$B:$B,0))</f>
        <v>MELONS</v>
      </c>
    </row>
    <row r="3308" spans="1:9" hidden="1" x14ac:dyDescent="0.2">
      <c r="A3308">
        <v>2017</v>
      </c>
      <c r="B3308">
        <v>19</v>
      </c>
      <c r="C3308" t="s">
        <v>295</v>
      </c>
      <c r="D3308" t="s">
        <v>302</v>
      </c>
      <c r="E3308" t="s">
        <v>36</v>
      </c>
      <c r="F3308" t="s">
        <v>41</v>
      </c>
      <c r="G3308">
        <v>98</v>
      </c>
      <c r="H3308">
        <v>90</v>
      </c>
      <c r="I3308" t="str">
        <f>INDEX('DATA - Teams'!$C:$C,MATCH(C3308,'DATA - Teams'!$B:$B,0))</f>
        <v>MELONS</v>
      </c>
    </row>
    <row r="3309" spans="1:9" hidden="1" x14ac:dyDescent="0.2">
      <c r="A3309">
        <v>2017</v>
      </c>
      <c r="B3309">
        <v>19</v>
      </c>
      <c r="C3309" t="s">
        <v>295</v>
      </c>
      <c r="D3309" t="s">
        <v>131</v>
      </c>
      <c r="E3309" t="s">
        <v>32</v>
      </c>
      <c r="F3309" t="s">
        <v>38</v>
      </c>
      <c r="G3309">
        <v>64</v>
      </c>
      <c r="H3309">
        <v>65</v>
      </c>
      <c r="I3309" t="str">
        <f>INDEX('DATA - Teams'!$C:$C,MATCH(C3309,'DATA - Teams'!$B:$B,0))</f>
        <v>MELONS</v>
      </c>
    </row>
    <row r="3310" spans="1:9" hidden="1" x14ac:dyDescent="0.2">
      <c r="A3310">
        <v>2017</v>
      </c>
      <c r="B3310">
        <v>19</v>
      </c>
      <c r="C3310" t="s">
        <v>295</v>
      </c>
      <c r="D3310" t="s">
        <v>290</v>
      </c>
      <c r="E3310" t="s">
        <v>16</v>
      </c>
      <c r="F3310" t="s">
        <v>43</v>
      </c>
      <c r="G3310">
        <v>85</v>
      </c>
      <c r="H3310">
        <v>79</v>
      </c>
      <c r="I3310" t="str">
        <f>INDEX('DATA - Teams'!$C:$C,MATCH(C3310,'DATA - Teams'!$B:$B,0))</f>
        <v>MELONS</v>
      </c>
    </row>
    <row r="3311" spans="1:9" hidden="1" x14ac:dyDescent="0.2">
      <c r="A3311">
        <v>2017</v>
      </c>
      <c r="B3311">
        <v>19</v>
      </c>
      <c r="C3311" t="s">
        <v>295</v>
      </c>
      <c r="D3311" t="s">
        <v>310</v>
      </c>
      <c r="E3311" t="s">
        <v>16</v>
      </c>
      <c r="F3311" t="s">
        <v>41</v>
      </c>
      <c r="G3311">
        <v>90</v>
      </c>
      <c r="H3311">
        <v>75</v>
      </c>
      <c r="I3311" t="str">
        <f>INDEX('DATA - Teams'!$C:$C,MATCH(C3311,'DATA - Teams'!$B:$B,0))</f>
        <v>MELONS</v>
      </c>
    </row>
    <row r="3312" spans="1:9" hidden="1" x14ac:dyDescent="0.2">
      <c r="A3312">
        <v>2017</v>
      </c>
      <c r="B3312">
        <v>19</v>
      </c>
      <c r="C3312" t="s">
        <v>295</v>
      </c>
      <c r="D3312" t="s">
        <v>315</v>
      </c>
      <c r="E3312" t="s">
        <v>10</v>
      </c>
      <c r="F3312" t="s">
        <v>38</v>
      </c>
      <c r="G3312">
        <v>95</v>
      </c>
      <c r="H3312">
        <v>113</v>
      </c>
      <c r="I3312" t="str">
        <f>INDEX('DATA - Teams'!$C:$C,MATCH(C3312,'DATA - Teams'!$B:$B,0))</f>
        <v>MELONS</v>
      </c>
    </row>
    <row r="3313" spans="1:9" hidden="1" x14ac:dyDescent="0.2">
      <c r="A3313">
        <v>2017</v>
      </c>
      <c r="B3313">
        <v>19</v>
      </c>
      <c r="C3313" t="s">
        <v>295</v>
      </c>
      <c r="D3313" t="s">
        <v>303</v>
      </c>
      <c r="E3313" t="s">
        <v>10</v>
      </c>
      <c r="F3313" t="s">
        <v>41</v>
      </c>
      <c r="G3313">
        <v>88</v>
      </c>
      <c r="H3313">
        <v>107</v>
      </c>
      <c r="I3313" t="str">
        <f>INDEX('DATA - Teams'!$C:$C,MATCH(C3313,'DATA - Teams'!$B:$B,0))</f>
        <v>MELONS</v>
      </c>
    </row>
    <row r="3314" spans="1:9" hidden="1" x14ac:dyDescent="0.2">
      <c r="A3314">
        <v>2017</v>
      </c>
      <c r="B3314">
        <v>19</v>
      </c>
      <c r="C3314" t="s">
        <v>295</v>
      </c>
      <c r="D3314" t="s">
        <v>124</v>
      </c>
      <c r="E3314" t="s">
        <v>24</v>
      </c>
      <c r="F3314" t="s">
        <v>41</v>
      </c>
      <c r="G3314">
        <v>112</v>
      </c>
      <c r="H3314">
        <v>132</v>
      </c>
      <c r="I3314" t="str">
        <f>INDEX('DATA - Teams'!$C:$C,MATCH(C3314,'DATA - Teams'!$B:$B,0))</f>
        <v>MELONS</v>
      </c>
    </row>
    <row r="3315" spans="1:9" hidden="1" x14ac:dyDescent="0.2">
      <c r="A3315">
        <v>2017</v>
      </c>
      <c r="B3315">
        <v>19</v>
      </c>
      <c r="C3315" t="s">
        <v>295</v>
      </c>
      <c r="D3315" t="s">
        <v>305</v>
      </c>
      <c r="E3315" t="s">
        <v>28</v>
      </c>
      <c r="F3315" t="s">
        <v>52</v>
      </c>
      <c r="G3315">
        <v>79</v>
      </c>
      <c r="H3315">
        <v>97</v>
      </c>
      <c r="I3315" t="str">
        <f>INDEX('DATA - Teams'!$C:$C,MATCH(C3315,'DATA - Teams'!$B:$B,0))</f>
        <v>MELONS</v>
      </c>
    </row>
    <row r="3316" spans="1:9" hidden="1" x14ac:dyDescent="0.2">
      <c r="A3316">
        <v>2017</v>
      </c>
      <c r="B3316">
        <v>19</v>
      </c>
      <c r="C3316" t="s">
        <v>295</v>
      </c>
      <c r="D3316" t="s">
        <v>306</v>
      </c>
      <c r="E3316" t="s">
        <v>28</v>
      </c>
      <c r="F3316" t="s">
        <v>41</v>
      </c>
      <c r="G3316">
        <v>140</v>
      </c>
      <c r="H3316">
        <v>120</v>
      </c>
      <c r="I3316" t="str">
        <f>INDEX('DATA - Teams'!$C:$C,MATCH(C3316,'DATA - Teams'!$B:$B,0))</f>
        <v>MELONS</v>
      </c>
    </row>
    <row r="3317" spans="1:9" hidden="1" x14ac:dyDescent="0.2">
      <c r="A3317">
        <v>2017</v>
      </c>
      <c r="B3317">
        <v>19</v>
      </c>
      <c r="C3317" t="s">
        <v>295</v>
      </c>
      <c r="D3317" t="s">
        <v>248</v>
      </c>
      <c r="E3317" t="s">
        <v>28</v>
      </c>
      <c r="F3317" t="s">
        <v>43</v>
      </c>
      <c r="G3317">
        <v>91</v>
      </c>
      <c r="H3317">
        <v>127</v>
      </c>
      <c r="I3317" t="str">
        <f>INDEX('DATA - Teams'!$C:$C,MATCH(C3317,'DATA - Teams'!$B:$B,0))</f>
        <v>MELONS</v>
      </c>
    </row>
    <row r="3318" spans="1:9" hidden="1" x14ac:dyDescent="0.2">
      <c r="A3318">
        <v>2017</v>
      </c>
      <c r="B3318">
        <v>19</v>
      </c>
      <c r="C3318" t="s">
        <v>295</v>
      </c>
      <c r="D3318" t="s">
        <v>313</v>
      </c>
      <c r="E3318" t="s">
        <v>28</v>
      </c>
      <c r="F3318" t="s">
        <v>38</v>
      </c>
      <c r="G3318">
        <v>82</v>
      </c>
      <c r="H3318">
        <v>65</v>
      </c>
      <c r="I3318" t="str">
        <f>INDEX('DATA - Teams'!$C:$C,MATCH(C3318,'DATA - Teams'!$B:$B,0))</f>
        <v>MELONS</v>
      </c>
    </row>
    <row r="3319" spans="1:9" hidden="1" x14ac:dyDescent="0.2">
      <c r="A3319">
        <v>2017</v>
      </c>
      <c r="B3319">
        <v>19</v>
      </c>
      <c r="C3319" t="s">
        <v>295</v>
      </c>
      <c r="D3319" t="s">
        <v>307</v>
      </c>
      <c r="E3319" t="s">
        <v>13</v>
      </c>
      <c r="F3319" t="s">
        <v>41</v>
      </c>
      <c r="G3319">
        <v>83</v>
      </c>
      <c r="H3319">
        <v>90</v>
      </c>
      <c r="I3319" t="str">
        <f>INDEX('DATA - Teams'!$C:$C,MATCH(C3319,'DATA - Teams'!$B:$B,0))</f>
        <v>MELONS</v>
      </c>
    </row>
    <row r="3320" spans="1:9" hidden="1" x14ac:dyDescent="0.2">
      <c r="A3320">
        <v>2017</v>
      </c>
      <c r="B3320">
        <v>19</v>
      </c>
      <c r="C3320" t="s">
        <v>295</v>
      </c>
      <c r="D3320" t="s">
        <v>80</v>
      </c>
      <c r="E3320" t="s">
        <v>17</v>
      </c>
      <c r="F3320" t="s">
        <v>59</v>
      </c>
      <c r="G3320">
        <v>63</v>
      </c>
      <c r="H3320">
        <v>80</v>
      </c>
      <c r="I3320" t="str">
        <f>INDEX('DATA - Teams'!$C:$C,MATCH(C3320,'DATA - Teams'!$B:$B,0))</f>
        <v>MELONS</v>
      </c>
    </row>
    <row r="3321" spans="1:9" hidden="1" x14ac:dyDescent="0.2">
      <c r="A3321">
        <v>2017</v>
      </c>
      <c r="B3321">
        <v>19</v>
      </c>
      <c r="C3321" t="s">
        <v>295</v>
      </c>
      <c r="D3321" t="s">
        <v>199</v>
      </c>
      <c r="E3321" t="s">
        <v>17</v>
      </c>
      <c r="F3321" t="s">
        <v>59</v>
      </c>
      <c r="G3321">
        <v>62</v>
      </c>
      <c r="H3321">
        <v>37</v>
      </c>
      <c r="I3321" t="str">
        <f>INDEX('DATA - Teams'!$C:$C,MATCH(C3321,'DATA - Teams'!$B:$B,0))</f>
        <v>MELONS</v>
      </c>
    </row>
    <row r="3322" spans="1:9" hidden="1" x14ac:dyDescent="0.2">
      <c r="A3322">
        <v>2017</v>
      </c>
      <c r="B3322">
        <v>19</v>
      </c>
      <c r="C3322" t="s">
        <v>295</v>
      </c>
      <c r="D3322" t="s">
        <v>183</v>
      </c>
      <c r="E3322" t="s">
        <v>10</v>
      </c>
      <c r="F3322" t="s">
        <v>59</v>
      </c>
      <c r="G3322">
        <v>72</v>
      </c>
      <c r="H3322">
        <v>97</v>
      </c>
      <c r="I3322" t="str">
        <f>INDEX('DATA - Teams'!$C:$C,MATCH(C3322,'DATA - Teams'!$B:$B,0))</f>
        <v>MELONS</v>
      </c>
    </row>
    <row r="3323" spans="1:9" hidden="1" x14ac:dyDescent="0.2">
      <c r="A3323">
        <v>2017</v>
      </c>
      <c r="B3323">
        <v>19</v>
      </c>
      <c r="C3323" t="s">
        <v>295</v>
      </c>
      <c r="D3323" t="s">
        <v>304</v>
      </c>
      <c r="E3323" t="s">
        <v>14</v>
      </c>
      <c r="F3323" t="s">
        <v>59</v>
      </c>
      <c r="G3323">
        <v>80</v>
      </c>
      <c r="H3323">
        <v>0</v>
      </c>
      <c r="I3323" t="str">
        <f>INDEX('DATA - Teams'!$C:$C,MATCH(C3323,'DATA - Teams'!$B:$B,0))</f>
        <v>MELONS</v>
      </c>
    </row>
    <row r="3324" spans="1:9" hidden="1" x14ac:dyDescent="0.2">
      <c r="A3324">
        <v>2017</v>
      </c>
      <c r="B3324">
        <v>20</v>
      </c>
      <c r="C3324" t="s">
        <v>295</v>
      </c>
      <c r="D3324" t="s">
        <v>296</v>
      </c>
      <c r="E3324" t="s">
        <v>21</v>
      </c>
      <c r="F3324" t="s">
        <v>43</v>
      </c>
      <c r="G3324">
        <v>92</v>
      </c>
      <c r="H3324">
        <v>68</v>
      </c>
      <c r="I3324" t="str">
        <f>INDEX('DATA - Teams'!$C:$C,MATCH(C3324,'DATA - Teams'!$B:$B,0))</f>
        <v>MELONS</v>
      </c>
    </row>
    <row r="3325" spans="1:9" hidden="1" x14ac:dyDescent="0.2">
      <c r="A3325">
        <v>2017</v>
      </c>
      <c r="B3325">
        <v>20</v>
      </c>
      <c r="C3325" t="s">
        <v>295</v>
      </c>
      <c r="D3325" t="s">
        <v>297</v>
      </c>
      <c r="E3325" t="s">
        <v>21</v>
      </c>
      <c r="F3325" t="s">
        <v>38</v>
      </c>
      <c r="G3325">
        <v>89</v>
      </c>
      <c r="H3325">
        <v>94</v>
      </c>
      <c r="I3325" t="str">
        <f>INDEX('DATA - Teams'!$C:$C,MATCH(C3325,'DATA - Teams'!$B:$B,0))</f>
        <v>MELONS</v>
      </c>
    </row>
    <row r="3326" spans="1:9" hidden="1" x14ac:dyDescent="0.2">
      <c r="A3326">
        <v>2017</v>
      </c>
      <c r="B3326">
        <v>20</v>
      </c>
      <c r="C3326" t="s">
        <v>295</v>
      </c>
      <c r="D3326" t="s">
        <v>299</v>
      </c>
      <c r="E3326" t="s">
        <v>22</v>
      </c>
      <c r="F3326" t="s">
        <v>41</v>
      </c>
      <c r="G3326">
        <v>98</v>
      </c>
      <c r="H3326">
        <v>127</v>
      </c>
      <c r="I3326" t="str">
        <f>INDEX('DATA - Teams'!$C:$C,MATCH(C3326,'DATA - Teams'!$B:$B,0))</f>
        <v>MELONS</v>
      </c>
    </row>
    <row r="3327" spans="1:9" hidden="1" x14ac:dyDescent="0.2">
      <c r="A3327">
        <v>2017</v>
      </c>
      <c r="B3327">
        <v>20</v>
      </c>
      <c r="C3327" t="s">
        <v>295</v>
      </c>
      <c r="D3327" t="s">
        <v>298</v>
      </c>
      <c r="E3327" t="s">
        <v>22</v>
      </c>
      <c r="F3327" t="s">
        <v>38</v>
      </c>
      <c r="G3327">
        <v>80</v>
      </c>
      <c r="H3327">
        <v>94</v>
      </c>
      <c r="I3327" t="str">
        <f>INDEX('DATA - Teams'!$C:$C,MATCH(C3327,'DATA - Teams'!$B:$B,0))</f>
        <v>MELONS</v>
      </c>
    </row>
    <row r="3328" spans="1:9" hidden="1" x14ac:dyDescent="0.2">
      <c r="A3328">
        <v>2017</v>
      </c>
      <c r="B3328">
        <v>20</v>
      </c>
      <c r="C3328" t="s">
        <v>295</v>
      </c>
      <c r="D3328" t="s">
        <v>265</v>
      </c>
      <c r="E3328" t="s">
        <v>33</v>
      </c>
      <c r="F3328" t="s">
        <v>43</v>
      </c>
      <c r="G3328">
        <v>79</v>
      </c>
      <c r="H3328">
        <v>90</v>
      </c>
      <c r="I3328" t="str">
        <f>INDEX('DATA - Teams'!$C:$C,MATCH(C3328,'DATA - Teams'!$B:$B,0))</f>
        <v>MELONS</v>
      </c>
    </row>
    <row r="3329" spans="1:9" hidden="1" x14ac:dyDescent="0.2">
      <c r="A3329">
        <v>2017</v>
      </c>
      <c r="B3329">
        <v>20</v>
      </c>
      <c r="C3329" t="s">
        <v>295</v>
      </c>
      <c r="D3329" t="s">
        <v>276</v>
      </c>
      <c r="E3329" t="s">
        <v>36</v>
      </c>
      <c r="F3329" t="s">
        <v>43</v>
      </c>
      <c r="G3329">
        <v>75</v>
      </c>
      <c r="H3329">
        <v>87</v>
      </c>
      <c r="I3329" t="str">
        <f>INDEX('DATA - Teams'!$C:$C,MATCH(C3329,'DATA - Teams'!$B:$B,0))</f>
        <v>MELONS</v>
      </c>
    </row>
    <row r="3330" spans="1:9" hidden="1" x14ac:dyDescent="0.2">
      <c r="A3330">
        <v>2017</v>
      </c>
      <c r="B3330">
        <v>20</v>
      </c>
      <c r="C3330" t="s">
        <v>295</v>
      </c>
      <c r="D3330" t="s">
        <v>302</v>
      </c>
      <c r="E3330" t="s">
        <v>36</v>
      </c>
      <c r="F3330" t="s">
        <v>41</v>
      </c>
      <c r="G3330">
        <v>99</v>
      </c>
      <c r="H3330">
        <v>134</v>
      </c>
      <c r="I3330" t="str">
        <f>INDEX('DATA - Teams'!$C:$C,MATCH(C3330,'DATA - Teams'!$B:$B,0))</f>
        <v>MELONS</v>
      </c>
    </row>
    <row r="3331" spans="1:9" hidden="1" x14ac:dyDescent="0.2">
      <c r="A3331">
        <v>2017</v>
      </c>
      <c r="B3331">
        <v>20</v>
      </c>
      <c r="C3331" t="s">
        <v>295</v>
      </c>
      <c r="D3331" t="s">
        <v>290</v>
      </c>
      <c r="E3331" t="s">
        <v>16</v>
      </c>
      <c r="F3331" t="s">
        <v>43</v>
      </c>
      <c r="G3331">
        <v>84</v>
      </c>
      <c r="H3331">
        <v>64</v>
      </c>
      <c r="I3331" t="str">
        <f>INDEX('DATA - Teams'!$C:$C,MATCH(C3331,'DATA - Teams'!$B:$B,0))</f>
        <v>MELONS</v>
      </c>
    </row>
    <row r="3332" spans="1:9" hidden="1" x14ac:dyDescent="0.2">
      <c r="A3332">
        <v>2017</v>
      </c>
      <c r="B3332">
        <v>20</v>
      </c>
      <c r="C3332" t="s">
        <v>295</v>
      </c>
      <c r="D3332" t="s">
        <v>310</v>
      </c>
      <c r="E3332" t="s">
        <v>16</v>
      </c>
      <c r="F3332" t="s">
        <v>41</v>
      </c>
      <c r="G3332">
        <v>94</v>
      </c>
      <c r="H3332">
        <v>85</v>
      </c>
      <c r="I3332" t="str">
        <f>INDEX('DATA - Teams'!$C:$C,MATCH(C3332,'DATA - Teams'!$B:$B,0))</f>
        <v>MELONS</v>
      </c>
    </row>
    <row r="3333" spans="1:9" hidden="1" x14ac:dyDescent="0.2">
      <c r="A3333">
        <v>2017</v>
      </c>
      <c r="B3333">
        <v>20</v>
      </c>
      <c r="C3333" t="s">
        <v>295</v>
      </c>
      <c r="D3333" t="s">
        <v>315</v>
      </c>
      <c r="E3333" t="s">
        <v>10</v>
      </c>
      <c r="F3333" t="s">
        <v>38</v>
      </c>
      <c r="G3333">
        <v>95</v>
      </c>
      <c r="H3333">
        <v>70</v>
      </c>
      <c r="I3333" t="str">
        <f>INDEX('DATA - Teams'!$C:$C,MATCH(C3333,'DATA - Teams'!$B:$B,0))</f>
        <v>MELONS</v>
      </c>
    </row>
    <row r="3334" spans="1:9" hidden="1" x14ac:dyDescent="0.2">
      <c r="A3334">
        <v>2017</v>
      </c>
      <c r="B3334">
        <v>20</v>
      </c>
      <c r="C3334" t="s">
        <v>295</v>
      </c>
      <c r="D3334" t="s">
        <v>303</v>
      </c>
      <c r="E3334" t="s">
        <v>10</v>
      </c>
      <c r="F3334" t="s">
        <v>41</v>
      </c>
      <c r="G3334">
        <v>86</v>
      </c>
      <c r="H3334">
        <v>91</v>
      </c>
      <c r="I3334" t="str">
        <f>INDEX('DATA - Teams'!$C:$C,MATCH(C3334,'DATA - Teams'!$B:$B,0))</f>
        <v>MELONS</v>
      </c>
    </row>
    <row r="3335" spans="1:9" hidden="1" x14ac:dyDescent="0.2">
      <c r="A3335">
        <v>2017</v>
      </c>
      <c r="B3335">
        <v>20</v>
      </c>
      <c r="C3335" t="s">
        <v>295</v>
      </c>
      <c r="D3335" t="s">
        <v>124</v>
      </c>
      <c r="E3335" t="s">
        <v>24</v>
      </c>
      <c r="F3335" t="s">
        <v>41</v>
      </c>
      <c r="G3335">
        <v>123</v>
      </c>
      <c r="H3335">
        <v>140</v>
      </c>
      <c r="I3335" t="str">
        <f>INDEX('DATA - Teams'!$C:$C,MATCH(C3335,'DATA - Teams'!$B:$B,0))</f>
        <v>MELONS</v>
      </c>
    </row>
    <row r="3336" spans="1:9" hidden="1" x14ac:dyDescent="0.2">
      <c r="A3336">
        <v>2017</v>
      </c>
      <c r="B3336">
        <v>20</v>
      </c>
      <c r="C3336" t="s">
        <v>295</v>
      </c>
      <c r="D3336" t="s">
        <v>305</v>
      </c>
      <c r="E3336" t="s">
        <v>28</v>
      </c>
      <c r="F3336" t="s">
        <v>52</v>
      </c>
      <c r="G3336">
        <v>87</v>
      </c>
      <c r="H3336">
        <v>138</v>
      </c>
      <c r="I3336" t="str">
        <f>INDEX('DATA - Teams'!$C:$C,MATCH(C3336,'DATA - Teams'!$B:$B,0))</f>
        <v>MELONS</v>
      </c>
    </row>
    <row r="3337" spans="1:9" hidden="1" x14ac:dyDescent="0.2">
      <c r="A3337">
        <v>2017</v>
      </c>
      <c r="B3337">
        <v>20</v>
      </c>
      <c r="C3337" t="s">
        <v>295</v>
      </c>
      <c r="D3337" t="s">
        <v>306</v>
      </c>
      <c r="E3337" t="s">
        <v>28</v>
      </c>
      <c r="F3337" t="s">
        <v>41</v>
      </c>
      <c r="G3337">
        <v>142</v>
      </c>
      <c r="H3337">
        <v>139</v>
      </c>
      <c r="I3337" t="str">
        <f>INDEX('DATA - Teams'!$C:$C,MATCH(C3337,'DATA - Teams'!$B:$B,0))</f>
        <v>MELONS</v>
      </c>
    </row>
    <row r="3338" spans="1:9" hidden="1" x14ac:dyDescent="0.2">
      <c r="A3338">
        <v>2017</v>
      </c>
      <c r="B3338">
        <v>20</v>
      </c>
      <c r="C3338" t="s">
        <v>295</v>
      </c>
      <c r="D3338" t="s">
        <v>248</v>
      </c>
      <c r="E3338" t="s">
        <v>28</v>
      </c>
      <c r="F3338" t="s">
        <v>43</v>
      </c>
      <c r="G3338">
        <v>88</v>
      </c>
      <c r="H3338">
        <v>91</v>
      </c>
      <c r="I3338" t="str">
        <f>INDEX('DATA - Teams'!$C:$C,MATCH(C3338,'DATA - Teams'!$B:$B,0))</f>
        <v>MELONS</v>
      </c>
    </row>
    <row r="3339" spans="1:9" hidden="1" x14ac:dyDescent="0.2">
      <c r="A3339">
        <v>2017</v>
      </c>
      <c r="B3339">
        <v>20</v>
      </c>
      <c r="C3339" t="s">
        <v>295</v>
      </c>
      <c r="D3339" t="s">
        <v>313</v>
      </c>
      <c r="E3339" t="s">
        <v>28</v>
      </c>
      <c r="F3339" t="s">
        <v>38</v>
      </c>
      <c r="G3339">
        <v>97</v>
      </c>
      <c r="H3339">
        <v>140</v>
      </c>
      <c r="I3339" t="str">
        <f>INDEX('DATA - Teams'!$C:$C,MATCH(C3339,'DATA - Teams'!$B:$B,0))</f>
        <v>MELONS</v>
      </c>
    </row>
    <row r="3340" spans="1:9" hidden="1" x14ac:dyDescent="0.2">
      <c r="A3340">
        <v>2017</v>
      </c>
      <c r="B3340">
        <v>20</v>
      </c>
      <c r="C3340" t="s">
        <v>295</v>
      </c>
      <c r="D3340" t="s">
        <v>213</v>
      </c>
      <c r="E3340" t="s">
        <v>28</v>
      </c>
      <c r="F3340" t="s">
        <v>38</v>
      </c>
      <c r="G3340">
        <v>78</v>
      </c>
      <c r="H3340">
        <v>129</v>
      </c>
      <c r="I3340" t="str">
        <f>INDEX('DATA - Teams'!$C:$C,MATCH(C3340,'DATA - Teams'!$B:$B,0))</f>
        <v>MELONS</v>
      </c>
    </row>
    <row r="3341" spans="1:9" hidden="1" x14ac:dyDescent="0.2">
      <c r="A3341">
        <v>2017</v>
      </c>
      <c r="B3341">
        <v>20</v>
      </c>
      <c r="C3341" t="s">
        <v>295</v>
      </c>
      <c r="D3341" t="s">
        <v>307</v>
      </c>
      <c r="E3341" t="s">
        <v>13</v>
      </c>
      <c r="F3341" t="s">
        <v>41</v>
      </c>
      <c r="G3341">
        <v>79</v>
      </c>
      <c r="H3341">
        <v>72</v>
      </c>
      <c r="I3341" t="str">
        <f>INDEX('DATA - Teams'!$C:$C,MATCH(C3341,'DATA - Teams'!$B:$B,0))</f>
        <v>MELONS</v>
      </c>
    </row>
    <row r="3342" spans="1:9" hidden="1" x14ac:dyDescent="0.2">
      <c r="A3342">
        <v>2017</v>
      </c>
      <c r="B3342">
        <v>20</v>
      </c>
      <c r="C3342" t="s">
        <v>295</v>
      </c>
      <c r="D3342" t="s">
        <v>80</v>
      </c>
      <c r="E3342" t="s">
        <v>17</v>
      </c>
      <c r="F3342" t="s">
        <v>59</v>
      </c>
      <c r="G3342">
        <v>65</v>
      </c>
      <c r="H3342">
        <v>45</v>
      </c>
      <c r="I3342" t="str">
        <f>INDEX('DATA - Teams'!$C:$C,MATCH(C3342,'DATA - Teams'!$B:$B,0))</f>
        <v>MELONS</v>
      </c>
    </row>
    <row r="3343" spans="1:9" hidden="1" x14ac:dyDescent="0.2">
      <c r="A3343">
        <v>2017</v>
      </c>
      <c r="B3343">
        <v>20</v>
      </c>
      <c r="C3343" t="s">
        <v>295</v>
      </c>
      <c r="D3343" t="s">
        <v>131</v>
      </c>
      <c r="E3343" t="s">
        <v>32</v>
      </c>
      <c r="F3343" t="s">
        <v>59</v>
      </c>
      <c r="G3343">
        <v>64</v>
      </c>
      <c r="H3343">
        <v>0</v>
      </c>
      <c r="I3343" t="str">
        <f>INDEX('DATA - Teams'!$C:$C,MATCH(C3343,'DATA - Teams'!$B:$B,0))</f>
        <v>MELONS</v>
      </c>
    </row>
    <row r="3344" spans="1:9" hidden="1" x14ac:dyDescent="0.2">
      <c r="A3344">
        <v>2017</v>
      </c>
      <c r="B3344">
        <v>20</v>
      </c>
      <c r="C3344" t="s">
        <v>295</v>
      </c>
      <c r="D3344" t="s">
        <v>183</v>
      </c>
      <c r="E3344" t="s">
        <v>10</v>
      </c>
      <c r="F3344" t="s">
        <v>59</v>
      </c>
      <c r="G3344">
        <v>83</v>
      </c>
      <c r="H3344">
        <v>129</v>
      </c>
      <c r="I3344" t="str">
        <f>INDEX('DATA - Teams'!$C:$C,MATCH(C3344,'DATA - Teams'!$B:$B,0))</f>
        <v>MELONS</v>
      </c>
    </row>
    <row r="3345" spans="1:9" hidden="1" x14ac:dyDescent="0.2">
      <c r="A3345">
        <v>2017</v>
      </c>
      <c r="B3345">
        <v>20</v>
      </c>
      <c r="C3345" t="s">
        <v>295</v>
      </c>
      <c r="D3345" t="s">
        <v>304</v>
      </c>
      <c r="E3345" t="s">
        <v>14</v>
      </c>
      <c r="F3345" t="s">
        <v>59</v>
      </c>
      <c r="G3345">
        <v>80</v>
      </c>
      <c r="H3345">
        <v>0</v>
      </c>
      <c r="I3345" t="str">
        <f>INDEX('DATA - Teams'!$C:$C,MATCH(C3345,'DATA - Teams'!$B:$B,0))</f>
        <v>MELONS</v>
      </c>
    </row>
    <row r="3346" spans="1:9" hidden="1" x14ac:dyDescent="0.2">
      <c r="A3346">
        <v>2017</v>
      </c>
      <c r="B3346">
        <v>21</v>
      </c>
      <c r="C3346" t="s">
        <v>295</v>
      </c>
      <c r="D3346" t="s">
        <v>296</v>
      </c>
      <c r="E3346" t="s">
        <v>21</v>
      </c>
      <c r="F3346" t="s">
        <v>43</v>
      </c>
      <c r="G3346">
        <v>86</v>
      </c>
      <c r="H3346">
        <v>76</v>
      </c>
      <c r="I3346" t="str">
        <f>INDEX('DATA - Teams'!$C:$C,MATCH(C3346,'DATA - Teams'!$B:$B,0))</f>
        <v>MELONS</v>
      </c>
    </row>
    <row r="3347" spans="1:9" hidden="1" x14ac:dyDescent="0.2">
      <c r="A3347">
        <v>2017</v>
      </c>
      <c r="B3347">
        <v>21</v>
      </c>
      <c r="C3347" t="s">
        <v>295</v>
      </c>
      <c r="D3347" t="s">
        <v>297</v>
      </c>
      <c r="E3347" t="s">
        <v>21</v>
      </c>
      <c r="F3347" t="s">
        <v>38</v>
      </c>
      <c r="G3347">
        <v>99</v>
      </c>
      <c r="H3347">
        <v>124</v>
      </c>
      <c r="I3347" t="str">
        <f>INDEX('DATA - Teams'!$C:$C,MATCH(C3347,'DATA - Teams'!$B:$B,0))</f>
        <v>MELONS</v>
      </c>
    </row>
    <row r="3348" spans="1:9" hidden="1" x14ac:dyDescent="0.2">
      <c r="A3348">
        <v>2017</v>
      </c>
      <c r="B3348">
        <v>21</v>
      </c>
      <c r="C3348" t="s">
        <v>295</v>
      </c>
      <c r="D3348" t="s">
        <v>299</v>
      </c>
      <c r="E3348" t="s">
        <v>22</v>
      </c>
      <c r="F3348" t="s">
        <v>41</v>
      </c>
      <c r="G3348">
        <v>100</v>
      </c>
      <c r="H3348">
        <v>108</v>
      </c>
      <c r="I3348" t="str">
        <f>INDEX('DATA - Teams'!$C:$C,MATCH(C3348,'DATA - Teams'!$B:$B,0))</f>
        <v>MELONS</v>
      </c>
    </row>
    <row r="3349" spans="1:9" hidden="1" x14ac:dyDescent="0.2">
      <c r="A3349">
        <v>2017</v>
      </c>
      <c r="B3349">
        <v>21</v>
      </c>
      <c r="C3349" t="s">
        <v>295</v>
      </c>
      <c r="D3349" t="s">
        <v>298</v>
      </c>
      <c r="E3349" t="s">
        <v>22</v>
      </c>
      <c r="F3349" t="s">
        <v>38</v>
      </c>
      <c r="G3349">
        <v>87</v>
      </c>
      <c r="H3349">
        <v>76</v>
      </c>
      <c r="I3349" t="str">
        <f>INDEX('DATA - Teams'!$C:$C,MATCH(C3349,'DATA - Teams'!$B:$B,0))</f>
        <v>MELONS</v>
      </c>
    </row>
    <row r="3350" spans="1:9" hidden="1" x14ac:dyDescent="0.2">
      <c r="A3350">
        <v>2017</v>
      </c>
      <c r="B3350">
        <v>21</v>
      </c>
      <c r="C3350" t="s">
        <v>295</v>
      </c>
      <c r="D3350" t="s">
        <v>265</v>
      </c>
      <c r="E3350" t="s">
        <v>33</v>
      </c>
      <c r="F3350" t="s">
        <v>43</v>
      </c>
      <c r="G3350">
        <v>82</v>
      </c>
      <c r="H3350">
        <v>103</v>
      </c>
      <c r="I3350" t="str">
        <f>INDEX('DATA - Teams'!$C:$C,MATCH(C3350,'DATA - Teams'!$B:$B,0))</f>
        <v>MELONS</v>
      </c>
    </row>
    <row r="3351" spans="1:9" hidden="1" x14ac:dyDescent="0.2">
      <c r="A3351">
        <v>2017</v>
      </c>
      <c r="B3351">
        <v>21</v>
      </c>
      <c r="C3351" t="s">
        <v>295</v>
      </c>
      <c r="D3351" t="s">
        <v>276</v>
      </c>
      <c r="E3351" t="s">
        <v>36</v>
      </c>
      <c r="F3351" t="s">
        <v>43</v>
      </c>
      <c r="G3351">
        <v>78</v>
      </c>
      <c r="H3351">
        <v>126</v>
      </c>
      <c r="I3351" t="str">
        <f>INDEX('DATA - Teams'!$C:$C,MATCH(C3351,'DATA - Teams'!$B:$B,0))</f>
        <v>MELONS</v>
      </c>
    </row>
    <row r="3352" spans="1:9" hidden="1" x14ac:dyDescent="0.2">
      <c r="A3352">
        <v>2017</v>
      </c>
      <c r="B3352">
        <v>21</v>
      </c>
      <c r="C3352" t="s">
        <v>295</v>
      </c>
      <c r="D3352" t="s">
        <v>302</v>
      </c>
      <c r="E3352" t="s">
        <v>36</v>
      </c>
      <c r="F3352" t="s">
        <v>41</v>
      </c>
      <c r="G3352">
        <v>102</v>
      </c>
      <c r="H3352">
        <v>126</v>
      </c>
      <c r="I3352" t="str">
        <f>INDEX('DATA - Teams'!$C:$C,MATCH(C3352,'DATA - Teams'!$B:$B,0))</f>
        <v>MELONS</v>
      </c>
    </row>
    <row r="3353" spans="1:9" hidden="1" x14ac:dyDescent="0.2">
      <c r="A3353">
        <v>2017</v>
      </c>
      <c r="B3353">
        <v>21</v>
      </c>
      <c r="C3353" t="s">
        <v>295</v>
      </c>
      <c r="D3353" t="s">
        <v>312</v>
      </c>
      <c r="E3353" t="s">
        <v>20</v>
      </c>
      <c r="F3353" t="s">
        <v>43</v>
      </c>
      <c r="G3353">
        <v>74</v>
      </c>
      <c r="H3353">
        <v>89</v>
      </c>
      <c r="I3353" t="str">
        <f>INDEX('DATA - Teams'!$C:$C,MATCH(C3353,'DATA - Teams'!$B:$B,0))</f>
        <v>MELONS</v>
      </c>
    </row>
    <row r="3354" spans="1:9" hidden="1" x14ac:dyDescent="0.2">
      <c r="A3354">
        <v>2017</v>
      </c>
      <c r="B3354">
        <v>21</v>
      </c>
      <c r="C3354" t="s">
        <v>295</v>
      </c>
      <c r="D3354" t="s">
        <v>310</v>
      </c>
      <c r="E3354" t="s">
        <v>16</v>
      </c>
      <c r="F3354" t="s">
        <v>41</v>
      </c>
      <c r="G3354">
        <v>90</v>
      </c>
      <c r="H3354">
        <v>88</v>
      </c>
      <c r="I3354" t="str">
        <f>INDEX('DATA - Teams'!$C:$C,MATCH(C3354,'DATA - Teams'!$B:$B,0))</f>
        <v>MELONS</v>
      </c>
    </row>
    <row r="3355" spans="1:9" hidden="1" x14ac:dyDescent="0.2">
      <c r="A3355">
        <v>2017</v>
      </c>
      <c r="B3355">
        <v>21</v>
      </c>
      <c r="C3355" t="s">
        <v>295</v>
      </c>
      <c r="D3355" t="s">
        <v>315</v>
      </c>
      <c r="E3355" t="s">
        <v>10</v>
      </c>
      <c r="F3355" t="s">
        <v>38</v>
      </c>
      <c r="G3355">
        <v>95</v>
      </c>
      <c r="H3355">
        <v>96</v>
      </c>
      <c r="I3355" t="str">
        <f>INDEX('DATA - Teams'!$C:$C,MATCH(C3355,'DATA - Teams'!$B:$B,0))</f>
        <v>MELONS</v>
      </c>
    </row>
    <row r="3356" spans="1:9" hidden="1" x14ac:dyDescent="0.2">
      <c r="A3356">
        <v>2017</v>
      </c>
      <c r="B3356">
        <v>21</v>
      </c>
      <c r="C3356" t="s">
        <v>295</v>
      </c>
      <c r="D3356" t="s">
        <v>303</v>
      </c>
      <c r="E3356" t="s">
        <v>10</v>
      </c>
      <c r="F3356" t="s">
        <v>41</v>
      </c>
      <c r="G3356">
        <v>85</v>
      </c>
      <c r="H3356">
        <v>86</v>
      </c>
      <c r="I3356" t="str">
        <f>INDEX('DATA - Teams'!$C:$C,MATCH(C3356,'DATA - Teams'!$B:$B,0))</f>
        <v>MELONS</v>
      </c>
    </row>
    <row r="3357" spans="1:9" hidden="1" x14ac:dyDescent="0.2">
      <c r="A3357">
        <v>2017</v>
      </c>
      <c r="B3357">
        <v>21</v>
      </c>
      <c r="C3357" t="s">
        <v>295</v>
      </c>
      <c r="D3357" t="s">
        <v>183</v>
      </c>
      <c r="E3357" t="s">
        <v>10</v>
      </c>
      <c r="F3357" t="s">
        <v>41</v>
      </c>
      <c r="G3357">
        <v>80</v>
      </c>
      <c r="H3357">
        <v>103</v>
      </c>
      <c r="I3357" t="str">
        <f>INDEX('DATA - Teams'!$C:$C,MATCH(C3357,'DATA - Teams'!$B:$B,0))</f>
        <v>MELONS</v>
      </c>
    </row>
    <row r="3358" spans="1:9" hidden="1" x14ac:dyDescent="0.2">
      <c r="A3358">
        <v>2017</v>
      </c>
      <c r="B3358">
        <v>21</v>
      </c>
      <c r="C3358" t="s">
        <v>295</v>
      </c>
      <c r="D3358" t="s">
        <v>124</v>
      </c>
      <c r="E3358" t="s">
        <v>24</v>
      </c>
      <c r="F3358" t="s">
        <v>41</v>
      </c>
      <c r="G3358">
        <v>118</v>
      </c>
      <c r="H3358">
        <v>115</v>
      </c>
      <c r="I3358" t="str">
        <f>INDEX('DATA - Teams'!$C:$C,MATCH(C3358,'DATA - Teams'!$B:$B,0))</f>
        <v>MELONS</v>
      </c>
    </row>
    <row r="3359" spans="1:9" hidden="1" x14ac:dyDescent="0.2">
      <c r="A3359">
        <v>2017</v>
      </c>
      <c r="B3359">
        <v>21</v>
      </c>
      <c r="C3359" t="s">
        <v>295</v>
      </c>
      <c r="D3359" t="s">
        <v>306</v>
      </c>
      <c r="E3359" t="s">
        <v>28</v>
      </c>
      <c r="F3359" t="s">
        <v>41</v>
      </c>
      <c r="G3359">
        <v>147</v>
      </c>
      <c r="H3359">
        <v>139</v>
      </c>
      <c r="I3359" t="str">
        <f>INDEX('DATA - Teams'!$C:$C,MATCH(C3359,'DATA - Teams'!$B:$B,0))</f>
        <v>MELONS</v>
      </c>
    </row>
    <row r="3360" spans="1:9" hidden="1" x14ac:dyDescent="0.2">
      <c r="A3360">
        <v>2017</v>
      </c>
      <c r="B3360">
        <v>21</v>
      </c>
      <c r="C3360" t="s">
        <v>295</v>
      </c>
      <c r="D3360" t="s">
        <v>305</v>
      </c>
      <c r="E3360" t="s">
        <v>28</v>
      </c>
      <c r="F3360" t="s">
        <v>52</v>
      </c>
      <c r="G3360">
        <v>86</v>
      </c>
      <c r="H3360">
        <v>60</v>
      </c>
      <c r="I3360" t="str">
        <f>INDEX('DATA - Teams'!$C:$C,MATCH(C3360,'DATA - Teams'!$B:$B,0))</f>
        <v>MELONS</v>
      </c>
    </row>
    <row r="3361" spans="1:9" hidden="1" x14ac:dyDescent="0.2">
      <c r="A3361">
        <v>2017</v>
      </c>
      <c r="B3361">
        <v>21</v>
      </c>
      <c r="C3361" t="s">
        <v>295</v>
      </c>
      <c r="D3361" t="s">
        <v>248</v>
      </c>
      <c r="E3361" t="s">
        <v>28</v>
      </c>
      <c r="F3361" t="s">
        <v>43</v>
      </c>
      <c r="G3361">
        <v>94</v>
      </c>
      <c r="H3361">
        <v>125</v>
      </c>
      <c r="I3361" t="str">
        <f>INDEX('DATA - Teams'!$C:$C,MATCH(C3361,'DATA - Teams'!$B:$B,0))</f>
        <v>MELONS</v>
      </c>
    </row>
    <row r="3362" spans="1:9" hidden="1" x14ac:dyDescent="0.2">
      <c r="A3362">
        <v>2017</v>
      </c>
      <c r="B3362">
        <v>21</v>
      </c>
      <c r="C3362" t="s">
        <v>295</v>
      </c>
      <c r="D3362" t="s">
        <v>313</v>
      </c>
      <c r="E3362" t="s">
        <v>28</v>
      </c>
      <c r="F3362" t="s">
        <v>38</v>
      </c>
      <c r="G3362">
        <v>86</v>
      </c>
      <c r="H3362">
        <v>70</v>
      </c>
      <c r="I3362" t="str">
        <f>INDEX('DATA - Teams'!$C:$C,MATCH(C3362,'DATA - Teams'!$B:$B,0))</f>
        <v>MELONS</v>
      </c>
    </row>
    <row r="3363" spans="1:9" hidden="1" x14ac:dyDescent="0.2">
      <c r="A3363">
        <v>2017</v>
      </c>
      <c r="B3363">
        <v>21</v>
      </c>
      <c r="C3363" t="s">
        <v>295</v>
      </c>
      <c r="D3363" t="s">
        <v>213</v>
      </c>
      <c r="E3363" t="s">
        <v>28</v>
      </c>
      <c r="F3363" t="s">
        <v>38</v>
      </c>
      <c r="G3363">
        <v>71</v>
      </c>
      <c r="H3363">
        <v>34</v>
      </c>
      <c r="I3363" t="str">
        <f>INDEX('DATA - Teams'!$C:$C,MATCH(C3363,'DATA - Teams'!$B:$B,0))</f>
        <v>MELONS</v>
      </c>
    </row>
    <row r="3364" spans="1:9" hidden="1" x14ac:dyDescent="0.2">
      <c r="A3364">
        <v>2017</v>
      </c>
      <c r="B3364">
        <v>21</v>
      </c>
      <c r="C3364" t="s">
        <v>295</v>
      </c>
      <c r="D3364" t="s">
        <v>131</v>
      </c>
      <c r="E3364" t="s">
        <v>32</v>
      </c>
      <c r="F3364" t="s">
        <v>59</v>
      </c>
      <c r="G3364">
        <v>64</v>
      </c>
      <c r="H3364">
        <v>0</v>
      </c>
      <c r="I3364" t="str">
        <f>INDEX('DATA - Teams'!$C:$C,MATCH(C3364,'DATA - Teams'!$B:$B,0))</f>
        <v>MELONS</v>
      </c>
    </row>
    <row r="3365" spans="1:9" hidden="1" x14ac:dyDescent="0.2">
      <c r="A3365">
        <v>2017</v>
      </c>
      <c r="B3365">
        <v>21</v>
      </c>
      <c r="C3365" t="s">
        <v>295</v>
      </c>
      <c r="D3365" t="s">
        <v>290</v>
      </c>
      <c r="E3365" t="s">
        <v>16</v>
      </c>
      <c r="F3365" t="s">
        <v>59</v>
      </c>
      <c r="G3365">
        <v>84</v>
      </c>
      <c r="H3365">
        <v>81</v>
      </c>
      <c r="I3365" t="str">
        <f>INDEX('DATA - Teams'!$C:$C,MATCH(C3365,'DATA - Teams'!$B:$B,0))</f>
        <v>MELONS</v>
      </c>
    </row>
    <row r="3366" spans="1:9" hidden="1" x14ac:dyDescent="0.2">
      <c r="A3366">
        <v>2017</v>
      </c>
      <c r="B3366">
        <v>21</v>
      </c>
      <c r="C3366" t="s">
        <v>295</v>
      </c>
      <c r="D3366" t="s">
        <v>304</v>
      </c>
      <c r="E3366" t="s">
        <v>14</v>
      </c>
      <c r="F3366" t="s">
        <v>59</v>
      </c>
      <c r="G3366">
        <v>78</v>
      </c>
      <c r="H3366">
        <v>68</v>
      </c>
      <c r="I3366" t="str">
        <f>INDEX('DATA - Teams'!$C:$C,MATCH(C3366,'DATA - Teams'!$B:$B,0))</f>
        <v>MELONS</v>
      </c>
    </row>
    <row r="3367" spans="1:9" hidden="1" x14ac:dyDescent="0.2">
      <c r="A3367">
        <v>2017</v>
      </c>
      <c r="B3367">
        <v>21</v>
      </c>
      <c r="C3367" t="s">
        <v>295</v>
      </c>
      <c r="D3367" t="s">
        <v>307</v>
      </c>
      <c r="E3367" t="s">
        <v>13</v>
      </c>
      <c r="F3367" t="s">
        <v>59</v>
      </c>
      <c r="G3367">
        <v>80</v>
      </c>
      <c r="H3367">
        <v>86</v>
      </c>
      <c r="I3367" t="str">
        <f>INDEX('DATA - Teams'!$C:$C,MATCH(C3367,'DATA - Teams'!$B:$B,0))</f>
        <v>MELONS</v>
      </c>
    </row>
    <row r="3368" spans="1:9" hidden="1" x14ac:dyDescent="0.2">
      <c r="A3368">
        <v>2017</v>
      </c>
      <c r="B3368">
        <v>1</v>
      </c>
      <c r="C3368" t="s">
        <v>324</v>
      </c>
      <c r="D3368" t="s">
        <v>325</v>
      </c>
      <c r="E3368" t="s">
        <v>21</v>
      </c>
      <c r="F3368" t="s">
        <v>41</v>
      </c>
      <c r="G3368">
        <v>70</v>
      </c>
      <c r="H3368">
        <v>71</v>
      </c>
      <c r="I3368" t="str">
        <f>INDEX('DATA - Teams'!$C:$C,MATCH(C3368,'DATA - Teams'!$B:$B,0))</f>
        <v>CHIEF</v>
      </c>
    </row>
    <row r="3369" spans="1:9" hidden="1" x14ac:dyDescent="0.2">
      <c r="A3369">
        <v>2017</v>
      </c>
      <c r="B3369">
        <v>1</v>
      </c>
      <c r="C3369" t="s">
        <v>324</v>
      </c>
      <c r="D3369" t="s">
        <v>311</v>
      </c>
      <c r="E3369" t="s">
        <v>21</v>
      </c>
      <c r="F3369" t="s">
        <v>38</v>
      </c>
      <c r="G3369">
        <v>79</v>
      </c>
      <c r="H3369">
        <v>38</v>
      </c>
      <c r="I3369" t="str">
        <f>INDEX('DATA - Teams'!$C:$C,MATCH(C3369,'DATA - Teams'!$B:$B,0))</f>
        <v>CHIEF</v>
      </c>
    </row>
    <row r="3370" spans="1:9" hidden="1" x14ac:dyDescent="0.2">
      <c r="A3370">
        <v>2017</v>
      </c>
      <c r="B3370">
        <v>1</v>
      </c>
      <c r="C3370" t="s">
        <v>324</v>
      </c>
      <c r="D3370" t="s">
        <v>233</v>
      </c>
      <c r="E3370" t="s">
        <v>22</v>
      </c>
      <c r="F3370" t="s">
        <v>43</v>
      </c>
      <c r="G3370">
        <v>95</v>
      </c>
      <c r="H3370">
        <v>72</v>
      </c>
      <c r="I3370" t="str">
        <f>INDEX('DATA - Teams'!$C:$C,MATCH(C3370,'DATA - Teams'!$B:$B,0))</f>
        <v>CHIEF</v>
      </c>
    </row>
    <row r="3371" spans="1:9" hidden="1" x14ac:dyDescent="0.2">
      <c r="A3371">
        <v>2017</v>
      </c>
      <c r="B3371">
        <v>1</v>
      </c>
      <c r="C3371" t="s">
        <v>324</v>
      </c>
      <c r="D3371" t="s">
        <v>293</v>
      </c>
      <c r="E3371" t="s">
        <v>22</v>
      </c>
      <c r="F3371" t="s">
        <v>41</v>
      </c>
      <c r="G3371">
        <v>91</v>
      </c>
      <c r="H3371">
        <v>102</v>
      </c>
      <c r="I3371" t="str">
        <f>INDEX('DATA - Teams'!$C:$C,MATCH(C3371,'DATA - Teams'!$B:$B,0))</f>
        <v>CHIEF</v>
      </c>
    </row>
    <row r="3372" spans="1:9" hidden="1" x14ac:dyDescent="0.2">
      <c r="A3372">
        <v>2017</v>
      </c>
      <c r="B3372">
        <v>1</v>
      </c>
      <c r="C3372" t="s">
        <v>324</v>
      </c>
      <c r="D3372" t="s">
        <v>326</v>
      </c>
      <c r="E3372" t="s">
        <v>33</v>
      </c>
      <c r="F3372" t="s">
        <v>41</v>
      </c>
      <c r="G3372">
        <v>94</v>
      </c>
      <c r="H3372">
        <v>117</v>
      </c>
      <c r="I3372" t="str">
        <f>INDEX('DATA - Teams'!$C:$C,MATCH(C3372,'DATA - Teams'!$B:$B,0))</f>
        <v>CHIEF</v>
      </c>
    </row>
    <row r="3373" spans="1:9" hidden="1" x14ac:dyDescent="0.2">
      <c r="A3373">
        <v>2017</v>
      </c>
      <c r="B3373">
        <v>1</v>
      </c>
      <c r="C3373" t="s">
        <v>324</v>
      </c>
      <c r="D3373" t="s">
        <v>327</v>
      </c>
      <c r="E3373" t="s">
        <v>17</v>
      </c>
      <c r="F3373" t="s">
        <v>52</v>
      </c>
      <c r="G3373">
        <v>122</v>
      </c>
      <c r="H3373">
        <v>128</v>
      </c>
      <c r="I3373" t="str">
        <f>INDEX('DATA - Teams'!$C:$C,MATCH(C3373,'DATA - Teams'!$B:$B,0))</f>
        <v>CHIEF</v>
      </c>
    </row>
    <row r="3374" spans="1:9" hidden="1" x14ac:dyDescent="0.2">
      <c r="A3374">
        <v>2017</v>
      </c>
      <c r="B3374">
        <v>1</v>
      </c>
      <c r="C3374" t="s">
        <v>324</v>
      </c>
      <c r="D3374" t="s">
        <v>316</v>
      </c>
      <c r="E3374" t="s">
        <v>17</v>
      </c>
      <c r="F3374" t="s">
        <v>38</v>
      </c>
      <c r="G3374">
        <v>82</v>
      </c>
      <c r="H3374">
        <v>95</v>
      </c>
      <c r="I3374" t="str">
        <f>INDEX('DATA - Teams'!$C:$C,MATCH(C3374,'DATA - Teams'!$B:$B,0))</f>
        <v>CHIEF</v>
      </c>
    </row>
    <row r="3375" spans="1:9" hidden="1" x14ac:dyDescent="0.2">
      <c r="A3375">
        <v>2017</v>
      </c>
      <c r="B3375">
        <v>1</v>
      </c>
      <c r="C3375" t="s">
        <v>324</v>
      </c>
      <c r="D3375" t="s">
        <v>266</v>
      </c>
      <c r="E3375" t="s">
        <v>18</v>
      </c>
      <c r="F3375" t="s">
        <v>41</v>
      </c>
      <c r="G3375">
        <v>98</v>
      </c>
      <c r="H3375">
        <v>137</v>
      </c>
      <c r="I3375" t="str">
        <f>INDEX('DATA - Teams'!$C:$C,MATCH(C3375,'DATA - Teams'!$B:$B,0))</f>
        <v>CHIEF</v>
      </c>
    </row>
    <row r="3376" spans="1:9" hidden="1" x14ac:dyDescent="0.2">
      <c r="A3376">
        <v>2017</v>
      </c>
      <c r="B3376">
        <v>1</v>
      </c>
      <c r="C3376" t="s">
        <v>324</v>
      </c>
      <c r="D3376" t="s">
        <v>328</v>
      </c>
      <c r="E3376" t="s">
        <v>23</v>
      </c>
      <c r="F3376" t="s">
        <v>38</v>
      </c>
      <c r="G3376">
        <v>90</v>
      </c>
      <c r="H3376">
        <v>111</v>
      </c>
      <c r="I3376" t="str">
        <f>INDEX('DATA - Teams'!$C:$C,MATCH(C3376,'DATA - Teams'!$B:$B,0))</f>
        <v>CHIEF</v>
      </c>
    </row>
    <row r="3377" spans="1:9" hidden="1" x14ac:dyDescent="0.2">
      <c r="A3377">
        <v>2017</v>
      </c>
      <c r="B3377">
        <v>1</v>
      </c>
      <c r="C3377" t="s">
        <v>324</v>
      </c>
      <c r="D3377" t="s">
        <v>130</v>
      </c>
      <c r="E3377" t="s">
        <v>23</v>
      </c>
      <c r="F3377" t="s">
        <v>43</v>
      </c>
      <c r="G3377">
        <v>75</v>
      </c>
      <c r="H3377">
        <v>59</v>
      </c>
      <c r="I3377" t="str">
        <f>INDEX('DATA - Teams'!$C:$C,MATCH(C3377,'DATA - Teams'!$B:$B,0))</f>
        <v>CHIEF</v>
      </c>
    </row>
    <row r="3378" spans="1:9" hidden="1" x14ac:dyDescent="0.2">
      <c r="A3378">
        <v>2017</v>
      </c>
      <c r="B3378">
        <v>1</v>
      </c>
      <c r="C3378" t="s">
        <v>324</v>
      </c>
      <c r="D3378" t="s">
        <v>177</v>
      </c>
      <c r="E3378" t="s">
        <v>27</v>
      </c>
      <c r="F3378" t="s">
        <v>43</v>
      </c>
      <c r="G3378">
        <v>107</v>
      </c>
      <c r="H3378">
        <v>107</v>
      </c>
      <c r="I3378" t="str">
        <f>INDEX('DATA - Teams'!$C:$C,MATCH(C3378,'DATA - Teams'!$B:$B,0))</f>
        <v>CHIEF</v>
      </c>
    </row>
    <row r="3379" spans="1:9" hidden="1" x14ac:dyDescent="0.2">
      <c r="A3379">
        <v>2017</v>
      </c>
      <c r="B3379">
        <v>1</v>
      </c>
      <c r="C3379" t="s">
        <v>324</v>
      </c>
      <c r="D3379" t="s">
        <v>294</v>
      </c>
      <c r="E3379" t="s">
        <v>16</v>
      </c>
      <c r="F3379" t="s">
        <v>41</v>
      </c>
      <c r="G3379">
        <v>102</v>
      </c>
      <c r="H3379">
        <v>38</v>
      </c>
      <c r="I3379" t="str">
        <f>INDEX('DATA - Teams'!$C:$C,MATCH(C3379,'DATA - Teams'!$B:$B,0))</f>
        <v>CHIEF</v>
      </c>
    </row>
    <row r="3380" spans="1:9" hidden="1" x14ac:dyDescent="0.2">
      <c r="A3380">
        <v>2017</v>
      </c>
      <c r="B3380">
        <v>1</v>
      </c>
      <c r="C3380" t="s">
        <v>324</v>
      </c>
      <c r="D3380" t="s">
        <v>290</v>
      </c>
      <c r="E3380" t="s">
        <v>16</v>
      </c>
      <c r="F3380" t="s">
        <v>43</v>
      </c>
      <c r="G3380">
        <v>92</v>
      </c>
      <c r="H3380">
        <v>79</v>
      </c>
      <c r="I3380" t="str">
        <f>INDEX('DATA - Teams'!$C:$C,MATCH(C3380,'DATA - Teams'!$B:$B,0))</f>
        <v>CHIEF</v>
      </c>
    </row>
    <row r="3381" spans="1:9" hidden="1" x14ac:dyDescent="0.2">
      <c r="A3381">
        <v>2017</v>
      </c>
      <c r="B3381">
        <v>1</v>
      </c>
      <c r="C3381" t="s">
        <v>324</v>
      </c>
      <c r="D3381" t="s">
        <v>231</v>
      </c>
      <c r="E3381" t="s">
        <v>31</v>
      </c>
      <c r="F3381" t="s">
        <v>41</v>
      </c>
      <c r="G3381">
        <v>58</v>
      </c>
      <c r="H3381">
        <v>56</v>
      </c>
      <c r="I3381" t="str">
        <f>INDEX('DATA - Teams'!$C:$C,MATCH(C3381,'DATA - Teams'!$B:$B,0))</f>
        <v>CHIEF</v>
      </c>
    </row>
    <row r="3382" spans="1:9" hidden="1" x14ac:dyDescent="0.2">
      <c r="A3382">
        <v>2017</v>
      </c>
      <c r="B3382">
        <v>1</v>
      </c>
      <c r="C3382" t="s">
        <v>324</v>
      </c>
      <c r="D3382" t="s">
        <v>66</v>
      </c>
      <c r="E3382" t="s">
        <v>31</v>
      </c>
      <c r="F3382" t="s">
        <v>43</v>
      </c>
      <c r="G3382">
        <v>69</v>
      </c>
      <c r="H3382">
        <v>73</v>
      </c>
      <c r="I3382" t="str">
        <f>INDEX('DATA - Teams'!$C:$C,MATCH(C3382,'DATA - Teams'!$B:$B,0))</f>
        <v>CHIEF</v>
      </c>
    </row>
    <row r="3383" spans="1:9" hidden="1" x14ac:dyDescent="0.2">
      <c r="A3383">
        <v>2017</v>
      </c>
      <c r="B3383">
        <v>1</v>
      </c>
      <c r="C3383" t="s">
        <v>324</v>
      </c>
      <c r="D3383" t="s">
        <v>86</v>
      </c>
      <c r="E3383" t="s">
        <v>10</v>
      </c>
      <c r="F3383" t="s">
        <v>38</v>
      </c>
      <c r="G3383">
        <v>85</v>
      </c>
      <c r="H3383">
        <v>82</v>
      </c>
      <c r="I3383" t="str">
        <f>INDEX('DATA - Teams'!$C:$C,MATCH(C3383,'DATA - Teams'!$B:$B,0))</f>
        <v>CHIEF</v>
      </c>
    </row>
    <row r="3384" spans="1:9" hidden="1" x14ac:dyDescent="0.2">
      <c r="A3384">
        <v>2017</v>
      </c>
      <c r="B3384">
        <v>1</v>
      </c>
      <c r="C3384" t="s">
        <v>324</v>
      </c>
      <c r="D3384" t="s">
        <v>329</v>
      </c>
      <c r="E3384" t="s">
        <v>24</v>
      </c>
      <c r="F3384" t="s">
        <v>41</v>
      </c>
      <c r="G3384">
        <v>116</v>
      </c>
      <c r="H3384">
        <v>83</v>
      </c>
      <c r="I3384" t="str">
        <f>INDEX('DATA - Teams'!$C:$C,MATCH(C3384,'DATA - Teams'!$B:$B,0))</f>
        <v>CHIEF</v>
      </c>
    </row>
    <row r="3385" spans="1:9" hidden="1" x14ac:dyDescent="0.2">
      <c r="A3385">
        <v>2017</v>
      </c>
      <c r="B3385">
        <v>1</v>
      </c>
      <c r="C3385" t="s">
        <v>324</v>
      </c>
      <c r="D3385" t="s">
        <v>147</v>
      </c>
      <c r="E3385" t="s">
        <v>14</v>
      </c>
      <c r="F3385" t="s">
        <v>38</v>
      </c>
      <c r="G3385">
        <v>84</v>
      </c>
      <c r="H3385">
        <v>114</v>
      </c>
      <c r="I3385" t="str">
        <f>INDEX('DATA - Teams'!$C:$C,MATCH(C3385,'DATA - Teams'!$B:$B,0))</f>
        <v>CHIEF</v>
      </c>
    </row>
    <row r="3386" spans="1:9" hidden="1" x14ac:dyDescent="0.2">
      <c r="A3386">
        <v>2017</v>
      </c>
      <c r="B3386">
        <v>1</v>
      </c>
      <c r="C3386" t="s">
        <v>324</v>
      </c>
      <c r="D3386" t="s">
        <v>143</v>
      </c>
      <c r="E3386" t="s">
        <v>17</v>
      </c>
      <c r="F3386" t="s">
        <v>59</v>
      </c>
      <c r="G3386">
        <v>69</v>
      </c>
      <c r="H3386">
        <v>0</v>
      </c>
      <c r="I3386" t="str">
        <f>INDEX('DATA - Teams'!$C:$C,MATCH(C3386,'DATA - Teams'!$B:$B,0))</f>
        <v>CHIEF</v>
      </c>
    </row>
    <row r="3387" spans="1:9" hidden="1" x14ac:dyDescent="0.2">
      <c r="A3387">
        <v>2017</v>
      </c>
      <c r="B3387">
        <v>1</v>
      </c>
      <c r="C3387" t="s">
        <v>324</v>
      </c>
      <c r="D3387" t="s">
        <v>291</v>
      </c>
      <c r="E3387" t="s">
        <v>36</v>
      </c>
      <c r="F3387" t="s">
        <v>59</v>
      </c>
      <c r="G3387">
        <v>84</v>
      </c>
      <c r="H3387">
        <v>0</v>
      </c>
      <c r="I3387" t="str">
        <f>INDEX('DATA - Teams'!$C:$C,MATCH(C3387,'DATA - Teams'!$B:$B,0))</f>
        <v>CHIEF</v>
      </c>
    </row>
    <row r="3388" spans="1:9" hidden="1" x14ac:dyDescent="0.2">
      <c r="A3388">
        <v>2017</v>
      </c>
      <c r="B3388">
        <v>1</v>
      </c>
      <c r="C3388" t="s">
        <v>324</v>
      </c>
      <c r="D3388" t="s">
        <v>149</v>
      </c>
      <c r="E3388" t="s">
        <v>24</v>
      </c>
      <c r="F3388" t="s">
        <v>59</v>
      </c>
      <c r="G3388">
        <v>67</v>
      </c>
      <c r="H3388">
        <v>0</v>
      </c>
      <c r="I3388" t="str">
        <f>INDEX('DATA - Teams'!$C:$C,MATCH(C3388,'DATA - Teams'!$B:$B,0))</f>
        <v>CHIEF</v>
      </c>
    </row>
    <row r="3389" spans="1:9" hidden="1" x14ac:dyDescent="0.2">
      <c r="A3389">
        <v>2017</v>
      </c>
      <c r="B3389">
        <v>1</v>
      </c>
      <c r="C3389" t="s">
        <v>324</v>
      </c>
      <c r="D3389" t="s">
        <v>330</v>
      </c>
      <c r="E3389" t="s">
        <v>35</v>
      </c>
      <c r="F3389" t="s">
        <v>59</v>
      </c>
      <c r="G3389">
        <v>98</v>
      </c>
      <c r="H3389">
        <v>0</v>
      </c>
      <c r="I3389" t="str">
        <f>INDEX('DATA - Teams'!$C:$C,MATCH(C3389,'DATA - Teams'!$B:$B,0))</f>
        <v>CHIEF</v>
      </c>
    </row>
    <row r="3390" spans="1:9" hidden="1" x14ac:dyDescent="0.2">
      <c r="A3390">
        <v>2017</v>
      </c>
      <c r="B3390">
        <v>2</v>
      </c>
      <c r="C3390" t="s">
        <v>324</v>
      </c>
      <c r="D3390" t="s">
        <v>325</v>
      </c>
      <c r="E3390" t="s">
        <v>21</v>
      </c>
      <c r="F3390" t="s">
        <v>41</v>
      </c>
      <c r="G3390">
        <v>78</v>
      </c>
      <c r="H3390">
        <v>89</v>
      </c>
      <c r="I3390" t="str">
        <f>INDEX('DATA - Teams'!$C:$C,MATCH(C3390,'DATA - Teams'!$B:$B,0))</f>
        <v>CHIEF</v>
      </c>
    </row>
    <row r="3391" spans="1:9" hidden="1" x14ac:dyDescent="0.2">
      <c r="A3391">
        <v>2017</v>
      </c>
      <c r="B3391">
        <v>2</v>
      </c>
      <c r="C3391" t="s">
        <v>324</v>
      </c>
      <c r="D3391" t="s">
        <v>311</v>
      </c>
      <c r="E3391" t="s">
        <v>21</v>
      </c>
      <c r="F3391" t="s">
        <v>38</v>
      </c>
      <c r="G3391">
        <v>76</v>
      </c>
      <c r="H3391">
        <v>76</v>
      </c>
      <c r="I3391" t="str">
        <f>INDEX('DATA - Teams'!$C:$C,MATCH(C3391,'DATA - Teams'!$B:$B,0))</f>
        <v>CHIEF</v>
      </c>
    </row>
    <row r="3392" spans="1:9" hidden="1" x14ac:dyDescent="0.2">
      <c r="A3392">
        <v>2017</v>
      </c>
      <c r="B3392">
        <v>2</v>
      </c>
      <c r="C3392" t="s">
        <v>324</v>
      </c>
      <c r="D3392" t="s">
        <v>233</v>
      </c>
      <c r="E3392" t="s">
        <v>22</v>
      </c>
      <c r="F3392" t="s">
        <v>43</v>
      </c>
      <c r="G3392">
        <v>90</v>
      </c>
      <c r="H3392">
        <v>81</v>
      </c>
      <c r="I3392" t="str">
        <f>INDEX('DATA - Teams'!$C:$C,MATCH(C3392,'DATA - Teams'!$B:$B,0))</f>
        <v>CHIEF</v>
      </c>
    </row>
    <row r="3393" spans="1:9" hidden="1" x14ac:dyDescent="0.2">
      <c r="A3393">
        <v>2017</v>
      </c>
      <c r="B3393">
        <v>2</v>
      </c>
      <c r="C3393" t="s">
        <v>324</v>
      </c>
      <c r="D3393" t="s">
        <v>293</v>
      </c>
      <c r="E3393" t="s">
        <v>22</v>
      </c>
      <c r="F3393" t="s">
        <v>41</v>
      </c>
      <c r="G3393">
        <v>91</v>
      </c>
      <c r="H3393">
        <v>93</v>
      </c>
      <c r="I3393" t="str">
        <f>INDEX('DATA - Teams'!$C:$C,MATCH(C3393,'DATA - Teams'!$B:$B,0))</f>
        <v>CHIEF</v>
      </c>
    </row>
    <row r="3394" spans="1:9" hidden="1" x14ac:dyDescent="0.2">
      <c r="A3394">
        <v>2017</v>
      </c>
      <c r="B3394">
        <v>2</v>
      </c>
      <c r="C3394" t="s">
        <v>324</v>
      </c>
      <c r="D3394" t="s">
        <v>326</v>
      </c>
      <c r="E3394" t="s">
        <v>33</v>
      </c>
      <c r="F3394" t="s">
        <v>41</v>
      </c>
      <c r="G3394">
        <v>88</v>
      </c>
      <c r="H3394">
        <v>75</v>
      </c>
      <c r="I3394" t="str">
        <f>INDEX('DATA - Teams'!$C:$C,MATCH(C3394,'DATA - Teams'!$B:$B,0))</f>
        <v>CHIEF</v>
      </c>
    </row>
    <row r="3395" spans="1:9" hidden="1" x14ac:dyDescent="0.2">
      <c r="A3395">
        <v>2017</v>
      </c>
      <c r="B3395">
        <v>2</v>
      </c>
      <c r="C3395" t="s">
        <v>324</v>
      </c>
      <c r="D3395" t="s">
        <v>327</v>
      </c>
      <c r="E3395" t="s">
        <v>17</v>
      </c>
      <c r="F3395" t="s">
        <v>52</v>
      </c>
      <c r="G3395">
        <v>121</v>
      </c>
      <c r="H3395">
        <v>111</v>
      </c>
      <c r="I3395" t="str">
        <f>INDEX('DATA - Teams'!$C:$C,MATCH(C3395,'DATA - Teams'!$B:$B,0))</f>
        <v>CHIEF</v>
      </c>
    </row>
    <row r="3396" spans="1:9" hidden="1" x14ac:dyDescent="0.2">
      <c r="A3396">
        <v>2017</v>
      </c>
      <c r="B3396">
        <v>2</v>
      </c>
      <c r="C3396" t="s">
        <v>324</v>
      </c>
      <c r="D3396" t="s">
        <v>316</v>
      </c>
      <c r="E3396" t="s">
        <v>17</v>
      </c>
      <c r="F3396" t="s">
        <v>38</v>
      </c>
      <c r="G3396">
        <v>83</v>
      </c>
      <c r="H3396">
        <v>80</v>
      </c>
      <c r="I3396" t="str">
        <f>INDEX('DATA - Teams'!$C:$C,MATCH(C3396,'DATA - Teams'!$B:$B,0))</f>
        <v>CHIEF</v>
      </c>
    </row>
    <row r="3397" spans="1:9" hidden="1" x14ac:dyDescent="0.2">
      <c r="A3397">
        <v>2017</v>
      </c>
      <c r="B3397">
        <v>2</v>
      </c>
      <c r="C3397" t="s">
        <v>324</v>
      </c>
      <c r="D3397" t="s">
        <v>266</v>
      </c>
      <c r="E3397" t="s">
        <v>18</v>
      </c>
      <c r="F3397" t="s">
        <v>41</v>
      </c>
      <c r="G3397">
        <v>99</v>
      </c>
      <c r="H3397">
        <v>118</v>
      </c>
      <c r="I3397" t="str">
        <f>INDEX('DATA - Teams'!$C:$C,MATCH(C3397,'DATA - Teams'!$B:$B,0))</f>
        <v>CHIEF</v>
      </c>
    </row>
    <row r="3398" spans="1:9" hidden="1" x14ac:dyDescent="0.2">
      <c r="A3398">
        <v>2017</v>
      </c>
      <c r="B3398">
        <v>2</v>
      </c>
      <c r="C3398" t="s">
        <v>324</v>
      </c>
      <c r="D3398" t="s">
        <v>331</v>
      </c>
      <c r="E3398" t="s">
        <v>18</v>
      </c>
      <c r="F3398" t="s">
        <v>43</v>
      </c>
      <c r="G3398">
        <v>70</v>
      </c>
      <c r="H3398">
        <v>83</v>
      </c>
      <c r="I3398" t="str">
        <f>INDEX('DATA - Teams'!$C:$C,MATCH(C3398,'DATA - Teams'!$B:$B,0))</f>
        <v>CHIEF</v>
      </c>
    </row>
    <row r="3399" spans="1:9" hidden="1" x14ac:dyDescent="0.2">
      <c r="A3399">
        <v>2017</v>
      </c>
      <c r="B3399">
        <v>2</v>
      </c>
      <c r="C3399" t="s">
        <v>324</v>
      </c>
      <c r="D3399" t="s">
        <v>328</v>
      </c>
      <c r="E3399" t="s">
        <v>23</v>
      </c>
      <c r="F3399" t="s">
        <v>38</v>
      </c>
      <c r="G3399">
        <v>100</v>
      </c>
      <c r="H3399">
        <v>130</v>
      </c>
      <c r="I3399" t="str">
        <f>INDEX('DATA - Teams'!$C:$C,MATCH(C3399,'DATA - Teams'!$B:$B,0))</f>
        <v>CHIEF</v>
      </c>
    </row>
    <row r="3400" spans="1:9" hidden="1" x14ac:dyDescent="0.2">
      <c r="A3400">
        <v>2017</v>
      </c>
      <c r="B3400">
        <v>2</v>
      </c>
      <c r="C3400" t="s">
        <v>324</v>
      </c>
      <c r="D3400" t="s">
        <v>177</v>
      </c>
      <c r="E3400" t="s">
        <v>27</v>
      </c>
      <c r="F3400" t="s">
        <v>43</v>
      </c>
      <c r="G3400">
        <v>97</v>
      </c>
      <c r="H3400">
        <v>57</v>
      </c>
      <c r="I3400" t="str">
        <f>INDEX('DATA - Teams'!$C:$C,MATCH(C3400,'DATA - Teams'!$B:$B,0))</f>
        <v>CHIEF</v>
      </c>
    </row>
    <row r="3401" spans="1:9" hidden="1" x14ac:dyDescent="0.2">
      <c r="A3401">
        <v>2017</v>
      </c>
      <c r="B3401">
        <v>2</v>
      </c>
      <c r="C3401" t="s">
        <v>324</v>
      </c>
      <c r="D3401" t="s">
        <v>294</v>
      </c>
      <c r="E3401" t="s">
        <v>16</v>
      </c>
      <c r="F3401" t="s">
        <v>41</v>
      </c>
      <c r="G3401">
        <v>115</v>
      </c>
      <c r="H3401">
        <v>164</v>
      </c>
      <c r="I3401" t="str">
        <f>INDEX('DATA - Teams'!$C:$C,MATCH(C3401,'DATA - Teams'!$B:$B,0))</f>
        <v>CHIEF</v>
      </c>
    </row>
    <row r="3402" spans="1:9" hidden="1" x14ac:dyDescent="0.2">
      <c r="A3402">
        <v>2017</v>
      </c>
      <c r="B3402">
        <v>2</v>
      </c>
      <c r="C3402" t="s">
        <v>324</v>
      </c>
      <c r="D3402" t="s">
        <v>290</v>
      </c>
      <c r="E3402" t="s">
        <v>16</v>
      </c>
      <c r="F3402" t="s">
        <v>43</v>
      </c>
      <c r="G3402">
        <v>91</v>
      </c>
      <c r="H3402">
        <v>0</v>
      </c>
      <c r="I3402" t="str">
        <f>INDEX('DATA - Teams'!$C:$C,MATCH(C3402,'DATA - Teams'!$B:$B,0))</f>
        <v>CHIEF</v>
      </c>
    </row>
    <row r="3403" spans="1:9" hidden="1" x14ac:dyDescent="0.2">
      <c r="A3403">
        <v>2017</v>
      </c>
      <c r="B3403">
        <v>2</v>
      </c>
      <c r="C3403" t="s">
        <v>324</v>
      </c>
      <c r="D3403" t="s">
        <v>86</v>
      </c>
      <c r="E3403" t="s">
        <v>10</v>
      </c>
      <c r="F3403" t="s">
        <v>38</v>
      </c>
      <c r="G3403">
        <v>78</v>
      </c>
      <c r="H3403">
        <v>68</v>
      </c>
      <c r="I3403" t="str">
        <f>INDEX('DATA - Teams'!$C:$C,MATCH(C3403,'DATA - Teams'!$B:$B,0))</f>
        <v>CHIEF</v>
      </c>
    </row>
    <row r="3404" spans="1:9" hidden="1" x14ac:dyDescent="0.2">
      <c r="A3404">
        <v>2017</v>
      </c>
      <c r="B3404">
        <v>2</v>
      </c>
      <c r="C3404" t="s">
        <v>324</v>
      </c>
      <c r="D3404" t="s">
        <v>329</v>
      </c>
      <c r="E3404" t="s">
        <v>24</v>
      </c>
      <c r="F3404" t="s">
        <v>41</v>
      </c>
      <c r="G3404">
        <v>119</v>
      </c>
      <c r="H3404">
        <v>129</v>
      </c>
      <c r="I3404" t="str">
        <f>INDEX('DATA - Teams'!$C:$C,MATCH(C3404,'DATA - Teams'!$B:$B,0))</f>
        <v>CHIEF</v>
      </c>
    </row>
    <row r="3405" spans="1:9" hidden="1" x14ac:dyDescent="0.2">
      <c r="A3405">
        <v>2017</v>
      </c>
      <c r="B3405">
        <v>2</v>
      </c>
      <c r="C3405" t="s">
        <v>324</v>
      </c>
      <c r="D3405" t="s">
        <v>147</v>
      </c>
      <c r="E3405" t="s">
        <v>14</v>
      </c>
      <c r="F3405" t="s">
        <v>38</v>
      </c>
      <c r="G3405">
        <v>94</v>
      </c>
      <c r="H3405">
        <v>124</v>
      </c>
      <c r="I3405" t="str">
        <f>INDEX('DATA - Teams'!$C:$C,MATCH(C3405,'DATA - Teams'!$B:$B,0))</f>
        <v>CHIEF</v>
      </c>
    </row>
    <row r="3406" spans="1:9" hidden="1" x14ac:dyDescent="0.2">
      <c r="A3406">
        <v>2017</v>
      </c>
      <c r="B3406">
        <v>2</v>
      </c>
      <c r="C3406" t="s">
        <v>324</v>
      </c>
      <c r="D3406" t="s">
        <v>330</v>
      </c>
      <c r="E3406" t="s">
        <v>35</v>
      </c>
      <c r="F3406" t="s">
        <v>43</v>
      </c>
      <c r="G3406">
        <v>94</v>
      </c>
      <c r="H3406">
        <v>77</v>
      </c>
      <c r="I3406" t="str">
        <f>INDEX('DATA - Teams'!$C:$C,MATCH(C3406,'DATA - Teams'!$B:$B,0))</f>
        <v>CHIEF</v>
      </c>
    </row>
    <row r="3407" spans="1:9" hidden="1" x14ac:dyDescent="0.2">
      <c r="A3407">
        <v>2017</v>
      </c>
      <c r="B3407">
        <v>2</v>
      </c>
      <c r="C3407" t="s">
        <v>324</v>
      </c>
      <c r="D3407" t="s">
        <v>332</v>
      </c>
      <c r="E3407" t="s">
        <v>28</v>
      </c>
      <c r="F3407" t="s">
        <v>41</v>
      </c>
      <c r="G3407">
        <v>79</v>
      </c>
      <c r="H3407">
        <v>68</v>
      </c>
      <c r="I3407" t="str">
        <f>INDEX('DATA - Teams'!$C:$C,MATCH(C3407,'DATA - Teams'!$B:$B,0))</f>
        <v>CHIEF</v>
      </c>
    </row>
    <row r="3408" spans="1:9" hidden="1" x14ac:dyDescent="0.2">
      <c r="A3408">
        <v>2017</v>
      </c>
      <c r="B3408">
        <v>2</v>
      </c>
      <c r="C3408" t="s">
        <v>324</v>
      </c>
      <c r="D3408" t="s">
        <v>143</v>
      </c>
      <c r="E3408" t="s">
        <v>17</v>
      </c>
      <c r="F3408" t="s">
        <v>59</v>
      </c>
      <c r="G3408">
        <v>82</v>
      </c>
      <c r="H3408">
        <v>0</v>
      </c>
      <c r="I3408" t="str">
        <f>INDEX('DATA - Teams'!$C:$C,MATCH(C3408,'DATA - Teams'!$B:$B,0))</f>
        <v>CHIEF</v>
      </c>
    </row>
    <row r="3409" spans="1:9" hidden="1" x14ac:dyDescent="0.2">
      <c r="A3409">
        <v>2017</v>
      </c>
      <c r="B3409">
        <v>2</v>
      </c>
      <c r="C3409" t="s">
        <v>324</v>
      </c>
      <c r="D3409" t="s">
        <v>291</v>
      </c>
      <c r="E3409" t="s">
        <v>36</v>
      </c>
      <c r="F3409" t="s">
        <v>59</v>
      </c>
      <c r="G3409">
        <v>81</v>
      </c>
      <c r="H3409">
        <v>0</v>
      </c>
      <c r="I3409" t="str">
        <f>INDEX('DATA - Teams'!$C:$C,MATCH(C3409,'DATA - Teams'!$B:$B,0))</f>
        <v>CHIEF</v>
      </c>
    </row>
    <row r="3410" spans="1:9" hidden="1" x14ac:dyDescent="0.2">
      <c r="A3410">
        <v>2017</v>
      </c>
      <c r="B3410">
        <v>2</v>
      </c>
      <c r="C3410" t="s">
        <v>324</v>
      </c>
      <c r="D3410" t="s">
        <v>149</v>
      </c>
      <c r="E3410" t="s">
        <v>24</v>
      </c>
      <c r="F3410" t="s">
        <v>59</v>
      </c>
      <c r="G3410">
        <v>83</v>
      </c>
      <c r="H3410">
        <v>0</v>
      </c>
      <c r="I3410" t="str">
        <f>INDEX('DATA - Teams'!$C:$C,MATCH(C3410,'DATA - Teams'!$B:$B,0))</f>
        <v>CHIEF</v>
      </c>
    </row>
    <row r="3411" spans="1:9" hidden="1" x14ac:dyDescent="0.2">
      <c r="A3411">
        <v>2017</v>
      </c>
      <c r="B3411">
        <v>2</v>
      </c>
      <c r="C3411" t="s">
        <v>324</v>
      </c>
      <c r="D3411" t="s">
        <v>333</v>
      </c>
      <c r="E3411" t="s">
        <v>28</v>
      </c>
      <c r="F3411" t="s">
        <v>59</v>
      </c>
      <c r="G3411">
        <v>70</v>
      </c>
      <c r="H3411">
        <v>89</v>
      </c>
      <c r="I3411" t="str">
        <f>INDEX('DATA - Teams'!$C:$C,MATCH(C3411,'DATA - Teams'!$B:$B,0))</f>
        <v>CHIEF</v>
      </c>
    </row>
    <row r="3412" spans="1:9" hidden="1" x14ac:dyDescent="0.2">
      <c r="A3412">
        <v>2017</v>
      </c>
      <c r="B3412">
        <v>3</v>
      </c>
      <c r="C3412" t="s">
        <v>324</v>
      </c>
      <c r="D3412" t="s">
        <v>325</v>
      </c>
      <c r="E3412" t="s">
        <v>21</v>
      </c>
      <c r="F3412" t="s">
        <v>41</v>
      </c>
      <c r="G3412">
        <v>67</v>
      </c>
      <c r="H3412">
        <v>44</v>
      </c>
      <c r="I3412" t="str">
        <f>INDEX('DATA - Teams'!$C:$C,MATCH(C3412,'DATA - Teams'!$B:$B,0))</f>
        <v>CHIEF</v>
      </c>
    </row>
    <row r="3413" spans="1:9" hidden="1" x14ac:dyDescent="0.2">
      <c r="A3413">
        <v>2017</v>
      </c>
      <c r="B3413">
        <v>3</v>
      </c>
      <c r="C3413" t="s">
        <v>324</v>
      </c>
      <c r="D3413" t="s">
        <v>289</v>
      </c>
      <c r="E3413" t="s">
        <v>22</v>
      </c>
      <c r="F3413" t="s">
        <v>43</v>
      </c>
      <c r="G3413">
        <v>78</v>
      </c>
      <c r="H3413">
        <v>70</v>
      </c>
      <c r="I3413" t="str">
        <f>INDEX('DATA - Teams'!$C:$C,MATCH(C3413,'DATA - Teams'!$B:$B,0))</f>
        <v>CHIEF</v>
      </c>
    </row>
    <row r="3414" spans="1:9" hidden="1" x14ac:dyDescent="0.2">
      <c r="A3414">
        <v>2017</v>
      </c>
      <c r="B3414">
        <v>3</v>
      </c>
      <c r="C3414" t="s">
        <v>324</v>
      </c>
      <c r="D3414" t="s">
        <v>293</v>
      </c>
      <c r="E3414" t="s">
        <v>22</v>
      </c>
      <c r="F3414" t="s">
        <v>41</v>
      </c>
      <c r="G3414">
        <v>99</v>
      </c>
      <c r="H3414">
        <v>131</v>
      </c>
      <c r="I3414" t="str">
        <f>INDEX('DATA - Teams'!$C:$C,MATCH(C3414,'DATA - Teams'!$B:$B,0))</f>
        <v>CHIEF</v>
      </c>
    </row>
    <row r="3415" spans="1:9" hidden="1" x14ac:dyDescent="0.2">
      <c r="A3415">
        <v>2017</v>
      </c>
      <c r="B3415">
        <v>3</v>
      </c>
      <c r="C3415" t="s">
        <v>324</v>
      </c>
      <c r="D3415" t="s">
        <v>233</v>
      </c>
      <c r="E3415" t="s">
        <v>22</v>
      </c>
      <c r="F3415" t="s">
        <v>43</v>
      </c>
      <c r="G3415">
        <v>84</v>
      </c>
      <c r="H3415">
        <v>71</v>
      </c>
      <c r="I3415" t="str">
        <f>INDEX('DATA - Teams'!$C:$C,MATCH(C3415,'DATA - Teams'!$B:$B,0))</f>
        <v>CHIEF</v>
      </c>
    </row>
    <row r="3416" spans="1:9" hidden="1" x14ac:dyDescent="0.2">
      <c r="A3416">
        <v>2017</v>
      </c>
      <c r="B3416">
        <v>3</v>
      </c>
      <c r="C3416" t="s">
        <v>324</v>
      </c>
      <c r="D3416" t="s">
        <v>326</v>
      </c>
      <c r="E3416" t="s">
        <v>33</v>
      </c>
      <c r="F3416" t="s">
        <v>41</v>
      </c>
      <c r="G3416">
        <v>89</v>
      </c>
      <c r="H3416">
        <v>112</v>
      </c>
      <c r="I3416" t="str">
        <f>INDEX('DATA - Teams'!$C:$C,MATCH(C3416,'DATA - Teams'!$B:$B,0))</f>
        <v>CHIEF</v>
      </c>
    </row>
    <row r="3417" spans="1:9" hidden="1" x14ac:dyDescent="0.2">
      <c r="A3417">
        <v>2017</v>
      </c>
      <c r="B3417">
        <v>3</v>
      </c>
      <c r="C3417" t="s">
        <v>324</v>
      </c>
      <c r="D3417" t="s">
        <v>327</v>
      </c>
      <c r="E3417" t="s">
        <v>17</v>
      </c>
      <c r="F3417" t="s">
        <v>52</v>
      </c>
      <c r="G3417">
        <v>102</v>
      </c>
      <c r="H3417">
        <v>27</v>
      </c>
      <c r="I3417" t="str">
        <f>INDEX('DATA - Teams'!$C:$C,MATCH(C3417,'DATA - Teams'!$B:$B,0))</f>
        <v>CHIEF</v>
      </c>
    </row>
    <row r="3418" spans="1:9" hidden="1" x14ac:dyDescent="0.2">
      <c r="A3418">
        <v>2017</v>
      </c>
      <c r="B3418">
        <v>3</v>
      </c>
      <c r="C3418" t="s">
        <v>324</v>
      </c>
      <c r="D3418" t="s">
        <v>316</v>
      </c>
      <c r="E3418" t="s">
        <v>17</v>
      </c>
      <c r="F3418" t="s">
        <v>38</v>
      </c>
      <c r="G3418">
        <v>89</v>
      </c>
      <c r="H3418">
        <v>101</v>
      </c>
      <c r="I3418" t="str">
        <f>INDEX('DATA - Teams'!$C:$C,MATCH(C3418,'DATA - Teams'!$B:$B,0))</f>
        <v>CHIEF</v>
      </c>
    </row>
    <row r="3419" spans="1:9" hidden="1" x14ac:dyDescent="0.2">
      <c r="A3419">
        <v>2017</v>
      </c>
      <c r="B3419">
        <v>3</v>
      </c>
      <c r="C3419" t="s">
        <v>324</v>
      </c>
      <c r="D3419" t="s">
        <v>331</v>
      </c>
      <c r="E3419" t="s">
        <v>18</v>
      </c>
      <c r="F3419" t="s">
        <v>43</v>
      </c>
      <c r="G3419">
        <v>72</v>
      </c>
      <c r="H3419">
        <v>82</v>
      </c>
      <c r="I3419" t="str">
        <f>INDEX('DATA - Teams'!$C:$C,MATCH(C3419,'DATA - Teams'!$B:$B,0))</f>
        <v>CHIEF</v>
      </c>
    </row>
    <row r="3420" spans="1:9" hidden="1" x14ac:dyDescent="0.2">
      <c r="A3420">
        <v>2017</v>
      </c>
      <c r="B3420">
        <v>3</v>
      </c>
      <c r="C3420" t="s">
        <v>324</v>
      </c>
      <c r="D3420" t="s">
        <v>266</v>
      </c>
      <c r="E3420" t="s">
        <v>18</v>
      </c>
      <c r="F3420" t="s">
        <v>41</v>
      </c>
      <c r="G3420">
        <v>98</v>
      </c>
      <c r="H3420">
        <v>104</v>
      </c>
      <c r="I3420" t="str">
        <f>INDEX('DATA - Teams'!$C:$C,MATCH(C3420,'DATA - Teams'!$B:$B,0))</f>
        <v>CHIEF</v>
      </c>
    </row>
    <row r="3421" spans="1:9" hidden="1" x14ac:dyDescent="0.2">
      <c r="A3421">
        <v>2017</v>
      </c>
      <c r="B3421">
        <v>3</v>
      </c>
      <c r="C3421" t="s">
        <v>324</v>
      </c>
      <c r="D3421" t="s">
        <v>328</v>
      </c>
      <c r="E3421" t="s">
        <v>23</v>
      </c>
      <c r="F3421" t="s">
        <v>38</v>
      </c>
      <c r="G3421">
        <v>96</v>
      </c>
      <c r="H3421">
        <v>58</v>
      </c>
      <c r="I3421" t="str">
        <f>INDEX('DATA - Teams'!$C:$C,MATCH(C3421,'DATA - Teams'!$B:$B,0))</f>
        <v>CHIEF</v>
      </c>
    </row>
    <row r="3422" spans="1:9" hidden="1" x14ac:dyDescent="0.2">
      <c r="A3422">
        <v>2017</v>
      </c>
      <c r="B3422">
        <v>3</v>
      </c>
      <c r="C3422" t="s">
        <v>324</v>
      </c>
      <c r="D3422" t="s">
        <v>177</v>
      </c>
      <c r="E3422" t="s">
        <v>27</v>
      </c>
      <c r="F3422" t="s">
        <v>43</v>
      </c>
      <c r="G3422">
        <v>91</v>
      </c>
      <c r="H3422">
        <v>73</v>
      </c>
      <c r="I3422" t="str">
        <f>INDEX('DATA - Teams'!$C:$C,MATCH(C3422,'DATA - Teams'!$B:$B,0))</f>
        <v>CHIEF</v>
      </c>
    </row>
    <row r="3423" spans="1:9" hidden="1" x14ac:dyDescent="0.2">
      <c r="A3423">
        <v>2017</v>
      </c>
      <c r="B3423">
        <v>3</v>
      </c>
      <c r="C3423" t="s">
        <v>324</v>
      </c>
      <c r="D3423" t="s">
        <v>294</v>
      </c>
      <c r="E3423" t="s">
        <v>16</v>
      </c>
      <c r="F3423" t="s">
        <v>41</v>
      </c>
      <c r="G3423">
        <v>111</v>
      </c>
      <c r="H3423">
        <v>92</v>
      </c>
      <c r="I3423" t="str">
        <f>INDEX('DATA - Teams'!$C:$C,MATCH(C3423,'DATA - Teams'!$B:$B,0))</f>
        <v>CHIEF</v>
      </c>
    </row>
    <row r="3424" spans="1:9" hidden="1" x14ac:dyDescent="0.2">
      <c r="A3424">
        <v>2017</v>
      </c>
      <c r="B3424">
        <v>3</v>
      </c>
      <c r="C3424" t="s">
        <v>324</v>
      </c>
      <c r="D3424" t="s">
        <v>287</v>
      </c>
      <c r="E3424" t="s">
        <v>16</v>
      </c>
      <c r="F3424" t="s">
        <v>41</v>
      </c>
      <c r="G3424">
        <v>85</v>
      </c>
      <c r="H3424">
        <v>82</v>
      </c>
      <c r="I3424" t="str">
        <f>INDEX('DATA - Teams'!$C:$C,MATCH(C3424,'DATA - Teams'!$B:$B,0))</f>
        <v>CHIEF</v>
      </c>
    </row>
    <row r="3425" spans="1:9" hidden="1" x14ac:dyDescent="0.2">
      <c r="A3425">
        <v>2017</v>
      </c>
      <c r="B3425">
        <v>3</v>
      </c>
      <c r="C3425" t="s">
        <v>324</v>
      </c>
      <c r="D3425" t="s">
        <v>223</v>
      </c>
      <c r="E3425" t="s">
        <v>10</v>
      </c>
      <c r="F3425" t="s">
        <v>38</v>
      </c>
      <c r="G3425">
        <v>67</v>
      </c>
      <c r="H3425">
        <v>30</v>
      </c>
      <c r="I3425" t="str">
        <f>INDEX('DATA - Teams'!$C:$C,MATCH(C3425,'DATA - Teams'!$B:$B,0))</f>
        <v>CHIEF</v>
      </c>
    </row>
    <row r="3426" spans="1:9" hidden="1" x14ac:dyDescent="0.2">
      <c r="A3426">
        <v>2017</v>
      </c>
      <c r="B3426">
        <v>3</v>
      </c>
      <c r="C3426" t="s">
        <v>324</v>
      </c>
      <c r="D3426" t="s">
        <v>329</v>
      </c>
      <c r="E3426" t="s">
        <v>24</v>
      </c>
      <c r="F3426" t="s">
        <v>41</v>
      </c>
      <c r="G3426">
        <v>113</v>
      </c>
      <c r="H3426">
        <v>84</v>
      </c>
      <c r="I3426" t="str">
        <f>INDEX('DATA - Teams'!$C:$C,MATCH(C3426,'DATA - Teams'!$B:$B,0))</f>
        <v>CHIEF</v>
      </c>
    </row>
    <row r="3427" spans="1:9" hidden="1" x14ac:dyDescent="0.2">
      <c r="A3427">
        <v>2017</v>
      </c>
      <c r="B3427">
        <v>3</v>
      </c>
      <c r="C3427" t="s">
        <v>324</v>
      </c>
      <c r="D3427" t="s">
        <v>147</v>
      </c>
      <c r="E3427" t="s">
        <v>14</v>
      </c>
      <c r="F3427" t="s">
        <v>38</v>
      </c>
      <c r="G3427">
        <v>101</v>
      </c>
      <c r="H3427">
        <v>107</v>
      </c>
      <c r="I3427" t="str">
        <f>INDEX('DATA - Teams'!$C:$C,MATCH(C3427,'DATA - Teams'!$B:$B,0))</f>
        <v>CHIEF</v>
      </c>
    </row>
    <row r="3428" spans="1:9" hidden="1" x14ac:dyDescent="0.2">
      <c r="A3428">
        <v>2017</v>
      </c>
      <c r="B3428">
        <v>3</v>
      </c>
      <c r="C3428" t="s">
        <v>324</v>
      </c>
      <c r="D3428" t="s">
        <v>330</v>
      </c>
      <c r="E3428" t="s">
        <v>35</v>
      </c>
      <c r="F3428" t="s">
        <v>43</v>
      </c>
      <c r="G3428">
        <v>107</v>
      </c>
      <c r="H3428">
        <v>164</v>
      </c>
      <c r="I3428" t="str">
        <f>INDEX('DATA - Teams'!$C:$C,MATCH(C3428,'DATA - Teams'!$B:$B,0))</f>
        <v>CHIEF</v>
      </c>
    </row>
    <row r="3429" spans="1:9" hidden="1" x14ac:dyDescent="0.2">
      <c r="A3429">
        <v>2017</v>
      </c>
      <c r="B3429">
        <v>3</v>
      </c>
      <c r="C3429" t="s">
        <v>324</v>
      </c>
      <c r="D3429" t="s">
        <v>333</v>
      </c>
      <c r="E3429" t="s">
        <v>28</v>
      </c>
      <c r="F3429" t="s">
        <v>38</v>
      </c>
      <c r="G3429">
        <v>68</v>
      </c>
      <c r="H3429">
        <v>50</v>
      </c>
      <c r="I3429" t="str">
        <f>INDEX('DATA - Teams'!$C:$C,MATCH(C3429,'DATA - Teams'!$B:$B,0))</f>
        <v>CHIEF</v>
      </c>
    </row>
    <row r="3430" spans="1:9" hidden="1" x14ac:dyDescent="0.2">
      <c r="A3430">
        <v>2017</v>
      </c>
      <c r="B3430">
        <v>3</v>
      </c>
      <c r="C3430" t="s">
        <v>324</v>
      </c>
      <c r="D3430" t="s">
        <v>91</v>
      </c>
      <c r="E3430" t="s">
        <v>33</v>
      </c>
      <c r="F3430" t="s">
        <v>59</v>
      </c>
      <c r="G3430">
        <v>76</v>
      </c>
      <c r="H3430">
        <v>0</v>
      </c>
      <c r="I3430" t="str">
        <f>INDEX('DATA - Teams'!$C:$C,MATCH(C3430,'DATA - Teams'!$B:$B,0))</f>
        <v>CHIEF</v>
      </c>
    </row>
    <row r="3431" spans="1:9" hidden="1" x14ac:dyDescent="0.2">
      <c r="A3431">
        <v>2017</v>
      </c>
      <c r="B3431">
        <v>3</v>
      </c>
      <c r="C3431" t="s">
        <v>324</v>
      </c>
      <c r="D3431" t="s">
        <v>143</v>
      </c>
      <c r="E3431" t="s">
        <v>17</v>
      </c>
      <c r="F3431" t="s">
        <v>59</v>
      </c>
      <c r="G3431">
        <v>90</v>
      </c>
      <c r="H3431">
        <v>0</v>
      </c>
      <c r="I3431" t="str">
        <f>INDEX('DATA - Teams'!$C:$C,MATCH(C3431,'DATA - Teams'!$B:$B,0))</f>
        <v>CHIEF</v>
      </c>
    </row>
    <row r="3432" spans="1:9" hidden="1" x14ac:dyDescent="0.2">
      <c r="A3432">
        <v>2017</v>
      </c>
      <c r="B3432">
        <v>3</v>
      </c>
      <c r="C3432" t="s">
        <v>324</v>
      </c>
      <c r="D3432" t="s">
        <v>334</v>
      </c>
      <c r="E3432" t="s">
        <v>27</v>
      </c>
      <c r="F3432" t="s">
        <v>59</v>
      </c>
      <c r="G3432">
        <v>79</v>
      </c>
      <c r="H3432">
        <v>103</v>
      </c>
      <c r="I3432" t="str">
        <f>INDEX('DATA - Teams'!$C:$C,MATCH(C3432,'DATA - Teams'!$B:$B,0))</f>
        <v>CHIEF</v>
      </c>
    </row>
    <row r="3433" spans="1:9" hidden="1" x14ac:dyDescent="0.2">
      <c r="A3433">
        <v>2017</v>
      </c>
      <c r="B3433">
        <v>3</v>
      </c>
      <c r="C3433" t="s">
        <v>324</v>
      </c>
      <c r="D3433" t="s">
        <v>86</v>
      </c>
      <c r="E3433" t="s">
        <v>10</v>
      </c>
      <c r="F3433" t="s">
        <v>59</v>
      </c>
      <c r="G3433">
        <v>70</v>
      </c>
      <c r="H3433">
        <v>52</v>
      </c>
      <c r="I3433" t="str">
        <f>INDEX('DATA - Teams'!$C:$C,MATCH(C3433,'DATA - Teams'!$B:$B,0))</f>
        <v>CHIEF</v>
      </c>
    </row>
    <row r="3434" spans="1:9" hidden="1" x14ac:dyDescent="0.2">
      <c r="A3434">
        <v>2017</v>
      </c>
      <c r="B3434">
        <v>4</v>
      </c>
      <c r="C3434" t="s">
        <v>324</v>
      </c>
      <c r="D3434" t="s">
        <v>289</v>
      </c>
      <c r="E3434" t="s">
        <v>22</v>
      </c>
      <c r="F3434" t="s">
        <v>43</v>
      </c>
      <c r="G3434">
        <v>79</v>
      </c>
      <c r="H3434">
        <v>82</v>
      </c>
      <c r="I3434" t="str">
        <f>INDEX('DATA - Teams'!$C:$C,MATCH(C3434,'DATA - Teams'!$B:$B,0))</f>
        <v>CHIEF</v>
      </c>
    </row>
    <row r="3435" spans="1:9" hidden="1" x14ac:dyDescent="0.2">
      <c r="A3435">
        <v>2017</v>
      </c>
      <c r="B3435">
        <v>4</v>
      </c>
      <c r="C3435" t="s">
        <v>324</v>
      </c>
      <c r="D3435" t="s">
        <v>293</v>
      </c>
      <c r="E3435" t="s">
        <v>22</v>
      </c>
      <c r="F3435" t="s">
        <v>41</v>
      </c>
      <c r="G3435">
        <v>98</v>
      </c>
      <c r="H3435">
        <v>86</v>
      </c>
      <c r="I3435" t="str">
        <f>INDEX('DATA - Teams'!$C:$C,MATCH(C3435,'DATA - Teams'!$B:$B,0))</f>
        <v>CHIEF</v>
      </c>
    </row>
    <row r="3436" spans="1:9" hidden="1" x14ac:dyDescent="0.2">
      <c r="A3436">
        <v>2017</v>
      </c>
      <c r="B3436">
        <v>4</v>
      </c>
      <c r="C3436" t="s">
        <v>324</v>
      </c>
      <c r="D3436" t="s">
        <v>191</v>
      </c>
      <c r="E3436" t="s">
        <v>22</v>
      </c>
      <c r="F3436" t="s">
        <v>41</v>
      </c>
      <c r="G3436">
        <v>80</v>
      </c>
      <c r="H3436">
        <v>112</v>
      </c>
      <c r="I3436" t="str">
        <f>INDEX('DATA - Teams'!$C:$C,MATCH(C3436,'DATA - Teams'!$B:$B,0))</f>
        <v>CHIEF</v>
      </c>
    </row>
    <row r="3437" spans="1:9" hidden="1" x14ac:dyDescent="0.2">
      <c r="A3437">
        <v>2017</v>
      </c>
      <c r="B3437">
        <v>4</v>
      </c>
      <c r="C3437" t="s">
        <v>324</v>
      </c>
      <c r="D3437" t="s">
        <v>326</v>
      </c>
      <c r="E3437" t="s">
        <v>33</v>
      </c>
      <c r="F3437" t="s">
        <v>41</v>
      </c>
      <c r="G3437">
        <v>82</v>
      </c>
      <c r="H3437">
        <v>64</v>
      </c>
      <c r="I3437" t="str">
        <f>INDEX('DATA - Teams'!$C:$C,MATCH(C3437,'DATA - Teams'!$B:$B,0))</f>
        <v>CHIEF</v>
      </c>
    </row>
    <row r="3438" spans="1:9" hidden="1" x14ac:dyDescent="0.2">
      <c r="A3438">
        <v>2017</v>
      </c>
      <c r="B3438">
        <v>4</v>
      </c>
      <c r="C3438" t="s">
        <v>324</v>
      </c>
      <c r="D3438" t="s">
        <v>91</v>
      </c>
      <c r="E3438" t="s">
        <v>33</v>
      </c>
      <c r="F3438" t="s">
        <v>38</v>
      </c>
      <c r="G3438">
        <v>64</v>
      </c>
      <c r="H3438">
        <v>28</v>
      </c>
      <c r="I3438" t="str">
        <f>INDEX('DATA - Teams'!$C:$C,MATCH(C3438,'DATA - Teams'!$B:$B,0))</f>
        <v>CHIEF</v>
      </c>
    </row>
    <row r="3439" spans="1:9" hidden="1" x14ac:dyDescent="0.2">
      <c r="A3439">
        <v>2017</v>
      </c>
      <c r="B3439">
        <v>4</v>
      </c>
      <c r="C3439" t="s">
        <v>324</v>
      </c>
      <c r="D3439" t="s">
        <v>316</v>
      </c>
      <c r="E3439" t="s">
        <v>17</v>
      </c>
      <c r="F3439" t="s">
        <v>38</v>
      </c>
      <c r="G3439">
        <v>93</v>
      </c>
      <c r="H3439">
        <v>88</v>
      </c>
      <c r="I3439" t="str">
        <f>INDEX('DATA - Teams'!$C:$C,MATCH(C3439,'DATA - Teams'!$B:$B,0))</f>
        <v>CHIEF</v>
      </c>
    </row>
    <row r="3440" spans="1:9" hidden="1" x14ac:dyDescent="0.2">
      <c r="A3440">
        <v>2017</v>
      </c>
      <c r="B3440">
        <v>4</v>
      </c>
      <c r="C3440" t="s">
        <v>324</v>
      </c>
      <c r="D3440" t="s">
        <v>266</v>
      </c>
      <c r="E3440" t="s">
        <v>18</v>
      </c>
      <c r="F3440" t="s">
        <v>41</v>
      </c>
      <c r="G3440">
        <v>109</v>
      </c>
      <c r="H3440">
        <v>176</v>
      </c>
      <c r="I3440" t="str">
        <f>INDEX('DATA - Teams'!$C:$C,MATCH(C3440,'DATA - Teams'!$B:$B,0))</f>
        <v>CHIEF</v>
      </c>
    </row>
    <row r="3441" spans="1:9" hidden="1" x14ac:dyDescent="0.2">
      <c r="A3441">
        <v>2017</v>
      </c>
      <c r="B3441">
        <v>4</v>
      </c>
      <c r="C3441" t="s">
        <v>324</v>
      </c>
      <c r="D3441" t="s">
        <v>331</v>
      </c>
      <c r="E3441" t="s">
        <v>18</v>
      </c>
      <c r="F3441" t="s">
        <v>43</v>
      </c>
      <c r="G3441">
        <v>77</v>
      </c>
      <c r="H3441">
        <v>96</v>
      </c>
      <c r="I3441" t="str">
        <f>INDEX('DATA - Teams'!$C:$C,MATCH(C3441,'DATA - Teams'!$B:$B,0))</f>
        <v>CHIEF</v>
      </c>
    </row>
    <row r="3442" spans="1:9" hidden="1" x14ac:dyDescent="0.2">
      <c r="A3442">
        <v>2017</v>
      </c>
      <c r="B3442">
        <v>4</v>
      </c>
      <c r="C3442" t="s">
        <v>324</v>
      </c>
      <c r="D3442" t="s">
        <v>328</v>
      </c>
      <c r="E3442" t="s">
        <v>23</v>
      </c>
      <c r="F3442" t="s">
        <v>38</v>
      </c>
      <c r="G3442">
        <v>95</v>
      </c>
      <c r="H3442">
        <v>75</v>
      </c>
      <c r="I3442" t="str">
        <f>INDEX('DATA - Teams'!$C:$C,MATCH(C3442,'DATA - Teams'!$B:$B,0))</f>
        <v>CHIEF</v>
      </c>
    </row>
    <row r="3443" spans="1:9" hidden="1" x14ac:dyDescent="0.2">
      <c r="A3443">
        <v>2017</v>
      </c>
      <c r="B3443">
        <v>4</v>
      </c>
      <c r="C3443" t="s">
        <v>324</v>
      </c>
      <c r="D3443" t="s">
        <v>177</v>
      </c>
      <c r="E3443" t="s">
        <v>27</v>
      </c>
      <c r="F3443" t="s">
        <v>43</v>
      </c>
      <c r="G3443">
        <v>86</v>
      </c>
      <c r="H3443">
        <v>84</v>
      </c>
      <c r="I3443" t="str">
        <f>INDEX('DATA - Teams'!$C:$C,MATCH(C3443,'DATA - Teams'!$B:$B,0))</f>
        <v>CHIEF</v>
      </c>
    </row>
    <row r="3444" spans="1:9" hidden="1" x14ac:dyDescent="0.2">
      <c r="A3444">
        <v>2017</v>
      </c>
      <c r="B3444">
        <v>4</v>
      </c>
      <c r="C3444" t="s">
        <v>324</v>
      </c>
      <c r="D3444" t="s">
        <v>334</v>
      </c>
      <c r="E3444" t="s">
        <v>27</v>
      </c>
      <c r="F3444" t="s">
        <v>43</v>
      </c>
      <c r="G3444">
        <v>74</v>
      </c>
      <c r="H3444">
        <v>32</v>
      </c>
      <c r="I3444" t="str">
        <f>INDEX('DATA - Teams'!$C:$C,MATCH(C3444,'DATA - Teams'!$B:$B,0))</f>
        <v>CHIEF</v>
      </c>
    </row>
    <row r="3445" spans="1:9" hidden="1" x14ac:dyDescent="0.2">
      <c r="A3445">
        <v>2017</v>
      </c>
      <c r="B3445">
        <v>4</v>
      </c>
      <c r="C3445" t="s">
        <v>324</v>
      </c>
      <c r="D3445" t="s">
        <v>84</v>
      </c>
      <c r="E3445" t="s">
        <v>20</v>
      </c>
      <c r="F3445" t="s">
        <v>52</v>
      </c>
      <c r="G3445">
        <v>90</v>
      </c>
      <c r="H3445">
        <v>72</v>
      </c>
      <c r="I3445" t="str">
        <f>INDEX('DATA - Teams'!$C:$C,MATCH(C3445,'DATA - Teams'!$B:$B,0))</f>
        <v>CHIEF</v>
      </c>
    </row>
    <row r="3446" spans="1:9" hidden="1" x14ac:dyDescent="0.2">
      <c r="A3446">
        <v>2017</v>
      </c>
      <c r="B3446">
        <v>4</v>
      </c>
      <c r="C3446" t="s">
        <v>324</v>
      </c>
      <c r="D3446" t="s">
        <v>294</v>
      </c>
      <c r="E3446" t="s">
        <v>16</v>
      </c>
      <c r="F3446" t="s">
        <v>41</v>
      </c>
      <c r="G3446">
        <v>103</v>
      </c>
      <c r="H3446">
        <v>69</v>
      </c>
      <c r="I3446" t="str">
        <f>INDEX('DATA - Teams'!$C:$C,MATCH(C3446,'DATA - Teams'!$B:$B,0))</f>
        <v>CHIEF</v>
      </c>
    </row>
    <row r="3447" spans="1:9" hidden="1" x14ac:dyDescent="0.2">
      <c r="A3447">
        <v>2017</v>
      </c>
      <c r="B3447">
        <v>4</v>
      </c>
      <c r="C3447" t="s">
        <v>324</v>
      </c>
      <c r="D3447" t="s">
        <v>287</v>
      </c>
      <c r="E3447" t="s">
        <v>16</v>
      </c>
      <c r="F3447" t="s">
        <v>41</v>
      </c>
      <c r="G3447">
        <v>84</v>
      </c>
      <c r="H3447">
        <v>90</v>
      </c>
      <c r="I3447" t="str">
        <f>INDEX('DATA - Teams'!$C:$C,MATCH(C3447,'DATA - Teams'!$B:$B,0))</f>
        <v>CHIEF</v>
      </c>
    </row>
    <row r="3448" spans="1:9" hidden="1" x14ac:dyDescent="0.2">
      <c r="A3448">
        <v>2017</v>
      </c>
      <c r="B3448">
        <v>4</v>
      </c>
      <c r="C3448" t="s">
        <v>324</v>
      </c>
      <c r="D3448" t="s">
        <v>171</v>
      </c>
      <c r="E3448" t="s">
        <v>31</v>
      </c>
      <c r="F3448" t="s">
        <v>38</v>
      </c>
      <c r="G3448">
        <v>84</v>
      </c>
      <c r="H3448">
        <v>110</v>
      </c>
      <c r="I3448" t="str">
        <f>INDEX('DATA - Teams'!$C:$C,MATCH(C3448,'DATA - Teams'!$B:$B,0))</f>
        <v>CHIEF</v>
      </c>
    </row>
    <row r="3449" spans="1:9" hidden="1" x14ac:dyDescent="0.2">
      <c r="A3449">
        <v>2017</v>
      </c>
      <c r="B3449">
        <v>4</v>
      </c>
      <c r="C3449" t="s">
        <v>324</v>
      </c>
      <c r="D3449" t="s">
        <v>329</v>
      </c>
      <c r="E3449" t="s">
        <v>24</v>
      </c>
      <c r="F3449" t="s">
        <v>41</v>
      </c>
      <c r="G3449">
        <v>119</v>
      </c>
      <c r="H3449">
        <v>140</v>
      </c>
      <c r="I3449" t="str">
        <f>INDEX('DATA - Teams'!$C:$C,MATCH(C3449,'DATA - Teams'!$B:$B,0))</f>
        <v>CHIEF</v>
      </c>
    </row>
    <row r="3450" spans="1:9" hidden="1" x14ac:dyDescent="0.2">
      <c r="A3450">
        <v>2017</v>
      </c>
      <c r="B3450">
        <v>4</v>
      </c>
      <c r="C3450" t="s">
        <v>324</v>
      </c>
      <c r="D3450" t="s">
        <v>147</v>
      </c>
      <c r="E3450" t="s">
        <v>14</v>
      </c>
      <c r="F3450" t="s">
        <v>38</v>
      </c>
      <c r="G3450">
        <v>104</v>
      </c>
      <c r="H3450">
        <v>91</v>
      </c>
      <c r="I3450" t="str">
        <f>INDEX('DATA - Teams'!$C:$C,MATCH(C3450,'DATA - Teams'!$B:$B,0))</f>
        <v>CHIEF</v>
      </c>
    </row>
    <row r="3451" spans="1:9" hidden="1" x14ac:dyDescent="0.2">
      <c r="A3451">
        <v>2017</v>
      </c>
      <c r="B3451">
        <v>4</v>
      </c>
      <c r="C3451" t="s">
        <v>324</v>
      </c>
      <c r="D3451" t="s">
        <v>330</v>
      </c>
      <c r="E3451" t="s">
        <v>35</v>
      </c>
      <c r="F3451" t="s">
        <v>43</v>
      </c>
      <c r="G3451">
        <v>102</v>
      </c>
      <c r="H3451">
        <v>77</v>
      </c>
      <c r="I3451" t="str">
        <f>INDEX('DATA - Teams'!$C:$C,MATCH(C3451,'DATA - Teams'!$B:$B,0))</f>
        <v>CHIEF</v>
      </c>
    </row>
    <row r="3452" spans="1:9" hidden="1" x14ac:dyDescent="0.2">
      <c r="A3452">
        <v>2017</v>
      </c>
      <c r="B3452">
        <v>4</v>
      </c>
      <c r="C3452" t="s">
        <v>324</v>
      </c>
      <c r="D3452" t="s">
        <v>325</v>
      </c>
      <c r="E3452" t="s">
        <v>21</v>
      </c>
      <c r="F3452" t="s">
        <v>59</v>
      </c>
      <c r="G3452">
        <v>69</v>
      </c>
      <c r="H3452">
        <v>0</v>
      </c>
      <c r="I3452" t="str">
        <f>INDEX('DATA - Teams'!$C:$C,MATCH(C3452,'DATA - Teams'!$B:$B,0))</f>
        <v>CHIEF</v>
      </c>
    </row>
    <row r="3453" spans="1:9" hidden="1" x14ac:dyDescent="0.2">
      <c r="A3453">
        <v>2017</v>
      </c>
      <c r="B3453">
        <v>4</v>
      </c>
      <c r="C3453" t="s">
        <v>324</v>
      </c>
      <c r="D3453" t="s">
        <v>233</v>
      </c>
      <c r="E3453" t="s">
        <v>22</v>
      </c>
      <c r="F3453" t="s">
        <v>59</v>
      </c>
      <c r="G3453">
        <v>78</v>
      </c>
      <c r="H3453">
        <v>73</v>
      </c>
      <c r="I3453" t="str">
        <f>INDEX('DATA - Teams'!$C:$C,MATCH(C3453,'DATA - Teams'!$B:$B,0))</f>
        <v>CHIEF</v>
      </c>
    </row>
    <row r="3454" spans="1:9" hidden="1" x14ac:dyDescent="0.2">
      <c r="A3454">
        <v>2017</v>
      </c>
      <c r="B3454">
        <v>4</v>
      </c>
      <c r="C3454" t="s">
        <v>324</v>
      </c>
      <c r="D3454" t="s">
        <v>143</v>
      </c>
      <c r="E3454" t="s">
        <v>17</v>
      </c>
      <c r="F3454" t="s">
        <v>59</v>
      </c>
      <c r="G3454">
        <v>94</v>
      </c>
      <c r="H3454">
        <v>0</v>
      </c>
      <c r="I3454" t="str">
        <f>INDEX('DATA - Teams'!$C:$C,MATCH(C3454,'DATA - Teams'!$B:$B,0))</f>
        <v>CHIEF</v>
      </c>
    </row>
    <row r="3455" spans="1:9" hidden="1" x14ac:dyDescent="0.2">
      <c r="A3455">
        <v>2017</v>
      </c>
      <c r="B3455">
        <v>4</v>
      </c>
      <c r="C3455" t="s">
        <v>324</v>
      </c>
      <c r="D3455" t="s">
        <v>327</v>
      </c>
      <c r="E3455" t="s">
        <v>17</v>
      </c>
      <c r="F3455" t="s">
        <v>59</v>
      </c>
      <c r="G3455">
        <v>91</v>
      </c>
      <c r="H3455">
        <v>0</v>
      </c>
      <c r="I3455" t="str">
        <f>INDEX('DATA - Teams'!$C:$C,MATCH(C3455,'DATA - Teams'!$B:$B,0))</f>
        <v>CHIEF</v>
      </c>
    </row>
    <row r="3456" spans="1:9" hidden="1" x14ac:dyDescent="0.2">
      <c r="A3456">
        <v>2017</v>
      </c>
      <c r="B3456">
        <v>5</v>
      </c>
      <c r="C3456" t="s">
        <v>324</v>
      </c>
      <c r="D3456" t="s">
        <v>289</v>
      </c>
      <c r="E3456" t="s">
        <v>22</v>
      </c>
      <c r="F3456" t="s">
        <v>43</v>
      </c>
      <c r="G3456">
        <v>87</v>
      </c>
      <c r="H3456">
        <v>121</v>
      </c>
      <c r="I3456" t="str">
        <f>INDEX('DATA - Teams'!$C:$C,MATCH(C3456,'DATA - Teams'!$B:$B,0))</f>
        <v>CHIEF</v>
      </c>
    </row>
    <row r="3457" spans="1:9" hidden="1" x14ac:dyDescent="0.2">
      <c r="A3457">
        <v>2017</v>
      </c>
      <c r="B3457">
        <v>5</v>
      </c>
      <c r="C3457" t="s">
        <v>324</v>
      </c>
      <c r="D3457" t="s">
        <v>293</v>
      </c>
      <c r="E3457" t="s">
        <v>22</v>
      </c>
      <c r="F3457" t="s">
        <v>41</v>
      </c>
      <c r="G3457">
        <v>96</v>
      </c>
      <c r="H3457">
        <v>79</v>
      </c>
      <c r="I3457" t="str">
        <f>INDEX('DATA - Teams'!$C:$C,MATCH(C3457,'DATA - Teams'!$B:$B,0))</f>
        <v>CHIEF</v>
      </c>
    </row>
    <row r="3458" spans="1:9" hidden="1" x14ac:dyDescent="0.2">
      <c r="A3458">
        <v>2017</v>
      </c>
      <c r="B3458">
        <v>5</v>
      </c>
      <c r="C3458" t="s">
        <v>324</v>
      </c>
      <c r="D3458" t="s">
        <v>191</v>
      </c>
      <c r="E3458" t="s">
        <v>22</v>
      </c>
      <c r="F3458" t="s">
        <v>41</v>
      </c>
      <c r="G3458">
        <v>82</v>
      </c>
      <c r="H3458">
        <v>97</v>
      </c>
      <c r="I3458" t="str">
        <f>INDEX('DATA - Teams'!$C:$C,MATCH(C3458,'DATA - Teams'!$B:$B,0))</f>
        <v>CHIEF</v>
      </c>
    </row>
    <row r="3459" spans="1:9" hidden="1" x14ac:dyDescent="0.2">
      <c r="A3459">
        <v>2017</v>
      </c>
      <c r="B3459">
        <v>5</v>
      </c>
      <c r="C3459" t="s">
        <v>324</v>
      </c>
      <c r="D3459" t="s">
        <v>326</v>
      </c>
      <c r="E3459" t="s">
        <v>33</v>
      </c>
      <c r="F3459" t="s">
        <v>41</v>
      </c>
      <c r="G3459">
        <v>78</v>
      </c>
      <c r="H3459">
        <v>81</v>
      </c>
      <c r="I3459" t="str">
        <f>INDEX('DATA - Teams'!$C:$C,MATCH(C3459,'DATA - Teams'!$B:$B,0))</f>
        <v>CHIEF</v>
      </c>
    </row>
    <row r="3460" spans="1:9" hidden="1" x14ac:dyDescent="0.2">
      <c r="A3460">
        <v>2017</v>
      </c>
      <c r="B3460">
        <v>5</v>
      </c>
      <c r="C3460" t="s">
        <v>324</v>
      </c>
      <c r="D3460" t="s">
        <v>335</v>
      </c>
      <c r="E3460" t="s">
        <v>17</v>
      </c>
      <c r="F3460" t="s">
        <v>38</v>
      </c>
      <c r="G3460">
        <v>83</v>
      </c>
      <c r="H3460">
        <v>69</v>
      </c>
      <c r="I3460" t="str">
        <f>INDEX('DATA - Teams'!$C:$C,MATCH(C3460,'DATA - Teams'!$B:$B,0))</f>
        <v>CHIEF</v>
      </c>
    </row>
    <row r="3461" spans="1:9" hidden="1" x14ac:dyDescent="0.2">
      <c r="A3461">
        <v>2017</v>
      </c>
      <c r="B3461">
        <v>5</v>
      </c>
      <c r="C3461" t="s">
        <v>324</v>
      </c>
      <c r="D3461" t="s">
        <v>80</v>
      </c>
      <c r="E3461" t="s">
        <v>17</v>
      </c>
      <c r="F3461" t="s">
        <v>43</v>
      </c>
      <c r="G3461">
        <v>93</v>
      </c>
      <c r="H3461">
        <v>94</v>
      </c>
      <c r="I3461" t="str">
        <f>INDEX('DATA - Teams'!$C:$C,MATCH(C3461,'DATA - Teams'!$B:$B,0))</f>
        <v>CHIEF</v>
      </c>
    </row>
    <row r="3462" spans="1:9" hidden="1" x14ac:dyDescent="0.2">
      <c r="A3462">
        <v>2017</v>
      </c>
      <c r="B3462">
        <v>5</v>
      </c>
      <c r="C3462" t="s">
        <v>324</v>
      </c>
      <c r="D3462" t="s">
        <v>316</v>
      </c>
      <c r="E3462" t="s">
        <v>17</v>
      </c>
      <c r="F3462" t="s">
        <v>38</v>
      </c>
      <c r="G3462">
        <v>91</v>
      </c>
      <c r="H3462">
        <v>64</v>
      </c>
      <c r="I3462" t="str">
        <f>INDEX('DATA - Teams'!$C:$C,MATCH(C3462,'DATA - Teams'!$B:$B,0))</f>
        <v>CHIEF</v>
      </c>
    </row>
    <row r="3463" spans="1:9" hidden="1" x14ac:dyDescent="0.2">
      <c r="A3463">
        <v>2017</v>
      </c>
      <c r="B3463">
        <v>5</v>
      </c>
      <c r="C3463" t="s">
        <v>324</v>
      </c>
      <c r="D3463" t="s">
        <v>331</v>
      </c>
      <c r="E3463" t="s">
        <v>18</v>
      </c>
      <c r="F3463" t="s">
        <v>43</v>
      </c>
      <c r="G3463">
        <v>81</v>
      </c>
      <c r="H3463">
        <v>92</v>
      </c>
      <c r="I3463" t="str">
        <f>INDEX('DATA - Teams'!$C:$C,MATCH(C3463,'DATA - Teams'!$B:$B,0))</f>
        <v>CHIEF</v>
      </c>
    </row>
    <row r="3464" spans="1:9" hidden="1" x14ac:dyDescent="0.2">
      <c r="A3464">
        <v>2017</v>
      </c>
      <c r="B3464">
        <v>5</v>
      </c>
      <c r="C3464" t="s">
        <v>324</v>
      </c>
      <c r="D3464" t="s">
        <v>266</v>
      </c>
      <c r="E3464" t="s">
        <v>18</v>
      </c>
      <c r="F3464" t="s">
        <v>41</v>
      </c>
      <c r="G3464">
        <v>108</v>
      </c>
      <c r="H3464">
        <v>104</v>
      </c>
      <c r="I3464" t="str">
        <f>INDEX('DATA - Teams'!$C:$C,MATCH(C3464,'DATA - Teams'!$B:$B,0))</f>
        <v>CHIEF</v>
      </c>
    </row>
    <row r="3465" spans="1:9" hidden="1" x14ac:dyDescent="0.2">
      <c r="A3465">
        <v>2017</v>
      </c>
      <c r="B3465">
        <v>5</v>
      </c>
      <c r="C3465" t="s">
        <v>324</v>
      </c>
      <c r="D3465" t="s">
        <v>328</v>
      </c>
      <c r="E3465" t="s">
        <v>23</v>
      </c>
      <c r="F3465" t="s">
        <v>38</v>
      </c>
      <c r="G3465">
        <v>91</v>
      </c>
      <c r="H3465">
        <v>0</v>
      </c>
      <c r="I3465" t="str">
        <f>INDEX('DATA - Teams'!$C:$C,MATCH(C3465,'DATA - Teams'!$B:$B,0))</f>
        <v>CHIEF</v>
      </c>
    </row>
    <row r="3466" spans="1:9" hidden="1" x14ac:dyDescent="0.2">
      <c r="A3466">
        <v>2017</v>
      </c>
      <c r="B3466">
        <v>5</v>
      </c>
      <c r="C3466" t="s">
        <v>324</v>
      </c>
      <c r="D3466" t="s">
        <v>84</v>
      </c>
      <c r="E3466" t="s">
        <v>20</v>
      </c>
      <c r="F3466" t="s">
        <v>52</v>
      </c>
      <c r="G3466">
        <v>93</v>
      </c>
      <c r="H3466">
        <v>87</v>
      </c>
      <c r="I3466" t="str">
        <f>INDEX('DATA - Teams'!$C:$C,MATCH(C3466,'DATA - Teams'!$B:$B,0))</f>
        <v>CHIEF</v>
      </c>
    </row>
    <row r="3467" spans="1:9" hidden="1" x14ac:dyDescent="0.2">
      <c r="A3467">
        <v>2017</v>
      </c>
      <c r="B3467">
        <v>5</v>
      </c>
      <c r="C3467" t="s">
        <v>324</v>
      </c>
      <c r="D3467" t="s">
        <v>294</v>
      </c>
      <c r="E3467" t="s">
        <v>16</v>
      </c>
      <c r="F3467" t="s">
        <v>41</v>
      </c>
      <c r="G3467">
        <v>109</v>
      </c>
      <c r="H3467">
        <v>139</v>
      </c>
      <c r="I3467" t="str">
        <f>INDEX('DATA - Teams'!$C:$C,MATCH(C3467,'DATA - Teams'!$B:$B,0))</f>
        <v>CHIEF</v>
      </c>
    </row>
    <row r="3468" spans="1:9" hidden="1" x14ac:dyDescent="0.2">
      <c r="A3468">
        <v>2017</v>
      </c>
      <c r="B3468">
        <v>5</v>
      </c>
      <c r="C3468" t="s">
        <v>324</v>
      </c>
      <c r="D3468" t="s">
        <v>287</v>
      </c>
      <c r="E3468" t="s">
        <v>16</v>
      </c>
      <c r="F3468" t="s">
        <v>41</v>
      </c>
      <c r="G3468">
        <v>81</v>
      </c>
      <c r="H3468">
        <v>73</v>
      </c>
      <c r="I3468" t="str">
        <f>INDEX('DATA - Teams'!$C:$C,MATCH(C3468,'DATA - Teams'!$B:$B,0))</f>
        <v>CHIEF</v>
      </c>
    </row>
    <row r="3469" spans="1:9" hidden="1" x14ac:dyDescent="0.2">
      <c r="A3469">
        <v>2017</v>
      </c>
      <c r="B3469">
        <v>5</v>
      </c>
      <c r="C3469" t="s">
        <v>324</v>
      </c>
      <c r="D3469" t="s">
        <v>171</v>
      </c>
      <c r="E3469" t="s">
        <v>31</v>
      </c>
      <c r="F3469" t="s">
        <v>43</v>
      </c>
      <c r="G3469">
        <v>82</v>
      </c>
      <c r="H3469">
        <v>64</v>
      </c>
      <c r="I3469" t="str">
        <f>INDEX('DATA - Teams'!$C:$C,MATCH(C3469,'DATA - Teams'!$B:$B,0))</f>
        <v>CHIEF</v>
      </c>
    </row>
    <row r="3470" spans="1:9" hidden="1" x14ac:dyDescent="0.2">
      <c r="A3470">
        <v>2017</v>
      </c>
      <c r="B3470">
        <v>5</v>
      </c>
      <c r="C3470" t="s">
        <v>324</v>
      </c>
      <c r="D3470" t="s">
        <v>139</v>
      </c>
      <c r="E3470" t="s">
        <v>31</v>
      </c>
      <c r="F3470" t="s">
        <v>38</v>
      </c>
      <c r="G3470">
        <v>83</v>
      </c>
      <c r="H3470">
        <v>46</v>
      </c>
      <c r="I3470" t="str">
        <f>INDEX('DATA - Teams'!$C:$C,MATCH(C3470,'DATA - Teams'!$B:$B,0))</f>
        <v>CHIEF</v>
      </c>
    </row>
    <row r="3471" spans="1:9" hidden="1" x14ac:dyDescent="0.2">
      <c r="A3471">
        <v>2017</v>
      </c>
      <c r="B3471">
        <v>5</v>
      </c>
      <c r="C3471" t="s">
        <v>324</v>
      </c>
      <c r="D3471" t="s">
        <v>329</v>
      </c>
      <c r="E3471" t="s">
        <v>24</v>
      </c>
      <c r="F3471" t="s">
        <v>41</v>
      </c>
      <c r="G3471">
        <v>120</v>
      </c>
      <c r="H3471">
        <v>119</v>
      </c>
      <c r="I3471" t="str">
        <f>INDEX('DATA - Teams'!$C:$C,MATCH(C3471,'DATA - Teams'!$B:$B,0))</f>
        <v>CHIEF</v>
      </c>
    </row>
    <row r="3472" spans="1:9" hidden="1" x14ac:dyDescent="0.2">
      <c r="A3472">
        <v>2017</v>
      </c>
      <c r="B3472">
        <v>5</v>
      </c>
      <c r="C3472" t="s">
        <v>324</v>
      </c>
      <c r="D3472" t="s">
        <v>147</v>
      </c>
      <c r="E3472" t="s">
        <v>14</v>
      </c>
      <c r="F3472" t="s">
        <v>38</v>
      </c>
      <c r="G3472">
        <v>115</v>
      </c>
      <c r="H3472">
        <v>127</v>
      </c>
      <c r="I3472" t="str">
        <f>INDEX('DATA - Teams'!$C:$C,MATCH(C3472,'DATA - Teams'!$B:$B,0))</f>
        <v>CHIEF</v>
      </c>
    </row>
    <row r="3473" spans="1:9" hidden="1" x14ac:dyDescent="0.2">
      <c r="A3473">
        <v>2017</v>
      </c>
      <c r="B3473">
        <v>5</v>
      </c>
      <c r="C3473" t="s">
        <v>324</v>
      </c>
      <c r="D3473" t="s">
        <v>330</v>
      </c>
      <c r="E3473" t="s">
        <v>35</v>
      </c>
      <c r="F3473" t="s">
        <v>43</v>
      </c>
      <c r="G3473">
        <v>101</v>
      </c>
      <c r="H3473">
        <v>94</v>
      </c>
      <c r="I3473" t="str">
        <f>INDEX('DATA - Teams'!$C:$C,MATCH(C3473,'DATA - Teams'!$B:$B,0))</f>
        <v>CHIEF</v>
      </c>
    </row>
    <row r="3474" spans="1:9" hidden="1" x14ac:dyDescent="0.2">
      <c r="A3474">
        <v>2017</v>
      </c>
      <c r="B3474">
        <v>5</v>
      </c>
      <c r="C3474" t="s">
        <v>324</v>
      </c>
      <c r="D3474" t="s">
        <v>325</v>
      </c>
      <c r="E3474" t="s">
        <v>21</v>
      </c>
      <c r="F3474" t="s">
        <v>59</v>
      </c>
      <c r="G3474">
        <v>74</v>
      </c>
      <c r="H3474">
        <v>0</v>
      </c>
      <c r="I3474" t="str">
        <f>INDEX('DATA - Teams'!$C:$C,MATCH(C3474,'DATA - Teams'!$B:$B,0))</f>
        <v>CHIEF</v>
      </c>
    </row>
    <row r="3475" spans="1:9" hidden="1" x14ac:dyDescent="0.2">
      <c r="A3475">
        <v>2017</v>
      </c>
      <c r="B3475">
        <v>5</v>
      </c>
      <c r="C3475" t="s">
        <v>324</v>
      </c>
      <c r="D3475" t="s">
        <v>233</v>
      </c>
      <c r="E3475" t="s">
        <v>22</v>
      </c>
      <c r="F3475" t="s">
        <v>59</v>
      </c>
      <c r="G3475">
        <v>75</v>
      </c>
      <c r="H3475">
        <v>86</v>
      </c>
      <c r="I3475" t="str">
        <f>INDEX('DATA - Teams'!$C:$C,MATCH(C3475,'DATA - Teams'!$B:$B,0))</f>
        <v>CHIEF</v>
      </c>
    </row>
    <row r="3476" spans="1:9" hidden="1" x14ac:dyDescent="0.2">
      <c r="A3476">
        <v>2017</v>
      </c>
      <c r="B3476">
        <v>5</v>
      </c>
      <c r="C3476" t="s">
        <v>324</v>
      </c>
      <c r="D3476" t="s">
        <v>143</v>
      </c>
      <c r="E3476" t="s">
        <v>17</v>
      </c>
      <c r="F3476" t="s">
        <v>59</v>
      </c>
      <c r="G3476">
        <v>104</v>
      </c>
      <c r="H3476">
        <v>124</v>
      </c>
      <c r="I3476" t="str">
        <f>INDEX('DATA - Teams'!$C:$C,MATCH(C3476,'DATA - Teams'!$B:$B,0))</f>
        <v>CHIEF</v>
      </c>
    </row>
    <row r="3477" spans="1:9" hidden="1" x14ac:dyDescent="0.2">
      <c r="A3477">
        <v>2017</v>
      </c>
      <c r="B3477">
        <v>5</v>
      </c>
      <c r="C3477" t="s">
        <v>324</v>
      </c>
      <c r="D3477" t="s">
        <v>327</v>
      </c>
      <c r="E3477" t="s">
        <v>17</v>
      </c>
      <c r="F3477" t="s">
        <v>59</v>
      </c>
      <c r="G3477">
        <v>89</v>
      </c>
      <c r="H3477">
        <v>0</v>
      </c>
      <c r="I3477" t="str">
        <f>INDEX('DATA - Teams'!$C:$C,MATCH(C3477,'DATA - Teams'!$B:$B,0))</f>
        <v>CHIEF</v>
      </c>
    </row>
    <row r="3478" spans="1:9" hidden="1" x14ac:dyDescent="0.2">
      <c r="A3478">
        <v>2017</v>
      </c>
      <c r="B3478">
        <v>6</v>
      </c>
      <c r="C3478" t="s">
        <v>324</v>
      </c>
      <c r="D3478" t="s">
        <v>325</v>
      </c>
      <c r="E3478" t="s">
        <v>21</v>
      </c>
      <c r="F3478" t="s">
        <v>41</v>
      </c>
      <c r="G3478">
        <v>63</v>
      </c>
      <c r="H3478">
        <v>39</v>
      </c>
      <c r="I3478" t="str">
        <f>INDEX('DATA - Teams'!$C:$C,MATCH(C3478,'DATA - Teams'!$B:$B,0))</f>
        <v>CHIEF</v>
      </c>
    </row>
    <row r="3479" spans="1:9" hidden="1" x14ac:dyDescent="0.2">
      <c r="A3479">
        <v>2017</v>
      </c>
      <c r="B3479">
        <v>6</v>
      </c>
      <c r="C3479" t="s">
        <v>324</v>
      </c>
      <c r="D3479" t="s">
        <v>289</v>
      </c>
      <c r="E3479" t="s">
        <v>22</v>
      </c>
      <c r="F3479" t="s">
        <v>43</v>
      </c>
      <c r="G3479">
        <v>90</v>
      </c>
      <c r="H3479">
        <v>61</v>
      </c>
      <c r="I3479" t="str">
        <f>INDEX('DATA - Teams'!$C:$C,MATCH(C3479,'DATA - Teams'!$B:$B,0))</f>
        <v>CHIEF</v>
      </c>
    </row>
    <row r="3480" spans="1:9" hidden="1" x14ac:dyDescent="0.2">
      <c r="A3480">
        <v>2017</v>
      </c>
      <c r="B3480">
        <v>6</v>
      </c>
      <c r="C3480" t="s">
        <v>324</v>
      </c>
      <c r="D3480" t="s">
        <v>293</v>
      </c>
      <c r="E3480" t="s">
        <v>22</v>
      </c>
      <c r="F3480" t="s">
        <v>41</v>
      </c>
      <c r="G3480">
        <v>88</v>
      </c>
      <c r="H3480">
        <v>65</v>
      </c>
      <c r="I3480" t="str">
        <f>INDEX('DATA - Teams'!$C:$C,MATCH(C3480,'DATA - Teams'!$B:$B,0))</f>
        <v>CHIEF</v>
      </c>
    </row>
    <row r="3481" spans="1:9" hidden="1" x14ac:dyDescent="0.2">
      <c r="A3481">
        <v>2017</v>
      </c>
      <c r="B3481">
        <v>6</v>
      </c>
      <c r="C3481" t="s">
        <v>324</v>
      </c>
      <c r="D3481" t="s">
        <v>191</v>
      </c>
      <c r="E3481" t="s">
        <v>22</v>
      </c>
      <c r="F3481" t="s">
        <v>41</v>
      </c>
      <c r="G3481">
        <v>77</v>
      </c>
      <c r="H3481">
        <v>63</v>
      </c>
      <c r="I3481" t="str">
        <f>INDEX('DATA - Teams'!$C:$C,MATCH(C3481,'DATA - Teams'!$B:$B,0))</f>
        <v>CHIEF</v>
      </c>
    </row>
    <row r="3482" spans="1:9" hidden="1" x14ac:dyDescent="0.2">
      <c r="A3482">
        <v>2017</v>
      </c>
      <c r="B3482">
        <v>6</v>
      </c>
      <c r="C3482" t="s">
        <v>324</v>
      </c>
      <c r="D3482" t="s">
        <v>326</v>
      </c>
      <c r="E3482" t="s">
        <v>33</v>
      </c>
      <c r="F3482" t="s">
        <v>41</v>
      </c>
      <c r="G3482">
        <v>68</v>
      </c>
      <c r="H3482">
        <v>64</v>
      </c>
      <c r="I3482" t="str">
        <f>INDEX('DATA - Teams'!$C:$C,MATCH(C3482,'DATA - Teams'!$B:$B,0))</f>
        <v>CHIEF</v>
      </c>
    </row>
    <row r="3483" spans="1:9" hidden="1" x14ac:dyDescent="0.2">
      <c r="A3483">
        <v>2017</v>
      </c>
      <c r="B3483">
        <v>6</v>
      </c>
      <c r="C3483" t="s">
        <v>324</v>
      </c>
      <c r="D3483" t="s">
        <v>143</v>
      </c>
      <c r="E3483" t="s">
        <v>17</v>
      </c>
      <c r="F3483" t="s">
        <v>43</v>
      </c>
      <c r="G3483">
        <v>103</v>
      </c>
      <c r="H3483">
        <v>90</v>
      </c>
      <c r="I3483" t="str">
        <f>INDEX('DATA - Teams'!$C:$C,MATCH(C3483,'DATA - Teams'!$B:$B,0))</f>
        <v>CHIEF</v>
      </c>
    </row>
    <row r="3484" spans="1:9" hidden="1" x14ac:dyDescent="0.2">
      <c r="A3484">
        <v>2017</v>
      </c>
      <c r="B3484">
        <v>6</v>
      </c>
      <c r="C3484" t="s">
        <v>324</v>
      </c>
      <c r="D3484" t="s">
        <v>316</v>
      </c>
      <c r="E3484" t="s">
        <v>17</v>
      </c>
      <c r="F3484" t="s">
        <v>38</v>
      </c>
      <c r="G3484">
        <v>91</v>
      </c>
      <c r="H3484">
        <v>95</v>
      </c>
      <c r="I3484" t="str">
        <f>INDEX('DATA - Teams'!$C:$C,MATCH(C3484,'DATA - Teams'!$B:$B,0))</f>
        <v>CHIEF</v>
      </c>
    </row>
    <row r="3485" spans="1:9" hidden="1" x14ac:dyDescent="0.2">
      <c r="A3485">
        <v>2017</v>
      </c>
      <c r="B3485">
        <v>6</v>
      </c>
      <c r="C3485" t="s">
        <v>324</v>
      </c>
      <c r="D3485" t="s">
        <v>80</v>
      </c>
      <c r="E3485" t="s">
        <v>17</v>
      </c>
      <c r="F3485" t="s">
        <v>43</v>
      </c>
      <c r="G3485">
        <v>93</v>
      </c>
      <c r="H3485">
        <v>0</v>
      </c>
      <c r="I3485" t="str">
        <f>INDEX('DATA - Teams'!$C:$C,MATCH(C3485,'DATA - Teams'!$B:$B,0))</f>
        <v>CHIEF</v>
      </c>
    </row>
    <row r="3486" spans="1:9" hidden="1" x14ac:dyDescent="0.2">
      <c r="A3486">
        <v>2017</v>
      </c>
      <c r="B3486">
        <v>6</v>
      </c>
      <c r="C3486" t="s">
        <v>324</v>
      </c>
      <c r="D3486" t="s">
        <v>266</v>
      </c>
      <c r="E3486" t="s">
        <v>18</v>
      </c>
      <c r="F3486" t="s">
        <v>41</v>
      </c>
      <c r="G3486">
        <v>94</v>
      </c>
      <c r="H3486">
        <v>53</v>
      </c>
      <c r="I3486" t="str">
        <f>INDEX('DATA - Teams'!$C:$C,MATCH(C3486,'DATA - Teams'!$B:$B,0))</f>
        <v>CHIEF</v>
      </c>
    </row>
    <row r="3487" spans="1:9" hidden="1" x14ac:dyDescent="0.2">
      <c r="A3487">
        <v>2017</v>
      </c>
      <c r="B3487">
        <v>6</v>
      </c>
      <c r="C3487" t="s">
        <v>324</v>
      </c>
      <c r="D3487" t="s">
        <v>331</v>
      </c>
      <c r="E3487" t="s">
        <v>18</v>
      </c>
      <c r="F3487" t="s">
        <v>43</v>
      </c>
      <c r="G3487">
        <v>73</v>
      </c>
      <c r="H3487">
        <v>64</v>
      </c>
      <c r="I3487" t="str">
        <f>INDEX('DATA - Teams'!$C:$C,MATCH(C3487,'DATA - Teams'!$B:$B,0))</f>
        <v>CHIEF</v>
      </c>
    </row>
    <row r="3488" spans="1:9" hidden="1" x14ac:dyDescent="0.2">
      <c r="A3488">
        <v>2017</v>
      </c>
      <c r="B3488">
        <v>6</v>
      </c>
      <c r="C3488" t="s">
        <v>324</v>
      </c>
      <c r="D3488" t="s">
        <v>328</v>
      </c>
      <c r="E3488" t="s">
        <v>23</v>
      </c>
      <c r="F3488" t="s">
        <v>38</v>
      </c>
      <c r="G3488">
        <v>104</v>
      </c>
      <c r="H3488">
        <v>121</v>
      </c>
      <c r="I3488" t="str">
        <f>INDEX('DATA - Teams'!$C:$C,MATCH(C3488,'DATA - Teams'!$B:$B,0))</f>
        <v>CHIEF</v>
      </c>
    </row>
    <row r="3489" spans="1:9" hidden="1" x14ac:dyDescent="0.2">
      <c r="A3489">
        <v>2017</v>
      </c>
      <c r="B3489">
        <v>6</v>
      </c>
      <c r="C3489" t="s">
        <v>324</v>
      </c>
      <c r="D3489" t="s">
        <v>84</v>
      </c>
      <c r="E3489" t="s">
        <v>20</v>
      </c>
      <c r="F3489" t="s">
        <v>52</v>
      </c>
      <c r="G3489">
        <v>90</v>
      </c>
      <c r="H3489">
        <v>37</v>
      </c>
      <c r="I3489" t="str">
        <f>INDEX('DATA - Teams'!$C:$C,MATCH(C3489,'DATA - Teams'!$B:$B,0))</f>
        <v>CHIEF</v>
      </c>
    </row>
    <row r="3490" spans="1:9" hidden="1" x14ac:dyDescent="0.2">
      <c r="A3490">
        <v>2017</v>
      </c>
      <c r="B3490">
        <v>6</v>
      </c>
      <c r="C3490" t="s">
        <v>324</v>
      </c>
      <c r="D3490" t="s">
        <v>294</v>
      </c>
      <c r="E3490" t="s">
        <v>16</v>
      </c>
      <c r="F3490" t="s">
        <v>41</v>
      </c>
      <c r="G3490">
        <v>125</v>
      </c>
      <c r="H3490">
        <v>111</v>
      </c>
      <c r="I3490" t="str">
        <f>INDEX('DATA - Teams'!$C:$C,MATCH(C3490,'DATA - Teams'!$B:$B,0))</f>
        <v>CHIEF</v>
      </c>
    </row>
    <row r="3491" spans="1:9" hidden="1" x14ac:dyDescent="0.2">
      <c r="A3491">
        <v>2017</v>
      </c>
      <c r="B3491">
        <v>6</v>
      </c>
      <c r="C3491" t="s">
        <v>324</v>
      </c>
      <c r="D3491" t="s">
        <v>171</v>
      </c>
      <c r="E3491" t="s">
        <v>31</v>
      </c>
      <c r="F3491" t="s">
        <v>38</v>
      </c>
      <c r="G3491">
        <v>83</v>
      </c>
      <c r="H3491">
        <v>63</v>
      </c>
      <c r="I3491" t="str">
        <f>INDEX('DATA - Teams'!$C:$C,MATCH(C3491,'DATA - Teams'!$B:$B,0))</f>
        <v>CHIEF</v>
      </c>
    </row>
    <row r="3492" spans="1:9" hidden="1" x14ac:dyDescent="0.2">
      <c r="A3492">
        <v>2017</v>
      </c>
      <c r="B3492">
        <v>6</v>
      </c>
      <c r="C3492" t="s">
        <v>324</v>
      </c>
      <c r="D3492" t="s">
        <v>139</v>
      </c>
      <c r="E3492" t="s">
        <v>31</v>
      </c>
      <c r="F3492" t="s">
        <v>38</v>
      </c>
      <c r="G3492">
        <v>88</v>
      </c>
      <c r="H3492">
        <v>59</v>
      </c>
      <c r="I3492" t="str">
        <f>INDEX('DATA - Teams'!$C:$C,MATCH(C3492,'DATA - Teams'!$B:$B,0))</f>
        <v>CHIEF</v>
      </c>
    </row>
    <row r="3493" spans="1:9" hidden="1" x14ac:dyDescent="0.2">
      <c r="A3493">
        <v>2017</v>
      </c>
      <c r="B3493">
        <v>6</v>
      </c>
      <c r="C3493" t="s">
        <v>324</v>
      </c>
      <c r="D3493" t="s">
        <v>329</v>
      </c>
      <c r="E3493" t="s">
        <v>24</v>
      </c>
      <c r="F3493" t="s">
        <v>41</v>
      </c>
      <c r="G3493">
        <v>129</v>
      </c>
      <c r="H3493">
        <v>124</v>
      </c>
      <c r="I3493" t="str">
        <f>INDEX('DATA - Teams'!$C:$C,MATCH(C3493,'DATA - Teams'!$B:$B,0))</f>
        <v>CHIEF</v>
      </c>
    </row>
    <row r="3494" spans="1:9" hidden="1" x14ac:dyDescent="0.2">
      <c r="A3494">
        <v>2017</v>
      </c>
      <c r="B3494">
        <v>6</v>
      </c>
      <c r="C3494" t="s">
        <v>324</v>
      </c>
      <c r="D3494" t="s">
        <v>147</v>
      </c>
      <c r="E3494" t="s">
        <v>14</v>
      </c>
      <c r="F3494" t="s">
        <v>38</v>
      </c>
      <c r="G3494">
        <v>105</v>
      </c>
      <c r="H3494">
        <v>68</v>
      </c>
      <c r="I3494" t="str">
        <f>INDEX('DATA - Teams'!$C:$C,MATCH(C3494,'DATA - Teams'!$B:$B,0))</f>
        <v>CHIEF</v>
      </c>
    </row>
    <row r="3495" spans="1:9" hidden="1" x14ac:dyDescent="0.2">
      <c r="A3495">
        <v>2017</v>
      </c>
      <c r="B3495">
        <v>6</v>
      </c>
      <c r="C3495" t="s">
        <v>324</v>
      </c>
      <c r="D3495" t="s">
        <v>330</v>
      </c>
      <c r="E3495" t="s">
        <v>35</v>
      </c>
      <c r="F3495" t="s">
        <v>43</v>
      </c>
      <c r="G3495">
        <v>103</v>
      </c>
      <c r="H3495">
        <v>93</v>
      </c>
      <c r="I3495" t="str">
        <f>INDEX('DATA - Teams'!$C:$C,MATCH(C3495,'DATA - Teams'!$B:$B,0))</f>
        <v>CHIEF</v>
      </c>
    </row>
    <row r="3496" spans="1:9" hidden="1" x14ac:dyDescent="0.2">
      <c r="A3496">
        <v>2017</v>
      </c>
      <c r="B3496">
        <v>6</v>
      </c>
      <c r="C3496" t="s">
        <v>324</v>
      </c>
      <c r="D3496" t="s">
        <v>233</v>
      </c>
      <c r="E3496" t="s">
        <v>22</v>
      </c>
      <c r="F3496" t="s">
        <v>59</v>
      </c>
      <c r="G3496">
        <v>77</v>
      </c>
      <c r="H3496">
        <v>81</v>
      </c>
      <c r="I3496" t="str">
        <f>INDEX('DATA - Teams'!$C:$C,MATCH(C3496,'DATA - Teams'!$B:$B,0))</f>
        <v>CHIEF</v>
      </c>
    </row>
    <row r="3497" spans="1:9" hidden="1" x14ac:dyDescent="0.2">
      <c r="A3497">
        <v>2017</v>
      </c>
      <c r="B3497">
        <v>6</v>
      </c>
      <c r="C3497" t="s">
        <v>324</v>
      </c>
      <c r="D3497" t="s">
        <v>327</v>
      </c>
      <c r="E3497" t="s">
        <v>17</v>
      </c>
      <c r="F3497" t="s">
        <v>59</v>
      </c>
      <c r="G3497">
        <v>89</v>
      </c>
      <c r="H3497">
        <v>0</v>
      </c>
      <c r="I3497" t="str">
        <f>INDEX('DATA - Teams'!$C:$C,MATCH(C3497,'DATA - Teams'!$B:$B,0))</f>
        <v>CHIEF</v>
      </c>
    </row>
    <row r="3498" spans="1:9" hidden="1" x14ac:dyDescent="0.2">
      <c r="A3498">
        <v>2017</v>
      </c>
      <c r="B3498">
        <v>6</v>
      </c>
      <c r="C3498" t="s">
        <v>324</v>
      </c>
      <c r="D3498" t="s">
        <v>335</v>
      </c>
      <c r="E3498" t="s">
        <v>17</v>
      </c>
      <c r="F3498" t="s">
        <v>59</v>
      </c>
      <c r="G3498">
        <v>84</v>
      </c>
      <c r="H3498">
        <v>76</v>
      </c>
      <c r="I3498" t="str">
        <f>INDEX('DATA - Teams'!$C:$C,MATCH(C3498,'DATA - Teams'!$B:$B,0))</f>
        <v>CHIEF</v>
      </c>
    </row>
    <row r="3499" spans="1:9" hidden="1" x14ac:dyDescent="0.2">
      <c r="A3499">
        <v>2017</v>
      </c>
      <c r="B3499">
        <v>6</v>
      </c>
      <c r="C3499" t="s">
        <v>324</v>
      </c>
      <c r="D3499" t="s">
        <v>287</v>
      </c>
      <c r="E3499" t="s">
        <v>16</v>
      </c>
      <c r="F3499" t="s">
        <v>59</v>
      </c>
      <c r="G3499">
        <v>81</v>
      </c>
      <c r="H3499">
        <v>0</v>
      </c>
      <c r="I3499" t="str">
        <f>INDEX('DATA - Teams'!$C:$C,MATCH(C3499,'DATA - Teams'!$B:$B,0))</f>
        <v>CHIEF</v>
      </c>
    </row>
    <row r="3500" spans="1:9" hidden="1" x14ac:dyDescent="0.2">
      <c r="A3500">
        <v>2017</v>
      </c>
      <c r="B3500">
        <v>7</v>
      </c>
      <c r="C3500" t="s">
        <v>324</v>
      </c>
      <c r="D3500" t="s">
        <v>216</v>
      </c>
      <c r="E3500" t="s">
        <v>21</v>
      </c>
      <c r="F3500" t="s">
        <v>52</v>
      </c>
      <c r="G3500">
        <v>114</v>
      </c>
      <c r="H3500">
        <v>111</v>
      </c>
      <c r="I3500" t="str">
        <f>INDEX('DATA - Teams'!$C:$C,MATCH(C3500,'DATA - Teams'!$B:$B,0))</f>
        <v>CHIEF</v>
      </c>
    </row>
    <row r="3501" spans="1:9" hidden="1" x14ac:dyDescent="0.2">
      <c r="A3501">
        <v>2017</v>
      </c>
      <c r="B3501">
        <v>7</v>
      </c>
      <c r="C3501" t="s">
        <v>324</v>
      </c>
      <c r="D3501" t="s">
        <v>289</v>
      </c>
      <c r="E3501" t="s">
        <v>22</v>
      </c>
      <c r="F3501" t="s">
        <v>43</v>
      </c>
      <c r="G3501">
        <v>86</v>
      </c>
      <c r="H3501">
        <v>73</v>
      </c>
      <c r="I3501" t="str">
        <f>INDEX('DATA - Teams'!$C:$C,MATCH(C3501,'DATA - Teams'!$B:$B,0))</f>
        <v>CHIEF</v>
      </c>
    </row>
    <row r="3502" spans="1:9" hidden="1" x14ac:dyDescent="0.2">
      <c r="A3502">
        <v>2017</v>
      </c>
      <c r="B3502">
        <v>7</v>
      </c>
      <c r="C3502" t="s">
        <v>324</v>
      </c>
      <c r="D3502" t="s">
        <v>293</v>
      </c>
      <c r="E3502" t="s">
        <v>22</v>
      </c>
      <c r="F3502" t="s">
        <v>41</v>
      </c>
      <c r="G3502">
        <v>87</v>
      </c>
      <c r="H3502">
        <v>88</v>
      </c>
      <c r="I3502" t="str">
        <f>INDEX('DATA - Teams'!$C:$C,MATCH(C3502,'DATA - Teams'!$B:$B,0))</f>
        <v>CHIEF</v>
      </c>
    </row>
    <row r="3503" spans="1:9" hidden="1" x14ac:dyDescent="0.2">
      <c r="A3503">
        <v>2017</v>
      </c>
      <c r="B3503">
        <v>7</v>
      </c>
      <c r="C3503" t="s">
        <v>324</v>
      </c>
      <c r="D3503" t="s">
        <v>335</v>
      </c>
      <c r="E3503" t="s">
        <v>17</v>
      </c>
      <c r="F3503" t="s">
        <v>38</v>
      </c>
      <c r="G3503">
        <v>78</v>
      </c>
      <c r="H3503">
        <v>78</v>
      </c>
      <c r="I3503" t="str">
        <f>INDEX('DATA - Teams'!$C:$C,MATCH(C3503,'DATA - Teams'!$B:$B,0))</f>
        <v>CHIEF</v>
      </c>
    </row>
    <row r="3504" spans="1:9" hidden="1" x14ac:dyDescent="0.2">
      <c r="A3504">
        <v>2017</v>
      </c>
      <c r="B3504">
        <v>7</v>
      </c>
      <c r="C3504" t="s">
        <v>324</v>
      </c>
      <c r="D3504" t="s">
        <v>300</v>
      </c>
      <c r="E3504" t="s">
        <v>17</v>
      </c>
      <c r="F3504" t="s">
        <v>41</v>
      </c>
      <c r="G3504">
        <v>99</v>
      </c>
      <c r="H3504">
        <v>104</v>
      </c>
      <c r="I3504" t="str">
        <f>INDEX('DATA - Teams'!$C:$C,MATCH(C3504,'DATA - Teams'!$B:$B,0))</f>
        <v>CHIEF</v>
      </c>
    </row>
    <row r="3505" spans="1:9" hidden="1" x14ac:dyDescent="0.2">
      <c r="A3505">
        <v>2017</v>
      </c>
      <c r="B3505">
        <v>7</v>
      </c>
      <c r="C3505" t="s">
        <v>324</v>
      </c>
      <c r="D3505" t="s">
        <v>143</v>
      </c>
      <c r="E3505" t="s">
        <v>17</v>
      </c>
      <c r="F3505" t="s">
        <v>43</v>
      </c>
      <c r="G3505">
        <v>95</v>
      </c>
      <c r="H3505">
        <v>56</v>
      </c>
      <c r="I3505" t="str">
        <f>INDEX('DATA - Teams'!$C:$C,MATCH(C3505,'DATA - Teams'!$B:$B,0))</f>
        <v>CHIEF</v>
      </c>
    </row>
    <row r="3506" spans="1:9" hidden="1" x14ac:dyDescent="0.2">
      <c r="A3506">
        <v>2017</v>
      </c>
      <c r="B3506">
        <v>7</v>
      </c>
      <c r="C3506" t="s">
        <v>324</v>
      </c>
      <c r="D3506" t="s">
        <v>331</v>
      </c>
      <c r="E3506" t="s">
        <v>18</v>
      </c>
      <c r="F3506" t="s">
        <v>43</v>
      </c>
      <c r="G3506">
        <v>72</v>
      </c>
      <c r="H3506">
        <v>74</v>
      </c>
      <c r="I3506" t="str">
        <f>INDEX('DATA - Teams'!$C:$C,MATCH(C3506,'DATA - Teams'!$B:$B,0))</f>
        <v>CHIEF</v>
      </c>
    </row>
    <row r="3507" spans="1:9" hidden="1" x14ac:dyDescent="0.2">
      <c r="A3507">
        <v>2017</v>
      </c>
      <c r="B3507">
        <v>7</v>
      </c>
      <c r="C3507" t="s">
        <v>324</v>
      </c>
      <c r="D3507" t="s">
        <v>266</v>
      </c>
      <c r="E3507" t="s">
        <v>18</v>
      </c>
      <c r="F3507" t="s">
        <v>41</v>
      </c>
      <c r="G3507">
        <v>99</v>
      </c>
      <c r="H3507">
        <v>148</v>
      </c>
      <c r="I3507" t="str">
        <f>INDEX('DATA - Teams'!$C:$C,MATCH(C3507,'DATA - Teams'!$B:$B,0))</f>
        <v>CHIEF</v>
      </c>
    </row>
    <row r="3508" spans="1:9" hidden="1" x14ac:dyDescent="0.2">
      <c r="A3508">
        <v>2017</v>
      </c>
      <c r="B3508">
        <v>7</v>
      </c>
      <c r="C3508" t="s">
        <v>324</v>
      </c>
      <c r="D3508" t="s">
        <v>336</v>
      </c>
      <c r="E3508" t="s">
        <v>18</v>
      </c>
      <c r="F3508" t="s">
        <v>41</v>
      </c>
      <c r="G3508">
        <v>88</v>
      </c>
      <c r="H3508">
        <v>29</v>
      </c>
      <c r="I3508" t="str">
        <f>INDEX('DATA - Teams'!$C:$C,MATCH(C3508,'DATA - Teams'!$B:$B,0))</f>
        <v>CHIEF</v>
      </c>
    </row>
    <row r="3509" spans="1:9" hidden="1" x14ac:dyDescent="0.2">
      <c r="A3509">
        <v>2017</v>
      </c>
      <c r="B3509">
        <v>7</v>
      </c>
      <c r="C3509" t="s">
        <v>324</v>
      </c>
      <c r="D3509" t="s">
        <v>337</v>
      </c>
      <c r="E3509" t="s">
        <v>23</v>
      </c>
      <c r="F3509" t="s">
        <v>43</v>
      </c>
      <c r="G3509">
        <v>70</v>
      </c>
      <c r="H3509">
        <v>50</v>
      </c>
      <c r="I3509" t="str">
        <f>INDEX('DATA - Teams'!$C:$C,MATCH(C3509,'DATA - Teams'!$B:$B,0))</f>
        <v>CHIEF</v>
      </c>
    </row>
    <row r="3510" spans="1:9" hidden="1" x14ac:dyDescent="0.2">
      <c r="A3510">
        <v>2017</v>
      </c>
      <c r="B3510">
        <v>7</v>
      </c>
      <c r="C3510" t="s">
        <v>324</v>
      </c>
      <c r="D3510" t="s">
        <v>181</v>
      </c>
      <c r="E3510" t="s">
        <v>23</v>
      </c>
      <c r="F3510" t="s">
        <v>38</v>
      </c>
      <c r="G3510">
        <v>89</v>
      </c>
      <c r="H3510">
        <v>66</v>
      </c>
      <c r="I3510" t="str">
        <f>INDEX('DATA - Teams'!$C:$C,MATCH(C3510,'DATA - Teams'!$B:$B,0))</f>
        <v>CHIEF</v>
      </c>
    </row>
    <row r="3511" spans="1:9" hidden="1" x14ac:dyDescent="0.2">
      <c r="A3511">
        <v>2017</v>
      </c>
      <c r="B3511">
        <v>7</v>
      </c>
      <c r="C3511" t="s">
        <v>324</v>
      </c>
      <c r="D3511" t="s">
        <v>328</v>
      </c>
      <c r="E3511" t="s">
        <v>23</v>
      </c>
      <c r="F3511" t="s">
        <v>38</v>
      </c>
      <c r="G3511">
        <v>96</v>
      </c>
      <c r="H3511">
        <v>72</v>
      </c>
      <c r="I3511" t="str">
        <f>INDEX('DATA - Teams'!$C:$C,MATCH(C3511,'DATA - Teams'!$B:$B,0))</f>
        <v>CHIEF</v>
      </c>
    </row>
    <row r="3512" spans="1:9" hidden="1" x14ac:dyDescent="0.2">
      <c r="A3512">
        <v>2017</v>
      </c>
      <c r="B3512">
        <v>7</v>
      </c>
      <c r="C3512" t="s">
        <v>324</v>
      </c>
      <c r="D3512" t="s">
        <v>338</v>
      </c>
      <c r="E3512" t="s">
        <v>16</v>
      </c>
      <c r="F3512" t="s">
        <v>38</v>
      </c>
      <c r="G3512">
        <v>99</v>
      </c>
      <c r="H3512">
        <v>135</v>
      </c>
      <c r="I3512" t="str">
        <f>INDEX('DATA - Teams'!$C:$C,MATCH(C3512,'DATA - Teams'!$B:$B,0))</f>
        <v>CHIEF</v>
      </c>
    </row>
    <row r="3513" spans="1:9" hidden="1" x14ac:dyDescent="0.2">
      <c r="A3513">
        <v>2017</v>
      </c>
      <c r="B3513">
        <v>7</v>
      </c>
      <c r="C3513" t="s">
        <v>324</v>
      </c>
      <c r="D3513" t="s">
        <v>294</v>
      </c>
      <c r="E3513" t="s">
        <v>16</v>
      </c>
      <c r="F3513" t="s">
        <v>41</v>
      </c>
      <c r="G3513">
        <v>96</v>
      </c>
      <c r="H3513">
        <v>30</v>
      </c>
      <c r="I3513" t="str">
        <f>INDEX('DATA - Teams'!$C:$C,MATCH(C3513,'DATA - Teams'!$B:$B,0))</f>
        <v>CHIEF</v>
      </c>
    </row>
    <row r="3514" spans="1:9" hidden="1" x14ac:dyDescent="0.2">
      <c r="A3514">
        <v>2017</v>
      </c>
      <c r="B3514">
        <v>7</v>
      </c>
      <c r="C3514" t="s">
        <v>324</v>
      </c>
      <c r="D3514" t="s">
        <v>287</v>
      </c>
      <c r="E3514" t="s">
        <v>16</v>
      </c>
      <c r="F3514" t="s">
        <v>41</v>
      </c>
      <c r="G3514">
        <v>76</v>
      </c>
      <c r="H3514">
        <v>69</v>
      </c>
      <c r="I3514" t="str">
        <f>INDEX('DATA - Teams'!$C:$C,MATCH(C3514,'DATA - Teams'!$B:$B,0))</f>
        <v>CHIEF</v>
      </c>
    </row>
    <row r="3515" spans="1:9" hidden="1" x14ac:dyDescent="0.2">
      <c r="A3515">
        <v>2017</v>
      </c>
      <c r="B3515">
        <v>7</v>
      </c>
      <c r="C3515" t="s">
        <v>324</v>
      </c>
      <c r="D3515" t="s">
        <v>139</v>
      </c>
      <c r="E3515" t="s">
        <v>31</v>
      </c>
      <c r="F3515" t="s">
        <v>38</v>
      </c>
      <c r="G3515">
        <v>87</v>
      </c>
      <c r="H3515">
        <v>65</v>
      </c>
      <c r="I3515" t="str">
        <f>INDEX('DATA - Teams'!$C:$C,MATCH(C3515,'DATA - Teams'!$B:$B,0))</f>
        <v>CHIEF</v>
      </c>
    </row>
    <row r="3516" spans="1:9" hidden="1" x14ac:dyDescent="0.2">
      <c r="A3516">
        <v>2017</v>
      </c>
      <c r="B3516">
        <v>7</v>
      </c>
      <c r="C3516" t="s">
        <v>324</v>
      </c>
      <c r="D3516" t="s">
        <v>329</v>
      </c>
      <c r="E3516" t="s">
        <v>24</v>
      </c>
      <c r="F3516" t="s">
        <v>41</v>
      </c>
      <c r="G3516">
        <v>135</v>
      </c>
      <c r="H3516">
        <v>147</v>
      </c>
      <c r="I3516" t="str">
        <f>INDEX('DATA - Teams'!$C:$C,MATCH(C3516,'DATA - Teams'!$B:$B,0))</f>
        <v>CHIEF</v>
      </c>
    </row>
    <row r="3517" spans="1:9" hidden="1" x14ac:dyDescent="0.2">
      <c r="A3517">
        <v>2017</v>
      </c>
      <c r="B3517">
        <v>7</v>
      </c>
      <c r="C3517" t="s">
        <v>324</v>
      </c>
      <c r="D3517" t="s">
        <v>330</v>
      </c>
      <c r="E3517" t="s">
        <v>35</v>
      </c>
      <c r="F3517" t="s">
        <v>43</v>
      </c>
      <c r="G3517">
        <v>102</v>
      </c>
      <c r="H3517">
        <v>74</v>
      </c>
      <c r="I3517" t="str">
        <f>INDEX('DATA - Teams'!$C:$C,MATCH(C3517,'DATA - Teams'!$B:$B,0))</f>
        <v>CHIEF</v>
      </c>
    </row>
    <row r="3518" spans="1:9" hidden="1" x14ac:dyDescent="0.2">
      <c r="A3518">
        <v>2017</v>
      </c>
      <c r="B3518">
        <v>7</v>
      </c>
      <c r="C3518" t="s">
        <v>324</v>
      </c>
      <c r="D3518" t="s">
        <v>326</v>
      </c>
      <c r="E3518" t="s">
        <v>33</v>
      </c>
      <c r="F3518" t="s">
        <v>59</v>
      </c>
      <c r="G3518">
        <v>68</v>
      </c>
      <c r="H3518">
        <v>72</v>
      </c>
      <c r="I3518" t="str">
        <f>INDEX('DATA - Teams'!$C:$C,MATCH(C3518,'DATA - Teams'!$B:$B,0))</f>
        <v>CHIEF</v>
      </c>
    </row>
    <row r="3519" spans="1:9" hidden="1" x14ac:dyDescent="0.2">
      <c r="A3519">
        <v>2017</v>
      </c>
      <c r="B3519">
        <v>7</v>
      </c>
      <c r="C3519" t="s">
        <v>324</v>
      </c>
      <c r="D3519" t="s">
        <v>327</v>
      </c>
      <c r="E3519" t="s">
        <v>17</v>
      </c>
      <c r="F3519" t="s">
        <v>59</v>
      </c>
      <c r="G3519">
        <v>89</v>
      </c>
      <c r="H3519">
        <v>0</v>
      </c>
      <c r="I3519" t="str">
        <f>INDEX('DATA - Teams'!$C:$C,MATCH(C3519,'DATA - Teams'!$B:$B,0))</f>
        <v>CHIEF</v>
      </c>
    </row>
    <row r="3520" spans="1:9" hidden="1" x14ac:dyDescent="0.2">
      <c r="A3520">
        <v>2017</v>
      </c>
      <c r="B3520">
        <v>7</v>
      </c>
      <c r="C3520" t="s">
        <v>324</v>
      </c>
      <c r="D3520" t="s">
        <v>147</v>
      </c>
      <c r="E3520" t="s">
        <v>14</v>
      </c>
      <c r="F3520" t="s">
        <v>59</v>
      </c>
      <c r="G3520">
        <v>105</v>
      </c>
      <c r="H3520">
        <v>0</v>
      </c>
      <c r="I3520" t="str">
        <f>INDEX('DATA - Teams'!$C:$C,MATCH(C3520,'DATA - Teams'!$B:$B,0))</f>
        <v>CHIEF</v>
      </c>
    </row>
    <row r="3521" spans="1:9" hidden="1" x14ac:dyDescent="0.2">
      <c r="A3521">
        <v>2017</v>
      </c>
      <c r="B3521">
        <v>7</v>
      </c>
      <c r="C3521" t="s">
        <v>324</v>
      </c>
      <c r="D3521" t="s">
        <v>140</v>
      </c>
      <c r="E3521" t="s">
        <v>35</v>
      </c>
      <c r="F3521" t="s">
        <v>59</v>
      </c>
      <c r="G3521">
        <v>86</v>
      </c>
      <c r="H3521">
        <v>84</v>
      </c>
      <c r="I3521" t="str">
        <f>INDEX('DATA - Teams'!$C:$C,MATCH(C3521,'DATA - Teams'!$B:$B,0))</f>
        <v>CHIEF</v>
      </c>
    </row>
    <row r="3522" spans="1:9" hidden="1" x14ac:dyDescent="0.2">
      <c r="A3522">
        <v>2017</v>
      </c>
      <c r="B3522">
        <v>8</v>
      </c>
      <c r="C3522" t="s">
        <v>324</v>
      </c>
      <c r="D3522" t="s">
        <v>216</v>
      </c>
      <c r="E3522" t="s">
        <v>21</v>
      </c>
      <c r="F3522" t="s">
        <v>52</v>
      </c>
      <c r="G3522">
        <v>123</v>
      </c>
      <c r="H3522">
        <v>111</v>
      </c>
      <c r="I3522" t="str">
        <f>INDEX('DATA - Teams'!$C:$C,MATCH(C3522,'DATA - Teams'!$B:$B,0))</f>
        <v>CHIEF</v>
      </c>
    </row>
    <row r="3523" spans="1:9" hidden="1" x14ac:dyDescent="0.2">
      <c r="A3523">
        <v>2017</v>
      </c>
      <c r="B3523">
        <v>8</v>
      </c>
      <c r="C3523" t="s">
        <v>324</v>
      </c>
      <c r="D3523" t="s">
        <v>289</v>
      </c>
      <c r="E3523" t="s">
        <v>22</v>
      </c>
      <c r="F3523" t="s">
        <v>43</v>
      </c>
      <c r="G3523">
        <v>87</v>
      </c>
      <c r="H3523">
        <v>73</v>
      </c>
      <c r="I3523" t="str">
        <f>INDEX('DATA - Teams'!$C:$C,MATCH(C3523,'DATA - Teams'!$B:$B,0))</f>
        <v>CHIEF</v>
      </c>
    </row>
    <row r="3524" spans="1:9" hidden="1" x14ac:dyDescent="0.2">
      <c r="A3524">
        <v>2017</v>
      </c>
      <c r="B3524">
        <v>8</v>
      </c>
      <c r="C3524" t="s">
        <v>324</v>
      </c>
      <c r="D3524" t="s">
        <v>293</v>
      </c>
      <c r="E3524" t="s">
        <v>22</v>
      </c>
      <c r="F3524" t="s">
        <v>41</v>
      </c>
      <c r="G3524">
        <v>69</v>
      </c>
      <c r="H3524">
        <v>34</v>
      </c>
      <c r="I3524" t="str">
        <f>INDEX('DATA - Teams'!$C:$C,MATCH(C3524,'DATA - Teams'!$B:$B,0))</f>
        <v>CHIEF</v>
      </c>
    </row>
    <row r="3525" spans="1:9" hidden="1" x14ac:dyDescent="0.2">
      <c r="A3525">
        <v>2017</v>
      </c>
      <c r="B3525">
        <v>8</v>
      </c>
      <c r="C3525" t="s">
        <v>324</v>
      </c>
      <c r="D3525" t="s">
        <v>326</v>
      </c>
      <c r="E3525" t="s">
        <v>33</v>
      </c>
      <c r="F3525" t="s">
        <v>41</v>
      </c>
      <c r="G3525">
        <v>64</v>
      </c>
      <c r="H3525">
        <v>91</v>
      </c>
      <c r="I3525" t="str">
        <f>INDEX('DATA - Teams'!$C:$C,MATCH(C3525,'DATA - Teams'!$B:$B,0))</f>
        <v>CHIEF</v>
      </c>
    </row>
    <row r="3526" spans="1:9" hidden="1" x14ac:dyDescent="0.2">
      <c r="A3526">
        <v>2017</v>
      </c>
      <c r="B3526">
        <v>8</v>
      </c>
      <c r="C3526" t="s">
        <v>324</v>
      </c>
      <c r="D3526" t="s">
        <v>300</v>
      </c>
      <c r="E3526" t="s">
        <v>17</v>
      </c>
      <c r="F3526" t="s">
        <v>41</v>
      </c>
      <c r="G3526">
        <v>99</v>
      </c>
      <c r="H3526">
        <v>120</v>
      </c>
      <c r="I3526" t="str">
        <f>INDEX('DATA - Teams'!$C:$C,MATCH(C3526,'DATA - Teams'!$B:$B,0))</f>
        <v>CHIEF</v>
      </c>
    </row>
    <row r="3527" spans="1:9" hidden="1" x14ac:dyDescent="0.2">
      <c r="A3527">
        <v>2017</v>
      </c>
      <c r="B3527">
        <v>8</v>
      </c>
      <c r="C3527" t="s">
        <v>324</v>
      </c>
      <c r="D3527" t="s">
        <v>143</v>
      </c>
      <c r="E3527" t="s">
        <v>17</v>
      </c>
      <c r="F3527" t="s">
        <v>43</v>
      </c>
      <c r="G3527">
        <v>103</v>
      </c>
      <c r="H3527">
        <v>113</v>
      </c>
      <c r="I3527" t="str">
        <f>INDEX('DATA - Teams'!$C:$C,MATCH(C3527,'DATA - Teams'!$B:$B,0))</f>
        <v>CHIEF</v>
      </c>
    </row>
    <row r="3528" spans="1:9" hidden="1" x14ac:dyDescent="0.2">
      <c r="A3528">
        <v>2017</v>
      </c>
      <c r="B3528">
        <v>8</v>
      </c>
      <c r="C3528" t="s">
        <v>324</v>
      </c>
      <c r="D3528" t="s">
        <v>331</v>
      </c>
      <c r="E3528" t="s">
        <v>18</v>
      </c>
      <c r="F3528" t="s">
        <v>43</v>
      </c>
      <c r="G3528">
        <v>65</v>
      </c>
      <c r="H3528">
        <v>43</v>
      </c>
      <c r="I3528" t="str">
        <f>INDEX('DATA - Teams'!$C:$C,MATCH(C3528,'DATA - Teams'!$B:$B,0))</f>
        <v>CHIEF</v>
      </c>
    </row>
    <row r="3529" spans="1:9" hidden="1" x14ac:dyDescent="0.2">
      <c r="A3529">
        <v>2017</v>
      </c>
      <c r="B3529">
        <v>8</v>
      </c>
      <c r="C3529" t="s">
        <v>324</v>
      </c>
      <c r="D3529" t="s">
        <v>266</v>
      </c>
      <c r="E3529" t="s">
        <v>18</v>
      </c>
      <c r="F3529" t="s">
        <v>41</v>
      </c>
      <c r="G3529">
        <v>106</v>
      </c>
      <c r="H3529">
        <v>147</v>
      </c>
      <c r="I3529" t="str">
        <f>INDEX('DATA - Teams'!$C:$C,MATCH(C3529,'DATA - Teams'!$B:$B,0))</f>
        <v>CHIEF</v>
      </c>
    </row>
    <row r="3530" spans="1:9" hidden="1" x14ac:dyDescent="0.2">
      <c r="A3530">
        <v>2017</v>
      </c>
      <c r="B3530">
        <v>8</v>
      </c>
      <c r="C3530" t="s">
        <v>324</v>
      </c>
      <c r="D3530" t="s">
        <v>182</v>
      </c>
      <c r="E3530" t="s">
        <v>23</v>
      </c>
      <c r="F3530" t="s">
        <v>43</v>
      </c>
      <c r="G3530">
        <v>78</v>
      </c>
      <c r="H3530">
        <v>61</v>
      </c>
      <c r="I3530" t="str">
        <f>INDEX('DATA - Teams'!$C:$C,MATCH(C3530,'DATA - Teams'!$B:$B,0))</f>
        <v>CHIEF</v>
      </c>
    </row>
    <row r="3531" spans="1:9" hidden="1" x14ac:dyDescent="0.2">
      <c r="A3531">
        <v>2017</v>
      </c>
      <c r="B3531">
        <v>8</v>
      </c>
      <c r="C3531" t="s">
        <v>324</v>
      </c>
      <c r="D3531" t="s">
        <v>328</v>
      </c>
      <c r="E3531" t="s">
        <v>23</v>
      </c>
      <c r="F3531" t="s">
        <v>38</v>
      </c>
      <c r="G3531">
        <v>88</v>
      </c>
      <c r="H3531">
        <v>89</v>
      </c>
      <c r="I3531" t="str">
        <f>INDEX('DATA - Teams'!$C:$C,MATCH(C3531,'DATA - Teams'!$B:$B,0))</f>
        <v>CHIEF</v>
      </c>
    </row>
    <row r="3532" spans="1:9" hidden="1" x14ac:dyDescent="0.2">
      <c r="A3532">
        <v>2017</v>
      </c>
      <c r="B3532">
        <v>8</v>
      </c>
      <c r="C3532" t="s">
        <v>324</v>
      </c>
      <c r="D3532" t="s">
        <v>339</v>
      </c>
      <c r="E3532" t="s">
        <v>27</v>
      </c>
      <c r="F3532" t="s">
        <v>38</v>
      </c>
      <c r="G3532">
        <v>71</v>
      </c>
      <c r="H3532">
        <v>80</v>
      </c>
      <c r="I3532" t="str">
        <f>INDEX('DATA - Teams'!$C:$C,MATCH(C3532,'DATA - Teams'!$B:$B,0))</f>
        <v>CHIEF</v>
      </c>
    </row>
    <row r="3533" spans="1:9" hidden="1" x14ac:dyDescent="0.2">
      <c r="A3533">
        <v>2017</v>
      </c>
      <c r="B3533">
        <v>8</v>
      </c>
      <c r="C3533" t="s">
        <v>324</v>
      </c>
      <c r="D3533" t="s">
        <v>338</v>
      </c>
      <c r="E3533" t="s">
        <v>16</v>
      </c>
      <c r="F3533" t="s">
        <v>38</v>
      </c>
      <c r="G3533">
        <v>100</v>
      </c>
      <c r="H3533">
        <v>90</v>
      </c>
      <c r="I3533" t="str">
        <f>INDEX('DATA - Teams'!$C:$C,MATCH(C3533,'DATA - Teams'!$B:$B,0))</f>
        <v>CHIEF</v>
      </c>
    </row>
    <row r="3534" spans="1:9" hidden="1" x14ac:dyDescent="0.2">
      <c r="A3534">
        <v>2017</v>
      </c>
      <c r="B3534">
        <v>8</v>
      </c>
      <c r="C3534" t="s">
        <v>324</v>
      </c>
      <c r="D3534" t="s">
        <v>294</v>
      </c>
      <c r="E3534" t="s">
        <v>16</v>
      </c>
      <c r="F3534" t="s">
        <v>41</v>
      </c>
      <c r="G3534">
        <v>89</v>
      </c>
      <c r="H3534">
        <v>76</v>
      </c>
      <c r="I3534" t="str">
        <f>INDEX('DATA - Teams'!$C:$C,MATCH(C3534,'DATA - Teams'!$B:$B,0))</f>
        <v>CHIEF</v>
      </c>
    </row>
    <row r="3535" spans="1:9" hidden="1" x14ac:dyDescent="0.2">
      <c r="A3535">
        <v>2017</v>
      </c>
      <c r="B3535">
        <v>8</v>
      </c>
      <c r="C3535" t="s">
        <v>324</v>
      </c>
      <c r="D3535" t="s">
        <v>287</v>
      </c>
      <c r="E3535" t="s">
        <v>16</v>
      </c>
      <c r="F3535" t="s">
        <v>41</v>
      </c>
      <c r="G3535">
        <v>78</v>
      </c>
      <c r="H3535">
        <v>95</v>
      </c>
      <c r="I3535" t="str">
        <f>INDEX('DATA - Teams'!$C:$C,MATCH(C3535,'DATA - Teams'!$B:$B,0))</f>
        <v>CHIEF</v>
      </c>
    </row>
    <row r="3536" spans="1:9" hidden="1" x14ac:dyDescent="0.2">
      <c r="A3536">
        <v>2017</v>
      </c>
      <c r="B3536">
        <v>8</v>
      </c>
      <c r="C3536" t="s">
        <v>324</v>
      </c>
      <c r="D3536" t="s">
        <v>139</v>
      </c>
      <c r="E3536" t="s">
        <v>31</v>
      </c>
      <c r="F3536" t="s">
        <v>38</v>
      </c>
      <c r="G3536">
        <v>80</v>
      </c>
      <c r="H3536">
        <v>72</v>
      </c>
      <c r="I3536" t="str">
        <f>INDEX('DATA - Teams'!$C:$C,MATCH(C3536,'DATA - Teams'!$B:$B,0))</f>
        <v>CHIEF</v>
      </c>
    </row>
    <row r="3537" spans="1:9" hidden="1" x14ac:dyDescent="0.2">
      <c r="A3537">
        <v>2017</v>
      </c>
      <c r="B3537">
        <v>8</v>
      </c>
      <c r="C3537" t="s">
        <v>324</v>
      </c>
      <c r="D3537" t="s">
        <v>329</v>
      </c>
      <c r="E3537" t="s">
        <v>24</v>
      </c>
      <c r="F3537" t="s">
        <v>41</v>
      </c>
      <c r="G3537">
        <v>144</v>
      </c>
      <c r="H3537">
        <v>129</v>
      </c>
      <c r="I3537" t="str">
        <f>INDEX('DATA - Teams'!$C:$C,MATCH(C3537,'DATA - Teams'!$B:$B,0))</f>
        <v>CHIEF</v>
      </c>
    </row>
    <row r="3538" spans="1:9" hidden="1" x14ac:dyDescent="0.2">
      <c r="A3538">
        <v>2017</v>
      </c>
      <c r="B3538">
        <v>8</v>
      </c>
      <c r="C3538" t="s">
        <v>324</v>
      </c>
      <c r="D3538" t="s">
        <v>147</v>
      </c>
      <c r="E3538" t="s">
        <v>14</v>
      </c>
      <c r="F3538" t="s">
        <v>38</v>
      </c>
      <c r="G3538">
        <v>99</v>
      </c>
      <c r="H3538">
        <v>92</v>
      </c>
      <c r="I3538" t="str">
        <f>INDEX('DATA - Teams'!$C:$C,MATCH(C3538,'DATA - Teams'!$B:$B,0))</f>
        <v>CHIEF</v>
      </c>
    </row>
    <row r="3539" spans="1:9" hidden="1" x14ac:dyDescent="0.2">
      <c r="A3539">
        <v>2017</v>
      </c>
      <c r="B3539">
        <v>8</v>
      </c>
      <c r="C3539" t="s">
        <v>324</v>
      </c>
      <c r="D3539" t="s">
        <v>330</v>
      </c>
      <c r="E3539" t="s">
        <v>35</v>
      </c>
      <c r="F3539" t="s">
        <v>43</v>
      </c>
      <c r="G3539">
        <v>84</v>
      </c>
      <c r="H3539">
        <v>75</v>
      </c>
      <c r="I3539" t="str">
        <f>INDEX('DATA - Teams'!$C:$C,MATCH(C3539,'DATA - Teams'!$B:$B,0))</f>
        <v>CHIEF</v>
      </c>
    </row>
    <row r="3540" spans="1:9" hidden="1" x14ac:dyDescent="0.2">
      <c r="A3540">
        <v>2017</v>
      </c>
      <c r="B3540">
        <v>8</v>
      </c>
      <c r="C3540" t="s">
        <v>324</v>
      </c>
      <c r="D3540" t="s">
        <v>327</v>
      </c>
      <c r="E3540" t="s">
        <v>17</v>
      </c>
      <c r="F3540" t="s">
        <v>59</v>
      </c>
      <c r="G3540">
        <v>89</v>
      </c>
      <c r="H3540">
        <v>0</v>
      </c>
      <c r="I3540" t="str">
        <f>INDEX('DATA - Teams'!$C:$C,MATCH(C3540,'DATA - Teams'!$B:$B,0))</f>
        <v>CHIEF</v>
      </c>
    </row>
    <row r="3541" spans="1:9" hidden="1" x14ac:dyDescent="0.2">
      <c r="A3541">
        <v>2017</v>
      </c>
      <c r="B3541">
        <v>8</v>
      </c>
      <c r="C3541" t="s">
        <v>324</v>
      </c>
      <c r="D3541" t="s">
        <v>335</v>
      </c>
      <c r="E3541" t="s">
        <v>17</v>
      </c>
      <c r="F3541" t="s">
        <v>59</v>
      </c>
      <c r="G3541">
        <v>79</v>
      </c>
      <c r="H3541">
        <v>67</v>
      </c>
      <c r="I3541" t="str">
        <f>INDEX('DATA - Teams'!$C:$C,MATCH(C3541,'DATA - Teams'!$B:$B,0))</f>
        <v>CHIEF</v>
      </c>
    </row>
    <row r="3542" spans="1:9" hidden="1" x14ac:dyDescent="0.2">
      <c r="A3542">
        <v>2017</v>
      </c>
      <c r="B3542">
        <v>8</v>
      </c>
      <c r="C3542" t="s">
        <v>324</v>
      </c>
      <c r="D3542" t="s">
        <v>340</v>
      </c>
      <c r="E3542" t="s">
        <v>36</v>
      </c>
      <c r="F3542" t="s">
        <v>59</v>
      </c>
      <c r="G3542">
        <v>83</v>
      </c>
      <c r="H3542">
        <v>40</v>
      </c>
      <c r="I3542" t="str">
        <f>INDEX('DATA - Teams'!$C:$C,MATCH(C3542,'DATA - Teams'!$B:$B,0))</f>
        <v>CHIEF</v>
      </c>
    </row>
    <row r="3543" spans="1:9" hidden="1" x14ac:dyDescent="0.2">
      <c r="A3543">
        <v>2017</v>
      </c>
      <c r="B3543">
        <v>8</v>
      </c>
      <c r="C3543" t="s">
        <v>324</v>
      </c>
      <c r="D3543" t="s">
        <v>140</v>
      </c>
      <c r="E3543" t="s">
        <v>35</v>
      </c>
      <c r="F3543" t="s">
        <v>59</v>
      </c>
      <c r="G3543">
        <v>93</v>
      </c>
      <c r="H3543">
        <v>106</v>
      </c>
      <c r="I3543" t="str">
        <f>INDEX('DATA - Teams'!$C:$C,MATCH(C3543,'DATA - Teams'!$B:$B,0))</f>
        <v>CHIEF</v>
      </c>
    </row>
    <row r="3544" spans="1:9" hidden="1" x14ac:dyDescent="0.2">
      <c r="A3544">
        <v>2017</v>
      </c>
      <c r="B3544">
        <v>9</v>
      </c>
      <c r="C3544" t="s">
        <v>324</v>
      </c>
      <c r="D3544" t="s">
        <v>216</v>
      </c>
      <c r="E3544" t="s">
        <v>21</v>
      </c>
      <c r="F3544" t="s">
        <v>52</v>
      </c>
      <c r="G3544">
        <v>122</v>
      </c>
      <c r="H3544">
        <v>96</v>
      </c>
      <c r="I3544" t="str">
        <f>INDEX('DATA - Teams'!$C:$C,MATCH(C3544,'DATA - Teams'!$B:$B,0))</f>
        <v>CHIEF</v>
      </c>
    </row>
    <row r="3545" spans="1:9" hidden="1" x14ac:dyDescent="0.2">
      <c r="A3545">
        <v>2017</v>
      </c>
      <c r="B3545">
        <v>9</v>
      </c>
      <c r="C3545" t="s">
        <v>324</v>
      </c>
      <c r="D3545" t="s">
        <v>289</v>
      </c>
      <c r="E3545" t="s">
        <v>22</v>
      </c>
      <c r="F3545" t="s">
        <v>43</v>
      </c>
      <c r="G3545">
        <v>86</v>
      </c>
      <c r="H3545">
        <v>78</v>
      </c>
      <c r="I3545" t="str">
        <f>INDEX('DATA - Teams'!$C:$C,MATCH(C3545,'DATA - Teams'!$B:$B,0))</f>
        <v>CHIEF</v>
      </c>
    </row>
    <row r="3546" spans="1:9" hidden="1" x14ac:dyDescent="0.2">
      <c r="A3546">
        <v>2017</v>
      </c>
      <c r="B3546">
        <v>9</v>
      </c>
      <c r="C3546" t="s">
        <v>324</v>
      </c>
      <c r="D3546" t="s">
        <v>326</v>
      </c>
      <c r="E3546" t="s">
        <v>33</v>
      </c>
      <c r="F3546" t="s">
        <v>41</v>
      </c>
      <c r="G3546">
        <v>71</v>
      </c>
      <c r="H3546">
        <v>100</v>
      </c>
      <c r="I3546" t="str">
        <f>INDEX('DATA - Teams'!$C:$C,MATCH(C3546,'DATA - Teams'!$B:$B,0))</f>
        <v>CHIEF</v>
      </c>
    </row>
    <row r="3547" spans="1:9" hidden="1" x14ac:dyDescent="0.2">
      <c r="A3547">
        <v>2017</v>
      </c>
      <c r="B3547">
        <v>9</v>
      </c>
      <c r="C3547" t="s">
        <v>324</v>
      </c>
      <c r="D3547" t="s">
        <v>300</v>
      </c>
      <c r="E3547" t="s">
        <v>17</v>
      </c>
      <c r="F3547" t="s">
        <v>41</v>
      </c>
      <c r="G3547">
        <v>104</v>
      </c>
      <c r="H3547">
        <v>92</v>
      </c>
      <c r="I3547" t="str">
        <f>INDEX('DATA - Teams'!$C:$C,MATCH(C3547,'DATA - Teams'!$B:$B,0))</f>
        <v>CHIEF</v>
      </c>
    </row>
    <row r="3548" spans="1:9" hidden="1" x14ac:dyDescent="0.2">
      <c r="A3548">
        <v>2017</v>
      </c>
      <c r="B3548">
        <v>9</v>
      </c>
      <c r="C3548" t="s">
        <v>324</v>
      </c>
      <c r="D3548" t="s">
        <v>143</v>
      </c>
      <c r="E3548" t="s">
        <v>17</v>
      </c>
      <c r="F3548" t="s">
        <v>43</v>
      </c>
      <c r="G3548">
        <v>114</v>
      </c>
      <c r="H3548">
        <v>110</v>
      </c>
      <c r="I3548" t="str">
        <f>INDEX('DATA - Teams'!$C:$C,MATCH(C3548,'DATA - Teams'!$B:$B,0))</f>
        <v>CHIEF</v>
      </c>
    </row>
    <row r="3549" spans="1:9" hidden="1" x14ac:dyDescent="0.2">
      <c r="A3549">
        <v>2017</v>
      </c>
      <c r="B3549">
        <v>9</v>
      </c>
      <c r="C3549" t="s">
        <v>324</v>
      </c>
      <c r="D3549" t="s">
        <v>152</v>
      </c>
      <c r="E3549" t="s">
        <v>17</v>
      </c>
      <c r="F3549" t="s">
        <v>38</v>
      </c>
      <c r="G3549">
        <v>103</v>
      </c>
      <c r="H3549">
        <v>113</v>
      </c>
      <c r="I3549" t="str">
        <f>INDEX('DATA - Teams'!$C:$C,MATCH(C3549,'DATA - Teams'!$B:$B,0))</f>
        <v>CHIEF</v>
      </c>
    </row>
    <row r="3550" spans="1:9" hidden="1" x14ac:dyDescent="0.2">
      <c r="A3550">
        <v>2017</v>
      </c>
      <c r="B3550">
        <v>9</v>
      </c>
      <c r="C3550" t="s">
        <v>324</v>
      </c>
      <c r="D3550" t="s">
        <v>331</v>
      </c>
      <c r="E3550" t="s">
        <v>18</v>
      </c>
      <c r="F3550" t="s">
        <v>43</v>
      </c>
      <c r="G3550">
        <v>60</v>
      </c>
      <c r="H3550">
        <v>70</v>
      </c>
      <c r="I3550" t="str">
        <f>INDEX('DATA - Teams'!$C:$C,MATCH(C3550,'DATA - Teams'!$B:$B,0))</f>
        <v>CHIEF</v>
      </c>
    </row>
    <row r="3551" spans="1:9" hidden="1" x14ac:dyDescent="0.2">
      <c r="A3551">
        <v>2017</v>
      </c>
      <c r="B3551">
        <v>9</v>
      </c>
      <c r="C3551" t="s">
        <v>324</v>
      </c>
      <c r="D3551" t="s">
        <v>275</v>
      </c>
      <c r="E3551" t="s">
        <v>23</v>
      </c>
      <c r="F3551" t="s">
        <v>41</v>
      </c>
      <c r="G3551">
        <v>96</v>
      </c>
      <c r="H3551">
        <v>95</v>
      </c>
      <c r="I3551" t="str">
        <f>INDEX('DATA - Teams'!$C:$C,MATCH(C3551,'DATA - Teams'!$B:$B,0))</f>
        <v>CHIEF</v>
      </c>
    </row>
    <row r="3552" spans="1:9" hidden="1" x14ac:dyDescent="0.2">
      <c r="A3552">
        <v>2017</v>
      </c>
      <c r="B3552">
        <v>9</v>
      </c>
      <c r="C3552" t="s">
        <v>324</v>
      </c>
      <c r="D3552" t="s">
        <v>328</v>
      </c>
      <c r="E3552" t="s">
        <v>23</v>
      </c>
      <c r="F3552" t="s">
        <v>38</v>
      </c>
      <c r="G3552">
        <v>93</v>
      </c>
      <c r="H3552">
        <v>82</v>
      </c>
      <c r="I3552" t="str">
        <f>INDEX('DATA - Teams'!$C:$C,MATCH(C3552,'DATA - Teams'!$B:$B,0))</f>
        <v>CHIEF</v>
      </c>
    </row>
    <row r="3553" spans="1:9" hidden="1" x14ac:dyDescent="0.2">
      <c r="A3553">
        <v>2017</v>
      </c>
      <c r="B3553">
        <v>9</v>
      </c>
      <c r="C3553" t="s">
        <v>324</v>
      </c>
      <c r="D3553" t="s">
        <v>339</v>
      </c>
      <c r="E3553" t="s">
        <v>27</v>
      </c>
      <c r="F3553" t="s">
        <v>38</v>
      </c>
      <c r="G3553">
        <v>68</v>
      </c>
      <c r="H3553">
        <v>71</v>
      </c>
      <c r="I3553" t="str">
        <f>INDEX('DATA - Teams'!$C:$C,MATCH(C3553,'DATA - Teams'!$B:$B,0))</f>
        <v>CHIEF</v>
      </c>
    </row>
    <row r="3554" spans="1:9" hidden="1" x14ac:dyDescent="0.2">
      <c r="A3554">
        <v>2017</v>
      </c>
      <c r="B3554">
        <v>9</v>
      </c>
      <c r="C3554" t="s">
        <v>324</v>
      </c>
      <c r="D3554" t="s">
        <v>276</v>
      </c>
      <c r="E3554" t="s">
        <v>36</v>
      </c>
      <c r="F3554" t="s">
        <v>43</v>
      </c>
      <c r="G3554">
        <v>69</v>
      </c>
      <c r="H3554">
        <v>55</v>
      </c>
      <c r="I3554" t="str">
        <f>INDEX('DATA - Teams'!$C:$C,MATCH(C3554,'DATA - Teams'!$B:$B,0))</f>
        <v>CHIEF</v>
      </c>
    </row>
    <row r="3555" spans="1:9" hidden="1" x14ac:dyDescent="0.2">
      <c r="A3555">
        <v>2017</v>
      </c>
      <c r="B3555">
        <v>9</v>
      </c>
      <c r="C3555" t="s">
        <v>324</v>
      </c>
      <c r="D3555" t="s">
        <v>340</v>
      </c>
      <c r="E3555" t="s">
        <v>36</v>
      </c>
      <c r="F3555" t="s">
        <v>38</v>
      </c>
      <c r="G3555">
        <v>83</v>
      </c>
      <c r="H3555">
        <v>66</v>
      </c>
      <c r="I3555" t="str">
        <f>INDEX('DATA - Teams'!$C:$C,MATCH(C3555,'DATA - Teams'!$B:$B,0))</f>
        <v>CHIEF</v>
      </c>
    </row>
    <row r="3556" spans="1:9" hidden="1" x14ac:dyDescent="0.2">
      <c r="A3556">
        <v>2017</v>
      </c>
      <c r="B3556">
        <v>9</v>
      </c>
      <c r="C3556" t="s">
        <v>324</v>
      </c>
      <c r="D3556" t="s">
        <v>341</v>
      </c>
      <c r="E3556" t="s">
        <v>24</v>
      </c>
      <c r="F3556" t="s">
        <v>41</v>
      </c>
      <c r="G3556">
        <v>118</v>
      </c>
      <c r="H3556">
        <v>130</v>
      </c>
      <c r="I3556" t="str">
        <f>INDEX('DATA - Teams'!$C:$C,MATCH(C3556,'DATA - Teams'!$B:$B,0))</f>
        <v>CHIEF</v>
      </c>
    </row>
    <row r="3557" spans="1:9" hidden="1" x14ac:dyDescent="0.2">
      <c r="A3557">
        <v>2017</v>
      </c>
      <c r="B3557">
        <v>9</v>
      </c>
      <c r="C3557" t="s">
        <v>324</v>
      </c>
      <c r="D3557" t="s">
        <v>329</v>
      </c>
      <c r="E3557" t="s">
        <v>24</v>
      </c>
      <c r="F3557" t="s">
        <v>41</v>
      </c>
      <c r="G3557">
        <v>143</v>
      </c>
      <c r="H3557">
        <v>134</v>
      </c>
      <c r="I3557" t="str">
        <f>INDEX('DATA - Teams'!$C:$C,MATCH(C3557,'DATA - Teams'!$B:$B,0))</f>
        <v>CHIEF</v>
      </c>
    </row>
    <row r="3558" spans="1:9" hidden="1" x14ac:dyDescent="0.2">
      <c r="A3558">
        <v>2017</v>
      </c>
      <c r="B3558">
        <v>9</v>
      </c>
      <c r="C3558" t="s">
        <v>324</v>
      </c>
      <c r="D3558" t="s">
        <v>147</v>
      </c>
      <c r="E3558" t="s">
        <v>14</v>
      </c>
      <c r="F3558" t="s">
        <v>38</v>
      </c>
      <c r="G3558">
        <v>97</v>
      </c>
      <c r="H3558">
        <v>100</v>
      </c>
      <c r="I3558" t="str">
        <f>INDEX('DATA - Teams'!$C:$C,MATCH(C3558,'DATA - Teams'!$B:$B,0))</f>
        <v>CHIEF</v>
      </c>
    </row>
    <row r="3559" spans="1:9" hidden="1" x14ac:dyDescent="0.2">
      <c r="A3559">
        <v>2017</v>
      </c>
      <c r="B3559">
        <v>9</v>
      </c>
      <c r="C3559" t="s">
        <v>324</v>
      </c>
      <c r="D3559" t="s">
        <v>140</v>
      </c>
      <c r="E3559" t="s">
        <v>35</v>
      </c>
      <c r="F3559" t="s">
        <v>41</v>
      </c>
      <c r="G3559">
        <v>77</v>
      </c>
      <c r="H3559">
        <v>11</v>
      </c>
      <c r="I3559" t="str">
        <f>INDEX('DATA - Teams'!$C:$C,MATCH(C3559,'DATA - Teams'!$B:$B,0))</f>
        <v>CHIEF</v>
      </c>
    </row>
    <row r="3560" spans="1:9" hidden="1" x14ac:dyDescent="0.2">
      <c r="A3560">
        <v>2017</v>
      </c>
      <c r="B3560">
        <v>9</v>
      </c>
      <c r="C3560" t="s">
        <v>324</v>
      </c>
      <c r="D3560" t="s">
        <v>330</v>
      </c>
      <c r="E3560" t="s">
        <v>35</v>
      </c>
      <c r="F3560" t="s">
        <v>43</v>
      </c>
      <c r="G3560">
        <v>86</v>
      </c>
      <c r="H3560">
        <v>85</v>
      </c>
      <c r="I3560" t="str">
        <f>INDEX('DATA - Teams'!$C:$C,MATCH(C3560,'DATA - Teams'!$B:$B,0))</f>
        <v>CHIEF</v>
      </c>
    </row>
    <row r="3561" spans="1:9" hidden="1" x14ac:dyDescent="0.2">
      <c r="A3561">
        <v>2017</v>
      </c>
      <c r="B3561">
        <v>9</v>
      </c>
      <c r="C3561" t="s">
        <v>324</v>
      </c>
      <c r="D3561" t="s">
        <v>332</v>
      </c>
      <c r="E3561" t="s">
        <v>28</v>
      </c>
      <c r="F3561" t="s">
        <v>41</v>
      </c>
      <c r="G3561">
        <v>81</v>
      </c>
      <c r="H3561">
        <v>82</v>
      </c>
      <c r="I3561" t="str">
        <f>INDEX('DATA - Teams'!$C:$C,MATCH(C3561,'DATA - Teams'!$B:$B,0))</f>
        <v>CHIEF</v>
      </c>
    </row>
    <row r="3562" spans="1:9" hidden="1" x14ac:dyDescent="0.2">
      <c r="A3562">
        <v>2017</v>
      </c>
      <c r="B3562">
        <v>9</v>
      </c>
      <c r="C3562" t="s">
        <v>324</v>
      </c>
      <c r="D3562" t="s">
        <v>327</v>
      </c>
      <c r="E3562" t="s">
        <v>17</v>
      </c>
      <c r="F3562" t="s">
        <v>59</v>
      </c>
      <c r="G3562">
        <v>89</v>
      </c>
      <c r="H3562">
        <v>0</v>
      </c>
      <c r="I3562" t="str">
        <f>INDEX('DATA - Teams'!$C:$C,MATCH(C3562,'DATA - Teams'!$B:$B,0))</f>
        <v>CHIEF</v>
      </c>
    </row>
    <row r="3563" spans="1:9" hidden="1" x14ac:dyDescent="0.2">
      <c r="A3563">
        <v>2017</v>
      </c>
      <c r="B3563">
        <v>9</v>
      </c>
      <c r="C3563" t="s">
        <v>324</v>
      </c>
      <c r="D3563" t="s">
        <v>266</v>
      </c>
      <c r="E3563" t="s">
        <v>18</v>
      </c>
      <c r="F3563" t="s">
        <v>59</v>
      </c>
      <c r="G3563">
        <v>106</v>
      </c>
      <c r="H3563">
        <v>0</v>
      </c>
      <c r="I3563" t="str">
        <f>INDEX('DATA - Teams'!$C:$C,MATCH(C3563,'DATA - Teams'!$B:$B,0))</f>
        <v>CHIEF</v>
      </c>
    </row>
    <row r="3564" spans="1:9" hidden="1" x14ac:dyDescent="0.2">
      <c r="A3564">
        <v>2017</v>
      </c>
      <c r="B3564">
        <v>9</v>
      </c>
      <c r="C3564" t="s">
        <v>324</v>
      </c>
      <c r="D3564" t="s">
        <v>287</v>
      </c>
      <c r="E3564" t="s">
        <v>16</v>
      </c>
      <c r="F3564" t="s">
        <v>59</v>
      </c>
      <c r="G3564">
        <v>78</v>
      </c>
      <c r="H3564">
        <v>0</v>
      </c>
      <c r="I3564" t="str">
        <f>INDEX('DATA - Teams'!$C:$C,MATCH(C3564,'DATA - Teams'!$B:$B,0))</f>
        <v>CHIEF</v>
      </c>
    </row>
    <row r="3565" spans="1:9" hidden="1" x14ac:dyDescent="0.2">
      <c r="A3565">
        <v>2017</v>
      </c>
      <c r="B3565">
        <v>9</v>
      </c>
      <c r="C3565" t="s">
        <v>324</v>
      </c>
      <c r="D3565" t="s">
        <v>338</v>
      </c>
      <c r="E3565" t="s">
        <v>16</v>
      </c>
      <c r="F3565" t="s">
        <v>59</v>
      </c>
      <c r="G3565">
        <v>100</v>
      </c>
      <c r="H3565">
        <v>0</v>
      </c>
      <c r="I3565" t="str">
        <f>INDEX('DATA - Teams'!$C:$C,MATCH(C3565,'DATA - Teams'!$B:$B,0))</f>
        <v>CHIEF</v>
      </c>
    </row>
    <row r="3566" spans="1:9" hidden="1" x14ac:dyDescent="0.2">
      <c r="A3566">
        <v>2017</v>
      </c>
      <c r="B3566">
        <v>10</v>
      </c>
      <c r="C3566" t="s">
        <v>324</v>
      </c>
      <c r="D3566" t="s">
        <v>216</v>
      </c>
      <c r="E3566" t="s">
        <v>21</v>
      </c>
      <c r="F3566" t="s">
        <v>52</v>
      </c>
      <c r="G3566">
        <v>112</v>
      </c>
      <c r="H3566">
        <v>73</v>
      </c>
      <c r="I3566" t="str">
        <f>INDEX('DATA - Teams'!$C:$C,MATCH(C3566,'DATA - Teams'!$B:$B,0))</f>
        <v>CHIEF</v>
      </c>
    </row>
    <row r="3567" spans="1:9" hidden="1" x14ac:dyDescent="0.2">
      <c r="A3567">
        <v>2017</v>
      </c>
      <c r="B3567">
        <v>10</v>
      </c>
      <c r="C3567" t="s">
        <v>324</v>
      </c>
      <c r="D3567" t="s">
        <v>289</v>
      </c>
      <c r="E3567" t="s">
        <v>22</v>
      </c>
      <c r="F3567" t="s">
        <v>43</v>
      </c>
      <c r="G3567">
        <v>77</v>
      </c>
      <c r="H3567">
        <v>78</v>
      </c>
      <c r="I3567" t="str">
        <f>INDEX('DATA - Teams'!$C:$C,MATCH(C3567,'DATA - Teams'!$B:$B,0))</f>
        <v>CHIEF</v>
      </c>
    </row>
    <row r="3568" spans="1:9" hidden="1" x14ac:dyDescent="0.2">
      <c r="A3568">
        <v>2017</v>
      </c>
      <c r="B3568">
        <v>10</v>
      </c>
      <c r="C3568" t="s">
        <v>324</v>
      </c>
      <c r="D3568" t="s">
        <v>326</v>
      </c>
      <c r="E3568" t="s">
        <v>33</v>
      </c>
      <c r="F3568" t="s">
        <v>41</v>
      </c>
      <c r="G3568">
        <v>75</v>
      </c>
      <c r="H3568">
        <v>109</v>
      </c>
      <c r="I3568" t="str">
        <f>INDEX('DATA - Teams'!$C:$C,MATCH(C3568,'DATA - Teams'!$B:$B,0))</f>
        <v>CHIEF</v>
      </c>
    </row>
    <row r="3569" spans="1:9" hidden="1" x14ac:dyDescent="0.2">
      <c r="A3569">
        <v>2017</v>
      </c>
      <c r="B3569">
        <v>10</v>
      </c>
      <c r="C3569" t="s">
        <v>324</v>
      </c>
      <c r="D3569" t="s">
        <v>152</v>
      </c>
      <c r="E3569" t="s">
        <v>17</v>
      </c>
      <c r="F3569" t="s">
        <v>38</v>
      </c>
      <c r="G3569">
        <v>105</v>
      </c>
      <c r="H3569">
        <v>75</v>
      </c>
      <c r="I3569" t="str">
        <f>INDEX('DATA - Teams'!$C:$C,MATCH(C3569,'DATA - Teams'!$B:$B,0))</f>
        <v>CHIEF</v>
      </c>
    </row>
    <row r="3570" spans="1:9" hidden="1" x14ac:dyDescent="0.2">
      <c r="A3570">
        <v>2017</v>
      </c>
      <c r="B3570">
        <v>10</v>
      </c>
      <c r="C3570" t="s">
        <v>324</v>
      </c>
      <c r="D3570" t="s">
        <v>300</v>
      </c>
      <c r="E3570" t="s">
        <v>17</v>
      </c>
      <c r="F3570" t="s">
        <v>41</v>
      </c>
      <c r="G3570">
        <v>112</v>
      </c>
      <c r="H3570">
        <v>130</v>
      </c>
      <c r="I3570" t="str">
        <f>INDEX('DATA - Teams'!$C:$C,MATCH(C3570,'DATA - Teams'!$B:$B,0))</f>
        <v>CHIEF</v>
      </c>
    </row>
    <row r="3571" spans="1:9" hidden="1" x14ac:dyDescent="0.2">
      <c r="A3571">
        <v>2017</v>
      </c>
      <c r="B3571">
        <v>10</v>
      </c>
      <c r="C3571" t="s">
        <v>324</v>
      </c>
      <c r="D3571" t="s">
        <v>143</v>
      </c>
      <c r="E3571" t="s">
        <v>17</v>
      </c>
      <c r="F3571" t="s">
        <v>43</v>
      </c>
      <c r="G3571">
        <v>112</v>
      </c>
      <c r="H3571">
        <v>114</v>
      </c>
      <c r="I3571" t="str">
        <f>INDEX('DATA - Teams'!$C:$C,MATCH(C3571,'DATA - Teams'!$B:$B,0))</f>
        <v>CHIEF</v>
      </c>
    </row>
    <row r="3572" spans="1:9" hidden="1" x14ac:dyDescent="0.2">
      <c r="A3572">
        <v>2017</v>
      </c>
      <c r="B3572">
        <v>10</v>
      </c>
      <c r="C3572" t="s">
        <v>324</v>
      </c>
      <c r="D3572" t="s">
        <v>331</v>
      </c>
      <c r="E3572" t="s">
        <v>18</v>
      </c>
      <c r="F3572" t="s">
        <v>43</v>
      </c>
      <c r="G3572">
        <v>56</v>
      </c>
      <c r="H3572">
        <v>66</v>
      </c>
      <c r="I3572" t="str">
        <f>INDEX('DATA - Teams'!$C:$C,MATCH(C3572,'DATA - Teams'!$B:$B,0))</f>
        <v>CHIEF</v>
      </c>
    </row>
    <row r="3573" spans="1:9" hidden="1" x14ac:dyDescent="0.2">
      <c r="A3573">
        <v>2017</v>
      </c>
      <c r="B3573">
        <v>10</v>
      </c>
      <c r="C3573" t="s">
        <v>324</v>
      </c>
      <c r="D3573" t="s">
        <v>275</v>
      </c>
      <c r="E3573" t="s">
        <v>23</v>
      </c>
      <c r="F3573" t="s">
        <v>41</v>
      </c>
      <c r="G3573">
        <v>109</v>
      </c>
      <c r="H3573">
        <v>117</v>
      </c>
      <c r="I3573" t="str">
        <f>INDEX('DATA - Teams'!$C:$C,MATCH(C3573,'DATA - Teams'!$B:$B,0))</f>
        <v>CHIEF</v>
      </c>
    </row>
    <row r="3574" spans="1:9" hidden="1" x14ac:dyDescent="0.2">
      <c r="A3574">
        <v>2017</v>
      </c>
      <c r="B3574">
        <v>10</v>
      </c>
      <c r="C3574" t="s">
        <v>324</v>
      </c>
      <c r="D3574" t="s">
        <v>328</v>
      </c>
      <c r="E3574" t="s">
        <v>23</v>
      </c>
      <c r="F3574" t="s">
        <v>38</v>
      </c>
      <c r="G3574">
        <v>102</v>
      </c>
      <c r="H3574">
        <v>120</v>
      </c>
      <c r="I3574" t="str">
        <f>INDEX('DATA - Teams'!$C:$C,MATCH(C3574,'DATA - Teams'!$B:$B,0))</f>
        <v>CHIEF</v>
      </c>
    </row>
    <row r="3575" spans="1:9" hidden="1" x14ac:dyDescent="0.2">
      <c r="A3575">
        <v>2017</v>
      </c>
      <c r="B3575">
        <v>10</v>
      </c>
      <c r="C3575" t="s">
        <v>324</v>
      </c>
      <c r="D3575" t="s">
        <v>339</v>
      </c>
      <c r="E3575" t="s">
        <v>27</v>
      </c>
      <c r="F3575" t="s">
        <v>38</v>
      </c>
      <c r="G3575">
        <v>69</v>
      </c>
      <c r="H3575">
        <v>75</v>
      </c>
      <c r="I3575" t="str">
        <f>INDEX('DATA - Teams'!$C:$C,MATCH(C3575,'DATA - Teams'!$B:$B,0))</f>
        <v>CHIEF</v>
      </c>
    </row>
    <row r="3576" spans="1:9" hidden="1" x14ac:dyDescent="0.2">
      <c r="A3576">
        <v>2017</v>
      </c>
      <c r="B3576">
        <v>10</v>
      </c>
      <c r="C3576" t="s">
        <v>324</v>
      </c>
      <c r="D3576" t="s">
        <v>276</v>
      </c>
      <c r="E3576" t="s">
        <v>36</v>
      </c>
      <c r="F3576" t="s">
        <v>43</v>
      </c>
      <c r="G3576">
        <v>73</v>
      </c>
      <c r="H3576">
        <v>87</v>
      </c>
      <c r="I3576" t="str">
        <f>INDEX('DATA - Teams'!$C:$C,MATCH(C3576,'DATA - Teams'!$B:$B,0))</f>
        <v>CHIEF</v>
      </c>
    </row>
    <row r="3577" spans="1:9" hidden="1" x14ac:dyDescent="0.2">
      <c r="A3577">
        <v>2017</v>
      </c>
      <c r="B3577">
        <v>10</v>
      </c>
      <c r="C3577" t="s">
        <v>324</v>
      </c>
      <c r="D3577" t="s">
        <v>338</v>
      </c>
      <c r="E3577" t="s">
        <v>16</v>
      </c>
      <c r="F3577" t="s">
        <v>38</v>
      </c>
      <c r="G3577">
        <v>102</v>
      </c>
      <c r="H3577">
        <v>76</v>
      </c>
      <c r="I3577" t="str">
        <f>INDEX('DATA - Teams'!$C:$C,MATCH(C3577,'DATA - Teams'!$B:$B,0))</f>
        <v>CHIEF</v>
      </c>
    </row>
    <row r="3578" spans="1:9" hidden="1" x14ac:dyDescent="0.2">
      <c r="A3578">
        <v>2017</v>
      </c>
      <c r="B3578">
        <v>10</v>
      </c>
      <c r="C3578" t="s">
        <v>324</v>
      </c>
      <c r="D3578" t="s">
        <v>287</v>
      </c>
      <c r="E3578" t="s">
        <v>16</v>
      </c>
      <c r="F3578" t="s">
        <v>41</v>
      </c>
      <c r="G3578">
        <v>75</v>
      </c>
      <c r="H3578">
        <v>61</v>
      </c>
      <c r="I3578" t="str">
        <f>INDEX('DATA - Teams'!$C:$C,MATCH(C3578,'DATA - Teams'!$B:$B,0))</f>
        <v>CHIEF</v>
      </c>
    </row>
    <row r="3579" spans="1:9" hidden="1" x14ac:dyDescent="0.2">
      <c r="A3579">
        <v>2017</v>
      </c>
      <c r="B3579">
        <v>10</v>
      </c>
      <c r="C3579" t="s">
        <v>324</v>
      </c>
      <c r="D3579" t="s">
        <v>329</v>
      </c>
      <c r="E3579" t="s">
        <v>24</v>
      </c>
      <c r="F3579" t="s">
        <v>41</v>
      </c>
      <c r="G3579">
        <v>130</v>
      </c>
      <c r="H3579">
        <v>55</v>
      </c>
      <c r="I3579" t="str">
        <f>INDEX('DATA - Teams'!$C:$C,MATCH(C3579,'DATA - Teams'!$B:$B,0))</f>
        <v>CHIEF</v>
      </c>
    </row>
    <row r="3580" spans="1:9" hidden="1" x14ac:dyDescent="0.2">
      <c r="A3580">
        <v>2017</v>
      </c>
      <c r="B3580">
        <v>10</v>
      </c>
      <c r="C3580" t="s">
        <v>324</v>
      </c>
      <c r="D3580" t="s">
        <v>341</v>
      </c>
      <c r="E3580" t="s">
        <v>24</v>
      </c>
      <c r="F3580" t="s">
        <v>41</v>
      </c>
      <c r="G3580">
        <v>124</v>
      </c>
      <c r="H3580">
        <v>98</v>
      </c>
      <c r="I3580" t="str">
        <f>INDEX('DATA - Teams'!$C:$C,MATCH(C3580,'DATA - Teams'!$B:$B,0))</f>
        <v>CHIEF</v>
      </c>
    </row>
    <row r="3581" spans="1:9" hidden="1" x14ac:dyDescent="0.2">
      <c r="A3581">
        <v>2017</v>
      </c>
      <c r="B3581">
        <v>10</v>
      </c>
      <c r="C3581" t="s">
        <v>324</v>
      </c>
      <c r="D3581" t="s">
        <v>147</v>
      </c>
      <c r="E3581" t="s">
        <v>14</v>
      </c>
      <c r="F3581" t="s">
        <v>38</v>
      </c>
      <c r="G3581">
        <v>94</v>
      </c>
      <c r="H3581">
        <v>75</v>
      </c>
      <c r="I3581" t="str">
        <f>INDEX('DATA - Teams'!$C:$C,MATCH(C3581,'DATA - Teams'!$B:$B,0))</f>
        <v>CHIEF</v>
      </c>
    </row>
    <row r="3582" spans="1:9" hidden="1" x14ac:dyDescent="0.2">
      <c r="A3582">
        <v>2017</v>
      </c>
      <c r="B3582">
        <v>10</v>
      </c>
      <c r="C3582" t="s">
        <v>324</v>
      </c>
      <c r="D3582" t="s">
        <v>330</v>
      </c>
      <c r="E3582" t="s">
        <v>35</v>
      </c>
      <c r="F3582" t="s">
        <v>43</v>
      </c>
      <c r="G3582">
        <v>86</v>
      </c>
      <c r="H3582">
        <v>94</v>
      </c>
      <c r="I3582" t="str">
        <f>INDEX('DATA - Teams'!$C:$C,MATCH(C3582,'DATA - Teams'!$B:$B,0))</f>
        <v>CHIEF</v>
      </c>
    </row>
    <row r="3583" spans="1:9" hidden="1" x14ac:dyDescent="0.2">
      <c r="A3583">
        <v>2017</v>
      </c>
      <c r="B3583">
        <v>10</v>
      </c>
      <c r="C3583" t="s">
        <v>324</v>
      </c>
      <c r="D3583" t="s">
        <v>332</v>
      </c>
      <c r="E3583" t="s">
        <v>28</v>
      </c>
      <c r="F3583" t="s">
        <v>41</v>
      </c>
      <c r="G3583">
        <v>86</v>
      </c>
      <c r="H3583">
        <v>117</v>
      </c>
      <c r="I3583" t="str">
        <f>INDEX('DATA - Teams'!$C:$C,MATCH(C3583,'DATA - Teams'!$B:$B,0))</f>
        <v>CHIEF</v>
      </c>
    </row>
    <row r="3584" spans="1:9" hidden="1" x14ac:dyDescent="0.2">
      <c r="A3584">
        <v>2017</v>
      </c>
      <c r="B3584">
        <v>10</v>
      </c>
      <c r="C3584" t="s">
        <v>324</v>
      </c>
      <c r="D3584" t="s">
        <v>327</v>
      </c>
      <c r="E3584" t="s">
        <v>17</v>
      </c>
      <c r="F3584" t="s">
        <v>59</v>
      </c>
      <c r="G3584">
        <v>89</v>
      </c>
      <c r="H3584">
        <v>0</v>
      </c>
      <c r="I3584" t="str">
        <f>INDEX('DATA - Teams'!$C:$C,MATCH(C3584,'DATA - Teams'!$B:$B,0))</f>
        <v>CHIEF</v>
      </c>
    </row>
    <row r="3585" spans="1:9" hidden="1" x14ac:dyDescent="0.2">
      <c r="A3585">
        <v>2017</v>
      </c>
      <c r="B3585">
        <v>10</v>
      </c>
      <c r="C3585" t="s">
        <v>324</v>
      </c>
      <c r="D3585" t="s">
        <v>266</v>
      </c>
      <c r="E3585" t="s">
        <v>18</v>
      </c>
      <c r="F3585" t="s">
        <v>59</v>
      </c>
      <c r="G3585">
        <v>106</v>
      </c>
      <c r="H3585">
        <v>0</v>
      </c>
      <c r="I3585" t="str">
        <f>INDEX('DATA - Teams'!$C:$C,MATCH(C3585,'DATA - Teams'!$B:$B,0))</f>
        <v>CHIEF</v>
      </c>
    </row>
    <row r="3586" spans="1:9" hidden="1" x14ac:dyDescent="0.2">
      <c r="A3586">
        <v>2017</v>
      </c>
      <c r="B3586">
        <v>10</v>
      </c>
      <c r="C3586" t="s">
        <v>324</v>
      </c>
      <c r="D3586" t="s">
        <v>340</v>
      </c>
      <c r="E3586" t="s">
        <v>36</v>
      </c>
      <c r="F3586" t="s">
        <v>59</v>
      </c>
      <c r="G3586">
        <v>83</v>
      </c>
      <c r="H3586">
        <v>74</v>
      </c>
      <c r="I3586" t="str">
        <f>INDEX('DATA - Teams'!$C:$C,MATCH(C3586,'DATA - Teams'!$B:$B,0))</f>
        <v>CHIEF</v>
      </c>
    </row>
    <row r="3587" spans="1:9" hidden="1" x14ac:dyDescent="0.2">
      <c r="A3587">
        <v>2017</v>
      </c>
      <c r="B3587">
        <v>10</v>
      </c>
      <c r="C3587" t="s">
        <v>324</v>
      </c>
      <c r="D3587" t="s">
        <v>140</v>
      </c>
      <c r="E3587" t="s">
        <v>35</v>
      </c>
      <c r="F3587" t="s">
        <v>59</v>
      </c>
      <c r="G3587">
        <v>86</v>
      </c>
      <c r="H3587">
        <v>138</v>
      </c>
      <c r="I3587" t="str">
        <f>INDEX('DATA - Teams'!$C:$C,MATCH(C3587,'DATA - Teams'!$B:$B,0))</f>
        <v>CHIEF</v>
      </c>
    </row>
    <row r="3588" spans="1:9" hidden="1" x14ac:dyDescent="0.2">
      <c r="A3588">
        <v>2017</v>
      </c>
      <c r="B3588">
        <v>11</v>
      </c>
      <c r="C3588" t="s">
        <v>324</v>
      </c>
      <c r="D3588" t="s">
        <v>216</v>
      </c>
      <c r="E3588" t="s">
        <v>21</v>
      </c>
      <c r="F3588" t="s">
        <v>52</v>
      </c>
      <c r="G3588">
        <v>99</v>
      </c>
      <c r="H3588">
        <v>63</v>
      </c>
      <c r="I3588" t="str">
        <f>INDEX('DATA - Teams'!$C:$C,MATCH(C3588,'DATA - Teams'!$B:$B,0))</f>
        <v>CHIEF</v>
      </c>
    </row>
    <row r="3589" spans="1:9" hidden="1" x14ac:dyDescent="0.2">
      <c r="A3589">
        <v>2017</v>
      </c>
      <c r="B3589">
        <v>11</v>
      </c>
      <c r="C3589" t="s">
        <v>324</v>
      </c>
      <c r="D3589" t="s">
        <v>289</v>
      </c>
      <c r="E3589" t="s">
        <v>22</v>
      </c>
      <c r="F3589" t="s">
        <v>43</v>
      </c>
      <c r="G3589">
        <v>77</v>
      </c>
      <c r="H3589">
        <v>0</v>
      </c>
      <c r="I3589" t="str">
        <f>INDEX('DATA - Teams'!$C:$C,MATCH(C3589,'DATA - Teams'!$B:$B,0))</f>
        <v>CHIEF</v>
      </c>
    </row>
    <row r="3590" spans="1:9" hidden="1" x14ac:dyDescent="0.2">
      <c r="A3590">
        <v>2017</v>
      </c>
      <c r="B3590">
        <v>11</v>
      </c>
      <c r="C3590" t="s">
        <v>324</v>
      </c>
      <c r="D3590" t="s">
        <v>326</v>
      </c>
      <c r="E3590" t="s">
        <v>33</v>
      </c>
      <c r="F3590" t="s">
        <v>41</v>
      </c>
      <c r="G3590">
        <v>83</v>
      </c>
      <c r="H3590">
        <v>109</v>
      </c>
      <c r="I3590" t="str">
        <f>INDEX('DATA - Teams'!$C:$C,MATCH(C3590,'DATA - Teams'!$B:$B,0))</f>
        <v>CHIEF</v>
      </c>
    </row>
    <row r="3591" spans="1:9" hidden="1" x14ac:dyDescent="0.2">
      <c r="A3591">
        <v>2017</v>
      </c>
      <c r="B3591">
        <v>11</v>
      </c>
      <c r="C3591" t="s">
        <v>324</v>
      </c>
      <c r="D3591" t="s">
        <v>75</v>
      </c>
      <c r="E3591" t="s">
        <v>33</v>
      </c>
      <c r="F3591" t="s">
        <v>41</v>
      </c>
      <c r="G3591">
        <v>74</v>
      </c>
      <c r="H3591">
        <v>101</v>
      </c>
      <c r="I3591" t="str">
        <f>INDEX('DATA - Teams'!$C:$C,MATCH(C3591,'DATA - Teams'!$B:$B,0))</f>
        <v>CHIEF</v>
      </c>
    </row>
    <row r="3592" spans="1:9" hidden="1" x14ac:dyDescent="0.2">
      <c r="A3592">
        <v>2017</v>
      </c>
      <c r="B3592">
        <v>11</v>
      </c>
      <c r="C3592" t="s">
        <v>324</v>
      </c>
      <c r="D3592" t="s">
        <v>143</v>
      </c>
      <c r="E3592" t="s">
        <v>17</v>
      </c>
      <c r="F3592" t="s">
        <v>43</v>
      </c>
      <c r="G3592">
        <v>112</v>
      </c>
      <c r="H3592">
        <v>0</v>
      </c>
      <c r="I3592" t="str">
        <f>INDEX('DATA - Teams'!$C:$C,MATCH(C3592,'DATA - Teams'!$B:$B,0))</f>
        <v>CHIEF</v>
      </c>
    </row>
    <row r="3593" spans="1:9" hidden="1" x14ac:dyDescent="0.2">
      <c r="A3593">
        <v>2017</v>
      </c>
      <c r="B3593">
        <v>11</v>
      </c>
      <c r="C3593" t="s">
        <v>324</v>
      </c>
      <c r="D3593" t="s">
        <v>328</v>
      </c>
      <c r="E3593" t="s">
        <v>23</v>
      </c>
      <c r="F3593" t="s">
        <v>38</v>
      </c>
      <c r="G3593">
        <v>90</v>
      </c>
      <c r="H3593">
        <v>62</v>
      </c>
      <c r="I3593" t="str">
        <f>INDEX('DATA - Teams'!$C:$C,MATCH(C3593,'DATA - Teams'!$B:$B,0))</f>
        <v>CHIEF</v>
      </c>
    </row>
    <row r="3594" spans="1:9" hidden="1" x14ac:dyDescent="0.2">
      <c r="A3594">
        <v>2017</v>
      </c>
      <c r="B3594">
        <v>11</v>
      </c>
      <c r="C3594" t="s">
        <v>324</v>
      </c>
      <c r="D3594" t="s">
        <v>275</v>
      </c>
      <c r="E3594" t="s">
        <v>23</v>
      </c>
      <c r="F3594" t="s">
        <v>41</v>
      </c>
      <c r="G3594">
        <v>104</v>
      </c>
      <c r="H3594">
        <v>77</v>
      </c>
      <c r="I3594" t="str">
        <f>INDEX('DATA - Teams'!$C:$C,MATCH(C3594,'DATA - Teams'!$B:$B,0))</f>
        <v>CHIEF</v>
      </c>
    </row>
    <row r="3595" spans="1:9" hidden="1" x14ac:dyDescent="0.2">
      <c r="A3595">
        <v>2017</v>
      </c>
      <c r="B3595">
        <v>11</v>
      </c>
      <c r="C3595" t="s">
        <v>324</v>
      </c>
      <c r="D3595" t="s">
        <v>276</v>
      </c>
      <c r="E3595" t="s">
        <v>36</v>
      </c>
      <c r="F3595" t="s">
        <v>43</v>
      </c>
      <c r="G3595">
        <v>73</v>
      </c>
      <c r="H3595">
        <v>0</v>
      </c>
      <c r="I3595" t="str">
        <f>INDEX('DATA - Teams'!$C:$C,MATCH(C3595,'DATA - Teams'!$B:$B,0))</f>
        <v>CHIEF</v>
      </c>
    </row>
    <row r="3596" spans="1:9" hidden="1" x14ac:dyDescent="0.2">
      <c r="A3596">
        <v>2017</v>
      </c>
      <c r="B3596">
        <v>11</v>
      </c>
      <c r="C3596" t="s">
        <v>324</v>
      </c>
      <c r="D3596" t="s">
        <v>287</v>
      </c>
      <c r="E3596" t="s">
        <v>16</v>
      </c>
      <c r="F3596" t="s">
        <v>41</v>
      </c>
      <c r="G3596">
        <v>77</v>
      </c>
      <c r="H3596">
        <v>101</v>
      </c>
      <c r="I3596" t="str">
        <f>INDEX('DATA - Teams'!$C:$C,MATCH(C3596,'DATA - Teams'!$B:$B,0))</f>
        <v>CHIEF</v>
      </c>
    </row>
    <row r="3597" spans="1:9" hidden="1" x14ac:dyDescent="0.2">
      <c r="A3597">
        <v>2017</v>
      </c>
      <c r="B3597">
        <v>11</v>
      </c>
      <c r="C3597" t="s">
        <v>324</v>
      </c>
      <c r="D3597" t="s">
        <v>338</v>
      </c>
      <c r="E3597" t="s">
        <v>16</v>
      </c>
      <c r="F3597" t="s">
        <v>38</v>
      </c>
      <c r="G3597">
        <v>120</v>
      </c>
      <c r="H3597">
        <v>167</v>
      </c>
      <c r="I3597" t="str">
        <f>INDEX('DATA - Teams'!$C:$C,MATCH(C3597,'DATA - Teams'!$B:$B,0))</f>
        <v>CHIEF</v>
      </c>
    </row>
    <row r="3598" spans="1:9" hidden="1" x14ac:dyDescent="0.2">
      <c r="A3598">
        <v>2017</v>
      </c>
      <c r="B3598">
        <v>11</v>
      </c>
      <c r="C3598" t="s">
        <v>324</v>
      </c>
      <c r="D3598" t="s">
        <v>171</v>
      </c>
      <c r="E3598" t="s">
        <v>31</v>
      </c>
      <c r="F3598" t="s">
        <v>43</v>
      </c>
      <c r="G3598">
        <v>52</v>
      </c>
      <c r="H3598">
        <v>56</v>
      </c>
      <c r="I3598" t="str">
        <f>INDEX('DATA - Teams'!$C:$C,MATCH(C3598,'DATA - Teams'!$B:$B,0))</f>
        <v>CHIEF</v>
      </c>
    </row>
    <row r="3599" spans="1:9" hidden="1" x14ac:dyDescent="0.2">
      <c r="A3599">
        <v>2017</v>
      </c>
      <c r="B3599">
        <v>11</v>
      </c>
      <c r="C3599" t="s">
        <v>324</v>
      </c>
      <c r="D3599" t="s">
        <v>139</v>
      </c>
      <c r="E3599" t="s">
        <v>31</v>
      </c>
      <c r="F3599" t="s">
        <v>38</v>
      </c>
      <c r="G3599">
        <v>69</v>
      </c>
      <c r="H3599">
        <v>78</v>
      </c>
      <c r="I3599" t="str">
        <f>INDEX('DATA - Teams'!$C:$C,MATCH(C3599,'DATA - Teams'!$B:$B,0))</f>
        <v>CHIEF</v>
      </c>
    </row>
    <row r="3600" spans="1:9" hidden="1" x14ac:dyDescent="0.2">
      <c r="A3600">
        <v>2017</v>
      </c>
      <c r="B3600">
        <v>11</v>
      </c>
      <c r="C3600" t="s">
        <v>324</v>
      </c>
      <c r="D3600" t="s">
        <v>192</v>
      </c>
      <c r="E3600" t="s">
        <v>24</v>
      </c>
      <c r="F3600" t="s">
        <v>38</v>
      </c>
      <c r="G3600">
        <v>78</v>
      </c>
      <c r="H3600">
        <v>76</v>
      </c>
      <c r="I3600" t="str">
        <f>INDEX('DATA - Teams'!$C:$C,MATCH(C3600,'DATA - Teams'!$B:$B,0))</f>
        <v>CHIEF</v>
      </c>
    </row>
    <row r="3601" spans="1:9" hidden="1" x14ac:dyDescent="0.2">
      <c r="A3601">
        <v>2017</v>
      </c>
      <c r="B3601">
        <v>11</v>
      </c>
      <c r="C3601" t="s">
        <v>324</v>
      </c>
      <c r="D3601" t="s">
        <v>329</v>
      </c>
      <c r="E3601" t="s">
        <v>24</v>
      </c>
      <c r="F3601" t="s">
        <v>41</v>
      </c>
      <c r="G3601">
        <v>126</v>
      </c>
      <c r="H3601">
        <v>106</v>
      </c>
      <c r="I3601" t="str">
        <f>INDEX('DATA - Teams'!$C:$C,MATCH(C3601,'DATA - Teams'!$B:$B,0))</f>
        <v>CHIEF</v>
      </c>
    </row>
    <row r="3602" spans="1:9" hidden="1" x14ac:dyDescent="0.2">
      <c r="A3602">
        <v>2017</v>
      </c>
      <c r="B3602">
        <v>11</v>
      </c>
      <c r="C3602" t="s">
        <v>324</v>
      </c>
      <c r="D3602" t="s">
        <v>341</v>
      </c>
      <c r="E3602" t="s">
        <v>24</v>
      </c>
      <c r="F3602" t="s">
        <v>41</v>
      </c>
      <c r="G3602">
        <v>126</v>
      </c>
      <c r="H3602">
        <v>114</v>
      </c>
      <c r="I3602" t="str">
        <f>INDEX('DATA - Teams'!$C:$C,MATCH(C3602,'DATA - Teams'!$B:$B,0))</f>
        <v>CHIEF</v>
      </c>
    </row>
    <row r="3603" spans="1:9" hidden="1" x14ac:dyDescent="0.2">
      <c r="A3603">
        <v>2017</v>
      </c>
      <c r="B3603">
        <v>11</v>
      </c>
      <c r="C3603" t="s">
        <v>324</v>
      </c>
      <c r="D3603" t="s">
        <v>147</v>
      </c>
      <c r="E3603" t="s">
        <v>14</v>
      </c>
      <c r="F3603" t="s">
        <v>38</v>
      </c>
      <c r="G3603">
        <v>85</v>
      </c>
      <c r="H3603">
        <v>83</v>
      </c>
      <c r="I3603" t="str">
        <f>INDEX('DATA - Teams'!$C:$C,MATCH(C3603,'DATA - Teams'!$B:$B,0))</f>
        <v>CHIEF</v>
      </c>
    </row>
    <row r="3604" spans="1:9" hidden="1" x14ac:dyDescent="0.2">
      <c r="A3604">
        <v>2017</v>
      </c>
      <c r="B3604">
        <v>11</v>
      </c>
      <c r="C3604" t="s">
        <v>324</v>
      </c>
      <c r="D3604" t="s">
        <v>330</v>
      </c>
      <c r="E3604" t="s">
        <v>35</v>
      </c>
      <c r="F3604" t="s">
        <v>43</v>
      </c>
      <c r="G3604">
        <v>86</v>
      </c>
      <c r="H3604">
        <v>0</v>
      </c>
      <c r="I3604" t="str">
        <f>INDEX('DATA - Teams'!$C:$C,MATCH(C3604,'DATA - Teams'!$B:$B,0))</f>
        <v>CHIEF</v>
      </c>
    </row>
    <row r="3605" spans="1:9" hidden="1" x14ac:dyDescent="0.2">
      <c r="A3605">
        <v>2017</v>
      </c>
      <c r="B3605">
        <v>11</v>
      </c>
      <c r="C3605" t="s">
        <v>324</v>
      </c>
      <c r="D3605" t="s">
        <v>332</v>
      </c>
      <c r="E3605" t="s">
        <v>28</v>
      </c>
      <c r="F3605" t="s">
        <v>41</v>
      </c>
      <c r="G3605">
        <v>81</v>
      </c>
      <c r="H3605">
        <v>59</v>
      </c>
      <c r="I3605" t="str">
        <f>INDEX('DATA - Teams'!$C:$C,MATCH(C3605,'DATA - Teams'!$B:$B,0))</f>
        <v>CHIEF</v>
      </c>
    </row>
    <row r="3606" spans="1:9" hidden="1" x14ac:dyDescent="0.2">
      <c r="A3606">
        <v>2017</v>
      </c>
      <c r="B3606">
        <v>11</v>
      </c>
      <c r="C3606" t="s">
        <v>324</v>
      </c>
      <c r="D3606" t="s">
        <v>300</v>
      </c>
      <c r="E3606" t="s">
        <v>17</v>
      </c>
      <c r="F3606" t="s">
        <v>59</v>
      </c>
      <c r="G3606">
        <v>112</v>
      </c>
      <c r="H3606">
        <v>0</v>
      </c>
      <c r="I3606" t="str">
        <f>INDEX('DATA - Teams'!$C:$C,MATCH(C3606,'DATA - Teams'!$B:$B,0))</f>
        <v>CHIEF</v>
      </c>
    </row>
    <row r="3607" spans="1:9" hidden="1" x14ac:dyDescent="0.2">
      <c r="A3607">
        <v>2017</v>
      </c>
      <c r="B3607">
        <v>11</v>
      </c>
      <c r="C3607" t="s">
        <v>324</v>
      </c>
      <c r="D3607" t="s">
        <v>327</v>
      </c>
      <c r="E3607" t="s">
        <v>17</v>
      </c>
      <c r="F3607" t="s">
        <v>59</v>
      </c>
      <c r="G3607">
        <v>89</v>
      </c>
      <c r="H3607">
        <v>0</v>
      </c>
      <c r="I3607" t="str">
        <f>INDEX('DATA - Teams'!$C:$C,MATCH(C3607,'DATA - Teams'!$B:$B,0))</f>
        <v>CHIEF</v>
      </c>
    </row>
    <row r="3608" spans="1:9" hidden="1" x14ac:dyDescent="0.2">
      <c r="A3608">
        <v>2017</v>
      </c>
      <c r="B3608">
        <v>11</v>
      </c>
      <c r="C3608" t="s">
        <v>324</v>
      </c>
      <c r="D3608" t="s">
        <v>152</v>
      </c>
      <c r="E3608" t="s">
        <v>17</v>
      </c>
      <c r="F3608" t="s">
        <v>59</v>
      </c>
      <c r="G3608">
        <v>105</v>
      </c>
      <c r="H3608">
        <v>0</v>
      </c>
      <c r="I3608" t="str">
        <f>INDEX('DATA - Teams'!$C:$C,MATCH(C3608,'DATA - Teams'!$B:$B,0))</f>
        <v>CHIEF</v>
      </c>
    </row>
    <row r="3609" spans="1:9" hidden="1" x14ac:dyDescent="0.2">
      <c r="A3609">
        <v>2017</v>
      </c>
      <c r="B3609">
        <v>11</v>
      </c>
      <c r="C3609" t="s">
        <v>324</v>
      </c>
      <c r="D3609" t="s">
        <v>266</v>
      </c>
      <c r="E3609" t="s">
        <v>18</v>
      </c>
      <c r="F3609" t="s">
        <v>59</v>
      </c>
      <c r="G3609">
        <v>106</v>
      </c>
      <c r="H3609">
        <v>0</v>
      </c>
      <c r="I3609" t="str">
        <f>INDEX('DATA - Teams'!$C:$C,MATCH(C3609,'DATA - Teams'!$B:$B,0))</f>
        <v>CHIEF</v>
      </c>
    </row>
    <row r="3610" spans="1:9" hidden="1" x14ac:dyDescent="0.2">
      <c r="A3610">
        <v>2017</v>
      </c>
      <c r="B3610">
        <v>12</v>
      </c>
      <c r="C3610" t="s">
        <v>324</v>
      </c>
      <c r="D3610" t="s">
        <v>216</v>
      </c>
      <c r="E3610" t="s">
        <v>21</v>
      </c>
      <c r="F3610" t="s">
        <v>52</v>
      </c>
      <c r="G3610">
        <v>96</v>
      </c>
      <c r="H3610">
        <v>99</v>
      </c>
      <c r="I3610" t="str">
        <f>INDEX('DATA - Teams'!$C:$C,MATCH(C3610,'DATA - Teams'!$B:$B,0))</f>
        <v>CHIEF</v>
      </c>
    </row>
    <row r="3611" spans="1:9" hidden="1" x14ac:dyDescent="0.2">
      <c r="A3611">
        <v>2017</v>
      </c>
      <c r="B3611">
        <v>12</v>
      </c>
      <c r="C3611" t="s">
        <v>324</v>
      </c>
      <c r="D3611" t="s">
        <v>289</v>
      </c>
      <c r="E3611" t="s">
        <v>22</v>
      </c>
      <c r="F3611" t="s">
        <v>43</v>
      </c>
      <c r="G3611">
        <v>78</v>
      </c>
      <c r="H3611">
        <v>65</v>
      </c>
      <c r="I3611" t="str">
        <f>INDEX('DATA - Teams'!$C:$C,MATCH(C3611,'DATA - Teams'!$B:$B,0))</f>
        <v>CHIEF</v>
      </c>
    </row>
    <row r="3612" spans="1:9" hidden="1" x14ac:dyDescent="0.2">
      <c r="A3612">
        <v>2017</v>
      </c>
      <c r="B3612">
        <v>12</v>
      </c>
      <c r="C3612" t="s">
        <v>324</v>
      </c>
      <c r="D3612" t="s">
        <v>174</v>
      </c>
      <c r="E3612" t="s">
        <v>22</v>
      </c>
      <c r="F3612" t="s">
        <v>38</v>
      </c>
      <c r="G3612">
        <v>64</v>
      </c>
      <c r="H3612">
        <v>61</v>
      </c>
      <c r="I3612" t="str">
        <f>INDEX('DATA - Teams'!$C:$C,MATCH(C3612,'DATA - Teams'!$B:$B,0))</f>
        <v>CHIEF</v>
      </c>
    </row>
    <row r="3613" spans="1:9" hidden="1" x14ac:dyDescent="0.2">
      <c r="A3613">
        <v>2017</v>
      </c>
      <c r="B3613">
        <v>12</v>
      </c>
      <c r="C3613" t="s">
        <v>324</v>
      </c>
      <c r="D3613" t="s">
        <v>317</v>
      </c>
      <c r="E3613" t="s">
        <v>22</v>
      </c>
      <c r="F3613" t="s">
        <v>43</v>
      </c>
      <c r="G3613">
        <v>81</v>
      </c>
      <c r="H3613">
        <v>66</v>
      </c>
      <c r="I3613" t="str">
        <f>INDEX('DATA - Teams'!$C:$C,MATCH(C3613,'DATA - Teams'!$B:$B,0))</f>
        <v>CHIEF</v>
      </c>
    </row>
    <row r="3614" spans="1:9" hidden="1" x14ac:dyDescent="0.2">
      <c r="A3614">
        <v>2017</v>
      </c>
      <c r="B3614">
        <v>12</v>
      </c>
      <c r="C3614" t="s">
        <v>324</v>
      </c>
      <c r="D3614" t="s">
        <v>326</v>
      </c>
      <c r="E3614" t="s">
        <v>33</v>
      </c>
      <c r="F3614" t="s">
        <v>41</v>
      </c>
      <c r="G3614">
        <v>93</v>
      </c>
      <c r="H3614">
        <v>103</v>
      </c>
      <c r="I3614" t="str">
        <f>INDEX('DATA - Teams'!$C:$C,MATCH(C3614,'DATA - Teams'!$B:$B,0))</f>
        <v>CHIEF</v>
      </c>
    </row>
    <row r="3615" spans="1:9" hidden="1" x14ac:dyDescent="0.2">
      <c r="A3615">
        <v>2017</v>
      </c>
      <c r="B3615">
        <v>12</v>
      </c>
      <c r="C3615" t="s">
        <v>324</v>
      </c>
      <c r="D3615" t="s">
        <v>75</v>
      </c>
      <c r="E3615" t="s">
        <v>33</v>
      </c>
      <c r="F3615" t="s">
        <v>41</v>
      </c>
      <c r="G3615">
        <v>77</v>
      </c>
      <c r="H3615">
        <v>58</v>
      </c>
      <c r="I3615" t="str">
        <f>INDEX('DATA - Teams'!$C:$C,MATCH(C3615,'DATA - Teams'!$B:$B,0))</f>
        <v>CHIEF</v>
      </c>
    </row>
    <row r="3616" spans="1:9" hidden="1" x14ac:dyDescent="0.2">
      <c r="A3616">
        <v>2017</v>
      </c>
      <c r="B3616">
        <v>12</v>
      </c>
      <c r="C3616" t="s">
        <v>324</v>
      </c>
      <c r="D3616" t="s">
        <v>143</v>
      </c>
      <c r="E3616" t="s">
        <v>17</v>
      </c>
      <c r="F3616" t="s">
        <v>43</v>
      </c>
      <c r="G3616">
        <v>102</v>
      </c>
      <c r="H3616">
        <v>83</v>
      </c>
      <c r="I3616" t="str">
        <f>INDEX('DATA - Teams'!$C:$C,MATCH(C3616,'DATA - Teams'!$B:$B,0))</f>
        <v>CHIEF</v>
      </c>
    </row>
    <row r="3617" spans="1:9" hidden="1" x14ac:dyDescent="0.2">
      <c r="A3617">
        <v>2017</v>
      </c>
      <c r="B3617">
        <v>12</v>
      </c>
      <c r="C3617" t="s">
        <v>324</v>
      </c>
      <c r="D3617" t="s">
        <v>300</v>
      </c>
      <c r="E3617" t="s">
        <v>17</v>
      </c>
      <c r="F3617" t="s">
        <v>41</v>
      </c>
      <c r="G3617">
        <v>116</v>
      </c>
      <c r="H3617">
        <v>110</v>
      </c>
      <c r="I3617" t="str">
        <f>INDEX('DATA - Teams'!$C:$C,MATCH(C3617,'DATA - Teams'!$B:$B,0))</f>
        <v>CHIEF</v>
      </c>
    </row>
    <row r="3618" spans="1:9" hidden="1" x14ac:dyDescent="0.2">
      <c r="A3618">
        <v>2017</v>
      </c>
      <c r="B3618">
        <v>12</v>
      </c>
      <c r="C3618" t="s">
        <v>324</v>
      </c>
      <c r="D3618" t="s">
        <v>316</v>
      </c>
      <c r="E3618" t="s">
        <v>17</v>
      </c>
      <c r="F3618" t="s">
        <v>38</v>
      </c>
      <c r="G3618">
        <v>88</v>
      </c>
      <c r="H3618">
        <v>94</v>
      </c>
      <c r="I3618" t="str">
        <f>INDEX('DATA - Teams'!$C:$C,MATCH(C3618,'DATA - Teams'!$B:$B,0))</f>
        <v>CHIEF</v>
      </c>
    </row>
    <row r="3619" spans="1:9" hidden="1" x14ac:dyDescent="0.2">
      <c r="A3619">
        <v>2017</v>
      </c>
      <c r="B3619">
        <v>12</v>
      </c>
      <c r="C3619" t="s">
        <v>324</v>
      </c>
      <c r="D3619" t="s">
        <v>152</v>
      </c>
      <c r="E3619" t="s">
        <v>17</v>
      </c>
      <c r="F3619" t="s">
        <v>38</v>
      </c>
      <c r="G3619">
        <v>98</v>
      </c>
      <c r="H3619">
        <v>90</v>
      </c>
      <c r="I3619" t="str">
        <f>INDEX('DATA - Teams'!$C:$C,MATCH(C3619,'DATA - Teams'!$B:$B,0))</f>
        <v>CHIEF</v>
      </c>
    </row>
    <row r="3620" spans="1:9" hidden="1" x14ac:dyDescent="0.2">
      <c r="A3620">
        <v>2017</v>
      </c>
      <c r="B3620">
        <v>12</v>
      </c>
      <c r="C3620" t="s">
        <v>324</v>
      </c>
      <c r="D3620" t="s">
        <v>266</v>
      </c>
      <c r="E3620" t="s">
        <v>18</v>
      </c>
      <c r="F3620" t="s">
        <v>41</v>
      </c>
      <c r="G3620">
        <v>92</v>
      </c>
      <c r="H3620">
        <v>92</v>
      </c>
      <c r="I3620" t="str">
        <f>INDEX('DATA - Teams'!$C:$C,MATCH(C3620,'DATA - Teams'!$B:$B,0))</f>
        <v>CHIEF</v>
      </c>
    </row>
    <row r="3621" spans="1:9" hidden="1" x14ac:dyDescent="0.2">
      <c r="A3621">
        <v>2017</v>
      </c>
      <c r="B3621">
        <v>12</v>
      </c>
      <c r="C3621" t="s">
        <v>324</v>
      </c>
      <c r="D3621" t="s">
        <v>276</v>
      </c>
      <c r="E3621" t="s">
        <v>36</v>
      </c>
      <c r="F3621" t="s">
        <v>43</v>
      </c>
      <c r="G3621">
        <v>65</v>
      </c>
      <c r="H3621">
        <v>56</v>
      </c>
      <c r="I3621" t="str">
        <f>INDEX('DATA - Teams'!$C:$C,MATCH(C3621,'DATA - Teams'!$B:$B,0))</f>
        <v>CHIEF</v>
      </c>
    </row>
    <row r="3622" spans="1:9" hidden="1" x14ac:dyDescent="0.2">
      <c r="A3622">
        <v>2017</v>
      </c>
      <c r="B3622">
        <v>12</v>
      </c>
      <c r="C3622" t="s">
        <v>324</v>
      </c>
      <c r="D3622" t="s">
        <v>338</v>
      </c>
      <c r="E3622" t="s">
        <v>16</v>
      </c>
      <c r="F3622" t="s">
        <v>38</v>
      </c>
      <c r="G3622">
        <v>100</v>
      </c>
      <c r="H3622">
        <v>41</v>
      </c>
      <c r="I3622" t="str">
        <f>INDEX('DATA - Teams'!$C:$C,MATCH(C3622,'DATA - Teams'!$B:$B,0))</f>
        <v>CHIEF</v>
      </c>
    </row>
    <row r="3623" spans="1:9" hidden="1" x14ac:dyDescent="0.2">
      <c r="A3623">
        <v>2017</v>
      </c>
      <c r="B3623">
        <v>12</v>
      </c>
      <c r="C3623" t="s">
        <v>324</v>
      </c>
      <c r="D3623" t="s">
        <v>287</v>
      </c>
      <c r="E3623" t="s">
        <v>16</v>
      </c>
      <c r="F3623" t="s">
        <v>41</v>
      </c>
      <c r="G3623">
        <v>77</v>
      </c>
      <c r="H3623">
        <v>75</v>
      </c>
      <c r="I3623" t="str">
        <f>INDEX('DATA - Teams'!$C:$C,MATCH(C3623,'DATA - Teams'!$B:$B,0))</f>
        <v>CHIEF</v>
      </c>
    </row>
    <row r="3624" spans="1:9" hidden="1" x14ac:dyDescent="0.2">
      <c r="A3624">
        <v>2017</v>
      </c>
      <c r="B3624">
        <v>12</v>
      </c>
      <c r="C3624" t="s">
        <v>324</v>
      </c>
      <c r="D3624" t="s">
        <v>341</v>
      </c>
      <c r="E3624" t="s">
        <v>24</v>
      </c>
      <c r="F3624" t="s">
        <v>41</v>
      </c>
      <c r="G3624">
        <v>119</v>
      </c>
      <c r="H3624">
        <v>74</v>
      </c>
      <c r="I3624" t="str">
        <f>INDEX('DATA - Teams'!$C:$C,MATCH(C3624,'DATA - Teams'!$B:$B,0))</f>
        <v>CHIEF</v>
      </c>
    </row>
    <row r="3625" spans="1:9" hidden="1" x14ac:dyDescent="0.2">
      <c r="A3625">
        <v>2017</v>
      </c>
      <c r="B3625">
        <v>12</v>
      </c>
      <c r="C3625" t="s">
        <v>324</v>
      </c>
      <c r="D3625" t="s">
        <v>329</v>
      </c>
      <c r="E3625" t="s">
        <v>24</v>
      </c>
      <c r="F3625" t="s">
        <v>41</v>
      </c>
      <c r="G3625">
        <v>121</v>
      </c>
      <c r="H3625">
        <v>125</v>
      </c>
      <c r="I3625" t="str">
        <f>INDEX('DATA - Teams'!$C:$C,MATCH(C3625,'DATA - Teams'!$B:$B,0))</f>
        <v>CHIEF</v>
      </c>
    </row>
    <row r="3626" spans="1:9" hidden="1" x14ac:dyDescent="0.2">
      <c r="A3626">
        <v>2017</v>
      </c>
      <c r="B3626">
        <v>12</v>
      </c>
      <c r="C3626" t="s">
        <v>324</v>
      </c>
      <c r="D3626" t="s">
        <v>192</v>
      </c>
      <c r="E3626" t="s">
        <v>24</v>
      </c>
      <c r="F3626" t="s">
        <v>38</v>
      </c>
      <c r="G3626">
        <v>80</v>
      </c>
      <c r="H3626">
        <v>62</v>
      </c>
      <c r="I3626" t="str">
        <f>INDEX('DATA - Teams'!$C:$C,MATCH(C3626,'DATA - Teams'!$B:$B,0))</f>
        <v>CHIEF</v>
      </c>
    </row>
    <row r="3627" spans="1:9" hidden="1" x14ac:dyDescent="0.2">
      <c r="A3627">
        <v>2017</v>
      </c>
      <c r="B3627">
        <v>12</v>
      </c>
      <c r="C3627" t="s">
        <v>324</v>
      </c>
      <c r="D3627" t="s">
        <v>330</v>
      </c>
      <c r="E3627" t="s">
        <v>35</v>
      </c>
      <c r="F3627" t="s">
        <v>43</v>
      </c>
      <c r="G3627">
        <v>82</v>
      </c>
      <c r="H3627">
        <v>76</v>
      </c>
      <c r="I3627" t="str">
        <f>INDEX('DATA - Teams'!$C:$C,MATCH(C3627,'DATA - Teams'!$B:$B,0))</f>
        <v>CHIEF</v>
      </c>
    </row>
    <row r="3628" spans="1:9" hidden="1" x14ac:dyDescent="0.2">
      <c r="A3628">
        <v>2017</v>
      </c>
      <c r="B3628">
        <v>12</v>
      </c>
      <c r="C3628" t="s">
        <v>324</v>
      </c>
      <c r="D3628" t="s">
        <v>327</v>
      </c>
      <c r="E3628" t="s">
        <v>17</v>
      </c>
      <c r="F3628" t="s">
        <v>59</v>
      </c>
      <c r="G3628">
        <v>89</v>
      </c>
      <c r="H3628">
        <v>0</v>
      </c>
      <c r="I3628" t="str">
        <f>INDEX('DATA - Teams'!$C:$C,MATCH(C3628,'DATA - Teams'!$B:$B,0))</f>
        <v>CHIEF</v>
      </c>
    </row>
    <row r="3629" spans="1:9" hidden="1" x14ac:dyDescent="0.2">
      <c r="A3629">
        <v>2017</v>
      </c>
      <c r="B3629">
        <v>12</v>
      </c>
      <c r="C3629" t="s">
        <v>324</v>
      </c>
      <c r="D3629" t="s">
        <v>275</v>
      </c>
      <c r="E3629" t="s">
        <v>23</v>
      </c>
      <c r="F3629" t="s">
        <v>59</v>
      </c>
      <c r="G3629">
        <v>104</v>
      </c>
      <c r="H3629">
        <v>0</v>
      </c>
      <c r="I3629" t="str">
        <f>INDEX('DATA - Teams'!$C:$C,MATCH(C3629,'DATA - Teams'!$B:$B,0))</f>
        <v>CHIEF</v>
      </c>
    </row>
    <row r="3630" spans="1:9" hidden="1" x14ac:dyDescent="0.2">
      <c r="A3630">
        <v>2017</v>
      </c>
      <c r="B3630">
        <v>12</v>
      </c>
      <c r="C3630" t="s">
        <v>324</v>
      </c>
      <c r="D3630" t="s">
        <v>328</v>
      </c>
      <c r="E3630" t="s">
        <v>23</v>
      </c>
      <c r="F3630" t="s">
        <v>59</v>
      </c>
      <c r="G3630">
        <v>90</v>
      </c>
      <c r="H3630">
        <v>0</v>
      </c>
      <c r="I3630" t="str">
        <f>INDEX('DATA - Teams'!$C:$C,MATCH(C3630,'DATA - Teams'!$B:$B,0))</f>
        <v>CHIEF</v>
      </c>
    </row>
    <row r="3631" spans="1:9" hidden="1" x14ac:dyDescent="0.2">
      <c r="A3631">
        <v>2017</v>
      </c>
      <c r="B3631">
        <v>12</v>
      </c>
      <c r="C3631" t="s">
        <v>324</v>
      </c>
      <c r="D3631" t="s">
        <v>147</v>
      </c>
      <c r="E3631" t="s">
        <v>14</v>
      </c>
      <c r="F3631" t="s">
        <v>59</v>
      </c>
      <c r="G3631">
        <v>85</v>
      </c>
      <c r="H3631">
        <v>0</v>
      </c>
      <c r="I3631" t="str">
        <f>INDEX('DATA - Teams'!$C:$C,MATCH(C3631,'DATA - Teams'!$B:$B,0))</f>
        <v>CHIEF</v>
      </c>
    </row>
    <row r="3632" spans="1:9" hidden="1" x14ac:dyDescent="0.2">
      <c r="A3632">
        <v>2017</v>
      </c>
      <c r="B3632">
        <v>13</v>
      </c>
      <c r="C3632" t="s">
        <v>324</v>
      </c>
      <c r="D3632" t="s">
        <v>317</v>
      </c>
      <c r="E3632" t="s">
        <v>22</v>
      </c>
      <c r="F3632" t="s">
        <v>43</v>
      </c>
      <c r="G3632">
        <v>75</v>
      </c>
      <c r="H3632">
        <v>49</v>
      </c>
      <c r="I3632" t="str">
        <f>INDEX('DATA - Teams'!$C:$C,MATCH(C3632,'DATA - Teams'!$B:$B,0))</f>
        <v>CHIEF</v>
      </c>
    </row>
    <row r="3633" spans="1:9" hidden="1" x14ac:dyDescent="0.2">
      <c r="A3633">
        <v>2017</v>
      </c>
      <c r="B3633">
        <v>13</v>
      </c>
      <c r="C3633" t="s">
        <v>324</v>
      </c>
      <c r="D3633" t="s">
        <v>115</v>
      </c>
      <c r="E3633" t="s">
        <v>33</v>
      </c>
      <c r="F3633" t="s">
        <v>43</v>
      </c>
      <c r="G3633">
        <v>92</v>
      </c>
      <c r="H3633">
        <v>0</v>
      </c>
      <c r="I3633" t="str">
        <f>INDEX('DATA - Teams'!$C:$C,MATCH(C3633,'DATA - Teams'!$B:$B,0))</f>
        <v>CHIEF</v>
      </c>
    </row>
    <row r="3634" spans="1:9" hidden="1" x14ac:dyDescent="0.2">
      <c r="A3634">
        <v>2017</v>
      </c>
      <c r="B3634">
        <v>13</v>
      </c>
      <c r="C3634" t="s">
        <v>324</v>
      </c>
      <c r="D3634" t="s">
        <v>152</v>
      </c>
      <c r="E3634" t="s">
        <v>17</v>
      </c>
      <c r="F3634" t="s">
        <v>38</v>
      </c>
      <c r="G3634">
        <v>102</v>
      </c>
      <c r="H3634">
        <v>108</v>
      </c>
      <c r="I3634" t="str">
        <f>INDEX('DATA - Teams'!$C:$C,MATCH(C3634,'DATA - Teams'!$B:$B,0))</f>
        <v>CHIEF</v>
      </c>
    </row>
    <row r="3635" spans="1:9" hidden="1" x14ac:dyDescent="0.2">
      <c r="A3635">
        <v>2017</v>
      </c>
      <c r="B3635">
        <v>13</v>
      </c>
      <c r="C3635" t="s">
        <v>324</v>
      </c>
      <c r="D3635" t="s">
        <v>300</v>
      </c>
      <c r="E3635" t="s">
        <v>17</v>
      </c>
      <c r="F3635" t="s">
        <v>41</v>
      </c>
      <c r="G3635">
        <v>108</v>
      </c>
      <c r="H3635">
        <v>60</v>
      </c>
      <c r="I3635" t="str">
        <f>INDEX('DATA - Teams'!$C:$C,MATCH(C3635,'DATA - Teams'!$B:$B,0))</f>
        <v>CHIEF</v>
      </c>
    </row>
    <row r="3636" spans="1:9" hidden="1" x14ac:dyDescent="0.2">
      <c r="A3636">
        <v>2017</v>
      </c>
      <c r="B3636">
        <v>13</v>
      </c>
      <c r="C3636" t="s">
        <v>324</v>
      </c>
      <c r="D3636" t="s">
        <v>316</v>
      </c>
      <c r="E3636" t="s">
        <v>17</v>
      </c>
      <c r="F3636" t="s">
        <v>38</v>
      </c>
      <c r="G3636">
        <v>94</v>
      </c>
      <c r="H3636">
        <v>83</v>
      </c>
      <c r="I3636" t="str">
        <f>INDEX('DATA - Teams'!$C:$C,MATCH(C3636,'DATA - Teams'!$B:$B,0))</f>
        <v>CHIEF</v>
      </c>
    </row>
    <row r="3637" spans="1:9" hidden="1" x14ac:dyDescent="0.2">
      <c r="A3637">
        <v>2017</v>
      </c>
      <c r="B3637">
        <v>13</v>
      </c>
      <c r="C3637" t="s">
        <v>324</v>
      </c>
      <c r="D3637" t="s">
        <v>327</v>
      </c>
      <c r="E3637" t="s">
        <v>17</v>
      </c>
      <c r="F3637" t="s">
        <v>52</v>
      </c>
      <c r="G3637">
        <v>89</v>
      </c>
      <c r="H3637">
        <v>0</v>
      </c>
      <c r="I3637" t="str">
        <f>INDEX('DATA - Teams'!$C:$C,MATCH(C3637,'DATA - Teams'!$B:$B,0))</f>
        <v>CHIEF</v>
      </c>
    </row>
    <row r="3638" spans="1:9" hidden="1" x14ac:dyDescent="0.2">
      <c r="A3638">
        <v>2017</v>
      </c>
      <c r="B3638">
        <v>13</v>
      </c>
      <c r="C3638" t="s">
        <v>324</v>
      </c>
      <c r="D3638" t="s">
        <v>331</v>
      </c>
      <c r="E3638" t="s">
        <v>18</v>
      </c>
      <c r="F3638" t="s">
        <v>43</v>
      </c>
      <c r="G3638">
        <v>67</v>
      </c>
      <c r="H3638">
        <v>98</v>
      </c>
      <c r="I3638" t="str">
        <f>INDEX('DATA - Teams'!$C:$C,MATCH(C3638,'DATA - Teams'!$B:$B,0))</f>
        <v>CHIEF</v>
      </c>
    </row>
    <row r="3639" spans="1:9" hidden="1" x14ac:dyDescent="0.2">
      <c r="A3639">
        <v>2017</v>
      </c>
      <c r="B3639">
        <v>13</v>
      </c>
      <c r="C3639" t="s">
        <v>324</v>
      </c>
      <c r="D3639" t="s">
        <v>266</v>
      </c>
      <c r="E3639" t="s">
        <v>18</v>
      </c>
      <c r="F3639" t="s">
        <v>41</v>
      </c>
      <c r="G3639">
        <v>84</v>
      </c>
      <c r="H3639">
        <v>59</v>
      </c>
      <c r="I3639" t="str">
        <f>INDEX('DATA - Teams'!$C:$C,MATCH(C3639,'DATA - Teams'!$B:$B,0))</f>
        <v>CHIEF</v>
      </c>
    </row>
    <row r="3640" spans="1:9" hidden="1" x14ac:dyDescent="0.2">
      <c r="A3640">
        <v>2017</v>
      </c>
      <c r="B3640">
        <v>13</v>
      </c>
      <c r="C3640" t="s">
        <v>324</v>
      </c>
      <c r="D3640" t="s">
        <v>130</v>
      </c>
      <c r="E3640" t="s">
        <v>23</v>
      </c>
      <c r="F3640" t="s">
        <v>43</v>
      </c>
      <c r="G3640">
        <v>75</v>
      </c>
      <c r="H3640">
        <v>77</v>
      </c>
      <c r="I3640" t="str">
        <f>INDEX('DATA - Teams'!$C:$C,MATCH(C3640,'DATA - Teams'!$B:$B,0))</f>
        <v>CHIEF</v>
      </c>
    </row>
    <row r="3641" spans="1:9" hidden="1" x14ac:dyDescent="0.2">
      <c r="A3641">
        <v>2017</v>
      </c>
      <c r="B3641">
        <v>13</v>
      </c>
      <c r="C3641" t="s">
        <v>324</v>
      </c>
      <c r="D3641" t="s">
        <v>275</v>
      </c>
      <c r="E3641" t="s">
        <v>23</v>
      </c>
      <c r="F3641" t="s">
        <v>41</v>
      </c>
      <c r="G3641">
        <v>102</v>
      </c>
      <c r="H3641">
        <v>86</v>
      </c>
      <c r="I3641" t="str">
        <f>INDEX('DATA - Teams'!$C:$C,MATCH(C3641,'DATA - Teams'!$B:$B,0))</f>
        <v>CHIEF</v>
      </c>
    </row>
    <row r="3642" spans="1:9" hidden="1" x14ac:dyDescent="0.2">
      <c r="A3642">
        <v>2017</v>
      </c>
      <c r="B3642">
        <v>13</v>
      </c>
      <c r="C3642" t="s">
        <v>324</v>
      </c>
      <c r="D3642" t="s">
        <v>132</v>
      </c>
      <c r="E3642" t="s">
        <v>23</v>
      </c>
      <c r="F3642" t="s">
        <v>41</v>
      </c>
      <c r="G3642">
        <v>71</v>
      </c>
      <c r="H3642">
        <v>100</v>
      </c>
      <c r="I3642" t="str">
        <f>INDEX('DATA - Teams'!$C:$C,MATCH(C3642,'DATA - Teams'!$B:$B,0))</f>
        <v>CHIEF</v>
      </c>
    </row>
    <row r="3643" spans="1:9" hidden="1" x14ac:dyDescent="0.2">
      <c r="A3643">
        <v>2017</v>
      </c>
      <c r="B3643">
        <v>13</v>
      </c>
      <c r="C3643" t="s">
        <v>324</v>
      </c>
      <c r="D3643" t="s">
        <v>328</v>
      </c>
      <c r="E3643" t="s">
        <v>23</v>
      </c>
      <c r="F3643" t="s">
        <v>38</v>
      </c>
      <c r="G3643">
        <v>92</v>
      </c>
      <c r="H3643">
        <v>82</v>
      </c>
      <c r="I3643" t="str">
        <f>INDEX('DATA - Teams'!$C:$C,MATCH(C3643,'DATA - Teams'!$B:$B,0))</f>
        <v>CHIEF</v>
      </c>
    </row>
    <row r="3644" spans="1:9" hidden="1" x14ac:dyDescent="0.2">
      <c r="A3644">
        <v>2017</v>
      </c>
      <c r="B3644">
        <v>13</v>
      </c>
      <c r="C3644" t="s">
        <v>324</v>
      </c>
      <c r="D3644" t="s">
        <v>338</v>
      </c>
      <c r="E3644" t="s">
        <v>16</v>
      </c>
      <c r="F3644" t="s">
        <v>38</v>
      </c>
      <c r="G3644">
        <v>87</v>
      </c>
      <c r="H3644">
        <v>64</v>
      </c>
      <c r="I3644" t="str">
        <f>INDEX('DATA - Teams'!$C:$C,MATCH(C3644,'DATA - Teams'!$B:$B,0))</f>
        <v>CHIEF</v>
      </c>
    </row>
    <row r="3645" spans="1:9" hidden="1" x14ac:dyDescent="0.2">
      <c r="A3645">
        <v>2017</v>
      </c>
      <c r="B3645">
        <v>13</v>
      </c>
      <c r="C3645" t="s">
        <v>324</v>
      </c>
      <c r="D3645" t="s">
        <v>287</v>
      </c>
      <c r="E3645" t="s">
        <v>16</v>
      </c>
      <c r="F3645" t="s">
        <v>41</v>
      </c>
      <c r="G3645">
        <v>74</v>
      </c>
      <c r="H3645">
        <v>51</v>
      </c>
      <c r="I3645" t="str">
        <f>INDEX('DATA - Teams'!$C:$C,MATCH(C3645,'DATA - Teams'!$B:$B,0))</f>
        <v>CHIEF</v>
      </c>
    </row>
    <row r="3646" spans="1:9" hidden="1" x14ac:dyDescent="0.2">
      <c r="A3646">
        <v>2017</v>
      </c>
      <c r="B3646">
        <v>13</v>
      </c>
      <c r="C3646" t="s">
        <v>324</v>
      </c>
      <c r="D3646" t="s">
        <v>320</v>
      </c>
      <c r="E3646" t="s">
        <v>14</v>
      </c>
      <c r="F3646" t="s">
        <v>41</v>
      </c>
      <c r="G3646">
        <v>90</v>
      </c>
      <c r="H3646">
        <v>110</v>
      </c>
      <c r="I3646" t="str">
        <f>INDEX('DATA - Teams'!$C:$C,MATCH(C3646,'DATA - Teams'!$B:$B,0))</f>
        <v>CHIEF</v>
      </c>
    </row>
    <row r="3647" spans="1:9" hidden="1" x14ac:dyDescent="0.2">
      <c r="A3647">
        <v>2017</v>
      </c>
      <c r="B3647">
        <v>13</v>
      </c>
      <c r="C3647" t="s">
        <v>324</v>
      </c>
      <c r="D3647" t="s">
        <v>236</v>
      </c>
      <c r="E3647" t="s">
        <v>35</v>
      </c>
      <c r="F3647" t="s">
        <v>41</v>
      </c>
      <c r="G3647">
        <v>77</v>
      </c>
      <c r="H3647">
        <v>92</v>
      </c>
      <c r="I3647" t="str">
        <f>INDEX('DATA - Teams'!$C:$C,MATCH(C3647,'DATA - Teams'!$B:$B,0))</f>
        <v>CHIEF</v>
      </c>
    </row>
    <row r="3648" spans="1:9" hidden="1" x14ac:dyDescent="0.2">
      <c r="A3648">
        <v>2017</v>
      </c>
      <c r="B3648">
        <v>13</v>
      </c>
      <c r="C3648" t="s">
        <v>324</v>
      </c>
      <c r="D3648" t="s">
        <v>330</v>
      </c>
      <c r="E3648" t="s">
        <v>35</v>
      </c>
      <c r="F3648" t="s">
        <v>43</v>
      </c>
      <c r="G3648">
        <v>88</v>
      </c>
      <c r="H3648">
        <v>101</v>
      </c>
      <c r="I3648" t="str">
        <f>INDEX('DATA - Teams'!$C:$C,MATCH(C3648,'DATA - Teams'!$B:$B,0))</f>
        <v>CHIEF</v>
      </c>
    </row>
    <row r="3649" spans="1:9" hidden="1" x14ac:dyDescent="0.2">
      <c r="A3649">
        <v>2017</v>
      </c>
      <c r="B3649">
        <v>13</v>
      </c>
      <c r="C3649" t="s">
        <v>324</v>
      </c>
      <c r="D3649" t="s">
        <v>1064</v>
      </c>
      <c r="E3649" t="s">
        <v>13</v>
      </c>
      <c r="F3649" t="s">
        <v>38</v>
      </c>
      <c r="G3649">
        <v>85</v>
      </c>
      <c r="H3649">
        <v>0</v>
      </c>
      <c r="I3649" t="str">
        <f>INDEX('DATA - Teams'!$C:$C,MATCH(C3649,'DATA - Teams'!$B:$B,0))</f>
        <v>CHIEF</v>
      </c>
    </row>
    <row r="3650" spans="1:9" hidden="1" x14ac:dyDescent="0.2">
      <c r="A3650">
        <v>2017</v>
      </c>
      <c r="B3650">
        <v>13</v>
      </c>
      <c r="C3650" t="s">
        <v>324</v>
      </c>
      <c r="D3650" t="s">
        <v>136</v>
      </c>
      <c r="E3650" t="s">
        <v>21</v>
      </c>
      <c r="F3650" t="s">
        <v>59</v>
      </c>
      <c r="G3650">
        <v>78</v>
      </c>
      <c r="H3650">
        <v>0</v>
      </c>
      <c r="I3650" t="str">
        <f>INDEX('DATA - Teams'!$C:$C,MATCH(C3650,'DATA - Teams'!$B:$B,0))</f>
        <v>CHIEF</v>
      </c>
    </row>
    <row r="3651" spans="1:9" hidden="1" x14ac:dyDescent="0.2">
      <c r="A3651">
        <v>2017</v>
      </c>
      <c r="B3651">
        <v>13</v>
      </c>
      <c r="C3651" t="s">
        <v>324</v>
      </c>
      <c r="D3651" t="s">
        <v>326</v>
      </c>
      <c r="E3651" t="s">
        <v>33</v>
      </c>
      <c r="F3651" t="s">
        <v>59</v>
      </c>
      <c r="G3651">
        <v>93</v>
      </c>
      <c r="H3651">
        <v>0</v>
      </c>
      <c r="I3651" t="str">
        <f>INDEX('DATA - Teams'!$C:$C,MATCH(C3651,'DATA - Teams'!$B:$B,0))</f>
        <v>CHIEF</v>
      </c>
    </row>
    <row r="3652" spans="1:9" hidden="1" x14ac:dyDescent="0.2">
      <c r="A3652">
        <v>2017</v>
      </c>
      <c r="B3652">
        <v>13</v>
      </c>
      <c r="C3652" t="s">
        <v>324</v>
      </c>
      <c r="D3652" t="s">
        <v>329</v>
      </c>
      <c r="E3652" t="s">
        <v>24</v>
      </c>
      <c r="F3652" t="s">
        <v>59</v>
      </c>
      <c r="G3652">
        <v>121</v>
      </c>
      <c r="H3652">
        <v>0</v>
      </c>
      <c r="I3652" t="str">
        <f>INDEX('DATA - Teams'!$C:$C,MATCH(C3652,'DATA - Teams'!$B:$B,0))</f>
        <v>CHIEF</v>
      </c>
    </row>
    <row r="3653" spans="1:9" hidden="1" x14ac:dyDescent="0.2">
      <c r="A3653">
        <v>2017</v>
      </c>
      <c r="B3653">
        <v>13</v>
      </c>
      <c r="C3653" t="s">
        <v>324</v>
      </c>
      <c r="D3653" t="s">
        <v>341</v>
      </c>
      <c r="E3653" t="s">
        <v>24</v>
      </c>
      <c r="F3653" t="s">
        <v>59</v>
      </c>
      <c r="G3653">
        <v>119</v>
      </c>
      <c r="H3653">
        <v>0</v>
      </c>
      <c r="I3653" t="str">
        <f>INDEX('DATA - Teams'!$C:$C,MATCH(C3653,'DATA - Teams'!$B:$B,0))</f>
        <v>CHIEF</v>
      </c>
    </row>
    <row r="3654" spans="1:9" hidden="1" x14ac:dyDescent="0.2">
      <c r="A3654">
        <v>2017</v>
      </c>
      <c r="B3654">
        <v>14</v>
      </c>
      <c r="C3654" t="s">
        <v>324</v>
      </c>
      <c r="D3654" t="s">
        <v>136</v>
      </c>
      <c r="E3654" t="s">
        <v>21</v>
      </c>
      <c r="F3654" t="s">
        <v>43</v>
      </c>
      <c r="G3654">
        <v>75</v>
      </c>
      <c r="H3654">
        <v>91</v>
      </c>
      <c r="I3654" t="str">
        <f>INDEX('DATA - Teams'!$C:$C,MATCH(C3654,'DATA - Teams'!$B:$B,0))</f>
        <v>CHIEF</v>
      </c>
    </row>
    <row r="3655" spans="1:9" hidden="1" x14ac:dyDescent="0.2">
      <c r="A3655">
        <v>2017</v>
      </c>
      <c r="B3655">
        <v>14</v>
      </c>
      <c r="C3655" t="s">
        <v>324</v>
      </c>
      <c r="D3655" t="s">
        <v>326</v>
      </c>
      <c r="E3655" t="s">
        <v>33</v>
      </c>
      <c r="F3655" t="s">
        <v>41</v>
      </c>
      <c r="G3655">
        <v>99</v>
      </c>
      <c r="H3655">
        <v>125</v>
      </c>
      <c r="I3655" t="str">
        <f>INDEX('DATA - Teams'!$C:$C,MATCH(C3655,'DATA - Teams'!$B:$B,0))</f>
        <v>CHIEF</v>
      </c>
    </row>
    <row r="3656" spans="1:9" hidden="1" x14ac:dyDescent="0.2">
      <c r="A3656">
        <v>2017</v>
      </c>
      <c r="B3656">
        <v>14</v>
      </c>
      <c r="C3656" t="s">
        <v>324</v>
      </c>
      <c r="D3656" t="s">
        <v>115</v>
      </c>
      <c r="E3656" t="s">
        <v>33</v>
      </c>
      <c r="F3656" t="s">
        <v>43</v>
      </c>
      <c r="G3656">
        <v>98</v>
      </c>
      <c r="H3656">
        <v>125</v>
      </c>
      <c r="I3656" t="str">
        <f>INDEX('DATA - Teams'!$C:$C,MATCH(C3656,'DATA - Teams'!$B:$B,0))</f>
        <v>CHIEF</v>
      </c>
    </row>
    <row r="3657" spans="1:9" hidden="1" x14ac:dyDescent="0.2">
      <c r="A3657">
        <v>2017</v>
      </c>
      <c r="B3657">
        <v>14</v>
      </c>
      <c r="C3657" t="s">
        <v>324</v>
      </c>
      <c r="D3657" t="s">
        <v>63</v>
      </c>
      <c r="E3657" t="s">
        <v>33</v>
      </c>
      <c r="F3657" t="s">
        <v>38</v>
      </c>
      <c r="G3657">
        <v>81</v>
      </c>
      <c r="H3657">
        <v>91</v>
      </c>
      <c r="I3657" t="str">
        <f>INDEX('DATA - Teams'!$C:$C,MATCH(C3657,'DATA - Teams'!$B:$B,0))</f>
        <v>CHIEF</v>
      </c>
    </row>
    <row r="3658" spans="1:9" hidden="1" x14ac:dyDescent="0.2">
      <c r="A3658">
        <v>2017</v>
      </c>
      <c r="B3658">
        <v>14</v>
      </c>
      <c r="C3658" t="s">
        <v>324</v>
      </c>
      <c r="D3658" t="s">
        <v>327</v>
      </c>
      <c r="E3658" t="s">
        <v>17</v>
      </c>
      <c r="F3658" t="s">
        <v>52</v>
      </c>
      <c r="G3658">
        <v>90</v>
      </c>
      <c r="H3658">
        <v>113</v>
      </c>
      <c r="I3658" t="str">
        <f>INDEX('DATA - Teams'!$C:$C,MATCH(C3658,'DATA - Teams'!$B:$B,0))</f>
        <v>CHIEF</v>
      </c>
    </row>
    <row r="3659" spans="1:9" hidden="1" x14ac:dyDescent="0.2">
      <c r="A3659">
        <v>2017</v>
      </c>
      <c r="B3659">
        <v>14</v>
      </c>
      <c r="C3659" t="s">
        <v>324</v>
      </c>
      <c r="D3659" t="s">
        <v>316</v>
      </c>
      <c r="E3659" t="s">
        <v>17</v>
      </c>
      <c r="F3659" t="s">
        <v>38</v>
      </c>
      <c r="G3659">
        <v>81</v>
      </c>
      <c r="H3659">
        <v>58</v>
      </c>
      <c r="I3659" t="str">
        <f>INDEX('DATA - Teams'!$C:$C,MATCH(C3659,'DATA - Teams'!$B:$B,0))</f>
        <v>CHIEF</v>
      </c>
    </row>
    <row r="3660" spans="1:9" hidden="1" x14ac:dyDescent="0.2">
      <c r="A3660">
        <v>2017</v>
      </c>
      <c r="B3660">
        <v>14</v>
      </c>
      <c r="C3660" t="s">
        <v>324</v>
      </c>
      <c r="D3660" t="s">
        <v>152</v>
      </c>
      <c r="E3660" t="s">
        <v>17</v>
      </c>
      <c r="F3660" t="s">
        <v>38</v>
      </c>
      <c r="G3660">
        <v>99</v>
      </c>
      <c r="H3660">
        <v>92</v>
      </c>
      <c r="I3660" t="str">
        <f>INDEX('DATA - Teams'!$C:$C,MATCH(C3660,'DATA - Teams'!$B:$B,0))</f>
        <v>CHIEF</v>
      </c>
    </row>
    <row r="3661" spans="1:9" hidden="1" x14ac:dyDescent="0.2">
      <c r="A3661">
        <v>2017</v>
      </c>
      <c r="B3661">
        <v>14</v>
      </c>
      <c r="C3661" t="s">
        <v>324</v>
      </c>
      <c r="D3661" t="s">
        <v>331</v>
      </c>
      <c r="E3661" t="s">
        <v>18</v>
      </c>
      <c r="F3661" t="s">
        <v>43</v>
      </c>
      <c r="G3661">
        <v>73</v>
      </c>
      <c r="H3661">
        <v>77</v>
      </c>
      <c r="I3661" t="str">
        <f>INDEX('DATA - Teams'!$C:$C,MATCH(C3661,'DATA - Teams'!$B:$B,0))</f>
        <v>CHIEF</v>
      </c>
    </row>
    <row r="3662" spans="1:9" hidden="1" x14ac:dyDescent="0.2">
      <c r="A3662">
        <v>2017</v>
      </c>
      <c r="B3662">
        <v>14</v>
      </c>
      <c r="C3662" t="s">
        <v>324</v>
      </c>
      <c r="D3662" t="s">
        <v>266</v>
      </c>
      <c r="E3662" t="s">
        <v>18</v>
      </c>
      <c r="F3662" t="s">
        <v>41</v>
      </c>
      <c r="G3662">
        <v>89</v>
      </c>
      <c r="H3662">
        <v>83</v>
      </c>
      <c r="I3662" t="str">
        <f>INDEX('DATA - Teams'!$C:$C,MATCH(C3662,'DATA - Teams'!$B:$B,0))</f>
        <v>CHIEF</v>
      </c>
    </row>
    <row r="3663" spans="1:9" hidden="1" x14ac:dyDescent="0.2">
      <c r="A3663">
        <v>2017</v>
      </c>
      <c r="B3663">
        <v>14</v>
      </c>
      <c r="C3663" t="s">
        <v>324</v>
      </c>
      <c r="D3663" t="s">
        <v>130</v>
      </c>
      <c r="E3663" t="s">
        <v>23</v>
      </c>
      <c r="F3663" t="s">
        <v>43</v>
      </c>
      <c r="G3663">
        <v>73</v>
      </c>
      <c r="H3663">
        <v>52</v>
      </c>
      <c r="I3663" t="str">
        <f>INDEX('DATA - Teams'!$C:$C,MATCH(C3663,'DATA - Teams'!$B:$B,0))</f>
        <v>CHIEF</v>
      </c>
    </row>
    <row r="3664" spans="1:9" hidden="1" x14ac:dyDescent="0.2">
      <c r="A3664">
        <v>2017</v>
      </c>
      <c r="B3664">
        <v>14</v>
      </c>
      <c r="C3664" t="s">
        <v>324</v>
      </c>
      <c r="D3664" t="s">
        <v>328</v>
      </c>
      <c r="E3664" t="s">
        <v>23</v>
      </c>
      <c r="F3664" t="s">
        <v>38</v>
      </c>
      <c r="G3664">
        <v>94</v>
      </c>
      <c r="H3664">
        <v>99</v>
      </c>
      <c r="I3664" t="str">
        <f>INDEX('DATA - Teams'!$C:$C,MATCH(C3664,'DATA - Teams'!$B:$B,0))</f>
        <v>CHIEF</v>
      </c>
    </row>
    <row r="3665" spans="1:9" hidden="1" x14ac:dyDescent="0.2">
      <c r="A3665">
        <v>2017</v>
      </c>
      <c r="B3665">
        <v>14</v>
      </c>
      <c r="C3665" t="s">
        <v>324</v>
      </c>
      <c r="D3665" t="s">
        <v>275</v>
      </c>
      <c r="E3665" t="s">
        <v>23</v>
      </c>
      <c r="F3665" t="s">
        <v>41</v>
      </c>
      <c r="G3665">
        <v>99</v>
      </c>
      <c r="H3665">
        <v>77</v>
      </c>
      <c r="I3665" t="str">
        <f>INDEX('DATA - Teams'!$C:$C,MATCH(C3665,'DATA - Teams'!$B:$B,0))</f>
        <v>CHIEF</v>
      </c>
    </row>
    <row r="3666" spans="1:9" hidden="1" x14ac:dyDescent="0.2">
      <c r="A3666">
        <v>2017</v>
      </c>
      <c r="B3666">
        <v>14</v>
      </c>
      <c r="C3666" t="s">
        <v>324</v>
      </c>
      <c r="D3666" t="s">
        <v>338</v>
      </c>
      <c r="E3666" t="s">
        <v>16</v>
      </c>
      <c r="F3666" t="s">
        <v>38</v>
      </c>
      <c r="G3666">
        <v>84</v>
      </c>
      <c r="H3666">
        <v>77</v>
      </c>
      <c r="I3666" t="str">
        <f>INDEX('DATA - Teams'!$C:$C,MATCH(C3666,'DATA - Teams'!$B:$B,0))</f>
        <v>CHIEF</v>
      </c>
    </row>
    <row r="3667" spans="1:9" hidden="1" x14ac:dyDescent="0.2">
      <c r="A3667">
        <v>2017</v>
      </c>
      <c r="B3667">
        <v>14</v>
      </c>
      <c r="C3667" t="s">
        <v>324</v>
      </c>
      <c r="D3667" t="s">
        <v>287</v>
      </c>
      <c r="E3667" t="s">
        <v>16</v>
      </c>
      <c r="F3667" t="s">
        <v>41</v>
      </c>
      <c r="G3667">
        <v>70</v>
      </c>
      <c r="H3667">
        <v>73</v>
      </c>
      <c r="I3667" t="str">
        <f>INDEX('DATA - Teams'!$C:$C,MATCH(C3667,'DATA - Teams'!$B:$B,0))</f>
        <v>CHIEF</v>
      </c>
    </row>
    <row r="3668" spans="1:9" hidden="1" x14ac:dyDescent="0.2">
      <c r="A3668">
        <v>2017</v>
      </c>
      <c r="B3668">
        <v>14</v>
      </c>
      <c r="C3668" t="s">
        <v>324</v>
      </c>
      <c r="D3668" t="s">
        <v>341</v>
      </c>
      <c r="E3668" t="s">
        <v>24</v>
      </c>
      <c r="F3668" t="s">
        <v>41</v>
      </c>
      <c r="G3668">
        <v>120</v>
      </c>
      <c r="H3668">
        <v>115</v>
      </c>
      <c r="I3668" t="str">
        <f>INDEX('DATA - Teams'!$C:$C,MATCH(C3668,'DATA - Teams'!$B:$B,0))</f>
        <v>CHIEF</v>
      </c>
    </row>
    <row r="3669" spans="1:9" hidden="1" x14ac:dyDescent="0.2">
      <c r="A3669">
        <v>2017</v>
      </c>
      <c r="B3669">
        <v>14</v>
      </c>
      <c r="C3669" t="s">
        <v>324</v>
      </c>
      <c r="D3669" t="s">
        <v>329</v>
      </c>
      <c r="E3669" t="s">
        <v>24</v>
      </c>
      <c r="F3669" t="s">
        <v>41</v>
      </c>
      <c r="G3669">
        <v>113</v>
      </c>
      <c r="H3669">
        <v>94</v>
      </c>
      <c r="I3669" t="str">
        <f>INDEX('DATA - Teams'!$C:$C,MATCH(C3669,'DATA - Teams'!$B:$B,0))</f>
        <v>CHIEF</v>
      </c>
    </row>
    <row r="3670" spans="1:9" hidden="1" x14ac:dyDescent="0.2">
      <c r="A3670">
        <v>2017</v>
      </c>
      <c r="B3670">
        <v>14</v>
      </c>
      <c r="C3670" t="s">
        <v>324</v>
      </c>
      <c r="D3670" t="s">
        <v>320</v>
      </c>
      <c r="E3670" t="s">
        <v>14</v>
      </c>
      <c r="F3670" t="s">
        <v>41</v>
      </c>
      <c r="G3670">
        <v>97</v>
      </c>
      <c r="H3670">
        <v>119</v>
      </c>
      <c r="I3670" t="str">
        <f>INDEX('DATA - Teams'!$C:$C,MATCH(C3670,'DATA - Teams'!$B:$B,0))</f>
        <v>CHIEF</v>
      </c>
    </row>
    <row r="3671" spans="1:9" hidden="1" x14ac:dyDescent="0.2">
      <c r="A3671">
        <v>2017</v>
      </c>
      <c r="B3671">
        <v>14</v>
      </c>
      <c r="C3671" t="s">
        <v>324</v>
      </c>
      <c r="D3671" t="s">
        <v>330</v>
      </c>
      <c r="E3671" t="s">
        <v>35</v>
      </c>
      <c r="F3671" t="s">
        <v>43</v>
      </c>
      <c r="G3671">
        <v>92</v>
      </c>
      <c r="H3671">
        <v>98</v>
      </c>
      <c r="I3671" t="str">
        <f>INDEX('DATA - Teams'!$C:$C,MATCH(C3671,'DATA - Teams'!$B:$B,0))</f>
        <v>CHIEF</v>
      </c>
    </row>
    <row r="3672" spans="1:9" hidden="1" x14ac:dyDescent="0.2">
      <c r="A3672">
        <v>2017</v>
      </c>
      <c r="B3672">
        <v>14</v>
      </c>
      <c r="C3672" t="s">
        <v>324</v>
      </c>
      <c r="D3672" t="s">
        <v>216</v>
      </c>
      <c r="E3672" t="s">
        <v>21</v>
      </c>
      <c r="F3672" t="s">
        <v>59</v>
      </c>
      <c r="G3672">
        <v>87</v>
      </c>
      <c r="H3672">
        <v>70</v>
      </c>
      <c r="I3672" t="str">
        <f>INDEX('DATA - Teams'!$C:$C,MATCH(C3672,'DATA - Teams'!$B:$B,0))</f>
        <v>CHIEF</v>
      </c>
    </row>
    <row r="3673" spans="1:9" hidden="1" x14ac:dyDescent="0.2">
      <c r="A3673">
        <v>2017</v>
      </c>
      <c r="B3673">
        <v>14</v>
      </c>
      <c r="C3673" t="s">
        <v>324</v>
      </c>
      <c r="D3673" t="s">
        <v>300</v>
      </c>
      <c r="E3673" t="s">
        <v>17</v>
      </c>
      <c r="F3673" t="s">
        <v>59</v>
      </c>
      <c r="G3673">
        <v>108</v>
      </c>
      <c r="H3673">
        <v>0</v>
      </c>
      <c r="I3673" t="str">
        <f>INDEX('DATA - Teams'!$C:$C,MATCH(C3673,'DATA - Teams'!$B:$B,0))</f>
        <v>CHIEF</v>
      </c>
    </row>
    <row r="3674" spans="1:9" hidden="1" x14ac:dyDescent="0.2">
      <c r="A3674">
        <v>2017</v>
      </c>
      <c r="B3674">
        <v>14</v>
      </c>
      <c r="C3674" t="s">
        <v>324</v>
      </c>
      <c r="D3674" t="s">
        <v>236</v>
      </c>
      <c r="E3674" t="s">
        <v>35</v>
      </c>
      <c r="F3674" t="s">
        <v>59</v>
      </c>
      <c r="G3674">
        <v>84</v>
      </c>
      <c r="H3674">
        <v>91</v>
      </c>
      <c r="I3674" t="str">
        <f>INDEX('DATA - Teams'!$C:$C,MATCH(C3674,'DATA - Teams'!$B:$B,0))</f>
        <v>CHIEF</v>
      </c>
    </row>
    <row r="3675" spans="1:9" hidden="1" x14ac:dyDescent="0.2">
      <c r="A3675">
        <v>2017</v>
      </c>
      <c r="B3675">
        <v>14</v>
      </c>
      <c r="C3675" t="s">
        <v>324</v>
      </c>
      <c r="D3675" t="s">
        <v>1064</v>
      </c>
      <c r="E3675" t="s">
        <v>13</v>
      </c>
      <c r="F3675" t="s">
        <v>59</v>
      </c>
      <c r="G3675">
        <v>85</v>
      </c>
      <c r="H3675">
        <v>0</v>
      </c>
      <c r="I3675" t="str">
        <f>INDEX('DATA - Teams'!$C:$C,MATCH(C3675,'DATA - Teams'!$B:$B,0))</f>
        <v>CHIEF</v>
      </c>
    </row>
    <row r="3676" spans="1:9" hidden="1" x14ac:dyDescent="0.2">
      <c r="A3676">
        <v>2017</v>
      </c>
      <c r="B3676">
        <v>15</v>
      </c>
      <c r="C3676" t="s">
        <v>324</v>
      </c>
      <c r="D3676" t="s">
        <v>136</v>
      </c>
      <c r="E3676" t="s">
        <v>21</v>
      </c>
      <c r="F3676" t="s">
        <v>43</v>
      </c>
      <c r="G3676">
        <v>78</v>
      </c>
      <c r="H3676">
        <v>91</v>
      </c>
      <c r="I3676" t="str">
        <f>INDEX('DATA - Teams'!$C:$C,MATCH(C3676,'DATA - Teams'!$B:$B,0))</f>
        <v>CHIEF</v>
      </c>
    </row>
    <row r="3677" spans="1:9" hidden="1" x14ac:dyDescent="0.2">
      <c r="A3677">
        <v>2017</v>
      </c>
      <c r="B3677">
        <v>15</v>
      </c>
      <c r="C3677" t="s">
        <v>324</v>
      </c>
      <c r="D3677" t="s">
        <v>326</v>
      </c>
      <c r="E3677" t="s">
        <v>33</v>
      </c>
      <c r="F3677" t="s">
        <v>41</v>
      </c>
      <c r="G3677">
        <v>95</v>
      </c>
      <c r="H3677">
        <v>79</v>
      </c>
      <c r="I3677" t="str">
        <f>INDEX('DATA - Teams'!$C:$C,MATCH(C3677,'DATA - Teams'!$B:$B,0))</f>
        <v>CHIEF</v>
      </c>
    </row>
    <row r="3678" spans="1:9" hidden="1" x14ac:dyDescent="0.2">
      <c r="A3678">
        <v>2017</v>
      </c>
      <c r="B3678">
        <v>15</v>
      </c>
      <c r="C3678" t="s">
        <v>324</v>
      </c>
      <c r="D3678" t="s">
        <v>115</v>
      </c>
      <c r="E3678" t="s">
        <v>33</v>
      </c>
      <c r="F3678" t="s">
        <v>43</v>
      </c>
      <c r="G3678">
        <v>91</v>
      </c>
      <c r="H3678">
        <v>63</v>
      </c>
      <c r="I3678" t="str">
        <f>INDEX('DATA - Teams'!$C:$C,MATCH(C3678,'DATA - Teams'!$B:$B,0))</f>
        <v>CHIEF</v>
      </c>
    </row>
    <row r="3679" spans="1:9" hidden="1" x14ac:dyDescent="0.2">
      <c r="A3679">
        <v>2017</v>
      </c>
      <c r="B3679">
        <v>15</v>
      </c>
      <c r="C3679" t="s">
        <v>324</v>
      </c>
      <c r="D3679" t="s">
        <v>152</v>
      </c>
      <c r="E3679" t="s">
        <v>17</v>
      </c>
      <c r="F3679" t="s">
        <v>38</v>
      </c>
      <c r="G3679">
        <v>87</v>
      </c>
      <c r="H3679">
        <v>56</v>
      </c>
      <c r="I3679" t="str">
        <f>INDEX('DATA - Teams'!$C:$C,MATCH(C3679,'DATA - Teams'!$B:$B,0))</f>
        <v>CHIEF</v>
      </c>
    </row>
    <row r="3680" spans="1:9" hidden="1" x14ac:dyDescent="0.2">
      <c r="A3680">
        <v>2017</v>
      </c>
      <c r="B3680">
        <v>15</v>
      </c>
      <c r="C3680" t="s">
        <v>324</v>
      </c>
      <c r="D3680" t="s">
        <v>316</v>
      </c>
      <c r="E3680" t="s">
        <v>17</v>
      </c>
      <c r="F3680" t="s">
        <v>38</v>
      </c>
      <c r="G3680">
        <v>80</v>
      </c>
      <c r="H3680">
        <v>65</v>
      </c>
      <c r="I3680" t="str">
        <f>INDEX('DATA - Teams'!$C:$C,MATCH(C3680,'DATA - Teams'!$B:$B,0))</f>
        <v>CHIEF</v>
      </c>
    </row>
    <row r="3681" spans="1:9" hidden="1" x14ac:dyDescent="0.2">
      <c r="A3681">
        <v>2017</v>
      </c>
      <c r="B3681">
        <v>15</v>
      </c>
      <c r="C3681" t="s">
        <v>324</v>
      </c>
      <c r="D3681" t="s">
        <v>327</v>
      </c>
      <c r="E3681" t="s">
        <v>17</v>
      </c>
      <c r="F3681" t="s">
        <v>52</v>
      </c>
      <c r="G3681">
        <v>96</v>
      </c>
      <c r="H3681">
        <v>96</v>
      </c>
      <c r="I3681" t="str">
        <f>INDEX('DATA - Teams'!$C:$C,MATCH(C3681,'DATA - Teams'!$B:$B,0))</f>
        <v>CHIEF</v>
      </c>
    </row>
    <row r="3682" spans="1:9" hidden="1" x14ac:dyDescent="0.2">
      <c r="A3682">
        <v>2017</v>
      </c>
      <c r="B3682">
        <v>15</v>
      </c>
      <c r="C3682" t="s">
        <v>324</v>
      </c>
      <c r="D3682" t="s">
        <v>331</v>
      </c>
      <c r="E3682" t="s">
        <v>18</v>
      </c>
      <c r="F3682" t="s">
        <v>43</v>
      </c>
      <c r="G3682">
        <v>80</v>
      </c>
      <c r="H3682">
        <v>112</v>
      </c>
      <c r="I3682" t="str">
        <f>INDEX('DATA - Teams'!$C:$C,MATCH(C3682,'DATA - Teams'!$B:$B,0))</f>
        <v>CHIEF</v>
      </c>
    </row>
    <row r="3683" spans="1:9" hidden="1" x14ac:dyDescent="0.2">
      <c r="A3683">
        <v>2017</v>
      </c>
      <c r="B3683">
        <v>15</v>
      </c>
      <c r="C3683" t="s">
        <v>324</v>
      </c>
      <c r="D3683" t="s">
        <v>266</v>
      </c>
      <c r="E3683" t="s">
        <v>18</v>
      </c>
      <c r="F3683" t="s">
        <v>41</v>
      </c>
      <c r="G3683">
        <v>76</v>
      </c>
      <c r="H3683">
        <v>68</v>
      </c>
      <c r="I3683" t="str">
        <f>INDEX('DATA - Teams'!$C:$C,MATCH(C3683,'DATA - Teams'!$B:$B,0))</f>
        <v>CHIEF</v>
      </c>
    </row>
    <row r="3684" spans="1:9" hidden="1" x14ac:dyDescent="0.2">
      <c r="A3684">
        <v>2017</v>
      </c>
      <c r="B3684">
        <v>15</v>
      </c>
      <c r="C3684" t="s">
        <v>324</v>
      </c>
      <c r="D3684" t="s">
        <v>130</v>
      </c>
      <c r="E3684" t="s">
        <v>23</v>
      </c>
      <c r="F3684" t="s">
        <v>43</v>
      </c>
      <c r="G3684">
        <v>68</v>
      </c>
      <c r="H3684">
        <v>74</v>
      </c>
      <c r="I3684" t="str">
        <f>INDEX('DATA - Teams'!$C:$C,MATCH(C3684,'DATA - Teams'!$B:$B,0))</f>
        <v>CHIEF</v>
      </c>
    </row>
    <row r="3685" spans="1:9" hidden="1" x14ac:dyDescent="0.2">
      <c r="A3685">
        <v>2017</v>
      </c>
      <c r="B3685">
        <v>15</v>
      </c>
      <c r="C3685" t="s">
        <v>324</v>
      </c>
      <c r="D3685" t="s">
        <v>275</v>
      </c>
      <c r="E3685" t="s">
        <v>23</v>
      </c>
      <c r="F3685" t="s">
        <v>41</v>
      </c>
      <c r="G3685">
        <v>93</v>
      </c>
      <c r="H3685">
        <v>70</v>
      </c>
      <c r="I3685" t="str">
        <f>INDEX('DATA - Teams'!$C:$C,MATCH(C3685,'DATA - Teams'!$B:$B,0))</f>
        <v>CHIEF</v>
      </c>
    </row>
    <row r="3686" spans="1:9" hidden="1" x14ac:dyDescent="0.2">
      <c r="A3686">
        <v>2017</v>
      </c>
      <c r="B3686">
        <v>15</v>
      </c>
      <c r="C3686" t="s">
        <v>324</v>
      </c>
      <c r="D3686" t="s">
        <v>328</v>
      </c>
      <c r="E3686" t="s">
        <v>23</v>
      </c>
      <c r="F3686" t="s">
        <v>38</v>
      </c>
      <c r="G3686">
        <v>91</v>
      </c>
      <c r="H3686">
        <v>68</v>
      </c>
      <c r="I3686" t="str">
        <f>INDEX('DATA - Teams'!$C:$C,MATCH(C3686,'DATA - Teams'!$B:$B,0))</f>
        <v>CHIEF</v>
      </c>
    </row>
    <row r="3687" spans="1:9" hidden="1" x14ac:dyDescent="0.2">
      <c r="A3687">
        <v>2017</v>
      </c>
      <c r="B3687">
        <v>15</v>
      </c>
      <c r="C3687" t="s">
        <v>324</v>
      </c>
      <c r="D3687" t="s">
        <v>338</v>
      </c>
      <c r="E3687" t="s">
        <v>16</v>
      </c>
      <c r="F3687" t="s">
        <v>38</v>
      </c>
      <c r="G3687">
        <v>85</v>
      </c>
      <c r="H3687">
        <v>75</v>
      </c>
      <c r="I3687" t="str">
        <f>INDEX('DATA - Teams'!$C:$C,MATCH(C3687,'DATA - Teams'!$B:$B,0))</f>
        <v>CHIEF</v>
      </c>
    </row>
    <row r="3688" spans="1:9" hidden="1" x14ac:dyDescent="0.2">
      <c r="A3688">
        <v>2017</v>
      </c>
      <c r="B3688">
        <v>15</v>
      </c>
      <c r="C3688" t="s">
        <v>324</v>
      </c>
      <c r="D3688" t="s">
        <v>82</v>
      </c>
      <c r="E3688" t="s">
        <v>16</v>
      </c>
      <c r="F3688" t="s">
        <v>41</v>
      </c>
      <c r="G3688">
        <v>85</v>
      </c>
      <c r="H3688">
        <v>75</v>
      </c>
      <c r="I3688" t="str">
        <f>INDEX('DATA - Teams'!$C:$C,MATCH(C3688,'DATA - Teams'!$B:$B,0))</f>
        <v>CHIEF</v>
      </c>
    </row>
    <row r="3689" spans="1:9" hidden="1" x14ac:dyDescent="0.2">
      <c r="A3689">
        <v>2017</v>
      </c>
      <c r="B3689">
        <v>15</v>
      </c>
      <c r="C3689" t="s">
        <v>324</v>
      </c>
      <c r="D3689" t="s">
        <v>329</v>
      </c>
      <c r="E3689" t="s">
        <v>24</v>
      </c>
      <c r="F3689" t="s">
        <v>41</v>
      </c>
      <c r="G3689">
        <v>110</v>
      </c>
      <c r="H3689">
        <v>117</v>
      </c>
      <c r="I3689" t="str">
        <f>INDEX('DATA - Teams'!$C:$C,MATCH(C3689,'DATA - Teams'!$B:$B,0))</f>
        <v>CHIEF</v>
      </c>
    </row>
    <row r="3690" spans="1:9" hidden="1" x14ac:dyDescent="0.2">
      <c r="A3690">
        <v>2017</v>
      </c>
      <c r="B3690">
        <v>15</v>
      </c>
      <c r="C3690" t="s">
        <v>324</v>
      </c>
      <c r="D3690" t="s">
        <v>320</v>
      </c>
      <c r="E3690" t="s">
        <v>14</v>
      </c>
      <c r="F3690" t="s">
        <v>41</v>
      </c>
      <c r="G3690">
        <v>100</v>
      </c>
      <c r="H3690">
        <v>96</v>
      </c>
      <c r="I3690" t="str">
        <f>INDEX('DATA - Teams'!$C:$C,MATCH(C3690,'DATA - Teams'!$B:$B,0))</f>
        <v>CHIEF</v>
      </c>
    </row>
    <row r="3691" spans="1:9" hidden="1" x14ac:dyDescent="0.2">
      <c r="A3691">
        <v>2017</v>
      </c>
      <c r="B3691">
        <v>15</v>
      </c>
      <c r="C3691" t="s">
        <v>324</v>
      </c>
      <c r="D3691" t="s">
        <v>236</v>
      </c>
      <c r="E3691" t="s">
        <v>35</v>
      </c>
      <c r="F3691" t="s">
        <v>41</v>
      </c>
      <c r="G3691">
        <v>83</v>
      </c>
      <c r="H3691">
        <v>53</v>
      </c>
      <c r="I3691" t="str">
        <f>INDEX('DATA - Teams'!$C:$C,MATCH(C3691,'DATA - Teams'!$B:$B,0))</f>
        <v>CHIEF</v>
      </c>
    </row>
    <row r="3692" spans="1:9" hidden="1" x14ac:dyDescent="0.2">
      <c r="A3692">
        <v>2017</v>
      </c>
      <c r="B3692">
        <v>15</v>
      </c>
      <c r="C3692" t="s">
        <v>324</v>
      </c>
      <c r="D3692" t="s">
        <v>330</v>
      </c>
      <c r="E3692" t="s">
        <v>35</v>
      </c>
      <c r="F3692" t="s">
        <v>43</v>
      </c>
      <c r="G3692">
        <v>89</v>
      </c>
      <c r="H3692">
        <v>71</v>
      </c>
      <c r="I3692" t="str">
        <f>INDEX('DATA - Teams'!$C:$C,MATCH(C3692,'DATA - Teams'!$B:$B,0))</f>
        <v>CHIEF</v>
      </c>
    </row>
    <row r="3693" spans="1:9" hidden="1" x14ac:dyDescent="0.2">
      <c r="A3693">
        <v>2017</v>
      </c>
      <c r="B3693">
        <v>15</v>
      </c>
      <c r="C3693" t="s">
        <v>324</v>
      </c>
      <c r="D3693" t="s">
        <v>138</v>
      </c>
      <c r="E3693" t="s">
        <v>28</v>
      </c>
      <c r="F3693" t="s">
        <v>38</v>
      </c>
      <c r="G3693">
        <v>85</v>
      </c>
      <c r="H3693">
        <v>84</v>
      </c>
      <c r="I3693" t="str">
        <f>INDEX('DATA - Teams'!$C:$C,MATCH(C3693,'DATA - Teams'!$B:$B,0))</f>
        <v>CHIEF</v>
      </c>
    </row>
    <row r="3694" spans="1:9" hidden="1" x14ac:dyDescent="0.2">
      <c r="A3694">
        <v>2017</v>
      </c>
      <c r="B3694">
        <v>15</v>
      </c>
      <c r="C3694" t="s">
        <v>324</v>
      </c>
      <c r="D3694" t="s">
        <v>216</v>
      </c>
      <c r="E3694" t="s">
        <v>21</v>
      </c>
      <c r="F3694" t="s">
        <v>59</v>
      </c>
      <c r="G3694">
        <v>80</v>
      </c>
      <c r="H3694">
        <v>64</v>
      </c>
      <c r="I3694" t="str">
        <f>INDEX('DATA - Teams'!$C:$C,MATCH(C3694,'DATA - Teams'!$B:$B,0))</f>
        <v>CHIEF</v>
      </c>
    </row>
    <row r="3695" spans="1:9" hidden="1" x14ac:dyDescent="0.2">
      <c r="A3695">
        <v>2017</v>
      </c>
      <c r="B3695">
        <v>15</v>
      </c>
      <c r="C3695" t="s">
        <v>324</v>
      </c>
      <c r="D3695" t="s">
        <v>300</v>
      </c>
      <c r="E3695" t="s">
        <v>17</v>
      </c>
      <c r="F3695" t="s">
        <v>59</v>
      </c>
      <c r="G3695">
        <v>108</v>
      </c>
      <c r="H3695">
        <v>0</v>
      </c>
      <c r="I3695" t="str">
        <f>INDEX('DATA - Teams'!$C:$C,MATCH(C3695,'DATA - Teams'!$B:$B,0))</f>
        <v>CHIEF</v>
      </c>
    </row>
    <row r="3696" spans="1:9" hidden="1" x14ac:dyDescent="0.2">
      <c r="A3696">
        <v>2017</v>
      </c>
      <c r="B3696">
        <v>15</v>
      </c>
      <c r="C3696" t="s">
        <v>324</v>
      </c>
      <c r="D3696" t="s">
        <v>341</v>
      </c>
      <c r="E3696" t="s">
        <v>24</v>
      </c>
      <c r="F3696" t="s">
        <v>59</v>
      </c>
      <c r="G3696">
        <v>120</v>
      </c>
      <c r="H3696">
        <v>0</v>
      </c>
      <c r="I3696" t="str">
        <f>INDEX('DATA - Teams'!$C:$C,MATCH(C3696,'DATA - Teams'!$B:$B,0))</f>
        <v>CHIEF</v>
      </c>
    </row>
    <row r="3697" spans="1:9" hidden="1" x14ac:dyDescent="0.2">
      <c r="A3697">
        <v>2017</v>
      </c>
      <c r="B3697">
        <v>15</v>
      </c>
      <c r="C3697" t="s">
        <v>324</v>
      </c>
      <c r="D3697" t="s">
        <v>1064</v>
      </c>
      <c r="E3697" t="s">
        <v>13</v>
      </c>
      <c r="F3697" t="s">
        <v>59</v>
      </c>
      <c r="G3697">
        <v>85</v>
      </c>
      <c r="H3697">
        <v>0</v>
      </c>
      <c r="I3697" t="str">
        <f>INDEX('DATA - Teams'!$C:$C,MATCH(C3697,'DATA - Teams'!$B:$B,0))</f>
        <v>CHIEF</v>
      </c>
    </row>
    <row r="3698" spans="1:9" hidden="1" x14ac:dyDescent="0.2">
      <c r="A3698">
        <v>2017</v>
      </c>
      <c r="B3698">
        <v>16</v>
      </c>
      <c r="C3698" t="s">
        <v>324</v>
      </c>
      <c r="D3698" t="s">
        <v>136</v>
      </c>
      <c r="E3698" t="s">
        <v>21</v>
      </c>
      <c r="F3698" t="s">
        <v>43</v>
      </c>
      <c r="G3698">
        <v>80</v>
      </c>
      <c r="H3698">
        <v>64</v>
      </c>
      <c r="I3698" t="str">
        <f>INDEX('DATA - Teams'!$C:$C,MATCH(C3698,'DATA - Teams'!$B:$B,0))</f>
        <v>CHIEF</v>
      </c>
    </row>
    <row r="3699" spans="1:9" hidden="1" x14ac:dyDescent="0.2">
      <c r="A3699">
        <v>2017</v>
      </c>
      <c r="B3699">
        <v>16</v>
      </c>
      <c r="C3699" t="s">
        <v>324</v>
      </c>
      <c r="D3699" t="s">
        <v>326</v>
      </c>
      <c r="E3699" t="s">
        <v>33</v>
      </c>
      <c r="F3699" t="s">
        <v>41</v>
      </c>
      <c r="G3699">
        <v>94</v>
      </c>
      <c r="H3699">
        <v>106</v>
      </c>
      <c r="I3699" t="str">
        <f>INDEX('DATA - Teams'!$C:$C,MATCH(C3699,'DATA - Teams'!$B:$B,0))</f>
        <v>CHIEF</v>
      </c>
    </row>
    <row r="3700" spans="1:9" hidden="1" x14ac:dyDescent="0.2">
      <c r="A3700">
        <v>2017</v>
      </c>
      <c r="B3700">
        <v>16</v>
      </c>
      <c r="C3700" t="s">
        <v>324</v>
      </c>
      <c r="D3700" t="s">
        <v>115</v>
      </c>
      <c r="E3700" t="s">
        <v>33</v>
      </c>
      <c r="F3700" t="s">
        <v>43</v>
      </c>
      <c r="G3700">
        <v>91</v>
      </c>
      <c r="H3700">
        <v>0</v>
      </c>
      <c r="I3700" t="str">
        <f>INDEX('DATA - Teams'!$C:$C,MATCH(C3700,'DATA - Teams'!$B:$B,0))</f>
        <v>CHIEF</v>
      </c>
    </row>
    <row r="3701" spans="1:9" hidden="1" x14ac:dyDescent="0.2">
      <c r="A3701">
        <v>2017</v>
      </c>
      <c r="B3701">
        <v>16</v>
      </c>
      <c r="C3701" t="s">
        <v>324</v>
      </c>
      <c r="D3701" t="s">
        <v>327</v>
      </c>
      <c r="E3701" t="s">
        <v>17</v>
      </c>
      <c r="F3701" t="s">
        <v>52</v>
      </c>
      <c r="G3701">
        <v>86</v>
      </c>
      <c r="H3701">
        <v>79</v>
      </c>
      <c r="I3701" t="str">
        <f>INDEX('DATA - Teams'!$C:$C,MATCH(C3701,'DATA - Teams'!$B:$B,0))</f>
        <v>CHIEF</v>
      </c>
    </row>
    <row r="3702" spans="1:9" hidden="1" x14ac:dyDescent="0.2">
      <c r="A3702">
        <v>2017</v>
      </c>
      <c r="B3702">
        <v>16</v>
      </c>
      <c r="C3702" t="s">
        <v>324</v>
      </c>
      <c r="D3702" t="s">
        <v>316</v>
      </c>
      <c r="E3702" t="s">
        <v>17</v>
      </c>
      <c r="F3702" t="s">
        <v>38</v>
      </c>
      <c r="G3702">
        <v>84</v>
      </c>
      <c r="H3702">
        <v>81</v>
      </c>
      <c r="I3702" t="str">
        <f>INDEX('DATA - Teams'!$C:$C,MATCH(C3702,'DATA - Teams'!$B:$B,0))</f>
        <v>CHIEF</v>
      </c>
    </row>
    <row r="3703" spans="1:9" hidden="1" x14ac:dyDescent="0.2">
      <c r="A3703">
        <v>2017</v>
      </c>
      <c r="B3703">
        <v>16</v>
      </c>
      <c r="C3703" t="s">
        <v>324</v>
      </c>
      <c r="D3703" t="s">
        <v>152</v>
      </c>
      <c r="E3703" t="s">
        <v>17</v>
      </c>
      <c r="F3703" t="s">
        <v>38</v>
      </c>
      <c r="G3703">
        <v>84</v>
      </c>
      <c r="H3703">
        <v>57</v>
      </c>
      <c r="I3703" t="str">
        <f>INDEX('DATA - Teams'!$C:$C,MATCH(C3703,'DATA - Teams'!$B:$B,0))</f>
        <v>CHIEF</v>
      </c>
    </row>
    <row r="3704" spans="1:9" hidden="1" x14ac:dyDescent="0.2">
      <c r="A3704">
        <v>2017</v>
      </c>
      <c r="B3704">
        <v>16</v>
      </c>
      <c r="C3704" t="s">
        <v>324</v>
      </c>
      <c r="D3704" t="s">
        <v>331</v>
      </c>
      <c r="E3704" t="s">
        <v>18</v>
      </c>
      <c r="F3704" t="s">
        <v>43</v>
      </c>
      <c r="G3704">
        <v>86</v>
      </c>
      <c r="H3704">
        <v>99</v>
      </c>
      <c r="I3704" t="str">
        <f>INDEX('DATA - Teams'!$C:$C,MATCH(C3704,'DATA - Teams'!$B:$B,0))</f>
        <v>CHIEF</v>
      </c>
    </row>
    <row r="3705" spans="1:9" hidden="1" x14ac:dyDescent="0.2">
      <c r="A3705">
        <v>2017</v>
      </c>
      <c r="B3705">
        <v>16</v>
      </c>
      <c r="C3705" t="s">
        <v>324</v>
      </c>
      <c r="D3705" t="s">
        <v>130</v>
      </c>
      <c r="E3705" t="s">
        <v>23</v>
      </c>
      <c r="F3705" t="s">
        <v>43</v>
      </c>
      <c r="G3705">
        <v>67</v>
      </c>
      <c r="H3705">
        <v>68</v>
      </c>
      <c r="I3705" t="str">
        <f>INDEX('DATA - Teams'!$C:$C,MATCH(C3705,'DATA - Teams'!$B:$B,0))</f>
        <v>CHIEF</v>
      </c>
    </row>
    <row r="3706" spans="1:9" hidden="1" x14ac:dyDescent="0.2">
      <c r="A3706">
        <v>2017</v>
      </c>
      <c r="B3706">
        <v>16</v>
      </c>
      <c r="C3706" t="s">
        <v>324</v>
      </c>
      <c r="D3706" t="s">
        <v>275</v>
      </c>
      <c r="E3706" t="s">
        <v>23</v>
      </c>
      <c r="F3706" t="s">
        <v>41</v>
      </c>
      <c r="G3706">
        <v>90</v>
      </c>
      <c r="H3706">
        <v>100</v>
      </c>
      <c r="I3706" t="str">
        <f>INDEX('DATA - Teams'!$C:$C,MATCH(C3706,'DATA - Teams'!$B:$B,0))</f>
        <v>CHIEF</v>
      </c>
    </row>
    <row r="3707" spans="1:9" hidden="1" x14ac:dyDescent="0.2">
      <c r="A3707">
        <v>2017</v>
      </c>
      <c r="B3707">
        <v>16</v>
      </c>
      <c r="C3707" t="s">
        <v>324</v>
      </c>
      <c r="D3707" t="s">
        <v>328</v>
      </c>
      <c r="E3707" t="s">
        <v>23</v>
      </c>
      <c r="F3707" t="s">
        <v>38</v>
      </c>
      <c r="G3707">
        <v>87</v>
      </c>
      <c r="H3707">
        <v>102</v>
      </c>
      <c r="I3707" t="str">
        <f>INDEX('DATA - Teams'!$C:$C,MATCH(C3707,'DATA - Teams'!$B:$B,0))</f>
        <v>CHIEF</v>
      </c>
    </row>
    <row r="3708" spans="1:9" hidden="1" x14ac:dyDescent="0.2">
      <c r="A3708">
        <v>2017</v>
      </c>
      <c r="B3708">
        <v>16</v>
      </c>
      <c r="C3708" t="s">
        <v>324</v>
      </c>
      <c r="D3708" t="s">
        <v>319</v>
      </c>
      <c r="E3708" t="s">
        <v>20</v>
      </c>
      <c r="F3708" t="s">
        <v>41</v>
      </c>
      <c r="G3708">
        <v>106</v>
      </c>
      <c r="H3708">
        <v>137</v>
      </c>
      <c r="I3708" t="str">
        <f>INDEX('DATA - Teams'!$C:$C,MATCH(C3708,'DATA - Teams'!$B:$B,0))</f>
        <v>CHIEF</v>
      </c>
    </row>
    <row r="3709" spans="1:9" hidden="1" x14ac:dyDescent="0.2">
      <c r="A3709">
        <v>2017</v>
      </c>
      <c r="B3709">
        <v>16</v>
      </c>
      <c r="C3709" t="s">
        <v>324</v>
      </c>
      <c r="D3709" t="s">
        <v>269</v>
      </c>
      <c r="E3709" t="s">
        <v>32</v>
      </c>
      <c r="F3709" t="s">
        <v>38</v>
      </c>
      <c r="G3709">
        <v>95</v>
      </c>
      <c r="H3709">
        <v>117</v>
      </c>
      <c r="I3709" t="str">
        <f>INDEX('DATA - Teams'!$C:$C,MATCH(C3709,'DATA - Teams'!$B:$B,0))</f>
        <v>CHIEF</v>
      </c>
    </row>
    <row r="3710" spans="1:9" hidden="1" x14ac:dyDescent="0.2">
      <c r="A3710">
        <v>2017</v>
      </c>
      <c r="B3710">
        <v>16</v>
      </c>
      <c r="C3710" t="s">
        <v>324</v>
      </c>
      <c r="D3710" t="s">
        <v>338</v>
      </c>
      <c r="E3710" t="s">
        <v>16</v>
      </c>
      <c r="F3710" t="s">
        <v>38</v>
      </c>
      <c r="G3710">
        <v>74</v>
      </c>
      <c r="H3710">
        <v>115</v>
      </c>
      <c r="I3710" t="str">
        <f>INDEX('DATA - Teams'!$C:$C,MATCH(C3710,'DATA - Teams'!$B:$B,0))</f>
        <v>CHIEF</v>
      </c>
    </row>
    <row r="3711" spans="1:9" hidden="1" x14ac:dyDescent="0.2">
      <c r="A3711">
        <v>2017</v>
      </c>
      <c r="B3711">
        <v>16</v>
      </c>
      <c r="C3711" t="s">
        <v>324</v>
      </c>
      <c r="D3711" t="s">
        <v>329</v>
      </c>
      <c r="E3711" t="s">
        <v>24</v>
      </c>
      <c r="F3711" t="s">
        <v>41</v>
      </c>
      <c r="G3711">
        <v>118</v>
      </c>
      <c r="H3711">
        <v>90</v>
      </c>
      <c r="I3711" t="str">
        <f>INDEX('DATA - Teams'!$C:$C,MATCH(C3711,'DATA - Teams'!$B:$B,0))</f>
        <v>CHIEF</v>
      </c>
    </row>
    <row r="3712" spans="1:9" hidden="1" x14ac:dyDescent="0.2">
      <c r="A3712">
        <v>2017</v>
      </c>
      <c r="B3712">
        <v>16</v>
      </c>
      <c r="C3712" t="s">
        <v>324</v>
      </c>
      <c r="D3712" t="s">
        <v>341</v>
      </c>
      <c r="E3712" t="s">
        <v>24</v>
      </c>
      <c r="F3712" t="s">
        <v>41</v>
      </c>
      <c r="G3712">
        <v>119</v>
      </c>
      <c r="H3712">
        <v>129</v>
      </c>
      <c r="I3712" t="str">
        <f>INDEX('DATA - Teams'!$C:$C,MATCH(C3712,'DATA - Teams'!$B:$B,0))</f>
        <v>CHIEF</v>
      </c>
    </row>
    <row r="3713" spans="1:9" hidden="1" x14ac:dyDescent="0.2">
      <c r="A3713">
        <v>2017</v>
      </c>
      <c r="B3713">
        <v>16</v>
      </c>
      <c r="C3713" t="s">
        <v>324</v>
      </c>
      <c r="D3713" t="s">
        <v>320</v>
      </c>
      <c r="E3713" t="s">
        <v>14</v>
      </c>
      <c r="F3713" t="s">
        <v>41</v>
      </c>
      <c r="G3713">
        <v>88</v>
      </c>
      <c r="H3713">
        <v>78</v>
      </c>
      <c r="I3713" t="str">
        <f>INDEX('DATA - Teams'!$C:$C,MATCH(C3713,'DATA - Teams'!$B:$B,0))</f>
        <v>CHIEF</v>
      </c>
    </row>
    <row r="3714" spans="1:9" hidden="1" x14ac:dyDescent="0.2">
      <c r="A3714">
        <v>2017</v>
      </c>
      <c r="B3714">
        <v>16</v>
      </c>
      <c r="C3714" t="s">
        <v>324</v>
      </c>
      <c r="D3714" t="s">
        <v>247</v>
      </c>
      <c r="E3714" t="s">
        <v>35</v>
      </c>
      <c r="F3714" t="s">
        <v>41</v>
      </c>
      <c r="G3714">
        <v>78</v>
      </c>
      <c r="H3714">
        <v>115</v>
      </c>
      <c r="I3714" t="str">
        <f>INDEX('DATA - Teams'!$C:$C,MATCH(C3714,'DATA - Teams'!$B:$B,0))</f>
        <v>CHIEF</v>
      </c>
    </row>
    <row r="3715" spans="1:9" hidden="1" x14ac:dyDescent="0.2">
      <c r="A3715">
        <v>2017</v>
      </c>
      <c r="B3715">
        <v>16</v>
      </c>
      <c r="C3715" t="s">
        <v>324</v>
      </c>
      <c r="D3715" t="s">
        <v>330</v>
      </c>
      <c r="E3715" t="s">
        <v>35</v>
      </c>
      <c r="F3715" t="s">
        <v>43</v>
      </c>
      <c r="G3715">
        <v>91</v>
      </c>
      <c r="H3715">
        <v>102</v>
      </c>
      <c r="I3715" t="str">
        <f>INDEX('DATA - Teams'!$C:$C,MATCH(C3715,'DATA - Teams'!$B:$B,0))</f>
        <v>CHIEF</v>
      </c>
    </row>
    <row r="3716" spans="1:9" hidden="1" x14ac:dyDescent="0.2">
      <c r="A3716">
        <v>2017</v>
      </c>
      <c r="B3716">
        <v>16</v>
      </c>
      <c r="C3716" t="s">
        <v>324</v>
      </c>
      <c r="D3716" t="s">
        <v>216</v>
      </c>
      <c r="E3716" t="s">
        <v>21</v>
      </c>
      <c r="F3716" t="s">
        <v>59</v>
      </c>
      <c r="G3716">
        <v>83</v>
      </c>
      <c r="H3716">
        <v>86</v>
      </c>
      <c r="I3716" t="str">
        <f>INDEX('DATA - Teams'!$C:$C,MATCH(C3716,'DATA - Teams'!$B:$B,0))</f>
        <v>CHIEF</v>
      </c>
    </row>
    <row r="3717" spans="1:9" hidden="1" x14ac:dyDescent="0.2">
      <c r="A3717">
        <v>2017</v>
      </c>
      <c r="B3717">
        <v>16</v>
      </c>
      <c r="C3717" t="s">
        <v>324</v>
      </c>
      <c r="D3717" t="s">
        <v>300</v>
      </c>
      <c r="E3717" t="s">
        <v>17</v>
      </c>
      <c r="F3717" t="s">
        <v>59</v>
      </c>
      <c r="G3717">
        <v>108</v>
      </c>
      <c r="H3717">
        <v>0</v>
      </c>
      <c r="I3717" t="str">
        <f>INDEX('DATA - Teams'!$C:$C,MATCH(C3717,'DATA - Teams'!$B:$B,0))</f>
        <v>CHIEF</v>
      </c>
    </row>
    <row r="3718" spans="1:9" hidden="1" x14ac:dyDescent="0.2">
      <c r="A3718">
        <v>2017</v>
      </c>
      <c r="B3718">
        <v>16</v>
      </c>
      <c r="C3718" t="s">
        <v>324</v>
      </c>
      <c r="D3718" t="s">
        <v>245</v>
      </c>
      <c r="E3718" t="s">
        <v>32</v>
      </c>
      <c r="F3718" t="s">
        <v>59</v>
      </c>
      <c r="G3718">
        <v>89</v>
      </c>
      <c r="H3718">
        <v>0</v>
      </c>
      <c r="I3718" t="str">
        <f>INDEX('DATA - Teams'!$C:$C,MATCH(C3718,'DATA - Teams'!$B:$B,0))</f>
        <v>CHIEF</v>
      </c>
    </row>
    <row r="3719" spans="1:9" hidden="1" x14ac:dyDescent="0.2">
      <c r="A3719">
        <v>2017</v>
      </c>
      <c r="B3719">
        <v>16</v>
      </c>
      <c r="C3719" t="s">
        <v>324</v>
      </c>
      <c r="D3719" t="s">
        <v>1064</v>
      </c>
      <c r="E3719" t="s">
        <v>13</v>
      </c>
      <c r="F3719" t="s">
        <v>59</v>
      </c>
      <c r="G3719">
        <v>85</v>
      </c>
      <c r="H3719">
        <v>0</v>
      </c>
      <c r="I3719" t="str">
        <f>INDEX('DATA - Teams'!$C:$C,MATCH(C3719,'DATA - Teams'!$B:$B,0))</f>
        <v>CHIEF</v>
      </c>
    </row>
    <row r="3720" spans="1:9" hidden="1" x14ac:dyDescent="0.2">
      <c r="A3720">
        <v>2017</v>
      </c>
      <c r="B3720">
        <v>17</v>
      </c>
      <c r="C3720" t="s">
        <v>324</v>
      </c>
      <c r="D3720" t="s">
        <v>136</v>
      </c>
      <c r="E3720" t="s">
        <v>21</v>
      </c>
      <c r="F3720" t="s">
        <v>43</v>
      </c>
      <c r="G3720">
        <v>73</v>
      </c>
      <c r="H3720">
        <v>57</v>
      </c>
      <c r="I3720" t="str">
        <f>INDEX('DATA - Teams'!$C:$C,MATCH(C3720,'DATA - Teams'!$B:$B,0))</f>
        <v>CHIEF</v>
      </c>
    </row>
    <row r="3721" spans="1:9" hidden="1" x14ac:dyDescent="0.2">
      <c r="A3721">
        <v>2017</v>
      </c>
      <c r="B3721">
        <v>17</v>
      </c>
      <c r="C3721" t="s">
        <v>324</v>
      </c>
      <c r="D3721" t="s">
        <v>326</v>
      </c>
      <c r="E3721" t="s">
        <v>33</v>
      </c>
      <c r="F3721" t="s">
        <v>41</v>
      </c>
      <c r="G3721">
        <v>96</v>
      </c>
      <c r="H3721">
        <v>122</v>
      </c>
      <c r="I3721" t="str">
        <f>INDEX('DATA - Teams'!$C:$C,MATCH(C3721,'DATA - Teams'!$B:$B,0))</f>
        <v>CHIEF</v>
      </c>
    </row>
    <row r="3722" spans="1:9" hidden="1" x14ac:dyDescent="0.2">
      <c r="A3722">
        <v>2017</v>
      </c>
      <c r="B3722">
        <v>17</v>
      </c>
      <c r="C3722" t="s">
        <v>324</v>
      </c>
      <c r="D3722" t="s">
        <v>115</v>
      </c>
      <c r="E3722" t="s">
        <v>33</v>
      </c>
      <c r="F3722" t="s">
        <v>43</v>
      </c>
      <c r="G3722">
        <v>91</v>
      </c>
      <c r="H3722">
        <v>65</v>
      </c>
      <c r="I3722" t="str">
        <f>INDEX('DATA - Teams'!$C:$C,MATCH(C3722,'DATA - Teams'!$B:$B,0))</f>
        <v>CHIEF</v>
      </c>
    </row>
    <row r="3723" spans="1:9" hidden="1" x14ac:dyDescent="0.2">
      <c r="A3723">
        <v>2017</v>
      </c>
      <c r="B3723">
        <v>17</v>
      </c>
      <c r="C3723" t="s">
        <v>324</v>
      </c>
      <c r="D3723" t="s">
        <v>327</v>
      </c>
      <c r="E3723" t="s">
        <v>17</v>
      </c>
      <c r="F3723" t="s">
        <v>52</v>
      </c>
      <c r="G3723">
        <v>75</v>
      </c>
      <c r="H3723">
        <v>57</v>
      </c>
      <c r="I3723" t="str">
        <f>INDEX('DATA - Teams'!$C:$C,MATCH(C3723,'DATA - Teams'!$B:$B,0))</f>
        <v>CHIEF</v>
      </c>
    </row>
    <row r="3724" spans="1:9" hidden="1" x14ac:dyDescent="0.2">
      <c r="A3724">
        <v>2017</v>
      </c>
      <c r="B3724">
        <v>17</v>
      </c>
      <c r="C3724" t="s">
        <v>324</v>
      </c>
      <c r="D3724" t="s">
        <v>152</v>
      </c>
      <c r="E3724" t="s">
        <v>17</v>
      </c>
      <c r="F3724" t="s">
        <v>38</v>
      </c>
      <c r="G3724">
        <v>74</v>
      </c>
      <c r="H3724">
        <v>38</v>
      </c>
      <c r="I3724" t="str">
        <f>INDEX('DATA - Teams'!$C:$C,MATCH(C3724,'DATA - Teams'!$B:$B,0))</f>
        <v>CHIEF</v>
      </c>
    </row>
    <row r="3725" spans="1:9" hidden="1" x14ac:dyDescent="0.2">
      <c r="A3725">
        <v>2017</v>
      </c>
      <c r="B3725">
        <v>17</v>
      </c>
      <c r="C3725" t="s">
        <v>324</v>
      </c>
      <c r="D3725" t="s">
        <v>331</v>
      </c>
      <c r="E3725" t="s">
        <v>18</v>
      </c>
      <c r="F3725" t="s">
        <v>43</v>
      </c>
      <c r="G3725">
        <v>80</v>
      </c>
      <c r="H3725">
        <v>72</v>
      </c>
      <c r="I3725" t="str">
        <f>INDEX('DATA - Teams'!$C:$C,MATCH(C3725,'DATA - Teams'!$B:$B,0))</f>
        <v>CHIEF</v>
      </c>
    </row>
    <row r="3726" spans="1:9" hidden="1" x14ac:dyDescent="0.2">
      <c r="A3726">
        <v>2017</v>
      </c>
      <c r="B3726">
        <v>17</v>
      </c>
      <c r="C3726" t="s">
        <v>324</v>
      </c>
      <c r="D3726" t="s">
        <v>275</v>
      </c>
      <c r="E3726" t="s">
        <v>23</v>
      </c>
      <c r="F3726" t="s">
        <v>41</v>
      </c>
      <c r="G3726">
        <v>89</v>
      </c>
      <c r="H3726">
        <v>75</v>
      </c>
      <c r="I3726" t="str">
        <f>INDEX('DATA - Teams'!$C:$C,MATCH(C3726,'DATA - Teams'!$B:$B,0))</f>
        <v>CHIEF</v>
      </c>
    </row>
    <row r="3727" spans="1:9" hidden="1" x14ac:dyDescent="0.2">
      <c r="A3727">
        <v>2017</v>
      </c>
      <c r="B3727">
        <v>17</v>
      </c>
      <c r="C3727" t="s">
        <v>324</v>
      </c>
      <c r="D3727" t="s">
        <v>328</v>
      </c>
      <c r="E3727" t="s">
        <v>23</v>
      </c>
      <c r="F3727" t="s">
        <v>38</v>
      </c>
      <c r="G3727">
        <v>92</v>
      </c>
      <c r="H3727">
        <v>85</v>
      </c>
      <c r="I3727" t="str">
        <f>INDEX('DATA - Teams'!$C:$C,MATCH(C3727,'DATA - Teams'!$B:$B,0))</f>
        <v>CHIEF</v>
      </c>
    </row>
    <row r="3728" spans="1:9" hidden="1" x14ac:dyDescent="0.2">
      <c r="A3728">
        <v>2017</v>
      </c>
      <c r="B3728">
        <v>17</v>
      </c>
      <c r="C3728" t="s">
        <v>324</v>
      </c>
      <c r="D3728" t="s">
        <v>319</v>
      </c>
      <c r="E3728" t="s">
        <v>20</v>
      </c>
      <c r="F3728" t="s">
        <v>41</v>
      </c>
      <c r="G3728">
        <v>100</v>
      </c>
      <c r="H3728">
        <v>71</v>
      </c>
      <c r="I3728" t="str">
        <f>INDEX('DATA - Teams'!$C:$C,MATCH(C3728,'DATA - Teams'!$B:$B,0))</f>
        <v>CHIEF</v>
      </c>
    </row>
    <row r="3729" spans="1:9" hidden="1" x14ac:dyDescent="0.2">
      <c r="A3729">
        <v>2017</v>
      </c>
      <c r="B3729">
        <v>17</v>
      </c>
      <c r="C3729" t="s">
        <v>324</v>
      </c>
      <c r="D3729" t="s">
        <v>245</v>
      </c>
      <c r="E3729" t="s">
        <v>32</v>
      </c>
      <c r="F3729" t="s">
        <v>43</v>
      </c>
      <c r="G3729">
        <v>91</v>
      </c>
      <c r="H3729">
        <v>82</v>
      </c>
      <c r="I3729" t="str">
        <f>INDEX('DATA - Teams'!$C:$C,MATCH(C3729,'DATA - Teams'!$B:$B,0))</f>
        <v>CHIEF</v>
      </c>
    </row>
    <row r="3730" spans="1:9" hidden="1" x14ac:dyDescent="0.2">
      <c r="A3730">
        <v>2017</v>
      </c>
      <c r="B3730">
        <v>17</v>
      </c>
      <c r="C3730" t="s">
        <v>324</v>
      </c>
      <c r="D3730" t="s">
        <v>269</v>
      </c>
      <c r="E3730" t="s">
        <v>32</v>
      </c>
      <c r="F3730" t="s">
        <v>38</v>
      </c>
      <c r="G3730">
        <v>103</v>
      </c>
      <c r="H3730">
        <v>109</v>
      </c>
      <c r="I3730" t="str">
        <f>INDEX('DATA - Teams'!$C:$C,MATCH(C3730,'DATA - Teams'!$B:$B,0))</f>
        <v>CHIEF</v>
      </c>
    </row>
    <row r="3731" spans="1:9" hidden="1" x14ac:dyDescent="0.2">
      <c r="A3731">
        <v>2017</v>
      </c>
      <c r="B3731">
        <v>17</v>
      </c>
      <c r="C3731" t="s">
        <v>324</v>
      </c>
      <c r="D3731" t="s">
        <v>338</v>
      </c>
      <c r="E3731" t="s">
        <v>16</v>
      </c>
      <c r="F3731" t="s">
        <v>38</v>
      </c>
      <c r="G3731">
        <v>86</v>
      </c>
      <c r="H3731">
        <v>103</v>
      </c>
      <c r="I3731" t="str">
        <f>INDEX('DATA - Teams'!$C:$C,MATCH(C3731,'DATA - Teams'!$B:$B,0))</f>
        <v>CHIEF</v>
      </c>
    </row>
    <row r="3732" spans="1:9" hidden="1" x14ac:dyDescent="0.2">
      <c r="A3732">
        <v>2017</v>
      </c>
      <c r="B3732">
        <v>17</v>
      </c>
      <c r="C3732" t="s">
        <v>324</v>
      </c>
      <c r="D3732" t="s">
        <v>341</v>
      </c>
      <c r="E3732" t="s">
        <v>24</v>
      </c>
      <c r="F3732" t="s">
        <v>41</v>
      </c>
      <c r="G3732">
        <v>123</v>
      </c>
      <c r="H3732">
        <v>121</v>
      </c>
      <c r="I3732" t="str">
        <f>INDEX('DATA - Teams'!$C:$C,MATCH(C3732,'DATA - Teams'!$B:$B,0))</f>
        <v>CHIEF</v>
      </c>
    </row>
    <row r="3733" spans="1:9" hidden="1" x14ac:dyDescent="0.2">
      <c r="A3733">
        <v>2017</v>
      </c>
      <c r="B3733">
        <v>17</v>
      </c>
      <c r="C3733" t="s">
        <v>324</v>
      </c>
      <c r="D3733" t="s">
        <v>329</v>
      </c>
      <c r="E3733" t="s">
        <v>24</v>
      </c>
      <c r="F3733" t="s">
        <v>41</v>
      </c>
      <c r="G3733">
        <v>119</v>
      </c>
      <c r="H3733">
        <v>113</v>
      </c>
      <c r="I3733" t="str">
        <f>INDEX('DATA - Teams'!$C:$C,MATCH(C3733,'DATA - Teams'!$B:$B,0))</f>
        <v>CHIEF</v>
      </c>
    </row>
    <row r="3734" spans="1:9" hidden="1" x14ac:dyDescent="0.2">
      <c r="A3734">
        <v>2017</v>
      </c>
      <c r="B3734">
        <v>17</v>
      </c>
      <c r="C3734" t="s">
        <v>324</v>
      </c>
      <c r="D3734" t="s">
        <v>320</v>
      </c>
      <c r="E3734" t="s">
        <v>14</v>
      </c>
      <c r="F3734" t="s">
        <v>41</v>
      </c>
      <c r="G3734">
        <v>88</v>
      </c>
      <c r="H3734">
        <v>98</v>
      </c>
      <c r="I3734" t="str">
        <f>INDEX('DATA - Teams'!$C:$C,MATCH(C3734,'DATA - Teams'!$B:$B,0))</f>
        <v>CHIEF</v>
      </c>
    </row>
    <row r="3735" spans="1:9" hidden="1" x14ac:dyDescent="0.2">
      <c r="A3735">
        <v>2017</v>
      </c>
      <c r="B3735">
        <v>17</v>
      </c>
      <c r="C3735" t="s">
        <v>324</v>
      </c>
      <c r="D3735" t="s">
        <v>247</v>
      </c>
      <c r="E3735" t="s">
        <v>35</v>
      </c>
      <c r="F3735" t="s">
        <v>41</v>
      </c>
      <c r="G3735">
        <v>83</v>
      </c>
      <c r="H3735">
        <v>96</v>
      </c>
      <c r="I3735" t="str">
        <f>INDEX('DATA - Teams'!$C:$C,MATCH(C3735,'DATA - Teams'!$B:$B,0))</f>
        <v>CHIEF</v>
      </c>
    </row>
    <row r="3736" spans="1:9" hidden="1" x14ac:dyDescent="0.2">
      <c r="A3736">
        <v>2017</v>
      </c>
      <c r="B3736">
        <v>17</v>
      </c>
      <c r="C3736" t="s">
        <v>324</v>
      </c>
      <c r="D3736" t="s">
        <v>330</v>
      </c>
      <c r="E3736" t="s">
        <v>35</v>
      </c>
      <c r="F3736" t="s">
        <v>43</v>
      </c>
      <c r="G3736">
        <v>88</v>
      </c>
      <c r="H3736">
        <v>60</v>
      </c>
      <c r="I3736" t="str">
        <f>INDEX('DATA - Teams'!$C:$C,MATCH(C3736,'DATA - Teams'!$B:$B,0))</f>
        <v>CHIEF</v>
      </c>
    </row>
    <row r="3737" spans="1:9" hidden="1" x14ac:dyDescent="0.2">
      <c r="A3737">
        <v>2017</v>
      </c>
      <c r="B3737">
        <v>17</v>
      </c>
      <c r="C3737" t="s">
        <v>324</v>
      </c>
      <c r="D3737" t="s">
        <v>1064</v>
      </c>
      <c r="E3737" t="s">
        <v>13</v>
      </c>
      <c r="F3737" t="s">
        <v>38</v>
      </c>
      <c r="G3737">
        <v>74</v>
      </c>
      <c r="H3737">
        <v>79</v>
      </c>
      <c r="I3737" t="str">
        <f>INDEX('DATA - Teams'!$C:$C,MATCH(C3737,'DATA - Teams'!$B:$B,0))</f>
        <v>CHIEF</v>
      </c>
    </row>
    <row r="3738" spans="1:9" hidden="1" x14ac:dyDescent="0.2">
      <c r="A3738">
        <v>2017</v>
      </c>
      <c r="B3738">
        <v>17</v>
      </c>
      <c r="C3738" t="s">
        <v>324</v>
      </c>
      <c r="D3738" t="s">
        <v>216</v>
      </c>
      <c r="E3738" t="s">
        <v>21</v>
      </c>
      <c r="F3738" t="s">
        <v>59</v>
      </c>
      <c r="G3738">
        <v>92</v>
      </c>
      <c r="H3738">
        <v>105</v>
      </c>
      <c r="I3738" t="str">
        <f>INDEX('DATA - Teams'!$C:$C,MATCH(C3738,'DATA - Teams'!$B:$B,0))</f>
        <v>CHIEF</v>
      </c>
    </row>
    <row r="3739" spans="1:9" hidden="1" x14ac:dyDescent="0.2">
      <c r="A3739">
        <v>2017</v>
      </c>
      <c r="B3739">
        <v>17</v>
      </c>
      <c r="C3739" t="s">
        <v>324</v>
      </c>
      <c r="D3739" t="s">
        <v>300</v>
      </c>
      <c r="E3739" t="s">
        <v>17</v>
      </c>
      <c r="F3739" t="s">
        <v>59</v>
      </c>
      <c r="G3739">
        <v>108</v>
      </c>
      <c r="H3739">
        <v>0</v>
      </c>
      <c r="I3739" t="str">
        <f>INDEX('DATA - Teams'!$C:$C,MATCH(C3739,'DATA - Teams'!$B:$B,0))</f>
        <v>CHIEF</v>
      </c>
    </row>
    <row r="3740" spans="1:9" hidden="1" x14ac:dyDescent="0.2">
      <c r="A3740">
        <v>2017</v>
      </c>
      <c r="B3740">
        <v>17</v>
      </c>
      <c r="C3740" t="s">
        <v>324</v>
      </c>
      <c r="D3740" t="s">
        <v>316</v>
      </c>
      <c r="E3740" t="s">
        <v>17</v>
      </c>
      <c r="F3740" t="s">
        <v>59</v>
      </c>
      <c r="G3740">
        <v>80</v>
      </c>
      <c r="H3740">
        <v>72</v>
      </c>
      <c r="I3740" t="str">
        <f>INDEX('DATA - Teams'!$C:$C,MATCH(C3740,'DATA - Teams'!$B:$B,0))</f>
        <v>CHIEF</v>
      </c>
    </row>
    <row r="3741" spans="1:9" hidden="1" x14ac:dyDescent="0.2">
      <c r="A3741">
        <v>2017</v>
      </c>
      <c r="B3741">
        <v>17</v>
      </c>
      <c r="C3741" t="s">
        <v>324</v>
      </c>
      <c r="D3741" t="s">
        <v>130</v>
      </c>
      <c r="E3741" t="s">
        <v>23</v>
      </c>
      <c r="F3741" t="s">
        <v>59</v>
      </c>
      <c r="G3741">
        <v>66</v>
      </c>
      <c r="H3741">
        <v>76</v>
      </c>
      <c r="I3741" t="str">
        <f>INDEX('DATA - Teams'!$C:$C,MATCH(C3741,'DATA - Teams'!$B:$B,0))</f>
        <v>CHIEF</v>
      </c>
    </row>
    <row r="3742" spans="1:9" hidden="1" x14ac:dyDescent="0.2">
      <c r="A3742">
        <v>2017</v>
      </c>
      <c r="B3742">
        <v>18</v>
      </c>
      <c r="C3742" t="s">
        <v>324</v>
      </c>
      <c r="D3742" t="s">
        <v>136</v>
      </c>
      <c r="E3742" t="s">
        <v>21</v>
      </c>
      <c r="F3742" t="s">
        <v>43</v>
      </c>
      <c r="G3742">
        <v>76</v>
      </c>
      <c r="H3742">
        <v>77</v>
      </c>
      <c r="I3742" t="str">
        <f>INDEX('DATA - Teams'!$C:$C,MATCH(C3742,'DATA - Teams'!$B:$B,0))</f>
        <v>CHIEF</v>
      </c>
    </row>
    <row r="3743" spans="1:9" hidden="1" x14ac:dyDescent="0.2">
      <c r="A3743">
        <v>2017</v>
      </c>
      <c r="B3743">
        <v>18</v>
      </c>
      <c r="C3743" t="s">
        <v>324</v>
      </c>
      <c r="D3743" t="s">
        <v>326</v>
      </c>
      <c r="E3743" t="s">
        <v>33</v>
      </c>
      <c r="F3743" t="s">
        <v>41</v>
      </c>
      <c r="G3743">
        <v>94</v>
      </c>
      <c r="H3743">
        <v>91</v>
      </c>
      <c r="I3743" t="str">
        <f>INDEX('DATA - Teams'!$C:$C,MATCH(C3743,'DATA - Teams'!$B:$B,0))</f>
        <v>CHIEF</v>
      </c>
    </row>
    <row r="3744" spans="1:9" hidden="1" x14ac:dyDescent="0.2">
      <c r="A3744">
        <v>2017</v>
      </c>
      <c r="B3744">
        <v>18</v>
      </c>
      <c r="C3744" t="s">
        <v>324</v>
      </c>
      <c r="D3744" t="s">
        <v>115</v>
      </c>
      <c r="E3744" t="s">
        <v>33</v>
      </c>
      <c r="F3744" t="s">
        <v>43</v>
      </c>
      <c r="G3744">
        <v>93</v>
      </c>
      <c r="H3744">
        <v>114</v>
      </c>
      <c r="I3744" t="str">
        <f>INDEX('DATA - Teams'!$C:$C,MATCH(C3744,'DATA - Teams'!$B:$B,0))</f>
        <v>CHIEF</v>
      </c>
    </row>
    <row r="3745" spans="1:9" hidden="1" x14ac:dyDescent="0.2">
      <c r="A3745">
        <v>2017</v>
      </c>
      <c r="B3745">
        <v>18</v>
      </c>
      <c r="C3745" t="s">
        <v>324</v>
      </c>
      <c r="D3745" t="s">
        <v>327</v>
      </c>
      <c r="E3745" t="s">
        <v>17</v>
      </c>
      <c r="F3745" t="s">
        <v>52</v>
      </c>
      <c r="G3745">
        <v>92</v>
      </c>
      <c r="H3745">
        <v>108</v>
      </c>
      <c r="I3745" t="str">
        <f>INDEX('DATA - Teams'!$C:$C,MATCH(C3745,'DATA - Teams'!$B:$B,0))</f>
        <v>CHIEF</v>
      </c>
    </row>
    <row r="3746" spans="1:9" hidden="1" x14ac:dyDescent="0.2">
      <c r="A3746">
        <v>2017</v>
      </c>
      <c r="B3746">
        <v>18</v>
      </c>
      <c r="C3746" t="s">
        <v>324</v>
      </c>
      <c r="D3746" t="s">
        <v>316</v>
      </c>
      <c r="E3746" t="s">
        <v>17</v>
      </c>
      <c r="F3746" t="s">
        <v>38</v>
      </c>
      <c r="G3746">
        <v>81</v>
      </c>
      <c r="H3746">
        <v>88</v>
      </c>
      <c r="I3746" t="str">
        <f>INDEX('DATA - Teams'!$C:$C,MATCH(C3746,'DATA - Teams'!$B:$B,0))</f>
        <v>CHIEF</v>
      </c>
    </row>
    <row r="3747" spans="1:9" hidden="1" x14ac:dyDescent="0.2">
      <c r="A3747">
        <v>2017</v>
      </c>
      <c r="B3747">
        <v>18</v>
      </c>
      <c r="C3747" t="s">
        <v>324</v>
      </c>
      <c r="D3747" t="s">
        <v>331</v>
      </c>
      <c r="E3747" t="s">
        <v>18</v>
      </c>
      <c r="F3747" t="s">
        <v>43</v>
      </c>
      <c r="G3747">
        <v>79</v>
      </c>
      <c r="H3747">
        <v>90</v>
      </c>
      <c r="I3747" t="str">
        <f>INDEX('DATA - Teams'!$C:$C,MATCH(C3747,'DATA - Teams'!$B:$B,0))</f>
        <v>CHIEF</v>
      </c>
    </row>
    <row r="3748" spans="1:9" hidden="1" x14ac:dyDescent="0.2">
      <c r="A3748">
        <v>2017</v>
      </c>
      <c r="B3748">
        <v>18</v>
      </c>
      <c r="C3748" t="s">
        <v>324</v>
      </c>
      <c r="D3748" t="s">
        <v>95</v>
      </c>
      <c r="E3748" t="s">
        <v>18</v>
      </c>
      <c r="F3748" t="s">
        <v>41</v>
      </c>
      <c r="G3748">
        <v>84</v>
      </c>
      <c r="H3748">
        <v>51</v>
      </c>
      <c r="I3748" t="str">
        <f>INDEX('DATA - Teams'!$C:$C,MATCH(C3748,'DATA - Teams'!$B:$B,0))</f>
        <v>CHIEF</v>
      </c>
    </row>
    <row r="3749" spans="1:9" hidden="1" x14ac:dyDescent="0.2">
      <c r="A3749">
        <v>2017</v>
      </c>
      <c r="B3749">
        <v>18</v>
      </c>
      <c r="C3749" t="s">
        <v>324</v>
      </c>
      <c r="D3749" t="s">
        <v>328</v>
      </c>
      <c r="E3749" t="s">
        <v>23</v>
      </c>
      <c r="F3749" t="s">
        <v>38</v>
      </c>
      <c r="G3749">
        <v>92</v>
      </c>
      <c r="H3749">
        <v>82</v>
      </c>
      <c r="I3749" t="str">
        <f>INDEX('DATA - Teams'!$C:$C,MATCH(C3749,'DATA - Teams'!$B:$B,0))</f>
        <v>CHIEF</v>
      </c>
    </row>
    <row r="3750" spans="1:9" hidden="1" x14ac:dyDescent="0.2">
      <c r="A3750">
        <v>2017</v>
      </c>
      <c r="B3750">
        <v>18</v>
      </c>
      <c r="C3750" t="s">
        <v>324</v>
      </c>
      <c r="D3750" t="s">
        <v>319</v>
      </c>
      <c r="E3750" t="s">
        <v>20</v>
      </c>
      <c r="F3750" t="s">
        <v>41</v>
      </c>
      <c r="G3750">
        <v>106</v>
      </c>
      <c r="H3750">
        <v>108</v>
      </c>
      <c r="I3750" t="str">
        <f>INDEX('DATA - Teams'!$C:$C,MATCH(C3750,'DATA - Teams'!$B:$B,0))</f>
        <v>CHIEF</v>
      </c>
    </row>
    <row r="3751" spans="1:9" hidden="1" x14ac:dyDescent="0.2">
      <c r="A3751">
        <v>2017</v>
      </c>
      <c r="B3751">
        <v>18</v>
      </c>
      <c r="C3751" t="s">
        <v>324</v>
      </c>
      <c r="D3751" t="s">
        <v>245</v>
      </c>
      <c r="E3751" t="s">
        <v>32</v>
      </c>
      <c r="F3751" t="s">
        <v>43</v>
      </c>
      <c r="G3751">
        <v>97</v>
      </c>
      <c r="H3751">
        <v>139</v>
      </c>
      <c r="I3751" t="str">
        <f>INDEX('DATA - Teams'!$C:$C,MATCH(C3751,'DATA - Teams'!$B:$B,0))</f>
        <v>CHIEF</v>
      </c>
    </row>
    <row r="3752" spans="1:9" hidden="1" x14ac:dyDescent="0.2">
      <c r="A3752">
        <v>2017</v>
      </c>
      <c r="B3752">
        <v>18</v>
      </c>
      <c r="C3752" t="s">
        <v>324</v>
      </c>
      <c r="D3752" t="s">
        <v>269</v>
      </c>
      <c r="E3752" t="s">
        <v>32</v>
      </c>
      <c r="F3752" t="s">
        <v>38</v>
      </c>
      <c r="G3752">
        <v>103</v>
      </c>
      <c r="H3752">
        <v>61</v>
      </c>
      <c r="I3752" t="str">
        <f>INDEX('DATA - Teams'!$C:$C,MATCH(C3752,'DATA - Teams'!$B:$B,0))</f>
        <v>CHIEF</v>
      </c>
    </row>
    <row r="3753" spans="1:9" hidden="1" x14ac:dyDescent="0.2">
      <c r="A3753">
        <v>2017</v>
      </c>
      <c r="B3753">
        <v>18</v>
      </c>
      <c r="C3753" t="s">
        <v>324</v>
      </c>
      <c r="D3753" t="s">
        <v>338</v>
      </c>
      <c r="E3753" t="s">
        <v>16</v>
      </c>
      <c r="F3753" t="s">
        <v>38</v>
      </c>
      <c r="G3753">
        <v>84</v>
      </c>
      <c r="H3753">
        <v>53</v>
      </c>
      <c r="I3753" t="str">
        <f>INDEX('DATA - Teams'!$C:$C,MATCH(C3753,'DATA - Teams'!$B:$B,0))</f>
        <v>CHIEF</v>
      </c>
    </row>
    <row r="3754" spans="1:9" hidden="1" x14ac:dyDescent="0.2">
      <c r="A3754">
        <v>2017</v>
      </c>
      <c r="B3754">
        <v>18</v>
      </c>
      <c r="C3754" t="s">
        <v>324</v>
      </c>
      <c r="D3754" t="s">
        <v>329</v>
      </c>
      <c r="E3754" t="s">
        <v>24</v>
      </c>
      <c r="F3754" t="s">
        <v>41</v>
      </c>
      <c r="G3754">
        <v>112</v>
      </c>
      <c r="H3754">
        <v>90</v>
      </c>
      <c r="I3754" t="str">
        <f>INDEX('DATA - Teams'!$C:$C,MATCH(C3754,'DATA - Teams'!$B:$B,0))</f>
        <v>CHIEF</v>
      </c>
    </row>
    <row r="3755" spans="1:9" hidden="1" x14ac:dyDescent="0.2">
      <c r="A3755">
        <v>2017</v>
      </c>
      <c r="B3755">
        <v>18</v>
      </c>
      <c r="C3755" t="s">
        <v>324</v>
      </c>
      <c r="D3755" t="s">
        <v>341</v>
      </c>
      <c r="E3755" t="s">
        <v>24</v>
      </c>
      <c r="F3755" t="s">
        <v>41</v>
      </c>
      <c r="G3755">
        <v>124</v>
      </c>
      <c r="H3755">
        <v>119</v>
      </c>
      <c r="I3755" t="str">
        <f>INDEX('DATA - Teams'!$C:$C,MATCH(C3755,'DATA - Teams'!$B:$B,0))</f>
        <v>CHIEF</v>
      </c>
    </row>
    <row r="3756" spans="1:9" hidden="1" x14ac:dyDescent="0.2">
      <c r="A3756">
        <v>2017</v>
      </c>
      <c r="B3756">
        <v>18</v>
      </c>
      <c r="C3756" t="s">
        <v>324</v>
      </c>
      <c r="D3756" t="s">
        <v>320</v>
      </c>
      <c r="E3756" t="s">
        <v>14</v>
      </c>
      <c r="F3756" t="s">
        <v>41</v>
      </c>
      <c r="G3756">
        <v>85</v>
      </c>
      <c r="H3756">
        <v>92</v>
      </c>
      <c r="I3756" t="str">
        <f>INDEX('DATA - Teams'!$C:$C,MATCH(C3756,'DATA - Teams'!$B:$B,0))</f>
        <v>CHIEF</v>
      </c>
    </row>
    <row r="3757" spans="1:9" hidden="1" x14ac:dyDescent="0.2">
      <c r="A3757">
        <v>2017</v>
      </c>
      <c r="B3757">
        <v>18</v>
      </c>
      <c r="C3757" t="s">
        <v>324</v>
      </c>
      <c r="D3757" t="s">
        <v>247</v>
      </c>
      <c r="E3757" t="s">
        <v>35</v>
      </c>
      <c r="F3757" t="s">
        <v>41</v>
      </c>
      <c r="G3757">
        <v>81</v>
      </c>
      <c r="H3757">
        <v>74</v>
      </c>
      <c r="I3757" t="str">
        <f>INDEX('DATA - Teams'!$C:$C,MATCH(C3757,'DATA - Teams'!$B:$B,0))</f>
        <v>CHIEF</v>
      </c>
    </row>
    <row r="3758" spans="1:9" hidden="1" x14ac:dyDescent="0.2">
      <c r="A3758">
        <v>2017</v>
      </c>
      <c r="B3758">
        <v>18</v>
      </c>
      <c r="C3758" t="s">
        <v>324</v>
      </c>
      <c r="D3758" t="s">
        <v>330</v>
      </c>
      <c r="E3758" t="s">
        <v>35</v>
      </c>
      <c r="F3758" t="s">
        <v>43</v>
      </c>
      <c r="G3758">
        <v>86</v>
      </c>
      <c r="H3758">
        <v>91</v>
      </c>
      <c r="I3758" t="str">
        <f>INDEX('DATA - Teams'!$C:$C,MATCH(C3758,'DATA - Teams'!$B:$B,0))</f>
        <v>CHIEF</v>
      </c>
    </row>
    <row r="3759" spans="1:9" hidden="1" x14ac:dyDescent="0.2">
      <c r="A3759">
        <v>2017</v>
      </c>
      <c r="B3759">
        <v>18</v>
      </c>
      <c r="C3759" t="s">
        <v>324</v>
      </c>
      <c r="D3759" t="s">
        <v>1064</v>
      </c>
      <c r="E3759" t="s">
        <v>13</v>
      </c>
      <c r="F3759" t="s">
        <v>38</v>
      </c>
      <c r="G3759">
        <v>74</v>
      </c>
      <c r="H3759">
        <v>95</v>
      </c>
      <c r="I3759" t="str">
        <f>INDEX('DATA - Teams'!$C:$C,MATCH(C3759,'DATA - Teams'!$B:$B,0))</f>
        <v>CHIEF</v>
      </c>
    </row>
    <row r="3760" spans="1:9" hidden="1" x14ac:dyDescent="0.2">
      <c r="A3760">
        <v>2017</v>
      </c>
      <c r="B3760">
        <v>18</v>
      </c>
      <c r="C3760" t="s">
        <v>324</v>
      </c>
      <c r="D3760" t="s">
        <v>216</v>
      </c>
      <c r="E3760" t="s">
        <v>21</v>
      </c>
      <c r="F3760" t="s">
        <v>59</v>
      </c>
      <c r="G3760">
        <v>96</v>
      </c>
      <c r="H3760">
        <v>116</v>
      </c>
      <c r="I3760" t="str">
        <f>INDEX('DATA - Teams'!$C:$C,MATCH(C3760,'DATA - Teams'!$B:$B,0))</f>
        <v>CHIEF</v>
      </c>
    </row>
    <row r="3761" spans="1:9" hidden="1" x14ac:dyDescent="0.2">
      <c r="A3761">
        <v>2017</v>
      </c>
      <c r="B3761">
        <v>18</v>
      </c>
      <c r="C3761" t="s">
        <v>324</v>
      </c>
      <c r="D3761" t="s">
        <v>300</v>
      </c>
      <c r="E3761" t="s">
        <v>17</v>
      </c>
      <c r="F3761" t="s">
        <v>59</v>
      </c>
      <c r="G3761">
        <v>108</v>
      </c>
      <c r="H3761">
        <v>0</v>
      </c>
      <c r="I3761" t="str">
        <f>INDEX('DATA - Teams'!$C:$C,MATCH(C3761,'DATA - Teams'!$B:$B,0))</f>
        <v>CHIEF</v>
      </c>
    </row>
    <row r="3762" spans="1:9" hidden="1" x14ac:dyDescent="0.2">
      <c r="A3762">
        <v>2017</v>
      </c>
      <c r="B3762">
        <v>18</v>
      </c>
      <c r="C3762" t="s">
        <v>324</v>
      </c>
      <c r="D3762" t="s">
        <v>130</v>
      </c>
      <c r="E3762" t="s">
        <v>23</v>
      </c>
      <c r="F3762" t="s">
        <v>59</v>
      </c>
      <c r="G3762">
        <v>66</v>
      </c>
      <c r="H3762">
        <v>0</v>
      </c>
      <c r="I3762" t="str">
        <f>INDEX('DATA - Teams'!$C:$C,MATCH(C3762,'DATA - Teams'!$B:$B,0))</f>
        <v>CHIEF</v>
      </c>
    </row>
    <row r="3763" spans="1:9" hidden="1" x14ac:dyDescent="0.2">
      <c r="A3763">
        <v>2017</v>
      </c>
      <c r="B3763">
        <v>18</v>
      </c>
      <c r="C3763" t="s">
        <v>324</v>
      </c>
      <c r="D3763" t="s">
        <v>275</v>
      </c>
      <c r="E3763" t="s">
        <v>23</v>
      </c>
      <c r="F3763" t="s">
        <v>59</v>
      </c>
      <c r="G3763">
        <v>89</v>
      </c>
      <c r="H3763">
        <v>0</v>
      </c>
      <c r="I3763" t="str">
        <f>INDEX('DATA - Teams'!$C:$C,MATCH(C3763,'DATA - Teams'!$B:$B,0))</f>
        <v>CHIEF</v>
      </c>
    </row>
    <row r="3764" spans="1:9" hidden="1" x14ac:dyDescent="0.2">
      <c r="A3764">
        <v>2017</v>
      </c>
      <c r="B3764">
        <v>19</v>
      </c>
      <c r="C3764" t="s">
        <v>324</v>
      </c>
      <c r="D3764" t="s">
        <v>136</v>
      </c>
      <c r="E3764" t="s">
        <v>21</v>
      </c>
      <c r="F3764" t="s">
        <v>43</v>
      </c>
      <c r="G3764">
        <v>76</v>
      </c>
      <c r="H3764">
        <v>93</v>
      </c>
      <c r="I3764" t="str">
        <f>INDEX('DATA - Teams'!$C:$C,MATCH(C3764,'DATA - Teams'!$B:$B,0))</f>
        <v>CHIEF</v>
      </c>
    </row>
    <row r="3765" spans="1:9" hidden="1" x14ac:dyDescent="0.2">
      <c r="A3765">
        <v>2017</v>
      </c>
      <c r="B3765">
        <v>19</v>
      </c>
      <c r="C3765" t="s">
        <v>324</v>
      </c>
      <c r="D3765" t="s">
        <v>326</v>
      </c>
      <c r="E3765" t="s">
        <v>33</v>
      </c>
      <c r="F3765" t="s">
        <v>41</v>
      </c>
      <c r="G3765">
        <v>90</v>
      </c>
      <c r="H3765">
        <v>100</v>
      </c>
      <c r="I3765" t="str">
        <f>INDEX('DATA - Teams'!$C:$C,MATCH(C3765,'DATA - Teams'!$B:$B,0))</f>
        <v>CHIEF</v>
      </c>
    </row>
    <row r="3766" spans="1:9" hidden="1" x14ac:dyDescent="0.2">
      <c r="A3766">
        <v>2017</v>
      </c>
      <c r="B3766">
        <v>19</v>
      </c>
      <c r="C3766" t="s">
        <v>324</v>
      </c>
      <c r="D3766" t="s">
        <v>115</v>
      </c>
      <c r="E3766" t="s">
        <v>33</v>
      </c>
      <c r="F3766" t="s">
        <v>43</v>
      </c>
      <c r="G3766">
        <v>93</v>
      </c>
      <c r="H3766">
        <v>131</v>
      </c>
      <c r="I3766" t="str">
        <f>INDEX('DATA - Teams'!$C:$C,MATCH(C3766,'DATA - Teams'!$B:$B,0))</f>
        <v>CHIEF</v>
      </c>
    </row>
    <row r="3767" spans="1:9" hidden="1" x14ac:dyDescent="0.2">
      <c r="A3767">
        <v>2017</v>
      </c>
      <c r="B3767">
        <v>19</v>
      </c>
      <c r="C3767" t="s">
        <v>324</v>
      </c>
      <c r="D3767" t="s">
        <v>316</v>
      </c>
      <c r="E3767" t="s">
        <v>17</v>
      </c>
      <c r="F3767" t="s">
        <v>38</v>
      </c>
      <c r="G3767">
        <v>82</v>
      </c>
      <c r="H3767">
        <v>64</v>
      </c>
      <c r="I3767" t="str">
        <f>INDEX('DATA - Teams'!$C:$C,MATCH(C3767,'DATA - Teams'!$B:$B,0))</f>
        <v>CHIEF</v>
      </c>
    </row>
    <row r="3768" spans="1:9" hidden="1" x14ac:dyDescent="0.2">
      <c r="A3768">
        <v>2017</v>
      </c>
      <c r="B3768">
        <v>19</v>
      </c>
      <c r="C3768" t="s">
        <v>324</v>
      </c>
      <c r="D3768" t="s">
        <v>144</v>
      </c>
      <c r="E3768" t="s">
        <v>17</v>
      </c>
      <c r="F3768" t="s">
        <v>41</v>
      </c>
      <c r="G3768">
        <v>90</v>
      </c>
      <c r="H3768">
        <v>93</v>
      </c>
      <c r="I3768" t="str">
        <f>INDEX('DATA - Teams'!$C:$C,MATCH(C3768,'DATA - Teams'!$B:$B,0))</f>
        <v>CHIEF</v>
      </c>
    </row>
    <row r="3769" spans="1:9" hidden="1" x14ac:dyDescent="0.2">
      <c r="A3769">
        <v>2017</v>
      </c>
      <c r="B3769">
        <v>19</v>
      </c>
      <c r="C3769" t="s">
        <v>324</v>
      </c>
      <c r="D3769" t="s">
        <v>327</v>
      </c>
      <c r="E3769" t="s">
        <v>17</v>
      </c>
      <c r="F3769" t="s">
        <v>52</v>
      </c>
      <c r="G3769">
        <v>92</v>
      </c>
      <c r="H3769">
        <v>111</v>
      </c>
      <c r="I3769" t="str">
        <f>INDEX('DATA - Teams'!$C:$C,MATCH(C3769,'DATA - Teams'!$B:$B,0))</f>
        <v>CHIEF</v>
      </c>
    </row>
    <row r="3770" spans="1:9" hidden="1" x14ac:dyDescent="0.2">
      <c r="A3770">
        <v>2017</v>
      </c>
      <c r="B3770">
        <v>19</v>
      </c>
      <c r="C3770" t="s">
        <v>324</v>
      </c>
      <c r="D3770" t="s">
        <v>331</v>
      </c>
      <c r="E3770" t="s">
        <v>18</v>
      </c>
      <c r="F3770" t="s">
        <v>43</v>
      </c>
      <c r="G3770">
        <v>76</v>
      </c>
      <c r="H3770">
        <v>58</v>
      </c>
      <c r="I3770" t="str">
        <f>INDEX('DATA - Teams'!$C:$C,MATCH(C3770,'DATA - Teams'!$B:$B,0))</f>
        <v>CHIEF</v>
      </c>
    </row>
    <row r="3771" spans="1:9" hidden="1" x14ac:dyDescent="0.2">
      <c r="A3771">
        <v>2017</v>
      </c>
      <c r="B3771">
        <v>19</v>
      </c>
      <c r="C3771" t="s">
        <v>324</v>
      </c>
      <c r="D3771" t="s">
        <v>130</v>
      </c>
      <c r="E3771" t="s">
        <v>23</v>
      </c>
      <c r="F3771" t="s">
        <v>43</v>
      </c>
      <c r="G3771">
        <v>61</v>
      </c>
      <c r="H3771">
        <v>52</v>
      </c>
      <c r="I3771" t="str">
        <f>INDEX('DATA - Teams'!$C:$C,MATCH(C3771,'DATA - Teams'!$B:$B,0))</f>
        <v>CHIEF</v>
      </c>
    </row>
    <row r="3772" spans="1:9" hidden="1" x14ac:dyDescent="0.2">
      <c r="A3772">
        <v>2017</v>
      </c>
      <c r="B3772">
        <v>19</v>
      </c>
      <c r="C3772" t="s">
        <v>324</v>
      </c>
      <c r="D3772" t="s">
        <v>275</v>
      </c>
      <c r="E3772" t="s">
        <v>23</v>
      </c>
      <c r="F3772" t="s">
        <v>41</v>
      </c>
      <c r="G3772">
        <v>96</v>
      </c>
      <c r="H3772">
        <v>116</v>
      </c>
      <c r="I3772" t="str">
        <f>INDEX('DATA - Teams'!$C:$C,MATCH(C3772,'DATA - Teams'!$B:$B,0))</f>
        <v>CHIEF</v>
      </c>
    </row>
    <row r="3773" spans="1:9" hidden="1" x14ac:dyDescent="0.2">
      <c r="A3773">
        <v>2017</v>
      </c>
      <c r="B3773">
        <v>19</v>
      </c>
      <c r="C3773" t="s">
        <v>324</v>
      </c>
      <c r="D3773" t="s">
        <v>328</v>
      </c>
      <c r="E3773" t="s">
        <v>23</v>
      </c>
      <c r="F3773" t="s">
        <v>38</v>
      </c>
      <c r="G3773">
        <v>94</v>
      </c>
      <c r="H3773">
        <v>109</v>
      </c>
      <c r="I3773" t="str">
        <f>INDEX('DATA - Teams'!$C:$C,MATCH(C3773,'DATA - Teams'!$B:$B,0))</f>
        <v>CHIEF</v>
      </c>
    </row>
    <row r="3774" spans="1:9" hidden="1" x14ac:dyDescent="0.2">
      <c r="A3774">
        <v>2017</v>
      </c>
      <c r="B3774">
        <v>19</v>
      </c>
      <c r="C3774" t="s">
        <v>324</v>
      </c>
      <c r="D3774" t="s">
        <v>245</v>
      </c>
      <c r="E3774" t="s">
        <v>32</v>
      </c>
      <c r="F3774" t="s">
        <v>43</v>
      </c>
      <c r="G3774">
        <v>84</v>
      </c>
      <c r="H3774">
        <v>82</v>
      </c>
      <c r="I3774" t="str">
        <f>INDEX('DATA - Teams'!$C:$C,MATCH(C3774,'DATA - Teams'!$B:$B,0))</f>
        <v>CHIEF</v>
      </c>
    </row>
    <row r="3775" spans="1:9" hidden="1" x14ac:dyDescent="0.2">
      <c r="A3775">
        <v>2017</v>
      </c>
      <c r="B3775">
        <v>19</v>
      </c>
      <c r="C3775" t="s">
        <v>324</v>
      </c>
      <c r="D3775" t="s">
        <v>269</v>
      </c>
      <c r="E3775" t="s">
        <v>32</v>
      </c>
      <c r="F3775" t="s">
        <v>38</v>
      </c>
      <c r="G3775">
        <v>85</v>
      </c>
      <c r="H3775">
        <v>58</v>
      </c>
      <c r="I3775" t="str">
        <f>INDEX('DATA - Teams'!$C:$C,MATCH(C3775,'DATA - Teams'!$B:$B,0))</f>
        <v>CHIEF</v>
      </c>
    </row>
    <row r="3776" spans="1:9" hidden="1" x14ac:dyDescent="0.2">
      <c r="A3776">
        <v>2017</v>
      </c>
      <c r="B3776">
        <v>19</v>
      </c>
      <c r="C3776" t="s">
        <v>324</v>
      </c>
      <c r="D3776" t="s">
        <v>338</v>
      </c>
      <c r="E3776" t="s">
        <v>16</v>
      </c>
      <c r="F3776" t="s">
        <v>38</v>
      </c>
      <c r="G3776">
        <v>81</v>
      </c>
      <c r="H3776">
        <v>58</v>
      </c>
      <c r="I3776" t="str">
        <f>INDEX('DATA - Teams'!$C:$C,MATCH(C3776,'DATA - Teams'!$B:$B,0))</f>
        <v>CHIEF</v>
      </c>
    </row>
    <row r="3777" spans="1:9" hidden="1" x14ac:dyDescent="0.2">
      <c r="A3777">
        <v>2017</v>
      </c>
      <c r="B3777">
        <v>19</v>
      </c>
      <c r="C3777" t="s">
        <v>324</v>
      </c>
      <c r="D3777" t="s">
        <v>341</v>
      </c>
      <c r="E3777" t="s">
        <v>24</v>
      </c>
      <c r="F3777" t="s">
        <v>41</v>
      </c>
      <c r="G3777">
        <v>111</v>
      </c>
      <c r="H3777">
        <v>7</v>
      </c>
      <c r="I3777" t="str">
        <f>INDEX('DATA - Teams'!$C:$C,MATCH(C3777,'DATA - Teams'!$B:$B,0))</f>
        <v>CHIEF</v>
      </c>
    </row>
    <row r="3778" spans="1:9" hidden="1" x14ac:dyDescent="0.2">
      <c r="A3778">
        <v>2017</v>
      </c>
      <c r="B3778">
        <v>19</v>
      </c>
      <c r="C3778" t="s">
        <v>324</v>
      </c>
      <c r="D3778" t="s">
        <v>329</v>
      </c>
      <c r="E3778" t="s">
        <v>24</v>
      </c>
      <c r="F3778" t="s">
        <v>41</v>
      </c>
      <c r="G3778">
        <v>117</v>
      </c>
      <c r="H3778">
        <v>117</v>
      </c>
      <c r="I3778" t="str">
        <f>INDEX('DATA - Teams'!$C:$C,MATCH(C3778,'DATA - Teams'!$B:$B,0))</f>
        <v>CHIEF</v>
      </c>
    </row>
    <row r="3779" spans="1:9" hidden="1" x14ac:dyDescent="0.2">
      <c r="A3779">
        <v>2017</v>
      </c>
      <c r="B3779">
        <v>19</v>
      </c>
      <c r="C3779" t="s">
        <v>324</v>
      </c>
      <c r="D3779" t="s">
        <v>320</v>
      </c>
      <c r="E3779" t="s">
        <v>14</v>
      </c>
      <c r="F3779" t="s">
        <v>41</v>
      </c>
      <c r="G3779">
        <v>84</v>
      </c>
      <c r="H3779">
        <v>110</v>
      </c>
      <c r="I3779" t="str">
        <f>INDEX('DATA - Teams'!$C:$C,MATCH(C3779,'DATA - Teams'!$B:$B,0))</f>
        <v>CHIEF</v>
      </c>
    </row>
    <row r="3780" spans="1:9" hidden="1" x14ac:dyDescent="0.2">
      <c r="A3780">
        <v>2017</v>
      </c>
      <c r="B3780">
        <v>19</v>
      </c>
      <c r="C3780" t="s">
        <v>324</v>
      </c>
      <c r="D3780" t="s">
        <v>247</v>
      </c>
      <c r="E3780" t="s">
        <v>35</v>
      </c>
      <c r="F3780" t="s">
        <v>41</v>
      </c>
      <c r="G3780">
        <v>80</v>
      </c>
      <c r="H3780">
        <v>87</v>
      </c>
      <c r="I3780" t="str">
        <f>INDEX('DATA - Teams'!$C:$C,MATCH(C3780,'DATA - Teams'!$B:$B,0))</f>
        <v>CHIEF</v>
      </c>
    </row>
    <row r="3781" spans="1:9" hidden="1" x14ac:dyDescent="0.2">
      <c r="A3781">
        <v>2017</v>
      </c>
      <c r="B3781">
        <v>19</v>
      </c>
      <c r="C3781" t="s">
        <v>324</v>
      </c>
      <c r="D3781" t="s">
        <v>1064</v>
      </c>
      <c r="E3781" t="s">
        <v>13</v>
      </c>
      <c r="F3781" t="s">
        <v>38</v>
      </c>
      <c r="G3781">
        <v>73</v>
      </c>
      <c r="H3781">
        <v>97</v>
      </c>
      <c r="I3781" t="str">
        <f>INDEX('DATA - Teams'!$C:$C,MATCH(C3781,'DATA - Teams'!$B:$B,0))</f>
        <v>CHIEF</v>
      </c>
    </row>
    <row r="3782" spans="1:9" hidden="1" x14ac:dyDescent="0.2">
      <c r="A3782">
        <v>2017</v>
      </c>
      <c r="B3782">
        <v>19</v>
      </c>
      <c r="C3782" t="s">
        <v>324</v>
      </c>
      <c r="D3782" t="s">
        <v>216</v>
      </c>
      <c r="E3782" t="s">
        <v>21</v>
      </c>
      <c r="F3782" t="s">
        <v>59</v>
      </c>
      <c r="G3782">
        <v>105</v>
      </c>
      <c r="H3782">
        <v>113</v>
      </c>
      <c r="I3782" t="str">
        <f>INDEX('DATA - Teams'!$C:$C,MATCH(C3782,'DATA - Teams'!$B:$B,0))</f>
        <v>CHIEF</v>
      </c>
    </row>
    <row r="3783" spans="1:9" hidden="1" x14ac:dyDescent="0.2">
      <c r="A3783">
        <v>2017</v>
      </c>
      <c r="B3783">
        <v>19</v>
      </c>
      <c r="C3783" t="s">
        <v>324</v>
      </c>
      <c r="D3783" t="s">
        <v>300</v>
      </c>
      <c r="E3783" t="s">
        <v>17</v>
      </c>
      <c r="F3783" t="s">
        <v>59</v>
      </c>
      <c r="G3783">
        <v>108</v>
      </c>
      <c r="H3783">
        <v>0</v>
      </c>
      <c r="I3783" t="str">
        <f>INDEX('DATA - Teams'!$C:$C,MATCH(C3783,'DATA - Teams'!$B:$B,0))</f>
        <v>CHIEF</v>
      </c>
    </row>
    <row r="3784" spans="1:9" hidden="1" x14ac:dyDescent="0.2">
      <c r="A3784">
        <v>2017</v>
      </c>
      <c r="B3784">
        <v>19</v>
      </c>
      <c r="C3784" t="s">
        <v>324</v>
      </c>
      <c r="D3784" t="s">
        <v>342</v>
      </c>
      <c r="E3784" t="s">
        <v>27</v>
      </c>
      <c r="F3784" t="s">
        <v>59</v>
      </c>
      <c r="G3784">
        <v>88</v>
      </c>
      <c r="H3784">
        <v>97</v>
      </c>
      <c r="I3784" t="str">
        <f>INDEX('DATA - Teams'!$C:$C,MATCH(C3784,'DATA - Teams'!$B:$B,0))</f>
        <v>CHIEF</v>
      </c>
    </row>
    <row r="3785" spans="1:9" hidden="1" x14ac:dyDescent="0.2">
      <c r="A3785">
        <v>2017</v>
      </c>
      <c r="B3785">
        <v>19</v>
      </c>
      <c r="C3785" t="s">
        <v>324</v>
      </c>
      <c r="D3785" t="s">
        <v>330</v>
      </c>
      <c r="E3785" t="s">
        <v>35</v>
      </c>
      <c r="F3785" t="s">
        <v>59</v>
      </c>
      <c r="G3785">
        <v>86</v>
      </c>
      <c r="H3785">
        <v>0</v>
      </c>
      <c r="I3785" t="str">
        <f>INDEX('DATA - Teams'!$C:$C,MATCH(C3785,'DATA - Teams'!$B:$B,0))</f>
        <v>CHIEF</v>
      </c>
    </row>
    <row r="3786" spans="1:9" hidden="1" x14ac:dyDescent="0.2">
      <c r="A3786">
        <v>2017</v>
      </c>
      <c r="B3786">
        <v>20</v>
      </c>
      <c r="C3786" t="s">
        <v>324</v>
      </c>
      <c r="D3786" t="s">
        <v>136</v>
      </c>
      <c r="E3786" t="s">
        <v>21</v>
      </c>
      <c r="F3786" t="s">
        <v>43</v>
      </c>
      <c r="G3786">
        <v>77</v>
      </c>
      <c r="H3786">
        <v>93</v>
      </c>
      <c r="I3786" t="str">
        <f>INDEX('DATA - Teams'!$C:$C,MATCH(C3786,'DATA - Teams'!$B:$B,0))</f>
        <v>CHIEF</v>
      </c>
    </row>
    <row r="3787" spans="1:9" hidden="1" x14ac:dyDescent="0.2">
      <c r="A3787">
        <v>2017</v>
      </c>
      <c r="B3787">
        <v>20</v>
      </c>
      <c r="C3787" t="s">
        <v>324</v>
      </c>
      <c r="D3787" t="s">
        <v>326</v>
      </c>
      <c r="E3787" t="s">
        <v>33</v>
      </c>
      <c r="F3787" t="s">
        <v>41</v>
      </c>
      <c r="G3787">
        <v>92</v>
      </c>
      <c r="H3787">
        <v>90</v>
      </c>
      <c r="I3787" t="str">
        <f>INDEX('DATA - Teams'!$C:$C,MATCH(C3787,'DATA - Teams'!$B:$B,0))</f>
        <v>CHIEF</v>
      </c>
    </row>
    <row r="3788" spans="1:9" hidden="1" x14ac:dyDescent="0.2">
      <c r="A3788">
        <v>2017</v>
      </c>
      <c r="B3788">
        <v>20</v>
      </c>
      <c r="C3788" t="s">
        <v>324</v>
      </c>
      <c r="D3788" t="s">
        <v>115</v>
      </c>
      <c r="E3788" t="s">
        <v>33</v>
      </c>
      <c r="F3788" t="s">
        <v>43</v>
      </c>
      <c r="G3788">
        <v>87</v>
      </c>
      <c r="H3788">
        <v>91</v>
      </c>
      <c r="I3788" t="str">
        <f>INDEX('DATA - Teams'!$C:$C,MATCH(C3788,'DATA - Teams'!$B:$B,0))</f>
        <v>CHIEF</v>
      </c>
    </row>
    <row r="3789" spans="1:9" hidden="1" x14ac:dyDescent="0.2">
      <c r="A3789">
        <v>2017</v>
      </c>
      <c r="B3789">
        <v>20</v>
      </c>
      <c r="C3789" t="s">
        <v>324</v>
      </c>
      <c r="D3789" t="s">
        <v>308</v>
      </c>
      <c r="E3789" t="s">
        <v>17</v>
      </c>
      <c r="F3789" t="s">
        <v>43</v>
      </c>
      <c r="G3789">
        <v>69</v>
      </c>
      <c r="H3789">
        <v>24</v>
      </c>
      <c r="I3789" t="str">
        <f>INDEX('DATA - Teams'!$C:$C,MATCH(C3789,'DATA - Teams'!$B:$B,0))</f>
        <v>CHIEF</v>
      </c>
    </row>
    <row r="3790" spans="1:9" hidden="1" x14ac:dyDescent="0.2">
      <c r="A3790">
        <v>2017</v>
      </c>
      <c r="B3790">
        <v>20</v>
      </c>
      <c r="C3790" t="s">
        <v>324</v>
      </c>
      <c r="D3790" t="s">
        <v>300</v>
      </c>
      <c r="E3790" t="s">
        <v>17</v>
      </c>
      <c r="F3790" t="s">
        <v>41</v>
      </c>
      <c r="G3790">
        <v>95</v>
      </c>
      <c r="H3790">
        <v>57</v>
      </c>
      <c r="I3790" t="str">
        <f>INDEX('DATA - Teams'!$C:$C,MATCH(C3790,'DATA - Teams'!$B:$B,0))</f>
        <v>CHIEF</v>
      </c>
    </row>
    <row r="3791" spans="1:9" hidden="1" x14ac:dyDescent="0.2">
      <c r="A3791">
        <v>2017</v>
      </c>
      <c r="B3791">
        <v>20</v>
      </c>
      <c r="C3791" t="s">
        <v>324</v>
      </c>
      <c r="D3791" t="s">
        <v>144</v>
      </c>
      <c r="E3791" t="s">
        <v>17</v>
      </c>
      <c r="F3791" t="s">
        <v>41</v>
      </c>
      <c r="G3791">
        <v>88</v>
      </c>
      <c r="H3791">
        <v>72</v>
      </c>
      <c r="I3791" t="str">
        <f>INDEX('DATA - Teams'!$C:$C,MATCH(C3791,'DATA - Teams'!$B:$B,0))</f>
        <v>CHIEF</v>
      </c>
    </row>
    <row r="3792" spans="1:9" hidden="1" x14ac:dyDescent="0.2">
      <c r="A3792">
        <v>2017</v>
      </c>
      <c r="B3792">
        <v>20</v>
      </c>
      <c r="C3792" t="s">
        <v>324</v>
      </c>
      <c r="D3792" t="s">
        <v>327</v>
      </c>
      <c r="E3792" t="s">
        <v>17</v>
      </c>
      <c r="F3792" t="s">
        <v>52</v>
      </c>
      <c r="G3792">
        <v>105</v>
      </c>
      <c r="H3792">
        <v>160</v>
      </c>
      <c r="I3792" t="str">
        <f>INDEX('DATA - Teams'!$C:$C,MATCH(C3792,'DATA - Teams'!$B:$B,0))</f>
        <v>CHIEF</v>
      </c>
    </row>
    <row r="3793" spans="1:9" hidden="1" x14ac:dyDescent="0.2">
      <c r="A3793">
        <v>2017</v>
      </c>
      <c r="B3793">
        <v>20</v>
      </c>
      <c r="C3793" t="s">
        <v>324</v>
      </c>
      <c r="D3793" t="s">
        <v>316</v>
      </c>
      <c r="E3793" t="s">
        <v>17</v>
      </c>
      <c r="F3793" t="s">
        <v>38</v>
      </c>
      <c r="G3793">
        <v>80</v>
      </c>
      <c r="H3793">
        <v>54</v>
      </c>
      <c r="I3793" t="str">
        <f>INDEX('DATA - Teams'!$C:$C,MATCH(C3793,'DATA - Teams'!$B:$B,0))</f>
        <v>CHIEF</v>
      </c>
    </row>
    <row r="3794" spans="1:9" hidden="1" x14ac:dyDescent="0.2">
      <c r="A3794">
        <v>2017</v>
      </c>
      <c r="B3794">
        <v>20</v>
      </c>
      <c r="C3794" t="s">
        <v>324</v>
      </c>
      <c r="D3794" t="s">
        <v>328</v>
      </c>
      <c r="E3794" t="s">
        <v>23</v>
      </c>
      <c r="F3794" t="s">
        <v>38</v>
      </c>
      <c r="G3794">
        <v>93</v>
      </c>
      <c r="H3794">
        <v>70</v>
      </c>
      <c r="I3794" t="str">
        <f>INDEX('DATA - Teams'!$C:$C,MATCH(C3794,'DATA - Teams'!$B:$B,0))</f>
        <v>CHIEF</v>
      </c>
    </row>
    <row r="3795" spans="1:9" hidden="1" x14ac:dyDescent="0.2">
      <c r="A3795">
        <v>2017</v>
      </c>
      <c r="B3795">
        <v>20</v>
      </c>
      <c r="C3795" t="s">
        <v>324</v>
      </c>
      <c r="D3795" t="s">
        <v>130</v>
      </c>
      <c r="E3795" t="s">
        <v>23</v>
      </c>
      <c r="F3795" t="s">
        <v>43</v>
      </c>
      <c r="G3795">
        <v>61</v>
      </c>
      <c r="H3795">
        <v>81</v>
      </c>
      <c r="I3795" t="str">
        <f>INDEX('DATA - Teams'!$C:$C,MATCH(C3795,'DATA - Teams'!$B:$B,0))</f>
        <v>CHIEF</v>
      </c>
    </row>
    <row r="3796" spans="1:9" hidden="1" x14ac:dyDescent="0.2">
      <c r="A3796">
        <v>2017</v>
      </c>
      <c r="B3796">
        <v>20</v>
      </c>
      <c r="C3796" t="s">
        <v>324</v>
      </c>
      <c r="D3796" t="s">
        <v>275</v>
      </c>
      <c r="E3796" t="s">
        <v>23</v>
      </c>
      <c r="F3796" t="s">
        <v>41</v>
      </c>
      <c r="G3796">
        <v>89</v>
      </c>
      <c r="H3796">
        <v>109</v>
      </c>
      <c r="I3796" t="str">
        <f>INDEX('DATA - Teams'!$C:$C,MATCH(C3796,'DATA - Teams'!$B:$B,0))</f>
        <v>CHIEF</v>
      </c>
    </row>
    <row r="3797" spans="1:9" hidden="1" x14ac:dyDescent="0.2">
      <c r="A3797">
        <v>2017</v>
      </c>
      <c r="B3797">
        <v>20</v>
      </c>
      <c r="C3797" t="s">
        <v>324</v>
      </c>
      <c r="D3797" t="s">
        <v>340</v>
      </c>
      <c r="E3797" t="s">
        <v>36</v>
      </c>
      <c r="F3797" t="s">
        <v>38</v>
      </c>
      <c r="G3797">
        <v>91</v>
      </c>
      <c r="H3797">
        <v>74</v>
      </c>
      <c r="I3797" t="str">
        <f>INDEX('DATA - Teams'!$C:$C,MATCH(C3797,'DATA - Teams'!$B:$B,0))</f>
        <v>CHIEF</v>
      </c>
    </row>
    <row r="3798" spans="1:9" hidden="1" x14ac:dyDescent="0.2">
      <c r="A3798">
        <v>2017</v>
      </c>
      <c r="B3798">
        <v>20</v>
      </c>
      <c r="C3798" t="s">
        <v>324</v>
      </c>
      <c r="D3798" t="s">
        <v>245</v>
      </c>
      <c r="E3798" t="s">
        <v>32</v>
      </c>
      <c r="F3798" t="s">
        <v>43</v>
      </c>
      <c r="G3798">
        <v>90</v>
      </c>
      <c r="H3798">
        <v>89</v>
      </c>
      <c r="I3798" t="str">
        <f>INDEX('DATA - Teams'!$C:$C,MATCH(C3798,'DATA - Teams'!$B:$B,0))</f>
        <v>CHIEF</v>
      </c>
    </row>
    <row r="3799" spans="1:9" hidden="1" x14ac:dyDescent="0.2">
      <c r="A3799">
        <v>2017</v>
      </c>
      <c r="B3799">
        <v>20</v>
      </c>
      <c r="C3799" t="s">
        <v>324</v>
      </c>
      <c r="D3799" t="s">
        <v>338</v>
      </c>
      <c r="E3799" t="s">
        <v>16</v>
      </c>
      <c r="F3799" t="s">
        <v>38</v>
      </c>
      <c r="G3799">
        <v>80</v>
      </c>
      <c r="H3799">
        <v>71</v>
      </c>
      <c r="I3799" t="str">
        <f>INDEX('DATA - Teams'!$C:$C,MATCH(C3799,'DATA - Teams'!$B:$B,0))</f>
        <v>CHIEF</v>
      </c>
    </row>
    <row r="3800" spans="1:9" hidden="1" x14ac:dyDescent="0.2">
      <c r="A3800">
        <v>2017</v>
      </c>
      <c r="B3800">
        <v>20</v>
      </c>
      <c r="C3800" t="s">
        <v>324</v>
      </c>
      <c r="D3800" t="s">
        <v>329</v>
      </c>
      <c r="E3800" t="s">
        <v>24</v>
      </c>
      <c r="F3800" t="s">
        <v>41</v>
      </c>
      <c r="G3800">
        <v>125</v>
      </c>
      <c r="H3800">
        <v>156</v>
      </c>
      <c r="I3800" t="str">
        <f>INDEX('DATA - Teams'!$C:$C,MATCH(C3800,'DATA - Teams'!$B:$B,0))</f>
        <v>CHIEF</v>
      </c>
    </row>
    <row r="3801" spans="1:9" hidden="1" x14ac:dyDescent="0.2">
      <c r="A3801">
        <v>2017</v>
      </c>
      <c r="B3801">
        <v>20</v>
      </c>
      <c r="C3801" t="s">
        <v>324</v>
      </c>
      <c r="D3801" t="s">
        <v>320</v>
      </c>
      <c r="E3801" t="s">
        <v>14</v>
      </c>
      <c r="F3801" t="s">
        <v>41</v>
      </c>
      <c r="G3801">
        <v>78</v>
      </c>
      <c r="H3801">
        <v>65</v>
      </c>
      <c r="I3801" t="str">
        <f>INDEX('DATA - Teams'!$C:$C,MATCH(C3801,'DATA - Teams'!$B:$B,0))</f>
        <v>CHIEF</v>
      </c>
    </row>
    <row r="3802" spans="1:9" hidden="1" x14ac:dyDescent="0.2">
      <c r="A3802">
        <v>2017</v>
      </c>
      <c r="B3802">
        <v>20</v>
      </c>
      <c r="C3802" t="s">
        <v>324</v>
      </c>
      <c r="D3802" t="s">
        <v>247</v>
      </c>
      <c r="E3802" t="s">
        <v>35</v>
      </c>
      <c r="F3802" t="s">
        <v>41</v>
      </c>
      <c r="G3802">
        <v>80</v>
      </c>
      <c r="H3802">
        <v>80</v>
      </c>
      <c r="I3802" t="str">
        <f>INDEX('DATA - Teams'!$C:$C,MATCH(C3802,'DATA - Teams'!$B:$B,0))</f>
        <v>CHIEF</v>
      </c>
    </row>
    <row r="3803" spans="1:9" hidden="1" x14ac:dyDescent="0.2">
      <c r="A3803">
        <v>2017</v>
      </c>
      <c r="B3803">
        <v>20</v>
      </c>
      <c r="C3803" t="s">
        <v>324</v>
      </c>
      <c r="D3803" t="s">
        <v>1064</v>
      </c>
      <c r="E3803" t="s">
        <v>13</v>
      </c>
      <c r="F3803" t="s">
        <v>38</v>
      </c>
      <c r="G3803">
        <v>78</v>
      </c>
      <c r="H3803">
        <v>101</v>
      </c>
      <c r="I3803" t="str">
        <f>INDEX('DATA - Teams'!$C:$C,MATCH(C3803,'DATA - Teams'!$B:$B,0))</f>
        <v>CHIEF</v>
      </c>
    </row>
    <row r="3804" spans="1:9" hidden="1" x14ac:dyDescent="0.2">
      <c r="A3804">
        <v>2017</v>
      </c>
      <c r="B3804">
        <v>20</v>
      </c>
      <c r="C3804" t="s">
        <v>324</v>
      </c>
      <c r="D3804" t="s">
        <v>216</v>
      </c>
      <c r="E3804" t="s">
        <v>21</v>
      </c>
      <c r="F3804" t="s">
        <v>59</v>
      </c>
      <c r="G3804">
        <v>107</v>
      </c>
      <c r="H3804">
        <v>72</v>
      </c>
      <c r="I3804" t="str">
        <f>INDEX('DATA - Teams'!$C:$C,MATCH(C3804,'DATA - Teams'!$B:$B,0))</f>
        <v>CHIEF</v>
      </c>
    </row>
    <row r="3805" spans="1:9" hidden="1" x14ac:dyDescent="0.2">
      <c r="A3805">
        <v>2017</v>
      </c>
      <c r="B3805">
        <v>20</v>
      </c>
      <c r="C3805" t="s">
        <v>324</v>
      </c>
      <c r="D3805" t="s">
        <v>331</v>
      </c>
      <c r="E3805" t="s">
        <v>18</v>
      </c>
      <c r="F3805" t="s">
        <v>59</v>
      </c>
      <c r="G3805">
        <v>83</v>
      </c>
      <c r="H3805">
        <v>0</v>
      </c>
      <c r="I3805" t="str">
        <f>INDEX('DATA - Teams'!$C:$C,MATCH(C3805,'DATA - Teams'!$B:$B,0))</f>
        <v>CHIEF</v>
      </c>
    </row>
    <row r="3806" spans="1:9" hidden="1" x14ac:dyDescent="0.2">
      <c r="A3806">
        <v>2017</v>
      </c>
      <c r="B3806">
        <v>20</v>
      </c>
      <c r="C3806" t="s">
        <v>324</v>
      </c>
      <c r="D3806" t="s">
        <v>342</v>
      </c>
      <c r="E3806" t="s">
        <v>27</v>
      </c>
      <c r="F3806" t="s">
        <v>59</v>
      </c>
      <c r="G3806">
        <v>84</v>
      </c>
      <c r="H3806">
        <v>64</v>
      </c>
      <c r="I3806" t="str">
        <f>INDEX('DATA - Teams'!$C:$C,MATCH(C3806,'DATA - Teams'!$B:$B,0))</f>
        <v>CHIEF</v>
      </c>
    </row>
    <row r="3807" spans="1:9" hidden="1" x14ac:dyDescent="0.2">
      <c r="A3807">
        <v>2017</v>
      </c>
      <c r="B3807">
        <v>20</v>
      </c>
      <c r="C3807" t="s">
        <v>324</v>
      </c>
      <c r="D3807" t="s">
        <v>330</v>
      </c>
      <c r="E3807" t="s">
        <v>35</v>
      </c>
      <c r="F3807" t="s">
        <v>59</v>
      </c>
      <c r="G3807">
        <v>86</v>
      </c>
      <c r="H3807">
        <v>0</v>
      </c>
      <c r="I3807" t="str">
        <f>INDEX('DATA - Teams'!$C:$C,MATCH(C3807,'DATA - Teams'!$B:$B,0))</f>
        <v>CHIEF</v>
      </c>
    </row>
    <row r="3808" spans="1:9" hidden="1" x14ac:dyDescent="0.2">
      <c r="A3808">
        <v>2017</v>
      </c>
      <c r="B3808">
        <v>21</v>
      </c>
      <c r="C3808" t="s">
        <v>324</v>
      </c>
      <c r="D3808" t="s">
        <v>136</v>
      </c>
      <c r="E3808" t="s">
        <v>21</v>
      </c>
      <c r="F3808" t="s">
        <v>43</v>
      </c>
      <c r="G3808">
        <v>82</v>
      </c>
      <c r="H3808">
        <v>90</v>
      </c>
      <c r="I3808" t="str">
        <f>INDEX('DATA - Teams'!$C:$C,MATCH(C3808,'DATA - Teams'!$B:$B,0))</f>
        <v>CHIEF</v>
      </c>
    </row>
    <row r="3809" spans="1:9" hidden="1" x14ac:dyDescent="0.2">
      <c r="A3809">
        <v>2017</v>
      </c>
      <c r="B3809">
        <v>21</v>
      </c>
      <c r="C3809" t="s">
        <v>324</v>
      </c>
      <c r="D3809" t="s">
        <v>326</v>
      </c>
      <c r="E3809" t="s">
        <v>33</v>
      </c>
      <c r="F3809" t="s">
        <v>41</v>
      </c>
      <c r="G3809">
        <v>94</v>
      </c>
      <c r="H3809">
        <v>122</v>
      </c>
      <c r="I3809" t="str">
        <f>INDEX('DATA - Teams'!$C:$C,MATCH(C3809,'DATA - Teams'!$B:$B,0))</f>
        <v>CHIEF</v>
      </c>
    </row>
    <row r="3810" spans="1:9" hidden="1" x14ac:dyDescent="0.2">
      <c r="A3810">
        <v>2017</v>
      </c>
      <c r="B3810">
        <v>21</v>
      </c>
      <c r="C3810" t="s">
        <v>324</v>
      </c>
      <c r="D3810" t="s">
        <v>115</v>
      </c>
      <c r="E3810" t="s">
        <v>33</v>
      </c>
      <c r="F3810" t="s">
        <v>43</v>
      </c>
      <c r="G3810">
        <v>93</v>
      </c>
      <c r="H3810">
        <v>96</v>
      </c>
      <c r="I3810" t="str">
        <f>INDEX('DATA - Teams'!$C:$C,MATCH(C3810,'DATA - Teams'!$B:$B,0))</f>
        <v>CHIEF</v>
      </c>
    </row>
    <row r="3811" spans="1:9" hidden="1" x14ac:dyDescent="0.2">
      <c r="A3811">
        <v>2017</v>
      </c>
      <c r="B3811">
        <v>21</v>
      </c>
      <c r="C3811" t="s">
        <v>324</v>
      </c>
      <c r="D3811" t="s">
        <v>308</v>
      </c>
      <c r="E3811" t="s">
        <v>17</v>
      </c>
      <c r="F3811" t="s">
        <v>43</v>
      </c>
      <c r="G3811">
        <v>70</v>
      </c>
      <c r="H3811">
        <v>75</v>
      </c>
      <c r="I3811" t="str">
        <f>INDEX('DATA - Teams'!$C:$C,MATCH(C3811,'DATA - Teams'!$B:$B,0))</f>
        <v>CHIEF</v>
      </c>
    </row>
    <row r="3812" spans="1:9" hidden="1" x14ac:dyDescent="0.2">
      <c r="A3812">
        <v>2017</v>
      </c>
      <c r="B3812">
        <v>21</v>
      </c>
      <c r="C3812" t="s">
        <v>324</v>
      </c>
      <c r="D3812" t="s">
        <v>300</v>
      </c>
      <c r="E3812" t="s">
        <v>17</v>
      </c>
      <c r="F3812" t="s">
        <v>41</v>
      </c>
      <c r="G3812">
        <v>102</v>
      </c>
      <c r="H3812">
        <v>128</v>
      </c>
      <c r="I3812" t="str">
        <f>INDEX('DATA - Teams'!$C:$C,MATCH(C3812,'DATA - Teams'!$B:$B,0))</f>
        <v>CHIEF</v>
      </c>
    </row>
    <row r="3813" spans="1:9" hidden="1" x14ac:dyDescent="0.2">
      <c r="A3813">
        <v>2017</v>
      </c>
      <c r="B3813">
        <v>21</v>
      </c>
      <c r="C3813" t="s">
        <v>324</v>
      </c>
      <c r="D3813" t="s">
        <v>144</v>
      </c>
      <c r="E3813" t="s">
        <v>17</v>
      </c>
      <c r="F3813" t="s">
        <v>41</v>
      </c>
      <c r="G3813">
        <v>84</v>
      </c>
      <c r="H3813">
        <v>81</v>
      </c>
      <c r="I3813" t="str">
        <f>INDEX('DATA - Teams'!$C:$C,MATCH(C3813,'DATA - Teams'!$B:$B,0))</f>
        <v>CHIEF</v>
      </c>
    </row>
    <row r="3814" spans="1:9" hidden="1" x14ac:dyDescent="0.2">
      <c r="A3814">
        <v>2017</v>
      </c>
      <c r="B3814">
        <v>21</v>
      </c>
      <c r="C3814" t="s">
        <v>324</v>
      </c>
      <c r="D3814" t="s">
        <v>327</v>
      </c>
      <c r="E3814" t="s">
        <v>17</v>
      </c>
      <c r="F3814" t="s">
        <v>52</v>
      </c>
      <c r="G3814">
        <v>100</v>
      </c>
      <c r="H3814">
        <v>56</v>
      </c>
      <c r="I3814" t="str">
        <f>INDEX('DATA - Teams'!$C:$C,MATCH(C3814,'DATA - Teams'!$B:$B,0))</f>
        <v>CHIEF</v>
      </c>
    </row>
    <row r="3815" spans="1:9" hidden="1" x14ac:dyDescent="0.2">
      <c r="A3815">
        <v>2017</v>
      </c>
      <c r="B3815">
        <v>21</v>
      </c>
      <c r="C3815" t="s">
        <v>324</v>
      </c>
      <c r="D3815" t="s">
        <v>316</v>
      </c>
      <c r="E3815" t="s">
        <v>17</v>
      </c>
      <c r="F3815" t="s">
        <v>38</v>
      </c>
      <c r="G3815">
        <v>74</v>
      </c>
      <c r="H3815">
        <v>51</v>
      </c>
      <c r="I3815" t="str">
        <f>INDEX('DATA - Teams'!$C:$C,MATCH(C3815,'DATA - Teams'!$B:$B,0))</f>
        <v>CHIEF</v>
      </c>
    </row>
    <row r="3816" spans="1:9" hidden="1" x14ac:dyDescent="0.2">
      <c r="A3816">
        <v>2017</v>
      </c>
      <c r="B3816">
        <v>21</v>
      </c>
      <c r="C3816" t="s">
        <v>324</v>
      </c>
      <c r="D3816" t="s">
        <v>331</v>
      </c>
      <c r="E3816" t="s">
        <v>18</v>
      </c>
      <c r="F3816" t="s">
        <v>43</v>
      </c>
      <c r="G3816">
        <v>76</v>
      </c>
      <c r="H3816">
        <v>77</v>
      </c>
      <c r="I3816" t="str">
        <f>INDEX('DATA - Teams'!$C:$C,MATCH(C3816,'DATA - Teams'!$B:$B,0))</f>
        <v>CHIEF</v>
      </c>
    </row>
    <row r="3817" spans="1:9" hidden="1" x14ac:dyDescent="0.2">
      <c r="A3817">
        <v>2017</v>
      </c>
      <c r="B3817">
        <v>21</v>
      </c>
      <c r="C3817" t="s">
        <v>324</v>
      </c>
      <c r="D3817" t="s">
        <v>328</v>
      </c>
      <c r="E3817" t="s">
        <v>23</v>
      </c>
      <c r="F3817" t="s">
        <v>38</v>
      </c>
      <c r="G3817">
        <v>92</v>
      </c>
      <c r="H3817">
        <v>95</v>
      </c>
      <c r="I3817" t="str">
        <f>INDEX('DATA - Teams'!$C:$C,MATCH(C3817,'DATA - Teams'!$B:$B,0))</f>
        <v>CHIEF</v>
      </c>
    </row>
    <row r="3818" spans="1:9" hidden="1" x14ac:dyDescent="0.2">
      <c r="A3818">
        <v>2017</v>
      </c>
      <c r="B3818">
        <v>21</v>
      </c>
      <c r="C3818" t="s">
        <v>324</v>
      </c>
      <c r="D3818" t="s">
        <v>145</v>
      </c>
      <c r="E3818" t="s">
        <v>23</v>
      </c>
      <c r="F3818" t="s">
        <v>41</v>
      </c>
      <c r="G3818">
        <v>91</v>
      </c>
      <c r="H3818">
        <v>75</v>
      </c>
      <c r="I3818" t="str">
        <f>INDEX('DATA - Teams'!$C:$C,MATCH(C3818,'DATA - Teams'!$B:$B,0))</f>
        <v>CHIEF</v>
      </c>
    </row>
    <row r="3819" spans="1:9" hidden="1" x14ac:dyDescent="0.2">
      <c r="A3819">
        <v>2017</v>
      </c>
      <c r="B3819">
        <v>21</v>
      </c>
      <c r="C3819" t="s">
        <v>324</v>
      </c>
      <c r="D3819" t="s">
        <v>340</v>
      </c>
      <c r="E3819" t="s">
        <v>36</v>
      </c>
      <c r="F3819" t="s">
        <v>38</v>
      </c>
      <c r="G3819">
        <v>97</v>
      </c>
      <c r="H3819">
        <v>78</v>
      </c>
      <c r="I3819" t="str">
        <f>INDEX('DATA - Teams'!$C:$C,MATCH(C3819,'DATA - Teams'!$B:$B,0))</f>
        <v>CHIEF</v>
      </c>
    </row>
    <row r="3820" spans="1:9" hidden="1" x14ac:dyDescent="0.2">
      <c r="A3820">
        <v>2017</v>
      </c>
      <c r="B3820">
        <v>21</v>
      </c>
      <c r="C3820" t="s">
        <v>324</v>
      </c>
      <c r="D3820" t="s">
        <v>245</v>
      </c>
      <c r="E3820" t="s">
        <v>32</v>
      </c>
      <c r="F3820" t="s">
        <v>43</v>
      </c>
      <c r="G3820">
        <v>104</v>
      </c>
      <c r="H3820">
        <v>119</v>
      </c>
      <c r="I3820" t="str">
        <f>INDEX('DATA - Teams'!$C:$C,MATCH(C3820,'DATA - Teams'!$B:$B,0))</f>
        <v>CHIEF</v>
      </c>
    </row>
    <row r="3821" spans="1:9" hidden="1" x14ac:dyDescent="0.2">
      <c r="A3821">
        <v>2017</v>
      </c>
      <c r="B3821">
        <v>21</v>
      </c>
      <c r="C3821" t="s">
        <v>324</v>
      </c>
      <c r="D3821" t="s">
        <v>338</v>
      </c>
      <c r="E3821" t="s">
        <v>16</v>
      </c>
      <c r="F3821" t="s">
        <v>38</v>
      </c>
      <c r="G3821">
        <v>78</v>
      </c>
      <c r="H3821">
        <v>102</v>
      </c>
      <c r="I3821" t="str">
        <f>INDEX('DATA - Teams'!$C:$C,MATCH(C3821,'DATA - Teams'!$B:$B,0))</f>
        <v>CHIEF</v>
      </c>
    </row>
    <row r="3822" spans="1:9" hidden="1" x14ac:dyDescent="0.2">
      <c r="A3822">
        <v>2017</v>
      </c>
      <c r="B3822">
        <v>21</v>
      </c>
      <c r="C3822" t="s">
        <v>324</v>
      </c>
      <c r="D3822" t="s">
        <v>329</v>
      </c>
      <c r="E3822" t="s">
        <v>24</v>
      </c>
      <c r="F3822" t="s">
        <v>41</v>
      </c>
      <c r="G3822">
        <v>115</v>
      </c>
      <c r="H3822">
        <v>44</v>
      </c>
      <c r="I3822" t="str">
        <f>INDEX('DATA - Teams'!$C:$C,MATCH(C3822,'DATA - Teams'!$B:$B,0))</f>
        <v>CHIEF</v>
      </c>
    </row>
    <row r="3823" spans="1:9" hidden="1" x14ac:dyDescent="0.2">
      <c r="A3823">
        <v>2017</v>
      </c>
      <c r="B3823">
        <v>21</v>
      </c>
      <c r="C3823" t="s">
        <v>324</v>
      </c>
      <c r="D3823" t="s">
        <v>320</v>
      </c>
      <c r="E3823" t="s">
        <v>14</v>
      </c>
      <c r="F3823" t="s">
        <v>41</v>
      </c>
      <c r="G3823">
        <v>78</v>
      </c>
      <c r="H3823">
        <v>79</v>
      </c>
      <c r="I3823" t="str">
        <f>INDEX('DATA - Teams'!$C:$C,MATCH(C3823,'DATA - Teams'!$B:$B,0))</f>
        <v>CHIEF</v>
      </c>
    </row>
    <row r="3824" spans="1:9" hidden="1" x14ac:dyDescent="0.2">
      <c r="A3824">
        <v>2017</v>
      </c>
      <c r="B3824">
        <v>21</v>
      </c>
      <c r="C3824" t="s">
        <v>324</v>
      </c>
      <c r="D3824" t="s">
        <v>247</v>
      </c>
      <c r="E3824" t="s">
        <v>35</v>
      </c>
      <c r="F3824" t="s">
        <v>41</v>
      </c>
      <c r="G3824">
        <v>72</v>
      </c>
      <c r="H3824">
        <v>69</v>
      </c>
      <c r="I3824" t="str">
        <f>INDEX('DATA - Teams'!$C:$C,MATCH(C3824,'DATA - Teams'!$B:$B,0))</f>
        <v>CHIEF</v>
      </c>
    </row>
    <row r="3825" spans="1:9" hidden="1" x14ac:dyDescent="0.2">
      <c r="A3825">
        <v>2017</v>
      </c>
      <c r="B3825">
        <v>21</v>
      </c>
      <c r="C3825" t="s">
        <v>324</v>
      </c>
      <c r="D3825" t="s">
        <v>1064</v>
      </c>
      <c r="E3825" t="s">
        <v>13</v>
      </c>
      <c r="F3825" t="s">
        <v>38</v>
      </c>
      <c r="G3825">
        <v>90</v>
      </c>
      <c r="H3825">
        <v>120</v>
      </c>
      <c r="I3825" t="str">
        <f>INDEX('DATA - Teams'!$C:$C,MATCH(C3825,'DATA - Teams'!$B:$B,0))</f>
        <v>CHIEF</v>
      </c>
    </row>
    <row r="3826" spans="1:9" hidden="1" x14ac:dyDescent="0.2">
      <c r="A3826">
        <v>2017</v>
      </c>
      <c r="B3826">
        <v>21</v>
      </c>
      <c r="C3826" t="s">
        <v>324</v>
      </c>
      <c r="D3826" t="s">
        <v>216</v>
      </c>
      <c r="E3826" t="s">
        <v>21</v>
      </c>
      <c r="F3826" t="s">
        <v>59</v>
      </c>
      <c r="G3826">
        <v>110</v>
      </c>
      <c r="H3826">
        <v>102</v>
      </c>
      <c r="I3826" t="str">
        <f>INDEX('DATA - Teams'!$C:$C,MATCH(C3826,'DATA - Teams'!$B:$B,0))</f>
        <v>CHIEF</v>
      </c>
    </row>
    <row r="3827" spans="1:9" hidden="1" x14ac:dyDescent="0.2">
      <c r="A3827">
        <v>2017</v>
      </c>
      <c r="B3827">
        <v>21</v>
      </c>
      <c r="C3827" t="s">
        <v>324</v>
      </c>
      <c r="D3827" t="s">
        <v>275</v>
      </c>
      <c r="E3827" t="s">
        <v>23</v>
      </c>
      <c r="F3827" t="s">
        <v>59</v>
      </c>
      <c r="G3827">
        <v>89</v>
      </c>
      <c r="H3827">
        <v>0</v>
      </c>
      <c r="I3827" t="str">
        <f>INDEX('DATA - Teams'!$C:$C,MATCH(C3827,'DATA - Teams'!$B:$B,0))</f>
        <v>CHIEF</v>
      </c>
    </row>
    <row r="3828" spans="1:9" hidden="1" x14ac:dyDescent="0.2">
      <c r="A3828">
        <v>2017</v>
      </c>
      <c r="B3828">
        <v>21</v>
      </c>
      <c r="C3828" t="s">
        <v>324</v>
      </c>
      <c r="D3828" t="s">
        <v>342</v>
      </c>
      <c r="E3828" t="s">
        <v>27</v>
      </c>
      <c r="F3828" t="s">
        <v>59</v>
      </c>
      <c r="G3828">
        <v>85</v>
      </c>
      <c r="H3828">
        <v>122</v>
      </c>
      <c r="I3828" t="str">
        <f>INDEX('DATA - Teams'!$C:$C,MATCH(C3828,'DATA - Teams'!$B:$B,0))</f>
        <v>CHIEF</v>
      </c>
    </row>
    <row r="3829" spans="1:9" hidden="1" x14ac:dyDescent="0.2">
      <c r="A3829">
        <v>2017</v>
      </c>
      <c r="B3829">
        <v>21</v>
      </c>
      <c r="C3829" t="s">
        <v>324</v>
      </c>
      <c r="D3829" t="s">
        <v>330</v>
      </c>
      <c r="E3829" t="s">
        <v>35</v>
      </c>
      <c r="F3829" t="s">
        <v>59</v>
      </c>
      <c r="G3829">
        <v>86</v>
      </c>
      <c r="H3829">
        <v>0</v>
      </c>
      <c r="I3829" t="str">
        <f>INDEX('DATA - Teams'!$C:$C,MATCH(C3829,'DATA - Teams'!$B:$B,0))</f>
        <v>CHIEF</v>
      </c>
    </row>
    <row r="3830" spans="1:9" hidden="1" x14ac:dyDescent="0.2">
      <c r="A3830">
        <v>2018</v>
      </c>
      <c r="B3830">
        <v>1</v>
      </c>
      <c r="C3830" t="s">
        <v>366</v>
      </c>
      <c r="D3830" t="s">
        <v>303</v>
      </c>
      <c r="E3830" t="s">
        <v>10</v>
      </c>
      <c r="F3830" t="s">
        <v>41</v>
      </c>
      <c r="G3830">
        <v>106</v>
      </c>
      <c r="H3830">
        <v>102</v>
      </c>
      <c r="I3830" t="str">
        <f>INDEX('DATA - Teams'!$C:$C,MATCH(C3830,'DATA - Teams'!$B:$B,0))</f>
        <v>PMAC</v>
      </c>
    </row>
    <row r="3831" spans="1:9" hidden="1" x14ac:dyDescent="0.2">
      <c r="A3831">
        <v>2018</v>
      </c>
      <c r="B3831">
        <v>1</v>
      </c>
      <c r="C3831" t="s">
        <v>366</v>
      </c>
      <c r="D3831" t="s">
        <v>344</v>
      </c>
      <c r="E3831" t="s">
        <v>16</v>
      </c>
      <c r="F3831" t="s">
        <v>43</v>
      </c>
      <c r="G3831">
        <v>68</v>
      </c>
      <c r="H3831">
        <v>84</v>
      </c>
      <c r="I3831" t="str">
        <f>INDEX('DATA - Teams'!$C:$C,MATCH(C3831,'DATA - Teams'!$B:$B,0))</f>
        <v>PMAC</v>
      </c>
    </row>
    <row r="3832" spans="1:9" hidden="1" x14ac:dyDescent="0.2">
      <c r="A3832">
        <v>2018</v>
      </c>
      <c r="B3832">
        <v>1</v>
      </c>
      <c r="C3832" t="s">
        <v>366</v>
      </c>
      <c r="D3832" t="s">
        <v>166</v>
      </c>
      <c r="E3832" t="s">
        <v>14</v>
      </c>
      <c r="F3832" t="s">
        <v>41</v>
      </c>
      <c r="G3832">
        <v>103</v>
      </c>
      <c r="H3832">
        <v>94</v>
      </c>
      <c r="I3832" t="str">
        <f>INDEX('DATA - Teams'!$C:$C,MATCH(C3832,'DATA - Teams'!$B:$B,0))</f>
        <v>PMAC</v>
      </c>
    </row>
    <row r="3833" spans="1:9" hidden="1" x14ac:dyDescent="0.2">
      <c r="A3833">
        <v>2018</v>
      </c>
      <c r="B3833">
        <v>1</v>
      </c>
      <c r="C3833" t="s">
        <v>366</v>
      </c>
      <c r="D3833" t="s">
        <v>114</v>
      </c>
      <c r="E3833" t="s">
        <v>33</v>
      </c>
      <c r="F3833" t="s">
        <v>41</v>
      </c>
      <c r="G3833">
        <v>105</v>
      </c>
      <c r="H3833">
        <v>87</v>
      </c>
      <c r="I3833" t="str">
        <f>INDEX('DATA - Teams'!$C:$C,MATCH(C3833,'DATA - Teams'!$B:$B,0))</f>
        <v>PMAC</v>
      </c>
    </row>
    <row r="3834" spans="1:9" hidden="1" x14ac:dyDescent="0.2">
      <c r="A3834">
        <v>2018</v>
      </c>
      <c r="B3834">
        <v>1</v>
      </c>
      <c r="C3834" t="s">
        <v>366</v>
      </c>
      <c r="D3834" t="s">
        <v>305</v>
      </c>
      <c r="E3834" t="s">
        <v>28</v>
      </c>
      <c r="F3834" t="s">
        <v>52</v>
      </c>
      <c r="G3834">
        <v>103</v>
      </c>
      <c r="H3834">
        <v>90</v>
      </c>
      <c r="I3834" t="str">
        <f>INDEX('DATA - Teams'!$C:$C,MATCH(C3834,'DATA - Teams'!$B:$B,0))</f>
        <v>PMAC</v>
      </c>
    </row>
    <row r="3835" spans="1:9" hidden="1" x14ac:dyDescent="0.2">
      <c r="A3835">
        <v>2018</v>
      </c>
      <c r="B3835">
        <v>1</v>
      </c>
      <c r="C3835" t="s">
        <v>366</v>
      </c>
      <c r="D3835" t="s">
        <v>213</v>
      </c>
      <c r="E3835" t="s">
        <v>28</v>
      </c>
      <c r="F3835" t="s">
        <v>38</v>
      </c>
      <c r="G3835">
        <v>68</v>
      </c>
      <c r="H3835">
        <v>56</v>
      </c>
      <c r="I3835" t="str">
        <f>INDEX('DATA - Teams'!$C:$C,MATCH(C3835,'DATA - Teams'!$B:$B,0))</f>
        <v>PMAC</v>
      </c>
    </row>
    <row r="3836" spans="1:9" hidden="1" x14ac:dyDescent="0.2">
      <c r="A3836">
        <v>2018</v>
      </c>
      <c r="B3836">
        <v>1</v>
      </c>
      <c r="C3836" t="s">
        <v>366</v>
      </c>
      <c r="D3836" t="s">
        <v>94</v>
      </c>
      <c r="E3836" t="s">
        <v>21</v>
      </c>
      <c r="F3836" t="s">
        <v>38</v>
      </c>
      <c r="G3836">
        <v>78</v>
      </c>
      <c r="H3836">
        <v>47</v>
      </c>
      <c r="I3836" t="str">
        <f>INDEX('DATA - Teams'!$C:$C,MATCH(C3836,'DATA - Teams'!$B:$B,0))</f>
        <v>PMAC</v>
      </c>
    </row>
    <row r="3837" spans="1:9" hidden="1" x14ac:dyDescent="0.2">
      <c r="A3837">
        <v>2018</v>
      </c>
      <c r="B3837">
        <v>1</v>
      </c>
      <c r="C3837" t="s">
        <v>366</v>
      </c>
      <c r="D3837" t="s">
        <v>345</v>
      </c>
      <c r="E3837" t="s">
        <v>18</v>
      </c>
      <c r="F3837" t="s">
        <v>38</v>
      </c>
      <c r="G3837">
        <v>62</v>
      </c>
      <c r="H3837">
        <v>60</v>
      </c>
      <c r="I3837" t="str">
        <f>INDEX('DATA - Teams'!$C:$C,MATCH(C3837,'DATA - Teams'!$B:$B,0))</f>
        <v>PMAC</v>
      </c>
    </row>
    <row r="3838" spans="1:9" hidden="1" x14ac:dyDescent="0.2">
      <c r="A3838">
        <v>2018</v>
      </c>
      <c r="B3838">
        <v>1</v>
      </c>
      <c r="C3838" t="s">
        <v>366</v>
      </c>
      <c r="D3838" t="s">
        <v>336</v>
      </c>
      <c r="E3838" t="s">
        <v>18</v>
      </c>
      <c r="F3838" t="s">
        <v>38</v>
      </c>
      <c r="G3838">
        <v>82</v>
      </c>
      <c r="H3838">
        <v>83</v>
      </c>
      <c r="I3838" t="str">
        <f>INDEX('DATA - Teams'!$C:$C,MATCH(C3838,'DATA - Teams'!$B:$B,0))</f>
        <v>PMAC</v>
      </c>
    </row>
    <row r="3839" spans="1:9" hidden="1" x14ac:dyDescent="0.2">
      <c r="A3839">
        <v>2018</v>
      </c>
      <c r="B3839">
        <v>1</v>
      </c>
      <c r="C3839" t="s">
        <v>366</v>
      </c>
      <c r="D3839" t="s">
        <v>58</v>
      </c>
      <c r="E3839" t="s">
        <v>18</v>
      </c>
      <c r="F3839" t="s">
        <v>43</v>
      </c>
      <c r="G3839">
        <v>84</v>
      </c>
      <c r="H3839">
        <v>93</v>
      </c>
      <c r="I3839" t="str">
        <f>INDEX('DATA - Teams'!$C:$C,MATCH(C3839,'DATA - Teams'!$B:$B,0))</f>
        <v>PMAC</v>
      </c>
    </row>
    <row r="3840" spans="1:9" hidden="1" x14ac:dyDescent="0.2">
      <c r="A3840">
        <v>2018</v>
      </c>
      <c r="B3840">
        <v>1</v>
      </c>
      <c r="C3840" t="s">
        <v>366</v>
      </c>
      <c r="D3840" t="s">
        <v>251</v>
      </c>
      <c r="E3840" t="s">
        <v>13</v>
      </c>
      <c r="F3840" t="s">
        <v>43</v>
      </c>
      <c r="G3840">
        <v>121</v>
      </c>
      <c r="H3840">
        <v>109</v>
      </c>
      <c r="I3840" t="str">
        <f>INDEX('DATA - Teams'!$C:$C,MATCH(C3840,'DATA - Teams'!$B:$B,0))</f>
        <v>PMAC</v>
      </c>
    </row>
    <row r="3841" spans="1:9" hidden="1" x14ac:dyDescent="0.2">
      <c r="A3841">
        <v>2018</v>
      </c>
      <c r="B3841">
        <v>1</v>
      </c>
      <c r="C3841" t="s">
        <v>366</v>
      </c>
      <c r="D3841" t="s">
        <v>105</v>
      </c>
      <c r="E3841" t="s">
        <v>13</v>
      </c>
      <c r="F3841" t="s">
        <v>41</v>
      </c>
      <c r="G3841">
        <v>73</v>
      </c>
      <c r="H3841">
        <v>65</v>
      </c>
      <c r="I3841" t="str">
        <f>INDEX('DATA - Teams'!$C:$C,MATCH(C3841,'DATA - Teams'!$B:$B,0))</f>
        <v>PMAC</v>
      </c>
    </row>
    <row r="3842" spans="1:9" hidden="1" x14ac:dyDescent="0.2">
      <c r="A3842">
        <v>2018</v>
      </c>
      <c r="B3842">
        <v>1</v>
      </c>
      <c r="C3842" t="s">
        <v>366</v>
      </c>
      <c r="D3842" t="s">
        <v>226</v>
      </c>
      <c r="E3842" t="s">
        <v>32</v>
      </c>
      <c r="F3842" t="s">
        <v>41</v>
      </c>
      <c r="G3842">
        <v>98</v>
      </c>
      <c r="H3842">
        <v>114</v>
      </c>
      <c r="I3842" t="str">
        <f>INDEX('DATA - Teams'!$C:$C,MATCH(C3842,'DATA - Teams'!$B:$B,0))</f>
        <v>PMAC</v>
      </c>
    </row>
    <row r="3843" spans="1:9" hidden="1" x14ac:dyDescent="0.2">
      <c r="A3843">
        <v>2018</v>
      </c>
      <c r="B3843">
        <v>1</v>
      </c>
      <c r="C3843" t="s">
        <v>366</v>
      </c>
      <c r="D3843" t="s">
        <v>278</v>
      </c>
      <c r="E3843" t="s">
        <v>32</v>
      </c>
      <c r="F3843" t="s">
        <v>43</v>
      </c>
      <c r="G3843">
        <v>85</v>
      </c>
      <c r="H3843">
        <v>114</v>
      </c>
      <c r="I3843" t="str">
        <f>INDEX('DATA - Teams'!$C:$C,MATCH(C3843,'DATA - Teams'!$B:$B,0))</f>
        <v>PMAC</v>
      </c>
    </row>
    <row r="3844" spans="1:9" hidden="1" x14ac:dyDescent="0.2">
      <c r="A3844">
        <v>2018</v>
      </c>
      <c r="B3844">
        <v>1</v>
      </c>
      <c r="C3844" t="s">
        <v>366</v>
      </c>
      <c r="D3844" t="s">
        <v>45</v>
      </c>
      <c r="E3844" t="s">
        <v>32</v>
      </c>
      <c r="F3844" t="s">
        <v>38</v>
      </c>
      <c r="G3844">
        <v>91</v>
      </c>
      <c r="H3844">
        <v>131</v>
      </c>
      <c r="I3844" t="str">
        <f>INDEX('DATA - Teams'!$C:$C,MATCH(C3844,'DATA - Teams'!$B:$B,0))</f>
        <v>PMAC</v>
      </c>
    </row>
    <row r="3845" spans="1:9" hidden="1" x14ac:dyDescent="0.2">
      <c r="A3845">
        <v>2018</v>
      </c>
      <c r="B3845">
        <v>1</v>
      </c>
      <c r="C3845" t="s">
        <v>366</v>
      </c>
      <c r="D3845" t="s">
        <v>328</v>
      </c>
      <c r="E3845" t="s">
        <v>23</v>
      </c>
      <c r="F3845" t="s">
        <v>41</v>
      </c>
      <c r="G3845">
        <v>89</v>
      </c>
      <c r="H3845">
        <v>96</v>
      </c>
      <c r="I3845" t="str">
        <f>INDEX('DATA - Teams'!$C:$C,MATCH(C3845,'DATA - Teams'!$B:$B,0))</f>
        <v>PMAC</v>
      </c>
    </row>
    <row r="3846" spans="1:9" hidden="1" x14ac:dyDescent="0.2">
      <c r="A3846">
        <v>2018</v>
      </c>
      <c r="B3846">
        <v>1</v>
      </c>
      <c r="C3846" t="s">
        <v>366</v>
      </c>
      <c r="D3846" t="s">
        <v>337</v>
      </c>
      <c r="E3846" t="s">
        <v>23</v>
      </c>
      <c r="F3846" t="s">
        <v>43</v>
      </c>
      <c r="G3846">
        <v>75</v>
      </c>
      <c r="H3846">
        <v>61</v>
      </c>
      <c r="I3846" t="str">
        <f>INDEX('DATA - Teams'!$C:$C,MATCH(C3846,'DATA - Teams'!$B:$B,0))</f>
        <v>PMAC</v>
      </c>
    </row>
    <row r="3847" spans="1:9" hidden="1" x14ac:dyDescent="0.2">
      <c r="A3847">
        <v>2018</v>
      </c>
      <c r="B3847">
        <v>1</v>
      </c>
      <c r="C3847" t="s">
        <v>366</v>
      </c>
      <c r="D3847" t="s">
        <v>55</v>
      </c>
      <c r="E3847" t="s">
        <v>35</v>
      </c>
      <c r="F3847" t="s">
        <v>41</v>
      </c>
      <c r="G3847">
        <v>58</v>
      </c>
      <c r="H3847">
        <v>79</v>
      </c>
      <c r="I3847" t="str">
        <f>INDEX('DATA - Teams'!$C:$C,MATCH(C3847,'DATA - Teams'!$B:$B,0))</f>
        <v>PMAC</v>
      </c>
    </row>
    <row r="3848" spans="1:9" hidden="1" x14ac:dyDescent="0.2">
      <c r="A3848">
        <v>2018</v>
      </c>
      <c r="B3848">
        <v>1</v>
      </c>
      <c r="C3848" t="s">
        <v>366</v>
      </c>
      <c r="D3848" t="s">
        <v>162</v>
      </c>
      <c r="E3848" t="s">
        <v>20</v>
      </c>
      <c r="F3848" t="s">
        <v>59</v>
      </c>
      <c r="G3848">
        <v>137</v>
      </c>
      <c r="H3848">
        <v>0</v>
      </c>
      <c r="I3848" t="str">
        <f>INDEX('DATA - Teams'!$C:$C,MATCH(C3848,'DATA - Teams'!$B:$B,0))</f>
        <v>PMAC</v>
      </c>
    </row>
    <row r="3849" spans="1:9" hidden="1" x14ac:dyDescent="0.2">
      <c r="A3849">
        <v>2018</v>
      </c>
      <c r="B3849">
        <v>1</v>
      </c>
      <c r="C3849" t="s">
        <v>366</v>
      </c>
      <c r="D3849" t="s">
        <v>231</v>
      </c>
      <c r="E3849" t="s">
        <v>31</v>
      </c>
      <c r="F3849" t="s">
        <v>59</v>
      </c>
      <c r="G3849">
        <v>86</v>
      </c>
      <c r="H3849">
        <v>0</v>
      </c>
      <c r="I3849" t="str">
        <f>INDEX('DATA - Teams'!$C:$C,MATCH(C3849,'DATA - Teams'!$B:$B,0))</f>
        <v>PMAC</v>
      </c>
    </row>
    <row r="3850" spans="1:9" hidden="1" x14ac:dyDescent="0.2">
      <c r="A3850">
        <v>2018</v>
      </c>
      <c r="B3850">
        <v>1</v>
      </c>
      <c r="C3850" t="s">
        <v>366</v>
      </c>
      <c r="D3850" t="s">
        <v>171</v>
      </c>
      <c r="E3850" t="s">
        <v>31</v>
      </c>
      <c r="F3850" t="s">
        <v>59</v>
      </c>
      <c r="G3850">
        <v>80</v>
      </c>
      <c r="H3850">
        <v>76</v>
      </c>
      <c r="I3850" t="str">
        <f>INDEX('DATA - Teams'!$C:$C,MATCH(C3850,'DATA - Teams'!$B:$B,0))</f>
        <v>PMAC</v>
      </c>
    </row>
    <row r="3851" spans="1:9" hidden="1" x14ac:dyDescent="0.2">
      <c r="A3851">
        <v>2018</v>
      </c>
      <c r="B3851">
        <v>1</v>
      </c>
      <c r="C3851" t="s">
        <v>366</v>
      </c>
      <c r="D3851" t="s">
        <v>240</v>
      </c>
      <c r="E3851" t="s">
        <v>23</v>
      </c>
      <c r="F3851" t="s">
        <v>59</v>
      </c>
      <c r="G3851">
        <v>102</v>
      </c>
      <c r="H3851">
        <v>105</v>
      </c>
      <c r="I3851" t="str">
        <f>INDEX('DATA - Teams'!$C:$C,MATCH(C3851,'DATA - Teams'!$B:$B,0))</f>
        <v>PMAC</v>
      </c>
    </row>
    <row r="3852" spans="1:9" hidden="1" x14ac:dyDescent="0.2">
      <c r="A3852">
        <v>2018</v>
      </c>
      <c r="B3852">
        <v>2</v>
      </c>
      <c r="C3852" t="s">
        <v>366</v>
      </c>
      <c r="D3852" t="s">
        <v>303</v>
      </c>
      <c r="E3852" t="s">
        <v>10</v>
      </c>
      <c r="F3852" t="s">
        <v>41</v>
      </c>
      <c r="G3852">
        <v>100</v>
      </c>
      <c r="H3852">
        <v>71</v>
      </c>
      <c r="I3852" t="str">
        <f>INDEX('DATA - Teams'!$C:$C,MATCH(C3852,'DATA - Teams'!$B:$B,0))</f>
        <v>PMAC</v>
      </c>
    </row>
    <row r="3853" spans="1:9" hidden="1" x14ac:dyDescent="0.2">
      <c r="A3853">
        <v>2018</v>
      </c>
      <c r="B3853">
        <v>2</v>
      </c>
      <c r="C3853" t="s">
        <v>366</v>
      </c>
      <c r="D3853" t="s">
        <v>344</v>
      </c>
      <c r="E3853" t="s">
        <v>16</v>
      </c>
      <c r="F3853" t="s">
        <v>43</v>
      </c>
      <c r="G3853">
        <v>69</v>
      </c>
      <c r="H3853">
        <v>70</v>
      </c>
      <c r="I3853" t="str">
        <f>INDEX('DATA - Teams'!$C:$C,MATCH(C3853,'DATA - Teams'!$B:$B,0))</f>
        <v>PMAC</v>
      </c>
    </row>
    <row r="3854" spans="1:9" hidden="1" x14ac:dyDescent="0.2">
      <c r="A3854">
        <v>2018</v>
      </c>
      <c r="B3854">
        <v>2</v>
      </c>
      <c r="C3854" t="s">
        <v>366</v>
      </c>
      <c r="D3854" t="s">
        <v>277</v>
      </c>
      <c r="E3854" t="s">
        <v>16</v>
      </c>
      <c r="F3854" t="s">
        <v>38</v>
      </c>
      <c r="G3854">
        <v>81</v>
      </c>
      <c r="H3854">
        <v>70</v>
      </c>
      <c r="I3854" t="str">
        <f>INDEX('DATA - Teams'!$C:$C,MATCH(C3854,'DATA - Teams'!$B:$B,0))</f>
        <v>PMAC</v>
      </c>
    </row>
    <row r="3855" spans="1:9" hidden="1" x14ac:dyDescent="0.2">
      <c r="A3855">
        <v>2018</v>
      </c>
      <c r="B3855">
        <v>2</v>
      </c>
      <c r="C3855" t="s">
        <v>366</v>
      </c>
      <c r="D3855" t="s">
        <v>162</v>
      </c>
      <c r="E3855" t="s">
        <v>20</v>
      </c>
      <c r="F3855" t="s">
        <v>41</v>
      </c>
      <c r="G3855">
        <v>135</v>
      </c>
      <c r="H3855">
        <v>130</v>
      </c>
      <c r="I3855" t="str">
        <f>INDEX('DATA - Teams'!$C:$C,MATCH(C3855,'DATA - Teams'!$B:$B,0))</f>
        <v>PMAC</v>
      </c>
    </row>
    <row r="3856" spans="1:9" hidden="1" x14ac:dyDescent="0.2">
      <c r="A3856">
        <v>2018</v>
      </c>
      <c r="B3856">
        <v>2</v>
      </c>
      <c r="C3856" t="s">
        <v>366</v>
      </c>
      <c r="D3856" t="s">
        <v>171</v>
      </c>
      <c r="E3856" t="s">
        <v>31</v>
      </c>
      <c r="F3856" t="s">
        <v>38</v>
      </c>
      <c r="G3856">
        <v>87</v>
      </c>
      <c r="H3856">
        <v>117</v>
      </c>
      <c r="I3856" t="str">
        <f>INDEX('DATA - Teams'!$C:$C,MATCH(C3856,'DATA - Teams'!$B:$B,0))</f>
        <v>PMAC</v>
      </c>
    </row>
    <row r="3857" spans="1:9" hidden="1" x14ac:dyDescent="0.2">
      <c r="A3857">
        <v>2018</v>
      </c>
      <c r="B3857">
        <v>2</v>
      </c>
      <c r="C3857" t="s">
        <v>366</v>
      </c>
      <c r="D3857" t="s">
        <v>166</v>
      </c>
      <c r="E3857" t="s">
        <v>14</v>
      </c>
      <c r="F3857" t="s">
        <v>41</v>
      </c>
      <c r="G3857">
        <v>98</v>
      </c>
      <c r="H3857">
        <v>75</v>
      </c>
      <c r="I3857" t="str">
        <f>INDEX('DATA - Teams'!$C:$C,MATCH(C3857,'DATA - Teams'!$B:$B,0))</f>
        <v>PMAC</v>
      </c>
    </row>
    <row r="3858" spans="1:9" hidden="1" x14ac:dyDescent="0.2">
      <c r="A3858">
        <v>2018</v>
      </c>
      <c r="B3858">
        <v>2</v>
      </c>
      <c r="C3858" t="s">
        <v>366</v>
      </c>
      <c r="D3858" t="s">
        <v>174</v>
      </c>
      <c r="E3858" t="s">
        <v>22</v>
      </c>
      <c r="F3858" t="s">
        <v>38</v>
      </c>
      <c r="G3858">
        <v>52</v>
      </c>
      <c r="H3858">
        <v>34</v>
      </c>
      <c r="I3858" t="str">
        <f>INDEX('DATA - Teams'!$C:$C,MATCH(C3858,'DATA - Teams'!$B:$B,0))</f>
        <v>PMAC</v>
      </c>
    </row>
    <row r="3859" spans="1:9" hidden="1" x14ac:dyDescent="0.2">
      <c r="A3859">
        <v>2018</v>
      </c>
      <c r="B3859">
        <v>2</v>
      </c>
      <c r="C3859" t="s">
        <v>366</v>
      </c>
      <c r="D3859" t="s">
        <v>114</v>
      </c>
      <c r="E3859" t="s">
        <v>33</v>
      </c>
      <c r="F3859" t="s">
        <v>41</v>
      </c>
      <c r="G3859">
        <v>107</v>
      </c>
      <c r="H3859">
        <v>108</v>
      </c>
      <c r="I3859" t="str">
        <f>INDEX('DATA - Teams'!$C:$C,MATCH(C3859,'DATA - Teams'!$B:$B,0))</f>
        <v>PMAC</v>
      </c>
    </row>
    <row r="3860" spans="1:9" hidden="1" x14ac:dyDescent="0.2">
      <c r="A3860">
        <v>2018</v>
      </c>
      <c r="B3860">
        <v>2</v>
      </c>
      <c r="C3860" t="s">
        <v>366</v>
      </c>
      <c r="D3860" t="s">
        <v>94</v>
      </c>
      <c r="E3860" t="s">
        <v>21</v>
      </c>
      <c r="F3860" t="s">
        <v>38</v>
      </c>
      <c r="G3860">
        <v>81</v>
      </c>
      <c r="H3860">
        <v>97</v>
      </c>
      <c r="I3860" t="str">
        <f>INDEX('DATA - Teams'!$C:$C,MATCH(C3860,'DATA - Teams'!$B:$B,0))</f>
        <v>PMAC</v>
      </c>
    </row>
    <row r="3861" spans="1:9" hidden="1" x14ac:dyDescent="0.2">
      <c r="A3861">
        <v>2018</v>
      </c>
      <c r="B3861">
        <v>2</v>
      </c>
      <c r="C3861" t="s">
        <v>366</v>
      </c>
      <c r="D3861" t="s">
        <v>346</v>
      </c>
      <c r="E3861" t="s">
        <v>36</v>
      </c>
      <c r="F3861" t="s">
        <v>38</v>
      </c>
      <c r="G3861">
        <v>66</v>
      </c>
      <c r="H3861">
        <v>88</v>
      </c>
      <c r="I3861" t="str">
        <f>INDEX('DATA - Teams'!$C:$C,MATCH(C3861,'DATA - Teams'!$B:$B,0))</f>
        <v>PMAC</v>
      </c>
    </row>
    <row r="3862" spans="1:9" hidden="1" x14ac:dyDescent="0.2">
      <c r="A3862">
        <v>2018</v>
      </c>
      <c r="B3862">
        <v>2</v>
      </c>
      <c r="C3862" t="s">
        <v>366</v>
      </c>
      <c r="D3862" t="s">
        <v>58</v>
      </c>
      <c r="E3862" t="s">
        <v>18</v>
      </c>
      <c r="F3862" t="s">
        <v>43</v>
      </c>
      <c r="G3862">
        <v>80</v>
      </c>
      <c r="H3862">
        <v>62</v>
      </c>
      <c r="I3862" t="str">
        <f>INDEX('DATA - Teams'!$C:$C,MATCH(C3862,'DATA - Teams'!$B:$B,0))</f>
        <v>PMAC</v>
      </c>
    </row>
    <row r="3863" spans="1:9" hidden="1" x14ac:dyDescent="0.2">
      <c r="A3863">
        <v>2018</v>
      </c>
      <c r="B3863">
        <v>2</v>
      </c>
      <c r="C3863" t="s">
        <v>366</v>
      </c>
      <c r="D3863" t="s">
        <v>251</v>
      </c>
      <c r="E3863" t="s">
        <v>13</v>
      </c>
      <c r="F3863" t="s">
        <v>43</v>
      </c>
      <c r="G3863">
        <v>121</v>
      </c>
      <c r="H3863">
        <v>105</v>
      </c>
      <c r="I3863" t="str">
        <f>INDEX('DATA - Teams'!$C:$C,MATCH(C3863,'DATA - Teams'!$B:$B,0))</f>
        <v>PMAC</v>
      </c>
    </row>
    <row r="3864" spans="1:9" hidden="1" x14ac:dyDescent="0.2">
      <c r="A3864">
        <v>2018</v>
      </c>
      <c r="B3864">
        <v>2</v>
      </c>
      <c r="C3864" t="s">
        <v>366</v>
      </c>
      <c r="D3864" t="s">
        <v>308</v>
      </c>
      <c r="E3864" t="s">
        <v>17</v>
      </c>
      <c r="F3864" t="s">
        <v>43</v>
      </c>
      <c r="G3864">
        <v>55</v>
      </c>
      <c r="H3864">
        <v>37</v>
      </c>
      <c r="I3864" t="str">
        <f>INDEX('DATA - Teams'!$C:$C,MATCH(C3864,'DATA - Teams'!$B:$B,0))</f>
        <v>PMAC</v>
      </c>
    </row>
    <row r="3865" spans="1:9" hidden="1" x14ac:dyDescent="0.2">
      <c r="A3865">
        <v>2018</v>
      </c>
      <c r="B3865">
        <v>2</v>
      </c>
      <c r="C3865" t="s">
        <v>366</v>
      </c>
      <c r="D3865" t="s">
        <v>278</v>
      </c>
      <c r="E3865" t="s">
        <v>32</v>
      </c>
      <c r="F3865" t="s">
        <v>43</v>
      </c>
      <c r="G3865">
        <v>90</v>
      </c>
      <c r="H3865">
        <v>110</v>
      </c>
      <c r="I3865" t="str">
        <f>INDEX('DATA - Teams'!$C:$C,MATCH(C3865,'DATA - Teams'!$B:$B,0))</f>
        <v>PMAC</v>
      </c>
    </row>
    <row r="3866" spans="1:9" hidden="1" x14ac:dyDescent="0.2">
      <c r="A3866">
        <v>2018</v>
      </c>
      <c r="B3866">
        <v>2</v>
      </c>
      <c r="C3866" t="s">
        <v>366</v>
      </c>
      <c r="D3866" t="s">
        <v>226</v>
      </c>
      <c r="E3866" t="s">
        <v>32</v>
      </c>
      <c r="F3866" t="s">
        <v>41</v>
      </c>
      <c r="G3866">
        <v>101</v>
      </c>
      <c r="H3866">
        <v>115</v>
      </c>
      <c r="I3866" t="str">
        <f>INDEX('DATA - Teams'!$C:$C,MATCH(C3866,'DATA - Teams'!$B:$B,0))</f>
        <v>PMAC</v>
      </c>
    </row>
    <row r="3867" spans="1:9" hidden="1" x14ac:dyDescent="0.2">
      <c r="A3867">
        <v>2018</v>
      </c>
      <c r="B3867">
        <v>2</v>
      </c>
      <c r="C3867" t="s">
        <v>366</v>
      </c>
      <c r="D3867" t="s">
        <v>328</v>
      </c>
      <c r="E3867" t="s">
        <v>23</v>
      </c>
      <c r="F3867" t="s">
        <v>41</v>
      </c>
      <c r="G3867">
        <v>97</v>
      </c>
      <c r="H3867">
        <v>120</v>
      </c>
      <c r="I3867" t="str">
        <f>INDEX('DATA - Teams'!$C:$C,MATCH(C3867,'DATA - Teams'!$B:$B,0))</f>
        <v>PMAC</v>
      </c>
    </row>
    <row r="3868" spans="1:9" hidden="1" x14ac:dyDescent="0.2">
      <c r="A3868">
        <v>2018</v>
      </c>
      <c r="B3868">
        <v>2</v>
      </c>
      <c r="C3868" t="s">
        <v>366</v>
      </c>
      <c r="D3868" t="s">
        <v>240</v>
      </c>
      <c r="E3868" t="s">
        <v>23</v>
      </c>
      <c r="F3868" t="s">
        <v>52</v>
      </c>
      <c r="G3868">
        <v>108</v>
      </c>
      <c r="H3868">
        <v>123</v>
      </c>
      <c r="I3868" t="str">
        <f>INDEX('DATA - Teams'!$C:$C,MATCH(C3868,'DATA - Teams'!$B:$B,0))</f>
        <v>PMAC</v>
      </c>
    </row>
    <row r="3869" spans="1:9" hidden="1" x14ac:dyDescent="0.2">
      <c r="A3869">
        <v>2018</v>
      </c>
      <c r="B3869">
        <v>2</v>
      </c>
      <c r="C3869" t="s">
        <v>366</v>
      </c>
      <c r="D3869" t="s">
        <v>55</v>
      </c>
      <c r="E3869" t="s">
        <v>35</v>
      </c>
      <c r="F3869" t="s">
        <v>41</v>
      </c>
      <c r="G3869">
        <v>64</v>
      </c>
      <c r="H3869">
        <v>76</v>
      </c>
      <c r="I3869" t="str">
        <f>INDEX('DATA - Teams'!$C:$C,MATCH(C3869,'DATA - Teams'!$B:$B,0))</f>
        <v>PMAC</v>
      </c>
    </row>
    <row r="3870" spans="1:9" hidden="1" x14ac:dyDescent="0.2">
      <c r="A3870">
        <v>2018</v>
      </c>
      <c r="B3870">
        <v>2</v>
      </c>
      <c r="C3870" t="s">
        <v>366</v>
      </c>
      <c r="D3870" t="s">
        <v>231</v>
      </c>
      <c r="E3870" t="s">
        <v>31</v>
      </c>
      <c r="F3870" t="s">
        <v>59</v>
      </c>
      <c r="G3870">
        <v>88</v>
      </c>
      <c r="H3870">
        <v>0</v>
      </c>
      <c r="I3870" t="str">
        <f>INDEX('DATA - Teams'!$C:$C,MATCH(C3870,'DATA - Teams'!$B:$B,0))</f>
        <v>PMAC</v>
      </c>
    </row>
    <row r="3871" spans="1:9" hidden="1" x14ac:dyDescent="0.2">
      <c r="A3871">
        <v>2018</v>
      </c>
      <c r="B3871">
        <v>2</v>
      </c>
      <c r="C3871" t="s">
        <v>366</v>
      </c>
      <c r="D3871" t="s">
        <v>305</v>
      </c>
      <c r="E3871" t="s">
        <v>28</v>
      </c>
      <c r="F3871" t="s">
        <v>59</v>
      </c>
      <c r="G3871">
        <v>107</v>
      </c>
      <c r="H3871">
        <v>116</v>
      </c>
      <c r="I3871" t="str">
        <f>INDEX('DATA - Teams'!$C:$C,MATCH(C3871,'DATA - Teams'!$B:$B,0))</f>
        <v>PMAC</v>
      </c>
    </row>
    <row r="3872" spans="1:9" hidden="1" x14ac:dyDescent="0.2">
      <c r="A3872">
        <v>2018</v>
      </c>
      <c r="B3872">
        <v>2</v>
      </c>
      <c r="C3872" t="s">
        <v>366</v>
      </c>
      <c r="D3872" t="s">
        <v>336</v>
      </c>
      <c r="E3872" t="s">
        <v>18</v>
      </c>
      <c r="F3872" t="s">
        <v>59</v>
      </c>
      <c r="G3872">
        <v>72</v>
      </c>
      <c r="H3872">
        <v>0</v>
      </c>
      <c r="I3872" t="str">
        <f>INDEX('DATA - Teams'!$C:$C,MATCH(C3872,'DATA - Teams'!$B:$B,0))</f>
        <v>PMAC</v>
      </c>
    </row>
    <row r="3873" spans="1:9" hidden="1" x14ac:dyDescent="0.2">
      <c r="A3873">
        <v>2018</v>
      </c>
      <c r="B3873">
        <v>2</v>
      </c>
      <c r="C3873" t="s">
        <v>366</v>
      </c>
      <c r="D3873" t="s">
        <v>45</v>
      </c>
      <c r="E3873" t="s">
        <v>32</v>
      </c>
      <c r="F3873" t="s">
        <v>59</v>
      </c>
      <c r="G3873">
        <v>89</v>
      </c>
      <c r="H3873">
        <v>0</v>
      </c>
      <c r="I3873" t="str">
        <f>INDEX('DATA - Teams'!$C:$C,MATCH(C3873,'DATA - Teams'!$B:$B,0))</f>
        <v>PMAC</v>
      </c>
    </row>
    <row r="3874" spans="1:9" hidden="1" x14ac:dyDescent="0.2">
      <c r="A3874">
        <v>2018</v>
      </c>
      <c r="B3874">
        <v>3</v>
      </c>
      <c r="C3874" t="s">
        <v>366</v>
      </c>
      <c r="D3874" t="s">
        <v>303</v>
      </c>
      <c r="E3874" t="s">
        <v>10</v>
      </c>
      <c r="F3874" t="s">
        <v>41</v>
      </c>
      <c r="G3874">
        <v>94</v>
      </c>
      <c r="H3874">
        <v>71</v>
      </c>
      <c r="I3874" t="str">
        <f>INDEX('DATA - Teams'!$C:$C,MATCH(C3874,'DATA - Teams'!$B:$B,0))</f>
        <v>PMAC</v>
      </c>
    </row>
    <row r="3875" spans="1:9" hidden="1" x14ac:dyDescent="0.2">
      <c r="A3875">
        <v>2018</v>
      </c>
      <c r="B3875">
        <v>3</v>
      </c>
      <c r="C3875" t="s">
        <v>366</v>
      </c>
      <c r="D3875" t="s">
        <v>347</v>
      </c>
      <c r="E3875" t="s">
        <v>20</v>
      </c>
      <c r="F3875" t="s">
        <v>43</v>
      </c>
      <c r="G3875">
        <v>85</v>
      </c>
      <c r="H3875">
        <v>97</v>
      </c>
      <c r="I3875" t="str">
        <f>INDEX('DATA - Teams'!$C:$C,MATCH(C3875,'DATA - Teams'!$B:$B,0))</f>
        <v>PMAC</v>
      </c>
    </row>
    <row r="3876" spans="1:9" hidden="1" x14ac:dyDescent="0.2">
      <c r="A3876">
        <v>2018</v>
      </c>
      <c r="B3876">
        <v>3</v>
      </c>
      <c r="C3876" t="s">
        <v>366</v>
      </c>
      <c r="D3876" t="s">
        <v>162</v>
      </c>
      <c r="E3876" t="s">
        <v>20</v>
      </c>
      <c r="F3876" t="s">
        <v>41</v>
      </c>
      <c r="G3876">
        <v>128</v>
      </c>
      <c r="H3876">
        <v>100</v>
      </c>
      <c r="I3876" t="str">
        <f>INDEX('DATA - Teams'!$C:$C,MATCH(C3876,'DATA - Teams'!$B:$B,0))</f>
        <v>PMAC</v>
      </c>
    </row>
    <row r="3877" spans="1:9" hidden="1" x14ac:dyDescent="0.2">
      <c r="A3877">
        <v>2018</v>
      </c>
      <c r="B3877">
        <v>3</v>
      </c>
      <c r="C3877" t="s">
        <v>366</v>
      </c>
      <c r="D3877" t="s">
        <v>231</v>
      </c>
      <c r="E3877" t="s">
        <v>31</v>
      </c>
      <c r="F3877" t="s">
        <v>43</v>
      </c>
      <c r="G3877">
        <v>80</v>
      </c>
      <c r="H3877">
        <v>39</v>
      </c>
      <c r="I3877" t="str">
        <f>INDEX('DATA - Teams'!$C:$C,MATCH(C3877,'DATA - Teams'!$B:$B,0))</f>
        <v>PMAC</v>
      </c>
    </row>
    <row r="3878" spans="1:9" hidden="1" x14ac:dyDescent="0.2">
      <c r="A3878">
        <v>2018</v>
      </c>
      <c r="B3878">
        <v>3</v>
      </c>
      <c r="C3878" t="s">
        <v>366</v>
      </c>
      <c r="D3878" t="s">
        <v>171</v>
      </c>
      <c r="E3878" t="s">
        <v>31</v>
      </c>
      <c r="F3878" t="s">
        <v>38</v>
      </c>
      <c r="G3878">
        <v>91</v>
      </c>
      <c r="H3878">
        <v>99</v>
      </c>
      <c r="I3878" t="str">
        <f>INDEX('DATA - Teams'!$C:$C,MATCH(C3878,'DATA - Teams'!$B:$B,0))</f>
        <v>PMAC</v>
      </c>
    </row>
    <row r="3879" spans="1:9" hidden="1" x14ac:dyDescent="0.2">
      <c r="A3879">
        <v>2018</v>
      </c>
      <c r="B3879">
        <v>3</v>
      </c>
      <c r="C3879" t="s">
        <v>366</v>
      </c>
      <c r="D3879" t="s">
        <v>166</v>
      </c>
      <c r="E3879" t="s">
        <v>14</v>
      </c>
      <c r="F3879" t="s">
        <v>41</v>
      </c>
      <c r="G3879">
        <v>102</v>
      </c>
      <c r="H3879">
        <v>121</v>
      </c>
      <c r="I3879" t="str">
        <f>INDEX('DATA - Teams'!$C:$C,MATCH(C3879,'DATA - Teams'!$B:$B,0))</f>
        <v>PMAC</v>
      </c>
    </row>
    <row r="3880" spans="1:9" hidden="1" x14ac:dyDescent="0.2">
      <c r="A3880">
        <v>2018</v>
      </c>
      <c r="B3880">
        <v>3</v>
      </c>
      <c r="C3880" t="s">
        <v>366</v>
      </c>
      <c r="D3880" t="s">
        <v>107</v>
      </c>
      <c r="E3880" t="s">
        <v>33</v>
      </c>
      <c r="F3880" t="s">
        <v>43</v>
      </c>
      <c r="G3880">
        <v>65</v>
      </c>
      <c r="H3880">
        <v>71</v>
      </c>
      <c r="I3880" t="str">
        <f>INDEX('DATA - Teams'!$C:$C,MATCH(C3880,'DATA - Teams'!$B:$B,0))</f>
        <v>PMAC</v>
      </c>
    </row>
    <row r="3881" spans="1:9" hidden="1" x14ac:dyDescent="0.2">
      <c r="A3881">
        <v>2018</v>
      </c>
      <c r="B3881">
        <v>3</v>
      </c>
      <c r="C3881" t="s">
        <v>366</v>
      </c>
      <c r="D3881" t="s">
        <v>114</v>
      </c>
      <c r="E3881" t="s">
        <v>33</v>
      </c>
      <c r="F3881" t="s">
        <v>41</v>
      </c>
      <c r="G3881">
        <v>107</v>
      </c>
      <c r="H3881">
        <v>105</v>
      </c>
      <c r="I3881" t="str">
        <f>INDEX('DATA - Teams'!$C:$C,MATCH(C3881,'DATA - Teams'!$B:$B,0))</f>
        <v>PMAC</v>
      </c>
    </row>
    <row r="3882" spans="1:9" hidden="1" x14ac:dyDescent="0.2">
      <c r="A3882">
        <v>2018</v>
      </c>
      <c r="B3882">
        <v>3</v>
      </c>
      <c r="C3882" t="s">
        <v>366</v>
      </c>
      <c r="D3882" t="s">
        <v>305</v>
      </c>
      <c r="E3882" t="s">
        <v>28</v>
      </c>
      <c r="F3882" t="s">
        <v>52</v>
      </c>
      <c r="G3882">
        <v>105</v>
      </c>
      <c r="H3882">
        <v>82</v>
      </c>
      <c r="I3882" t="str">
        <f>INDEX('DATA - Teams'!$C:$C,MATCH(C3882,'DATA - Teams'!$B:$B,0))</f>
        <v>PMAC</v>
      </c>
    </row>
    <row r="3883" spans="1:9" hidden="1" x14ac:dyDescent="0.2">
      <c r="A3883">
        <v>2018</v>
      </c>
      <c r="B3883">
        <v>3</v>
      </c>
      <c r="C3883" t="s">
        <v>366</v>
      </c>
      <c r="D3883" t="s">
        <v>348</v>
      </c>
      <c r="E3883" t="s">
        <v>27</v>
      </c>
      <c r="F3883" t="s">
        <v>38</v>
      </c>
      <c r="G3883">
        <v>72</v>
      </c>
      <c r="H3883">
        <v>76</v>
      </c>
      <c r="I3883" t="str">
        <f>INDEX('DATA - Teams'!$C:$C,MATCH(C3883,'DATA - Teams'!$B:$B,0))</f>
        <v>PMAC</v>
      </c>
    </row>
    <row r="3884" spans="1:9" hidden="1" x14ac:dyDescent="0.2">
      <c r="A3884">
        <v>2018</v>
      </c>
      <c r="B3884">
        <v>3</v>
      </c>
      <c r="C3884" t="s">
        <v>366</v>
      </c>
      <c r="D3884" t="s">
        <v>94</v>
      </c>
      <c r="E3884" t="s">
        <v>21</v>
      </c>
      <c r="F3884" t="s">
        <v>38</v>
      </c>
      <c r="G3884">
        <v>77</v>
      </c>
      <c r="H3884">
        <v>67</v>
      </c>
      <c r="I3884" t="str">
        <f>INDEX('DATA - Teams'!$C:$C,MATCH(C3884,'DATA - Teams'!$B:$B,0))</f>
        <v>PMAC</v>
      </c>
    </row>
    <row r="3885" spans="1:9" hidden="1" x14ac:dyDescent="0.2">
      <c r="A3885">
        <v>2018</v>
      </c>
      <c r="B3885">
        <v>3</v>
      </c>
      <c r="C3885" t="s">
        <v>366</v>
      </c>
      <c r="D3885" t="s">
        <v>346</v>
      </c>
      <c r="E3885" t="s">
        <v>36</v>
      </c>
      <c r="F3885" t="s">
        <v>38</v>
      </c>
      <c r="G3885">
        <v>58</v>
      </c>
      <c r="H3885">
        <v>23</v>
      </c>
      <c r="I3885" t="str">
        <f>INDEX('DATA - Teams'!$C:$C,MATCH(C3885,'DATA - Teams'!$B:$B,0))</f>
        <v>PMAC</v>
      </c>
    </row>
    <row r="3886" spans="1:9" hidden="1" x14ac:dyDescent="0.2">
      <c r="A3886">
        <v>2018</v>
      </c>
      <c r="B3886">
        <v>3</v>
      </c>
      <c r="C3886" t="s">
        <v>366</v>
      </c>
      <c r="D3886" t="s">
        <v>336</v>
      </c>
      <c r="E3886" t="s">
        <v>18</v>
      </c>
      <c r="F3886" t="s">
        <v>38</v>
      </c>
      <c r="G3886">
        <v>76</v>
      </c>
      <c r="H3886">
        <v>103</v>
      </c>
      <c r="I3886" t="str">
        <f>INDEX('DATA - Teams'!$C:$C,MATCH(C3886,'DATA - Teams'!$B:$B,0))</f>
        <v>PMAC</v>
      </c>
    </row>
    <row r="3887" spans="1:9" hidden="1" x14ac:dyDescent="0.2">
      <c r="A3887">
        <v>2018</v>
      </c>
      <c r="B3887">
        <v>3</v>
      </c>
      <c r="C3887" t="s">
        <v>366</v>
      </c>
      <c r="D3887" t="s">
        <v>251</v>
      </c>
      <c r="E3887" t="s">
        <v>13</v>
      </c>
      <c r="F3887" t="s">
        <v>43</v>
      </c>
      <c r="G3887">
        <v>104</v>
      </c>
      <c r="H3887">
        <v>27</v>
      </c>
      <c r="I3887" t="str">
        <f>INDEX('DATA - Teams'!$C:$C,MATCH(C3887,'DATA - Teams'!$B:$B,0))</f>
        <v>PMAC</v>
      </c>
    </row>
    <row r="3888" spans="1:9" hidden="1" x14ac:dyDescent="0.2">
      <c r="A3888">
        <v>2018</v>
      </c>
      <c r="B3888">
        <v>3</v>
      </c>
      <c r="C3888" t="s">
        <v>366</v>
      </c>
      <c r="D3888" t="s">
        <v>278</v>
      </c>
      <c r="E3888" t="s">
        <v>32</v>
      </c>
      <c r="F3888" t="s">
        <v>43</v>
      </c>
      <c r="G3888">
        <v>87</v>
      </c>
      <c r="H3888">
        <v>69</v>
      </c>
      <c r="I3888" t="str">
        <f>INDEX('DATA - Teams'!$C:$C,MATCH(C3888,'DATA - Teams'!$B:$B,0))</f>
        <v>PMAC</v>
      </c>
    </row>
    <row r="3889" spans="1:9" hidden="1" x14ac:dyDescent="0.2">
      <c r="A3889">
        <v>2018</v>
      </c>
      <c r="B3889">
        <v>3</v>
      </c>
      <c r="C3889" t="s">
        <v>366</v>
      </c>
      <c r="D3889" t="s">
        <v>226</v>
      </c>
      <c r="E3889" t="s">
        <v>32</v>
      </c>
      <c r="F3889" t="s">
        <v>41</v>
      </c>
      <c r="G3889">
        <v>95</v>
      </c>
      <c r="H3889">
        <v>64</v>
      </c>
      <c r="I3889" t="str">
        <f>INDEX('DATA - Teams'!$C:$C,MATCH(C3889,'DATA - Teams'!$B:$B,0))</f>
        <v>PMAC</v>
      </c>
    </row>
    <row r="3890" spans="1:9" hidden="1" x14ac:dyDescent="0.2">
      <c r="A3890">
        <v>2018</v>
      </c>
      <c r="B3890">
        <v>3</v>
      </c>
      <c r="C3890" t="s">
        <v>366</v>
      </c>
      <c r="D3890" t="s">
        <v>328</v>
      </c>
      <c r="E3890" t="s">
        <v>23</v>
      </c>
      <c r="F3890" t="s">
        <v>41</v>
      </c>
      <c r="G3890">
        <v>97</v>
      </c>
      <c r="H3890">
        <v>88</v>
      </c>
      <c r="I3890" t="str">
        <f>INDEX('DATA - Teams'!$C:$C,MATCH(C3890,'DATA - Teams'!$B:$B,0))</f>
        <v>PMAC</v>
      </c>
    </row>
    <row r="3891" spans="1:9" hidden="1" x14ac:dyDescent="0.2">
      <c r="A3891">
        <v>2018</v>
      </c>
      <c r="B3891">
        <v>3</v>
      </c>
      <c r="C3891" t="s">
        <v>366</v>
      </c>
      <c r="D3891" t="s">
        <v>55</v>
      </c>
      <c r="E3891" t="s">
        <v>35</v>
      </c>
      <c r="F3891" t="s">
        <v>41</v>
      </c>
      <c r="G3891">
        <v>61</v>
      </c>
      <c r="H3891">
        <v>47</v>
      </c>
      <c r="I3891" t="str">
        <f>INDEX('DATA - Teams'!$C:$C,MATCH(C3891,'DATA - Teams'!$B:$B,0))</f>
        <v>PMAC</v>
      </c>
    </row>
    <row r="3892" spans="1:9" hidden="1" x14ac:dyDescent="0.2">
      <c r="A3892">
        <v>2018</v>
      </c>
      <c r="B3892">
        <v>3</v>
      </c>
      <c r="C3892" t="s">
        <v>366</v>
      </c>
      <c r="D3892" t="s">
        <v>144</v>
      </c>
      <c r="E3892" t="s">
        <v>17</v>
      </c>
      <c r="F3892" t="s">
        <v>59</v>
      </c>
      <c r="G3892">
        <v>75</v>
      </c>
      <c r="H3892">
        <v>82</v>
      </c>
      <c r="I3892" t="str">
        <f>INDEX('DATA - Teams'!$C:$C,MATCH(C3892,'DATA - Teams'!$B:$B,0))</f>
        <v>PMAC</v>
      </c>
    </row>
    <row r="3893" spans="1:9" hidden="1" x14ac:dyDescent="0.2">
      <c r="A3893">
        <v>2018</v>
      </c>
      <c r="B3893">
        <v>3</v>
      </c>
      <c r="C3893" t="s">
        <v>366</v>
      </c>
      <c r="D3893" t="s">
        <v>45</v>
      </c>
      <c r="E3893" t="s">
        <v>32</v>
      </c>
      <c r="F3893" t="s">
        <v>59</v>
      </c>
      <c r="G3893">
        <v>89</v>
      </c>
      <c r="H3893">
        <v>0</v>
      </c>
      <c r="I3893" t="str">
        <f>INDEX('DATA - Teams'!$C:$C,MATCH(C3893,'DATA - Teams'!$B:$B,0))</f>
        <v>PMAC</v>
      </c>
    </row>
    <row r="3894" spans="1:9" hidden="1" x14ac:dyDescent="0.2">
      <c r="A3894">
        <v>2018</v>
      </c>
      <c r="B3894">
        <v>3</v>
      </c>
      <c r="C3894" t="s">
        <v>366</v>
      </c>
      <c r="D3894" t="s">
        <v>240</v>
      </c>
      <c r="E3894" t="s">
        <v>23</v>
      </c>
      <c r="F3894" t="s">
        <v>59</v>
      </c>
      <c r="G3894">
        <v>102</v>
      </c>
      <c r="H3894">
        <v>57</v>
      </c>
      <c r="I3894" t="str">
        <f>INDEX('DATA - Teams'!$C:$C,MATCH(C3894,'DATA - Teams'!$B:$B,0))</f>
        <v>PMAC</v>
      </c>
    </row>
    <row r="3895" spans="1:9" hidden="1" x14ac:dyDescent="0.2">
      <c r="A3895">
        <v>2018</v>
      </c>
      <c r="B3895">
        <v>3</v>
      </c>
      <c r="C3895" t="s">
        <v>366</v>
      </c>
      <c r="D3895" t="s">
        <v>259</v>
      </c>
      <c r="E3895" t="s">
        <v>35</v>
      </c>
      <c r="F3895" t="s">
        <v>59</v>
      </c>
      <c r="G3895">
        <v>84</v>
      </c>
      <c r="H3895">
        <v>95</v>
      </c>
      <c r="I3895" t="str">
        <f>INDEX('DATA - Teams'!$C:$C,MATCH(C3895,'DATA - Teams'!$B:$B,0))</f>
        <v>PMAC</v>
      </c>
    </row>
    <row r="3896" spans="1:9" hidden="1" x14ac:dyDescent="0.2">
      <c r="A3896">
        <v>2018</v>
      </c>
      <c r="B3896">
        <v>4</v>
      </c>
      <c r="C3896" t="s">
        <v>366</v>
      </c>
      <c r="D3896" t="s">
        <v>303</v>
      </c>
      <c r="E3896" t="s">
        <v>10</v>
      </c>
      <c r="F3896" t="s">
        <v>41</v>
      </c>
      <c r="G3896">
        <v>97</v>
      </c>
      <c r="H3896">
        <v>110</v>
      </c>
      <c r="I3896" t="str">
        <f>INDEX('DATA - Teams'!$C:$C,MATCH(C3896,'DATA - Teams'!$B:$B,0))</f>
        <v>PMAC</v>
      </c>
    </row>
    <row r="3897" spans="1:9" hidden="1" x14ac:dyDescent="0.2">
      <c r="A3897">
        <v>2018</v>
      </c>
      <c r="B3897">
        <v>4</v>
      </c>
      <c r="C3897" t="s">
        <v>366</v>
      </c>
      <c r="D3897" t="s">
        <v>347</v>
      </c>
      <c r="E3897" t="s">
        <v>20</v>
      </c>
      <c r="F3897" t="s">
        <v>43</v>
      </c>
      <c r="G3897">
        <v>86</v>
      </c>
      <c r="H3897">
        <v>72</v>
      </c>
      <c r="I3897" t="str">
        <f>INDEX('DATA - Teams'!$C:$C,MATCH(C3897,'DATA - Teams'!$B:$B,0))</f>
        <v>PMAC</v>
      </c>
    </row>
    <row r="3898" spans="1:9" hidden="1" x14ac:dyDescent="0.2">
      <c r="A3898">
        <v>2018</v>
      </c>
      <c r="B3898">
        <v>4</v>
      </c>
      <c r="C3898" t="s">
        <v>366</v>
      </c>
      <c r="D3898" t="s">
        <v>162</v>
      </c>
      <c r="E3898" t="s">
        <v>20</v>
      </c>
      <c r="F3898" t="s">
        <v>41</v>
      </c>
      <c r="G3898">
        <v>122</v>
      </c>
      <c r="H3898">
        <v>103</v>
      </c>
      <c r="I3898" t="str">
        <f>INDEX('DATA - Teams'!$C:$C,MATCH(C3898,'DATA - Teams'!$B:$B,0))</f>
        <v>PMAC</v>
      </c>
    </row>
    <row r="3899" spans="1:9" hidden="1" x14ac:dyDescent="0.2">
      <c r="A3899">
        <v>2018</v>
      </c>
      <c r="B3899">
        <v>4</v>
      </c>
      <c r="C3899" t="s">
        <v>366</v>
      </c>
      <c r="D3899" t="s">
        <v>171</v>
      </c>
      <c r="E3899" t="s">
        <v>31</v>
      </c>
      <c r="F3899" t="s">
        <v>38</v>
      </c>
      <c r="G3899">
        <v>87</v>
      </c>
      <c r="H3899">
        <v>62</v>
      </c>
      <c r="I3899" t="str">
        <f>INDEX('DATA - Teams'!$C:$C,MATCH(C3899,'DATA - Teams'!$B:$B,0))</f>
        <v>PMAC</v>
      </c>
    </row>
    <row r="3900" spans="1:9" hidden="1" x14ac:dyDescent="0.2">
      <c r="A3900">
        <v>2018</v>
      </c>
      <c r="B3900">
        <v>4</v>
      </c>
      <c r="C3900" t="s">
        <v>366</v>
      </c>
      <c r="D3900" t="s">
        <v>166</v>
      </c>
      <c r="E3900" t="s">
        <v>14</v>
      </c>
      <c r="F3900" t="s">
        <v>41</v>
      </c>
      <c r="G3900">
        <v>107</v>
      </c>
      <c r="H3900">
        <v>122</v>
      </c>
      <c r="I3900" t="str">
        <f>INDEX('DATA - Teams'!$C:$C,MATCH(C3900,'DATA - Teams'!$B:$B,0))</f>
        <v>PMAC</v>
      </c>
    </row>
    <row r="3901" spans="1:9" hidden="1" x14ac:dyDescent="0.2">
      <c r="A3901">
        <v>2018</v>
      </c>
      <c r="B3901">
        <v>4</v>
      </c>
      <c r="C3901" t="s">
        <v>366</v>
      </c>
      <c r="D3901" t="s">
        <v>107</v>
      </c>
      <c r="E3901" t="s">
        <v>33</v>
      </c>
      <c r="F3901" t="s">
        <v>43</v>
      </c>
      <c r="G3901">
        <v>62</v>
      </c>
      <c r="H3901">
        <v>59</v>
      </c>
      <c r="I3901" t="str">
        <f>INDEX('DATA - Teams'!$C:$C,MATCH(C3901,'DATA - Teams'!$B:$B,0))</f>
        <v>PMAC</v>
      </c>
    </row>
    <row r="3902" spans="1:9" hidden="1" x14ac:dyDescent="0.2">
      <c r="A3902">
        <v>2018</v>
      </c>
      <c r="B3902">
        <v>4</v>
      </c>
      <c r="C3902" t="s">
        <v>366</v>
      </c>
      <c r="D3902" t="s">
        <v>114</v>
      </c>
      <c r="E3902" t="s">
        <v>33</v>
      </c>
      <c r="F3902" t="s">
        <v>41</v>
      </c>
      <c r="G3902">
        <v>111</v>
      </c>
      <c r="H3902">
        <v>120</v>
      </c>
      <c r="I3902" t="str">
        <f>INDEX('DATA - Teams'!$C:$C,MATCH(C3902,'DATA - Teams'!$B:$B,0))</f>
        <v>PMAC</v>
      </c>
    </row>
    <row r="3903" spans="1:9" hidden="1" x14ac:dyDescent="0.2">
      <c r="A3903">
        <v>2018</v>
      </c>
      <c r="B3903">
        <v>4</v>
      </c>
      <c r="C3903" t="s">
        <v>366</v>
      </c>
      <c r="D3903" t="s">
        <v>90</v>
      </c>
      <c r="E3903" t="s">
        <v>28</v>
      </c>
      <c r="F3903" t="s">
        <v>41</v>
      </c>
      <c r="G3903">
        <v>79</v>
      </c>
      <c r="H3903">
        <v>74</v>
      </c>
      <c r="I3903" t="str">
        <f>INDEX('DATA - Teams'!$C:$C,MATCH(C3903,'DATA - Teams'!$B:$B,0))</f>
        <v>PMAC</v>
      </c>
    </row>
    <row r="3904" spans="1:9" hidden="1" x14ac:dyDescent="0.2">
      <c r="A3904">
        <v>2018</v>
      </c>
      <c r="B3904">
        <v>4</v>
      </c>
      <c r="C3904" t="s">
        <v>366</v>
      </c>
      <c r="D3904" t="s">
        <v>348</v>
      </c>
      <c r="E3904" t="s">
        <v>27</v>
      </c>
      <c r="F3904" t="s">
        <v>38</v>
      </c>
      <c r="G3904">
        <v>71</v>
      </c>
      <c r="H3904">
        <v>45</v>
      </c>
      <c r="I3904" t="str">
        <f>INDEX('DATA - Teams'!$C:$C,MATCH(C3904,'DATA - Teams'!$B:$B,0))</f>
        <v>PMAC</v>
      </c>
    </row>
    <row r="3905" spans="1:9" hidden="1" x14ac:dyDescent="0.2">
      <c r="A3905">
        <v>2018</v>
      </c>
      <c r="B3905">
        <v>4</v>
      </c>
      <c r="C3905" t="s">
        <v>366</v>
      </c>
      <c r="D3905" t="s">
        <v>94</v>
      </c>
      <c r="E3905" t="s">
        <v>21</v>
      </c>
      <c r="F3905" t="s">
        <v>38</v>
      </c>
      <c r="G3905">
        <v>77</v>
      </c>
      <c r="H3905">
        <v>86</v>
      </c>
      <c r="I3905" t="str">
        <f>INDEX('DATA - Teams'!$C:$C,MATCH(C3905,'DATA - Teams'!$B:$B,0))</f>
        <v>PMAC</v>
      </c>
    </row>
    <row r="3906" spans="1:9" hidden="1" x14ac:dyDescent="0.2">
      <c r="A3906">
        <v>2018</v>
      </c>
      <c r="B3906">
        <v>4</v>
      </c>
      <c r="C3906" t="s">
        <v>366</v>
      </c>
      <c r="D3906" t="s">
        <v>336</v>
      </c>
      <c r="E3906" t="s">
        <v>18</v>
      </c>
      <c r="F3906" t="s">
        <v>38</v>
      </c>
      <c r="G3906">
        <v>78</v>
      </c>
      <c r="H3906">
        <v>94</v>
      </c>
      <c r="I3906" t="str">
        <f>INDEX('DATA - Teams'!$C:$C,MATCH(C3906,'DATA - Teams'!$B:$B,0))</f>
        <v>PMAC</v>
      </c>
    </row>
    <row r="3907" spans="1:9" hidden="1" x14ac:dyDescent="0.2">
      <c r="A3907">
        <v>2018</v>
      </c>
      <c r="B3907">
        <v>4</v>
      </c>
      <c r="C3907" t="s">
        <v>366</v>
      </c>
      <c r="D3907" t="s">
        <v>251</v>
      </c>
      <c r="E3907" t="s">
        <v>13</v>
      </c>
      <c r="F3907" t="s">
        <v>43</v>
      </c>
      <c r="G3907">
        <v>115</v>
      </c>
      <c r="H3907">
        <v>150</v>
      </c>
      <c r="I3907" t="str">
        <f>INDEX('DATA - Teams'!$C:$C,MATCH(C3907,'DATA - Teams'!$B:$B,0))</f>
        <v>PMAC</v>
      </c>
    </row>
    <row r="3908" spans="1:9" hidden="1" x14ac:dyDescent="0.2">
      <c r="A3908">
        <v>2018</v>
      </c>
      <c r="B3908">
        <v>4</v>
      </c>
      <c r="C3908" t="s">
        <v>366</v>
      </c>
      <c r="D3908" t="s">
        <v>278</v>
      </c>
      <c r="E3908" t="s">
        <v>32</v>
      </c>
      <c r="F3908" t="s">
        <v>43</v>
      </c>
      <c r="G3908">
        <v>86</v>
      </c>
      <c r="H3908">
        <v>75</v>
      </c>
      <c r="I3908" t="str">
        <f>INDEX('DATA - Teams'!$C:$C,MATCH(C3908,'DATA - Teams'!$B:$B,0))</f>
        <v>PMAC</v>
      </c>
    </row>
    <row r="3909" spans="1:9" hidden="1" x14ac:dyDescent="0.2">
      <c r="A3909">
        <v>2018</v>
      </c>
      <c r="B3909">
        <v>4</v>
      </c>
      <c r="C3909" t="s">
        <v>366</v>
      </c>
      <c r="D3909" t="s">
        <v>226</v>
      </c>
      <c r="E3909" t="s">
        <v>32</v>
      </c>
      <c r="F3909" t="s">
        <v>41</v>
      </c>
      <c r="G3909">
        <v>93</v>
      </c>
      <c r="H3909">
        <v>89</v>
      </c>
      <c r="I3909" t="str">
        <f>INDEX('DATA - Teams'!$C:$C,MATCH(C3909,'DATA - Teams'!$B:$B,0))</f>
        <v>PMAC</v>
      </c>
    </row>
    <row r="3910" spans="1:9" hidden="1" x14ac:dyDescent="0.2">
      <c r="A3910">
        <v>2018</v>
      </c>
      <c r="B3910">
        <v>4</v>
      </c>
      <c r="C3910" t="s">
        <v>366</v>
      </c>
      <c r="D3910" t="s">
        <v>45</v>
      </c>
      <c r="E3910" t="s">
        <v>32</v>
      </c>
      <c r="F3910" t="s">
        <v>38</v>
      </c>
      <c r="G3910">
        <v>89</v>
      </c>
      <c r="H3910">
        <v>93</v>
      </c>
      <c r="I3910" t="str">
        <f>INDEX('DATA - Teams'!$C:$C,MATCH(C3910,'DATA - Teams'!$B:$B,0))</f>
        <v>PMAC</v>
      </c>
    </row>
    <row r="3911" spans="1:9" hidden="1" x14ac:dyDescent="0.2">
      <c r="A3911">
        <v>2018</v>
      </c>
      <c r="B3911">
        <v>4</v>
      </c>
      <c r="C3911" t="s">
        <v>366</v>
      </c>
      <c r="D3911" t="s">
        <v>159</v>
      </c>
      <c r="E3911" t="s">
        <v>23</v>
      </c>
      <c r="F3911" t="s">
        <v>43</v>
      </c>
      <c r="G3911">
        <v>89</v>
      </c>
      <c r="H3911">
        <v>89</v>
      </c>
      <c r="I3911" t="str">
        <f>INDEX('DATA - Teams'!$C:$C,MATCH(C3911,'DATA - Teams'!$B:$B,0))</f>
        <v>PMAC</v>
      </c>
    </row>
    <row r="3912" spans="1:9" hidden="1" x14ac:dyDescent="0.2">
      <c r="A3912">
        <v>2018</v>
      </c>
      <c r="B3912">
        <v>4</v>
      </c>
      <c r="C3912" t="s">
        <v>366</v>
      </c>
      <c r="D3912" t="s">
        <v>328</v>
      </c>
      <c r="E3912" t="s">
        <v>23</v>
      </c>
      <c r="F3912" t="s">
        <v>41</v>
      </c>
      <c r="G3912">
        <v>102</v>
      </c>
      <c r="H3912">
        <v>122</v>
      </c>
      <c r="I3912" t="str">
        <f>INDEX('DATA - Teams'!$C:$C,MATCH(C3912,'DATA - Teams'!$B:$B,0))</f>
        <v>PMAC</v>
      </c>
    </row>
    <row r="3913" spans="1:9" hidden="1" x14ac:dyDescent="0.2">
      <c r="A3913">
        <v>2018</v>
      </c>
      <c r="B3913">
        <v>4</v>
      </c>
      <c r="C3913" t="s">
        <v>366</v>
      </c>
      <c r="D3913" t="s">
        <v>240</v>
      </c>
      <c r="E3913" t="s">
        <v>23</v>
      </c>
      <c r="F3913" t="s">
        <v>52</v>
      </c>
      <c r="G3913">
        <v>98</v>
      </c>
      <c r="H3913">
        <v>76</v>
      </c>
      <c r="I3913" t="str">
        <f>INDEX('DATA - Teams'!$C:$C,MATCH(C3913,'DATA - Teams'!$B:$B,0))</f>
        <v>PMAC</v>
      </c>
    </row>
    <row r="3914" spans="1:9" hidden="1" x14ac:dyDescent="0.2">
      <c r="A3914">
        <v>2018</v>
      </c>
      <c r="B3914">
        <v>4</v>
      </c>
      <c r="C3914" t="s">
        <v>366</v>
      </c>
      <c r="D3914" t="s">
        <v>349</v>
      </c>
      <c r="E3914" t="s">
        <v>33</v>
      </c>
      <c r="F3914" t="s">
        <v>59</v>
      </c>
      <c r="G3914">
        <v>72</v>
      </c>
      <c r="H3914">
        <v>70</v>
      </c>
      <c r="I3914" t="str">
        <f>INDEX('DATA - Teams'!$C:$C,MATCH(C3914,'DATA - Teams'!$B:$B,0))</f>
        <v>PMAC</v>
      </c>
    </row>
    <row r="3915" spans="1:9" hidden="1" x14ac:dyDescent="0.2">
      <c r="A3915">
        <v>2018</v>
      </c>
      <c r="B3915">
        <v>4</v>
      </c>
      <c r="C3915" t="s">
        <v>366</v>
      </c>
      <c r="D3915" t="s">
        <v>305</v>
      </c>
      <c r="E3915" t="s">
        <v>28</v>
      </c>
      <c r="F3915" t="s">
        <v>59</v>
      </c>
      <c r="G3915">
        <v>98</v>
      </c>
      <c r="H3915">
        <v>67</v>
      </c>
      <c r="I3915" t="str">
        <f>INDEX('DATA - Teams'!$C:$C,MATCH(C3915,'DATA - Teams'!$B:$B,0))</f>
        <v>PMAC</v>
      </c>
    </row>
    <row r="3916" spans="1:9" hidden="1" x14ac:dyDescent="0.2">
      <c r="A3916">
        <v>2018</v>
      </c>
      <c r="B3916">
        <v>4</v>
      </c>
      <c r="C3916" t="s">
        <v>366</v>
      </c>
      <c r="D3916" t="s">
        <v>350</v>
      </c>
      <c r="E3916" t="s">
        <v>17</v>
      </c>
      <c r="F3916" t="s">
        <v>59</v>
      </c>
      <c r="G3916">
        <v>66</v>
      </c>
      <c r="H3916">
        <v>79</v>
      </c>
      <c r="I3916" t="str">
        <f>INDEX('DATA - Teams'!$C:$C,MATCH(C3916,'DATA - Teams'!$B:$B,0))</f>
        <v>PMAC</v>
      </c>
    </row>
    <row r="3917" spans="1:9" hidden="1" x14ac:dyDescent="0.2">
      <c r="A3917">
        <v>2018</v>
      </c>
      <c r="B3917">
        <v>4</v>
      </c>
      <c r="C3917" t="s">
        <v>366</v>
      </c>
      <c r="D3917" t="s">
        <v>259</v>
      </c>
      <c r="E3917" t="s">
        <v>35</v>
      </c>
      <c r="F3917" t="s">
        <v>59</v>
      </c>
      <c r="G3917">
        <v>81</v>
      </c>
      <c r="H3917">
        <v>0</v>
      </c>
      <c r="I3917" t="str">
        <f>INDEX('DATA - Teams'!$C:$C,MATCH(C3917,'DATA - Teams'!$B:$B,0))</f>
        <v>PMAC</v>
      </c>
    </row>
    <row r="3918" spans="1:9" hidden="1" x14ac:dyDescent="0.2">
      <c r="A3918">
        <v>2018</v>
      </c>
      <c r="B3918">
        <v>5</v>
      </c>
      <c r="C3918" t="s">
        <v>366</v>
      </c>
      <c r="D3918" t="s">
        <v>303</v>
      </c>
      <c r="E3918" t="s">
        <v>10</v>
      </c>
      <c r="F3918" t="s">
        <v>41</v>
      </c>
      <c r="G3918">
        <v>103</v>
      </c>
      <c r="H3918">
        <v>126</v>
      </c>
      <c r="I3918" t="str">
        <f>INDEX('DATA - Teams'!$C:$C,MATCH(C3918,'DATA - Teams'!$B:$B,0))</f>
        <v>PMAC</v>
      </c>
    </row>
    <row r="3919" spans="1:9" hidden="1" x14ac:dyDescent="0.2">
      <c r="A3919">
        <v>2018</v>
      </c>
      <c r="B3919">
        <v>5</v>
      </c>
      <c r="C3919" t="s">
        <v>366</v>
      </c>
      <c r="D3919" t="s">
        <v>347</v>
      </c>
      <c r="E3919" t="s">
        <v>20</v>
      </c>
      <c r="F3919" t="s">
        <v>43</v>
      </c>
      <c r="G3919">
        <v>85</v>
      </c>
      <c r="H3919">
        <v>62</v>
      </c>
      <c r="I3919" t="str">
        <f>INDEX('DATA - Teams'!$C:$C,MATCH(C3919,'DATA - Teams'!$B:$B,0))</f>
        <v>PMAC</v>
      </c>
    </row>
    <row r="3920" spans="1:9" hidden="1" x14ac:dyDescent="0.2">
      <c r="A3920">
        <v>2018</v>
      </c>
      <c r="B3920">
        <v>5</v>
      </c>
      <c r="C3920" t="s">
        <v>366</v>
      </c>
      <c r="D3920" t="s">
        <v>162</v>
      </c>
      <c r="E3920" t="s">
        <v>20</v>
      </c>
      <c r="F3920" t="s">
        <v>41</v>
      </c>
      <c r="G3920">
        <v>122</v>
      </c>
      <c r="H3920">
        <v>135</v>
      </c>
      <c r="I3920" t="str">
        <f>INDEX('DATA - Teams'!$C:$C,MATCH(C3920,'DATA - Teams'!$B:$B,0))</f>
        <v>PMAC</v>
      </c>
    </row>
    <row r="3921" spans="1:9" hidden="1" x14ac:dyDescent="0.2">
      <c r="A3921">
        <v>2018</v>
      </c>
      <c r="B3921">
        <v>5</v>
      </c>
      <c r="C3921" t="s">
        <v>366</v>
      </c>
      <c r="D3921" t="s">
        <v>171</v>
      </c>
      <c r="E3921" t="s">
        <v>31</v>
      </c>
      <c r="F3921" t="s">
        <v>38</v>
      </c>
      <c r="G3921">
        <v>90</v>
      </c>
      <c r="H3921">
        <v>98</v>
      </c>
      <c r="I3921" t="str">
        <f>INDEX('DATA - Teams'!$C:$C,MATCH(C3921,'DATA - Teams'!$B:$B,0))</f>
        <v>PMAC</v>
      </c>
    </row>
    <row r="3922" spans="1:9" hidden="1" x14ac:dyDescent="0.2">
      <c r="A3922">
        <v>2018</v>
      </c>
      <c r="B3922">
        <v>5</v>
      </c>
      <c r="C3922" t="s">
        <v>366</v>
      </c>
      <c r="D3922" t="s">
        <v>89</v>
      </c>
      <c r="E3922" t="s">
        <v>14</v>
      </c>
      <c r="F3922" t="s">
        <v>43</v>
      </c>
      <c r="G3922">
        <v>103</v>
      </c>
      <c r="H3922">
        <v>92</v>
      </c>
      <c r="I3922" t="str">
        <f>INDEX('DATA - Teams'!$C:$C,MATCH(C3922,'DATA - Teams'!$B:$B,0))</f>
        <v>PMAC</v>
      </c>
    </row>
    <row r="3923" spans="1:9" hidden="1" x14ac:dyDescent="0.2">
      <c r="A3923">
        <v>2018</v>
      </c>
      <c r="B3923">
        <v>5</v>
      </c>
      <c r="C3923" t="s">
        <v>366</v>
      </c>
      <c r="D3923" t="s">
        <v>166</v>
      </c>
      <c r="E3923" t="s">
        <v>14</v>
      </c>
      <c r="F3923" t="s">
        <v>41</v>
      </c>
      <c r="G3923">
        <v>101</v>
      </c>
      <c r="H3923">
        <v>74</v>
      </c>
      <c r="I3923" t="str">
        <f>INDEX('DATA - Teams'!$C:$C,MATCH(C3923,'DATA - Teams'!$B:$B,0))</f>
        <v>PMAC</v>
      </c>
    </row>
    <row r="3924" spans="1:9" hidden="1" x14ac:dyDescent="0.2">
      <c r="A3924">
        <v>2018</v>
      </c>
      <c r="B3924">
        <v>5</v>
      </c>
      <c r="C3924" t="s">
        <v>366</v>
      </c>
      <c r="D3924" t="s">
        <v>135</v>
      </c>
      <c r="E3924" t="s">
        <v>22</v>
      </c>
      <c r="F3924" t="s">
        <v>38</v>
      </c>
      <c r="G3924">
        <v>82</v>
      </c>
      <c r="H3924">
        <v>82</v>
      </c>
      <c r="I3924" t="str">
        <f>INDEX('DATA - Teams'!$C:$C,MATCH(C3924,'DATA - Teams'!$B:$B,0))</f>
        <v>PMAC</v>
      </c>
    </row>
    <row r="3925" spans="1:9" hidden="1" x14ac:dyDescent="0.2">
      <c r="A3925">
        <v>2018</v>
      </c>
      <c r="B3925">
        <v>5</v>
      </c>
      <c r="C3925" t="s">
        <v>366</v>
      </c>
      <c r="D3925" t="s">
        <v>114</v>
      </c>
      <c r="E3925" t="s">
        <v>33</v>
      </c>
      <c r="F3925" t="s">
        <v>41</v>
      </c>
      <c r="G3925">
        <v>117</v>
      </c>
      <c r="H3925">
        <v>127</v>
      </c>
      <c r="I3925" t="str">
        <f>INDEX('DATA - Teams'!$C:$C,MATCH(C3925,'DATA - Teams'!$B:$B,0))</f>
        <v>PMAC</v>
      </c>
    </row>
    <row r="3926" spans="1:9" hidden="1" x14ac:dyDescent="0.2">
      <c r="A3926">
        <v>2018</v>
      </c>
      <c r="B3926">
        <v>5</v>
      </c>
      <c r="C3926" t="s">
        <v>366</v>
      </c>
      <c r="D3926" t="s">
        <v>90</v>
      </c>
      <c r="E3926" t="s">
        <v>28</v>
      </c>
      <c r="F3926" t="s">
        <v>41</v>
      </c>
      <c r="G3926">
        <v>75</v>
      </c>
      <c r="H3926">
        <v>63</v>
      </c>
      <c r="I3926" t="str">
        <f>INDEX('DATA - Teams'!$C:$C,MATCH(C3926,'DATA - Teams'!$B:$B,0))</f>
        <v>PMAC</v>
      </c>
    </row>
    <row r="3927" spans="1:9" hidden="1" x14ac:dyDescent="0.2">
      <c r="A3927">
        <v>2018</v>
      </c>
      <c r="B3927">
        <v>5</v>
      </c>
      <c r="C3927" t="s">
        <v>366</v>
      </c>
      <c r="D3927" t="s">
        <v>94</v>
      </c>
      <c r="E3927" t="s">
        <v>21</v>
      </c>
      <c r="F3927" t="s">
        <v>38</v>
      </c>
      <c r="G3927">
        <v>72</v>
      </c>
      <c r="H3927">
        <v>64</v>
      </c>
      <c r="I3927" t="str">
        <f>INDEX('DATA - Teams'!$C:$C,MATCH(C3927,'DATA - Teams'!$B:$B,0))</f>
        <v>PMAC</v>
      </c>
    </row>
    <row r="3928" spans="1:9" hidden="1" x14ac:dyDescent="0.2">
      <c r="A3928">
        <v>2018</v>
      </c>
      <c r="B3928">
        <v>5</v>
      </c>
      <c r="C3928" t="s">
        <v>366</v>
      </c>
      <c r="D3928" t="s">
        <v>340</v>
      </c>
      <c r="E3928" t="s">
        <v>36</v>
      </c>
      <c r="F3928" t="s">
        <v>52</v>
      </c>
      <c r="G3928">
        <v>102</v>
      </c>
      <c r="H3928">
        <v>72</v>
      </c>
      <c r="I3928" t="str">
        <f>INDEX('DATA - Teams'!$C:$C,MATCH(C3928,'DATA - Teams'!$B:$B,0))</f>
        <v>PMAC</v>
      </c>
    </row>
    <row r="3929" spans="1:9" hidden="1" x14ac:dyDescent="0.2">
      <c r="A3929">
        <v>2018</v>
      </c>
      <c r="B3929">
        <v>5</v>
      </c>
      <c r="C3929" t="s">
        <v>366</v>
      </c>
      <c r="D3929" t="s">
        <v>336</v>
      </c>
      <c r="E3929" t="s">
        <v>18</v>
      </c>
      <c r="F3929" t="s">
        <v>38</v>
      </c>
      <c r="G3929">
        <v>82</v>
      </c>
      <c r="H3929">
        <v>102</v>
      </c>
      <c r="I3929" t="str">
        <f>INDEX('DATA - Teams'!$C:$C,MATCH(C3929,'DATA - Teams'!$B:$B,0))</f>
        <v>PMAC</v>
      </c>
    </row>
    <row r="3930" spans="1:9" hidden="1" x14ac:dyDescent="0.2">
      <c r="A3930">
        <v>2018</v>
      </c>
      <c r="B3930">
        <v>5</v>
      </c>
      <c r="C3930" t="s">
        <v>366</v>
      </c>
      <c r="D3930" t="s">
        <v>251</v>
      </c>
      <c r="E3930" t="s">
        <v>13</v>
      </c>
      <c r="F3930" t="s">
        <v>43</v>
      </c>
      <c r="G3930">
        <v>118</v>
      </c>
      <c r="H3930">
        <v>114</v>
      </c>
      <c r="I3930" t="str">
        <f>INDEX('DATA - Teams'!$C:$C,MATCH(C3930,'DATA - Teams'!$B:$B,0))</f>
        <v>PMAC</v>
      </c>
    </row>
    <row r="3931" spans="1:9" hidden="1" x14ac:dyDescent="0.2">
      <c r="A3931">
        <v>2018</v>
      </c>
      <c r="B3931">
        <v>5</v>
      </c>
      <c r="C3931" t="s">
        <v>366</v>
      </c>
      <c r="D3931" t="s">
        <v>350</v>
      </c>
      <c r="E3931" t="s">
        <v>17</v>
      </c>
      <c r="F3931" t="s">
        <v>43</v>
      </c>
      <c r="G3931">
        <v>66</v>
      </c>
      <c r="H3931">
        <v>68</v>
      </c>
      <c r="I3931" t="str">
        <f>INDEX('DATA - Teams'!$C:$C,MATCH(C3931,'DATA - Teams'!$B:$B,0))</f>
        <v>PMAC</v>
      </c>
    </row>
    <row r="3932" spans="1:9" hidden="1" x14ac:dyDescent="0.2">
      <c r="A3932">
        <v>2018</v>
      </c>
      <c r="B3932">
        <v>5</v>
      </c>
      <c r="C3932" t="s">
        <v>366</v>
      </c>
      <c r="D3932" t="s">
        <v>226</v>
      </c>
      <c r="E3932" t="s">
        <v>32</v>
      </c>
      <c r="F3932" t="s">
        <v>41</v>
      </c>
      <c r="G3932">
        <v>92</v>
      </c>
      <c r="H3932">
        <v>90</v>
      </c>
      <c r="I3932" t="str">
        <f>INDEX('DATA - Teams'!$C:$C,MATCH(C3932,'DATA - Teams'!$B:$B,0))</f>
        <v>PMAC</v>
      </c>
    </row>
    <row r="3933" spans="1:9" hidden="1" x14ac:dyDescent="0.2">
      <c r="A3933">
        <v>2018</v>
      </c>
      <c r="B3933">
        <v>5</v>
      </c>
      <c r="C3933" t="s">
        <v>366</v>
      </c>
      <c r="D3933" t="s">
        <v>45</v>
      </c>
      <c r="E3933" t="s">
        <v>32</v>
      </c>
      <c r="F3933" t="s">
        <v>38</v>
      </c>
      <c r="G3933">
        <v>81</v>
      </c>
      <c r="H3933">
        <v>55</v>
      </c>
      <c r="I3933" t="str">
        <f>INDEX('DATA - Teams'!$C:$C,MATCH(C3933,'DATA - Teams'!$B:$B,0))</f>
        <v>PMAC</v>
      </c>
    </row>
    <row r="3934" spans="1:9" hidden="1" x14ac:dyDescent="0.2">
      <c r="A3934">
        <v>2018</v>
      </c>
      <c r="B3934">
        <v>5</v>
      </c>
      <c r="C3934" t="s">
        <v>366</v>
      </c>
      <c r="D3934" t="s">
        <v>159</v>
      </c>
      <c r="E3934" t="s">
        <v>23</v>
      </c>
      <c r="F3934" t="s">
        <v>43</v>
      </c>
      <c r="G3934">
        <v>93</v>
      </c>
      <c r="H3934">
        <v>95</v>
      </c>
      <c r="I3934" t="str">
        <f>INDEX('DATA - Teams'!$C:$C,MATCH(C3934,'DATA - Teams'!$B:$B,0))</f>
        <v>PMAC</v>
      </c>
    </row>
    <row r="3935" spans="1:9" hidden="1" x14ac:dyDescent="0.2">
      <c r="A3935">
        <v>2018</v>
      </c>
      <c r="B3935">
        <v>5</v>
      </c>
      <c r="C3935" t="s">
        <v>366</v>
      </c>
      <c r="D3935" t="s">
        <v>328</v>
      </c>
      <c r="E3935" t="s">
        <v>23</v>
      </c>
      <c r="F3935" t="s">
        <v>41</v>
      </c>
      <c r="G3935">
        <v>98</v>
      </c>
      <c r="H3935">
        <v>62</v>
      </c>
      <c r="I3935" t="str">
        <f>INDEX('DATA - Teams'!$C:$C,MATCH(C3935,'DATA - Teams'!$B:$B,0))</f>
        <v>PMAC</v>
      </c>
    </row>
    <row r="3936" spans="1:9" hidden="1" x14ac:dyDescent="0.2">
      <c r="A3936">
        <v>2018</v>
      </c>
      <c r="B3936">
        <v>5</v>
      </c>
      <c r="C3936" t="s">
        <v>366</v>
      </c>
      <c r="D3936" t="s">
        <v>137</v>
      </c>
      <c r="E3936" t="s">
        <v>14</v>
      </c>
      <c r="F3936" t="s">
        <v>59</v>
      </c>
      <c r="G3936">
        <v>95</v>
      </c>
      <c r="H3936">
        <v>0</v>
      </c>
      <c r="I3936" t="str">
        <f>INDEX('DATA - Teams'!$C:$C,MATCH(C3936,'DATA - Teams'!$B:$B,0))</f>
        <v>PMAC</v>
      </c>
    </row>
    <row r="3937" spans="1:9" hidden="1" x14ac:dyDescent="0.2">
      <c r="A3937">
        <v>2018</v>
      </c>
      <c r="B3937">
        <v>5</v>
      </c>
      <c r="C3937" t="s">
        <v>366</v>
      </c>
      <c r="D3937" t="s">
        <v>273</v>
      </c>
      <c r="E3937" t="s">
        <v>17</v>
      </c>
      <c r="F3937" t="s">
        <v>59</v>
      </c>
      <c r="G3937">
        <v>73</v>
      </c>
      <c r="H3937">
        <v>0</v>
      </c>
      <c r="I3937" t="str">
        <f>INDEX('DATA - Teams'!$C:$C,MATCH(C3937,'DATA - Teams'!$B:$B,0))</f>
        <v>PMAC</v>
      </c>
    </row>
    <row r="3938" spans="1:9" hidden="1" x14ac:dyDescent="0.2">
      <c r="A3938">
        <v>2018</v>
      </c>
      <c r="B3938">
        <v>5</v>
      </c>
      <c r="C3938" t="s">
        <v>366</v>
      </c>
      <c r="D3938" t="s">
        <v>240</v>
      </c>
      <c r="E3938" t="s">
        <v>23</v>
      </c>
      <c r="F3938" t="s">
        <v>59</v>
      </c>
      <c r="G3938">
        <v>95</v>
      </c>
      <c r="H3938">
        <v>77</v>
      </c>
      <c r="I3938" t="str">
        <f>INDEX('DATA - Teams'!$C:$C,MATCH(C3938,'DATA - Teams'!$B:$B,0))</f>
        <v>PMAC</v>
      </c>
    </row>
    <row r="3939" spans="1:9" hidden="1" x14ac:dyDescent="0.2">
      <c r="A3939">
        <v>2018</v>
      </c>
      <c r="B3939">
        <v>5</v>
      </c>
      <c r="C3939" t="s">
        <v>366</v>
      </c>
      <c r="D3939" t="s">
        <v>259</v>
      </c>
      <c r="E3939" t="s">
        <v>35</v>
      </c>
      <c r="F3939" t="s">
        <v>59</v>
      </c>
      <c r="G3939">
        <v>79</v>
      </c>
      <c r="H3939">
        <v>0</v>
      </c>
      <c r="I3939" t="str">
        <f>INDEX('DATA - Teams'!$C:$C,MATCH(C3939,'DATA - Teams'!$B:$B,0))</f>
        <v>PMAC</v>
      </c>
    </row>
    <row r="3940" spans="1:9" hidden="1" x14ac:dyDescent="0.2">
      <c r="A3940">
        <v>2018</v>
      </c>
      <c r="B3940">
        <v>6</v>
      </c>
      <c r="C3940" t="s">
        <v>366</v>
      </c>
      <c r="D3940" t="s">
        <v>303</v>
      </c>
      <c r="E3940" t="s">
        <v>10</v>
      </c>
      <c r="F3940" t="s">
        <v>41</v>
      </c>
      <c r="G3940">
        <v>100</v>
      </c>
      <c r="H3940">
        <v>87</v>
      </c>
      <c r="I3940" t="str">
        <f>INDEX('DATA - Teams'!$C:$C,MATCH(C3940,'DATA - Teams'!$B:$B,0))</f>
        <v>PMAC</v>
      </c>
    </row>
    <row r="3941" spans="1:9" hidden="1" x14ac:dyDescent="0.2">
      <c r="A3941">
        <v>2018</v>
      </c>
      <c r="B3941">
        <v>6</v>
      </c>
      <c r="C3941" t="s">
        <v>366</v>
      </c>
      <c r="D3941" t="s">
        <v>163</v>
      </c>
      <c r="E3941" t="s">
        <v>16</v>
      </c>
      <c r="F3941" t="s">
        <v>38</v>
      </c>
      <c r="G3941">
        <v>107</v>
      </c>
      <c r="H3941">
        <v>147</v>
      </c>
      <c r="I3941" t="str">
        <f>INDEX('DATA - Teams'!$C:$C,MATCH(C3941,'DATA - Teams'!$B:$B,0))</f>
        <v>PMAC</v>
      </c>
    </row>
    <row r="3942" spans="1:9" hidden="1" x14ac:dyDescent="0.2">
      <c r="A3942">
        <v>2018</v>
      </c>
      <c r="B3942">
        <v>6</v>
      </c>
      <c r="C3942" t="s">
        <v>366</v>
      </c>
      <c r="D3942" t="s">
        <v>347</v>
      </c>
      <c r="E3942" t="s">
        <v>20</v>
      </c>
      <c r="F3942" t="s">
        <v>43</v>
      </c>
      <c r="G3942">
        <v>84</v>
      </c>
      <c r="H3942">
        <v>80</v>
      </c>
      <c r="I3942" t="str">
        <f>INDEX('DATA - Teams'!$C:$C,MATCH(C3942,'DATA - Teams'!$B:$B,0))</f>
        <v>PMAC</v>
      </c>
    </row>
    <row r="3943" spans="1:9" hidden="1" x14ac:dyDescent="0.2">
      <c r="A3943">
        <v>2018</v>
      </c>
      <c r="B3943">
        <v>6</v>
      </c>
      <c r="C3943" t="s">
        <v>366</v>
      </c>
      <c r="D3943" t="s">
        <v>162</v>
      </c>
      <c r="E3943" t="s">
        <v>20</v>
      </c>
      <c r="F3943" t="s">
        <v>41</v>
      </c>
      <c r="G3943">
        <v>108</v>
      </c>
      <c r="H3943">
        <v>94</v>
      </c>
      <c r="I3943" t="str">
        <f>INDEX('DATA - Teams'!$C:$C,MATCH(C3943,'DATA - Teams'!$B:$B,0))</f>
        <v>PMAC</v>
      </c>
    </row>
    <row r="3944" spans="1:9" hidden="1" x14ac:dyDescent="0.2">
      <c r="A3944">
        <v>2018</v>
      </c>
      <c r="B3944">
        <v>6</v>
      </c>
      <c r="C3944" t="s">
        <v>366</v>
      </c>
      <c r="D3944" t="s">
        <v>171</v>
      </c>
      <c r="E3944" t="s">
        <v>31</v>
      </c>
      <c r="F3944" t="s">
        <v>38</v>
      </c>
      <c r="G3944">
        <v>85</v>
      </c>
      <c r="H3944">
        <v>49</v>
      </c>
      <c r="I3944" t="str">
        <f>INDEX('DATA - Teams'!$C:$C,MATCH(C3944,'DATA - Teams'!$B:$B,0))</f>
        <v>PMAC</v>
      </c>
    </row>
    <row r="3945" spans="1:9" hidden="1" x14ac:dyDescent="0.2">
      <c r="A3945">
        <v>2018</v>
      </c>
      <c r="B3945">
        <v>6</v>
      </c>
      <c r="C3945" t="s">
        <v>366</v>
      </c>
      <c r="D3945" t="s">
        <v>89</v>
      </c>
      <c r="E3945" t="s">
        <v>14</v>
      </c>
      <c r="F3945" t="s">
        <v>43</v>
      </c>
      <c r="G3945">
        <v>86</v>
      </c>
      <c r="H3945">
        <v>30</v>
      </c>
      <c r="I3945" t="str">
        <f>INDEX('DATA - Teams'!$C:$C,MATCH(C3945,'DATA - Teams'!$B:$B,0))</f>
        <v>PMAC</v>
      </c>
    </row>
    <row r="3946" spans="1:9" hidden="1" x14ac:dyDescent="0.2">
      <c r="A3946">
        <v>2018</v>
      </c>
      <c r="B3946">
        <v>6</v>
      </c>
      <c r="C3946" t="s">
        <v>366</v>
      </c>
      <c r="D3946" t="s">
        <v>137</v>
      </c>
      <c r="E3946" t="s">
        <v>14</v>
      </c>
      <c r="F3946" t="s">
        <v>38</v>
      </c>
      <c r="G3946">
        <v>89</v>
      </c>
      <c r="H3946">
        <v>111</v>
      </c>
      <c r="I3946" t="str">
        <f>INDEX('DATA - Teams'!$C:$C,MATCH(C3946,'DATA - Teams'!$B:$B,0))</f>
        <v>PMAC</v>
      </c>
    </row>
    <row r="3947" spans="1:9" hidden="1" x14ac:dyDescent="0.2">
      <c r="A3947">
        <v>2018</v>
      </c>
      <c r="B3947">
        <v>6</v>
      </c>
      <c r="C3947" t="s">
        <v>366</v>
      </c>
      <c r="D3947" t="s">
        <v>166</v>
      </c>
      <c r="E3947" t="s">
        <v>14</v>
      </c>
      <c r="F3947" t="s">
        <v>41</v>
      </c>
      <c r="G3947">
        <v>104</v>
      </c>
      <c r="H3947">
        <v>110</v>
      </c>
      <c r="I3947" t="str">
        <f>INDEX('DATA - Teams'!$C:$C,MATCH(C3947,'DATA - Teams'!$B:$B,0))</f>
        <v>PMAC</v>
      </c>
    </row>
    <row r="3948" spans="1:9" hidden="1" x14ac:dyDescent="0.2">
      <c r="A3948">
        <v>2018</v>
      </c>
      <c r="B3948">
        <v>6</v>
      </c>
      <c r="C3948" t="s">
        <v>366</v>
      </c>
      <c r="D3948" t="s">
        <v>114</v>
      </c>
      <c r="E3948" t="s">
        <v>33</v>
      </c>
      <c r="F3948" t="s">
        <v>41</v>
      </c>
      <c r="G3948">
        <v>130</v>
      </c>
      <c r="H3948">
        <v>149</v>
      </c>
      <c r="I3948" t="str">
        <f>INDEX('DATA - Teams'!$C:$C,MATCH(C3948,'DATA - Teams'!$B:$B,0))</f>
        <v>PMAC</v>
      </c>
    </row>
    <row r="3949" spans="1:9" hidden="1" x14ac:dyDescent="0.2">
      <c r="A3949">
        <v>2018</v>
      </c>
      <c r="B3949">
        <v>6</v>
      </c>
      <c r="C3949" t="s">
        <v>366</v>
      </c>
      <c r="D3949" t="s">
        <v>296</v>
      </c>
      <c r="E3949" t="s">
        <v>21</v>
      </c>
      <c r="F3949" t="s">
        <v>41</v>
      </c>
      <c r="G3949">
        <v>103</v>
      </c>
      <c r="H3949">
        <v>66</v>
      </c>
      <c r="I3949" t="str">
        <f>INDEX('DATA - Teams'!$C:$C,MATCH(C3949,'DATA - Teams'!$B:$B,0))</f>
        <v>PMAC</v>
      </c>
    </row>
    <row r="3950" spans="1:9" hidden="1" x14ac:dyDescent="0.2">
      <c r="A3950">
        <v>2018</v>
      </c>
      <c r="B3950">
        <v>6</v>
      </c>
      <c r="C3950" t="s">
        <v>366</v>
      </c>
      <c r="D3950" t="s">
        <v>340</v>
      </c>
      <c r="E3950" t="s">
        <v>36</v>
      </c>
      <c r="F3950" t="s">
        <v>52</v>
      </c>
      <c r="G3950">
        <v>106</v>
      </c>
      <c r="H3950">
        <v>128</v>
      </c>
      <c r="I3950" t="str">
        <f>INDEX('DATA - Teams'!$C:$C,MATCH(C3950,'DATA - Teams'!$B:$B,0))</f>
        <v>PMAC</v>
      </c>
    </row>
    <row r="3951" spans="1:9" hidden="1" x14ac:dyDescent="0.2">
      <c r="A3951">
        <v>2018</v>
      </c>
      <c r="B3951">
        <v>6</v>
      </c>
      <c r="C3951" t="s">
        <v>366</v>
      </c>
      <c r="D3951" t="s">
        <v>336</v>
      </c>
      <c r="E3951" t="s">
        <v>18</v>
      </c>
      <c r="F3951" t="s">
        <v>38</v>
      </c>
      <c r="G3951">
        <v>102</v>
      </c>
      <c r="H3951">
        <v>130</v>
      </c>
      <c r="I3951" t="str">
        <f>INDEX('DATA - Teams'!$C:$C,MATCH(C3951,'DATA - Teams'!$B:$B,0))</f>
        <v>PMAC</v>
      </c>
    </row>
    <row r="3952" spans="1:9" hidden="1" x14ac:dyDescent="0.2">
      <c r="A3952">
        <v>2018</v>
      </c>
      <c r="B3952">
        <v>6</v>
      </c>
      <c r="C3952" t="s">
        <v>366</v>
      </c>
      <c r="D3952" t="s">
        <v>262</v>
      </c>
      <c r="E3952" t="s">
        <v>13</v>
      </c>
      <c r="F3952" t="s">
        <v>41</v>
      </c>
      <c r="G3952">
        <v>81</v>
      </c>
      <c r="H3952">
        <v>76</v>
      </c>
      <c r="I3952" t="str">
        <f>INDEX('DATA - Teams'!$C:$C,MATCH(C3952,'DATA - Teams'!$B:$B,0))</f>
        <v>PMAC</v>
      </c>
    </row>
    <row r="3953" spans="1:9" hidden="1" x14ac:dyDescent="0.2">
      <c r="A3953">
        <v>2018</v>
      </c>
      <c r="B3953">
        <v>6</v>
      </c>
      <c r="C3953" t="s">
        <v>366</v>
      </c>
      <c r="D3953" t="s">
        <v>251</v>
      </c>
      <c r="E3953" t="s">
        <v>13</v>
      </c>
      <c r="F3953" t="s">
        <v>43</v>
      </c>
      <c r="G3953">
        <v>114</v>
      </c>
      <c r="H3953">
        <v>94</v>
      </c>
      <c r="I3953" t="str">
        <f>INDEX('DATA - Teams'!$C:$C,MATCH(C3953,'DATA - Teams'!$B:$B,0))</f>
        <v>PMAC</v>
      </c>
    </row>
    <row r="3954" spans="1:9" hidden="1" x14ac:dyDescent="0.2">
      <c r="A3954">
        <v>2018</v>
      </c>
      <c r="B3954">
        <v>6</v>
      </c>
      <c r="C3954" t="s">
        <v>366</v>
      </c>
      <c r="D3954" t="s">
        <v>226</v>
      </c>
      <c r="E3954" t="s">
        <v>32</v>
      </c>
      <c r="F3954" t="s">
        <v>41</v>
      </c>
      <c r="G3954">
        <v>94</v>
      </c>
      <c r="H3954">
        <v>125</v>
      </c>
      <c r="I3954" t="str">
        <f>INDEX('DATA - Teams'!$C:$C,MATCH(C3954,'DATA - Teams'!$B:$B,0))</f>
        <v>PMAC</v>
      </c>
    </row>
    <row r="3955" spans="1:9" hidden="1" x14ac:dyDescent="0.2">
      <c r="A3955">
        <v>2018</v>
      </c>
      <c r="B3955">
        <v>6</v>
      </c>
      <c r="C3955" t="s">
        <v>366</v>
      </c>
      <c r="D3955" t="s">
        <v>351</v>
      </c>
      <c r="E3955" t="s">
        <v>32</v>
      </c>
      <c r="F3955" t="s">
        <v>38</v>
      </c>
      <c r="G3955">
        <v>97</v>
      </c>
      <c r="H3955">
        <v>113</v>
      </c>
      <c r="I3955" t="str">
        <f>INDEX('DATA - Teams'!$C:$C,MATCH(C3955,'DATA - Teams'!$B:$B,0))</f>
        <v>PMAC</v>
      </c>
    </row>
    <row r="3956" spans="1:9" hidden="1" x14ac:dyDescent="0.2">
      <c r="A3956">
        <v>2018</v>
      </c>
      <c r="B3956">
        <v>6</v>
      </c>
      <c r="C3956" t="s">
        <v>366</v>
      </c>
      <c r="D3956" t="s">
        <v>159</v>
      </c>
      <c r="E3956" t="s">
        <v>23</v>
      </c>
      <c r="F3956" t="s">
        <v>43</v>
      </c>
      <c r="G3956">
        <v>80</v>
      </c>
      <c r="H3956">
        <v>36</v>
      </c>
      <c r="I3956" t="str">
        <f>INDEX('DATA - Teams'!$C:$C,MATCH(C3956,'DATA - Teams'!$B:$B,0))</f>
        <v>PMAC</v>
      </c>
    </row>
    <row r="3957" spans="1:9" hidden="1" x14ac:dyDescent="0.2">
      <c r="A3957">
        <v>2018</v>
      </c>
      <c r="B3957">
        <v>6</v>
      </c>
      <c r="C3957" t="s">
        <v>366</v>
      </c>
      <c r="D3957" t="s">
        <v>259</v>
      </c>
      <c r="E3957" t="s">
        <v>35</v>
      </c>
      <c r="F3957" t="s">
        <v>43</v>
      </c>
      <c r="G3957">
        <v>89</v>
      </c>
      <c r="H3957">
        <v>112</v>
      </c>
      <c r="I3957" t="str">
        <f>INDEX('DATA - Teams'!$C:$C,MATCH(C3957,'DATA - Teams'!$B:$B,0))</f>
        <v>PMAC</v>
      </c>
    </row>
    <row r="3958" spans="1:9" hidden="1" x14ac:dyDescent="0.2">
      <c r="A3958">
        <v>2018</v>
      </c>
      <c r="B3958">
        <v>6</v>
      </c>
      <c r="C3958" t="s">
        <v>366</v>
      </c>
      <c r="D3958" t="s">
        <v>352</v>
      </c>
      <c r="E3958" t="s">
        <v>18</v>
      </c>
      <c r="F3958" t="s">
        <v>59</v>
      </c>
      <c r="G3958">
        <v>78</v>
      </c>
      <c r="H3958">
        <v>82</v>
      </c>
      <c r="I3958" t="str">
        <f>INDEX('DATA - Teams'!$C:$C,MATCH(C3958,'DATA - Teams'!$B:$B,0))</f>
        <v>PMAC</v>
      </c>
    </row>
    <row r="3959" spans="1:9" hidden="1" x14ac:dyDescent="0.2">
      <c r="A3959">
        <v>2018</v>
      </c>
      <c r="B3959">
        <v>6</v>
      </c>
      <c r="C3959" t="s">
        <v>366</v>
      </c>
      <c r="D3959" t="s">
        <v>273</v>
      </c>
      <c r="E3959" t="s">
        <v>17</v>
      </c>
      <c r="F3959" t="s">
        <v>59</v>
      </c>
      <c r="G3959">
        <v>73</v>
      </c>
      <c r="H3959">
        <v>0</v>
      </c>
      <c r="I3959" t="str">
        <f>INDEX('DATA - Teams'!$C:$C,MATCH(C3959,'DATA - Teams'!$B:$B,0))</f>
        <v>PMAC</v>
      </c>
    </row>
    <row r="3960" spans="1:9" hidden="1" x14ac:dyDescent="0.2">
      <c r="A3960">
        <v>2018</v>
      </c>
      <c r="B3960">
        <v>6</v>
      </c>
      <c r="C3960" t="s">
        <v>366</v>
      </c>
      <c r="D3960" t="s">
        <v>45</v>
      </c>
      <c r="E3960" t="s">
        <v>32</v>
      </c>
      <c r="F3960" t="s">
        <v>59</v>
      </c>
      <c r="G3960">
        <v>81</v>
      </c>
      <c r="H3960">
        <v>0</v>
      </c>
      <c r="I3960" t="str">
        <f>INDEX('DATA - Teams'!$C:$C,MATCH(C3960,'DATA - Teams'!$B:$B,0))</f>
        <v>PMAC</v>
      </c>
    </row>
    <row r="3961" spans="1:9" hidden="1" x14ac:dyDescent="0.2">
      <c r="A3961">
        <v>2018</v>
      </c>
      <c r="B3961">
        <v>6</v>
      </c>
      <c r="C3961" t="s">
        <v>366</v>
      </c>
      <c r="D3961" t="s">
        <v>328</v>
      </c>
      <c r="E3961" t="s">
        <v>23</v>
      </c>
      <c r="F3961" t="s">
        <v>59</v>
      </c>
      <c r="G3961">
        <v>98</v>
      </c>
      <c r="H3961">
        <v>0</v>
      </c>
      <c r="I3961" t="str">
        <f>INDEX('DATA - Teams'!$C:$C,MATCH(C3961,'DATA - Teams'!$B:$B,0))</f>
        <v>PMAC</v>
      </c>
    </row>
    <row r="3962" spans="1:9" hidden="1" x14ac:dyDescent="0.2">
      <c r="A3962">
        <v>2018</v>
      </c>
      <c r="B3962">
        <v>7</v>
      </c>
      <c r="C3962" t="s">
        <v>366</v>
      </c>
      <c r="D3962" t="s">
        <v>303</v>
      </c>
      <c r="E3962" t="s">
        <v>10</v>
      </c>
      <c r="F3962" t="s">
        <v>41</v>
      </c>
      <c r="G3962">
        <v>104</v>
      </c>
      <c r="H3962">
        <v>89</v>
      </c>
      <c r="I3962" t="str">
        <f>INDEX('DATA - Teams'!$C:$C,MATCH(C3962,'DATA - Teams'!$B:$B,0))</f>
        <v>PMAC</v>
      </c>
    </row>
    <row r="3963" spans="1:9" hidden="1" x14ac:dyDescent="0.2">
      <c r="A3963">
        <v>2018</v>
      </c>
      <c r="B3963">
        <v>7</v>
      </c>
      <c r="C3963" t="s">
        <v>366</v>
      </c>
      <c r="D3963" t="s">
        <v>163</v>
      </c>
      <c r="E3963" t="s">
        <v>16</v>
      </c>
      <c r="F3963" t="s">
        <v>38</v>
      </c>
      <c r="G3963">
        <v>102</v>
      </c>
      <c r="H3963">
        <v>85</v>
      </c>
      <c r="I3963" t="str">
        <f>INDEX('DATA - Teams'!$C:$C,MATCH(C3963,'DATA - Teams'!$B:$B,0))</f>
        <v>PMAC</v>
      </c>
    </row>
    <row r="3964" spans="1:9" hidden="1" x14ac:dyDescent="0.2">
      <c r="A3964">
        <v>2018</v>
      </c>
      <c r="B3964">
        <v>7</v>
      </c>
      <c r="C3964" t="s">
        <v>366</v>
      </c>
      <c r="D3964" t="s">
        <v>347</v>
      </c>
      <c r="E3964" t="s">
        <v>20</v>
      </c>
      <c r="F3964" t="s">
        <v>43</v>
      </c>
      <c r="G3964">
        <v>79</v>
      </c>
      <c r="H3964">
        <v>83</v>
      </c>
      <c r="I3964" t="str">
        <f>INDEX('DATA - Teams'!$C:$C,MATCH(C3964,'DATA - Teams'!$B:$B,0))</f>
        <v>PMAC</v>
      </c>
    </row>
    <row r="3965" spans="1:9" hidden="1" x14ac:dyDescent="0.2">
      <c r="A3965">
        <v>2018</v>
      </c>
      <c r="B3965">
        <v>7</v>
      </c>
      <c r="C3965" t="s">
        <v>366</v>
      </c>
      <c r="D3965" t="s">
        <v>162</v>
      </c>
      <c r="E3965" t="s">
        <v>20</v>
      </c>
      <c r="F3965" t="s">
        <v>41</v>
      </c>
      <c r="G3965">
        <v>104</v>
      </c>
      <c r="H3965">
        <v>108</v>
      </c>
      <c r="I3965" t="str">
        <f>INDEX('DATA - Teams'!$C:$C,MATCH(C3965,'DATA - Teams'!$B:$B,0))</f>
        <v>PMAC</v>
      </c>
    </row>
    <row r="3966" spans="1:9" hidden="1" x14ac:dyDescent="0.2">
      <c r="A3966">
        <v>2018</v>
      </c>
      <c r="B3966">
        <v>7</v>
      </c>
      <c r="C3966" t="s">
        <v>366</v>
      </c>
      <c r="D3966" t="s">
        <v>171</v>
      </c>
      <c r="E3966" t="s">
        <v>31</v>
      </c>
      <c r="F3966" t="s">
        <v>38</v>
      </c>
      <c r="G3966">
        <v>80</v>
      </c>
      <c r="H3966">
        <v>91</v>
      </c>
      <c r="I3966" t="str">
        <f>INDEX('DATA - Teams'!$C:$C,MATCH(C3966,'DATA - Teams'!$B:$B,0))</f>
        <v>PMAC</v>
      </c>
    </row>
    <row r="3967" spans="1:9" hidden="1" x14ac:dyDescent="0.2">
      <c r="A3967">
        <v>2018</v>
      </c>
      <c r="B3967">
        <v>7</v>
      </c>
      <c r="C3967" t="s">
        <v>366</v>
      </c>
      <c r="D3967" t="s">
        <v>137</v>
      </c>
      <c r="E3967" t="s">
        <v>14</v>
      </c>
      <c r="F3967" t="s">
        <v>38</v>
      </c>
      <c r="G3967">
        <v>106</v>
      </c>
      <c r="H3967">
        <v>88</v>
      </c>
      <c r="I3967" t="str">
        <f>INDEX('DATA - Teams'!$C:$C,MATCH(C3967,'DATA - Teams'!$B:$B,0))</f>
        <v>PMAC</v>
      </c>
    </row>
    <row r="3968" spans="1:9" hidden="1" x14ac:dyDescent="0.2">
      <c r="A3968">
        <v>2018</v>
      </c>
      <c r="B3968">
        <v>7</v>
      </c>
      <c r="C3968" t="s">
        <v>366</v>
      </c>
      <c r="D3968" t="s">
        <v>114</v>
      </c>
      <c r="E3968" t="s">
        <v>33</v>
      </c>
      <c r="F3968" t="s">
        <v>41</v>
      </c>
      <c r="G3968">
        <v>131</v>
      </c>
      <c r="H3968">
        <v>110</v>
      </c>
      <c r="I3968" t="str">
        <f>INDEX('DATA - Teams'!$C:$C,MATCH(C3968,'DATA - Teams'!$B:$B,0))</f>
        <v>PMAC</v>
      </c>
    </row>
    <row r="3969" spans="1:9" hidden="1" x14ac:dyDescent="0.2">
      <c r="A3969">
        <v>2018</v>
      </c>
      <c r="B3969">
        <v>7</v>
      </c>
      <c r="C3969" t="s">
        <v>366</v>
      </c>
      <c r="D3969" t="s">
        <v>353</v>
      </c>
      <c r="E3969" t="s">
        <v>24</v>
      </c>
      <c r="F3969" t="s">
        <v>41</v>
      </c>
      <c r="G3969">
        <v>80</v>
      </c>
      <c r="H3969">
        <v>54</v>
      </c>
      <c r="I3969" t="str">
        <f>INDEX('DATA - Teams'!$C:$C,MATCH(C3969,'DATA - Teams'!$B:$B,0))</f>
        <v>PMAC</v>
      </c>
    </row>
    <row r="3970" spans="1:9" hidden="1" x14ac:dyDescent="0.2">
      <c r="A3970">
        <v>2018</v>
      </c>
      <c r="B3970">
        <v>7</v>
      </c>
      <c r="C3970" t="s">
        <v>366</v>
      </c>
      <c r="D3970" t="s">
        <v>354</v>
      </c>
      <c r="E3970" t="s">
        <v>28</v>
      </c>
      <c r="F3970" t="s">
        <v>43</v>
      </c>
      <c r="G3970">
        <v>108</v>
      </c>
      <c r="H3970">
        <v>87</v>
      </c>
      <c r="I3970" t="str">
        <f>INDEX('DATA - Teams'!$C:$C,MATCH(C3970,'DATA - Teams'!$B:$B,0))</f>
        <v>PMAC</v>
      </c>
    </row>
    <row r="3971" spans="1:9" hidden="1" x14ac:dyDescent="0.2">
      <c r="A3971">
        <v>2018</v>
      </c>
      <c r="B3971">
        <v>7</v>
      </c>
      <c r="C3971" t="s">
        <v>366</v>
      </c>
      <c r="D3971" t="s">
        <v>340</v>
      </c>
      <c r="E3971" t="s">
        <v>36</v>
      </c>
      <c r="F3971" t="s">
        <v>52</v>
      </c>
      <c r="G3971">
        <v>114</v>
      </c>
      <c r="H3971">
        <v>115</v>
      </c>
      <c r="I3971" t="str">
        <f>INDEX('DATA - Teams'!$C:$C,MATCH(C3971,'DATA - Teams'!$B:$B,0))</f>
        <v>PMAC</v>
      </c>
    </row>
    <row r="3972" spans="1:9" hidden="1" x14ac:dyDescent="0.2">
      <c r="A3972">
        <v>2018</v>
      </c>
      <c r="B3972">
        <v>7</v>
      </c>
      <c r="C3972" t="s">
        <v>366</v>
      </c>
      <c r="D3972" t="s">
        <v>352</v>
      </c>
      <c r="E3972" t="s">
        <v>18</v>
      </c>
      <c r="F3972" t="s">
        <v>43</v>
      </c>
      <c r="G3972">
        <v>78</v>
      </c>
      <c r="H3972">
        <v>80</v>
      </c>
      <c r="I3972" t="str">
        <f>INDEX('DATA - Teams'!$C:$C,MATCH(C3972,'DATA - Teams'!$B:$B,0))</f>
        <v>PMAC</v>
      </c>
    </row>
    <row r="3973" spans="1:9" hidden="1" x14ac:dyDescent="0.2">
      <c r="A3973">
        <v>2018</v>
      </c>
      <c r="B3973">
        <v>7</v>
      </c>
      <c r="C3973" t="s">
        <v>366</v>
      </c>
      <c r="D3973" t="s">
        <v>336</v>
      </c>
      <c r="E3973" t="s">
        <v>18</v>
      </c>
      <c r="F3973" t="s">
        <v>38</v>
      </c>
      <c r="G3973">
        <v>106</v>
      </c>
      <c r="H3973">
        <v>100</v>
      </c>
      <c r="I3973" t="str">
        <f>INDEX('DATA - Teams'!$C:$C,MATCH(C3973,'DATA - Teams'!$B:$B,0))</f>
        <v>PMAC</v>
      </c>
    </row>
    <row r="3974" spans="1:9" hidden="1" x14ac:dyDescent="0.2">
      <c r="A3974">
        <v>2018</v>
      </c>
      <c r="B3974">
        <v>7</v>
      </c>
      <c r="C3974" t="s">
        <v>366</v>
      </c>
      <c r="D3974" t="s">
        <v>251</v>
      </c>
      <c r="E3974" t="s">
        <v>13</v>
      </c>
      <c r="F3974" t="s">
        <v>43</v>
      </c>
      <c r="G3974">
        <v>116</v>
      </c>
      <c r="H3974">
        <v>111</v>
      </c>
      <c r="I3974" t="str">
        <f>INDEX('DATA - Teams'!$C:$C,MATCH(C3974,'DATA - Teams'!$B:$B,0))</f>
        <v>PMAC</v>
      </c>
    </row>
    <row r="3975" spans="1:9" hidden="1" x14ac:dyDescent="0.2">
      <c r="A3975">
        <v>2018</v>
      </c>
      <c r="B3975">
        <v>7</v>
      </c>
      <c r="C3975" t="s">
        <v>366</v>
      </c>
      <c r="D3975" t="s">
        <v>226</v>
      </c>
      <c r="E3975" t="s">
        <v>32</v>
      </c>
      <c r="F3975" t="s">
        <v>41</v>
      </c>
      <c r="G3975">
        <v>88</v>
      </c>
      <c r="H3975">
        <v>82</v>
      </c>
      <c r="I3975" t="str">
        <f>INDEX('DATA - Teams'!$C:$C,MATCH(C3975,'DATA - Teams'!$B:$B,0))</f>
        <v>PMAC</v>
      </c>
    </row>
    <row r="3976" spans="1:9" hidden="1" x14ac:dyDescent="0.2">
      <c r="A3976">
        <v>2018</v>
      </c>
      <c r="B3976">
        <v>7</v>
      </c>
      <c r="C3976" t="s">
        <v>366</v>
      </c>
      <c r="D3976" t="s">
        <v>351</v>
      </c>
      <c r="E3976" t="s">
        <v>32</v>
      </c>
      <c r="F3976" t="s">
        <v>38</v>
      </c>
      <c r="G3976">
        <v>92</v>
      </c>
      <c r="H3976">
        <v>54</v>
      </c>
      <c r="I3976" t="str">
        <f>INDEX('DATA - Teams'!$C:$C,MATCH(C3976,'DATA - Teams'!$B:$B,0))</f>
        <v>PMAC</v>
      </c>
    </row>
    <row r="3977" spans="1:9" hidden="1" x14ac:dyDescent="0.2">
      <c r="A3977">
        <v>2018</v>
      </c>
      <c r="B3977">
        <v>7</v>
      </c>
      <c r="C3977" t="s">
        <v>366</v>
      </c>
      <c r="D3977" t="s">
        <v>328</v>
      </c>
      <c r="E3977" t="s">
        <v>23</v>
      </c>
      <c r="F3977" t="s">
        <v>41</v>
      </c>
      <c r="G3977">
        <v>103</v>
      </c>
      <c r="H3977">
        <v>123</v>
      </c>
      <c r="I3977" t="str">
        <f>INDEX('DATA - Teams'!$C:$C,MATCH(C3977,'DATA - Teams'!$B:$B,0))</f>
        <v>PMAC</v>
      </c>
    </row>
    <row r="3978" spans="1:9" hidden="1" x14ac:dyDescent="0.2">
      <c r="A3978">
        <v>2018</v>
      </c>
      <c r="B3978">
        <v>7</v>
      </c>
      <c r="C3978" t="s">
        <v>366</v>
      </c>
      <c r="D3978" t="s">
        <v>159</v>
      </c>
      <c r="E3978" t="s">
        <v>23</v>
      </c>
      <c r="F3978" t="s">
        <v>43</v>
      </c>
      <c r="G3978">
        <v>81</v>
      </c>
      <c r="H3978">
        <v>73</v>
      </c>
      <c r="I3978" t="str">
        <f>INDEX('DATA - Teams'!$C:$C,MATCH(C3978,'DATA - Teams'!$B:$B,0))</f>
        <v>PMAC</v>
      </c>
    </row>
    <row r="3979" spans="1:9" hidden="1" x14ac:dyDescent="0.2">
      <c r="A3979">
        <v>2018</v>
      </c>
      <c r="B3979">
        <v>7</v>
      </c>
      <c r="C3979" t="s">
        <v>366</v>
      </c>
      <c r="D3979" t="s">
        <v>247</v>
      </c>
      <c r="E3979" t="s">
        <v>35</v>
      </c>
      <c r="F3979" t="s">
        <v>41</v>
      </c>
      <c r="G3979">
        <v>93</v>
      </c>
      <c r="H3979">
        <v>101</v>
      </c>
      <c r="I3979" t="str">
        <f>INDEX('DATA - Teams'!$C:$C,MATCH(C3979,'DATA - Teams'!$B:$B,0))</f>
        <v>PMAC</v>
      </c>
    </row>
    <row r="3980" spans="1:9" hidden="1" x14ac:dyDescent="0.2">
      <c r="A3980">
        <v>2018</v>
      </c>
      <c r="B3980">
        <v>7</v>
      </c>
      <c r="C3980" t="s">
        <v>366</v>
      </c>
      <c r="D3980" t="s">
        <v>49</v>
      </c>
      <c r="E3980" t="s">
        <v>31</v>
      </c>
      <c r="F3980" t="s">
        <v>59</v>
      </c>
      <c r="G3980">
        <v>82</v>
      </c>
      <c r="H3980">
        <v>0</v>
      </c>
      <c r="I3980" t="str">
        <f>INDEX('DATA - Teams'!$C:$C,MATCH(C3980,'DATA - Teams'!$B:$B,0))</f>
        <v>PMAC</v>
      </c>
    </row>
    <row r="3981" spans="1:9" hidden="1" x14ac:dyDescent="0.2">
      <c r="A3981">
        <v>2018</v>
      </c>
      <c r="B3981">
        <v>7</v>
      </c>
      <c r="C3981" t="s">
        <v>366</v>
      </c>
      <c r="D3981" t="s">
        <v>166</v>
      </c>
      <c r="E3981" t="s">
        <v>14</v>
      </c>
      <c r="F3981" t="s">
        <v>59</v>
      </c>
      <c r="G3981">
        <v>104</v>
      </c>
      <c r="H3981">
        <v>0</v>
      </c>
      <c r="I3981" t="str">
        <f>INDEX('DATA - Teams'!$C:$C,MATCH(C3981,'DATA - Teams'!$B:$B,0))</f>
        <v>PMAC</v>
      </c>
    </row>
    <row r="3982" spans="1:9" hidden="1" x14ac:dyDescent="0.2">
      <c r="A3982">
        <v>2018</v>
      </c>
      <c r="B3982">
        <v>7</v>
      </c>
      <c r="C3982" t="s">
        <v>366</v>
      </c>
      <c r="D3982" t="s">
        <v>175</v>
      </c>
      <c r="E3982" t="s">
        <v>28</v>
      </c>
      <c r="F3982" t="s">
        <v>59</v>
      </c>
      <c r="G3982">
        <v>121</v>
      </c>
      <c r="H3982">
        <v>0</v>
      </c>
      <c r="I3982" t="str">
        <f>INDEX('DATA - Teams'!$C:$C,MATCH(C3982,'DATA - Teams'!$B:$B,0))</f>
        <v>PMAC</v>
      </c>
    </row>
    <row r="3983" spans="1:9" hidden="1" x14ac:dyDescent="0.2">
      <c r="A3983">
        <v>2018</v>
      </c>
      <c r="B3983">
        <v>7</v>
      </c>
      <c r="C3983" t="s">
        <v>366</v>
      </c>
      <c r="D3983" t="s">
        <v>273</v>
      </c>
      <c r="E3983" t="s">
        <v>17</v>
      </c>
      <c r="F3983" t="s">
        <v>59</v>
      </c>
      <c r="G3983">
        <v>73</v>
      </c>
      <c r="H3983">
        <v>0</v>
      </c>
      <c r="I3983" t="str">
        <f>INDEX('DATA - Teams'!$C:$C,MATCH(C3983,'DATA - Teams'!$B:$B,0))</f>
        <v>PMAC</v>
      </c>
    </row>
    <row r="3984" spans="1:9" hidden="1" x14ac:dyDescent="0.2">
      <c r="A3984">
        <v>2018</v>
      </c>
      <c r="B3984">
        <v>8</v>
      </c>
      <c r="C3984" t="s">
        <v>366</v>
      </c>
      <c r="D3984" t="s">
        <v>303</v>
      </c>
      <c r="E3984" t="s">
        <v>10</v>
      </c>
      <c r="F3984" t="s">
        <v>41</v>
      </c>
      <c r="G3984">
        <v>97</v>
      </c>
      <c r="H3984">
        <v>40</v>
      </c>
      <c r="I3984" t="str">
        <f>INDEX('DATA - Teams'!$C:$C,MATCH(C3984,'DATA - Teams'!$B:$B,0))</f>
        <v>PMAC</v>
      </c>
    </row>
    <row r="3985" spans="1:9" hidden="1" x14ac:dyDescent="0.2">
      <c r="A3985">
        <v>2018</v>
      </c>
      <c r="B3985">
        <v>8</v>
      </c>
      <c r="C3985" t="s">
        <v>366</v>
      </c>
      <c r="D3985" t="s">
        <v>163</v>
      </c>
      <c r="E3985" t="s">
        <v>16</v>
      </c>
      <c r="F3985" t="s">
        <v>38</v>
      </c>
      <c r="G3985">
        <v>108</v>
      </c>
      <c r="H3985">
        <v>116</v>
      </c>
      <c r="I3985" t="str">
        <f>INDEX('DATA - Teams'!$C:$C,MATCH(C3985,'DATA - Teams'!$B:$B,0))</f>
        <v>PMAC</v>
      </c>
    </row>
    <row r="3986" spans="1:9" hidden="1" x14ac:dyDescent="0.2">
      <c r="A3986">
        <v>2018</v>
      </c>
      <c r="B3986">
        <v>8</v>
      </c>
      <c r="C3986" t="s">
        <v>366</v>
      </c>
      <c r="D3986" t="s">
        <v>347</v>
      </c>
      <c r="E3986" t="s">
        <v>20</v>
      </c>
      <c r="F3986" t="s">
        <v>43</v>
      </c>
      <c r="G3986">
        <v>84</v>
      </c>
      <c r="H3986">
        <v>123</v>
      </c>
      <c r="I3986" t="str">
        <f>INDEX('DATA - Teams'!$C:$C,MATCH(C3986,'DATA - Teams'!$B:$B,0))</f>
        <v>PMAC</v>
      </c>
    </row>
    <row r="3987" spans="1:9" hidden="1" x14ac:dyDescent="0.2">
      <c r="A3987">
        <v>2018</v>
      </c>
      <c r="B3987">
        <v>8</v>
      </c>
      <c r="C3987" t="s">
        <v>366</v>
      </c>
      <c r="D3987" t="s">
        <v>162</v>
      </c>
      <c r="E3987" t="s">
        <v>20</v>
      </c>
      <c r="F3987" t="s">
        <v>41</v>
      </c>
      <c r="G3987">
        <v>111</v>
      </c>
      <c r="H3987">
        <v>137</v>
      </c>
      <c r="I3987" t="str">
        <f>INDEX('DATA - Teams'!$C:$C,MATCH(C3987,'DATA - Teams'!$B:$B,0))</f>
        <v>PMAC</v>
      </c>
    </row>
    <row r="3988" spans="1:9" hidden="1" x14ac:dyDescent="0.2">
      <c r="A3988">
        <v>2018</v>
      </c>
      <c r="B3988">
        <v>8</v>
      </c>
      <c r="C3988" t="s">
        <v>366</v>
      </c>
      <c r="D3988" t="s">
        <v>171</v>
      </c>
      <c r="E3988" t="s">
        <v>31</v>
      </c>
      <c r="F3988" t="s">
        <v>38</v>
      </c>
      <c r="G3988">
        <v>79</v>
      </c>
      <c r="H3988">
        <v>94</v>
      </c>
      <c r="I3988" t="str">
        <f>INDEX('DATA - Teams'!$C:$C,MATCH(C3988,'DATA - Teams'!$B:$B,0))</f>
        <v>PMAC</v>
      </c>
    </row>
    <row r="3989" spans="1:9" hidden="1" x14ac:dyDescent="0.2">
      <c r="A3989">
        <v>2018</v>
      </c>
      <c r="B3989">
        <v>8</v>
      </c>
      <c r="C3989" t="s">
        <v>366</v>
      </c>
      <c r="D3989" t="s">
        <v>166</v>
      </c>
      <c r="E3989" t="s">
        <v>14</v>
      </c>
      <c r="F3989" t="s">
        <v>41</v>
      </c>
      <c r="G3989">
        <v>121</v>
      </c>
      <c r="H3989">
        <v>155</v>
      </c>
      <c r="I3989" t="str">
        <f>INDEX('DATA - Teams'!$C:$C,MATCH(C3989,'DATA - Teams'!$B:$B,0))</f>
        <v>PMAC</v>
      </c>
    </row>
    <row r="3990" spans="1:9" hidden="1" x14ac:dyDescent="0.2">
      <c r="A3990">
        <v>2018</v>
      </c>
      <c r="B3990">
        <v>8</v>
      </c>
      <c r="C3990" t="s">
        <v>366</v>
      </c>
      <c r="D3990" t="s">
        <v>89</v>
      </c>
      <c r="E3990" t="s">
        <v>14</v>
      </c>
      <c r="F3990" t="s">
        <v>43</v>
      </c>
      <c r="G3990">
        <v>87</v>
      </c>
      <c r="H3990">
        <v>55</v>
      </c>
      <c r="I3990" t="str">
        <f>INDEX('DATA - Teams'!$C:$C,MATCH(C3990,'DATA - Teams'!$B:$B,0))</f>
        <v>PMAC</v>
      </c>
    </row>
    <row r="3991" spans="1:9" hidden="1" x14ac:dyDescent="0.2">
      <c r="A3991">
        <v>2018</v>
      </c>
      <c r="B3991">
        <v>8</v>
      </c>
      <c r="C3991" t="s">
        <v>366</v>
      </c>
      <c r="D3991" t="s">
        <v>137</v>
      </c>
      <c r="E3991" t="s">
        <v>14</v>
      </c>
      <c r="F3991" t="s">
        <v>38</v>
      </c>
      <c r="G3991">
        <v>113</v>
      </c>
      <c r="H3991">
        <v>113</v>
      </c>
      <c r="I3991" t="str">
        <f>INDEX('DATA - Teams'!$C:$C,MATCH(C3991,'DATA - Teams'!$B:$B,0))</f>
        <v>PMAC</v>
      </c>
    </row>
    <row r="3992" spans="1:9" hidden="1" x14ac:dyDescent="0.2">
      <c r="A3992">
        <v>2018</v>
      </c>
      <c r="B3992">
        <v>8</v>
      </c>
      <c r="C3992" t="s">
        <v>366</v>
      </c>
      <c r="D3992" t="s">
        <v>114</v>
      </c>
      <c r="E3992" t="s">
        <v>33</v>
      </c>
      <c r="F3992" t="s">
        <v>41</v>
      </c>
      <c r="G3992">
        <v>130</v>
      </c>
      <c r="H3992">
        <v>104</v>
      </c>
      <c r="I3992" t="str">
        <f>INDEX('DATA - Teams'!$C:$C,MATCH(C3992,'DATA - Teams'!$B:$B,0))</f>
        <v>PMAC</v>
      </c>
    </row>
    <row r="3993" spans="1:9" hidden="1" x14ac:dyDescent="0.2">
      <c r="A3993">
        <v>2018</v>
      </c>
      <c r="B3993">
        <v>8</v>
      </c>
      <c r="C3993" t="s">
        <v>366</v>
      </c>
      <c r="D3993" t="s">
        <v>354</v>
      </c>
      <c r="E3993" t="s">
        <v>28</v>
      </c>
      <c r="F3993" t="s">
        <v>43</v>
      </c>
      <c r="G3993">
        <v>99</v>
      </c>
      <c r="H3993">
        <v>68</v>
      </c>
      <c r="I3993" t="str">
        <f>INDEX('DATA - Teams'!$C:$C,MATCH(C3993,'DATA - Teams'!$B:$B,0))</f>
        <v>PMAC</v>
      </c>
    </row>
    <row r="3994" spans="1:9" hidden="1" x14ac:dyDescent="0.2">
      <c r="A3994">
        <v>2018</v>
      </c>
      <c r="B3994">
        <v>8</v>
      </c>
      <c r="C3994" t="s">
        <v>366</v>
      </c>
      <c r="D3994" t="s">
        <v>340</v>
      </c>
      <c r="E3994" t="s">
        <v>36</v>
      </c>
      <c r="F3994" t="s">
        <v>52</v>
      </c>
      <c r="G3994">
        <v>103</v>
      </c>
      <c r="H3994">
        <v>94</v>
      </c>
      <c r="I3994" t="str">
        <f>INDEX('DATA - Teams'!$C:$C,MATCH(C3994,'DATA - Teams'!$B:$B,0))</f>
        <v>PMAC</v>
      </c>
    </row>
    <row r="3995" spans="1:9" hidden="1" x14ac:dyDescent="0.2">
      <c r="A3995">
        <v>2018</v>
      </c>
      <c r="B3995">
        <v>8</v>
      </c>
      <c r="C3995" t="s">
        <v>366</v>
      </c>
      <c r="D3995" t="s">
        <v>352</v>
      </c>
      <c r="E3995" t="s">
        <v>18</v>
      </c>
      <c r="F3995" t="s">
        <v>43</v>
      </c>
      <c r="G3995">
        <v>86</v>
      </c>
      <c r="H3995">
        <v>107</v>
      </c>
      <c r="I3995" t="str">
        <f>INDEX('DATA - Teams'!$C:$C,MATCH(C3995,'DATA - Teams'!$B:$B,0))</f>
        <v>PMAC</v>
      </c>
    </row>
    <row r="3996" spans="1:9" hidden="1" x14ac:dyDescent="0.2">
      <c r="A3996">
        <v>2018</v>
      </c>
      <c r="B3996">
        <v>8</v>
      </c>
      <c r="C3996" t="s">
        <v>366</v>
      </c>
      <c r="D3996" t="s">
        <v>336</v>
      </c>
      <c r="E3996" t="s">
        <v>18</v>
      </c>
      <c r="F3996" t="s">
        <v>38</v>
      </c>
      <c r="G3996">
        <v>100</v>
      </c>
      <c r="H3996">
        <v>76</v>
      </c>
      <c r="I3996" t="str">
        <f>INDEX('DATA - Teams'!$C:$C,MATCH(C3996,'DATA - Teams'!$B:$B,0))</f>
        <v>PMAC</v>
      </c>
    </row>
    <row r="3997" spans="1:9" hidden="1" x14ac:dyDescent="0.2">
      <c r="A3997">
        <v>2018</v>
      </c>
      <c r="B3997">
        <v>8</v>
      </c>
      <c r="C3997" t="s">
        <v>366</v>
      </c>
      <c r="D3997" t="s">
        <v>251</v>
      </c>
      <c r="E3997" t="s">
        <v>13</v>
      </c>
      <c r="F3997" t="s">
        <v>43</v>
      </c>
      <c r="G3997">
        <v>136</v>
      </c>
      <c r="H3997">
        <v>113</v>
      </c>
      <c r="I3997" t="str">
        <f>INDEX('DATA - Teams'!$C:$C,MATCH(C3997,'DATA - Teams'!$B:$B,0))</f>
        <v>PMAC</v>
      </c>
    </row>
    <row r="3998" spans="1:9" hidden="1" x14ac:dyDescent="0.2">
      <c r="A3998">
        <v>2018</v>
      </c>
      <c r="B3998">
        <v>8</v>
      </c>
      <c r="C3998" t="s">
        <v>366</v>
      </c>
      <c r="D3998" t="s">
        <v>226</v>
      </c>
      <c r="E3998" t="s">
        <v>32</v>
      </c>
      <c r="F3998" t="s">
        <v>41</v>
      </c>
      <c r="G3998">
        <v>94</v>
      </c>
      <c r="H3998">
        <v>95</v>
      </c>
      <c r="I3998" t="str">
        <f>INDEX('DATA - Teams'!$C:$C,MATCH(C3998,'DATA - Teams'!$B:$B,0))</f>
        <v>PMAC</v>
      </c>
    </row>
    <row r="3999" spans="1:9" hidden="1" x14ac:dyDescent="0.2">
      <c r="A3999">
        <v>2018</v>
      </c>
      <c r="B3999">
        <v>8</v>
      </c>
      <c r="C3999" t="s">
        <v>366</v>
      </c>
      <c r="D3999" t="s">
        <v>351</v>
      </c>
      <c r="E3999" t="s">
        <v>32</v>
      </c>
      <c r="F3999" t="s">
        <v>38</v>
      </c>
      <c r="G3999">
        <v>79</v>
      </c>
      <c r="H3999">
        <v>28</v>
      </c>
      <c r="I3999" t="str">
        <f>INDEX('DATA - Teams'!$C:$C,MATCH(C3999,'DATA - Teams'!$B:$B,0))</f>
        <v>PMAC</v>
      </c>
    </row>
    <row r="4000" spans="1:9" hidden="1" x14ac:dyDescent="0.2">
      <c r="A4000">
        <v>2018</v>
      </c>
      <c r="B4000">
        <v>8</v>
      </c>
      <c r="C4000" t="s">
        <v>366</v>
      </c>
      <c r="D4000" t="s">
        <v>328</v>
      </c>
      <c r="E4000" t="s">
        <v>23</v>
      </c>
      <c r="F4000" t="s">
        <v>41</v>
      </c>
      <c r="G4000">
        <v>99</v>
      </c>
      <c r="H4000">
        <v>103</v>
      </c>
      <c r="I4000" t="str">
        <f>INDEX('DATA - Teams'!$C:$C,MATCH(C4000,'DATA - Teams'!$B:$B,0))</f>
        <v>PMAC</v>
      </c>
    </row>
    <row r="4001" spans="1:9" hidden="1" x14ac:dyDescent="0.2">
      <c r="A4001">
        <v>2018</v>
      </c>
      <c r="B4001">
        <v>8</v>
      </c>
      <c r="C4001" t="s">
        <v>366</v>
      </c>
      <c r="D4001" t="s">
        <v>247</v>
      </c>
      <c r="E4001" t="s">
        <v>35</v>
      </c>
      <c r="F4001" t="s">
        <v>41</v>
      </c>
      <c r="G4001">
        <v>97</v>
      </c>
      <c r="H4001">
        <v>88</v>
      </c>
      <c r="I4001" t="str">
        <f>INDEX('DATA - Teams'!$C:$C,MATCH(C4001,'DATA - Teams'!$B:$B,0))</f>
        <v>PMAC</v>
      </c>
    </row>
    <row r="4002" spans="1:9" hidden="1" x14ac:dyDescent="0.2">
      <c r="A4002">
        <v>2018</v>
      </c>
      <c r="B4002">
        <v>8</v>
      </c>
      <c r="C4002" t="s">
        <v>366</v>
      </c>
      <c r="D4002" t="s">
        <v>355</v>
      </c>
      <c r="E4002" t="s">
        <v>33</v>
      </c>
      <c r="F4002" t="s">
        <v>59</v>
      </c>
      <c r="G4002">
        <v>78</v>
      </c>
      <c r="H4002">
        <v>67</v>
      </c>
      <c r="I4002" t="str">
        <f>INDEX('DATA - Teams'!$C:$C,MATCH(C4002,'DATA - Teams'!$B:$B,0))</f>
        <v>PMAC</v>
      </c>
    </row>
    <row r="4003" spans="1:9" hidden="1" x14ac:dyDescent="0.2">
      <c r="A4003">
        <v>2018</v>
      </c>
      <c r="B4003">
        <v>8</v>
      </c>
      <c r="C4003" t="s">
        <v>366</v>
      </c>
      <c r="D4003" t="s">
        <v>175</v>
      </c>
      <c r="E4003" t="s">
        <v>28</v>
      </c>
      <c r="F4003" t="s">
        <v>59</v>
      </c>
      <c r="G4003">
        <v>121</v>
      </c>
      <c r="H4003">
        <v>0</v>
      </c>
      <c r="I4003" t="str">
        <f>INDEX('DATA - Teams'!$C:$C,MATCH(C4003,'DATA - Teams'!$B:$B,0))</f>
        <v>PMAC</v>
      </c>
    </row>
    <row r="4004" spans="1:9" hidden="1" x14ac:dyDescent="0.2">
      <c r="A4004">
        <v>2018</v>
      </c>
      <c r="B4004">
        <v>8</v>
      </c>
      <c r="C4004" t="s">
        <v>366</v>
      </c>
      <c r="D4004" t="s">
        <v>273</v>
      </c>
      <c r="E4004" t="s">
        <v>17</v>
      </c>
      <c r="F4004" t="s">
        <v>59</v>
      </c>
      <c r="G4004">
        <v>73</v>
      </c>
      <c r="H4004">
        <v>0</v>
      </c>
      <c r="I4004" t="str">
        <f>INDEX('DATA - Teams'!$C:$C,MATCH(C4004,'DATA - Teams'!$B:$B,0))</f>
        <v>PMAC</v>
      </c>
    </row>
    <row r="4005" spans="1:9" hidden="1" x14ac:dyDescent="0.2">
      <c r="A4005">
        <v>2018</v>
      </c>
      <c r="B4005">
        <v>8</v>
      </c>
      <c r="C4005" t="s">
        <v>366</v>
      </c>
      <c r="D4005" t="s">
        <v>69</v>
      </c>
      <c r="E4005" t="s">
        <v>23</v>
      </c>
      <c r="F4005" t="s">
        <v>59</v>
      </c>
      <c r="G4005">
        <v>62</v>
      </c>
      <c r="H4005">
        <v>41</v>
      </c>
      <c r="I4005" t="str">
        <f>INDEX('DATA - Teams'!$C:$C,MATCH(C4005,'DATA - Teams'!$B:$B,0))</f>
        <v>PMAC</v>
      </c>
    </row>
    <row r="4006" spans="1:9" hidden="1" x14ac:dyDescent="0.2">
      <c r="A4006">
        <v>2018</v>
      </c>
      <c r="B4006">
        <v>9</v>
      </c>
      <c r="C4006" t="s">
        <v>366</v>
      </c>
      <c r="D4006" t="s">
        <v>303</v>
      </c>
      <c r="E4006" t="s">
        <v>10</v>
      </c>
      <c r="F4006" t="s">
        <v>41</v>
      </c>
      <c r="G4006">
        <v>92</v>
      </c>
      <c r="H4006">
        <v>84</v>
      </c>
      <c r="I4006" t="str">
        <f>INDEX('DATA - Teams'!$C:$C,MATCH(C4006,'DATA - Teams'!$B:$B,0))</f>
        <v>PMAC</v>
      </c>
    </row>
    <row r="4007" spans="1:9" hidden="1" x14ac:dyDescent="0.2">
      <c r="A4007">
        <v>2018</v>
      </c>
      <c r="B4007">
        <v>9</v>
      </c>
      <c r="C4007" t="s">
        <v>366</v>
      </c>
      <c r="D4007" t="s">
        <v>163</v>
      </c>
      <c r="E4007" t="s">
        <v>16</v>
      </c>
      <c r="F4007" t="s">
        <v>38</v>
      </c>
      <c r="G4007">
        <v>109</v>
      </c>
      <c r="H4007">
        <v>89</v>
      </c>
      <c r="I4007" t="str">
        <f>INDEX('DATA - Teams'!$C:$C,MATCH(C4007,'DATA - Teams'!$B:$B,0))</f>
        <v>PMAC</v>
      </c>
    </row>
    <row r="4008" spans="1:9" hidden="1" x14ac:dyDescent="0.2">
      <c r="A4008">
        <v>2018</v>
      </c>
      <c r="B4008">
        <v>9</v>
      </c>
      <c r="C4008" t="s">
        <v>366</v>
      </c>
      <c r="D4008" t="s">
        <v>347</v>
      </c>
      <c r="E4008" t="s">
        <v>20</v>
      </c>
      <c r="F4008" t="s">
        <v>43</v>
      </c>
      <c r="G4008">
        <v>81</v>
      </c>
      <c r="H4008">
        <v>57</v>
      </c>
      <c r="I4008" t="str">
        <f>INDEX('DATA - Teams'!$C:$C,MATCH(C4008,'DATA - Teams'!$B:$B,0))</f>
        <v>PMAC</v>
      </c>
    </row>
    <row r="4009" spans="1:9" hidden="1" x14ac:dyDescent="0.2">
      <c r="A4009">
        <v>2018</v>
      </c>
      <c r="B4009">
        <v>9</v>
      </c>
      <c r="C4009" t="s">
        <v>366</v>
      </c>
      <c r="D4009" t="s">
        <v>162</v>
      </c>
      <c r="E4009" t="s">
        <v>20</v>
      </c>
      <c r="F4009" t="s">
        <v>41</v>
      </c>
      <c r="G4009">
        <v>113</v>
      </c>
      <c r="H4009">
        <v>114</v>
      </c>
      <c r="I4009" t="str">
        <f>INDEX('DATA - Teams'!$C:$C,MATCH(C4009,'DATA - Teams'!$B:$B,0))</f>
        <v>PMAC</v>
      </c>
    </row>
    <row r="4010" spans="1:9" hidden="1" x14ac:dyDescent="0.2">
      <c r="A4010">
        <v>2018</v>
      </c>
      <c r="B4010">
        <v>9</v>
      </c>
      <c r="C4010" t="s">
        <v>366</v>
      </c>
      <c r="D4010" t="s">
        <v>171</v>
      </c>
      <c r="E4010" t="s">
        <v>31</v>
      </c>
      <c r="F4010" t="s">
        <v>38</v>
      </c>
      <c r="G4010">
        <v>79</v>
      </c>
      <c r="H4010">
        <v>0</v>
      </c>
      <c r="I4010" t="str">
        <f>INDEX('DATA - Teams'!$C:$C,MATCH(C4010,'DATA - Teams'!$B:$B,0))</f>
        <v>PMAC</v>
      </c>
    </row>
    <row r="4011" spans="1:9" hidden="1" x14ac:dyDescent="0.2">
      <c r="A4011">
        <v>2018</v>
      </c>
      <c r="B4011">
        <v>9</v>
      </c>
      <c r="C4011" t="s">
        <v>366</v>
      </c>
      <c r="D4011" t="s">
        <v>137</v>
      </c>
      <c r="E4011" t="s">
        <v>14</v>
      </c>
      <c r="F4011" t="s">
        <v>38</v>
      </c>
      <c r="G4011">
        <v>116</v>
      </c>
      <c r="H4011">
        <v>99</v>
      </c>
      <c r="I4011" t="str">
        <f>INDEX('DATA - Teams'!$C:$C,MATCH(C4011,'DATA - Teams'!$B:$B,0))</f>
        <v>PMAC</v>
      </c>
    </row>
    <row r="4012" spans="1:9" hidden="1" x14ac:dyDescent="0.2">
      <c r="A4012">
        <v>2018</v>
      </c>
      <c r="B4012">
        <v>9</v>
      </c>
      <c r="C4012" t="s">
        <v>366</v>
      </c>
      <c r="D4012" t="s">
        <v>166</v>
      </c>
      <c r="E4012" t="s">
        <v>14</v>
      </c>
      <c r="F4012" t="s">
        <v>41</v>
      </c>
      <c r="G4012">
        <v>113</v>
      </c>
      <c r="H4012">
        <v>84</v>
      </c>
      <c r="I4012" t="str">
        <f>INDEX('DATA - Teams'!$C:$C,MATCH(C4012,'DATA - Teams'!$B:$B,0))</f>
        <v>PMAC</v>
      </c>
    </row>
    <row r="4013" spans="1:9" hidden="1" x14ac:dyDescent="0.2">
      <c r="A4013">
        <v>2018</v>
      </c>
      <c r="B4013">
        <v>9</v>
      </c>
      <c r="C4013" t="s">
        <v>366</v>
      </c>
      <c r="D4013" t="s">
        <v>114</v>
      </c>
      <c r="E4013" t="s">
        <v>33</v>
      </c>
      <c r="F4013" t="s">
        <v>41</v>
      </c>
      <c r="G4013">
        <v>120</v>
      </c>
      <c r="H4013">
        <v>73</v>
      </c>
      <c r="I4013" t="str">
        <f>INDEX('DATA - Teams'!$C:$C,MATCH(C4013,'DATA - Teams'!$B:$B,0))</f>
        <v>PMAC</v>
      </c>
    </row>
    <row r="4014" spans="1:9" hidden="1" x14ac:dyDescent="0.2">
      <c r="A4014">
        <v>2018</v>
      </c>
      <c r="B4014">
        <v>9</v>
      </c>
      <c r="C4014" t="s">
        <v>366</v>
      </c>
      <c r="D4014" t="s">
        <v>353</v>
      </c>
      <c r="E4014" t="s">
        <v>24</v>
      </c>
      <c r="F4014" t="s">
        <v>38</v>
      </c>
      <c r="G4014">
        <v>92</v>
      </c>
      <c r="H4014">
        <v>93</v>
      </c>
      <c r="I4014" t="str">
        <f>INDEX('DATA - Teams'!$C:$C,MATCH(C4014,'DATA - Teams'!$B:$B,0))</f>
        <v>PMAC</v>
      </c>
    </row>
    <row r="4015" spans="1:9" hidden="1" x14ac:dyDescent="0.2">
      <c r="A4015">
        <v>2018</v>
      </c>
      <c r="B4015">
        <v>9</v>
      </c>
      <c r="C4015" t="s">
        <v>366</v>
      </c>
      <c r="D4015" t="s">
        <v>354</v>
      </c>
      <c r="E4015" t="s">
        <v>28</v>
      </c>
      <c r="F4015" t="s">
        <v>43</v>
      </c>
      <c r="G4015">
        <v>104</v>
      </c>
      <c r="H4015">
        <v>94</v>
      </c>
      <c r="I4015" t="str">
        <f>INDEX('DATA - Teams'!$C:$C,MATCH(C4015,'DATA - Teams'!$B:$B,0))</f>
        <v>PMAC</v>
      </c>
    </row>
    <row r="4016" spans="1:9" hidden="1" x14ac:dyDescent="0.2">
      <c r="A4016">
        <v>2018</v>
      </c>
      <c r="B4016">
        <v>9</v>
      </c>
      <c r="C4016" t="s">
        <v>366</v>
      </c>
      <c r="D4016" t="s">
        <v>340</v>
      </c>
      <c r="E4016" t="s">
        <v>36</v>
      </c>
      <c r="F4016" t="s">
        <v>52</v>
      </c>
      <c r="G4016">
        <v>95</v>
      </c>
      <c r="H4016">
        <v>71</v>
      </c>
      <c r="I4016" t="str">
        <f>INDEX('DATA - Teams'!$C:$C,MATCH(C4016,'DATA - Teams'!$B:$B,0))</f>
        <v>PMAC</v>
      </c>
    </row>
    <row r="4017" spans="1:9" hidden="1" x14ac:dyDescent="0.2">
      <c r="A4017">
        <v>2018</v>
      </c>
      <c r="B4017">
        <v>9</v>
      </c>
      <c r="C4017" t="s">
        <v>366</v>
      </c>
      <c r="D4017" t="s">
        <v>336</v>
      </c>
      <c r="E4017" t="s">
        <v>18</v>
      </c>
      <c r="F4017" t="s">
        <v>38</v>
      </c>
      <c r="G4017">
        <v>96</v>
      </c>
      <c r="H4017">
        <v>73</v>
      </c>
      <c r="I4017" t="str">
        <f>INDEX('DATA - Teams'!$C:$C,MATCH(C4017,'DATA - Teams'!$B:$B,0))</f>
        <v>PMAC</v>
      </c>
    </row>
    <row r="4018" spans="1:9" hidden="1" x14ac:dyDescent="0.2">
      <c r="A4018">
        <v>2018</v>
      </c>
      <c r="B4018">
        <v>9</v>
      </c>
      <c r="C4018" t="s">
        <v>366</v>
      </c>
      <c r="D4018" t="s">
        <v>352</v>
      </c>
      <c r="E4018" t="s">
        <v>18</v>
      </c>
      <c r="F4018" t="s">
        <v>43</v>
      </c>
      <c r="G4018">
        <v>89</v>
      </c>
      <c r="H4018">
        <v>115</v>
      </c>
      <c r="I4018" t="str">
        <f>INDEX('DATA - Teams'!$C:$C,MATCH(C4018,'DATA - Teams'!$B:$B,0))</f>
        <v>PMAC</v>
      </c>
    </row>
    <row r="4019" spans="1:9" hidden="1" x14ac:dyDescent="0.2">
      <c r="A4019">
        <v>2018</v>
      </c>
      <c r="B4019">
        <v>9</v>
      </c>
      <c r="C4019" t="s">
        <v>366</v>
      </c>
      <c r="D4019" t="s">
        <v>251</v>
      </c>
      <c r="E4019" t="s">
        <v>13</v>
      </c>
      <c r="F4019" t="s">
        <v>43</v>
      </c>
      <c r="G4019">
        <v>127</v>
      </c>
      <c r="H4019">
        <v>113</v>
      </c>
      <c r="I4019" t="str">
        <f>INDEX('DATA - Teams'!$C:$C,MATCH(C4019,'DATA - Teams'!$B:$B,0))</f>
        <v>PMAC</v>
      </c>
    </row>
    <row r="4020" spans="1:9" hidden="1" x14ac:dyDescent="0.2">
      <c r="A4020">
        <v>2018</v>
      </c>
      <c r="B4020">
        <v>9</v>
      </c>
      <c r="C4020" t="s">
        <v>366</v>
      </c>
      <c r="D4020" t="s">
        <v>143</v>
      </c>
      <c r="E4020" t="s">
        <v>17</v>
      </c>
      <c r="F4020" t="s">
        <v>43</v>
      </c>
      <c r="G4020">
        <v>80</v>
      </c>
      <c r="H4020">
        <v>48</v>
      </c>
      <c r="I4020" t="str">
        <f>INDEX('DATA - Teams'!$C:$C,MATCH(C4020,'DATA - Teams'!$B:$B,0))</f>
        <v>PMAC</v>
      </c>
    </row>
    <row r="4021" spans="1:9" hidden="1" x14ac:dyDescent="0.2">
      <c r="A4021">
        <v>2018</v>
      </c>
      <c r="B4021">
        <v>9</v>
      </c>
      <c r="C4021" t="s">
        <v>366</v>
      </c>
      <c r="D4021" t="s">
        <v>226</v>
      </c>
      <c r="E4021" t="s">
        <v>32</v>
      </c>
      <c r="F4021" t="s">
        <v>41</v>
      </c>
      <c r="G4021">
        <v>92</v>
      </c>
      <c r="H4021">
        <v>81</v>
      </c>
      <c r="I4021" t="str">
        <f>INDEX('DATA - Teams'!$C:$C,MATCH(C4021,'DATA - Teams'!$B:$B,0))</f>
        <v>PMAC</v>
      </c>
    </row>
    <row r="4022" spans="1:9" hidden="1" x14ac:dyDescent="0.2">
      <c r="A4022">
        <v>2018</v>
      </c>
      <c r="B4022">
        <v>9</v>
      </c>
      <c r="C4022" t="s">
        <v>366</v>
      </c>
      <c r="D4022" t="s">
        <v>328</v>
      </c>
      <c r="E4022" t="s">
        <v>23</v>
      </c>
      <c r="F4022" t="s">
        <v>41</v>
      </c>
      <c r="G4022">
        <v>97</v>
      </c>
      <c r="H4022">
        <v>76</v>
      </c>
      <c r="I4022" t="str">
        <f>INDEX('DATA - Teams'!$C:$C,MATCH(C4022,'DATA - Teams'!$B:$B,0))</f>
        <v>PMAC</v>
      </c>
    </row>
    <row r="4023" spans="1:9" hidden="1" x14ac:dyDescent="0.2">
      <c r="A4023">
        <v>2018</v>
      </c>
      <c r="B4023">
        <v>9</v>
      </c>
      <c r="C4023" t="s">
        <v>366</v>
      </c>
      <c r="D4023" t="s">
        <v>247</v>
      </c>
      <c r="E4023" t="s">
        <v>35</v>
      </c>
      <c r="F4023" t="s">
        <v>41</v>
      </c>
      <c r="G4023">
        <v>102</v>
      </c>
      <c r="H4023">
        <v>104</v>
      </c>
      <c r="I4023" t="str">
        <f>INDEX('DATA - Teams'!$C:$C,MATCH(C4023,'DATA - Teams'!$B:$B,0))</f>
        <v>PMAC</v>
      </c>
    </row>
    <row r="4024" spans="1:9" hidden="1" x14ac:dyDescent="0.2">
      <c r="A4024">
        <v>2018</v>
      </c>
      <c r="B4024">
        <v>9</v>
      </c>
      <c r="C4024" t="s">
        <v>366</v>
      </c>
      <c r="D4024" t="s">
        <v>356</v>
      </c>
      <c r="E4024" t="s">
        <v>22</v>
      </c>
      <c r="F4024" t="s">
        <v>59</v>
      </c>
      <c r="G4024">
        <v>57</v>
      </c>
      <c r="H4024">
        <v>40</v>
      </c>
      <c r="I4024" t="str">
        <f>INDEX('DATA - Teams'!$C:$C,MATCH(C4024,'DATA - Teams'!$B:$B,0))</f>
        <v>PMAC</v>
      </c>
    </row>
    <row r="4025" spans="1:9" hidden="1" x14ac:dyDescent="0.2">
      <c r="A4025">
        <v>2018</v>
      </c>
      <c r="B4025">
        <v>9</v>
      </c>
      <c r="C4025" t="s">
        <v>366</v>
      </c>
      <c r="D4025" t="s">
        <v>276</v>
      </c>
      <c r="E4025" t="s">
        <v>36</v>
      </c>
      <c r="F4025" t="s">
        <v>59</v>
      </c>
      <c r="G4025">
        <v>86</v>
      </c>
      <c r="H4025">
        <v>116</v>
      </c>
      <c r="I4025" t="str">
        <f>INDEX('DATA - Teams'!$C:$C,MATCH(C4025,'DATA - Teams'!$B:$B,0))</f>
        <v>PMAC</v>
      </c>
    </row>
    <row r="4026" spans="1:9" hidden="1" x14ac:dyDescent="0.2">
      <c r="A4026">
        <v>2018</v>
      </c>
      <c r="B4026">
        <v>9</v>
      </c>
      <c r="C4026" t="s">
        <v>366</v>
      </c>
      <c r="D4026" t="s">
        <v>357</v>
      </c>
      <c r="E4026" t="s">
        <v>32</v>
      </c>
      <c r="F4026" t="s">
        <v>59</v>
      </c>
      <c r="G4026">
        <v>68</v>
      </c>
      <c r="H4026">
        <v>62</v>
      </c>
      <c r="I4026" t="str">
        <f>INDEX('DATA - Teams'!$C:$C,MATCH(C4026,'DATA - Teams'!$B:$B,0))</f>
        <v>PMAC</v>
      </c>
    </row>
    <row r="4027" spans="1:9" hidden="1" x14ac:dyDescent="0.2">
      <c r="A4027">
        <v>2018</v>
      </c>
      <c r="B4027">
        <v>9</v>
      </c>
      <c r="C4027" t="s">
        <v>366</v>
      </c>
      <c r="D4027" t="s">
        <v>179</v>
      </c>
      <c r="E4027" t="s">
        <v>35</v>
      </c>
      <c r="F4027" t="s">
        <v>59</v>
      </c>
      <c r="G4027">
        <v>62</v>
      </c>
      <c r="H4027">
        <v>57</v>
      </c>
      <c r="I4027" t="str">
        <f>INDEX('DATA - Teams'!$C:$C,MATCH(C4027,'DATA - Teams'!$B:$B,0))</f>
        <v>PMAC</v>
      </c>
    </row>
    <row r="4028" spans="1:9" hidden="1" x14ac:dyDescent="0.2">
      <c r="A4028">
        <v>2018</v>
      </c>
      <c r="B4028">
        <v>10</v>
      </c>
      <c r="C4028" t="s">
        <v>366</v>
      </c>
      <c r="D4028" t="s">
        <v>303</v>
      </c>
      <c r="E4028" t="s">
        <v>10</v>
      </c>
      <c r="F4028" t="s">
        <v>41</v>
      </c>
      <c r="G4028">
        <v>87</v>
      </c>
      <c r="H4028">
        <v>102</v>
      </c>
      <c r="I4028" t="str">
        <f>INDEX('DATA - Teams'!$C:$C,MATCH(C4028,'DATA - Teams'!$B:$B,0))</f>
        <v>PMAC</v>
      </c>
    </row>
    <row r="4029" spans="1:9" hidden="1" x14ac:dyDescent="0.2">
      <c r="A4029">
        <v>2018</v>
      </c>
      <c r="B4029">
        <v>10</v>
      </c>
      <c r="C4029" t="s">
        <v>366</v>
      </c>
      <c r="D4029" t="s">
        <v>86</v>
      </c>
      <c r="E4029" t="s">
        <v>10</v>
      </c>
      <c r="F4029" t="s">
        <v>38</v>
      </c>
      <c r="G4029">
        <v>104</v>
      </c>
      <c r="H4029">
        <v>50</v>
      </c>
      <c r="I4029" t="str">
        <f>INDEX('DATA - Teams'!$C:$C,MATCH(C4029,'DATA - Teams'!$B:$B,0))</f>
        <v>PMAC</v>
      </c>
    </row>
    <row r="4030" spans="1:9" hidden="1" x14ac:dyDescent="0.2">
      <c r="A4030">
        <v>2018</v>
      </c>
      <c r="B4030">
        <v>10</v>
      </c>
      <c r="C4030" t="s">
        <v>366</v>
      </c>
      <c r="D4030" t="s">
        <v>347</v>
      </c>
      <c r="E4030" t="s">
        <v>20</v>
      </c>
      <c r="F4030" t="s">
        <v>43</v>
      </c>
      <c r="G4030">
        <v>96</v>
      </c>
      <c r="H4030">
        <v>135</v>
      </c>
      <c r="I4030" t="str">
        <f>INDEX('DATA - Teams'!$C:$C,MATCH(C4030,'DATA - Teams'!$B:$B,0))</f>
        <v>PMAC</v>
      </c>
    </row>
    <row r="4031" spans="1:9" hidden="1" x14ac:dyDescent="0.2">
      <c r="A4031">
        <v>2018</v>
      </c>
      <c r="B4031">
        <v>10</v>
      </c>
      <c r="C4031" t="s">
        <v>366</v>
      </c>
      <c r="D4031" t="s">
        <v>162</v>
      </c>
      <c r="E4031" t="s">
        <v>20</v>
      </c>
      <c r="F4031" t="s">
        <v>41</v>
      </c>
      <c r="G4031">
        <v>113</v>
      </c>
      <c r="H4031">
        <v>133</v>
      </c>
      <c r="I4031" t="str">
        <f>INDEX('DATA - Teams'!$C:$C,MATCH(C4031,'DATA - Teams'!$B:$B,0))</f>
        <v>PMAC</v>
      </c>
    </row>
    <row r="4032" spans="1:9" hidden="1" x14ac:dyDescent="0.2">
      <c r="A4032">
        <v>2018</v>
      </c>
      <c r="B4032">
        <v>10</v>
      </c>
      <c r="C4032" t="s">
        <v>366</v>
      </c>
      <c r="D4032" t="s">
        <v>137</v>
      </c>
      <c r="E4032" t="s">
        <v>14</v>
      </c>
      <c r="F4032" t="s">
        <v>38</v>
      </c>
      <c r="G4032">
        <v>130</v>
      </c>
      <c r="H4032">
        <v>146</v>
      </c>
      <c r="I4032" t="str">
        <f>INDEX('DATA - Teams'!$C:$C,MATCH(C4032,'DATA - Teams'!$B:$B,0))</f>
        <v>PMAC</v>
      </c>
    </row>
    <row r="4033" spans="1:9" hidden="1" x14ac:dyDescent="0.2">
      <c r="A4033">
        <v>2018</v>
      </c>
      <c r="B4033">
        <v>10</v>
      </c>
      <c r="C4033" t="s">
        <v>366</v>
      </c>
      <c r="D4033" t="s">
        <v>166</v>
      </c>
      <c r="E4033" t="s">
        <v>14</v>
      </c>
      <c r="F4033" t="s">
        <v>41</v>
      </c>
      <c r="G4033">
        <v>114</v>
      </c>
      <c r="H4033">
        <v>125</v>
      </c>
      <c r="I4033" t="str">
        <f>INDEX('DATA - Teams'!$C:$C,MATCH(C4033,'DATA - Teams'!$B:$B,0))</f>
        <v>PMAC</v>
      </c>
    </row>
    <row r="4034" spans="1:9" hidden="1" x14ac:dyDescent="0.2">
      <c r="A4034">
        <v>2018</v>
      </c>
      <c r="B4034">
        <v>10</v>
      </c>
      <c r="C4034" t="s">
        <v>366</v>
      </c>
      <c r="D4034" t="s">
        <v>114</v>
      </c>
      <c r="E4034" t="s">
        <v>33</v>
      </c>
      <c r="F4034" t="s">
        <v>41</v>
      </c>
      <c r="G4034">
        <v>122</v>
      </c>
      <c r="H4034">
        <v>133</v>
      </c>
      <c r="I4034" t="str">
        <f>INDEX('DATA - Teams'!$C:$C,MATCH(C4034,'DATA - Teams'!$B:$B,0))</f>
        <v>PMAC</v>
      </c>
    </row>
    <row r="4035" spans="1:9" hidden="1" x14ac:dyDescent="0.2">
      <c r="A4035">
        <v>2018</v>
      </c>
      <c r="B4035">
        <v>10</v>
      </c>
      <c r="C4035" t="s">
        <v>366</v>
      </c>
      <c r="D4035" t="s">
        <v>353</v>
      </c>
      <c r="E4035" t="s">
        <v>24</v>
      </c>
      <c r="F4035" t="s">
        <v>38</v>
      </c>
      <c r="G4035">
        <v>96</v>
      </c>
      <c r="H4035">
        <v>104</v>
      </c>
      <c r="I4035" t="str">
        <f>INDEX('DATA - Teams'!$C:$C,MATCH(C4035,'DATA - Teams'!$B:$B,0))</f>
        <v>PMAC</v>
      </c>
    </row>
    <row r="4036" spans="1:9" hidden="1" x14ac:dyDescent="0.2">
      <c r="A4036">
        <v>2018</v>
      </c>
      <c r="B4036">
        <v>10</v>
      </c>
      <c r="C4036" t="s">
        <v>366</v>
      </c>
      <c r="D4036" t="s">
        <v>340</v>
      </c>
      <c r="E4036" t="s">
        <v>36</v>
      </c>
      <c r="F4036" t="s">
        <v>52</v>
      </c>
      <c r="G4036">
        <v>90</v>
      </c>
      <c r="H4036">
        <v>45</v>
      </c>
      <c r="I4036" t="str">
        <f>INDEX('DATA - Teams'!$C:$C,MATCH(C4036,'DATA - Teams'!$B:$B,0))</f>
        <v>PMAC</v>
      </c>
    </row>
    <row r="4037" spans="1:9" hidden="1" x14ac:dyDescent="0.2">
      <c r="A4037">
        <v>2018</v>
      </c>
      <c r="B4037">
        <v>10</v>
      </c>
      <c r="C4037" t="s">
        <v>366</v>
      </c>
      <c r="D4037" t="s">
        <v>346</v>
      </c>
      <c r="E4037" t="s">
        <v>36</v>
      </c>
      <c r="F4037" t="s">
        <v>38</v>
      </c>
      <c r="G4037">
        <v>75</v>
      </c>
      <c r="H4037">
        <v>110</v>
      </c>
      <c r="I4037" t="str">
        <f>INDEX('DATA - Teams'!$C:$C,MATCH(C4037,'DATA - Teams'!$B:$B,0))</f>
        <v>PMAC</v>
      </c>
    </row>
    <row r="4038" spans="1:9" hidden="1" x14ac:dyDescent="0.2">
      <c r="A4038">
        <v>2018</v>
      </c>
      <c r="B4038">
        <v>10</v>
      </c>
      <c r="C4038" t="s">
        <v>366</v>
      </c>
      <c r="D4038" t="s">
        <v>276</v>
      </c>
      <c r="E4038" t="s">
        <v>36</v>
      </c>
      <c r="F4038" t="s">
        <v>43</v>
      </c>
      <c r="G4038">
        <v>80</v>
      </c>
      <c r="H4038">
        <v>68</v>
      </c>
      <c r="I4038" t="str">
        <f>INDEX('DATA - Teams'!$C:$C,MATCH(C4038,'DATA - Teams'!$B:$B,0))</f>
        <v>PMAC</v>
      </c>
    </row>
    <row r="4039" spans="1:9" hidden="1" x14ac:dyDescent="0.2">
      <c r="A4039">
        <v>2018</v>
      </c>
      <c r="B4039">
        <v>10</v>
      </c>
      <c r="C4039" t="s">
        <v>366</v>
      </c>
      <c r="D4039" t="s">
        <v>336</v>
      </c>
      <c r="E4039" t="s">
        <v>18</v>
      </c>
      <c r="F4039" t="s">
        <v>38</v>
      </c>
      <c r="G4039">
        <v>110</v>
      </c>
      <c r="H4039">
        <v>172</v>
      </c>
      <c r="I4039" t="str">
        <f>INDEX('DATA - Teams'!$C:$C,MATCH(C4039,'DATA - Teams'!$B:$B,0))</f>
        <v>PMAC</v>
      </c>
    </row>
    <row r="4040" spans="1:9" hidden="1" x14ac:dyDescent="0.2">
      <c r="A4040">
        <v>2018</v>
      </c>
      <c r="B4040">
        <v>10</v>
      </c>
      <c r="C4040" t="s">
        <v>366</v>
      </c>
      <c r="D4040" t="s">
        <v>352</v>
      </c>
      <c r="E4040" t="s">
        <v>18</v>
      </c>
      <c r="F4040" t="s">
        <v>43</v>
      </c>
      <c r="G4040">
        <v>82</v>
      </c>
      <c r="H4040">
        <v>91</v>
      </c>
      <c r="I4040" t="str">
        <f>INDEX('DATA - Teams'!$C:$C,MATCH(C4040,'DATA - Teams'!$B:$B,0))</f>
        <v>PMAC</v>
      </c>
    </row>
    <row r="4041" spans="1:9" hidden="1" x14ac:dyDescent="0.2">
      <c r="A4041">
        <v>2018</v>
      </c>
      <c r="B4041">
        <v>10</v>
      </c>
      <c r="C4041" t="s">
        <v>366</v>
      </c>
      <c r="D4041" t="s">
        <v>251</v>
      </c>
      <c r="E4041" t="s">
        <v>13</v>
      </c>
      <c r="F4041" t="s">
        <v>43</v>
      </c>
      <c r="G4041">
        <v>124</v>
      </c>
      <c r="H4041">
        <v>100</v>
      </c>
      <c r="I4041" t="str">
        <f>INDEX('DATA - Teams'!$C:$C,MATCH(C4041,'DATA - Teams'!$B:$B,0))</f>
        <v>PMAC</v>
      </c>
    </row>
    <row r="4042" spans="1:9" hidden="1" x14ac:dyDescent="0.2">
      <c r="A4042">
        <v>2018</v>
      </c>
      <c r="B4042">
        <v>10</v>
      </c>
      <c r="C4042" t="s">
        <v>366</v>
      </c>
      <c r="D4042" t="s">
        <v>143</v>
      </c>
      <c r="E4042" t="s">
        <v>17</v>
      </c>
      <c r="F4042" t="s">
        <v>43</v>
      </c>
      <c r="G4042">
        <v>87</v>
      </c>
      <c r="H4042">
        <v>95</v>
      </c>
      <c r="I4042" t="str">
        <f>INDEX('DATA - Teams'!$C:$C,MATCH(C4042,'DATA - Teams'!$B:$B,0))</f>
        <v>PMAC</v>
      </c>
    </row>
    <row r="4043" spans="1:9" hidden="1" x14ac:dyDescent="0.2">
      <c r="A4043">
        <v>2018</v>
      </c>
      <c r="B4043">
        <v>10</v>
      </c>
      <c r="C4043" t="s">
        <v>366</v>
      </c>
      <c r="D4043" t="s">
        <v>226</v>
      </c>
      <c r="E4043" t="s">
        <v>32</v>
      </c>
      <c r="F4043" t="s">
        <v>41</v>
      </c>
      <c r="G4043">
        <v>93</v>
      </c>
      <c r="H4043">
        <v>96</v>
      </c>
      <c r="I4043" t="str">
        <f>INDEX('DATA - Teams'!$C:$C,MATCH(C4043,'DATA - Teams'!$B:$B,0))</f>
        <v>PMAC</v>
      </c>
    </row>
    <row r="4044" spans="1:9" hidden="1" x14ac:dyDescent="0.2">
      <c r="A4044">
        <v>2018</v>
      </c>
      <c r="B4044">
        <v>10</v>
      </c>
      <c r="C4044" t="s">
        <v>366</v>
      </c>
      <c r="D4044" t="s">
        <v>328</v>
      </c>
      <c r="E4044" t="s">
        <v>23</v>
      </c>
      <c r="F4044" t="s">
        <v>41</v>
      </c>
      <c r="G4044">
        <v>91</v>
      </c>
      <c r="H4044">
        <v>92</v>
      </c>
      <c r="I4044" t="str">
        <f>INDEX('DATA - Teams'!$C:$C,MATCH(C4044,'DATA - Teams'!$B:$B,0))</f>
        <v>PMAC</v>
      </c>
    </row>
    <row r="4045" spans="1:9" hidden="1" x14ac:dyDescent="0.2">
      <c r="A4045">
        <v>2018</v>
      </c>
      <c r="B4045">
        <v>10</v>
      </c>
      <c r="C4045" t="s">
        <v>366</v>
      </c>
      <c r="D4045" t="s">
        <v>247</v>
      </c>
      <c r="E4045" t="s">
        <v>35</v>
      </c>
      <c r="F4045" t="s">
        <v>41</v>
      </c>
      <c r="G4045">
        <v>100</v>
      </c>
      <c r="H4045">
        <v>112</v>
      </c>
      <c r="I4045" t="str">
        <f>INDEX('DATA - Teams'!$C:$C,MATCH(C4045,'DATA - Teams'!$B:$B,0))</f>
        <v>PMAC</v>
      </c>
    </row>
    <row r="4046" spans="1:9" hidden="1" x14ac:dyDescent="0.2">
      <c r="A4046">
        <v>2018</v>
      </c>
      <c r="B4046">
        <v>10</v>
      </c>
      <c r="C4046" t="s">
        <v>366</v>
      </c>
      <c r="D4046" t="s">
        <v>163</v>
      </c>
      <c r="E4046" t="s">
        <v>16</v>
      </c>
      <c r="F4046" t="s">
        <v>59</v>
      </c>
      <c r="G4046">
        <v>109</v>
      </c>
      <c r="H4046">
        <v>0</v>
      </c>
      <c r="I4046" t="str">
        <f>INDEX('DATA - Teams'!$C:$C,MATCH(C4046,'DATA - Teams'!$B:$B,0))</f>
        <v>PMAC</v>
      </c>
    </row>
    <row r="4047" spans="1:9" hidden="1" x14ac:dyDescent="0.2">
      <c r="A4047">
        <v>2018</v>
      </c>
      <c r="B4047">
        <v>10</v>
      </c>
      <c r="C4047" t="s">
        <v>366</v>
      </c>
      <c r="D4047" t="s">
        <v>171</v>
      </c>
      <c r="E4047" t="s">
        <v>31</v>
      </c>
      <c r="F4047" t="s">
        <v>59</v>
      </c>
      <c r="G4047">
        <v>79</v>
      </c>
      <c r="H4047">
        <v>0</v>
      </c>
      <c r="I4047" t="str">
        <f>INDEX('DATA - Teams'!$C:$C,MATCH(C4047,'DATA - Teams'!$B:$B,0))</f>
        <v>PMAC</v>
      </c>
    </row>
    <row r="4048" spans="1:9" hidden="1" x14ac:dyDescent="0.2">
      <c r="A4048">
        <v>2018</v>
      </c>
      <c r="B4048">
        <v>10</v>
      </c>
      <c r="C4048" t="s">
        <v>366</v>
      </c>
      <c r="D4048" t="s">
        <v>354</v>
      </c>
      <c r="E4048" t="s">
        <v>28</v>
      </c>
      <c r="F4048" t="s">
        <v>59</v>
      </c>
      <c r="G4048">
        <v>104</v>
      </c>
      <c r="H4048">
        <v>0</v>
      </c>
      <c r="I4048" t="str">
        <f>INDEX('DATA - Teams'!$C:$C,MATCH(C4048,'DATA - Teams'!$B:$B,0))</f>
        <v>PMAC</v>
      </c>
    </row>
    <row r="4049" spans="1:9" hidden="1" x14ac:dyDescent="0.2">
      <c r="A4049">
        <v>2018</v>
      </c>
      <c r="B4049">
        <v>10</v>
      </c>
      <c r="C4049" t="s">
        <v>366</v>
      </c>
      <c r="D4049" t="s">
        <v>321</v>
      </c>
      <c r="E4049" t="s">
        <v>36</v>
      </c>
      <c r="F4049" t="s">
        <v>59</v>
      </c>
      <c r="G4049">
        <v>87</v>
      </c>
      <c r="H4049">
        <v>69</v>
      </c>
      <c r="I4049" t="str">
        <f>INDEX('DATA - Teams'!$C:$C,MATCH(C4049,'DATA - Teams'!$B:$B,0))</f>
        <v>PMAC</v>
      </c>
    </row>
    <row r="4050" spans="1:9" hidden="1" x14ac:dyDescent="0.2">
      <c r="A4050">
        <v>2018</v>
      </c>
      <c r="B4050">
        <v>11</v>
      </c>
      <c r="C4050" t="s">
        <v>366</v>
      </c>
      <c r="D4050" t="s">
        <v>303</v>
      </c>
      <c r="E4050" t="s">
        <v>10</v>
      </c>
      <c r="F4050" t="s">
        <v>41</v>
      </c>
      <c r="G4050">
        <v>83</v>
      </c>
      <c r="H4050">
        <v>69</v>
      </c>
      <c r="I4050" t="str">
        <f>INDEX('DATA - Teams'!$C:$C,MATCH(C4050,'DATA - Teams'!$B:$B,0))</f>
        <v>PMAC</v>
      </c>
    </row>
    <row r="4051" spans="1:9" hidden="1" x14ac:dyDescent="0.2">
      <c r="A4051">
        <v>2018</v>
      </c>
      <c r="B4051">
        <v>11</v>
      </c>
      <c r="C4051" t="s">
        <v>366</v>
      </c>
      <c r="D4051" t="s">
        <v>163</v>
      </c>
      <c r="E4051" t="s">
        <v>16</v>
      </c>
      <c r="F4051" t="s">
        <v>38</v>
      </c>
      <c r="G4051">
        <v>102</v>
      </c>
      <c r="H4051">
        <v>75</v>
      </c>
      <c r="I4051" t="str">
        <f>INDEX('DATA - Teams'!$C:$C,MATCH(C4051,'DATA - Teams'!$B:$B,0))</f>
        <v>PMAC</v>
      </c>
    </row>
    <row r="4052" spans="1:9" hidden="1" x14ac:dyDescent="0.2">
      <c r="A4052">
        <v>2018</v>
      </c>
      <c r="B4052">
        <v>11</v>
      </c>
      <c r="C4052" t="s">
        <v>366</v>
      </c>
      <c r="D4052" t="s">
        <v>347</v>
      </c>
      <c r="E4052" t="s">
        <v>20</v>
      </c>
      <c r="F4052" t="s">
        <v>43</v>
      </c>
      <c r="G4052">
        <v>100</v>
      </c>
      <c r="H4052">
        <v>96</v>
      </c>
      <c r="I4052" t="str">
        <f>INDEX('DATA - Teams'!$C:$C,MATCH(C4052,'DATA - Teams'!$B:$B,0))</f>
        <v>PMAC</v>
      </c>
    </row>
    <row r="4053" spans="1:9" hidden="1" x14ac:dyDescent="0.2">
      <c r="A4053">
        <v>2018</v>
      </c>
      <c r="B4053">
        <v>11</v>
      </c>
      <c r="C4053" t="s">
        <v>366</v>
      </c>
      <c r="D4053" t="s">
        <v>162</v>
      </c>
      <c r="E4053" t="s">
        <v>20</v>
      </c>
      <c r="F4053" t="s">
        <v>41</v>
      </c>
      <c r="G4053">
        <v>113</v>
      </c>
      <c r="H4053">
        <v>100</v>
      </c>
      <c r="I4053" t="str">
        <f>INDEX('DATA - Teams'!$C:$C,MATCH(C4053,'DATA - Teams'!$B:$B,0))</f>
        <v>PMAC</v>
      </c>
    </row>
    <row r="4054" spans="1:9" hidden="1" x14ac:dyDescent="0.2">
      <c r="A4054">
        <v>2018</v>
      </c>
      <c r="B4054">
        <v>11</v>
      </c>
      <c r="C4054" t="s">
        <v>366</v>
      </c>
      <c r="D4054" t="s">
        <v>137</v>
      </c>
      <c r="E4054" t="s">
        <v>14</v>
      </c>
      <c r="F4054" t="s">
        <v>38</v>
      </c>
      <c r="G4054">
        <v>125</v>
      </c>
      <c r="H4054">
        <v>90</v>
      </c>
      <c r="I4054" t="str">
        <f>INDEX('DATA - Teams'!$C:$C,MATCH(C4054,'DATA - Teams'!$B:$B,0))</f>
        <v>PMAC</v>
      </c>
    </row>
    <row r="4055" spans="1:9" hidden="1" x14ac:dyDescent="0.2">
      <c r="A4055">
        <v>2018</v>
      </c>
      <c r="B4055">
        <v>11</v>
      </c>
      <c r="C4055" t="s">
        <v>366</v>
      </c>
      <c r="D4055" t="s">
        <v>166</v>
      </c>
      <c r="E4055" t="s">
        <v>14</v>
      </c>
      <c r="F4055" t="s">
        <v>41</v>
      </c>
      <c r="G4055">
        <v>115</v>
      </c>
      <c r="H4055">
        <v>78</v>
      </c>
      <c r="I4055" t="str">
        <f>INDEX('DATA - Teams'!$C:$C,MATCH(C4055,'DATA - Teams'!$B:$B,0))</f>
        <v>PMAC</v>
      </c>
    </row>
    <row r="4056" spans="1:9" hidden="1" x14ac:dyDescent="0.2">
      <c r="A4056">
        <v>2018</v>
      </c>
      <c r="B4056">
        <v>11</v>
      </c>
      <c r="C4056" t="s">
        <v>366</v>
      </c>
      <c r="D4056" t="s">
        <v>114</v>
      </c>
      <c r="E4056" t="s">
        <v>33</v>
      </c>
      <c r="F4056" t="s">
        <v>41</v>
      </c>
      <c r="G4056">
        <v>110</v>
      </c>
      <c r="H4056">
        <v>107</v>
      </c>
      <c r="I4056" t="str">
        <f>INDEX('DATA - Teams'!$C:$C,MATCH(C4056,'DATA - Teams'!$B:$B,0))</f>
        <v>PMAC</v>
      </c>
    </row>
    <row r="4057" spans="1:9" hidden="1" x14ac:dyDescent="0.2">
      <c r="A4057">
        <v>2018</v>
      </c>
      <c r="B4057">
        <v>11</v>
      </c>
      <c r="C4057" t="s">
        <v>366</v>
      </c>
      <c r="D4057" t="s">
        <v>353</v>
      </c>
      <c r="E4057" t="s">
        <v>24</v>
      </c>
      <c r="F4057" t="s">
        <v>38</v>
      </c>
      <c r="G4057">
        <v>82</v>
      </c>
      <c r="H4057">
        <v>72</v>
      </c>
      <c r="I4057" t="str">
        <f>INDEX('DATA - Teams'!$C:$C,MATCH(C4057,'DATA - Teams'!$B:$B,0))</f>
        <v>PMAC</v>
      </c>
    </row>
    <row r="4058" spans="1:9" hidden="1" x14ac:dyDescent="0.2">
      <c r="A4058">
        <v>2018</v>
      </c>
      <c r="B4058">
        <v>11</v>
      </c>
      <c r="C4058" t="s">
        <v>366</v>
      </c>
      <c r="D4058" t="s">
        <v>354</v>
      </c>
      <c r="E4058" t="s">
        <v>28</v>
      </c>
      <c r="F4058" t="s">
        <v>43</v>
      </c>
      <c r="G4058">
        <v>97</v>
      </c>
      <c r="H4058">
        <v>81</v>
      </c>
      <c r="I4058" t="str">
        <f>INDEX('DATA - Teams'!$C:$C,MATCH(C4058,'DATA - Teams'!$B:$B,0))</f>
        <v>PMAC</v>
      </c>
    </row>
    <row r="4059" spans="1:9" hidden="1" x14ac:dyDescent="0.2">
      <c r="A4059">
        <v>2018</v>
      </c>
      <c r="B4059">
        <v>11</v>
      </c>
      <c r="C4059" t="s">
        <v>366</v>
      </c>
      <c r="D4059" t="s">
        <v>340</v>
      </c>
      <c r="E4059" t="s">
        <v>36</v>
      </c>
      <c r="F4059" t="s">
        <v>52</v>
      </c>
      <c r="G4059">
        <v>91</v>
      </c>
      <c r="H4059">
        <v>132</v>
      </c>
      <c r="I4059" t="str">
        <f>INDEX('DATA - Teams'!$C:$C,MATCH(C4059,'DATA - Teams'!$B:$B,0))</f>
        <v>PMAC</v>
      </c>
    </row>
    <row r="4060" spans="1:9" hidden="1" x14ac:dyDescent="0.2">
      <c r="A4060">
        <v>2018</v>
      </c>
      <c r="B4060">
        <v>11</v>
      </c>
      <c r="C4060" t="s">
        <v>366</v>
      </c>
      <c r="D4060" t="s">
        <v>346</v>
      </c>
      <c r="E4060" t="s">
        <v>36</v>
      </c>
      <c r="F4060" t="s">
        <v>38</v>
      </c>
      <c r="G4060">
        <v>74</v>
      </c>
      <c r="H4060">
        <v>81</v>
      </c>
      <c r="I4060" t="str">
        <f>INDEX('DATA - Teams'!$C:$C,MATCH(C4060,'DATA - Teams'!$B:$B,0))</f>
        <v>PMAC</v>
      </c>
    </row>
    <row r="4061" spans="1:9" hidden="1" x14ac:dyDescent="0.2">
      <c r="A4061">
        <v>2018</v>
      </c>
      <c r="B4061">
        <v>11</v>
      </c>
      <c r="C4061" t="s">
        <v>366</v>
      </c>
      <c r="D4061" t="s">
        <v>336</v>
      </c>
      <c r="E4061" t="s">
        <v>18</v>
      </c>
      <c r="F4061" t="s">
        <v>38</v>
      </c>
      <c r="G4061">
        <v>101</v>
      </c>
      <c r="H4061">
        <v>85</v>
      </c>
      <c r="I4061" t="str">
        <f>INDEX('DATA - Teams'!$C:$C,MATCH(C4061,'DATA - Teams'!$B:$B,0))</f>
        <v>PMAC</v>
      </c>
    </row>
    <row r="4062" spans="1:9" hidden="1" x14ac:dyDescent="0.2">
      <c r="A4062">
        <v>2018</v>
      </c>
      <c r="B4062">
        <v>11</v>
      </c>
      <c r="C4062" t="s">
        <v>366</v>
      </c>
      <c r="D4062" t="s">
        <v>352</v>
      </c>
      <c r="E4062" t="s">
        <v>18</v>
      </c>
      <c r="F4062" t="s">
        <v>43</v>
      </c>
      <c r="G4062">
        <v>85</v>
      </c>
      <c r="H4062">
        <v>102</v>
      </c>
      <c r="I4062" t="str">
        <f>INDEX('DATA - Teams'!$C:$C,MATCH(C4062,'DATA - Teams'!$B:$B,0))</f>
        <v>PMAC</v>
      </c>
    </row>
    <row r="4063" spans="1:9" hidden="1" x14ac:dyDescent="0.2">
      <c r="A4063">
        <v>2018</v>
      </c>
      <c r="B4063">
        <v>11</v>
      </c>
      <c r="C4063" t="s">
        <v>366</v>
      </c>
      <c r="D4063" t="s">
        <v>251</v>
      </c>
      <c r="E4063" t="s">
        <v>13</v>
      </c>
      <c r="F4063" t="s">
        <v>43</v>
      </c>
      <c r="G4063">
        <v>118</v>
      </c>
      <c r="H4063">
        <v>70</v>
      </c>
      <c r="I4063" t="str">
        <f>INDEX('DATA - Teams'!$C:$C,MATCH(C4063,'DATA - Teams'!$B:$B,0))</f>
        <v>PMAC</v>
      </c>
    </row>
    <row r="4064" spans="1:9" hidden="1" x14ac:dyDescent="0.2">
      <c r="A4064">
        <v>2018</v>
      </c>
      <c r="B4064">
        <v>11</v>
      </c>
      <c r="C4064" t="s">
        <v>366</v>
      </c>
      <c r="D4064" t="s">
        <v>143</v>
      </c>
      <c r="E4064" t="s">
        <v>17</v>
      </c>
      <c r="F4064" t="s">
        <v>43</v>
      </c>
      <c r="G4064">
        <v>80</v>
      </c>
      <c r="H4064">
        <v>63</v>
      </c>
      <c r="I4064" t="str">
        <f>INDEX('DATA - Teams'!$C:$C,MATCH(C4064,'DATA - Teams'!$B:$B,0))</f>
        <v>PMAC</v>
      </c>
    </row>
    <row r="4065" spans="1:9" hidden="1" x14ac:dyDescent="0.2">
      <c r="A4065">
        <v>2018</v>
      </c>
      <c r="B4065">
        <v>11</v>
      </c>
      <c r="C4065" t="s">
        <v>366</v>
      </c>
      <c r="D4065" t="s">
        <v>226</v>
      </c>
      <c r="E4065" t="s">
        <v>32</v>
      </c>
      <c r="F4065" t="s">
        <v>41</v>
      </c>
      <c r="G4065">
        <v>89</v>
      </c>
      <c r="H4065">
        <v>106</v>
      </c>
      <c r="I4065" t="str">
        <f>INDEX('DATA - Teams'!$C:$C,MATCH(C4065,'DATA - Teams'!$B:$B,0))</f>
        <v>PMAC</v>
      </c>
    </row>
    <row r="4066" spans="1:9" hidden="1" x14ac:dyDescent="0.2">
      <c r="A4066">
        <v>2018</v>
      </c>
      <c r="B4066">
        <v>11</v>
      </c>
      <c r="C4066" t="s">
        <v>366</v>
      </c>
      <c r="D4066" t="s">
        <v>328</v>
      </c>
      <c r="E4066" t="s">
        <v>23</v>
      </c>
      <c r="F4066" t="s">
        <v>41</v>
      </c>
      <c r="G4066">
        <v>104</v>
      </c>
      <c r="H4066">
        <v>127</v>
      </c>
      <c r="I4066" t="str">
        <f>INDEX('DATA - Teams'!$C:$C,MATCH(C4066,'DATA - Teams'!$B:$B,0))</f>
        <v>PMAC</v>
      </c>
    </row>
    <row r="4067" spans="1:9" hidden="1" x14ac:dyDescent="0.2">
      <c r="A4067">
        <v>2018</v>
      </c>
      <c r="B4067">
        <v>11</v>
      </c>
      <c r="C4067" t="s">
        <v>366</v>
      </c>
      <c r="D4067" t="s">
        <v>247</v>
      </c>
      <c r="E4067" t="s">
        <v>35</v>
      </c>
      <c r="F4067" t="s">
        <v>41</v>
      </c>
      <c r="G4067">
        <v>99</v>
      </c>
      <c r="H4067">
        <v>93</v>
      </c>
      <c r="I4067" t="str">
        <f>INDEX('DATA - Teams'!$C:$C,MATCH(C4067,'DATA - Teams'!$B:$B,0))</f>
        <v>PMAC</v>
      </c>
    </row>
    <row r="4068" spans="1:9" hidden="1" x14ac:dyDescent="0.2">
      <c r="A4068">
        <v>2018</v>
      </c>
      <c r="B4068">
        <v>11</v>
      </c>
      <c r="C4068" t="s">
        <v>366</v>
      </c>
      <c r="D4068" t="s">
        <v>171</v>
      </c>
      <c r="E4068" t="s">
        <v>31</v>
      </c>
      <c r="F4068" t="s">
        <v>59</v>
      </c>
      <c r="G4068">
        <v>74</v>
      </c>
      <c r="H4068">
        <v>57</v>
      </c>
      <c r="I4068" t="str">
        <f>INDEX('DATA - Teams'!$C:$C,MATCH(C4068,'DATA - Teams'!$B:$B,0))</f>
        <v>PMAC</v>
      </c>
    </row>
    <row r="4069" spans="1:9" hidden="1" x14ac:dyDescent="0.2">
      <c r="A4069">
        <v>2018</v>
      </c>
      <c r="B4069">
        <v>11</v>
      </c>
      <c r="C4069" t="s">
        <v>366</v>
      </c>
      <c r="D4069" t="s">
        <v>358</v>
      </c>
      <c r="E4069" t="s">
        <v>21</v>
      </c>
      <c r="F4069" t="s">
        <v>59</v>
      </c>
      <c r="G4069">
        <v>86</v>
      </c>
      <c r="H4069">
        <v>69</v>
      </c>
      <c r="I4069" t="str">
        <f>INDEX('DATA - Teams'!$C:$C,MATCH(C4069,'DATA - Teams'!$B:$B,0))</f>
        <v>PMAC</v>
      </c>
    </row>
    <row r="4070" spans="1:9" hidden="1" x14ac:dyDescent="0.2">
      <c r="A4070">
        <v>2018</v>
      </c>
      <c r="B4070">
        <v>11</v>
      </c>
      <c r="C4070" t="s">
        <v>366</v>
      </c>
      <c r="D4070" t="s">
        <v>276</v>
      </c>
      <c r="E4070" t="s">
        <v>36</v>
      </c>
      <c r="F4070" t="s">
        <v>59</v>
      </c>
      <c r="G4070">
        <v>74</v>
      </c>
      <c r="H4070">
        <v>53</v>
      </c>
      <c r="I4070" t="str">
        <f>INDEX('DATA - Teams'!$C:$C,MATCH(C4070,'DATA - Teams'!$B:$B,0))</f>
        <v>PMAC</v>
      </c>
    </row>
    <row r="4071" spans="1:9" hidden="1" x14ac:dyDescent="0.2">
      <c r="A4071">
        <v>2018</v>
      </c>
      <c r="B4071">
        <v>11</v>
      </c>
      <c r="C4071" t="s">
        <v>366</v>
      </c>
      <c r="D4071" t="s">
        <v>220</v>
      </c>
      <c r="E4071" t="s">
        <v>32</v>
      </c>
      <c r="F4071" t="s">
        <v>59</v>
      </c>
      <c r="G4071">
        <v>93</v>
      </c>
      <c r="H4071">
        <v>77</v>
      </c>
      <c r="I4071" t="str">
        <f>INDEX('DATA - Teams'!$C:$C,MATCH(C4071,'DATA - Teams'!$B:$B,0))</f>
        <v>PMAC</v>
      </c>
    </row>
    <row r="4072" spans="1:9" hidden="1" x14ac:dyDescent="0.2">
      <c r="A4072">
        <v>2018</v>
      </c>
      <c r="B4072">
        <v>12</v>
      </c>
      <c r="C4072" t="s">
        <v>366</v>
      </c>
      <c r="D4072" t="s">
        <v>359</v>
      </c>
      <c r="E4072" t="s">
        <v>10</v>
      </c>
      <c r="F4072" t="s">
        <v>43</v>
      </c>
      <c r="G4072">
        <v>96</v>
      </c>
      <c r="H4072">
        <v>117</v>
      </c>
      <c r="I4072" t="str">
        <f>INDEX('DATA - Teams'!$C:$C,MATCH(C4072,'DATA - Teams'!$B:$B,0))</f>
        <v>PMAC</v>
      </c>
    </row>
    <row r="4073" spans="1:9" hidden="1" x14ac:dyDescent="0.2">
      <c r="A4073">
        <v>2018</v>
      </c>
      <c r="B4073">
        <v>12</v>
      </c>
      <c r="C4073" t="s">
        <v>366</v>
      </c>
      <c r="D4073" t="s">
        <v>303</v>
      </c>
      <c r="E4073" t="s">
        <v>10</v>
      </c>
      <c r="F4073" t="s">
        <v>41</v>
      </c>
      <c r="G4073">
        <v>76</v>
      </c>
      <c r="H4073">
        <v>60</v>
      </c>
      <c r="I4073" t="str">
        <f>INDEX('DATA - Teams'!$C:$C,MATCH(C4073,'DATA - Teams'!$B:$B,0))</f>
        <v>PMAC</v>
      </c>
    </row>
    <row r="4074" spans="1:9" hidden="1" x14ac:dyDescent="0.2">
      <c r="A4074">
        <v>2018</v>
      </c>
      <c r="B4074">
        <v>12</v>
      </c>
      <c r="C4074" t="s">
        <v>366</v>
      </c>
      <c r="D4074" t="s">
        <v>163</v>
      </c>
      <c r="E4074" t="s">
        <v>16</v>
      </c>
      <c r="F4074" t="s">
        <v>38</v>
      </c>
      <c r="G4074">
        <v>91</v>
      </c>
      <c r="H4074">
        <v>92</v>
      </c>
      <c r="I4074" t="str">
        <f>INDEX('DATA - Teams'!$C:$C,MATCH(C4074,'DATA - Teams'!$B:$B,0))</f>
        <v>PMAC</v>
      </c>
    </row>
    <row r="4075" spans="1:9" hidden="1" x14ac:dyDescent="0.2">
      <c r="A4075">
        <v>2018</v>
      </c>
      <c r="B4075">
        <v>12</v>
      </c>
      <c r="C4075" t="s">
        <v>366</v>
      </c>
      <c r="D4075" t="s">
        <v>162</v>
      </c>
      <c r="E4075" t="s">
        <v>20</v>
      </c>
      <c r="F4075" t="s">
        <v>41</v>
      </c>
      <c r="G4075">
        <v>112</v>
      </c>
      <c r="H4075">
        <v>103</v>
      </c>
      <c r="I4075" t="str">
        <f>INDEX('DATA - Teams'!$C:$C,MATCH(C4075,'DATA - Teams'!$B:$B,0))</f>
        <v>PMAC</v>
      </c>
    </row>
    <row r="4076" spans="1:9" hidden="1" x14ac:dyDescent="0.2">
      <c r="A4076">
        <v>2018</v>
      </c>
      <c r="B4076">
        <v>12</v>
      </c>
      <c r="C4076" t="s">
        <v>366</v>
      </c>
      <c r="D4076" t="s">
        <v>347</v>
      </c>
      <c r="E4076" t="s">
        <v>20</v>
      </c>
      <c r="F4076" t="s">
        <v>43</v>
      </c>
      <c r="G4076">
        <v>104</v>
      </c>
      <c r="H4076">
        <v>100</v>
      </c>
      <c r="I4076" t="str">
        <f>INDEX('DATA - Teams'!$C:$C,MATCH(C4076,'DATA - Teams'!$B:$B,0))</f>
        <v>PMAC</v>
      </c>
    </row>
    <row r="4077" spans="1:9" hidden="1" x14ac:dyDescent="0.2">
      <c r="A4077">
        <v>2018</v>
      </c>
      <c r="B4077">
        <v>12</v>
      </c>
      <c r="C4077" t="s">
        <v>366</v>
      </c>
      <c r="D4077" t="s">
        <v>137</v>
      </c>
      <c r="E4077" t="s">
        <v>14</v>
      </c>
      <c r="F4077" t="s">
        <v>38</v>
      </c>
      <c r="G4077">
        <v>115</v>
      </c>
      <c r="H4077">
        <v>47</v>
      </c>
      <c r="I4077" t="str">
        <f>INDEX('DATA - Teams'!$C:$C,MATCH(C4077,'DATA - Teams'!$B:$B,0))</f>
        <v>PMAC</v>
      </c>
    </row>
    <row r="4078" spans="1:9" hidden="1" x14ac:dyDescent="0.2">
      <c r="A4078">
        <v>2018</v>
      </c>
      <c r="B4078">
        <v>12</v>
      </c>
      <c r="C4078" t="s">
        <v>366</v>
      </c>
      <c r="D4078" t="s">
        <v>166</v>
      </c>
      <c r="E4078" t="s">
        <v>14</v>
      </c>
      <c r="F4078" t="s">
        <v>41</v>
      </c>
      <c r="G4078">
        <v>106</v>
      </c>
      <c r="H4078">
        <v>68</v>
      </c>
      <c r="I4078" t="str">
        <f>INDEX('DATA - Teams'!$C:$C,MATCH(C4078,'DATA - Teams'!$B:$B,0))</f>
        <v>PMAC</v>
      </c>
    </row>
    <row r="4079" spans="1:9" hidden="1" x14ac:dyDescent="0.2">
      <c r="A4079">
        <v>2018</v>
      </c>
      <c r="B4079">
        <v>12</v>
      </c>
      <c r="C4079" t="s">
        <v>366</v>
      </c>
      <c r="D4079" t="s">
        <v>229</v>
      </c>
      <c r="E4079" t="s">
        <v>33</v>
      </c>
      <c r="F4079" t="s">
        <v>43</v>
      </c>
      <c r="G4079">
        <v>95</v>
      </c>
      <c r="H4079">
        <v>49</v>
      </c>
      <c r="I4079" t="str">
        <f>INDEX('DATA - Teams'!$C:$C,MATCH(C4079,'DATA - Teams'!$B:$B,0))</f>
        <v>PMAC</v>
      </c>
    </row>
    <row r="4080" spans="1:9" hidden="1" x14ac:dyDescent="0.2">
      <c r="A4080">
        <v>2018</v>
      </c>
      <c r="B4080">
        <v>12</v>
      </c>
      <c r="C4080" t="s">
        <v>366</v>
      </c>
      <c r="D4080" t="s">
        <v>114</v>
      </c>
      <c r="E4080" t="s">
        <v>33</v>
      </c>
      <c r="F4080" t="s">
        <v>41</v>
      </c>
      <c r="G4080">
        <v>109</v>
      </c>
      <c r="H4080">
        <v>105</v>
      </c>
      <c r="I4080" t="str">
        <f>INDEX('DATA - Teams'!$C:$C,MATCH(C4080,'DATA - Teams'!$B:$B,0))</f>
        <v>PMAC</v>
      </c>
    </row>
    <row r="4081" spans="1:9" hidden="1" x14ac:dyDescent="0.2">
      <c r="A4081">
        <v>2018</v>
      </c>
      <c r="B4081">
        <v>12</v>
      </c>
      <c r="C4081" t="s">
        <v>366</v>
      </c>
      <c r="D4081" t="s">
        <v>353</v>
      </c>
      <c r="E4081" t="s">
        <v>24</v>
      </c>
      <c r="F4081" t="s">
        <v>38</v>
      </c>
      <c r="G4081">
        <v>88</v>
      </c>
      <c r="H4081">
        <v>87</v>
      </c>
      <c r="I4081" t="str">
        <f>INDEX('DATA - Teams'!$C:$C,MATCH(C4081,'DATA - Teams'!$B:$B,0))</f>
        <v>PMAC</v>
      </c>
    </row>
    <row r="4082" spans="1:9" hidden="1" x14ac:dyDescent="0.2">
      <c r="A4082">
        <v>2018</v>
      </c>
      <c r="B4082">
        <v>12</v>
      </c>
      <c r="C4082" t="s">
        <v>366</v>
      </c>
      <c r="D4082" t="s">
        <v>354</v>
      </c>
      <c r="E4082" t="s">
        <v>28</v>
      </c>
      <c r="F4082" t="s">
        <v>43</v>
      </c>
      <c r="G4082">
        <v>95</v>
      </c>
      <c r="H4082">
        <v>84</v>
      </c>
      <c r="I4082" t="str">
        <f>INDEX('DATA - Teams'!$C:$C,MATCH(C4082,'DATA - Teams'!$B:$B,0))</f>
        <v>PMAC</v>
      </c>
    </row>
    <row r="4083" spans="1:9" hidden="1" x14ac:dyDescent="0.2">
      <c r="A4083">
        <v>2018</v>
      </c>
      <c r="B4083">
        <v>12</v>
      </c>
      <c r="C4083" t="s">
        <v>366</v>
      </c>
      <c r="D4083" t="s">
        <v>346</v>
      </c>
      <c r="E4083" t="s">
        <v>36</v>
      </c>
      <c r="F4083" t="s">
        <v>38</v>
      </c>
      <c r="G4083">
        <v>69</v>
      </c>
      <c r="H4083">
        <v>55</v>
      </c>
      <c r="I4083" t="str">
        <f>INDEX('DATA - Teams'!$C:$C,MATCH(C4083,'DATA - Teams'!$B:$B,0))</f>
        <v>PMAC</v>
      </c>
    </row>
    <row r="4084" spans="1:9" hidden="1" x14ac:dyDescent="0.2">
      <c r="A4084">
        <v>2018</v>
      </c>
      <c r="B4084">
        <v>12</v>
      </c>
      <c r="C4084" t="s">
        <v>366</v>
      </c>
      <c r="D4084" t="s">
        <v>340</v>
      </c>
      <c r="E4084" t="s">
        <v>36</v>
      </c>
      <c r="F4084" t="s">
        <v>52</v>
      </c>
      <c r="G4084">
        <v>92</v>
      </c>
      <c r="H4084">
        <v>123</v>
      </c>
      <c r="I4084" t="str">
        <f>INDEX('DATA - Teams'!$C:$C,MATCH(C4084,'DATA - Teams'!$B:$B,0))</f>
        <v>PMAC</v>
      </c>
    </row>
    <row r="4085" spans="1:9" hidden="1" x14ac:dyDescent="0.2">
      <c r="A4085">
        <v>2018</v>
      </c>
      <c r="B4085">
        <v>12</v>
      </c>
      <c r="C4085" t="s">
        <v>366</v>
      </c>
      <c r="D4085" t="s">
        <v>352</v>
      </c>
      <c r="E4085" t="s">
        <v>18</v>
      </c>
      <c r="F4085" t="s">
        <v>43</v>
      </c>
      <c r="G4085">
        <v>98</v>
      </c>
      <c r="H4085">
        <v>152</v>
      </c>
      <c r="I4085" t="str">
        <f>INDEX('DATA - Teams'!$C:$C,MATCH(C4085,'DATA - Teams'!$B:$B,0))</f>
        <v>PMAC</v>
      </c>
    </row>
    <row r="4086" spans="1:9" hidden="1" x14ac:dyDescent="0.2">
      <c r="A4086">
        <v>2018</v>
      </c>
      <c r="B4086">
        <v>12</v>
      </c>
      <c r="C4086" t="s">
        <v>366</v>
      </c>
      <c r="D4086" t="s">
        <v>226</v>
      </c>
      <c r="E4086" t="s">
        <v>32</v>
      </c>
      <c r="F4086" t="s">
        <v>41</v>
      </c>
      <c r="G4086">
        <v>96</v>
      </c>
      <c r="H4086">
        <v>115</v>
      </c>
      <c r="I4086" t="str">
        <f>INDEX('DATA - Teams'!$C:$C,MATCH(C4086,'DATA - Teams'!$B:$B,0))</f>
        <v>PMAC</v>
      </c>
    </row>
    <row r="4087" spans="1:9" hidden="1" x14ac:dyDescent="0.2">
      <c r="A4087">
        <v>2018</v>
      </c>
      <c r="B4087">
        <v>12</v>
      </c>
      <c r="C4087" t="s">
        <v>366</v>
      </c>
      <c r="D4087" t="s">
        <v>351</v>
      </c>
      <c r="E4087" t="s">
        <v>32</v>
      </c>
      <c r="F4087" t="s">
        <v>38</v>
      </c>
      <c r="G4087">
        <v>86</v>
      </c>
      <c r="H4087">
        <v>131</v>
      </c>
      <c r="I4087" t="str">
        <f>INDEX('DATA - Teams'!$C:$C,MATCH(C4087,'DATA - Teams'!$B:$B,0))</f>
        <v>PMAC</v>
      </c>
    </row>
    <row r="4088" spans="1:9" hidden="1" x14ac:dyDescent="0.2">
      <c r="A4088">
        <v>2018</v>
      </c>
      <c r="B4088">
        <v>12</v>
      </c>
      <c r="C4088" t="s">
        <v>366</v>
      </c>
      <c r="D4088" t="s">
        <v>328</v>
      </c>
      <c r="E4088" t="s">
        <v>23</v>
      </c>
      <c r="F4088" t="s">
        <v>41</v>
      </c>
      <c r="G4088">
        <v>104</v>
      </c>
      <c r="H4088">
        <v>123</v>
      </c>
      <c r="I4088" t="str">
        <f>INDEX('DATA - Teams'!$C:$C,MATCH(C4088,'DATA - Teams'!$B:$B,0))</f>
        <v>PMAC</v>
      </c>
    </row>
    <row r="4089" spans="1:9" hidden="1" x14ac:dyDescent="0.2">
      <c r="A4089">
        <v>2018</v>
      </c>
      <c r="B4089">
        <v>12</v>
      </c>
      <c r="C4089" t="s">
        <v>366</v>
      </c>
      <c r="D4089" t="s">
        <v>247</v>
      </c>
      <c r="E4089" t="s">
        <v>35</v>
      </c>
      <c r="F4089" t="s">
        <v>41</v>
      </c>
      <c r="G4089">
        <v>88</v>
      </c>
      <c r="H4089">
        <v>46</v>
      </c>
      <c r="I4089" t="str">
        <f>INDEX('DATA - Teams'!$C:$C,MATCH(C4089,'DATA - Teams'!$B:$B,0))</f>
        <v>PMAC</v>
      </c>
    </row>
    <row r="4090" spans="1:9" hidden="1" x14ac:dyDescent="0.2">
      <c r="A4090">
        <v>2018</v>
      </c>
      <c r="B4090">
        <v>12</v>
      </c>
      <c r="C4090" t="s">
        <v>366</v>
      </c>
      <c r="D4090" t="s">
        <v>171</v>
      </c>
      <c r="E4090" t="s">
        <v>31</v>
      </c>
      <c r="F4090" t="s">
        <v>59</v>
      </c>
      <c r="G4090">
        <v>61</v>
      </c>
      <c r="H4090">
        <v>27</v>
      </c>
      <c r="I4090" t="str">
        <f>INDEX('DATA - Teams'!$C:$C,MATCH(C4090,'DATA - Teams'!$B:$B,0))</f>
        <v>PMAC</v>
      </c>
    </row>
    <row r="4091" spans="1:9" hidden="1" x14ac:dyDescent="0.2">
      <c r="A4091">
        <v>2018</v>
      </c>
      <c r="B4091">
        <v>12</v>
      </c>
      <c r="C4091" t="s">
        <v>366</v>
      </c>
      <c r="D4091" t="s">
        <v>336</v>
      </c>
      <c r="E4091" t="s">
        <v>18</v>
      </c>
      <c r="F4091" t="s">
        <v>59</v>
      </c>
      <c r="G4091">
        <v>101</v>
      </c>
      <c r="H4091">
        <v>0</v>
      </c>
      <c r="I4091" t="str">
        <f>INDEX('DATA - Teams'!$C:$C,MATCH(C4091,'DATA - Teams'!$B:$B,0))</f>
        <v>PMAC</v>
      </c>
    </row>
    <row r="4092" spans="1:9" hidden="1" x14ac:dyDescent="0.2">
      <c r="A4092">
        <v>2018</v>
      </c>
      <c r="B4092">
        <v>12</v>
      </c>
      <c r="C4092" t="s">
        <v>366</v>
      </c>
      <c r="D4092" t="s">
        <v>251</v>
      </c>
      <c r="E4092" t="s">
        <v>13</v>
      </c>
      <c r="F4092" t="s">
        <v>59</v>
      </c>
      <c r="G4092">
        <v>118</v>
      </c>
      <c r="H4092">
        <v>0</v>
      </c>
      <c r="I4092" t="str">
        <f>INDEX('DATA - Teams'!$C:$C,MATCH(C4092,'DATA - Teams'!$B:$B,0))</f>
        <v>PMAC</v>
      </c>
    </row>
    <row r="4093" spans="1:9" hidden="1" x14ac:dyDescent="0.2">
      <c r="A4093">
        <v>2018</v>
      </c>
      <c r="B4093">
        <v>12</v>
      </c>
      <c r="C4093" t="s">
        <v>366</v>
      </c>
      <c r="D4093" t="s">
        <v>1064</v>
      </c>
      <c r="E4093" t="s">
        <v>13</v>
      </c>
      <c r="F4093" t="s">
        <v>59</v>
      </c>
      <c r="G4093">
        <v>83</v>
      </c>
      <c r="H4093">
        <v>0</v>
      </c>
      <c r="I4093" t="str">
        <f>INDEX('DATA - Teams'!$C:$C,MATCH(C4093,'DATA - Teams'!$B:$B,0))</f>
        <v>PMAC</v>
      </c>
    </row>
    <row r="4094" spans="1:9" hidden="1" x14ac:dyDescent="0.2">
      <c r="A4094">
        <v>2018</v>
      </c>
      <c r="B4094">
        <v>13</v>
      </c>
      <c r="C4094" t="s">
        <v>366</v>
      </c>
      <c r="D4094" t="s">
        <v>359</v>
      </c>
      <c r="E4094" t="s">
        <v>10</v>
      </c>
      <c r="F4094" t="s">
        <v>43</v>
      </c>
      <c r="G4094">
        <v>96</v>
      </c>
      <c r="H4094">
        <v>0</v>
      </c>
      <c r="I4094" t="str">
        <f>INDEX('DATA - Teams'!$C:$C,MATCH(C4094,'DATA - Teams'!$B:$B,0))</f>
        <v>PMAC</v>
      </c>
    </row>
    <row r="4095" spans="1:9" hidden="1" x14ac:dyDescent="0.2">
      <c r="A4095">
        <v>2018</v>
      </c>
      <c r="B4095">
        <v>13</v>
      </c>
      <c r="C4095" t="s">
        <v>366</v>
      </c>
      <c r="D4095" t="s">
        <v>303</v>
      </c>
      <c r="E4095" t="s">
        <v>10</v>
      </c>
      <c r="F4095" t="s">
        <v>41</v>
      </c>
      <c r="G4095">
        <v>76</v>
      </c>
      <c r="H4095">
        <v>0</v>
      </c>
      <c r="I4095" t="str">
        <f>INDEX('DATA - Teams'!$C:$C,MATCH(C4095,'DATA - Teams'!$B:$B,0))</f>
        <v>PMAC</v>
      </c>
    </row>
    <row r="4096" spans="1:9" hidden="1" x14ac:dyDescent="0.2">
      <c r="A4096">
        <v>2018</v>
      </c>
      <c r="B4096">
        <v>13</v>
      </c>
      <c r="C4096" t="s">
        <v>366</v>
      </c>
      <c r="D4096" t="s">
        <v>163</v>
      </c>
      <c r="E4096" t="s">
        <v>16</v>
      </c>
      <c r="F4096" t="s">
        <v>38</v>
      </c>
      <c r="G4096">
        <v>97</v>
      </c>
      <c r="H4096">
        <v>114</v>
      </c>
      <c r="I4096" t="str">
        <f>INDEX('DATA - Teams'!$C:$C,MATCH(C4096,'DATA - Teams'!$B:$B,0))</f>
        <v>PMAC</v>
      </c>
    </row>
    <row r="4097" spans="1:9" hidden="1" x14ac:dyDescent="0.2">
      <c r="A4097">
        <v>2018</v>
      </c>
      <c r="B4097">
        <v>13</v>
      </c>
      <c r="C4097" t="s">
        <v>366</v>
      </c>
      <c r="D4097" t="s">
        <v>162</v>
      </c>
      <c r="E4097" t="s">
        <v>20</v>
      </c>
      <c r="F4097" t="s">
        <v>41</v>
      </c>
      <c r="G4097">
        <v>106</v>
      </c>
      <c r="H4097">
        <v>102</v>
      </c>
      <c r="I4097" t="str">
        <f>INDEX('DATA - Teams'!$C:$C,MATCH(C4097,'DATA - Teams'!$B:$B,0))</f>
        <v>PMAC</v>
      </c>
    </row>
    <row r="4098" spans="1:9" hidden="1" x14ac:dyDescent="0.2">
      <c r="A4098">
        <v>2018</v>
      </c>
      <c r="B4098">
        <v>13</v>
      </c>
      <c r="C4098" t="s">
        <v>366</v>
      </c>
      <c r="D4098" t="s">
        <v>347</v>
      </c>
      <c r="E4098" t="s">
        <v>20</v>
      </c>
      <c r="F4098" t="s">
        <v>43</v>
      </c>
      <c r="G4098">
        <v>96</v>
      </c>
      <c r="H4098">
        <v>83</v>
      </c>
      <c r="I4098" t="str">
        <f>INDEX('DATA - Teams'!$C:$C,MATCH(C4098,'DATA - Teams'!$B:$B,0))</f>
        <v>PMAC</v>
      </c>
    </row>
    <row r="4099" spans="1:9" hidden="1" x14ac:dyDescent="0.2">
      <c r="A4099">
        <v>2018</v>
      </c>
      <c r="B4099">
        <v>13</v>
      </c>
      <c r="C4099" t="s">
        <v>366</v>
      </c>
      <c r="D4099" t="s">
        <v>360</v>
      </c>
      <c r="E4099" t="s">
        <v>20</v>
      </c>
      <c r="F4099" t="s">
        <v>38</v>
      </c>
      <c r="G4099">
        <v>72</v>
      </c>
      <c r="H4099">
        <v>30</v>
      </c>
      <c r="I4099" t="str">
        <f>INDEX('DATA - Teams'!$C:$C,MATCH(C4099,'DATA - Teams'!$B:$B,0))</f>
        <v>PMAC</v>
      </c>
    </row>
    <row r="4100" spans="1:9" hidden="1" x14ac:dyDescent="0.2">
      <c r="A4100">
        <v>2018</v>
      </c>
      <c r="B4100">
        <v>13</v>
      </c>
      <c r="C4100" t="s">
        <v>366</v>
      </c>
      <c r="D4100" t="s">
        <v>166</v>
      </c>
      <c r="E4100" t="s">
        <v>14</v>
      </c>
      <c r="F4100" t="s">
        <v>41</v>
      </c>
      <c r="G4100">
        <v>89</v>
      </c>
      <c r="H4100">
        <v>71</v>
      </c>
      <c r="I4100" t="str">
        <f>INDEX('DATA - Teams'!$C:$C,MATCH(C4100,'DATA - Teams'!$B:$B,0))</f>
        <v>PMAC</v>
      </c>
    </row>
    <row r="4101" spans="1:9" hidden="1" x14ac:dyDescent="0.2">
      <c r="A4101">
        <v>2018</v>
      </c>
      <c r="B4101">
        <v>13</v>
      </c>
      <c r="C4101" t="s">
        <v>366</v>
      </c>
      <c r="D4101" t="s">
        <v>137</v>
      </c>
      <c r="E4101" t="s">
        <v>14</v>
      </c>
      <c r="F4101" t="s">
        <v>38</v>
      </c>
      <c r="G4101">
        <v>105</v>
      </c>
      <c r="H4101">
        <v>68</v>
      </c>
      <c r="I4101" t="str">
        <f>INDEX('DATA - Teams'!$C:$C,MATCH(C4101,'DATA - Teams'!$B:$B,0))</f>
        <v>PMAC</v>
      </c>
    </row>
    <row r="4102" spans="1:9" hidden="1" x14ac:dyDescent="0.2">
      <c r="A4102">
        <v>2018</v>
      </c>
      <c r="B4102">
        <v>13</v>
      </c>
      <c r="C4102" t="s">
        <v>366</v>
      </c>
      <c r="D4102" t="s">
        <v>114</v>
      </c>
      <c r="E4102" t="s">
        <v>33</v>
      </c>
      <c r="F4102" t="s">
        <v>41</v>
      </c>
      <c r="G4102">
        <v>109</v>
      </c>
      <c r="H4102">
        <v>0</v>
      </c>
      <c r="I4102" t="str">
        <f>INDEX('DATA - Teams'!$C:$C,MATCH(C4102,'DATA - Teams'!$B:$B,0))</f>
        <v>PMAC</v>
      </c>
    </row>
    <row r="4103" spans="1:9" hidden="1" x14ac:dyDescent="0.2">
      <c r="A4103">
        <v>2018</v>
      </c>
      <c r="B4103">
        <v>13</v>
      </c>
      <c r="C4103" t="s">
        <v>366</v>
      </c>
      <c r="D4103" t="s">
        <v>353</v>
      </c>
      <c r="E4103" t="s">
        <v>24</v>
      </c>
      <c r="F4103" t="s">
        <v>38</v>
      </c>
      <c r="G4103">
        <v>74</v>
      </c>
      <c r="H4103">
        <v>61</v>
      </c>
      <c r="I4103" t="str">
        <f>INDEX('DATA - Teams'!$C:$C,MATCH(C4103,'DATA - Teams'!$B:$B,0))</f>
        <v>PMAC</v>
      </c>
    </row>
    <row r="4104" spans="1:9" hidden="1" x14ac:dyDescent="0.2">
      <c r="A4104">
        <v>2018</v>
      </c>
      <c r="B4104">
        <v>13</v>
      </c>
      <c r="C4104" t="s">
        <v>366</v>
      </c>
      <c r="D4104" t="s">
        <v>354</v>
      </c>
      <c r="E4104" t="s">
        <v>28</v>
      </c>
      <c r="F4104" t="s">
        <v>43</v>
      </c>
      <c r="G4104">
        <v>87</v>
      </c>
      <c r="H4104">
        <v>49</v>
      </c>
      <c r="I4104" t="str">
        <f>INDEX('DATA - Teams'!$C:$C,MATCH(C4104,'DATA - Teams'!$B:$B,0))</f>
        <v>PMAC</v>
      </c>
    </row>
    <row r="4105" spans="1:9" hidden="1" x14ac:dyDescent="0.2">
      <c r="A4105">
        <v>2018</v>
      </c>
      <c r="B4105">
        <v>13</v>
      </c>
      <c r="C4105" t="s">
        <v>366</v>
      </c>
      <c r="D4105" t="s">
        <v>358</v>
      </c>
      <c r="E4105" t="s">
        <v>21</v>
      </c>
      <c r="F4105" t="s">
        <v>43</v>
      </c>
      <c r="G4105">
        <v>80</v>
      </c>
      <c r="H4105">
        <v>70</v>
      </c>
      <c r="I4105" t="str">
        <f>INDEX('DATA - Teams'!$C:$C,MATCH(C4105,'DATA - Teams'!$B:$B,0))</f>
        <v>PMAC</v>
      </c>
    </row>
    <row r="4106" spans="1:9" hidden="1" x14ac:dyDescent="0.2">
      <c r="A4106">
        <v>2018</v>
      </c>
      <c r="B4106">
        <v>13</v>
      </c>
      <c r="C4106" t="s">
        <v>366</v>
      </c>
      <c r="D4106" t="s">
        <v>44</v>
      </c>
      <c r="E4106" t="s">
        <v>36</v>
      </c>
      <c r="F4106" t="s">
        <v>41</v>
      </c>
      <c r="G4106">
        <v>78</v>
      </c>
      <c r="H4106">
        <v>86</v>
      </c>
      <c r="I4106" t="str">
        <f>INDEX('DATA - Teams'!$C:$C,MATCH(C4106,'DATA - Teams'!$B:$B,0))</f>
        <v>PMAC</v>
      </c>
    </row>
    <row r="4107" spans="1:9" hidden="1" x14ac:dyDescent="0.2">
      <c r="A4107">
        <v>2018</v>
      </c>
      <c r="B4107">
        <v>13</v>
      </c>
      <c r="C4107" t="s">
        <v>366</v>
      </c>
      <c r="D4107" t="s">
        <v>340</v>
      </c>
      <c r="E4107" t="s">
        <v>36</v>
      </c>
      <c r="F4107" t="s">
        <v>52</v>
      </c>
      <c r="G4107">
        <v>91</v>
      </c>
      <c r="H4107">
        <v>90</v>
      </c>
      <c r="I4107" t="str">
        <f>INDEX('DATA - Teams'!$C:$C,MATCH(C4107,'DATA - Teams'!$B:$B,0))</f>
        <v>PMAC</v>
      </c>
    </row>
    <row r="4108" spans="1:9" hidden="1" x14ac:dyDescent="0.2">
      <c r="A4108">
        <v>2018</v>
      </c>
      <c r="B4108">
        <v>13</v>
      </c>
      <c r="C4108" t="s">
        <v>366</v>
      </c>
      <c r="D4108" t="s">
        <v>251</v>
      </c>
      <c r="E4108" t="s">
        <v>13</v>
      </c>
      <c r="F4108" t="s">
        <v>43</v>
      </c>
      <c r="G4108">
        <v>126</v>
      </c>
      <c r="H4108">
        <v>144</v>
      </c>
      <c r="I4108" t="str">
        <f>INDEX('DATA - Teams'!$C:$C,MATCH(C4108,'DATA - Teams'!$B:$B,0))</f>
        <v>PMAC</v>
      </c>
    </row>
    <row r="4109" spans="1:9" hidden="1" x14ac:dyDescent="0.2">
      <c r="A4109">
        <v>2018</v>
      </c>
      <c r="B4109">
        <v>13</v>
      </c>
      <c r="C4109" t="s">
        <v>366</v>
      </c>
      <c r="D4109" t="s">
        <v>1064</v>
      </c>
      <c r="E4109" t="s">
        <v>13</v>
      </c>
      <c r="F4109" t="s">
        <v>38</v>
      </c>
      <c r="G4109">
        <v>80</v>
      </c>
      <c r="H4109">
        <v>48</v>
      </c>
      <c r="I4109" t="str">
        <f>INDEX('DATA - Teams'!$C:$C,MATCH(C4109,'DATA - Teams'!$B:$B,0))</f>
        <v>PMAC</v>
      </c>
    </row>
    <row r="4110" spans="1:9" hidden="1" x14ac:dyDescent="0.2">
      <c r="A4110">
        <v>2018</v>
      </c>
      <c r="B4110">
        <v>13</v>
      </c>
      <c r="C4110" t="s">
        <v>366</v>
      </c>
      <c r="D4110" t="s">
        <v>328</v>
      </c>
      <c r="E4110" t="s">
        <v>23</v>
      </c>
      <c r="F4110" t="s">
        <v>41</v>
      </c>
      <c r="G4110">
        <v>104</v>
      </c>
      <c r="H4110">
        <v>0</v>
      </c>
      <c r="I4110" t="str">
        <f>INDEX('DATA - Teams'!$C:$C,MATCH(C4110,'DATA - Teams'!$B:$B,0))</f>
        <v>PMAC</v>
      </c>
    </row>
    <row r="4111" spans="1:9" hidden="1" x14ac:dyDescent="0.2">
      <c r="A4111">
        <v>2018</v>
      </c>
      <c r="B4111">
        <v>13</v>
      </c>
      <c r="C4111" t="s">
        <v>366</v>
      </c>
      <c r="D4111" t="s">
        <v>247</v>
      </c>
      <c r="E4111" t="s">
        <v>35</v>
      </c>
      <c r="F4111" t="s">
        <v>41</v>
      </c>
      <c r="G4111">
        <v>92</v>
      </c>
      <c r="H4111">
        <v>108</v>
      </c>
      <c r="I4111" t="str">
        <f>INDEX('DATA - Teams'!$C:$C,MATCH(C4111,'DATA - Teams'!$B:$B,0))</f>
        <v>PMAC</v>
      </c>
    </row>
    <row r="4112" spans="1:9" hidden="1" x14ac:dyDescent="0.2">
      <c r="A4112">
        <v>2018</v>
      </c>
      <c r="B4112">
        <v>13</v>
      </c>
      <c r="C4112" t="s">
        <v>366</v>
      </c>
      <c r="D4112" t="s">
        <v>352</v>
      </c>
      <c r="E4112" t="s">
        <v>18</v>
      </c>
      <c r="F4112" t="s">
        <v>59</v>
      </c>
      <c r="G4112">
        <v>98</v>
      </c>
      <c r="H4112">
        <v>0</v>
      </c>
      <c r="I4112" t="str">
        <f>INDEX('DATA - Teams'!$C:$C,MATCH(C4112,'DATA - Teams'!$B:$B,0))</f>
        <v>PMAC</v>
      </c>
    </row>
    <row r="4113" spans="1:9" hidden="1" x14ac:dyDescent="0.2">
      <c r="A4113">
        <v>2018</v>
      </c>
      <c r="B4113">
        <v>13</v>
      </c>
      <c r="C4113" t="s">
        <v>366</v>
      </c>
      <c r="D4113" t="s">
        <v>336</v>
      </c>
      <c r="E4113" t="s">
        <v>18</v>
      </c>
      <c r="F4113" t="s">
        <v>59</v>
      </c>
      <c r="G4113">
        <v>101</v>
      </c>
      <c r="H4113">
        <v>0</v>
      </c>
      <c r="I4113" t="str">
        <f>INDEX('DATA - Teams'!$C:$C,MATCH(C4113,'DATA - Teams'!$B:$B,0))</f>
        <v>PMAC</v>
      </c>
    </row>
    <row r="4114" spans="1:9" hidden="1" x14ac:dyDescent="0.2">
      <c r="A4114">
        <v>2018</v>
      </c>
      <c r="B4114">
        <v>13</v>
      </c>
      <c r="C4114" t="s">
        <v>366</v>
      </c>
      <c r="D4114" t="s">
        <v>226</v>
      </c>
      <c r="E4114" t="s">
        <v>32</v>
      </c>
      <c r="F4114" t="s">
        <v>59</v>
      </c>
      <c r="G4114">
        <v>96</v>
      </c>
      <c r="H4114">
        <v>0</v>
      </c>
      <c r="I4114" t="str">
        <f>INDEX('DATA - Teams'!$C:$C,MATCH(C4114,'DATA - Teams'!$B:$B,0))</f>
        <v>PMAC</v>
      </c>
    </row>
    <row r="4115" spans="1:9" hidden="1" x14ac:dyDescent="0.2">
      <c r="A4115">
        <v>2018</v>
      </c>
      <c r="B4115">
        <v>13</v>
      </c>
      <c r="C4115" t="s">
        <v>366</v>
      </c>
      <c r="D4115" t="s">
        <v>351</v>
      </c>
      <c r="E4115" t="s">
        <v>32</v>
      </c>
      <c r="F4115" t="s">
        <v>59</v>
      </c>
      <c r="G4115">
        <v>86</v>
      </c>
      <c r="H4115">
        <v>0</v>
      </c>
      <c r="I4115" t="str">
        <f>INDEX('DATA - Teams'!$C:$C,MATCH(C4115,'DATA - Teams'!$B:$B,0))</f>
        <v>PMAC</v>
      </c>
    </row>
    <row r="4116" spans="1:9" hidden="1" x14ac:dyDescent="0.2">
      <c r="A4116">
        <v>2018</v>
      </c>
      <c r="B4116">
        <v>14</v>
      </c>
      <c r="C4116" t="s">
        <v>366</v>
      </c>
      <c r="D4116" t="s">
        <v>359</v>
      </c>
      <c r="E4116" t="s">
        <v>10</v>
      </c>
      <c r="F4116" t="s">
        <v>43</v>
      </c>
      <c r="G4116">
        <v>100</v>
      </c>
      <c r="H4116">
        <v>103</v>
      </c>
      <c r="I4116" t="str">
        <f>INDEX('DATA - Teams'!$C:$C,MATCH(C4116,'DATA - Teams'!$B:$B,0))</f>
        <v>PMAC</v>
      </c>
    </row>
    <row r="4117" spans="1:9" hidden="1" x14ac:dyDescent="0.2">
      <c r="A4117">
        <v>2018</v>
      </c>
      <c r="B4117">
        <v>14</v>
      </c>
      <c r="C4117" t="s">
        <v>366</v>
      </c>
      <c r="D4117" t="s">
        <v>163</v>
      </c>
      <c r="E4117" t="s">
        <v>16</v>
      </c>
      <c r="F4117" t="s">
        <v>38</v>
      </c>
      <c r="G4117">
        <v>95</v>
      </c>
      <c r="H4117">
        <v>106</v>
      </c>
      <c r="I4117" t="str">
        <f>INDEX('DATA - Teams'!$C:$C,MATCH(C4117,'DATA - Teams'!$B:$B,0))</f>
        <v>PMAC</v>
      </c>
    </row>
    <row r="4118" spans="1:9" hidden="1" x14ac:dyDescent="0.2">
      <c r="A4118">
        <v>2018</v>
      </c>
      <c r="B4118">
        <v>14</v>
      </c>
      <c r="C4118" t="s">
        <v>366</v>
      </c>
      <c r="D4118" t="s">
        <v>162</v>
      </c>
      <c r="E4118" t="s">
        <v>20</v>
      </c>
      <c r="F4118" t="s">
        <v>41</v>
      </c>
      <c r="G4118">
        <v>106</v>
      </c>
      <c r="H4118">
        <v>0</v>
      </c>
      <c r="I4118" t="str">
        <f>INDEX('DATA - Teams'!$C:$C,MATCH(C4118,'DATA - Teams'!$B:$B,0))</f>
        <v>PMAC</v>
      </c>
    </row>
    <row r="4119" spans="1:9" hidden="1" x14ac:dyDescent="0.2">
      <c r="A4119">
        <v>2018</v>
      </c>
      <c r="B4119">
        <v>14</v>
      </c>
      <c r="C4119" t="s">
        <v>366</v>
      </c>
      <c r="D4119" t="s">
        <v>81</v>
      </c>
      <c r="E4119" t="s">
        <v>31</v>
      </c>
      <c r="F4119" t="s">
        <v>41</v>
      </c>
      <c r="G4119">
        <v>87</v>
      </c>
      <c r="H4119">
        <v>87</v>
      </c>
      <c r="I4119" t="str">
        <f>INDEX('DATA - Teams'!$C:$C,MATCH(C4119,'DATA - Teams'!$B:$B,0))</f>
        <v>PMAC</v>
      </c>
    </row>
    <row r="4120" spans="1:9" hidden="1" x14ac:dyDescent="0.2">
      <c r="A4120">
        <v>2018</v>
      </c>
      <c r="B4120">
        <v>14</v>
      </c>
      <c r="C4120" t="s">
        <v>366</v>
      </c>
      <c r="D4120" t="s">
        <v>137</v>
      </c>
      <c r="E4120" t="s">
        <v>14</v>
      </c>
      <c r="F4120" t="s">
        <v>38</v>
      </c>
      <c r="G4120">
        <v>105</v>
      </c>
      <c r="H4120">
        <v>0</v>
      </c>
      <c r="I4120" t="str">
        <f>INDEX('DATA - Teams'!$C:$C,MATCH(C4120,'DATA - Teams'!$B:$B,0))</f>
        <v>PMAC</v>
      </c>
    </row>
    <row r="4121" spans="1:9" hidden="1" x14ac:dyDescent="0.2">
      <c r="A4121">
        <v>2018</v>
      </c>
      <c r="B4121">
        <v>14</v>
      </c>
      <c r="C4121" t="s">
        <v>366</v>
      </c>
      <c r="D4121" t="s">
        <v>166</v>
      </c>
      <c r="E4121" t="s">
        <v>14</v>
      </c>
      <c r="F4121" t="s">
        <v>41</v>
      </c>
      <c r="G4121">
        <v>89</v>
      </c>
      <c r="H4121">
        <v>0</v>
      </c>
      <c r="I4121" t="str">
        <f>INDEX('DATA - Teams'!$C:$C,MATCH(C4121,'DATA - Teams'!$B:$B,0))</f>
        <v>PMAC</v>
      </c>
    </row>
    <row r="4122" spans="1:9" hidden="1" x14ac:dyDescent="0.2">
      <c r="A4122">
        <v>2018</v>
      </c>
      <c r="B4122">
        <v>14</v>
      </c>
      <c r="C4122" t="s">
        <v>366</v>
      </c>
      <c r="D4122" t="s">
        <v>356</v>
      </c>
      <c r="E4122" t="s">
        <v>22</v>
      </c>
      <c r="F4122" t="s">
        <v>38</v>
      </c>
      <c r="G4122">
        <v>61</v>
      </c>
      <c r="H4122">
        <v>71</v>
      </c>
      <c r="I4122" t="str">
        <f>INDEX('DATA - Teams'!$C:$C,MATCH(C4122,'DATA - Teams'!$B:$B,0))</f>
        <v>PMAC</v>
      </c>
    </row>
    <row r="4123" spans="1:9" hidden="1" x14ac:dyDescent="0.2">
      <c r="A4123">
        <v>2018</v>
      </c>
      <c r="B4123">
        <v>14</v>
      </c>
      <c r="C4123" t="s">
        <v>366</v>
      </c>
      <c r="D4123" t="s">
        <v>114</v>
      </c>
      <c r="E4123" t="s">
        <v>33</v>
      </c>
      <c r="F4123" t="s">
        <v>41</v>
      </c>
      <c r="G4123">
        <v>108</v>
      </c>
      <c r="H4123">
        <v>95</v>
      </c>
      <c r="I4123" t="str">
        <f>INDEX('DATA - Teams'!$C:$C,MATCH(C4123,'DATA - Teams'!$B:$B,0))</f>
        <v>PMAC</v>
      </c>
    </row>
    <row r="4124" spans="1:9" hidden="1" x14ac:dyDescent="0.2">
      <c r="A4124">
        <v>2018</v>
      </c>
      <c r="B4124">
        <v>14</v>
      </c>
      <c r="C4124" t="s">
        <v>366</v>
      </c>
      <c r="D4124" t="s">
        <v>107</v>
      </c>
      <c r="E4124" t="s">
        <v>33</v>
      </c>
      <c r="F4124" t="s">
        <v>43</v>
      </c>
      <c r="G4124">
        <v>73</v>
      </c>
      <c r="H4124">
        <v>103</v>
      </c>
      <c r="I4124" t="str">
        <f>INDEX('DATA - Teams'!$C:$C,MATCH(C4124,'DATA - Teams'!$B:$B,0))</f>
        <v>PMAC</v>
      </c>
    </row>
    <row r="4125" spans="1:9" hidden="1" x14ac:dyDescent="0.2">
      <c r="A4125">
        <v>2018</v>
      </c>
      <c r="B4125">
        <v>14</v>
      </c>
      <c r="C4125" t="s">
        <v>366</v>
      </c>
      <c r="D4125" t="s">
        <v>358</v>
      </c>
      <c r="E4125" t="s">
        <v>21</v>
      </c>
      <c r="F4125" t="s">
        <v>43</v>
      </c>
      <c r="G4125">
        <v>81</v>
      </c>
      <c r="H4125">
        <v>75</v>
      </c>
      <c r="I4125" t="str">
        <f>INDEX('DATA - Teams'!$C:$C,MATCH(C4125,'DATA - Teams'!$B:$B,0))</f>
        <v>PMAC</v>
      </c>
    </row>
    <row r="4126" spans="1:9" hidden="1" x14ac:dyDescent="0.2">
      <c r="A4126">
        <v>2018</v>
      </c>
      <c r="B4126">
        <v>14</v>
      </c>
      <c r="C4126" t="s">
        <v>366</v>
      </c>
      <c r="D4126" t="s">
        <v>216</v>
      </c>
      <c r="E4126" t="s">
        <v>21</v>
      </c>
      <c r="F4126" t="s">
        <v>52</v>
      </c>
      <c r="G4126">
        <v>83</v>
      </c>
      <c r="H4126">
        <v>90</v>
      </c>
      <c r="I4126" t="str">
        <f>INDEX('DATA - Teams'!$C:$C,MATCH(C4126,'DATA - Teams'!$B:$B,0))</f>
        <v>PMAC</v>
      </c>
    </row>
    <row r="4127" spans="1:9" hidden="1" x14ac:dyDescent="0.2">
      <c r="A4127">
        <v>2018</v>
      </c>
      <c r="B4127">
        <v>14</v>
      </c>
      <c r="C4127" t="s">
        <v>366</v>
      </c>
      <c r="D4127" t="s">
        <v>352</v>
      </c>
      <c r="E4127" t="s">
        <v>18</v>
      </c>
      <c r="F4127" t="s">
        <v>43</v>
      </c>
      <c r="G4127">
        <v>83</v>
      </c>
      <c r="H4127">
        <v>22</v>
      </c>
      <c r="I4127" t="str">
        <f>INDEX('DATA - Teams'!$C:$C,MATCH(C4127,'DATA - Teams'!$B:$B,0))</f>
        <v>PMAC</v>
      </c>
    </row>
    <row r="4128" spans="1:9" hidden="1" x14ac:dyDescent="0.2">
      <c r="A4128">
        <v>2018</v>
      </c>
      <c r="B4128">
        <v>14</v>
      </c>
      <c r="C4128" t="s">
        <v>366</v>
      </c>
      <c r="D4128" t="s">
        <v>336</v>
      </c>
      <c r="E4128" t="s">
        <v>18</v>
      </c>
      <c r="F4128" t="s">
        <v>38</v>
      </c>
      <c r="G4128">
        <v>101</v>
      </c>
      <c r="H4128">
        <v>0</v>
      </c>
      <c r="I4128" t="str">
        <f>INDEX('DATA - Teams'!$C:$C,MATCH(C4128,'DATA - Teams'!$B:$B,0))</f>
        <v>PMAC</v>
      </c>
    </row>
    <row r="4129" spans="1:9" hidden="1" x14ac:dyDescent="0.2">
      <c r="A4129">
        <v>2018</v>
      </c>
      <c r="B4129">
        <v>14</v>
      </c>
      <c r="C4129" t="s">
        <v>366</v>
      </c>
      <c r="D4129" t="s">
        <v>251</v>
      </c>
      <c r="E4129" t="s">
        <v>13</v>
      </c>
      <c r="F4129" t="s">
        <v>43</v>
      </c>
      <c r="G4129">
        <v>126</v>
      </c>
      <c r="H4129">
        <v>113</v>
      </c>
      <c r="I4129" t="str">
        <f>INDEX('DATA - Teams'!$C:$C,MATCH(C4129,'DATA - Teams'!$B:$B,0))</f>
        <v>PMAC</v>
      </c>
    </row>
    <row r="4130" spans="1:9" hidden="1" x14ac:dyDescent="0.2">
      <c r="A4130">
        <v>2018</v>
      </c>
      <c r="B4130">
        <v>14</v>
      </c>
      <c r="C4130" t="s">
        <v>366</v>
      </c>
      <c r="D4130" t="s">
        <v>226</v>
      </c>
      <c r="E4130" t="s">
        <v>32</v>
      </c>
      <c r="F4130" t="s">
        <v>41</v>
      </c>
      <c r="G4130">
        <v>96</v>
      </c>
      <c r="H4130">
        <v>97</v>
      </c>
      <c r="I4130" t="str">
        <f>INDEX('DATA - Teams'!$C:$C,MATCH(C4130,'DATA - Teams'!$B:$B,0))</f>
        <v>PMAC</v>
      </c>
    </row>
    <row r="4131" spans="1:9" hidden="1" x14ac:dyDescent="0.2">
      <c r="A4131">
        <v>2018</v>
      </c>
      <c r="B4131">
        <v>14</v>
      </c>
      <c r="C4131" t="s">
        <v>366</v>
      </c>
      <c r="D4131" t="s">
        <v>314</v>
      </c>
      <c r="E4131" t="s">
        <v>32</v>
      </c>
      <c r="F4131" t="s">
        <v>41</v>
      </c>
      <c r="G4131">
        <v>90</v>
      </c>
      <c r="H4131">
        <v>63</v>
      </c>
      <c r="I4131" t="str">
        <f>INDEX('DATA - Teams'!$C:$C,MATCH(C4131,'DATA - Teams'!$B:$B,0))</f>
        <v>PMAC</v>
      </c>
    </row>
    <row r="4132" spans="1:9" hidden="1" x14ac:dyDescent="0.2">
      <c r="A4132">
        <v>2018</v>
      </c>
      <c r="B4132">
        <v>14</v>
      </c>
      <c r="C4132" t="s">
        <v>366</v>
      </c>
      <c r="D4132" t="s">
        <v>351</v>
      </c>
      <c r="E4132" t="s">
        <v>32</v>
      </c>
      <c r="F4132" t="s">
        <v>38</v>
      </c>
      <c r="G4132">
        <v>88</v>
      </c>
      <c r="H4132">
        <v>90</v>
      </c>
      <c r="I4132" t="str">
        <f>INDEX('DATA - Teams'!$C:$C,MATCH(C4132,'DATA - Teams'!$B:$B,0))</f>
        <v>PMAC</v>
      </c>
    </row>
    <row r="4133" spans="1:9" hidden="1" x14ac:dyDescent="0.2">
      <c r="A4133">
        <v>2018</v>
      </c>
      <c r="B4133">
        <v>14</v>
      </c>
      <c r="C4133" t="s">
        <v>366</v>
      </c>
      <c r="D4133" t="s">
        <v>328</v>
      </c>
      <c r="E4133" t="s">
        <v>23</v>
      </c>
      <c r="F4133" t="s">
        <v>41</v>
      </c>
      <c r="G4133">
        <v>107</v>
      </c>
      <c r="H4133">
        <v>123</v>
      </c>
      <c r="I4133" t="str">
        <f>INDEX('DATA - Teams'!$C:$C,MATCH(C4133,'DATA - Teams'!$B:$B,0))</f>
        <v>PMAC</v>
      </c>
    </row>
    <row r="4134" spans="1:9" hidden="1" x14ac:dyDescent="0.2">
      <c r="A4134">
        <v>2018</v>
      </c>
      <c r="B4134">
        <v>14</v>
      </c>
      <c r="C4134" t="s">
        <v>366</v>
      </c>
      <c r="D4134" t="s">
        <v>347</v>
      </c>
      <c r="E4134" t="s">
        <v>20</v>
      </c>
      <c r="F4134" t="s">
        <v>59</v>
      </c>
      <c r="G4134">
        <v>96</v>
      </c>
      <c r="H4134">
        <v>0</v>
      </c>
      <c r="I4134" t="str">
        <f>INDEX('DATA - Teams'!$C:$C,MATCH(C4134,'DATA - Teams'!$B:$B,0))</f>
        <v>PMAC</v>
      </c>
    </row>
    <row r="4135" spans="1:9" hidden="1" x14ac:dyDescent="0.2">
      <c r="A4135">
        <v>2018</v>
      </c>
      <c r="B4135">
        <v>14</v>
      </c>
      <c r="C4135" t="s">
        <v>366</v>
      </c>
      <c r="D4135" t="s">
        <v>354</v>
      </c>
      <c r="E4135" t="s">
        <v>28</v>
      </c>
      <c r="F4135" t="s">
        <v>59</v>
      </c>
      <c r="G4135">
        <v>87</v>
      </c>
      <c r="H4135">
        <v>0</v>
      </c>
      <c r="I4135" t="str">
        <f>INDEX('DATA - Teams'!$C:$C,MATCH(C4135,'DATA - Teams'!$B:$B,0))</f>
        <v>PMAC</v>
      </c>
    </row>
    <row r="4136" spans="1:9" hidden="1" x14ac:dyDescent="0.2">
      <c r="A4136">
        <v>2018</v>
      </c>
      <c r="B4136">
        <v>14</v>
      </c>
      <c r="C4136" t="s">
        <v>366</v>
      </c>
      <c r="D4136" t="s">
        <v>340</v>
      </c>
      <c r="E4136" t="s">
        <v>36</v>
      </c>
      <c r="F4136" t="s">
        <v>59</v>
      </c>
      <c r="G4136">
        <v>91</v>
      </c>
      <c r="H4136">
        <v>0</v>
      </c>
      <c r="I4136" t="str">
        <f>INDEX('DATA - Teams'!$C:$C,MATCH(C4136,'DATA - Teams'!$B:$B,0))</f>
        <v>PMAC</v>
      </c>
    </row>
    <row r="4137" spans="1:9" hidden="1" x14ac:dyDescent="0.2">
      <c r="A4137">
        <v>2018</v>
      </c>
      <c r="B4137">
        <v>14</v>
      </c>
      <c r="C4137" t="s">
        <v>366</v>
      </c>
      <c r="D4137" t="s">
        <v>247</v>
      </c>
      <c r="E4137" t="s">
        <v>35</v>
      </c>
      <c r="F4137" t="s">
        <v>59</v>
      </c>
      <c r="G4137">
        <v>92</v>
      </c>
      <c r="H4137">
        <v>0</v>
      </c>
      <c r="I4137" t="str">
        <f>INDEX('DATA - Teams'!$C:$C,MATCH(C4137,'DATA - Teams'!$B:$B,0))</f>
        <v>PMAC</v>
      </c>
    </row>
    <row r="4138" spans="1:9" hidden="1" x14ac:dyDescent="0.2">
      <c r="A4138">
        <v>2018</v>
      </c>
      <c r="B4138">
        <v>15</v>
      </c>
      <c r="C4138" t="s">
        <v>366</v>
      </c>
      <c r="D4138" t="s">
        <v>359</v>
      </c>
      <c r="E4138" t="s">
        <v>10</v>
      </c>
      <c r="F4138" t="s">
        <v>43</v>
      </c>
      <c r="G4138">
        <v>95</v>
      </c>
      <c r="H4138">
        <v>64</v>
      </c>
      <c r="I4138" t="str">
        <f>INDEX('DATA - Teams'!$C:$C,MATCH(C4138,'DATA - Teams'!$B:$B,0))</f>
        <v>PMAC</v>
      </c>
    </row>
    <row r="4139" spans="1:9" hidden="1" x14ac:dyDescent="0.2">
      <c r="A4139">
        <v>2018</v>
      </c>
      <c r="B4139">
        <v>15</v>
      </c>
      <c r="C4139" t="s">
        <v>366</v>
      </c>
      <c r="D4139" t="s">
        <v>163</v>
      </c>
      <c r="E4139" t="s">
        <v>16</v>
      </c>
      <c r="F4139" t="s">
        <v>38</v>
      </c>
      <c r="G4139">
        <v>101</v>
      </c>
      <c r="H4139">
        <v>120</v>
      </c>
      <c r="I4139" t="str">
        <f>INDEX('DATA - Teams'!$C:$C,MATCH(C4139,'DATA - Teams'!$B:$B,0))</f>
        <v>PMAC</v>
      </c>
    </row>
    <row r="4140" spans="1:9" hidden="1" x14ac:dyDescent="0.2">
      <c r="A4140">
        <v>2018</v>
      </c>
      <c r="B4140">
        <v>15</v>
      </c>
      <c r="C4140" t="s">
        <v>366</v>
      </c>
      <c r="D4140" t="s">
        <v>162</v>
      </c>
      <c r="E4140" t="s">
        <v>20</v>
      </c>
      <c r="F4140" t="s">
        <v>41</v>
      </c>
      <c r="G4140">
        <v>106</v>
      </c>
      <c r="H4140">
        <v>118</v>
      </c>
      <c r="I4140" t="str">
        <f>INDEX('DATA - Teams'!$C:$C,MATCH(C4140,'DATA - Teams'!$B:$B,0))</f>
        <v>PMAC</v>
      </c>
    </row>
    <row r="4141" spans="1:9" hidden="1" x14ac:dyDescent="0.2">
      <c r="A4141">
        <v>2018</v>
      </c>
      <c r="B4141">
        <v>15</v>
      </c>
      <c r="C4141" t="s">
        <v>366</v>
      </c>
      <c r="D4141" t="s">
        <v>347</v>
      </c>
      <c r="E4141" t="s">
        <v>20</v>
      </c>
      <c r="F4141" t="s">
        <v>43</v>
      </c>
      <c r="G4141">
        <v>105</v>
      </c>
      <c r="H4141">
        <v>104</v>
      </c>
      <c r="I4141" t="str">
        <f>INDEX('DATA - Teams'!$C:$C,MATCH(C4141,'DATA - Teams'!$B:$B,0))</f>
        <v>PMAC</v>
      </c>
    </row>
    <row r="4142" spans="1:9" hidden="1" x14ac:dyDescent="0.2">
      <c r="A4142">
        <v>2018</v>
      </c>
      <c r="B4142">
        <v>15</v>
      </c>
      <c r="C4142" t="s">
        <v>366</v>
      </c>
      <c r="D4142" t="s">
        <v>81</v>
      </c>
      <c r="E4142" t="s">
        <v>31</v>
      </c>
      <c r="F4142" t="s">
        <v>41</v>
      </c>
      <c r="G4142">
        <v>91</v>
      </c>
      <c r="H4142">
        <v>114</v>
      </c>
      <c r="I4142" t="str">
        <f>INDEX('DATA - Teams'!$C:$C,MATCH(C4142,'DATA - Teams'!$B:$B,0))</f>
        <v>PMAC</v>
      </c>
    </row>
    <row r="4143" spans="1:9" hidden="1" x14ac:dyDescent="0.2">
      <c r="A4143">
        <v>2018</v>
      </c>
      <c r="B4143">
        <v>15</v>
      </c>
      <c r="C4143" t="s">
        <v>366</v>
      </c>
      <c r="D4143" t="s">
        <v>166</v>
      </c>
      <c r="E4143" t="s">
        <v>14</v>
      </c>
      <c r="F4143" t="s">
        <v>41</v>
      </c>
      <c r="G4143">
        <v>94</v>
      </c>
      <c r="H4143">
        <v>109</v>
      </c>
      <c r="I4143" t="str">
        <f>INDEX('DATA - Teams'!$C:$C,MATCH(C4143,'DATA - Teams'!$B:$B,0))</f>
        <v>PMAC</v>
      </c>
    </row>
    <row r="4144" spans="1:9" hidden="1" x14ac:dyDescent="0.2">
      <c r="A4144">
        <v>2018</v>
      </c>
      <c r="B4144">
        <v>15</v>
      </c>
      <c r="C4144" t="s">
        <v>366</v>
      </c>
      <c r="D4144" t="s">
        <v>137</v>
      </c>
      <c r="E4144" t="s">
        <v>14</v>
      </c>
      <c r="F4144" t="s">
        <v>38</v>
      </c>
      <c r="G4144">
        <v>94</v>
      </c>
      <c r="H4144">
        <v>54</v>
      </c>
      <c r="I4144" t="str">
        <f>INDEX('DATA - Teams'!$C:$C,MATCH(C4144,'DATA - Teams'!$B:$B,0))</f>
        <v>PMAC</v>
      </c>
    </row>
    <row r="4145" spans="1:9" hidden="1" x14ac:dyDescent="0.2">
      <c r="A4145">
        <v>2018</v>
      </c>
      <c r="B4145">
        <v>15</v>
      </c>
      <c r="C4145" t="s">
        <v>366</v>
      </c>
      <c r="D4145" t="s">
        <v>107</v>
      </c>
      <c r="E4145" t="s">
        <v>33</v>
      </c>
      <c r="F4145" t="s">
        <v>43</v>
      </c>
      <c r="G4145">
        <v>73</v>
      </c>
      <c r="H4145">
        <v>92</v>
      </c>
      <c r="I4145" t="str">
        <f>INDEX('DATA - Teams'!$C:$C,MATCH(C4145,'DATA - Teams'!$B:$B,0))</f>
        <v>PMAC</v>
      </c>
    </row>
    <row r="4146" spans="1:9" hidden="1" x14ac:dyDescent="0.2">
      <c r="A4146">
        <v>2018</v>
      </c>
      <c r="B4146">
        <v>15</v>
      </c>
      <c r="C4146" t="s">
        <v>366</v>
      </c>
      <c r="D4146" t="s">
        <v>354</v>
      </c>
      <c r="E4146" t="s">
        <v>28</v>
      </c>
      <c r="F4146" t="s">
        <v>43</v>
      </c>
      <c r="G4146">
        <v>90</v>
      </c>
      <c r="H4146">
        <v>82</v>
      </c>
      <c r="I4146" t="str">
        <f>INDEX('DATA - Teams'!$C:$C,MATCH(C4146,'DATA - Teams'!$B:$B,0))</f>
        <v>PMAC</v>
      </c>
    </row>
    <row r="4147" spans="1:9" hidden="1" x14ac:dyDescent="0.2">
      <c r="A4147">
        <v>2018</v>
      </c>
      <c r="B4147">
        <v>15</v>
      </c>
      <c r="C4147" t="s">
        <v>366</v>
      </c>
      <c r="D4147" t="s">
        <v>346</v>
      </c>
      <c r="E4147" t="s">
        <v>36</v>
      </c>
      <c r="F4147" t="s">
        <v>38</v>
      </c>
      <c r="G4147">
        <v>69</v>
      </c>
      <c r="H4147">
        <v>81</v>
      </c>
      <c r="I4147" t="str">
        <f>INDEX('DATA - Teams'!$C:$C,MATCH(C4147,'DATA - Teams'!$B:$B,0))</f>
        <v>PMAC</v>
      </c>
    </row>
    <row r="4148" spans="1:9" hidden="1" x14ac:dyDescent="0.2">
      <c r="A4148">
        <v>2018</v>
      </c>
      <c r="B4148">
        <v>15</v>
      </c>
      <c r="C4148" t="s">
        <v>366</v>
      </c>
      <c r="D4148" t="s">
        <v>340</v>
      </c>
      <c r="E4148" t="s">
        <v>36</v>
      </c>
      <c r="F4148" t="s">
        <v>52</v>
      </c>
      <c r="G4148">
        <v>95</v>
      </c>
      <c r="H4148">
        <v>91</v>
      </c>
      <c r="I4148" t="str">
        <f>INDEX('DATA - Teams'!$C:$C,MATCH(C4148,'DATA - Teams'!$B:$B,0))</f>
        <v>PMAC</v>
      </c>
    </row>
    <row r="4149" spans="1:9" hidden="1" x14ac:dyDescent="0.2">
      <c r="A4149">
        <v>2018</v>
      </c>
      <c r="B4149">
        <v>15</v>
      </c>
      <c r="C4149" t="s">
        <v>366</v>
      </c>
      <c r="D4149" t="s">
        <v>336</v>
      </c>
      <c r="E4149" t="s">
        <v>18</v>
      </c>
      <c r="F4149" t="s">
        <v>38</v>
      </c>
      <c r="G4149">
        <v>98</v>
      </c>
      <c r="H4149">
        <v>83</v>
      </c>
      <c r="I4149" t="str">
        <f>INDEX('DATA - Teams'!$C:$C,MATCH(C4149,'DATA - Teams'!$B:$B,0))</f>
        <v>PMAC</v>
      </c>
    </row>
    <row r="4150" spans="1:9" hidden="1" x14ac:dyDescent="0.2">
      <c r="A4150">
        <v>2018</v>
      </c>
      <c r="B4150">
        <v>15</v>
      </c>
      <c r="C4150" t="s">
        <v>366</v>
      </c>
      <c r="D4150" t="s">
        <v>251</v>
      </c>
      <c r="E4150" t="s">
        <v>13</v>
      </c>
      <c r="F4150" t="s">
        <v>43</v>
      </c>
      <c r="G4150">
        <v>122</v>
      </c>
      <c r="H4150">
        <v>94</v>
      </c>
      <c r="I4150" t="str">
        <f>INDEX('DATA - Teams'!$C:$C,MATCH(C4150,'DATA - Teams'!$B:$B,0))</f>
        <v>PMAC</v>
      </c>
    </row>
    <row r="4151" spans="1:9" hidden="1" x14ac:dyDescent="0.2">
      <c r="A4151">
        <v>2018</v>
      </c>
      <c r="B4151">
        <v>15</v>
      </c>
      <c r="C4151" t="s">
        <v>366</v>
      </c>
      <c r="D4151" t="s">
        <v>351</v>
      </c>
      <c r="E4151" t="s">
        <v>32</v>
      </c>
      <c r="F4151" t="s">
        <v>38</v>
      </c>
      <c r="G4151">
        <v>78</v>
      </c>
      <c r="H4151">
        <v>64</v>
      </c>
      <c r="I4151" t="str">
        <f>INDEX('DATA - Teams'!$C:$C,MATCH(C4151,'DATA - Teams'!$B:$B,0))</f>
        <v>PMAC</v>
      </c>
    </row>
    <row r="4152" spans="1:9" hidden="1" x14ac:dyDescent="0.2">
      <c r="A4152">
        <v>2018</v>
      </c>
      <c r="B4152">
        <v>15</v>
      </c>
      <c r="C4152" t="s">
        <v>366</v>
      </c>
      <c r="D4152" t="s">
        <v>226</v>
      </c>
      <c r="E4152" t="s">
        <v>32</v>
      </c>
      <c r="F4152" t="s">
        <v>41</v>
      </c>
      <c r="G4152">
        <v>97</v>
      </c>
      <c r="H4152">
        <v>85</v>
      </c>
      <c r="I4152" t="str">
        <f>INDEX('DATA - Teams'!$C:$C,MATCH(C4152,'DATA - Teams'!$B:$B,0))</f>
        <v>PMAC</v>
      </c>
    </row>
    <row r="4153" spans="1:9" hidden="1" x14ac:dyDescent="0.2">
      <c r="A4153">
        <v>2018</v>
      </c>
      <c r="B4153">
        <v>15</v>
      </c>
      <c r="C4153" t="s">
        <v>366</v>
      </c>
      <c r="D4153" t="s">
        <v>328</v>
      </c>
      <c r="E4153" t="s">
        <v>23</v>
      </c>
      <c r="F4153" t="s">
        <v>41</v>
      </c>
      <c r="G4153">
        <v>114</v>
      </c>
      <c r="H4153">
        <v>113</v>
      </c>
      <c r="I4153" t="str">
        <f>INDEX('DATA - Teams'!$C:$C,MATCH(C4153,'DATA - Teams'!$B:$B,0))</f>
        <v>PMAC</v>
      </c>
    </row>
    <row r="4154" spans="1:9" hidden="1" x14ac:dyDescent="0.2">
      <c r="A4154">
        <v>2018</v>
      </c>
      <c r="B4154">
        <v>15</v>
      </c>
      <c r="C4154" t="s">
        <v>366</v>
      </c>
      <c r="D4154" t="s">
        <v>236</v>
      </c>
      <c r="E4154" t="s">
        <v>35</v>
      </c>
      <c r="F4154" t="s">
        <v>41</v>
      </c>
      <c r="G4154">
        <v>73</v>
      </c>
      <c r="H4154">
        <v>65</v>
      </c>
      <c r="I4154" t="str">
        <f>INDEX('DATA - Teams'!$C:$C,MATCH(C4154,'DATA - Teams'!$B:$B,0))</f>
        <v>PMAC</v>
      </c>
    </row>
    <row r="4155" spans="1:9" hidden="1" x14ac:dyDescent="0.2">
      <c r="A4155">
        <v>2018</v>
      </c>
      <c r="B4155">
        <v>15</v>
      </c>
      <c r="C4155" t="s">
        <v>366</v>
      </c>
      <c r="D4155" t="s">
        <v>247</v>
      </c>
      <c r="E4155" t="s">
        <v>35</v>
      </c>
      <c r="F4155" t="s">
        <v>41</v>
      </c>
      <c r="G4155">
        <v>91</v>
      </c>
      <c r="H4155">
        <v>99</v>
      </c>
      <c r="I4155" t="str">
        <f>INDEX('DATA - Teams'!$C:$C,MATCH(C4155,'DATA - Teams'!$B:$B,0))</f>
        <v>PMAC</v>
      </c>
    </row>
    <row r="4156" spans="1:9" hidden="1" x14ac:dyDescent="0.2">
      <c r="A4156">
        <v>2018</v>
      </c>
      <c r="B4156">
        <v>15</v>
      </c>
      <c r="C4156" t="s">
        <v>366</v>
      </c>
      <c r="D4156" t="s">
        <v>183</v>
      </c>
      <c r="E4156" t="s">
        <v>10</v>
      </c>
      <c r="F4156" t="s">
        <v>59</v>
      </c>
      <c r="G4156">
        <v>92</v>
      </c>
      <c r="H4156">
        <v>0</v>
      </c>
      <c r="I4156" t="str">
        <f>INDEX('DATA - Teams'!$C:$C,MATCH(C4156,'DATA - Teams'!$B:$B,0))</f>
        <v>PMAC</v>
      </c>
    </row>
    <row r="4157" spans="1:9" hidden="1" x14ac:dyDescent="0.2">
      <c r="A4157">
        <v>2018</v>
      </c>
      <c r="B4157">
        <v>15</v>
      </c>
      <c r="C4157" t="s">
        <v>366</v>
      </c>
      <c r="D4157" t="s">
        <v>219</v>
      </c>
      <c r="E4157" t="s">
        <v>36</v>
      </c>
      <c r="F4157" t="s">
        <v>59</v>
      </c>
      <c r="G4157">
        <v>67</v>
      </c>
      <c r="H4157">
        <v>0</v>
      </c>
      <c r="I4157" t="str">
        <f>INDEX('DATA - Teams'!$C:$C,MATCH(C4157,'DATA - Teams'!$B:$B,0))</f>
        <v>PMAC</v>
      </c>
    </row>
    <row r="4158" spans="1:9" hidden="1" x14ac:dyDescent="0.2">
      <c r="A4158">
        <v>2018</v>
      </c>
      <c r="B4158">
        <v>15</v>
      </c>
      <c r="C4158" t="s">
        <v>366</v>
      </c>
      <c r="D4158" t="s">
        <v>352</v>
      </c>
      <c r="E4158" t="s">
        <v>18</v>
      </c>
      <c r="F4158" t="s">
        <v>59</v>
      </c>
      <c r="G4158">
        <v>83</v>
      </c>
      <c r="H4158">
        <v>0</v>
      </c>
      <c r="I4158" t="str">
        <f>INDEX('DATA - Teams'!$C:$C,MATCH(C4158,'DATA - Teams'!$B:$B,0))</f>
        <v>PMAC</v>
      </c>
    </row>
    <row r="4159" spans="1:9" hidden="1" x14ac:dyDescent="0.2">
      <c r="A4159">
        <v>2018</v>
      </c>
      <c r="B4159">
        <v>15</v>
      </c>
      <c r="C4159" t="s">
        <v>366</v>
      </c>
      <c r="D4159" t="s">
        <v>190</v>
      </c>
      <c r="E4159" t="s">
        <v>32</v>
      </c>
      <c r="F4159" t="s">
        <v>59</v>
      </c>
      <c r="G4159">
        <v>97</v>
      </c>
      <c r="H4159">
        <v>0</v>
      </c>
      <c r="I4159" t="str">
        <f>INDEX('DATA - Teams'!$C:$C,MATCH(C4159,'DATA - Teams'!$B:$B,0))</f>
        <v>PMAC</v>
      </c>
    </row>
    <row r="4160" spans="1:9" hidden="1" x14ac:dyDescent="0.2">
      <c r="A4160">
        <v>2018</v>
      </c>
      <c r="B4160">
        <v>16</v>
      </c>
      <c r="C4160" t="s">
        <v>366</v>
      </c>
      <c r="D4160" t="s">
        <v>359</v>
      </c>
      <c r="E4160" t="s">
        <v>10</v>
      </c>
      <c r="F4160" t="s">
        <v>43</v>
      </c>
      <c r="G4160">
        <v>85</v>
      </c>
      <c r="H4160">
        <v>54</v>
      </c>
      <c r="I4160" t="str">
        <f>INDEX('DATA - Teams'!$C:$C,MATCH(C4160,'DATA - Teams'!$B:$B,0))</f>
        <v>PMAC</v>
      </c>
    </row>
    <row r="4161" spans="1:9" hidden="1" x14ac:dyDescent="0.2">
      <c r="A4161">
        <v>2018</v>
      </c>
      <c r="B4161">
        <v>16</v>
      </c>
      <c r="C4161" t="s">
        <v>366</v>
      </c>
      <c r="D4161" t="s">
        <v>163</v>
      </c>
      <c r="E4161" t="s">
        <v>16</v>
      </c>
      <c r="F4161" t="s">
        <v>38</v>
      </c>
      <c r="G4161">
        <v>106</v>
      </c>
      <c r="H4161">
        <v>96</v>
      </c>
      <c r="I4161" t="str">
        <f>INDEX('DATA - Teams'!$C:$C,MATCH(C4161,'DATA - Teams'!$B:$B,0))</f>
        <v>PMAC</v>
      </c>
    </row>
    <row r="4162" spans="1:9" hidden="1" x14ac:dyDescent="0.2">
      <c r="A4162">
        <v>2018</v>
      </c>
      <c r="B4162">
        <v>16</v>
      </c>
      <c r="C4162" t="s">
        <v>366</v>
      </c>
      <c r="D4162" t="s">
        <v>162</v>
      </c>
      <c r="E4162" t="s">
        <v>20</v>
      </c>
      <c r="F4162" t="s">
        <v>41</v>
      </c>
      <c r="G4162">
        <v>101</v>
      </c>
      <c r="H4162">
        <v>104</v>
      </c>
      <c r="I4162" t="str">
        <f>INDEX('DATA - Teams'!$C:$C,MATCH(C4162,'DATA - Teams'!$B:$B,0))</f>
        <v>PMAC</v>
      </c>
    </row>
    <row r="4163" spans="1:9" hidden="1" x14ac:dyDescent="0.2">
      <c r="A4163">
        <v>2018</v>
      </c>
      <c r="B4163">
        <v>16</v>
      </c>
      <c r="C4163" t="s">
        <v>366</v>
      </c>
      <c r="D4163" t="s">
        <v>347</v>
      </c>
      <c r="E4163" t="s">
        <v>20</v>
      </c>
      <c r="F4163" t="s">
        <v>43</v>
      </c>
      <c r="G4163">
        <v>97</v>
      </c>
      <c r="H4163">
        <v>95</v>
      </c>
      <c r="I4163" t="str">
        <f>INDEX('DATA - Teams'!$C:$C,MATCH(C4163,'DATA - Teams'!$B:$B,0))</f>
        <v>PMAC</v>
      </c>
    </row>
    <row r="4164" spans="1:9" hidden="1" x14ac:dyDescent="0.2">
      <c r="A4164">
        <v>2018</v>
      </c>
      <c r="B4164">
        <v>16</v>
      </c>
      <c r="C4164" t="s">
        <v>366</v>
      </c>
      <c r="D4164" t="s">
        <v>81</v>
      </c>
      <c r="E4164" t="s">
        <v>31</v>
      </c>
      <c r="F4164" t="s">
        <v>41</v>
      </c>
      <c r="G4164">
        <v>88</v>
      </c>
      <c r="H4164">
        <v>71</v>
      </c>
      <c r="I4164" t="str">
        <f>INDEX('DATA - Teams'!$C:$C,MATCH(C4164,'DATA - Teams'!$B:$B,0))</f>
        <v>PMAC</v>
      </c>
    </row>
    <row r="4165" spans="1:9" hidden="1" x14ac:dyDescent="0.2">
      <c r="A4165">
        <v>2018</v>
      </c>
      <c r="B4165">
        <v>16</v>
      </c>
      <c r="C4165" t="s">
        <v>366</v>
      </c>
      <c r="D4165" t="s">
        <v>137</v>
      </c>
      <c r="E4165" t="s">
        <v>14</v>
      </c>
      <c r="F4165" t="s">
        <v>38</v>
      </c>
      <c r="G4165">
        <v>79</v>
      </c>
      <c r="H4165">
        <v>80</v>
      </c>
      <c r="I4165" t="str">
        <f>INDEX('DATA - Teams'!$C:$C,MATCH(C4165,'DATA - Teams'!$B:$B,0))</f>
        <v>PMAC</v>
      </c>
    </row>
    <row r="4166" spans="1:9" hidden="1" x14ac:dyDescent="0.2">
      <c r="A4166">
        <v>2018</v>
      </c>
      <c r="B4166">
        <v>16</v>
      </c>
      <c r="C4166" t="s">
        <v>366</v>
      </c>
      <c r="D4166" t="s">
        <v>64</v>
      </c>
      <c r="E4166" t="s">
        <v>14</v>
      </c>
      <c r="F4166" t="s">
        <v>41</v>
      </c>
      <c r="G4166">
        <v>88</v>
      </c>
      <c r="H4166">
        <v>101</v>
      </c>
      <c r="I4166" t="str">
        <f>INDEX('DATA - Teams'!$C:$C,MATCH(C4166,'DATA - Teams'!$B:$B,0))</f>
        <v>PMAC</v>
      </c>
    </row>
    <row r="4167" spans="1:9" hidden="1" x14ac:dyDescent="0.2">
      <c r="A4167">
        <v>2018</v>
      </c>
      <c r="B4167">
        <v>16</v>
      </c>
      <c r="C4167" t="s">
        <v>366</v>
      </c>
      <c r="D4167" t="s">
        <v>166</v>
      </c>
      <c r="E4167" t="s">
        <v>14</v>
      </c>
      <c r="F4167" t="s">
        <v>41</v>
      </c>
      <c r="G4167">
        <v>88</v>
      </c>
      <c r="H4167">
        <v>96</v>
      </c>
      <c r="I4167" t="str">
        <f>INDEX('DATA - Teams'!$C:$C,MATCH(C4167,'DATA - Teams'!$B:$B,0))</f>
        <v>PMAC</v>
      </c>
    </row>
    <row r="4168" spans="1:9" hidden="1" x14ac:dyDescent="0.2">
      <c r="A4168">
        <v>2018</v>
      </c>
      <c r="B4168">
        <v>16</v>
      </c>
      <c r="C4168" t="s">
        <v>366</v>
      </c>
      <c r="D4168" t="s">
        <v>107</v>
      </c>
      <c r="E4168" t="s">
        <v>33</v>
      </c>
      <c r="F4168" t="s">
        <v>43</v>
      </c>
      <c r="G4168">
        <v>66</v>
      </c>
      <c r="H4168">
        <v>64</v>
      </c>
      <c r="I4168" t="str">
        <f>INDEX('DATA - Teams'!$C:$C,MATCH(C4168,'DATA - Teams'!$B:$B,0))</f>
        <v>PMAC</v>
      </c>
    </row>
    <row r="4169" spans="1:9" hidden="1" x14ac:dyDescent="0.2">
      <c r="A4169">
        <v>2018</v>
      </c>
      <c r="B4169">
        <v>16</v>
      </c>
      <c r="C4169" t="s">
        <v>366</v>
      </c>
      <c r="D4169" t="s">
        <v>354</v>
      </c>
      <c r="E4169" t="s">
        <v>28</v>
      </c>
      <c r="F4169" t="s">
        <v>43</v>
      </c>
      <c r="G4169">
        <v>87</v>
      </c>
      <c r="H4169">
        <v>81</v>
      </c>
      <c r="I4169" t="str">
        <f>INDEX('DATA - Teams'!$C:$C,MATCH(C4169,'DATA - Teams'!$B:$B,0))</f>
        <v>PMAC</v>
      </c>
    </row>
    <row r="4170" spans="1:9" hidden="1" x14ac:dyDescent="0.2">
      <c r="A4170">
        <v>2018</v>
      </c>
      <c r="B4170">
        <v>16</v>
      </c>
      <c r="C4170" t="s">
        <v>366</v>
      </c>
      <c r="D4170" t="s">
        <v>346</v>
      </c>
      <c r="E4170" t="s">
        <v>36</v>
      </c>
      <c r="F4170" t="s">
        <v>38</v>
      </c>
      <c r="G4170">
        <v>60</v>
      </c>
      <c r="H4170">
        <v>50</v>
      </c>
      <c r="I4170" t="str">
        <f>INDEX('DATA - Teams'!$C:$C,MATCH(C4170,'DATA - Teams'!$B:$B,0))</f>
        <v>PMAC</v>
      </c>
    </row>
    <row r="4171" spans="1:9" hidden="1" x14ac:dyDescent="0.2">
      <c r="A4171">
        <v>2018</v>
      </c>
      <c r="B4171">
        <v>16</v>
      </c>
      <c r="C4171" t="s">
        <v>366</v>
      </c>
      <c r="D4171" t="s">
        <v>340</v>
      </c>
      <c r="E4171" t="s">
        <v>36</v>
      </c>
      <c r="F4171" t="s">
        <v>52</v>
      </c>
      <c r="G4171">
        <v>111</v>
      </c>
      <c r="H4171">
        <v>122</v>
      </c>
      <c r="I4171" t="str">
        <f>INDEX('DATA - Teams'!$C:$C,MATCH(C4171,'DATA - Teams'!$B:$B,0))</f>
        <v>PMAC</v>
      </c>
    </row>
    <row r="4172" spans="1:9" hidden="1" x14ac:dyDescent="0.2">
      <c r="A4172">
        <v>2018</v>
      </c>
      <c r="B4172">
        <v>16</v>
      </c>
      <c r="C4172" t="s">
        <v>366</v>
      </c>
      <c r="D4172" t="s">
        <v>336</v>
      </c>
      <c r="E4172" t="s">
        <v>18</v>
      </c>
      <c r="F4172" t="s">
        <v>38</v>
      </c>
      <c r="G4172">
        <v>92</v>
      </c>
      <c r="H4172">
        <v>47</v>
      </c>
      <c r="I4172" t="str">
        <f>INDEX('DATA - Teams'!$C:$C,MATCH(C4172,'DATA - Teams'!$B:$B,0))</f>
        <v>PMAC</v>
      </c>
    </row>
    <row r="4173" spans="1:9" hidden="1" x14ac:dyDescent="0.2">
      <c r="A4173">
        <v>2018</v>
      </c>
      <c r="B4173">
        <v>16</v>
      </c>
      <c r="C4173" t="s">
        <v>366</v>
      </c>
      <c r="D4173" t="s">
        <v>251</v>
      </c>
      <c r="E4173" t="s">
        <v>13</v>
      </c>
      <c r="F4173" t="s">
        <v>43</v>
      </c>
      <c r="G4173">
        <v>131</v>
      </c>
      <c r="H4173">
        <v>142</v>
      </c>
      <c r="I4173" t="str">
        <f>INDEX('DATA - Teams'!$C:$C,MATCH(C4173,'DATA - Teams'!$B:$B,0))</f>
        <v>PMAC</v>
      </c>
    </row>
    <row r="4174" spans="1:9" hidden="1" x14ac:dyDescent="0.2">
      <c r="A4174">
        <v>2018</v>
      </c>
      <c r="B4174">
        <v>16</v>
      </c>
      <c r="C4174" t="s">
        <v>366</v>
      </c>
      <c r="D4174" t="s">
        <v>226</v>
      </c>
      <c r="E4174" t="s">
        <v>32</v>
      </c>
      <c r="F4174" t="s">
        <v>41</v>
      </c>
      <c r="G4174">
        <v>100</v>
      </c>
      <c r="H4174">
        <v>113</v>
      </c>
      <c r="I4174" t="str">
        <f>INDEX('DATA - Teams'!$C:$C,MATCH(C4174,'DATA - Teams'!$B:$B,0))</f>
        <v>PMAC</v>
      </c>
    </row>
    <row r="4175" spans="1:9" hidden="1" x14ac:dyDescent="0.2">
      <c r="A4175">
        <v>2018</v>
      </c>
      <c r="B4175">
        <v>16</v>
      </c>
      <c r="C4175" t="s">
        <v>366</v>
      </c>
      <c r="D4175" t="s">
        <v>351</v>
      </c>
      <c r="E4175" t="s">
        <v>32</v>
      </c>
      <c r="F4175" t="s">
        <v>38</v>
      </c>
      <c r="G4175">
        <v>87</v>
      </c>
      <c r="H4175">
        <v>100</v>
      </c>
      <c r="I4175" t="str">
        <f>INDEX('DATA - Teams'!$C:$C,MATCH(C4175,'DATA - Teams'!$B:$B,0))</f>
        <v>PMAC</v>
      </c>
    </row>
    <row r="4176" spans="1:9" hidden="1" x14ac:dyDescent="0.2">
      <c r="A4176">
        <v>2018</v>
      </c>
      <c r="B4176">
        <v>16</v>
      </c>
      <c r="C4176" t="s">
        <v>366</v>
      </c>
      <c r="D4176" t="s">
        <v>328</v>
      </c>
      <c r="E4176" t="s">
        <v>23</v>
      </c>
      <c r="F4176" t="s">
        <v>41</v>
      </c>
      <c r="G4176">
        <v>118</v>
      </c>
      <c r="H4176">
        <v>111</v>
      </c>
      <c r="I4176" t="str">
        <f>INDEX('DATA - Teams'!$C:$C,MATCH(C4176,'DATA - Teams'!$B:$B,0))</f>
        <v>PMAC</v>
      </c>
    </row>
    <row r="4177" spans="1:9" hidden="1" x14ac:dyDescent="0.2">
      <c r="A4177">
        <v>2018</v>
      </c>
      <c r="B4177">
        <v>16</v>
      </c>
      <c r="C4177" t="s">
        <v>366</v>
      </c>
      <c r="D4177" t="s">
        <v>247</v>
      </c>
      <c r="E4177" t="s">
        <v>35</v>
      </c>
      <c r="F4177" t="s">
        <v>41</v>
      </c>
      <c r="G4177">
        <v>83</v>
      </c>
      <c r="H4177">
        <v>69</v>
      </c>
      <c r="I4177" t="str">
        <f>INDEX('DATA - Teams'!$C:$C,MATCH(C4177,'DATA - Teams'!$B:$B,0))</f>
        <v>PMAC</v>
      </c>
    </row>
    <row r="4178" spans="1:9" hidden="1" x14ac:dyDescent="0.2">
      <c r="A4178">
        <v>2018</v>
      </c>
      <c r="B4178">
        <v>16</v>
      </c>
      <c r="C4178" t="s">
        <v>366</v>
      </c>
      <c r="D4178" t="s">
        <v>183</v>
      </c>
      <c r="E4178" t="s">
        <v>10</v>
      </c>
      <c r="F4178" t="s">
        <v>59</v>
      </c>
      <c r="G4178">
        <v>92</v>
      </c>
      <c r="H4178">
        <v>0</v>
      </c>
      <c r="I4178" t="str">
        <f>INDEX('DATA - Teams'!$C:$C,MATCH(C4178,'DATA - Teams'!$B:$B,0))</f>
        <v>PMAC</v>
      </c>
    </row>
    <row r="4179" spans="1:9" hidden="1" x14ac:dyDescent="0.2">
      <c r="A4179">
        <v>2018</v>
      </c>
      <c r="B4179">
        <v>16</v>
      </c>
      <c r="C4179" t="s">
        <v>366</v>
      </c>
      <c r="D4179" t="s">
        <v>361</v>
      </c>
      <c r="E4179" t="s">
        <v>10</v>
      </c>
      <c r="F4179" t="s">
        <v>59</v>
      </c>
      <c r="G4179">
        <v>87</v>
      </c>
      <c r="H4179">
        <v>74</v>
      </c>
      <c r="I4179" t="str">
        <f>INDEX('DATA - Teams'!$C:$C,MATCH(C4179,'DATA - Teams'!$B:$B,0))</f>
        <v>PMAC</v>
      </c>
    </row>
    <row r="4180" spans="1:9" hidden="1" x14ac:dyDescent="0.2">
      <c r="A4180">
        <v>2018</v>
      </c>
      <c r="B4180">
        <v>16</v>
      </c>
      <c r="C4180" t="s">
        <v>366</v>
      </c>
      <c r="D4180" t="s">
        <v>352</v>
      </c>
      <c r="E4180" t="s">
        <v>18</v>
      </c>
      <c r="F4180" t="s">
        <v>59</v>
      </c>
      <c r="G4180">
        <v>83</v>
      </c>
      <c r="H4180">
        <v>0</v>
      </c>
      <c r="I4180" t="str">
        <f>INDEX('DATA - Teams'!$C:$C,MATCH(C4180,'DATA - Teams'!$B:$B,0))</f>
        <v>PMAC</v>
      </c>
    </row>
    <row r="4181" spans="1:9" hidden="1" x14ac:dyDescent="0.2">
      <c r="A4181">
        <v>2018</v>
      </c>
      <c r="B4181">
        <v>16</v>
      </c>
      <c r="C4181" t="s">
        <v>366</v>
      </c>
      <c r="D4181" t="s">
        <v>190</v>
      </c>
      <c r="E4181" t="s">
        <v>32</v>
      </c>
      <c r="F4181" t="s">
        <v>59</v>
      </c>
      <c r="G4181">
        <v>97</v>
      </c>
      <c r="H4181">
        <v>0</v>
      </c>
      <c r="I4181" t="str">
        <f>INDEX('DATA - Teams'!$C:$C,MATCH(C4181,'DATA - Teams'!$B:$B,0))</f>
        <v>PMAC</v>
      </c>
    </row>
    <row r="4182" spans="1:9" hidden="1" x14ac:dyDescent="0.2">
      <c r="A4182">
        <v>2018</v>
      </c>
      <c r="B4182">
        <v>17</v>
      </c>
      <c r="C4182" t="s">
        <v>366</v>
      </c>
      <c r="D4182" t="s">
        <v>86</v>
      </c>
      <c r="E4182" t="s">
        <v>10</v>
      </c>
      <c r="F4182" t="s">
        <v>38</v>
      </c>
      <c r="G4182">
        <v>103</v>
      </c>
      <c r="H4182">
        <v>84</v>
      </c>
      <c r="I4182" t="str">
        <f>INDEX('DATA - Teams'!$C:$C,MATCH(C4182,'DATA - Teams'!$B:$B,0))</f>
        <v>PMAC</v>
      </c>
    </row>
    <row r="4183" spans="1:9" hidden="1" x14ac:dyDescent="0.2">
      <c r="A4183">
        <v>2018</v>
      </c>
      <c r="B4183">
        <v>17</v>
      </c>
      <c r="C4183" t="s">
        <v>366</v>
      </c>
      <c r="D4183" t="s">
        <v>344</v>
      </c>
      <c r="E4183" t="s">
        <v>16</v>
      </c>
      <c r="F4183" t="s">
        <v>43</v>
      </c>
      <c r="G4183">
        <v>77</v>
      </c>
      <c r="H4183">
        <v>66</v>
      </c>
      <c r="I4183" t="str">
        <f>INDEX('DATA - Teams'!$C:$C,MATCH(C4183,'DATA - Teams'!$B:$B,0))</f>
        <v>PMAC</v>
      </c>
    </row>
    <row r="4184" spans="1:9" hidden="1" x14ac:dyDescent="0.2">
      <c r="A4184">
        <v>2018</v>
      </c>
      <c r="B4184">
        <v>17</v>
      </c>
      <c r="C4184" t="s">
        <v>366</v>
      </c>
      <c r="D4184" t="s">
        <v>163</v>
      </c>
      <c r="E4184" t="s">
        <v>16</v>
      </c>
      <c r="F4184" t="s">
        <v>38</v>
      </c>
      <c r="G4184">
        <v>105</v>
      </c>
      <c r="H4184">
        <v>88</v>
      </c>
      <c r="I4184" t="str">
        <f>INDEX('DATA - Teams'!$C:$C,MATCH(C4184,'DATA - Teams'!$B:$B,0))</f>
        <v>PMAC</v>
      </c>
    </row>
    <row r="4185" spans="1:9" hidden="1" x14ac:dyDescent="0.2">
      <c r="A4185">
        <v>2018</v>
      </c>
      <c r="B4185">
        <v>17</v>
      </c>
      <c r="C4185" t="s">
        <v>366</v>
      </c>
      <c r="D4185" t="s">
        <v>162</v>
      </c>
      <c r="E4185" t="s">
        <v>20</v>
      </c>
      <c r="F4185" t="s">
        <v>41</v>
      </c>
      <c r="G4185">
        <v>112</v>
      </c>
      <c r="H4185">
        <v>158</v>
      </c>
      <c r="I4185" t="str">
        <f>INDEX('DATA - Teams'!$C:$C,MATCH(C4185,'DATA - Teams'!$B:$B,0))</f>
        <v>PMAC</v>
      </c>
    </row>
    <row r="4186" spans="1:9" hidden="1" x14ac:dyDescent="0.2">
      <c r="A4186">
        <v>2018</v>
      </c>
      <c r="B4186">
        <v>17</v>
      </c>
      <c r="C4186" t="s">
        <v>366</v>
      </c>
      <c r="D4186" t="s">
        <v>347</v>
      </c>
      <c r="E4186" t="s">
        <v>20</v>
      </c>
      <c r="F4186" t="s">
        <v>43</v>
      </c>
      <c r="G4186">
        <v>91</v>
      </c>
      <c r="H4186">
        <v>66</v>
      </c>
      <c r="I4186" t="str">
        <f>INDEX('DATA - Teams'!$C:$C,MATCH(C4186,'DATA - Teams'!$B:$B,0))</f>
        <v>PMAC</v>
      </c>
    </row>
    <row r="4187" spans="1:9" hidden="1" x14ac:dyDescent="0.2">
      <c r="A4187">
        <v>2018</v>
      </c>
      <c r="B4187">
        <v>17</v>
      </c>
      <c r="C4187" t="s">
        <v>366</v>
      </c>
      <c r="D4187" t="s">
        <v>85</v>
      </c>
      <c r="E4187" t="s">
        <v>20</v>
      </c>
      <c r="F4187" t="s">
        <v>38</v>
      </c>
      <c r="G4187">
        <v>81</v>
      </c>
      <c r="H4187">
        <v>27</v>
      </c>
      <c r="I4187" t="str">
        <f>INDEX('DATA - Teams'!$C:$C,MATCH(C4187,'DATA - Teams'!$B:$B,0))</f>
        <v>PMAC</v>
      </c>
    </row>
    <row r="4188" spans="1:9" hidden="1" x14ac:dyDescent="0.2">
      <c r="A4188">
        <v>2018</v>
      </c>
      <c r="B4188">
        <v>17</v>
      </c>
      <c r="C4188" t="s">
        <v>366</v>
      </c>
      <c r="D4188" t="s">
        <v>81</v>
      </c>
      <c r="E4188" t="s">
        <v>31</v>
      </c>
      <c r="F4188" t="s">
        <v>41</v>
      </c>
      <c r="G4188">
        <v>90</v>
      </c>
      <c r="H4188">
        <v>74</v>
      </c>
      <c r="I4188" t="str">
        <f>INDEX('DATA - Teams'!$C:$C,MATCH(C4188,'DATA - Teams'!$B:$B,0))</f>
        <v>PMAC</v>
      </c>
    </row>
    <row r="4189" spans="1:9" hidden="1" x14ac:dyDescent="0.2">
      <c r="A4189">
        <v>2018</v>
      </c>
      <c r="B4189">
        <v>17</v>
      </c>
      <c r="C4189" t="s">
        <v>366</v>
      </c>
      <c r="D4189" t="s">
        <v>137</v>
      </c>
      <c r="E4189" t="s">
        <v>14</v>
      </c>
      <c r="F4189" t="s">
        <v>38</v>
      </c>
      <c r="G4189">
        <v>70</v>
      </c>
      <c r="H4189">
        <v>54</v>
      </c>
      <c r="I4189" t="str">
        <f>INDEX('DATA - Teams'!$C:$C,MATCH(C4189,'DATA - Teams'!$B:$B,0))</f>
        <v>PMAC</v>
      </c>
    </row>
    <row r="4190" spans="1:9" hidden="1" x14ac:dyDescent="0.2">
      <c r="A4190">
        <v>2018</v>
      </c>
      <c r="B4190">
        <v>17</v>
      </c>
      <c r="C4190" t="s">
        <v>366</v>
      </c>
      <c r="D4190" t="s">
        <v>64</v>
      </c>
      <c r="E4190" t="s">
        <v>14</v>
      </c>
      <c r="F4190" t="s">
        <v>41</v>
      </c>
      <c r="G4190">
        <v>82</v>
      </c>
      <c r="H4190">
        <v>64</v>
      </c>
      <c r="I4190" t="str">
        <f>INDEX('DATA - Teams'!$C:$C,MATCH(C4190,'DATA - Teams'!$B:$B,0))</f>
        <v>PMAC</v>
      </c>
    </row>
    <row r="4191" spans="1:9" hidden="1" x14ac:dyDescent="0.2">
      <c r="A4191">
        <v>2018</v>
      </c>
      <c r="B4191">
        <v>17</v>
      </c>
      <c r="C4191" t="s">
        <v>366</v>
      </c>
      <c r="D4191" t="s">
        <v>166</v>
      </c>
      <c r="E4191" t="s">
        <v>14</v>
      </c>
      <c r="F4191" t="s">
        <v>41</v>
      </c>
      <c r="G4191">
        <v>84</v>
      </c>
      <c r="H4191">
        <v>60</v>
      </c>
      <c r="I4191" t="str">
        <f>INDEX('DATA - Teams'!$C:$C,MATCH(C4191,'DATA - Teams'!$B:$B,0))</f>
        <v>PMAC</v>
      </c>
    </row>
    <row r="4192" spans="1:9" hidden="1" x14ac:dyDescent="0.2">
      <c r="A4192">
        <v>2018</v>
      </c>
      <c r="B4192">
        <v>17</v>
      </c>
      <c r="C4192" t="s">
        <v>366</v>
      </c>
      <c r="D4192" t="s">
        <v>107</v>
      </c>
      <c r="E4192" t="s">
        <v>33</v>
      </c>
      <c r="F4192" t="s">
        <v>43</v>
      </c>
      <c r="G4192">
        <v>65</v>
      </c>
      <c r="H4192">
        <v>67</v>
      </c>
      <c r="I4192" t="str">
        <f>INDEX('DATA - Teams'!$C:$C,MATCH(C4192,'DATA - Teams'!$B:$B,0))</f>
        <v>PMAC</v>
      </c>
    </row>
    <row r="4193" spans="1:9" hidden="1" x14ac:dyDescent="0.2">
      <c r="A4193">
        <v>2018</v>
      </c>
      <c r="B4193">
        <v>17</v>
      </c>
      <c r="C4193" t="s">
        <v>366</v>
      </c>
      <c r="D4193" t="s">
        <v>354</v>
      </c>
      <c r="E4193" t="s">
        <v>28</v>
      </c>
      <c r="F4193" t="s">
        <v>43</v>
      </c>
      <c r="G4193">
        <v>83</v>
      </c>
      <c r="H4193">
        <v>61</v>
      </c>
      <c r="I4193" t="str">
        <f>INDEX('DATA - Teams'!$C:$C,MATCH(C4193,'DATA - Teams'!$B:$B,0))</f>
        <v>PMAC</v>
      </c>
    </row>
    <row r="4194" spans="1:9" hidden="1" x14ac:dyDescent="0.2">
      <c r="A4194">
        <v>2018</v>
      </c>
      <c r="B4194">
        <v>17</v>
      </c>
      <c r="C4194" t="s">
        <v>366</v>
      </c>
      <c r="D4194" t="s">
        <v>340</v>
      </c>
      <c r="E4194" t="s">
        <v>36</v>
      </c>
      <c r="F4194" t="s">
        <v>52</v>
      </c>
      <c r="G4194">
        <v>101</v>
      </c>
      <c r="H4194">
        <v>86</v>
      </c>
      <c r="I4194" t="str">
        <f>INDEX('DATA - Teams'!$C:$C,MATCH(C4194,'DATA - Teams'!$B:$B,0))</f>
        <v>PMAC</v>
      </c>
    </row>
    <row r="4195" spans="1:9" hidden="1" x14ac:dyDescent="0.2">
      <c r="A4195">
        <v>2018</v>
      </c>
      <c r="B4195">
        <v>17</v>
      </c>
      <c r="C4195" t="s">
        <v>366</v>
      </c>
      <c r="D4195" t="s">
        <v>336</v>
      </c>
      <c r="E4195" t="s">
        <v>18</v>
      </c>
      <c r="F4195" t="s">
        <v>38</v>
      </c>
      <c r="G4195">
        <v>95</v>
      </c>
      <c r="H4195">
        <v>86</v>
      </c>
      <c r="I4195" t="str">
        <f>INDEX('DATA - Teams'!$C:$C,MATCH(C4195,'DATA - Teams'!$B:$B,0))</f>
        <v>PMAC</v>
      </c>
    </row>
    <row r="4196" spans="1:9" hidden="1" x14ac:dyDescent="0.2">
      <c r="A4196">
        <v>2018</v>
      </c>
      <c r="B4196">
        <v>17</v>
      </c>
      <c r="C4196" t="s">
        <v>366</v>
      </c>
      <c r="D4196" t="s">
        <v>251</v>
      </c>
      <c r="E4196" t="s">
        <v>13</v>
      </c>
      <c r="F4196" t="s">
        <v>43</v>
      </c>
      <c r="G4196">
        <v>137</v>
      </c>
      <c r="H4196">
        <v>94</v>
      </c>
      <c r="I4196" t="str">
        <f>INDEX('DATA - Teams'!$C:$C,MATCH(C4196,'DATA - Teams'!$B:$B,0))</f>
        <v>PMAC</v>
      </c>
    </row>
    <row r="4197" spans="1:9" hidden="1" x14ac:dyDescent="0.2">
      <c r="A4197">
        <v>2018</v>
      </c>
      <c r="B4197">
        <v>17</v>
      </c>
      <c r="C4197" t="s">
        <v>366</v>
      </c>
      <c r="D4197" t="s">
        <v>226</v>
      </c>
      <c r="E4197" t="s">
        <v>32</v>
      </c>
      <c r="F4197" t="s">
        <v>41</v>
      </c>
      <c r="G4197">
        <v>100</v>
      </c>
      <c r="H4197">
        <v>106</v>
      </c>
      <c r="I4197" t="str">
        <f>INDEX('DATA - Teams'!$C:$C,MATCH(C4197,'DATA - Teams'!$B:$B,0))</f>
        <v>PMAC</v>
      </c>
    </row>
    <row r="4198" spans="1:9" hidden="1" x14ac:dyDescent="0.2">
      <c r="A4198">
        <v>2018</v>
      </c>
      <c r="B4198">
        <v>17</v>
      </c>
      <c r="C4198" t="s">
        <v>366</v>
      </c>
      <c r="D4198" t="s">
        <v>328</v>
      </c>
      <c r="E4198" t="s">
        <v>23</v>
      </c>
      <c r="F4198" t="s">
        <v>41</v>
      </c>
      <c r="G4198">
        <v>115</v>
      </c>
      <c r="H4198">
        <v>109</v>
      </c>
      <c r="I4198" t="str">
        <f>INDEX('DATA - Teams'!$C:$C,MATCH(C4198,'DATA - Teams'!$B:$B,0))</f>
        <v>PMAC</v>
      </c>
    </row>
    <row r="4199" spans="1:9" hidden="1" x14ac:dyDescent="0.2">
      <c r="A4199">
        <v>2018</v>
      </c>
      <c r="B4199">
        <v>17</v>
      </c>
      <c r="C4199" t="s">
        <v>366</v>
      </c>
      <c r="D4199" t="s">
        <v>247</v>
      </c>
      <c r="E4199" t="s">
        <v>35</v>
      </c>
      <c r="F4199" t="s">
        <v>41</v>
      </c>
      <c r="G4199">
        <v>91</v>
      </c>
      <c r="H4199">
        <v>136</v>
      </c>
      <c r="I4199" t="str">
        <f>INDEX('DATA - Teams'!$C:$C,MATCH(C4199,'DATA - Teams'!$B:$B,0))</f>
        <v>PMAC</v>
      </c>
    </row>
    <row r="4200" spans="1:9" hidden="1" x14ac:dyDescent="0.2">
      <c r="A4200">
        <v>2018</v>
      </c>
      <c r="B4200">
        <v>17</v>
      </c>
      <c r="C4200" t="s">
        <v>366</v>
      </c>
      <c r="D4200" t="s">
        <v>183</v>
      </c>
      <c r="E4200" t="s">
        <v>10</v>
      </c>
      <c r="F4200" t="s">
        <v>59</v>
      </c>
      <c r="G4200">
        <v>92</v>
      </c>
      <c r="H4200">
        <v>0</v>
      </c>
      <c r="I4200" t="str">
        <f>INDEX('DATA - Teams'!$C:$C,MATCH(C4200,'DATA - Teams'!$B:$B,0))</f>
        <v>PMAC</v>
      </c>
    </row>
    <row r="4201" spans="1:9" hidden="1" x14ac:dyDescent="0.2">
      <c r="A4201">
        <v>2018</v>
      </c>
      <c r="B4201">
        <v>17</v>
      </c>
      <c r="C4201" t="s">
        <v>366</v>
      </c>
      <c r="D4201" t="s">
        <v>352</v>
      </c>
      <c r="E4201" t="s">
        <v>18</v>
      </c>
      <c r="F4201" t="s">
        <v>59</v>
      </c>
      <c r="G4201">
        <v>83</v>
      </c>
      <c r="H4201">
        <v>0</v>
      </c>
      <c r="I4201" t="str">
        <f>INDEX('DATA - Teams'!$C:$C,MATCH(C4201,'DATA - Teams'!$B:$B,0))</f>
        <v>PMAC</v>
      </c>
    </row>
    <row r="4202" spans="1:9" hidden="1" x14ac:dyDescent="0.2">
      <c r="A4202">
        <v>2018</v>
      </c>
      <c r="B4202">
        <v>17</v>
      </c>
      <c r="C4202" t="s">
        <v>366</v>
      </c>
      <c r="D4202" t="s">
        <v>190</v>
      </c>
      <c r="E4202" t="s">
        <v>32</v>
      </c>
      <c r="F4202" t="s">
        <v>59</v>
      </c>
      <c r="G4202">
        <v>97</v>
      </c>
      <c r="H4202">
        <v>0</v>
      </c>
      <c r="I4202" t="str">
        <f>INDEX('DATA - Teams'!$C:$C,MATCH(C4202,'DATA - Teams'!$B:$B,0))</f>
        <v>PMAC</v>
      </c>
    </row>
    <row r="4203" spans="1:9" hidden="1" x14ac:dyDescent="0.2">
      <c r="A4203">
        <v>2018</v>
      </c>
      <c r="B4203">
        <v>17</v>
      </c>
      <c r="C4203" t="s">
        <v>366</v>
      </c>
      <c r="D4203" t="s">
        <v>351</v>
      </c>
      <c r="E4203" t="s">
        <v>32</v>
      </c>
      <c r="F4203" t="s">
        <v>59</v>
      </c>
      <c r="G4203">
        <v>87</v>
      </c>
      <c r="H4203">
        <v>0</v>
      </c>
      <c r="I4203" t="str">
        <f>INDEX('DATA - Teams'!$C:$C,MATCH(C4203,'DATA - Teams'!$B:$B,0))</f>
        <v>PMAC</v>
      </c>
    </row>
    <row r="4204" spans="1:9" hidden="1" x14ac:dyDescent="0.2">
      <c r="A4204">
        <v>2018</v>
      </c>
      <c r="B4204">
        <v>18</v>
      </c>
      <c r="C4204" t="s">
        <v>366</v>
      </c>
      <c r="D4204" t="s">
        <v>183</v>
      </c>
      <c r="E4204" t="s">
        <v>10</v>
      </c>
      <c r="F4204" t="s">
        <v>41</v>
      </c>
      <c r="G4204">
        <v>95</v>
      </c>
      <c r="H4204">
        <v>106</v>
      </c>
      <c r="I4204" t="str">
        <f>INDEX('DATA - Teams'!$C:$C,MATCH(C4204,'DATA - Teams'!$B:$B,0))</f>
        <v>PMAC</v>
      </c>
    </row>
    <row r="4205" spans="1:9" hidden="1" x14ac:dyDescent="0.2">
      <c r="A4205">
        <v>2018</v>
      </c>
      <c r="B4205">
        <v>18</v>
      </c>
      <c r="C4205" t="s">
        <v>366</v>
      </c>
      <c r="D4205" t="s">
        <v>362</v>
      </c>
      <c r="E4205" t="s">
        <v>10</v>
      </c>
      <c r="F4205" t="s">
        <v>38</v>
      </c>
      <c r="G4205">
        <v>80</v>
      </c>
      <c r="H4205">
        <v>72</v>
      </c>
      <c r="I4205" t="str">
        <f>INDEX('DATA - Teams'!$C:$C,MATCH(C4205,'DATA - Teams'!$B:$B,0))</f>
        <v>PMAC</v>
      </c>
    </row>
    <row r="4206" spans="1:9" hidden="1" x14ac:dyDescent="0.2">
      <c r="A4206">
        <v>2018</v>
      </c>
      <c r="B4206">
        <v>18</v>
      </c>
      <c r="C4206" t="s">
        <v>366</v>
      </c>
      <c r="D4206" t="s">
        <v>163</v>
      </c>
      <c r="E4206" t="s">
        <v>16</v>
      </c>
      <c r="F4206" t="s">
        <v>38</v>
      </c>
      <c r="G4206">
        <v>98</v>
      </c>
      <c r="H4206">
        <v>82</v>
      </c>
      <c r="I4206" t="str">
        <f>INDEX('DATA - Teams'!$C:$C,MATCH(C4206,'DATA - Teams'!$B:$B,0))</f>
        <v>PMAC</v>
      </c>
    </row>
    <row r="4207" spans="1:9" hidden="1" x14ac:dyDescent="0.2">
      <c r="A4207">
        <v>2018</v>
      </c>
      <c r="B4207">
        <v>18</v>
      </c>
      <c r="C4207" t="s">
        <v>366</v>
      </c>
      <c r="D4207" t="s">
        <v>347</v>
      </c>
      <c r="E4207" t="s">
        <v>20</v>
      </c>
      <c r="F4207" t="s">
        <v>43</v>
      </c>
      <c r="G4207">
        <v>92</v>
      </c>
      <c r="H4207">
        <v>103</v>
      </c>
      <c r="I4207" t="str">
        <f>INDEX('DATA - Teams'!$C:$C,MATCH(C4207,'DATA - Teams'!$B:$B,0))</f>
        <v>PMAC</v>
      </c>
    </row>
    <row r="4208" spans="1:9" hidden="1" x14ac:dyDescent="0.2">
      <c r="A4208">
        <v>2018</v>
      </c>
      <c r="B4208">
        <v>18</v>
      </c>
      <c r="C4208" t="s">
        <v>366</v>
      </c>
      <c r="D4208" t="s">
        <v>162</v>
      </c>
      <c r="E4208" t="s">
        <v>20</v>
      </c>
      <c r="F4208" t="s">
        <v>41</v>
      </c>
      <c r="G4208">
        <v>116</v>
      </c>
      <c r="H4208">
        <v>126</v>
      </c>
      <c r="I4208" t="str">
        <f>INDEX('DATA - Teams'!$C:$C,MATCH(C4208,'DATA - Teams'!$B:$B,0))</f>
        <v>PMAC</v>
      </c>
    </row>
    <row r="4209" spans="1:9" hidden="1" x14ac:dyDescent="0.2">
      <c r="A4209">
        <v>2018</v>
      </c>
      <c r="B4209">
        <v>18</v>
      </c>
      <c r="C4209" t="s">
        <v>366</v>
      </c>
      <c r="D4209" t="s">
        <v>166</v>
      </c>
      <c r="E4209" t="s">
        <v>14</v>
      </c>
      <c r="F4209" t="s">
        <v>41</v>
      </c>
      <c r="G4209">
        <v>90</v>
      </c>
      <c r="H4209">
        <v>97</v>
      </c>
      <c r="I4209" t="str">
        <f>INDEX('DATA - Teams'!$C:$C,MATCH(C4209,'DATA - Teams'!$B:$B,0))</f>
        <v>PMAC</v>
      </c>
    </row>
    <row r="4210" spans="1:9" hidden="1" x14ac:dyDescent="0.2">
      <c r="A4210">
        <v>2018</v>
      </c>
      <c r="B4210">
        <v>18</v>
      </c>
      <c r="C4210" t="s">
        <v>366</v>
      </c>
      <c r="D4210" t="s">
        <v>64</v>
      </c>
      <c r="E4210" t="s">
        <v>14</v>
      </c>
      <c r="F4210" t="s">
        <v>41</v>
      </c>
      <c r="G4210">
        <v>83</v>
      </c>
      <c r="H4210">
        <v>85</v>
      </c>
      <c r="I4210" t="str">
        <f>INDEX('DATA - Teams'!$C:$C,MATCH(C4210,'DATA - Teams'!$B:$B,0))</f>
        <v>PMAC</v>
      </c>
    </row>
    <row r="4211" spans="1:9" hidden="1" x14ac:dyDescent="0.2">
      <c r="A4211">
        <v>2018</v>
      </c>
      <c r="B4211">
        <v>18</v>
      </c>
      <c r="C4211" t="s">
        <v>366</v>
      </c>
      <c r="D4211" t="s">
        <v>137</v>
      </c>
      <c r="E4211" t="s">
        <v>14</v>
      </c>
      <c r="F4211" t="s">
        <v>38</v>
      </c>
      <c r="G4211">
        <v>78</v>
      </c>
      <c r="H4211">
        <v>79</v>
      </c>
      <c r="I4211" t="str">
        <f>INDEX('DATA - Teams'!$C:$C,MATCH(C4211,'DATA - Teams'!$B:$B,0))</f>
        <v>PMAC</v>
      </c>
    </row>
    <row r="4212" spans="1:9" hidden="1" x14ac:dyDescent="0.2">
      <c r="A4212">
        <v>2018</v>
      </c>
      <c r="B4212">
        <v>18</v>
      </c>
      <c r="C4212" t="s">
        <v>366</v>
      </c>
      <c r="D4212" t="s">
        <v>107</v>
      </c>
      <c r="E4212" t="s">
        <v>33</v>
      </c>
      <c r="F4212" t="s">
        <v>43</v>
      </c>
      <c r="G4212">
        <v>70</v>
      </c>
      <c r="H4212">
        <v>76</v>
      </c>
      <c r="I4212" t="str">
        <f>INDEX('DATA - Teams'!$C:$C,MATCH(C4212,'DATA - Teams'!$B:$B,0))</f>
        <v>PMAC</v>
      </c>
    </row>
    <row r="4213" spans="1:9" hidden="1" x14ac:dyDescent="0.2">
      <c r="A4213">
        <v>2018</v>
      </c>
      <c r="B4213">
        <v>18</v>
      </c>
      <c r="C4213" t="s">
        <v>366</v>
      </c>
      <c r="D4213" t="s">
        <v>354</v>
      </c>
      <c r="E4213" t="s">
        <v>28</v>
      </c>
      <c r="F4213" t="s">
        <v>43</v>
      </c>
      <c r="G4213">
        <v>83</v>
      </c>
      <c r="H4213">
        <v>84</v>
      </c>
      <c r="I4213" t="str">
        <f>INDEX('DATA - Teams'!$C:$C,MATCH(C4213,'DATA - Teams'!$B:$B,0))</f>
        <v>PMAC</v>
      </c>
    </row>
    <row r="4214" spans="1:9" hidden="1" x14ac:dyDescent="0.2">
      <c r="A4214">
        <v>2018</v>
      </c>
      <c r="B4214">
        <v>18</v>
      </c>
      <c r="C4214" t="s">
        <v>366</v>
      </c>
      <c r="D4214" t="s">
        <v>340</v>
      </c>
      <c r="E4214" t="s">
        <v>36</v>
      </c>
      <c r="F4214" t="s">
        <v>52</v>
      </c>
      <c r="G4214">
        <v>91</v>
      </c>
      <c r="H4214">
        <v>68</v>
      </c>
      <c r="I4214" t="str">
        <f>INDEX('DATA - Teams'!$C:$C,MATCH(C4214,'DATA - Teams'!$B:$B,0))</f>
        <v>PMAC</v>
      </c>
    </row>
    <row r="4215" spans="1:9" hidden="1" x14ac:dyDescent="0.2">
      <c r="A4215">
        <v>2018</v>
      </c>
      <c r="B4215">
        <v>18</v>
      </c>
      <c r="C4215" t="s">
        <v>366</v>
      </c>
      <c r="D4215" t="s">
        <v>363</v>
      </c>
      <c r="E4215" t="s">
        <v>18</v>
      </c>
      <c r="F4215" t="s">
        <v>43</v>
      </c>
      <c r="G4215">
        <v>104</v>
      </c>
      <c r="H4215">
        <v>73</v>
      </c>
      <c r="I4215" t="str">
        <f>INDEX('DATA - Teams'!$C:$C,MATCH(C4215,'DATA - Teams'!$B:$B,0))</f>
        <v>PMAC</v>
      </c>
    </row>
    <row r="4216" spans="1:9" hidden="1" x14ac:dyDescent="0.2">
      <c r="A4216">
        <v>2018</v>
      </c>
      <c r="B4216">
        <v>18</v>
      </c>
      <c r="C4216" t="s">
        <v>366</v>
      </c>
      <c r="D4216" t="s">
        <v>336</v>
      </c>
      <c r="E4216" t="s">
        <v>18</v>
      </c>
      <c r="F4216" t="s">
        <v>38</v>
      </c>
      <c r="G4216">
        <v>67</v>
      </c>
      <c r="H4216">
        <v>34</v>
      </c>
      <c r="I4216" t="str">
        <f>INDEX('DATA - Teams'!$C:$C,MATCH(C4216,'DATA - Teams'!$B:$B,0))</f>
        <v>PMAC</v>
      </c>
    </row>
    <row r="4217" spans="1:9" hidden="1" x14ac:dyDescent="0.2">
      <c r="A4217">
        <v>2018</v>
      </c>
      <c r="B4217">
        <v>18</v>
      </c>
      <c r="C4217" t="s">
        <v>366</v>
      </c>
      <c r="D4217" t="s">
        <v>251</v>
      </c>
      <c r="E4217" t="s">
        <v>13</v>
      </c>
      <c r="F4217" t="s">
        <v>43</v>
      </c>
      <c r="G4217">
        <v>133</v>
      </c>
      <c r="H4217">
        <v>128</v>
      </c>
      <c r="I4217" t="str">
        <f>INDEX('DATA - Teams'!$C:$C,MATCH(C4217,'DATA - Teams'!$B:$B,0))</f>
        <v>PMAC</v>
      </c>
    </row>
    <row r="4218" spans="1:9" hidden="1" x14ac:dyDescent="0.2">
      <c r="A4218">
        <v>2018</v>
      </c>
      <c r="B4218">
        <v>18</v>
      </c>
      <c r="C4218" t="s">
        <v>366</v>
      </c>
      <c r="D4218" t="s">
        <v>226</v>
      </c>
      <c r="E4218" t="s">
        <v>32</v>
      </c>
      <c r="F4218" t="s">
        <v>41</v>
      </c>
      <c r="G4218">
        <v>98</v>
      </c>
      <c r="H4218">
        <v>105</v>
      </c>
      <c r="I4218" t="str">
        <f>INDEX('DATA - Teams'!$C:$C,MATCH(C4218,'DATA - Teams'!$B:$B,0))</f>
        <v>PMAC</v>
      </c>
    </row>
    <row r="4219" spans="1:9" hidden="1" x14ac:dyDescent="0.2">
      <c r="A4219">
        <v>2018</v>
      </c>
      <c r="B4219">
        <v>18</v>
      </c>
      <c r="C4219" t="s">
        <v>366</v>
      </c>
      <c r="D4219" t="s">
        <v>190</v>
      </c>
      <c r="E4219" t="s">
        <v>32</v>
      </c>
      <c r="F4219" t="s">
        <v>38</v>
      </c>
      <c r="G4219">
        <v>92</v>
      </c>
      <c r="H4219">
        <v>59</v>
      </c>
      <c r="I4219" t="str">
        <f>INDEX('DATA - Teams'!$C:$C,MATCH(C4219,'DATA - Teams'!$B:$B,0))</f>
        <v>PMAC</v>
      </c>
    </row>
    <row r="4220" spans="1:9" hidden="1" x14ac:dyDescent="0.2">
      <c r="A4220">
        <v>2018</v>
      </c>
      <c r="B4220">
        <v>18</v>
      </c>
      <c r="C4220" t="s">
        <v>366</v>
      </c>
      <c r="D4220" t="s">
        <v>328</v>
      </c>
      <c r="E4220" t="s">
        <v>23</v>
      </c>
      <c r="F4220" t="s">
        <v>41</v>
      </c>
      <c r="G4220">
        <v>109</v>
      </c>
      <c r="H4220">
        <v>92</v>
      </c>
      <c r="I4220" t="str">
        <f>INDEX('DATA - Teams'!$C:$C,MATCH(C4220,'DATA - Teams'!$B:$B,0))</f>
        <v>PMAC</v>
      </c>
    </row>
    <row r="4221" spans="1:9" hidden="1" x14ac:dyDescent="0.2">
      <c r="A4221">
        <v>2018</v>
      </c>
      <c r="B4221">
        <v>18</v>
      </c>
      <c r="C4221" t="s">
        <v>366</v>
      </c>
      <c r="D4221" t="s">
        <v>247</v>
      </c>
      <c r="E4221" t="s">
        <v>35</v>
      </c>
      <c r="F4221" t="s">
        <v>41</v>
      </c>
      <c r="G4221">
        <v>93</v>
      </c>
      <c r="H4221">
        <v>52</v>
      </c>
      <c r="I4221" t="str">
        <f>INDEX('DATA - Teams'!$C:$C,MATCH(C4221,'DATA - Teams'!$B:$B,0))</f>
        <v>PMAC</v>
      </c>
    </row>
    <row r="4222" spans="1:9" hidden="1" x14ac:dyDescent="0.2">
      <c r="A4222">
        <v>2018</v>
      </c>
      <c r="B4222">
        <v>18</v>
      </c>
      <c r="C4222" t="s">
        <v>366</v>
      </c>
      <c r="D4222" t="s">
        <v>231</v>
      </c>
      <c r="E4222" t="s">
        <v>31</v>
      </c>
      <c r="F4222" t="s">
        <v>59</v>
      </c>
      <c r="G4222">
        <v>93</v>
      </c>
      <c r="H4222">
        <v>0</v>
      </c>
      <c r="I4222" t="str">
        <f>INDEX('DATA - Teams'!$C:$C,MATCH(C4222,'DATA - Teams'!$B:$B,0))</f>
        <v>PMAC</v>
      </c>
    </row>
    <row r="4223" spans="1:9" hidden="1" x14ac:dyDescent="0.2">
      <c r="A4223">
        <v>2018</v>
      </c>
      <c r="B4223">
        <v>18</v>
      </c>
      <c r="C4223" t="s">
        <v>366</v>
      </c>
      <c r="D4223" t="s">
        <v>81</v>
      </c>
      <c r="E4223" t="s">
        <v>31</v>
      </c>
      <c r="F4223" t="s">
        <v>59</v>
      </c>
      <c r="G4223">
        <v>90</v>
      </c>
      <c r="H4223">
        <v>0</v>
      </c>
      <c r="I4223" t="str">
        <f>INDEX('DATA - Teams'!$C:$C,MATCH(C4223,'DATA - Teams'!$B:$B,0))</f>
        <v>PMAC</v>
      </c>
    </row>
    <row r="4224" spans="1:9" hidden="1" x14ac:dyDescent="0.2">
      <c r="A4224">
        <v>2018</v>
      </c>
      <c r="B4224">
        <v>18</v>
      </c>
      <c r="C4224" t="s">
        <v>366</v>
      </c>
      <c r="D4224" t="s">
        <v>149</v>
      </c>
      <c r="E4224" t="s">
        <v>24</v>
      </c>
      <c r="F4224" t="s">
        <v>59</v>
      </c>
      <c r="G4224">
        <v>76</v>
      </c>
      <c r="H4224">
        <v>0</v>
      </c>
      <c r="I4224" t="str">
        <f>INDEX('DATA - Teams'!$C:$C,MATCH(C4224,'DATA - Teams'!$B:$B,0))</f>
        <v>PMAC</v>
      </c>
    </row>
    <row r="4225" spans="1:9" hidden="1" x14ac:dyDescent="0.2">
      <c r="A4225">
        <v>2018</v>
      </c>
      <c r="B4225">
        <v>18</v>
      </c>
      <c r="C4225" t="s">
        <v>366</v>
      </c>
      <c r="D4225" t="s">
        <v>352</v>
      </c>
      <c r="E4225" t="s">
        <v>18</v>
      </c>
      <c r="F4225" t="s">
        <v>59</v>
      </c>
      <c r="G4225">
        <v>83</v>
      </c>
      <c r="H4225">
        <v>0</v>
      </c>
      <c r="I4225" t="str">
        <f>INDEX('DATA - Teams'!$C:$C,MATCH(C4225,'DATA - Teams'!$B:$B,0))</f>
        <v>PMAC</v>
      </c>
    </row>
    <row r="4226" spans="1:9" hidden="1" x14ac:dyDescent="0.2">
      <c r="A4226">
        <v>2018</v>
      </c>
      <c r="B4226">
        <v>19</v>
      </c>
      <c r="C4226" t="s">
        <v>366</v>
      </c>
      <c r="D4226" t="s">
        <v>183</v>
      </c>
      <c r="E4226" t="s">
        <v>10</v>
      </c>
      <c r="F4226" t="s">
        <v>41</v>
      </c>
      <c r="G4226">
        <v>91</v>
      </c>
      <c r="H4226">
        <v>90</v>
      </c>
      <c r="I4226" t="str">
        <f>INDEX('DATA - Teams'!$C:$C,MATCH(C4226,'DATA - Teams'!$B:$B,0))</f>
        <v>PMAC</v>
      </c>
    </row>
    <row r="4227" spans="1:9" hidden="1" x14ac:dyDescent="0.2">
      <c r="A4227">
        <v>2018</v>
      </c>
      <c r="B4227">
        <v>19</v>
      </c>
      <c r="C4227" t="s">
        <v>366</v>
      </c>
      <c r="D4227" t="s">
        <v>362</v>
      </c>
      <c r="E4227" t="s">
        <v>10</v>
      </c>
      <c r="F4227" t="s">
        <v>38</v>
      </c>
      <c r="G4227">
        <v>81</v>
      </c>
      <c r="H4227">
        <v>100</v>
      </c>
      <c r="I4227" t="str">
        <f>INDEX('DATA - Teams'!$C:$C,MATCH(C4227,'DATA - Teams'!$B:$B,0))</f>
        <v>PMAC</v>
      </c>
    </row>
    <row r="4228" spans="1:9" hidden="1" x14ac:dyDescent="0.2">
      <c r="A4228">
        <v>2018</v>
      </c>
      <c r="B4228">
        <v>19</v>
      </c>
      <c r="C4228" t="s">
        <v>366</v>
      </c>
      <c r="D4228" t="s">
        <v>163</v>
      </c>
      <c r="E4228" t="s">
        <v>16</v>
      </c>
      <c r="F4228" t="s">
        <v>38</v>
      </c>
      <c r="G4228">
        <v>94</v>
      </c>
      <c r="H4228">
        <v>85</v>
      </c>
      <c r="I4228" t="str">
        <f>INDEX('DATA - Teams'!$C:$C,MATCH(C4228,'DATA - Teams'!$B:$B,0))</f>
        <v>PMAC</v>
      </c>
    </row>
    <row r="4229" spans="1:9" hidden="1" x14ac:dyDescent="0.2">
      <c r="A4229">
        <v>2018</v>
      </c>
      <c r="B4229">
        <v>19</v>
      </c>
      <c r="C4229" t="s">
        <v>366</v>
      </c>
      <c r="D4229" t="s">
        <v>347</v>
      </c>
      <c r="E4229" t="s">
        <v>20</v>
      </c>
      <c r="F4229" t="s">
        <v>43</v>
      </c>
      <c r="G4229">
        <v>79</v>
      </c>
      <c r="H4229">
        <v>18</v>
      </c>
      <c r="I4229" t="str">
        <f>INDEX('DATA - Teams'!$C:$C,MATCH(C4229,'DATA - Teams'!$B:$B,0))</f>
        <v>PMAC</v>
      </c>
    </row>
    <row r="4230" spans="1:9" hidden="1" x14ac:dyDescent="0.2">
      <c r="A4230">
        <v>2018</v>
      </c>
      <c r="B4230">
        <v>19</v>
      </c>
      <c r="C4230" t="s">
        <v>366</v>
      </c>
      <c r="D4230" t="s">
        <v>162</v>
      </c>
      <c r="E4230" t="s">
        <v>20</v>
      </c>
      <c r="F4230" t="s">
        <v>41</v>
      </c>
      <c r="G4230">
        <v>119</v>
      </c>
      <c r="H4230">
        <v>117</v>
      </c>
      <c r="I4230" t="str">
        <f>INDEX('DATA - Teams'!$C:$C,MATCH(C4230,'DATA - Teams'!$B:$B,0))</f>
        <v>PMAC</v>
      </c>
    </row>
    <row r="4231" spans="1:9" hidden="1" x14ac:dyDescent="0.2">
      <c r="A4231">
        <v>2018</v>
      </c>
      <c r="B4231">
        <v>19</v>
      </c>
      <c r="C4231" t="s">
        <v>366</v>
      </c>
      <c r="D4231" t="s">
        <v>81</v>
      </c>
      <c r="E4231" t="s">
        <v>31</v>
      </c>
      <c r="F4231" t="s">
        <v>41</v>
      </c>
      <c r="G4231">
        <v>76</v>
      </c>
      <c r="H4231">
        <v>41</v>
      </c>
      <c r="I4231" t="str">
        <f>INDEX('DATA - Teams'!$C:$C,MATCH(C4231,'DATA - Teams'!$B:$B,0))</f>
        <v>PMAC</v>
      </c>
    </row>
    <row r="4232" spans="1:9" hidden="1" x14ac:dyDescent="0.2">
      <c r="A4232">
        <v>2018</v>
      </c>
      <c r="B4232">
        <v>19</v>
      </c>
      <c r="C4232" t="s">
        <v>366</v>
      </c>
      <c r="D4232" t="s">
        <v>166</v>
      </c>
      <c r="E4232" t="s">
        <v>14</v>
      </c>
      <c r="F4232" t="s">
        <v>41</v>
      </c>
      <c r="G4232">
        <v>87</v>
      </c>
      <c r="H4232">
        <v>55</v>
      </c>
      <c r="I4232" t="str">
        <f>INDEX('DATA - Teams'!$C:$C,MATCH(C4232,'DATA - Teams'!$B:$B,0))</f>
        <v>PMAC</v>
      </c>
    </row>
    <row r="4233" spans="1:9" hidden="1" x14ac:dyDescent="0.2">
      <c r="A4233">
        <v>2018</v>
      </c>
      <c r="B4233">
        <v>19</v>
      </c>
      <c r="C4233" t="s">
        <v>366</v>
      </c>
      <c r="D4233" t="s">
        <v>137</v>
      </c>
      <c r="E4233" t="s">
        <v>14</v>
      </c>
      <c r="F4233" t="s">
        <v>38</v>
      </c>
      <c r="G4233">
        <v>76</v>
      </c>
      <c r="H4233">
        <v>59</v>
      </c>
      <c r="I4233" t="str">
        <f>INDEX('DATA - Teams'!$C:$C,MATCH(C4233,'DATA - Teams'!$B:$B,0))</f>
        <v>PMAC</v>
      </c>
    </row>
    <row r="4234" spans="1:9" hidden="1" x14ac:dyDescent="0.2">
      <c r="A4234">
        <v>2018</v>
      </c>
      <c r="B4234">
        <v>19</v>
      </c>
      <c r="C4234" t="s">
        <v>366</v>
      </c>
      <c r="D4234" t="s">
        <v>107</v>
      </c>
      <c r="E4234" t="s">
        <v>33</v>
      </c>
      <c r="F4234" t="s">
        <v>43</v>
      </c>
      <c r="G4234">
        <v>61</v>
      </c>
      <c r="H4234">
        <v>50</v>
      </c>
      <c r="I4234" t="str">
        <f>INDEX('DATA - Teams'!$C:$C,MATCH(C4234,'DATA - Teams'!$B:$B,0))</f>
        <v>PMAC</v>
      </c>
    </row>
    <row r="4235" spans="1:9" hidden="1" x14ac:dyDescent="0.2">
      <c r="A4235">
        <v>2018</v>
      </c>
      <c r="B4235">
        <v>19</v>
      </c>
      <c r="C4235" t="s">
        <v>366</v>
      </c>
      <c r="D4235" t="s">
        <v>354</v>
      </c>
      <c r="E4235" t="s">
        <v>28</v>
      </c>
      <c r="F4235" t="s">
        <v>43</v>
      </c>
      <c r="G4235">
        <v>77</v>
      </c>
      <c r="H4235">
        <v>19</v>
      </c>
      <c r="I4235" t="str">
        <f>INDEX('DATA - Teams'!$C:$C,MATCH(C4235,'DATA - Teams'!$B:$B,0))</f>
        <v>PMAC</v>
      </c>
    </row>
    <row r="4236" spans="1:9" hidden="1" x14ac:dyDescent="0.2">
      <c r="A4236">
        <v>2018</v>
      </c>
      <c r="B4236">
        <v>19</v>
      </c>
      <c r="C4236" t="s">
        <v>366</v>
      </c>
      <c r="D4236" t="s">
        <v>340</v>
      </c>
      <c r="E4236" t="s">
        <v>36</v>
      </c>
      <c r="F4236" t="s">
        <v>52</v>
      </c>
      <c r="G4236">
        <v>93</v>
      </c>
      <c r="H4236">
        <v>100</v>
      </c>
      <c r="I4236" t="str">
        <f>INDEX('DATA - Teams'!$C:$C,MATCH(C4236,'DATA - Teams'!$B:$B,0))</f>
        <v>PMAC</v>
      </c>
    </row>
    <row r="4237" spans="1:9" hidden="1" x14ac:dyDescent="0.2">
      <c r="A4237">
        <v>2018</v>
      </c>
      <c r="B4237">
        <v>19</v>
      </c>
      <c r="C4237" t="s">
        <v>366</v>
      </c>
      <c r="D4237" t="s">
        <v>352</v>
      </c>
      <c r="E4237" t="s">
        <v>18</v>
      </c>
      <c r="F4237" t="s">
        <v>43</v>
      </c>
      <c r="G4237">
        <v>75</v>
      </c>
      <c r="H4237">
        <v>66</v>
      </c>
      <c r="I4237" t="str">
        <f>INDEX('DATA - Teams'!$C:$C,MATCH(C4237,'DATA - Teams'!$B:$B,0))</f>
        <v>PMAC</v>
      </c>
    </row>
    <row r="4238" spans="1:9" hidden="1" x14ac:dyDescent="0.2">
      <c r="A4238">
        <v>2018</v>
      </c>
      <c r="B4238">
        <v>19</v>
      </c>
      <c r="C4238" t="s">
        <v>366</v>
      </c>
      <c r="D4238" t="s">
        <v>336</v>
      </c>
      <c r="E4238" t="s">
        <v>18</v>
      </c>
      <c r="F4238" t="s">
        <v>38</v>
      </c>
      <c r="G4238">
        <v>66</v>
      </c>
      <c r="H4238">
        <v>79</v>
      </c>
      <c r="I4238" t="str">
        <f>INDEX('DATA - Teams'!$C:$C,MATCH(C4238,'DATA - Teams'!$B:$B,0))</f>
        <v>PMAC</v>
      </c>
    </row>
    <row r="4239" spans="1:9" hidden="1" x14ac:dyDescent="0.2">
      <c r="A4239">
        <v>2018</v>
      </c>
      <c r="B4239">
        <v>19</v>
      </c>
      <c r="C4239" t="s">
        <v>366</v>
      </c>
      <c r="D4239" t="s">
        <v>251</v>
      </c>
      <c r="E4239" t="s">
        <v>13</v>
      </c>
      <c r="F4239" t="s">
        <v>43</v>
      </c>
      <c r="G4239">
        <v>137</v>
      </c>
      <c r="H4239">
        <v>128</v>
      </c>
      <c r="I4239" t="str">
        <f>INDEX('DATA - Teams'!$C:$C,MATCH(C4239,'DATA - Teams'!$B:$B,0))</f>
        <v>PMAC</v>
      </c>
    </row>
    <row r="4240" spans="1:9" hidden="1" x14ac:dyDescent="0.2">
      <c r="A4240">
        <v>2018</v>
      </c>
      <c r="B4240">
        <v>19</v>
      </c>
      <c r="C4240" t="s">
        <v>366</v>
      </c>
      <c r="D4240" t="s">
        <v>226</v>
      </c>
      <c r="E4240" t="s">
        <v>32</v>
      </c>
      <c r="F4240" t="s">
        <v>41</v>
      </c>
      <c r="G4240">
        <v>100</v>
      </c>
      <c r="H4240">
        <v>107</v>
      </c>
      <c r="I4240" t="str">
        <f>INDEX('DATA - Teams'!$C:$C,MATCH(C4240,'DATA - Teams'!$B:$B,0))</f>
        <v>PMAC</v>
      </c>
    </row>
    <row r="4241" spans="1:9" hidden="1" x14ac:dyDescent="0.2">
      <c r="A4241">
        <v>2018</v>
      </c>
      <c r="B4241">
        <v>19</v>
      </c>
      <c r="C4241" t="s">
        <v>366</v>
      </c>
      <c r="D4241" t="s">
        <v>190</v>
      </c>
      <c r="E4241" t="s">
        <v>32</v>
      </c>
      <c r="F4241" t="s">
        <v>38</v>
      </c>
      <c r="G4241">
        <v>101</v>
      </c>
      <c r="H4241">
        <v>108</v>
      </c>
      <c r="I4241" t="str">
        <f>INDEX('DATA - Teams'!$C:$C,MATCH(C4241,'DATA - Teams'!$B:$B,0))</f>
        <v>PMAC</v>
      </c>
    </row>
    <row r="4242" spans="1:9" hidden="1" x14ac:dyDescent="0.2">
      <c r="A4242">
        <v>2018</v>
      </c>
      <c r="B4242">
        <v>19</v>
      </c>
      <c r="C4242" t="s">
        <v>366</v>
      </c>
      <c r="D4242" t="s">
        <v>328</v>
      </c>
      <c r="E4242" t="s">
        <v>23</v>
      </c>
      <c r="F4242" t="s">
        <v>41</v>
      </c>
      <c r="G4242">
        <v>103</v>
      </c>
      <c r="H4242">
        <v>92</v>
      </c>
      <c r="I4242" t="str">
        <f>INDEX('DATA - Teams'!$C:$C,MATCH(C4242,'DATA - Teams'!$B:$B,0))</f>
        <v>PMAC</v>
      </c>
    </row>
    <row r="4243" spans="1:9" hidden="1" x14ac:dyDescent="0.2">
      <c r="A4243">
        <v>2018</v>
      </c>
      <c r="B4243">
        <v>19</v>
      </c>
      <c r="C4243" t="s">
        <v>366</v>
      </c>
      <c r="D4243" t="s">
        <v>247</v>
      </c>
      <c r="E4243" t="s">
        <v>35</v>
      </c>
      <c r="F4243" t="s">
        <v>41</v>
      </c>
      <c r="G4243">
        <v>92</v>
      </c>
      <c r="H4243">
        <v>104</v>
      </c>
      <c r="I4243" t="str">
        <f>INDEX('DATA - Teams'!$C:$C,MATCH(C4243,'DATA - Teams'!$B:$B,0))</f>
        <v>PMAC</v>
      </c>
    </row>
    <row r="4244" spans="1:9" hidden="1" x14ac:dyDescent="0.2">
      <c r="A4244">
        <v>2018</v>
      </c>
      <c r="B4244">
        <v>19</v>
      </c>
      <c r="C4244" t="s">
        <v>366</v>
      </c>
      <c r="D4244" t="s">
        <v>231</v>
      </c>
      <c r="E4244" t="s">
        <v>31</v>
      </c>
      <c r="F4244" t="s">
        <v>59</v>
      </c>
      <c r="G4244">
        <v>93</v>
      </c>
      <c r="H4244">
        <v>0</v>
      </c>
      <c r="I4244" t="str">
        <f>INDEX('DATA - Teams'!$C:$C,MATCH(C4244,'DATA - Teams'!$B:$B,0))</f>
        <v>PMAC</v>
      </c>
    </row>
    <row r="4245" spans="1:9" hidden="1" x14ac:dyDescent="0.2">
      <c r="A4245">
        <v>2018</v>
      </c>
      <c r="B4245">
        <v>19</v>
      </c>
      <c r="C4245" t="s">
        <v>366</v>
      </c>
      <c r="D4245" t="s">
        <v>64</v>
      </c>
      <c r="E4245" t="s">
        <v>14</v>
      </c>
      <c r="F4245" t="s">
        <v>59</v>
      </c>
      <c r="G4245">
        <v>75</v>
      </c>
      <c r="H4245">
        <v>58</v>
      </c>
      <c r="I4245" t="str">
        <f>INDEX('DATA - Teams'!$C:$C,MATCH(C4245,'DATA - Teams'!$B:$B,0))</f>
        <v>PMAC</v>
      </c>
    </row>
    <row r="4246" spans="1:9" hidden="1" x14ac:dyDescent="0.2">
      <c r="A4246">
        <v>2018</v>
      </c>
      <c r="B4246">
        <v>19</v>
      </c>
      <c r="C4246" t="s">
        <v>366</v>
      </c>
      <c r="D4246" t="s">
        <v>149</v>
      </c>
      <c r="E4246" t="s">
        <v>24</v>
      </c>
      <c r="F4246" t="s">
        <v>59</v>
      </c>
      <c r="G4246">
        <v>76</v>
      </c>
      <c r="H4246">
        <v>0</v>
      </c>
      <c r="I4246" t="str">
        <f>INDEX('DATA - Teams'!$C:$C,MATCH(C4246,'DATA - Teams'!$B:$B,0))</f>
        <v>PMAC</v>
      </c>
    </row>
    <row r="4247" spans="1:9" hidden="1" x14ac:dyDescent="0.2">
      <c r="A4247">
        <v>2018</v>
      </c>
      <c r="B4247">
        <v>19</v>
      </c>
      <c r="C4247" t="s">
        <v>366</v>
      </c>
      <c r="D4247" t="s">
        <v>363</v>
      </c>
      <c r="E4247" t="s">
        <v>18</v>
      </c>
      <c r="F4247" t="s">
        <v>59</v>
      </c>
      <c r="G4247">
        <v>99</v>
      </c>
      <c r="H4247">
        <v>78</v>
      </c>
      <c r="I4247" t="str">
        <f>INDEX('DATA - Teams'!$C:$C,MATCH(C4247,'DATA - Teams'!$B:$B,0))</f>
        <v>PMAC</v>
      </c>
    </row>
    <row r="4248" spans="1:9" hidden="1" x14ac:dyDescent="0.2">
      <c r="A4248">
        <v>2018</v>
      </c>
      <c r="B4248">
        <v>20</v>
      </c>
      <c r="C4248" t="s">
        <v>366</v>
      </c>
      <c r="D4248" t="s">
        <v>362</v>
      </c>
      <c r="E4248" t="s">
        <v>10</v>
      </c>
      <c r="F4248" t="s">
        <v>38</v>
      </c>
      <c r="G4248">
        <v>83</v>
      </c>
      <c r="H4248">
        <v>62</v>
      </c>
      <c r="I4248" t="str">
        <f>INDEX('DATA - Teams'!$C:$C,MATCH(C4248,'DATA - Teams'!$B:$B,0))</f>
        <v>PMAC</v>
      </c>
    </row>
    <row r="4249" spans="1:9" hidden="1" x14ac:dyDescent="0.2">
      <c r="A4249">
        <v>2018</v>
      </c>
      <c r="B4249">
        <v>20</v>
      </c>
      <c r="C4249" t="s">
        <v>366</v>
      </c>
      <c r="D4249" t="s">
        <v>183</v>
      </c>
      <c r="E4249" t="s">
        <v>10</v>
      </c>
      <c r="F4249" t="s">
        <v>41</v>
      </c>
      <c r="G4249">
        <v>82</v>
      </c>
      <c r="H4249">
        <v>54</v>
      </c>
      <c r="I4249" t="str">
        <f>INDEX('DATA - Teams'!$C:$C,MATCH(C4249,'DATA - Teams'!$B:$B,0))</f>
        <v>PMAC</v>
      </c>
    </row>
    <row r="4250" spans="1:9" hidden="1" x14ac:dyDescent="0.2">
      <c r="A4250">
        <v>2018</v>
      </c>
      <c r="B4250">
        <v>20</v>
      </c>
      <c r="C4250" t="s">
        <v>366</v>
      </c>
      <c r="D4250" t="s">
        <v>163</v>
      </c>
      <c r="E4250" t="s">
        <v>16</v>
      </c>
      <c r="F4250" t="s">
        <v>38</v>
      </c>
      <c r="G4250">
        <v>85</v>
      </c>
      <c r="H4250">
        <v>73</v>
      </c>
      <c r="I4250" t="str">
        <f>INDEX('DATA - Teams'!$C:$C,MATCH(C4250,'DATA - Teams'!$B:$B,0))</f>
        <v>PMAC</v>
      </c>
    </row>
    <row r="4251" spans="1:9" hidden="1" x14ac:dyDescent="0.2">
      <c r="A4251">
        <v>2018</v>
      </c>
      <c r="B4251">
        <v>20</v>
      </c>
      <c r="C4251" t="s">
        <v>366</v>
      </c>
      <c r="D4251" t="s">
        <v>162</v>
      </c>
      <c r="E4251" t="s">
        <v>20</v>
      </c>
      <c r="F4251" t="s">
        <v>41</v>
      </c>
      <c r="G4251">
        <v>122</v>
      </c>
      <c r="H4251">
        <v>132</v>
      </c>
      <c r="I4251" t="str">
        <f>INDEX('DATA - Teams'!$C:$C,MATCH(C4251,'DATA - Teams'!$B:$B,0))</f>
        <v>PMAC</v>
      </c>
    </row>
    <row r="4252" spans="1:9" hidden="1" x14ac:dyDescent="0.2">
      <c r="A4252">
        <v>2018</v>
      </c>
      <c r="B4252">
        <v>20</v>
      </c>
      <c r="C4252" t="s">
        <v>366</v>
      </c>
      <c r="D4252" t="s">
        <v>231</v>
      </c>
      <c r="E4252" t="s">
        <v>31</v>
      </c>
      <c r="F4252" t="s">
        <v>43</v>
      </c>
      <c r="G4252">
        <v>80</v>
      </c>
      <c r="H4252">
        <v>55</v>
      </c>
      <c r="I4252" t="str">
        <f>INDEX('DATA - Teams'!$C:$C,MATCH(C4252,'DATA - Teams'!$B:$B,0))</f>
        <v>PMAC</v>
      </c>
    </row>
    <row r="4253" spans="1:9" hidden="1" x14ac:dyDescent="0.2">
      <c r="A4253">
        <v>2018</v>
      </c>
      <c r="B4253">
        <v>20</v>
      </c>
      <c r="C4253" t="s">
        <v>366</v>
      </c>
      <c r="D4253" t="s">
        <v>166</v>
      </c>
      <c r="E4253" t="s">
        <v>14</v>
      </c>
      <c r="F4253" t="s">
        <v>41</v>
      </c>
      <c r="G4253">
        <v>85</v>
      </c>
      <c r="H4253">
        <v>102</v>
      </c>
      <c r="I4253" t="str">
        <f>INDEX('DATA - Teams'!$C:$C,MATCH(C4253,'DATA - Teams'!$B:$B,0))</f>
        <v>PMAC</v>
      </c>
    </row>
    <row r="4254" spans="1:9" hidden="1" x14ac:dyDescent="0.2">
      <c r="A4254">
        <v>2018</v>
      </c>
      <c r="B4254">
        <v>20</v>
      </c>
      <c r="C4254" t="s">
        <v>366</v>
      </c>
      <c r="D4254" t="s">
        <v>64</v>
      </c>
      <c r="E4254" t="s">
        <v>14</v>
      </c>
      <c r="F4254" t="s">
        <v>41</v>
      </c>
      <c r="G4254">
        <v>70</v>
      </c>
      <c r="H4254">
        <v>75</v>
      </c>
      <c r="I4254" t="str">
        <f>INDEX('DATA - Teams'!$C:$C,MATCH(C4254,'DATA - Teams'!$B:$B,0))</f>
        <v>PMAC</v>
      </c>
    </row>
    <row r="4255" spans="1:9" hidden="1" x14ac:dyDescent="0.2">
      <c r="A4255">
        <v>2018</v>
      </c>
      <c r="B4255">
        <v>20</v>
      </c>
      <c r="C4255" t="s">
        <v>366</v>
      </c>
      <c r="D4255" t="s">
        <v>137</v>
      </c>
      <c r="E4255" t="s">
        <v>14</v>
      </c>
      <c r="F4255" t="s">
        <v>38</v>
      </c>
      <c r="G4255">
        <v>81</v>
      </c>
      <c r="H4255">
        <v>77</v>
      </c>
      <c r="I4255" t="str">
        <f>INDEX('DATA - Teams'!$C:$C,MATCH(C4255,'DATA - Teams'!$B:$B,0))</f>
        <v>PMAC</v>
      </c>
    </row>
    <row r="4256" spans="1:9" hidden="1" x14ac:dyDescent="0.2">
      <c r="A4256">
        <v>2018</v>
      </c>
      <c r="B4256">
        <v>20</v>
      </c>
      <c r="C4256" t="s">
        <v>366</v>
      </c>
      <c r="D4256" t="s">
        <v>358</v>
      </c>
      <c r="E4256" t="s">
        <v>21</v>
      </c>
      <c r="F4256" t="s">
        <v>43</v>
      </c>
      <c r="G4256">
        <v>69</v>
      </c>
      <c r="H4256">
        <v>52</v>
      </c>
      <c r="I4256" t="str">
        <f>INDEX('DATA - Teams'!$C:$C,MATCH(C4256,'DATA - Teams'!$B:$B,0))</f>
        <v>PMAC</v>
      </c>
    </row>
    <row r="4257" spans="1:9" hidden="1" x14ac:dyDescent="0.2">
      <c r="A4257">
        <v>2018</v>
      </c>
      <c r="B4257">
        <v>20</v>
      </c>
      <c r="C4257" t="s">
        <v>366</v>
      </c>
      <c r="D4257" t="s">
        <v>340</v>
      </c>
      <c r="E4257" t="s">
        <v>36</v>
      </c>
      <c r="F4257" t="s">
        <v>52</v>
      </c>
      <c r="G4257">
        <v>88</v>
      </c>
      <c r="H4257">
        <v>69</v>
      </c>
      <c r="I4257" t="str">
        <f>INDEX('DATA - Teams'!$C:$C,MATCH(C4257,'DATA - Teams'!$B:$B,0))</f>
        <v>PMAC</v>
      </c>
    </row>
    <row r="4258" spans="1:9" hidden="1" x14ac:dyDescent="0.2">
      <c r="A4258">
        <v>2018</v>
      </c>
      <c r="B4258">
        <v>20</v>
      </c>
      <c r="C4258" t="s">
        <v>366</v>
      </c>
      <c r="D4258" t="s">
        <v>352</v>
      </c>
      <c r="E4258" t="s">
        <v>18</v>
      </c>
      <c r="F4258" t="s">
        <v>43</v>
      </c>
      <c r="G4258">
        <v>69</v>
      </c>
      <c r="H4258">
        <v>61</v>
      </c>
      <c r="I4258" t="str">
        <f>INDEX('DATA - Teams'!$C:$C,MATCH(C4258,'DATA - Teams'!$B:$B,0))</f>
        <v>PMAC</v>
      </c>
    </row>
    <row r="4259" spans="1:9" hidden="1" x14ac:dyDescent="0.2">
      <c r="A4259">
        <v>2018</v>
      </c>
      <c r="B4259">
        <v>20</v>
      </c>
      <c r="C4259" t="s">
        <v>366</v>
      </c>
      <c r="D4259" t="s">
        <v>336</v>
      </c>
      <c r="E4259" t="s">
        <v>18</v>
      </c>
      <c r="F4259" t="s">
        <v>38</v>
      </c>
      <c r="G4259">
        <v>73</v>
      </c>
      <c r="H4259">
        <v>120</v>
      </c>
      <c r="I4259" t="str">
        <f>INDEX('DATA - Teams'!$C:$C,MATCH(C4259,'DATA - Teams'!$B:$B,0))</f>
        <v>PMAC</v>
      </c>
    </row>
    <row r="4260" spans="1:9" hidden="1" x14ac:dyDescent="0.2">
      <c r="A4260">
        <v>2018</v>
      </c>
      <c r="B4260">
        <v>20</v>
      </c>
      <c r="C4260" t="s">
        <v>366</v>
      </c>
      <c r="D4260" t="s">
        <v>251</v>
      </c>
      <c r="E4260" t="s">
        <v>13</v>
      </c>
      <c r="F4260" t="s">
        <v>43</v>
      </c>
      <c r="G4260">
        <v>144</v>
      </c>
      <c r="H4260">
        <v>125</v>
      </c>
      <c r="I4260" t="str">
        <f>INDEX('DATA - Teams'!$C:$C,MATCH(C4260,'DATA - Teams'!$B:$B,0))</f>
        <v>PMAC</v>
      </c>
    </row>
    <row r="4261" spans="1:9" hidden="1" x14ac:dyDescent="0.2">
      <c r="A4261">
        <v>2018</v>
      </c>
      <c r="B4261">
        <v>20</v>
      </c>
      <c r="C4261" t="s">
        <v>366</v>
      </c>
      <c r="D4261" t="s">
        <v>226</v>
      </c>
      <c r="E4261" t="s">
        <v>32</v>
      </c>
      <c r="F4261" t="s">
        <v>41</v>
      </c>
      <c r="G4261">
        <v>111</v>
      </c>
      <c r="H4261">
        <v>141</v>
      </c>
      <c r="I4261" t="str">
        <f>INDEX('DATA - Teams'!$C:$C,MATCH(C4261,'DATA - Teams'!$B:$B,0))</f>
        <v>PMAC</v>
      </c>
    </row>
    <row r="4262" spans="1:9" hidden="1" x14ac:dyDescent="0.2">
      <c r="A4262">
        <v>2018</v>
      </c>
      <c r="B4262">
        <v>20</v>
      </c>
      <c r="C4262" t="s">
        <v>366</v>
      </c>
      <c r="D4262" t="s">
        <v>314</v>
      </c>
      <c r="E4262" t="s">
        <v>32</v>
      </c>
      <c r="F4262" t="s">
        <v>41</v>
      </c>
      <c r="G4262">
        <v>90</v>
      </c>
      <c r="H4262">
        <v>131</v>
      </c>
      <c r="I4262" t="str">
        <f>INDEX('DATA - Teams'!$C:$C,MATCH(C4262,'DATA - Teams'!$B:$B,0))</f>
        <v>PMAC</v>
      </c>
    </row>
    <row r="4263" spans="1:9" hidden="1" x14ac:dyDescent="0.2">
      <c r="A4263">
        <v>2018</v>
      </c>
      <c r="B4263">
        <v>20</v>
      </c>
      <c r="C4263" t="s">
        <v>366</v>
      </c>
      <c r="D4263" t="s">
        <v>364</v>
      </c>
      <c r="E4263" t="s">
        <v>32</v>
      </c>
      <c r="F4263" t="s">
        <v>43</v>
      </c>
      <c r="G4263">
        <v>80</v>
      </c>
      <c r="H4263">
        <v>134</v>
      </c>
      <c r="I4263" t="str">
        <f>INDEX('DATA - Teams'!$C:$C,MATCH(C4263,'DATA - Teams'!$B:$B,0))</f>
        <v>PMAC</v>
      </c>
    </row>
    <row r="4264" spans="1:9" hidden="1" x14ac:dyDescent="0.2">
      <c r="A4264">
        <v>2018</v>
      </c>
      <c r="B4264">
        <v>20</v>
      </c>
      <c r="C4264" t="s">
        <v>366</v>
      </c>
      <c r="D4264" t="s">
        <v>190</v>
      </c>
      <c r="E4264" t="s">
        <v>32</v>
      </c>
      <c r="F4264" t="s">
        <v>38</v>
      </c>
      <c r="G4264">
        <v>86</v>
      </c>
      <c r="H4264">
        <v>33</v>
      </c>
      <c r="I4264" t="str">
        <f>INDEX('DATA - Teams'!$C:$C,MATCH(C4264,'DATA - Teams'!$B:$B,0))</f>
        <v>PMAC</v>
      </c>
    </row>
    <row r="4265" spans="1:9" hidden="1" x14ac:dyDescent="0.2">
      <c r="A4265">
        <v>2018</v>
      </c>
      <c r="B4265">
        <v>20</v>
      </c>
      <c r="C4265" t="s">
        <v>366</v>
      </c>
      <c r="D4265" t="s">
        <v>247</v>
      </c>
      <c r="E4265" t="s">
        <v>35</v>
      </c>
      <c r="F4265" t="s">
        <v>41</v>
      </c>
      <c r="G4265">
        <v>84</v>
      </c>
      <c r="H4265">
        <v>61</v>
      </c>
      <c r="I4265" t="str">
        <f>INDEX('DATA - Teams'!$C:$C,MATCH(C4265,'DATA - Teams'!$B:$B,0))</f>
        <v>PMAC</v>
      </c>
    </row>
    <row r="4266" spans="1:9" hidden="1" x14ac:dyDescent="0.2">
      <c r="A4266">
        <v>2018</v>
      </c>
      <c r="B4266">
        <v>20</v>
      </c>
      <c r="C4266" t="s">
        <v>366</v>
      </c>
      <c r="D4266" t="s">
        <v>347</v>
      </c>
      <c r="E4266" t="s">
        <v>20</v>
      </c>
      <c r="F4266" t="s">
        <v>59</v>
      </c>
      <c r="G4266">
        <v>79</v>
      </c>
      <c r="H4266">
        <v>0</v>
      </c>
      <c r="I4266" t="str">
        <f>INDEX('DATA - Teams'!$C:$C,MATCH(C4266,'DATA - Teams'!$B:$B,0))</f>
        <v>PMAC</v>
      </c>
    </row>
    <row r="4267" spans="1:9" hidden="1" x14ac:dyDescent="0.2">
      <c r="A4267">
        <v>2018</v>
      </c>
      <c r="B4267">
        <v>20</v>
      </c>
      <c r="C4267" t="s">
        <v>366</v>
      </c>
      <c r="D4267" t="s">
        <v>81</v>
      </c>
      <c r="E4267" t="s">
        <v>31</v>
      </c>
      <c r="F4267" t="s">
        <v>59</v>
      </c>
      <c r="G4267">
        <v>76</v>
      </c>
      <c r="H4267">
        <v>0</v>
      </c>
      <c r="I4267" t="str">
        <f>INDEX('DATA - Teams'!$C:$C,MATCH(C4267,'DATA - Teams'!$B:$B,0))</f>
        <v>PMAC</v>
      </c>
    </row>
    <row r="4268" spans="1:9" hidden="1" x14ac:dyDescent="0.2">
      <c r="A4268">
        <v>2018</v>
      </c>
      <c r="B4268">
        <v>20</v>
      </c>
      <c r="C4268" t="s">
        <v>366</v>
      </c>
      <c r="D4268" t="s">
        <v>354</v>
      </c>
      <c r="E4268" t="s">
        <v>28</v>
      </c>
      <c r="F4268" t="s">
        <v>59</v>
      </c>
      <c r="G4268">
        <v>77</v>
      </c>
      <c r="H4268">
        <v>0</v>
      </c>
      <c r="I4268" t="str">
        <f>INDEX('DATA - Teams'!$C:$C,MATCH(C4268,'DATA - Teams'!$B:$B,0))</f>
        <v>PMAC</v>
      </c>
    </row>
    <row r="4269" spans="1:9" hidden="1" x14ac:dyDescent="0.2">
      <c r="A4269">
        <v>2018</v>
      </c>
      <c r="B4269">
        <v>20</v>
      </c>
      <c r="C4269" t="s">
        <v>366</v>
      </c>
      <c r="D4269" t="s">
        <v>328</v>
      </c>
      <c r="E4269" t="s">
        <v>23</v>
      </c>
      <c r="F4269" t="s">
        <v>59</v>
      </c>
      <c r="G4269">
        <v>103</v>
      </c>
      <c r="H4269">
        <v>0</v>
      </c>
      <c r="I4269" t="str">
        <f>INDEX('DATA - Teams'!$C:$C,MATCH(C4269,'DATA - Teams'!$B:$B,0))</f>
        <v>PMAC</v>
      </c>
    </row>
    <row r="4270" spans="1:9" hidden="1" x14ac:dyDescent="0.2">
      <c r="A4270">
        <v>2018</v>
      </c>
      <c r="B4270">
        <v>21</v>
      </c>
      <c r="C4270" t="s">
        <v>366</v>
      </c>
      <c r="D4270" t="s">
        <v>183</v>
      </c>
      <c r="E4270" t="s">
        <v>10</v>
      </c>
      <c r="F4270" t="s">
        <v>41</v>
      </c>
      <c r="G4270">
        <v>70</v>
      </c>
      <c r="H4270">
        <v>70</v>
      </c>
      <c r="I4270" t="str">
        <f>INDEX('DATA - Teams'!$C:$C,MATCH(C4270,'DATA - Teams'!$B:$B,0))</f>
        <v>PMAC</v>
      </c>
    </row>
    <row r="4271" spans="1:9" hidden="1" x14ac:dyDescent="0.2">
      <c r="A4271">
        <v>2018</v>
      </c>
      <c r="B4271">
        <v>21</v>
      </c>
      <c r="C4271" t="s">
        <v>366</v>
      </c>
      <c r="D4271" t="s">
        <v>362</v>
      </c>
      <c r="E4271" t="s">
        <v>10</v>
      </c>
      <c r="F4271" t="s">
        <v>38</v>
      </c>
      <c r="G4271">
        <v>93</v>
      </c>
      <c r="H4271">
        <v>96</v>
      </c>
      <c r="I4271" t="str">
        <f>INDEX('DATA - Teams'!$C:$C,MATCH(C4271,'DATA - Teams'!$B:$B,0))</f>
        <v>PMAC</v>
      </c>
    </row>
    <row r="4272" spans="1:9" hidden="1" x14ac:dyDescent="0.2">
      <c r="A4272">
        <v>2018</v>
      </c>
      <c r="B4272">
        <v>21</v>
      </c>
      <c r="C4272" t="s">
        <v>366</v>
      </c>
      <c r="D4272" t="s">
        <v>163</v>
      </c>
      <c r="E4272" t="s">
        <v>16</v>
      </c>
      <c r="F4272" t="s">
        <v>38</v>
      </c>
      <c r="G4272">
        <v>83</v>
      </c>
      <c r="H4272">
        <v>86</v>
      </c>
      <c r="I4272" t="str">
        <f>INDEX('DATA - Teams'!$C:$C,MATCH(C4272,'DATA - Teams'!$B:$B,0))</f>
        <v>PMAC</v>
      </c>
    </row>
    <row r="4273" spans="1:9" hidden="1" x14ac:dyDescent="0.2">
      <c r="A4273">
        <v>2018</v>
      </c>
      <c r="B4273">
        <v>21</v>
      </c>
      <c r="C4273" t="s">
        <v>366</v>
      </c>
      <c r="D4273" t="s">
        <v>347</v>
      </c>
      <c r="E4273" t="s">
        <v>20</v>
      </c>
      <c r="F4273" t="s">
        <v>43</v>
      </c>
      <c r="G4273">
        <v>71</v>
      </c>
      <c r="H4273">
        <v>64</v>
      </c>
      <c r="I4273" t="str">
        <f>INDEX('DATA - Teams'!$C:$C,MATCH(C4273,'DATA - Teams'!$B:$B,0))</f>
        <v>PMAC</v>
      </c>
    </row>
    <row r="4274" spans="1:9" hidden="1" x14ac:dyDescent="0.2">
      <c r="A4274">
        <v>2018</v>
      </c>
      <c r="B4274">
        <v>21</v>
      </c>
      <c r="C4274" t="s">
        <v>366</v>
      </c>
      <c r="D4274" t="s">
        <v>162</v>
      </c>
      <c r="E4274" t="s">
        <v>20</v>
      </c>
      <c r="F4274" t="s">
        <v>41</v>
      </c>
      <c r="G4274">
        <v>132</v>
      </c>
      <c r="H4274">
        <v>160</v>
      </c>
      <c r="I4274" t="str">
        <f>INDEX('DATA - Teams'!$C:$C,MATCH(C4274,'DATA - Teams'!$B:$B,0))</f>
        <v>PMAC</v>
      </c>
    </row>
    <row r="4275" spans="1:9" hidden="1" x14ac:dyDescent="0.2">
      <c r="A4275">
        <v>2018</v>
      </c>
      <c r="B4275">
        <v>21</v>
      </c>
      <c r="C4275" t="s">
        <v>366</v>
      </c>
      <c r="D4275" t="s">
        <v>137</v>
      </c>
      <c r="E4275" t="s">
        <v>14</v>
      </c>
      <c r="F4275" t="s">
        <v>38</v>
      </c>
      <c r="G4275">
        <v>90</v>
      </c>
      <c r="H4275">
        <v>116</v>
      </c>
      <c r="I4275" t="str">
        <f>INDEX('DATA - Teams'!$C:$C,MATCH(C4275,'DATA - Teams'!$B:$B,0))</f>
        <v>PMAC</v>
      </c>
    </row>
    <row r="4276" spans="1:9" hidden="1" x14ac:dyDescent="0.2">
      <c r="A4276">
        <v>2018</v>
      </c>
      <c r="B4276">
        <v>21</v>
      </c>
      <c r="C4276" t="s">
        <v>366</v>
      </c>
      <c r="D4276" t="s">
        <v>64</v>
      </c>
      <c r="E4276" t="s">
        <v>14</v>
      </c>
      <c r="F4276" t="s">
        <v>41</v>
      </c>
      <c r="G4276">
        <v>71</v>
      </c>
      <c r="H4276">
        <v>109</v>
      </c>
      <c r="I4276" t="str">
        <f>INDEX('DATA - Teams'!$C:$C,MATCH(C4276,'DATA - Teams'!$B:$B,0))</f>
        <v>PMAC</v>
      </c>
    </row>
    <row r="4277" spans="1:9" hidden="1" x14ac:dyDescent="0.2">
      <c r="A4277">
        <v>2018</v>
      </c>
      <c r="B4277">
        <v>21</v>
      </c>
      <c r="C4277" t="s">
        <v>366</v>
      </c>
      <c r="D4277" t="s">
        <v>166</v>
      </c>
      <c r="E4277" t="s">
        <v>14</v>
      </c>
      <c r="F4277" t="s">
        <v>41</v>
      </c>
      <c r="G4277">
        <v>75</v>
      </c>
      <c r="H4277">
        <v>48</v>
      </c>
      <c r="I4277" t="str">
        <f>INDEX('DATA - Teams'!$C:$C,MATCH(C4277,'DATA - Teams'!$B:$B,0))</f>
        <v>PMAC</v>
      </c>
    </row>
    <row r="4278" spans="1:9" hidden="1" x14ac:dyDescent="0.2">
      <c r="A4278">
        <v>2018</v>
      </c>
      <c r="B4278">
        <v>21</v>
      </c>
      <c r="C4278" t="s">
        <v>366</v>
      </c>
      <c r="D4278" t="s">
        <v>358</v>
      </c>
      <c r="E4278" t="s">
        <v>21</v>
      </c>
      <c r="F4278" t="s">
        <v>43</v>
      </c>
      <c r="G4278">
        <v>81</v>
      </c>
      <c r="H4278">
        <v>99</v>
      </c>
      <c r="I4278" t="str">
        <f>INDEX('DATA - Teams'!$C:$C,MATCH(C4278,'DATA - Teams'!$B:$B,0))</f>
        <v>PMAC</v>
      </c>
    </row>
    <row r="4279" spans="1:9" hidden="1" x14ac:dyDescent="0.2">
      <c r="A4279">
        <v>2018</v>
      </c>
      <c r="B4279">
        <v>21</v>
      </c>
      <c r="C4279" t="s">
        <v>366</v>
      </c>
      <c r="D4279" t="s">
        <v>340</v>
      </c>
      <c r="E4279" t="s">
        <v>36</v>
      </c>
      <c r="F4279" t="s">
        <v>52</v>
      </c>
      <c r="G4279">
        <v>79</v>
      </c>
      <c r="H4279">
        <v>75</v>
      </c>
      <c r="I4279" t="str">
        <f>INDEX('DATA - Teams'!$C:$C,MATCH(C4279,'DATA - Teams'!$B:$B,0))</f>
        <v>PMAC</v>
      </c>
    </row>
    <row r="4280" spans="1:9" hidden="1" x14ac:dyDescent="0.2">
      <c r="A4280">
        <v>2018</v>
      </c>
      <c r="B4280">
        <v>21</v>
      </c>
      <c r="C4280" t="s">
        <v>366</v>
      </c>
      <c r="D4280" t="s">
        <v>352</v>
      </c>
      <c r="E4280" t="s">
        <v>18</v>
      </c>
      <c r="F4280" t="s">
        <v>43</v>
      </c>
      <c r="G4280">
        <v>68</v>
      </c>
      <c r="H4280">
        <v>91</v>
      </c>
      <c r="I4280" t="str">
        <f>INDEX('DATA - Teams'!$C:$C,MATCH(C4280,'DATA - Teams'!$B:$B,0))</f>
        <v>PMAC</v>
      </c>
    </row>
    <row r="4281" spans="1:9" hidden="1" x14ac:dyDescent="0.2">
      <c r="A4281">
        <v>2018</v>
      </c>
      <c r="B4281">
        <v>21</v>
      </c>
      <c r="C4281" t="s">
        <v>366</v>
      </c>
      <c r="D4281" t="s">
        <v>336</v>
      </c>
      <c r="E4281" t="s">
        <v>18</v>
      </c>
      <c r="F4281" t="s">
        <v>38</v>
      </c>
      <c r="G4281">
        <v>82</v>
      </c>
      <c r="H4281">
        <v>91</v>
      </c>
      <c r="I4281" t="str">
        <f>INDEX('DATA - Teams'!$C:$C,MATCH(C4281,'DATA - Teams'!$B:$B,0))</f>
        <v>PMAC</v>
      </c>
    </row>
    <row r="4282" spans="1:9" hidden="1" x14ac:dyDescent="0.2">
      <c r="A4282">
        <v>2018</v>
      </c>
      <c r="B4282">
        <v>21</v>
      </c>
      <c r="C4282" t="s">
        <v>366</v>
      </c>
      <c r="D4282" t="s">
        <v>365</v>
      </c>
      <c r="E4282" t="s">
        <v>13</v>
      </c>
      <c r="F4282" t="s">
        <v>38</v>
      </c>
      <c r="G4282">
        <v>98</v>
      </c>
      <c r="H4282">
        <v>73</v>
      </c>
      <c r="I4282" t="str">
        <f>INDEX('DATA - Teams'!$C:$C,MATCH(C4282,'DATA - Teams'!$B:$B,0))</f>
        <v>PMAC</v>
      </c>
    </row>
    <row r="4283" spans="1:9" hidden="1" x14ac:dyDescent="0.2">
      <c r="A4283">
        <v>2018</v>
      </c>
      <c r="B4283">
        <v>21</v>
      </c>
      <c r="C4283" t="s">
        <v>366</v>
      </c>
      <c r="D4283" t="s">
        <v>251</v>
      </c>
      <c r="E4283" t="s">
        <v>13</v>
      </c>
      <c r="F4283" t="s">
        <v>43</v>
      </c>
      <c r="G4283">
        <v>131</v>
      </c>
      <c r="H4283">
        <v>88</v>
      </c>
      <c r="I4283" t="str">
        <f>INDEX('DATA - Teams'!$C:$C,MATCH(C4283,'DATA - Teams'!$B:$B,0))</f>
        <v>PMAC</v>
      </c>
    </row>
    <row r="4284" spans="1:9" hidden="1" x14ac:dyDescent="0.2">
      <c r="A4284">
        <v>2018</v>
      </c>
      <c r="B4284">
        <v>21</v>
      </c>
      <c r="C4284" t="s">
        <v>366</v>
      </c>
      <c r="D4284" t="s">
        <v>364</v>
      </c>
      <c r="E4284" t="s">
        <v>32</v>
      </c>
      <c r="F4284" t="s">
        <v>43</v>
      </c>
      <c r="G4284">
        <v>88</v>
      </c>
      <c r="H4284">
        <v>48</v>
      </c>
      <c r="I4284" t="str">
        <f>INDEX('DATA - Teams'!$C:$C,MATCH(C4284,'DATA - Teams'!$B:$B,0))</f>
        <v>PMAC</v>
      </c>
    </row>
    <row r="4285" spans="1:9" hidden="1" x14ac:dyDescent="0.2">
      <c r="A4285">
        <v>2018</v>
      </c>
      <c r="B4285">
        <v>21</v>
      </c>
      <c r="C4285" t="s">
        <v>366</v>
      </c>
      <c r="D4285" t="s">
        <v>226</v>
      </c>
      <c r="E4285" t="s">
        <v>32</v>
      </c>
      <c r="F4285" t="s">
        <v>41</v>
      </c>
      <c r="G4285">
        <v>115</v>
      </c>
      <c r="H4285">
        <v>130</v>
      </c>
      <c r="I4285" t="str">
        <f>INDEX('DATA - Teams'!$C:$C,MATCH(C4285,'DATA - Teams'!$B:$B,0))</f>
        <v>PMAC</v>
      </c>
    </row>
    <row r="4286" spans="1:9" hidden="1" x14ac:dyDescent="0.2">
      <c r="A4286">
        <v>2018</v>
      </c>
      <c r="B4286">
        <v>21</v>
      </c>
      <c r="C4286" t="s">
        <v>366</v>
      </c>
      <c r="D4286" t="s">
        <v>328</v>
      </c>
      <c r="E4286" t="s">
        <v>23</v>
      </c>
      <c r="F4286" t="s">
        <v>41</v>
      </c>
      <c r="G4286">
        <v>96</v>
      </c>
      <c r="H4286">
        <v>79</v>
      </c>
      <c r="I4286" t="str">
        <f>INDEX('DATA - Teams'!$C:$C,MATCH(C4286,'DATA - Teams'!$B:$B,0))</f>
        <v>PMAC</v>
      </c>
    </row>
    <row r="4287" spans="1:9" hidden="1" x14ac:dyDescent="0.2">
      <c r="A4287">
        <v>2018</v>
      </c>
      <c r="B4287">
        <v>21</v>
      </c>
      <c r="C4287" t="s">
        <v>366</v>
      </c>
      <c r="D4287" t="s">
        <v>247</v>
      </c>
      <c r="E4287" t="s">
        <v>35</v>
      </c>
      <c r="F4287" t="s">
        <v>41</v>
      </c>
      <c r="G4287">
        <v>85</v>
      </c>
      <c r="H4287">
        <v>73</v>
      </c>
      <c r="I4287" t="str">
        <f>INDEX('DATA - Teams'!$C:$C,MATCH(C4287,'DATA - Teams'!$B:$B,0))</f>
        <v>PMAC</v>
      </c>
    </row>
    <row r="4288" spans="1:9" hidden="1" x14ac:dyDescent="0.2">
      <c r="A4288">
        <v>2018</v>
      </c>
      <c r="B4288">
        <v>21</v>
      </c>
      <c r="C4288" t="s">
        <v>366</v>
      </c>
      <c r="D4288" t="s">
        <v>231</v>
      </c>
      <c r="E4288" t="s">
        <v>31</v>
      </c>
      <c r="F4288" t="s">
        <v>59</v>
      </c>
      <c r="G4288">
        <v>77</v>
      </c>
      <c r="H4288">
        <v>88</v>
      </c>
      <c r="I4288" t="str">
        <f>INDEX('DATA - Teams'!$C:$C,MATCH(C4288,'DATA - Teams'!$B:$B,0))</f>
        <v>PMAC</v>
      </c>
    </row>
    <row r="4289" spans="1:9" hidden="1" x14ac:dyDescent="0.2">
      <c r="A4289">
        <v>2018</v>
      </c>
      <c r="B4289">
        <v>21</v>
      </c>
      <c r="C4289" t="s">
        <v>366</v>
      </c>
      <c r="D4289" t="s">
        <v>81</v>
      </c>
      <c r="E4289" t="s">
        <v>31</v>
      </c>
      <c r="F4289" t="s">
        <v>59</v>
      </c>
      <c r="G4289">
        <v>81</v>
      </c>
      <c r="H4289">
        <v>109</v>
      </c>
      <c r="I4289" t="str">
        <f>INDEX('DATA - Teams'!$C:$C,MATCH(C4289,'DATA - Teams'!$B:$B,0))</f>
        <v>PMAC</v>
      </c>
    </row>
    <row r="4290" spans="1:9" hidden="1" x14ac:dyDescent="0.2">
      <c r="A4290">
        <v>2018</v>
      </c>
      <c r="B4290">
        <v>21</v>
      </c>
      <c r="C4290" t="s">
        <v>366</v>
      </c>
      <c r="D4290" t="s">
        <v>114</v>
      </c>
      <c r="E4290" t="s">
        <v>33</v>
      </c>
      <c r="F4290" t="s">
        <v>59</v>
      </c>
      <c r="G4290">
        <v>108</v>
      </c>
      <c r="H4290">
        <v>0</v>
      </c>
      <c r="I4290" t="str">
        <f>INDEX('DATA - Teams'!$C:$C,MATCH(C4290,'DATA - Teams'!$B:$B,0))</f>
        <v>PMAC</v>
      </c>
    </row>
    <row r="4291" spans="1:9" hidden="1" x14ac:dyDescent="0.2">
      <c r="A4291">
        <v>2018</v>
      </c>
      <c r="B4291">
        <v>21</v>
      </c>
      <c r="C4291" t="s">
        <v>366</v>
      </c>
      <c r="D4291" t="s">
        <v>354</v>
      </c>
      <c r="E4291" t="s">
        <v>28</v>
      </c>
      <c r="F4291" t="s">
        <v>59</v>
      </c>
      <c r="G4291">
        <v>77</v>
      </c>
      <c r="H4291">
        <v>0</v>
      </c>
      <c r="I4291" t="str">
        <f>INDEX('DATA - Teams'!$C:$C,MATCH(C4291,'DATA - Teams'!$B:$B,0))</f>
        <v>PMAC</v>
      </c>
    </row>
    <row r="4292" spans="1:9" hidden="1" x14ac:dyDescent="0.2">
      <c r="A4292">
        <v>2018</v>
      </c>
      <c r="B4292">
        <v>1</v>
      </c>
      <c r="C4292" t="s">
        <v>367</v>
      </c>
      <c r="D4292" t="s">
        <v>61</v>
      </c>
      <c r="E4292" t="s">
        <v>20</v>
      </c>
      <c r="F4292" t="s">
        <v>41</v>
      </c>
      <c r="G4292">
        <v>105</v>
      </c>
      <c r="H4292">
        <v>94</v>
      </c>
      <c r="I4292" t="str">
        <f>INDEX('DATA - Teams'!$C:$C,MATCH(C4292,'DATA - Teams'!$B:$B,0))</f>
        <v>KAPPAZ</v>
      </c>
    </row>
    <row r="4293" spans="1:9" hidden="1" x14ac:dyDescent="0.2">
      <c r="A4293">
        <v>2018</v>
      </c>
      <c r="B4293">
        <v>1</v>
      </c>
      <c r="C4293" t="s">
        <v>367</v>
      </c>
      <c r="D4293" t="s">
        <v>244</v>
      </c>
      <c r="E4293" t="s">
        <v>20</v>
      </c>
      <c r="F4293" t="s">
        <v>41</v>
      </c>
      <c r="G4293">
        <v>119</v>
      </c>
      <c r="H4293">
        <v>125</v>
      </c>
      <c r="I4293" t="str">
        <f>INDEX('DATA - Teams'!$C:$C,MATCH(C4293,'DATA - Teams'!$B:$B,0))</f>
        <v>KAPPAZ</v>
      </c>
    </row>
    <row r="4294" spans="1:9" hidden="1" x14ac:dyDescent="0.2">
      <c r="A4294">
        <v>2018</v>
      </c>
      <c r="B4294">
        <v>1</v>
      </c>
      <c r="C4294" t="s">
        <v>367</v>
      </c>
      <c r="D4294" t="s">
        <v>206</v>
      </c>
      <c r="E4294" t="s">
        <v>31</v>
      </c>
      <c r="F4294" t="s">
        <v>38</v>
      </c>
      <c r="G4294">
        <v>86</v>
      </c>
      <c r="H4294">
        <v>77</v>
      </c>
      <c r="I4294" t="str">
        <f>INDEX('DATA - Teams'!$C:$C,MATCH(C4294,'DATA - Teams'!$B:$B,0))</f>
        <v>KAPPAZ</v>
      </c>
    </row>
    <row r="4295" spans="1:9" hidden="1" x14ac:dyDescent="0.2">
      <c r="A4295">
        <v>2018</v>
      </c>
      <c r="B4295">
        <v>1</v>
      </c>
      <c r="C4295" t="s">
        <v>367</v>
      </c>
      <c r="D4295" t="s">
        <v>108</v>
      </c>
      <c r="E4295" t="s">
        <v>31</v>
      </c>
      <c r="F4295" t="s">
        <v>41</v>
      </c>
      <c r="G4295">
        <v>82</v>
      </c>
      <c r="H4295">
        <v>66</v>
      </c>
      <c r="I4295" t="str">
        <f>INDEX('DATA - Teams'!$C:$C,MATCH(C4295,'DATA - Teams'!$B:$B,0))</f>
        <v>KAPPAZ</v>
      </c>
    </row>
    <row r="4296" spans="1:9" hidden="1" x14ac:dyDescent="0.2">
      <c r="A4296">
        <v>2018</v>
      </c>
      <c r="B4296">
        <v>1</v>
      </c>
      <c r="C4296" t="s">
        <v>367</v>
      </c>
      <c r="D4296" t="s">
        <v>234</v>
      </c>
      <c r="E4296" t="s">
        <v>22</v>
      </c>
      <c r="F4296" t="s">
        <v>38</v>
      </c>
      <c r="G4296">
        <v>83</v>
      </c>
      <c r="H4296">
        <v>91</v>
      </c>
      <c r="I4296" t="str">
        <f>INDEX('DATA - Teams'!$C:$C,MATCH(C4296,'DATA - Teams'!$B:$B,0))</f>
        <v>KAPPAZ</v>
      </c>
    </row>
    <row r="4297" spans="1:9" hidden="1" x14ac:dyDescent="0.2">
      <c r="A4297">
        <v>2018</v>
      </c>
      <c r="B4297">
        <v>1</v>
      </c>
      <c r="C4297" t="s">
        <v>367</v>
      </c>
      <c r="D4297" t="s">
        <v>75</v>
      </c>
      <c r="E4297" t="s">
        <v>33</v>
      </c>
      <c r="F4297" t="s">
        <v>43</v>
      </c>
      <c r="G4297">
        <v>92</v>
      </c>
      <c r="H4297">
        <v>87</v>
      </c>
      <c r="I4297" t="str">
        <f>INDEX('DATA - Teams'!$C:$C,MATCH(C4297,'DATA - Teams'!$B:$B,0))</f>
        <v>KAPPAZ</v>
      </c>
    </row>
    <row r="4298" spans="1:9" hidden="1" x14ac:dyDescent="0.2">
      <c r="A4298">
        <v>2018</v>
      </c>
      <c r="B4298">
        <v>1</v>
      </c>
      <c r="C4298" t="s">
        <v>367</v>
      </c>
      <c r="D4298" t="s">
        <v>326</v>
      </c>
      <c r="E4298" t="s">
        <v>33</v>
      </c>
      <c r="F4298" t="s">
        <v>41</v>
      </c>
      <c r="G4298">
        <v>89</v>
      </c>
      <c r="H4298">
        <v>91</v>
      </c>
      <c r="I4298" t="str">
        <f>INDEX('DATA - Teams'!$C:$C,MATCH(C4298,'DATA - Teams'!$B:$B,0))</f>
        <v>KAPPAZ</v>
      </c>
    </row>
    <row r="4299" spans="1:9" hidden="1" x14ac:dyDescent="0.2">
      <c r="A4299">
        <v>2018</v>
      </c>
      <c r="B4299">
        <v>1</v>
      </c>
      <c r="C4299" t="s">
        <v>367</v>
      </c>
      <c r="D4299" t="s">
        <v>157</v>
      </c>
      <c r="E4299" t="s">
        <v>33</v>
      </c>
      <c r="F4299" t="s">
        <v>52</v>
      </c>
      <c r="G4299">
        <v>100</v>
      </c>
      <c r="H4299">
        <v>95</v>
      </c>
      <c r="I4299" t="str">
        <f>INDEX('DATA - Teams'!$C:$C,MATCH(C4299,'DATA - Teams'!$B:$B,0))</f>
        <v>KAPPAZ</v>
      </c>
    </row>
    <row r="4300" spans="1:9" hidden="1" x14ac:dyDescent="0.2">
      <c r="A4300">
        <v>2018</v>
      </c>
      <c r="B4300">
        <v>1</v>
      </c>
      <c r="C4300" t="s">
        <v>367</v>
      </c>
      <c r="D4300" t="s">
        <v>329</v>
      </c>
      <c r="E4300" t="s">
        <v>24</v>
      </c>
      <c r="F4300" t="s">
        <v>41</v>
      </c>
      <c r="G4300">
        <v>104</v>
      </c>
      <c r="H4300">
        <v>99</v>
      </c>
      <c r="I4300" t="str">
        <f>INDEX('DATA - Teams'!$C:$C,MATCH(C4300,'DATA - Teams'!$B:$B,0))</f>
        <v>KAPPAZ</v>
      </c>
    </row>
    <row r="4301" spans="1:9" hidden="1" x14ac:dyDescent="0.2">
      <c r="A4301">
        <v>2018</v>
      </c>
      <c r="B4301">
        <v>1</v>
      </c>
      <c r="C4301" t="s">
        <v>367</v>
      </c>
      <c r="D4301" t="s">
        <v>103</v>
      </c>
      <c r="E4301" t="s">
        <v>24</v>
      </c>
      <c r="F4301" t="s">
        <v>43</v>
      </c>
      <c r="G4301">
        <v>68</v>
      </c>
      <c r="H4301">
        <v>92</v>
      </c>
      <c r="I4301" t="str">
        <f>INDEX('DATA - Teams'!$C:$C,MATCH(C4301,'DATA - Teams'!$B:$B,0))</f>
        <v>KAPPAZ</v>
      </c>
    </row>
    <row r="4302" spans="1:9" hidden="1" x14ac:dyDescent="0.2">
      <c r="A4302">
        <v>2018</v>
      </c>
      <c r="B4302">
        <v>1</v>
      </c>
      <c r="C4302" t="s">
        <v>367</v>
      </c>
      <c r="D4302" t="s">
        <v>306</v>
      </c>
      <c r="E4302" t="s">
        <v>28</v>
      </c>
      <c r="F4302" t="s">
        <v>41</v>
      </c>
      <c r="G4302">
        <v>107</v>
      </c>
      <c r="H4302">
        <v>105</v>
      </c>
      <c r="I4302" t="str">
        <f>INDEX('DATA - Teams'!$C:$C,MATCH(C4302,'DATA - Teams'!$B:$B,0))</f>
        <v>KAPPAZ</v>
      </c>
    </row>
    <row r="4303" spans="1:9" hidden="1" x14ac:dyDescent="0.2">
      <c r="A4303">
        <v>2018</v>
      </c>
      <c r="B4303">
        <v>1</v>
      </c>
      <c r="C4303" t="s">
        <v>367</v>
      </c>
      <c r="D4303" t="s">
        <v>161</v>
      </c>
      <c r="E4303" t="s">
        <v>36</v>
      </c>
      <c r="F4303" t="s">
        <v>43</v>
      </c>
      <c r="G4303">
        <v>62</v>
      </c>
      <c r="H4303">
        <v>119</v>
      </c>
      <c r="I4303" t="str">
        <f>INDEX('DATA - Teams'!$C:$C,MATCH(C4303,'DATA - Teams'!$B:$B,0))</f>
        <v>KAPPAZ</v>
      </c>
    </row>
    <row r="4304" spans="1:9" hidden="1" x14ac:dyDescent="0.2">
      <c r="A4304">
        <v>2018</v>
      </c>
      <c r="B4304">
        <v>1</v>
      </c>
      <c r="C4304" t="s">
        <v>367</v>
      </c>
      <c r="D4304" t="s">
        <v>242</v>
      </c>
      <c r="E4304" t="s">
        <v>36</v>
      </c>
      <c r="F4304" t="s">
        <v>38</v>
      </c>
      <c r="G4304">
        <v>111</v>
      </c>
      <c r="H4304">
        <v>175</v>
      </c>
      <c r="I4304" t="str">
        <f>INDEX('DATA - Teams'!$C:$C,MATCH(C4304,'DATA - Teams'!$B:$B,0))</f>
        <v>KAPPAZ</v>
      </c>
    </row>
    <row r="4305" spans="1:9" hidden="1" x14ac:dyDescent="0.2">
      <c r="A4305">
        <v>2018</v>
      </c>
      <c r="B4305">
        <v>1</v>
      </c>
      <c r="C4305" t="s">
        <v>367</v>
      </c>
      <c r="D4305" t="s">
        <v>202</v>
      </c>
      <c r="E4305" t="s">
        <v>36</v>
      </c>
      <c r="F4305" t="s">
        <v>38</v>
      </c>
      <c r="G4305">
        <v>78</v>
      </c>
      <c r="H4305">
        <v>87</v>
      </c>
      <c r="I4305" t="str">
        <f>INDEX('DATA - Teams'!$C:$C,MATCH(C4305,'DATA - Teams'!$B:$B,0))</f>
        <v>KAPPAZ</v>
      </c>
    </row>
    <row r="4306" spans="1:9" hidden="1" x14ac:dyDescent="0.2">
      <c r="A4306">
        <v>2018</v>
      </c>
      <c r="B4306">
        <v>1</v>
      </c>
      <c r="C4306" t="s">
        <v>367</v>
      </c>
      <c r="D4306" t="s">
        <v>158</v>
      </c>
      <c r="E4306" t="s">
        <v>18</v>
      </c>
      <c r="F4306" t="s">
        <v>41</v>
      </c>
      <c r="G4306">
        <v>88</v>
      </c>
      <c r="H4306">
        <v>69</v>
      </c>
      <c r="I4306" t="str">
        <f>INDEX('DATA - Teams'!$C:$C,MATCH(C4306,'DATA - Teams'!$B:$B,0))</f>
        <v>KAPPAZ</v>
      </c>
    </row>
    <row r="4307" spans="1:9" hidden="1" x14ac:dyDescent="0.2">
      <c r="A4307">
        <v>2018</v>
      </c>
      <c r="B4307">
        <v>1</v>
      </c>
      <c r="C4307" t="s">
        <v>367</v>
      </c>
      <c r="D4307" t="s">
        <v>96</v>
      </c>
      <c r="E4307" t="s">
        <v>17</v>
      </c>
      <c r="F4307" t="s">
        <v>43</v>
      </c>
      <c r="G4307">
        <v>73</v>
      </c>
      <c r="H4307">
        <v>53</v>
      </c>
      <c r="I4307" t="str">
        <f>INDEX('DATA - Teams'!$C:$C,MATCH(C4307,'DATA - Teams'!$B:$B,0))</f>
        <v>KAPPAZ</v>
      </c>
    </row>
    <row r="4308" spans="1:9" hidden="1" x14ac:dyDescent="0.2">
      <c r="A4308">
        <v>2018</v>
      </c>
      <c r="B4308">
        <v>1</v>
      </c>
      <c r="C4308" t="s">
        <v>367</v>
      </c>
      <c r="D4308" t="s">
        <v>185</v>
      </c>
      <c r="E4308" t="s">
        <v>32</v>
      </c>
      <c r="F4308" t="s">
        <v>43</v>
      </c>
      <c r="G4308">
        <v>73</v>
      </c>
      <c r="H4308">
        <v>74</v>
      </c>
      <c r="I4308" t="str">
        <f>INDEX('DATA - Teams'!$C:$C,MATCH(C4308,'DATA - Teams'!$B:$B,0))</f>
        <v>KAPPAZ</v>
      </c>
    </row>
    <row r="4309" spans="1:9" hidden="1" x14ac:dyDescent="0.2">
      <c r="A4309">
        <v>2018</v>
      </c>
      <c r="B4309">
        <v>1</v>
      </c>
      <c r="C4309" t="s">
        <v>367</v>
      </c>
      <c r="D4309" t="s">
        <v>176</v>
      </c>
      <c r="E4309" t="s">
        <v>35</v>
      </c>
      <c r="F4309" t="s">
        <v>38</v>
      </c>
      <c r="G4309">
        <v>95</v>
      </c>
      <c r="H4309">
        <v>144</v>
      </c>
      <c r="I4309" t="str">
        <f>INDEX('DATA - Teams'!$C:$C,MATCH(C4309,'DATA - Teams'!$B:$B,0))</f>
        <v>KAPPAZ</v>
      </c>
    </row>
    <row r="4310" spans="1:9" hidden="1" x14ac:dyDescent="0.2">
      <c r="A4310">
        <v>2018</v>
      </c>
      <c r="B4310">
        <v>1</v>
      </c>
      <c r="C4310" t="s">
        <v>367</v>
      </c>
      <c r="D4310" t="s">
        <v>77</v>
      </c>
      <c r="E4310" t="s">
        <v>10</v>
      </c>
      <c r="F4310" t="s">
        <v>59</v>
      </c>
      <c r="G4310">
        <v>74</v>
      </c>
      <c r="H4310">
        <v>102</v>
      </c>
      <c r="I4310" t="str">
        <f>INDEX('DATA - Teams'!$C:$C,MATCH(C4310,'DATA - Teams'!$B:$B,0))</f>
        <v>KAPPAZ</v>
      </c>
    </row>
    <row r="4311" spans="1:9" hidden="1" x14ac:dyDescent="0.2">
      <c r="A4311">
        <v>2018</v>
      </c>
      <c r="B4311">
        <v>1</v>
      </c>
      <c r="C4311" t="s">
        <v>367</v>
      </c>
      <c r="D4311" t="s">
        <v>368</v>
      </c>
      <c r="E4311" t="s">
        <v>31</v>
      </c>
      <c r="F4311" t="s">
        <v>59</v>
      </c>
      <c r="G4311">
        <v>73</v>
      </c>
      <c r="H4311">
        <v>83</v>
      </c>
      <c r="I4311" t="str">
        <f>INDEX('DATA - Teams'!$C:$C,MATCH(C4311,'DATA - Teams'!$B:$B,0))</f>
        <v>KAPPAZ</v>
      </c>
    </row>
    <row r="4312" spans="1:9" hidden="1" x14ac:dyDescent="0.2">
      <c r="A4312">
        <v>2018</v>
      </c>
      <c r="B4312">
        <v>1</v>
      </c>
      <c r="C4312" t="s">
        <v>367</v>
      </c>
      <c r="D4312" t="s">
        <v>49</v>
      </c>
      <c r="E4312" t="s">
        <v>31</v>
      </c>
      <c r="F4312" t="s">
        <v>59</v>
      </c>
      <c r="G4312">
        <v>88</v>
      </c>
      <c r="H4312">
        <v>0</v>
      </c>
      <c r="I4312" t="str">
        <f>INDEX('DATA - Teams'!$C:$C,MATCH(C4312,'DATA - Teams'!$B:$B,0))</f>
        <v>KAPPAZ</v>
      </c>
    </row>
    <row r="4313" spans="1:9" hidden="1" x14ac:dyDescent="0.2">
      <c r="A4313">
        <v>2018</v>
      </c>
      <c r="B4313">
        <v>1</v>
      </c>
      <c r="C4313" t="s">
        <v>367</v>
      </c>
      <c r="D4313" t="s">
        <v>206</v>
      </c>
      <c r="E4313" t="s">
        <v>28</v>
      </c>
      <c r="F4313" t="s">
        <v>59</v>
      </c>
      <c r="G4313">
        <v>76</v>
      </c>
      <c r="H4313">
        <v>0</v>
      </c>
      <c r="I4313" t="str">
        <f>INDEX('DATA - Teams'!$C:$C,MATCH(C4313,'DATA - Teams'!$B:$B,0))</f>
        <v>KAPPAZ</v>
      </c>
    </row>
    <row r="4314" spans="1:9" hidden="1" x14ac:dyDescent="0.2">
      <c r="A4314">
        <v>2018</v>
      </c>
      <c r="B4314">
        <v>2</v>
      </c>
      <c r="C4314" t="s">
        <v>367</v>
      </c>
      <c r="D4314" t="s">
        <v>77</v>
      </c>
      <c r="E4314" t="s">
        <v>10</v>
      </c>
      <c r="F4314" t="s">
        <v>43</v>
      </c>
      <c r="G4314">
        <v>72</v>
      </c>
      <c r="H4314">
        <v>60</v>
      </c>
      <c r="I4314" t="str">
        <f>INDEX('DATA - Teams'!$C:$C,MATCH(C4314,'DATA - Teams'!$B:$B,0))</f>
        <v>KAPPAZ</v>
      </c>
    </row>
    <row r="4315" spans="1:9" hidden="1" x14ac:dyDescent="0.2">
      <c r="A4315">
        <v>2018</v>
      </c>
      <c r="B4315">
        <v>2</v>
      </c>
      <c r="C4315" t="s">
        <v>367</v>
      </c>
      <c r="D4315" t="s">
        <v>61</v>
      </c>
      <c r="E4315" t="s">
        <v>20</v>
      </c>
      <c r="F4315" t="s">
        <v>41</v>
      </c>
      <c r="G4315">
        <v>108</v>
      </c>
      <c r="H4315">
        <v>0</v>
      </c>
      <c r="I4315" t="str">
        <f>INDEX('DATA - Teams'!$C:$C,MATCH(C4315,'DATA - Teams'!$B:$B,0))</f>
        <v>KAPPAZ</v>
      </c>
    </row>
    <row r="4316" spans="1:9" hidden="1" x14ac:dyDescent="0.2">
      <c r="A4316">
        <v>2018</v>
      </c>
      <c r="B4316">
        <v>2</v>
      </c>
      <c r="C4316" t="s">
        <v>367</v>
      </c>
      <c r="D4316" t="s">
        <v>244</v>
      </c>
      <c r="E4316" t="s">
        <v>20</v>
      </c>
      <c r="F4316" t="s">
        <v>41</v>
      </c>
      <c r="G4316">
        <v>128</v>
      </c>
      <c r="H4316">
        <v>140</v>
      </c>
      <c r="I4316" t="str">
        <f>INDEX('DATA - Teams'!$C:$C,MATCH(C4316,'DATA - Teams'!$B:$B,0))</f>
        <v>KAPPAZ</v>
      </c>
    </row>
    <row r="4317" spans="1:9" hidden="1" x14ac:dyDescent="0.2">
      <c r="A4317">
        <v>2018</v>
      </c>
      <c r="B4317">
        <v>2</v>
      </c>
      <c r="C4317" t="s">
        <v>367</v>
      </c>
      <c r="D4317" t="s">
        <v>206</v>
      </c>
      <c r="E4317" t="s">
        <v>31</v>
      </c>
      <c r="F4317" t="s">
        <v>38</v>
      </c>
      <c r="G4317">
        <v>105</v>
      </c>
      <c r="H4317">
        <v>180</v>
      </c>
      <c r="I4317" t="str">
        <f>INDEX('DATA - Teams'!$C:$C,MATCH(C4317,'DATA - Teams'!$B:$B,0))</f>
        <v>KAPPAZ</v>
      </c>
    </row>
    <row r="4318" spans="1:9" hidden="1" x14ac:dyDescent="0.2">
      <c r="A4318">
        <v>2018</v>
      </c>
      <c r="B4318">
        <v>2</v>
      </c>
      <c r="C4318" t="s">
        <v>367</v>
      </c>
      <c r="D4318" t="s">
        <v>108</v>
      </c>
      <c r="E4318" t="s">
        <v>31</v>
      </c>
      <c r="F4318" t="s">
        <v>41</v>
      </c>
      <c r="G4318">
        <v>94</v>
      </c>
      <c r="H4318">
        <v>152</v>
      </c>
      <c r="I4318" t="str">
        <f>INDEX('DATA - Teams'!$C:$C,MATCH(C4318,'DATA - Teams'!$B:$B,0))</f>
        <v>KAPPAZ</v>
      </c>
    </row>
    <row r="4319" spans="1:9" hidden="1" x14ac:dyDescent="0.2">
      <c r="A4319">
        <v>2018</v>
      </c>
      <c r="B4319">
        <v>2</v>
      </c>
      <c r="C4319" t="s">
        <v>367</v>
      </c>
      <c r="D4319" t="s">
        <v>234</v>
      </c>
      <c r="E4319" t="s">
        <v>22</v>
      </c>
      <c r="F4319" t="s">
        <v>38</v>
      </c>
      <c r="G4319">
        <v>90</v>
      </c>
      <c r="H4319">
        <v>125</v>
      </c>
      <c r="I4319" t="str">
        <f>INDEX('DATA - Teams'!$C:$C,MATCH(C4319,'DATA - Teams'!$B:$B,0))</f>
        <v>KAPPAZ</v>
      </c>
    </row>
    <row r="4320" spans="1:9" hidden="1" x14ac:dyDescent="0.2">
      <c r="A4320">
        <v>2018</v>
      </c>
      <c r="B4320">
        <v>2</v>
      </c>
      <c r="C4320" t="s">
        <v>367</v>
      </c>
      <c r="D4320" t="s">
        <v>75</v>
      </c>
      <c r="E4320" t="s">
        <v>33</v>
      </c>
      <c r="F4320" t="s">
        <v>43</v>
      </c>
      <c r="G4320">
        <v>89</v>
      </c>
      <c r="H4320">
        <v>71</v>
      </c>
      <c r="I4320" t="str">
        <f>INDEX('DATA - Teams'!$C:$C,MATCH(C4320,'DATA - Teams'!$B:$B,0))</f>
        <v>KAPPAZ</v>
      </c>
    </row>
    <row r="4321" spans="1:9" hidden="1" x14ac:dyDescent="0.2">
      <c r="A4321">
        <v>2018</v>
      </c>
      <c r="B4321">
        <v>2</v>
      </c>
      <c r="C4321" t="s">
        <v>367</v>
      </c>
      <c r="D4321" t="s">
        <v>157</v>
      </c>
      <c r="E4321" t="s">
        <v>33</v>
      </c>
      <c r="F4321" t="s">
        <v>52</v>
      </c>
      <c r="G4321">
        <v>109</v>
      </c>
      <c r="H4321">
        <v>139</v>
      </c>
      <c r="I4321" t="str">
        <f>INDEX('DATA - Teams'!$C:$C,MATCH(C4321,'DATA - Teams'!$B:$B,0))</f>
        <v>KAPPAZ</v>
      </c>
    </row>
    <row r="4322" spans="1:9" hidden="1" x14ac:dyDescent="0.2">
      <c r="A4322">
        <v>2018</v>
      </c>
      <c r="B4322">
        <v>2</v>
      </c>
      <c r="C4322" t="s">
        <v>367</v>
      </c>
      <c r="D4322" t="s">
        <v>326</v>
      </c>
      <c r="E4322" t="s">
        <v>33</v>
      </c>
      <c r="F4322" t="s">
        <v>41</v>
      </c>
      <c r="G4322">
        <v>88</v>
      </c>
      <c r="H4322">
        <v>91</v>
      </c>
      <c r="I4322" t="str">
        <f>INDEX('DATA - Teams'!$C:$C,MATCH(C4322,'DATA - Teams'!$B:$B,0))</f>
        <v>KAPPAZ</v>
      </c>
    </row>
    <row r="4323" spans="1:9" hidden="1" x14ac:dyDescent="0.2">
      <c r="A4323">
        <v>2018</v>
      </c>
      <c r="B4323">
        <v>2</v>
      </c>
      <c r="C4323" t="s">
        <v>367</v>
      </c>
      <c r="D4323" t="s">
        <v>329</v>
      </c>
      <c r="E4323" t="s">
        <v>24</v>
      </c>
      <c r="F4323" t="s">
        <v>41</v>
      </c>
      <c r="G4323">
        <v>101</v>
      </c>
      <c r="H4323">
        <v>96</v>
      </c>
      <c r="I4323" t="str">
        <f>INDEX('DATA - Teams'!$C:$C,MATCH(C4323,'DATA - Teams'!$B:$B,0))</f>
        <v>KAPPAZ</v>
      </c>
    </row>
    <row r="4324" spans="1:9" hidden="1" x14ac:dyDescent="0.2">
      <c r="A4324">
        <v>2018</v>
      </c>
      <c r="B4324">
        <v>2</v>
      </c>
      <c r="C4324" t="s">
        <v>367</v>
      </c>
      <c r="D4324" t="s">
        <v>103</v>
      </c>
      <c r="E4324" t="s">
        <v>24</v>
      </c>
      <c r="F4324" t="s">
        <v>43</v>
      </c>
      <c r="G4324">
        <v>73</v>
      </c>
      <c r="H4324">
        <v>106</v>
      </c>
      <c r="I4324" t="str">
        <f>INDEX('DATA - Teams'!$C:$C,MATCH(C4324,'DATA - Teams'!$B:$B,0))</f>
        <v>KAPPAZ</v>
      </c>
    </row>
    <row r="4325" spans="1:9" hidden="1" x14ac:dyDescent="0.2">
      <c r="A4325">
        <v>2018</v>
      </c>
      <c r="B4325">
        <v>2</v>
      </c>
      <c r="C4325" t="s">
        <v>367</v>
      </c>
      <c r="D4325" t="s">
        <v>306</v>
      </c>
      <c r="E4325" t="s">
        <v>28</v>
      </c>
      <c r="F4325" t="s">
        <v>41</v>
      </c>
      <c r="G4325">
        <v>95</v>
      </c>
      <c r="H4325">
        <v>51</v>
      </c>
      <c r="I4325" t="str">
        <f>INDEX('DATA - Teams'!$C:$C,MATCH(C4325,'DATA - Teams'!$B:$B,0))</f>
        <v>KAPPAZ</v>
      </c>
    </row>
    <row r="4326" spans="1:9" hidden="1" x14ac:dyDescent="0.2">
      <c r="A4326">
        <v>2018</v>
      </c>
      <c r="B4326">
        <v>2</v>
      </c>
      <c r="C4326" t="s">
        <v>367</v>
      </c>
      <c r="D4326" t="s">
        <v>161</v>
      </c>
      <c r="E4326" t="s">
        <v>36</v>
      </c>
      <c r="F4326" t="s">
        <v>43</v>
      </c>
      <c r="G4326">
        <v>60</v>
      </c>
      <c r="H4326">
        <v>71</v>
      </c>
      <c r="I4326" t="str">
        <f>INDEX('DATA - Teams'!$C:$C,MATCH(C4326,'DATA - Teams'!$B:$B,0))</f>
        <v>KAPPAZ</v>
      </c>
    </row>
    <row r="4327" spans="1:9" hidden="1" x14ac:dyDescent="0.2">
      <c r="A4327">
        <v>2018</v>
      </c>
      <c r="B4327">
        <v>2</v>
      </c>
      <c r="C4327" t="s">
        <v>367</v>
      </c>
      <c r="D4327" t="s">
        <v>242</v>
      </c>
      <c r="E4327" t="s">
        <v>36</v>
      </c>
      <c r="F4327" t="s">
        <v>38</v>
      </c>
      <c r="G4327">
        <v>108</v>
      </c>
      <c r="H4327">
        <v>87</v>
      </c>
      <c r="I4327" t="str">
        <f>INDEX('DATA - Teams'!$C:$C,MATCH(C4327,'DATA - Teams'!$B:$B,0))</f>
        <v>KAPPAZ</v>
      </c>
    </row>
    <row r="4328" spans="1:9" hidden="1" x14ac:dyDescent="0.2">
      <c r="A4328">
        <v>2018</v>
      </c>
      <c r="B4328">
        <v>2</v>
      </c>
      <c r="C4328" t="s">
        <v>367</v>
      </c>
      <c r="D4328" t="s">
        <v>158</v>
      </c>
      <c r="E4328" t="s">
        <v>18</v>
      </c>
      <c r="F4328" t="s">
        <v>41</v>
      </c>
      <c r="G4328">
        <v>80</v>
      </c>
      <c r="H4328">
        <v>59</v>
      </c>
      <c r="I4328" t="str">
        <f>INDEX('DATA - Teams'!$C:$C,MATCH(C4328,'DATA - Teams'!$B:$B,0))</f>
        <v>KAPPAZ</v>
      </c>
    </row>
    <row r="4329" spans="1:9" hidden="1" x14ac:dyDescent="0.2">
      <c r="A4329">
        <v>2018</v>
      </c>
      <c r="B4329">
        <v>2</v>
      </c>
      <c r="C4329" t="s">
        <v>367</v>
      </c>
      <c r="D4329" t="s">
        <v>185</v>
      </c>
      <c r="E4329" t="s">
        <v>32</v>
      </c>
      <c r="F4329" t="s">
        <v>43</v>
      </c>
      <c r="G4329">
        <v>71</v>
      </c>
      <c r="H4329">
        <v>64</v>
      </c>
      <c r="I4329" t="str">
        <f>INDEX('DATA - Teams'!$C:$C,MATCH(C4329,'DATA - Teams'!$B:$B,0))</f>
        <v>KAPPAZ</v>
      </c>
    </row>
    <row r="4330" spans="1:9" hidden="1" x14ac:dyDescent="0.2">
      <c r="A4330">
        <v>2018</v>
      </c>
      <c r="B4330">
        <v>2</v>
      </c>
      <c r="C4330" t="s">
        <v>367</v>
      </c>
      <c r="D4330" t="s">
        <v>369</v>
      </c>
      <c r="E4330" t="s">
        <v>32</v>
      </c>
      <c r="F4330" t="s">
        <v>38</v>
      </c>
      <c r="G4330">
        <v>83</v>
      </c>
      <c r="H4330">
        <v>113</v>
      </c>
      <c r="I4330" t="str">
        <f>INDEX('DATA - Teams'!$C:$C,MATCH(C4330,'DATA - Teams'!$B:$B,0))</f>
        <v>KAPPAZ</v>
      </c>
    </row>
    <row r="4331" spans="1:9" hidden="1" x14ac:dyDescent="0.2">
      <c r="A4331">
        <v>2018</v>
      </c>
      <c r="B4331">
        <v>2</v>
      </c>
      <c r="C4331" t="s">
        <v>367</v>
      </c>
      <c r="D4331" t="s">
        <v>176</v>
      </c>
      <c r="E4331" t="s">
        <v>35</v>
      </c>
      <c r="F4331" t="s">
        <v>38</v>
      </c>
      <c r="G4331">
        <v>94</v>
      </c>
      <c r="H4331">
        <v>90</v>
      </c>
      <c r="I4331" t="str">
        <f>INDEX('DATA - Teams'!$C:$C,MATCH(C4331,'DATA - Teams'!$B:$B,0))</f>
        <v>KAPPAZ</v>
      </c>
    </row>
    <row r="4332" spans="1:9" hidden="1" x14ac:dyDescent="0.2">
      <c r="A4332">
        <v>2018</v>
      </c>
      <c r="B4332">
        <v>2</v>
      </c>
      <c r="C4332" t="s">
        <v>367</v>
      </c>
      <c r="D4332" t="s">
        <v>368</v>
      </c>
      <c r="E4332" t="s">
        <v>31</v>
      </c>
      <c r="F4332" t="s">
        <v>59</v>
      </c>
      <c r="G4332">
        <v>71</v>
      </c>
      <c r="H4332">
        <v>61</v>
      </c>
      <c r="I4332" t="str">
        <f>INDEX('DATA - Teams'!$C:$C,MATCH(C4332,'DATA - Teams'!$B:$B,0))</f>
        <v>KAPPAZ</v>
      </c>
    </row>
    <row r="4333" spans="1:9" hidden="1" x14ac:dyDescent="0.2">
      <c r="A4333">
        <v>2018</v>
      </c>
      <c r="B4333">
        <v>2</v>
      </c>
      <c r="C4333" t="s">
        <v>367</v>
      </c>
      <c r="D4333" t="s">
        <v>206</v>
      </c>
      <c r="E4333" t="s">
        <v>28</v>
      </c>
      <c r="F4333" t="s">
        <v>59</v>
      </c>
      <c r="G4333">
        <v>80</v>
      </c>
      <c r="H4333">
        <v>0</v>
      </c>
      <c r="I4333" t="str">
        <f>INDEX('DATA - Teams'!$C:$C,MATCH(C4333,'DATA - Teams'!$B:$B,0))</f>
        <v>KAPPAZ</v>
      </c>
    </row>
    <row r="4334" spans="1:9" hidden="1" x14ac:dyDescent="0.2">
      <c r="A4334">
        <v>2018</v>
      </c>
      <c r="B4334">
        <v>2</v>
      </c>
      <c r="C4334" t="s">
        <v>367</v>
      </c>
      <c r="D4334" t="s">
        <v>370</v>
      </c>
      <c r="E4334" t="s">
        <v>27</v>
      </c>
      <c r="F4334" t="s">
        <v>59</v>
      </c>
      <c r="G4334">
        <v>63</v>
      </c>
      <c r="H4334">
        <v>48</v>
      </c>
      <c r="I4334" t="str">
        <f>INDEX('DATA - Teams'!$C:$C,MATCH(C4334,'DATA - Teams'!$B:$B,0))</f>
        <v>KAPPAZ</v>
      </c>
    </row>
    <row r="4335" spans="1:9" hidden="1" x14ac:dyDescent="0.2">
      <c r="A4335">
        <v>2018</v>
      </c>
      <c r="B4335">
        <v>2</v>
      </c>
      <c r="C4335" t="s">
        <v>367</v>
      </c>
      <c r="D4335" t="s">
        <v>96</v>
      </c>
      <c r="E4335" t="s">
        <v>17</v>
      </c>
      <c r="F4335" t="s">
        <v>59</v>
      </c>
      <c r="G4335">
        <v>66</v>
      </c>
      <c r="H4335">
        <v>44</v>
      </c>
      <c r="I4335" t="str">
        <f>INDEX('DATA - Teams'!$C:$C,MATCH(C4335,'DATA - Teams'!$B:$B,0))</f>
        <v>KAPPAZ</v>
      </c>
    </row>
    <row r="4336" spans="1:9" hidden="1" x14ac:dyDescent="0.2">
      <c r="A4336">
        <v>2018</v>
      </c>
      <c r="B4336">
        <v>3</v>
      </c>
      <c r="C4336" t="s">
        <v>367</v>
      </c>
      <c r="D4336" t="s">
        <v>77</v>
      </c>
      <c r="E4336" t="s">
        <v>10</v>
      </c>
      <c r="F4336" t="s">
        <v>43</v>
      </c>
      <c r="G4336">
        <v>70</v>
      </c>
      <c r="H4336">
        <v>60</v>
      </c>
      <c r="I4336" t="str">
        <f>INDEX('DATA - Teams'!$C:$C,MATCH(C4336,'DATA - Teams'!$B:$B,0))</f>
        <v>KAPPAZ</v>
      </c>
    </row>
    <row r="4337" spans="1:9" hidden="1" x14ac:dyDescent="0.2">
      <c r="A4337">
        <v>2018</v>
      </c>
      <c r="B4337">
        <v>3</v>
      </c>
      <c r="C4337" t="s">
        <v>367</v>
      </c>
      <c r="D4337" t="s">
        <v>244</v>
      </c>
      <c r="E4337" t="s">
        <v>20</v>
      </c>
      <c r="F4337" t="s">
        <v>41</v>
      </c>
      <c r="G4337">
        <v>122</v>
      </c>
      <c r="H4337">
        <v>78</v>
      </c>
      <c r="I4337" t="str">
        <f>INDEX('DATA - Teams'!$C:$C,MATCH(C4337,'DATA - Teams'!$B:$B,0))</f>
        <v>KAPPAZ</v>
      </c>
    </row>
    <row r="4338" spans="1:9" hidden="1" x14ac:dyDescent="0.2">
      <c r="A4338">
        <v>2018</v>
      </c>
      <c r="B4338">
        <v>3</v>
      </c>
      <c r="C4338" t="s">
        <v>367</v>
      </c>
      <c r="D4338" t="s">
        <v>206</v>
      </c>
      <c r="E4338" t="s">
        <v>31</v>
      </c>
      <c r="F4338" t="s">
        <v>38</v>
      </c>
      <c r="G4338">
        <v>102</v>
      </c>
      <c r="H4338">
        <v>67</v>
      </c>
      <c r="I4338" t="str">
        <f>INDEX('DATA - Teams'!$C:$C,MATCH(C4338,'DATA - Teams'!$B:$B,0))</f>
        <v>KAPPAZ</v>
      </c>
    </row>
    <row r="4339" spans="1:9" hidden="1" x14ac:dyDescent="0.2">
      <c r="A4339">
        <v>2018</v>
      </c>
      <c r="B4339">
        <v>3</v>
      </c>
      <c r="C4339" t="s">
        <v>367</v>
      </c>
      <c r="D4339" t="s">
        <v>108</v>
      </c>
      <c r="E4339" t="s">
        <v>31</v>
      </c>
      <c r="F4339" t="s">
        <v>41</v>
      </c>
      <c r="G4339">
        <v>103</v>
      </c>
      <c r="H4339">
        <v>138</v>
      </c>
      <c r="I4339" t="str">
        <f>INDEX('DATA - Teams'!$C:$C,MATCH(C4339,'DATA - Teams'!$B:$B,0))</f>
        <v>KAPPAZ</v>
      </c>
    </row>
    <row r="4340" spans="1:9" hidden="1" x14ac:dyDescent="0.2">
      <c r="A4340">
        <v>2018</v>
      </c>
      <c r="B4340">
        <v>3</v>
      </c>
      <c r="C4340" t="s">
        <v>367</v>
      </c>
      <c r="D4340" t="s">
        <v>234</v>
      </c>
      <c r="E4340" t="s">
        <v>22</v>
      </c>
      <c r="F4340" t="s">
        <v>41</v>
      </c>
      <c r="G4340">
        <v>96</v>
      </c>
      <c r="H4340">
        <v>115</v>
      </c>
      <c r="I4340" t="str">
        <f>INDEX('DATA - Teams'!$C:$C,MATCH(C4340,'DATA - Teams'!$B:$B,0))</f>
        <v>KAPPAZ</v>
      </c>
    </row>
    <row r="4341" spans="1:9" hidden="1" x14ac:dyDescent="0.2">
      <c r="A4341">
        <v>2018</v>
      </c>
      <c r="B4341">
        <v>3</v>
      </c>
      <c r="C4341" t="s">
        <v>367</v>
      </c>
      <c r="D4341" t="s">
        <v>326</v>
      </c>
      <c r="E4341" t="s">
        <v>33</v>
      </c>
      <c r="F4341" t="s">
        <v>41</v>
      </c>
      <c r="G4341">
        <v>95</v>
      </c>
      <c r="H4341">
        <v>134</v>
      </c>
      <c r="I4341" t="str">
        <f>INDEX('DATA - Teams'!$C:$C,MATCH(C4341,'DATA - Teams'!$B:$B,0))</f>
        <v>KAPPAZ</v>
      </c>
    </row>
    <row r="4342" spans="1:9" hidden="1" x14ac:dyDescent="0.2">
      <c r="A4342">
        <v>2018</v>
      </c>
      <c r="B4342">
        <v>3</v>
      </c>
      <c r="C4342" t="s">
        <v>367</v>
      </c>
      <c r="D4342" t="s">
        <v>157</v>
      </c>
      <c r="E4342" t="s">
        <v>33</v>
      </c>
      <c r="F4342" t="s">
        <v>52</v>
      </c>
      <c r="G4342">
        <v>120</v>
      </c>
      <c r="H4342">
        <v>154</v>
      </c>
      <c r="I4342" t="str">
        <f>INDEX('DATA - Teams'!$C:$C,MATCH(C4342,'DATA - Teams'!$B:$B,0))</f>
        <v>KAPPAZ</v>
      </c>
    </row>
    <row r="4343" spans="1:9" hidden="1" x14ac:dyDescent="0.2">
      <c r="A4343">
        <v>2018</v>
      </c>
      <c r="B4343">
        <v>3</v>
      </c>
      <c r="C4343" t="s">
        <v>367</v>
      </c>
      <c r="D4343" t="s">
        <v>75</v>
      </c>
      <c r="E4343" t="s">
        <v>33</v>
      </c>
      <c r="F4343" t="s">
        <v>43</v>
      </c>
      <c r="G4343">
        <v>99</v>
      </c>
      <c r="H4343">
        <v>128</v>
      </c>
      <c r="I4343" t="str">
        <f>INDEX('DATA - Teams'!$C:$C,MATCH(C4343,'DATA - Teams'!$B:$B,0))</f>
        <v>KAPPAZ</v>
      </c>
    </row>
    <row r="4344" spans="1:9" hidden="1" x14ac:dyDescent="0.2">
      <c r="A4344">
        <v>2018</v>
      </c>
      <c r="B4344">
        <v>3</v>
      </c>
      <c r="C4344" t="s">
        <v>367</v>
      </c>
      <c r="D4344" t="s">
        <v>329</v>
      </c>
      <c r="E4344" t="s">
        <v>24</v>
      </c>
      <c r="F4344" t="s">
        <v>41</v>
      </c>
      <c r="G4344">
        <v>95</v>
      </c>
      <c r="H4344">
        <v>77</v>
      </c>
      <c r="I4344" t="str">
        <f>INDEX('DATA - Teams'!$C:$C,MATCH(C4344,'DATA - Teams'!$B:$B,0))</f>
        <v>KAPPAZ</v>
      </c>
    </row>
    <row r="4345" spans="1:9" hidden="1" x14ac:dyDescent="0.2">
      <c r="A4345">
        <v>2018</v>
      </c>
      <c r="B4345">
        <v>3</v>
      </c>
      <c r="C4345" t="s">
        <v>367</v>
      </c>
      <c r="D4345" t="s">
        <v>103</v>
      </c>
      <c r="E4345" t="s">
        <v>24</v>
      </c>
      <c r="F4345" t="s">
        <v>43</v>
      </c>
      <c r="G4345">
        <v>80</v>
      </c>
      <c r="H4345">
        <v>114</v>
      </c>
      <c r="I4345" t="str">
        <f>INDEX('DATA - Teams'!$C:$C,MATCH(C4345,'DATA - Teams'!$B:$B,0))</f>
        <v>KAPPAZ</v>
      </c>
    </row>
    <row r="4346" spans="1:9" hidden="1" x14ac:dyDescent="0.2">
      <c r="A4346">
        <v>2018</v>
      </c>
      <c r="B4346">
        <v>3</v>
      </c>
      <c r="C4346" t="s">
        <v>367</v>
      </c>
      <c r="D4346" t="s">
        <v>138</v>
      </c>
      <c r="E4346" t="s">
        <v>28</v>
      </c>
      <c r="F4346" t="s">
        <v>41</v>
      </c>
      <c r="G4346">
        <v>79</v>
      </c>
      <c r="H4346">
        <v>70</v>
      </c>
      <c r="I4346" t="str">
        <f>INDEX('DATA - Teams'!$C:$C,MATCH(C4346,'DATA - Teams'!$B:$B,0))</f>
        <v>KAPPAZ</v>
      </c>
    </row>
    <row r="4347" spans="1:9" hidden="1" x14ac:dyDescent="0.2">
      <c r="A4347">
        <v>2018</v>
      </c>
      <c r="B4347">
        <v>3</v>
      </c>
      <c r="C4347" t="s">
        <v>367</v>
      </c>
      <c r="D4347" t="s">
        <v>371</v>
      </c>
      <c r="E4347" t="s">
        <v>28</v>
      </c>
      <c r="F4347" t="s">
        <v>43</v>
      </c>
      <c r="G4347">
        <v>95</v>
      </c>
      <c r="H4347">
        <v>85</v>
      </c>
      <c r="I4347" t="str">
        <f>INDEX('DATA - Teams'!$C:$C,MATCH(C4347,'DATA - Teams'!$B:$B,0))</f>
        <v>KAPPAZ</v>
      </c>
    </row>
    <row r="4348" spans="1:9" hidden="1" x14ac:dyDescent="0.2">
      <c r="A4348">
        <v>2018</v>
      </c>
      <c r="B4348">
        <v>3</v>
      </c>
      <c r="C4348" t="s">
        <v>367</v>
      </c>
      <c r="D4348" t="s">
        <v>206</v>
      </c>
      <c r="E4348" t="s">
        <v>28</v>
      </c>
      <c r="F4348" t="s">
        <v>38</v>
      </c>
      <c r="G4348">
        <v>77</v>
      </c>
      <c r="H4348">
        <v>74</v>
      </c>
      <c r="I4348" t="str">
        <f>INDEX('DATA - Teams'!$C:$C,MATCH(C4348,'DATA - Teams'!$B:$B,0))</f>
        <v>KAPPAZ</v>
      </c>
    </row>
    <row r="4349" spans="1:9" hidden="1" x14ac:dyDescent="0.2">
      <c r="A4349">
        <v>2018</v>
      </c>
      <c r="B4349">
        <v>3</v>
      </c>
      <c r="C4349" t="s">
        <v>367</v>
      </c>
      <c r="D4349" t="s">
        <v>161</v>
      </c>
      <c r="E4349" t="s">
        <v>36</v>
      </c>
      <c r="F4349" t="s">
        <v>43</v>
      </c>
      <c r="G4349">
        <v>60</v>
      </c>
      <c r="H4349">
        <v>85</v>
      </c>
      <c r="I4349" t="str">
        <f>INDEX('DATA - Teams'!$C:$C,MATCH(C4349,'DATA - Teams'!$B:$B,0))</f>
        <v>KAPPAZ</v>
      </c>
    </row>
    <row r="4350" spans="1:9" hidden="1" x14ac:dyDescent="0.2">
      <c r="A4350">
        <v>2018</v>
      </c>
      <c r="B4350">
        <v>3</v>
      </c>
      <c r="C4350" t="s">
        <v>367</v>
      </c>
      <c r="D4350" t="s">
        <v>242</v>
      </c>
      <c r="E4350" t="s">
        <v>36</v>
      </c>
      <c r="F4350" t="s">
        <v>38</v>
      </c>
      <c r="G4350">
        <v>110</v>
      </c>
      <c r="H4350">
        <v>106</v>
      </c>
      <c r="I4350" t="str">
        <f>INDEX('DATA - Teams'!$C:$C,MATCH(C4350,'DATA - Teams'!$B:$B,0))</f>
        <v>KAPPAZ</v>
      </c>
    </row>
    <row r="4351" spans="1:9" hidden="1" x14ac:dyDescent="0.2">
      <c r="A4351">
        <v>2018</v>
      </c>
      <c r="B4351">
        <v>3</v>
      </c>
      <c r="C4351" t="s">
        <v>367</v>
      </c>
      <c r="D4351" t="s">
        <v>372</v>
      </c>
      <c r="E4351" t="s">
        <v>18</v>
      </c>
      <c r="F4351" t="s">
        <v>41</v>
      </c>
      <c r="G4351">
        <v>59</v>
      </c>
      <c r="H4351">
        <v>44</v>
      </c>
      <c r="I4351" t="str">
        <f>INDEX('DATA - Teams'!$C:$C,MATCH(C4351,'DATA - Teams'!$B:$B,0))</f>
        <v>KAPPAZ</v>
      </c>
    </row>
    <row r="4352" spans="1:9" hidden="1" x14ac:dyDescent="0.2">
      <c r="A4352">
        <v>2018</v>
      </c>
      <c r="B4352">
        <v>3</v>
      </c>
      <c r="C4352" t="s">
        <v>367</v>
      </c>
      <c r="D4352" t="s">
        <v>369</v>
      </c>
      <c r="E4352" t="s">
        <v>32</v>
      </c>
      <c r="F4352" t="s">
        <v>38</v>
      </c>
      <c r="G4352">
        <v>79</v>
      </c>
      <c r="H4352">
        <v>49</v>
      </c>
      <c r="I4352" t="str">
        <f>INDEX('DATA - Teams'!$C:$C,MATCH(C4352,'DATA - Teams'!$B:$B,0))</f>
        <v>KAPPAZ</v>
      </c>
    </row>
    <row r="4353" spans="1:9" hidden="1" x14ac:dyDescent="0.2">
      <c r="A4353">
        <v>2018</v>
      </c>
      <c r="B4353">
        <v>3</v>
      </c>
      <c r="C4353" t="s">
        <v>367</v>
      </c>
      <c r="D4353" t="s">
        <v>176</v>
      </c>
      <c r="E4353" t="s">
        <v>35</v>
      </c>
      <c r="F4353" t="s">
        <v>38</v>
      </c>
      <c r="G4353">
        <v>99</v>
      </c>
      <c r="H4353">
        <v>97</v>
      </c>
      <c r="I4353" t="str">
        <f>INDEX('DATA - Teams'!$C:$C,MATCH(C4353,'DATA - Teams'!$B:$B,0))</f>
        <v>KAPPAZ</v>
      </c>
    </row>
    <row r="4354" spans="1:9" hidden="1" x14ac:dyDescent="0.2">
      <c r="A4354">
        <v>2018</v>
      </c>
      <c r="B4354">
        <v>3</v>
      </c>
      <c r="C4354" t="s">
        <v>367</v>
      </c>
      <c r="D4354" t="s">
        <v>61</v>
      </c>
      <c r="E4354" t="s">
        <v>20</v>
      </c>
      <c r="F4354" t="s">
        <v>59</v>
      </c>
      <c r="G4354">
        <v>108</v>
      </c>
      <c r="H4354">
        <v>0</v>
      </c>
      <c r="I4354" t="str">
        <f>INDEX('DATA - Teams'!$C:$C,MATCH(C4354,'DATA - Teams'!$B:$B,0))</f>
        <v>KAPPAZ</v>
      </c>
    </row>
    <row r="4355" spans="1:9" hidden="1" x14ac:dyDescent="0.2">
      <c r="A4355">
        <v>2018</v>
      </c>
      <c r="B4355">
        <v>3</v>
      </c>
      <c r="C4355" t="s">
        <v>367</v>
      </c>
      <c r="D4355" t="s">
        <v>306</v>
      </c>
      <c r="E4355" t="s">
        <v>28</v>
      </c>
      <c r="F4355" t="s">
        <v>59</v>
      </c>
      <c r="G4355">
        <v>102</v>
      </c>
      <c r="H4355">
        <v>0</v>
      </c>
      <c r="I4355" t="str">
        <f>INDEX('DATA - Teams'!$C:$C,MATCH(C4355,'DATA - Teams'!$B:$B,0))</f>
        <v>KAPPAZ</v>
      </c>
    </row>
    <row r="4356" spans="1:9" hidden="1" x14ac:dyDescent="0.2">
      <c r="A4356">
        <v>2018</v>
      </c>
      <c r="B4356">
        <v>3</v>
      </c>
      <c r="C4356" t="s">
        <v>367</v>
      </c>
      <c r="D4356" t="s">
        <v>158</v>
      </c>
      <c r="E4356" t="s">
        <v>18</v>
      </c>
      <c r="F4356" t="s">
        <v>59</v>
      </c>
      <c r="G4356">
        <v>76</v>
      </c>
      <c r="H4356">
        <v>0</v>
      </c>
      <c r="I4356" t="str">
        <f>INDEX('DATA - Teams'!$C:$C,MATCH(C4356,'DATA - Teams'!$B:$B,0))</f>
        <v>KAPPAZ</v>
      </c>
    </row>
    <row r="4357" spans="1:9" hidden="1" x14ac:dyDescent="0.2">
      <c r="A4357">
        <v>2018</v>
      </c>
      <c r="B4357">
        <v>3</v>
      </c>
      <c r="C4357" t="s">
        <v>367</v>
      </c>
      <c r="D4357" t="s">
        <v>373</v>
      </c>
      <c r="E4357" t="s">
        <v>32</v>
      </c>
      <c r="F4357" t="s">
        <v>59</v>
      </c>
      <c r="G4357">
        <v>63</v>
      </c>
      <c r="H4357">
        <v>50</v>
      </c>
      <c r="I4357" t="str">
        <f>INDEX('DATA - Teams'!$C:$C,MATCH(C4357,'DATA - Teams'!$B:$B,0))</f>
        <v>KAPPAZ</v>
      </c>
    </row>
    <row r="4358" spans="1:9" hidden="1" x14ac:dyDescent="0.2">
      <c r="A4358">
        <v>2018</v>
      </c>
      <c r="B4358">
        <v>4</v>
      </c>
      <c r="C4358" t="s">
        <v>367</v>
      </c>
      <c r="D4358" t="s">
        <v>77</v>
      </c>
      <c r="E4358" t="s">
        <v>10</v>
      </c>
      <c r="F4358" t="s">
        <v>43</v>
      </c>
      <c r="G4358">
        <v>68</v>
      </c>
      <c r="H4358">
        <v>67</v>
      </c>
      <c r="I4358" t="str">
        <f>INDEX('DATA - Teams'!$C:$C,MATCH(C4358,'DATA - Teams'!$B:$B,0))</f>
        <v>KAPPAZ</v>
      </c>
    </row>
    <row r="4359" spans="1:9" hidden="1" x14ac:dyDescent="0.2">
      <c r="A4359">
        <v>2018</v>
      </c>
      <c r="B4359">
        <v>4</v>
      </c>
      <c r="C4359" t="s">
        <v>367</v>
      </c>
      <c r="D4359" t="s">
        <v>61</v>
      </c>
      <c r="E4359" t="s">
        <v>20</v>
      </c>
      <c r="F4359" t="s">
        <v>41</v>
      </c>
      <c r="G4359">
        <v>107</v>
      </c>
      <c r="H4359">
        <v>108</v>
      </c>
      <c r="I4359" t="str">
        <f>INDEX('DATA - Teams'!$C:$C,MATCH(C4359,'DATA - Teams'!$B:$B,0))</f>
        <v>KAPPAZ</v>
      </c>
    </row>
    <row r="4360" spans="1:9" hidden="1" x14ac:dyDescent="0.2">
      <c r="A4360">
        <v>2018</v>
      </c>
      <c r="B4360">
        <v>4</v>
      </c>
      <c r="C4360" t="s">
        <v>367</v>
      </c>
      <c r="D4360" t="s">
        <v>244</v>
      </c>
      <c r="E4360" t="s">
        <v>20</v>
      </c>
      <c r="F4360" t="s">
        <v>41</v>
      </c>
      <c r="G4360">
        <v>120</v>
      </c>
      <c r="H4360">
        <v>92</v>
      </c>
      <c r="I4360" t="str">
        <f>INDEX('DATA - Teams'!$C:$C,MATCH(C4360,'DATA - Teams'!$B:$B,0))</f>
        <v>KAPPAZ</v>
      </c>
    </row>
    <row r="4361" spans="1:9" hidden="1" x14ac:dyDescent="0.2">
      <c r="A4361">
        <v>2018</v>
      </c>
      <c r="B4361">
        <v>4</v>
      </c>
      <c r="C4361" t="s">
        <v>367</v>
      </c>
      <c r="D4361" t="s">
        <v>206</v>
      </c>
      <c r="E4361" t="s">
        <v>31</v>
      </c>
      <c r="F4361" t="s">
        <v>38</v>
      </c>
      <c r="G4361">
        <v>98</v>
      </c>
      <c r="H4361">
        <v>67</v>
      </c>
      <c r="I4361" t="str">
        <f>INDEX('DATA - Teams'!$C:$C,MATCH(C4361,'DATA - Teams'!$B:$B,0))</f>
        <v>KAPPAZ</v>
      </c>
    </row>
    <row r="4362" spans="1:9" hidden="1" x14ac:dyDescent="0.2">
      <c r="A4362">
        <v>2018</v>
      </c>
      <c r="B4362">
        <v>4</v>
      </c>
      <c r="C4362" t="s">
        <v>367</v>
      </c>
      <c r="D4362" t="s">
        <v>108</v>
      </c>
      <c r="E4362" t="s">
        <v>31</v>
      </c>
      <c r="F4362" t="s">
        <v>41</v>
      </c>
      <c r="G4362">
        <v>102</v>
      </c>
      <c r="H4362">
        <v>84</v>
      </c>
      <c r="I4362" t="str">
        <f>INDEX('DATA - Teams'!$C:$C,MATCH(C4362,'DATA - Teams'!$B:$B,0))</f>
        <v>KAPPAZ</v>
      </c>
    </row>
    <row r="4363" spans="1:9" hidden="1" x14ac:dyDescent="0.2">
      <c r="A4363">
        <v>2018</v>
      </c>
      <c r="B4363">
        <v>4</v>
      </c>
      <c r="C4363" t="s">
        <v>367</v>
      </c>
      <c r="D4363" t="s">
        <v>234</v>
      </c>
      <c r="E4363" t="s">
        <v>22</v>
      </c>
      <c r="F4363" t="s">
        <v>38</v>
      </c>
      <c r="G4363">
        <v>101</v>
      </c>
      <c r="H4363">
        <v>114</v>
      </c>
      <c r="I4363" t="str">
        <f>INDEX('DATA - Teams'!$C:$C,MATCH(C4363,'DATA - Teams'!$B:$B,0))</f>
        <v>KAPPAZ</v>
      </c>
    </row>
    <row r="4364" spans="1:9" hidden="1" x14ac:dyDescent="0.2">
      <c r="A4364">
        <v>2018</v>
      </c>
      <c r="B4364">
        <v>4</v>
      </c>
      <c r="C4364" t="s">
        <v>367</v>
      </c>
      <c r="D4364" t="s">
        <v>75</v>
      </c>
      <c r="E4364" t="s">
        <v>33</v>
      </c>
      <c r="F4364" t="s">
        <v>43</v>
      </c>
      <c r="G4364">
        <v>98</v>
      </c>
      <c r="H4364">
        <v>78</v>
      </c>
      <c r="I4364" t="str">
        <f>INDEX('DATA - Teams'!$C:$C,MATCH(C4364,'DATA - Teams'!$B:$B,0))</f>
        <v>KAPPAZ</v>
      </c>
    </row>
    <row r="4365" spans="1:9" hidden="1" x14ac:dyDescent="0.2">
      <c r="A4365">
        <v>2018</v>
      </c>
      <c r="B4365">
        <v>4</v>
      </c>
      <c r="C4365" t="s">
        <v>367</v>
      </c>
      <c r="D4365" t="s">
        <v>157</v>
      </c>
      <c r="E4365" t="s">
        <v>33</v>
      </c>
      <c r="F4365" t="s">
        <v>52</v>
      </c>
      <c r="G4365">
        <v>129</v>
      </c>
      <c r="H4365">
        <v>141</v>
      </c>
      <c r="I4365" t="str">
        <f>INDEX('DATA - Teams'!$C:$C,MATCH(C4365,'DATA - Teams'!$B:$B,0))</f>
        <v>KAPPAZ</v>
      </c>
    </row>
    <row r="4366" spans="1:9" hidden="1" x14ac:dyDescent="0.2">
      <c r="A4366">
        <v>2018</v>
      </c>
      <c r="B4366">
        <v>4</v>
      </c>
      <c r="C4366" t="s">
        <v>367</v>
      </c>
      <c r="D4366" t="s">
        <v>326</v>
      </c>
      <c r="E4366" t="s">
        <v>33</v>
      </c>
      <c r="F4366" t="s">
        <v>41</v>
      </c>
      <c r="G4366">
        <v>103</v>
      </c>
      <c r="H4366">
        <v>138</v>
      </c>
      <c r="I4366" t="str">
        <f>INDEX('DATA - Teams'!$C:$C,MATCH(C4366,'DATA - Teams'!$B:$B,0))</f>
        <v>KAPPAZ</v>
      </c>
    </row>
    <row r="4367" spans="1:9" hidden="1" x14ac:dyDescent="0.2">
      <c r="A4367">
        <v>2018</v>
      </c>
      <c r="B4367">
        <v>4</v>
      </c>
      <c r="C4367" t="s">
        <v>367</v>
      </c>
      <c r="D4367" t="s">
        <v>329</v>
      </c>
      <c r="E4367" t="s">
        <v>24</v>
      </c>
      <c r="F4367" t="s">
        <v>41</v>
      </c>
      <c r="G4367">
        <v>90</v>
      </c>
      <c r="H4367">
        <v>85</v>
      </c>
      <c r="I4367" t="str">
        <f>INDEX('DATA - Teams'!$C:$C,MATCH(C4367,'DATA - Teams'!$B:$B,0))</f>
        <v>KAPPAZ</v>
      </c>
    </row>
    <row r="4368" spans="1:9" hidden="1" x14ac:dyDescent="0.2">
      <c r="A4368">
        <v>2018</v>
      </c>
      <c r="B4368">
        <v>4</v>
      </c>
      <c r="C4368" t="s">
        <v>367</v>
      </c>
      <c r="D4368" t="s">
        <v>103</v>
      </c>
      <c r="E4368" t="s">
        <v>24</v>
      </c>
      <c r="F4368" t="s">
        <v>43</v>
      </c>
      <c r="G4368">
        <v>75</v>
      </c>
      <c r="H4368">
        <v>51</v>
      </c>
      <c r="I4368" t="str">
        <f>INDEX('DATA - Teams'!$C:$C,MATCH(C4368,'DATA - Teams'!$B:$B,0))</f>
        <v>KAPPAZ</v>
      </c>
    </row>
    <row r="4369" spans="1:9" hidden="1" x14ac:dyDescent="0.2">
      <c r="A4369">
        <v>2018</v>
      </c>
      <c r="B4369">
        <v>4</v>
      </c>
      <c r="C4369" t="s">
        <v>367</v>
      </c>
      <c r="D4369" t="s">
        <v>206</v>
      </c>
      <c r="E4369" t="s">
        <v>28</v>
      </c>
      <c r="F4369" t="s">
        <v>38</v>
      </c>
      <c r="G4369">
        <v>70</v>
      </c>
      <c r="H4369">
        <v>47</v>
      </c>
      <c r="I4369" t="str">
        <f>INDEX('DATA - Teams'!$C:$C,MATCH(C4369,'DATA - Teams'!$B:$B,0))</f>
        <v>KAPPAZ</v>
      </c>
    </row>
    <row r="4370" spans="1:9" hidden="1" x14ac:dyDescent="0.2">
      <c r="A4370">
        <v>2018</v>
      </c>
      <c r="B4370">
        <v>4</v>
      </c>
      <c r="C4370" t="s">
        <v>367</v>
      </c>
      <c r="D4370" t="s">
        <v>161</v>
      </c>
      <c r="E4370" t="s">
        <v>36</v>
      </c>
      <c r="F4370" t="s">
        <v>43</v>
      </c>
      <c r="G4370">
        <v>60</v>
      </c>
      <c r="H4370">
        <v>89</v>
      </c>
      <c r="I4370" t="str">
        <f>INDEX('DATA - Teams'!$C:$C,MATCH(C4370,'DATA - Teams'!$B:$B,0))</f>
        <v>KAPPAZ</v>
      </c>
    </row>
    <row r="4371" spans="1:9" hidden="1" x14ac:dyDescent="0.2">
      <c r="A4371">
        <v>2018</v>
      </c>
      <c r="B4371">
        <v>4</v>
      </c>
      <c r="C4371" t="s">
        <v>367</v>
      </c>
      <c r="D4371" t="s">
        <v>242</v>
      </c>
      <c r="E4371" t="s">
        <v>36</v>
      </c>
      <c r="F4371" t="s">
        <v>38</v>
      </c>
      <c r="G4371">
        <v>110</v>
      </c>
      <c r="H4371">
        <v>98</v>
      </c>
      <c r="I4371" t="str">
        <f>INDEX('DATA - Teams'!$C:$C,MATCH(C4371,'DATA - Teams'!$B:$B,0))</f>
        <v>KAPPAZ</v>
      </c>
    </row>
    <row r="4372" spans="1:9" hidden="1" x14ac:dyDescent="0.2">
      <c r="A4372">
        <v>2018</v>
      </c>
      <c r="B4372">
        <v>4</v>
      </c>
      <c r="C4372" t="s">
        <v>367</v>
      </c>
      <c r="D4372" t="s">
        <v>158</v>
      </c>
      <c r="E4372" t="s">
        <v>18</v>
      </c>
      <c r="F4372" t="s">
        <v>41</v>
      </c>
      <c r="G4372">
        <v>72</v>
      </c>
      <c r="H4372">
        <v>83</v>
      </c>
      <c r="I4372" t="str">
        <f>INDEX('DATA - Teams'!$C:$C,MATCH(C4372,'DATA - Teams'!$B:$B,0))</f>
        <v>KAPPAZ</v>
      </c>
    </row>
    <row r="4373" spans="1:9" hidden="1" x14ac:dyDescent="0.2">
      <c r="A4373">
        <v>2018</v>
      </c>
      <c r="B4373">
        <v>4</v>
      </c>
      <c r="C4373" t="s">
        <v>367</v>
      </c>
      <c r="D4373" t="s">
        <v>263</v>
      </c>
      <c r="E4373" t="s">
        <v>13</v>
      </c>
      <c r="F4373" t="s">
        <v>41</v>
      </c>
      <c r="G4373">
        <v>91</v>
      </c>
      <c r="H4373">
        <v>79</v>
      </c>
      <c r="I4373" t="str">
        <f>INDEX('DATA - Teams'!$C:$C,MATCH(C4373,'DATA - Teams'!$B:$B,0))</f>
        <v>KAPPAZ</v>
      </c>
    </row>
    <row r="4374" spans="1:9" hidden="1" x14ac:dyDescent="0.2">
      <c r="A4374">
        <v>2018</v>
      </c>
      <c r="B4374">
        <v>4</v>
      </c>
      <c r="C4374" t="s">
        <v>367</v>
      </c>
      <c r="D4374" t="s">
        <v>96</v>
      </c>
      <c r="E4374" t="s">
        <v>17</v>
      </c>
      <c r="F4374" t="s">
        <v>43</v>
      </c>
      <c r="G4374">
        <v>72</v>
      </c>
      <c r="H4374">
        <v>89</v>
      </c>
      <c r="I4374" t="str">
        <f>INDEX('DATA - Teams'!$C:$C,MATCH(C4374,'DATA - Teams'!$B:$B,0))</f>
        <v>KAPPAZ</v>
      </c>
    </row>
    <row r="4375" spans="1:9" hidden="1" x14ac:dyDescent="0.2">
      <c r="A4375">
        <v>2018</v>
      </c>
      <c r="B4375">
        <v>4</v>
      </c>
      <c r="C4375" t="s">
        <v>367</v>
      </c>
      <c r="D4375" t="s">
        <v>176</v>
      </c>
      <c r="E4375" t="s">
        <v>35</v>
      </c>
      <c r="F4375" t="s">
        <v>38</v>
      </c>
      <c r="G4375">
        <v>103</v>
      </c>
      <c r="H4375">
        <v>92</v>
      </c>
      <c r="I4375" t="str">
        <f>INDEX('DATA - Teams'!$C:$C,MATCH(C4375,'DATA - Teams'!$B:$B,0))</f>
        <v>KAPPAZ</v>
      </c>
    </row>
    <row r="4376" spans="1:9" hidden="1" x14ac:dyDescent="0.2">
      <c r="A4376">
        <v>2018</v>
      </c>
      <c r="B4376">
        <v>4</v>
      </c>
      <c r="C4376" t="s">
        <v>367</v>
      </c>
      <c r="D4376" t="s">
        <v>371</v>
      </c>
      <c r="E4376" t="s">
        <v>28</v>
      </c>
      <c r="F4376" t="s">
        <v>59</v>
      </c>
      <c r="G4376">
        <v>86</v>
      </c>
      <c r="H4376">
        <v>57</v>
      </c>
      <c r="I4376" t="str">
        <f>INDEX('DATA - Teams'!$C:$C,MATCH(C4376,'DATA - Teams'!$B:$B,0))</f>
        <v>KAPPAZ</v>
      </c>
    </row>
    <row r="4377" spans="1:9" hidden="1" x14ac:dyDescent="0.2">
      <c r="A4377">
        <v>2018</v>
      </c>
      <c r="B4377">
        <v>4</v>
      </c>
      <c r="C4377" t="s">
        <v>367</v>
      </c>
      <c r="D4377" t="s">
        <v>306</v>
      </c>
      <c r="E4377" t="s">
        <v>28</v>
      </c>
      <c r="F4377" t="s">
        <v>59</v>
      </c>
      <c r="G4377">
        <v>98</v>
      </c>
      <c r="H4377">
        <v>0</v>
      </c>
      <c r="I4377" t="str">
        <f>INDEX('DATA - Teams'!$C:$C,MATCH(C4377,'DATA - Teams'!$B:$B,0))</f>
        <v>KAPPAZ</v>
      </c>
    </row>
    <row r="4378" spans="1:9" hidden="1" x14ac:dyDescent="0.2">
      <c r="A4378">
        <v>2018</v>
      </c>
      <c r="B4378">
        <v>4</v>
      </c>
      <c r="C4378" t="s">
        <v>367</v>
      </c>
      <c r="D4378" t="s">
        <v>374</v>
      </c>
      <c r="E4378" t="s">
        <v>18</v>
      </c>
      <c r="F4378" t="s">
        <v>59</v>
      </c>
      <c r="G4378">
        <v>75</v>
      </c>
      <c r="H4378">
        <v>40</v>
      </c>
      <c r="I4378" t="str">
        <f>INDEX('DATA - Teams'!$C:$C,MATCH(C4378,'DATA - Teams'!$B:$B,0))</f>
        <v>KAPPAZ</v>
      </c>
    </row>
    <row r="4379" spans="1:9" hidden="1" x14ac:dyDescent="0.2">
      <c r="A4379">
        <v>2018</v>
      </c>
      <c r="B4379">
        <v>4</v>
      </c>
      <c r="C4379" t="s">
        <v>367</v>
      </c>
      <c r="D4379" t="s">
        <v>369</v>
      </c>
      <c r="E4379" t="s">
        <v>32</v>
      </c>
      <c r="F4379" t="s">
        <v>59</v>
      </c>
      <c r="G4379">
        <v>89</v>
      </c>
      <c r="H4379">
        <v>116</v>
      </c>
      <c r="I4379" t="str">
        <f>INDEX('DATA - Teams'!$C:$C,MATCH(C4379,'DATA - Teams'!$B:$B,0))</f>
        <v>KAPPAZ</v>
      </c>
    </row>
    <row r="4380" spans="1:9" hidden="1" x14ac:dyDescent="0.2">
      <c r="A4380">
        <v>2018</v>
      </c>
      <c r="B4380">
        <v>5</v>
      </c>
      <c r="C4380" t="s">
        <v>367</v>
      </c>
      <c r="D4380" t="s">
        <v>61</v>
      </c>
      <c r="E4380" t="s">
        <v>20</v>
      </c>
      <c r="F4380" t="s">
        <v>41</v>
      </c>
      <c r="G4380">
        <v>101</v>
      </c>
      <c r="H4380">
        <v>80</v>
      </c>
      <c r="I4380" t="str">
        <f>INDEX('DATA - Teams'!$C:$C,MATCH(C4380,'DATA - Teams'!$B:$B,0))</f>
        <v>KAPPAZ</v>
      </c>
    </row>
    <row r="4381" spans="1:9" hidden="1" x14ac:dyDescent="0.2">
      <c r="A4381">
        <v>2018</v>
      </c>
      <c r="B4381">
        <v>5</v>
      </c>
      <c r="C4381" t="s">
        <v>367</v>
      </c>
      <c r="D4381" t="s">
        <v>244</v>
      </c>
      <c r="E4381" t="s">
        <v>20</v>
      </c>
      <c r="F4381" t="s">
        <v>41</v>
      </c>
      <c r="G4381">
        <v>121</v>
      </c>
      <c r="H4381">
        <v>106</v>
      </c>
      <c r="I4381" t="str">
        <f>INDEX('DATA - Teams'!$C:$C,MATCH(C4381,'DATA - Teams'!$B:$B,0))</f>
        <v>KAPPAZ</v>
      </c>
    </row>
    <row r="4382" spans="1:9" hidden="1" x14ac:dyDescent="0.2">
      <c r="A4382">
        <v>2018</v>
      </c>
      <c r="B4382">
        <v>5</v>
      </c>
      <c r="C4382" t="s">
        <v>367</v>
      </c>
      <c r="D4382" t="s">
        <v>206</v>
      </c>
      <c r="E4382" t="s">
        <v>31</v>
      </c>
      <c r="F4382" t="s">
        <v>38</v>
      </c>
      <c r="G4382">
        <v>95</v>
      </c>
      <c r="H4382">
        <v>71</v>
      </c>
      <c r="I4382" t="str">
        <f>INDEX('DATA - Teams'!$C:$C,MATCH(C4382,'DATA - Teams'!$B:$B,0))</f>
        <v>KAPPAZ</v>
      </c>
    </row>
    <row r="4383" spans="1:9" hidden="1" x14ac:dyDescent="0.2">
      <c r="A4383">
        <v>2018</v>
      </c>
      <c r="B4383">
        <v>5</v>
      </c>
      <c r="C4383" t="s">
        <v>367</v>
      </c>
      <c r="D4383" t="s">
        <v>108</v>
      </c>
      <c r="E4383" t="s">
        <v>31</v>
      </c>
      <c r="F4383" t="s">
        <v>41</v>
      </c>
      <c r="G4383">
        <v>99</v>
      </c>
      <c r="H4383">
        <v>76</v>
      </c>
      <c r="I4383" t="str">
        <f>INDEX('DATA - Teams'!$C:$C,MATCH(C4383,'DATA - Teams'!$B:$B,0))</f>
        <v>KAPPAZ</v>
      </c>
    </row>
    <row r="4384" spans="1:9" hidden="1" x14ac:dyDescent="0.2">
      <c r="A4384">
        <v>2018</v>
      </c>
      <c r="B4384">
        <v>5</v>
      </c>
      <c r="C4384" t="s">
        <v>367</v>
      </c>
      <c r="D4384" t="s">
        <v>234</v>
      </c>
      <c r="E4384" t="s">
        <v>22</v>
      </c>
      <c r="F4384" t="s">
        <v>38</v>
      </c>
      <c r="G4384">
        <v>99</v>
      </c>
      <c r="H4384">
        <v>72</v>
      </c>
      <c r="I4384" t="str">
        <f>INDEX('DATA - Teams'!$C:$C,MATCH(C4384,'DATA - Teams'!$B:$B,0))</f>
        <v>KAPPAZ</v>
      </c>
    </row>
    <row r="4385" spans="1:9" hidden="1" x14ac:dyDescent="0.2">
      <c r="A4385">
        <v>2018</v>
      </c>
      <c r="B4385">
        <v>5</v>
      </c>
      <c r="C4385" t="s">
        <v>367</v>
      </c>
      <c r="D4385" t="s">
        <v>75</v>
      </c>
      <c r="E4385" t="s">
        <v>33</v>
      </c>
      <c r="F4385" t="s">
        <v>43</v>
      </c>
      <c r="G4385">
        <v>94</v>
      </c>
      <c r="H4385">
        <v>65</v>
      </c>
      <c r="I4385" t="str">
        <f>INDEX('DATA - Teams'!$C:$C,MATCH(C4385,'DATA - Teams'!$B:$B,0))</f>
        <v>KAPPAZ</v>
      </c>
    </row>
    <row r="4386" spans="1:9" hidden="1" x14ac:dyDescent="0.2">
      <c r="A4386">
        <v>2018</v>
      </c>
      <c r="B4386">
        <v>5</v>
      </c>
      <c r="C4386" t="s">
        <v>367</v>
      </c>
      <c r="D4386" t="s">
        <v>326</v>
      </c>
      <c r="E4386" t="s">
        <v>33</v>
      </c>
      <c r="F4386" t="s">
        <v>41</v>
      </c>
      <c r="G4386">
        <v>102</v>
      </c>
      <c r="H4386">
        <v>91</v>
      </c>
      <c r="I4386" t="str">
        <f>INDEX('DATA - Teams'!$C:$C,MATCH(C4386,'DATA - Teams'!$B:$B,0))</f>
        <v>KAPPAZ</v>
      </c>
    </row>
    <row r="4387" spans="1:9" hidden="1" x14ac:dyDescent="0.2">
      <c r="A4387">
        <v>2018</v>
      </c>
      <c r="B4387">
        <v>5</v>
      </c>
      <c r="C4387" t="s">
        <v>367</v>
      </c>
      <c r="D4387" t="s">
        <v>157</v>
      </c>
      <c r="E4387" t="s">
        <v>33</v>
      </c>
      <c r="F4387" t="s">
        <v>52</v>
      </c>
      <c r="G4387">
        <v>132</v>
      </c>
      <c r="H4387">
        <v>113</v>
      </c>
      <c r="I4387" t="str">
        <f>INDEX('DATA - Teams'!$C:$C,MATCH(C4387,'DATA - Teams'!$B:$B,0))</f>
        <v>KAPPAZ</v>
      </c>
    </row>
    <row r="4388" spans="1:9" hidden="1" x14ac:dyDescent="0.2">
      <c r="A4388">
        <v>2018</v>
      </c>
      <c r="B4388">
        <v>5</v>
      </c>
      <c r="C4388" t="s">
        <v>367</v>
      </c>
      <c r="D4388" t="s">
        <v>329</v>
      </c>
      <c r="E4388" t="s">
        <v>24</v>
      </c>
      <c r="F4388" t="s">
        <v>41</v>
      </c>
      <c r="G4388">
        <v>89</v>
      </c>
      <c r="H4388">
        <v>100</v>
      </c>
      <c r="I4388" t="str">
        <f>INDEX('DATA - Teams'!$C:$C,MATCH(C4388,'DATA - Teams'!$B:$B,0))</f>
        <v>KAPPAZ</v>
      </c>
    </row>
    <row r="4389" spans="1:9" hidden="1" x14ac:dyDescent="0.2">
      <c r="A4389">
        <v>2018</v>
      </c>
      <c r="B4389">
        <v>5</v>
      </c>
      <c r="C4389" t="s">
        <v>367</v>
      </c>
      <c r="D4389" t="s">
        <v>103</v>
      </c>
      <c r="E4389" t="s">
        <v>24</v>
      </c>
      <c r="F4389" t="s">
        <v>43</v>
      </c>
      <c r="G4389">
        <v>78</v>
      </c>
      <c r="H4389">
        <v>92</v>
      </c>
      <c r="I4389" t="str">
        <f>INDEX('DATA - Teams'!$C:$C,MATCH(C4389,'DATA - Teams'!$B:$B,0))</f>
        <v>KAPPAZ</v>
      </c>
    </row>
    <row r="4390" spans="1:9" hidden="1" x14ac:dyDescent="0.2">
      <c r="A4390">
        <v>2018</v>
      </c>
      <c r="B4390">
        <v>5</v>
      </c>
      <c r="C4390" t="s">
        <v>367</v>
      </c>
      <c r="D4390" t="s">
        <v>371</v>
      </c>
      <c r="E4390" t="s">
        <v>28</v>
      </c>
      <c r="F4390" t="s">
        <v>43</v>
      </c>
      <c r="G4390">
        <v>89</v>
      </c>
      <c r="H4390">
        <v>100</v>
      </c>
      <c r="I4390" t="str">
        <f>INDEX('DATA - Teams'!$C:$C,MATCH(C4390,'DATA - Teams'!$B:$B,0))</f>
        <v>KAPPAZ</v>
      </c>
    </row>
    <row r="4391" spans="1:9" hidden="1" x14ac:dyDescent="0.2">
      <c r="A4391">
        <v>2018</v>
      </c>
      <c r="B4391">
        <v>5</v>
      </c>
      <c r="C4391" t="s">
        <v>367</v>
      </c>
      <c r="D4391" t="s">
        <v>161</v>
      </c>
      <c r="E4391" t="s">
        <v>36</v>
      </c>
      <c r="F4391" t="s">
        <v>43</v>
      </c>
      <c r="G4391">
        <v>61</v>
      </c>
      <c r="H4391">
        <v>94</v>
      </c>
      <c r="I4391" t="str">
        <f>INDEX('DATA - Teams'!$C:$C,MATCH(C4391,'DATA - Teams'!$B:$B,0))</f>
        <v>KAPPAZ</v>
      </c>
    </row>
    <row r="4392" spans="1:9" hidden="1" x14ac:dyDescent="0.2">
      <c r="A4392">
        <v>2018</v>
      </c>
      <c r="B4392">
        <v>5</v>
      </c>
      <c r="C4392" t="s">
        <v>367</v>
      </c>
      <c r="D4392" t="s">
        <v>242</v>
      </c>
      <c r="E4392" t="s">
        <v>36</v>
      </c>
      <c r="F4392" t="s">
        <v>38</v>
      </c>
      <c r="G4392">
        <v>100</v>
      </c>
      <c r="H4392">
        <v>48</v>
      </c>
      <c r="I4392" t="str">
        <f>INDEX('DATA - Teams'!$C:$C,MATCH(C4392,'DATA - Teams'!$B:$B,0))</f>
        <v>KAPPAZ</v>
      </c>
    </row>
    <row r="4393" spans="1:9" hidden="1" x14ac:dyDescent="0.2">
      <c r="A4393">
        <v>2018</v>
      </c>
      <c r="B4393">
        <v>5</v>
      </c>
      <c r="C4393" t="s">
        <v>367</v>
      </c>
      <c r="D4393" t="s">
        <v>158</v>
      </c>
      <c r="E4393" t="s">
        <v>18</v>
      </c>
      <c r="F4393" t="s">
        <v>41</v>
      </c>
      <c r="G4393">
        <v>67</v>
      </c>
      <c r="H4393">
        <v>73</v>
      </c>
      <c r="I4393" t="str">
        <f>INDEX('DATA - Teams'!$C:$C,MATCH(C4393,'DATA - Teams'!$B:$B,0))</f>
        <v>KAPPAZ</v>
      </c>
    </row>
    <row r="4394" spans="1:9" hidden="1" x14ac:dyDescent="0.2">
      <c r="A4394">
        <v>2018</v>
      </c>
      <c r="B4394">
        <v>5</v>
      </c>
      <c r="C4394" t="s">
        <v>367</v>
      </c>
      <c r="D4394" t="s">
        <v>263</v>
      </c>
      <c r="E4394" t="s">
        <v>13</v>
      </c>
      <c r="F4394" t="s">
        <v>41</v>
      </c>
      <c r="G4394">
        <v>88</v>
      </c>
      <c r="H4394">
        <v>69</v>
      </c>
      <c r="I4394" t="str">
        <f>INDEX('DATA - Teams'!$C:$C,MATCH(C4394,'DATA - Teams'!$B:$B,0))</f>
        <v>KAPPAZ</v>
      </c>
    </row>
    <row r="4395" spans="1:9" hidden="1" x14ac:dyDescent="0.2">
      <c r="A4395">
        <v>2018</v>
      </c>
      <c r="B4395">
        <v>5</v>
      </c>
      <c r="C4395" t="s">
        <v>367</v>
      </c>
      <c r="D4395" t="s">
        <v>96</v>
      </c>
      <c r="E4395" t="s">
        <v>17</v>
      </c>
      <c r="F4395" t="s">
        <v>43</v>
      </c>
      <c r="G4395">
        <v>71</v>
      </c>
      <c r="H4395">
        <v>74</v>
      </c>
      <c r="I4395" t="str">
        <f>INDEX('DATA - Teams'!$C:$C,MATCH(C4395,'DATA - Teams'!$B:$B,0))</f>
        <v>KAPPAZ</v>
      </c>
    </row>
    <row r="4396" spans="1:9" hidden="1" x14ac:dyDescent="0.2">
      <c r="A4396">
        <v>2018</v>
      </c>
      <c r="B4396">
        <v>5</v>
      </c>
      <c r="C4396" t="s">
        <v>367</v>
      </c>
      <c r="D4396" t="s">
        <v>369</v>
      </c>
      <c r="E4396" t="s">
        <v>32</v>
      </c>
      <c r="F4396" t="s">
        <v>38</v>
      </c>
      <c r="G4396">
        <v>93</v>
      </c>
      <c r="H4396">
        <v>88</v>
      </c>
      <c r="I4396" t="str">
        <f>INDEX('DATA - Teams'!$C:$C,MATCH(C4396,'DATA - Teams'!$B:$B,0))</f>
        <v>KAPPAZ</v>
      </c>
    </row>
    <row r="4397" spans="1:9" hidden="1" x14ac:dyDescent="0.2">
      <c r="A4397">
        <v>2018</v>
      </c>
      <c r="B4397">
        <v>5</v>
      </c>
      <c r="C4397" t="s">
        <v>367</v>
      </c>
      <c r="D4397" t="s">
        <v>176</v>
      </c>
      <c r="E4397" t="s">
        <v>35</v>
      </c>
      <c r="F4397" t="s">
        <v>38</v>
      </c>
      <c r="G4397">
        <v>110</v>
      </c>
      <c r="H4397">
        <v>107</v>
      </c>
      <c r="I4397" t="str">
        <f>INDEX('DATA - Teams'!$C:$C,MATCH(C4397,'DATA - Teams'!$B:$B,0))</f>
        <v>KAPPAZ</v>
      </c>
    </row>
    <row r="4398" spans="1:9" hidden="1" x14ac:dyDescent="0.2">
      <c r="A4398">
        <v>2018</v>
      </c>
      <c r="B4398">
        <v>5</v>
      </c>
      <c r="C4398" t="s">
        <v>367</v>
      </c>
      <c r="D4398" t="s">
        <v>77</v>
      </c>
      <c r="E4398" t="s">
        <v>10</v>
      </c>
      <c r="F4398" t="s">
        <v>59</v>
      </c>
      <c r="G4398">
        <v>62</v>
      </c>
      <c r="H4398">
        <v>31</v>
      </c>
      <c r="I4398" t="str">
        <f>INDEX('DATA - Teams'!$C:$C,MATCH(C4398,'DATA - Teams'!$B:$B,0))</f>
        <v>KAPPAZ</v>
      </c>
    </row>
    <row r="4399" spans="1:9" hidden="1" x14ac:dyDescent="0.2">
      <c r="A4399">
        <v>2018</v>
      </c>
      <c r="B4399">
        <v>5</v>
      </c>
      <c r="C4399" t="s">
        <v>367</v>
      </c>
      <c r="D4399" t="s">
        <v>49</v>
      </c>
      <c r="E4399" t="s">
        <v>31</v>
      </c>
      <c r="F4399" t="s">
        <v>59</v>
      </c>
      <c r="G4399">
        <v>84</v>
      </c>
      <c r="H4399">
        <v>0</v>
      </c>
      <c r="I4399" t="str">
        <f>INDEX('DATA - Teams'!$C:$C,MATCH(C4399,'DATA - Teams'!$B:$B,0))</f>
        <v>KAPPAZ</v>
      </c>
    </row>
    <row r="4400" spans="1:9" hidden="1" x14ac:dyDescent="0.2">
      <c r="A4400">
        <v>2018</v>
      </c>
      <c r="B4400">
        <v>5</v>
      </c>
      <c r="C4400" t="s">
        <v>367</v>
      </c>
      <c r="D4400" t="s">
        <v>306</v>
      </c>
      <c r="E4400" t="s">
        <v>28</v>
      </c>
      <c r="F4400" t="s">
        <v>59</v>
      </c>
      <c r="G4400">
        <v>104</v>
      </c>
      <c r="H4400">
        <v>0</v>
      </c>
      <c r="I4400" t="str">
        <f>INDEX('DATA - Teams'!$C:$C,MATCH(C4400,'DATA - Teams'!$B:$B,0))</f>
        <v>KAPPAZ</v>
      </c>
    </row>
    <row r="4401" spans="1:9" hidden="1" x14ac:dyDescent="0.2">
      <c r="A4401">
        <v>2018</v>
      </c>
      <c r="B4401">
        <v>5</v>
      </c>
      <c r="C4401" t="s">
        <v>367</v>
      </c>
      <c r="D4401" t="s">
        <v>206</v>
      </c>
      <c r="E4401" t="s">
        <v>28</v>
      </c>
      <c r="F4401" t="s">
        <v>59</v>
      </c>
      <c r="G4401">
        <v>71</v>
      </c>
      <c r="H4401">
        <v>95</v>
      </c>
      <c r="I4401" t="str">
        <f>INDEX('DATA - Teams'!$C:$C,MATCH(C4401,'DATA - Teams'!$B:$B,0))</f>
        <v>KAPPAZ</v>
      </c>
    </row>
    <row r="4402" spans="1:9" hidden="1" x14ac:dyDescent="0.2">
      <c r="A4402">
        <v>2018</v>
      </c>
      <c r="B4402">
        <v>6</v>
      </c>
      <c r="C4402" t="s">
        <v>367</v>
      </c>
      <c r="D4402" t="s">
        <v>61</v>
      </c>
      <c r="E4402" t="s">
        <v>20</v>
      </c>
      <c r="F4402" t="s">
        <v>41</v>
      </c>
      <c r="G4402">
        <v>101</v>
      </c>
      <c r="H4402">
        <v>107</v>
      </c>
      <c r="I4402" t="str">
        <f>INDEX('DATA - Teams'!$C:$C,MATCH(C4402,'DATA - Teams'!$B:$B,0))</f>
        <v>KAPPAZ</v>
      </c>
    </row>
    <row r="4403" spans="1:9" hidden="1" x14ac:dyDescent="0.2">
      <c r="A4403">
        <v>2018</v>
      </c>
      <c r="B4403">
        <v>6</v>
      </c>
      <c r="C4403" t="s">
        <v>367</v>
      </c>
      <c r="D4403" t="s">
        <v>244</v>
      </c>
      <c r="E4403" t="s">
        <v>20</v>
      </c>
      <c r="F4403" t="s">
        <v>41</v>
      </c>
      <c r="G4403">
        <v>120</v>
      </c>
      <c r="H4403">
        <v>122</v>
      </c>
      <c r="I4403" t="str">
        <f>INDEX('DATA - Teams'!$C:$C,MATCH(C4403,'DATA - Teams'!$B:$B,0))</f>
        <v>KAPPAZ</v>
      </c>
    </row>
    <row r="4404" spans="1:9" hidden="1" x14ac:dyDescent="0.2">
      <c r="A4404">
        <v>2018</v>
      </c>
      <c r="B4404">
        <v>6</v>
      </c>
      <c r="C4404" t="s">
        <v>367</v>
      </c>
      <c r="D4404" t="s">
        <v>206</v>
      </c>
      <c r="E4404" t="s">
        <v>31</v>
      </c>
      <c r="F4404" t="s">
        <v>38</v>
      </c>
      <c r="G4404">
        <v>90</v>
      </c>
      <c r="H4404">
        <v>51</v>
      </c>
      <c r="I4404" t="str">
        <f>INDEX('DATA - Teams'!$C:$C,MATCH(C4404,'DATA - Teams'!$B:$B,0))</f>
        <v>KAPPAZ</v>
      </c>
    </row>
    <row r="4405" spans="1:9" hidden="1" x14ac:dyDescent="0.2">
      <c r="A4405">
        <v>2018</v>
      </c>
      <c r="B4405">
        <v>6</v>
      </c>
      <c r="C4405" t="s">
        <v>367</v>
      </c>
      <c r="D4405" t="s">
        <v>108</v>
      </c>
      <c r="E4405" t="s">
        <v>31</v>
      </c>
      <c r="F4405" t="s">
        <v>41</v>
      </c>
      <c r="G4405">
        <v>106</v>
      </c>
      <c r="H4405">
        <v>101</v>
      </c>
      <c r="I4405" t="str">
        <f>INDEX('DATA - Teams'!$C:$C,MATCH(C4405,'DATA - Teams'!$B:$B,0))</f>
        <v>KAPPAZ</v>
      </c>
    </row>
    <row r="4406" spans="1:9" hidden="1" x14ac:dyDescent="0.2">
      <c r="A4406">
        <v>2018</v>
      </c>
      <c r="B4406">
        <v>6</v>
      </c>
      <c r="C4406" t="s">
        <v>367</v>
      </c>
      <c r="D4406" t="s">
        <v>234</v>
      </c>
      <c r="E4406" t="s">
        <v>22</v>
      </c>
      <c r="F4406" t="s">
        <v>38</v>
      </c>
      <c r="G4406">
        <v>103</v>
      </c>
      <c r="H4406">
        <v>111</v>
      </c>
      <c r="I4406" t="str">
        <f>INDEX('DATA - Teams'!$C:$C,MATCH(C4406,'DATA - Teams'!$B:$B,0))</f>
        <v>KAPPAZ</v>
      </c>
    </row>
    <row r="4407" spans="1:9" hidden="1" x14ac:dyDescent="0.2">
      <c r="A4407">
        <v>2018</v>
      </c>
      <c r="B4407">
        <v>6</v>
      </c>
      <c r="C4407" t="s">
        <v>367</v>
      </c>
      <c r="D4407" t="s">
        <v>75</v>
      </c>
      <c r="E4407" t="s">
        <v>33</v>
      </c>
      <c r="F4407" t="s">
        <v>43</v>
      </c>
      <c r="G4407">
        <v>95</v>
      </c>
      <c r="H4407">
        <v>89</v>
      </c>
      <c r="I4407" t="str">
        <f>INDEX('DATA - Teams'!$C:$C,MATCH(C4407,'DATA - Teams'!$B:$B,0))</f>
        <v>KAPPAZ</v>
      </c>
    </row>
    <row r="4408" spans="1:9" hidden="1" x14ac:dyDescent="0.2">
      <c r="A4408">
        <v>2018</v>
      </c>
      <c r="B4408">
        <v>6</v>
      </c>
      <c r="C4408" t="s">
        <v>367</v>
      </c>
      <c r="D4408" t="s">
        <v>326</v>
      </c>
      <c r="E4408" t="s">
        <v>33</v>
      </c>
      <c r="F4408" t="s">
        <v>41</v>
      </c>
      <c r="G4408">
        <v>99</v>
      </c>
      <c r="H4408">
        <v>71</v>
      </c>
      <c r="I4408" t="str">
        <f>INDEX('DATA - Teams'!$C:$C,MATCH(C4408,'DATA - Teams'!$B:$B,0))</f>
        <v>KAPPAZ</v>
      </c>
    </row>
    <row r="4409" spans="1:9" hidden="1" x14ac:dyDescent="0.2">
      <c r="A4409">
        <v>2018</v>
      </c>
      <c r="B4409">
        <v>6</v>
      </c>
      <c r="C4409" t="s">
        <v>367</v>
      </c>
      <c r="D4409" t="s">
        <v>157</v>
      </c>
      <c r="E4409" t="s">
        <v>33</v>
      </c>
      <c r="F4409" t="s">
        <v>52</v>
      </c>
      <c r="G4409">
        <v>137</v>
      </c>
      <c r="H4409">
        <v>115</v>
      </c>
      <c r="I4409" t="str">
        <f>INDEX('DATA - Teams'!$C:$C,MATCH(C4409,'DATA - Teams'!$B:$B,0))</f>
        <v>KAPPAZ</v>
      </c>
    </row>
    <row r="4410" spans="1:9" hidden="1" x14ac:dyDescent="0.2">
      <c r="A4410">
        <v>2018</v>
      </c>
      <c r="B4410">
        <v>6</v>
      </c>
      <c r="C4410" t="s">
        <v>367</v>
      </c>
      <c r="D4410" t="s">
        <v>329</v>
      </c>
      <c r="E4410" t="s">
        <v>24</v>
      </c>
      <c r="F4410" t="s">
        <v>41</v>
      </c>
      <c r="G4410">
        <v>99</v>
      </c>
      <c r="H4410">
        <v>151</v>
      </c>
      <c r="I4410" t="str">
        <f>INDEX('DATA - Teams'!$C:$C,MATCH(C4410,'DATA - Teams'!$B:$B,0))</f>
        <v>KAPPAZ</v>
      </c>
    </row>
    <row r="4411" spans="1:9" hidden="1" x14ac:dyDescent="0.2">
      <c r="A4411">
        <v>2018</v>
      </c>
      <c r="B4411">
        <v>6</v>
      </c>
      <c r="C4411" t="s">
        <v>367</v>
      </c>
      <c r="D4411" t="s">
        <v>103</v>
      </c>
      <c r="E4411" t="s">
        <v>24</v>
      </c>
      <c r="F4411" t="s">
        <v>43</v>
      </c>
      <c r="G4411">
        <v>77</v>
      </c>
      <c r="H4411">
        <v>85</v>
      </c>
      <c r="I4411" t="str">
        <f>INDEX('DATA - Teams'!$C:$C,MATCH(C4411,'DATA - Teams'!$B:$B,0))</f>
        <v>KAPPAZ</v>
      </c>
    </row>
    <row r="4412" spans="1:9" hidden="1" x14ac:dyDescent="0.2">
      <c r="A4412">
        <v>2018</v>
      </c>
      <c r="B4412">
        <v>6</v>
      </c>
      <c r="C4412" t="s">
        <v>367</v>
      </c>
      <c r="D4412" t="s">
        <v>306</v>
      </c>
      <c r="E4412" t="s">
        <v>28</v>
      </c>
      <c r="F4412" t="s">
        <v>41</v>
      </c>
      <c r="G4412">
        <v>96</v>
      </c>
      <c r="H4412">
        <v>100</v>
      </c>
      <c r="I4412" t="str">
        <f>INDEX('DATA - Teams'!$C:$C,MATCH(C4412,'DATA - Teams'!$B:$B,0))</f>
        <v>KAPPAZ</v>
      </c>
    </row>
    <row r="4413" spans="1:9" hidden="1" x14ac:dyDescent="0.2">
      <c r="A4413">
        <v>2018</v>
      </c>
      <c r="B4413">
        <v>6</v>
      </c>
      <c r="C4413" t="s">
        <v>367</v>
      </c>
      <c r="D4413" t="s">
        <v>371</v>
      </c>
      <c r="E4413" t="s">
        <v>28</v>
      </c>
      <c r="F4413" t="s">
        <v>43</v>
      </c>
      <c r="G4413">
        <v>88</v>
      </c>
      <c r="H4413">
        <v>83</v>
      </c>
      <c r="I4413" t="str">
        <f>INDEX('DATA - Teams'!$C:$C,MATCH(C4413,'DATA - Teams'!$B:$B,0))</f>
        <v>KAPPAZ</v>
      </c>
    </row>
    <row r="4414" spans="1:9" hidden="1" x14ac:dyDescent="0.2">
      <c r="A4414">
        <v>2018</v>
      </c>
      <c r="B4414">
        <v>6</v>
      </c>
      <c r="C4414" t="s">
        <v>367</v>
      </c>
      <c r="D4414" t="s">
        <v>206</v>
      </c>
      <c r="E4414" t="s">
        <v>28</v>
      </c>
      <c r="F4414" t="s">
        <v>38</v>
      </c>
      <c r="G4414">
        <v>76</v>
      </c>
      <c r="H4414">
        <v>127</v>
      </c>
      <c r="I4414" t="str">
        <f>INDEX('DATA - Teams'!$C:$C,MATCH(C4414,'DATA - Teams'!$B:$B,0))</f>
        <v>KAPPAZ</v>
      </c>
    </row>
    <row r="4415" spans="1:9" hidden="1" x14ac:dyDescent="0.2">
      <c r="A4415">
        <v>2018</v>
      </c>
      <c r="B4415">
        <v>6</v>
      </c>
      <c r="C4415" t="s">
        <v>367</v>
      </c>
      <c r="D4415" t="s">
        <v>161</v>
      </c>
      <c r="E4415" t="s">
        <v>36</v>
      </c>
      <c r="F4415" t="s">
        <v>43</v>
      </c>
      <c r="G4415">
        <v>57</v>
      </c>
      <c r="H4415">
        <v>90</v>
      </c>
      <c r="I4415" t="str">
        <f>INDEX('DATA - Teams'!$C:$C,MATCH(C4415,'DATA - Teams'!$B:$B,0))</f>
        <v>KAPPAZ</v>
      </c>
    </row>
    <row r="4416" spans="1:9" hidden="1" x14ac:dyDescent="0.2">
      <c r="A4416">
        <v>2018</v>
      </c>
      <c r="B4416">
        <v>6</v>
      </c>
      <c r="C4416" t="s">
        <v>367</v>
      </c>
      <c r="D4416" t="s">
        <v>158</v>
      </c>
      <c r="E4416" t="s">
        <v>18</v>
      </c>
      <c r="F4416" t="s">
        <v>41</v>
      </c>
      <c r="G4416">
        <v>76</v>
      </c>
      <c r="H4416">
        <v>130</v>
      </c>
      <c r="I4416" t="str">
        <f>INDEX('DATA - Teams'!$C:$C,MATCH(C4416,'DATA - Teams'!$B:$B,0))</f>
        <v>KAPPAZ</v>
      </c>
    </row>
    <row r="4417" spans="1:9" hidden="1" x14ac:dyDescent="0.2">
      <c r="A4417">
        <v>2018</v>
      </c>
      <c r="B4417">
        <v>6</v>
      </c>
      <c r="C4417" t="s">
        <v>367</v>
      </c>
      <c r="D4417" t="s">
        <v>96</v>
      </c>
      <c r="E4417" t="s">
        <v>17</v>
      </c>
      <c r="F4417" t="s">
        <v>43</v>
      </c>
      <c r="G4417">
        <v>76</v>
      </c>
      <c r="H4417">
        <v>75</v>
      </c>
      <c r="I4417" t="str">
        <f>INDEX('DATA - Teams'!$C:$C,MATCH(C4417,'DATA - Teams'!$B:$B,0))</f>
        <v>KAPPAZ</v>
      </c>
    </row>
    <row r="4418" spans="1:9" hidden="1" x14ac:dyDescent="0.2">
      <c r="A4418">
        <v>2018</v>
      </c>
      <c r="B4418">
        <v>6</v>
      </c>
      <c r="C4418" t="s">
        <v>367</v>
      </c>
      <c r="D4418" t="s">
        <v>369</v>
      </c>
      <c r="E4418" t="s">
        <v>32</v>
      </c>
      <c r="F4418" t="s">
        <v>38</v>
      </c>
      <c r="G4418">
        <v>94</v>
      </c>
      <c r="H4418">
        <v>102</v>
      </c>
      <c r="I4418" t="str">
        <f>INDEX('DATA - Teams'!$C:$C,MATCH(C4418,'DATA - Teams'!$B:$B,0))</f>
        <v>KAPPAZ</v>
      </c>
    </row>
    <row r="4419" spans="1:9" hidden="1" x14ac:dyDescent="0.2">
      <c r="A4419">
        <v>2018</v>
      </c>
      <c r="B4419">
        <v>6</v>
      </c>
      <c r="C4419" t="s">
        <v>367</v>
      </c>
      <c r="D4419" t="s">
        <v>176</v>
      </c>
      <c r="E4419" t="s">
        <v>35</v>
      </c>
      <c r="F4419" t="s">
        <v>38</v>
      </c>
      <c r="G4419">
        <v>96</v>
      </c>
      <c r="H4419">
        <v>76</v>
      </c>
      <c r="I4419" t="str">
        <f>INDEX('DATA - Teams'!$C:$C,MATCH(C4419,'DATA - Teams'!$B:$B,0))</f>
        <v>KAPPAZ</v>
      </c>
    </row>
    <row r="4420" spans="1:9" hidden="1" x14ac:dyDescent="0.2">
      <c r="A4420">
        <v>2018</v>
      </c>
      <c r="B4420">
        <v>6</v>
      </c>
      <c r="C4420" t="s">
        <v>367</v>
      </c>
      <c r="D4420" t="s">
        <v>49</v>
      </c>
      <c r="E4420" t="s">
        <v>31</v>
      </c>
      <c r="F4420" t="s">
        <v>59</v>
      </c>
      <c r="G4420">
        <v>82</v>
      </c>
      <c r="H4420">
        <v>73</v>
      </c>
      <c r="I4420" t="str">
        <f>INDEX('DATA - Teams'!$C:$C,MATCH(C4420,'DATA - Teams'!$B:$B,0))</f>
        <v>KAPPAZ</v>
      </c>
    </row>
    <row r="4421" spans="1:9" hidden="1" x14ac:dyDescent="0.2">
      <c r="A4421">
        <v>2018</v>
      </c>
      <c r="B4421">
        <v>6</v>
      </c>
      <c r="C4421" t="s">
        <v>367</v>
      </c>
      <c r="D4421" t="s">
        <v>375</v>
      </c>
      <c r="E4421" t="s">
        <v>14</v>
      </c>
      <c r="F4421" t="s">
        <v>59</v>
      </c>
      <c r="G4421">
        <v>68</v>
      </c>
      <c r="H4421">
        <v>35</v>
      </c>
      <c r="I4421" t="str">
        <f>INDEX('DATA - Teams'!$C:$C,MATCH(C4421,'DATA - Teams'!$B:$B,0))</f>
        <v>KAPPAZ</v>
      </c>
    </row>
    <row r="4422" spans="1:9" hidden="1" x14ac:dyDescent="0.2">
      <c r="A4422">
        <v>2018</v>
      </c>
      <c r="B4422">
        <v>6</v>
      </c>
      <c r="C4422" t="s">
        <v>367</v>
      </c>
      <c r="D4422" t="s">
        <v>348</v>
      </c>
      <c r="E4422" t="s">
        <v>27</v>
      </c>
      <c r="F4422" t="s">
        <v>59</v>
      </c>
      <c r="G4422">
        <v>84</v>
      </c>
      <c r="H4422">
        <v>87</v>
      </c>
      <c r="I4422" t="str">
        <f>INDEX('DATA - Teams'!$C:$C,MATCH(C4422,'DATA - Teams'!$B:$B,0))</f>
        <v>KAPPAZ</v>
      </c>
    </row>
    <row r="4423" spans="1:9" hidden="1" x14ac:dyDescent="0.2">
      <c r="A4423">
        <v>2018</v>
      </c>
      <c r="B4423">
        <v>6</v>
      </c>
      <c r="C4423" t="s">
        <v>367</v>
      </c>
      <c r="D4423" t="s">
        <v>242</v>
      </c>
      <c r="E4423" t="s">
        <v>36</v>
      </c>
      <c r="F4423" t="s">
        <v>59</v>
      </c>
      <c r="G4423">
        <v>100</v>
      </c>
      <c r="H4423">
        <v>0</v>
      </c>
      <c r="I4423" t="str">
        <f>INDEX('DATA - Teams'!$C:$C,MATCH(C4423,'DATA - Teams'!$B:$B,0))</f>
        <v>KAPPAZ</v>
      </c>
    </row>
    <row r="4424" spans="1:9" hidden="1" x14ac:dyDescent="0.2">
      <c r="A4424">
        <v>2018</v>
      </c>
      <c r="B4424">
        <v>7</v>
      </c>
      <c r="C4424" t="s">
        <v>367</v>
      </c>
      <c r="D4424" t="s">
        <v>244</v>
      </c>
      <c r="E4424" t="s">
        <v>20</v>
      </c>
      <c r="F4424" t="s">
        <v>41</v>
      </c>
      <c r="G4424">
        <v>119</v>
      </c>
      <c r="H4424">
        <v>135</v>
      </c>
      <c r="I4424" t="str">
        <f>INDEX('DATA - Teams'!$C:$C,MATCH(C4424,'DATA - Teams'!$B:$B,0))</f>
        <v>KAPPAZ</v>
      </c>
    </row>
    <row r="4425" spans="1:9" hidden="1" x14ac:dyDescent="0.2">
      <c r="A4425">
        <v>2018</v>
      </c>
      <c r="B4425">
        <v>7</v>
      </c>
      <c r="C4425" t="s">
        <v>367</v>
      </c>
      <c r="D4425" t="s">
        <v>61</v>
      </c>
      <c r="E4425" t="s">
        <v>20</v>
      </c>
      <c r="F4425" t="s">
        <v>41</v>
      </c>
      <c r="G4425">
        <v>103</v>
      </c>
      <c r="H4425">
        <v>134</v>
      </c>
      <c r="I4425" t="str">
        <f>INDEX('DATA - Teams'!$C:$C,MATCH(C4425,'DATA - Teams'!$B:$B,0))</f>
        <v>KAPPAZ</v>
      </c>
    </row>
    <row r="4426" spans="1:9" hidden="1" x14ac:dyDescent="0.2">
      <c r="A4426">
        <v>2018</v>
      </c>
      <c r="B4426">
        <v>7</v>
      </c>
      <c r="C4426" t="s">
        <v>367</v>
      </c>
      <c r="D4426" t="s">
        <v>108</v>
      </c>
      <c r="E4426" t="s">
        <v>31</v>
      </c>
      <c r="F4426" t="s">
        <v>41</v>
      </c>
      <c r="G4426">
        <v>86</v>
      </c>
      <c r="H4426">
        <v>48</v>
      </c>
      <c r="I4426" t="str">
        <f>INDEX('DATA - Teams'!$C:$C,MATCH(C4426,'DATA - Teams'!$B:$B,0))</f>
        <v>KAPPAZ</v>
      </c>
    </row>
    <row r="4427" spans="1:9" hidden="1" x14ac:dyDescent="0.2">
      <c r="A4427">
        <v>2018</v>
      </c>
      <c r="B4427">
        <v>7</v>
      </c>
      <c r="C4427" t="s">
        <v>367</v>
      </c>
      <c r="D4427" t="s">
        <v>234</v>
      </c>
      <c r="E4427" t="s">
        <v>22</v>
      </c>
      <c r="F4427" t="s">
        <v>38</v>
      </c>
      <c r="G4427">
        <v>107</v>
      </c>
      <c r="H4427">
        <v>146</v>
      </c>
      <c r="I4427" t="str">
        <f>INDEX('DATA - Teams'!$C:$C,MATCH(C4427,'DATA - Teams'!$B:$B,0))</f>
        <v>KAPPAZ</v>
      </c>
    </row>
    <row r="4428" spans="1:9" hidden="1" x14ac:dyDescent="0.2">
      <c r="A4428">
        <v>2018</v>
      </c>
      <c r="B4428">
        <v>7</v>
      </c>
      <c r="C4428" t="s">
        <v>367</v>
      </c>
      <c r="D4428" t="s">
        <v>75</v>
      </c>
      <c r="E4428" t="s">
        <v>33</v>
      </c>
      <c r="F4428" t="s">
        <v>43</v>
      </c>
      <c r="G4428">
        <v>98</v>
      </c>
      <c r="H4428">
        <v>86</v>
      </c>
      <c r="I4428" t="str">
        <f>INDEX('DATA - Teams'!$C:$C,MATCH(C4428,'DATA - Teams'!$B:$B,0))</f>
        <v>KAPPAZ</v>
      </c>
    </row>
    <row r="4429" spans="1:9" hidden="1" x14ac:dyDescent="0.2">
      <c r="A4429">
        <v>2018</v>
      </c>
      <c r="B4429">
        <v>7</v>
      </c>
      <c r="C4429" t="s">
        <v>367</v>
      </c>
      <c r="D4429" t="s">
        <v>326</v>
      </c>
      <c r="E4429" t="s">
        <v>33</v>
      </c>
      <c r="F4429" t="s">
        <v>41</v>
      </c>
      <c r="G4429">
        <v>99</v>
      </c>
      <c r="H4429">
        <v>94</v>
      </c>
      <c r="I4429" t="str">
        <f>INDEX('DATA - Teams'!$C:$C,MATCH(C4429,'DATA - Teams'!$B:$B,0))</f>
        <v>KAPPAZ</v>
      </c>
    </row>
    <row r="4430" spans="1:9" hidden="1" x14ac:dyDescent="0.2">
      <c r="A4430">
        <v>2018</v>
      </c>
      <c r="B4430">
        <v>7</v>
      </c>
      <c r="C4430" t="s">
        <v>367</v>
      </c>
      <c r="D4430" t="s">
        <v>355</v>
      </c>
      <c r="E4430" t="s">
        <v>33</v>
      </c>
      <c r="F4430" t="s">
        <v>38</v>
      </c>
      <c r="G4430">
        <v>87</v>
      </c>
      <c r="H4430">
        <v>113</v>
      </c>
      <c r="I4430" t="str">
        <f>INDEX('DATA - Teams'!$C:$C,MATCH(C4430,'DATA - Teams'!$B:$B,0))</f>
        <v>KAPPAZ</v>
      </c>
    </row>
    <row r="4431" spans="1:9" hidden="1" x14ac:dyDescent="0.2">
      <c r="A4431">
        <v>2018</v>
      </c>
      <c r="B4431">
        <v>7</v>
      </c>
      <c r="C4431" t="s">
        <v>367</v>
      </c>
      <c r="D4431" t="s">
        <v>157</v>
      </c>
      <c r="E4431" t="s">
        <v>33</v>
      </c>
      <c r="F4431" t="s">
        <v>52</v>
      </c>
      <c r="G4431">
        <v>131</v>
      </c>
      <c r="H4431">
        <v>110</v>
      </c>
      <c r="I4431" t="str">
        <f>INDEX('DATA - Teams'!$C:$C,MATCH(C4431,'DATA - Teams'!$B:$B,0))</f>
        <v>KAPPAZ</v>
      </c>
    </row>
    <row r="4432" spans="1:9" hidden="1" x14ac:dyDescent="0.2">
      <c r="A4432">
        <v>2018</v>
      </c>
      <c r="B4432">
        <v>7</v>
      </c>
      <c r="C4432" t="s">
        <v>367</v>
      </c>
      <c r="D4432" t="s">
        <v>329</v>
      </c>
      <c r="E4432" t="s">
        <v>24</v>
      </c>
      <c r="F4432" t="s">
        <v>41</v>
      </c>
      <c r="G4432">
        <v>104</v>
      </c>
      <c r="H4432">
        <v>123</v>
      </c>
      <c r="I4432" t="str">
        <f>INDEX('DATA - Teams'!$C:$C,MATCH(C4432,'DATA - Teams'!$B:$B,0))</f>
        <v>KAPPAZ</v>
      </c>
    </row>
    <row r="4433" spans="1:9" hidden="1" x14ac:dyDescent="0.2">
      <c r="A4433">
        <v>2018</v>
      </c>
      <c r="B4433">
        <v>7</v>
      </c>
      <c r="C4433" t="s">
        <v>367</v>
      </c>
      <c r="D4433" t="s">
        <v>103</v>
      </c>
      <c r="E4433" t="s">
        <v>24</v>
      </c>
      <c r="F4433" t="s">
        <v>43</v>
      </c>
      <c r="G4433">
        <v>69</v>
      </c>
      <c r="H4433">
        <v>61</v>
      </c>
      <c r="I4433" t="str">
        <f>INDEX('DATA - Teams'!$C:$C,MATCH(C4433,'DATA - Teams'!$B:$B,0))</f>
        <v>KAPPAZ</v>
      </c>
    </row>
    <row r="4434" spans="1:9" hidden="1" x14ac:dyDescent="0.2">
      <c r="A4434">
        <v>2018</v>
      </c>
      <c r="B4434">
        <v>7</v>
      </c>
      <c r="C4434" t="s">
        <v>367</v>
      </c>
      <c r="D4434" t="s">
        <v>306</v>
      </c>
      <c r="E4434" t="s">
        <v>28</v>
      </c>
      <c r="F4434" t="s">
        <v>41</v>
      </c>
      <c r="G4434">
        <v>107</v>
      </c>
      <c r="H4434">
        <v>122</v>
      </c>
      <c r="I4434" t="str">
        <f>INDEX('DATA - Teams'!$C:$C,MATCH(C4434,'DATA - Teams'!$B:$B,0))</f>
        <v>KAPPAZ</v>
      </c>
    </row>
    <row r="4435" spans="1:9" hidden="1" x14ac:dyDescent="0.2">
      <c r="A4435">
        <v>2018</v>
      </c>
      <c r="B4435">
        <v>7</v>
      </c>
      <c r="C4435" t="s">
        <v>367</v>
      </c>
      <c r="D4435" t="s">
        <v>371</v>
      </c>
      <c r="E4435" t="s">
        <v>28</v>
      </c>
      <c r="F4435" t="s">
        <v>43</v>
      </c>
      <c r="G4435">
        <v>74</v>
      </c>
      <c r="H4435">
        <v>68</v>
      </c>
      <c r="I4435" t="str">
        <f>INDEX('DATA - Teams'!$C:$C,MATCH(C4435,'DATA - Teams'!$B:$B,0))</f>
        <v>KAPPAZ</v>
      </c>
    </row>
    <row r="4436" spans="1:9" hidden="1" x14ac:dyDescent="0.2">
      <c r="A4436">
        <v>2018</v>
      </c>
      <c r="B4436">
        <v>7</v>
      </c>
      <c r="C4436" t="s">
        <v>367</v>
      </c>
      <c r="D4436" t="s">
        <v>206</v>
      </c>
      <c r="E4436" t="s">
        <v>28</v>
      </c>
      <c r="F4436" t="s">
        <v>38</v>
      </c>
      <c r="G4436">
        <v>85</v>
      </c>
      <c r="H4436">
        <v>82</v>
      </c>
      <c r="I4436" t="str">
        <f>INDEX('DATA - Teams'!$C:$C,MATCH(C4436,'DATA - Teams'!$B:$B,0))</f>
        <v>KAPPAZ</v>
      </c>
    </row>
    <row r="4437" spans="1:9" hidden="1" x14ac:dyDescent="0.2">
      <c r="A4437">
        <v>2018</v>
      </c>
      <c r="B4437">
        <v>7</v>
      </c>
      <c r="C4437" t="s">
        <v>367</v>
      </c>
      <c r="D4437" t="s">
        <v>71</v>
      </c>
      <c r="E4437" t="s">
        <v>28</v>
      </c>
      <c r="F4437" t="s">
        <v>38</v>
      </c>
      <c r="G4437">
        <v>89</v>
      </c>
      <c r="H4437">
        <v>93</v>
      </c>
      <c r="I4437" t="str">
        <f>INDEX('DATA - Teams'!$C:$C,MATCH(C4437,'DATA - Teams'!$B:$B,0))</f>
        <v>KAPPAZ</v>
      </c>
    </row>
    <row r="4438" spans="1:9" hidden="1" x14ac:dyDescent="0.2">
      <c r="A4438">
        <v>2018</v>
      </c>
      <c r="B4438">
        <v>7</v>
      </c>
      <c r="C4438" t="s">
        <v>367</v>
      </c>
      <c r="D4438" t="s">
        <v>348</v>
      </c>
      <c r="E4438" t="s">
        <v>27</v>
      </c>
      <c r="F4438" t="s">
        <v>38</v>
      </c>
      <c r="G4438">
        <v>66</v>
      </c>
      <c r="H4438">
        <v>55</v>
      </c>
      <c r="I4438" t="str">
        <f>INDEX('DATA - Teams'!$C:$C,MATCH(C4438,'DATA - Teams'!$B:$B,0))</f>
        <v>KAPPAZ</v>
      </c>
    </row>
    <row r="4439" spans="1:9" hidden="1" x14ac:dyDescent="0.2">
      <c r="A4439">
        <v>2018</v>
      </c>
      <c r="B4439">
        <v>7</v>
      </c>
      <c r="C4439" t="s">
        <v>367</v>
      </c>
      <c r="D4439" t="s">
        <v>161</v>
      </c>
      <c r="E4439" t="s">
        <v>36</v>
      </c>
      <c r="F4439" t="s">
        <v>43</v>
      </c>
      <c r="G4439">
        <v>58</v>
      </c>
      <c r="H4439">
        <v>80</v>
      </c>
      <c r="I4439" t="str">
        <f>INDEX('DATA - Teams'!$C:$C,MATCH(C4439,'DATA - Teams'!$B:$B,0))</f>
        <v>KAPPAZ</v>
      </c>
    </row>
    <row r="4440" spans="1:9" hidden="1" x14ac:dyDescent="0.2">
      <c r="A4440">
        <v>2018</v>
      </c>
      <c r="B4440">
        <v>7</v>
      </c>
      <c r="C4440" t="s">
        <v>367</v>
      </c>
      <c r="D4440" t="s">
        <v>158</v>
      </c>
      <c r="E4440" t="s">
        <v>18</v>
      </c>
      <c r="F4440" t="s">
        <v>41</v>
      </c>
      <c r="G4440">
        <v>84</v>
      </c>
      <c r="H4440">
        <v>108</v>
      </c>
      <c r="I4440" t="str">
        <f>INDEX('DATA - Teams'!$C:$C,MATCH(C4440,'DATA - Teams'!$B:$B,0))</f>
        <v>KAPPAZ</v>
      </c>
    </row>
    <row r="4441" spans="1:9" hidden="1" x14ac:dyDescent="0.2">
      <c r="A4441">
        <v>2018</v>
      </c>
      <c r="B4441">
        <v>7</v>
      </c>
      <c r="C4441" t="s">
        <v>367</v>
      </c>
      <c r="D4441" t="s">
        <v>284</v>
      </c>
      <c r="E4441" t="s">
        <v>13</v>
      </c>
      <c r="F4441" t="s">
        <v>43</v>
      </c>
      <c r="G4441">
        <v>82</v>
      </c>
      <c r="H4441">
        <v>82</v>
      </c>
      <c r="I4441" t="str">
        <f>INDEX('DATA - Teams'!$C:$C,MATCH(C4441,'DATA - Teams'!$B:$B,0))</f>
        <v>KAPPAZ</v>
      </c>
    </row>
    <row r="4442" spans="1:9" hidden="1" x14ac:dyDescent="0.2">
      <c r="A4442">
        <v>2018</v>
      </c>
      <c r="B4442">
        <v>7</v>
      </c>
      <c r="C4442" t="s">
        <v>367</v>
      </c>
      <c r="D4442" t="s">
        <v>206</v>
      </c>
      <c r="E4442" t="s">
        <v>31</v>
      </c>
      <c r="F4442" t="s">
        <v>59</v>
      </c>
      <c r="G4442">
        <v>90</v>
      </c>
      <c r="H4442">
        <v>0</v>
      </c>
      <c r="I4442" t="str">
        <f>INDEX('DATA - Teams'!$C:$C,MATCH(C4442,'DATA - Teams'!$B:$B,0))</f>
        <v>KAPPAZ</v>
      </c>
    </row>
    <row r="4443" spans="1:9" hidden="1" x14ac:dyDescent="0.2">
      <c r="A4443">
        <v>2018</v>
      </c>
      <c r="B4443">
        <v>7</v>
      </c>
      <c r="C4443" t="s">
        <v>367</v>
      </c>
      <c r="D4443" t="s">
        <v>376</v>
      </c>
      <c r="E4443" t="s">
        <v>28</v>
      </c>
      <c r="F4443" t="s">
        <v>59</v>
      </c>
      <c r="G4443">
        <v>82</v>
      </c>
      <c r="H4443">
        <v>59</v>
      </c>
      <c r="I4443" t="str">
        <f>INDEX('DATA - Teams'!$C:$C,MATCH(C4443,'DATA - Teams'!$B:$B,0))</f>
        <v>KAPPAZ</v>
      </c>
    </row>
    <row r="4444" spans="1:9" hidden="1" x14ac:dyDescent="0.2">
      <c r="A4444">
        <v>2018</v>
      </c>
      <c r="B4444">
        <v>7</v>
      </c>
      <c r="C4444" t="s">
        <v>367</v>
      </c>
      <c r="D4444" t="s">
        <v>242</v>
      </c>
      <c r="E4444" t="s">
        <v>36</v>
      </c>
      <c r="F4444" t="s">
        <v>59</v>
      </c>
      <c r="G4444">
        <v>100</v>
      </c>
      <c r="H4444">
        <v>0</v>
      </c>
      <c r="I4444" t="str">
        <f>INDEX('DATA - Teams'!$C:$C,MATCH(C4444,'DATA - Teams'!$B:$B,0))</f>
        <v>KAPPAZ</v>
      </c>
    </row>
    <row r="4445" spans="1:9" hidden="1" x14ac:dyDescent="0.2">
      <c r="A4445">
        <v>2018</v>
      </c>
      <c r="B4445">
        <v>7</v>
      </c>
      <c r="C4445" t="s">
        <v>367</v>
      </c>
      <c r="D4445" t="s">
        <v>176</v>
      </c>
      <c r="E4445" t="s">
        <v>35</v>
      </c>
      <c r="F4445" t="s">
        <v>59</v>
      </c>
      <c r="G4445">
        <v>96</v>
      </c>
      <c r="H4445">
        <v>0</v>
      </c>
      <c r="I4445" t="str">
        <f>INDEX('DATA - Teams'!$C:$C,MATCH(C4445,'DATA - Teams'!$B:$B,0))</f>
        <v>KAPPAZ</v>
      </c>
    </row>
    <row r="4446" spans="1:9" hidden="1" x14ac:dyDescent="0.2">
      <c r="A4446">
        <v>2018</v>
      </c>
      <c r="B4446">
        <v>8</v>
      </c>
      <c r="C4446" t="s">
        <v>367</v>
      </c>
      <c r="D4446" t="s">
        <v>344</v>
      </c>
      <c r="E4446" t="s">
        <v>16</v>
      </c>
      <c r="F4446" t="s">
        <v>43</v>
      </c>
      <c r="G4446">
        <v>73</v>
      </c>
      <c r="H4446">
        <v>78</v>
      </c>
      <c r="I4446" t="str">
        <f>INDEX('DATA - Teams'!$C:$C,MATCH(C4446,'DATA - Teams'!$B:$B,0))</f>
        <v>KAPPAZ</v>
      </c>
    </row>
    <row r="4447" spans="1:9" hidden="1" x14ac:dyDescent="0.2">
      <c r="A4447">
        <v>2018</v>
      </c>
      <c r="B4447">
        <v>8</v>
      </c>
      <c r="C4447" t="s">
        <v>367</v>
      </c>
      <c r="D4447" t="s">
        <v>244</v>
      </c>
      <c r="E4447" t="s">
        <v>20</v>
      </c>
      <c r="F4447" t="s">
        <v>41</v>
      </c>
      <c r="G4447">
        <v>119</v>
      </c>
      <c r="H4447">
        <v>77</v>
      </c>
      <c r="I4447" t="str">
        <f>INDEX('DATA - Teams'!$C:$C,MATCH(C4447,'DATA - Teams'!$B:$B,0))</f>
        <v>KAPPAZ</v>
      </c>
    </row>
    <row r="4448" spans="1:9" hidden="1" x14ac:dyDescent="0.2">
      <c r="A4448">
        <v>2018</v>
      </c>
      <c r="B4448">
        <v>8</v>
      </c>
      <c r="C4448" t="s">
        <v>367</v>
      </c>
      <c r="D4448" t="s">
        <v>61</v>
      </c>
      <c r="E4448" t="s">
        <v>20</v>
      </c>
      <c r="F4448" t="s">
        <v>41</v>
      </c>
      <c r="G4448">
        <v>103</v>
      </c>
      <c r="H4448">
        <v>98</v>
      </c>
      <c r="I4448" t="str">
        <f>INDEX('DATA - Teams'!$C:$C,MATCH(C4448,'DATA - Teams'!$B:$B,0))</f>
        <v>KAPPAZ</v>
      </c>
    </row>
    <row r="4449" spans="1:9" hidden="1" x14ac:dyDescent="0.2">
      <c r="A4449">
        <v>2018</v>
      </c>
      <c r="B4449">
        <v>8</v>
      </c>
      <c r="C4449" t="s">
        <v>367</v>
      </c>
      <c r="D4449" t="s">
        <v>108</v>
      </c>
      <c r="E4449" t="s">
        <v>31</v>
      </c>
      <c r="F4449" t="s">
        <v>41</v>
      </c>
      <c r="G4449">
        <v>72</v>
      </c>
      <c r="H4449">
        <v>67</v>
      </c>
      <c r="I4449" t="str">
        <f>INDEX('DATA - Teams'!$C:$C,MATCH(C4449,'DATA - Teams'!$B:$B,0))</f>
        <v>KAPPAZ</v>
      </c>
    </row>
    <row r="4450" spans="1:9" hidden="1" x14ac:dyDescent="0.2">
      <c r="A4450">
        <v>2018</v>
      </c>
      <c r="B4450">
        <v>8</v>
      </c>
      <c r="C4450" t="s">
        <v>367</v>
      </c>
      <c r="D4450" t="s">
        <v>234</v>
      </c>
      <c r="E4450" t="s">
        <v>22</v>
      </c>
      <c r="F4450" t="s">
        <v>38</v>
      </c>
      <c r="G4450">
        <v>107</v>
      </c>
      <c r="H4450">
        <v>115</v>
      </c>
      <c r="I4450" t="str">
        <f>INDEX('DATA - Teams'!$C:$C,MATCH(C4450,'DATA - Teams'!$B:$B,0))</f>
        <v>KAPPAZ</v>
      </c>
    </row>
    <row r="4451" spans="1:9" hidden="1" x14ac:dyDescent="0.2">
      <c r="A4451">
        <v>2018</v>
      </c>
      <c r="B4451">
        <v>8</v>
      </c>
      <c r="C4451" t="s">
        <v>367</v>
      </c>
      <c r="D4451" t="s">
        <v>326</v>
      </c>
      <c r="E4451" t="s">
        <v>33</v>
      </c>
      <c r="F4451" t="s">
        <v>41</v>
      </c>
      <c r="G4451">
        <v>93</v>
      </c>
      <c r="H4451">
        <v>100</v>
      </c>
      <c r="I4451" t="str">
        <f>INDEX('DATA - Teams'!$C:$C,MATCH(C4451,'DATA - Teams'!$B:$B,0))</f>
        <v>KAPPAZ</v>
      </c>
    </row>
    <row r="4452" spans="1:9" hidden="1" x14ac:dyDescent="0.2">
      <c r="A4452">
        <v>2018</v>
      </c>
      <c r="B4452">
        <v>8</v>
      </c>
      <c r="C4452" t="s">
        <v>367</v>
      </c>
      <c r="D4452" t="s">
        <v>157</v>
      </c>
      <c r="E4452" t="s">
        <v>33</v>
      </c>
      <c r="F4452" t="s">
        <v>52</v>
      </c>
      <c r="G4452">
        <v>127</v>
      </c>
      <c r="H4452">
        <v>137</v>
      </c>
      <c r="I4452" t="str">
        <f>INDEX('DATA - Teams'!$C:$C,MATCH(C4452,'DATA - Teams'!$B:$B,0))</f>
        <v>KAPPAZ</v>
      </c>
    </row>
    <row r="4453" spans="1:9" hidden="1" x14ac:dyDescent="0.2">
      <c r="A4453">
        <v>2018</v>
      </c>
      <c r="B4453">
        <v>8</v>
      </c>
      <c r="C4453" t="s">
        <v>367</v>
      </c>
      <c r="D4453" t="s">
        <v>75</v>
      </c>
      <c r="E4453" t="s">
        <v>33</v>
      </c>
      <c r="F4453" t="s">
        <v>43</v>
      </c>
      <c r="G4453">
        <v>96</v>
      </c>
      <c r="H4453">
        <v>119</v>
      </c>
      <c r="I4453" t="str">
        <f>INDEX('DATA - Teams'!$C:$C,MATCH(C4453,'DATA - Teams'!$B:$B,0))</f>
        <v>KAPPAZ</v>
      </c>
    </row>
    <row r="4454" spans="1:9" hidden="1" x14ac:dyDescent="0.2">
      <c r="A4454">
        <v>2018</v>
      </c>
      <c r="B4454">
        <v>8</v>
      </c>
      <c r="C4454" t="s">
        <v>367</v>
      </c>
      <c r="D4454" t="s">
        <v>329</v>
      </c>
      <c r="E4454" t="s">
        <v>24</v>
      </c>
      <c r="F4454" t="s">
        <v>41</v>
      </c>
      <c r="G4454">
        <v>112</v>
      </c>
      <c r="H4454">
        <v>118</v>
      </c>
      <c r="I4454" t="str">
        <f>INDEX('DATA - Teams'!$C:$C,MATCH(C4454,'DATA - Teams'!$B:$B,0))</f>
        <v>KAPPAZ</v>
      </c>
    </row>
    <row r="4455" spans="1:9" hidden="1" x14ac:dyDescent="0.2">
      <c r="A4455">
        <v>2018</v>
      </c>
      <c r="B4455">
        <v>8</v>
      </c>
      <c r="C4455" t="s">
        <v>367</v>
      </c>
      <c r="D4455" t="s">
        <v>103</v>
      </c>
      <c r="E4455" t="s">
        <v>24</v>
      </c>
      <c r="F4455" t="s">
        <v>43</v>
      </c>
      <c r="G4455">
        <v>71</v>
      </c>
      <c r="H4455">
        <v>125</v>
      </c>
      <c r="I4455" t="str">
        <f>INDEX('DATA - Teams'!$C:$C,MATCH(C4455,'DATA - Teams'!$B:$B,0))</f>
        <v>KAPPAZ</v>
      </c>
    </row>
    <row r="4456" spans="1:9" hidden="1" x14ac:dyDescent="0.2">
      <c r="A4456">
        <v>2018</v>
      </c>
      <c r="B4456">
        <v>8</v>
      </c>
      <c r="C4456" t="s">
        <v>367</v>
      </c>
      <c r="D4456" t="s">
        <v>306</v>
      </c>
      <c r="E4456" t="s">
        <v>28</v>
      </c>
      <c r="F4456" t="s">
        <v>41</v>
      </c>
      <c r="G4456">
        <v>96</v>
      </c>
      <c r="H4456">
        <v>92</v>
      </c>
      <c r="I4456" t="str">
        <f>INDEX('DATA - Teams'!$C:$C,MATCH(C4456,'DATA - Teams'!$B:$B,0))</f>
        <v>KAPPAZ</v>
      </c>
    </row>
    <row r="4457" spans="1:9" hidden="1" x14ac:dyDescent="0.2">
      <c r="A4457">
        <v>2018</v>
      </c>
      <c r="B4457">
        <v>8</v>
      </c>
      <c r="C4457" t="s">
        <v>367</v>
      </c>
      <c r="D4457" t="s">
        <v>206</v>
      </c>
      <c r="E4457" t="s">
        <v>28</v>
      </c>
      <c r="F4457" t="s">
        <v>38</v>
      </c>
      <c r="G4457">
        <v>87</v>
      </c>
      <c r="H4457">
        <v>86</v>
      </c>
      <c r="I4457" t="str">
        <f>INDEX('DATA - Teams'!$C:$C,MATCH(C4457,'DATA - Teams'!$B:$B,0))</f>
        <v>KAPPAZ</v>
      </c>
    </row>
    <row r="4458" spans="1:9" hidden="1" x14ac:dyDescent="0.2">
      <c r="A4458">
        <v>2018</v>
      </c>
      <c r="B4458">
        <v>8</v>
      </c>
      <c r="C4458" t="s">
        <v>367</v>
      </c>
      <c r="D4458" t="s">
        <v>72</v>
      </c>
      <c r="E4458" t="s">
        <v>27</v>
      </c>
      <c r="F4458" t="s">
        <v>38</v>
      </c>
      <c r="G4458">
        <v>58</v>
      </c>
      <c r="H4458">
        <v>74</v>
      </c>
      <c r="I4458" t="str">
        <f>INDEX('DATA - Teams'!$C:$C,MATCH(C4458,'DATA - Teams'!$B:$B,0))</f>
        <v>KAPPAZ</v>
      </c>
    </row>
    <row r="4459" spans="1:9" hidden="1" x14ac:dyDescent="0.2">
      <c r="A4459">
        <v>2018</v>
      </c>
      <c r="B4459">
        <v>8</v>
      </c>
      <c r="C4459" t="s">
        <v>367</v>
      </c>
      <c r="D4459" t="s">
        <v>348</v>
      </c>
      <c r="E4459" t="s">
        <v>27</v>
      </c>
      <c r="F4459" t="s">
        <v>38</v>
      </c>
      <c r="G4459">
        <v>66</v>
      </c>
      <c r="H4459">
        <v>75</v>
      </c>
      <c r="I4459" t="str">
        <f>INDEX('DATA - Teams'!$C:$C,MATCH(C4459,'DATA - Teams'!$B:$B,0))</f>
        <v>KAPPAZ</v>
      </c>
    </row>
    <row r="4460" spans="1:9" hidden="1" x14ac:dyDescent="0.2">
      <c r="A4460">
        <v>2018</v>
      </c>
      <c r="B4460">
        <v>8</v>
      </c>
      <c r="C4460" t="s">
        <v>367</v>
      </c>
      <c r="D4460" t="s">
        <v>161</v>
      </c>
      <c r="E4460" t="s">
        <v>36</v>
      </c>
      <c r="F4460" t="s">
        <v>43</v>
      </c>
      <c r="G4460">
        <v>64</v>
      </c>
      <c r="H4460">
        <v>130</v>
      </c>
      <c r="I4460" t="str">
        <f>INDEX('DATA - Teams'!$C:$C,MATCH(C4460,'DATA - Teams'!$B:$B,0))</f>
        <v>KAPPAZ</v>
      </c>
    </row>
    <row r="4461" spans="1:9" hidden="1" x14ac:dyDescent="0.2">
      <c r="A4461">
        <v>2018</v>
      </c>
      <c r="B4461">
        <v>8</v>
      </c>
      <c r="C4461" t="s">
        <v>367</v>
      </c>
      <c r="D4461" t="s">
        <v>158</v>
      </c>
      <c r="E4461" t="s">
        <v>18</v>
      </c>
      <c r="F4461" t="s">
        <v>41</v>
      </c>
      <c r="G4461">
        <v>84</v>
      </c>
      <c r="H4461">
        <v>63</v>
      </c>
      <c r="I4461" t="str">
        <f>INDEX('DATA - Teams'!$C:$C,MATCH(C4461,'DATA - Teams'!$B:$B,0))</f>
        <v>KAPPAZ</v>
      </c>
    </row>
    <row r="4462" spans="1:9" hidden="1" x14ac:dyDescent="0.2">
      <c r="A4462">
        <v>2018</v>
      </c>
      <c r="B4462">
        <v>8</v>
      </c>
      <c r="C4462" t="s">
        <v>367</v>
      </c>
      <c r="D4462" t="s">
        <v>96</v>
      </c>
      <c r="E4462" t="s">
        <v>17</v>
      </c>
      <c r="F4462" t="s">
        <v>43</v>
      </c>
      <c r="G4462">
        <v>90</v>
      </c>
      <c r="H4462">
        <v>115</v>
      </c>
      <c r="I4462" t="str">
        <f>INDEX('DATA - Teams'!$C:$C,MATCH(C4462,'DATA - Teams'!$B:$B,0))</f>
        <v>KAPPAZ</v>
      </c>
    </row>
    <row r="4463" spans="1:9" hidden="1" x14ac:dyDescent="0.2">
      <c r="A4463">
        <v>2018</v>
      </c>
      <c r="B4463">
        <v>8</v>
      </c>
      <c r="C4463" t="s">
        <v>367</v>
      </c>
      <c r="D4463" t="s">
        <v>176</v>
      </c>
      <c r="E4463" t="s">
        <v>35</v>
      </c>
      <c r="F4463" t="s">
        <v>38</v>
      </c>
      <c r="G4463">
        <v>95</v>
      </c>
      <c r="H4463">
        <v>84</v>
      </c>
      <c r="I4463" t="str">
        <f>INDEX('DATA - Teams'!$C:$C,MATCH(C4463,'DATA - Teams'!$B:$B,0))</f>
        <v>KAPPAZ</v>
      </c>
    </row>
    <row r="4464" spans="1:9" hidden="1" x14ac:dyDescent="0.2">
      <c r="A4464">
        <v>2018</v>
      </c>
      <c r="B4464">
        <v>8</v>
      </c>
      <c r="C4464" t="s">
        <v>367</v>
      </c>
      <c r="D4464" t="s">
        <v>206</v>
      </c>
      <c r="E4464" t="s">
        <v>31</v>
      </c>
      <c r="F4464" t="s">
        <v>59</v>
      </c>
      <c r="G4464">
        <v>90</v>
      </c>
      <c r="H4464">
        <v>0</v>
      </c>
      <c r="I4464" t="str">
        <f>INDEX('DATA - Teams'!$C:$C,MATCH(C4464,'DATA - Teams'!$B:$B,0))</f>
        <v>KAPPAZ</v>
      </c>
    </row>
    <row r="4465" spans="1:9" hidden="1" x14ac:dyDescent="0.2">
      <c r="A4465">
        <v>2018</v>
      </c>
      <c r="B4465">
        <v>8</v>
      </c>
      <c r="C4465" t="s">
        <v>367</v>
      </c>
      <c r="D4465" t="s">
        <v>371</v>
      </c>
      <c r="E4465" t="s">
        <v>28</v>
      </c>
      <c r="F4465" t="s">
        <v>59</v>
      </c>
      <c r="G4465">
        <v>70</v>
      </c>
      <c r="H4465">
        <v>56</v>
      </c>
      <c r="I4465" t="str">
        <f>INDEX('DATA - Teams'!$C:$C,MATCH(C4465,'DATA - Teams'!$B:$B,0))</f>
        <v>KAPPAZ</v>
      </c>
    </row>
    <row r="4466" spans="1:9" hidden="1" x14ac:dyDescent="0.2">
      <c r="A4466">
        <v>2018</v>
      </c>
      <c r="B4466">
        <v>8</v>
      </c>
      <c r="C4466" t="s">
        <v>367</v>
      </c>
      <c r="D4466" t="s">
        <v>242</v>
      </c>
      <c r="E4466" t="s">
        <v>36</v>
      </c>
      <c r="F4466" t="s">
        <v>59</v>
      </c>
      <c r="G4466">
        <v>100</v>
      </c>
      <c r="H4466">
        <v>0</v>
      </c>
      <c r="I4466" t="str">
        <f>INDEX('DATA - Teams'!$C:$C,MATCH(C4466,'DATA - Teams'!$B:$B,0))</f>
        <v>KAPPAZ</v>
      </c>
    </row>
    <row r="4467" spans="1:9" hidden="1" x14ac:dyDescent="0.2">
      <c r="A4467">
        <v>2018</v>
      </c>
      <c r="B4467">
        <v>8</v>
      </c>
      <c r="C4467" t="s">
        <v>367</v>
      </c>
      <c r="D4467" t="s">
        <v>284</v>
      </c>
      <c r="E4467" t="s">
        <v>13</v>
      </c>
      <c r="F4467" t="s">
        <v>59</v>
      </c>
      <c r="G4467">
        <v>82</v>
      </c>
      <c r="H4467">
        <v>0</v>
      </c>
      <c r="I4467" t="str">
        <f>INDEX('DATA - Teams'!$C:$C,MATCH(C4467,'DATA - Teams'!$B:$B,0))</f>
        <v>KAPPAZ</v>
      </c>
    </row>
    <row r="4468" spans="1:9" hidden="1" x14ac:dyDescent="0.2">
      <c r="A4468">
        <v>2018</v>
      </c>
      <c r="B4468">
        <v>9</v>
      </c>
      <c r="C4468" t="s">
        <v>367</v>
      </c>
      <c r="D4468" t="s">
        <v>344</v>
      </c>
      <c r="E4468" t="s">
        <v>16</v>
      </c>
      <c r="F4468" t="s">
        <v>43</v>
      </c>
      <c r="G4468">
        <v>84</v>
      </c>
      <c r="H4468">
        <v>97</v>
      </c>
      <c r="I4468" t="str">
        <f>INDEX('DATA - Teams'!$C:$C,MATCH(C4468,'DATA - Teams'!$B:$B,0))</f>
        <v>KAPPAZ</v>
      </c>
    </row>
    <row r="4469" spans="1:9" hidden="1" x14ac:dyDescent="0.2">
      <c r="A4469">
        <v>2018</v>
      </c>
      <c r="B4469">
        <v>9</v>
      </c>
      <c r="C4469" t="s">
        <v>367</v>
      </c>
      <c r="D4469" t="s">
        <v>286</v>
      </c>
      <c r="E4469" t="s">
        <v>20</v>
      </c>
      <c r="F4469" t="s">
        <v>38</v>
      </c>
      <c r="G4469">
        <v>104</v>
      </c>
      <c r="H4469">
        <v>95</v>
      </c>
      <c r="I4469" t="str">
        <f>INDEX('DATA - Teams'!$C:$C,MATCH(C4469,'DATA - Teams'!$B:$B,0))</f>
        <v>KAPPAZ</v>
      </c>
    </row>
    <row r="4470" spans="1:9" hidden="1" x14ac:dyDescent="0.2">
      <c r="A4470">
        <v>2018</v>
      </c>
      <c r="B4470">
        <v>9</v>
      </c>
      <c r="C4470" t="s">
        <v>367</v>
      </c>
      <c r="D4470" t="s">
        <v>61</v>
      </c>
      <c r="E4470" t="s">
        <v>20</v>
      </c>
      <c r="F4470" t="s">
        <v>41</v>
      </c>
      <c r="G4470">
        <v>102</v>
      </c>
      <c r="H4470">
        <v>101</v>
      </c>
      <c r="I4470" t="str">
        <f>INDEX('DATA - Teams'!$C:$C,MATCH(C4470,'DATA - Teams'!$B:$B,0))</f>
        <v>KAPPAZ</v>
      </c>
    </row>
    <row r="4471" spans="1:9" hidden="1" x14ac:dyDescent="0.2">
      <c r="A4471">
        <v>2018</v>
      </c>
      <c r="B4471">
        <v>9</v>
      </c>
      <c r="C4471" t="s">
        <v>367</v>
      </c>
      <c r="D4471" t="s">
        <v>244</v>
      </c>
      <c r="E4471" t="s">
        <v>20</v>
      </c>
      <c r="F4471" t="s">
        <v>41</v>
      </c>
      <c r="G4471">
        <v>120</v>
      </c>
      <c r="H4471">
        <v>98</v>
      </c>
      <c r="I4471" t="str">
        <f>INDEX('DATA - Teams'!$C:$C,MATCH(C4471,'DATA - Teams'!$B:$B,0))</f>
        <v>KAPPAZ</v>
      </c>
    </row>
    <row r="4472" spans="1:9" hidden="1" x14ac:dyDescent="0.2">
      <c r="A4472">
        <v>2018</v>
      </c>
      <c r="B4472">
        <v>9</v>
      </c>
      <c r="C4472" t="s">
        <v>367</v>
      </c>
      <c r="D4472" t="s">
        <v>108</v>
      </c>
      <c r="E4472" t="s">
        <v>31</v>
      </c>
      <c r="F4472" t="s">
        <v>41</v>
      </c>
      <c r="G4472">
        <v>72</v>
      </c>
      <c r="H4472">
        <v>82</v>
      </c>
      <c r="I4472" t="str">
        <f>INDEX('DATA - Teams'!$C:$C,MATCH(C4472,'DATA - Teams'!$B:$B,0))</f>
        <v>KAPPAZ</v>
      </c>
    </row>
    <row r="4473" spans="1:9" hidden="1" x14ac:dyDescent="0.2">
      <c r="A4473">
        <v>2018</v>
      </c>
      <c r="B4473">
        <v>9</v>
      </c>
      <c r="C4473" t="s">
        <v>367</v>
      </c>
      <c r="D4473" t="s">
        <v>234</v>
      </c>
      <c r="E4473" t="s">
        <v>22</v>
      </c>
      <c r="F4473" t="s">
        <v>41</v>
      </c>
      <c r="G4473">
        <v>104</v>
      </c>
      <c r="H4473">
        <v>100</v>
      </c>
      <c r="I4473" t="str">
        <f>INDEX('DATA - Teams'!$C:$C,MATCH(C4473,'DATA - Teams'!$B:$B,0))</f>
        <v>KAPPAZ</v>
      </c>
    </row>
    <row r="4474" spans="1:9" hidden="1" x14ac:dyDescent="0.2">
      <c r="A4474">
        <v>2018</v>
      </c>
      <c r="B4474">
        <v>9</v>
      </c>
      <c r="C4474" t="s">
        <v>367</v>
      </c>
      <c r="D4474" t="s">
        <v>157</v>
      </c>
      <c r="E4474" t="s">
        <v>33</v>
      </c>
      <c r="F4474" t="s">
        <v>52</v>
      </c>
      <c r="G4474">
        <v>121</v>
      </c>
      <c r="H4474">
        <v>109</v>
      </c>
      <c r="I4474" t="str">
        <f>INDEX('DATA - Teams'!$C:$C,MATCH(C4474,'DATA - Teams'!$B:$B,0))</f>
        <v>KAPPAZ</v>
      </c>
    </row>
    <row r="4475" spans="1:9" hidden="1" x14ac:dyDescent="0.2">
      <c r="A4475">
        <v>2018</v>
      </c>
      <c r="B4475">
        <v>9</v>
      </c>
      <c r="C4475" t="s">
        <v>367</v>
      </c>
      <c r="D4475" t="s">
        <v>75</v>
      </c>
      <c r="E4475" t="s">
        <v>33</v>
      </c>
      <c r="F4475" t="s">
        <v>43</v>
      </c>
      <c r="G4475">
        <v>103</v>
      </c>
      <c r="H4475">
        <v>112</v>
      </c>
      <c r="I4475" t="str">
        <f>INDEX('DATA - Teams'!$C:$C,MATCH(C4475,'DATA - Teams'!$B:$B,0))</f>
        <v>KAPPAZ</v>
      </c>
    </row>
    <row r="4476" spans="1:9" hidden="1" x14ac:dyDescent="0.2">
      <c r="A4476">
        <v>2018</v>
      </c>
      <c r="B4476">
        <v>9</v>
      </c>
      <c r="C4476" t="s">
        <v>367</v>
      </c>
      <c r="D4476" t="s">
        <v>326</v>
      </c>
      <c r="E4476" t="s">
        <v>33</v>
      </c>
      <c r="F4476" t="s">
        <v>41</v>
      </c>
      <c r="G4476">
        <v>85</v>
      </c>
      <c r="H4476">
        <v>98</v>
      </c>
      <c r="I4476" t="str">
        <f>INDEX('DATA - Teams'!$C:$C,MATCH(C4476,'DATA - Teams'!$B:$B,0))</f>
        <v>KAPPAZ</v>
      </c>
    </row>
    <row r="4477" spans="1:9" hidden="1" x14ac:dyDescent="0.2">
      <c r="A4477">
        <v>2018</v>
      </c>
      <c r="B4477">
        <v>9</v>
      </c>
      <c r="C4477" t="s">
        <v>367</v>
      </c>
      <c r="D4477" t="s">
        <v>329</v>
      </c>
      <c r="E4477" t="s">
        <v>24</v>
      </c>
      <c r="F4477" t="s">
        <v>41</v>
      </c>
      <c r="G4477">
        <v>117</v>
      </c>
      <c r="H4477">
        <v>110</v>
      </c>
      <c r="I4477" t="str">
        <f>INDEX('DATA - Teams'!$C:$C,MATCH(C4477,'DATA - Teams'!$B:$B,0))</f>
        <v>KAPPAZ</v>
      </c>
    </row>
    <row r="4478" spans="1:9" hidden="1" x14ac:dyDescent="0.2">
      <c r="A4478">
        <v>2018</v>
      </c>
      <c r="B4478">
        <v>9</v>
      </c>
      <c r="C4478" t="s">
        <v>367</v>
      </c>
      <c r="D4478" t="s">
        <v>206</v>
      </c>
      <c r="E4478" t="s">
        <v>28</v>
      </c>
      <c r="F4478" t="s">
        <v>38</v>
      </c>
      <c r="G4478">
        <v>92</v>
      </c>
      <c r="H4478">
        <v>72</v>
      </c>
      <c r="I4478" t="str">
        <f>INDEX('DATA - Teams'!$C:$C,MATCH(C4478,'DATA - Teams'!$B:$B,0))</f>
        <v>KAPPAZ</v>
      </c>
    </row>
    <row r="4479" spans="1:9" hidden="1" x14ac:dyDescent="0.2">
      <c r="A4479">
        <v>2018</v>
      </c>
      <c r="B4479">
        <v>9</v>
      </c>
      <c r="C4479" t="s">
        <v>367</v>
      </c>
      <c r="D4479" t="s">
        <v>72</v>
      </c>
      <c r="E4479" t="s">
        <v>27</v>
      </c>
      <c r="F4479" t="s">
        <v>38</v>
      </c>
      <c r="G4479">
        <v>54</v>
      </c>
      <c r="H4479">
        <v>71</v>
      </c>
      <c r="I4479" t="str">
        <f>INDEX('DATA - Teams'!$C:$C,MATCH(C4479,'DATA - Teams'!$B:$B,0))</f>
        <v>KAPPAZ</v>
      </c>
    </row>
    <row r="4480" spans="1:9" hidden="1" x14ac:dyDescent="0.2">
      <c r="A4480">
        <v>2018</v>
      </c>
      <c r="B4480">
        <v>9</v>
      </c>
      <c r="C4480" t="s">
        <v>367</v>
      </c>
      <c r="D4480" t="s">
        <v>161</v>
      </c>
      <c r="E4480" t="s">
        <v>36</v>
      </c>
      <c r="F4480" t="s">
        <v>43</v>
      </c>
      <c r="G4480">
        <v>75</v>
      </c>
      <c r="H4480">
        <v>173</v>
      </c>
      <c r="I4480" t="str">
        <f>INDEX('DATA - Teams'!$C:$C,MATCH(C4480,'DATA - Teams'!$B:$B,0))</f>
        <v>KAPPAZ</v>
      </c>
    </row>
    <row r="4481" spans="1:9" hidden="1" x14ac:dyDescent="0.2">
      <c r="A4481">
        <v>2018</v>
      </c>
      <c r="B4481">
        <v>9</v>
      </c>
      <c r="C4481" t="s">
        <v>367</v>
      </c>
      <c r="D4481" t="s">
        <v>242</v>
      </c>
      <c r="E4481" t="s">
        <v>36</v>
      </c>
      <c r="F4481" t="s">
        <v>38</v>
      </c>
      <c r="G4481">
        <v>88</v>
      </c>
      <c r="H4481">
        <v>112</v>
      </c>
      <c r="I4481" t="str">
        <f>INDEX('DATA - Teams'!$C:$C,MATCH(C4481,'DATA - Teams'!$B:$B,0))</f>
        <v>KAPPAZ</v>
      </c>
    </row>
    <row r="4482" spans="1:9" hidden="1" x14ac:dyDescent="0.2">
      <c r="A4482">
        <v>2018</v>
      </c>
      <c r="B4482">
        <v>9</v>
      </c>
      <c r="C4482" t="s">
        <v>367</v>
      </c>
      <c r="D4482" t="s">
        <v>158</v>
      </c>
      <c r="E4482" t="s">
        <v>18</v>
      </c>
      <c r="F4482" t="s">
        <v>41</v>
      </c>
      <c r="G4482">
        <v>89</v>
      </c>
      <c r="H4482">
        <v>109</v>
      </c>
      <c r="I4482" t="str">
        <f>INDEX('DATA - Teams'!$C:$C,MATCH(C4482,'DATA - Teams'!$B:$B,0))</f>
        <v>KAPPAZ</v>
      </c>
    </row>
    <row r="4483" spans="1:9" hidden="1" x14ac:dyDescent="0.2">
      <c r="A4483">
        <v>2018</v>
      </c>
      <c r="B4483">
        <v>9</v>
      </c>
      <c r="C4483" t="s">
        <v>367</v>
      </c>
      <c r="D4483" t="s">
        <v>284</v>
      </c>
      <c r="E4483" t="s">
        <v>13</v>
      </c>
      <c r="F4483" t="s">
        <v>43</v>
      </c>
      <c r="G4483">
        <v>94</v>
      </c>
      <c r="H4483">
        <v>123</v>
      </c>
      <c r="I4483" t="str">
        <f>INDEX('DATA - Teams'!$C:$C,MATCH(C4483,'DATA - Teams'!$B:$B,0))</f>
        <v>KAPPAZ</v>
      </c>
    </row>
    <row r="4484" spans="1:9" hidden="1" x14ac:dyDescent="0.2">
      <c r="A4484">
        <v>2018</v>
      </c>
      <c r="B4484">
        <v>9</v>
      </c>
      <c r="C4484" t="s">
        <v>367</v>
      </c>
      <c r="D4484" t="s">
        <v>377</v>
      </c>
      <c r="E4484" t="s">
        <v>13</v>
      </c>
      <c r="F4484" t="s">
        <v>38</v>
      </c>
      <c r="G4484">
        <v>72</v>
      </c>
      <c r="H4484">
        <v>57</v>
      </c>
      <c r="I4484" t="str">
        <f>INDEX('DATA - Teams'!$C:$C,MATCH(C4484,'DATA - Teams'!$B:$B,0))</f>
        <v>KAPPAZ</v>
      </c>
    </row>
    <row r="4485" spans="1:9" hidden="1" x14ac:dyDescent="0.2">
      <c r="A4485">
        <v>2018</v>
      </c>
      <c r="B4485">
        <v>9</v>
      </c>
      <c r="C4485" t="s">
        <v>367</v>
      </c>
      <c r="D4485" t="s">
        <v>96</v>
      </c>
      <c r="E4485" t="s">
        <v>17</v>
      </c>
      <c r="F4485" t="s">
        <v>43</v>
      </c>
      <c r="G4485">
        <v>82</v>
      </c>
      <c r="H4485">
        <v>62</v>
      </c>
      <c r="I4485" t="str">
        <f>INDEX('DATA - Teams'!$C:$C,MATCH(C4485,'DATA - Teams'!$B:$B,0))</f>
        <v>KAPPAZ</v>
      </c>
    </row>
    <row r="4486" spans="1:9" hidden="1" x14ac:dyDescent="0.2">
      <c r="A4486">
        <v>2018</v>
      </c>
      <c r="B4486">
        <v>9</v>
      </c>
      <c r="C4486" t="s">
        <v>367</v>
      </c>
      <c r="D4486" t="s">
        <v>206</v>
      </c>
      <c r="E4486" t="s">
        <v>31</v>
      </c>
      <c r="F4486" t="s">
        <v>59</v>
      </c>
      <c r="G4486">
        <v>90</v>
      </c>
      <c r="H4486">
        <v>0</v>
      </c>
      <c r="I4486" t="str">
        <f>INDEX('DATA - Teams'!$C:$C,MATCH(C4486,'DATA - Teams'!$B:$B,0))</f>
        <v>KAPPAZ</v>
      </c>
    </row>
    <row r="4487" spans="1:9" hidden="1" x14ac:dyDescent="0.2">
      <c r="A4487">
        <v>2018</v>
      </c>
      <c r="B4487">
        <v>9</v>
      </c>
      <c r="C4487" t="s">
        <v>367</v>
      </c>
      <c r="D4487" t="s">
        <v>103</v>
      </c>
      <c r="E4487" t="s">
        <v>24</v>
      </c>
      <c r="F4487" t="s">
        <v>59</v>
      </c>
      <c r="G4487">
        <v>83</v>
      </c>
      <c r="H4487">
        <v>121</v>
      </c>
      <c r="I4487" t="str">
        <f>INDEX('DATA - Teams'!$C:$C,MATCH(C4487,'DATA - Teams'!$B:$B,0))</f>
        <v>KAPPAZ</v>
      </c>
    </row>
    <row r="4488" spans="1:9" hidden="1" x14ac:dyDescent="0.2">
      <c r="A4488">
        <v>2018</v>
      </c>
      <c r="B4488">
        <v>9</v>
      </c>
      <c r="C4488" t="s">
        <v>367</v>
      </c>
      <c r="D4488" t="s">
        <v>306</v>
      </c>
      <c r="E4488" t="s">
        <v>28</v>
      </c>
      <c r="F4488" t="s">
        <v>59</v>
      </c>
      <c r="G4488">
        <v>96</v>
      </c>
      <c r="H4488">
        <v>0</v>
      </c>
      <c r="I4488" t="str">
        <f>INDEX('DATA - Teams'!$C:$C,MATCH(C4488,'DATA - Teams'!$B:$B,0))</f>
        <v>KAPPAZ</v>
      </c>
    </row>
    <row r="4489" spans="1:9" hidden="1" x14ac:dyDescent="0.2">
      <c r="A4489">
        <v>2018</v>
      </c>
      <c r="B4489">
        <v>9</v>
      </c>
      <c r="C4489" t="s">
        <v>367</v>
      </c>
      <c r="D4489" t="s">
        <v>176</v>
      </c>
      <c r="E4489" t="s">
        <v>35</v>
      </c>
      <c r="F4489" t="s">
        <v>59</v>
      </c>
      <c r="G4489">
        <v>95</v>
      </c>
      <c r="H4489">
        <v>0</v>
      </c>
      <c r="I4489" t="str">
        <f>INDEX('DATA - Teams'!$C:$C,MATCH(C4489,'DATA - Teams'!$B:$B,0))</f>
        <v>KAPPAZ</v>
      </c>
    </row>
    <row r="4490" spans="1:9" hidden="1" x14ac:dyDescent="0.2">
      <c r="A4490">
        <v>2018</v>
      </c>
      <c r="B4490">
        <v>10</v>
      </c>
      <c r="C4490" t="s">
        <v>367</v>
      </c>
      <c r="D4490" t="s">
        <v>286</v>
      </c>
      <c r="E4490" t="s">
        <v>20</v>
      </c>
      <c r="F4490" t="s">
        <v>38</v>
      </c>
      <c r="G4490">
        <v>99</v>
      </c>
      <c r="H4490">
        <v>84</v>
      </c>
      <c r="I4490" t="str">
        <f>INDEX('DATA - Teams'!$C:$C,MATCH(C4490,'DATA - Teams'!$B:$B,0))</f>
        <v>KAPPAZ</v>
      </c>
    </row>
    <row r="4491" spans="1:9" hidden="1" x14ac:dyDescent="0.2">
      <c r="A4491">
        <v>2018</v>
      </c>
      <c r="B4491">
        <v>10</v>
      </c>
      <c r="C4491" t="s">
        <v>367</v>
      </c>
      <c r="D4491" t="s">
        <v>61</v>
      </c>
      <c r="E4491" t="s">
        <v>20</v>
      </c>
      <c r="F4491" t="s">
        <v>41</v>
      </c>
      <c r="G4491">
        <v>111</v>
      </c>
      <c r="H4491">
        <v>123</v>
      </c>
      <c r="I4491" t="str">
        <f>INDEX('DATA - Teams'!$C:$C,MATCH(C4491,'DATA - Teams'!$B:$B,0))</f>
        <v>KAPPAZ</v>
      </c>
    </row>
    <row r="4492" spans="1:9" hidden="1" x14ac:dyDescent="0.2">
      <c r="A4492">
        <v>2018</v>
      </c>
      <c r="B4492">
        <v>10</v>
      </c>
      <c r="C4492" t="s">
        <v>367</v>
      </c>
      <c r="D4492" t="s">
        <v>244</v>
      </c>
      <c r="E4492" t="s">
        <v>20</v>
      </c>
      <c r="F4492" t="s">
        <v>41</v>
      </c>
      <c r="G4492">
        <v>115</v>
      </c>
      <c r="H4492">
        <v>82</v>
      </c>
      <c r="I4492" t="str">
        <f>INDEX('DATA - Teams'!$C:$C,MATCH(C4492,'DATA - Teams'!$B:$B,0))</f>
        <v>KAPPAZ</v>
      </c>
    </row>
    <row r="4493" spans="1:9" hidden="1" x14ac:dyDescent="0.2">
      <c r="A4493">
        <v>2018</v>
      </c>
      <c r="B4493">
        <v>10</v>
      </c>
      <c r="C4493" t="s">
        <v>367</v>
      </c>
      <c r="D4493" t="s">
        <v>234</v>
      </c>
      <c r="E4493" t="s">
        <v>22</v>
      </c>
      <c r="F4493" t="s">
        <v>38</v>
      </c>
      <c r="G4493">
        <v>114</v>
      </c>
      <c r="H4493">
        <v>122</v>
      </c>
      <c r="I4493" t="str">
        <f>INDEX('DATA - Teams'!$C:$C,MATCH(C4493,'DATA - Teams'!$B:$B,0))</f>
        <v>KAPPAZ</v>
      </c>
    </row>
    <row r="4494" spans="1:9" hidden="1" x14ac:dyDescent="0.2">
      <c r="A4494">
        <v>2018</v>
      </c>
      <c r="B4494">
        <v>10</v>
      </c>
      <c r="C4494" t="s">
        <v>367</v>
      </c>
      <c r="D4494" t="s">
        <v>75</v>
      </c>
      <c r="E4494" t="s">
        <v>33</v>
      </c>
      <c r="F4494" t="s">
        <v>43</v>
      </c>
      <c r="G4494">
        <v>110</v>
      </c>
      <c r="H4494">
        <v>97</v>
      </c>
      <c r="I4494" t="str">
        <f>INDEX('DATA - Teams'!$C:$C,MATCH(C4494,'DATA - Teams'!$B:$B,0))</f>
        <v>KAPPAZ</v>
      </c>
    </row>
    <row r="4495" spans="1:9" hidden="1" x14ac:dyDescent="0.2">
      <c r="A4495">
        <v>2018</v>
      </c>
      <c r="B4495">
        <v>10</v>
      </c>
      <c r="C4495" t="s">
        <v>367</v>
      </c>
      <c r="D4495" t="s">
        <v>157</v>
      </c>
      <c r="E4495" t="s">
        <v>33</v>
      </c>
      <c r="F4495" t="s">
        <v>52</v>
      </c>
      <c r="G4495">
        <v>129</v>
      </c>
      <c r="H4495">
        <v>152</v>
      </c>
      <c r="I4495" t="str">
        <f>INDEX('DATA - Teams'!$C:$C,MATCH(C4495,'DATA - Teams'!$B:$B,0))</f>
        <v>KAPPAZ</v>
      </c>
    </row>
    <row r="4496" spans="1:9" hidden="1" x14ac:dyDescent="0.2">
      <c r="A4496">
        <v>2018</v>
      </c>
      <c r="B4496">
        <v>10</v>
      </c>
      <c r="C4496" t="s">
        <v>367</v>
      </c>
      <c r="D4496" t="s">
        <v>326</v>
      </c>
      <c r="E4496" t="s">
        <v>33</v>
      </c>
      <c r="F4496" t="s">
        <v>41</v>
      </c>
      <c r="G4496">
        <v>84</v>
      </c>
      <c r="H4496">
        <v>83</v>
      </c>
      <c r="I4496" t="str">
        <f>INDEX('DATA - Teams'!$C:$C,MATCH(C4496,'DATA - Teams'!$B:$B,0))</f>
        <v>KAPPAZ</v>
      </c>
    </row>
    <row r="4497" spans="1:9" hidden="1" x14ac:dyDescent="0.2">
      <c r="A4497">
        <v>2018</v>
      </c>
      <c r="B4497">
        <v>10</v>
      </c>
      <c r="C4497" t="s">
        <v>367</v>
      </c>
      <c r="D4497" t="s">
        <v>329</v>
      </c>
      <c r="E4497" t="s">
        <v>24</v>
      </c>
      <c r="F4497" t="s">
        <v>41</v>
      </c>
      <c r="G4497">
        <v>112</v>
      </c>
      <c r="H4497">
        <v>74</v>
      </c>
      <c r="I4497" t="str">
        <f>INDEX('DATA - Teams'!$C:$C,MATCH(C4497,'DATA - Teams'!$B:$B,0))</f>
        <v>KAPPAZ</v>
      </c>
    </row>
    <row r="4498" spans="1:9" hidden="1" x14ac:dyDescent="0.2">
      <c r="A4498">
        <v>2018</v>
      </c>
      <c r="B4498">
        <v>10</v>
      </c>
      <c r="C4498" t="s">
        <v>367</v>
      </c>
      <c r="D4498" t="s">
        <v>103</v>
      </c>
      <c r="E4498" t="s">
        <v>24</v>
      </c>
      <c r="F4498" t="s">
        <v>43</v>
      </c>
      <c r="G4498">
        <v>91</v>
      </c>
      <c r="H4498">
        <v>136</v>
      </c>
      <c r="I4498" t="str">
        <f>INDEX('DATA - Teams'!$C:$C,MATCH(C4498,'DATA - Teams'!$B:$B,0))</f>
        <v>KAPPAZ</v>
      </c>
    </row>
    <row r="4499" spans="1:9" hidden="1" x14ac:dyDescent="0.2">
      <c r="A4499">
        <v>2018</v>
      </c>
      <c r="B4499">
        <v>10</v>
      </c>
      <c r="C4499" t="s">
        <v>367</v>
      </c>
      <c r="D4499" t="s">
        <v>206</v>
      </c>
      <c r="E4499" t="s">
        <v>28</v>
      </c>
      <c r="F4499" t="s">
        <v>38</v>
      </c>
      <c r="G4499">
        <v>87</v>
      </c>
      <c r="H4499">
        <v>69</v>
      </c>
      <c r="I4499" t="str">
        <f>INDEX('DATA - Teams'!$C:$C,MATCH(C4499,'DATA - Teams'!$B:$B,0))</f>
        <v>KAPPAZ</v>
      </c>
    </row>
    <row r="4500" spans="1:9" hidden="1" x14ac:dyDescent="0.2">
      <c r="A4500">
        <v>2018</v>
      </c>
      <c r="B4500">
        <v>10</v>
      </c>
      <c r="C4500" t="s">
        <v>367</v>
      </c>
      <c r="D4500" t="s">
        <v>306</v>
      </c>
      <c r="E4500" t="s">
        <v>28</v>
      </c>
      <c r="F4500" t="s">
        <v>41</v>
      </c>
      <c r="G4500">
        <v>95</v>
      </c>
      <c r="H4500">
        <v>100</v>
      </c>
      <c r="I4500" t="str">
        <f>INDEX('DATA - Teams'!$C:$C,MATCH(C4500,'DATA - Teams'!$B:$B,0))</f>
        <v>KAPPAZ</v>
      </c>
    </row>
    <row r="4501" spans="1:9" hidden="1" x14ac:dyDescent="0.2">
      <c r="A4501">
        <v>2018</v>
      </c>
      <c r="B4501">
        <v>10</v>
      </c>
      <c r="C4501" t="s">
        <v>367</v>
      </c>
      <c r="D4501" t="s">
        <v>138</v>
      </c>
      <c r="E4501" t="s">
        <v>28</v>
      </c>
      <c r="F4501" t="s">
        <v>41</v>
      </c>
      <c r="G4501">
        <v>106</v>
      </c>
      <c r="H4501">
        <v>94</v>
      </c>
      <c r="I4501" t="str">
        <f>INDEX('DATA - Teams'!$C:$C,MATCH(C4501,'DATA - Teams'!$B:$B,0))</f>
        <v>KAPPAZ</v>
      </c>
    </row>
    <row r="4502" spans="1:9" hidden="1" x14ac:dyDescent="0.2">
      <c r="A4502">
        <v>2018</v>
      </c>
      <c r="B4502">
        <v>10</v>
      </c>
      <c r="C4502" t="s">
        <v>367</v>
      </c>
      <c r="D4502" t="s">
        <v>378</v>
      </c>
      <c r="E4502" t="s">
        <v>27</v>
      </c>
      <c r="F4502" t="s">
        <v>38</v>
      </c>
      <c r="G4502">
        <v>94</v>
      </c>
      <c r="H4502">
        <v>73</v>
      </c>
      <c r="I4502" t="str">
        <f>INDEX('DATA - Teams'!$C:$C,MATCH(C4502,'DATA - Teams'!$B:$B,0))</f>
        <v>KAPPAZ</v>
      </c>
    </row>
    <row r="4503" spans="1:9" hidden="1" x14ac:dyDescent="0.2">
      <c r="A4503">
        <v>2018</v>
      </c>
      <c r="B4503">
        <v>10</v>
      </c>
      <c r="C4503" t="s">
        <v>367</v>
      </c>
      <c r="D4503" t="s">
        <v>161</v>
      </c>
      <c r="E4503" t="s">
        <v>36</v>
      </c>
      <c r="F4503" t="s">
        <v>43</v>
      </c>
      <c r="G4503">
        <v>78</v>
      </c>
      <c r="H4503">
        <v>118</v>
      </c>
      <c r="I4503" t="str">
        <f>INDEX('DATA - Teams'!$C:$C,MATCH(C4503,'DATA - Teams'!$B:$B,0))</f>
        <v>KAPPAZ</v>
      </c>
    </row>
    <row r="4504" spans="1:9" hidden="1" x14ac:dyDescent="0.2">
      <c r="A4504">
        <v>2018</v>
      </c>
      <c r="B4504">
        <v>10</v>
      </c>
      <c r="C4504" t="s">
        <v>367</v>
      </c>
      <c r="D4504" t="s">
        <v>242</v>
      </c>
      <c r="E4504" t="s">
        <v>36</v>
      </c>
      <c r="F4504" t="s">
        <v>38</v>
      </c>
      <c r="G4504">
        <v>82</v>
      </c>
      <c r="H4504">
        <v>60</v>
      </c>
      <c r="I4504" t="str">
        <f>INDEX('DATA - Teams'!$C:$C,MATCH(C4504,'DATA - Teams'!$B:$B,0))</f>
        <v>KAPPAZ</v>
      </c>
    </row>
    <row r="4505" spans="1:9" hidden="1" x14ac:dyDescent="0.2">
      <c r="A4505">
        <v>2018</v>
      </c>
      <c r="B4505">
        <v>10</v>
      </c>
      <c r="C4505" t="s">
        <v>367</v>
      </c>
      <c r="D4505" t="s">
        <v>158</v>
      </c>
      <c r="E4505" t="s">
        <v>18</v>
      </c>
      <c r="F4505" t="s">
        <v>41</v>
      </c>
      <c r="G4505">
        <v>102</v>
      </c>
      <c r="H4505">
        <v>140</v>
      </c>
      <c r="I4505" t="str">
        <f>INDEX('DATA - Teams'!$C:$C,MATCH(C4505,'DATA - Teams'!$B:$B,0))</f>
        <v>KAPPAZ</v>
      </c>
    </row>
    <row r="4506" spans="1:9" hidden="1" x14ac:dyDescent="0.2">
      <c r="A4506">
        <v>2018</v>
      </c>
      <c r="B4506">
        <v>10</v>
      </c>
      <c r="C4506" t="s">
        <v>367</v>
      </c>
      <c r="D4506" t="s">
        <v>284</v>
      </c>
      <c r="E4506" t="s">
        <v>13</v>
      </c>
      <c r="F4506" t="s">
        <v>43</v>
      </c>
      <c r="G4506">
        <v>87</v>
      </c>
      <c r="H4506">
        <v>83</v>
      </c>
      <c r="I4506" t="str">
        <f>INDEX('DATA - Teams'!$C:$C,MATCH(C4506,'DATA - Teams'!$B:$B,0))</f>
        <v>KAPPAZ</v>
      </c>
    </row>
    <row r="4507" spans="1:9" hidden="1" x14ac:dyDescent="0.2">
      <c r="A4507">
        <v>2018</v>
      </c>
      <c r="B4507">
        <v>10</v>
      </c>
      <c r="C4507" t="s">
        <v>367</v>
      </c>
      <c r="D4507" t="s">
        <v>96</v>
      </c>
      <c r="E4507" t="s">
        <v>17</v>
      </c>
      <c r="F4507" t="s">
        <v>43</v>
      </c>
      <c r="G4507">
        <v>82</v>
      </c>
      <c r="H4507">
        <v>88</v>
      </c>
      <c r="I4507" t="str">
        <f>INDEX('DATA - Teams'!$C:$C,MATCH(C4507,'DATA - Teams'!$B:$B,0))</f>
        <v>KAPPAZ</v>
      </c>
    </row>
    <row r="4508" spans="1:9" hidden="1" x14ac:dyDescent="0.2">
      <c r="A4508">
        <v>2018</v>
      </c>
      <c r="B4508">
        <v>10</v>
      </c>
      <c r="C4508" t="s">
        <v>367</v>
      </c>
      <c r="D4508" t="s">
        <v>344</v>
      </c>
      <c r="E4508" t="s">
        <v>16</v>
      </c>
      <c r="F4508" t="s">
        <v>59</v>
      </c>
      <c r="G4508">
        <v>84</v>
      </c>
      <c r="H4508">
        <v>0</v>
      </c>
      <c r="I4508" t="str">
        <f>INDEX('DATA - Teams'!$C:$C,MATCH(C4508,'DATA - Teams'!$B:$B,0))</f>
        <v>KAPPAZ</v>
      </c>
    </row>
    <row r="4509" spans="1:9" hidden="1" x14ac:dyDescent="0.2">
      <c r="A4509">
        <v>2018</v>
      </c>
      <c r="B4509">
        <v>10</v>
      </c>
      <c r="C4509" t="s">
        <v>367</v>
      </c>
      <c r="D4509" t="s">
        <v>108</v>
      </c>
      <c r="E4509" t="s">
        <v>31</v>
      </c>
      <c r="F4509" t="s">
        <v>59</v>
      </c>
      <c r="G4509">
        <v>72</v>
      </c>
      <c r="H4509">
        <v>0</v>
      </c>
      <c r="I4509" t="str">
        <f>INDEX('DATA - Teams'!$C:$C,MATCH(C4509,'DATA - Teams'!$B:$B,0))</f>
        <v>KAPPAZ</v>
      </c>
    </row>
    <row r="4510" spans="1:9" hidden="1" x14ac:dyDescent="0.2">
      <c r="A4510">
        <v>2018</v>
      </c>
      <c r="B4510">
        <v>10</v>
      </c>
      <c r="C4510" t="s">
        <v>367</v>
      </c>
      <c r="D4510" t="s">
        <v>206</v>
      </c>
      <c r="E4510" t="s">
        <v>31</v>
      </c>
      <c r="F4510" t="s">
        <v>59</v>
      </c>
      <c r="G4510">
        <v>90</v>
      </c>
      <c r="H4510">
        <v>0</v>
      </c>
      <c r="I4510" t="str">
        <f>INDEX('DATA - Teams'!$C:$C,MATCH(C4510,'DATA - Teams'!$B:$B,0))</f>
        <v>KAPPAZ</v>
      </c>
    </row>
    <row r="4511" spans="1:9" hidden="1" x14ac:dyDescent="0.2">
      <c r="A4511">
        <v>2018</v>
      </c>
      <c r="B4511">
        <v>10</v>
      </c>
      <c r="C4511" t="s">
        <v>367</v>
      </c>
      <c r="D4511" t="s">
        <v>176</v>
      </c>
      <c r="E4511" t="s">
        <v>35</v>
      </c>
      <c r="F4511" t="s">
        <v>59</v>
      </c>
      <c r="G4511">
        <v>95</v>
      </c>
      <c r="H4511">
        <v>0</v>
      </c>
      <c r="I4511" t="str">
        <f>INDEX('DATA - Teams'!$C:$C,MATCH(C4511,'DATA - Teams'!$B:$B,0))</f>
        <v>KAPPAZ</v>
      </c>
    </row>
    <row r="4512" spans="1:9" hidden="1" x14ac:dyDescent="0.2">
      <c r="A4512">
        <v>2018</v>
      </c>
      <c r="B4512">
        <v>11</v>
      </c>
      <c r="C4512" t="s">
        <v>367</v>
      </c>
      <c r="D4512" t="s">
        <v>344</v>
      </c>
      <c r="E4512" t="s">
        <v>16</v>
      </c>
      <c r="F4512" t="s">
        <v>43</v>
      </c>
      <c r="G4512">
        <v>84</v>
      </c>
      <c r="H4512">
        <v>87</v>
      </c>
      <c r="I4512" t="str">
        <f>INDEX('DATA - Teams'!$C:$C,MATCH(C4512,'DATA - Teams'!$B:$B,0))</f>
        <v>KAPPAZ</v>
      </c>
    </row>
    <row r="4513" spans="1:9" hidden="1" x14ac:dyDescent="0.2">
      <c r="A4513">
        <v>2018</v>
      </c>
      <c r="B4513">
        <v>11</v>
      </c>
      <c r="C4513" t="s">
        <v>367</v>
      </c>
      <c r="D4513" t="s">
        <v>61</v>
      </c>
      <c r="E4513" t="s">
        <v>20</v>
      </c>
      <c r="F4513" t="s">
        <v>41</v>
      </c>
      <c r="G4513">
        <v>121</v>
      </c>
      <c r="H4513">
        <v>136</v>
      </c>
      <c r="I4513" t="str">
        <f>INDEX('DATA - Teams'!$C:$C,MATCH(C4513,'DATA - Teams'!$B:$B,0))</f>
        <v>KAPPAZ</v>
      </c>
    </row>
    <row r="4514" spans="1:9" hidden="1" x14ac:dyDescent="0.2">
      <c r="A4514">
        <v>2018</v>
      </c>
      <c r="B4514">
        <v>11</v>
      </c>
      <c r="C4514" t="s">
        <v>367</v>
      </c>
      <c r="D4514" t="s">
        <v>244</v>
      </c>
      <c r="E4514" t="s">
        <v>20</v>
      </c>
      <c r="F4514" t="s">
        <v>41</v>
      </c>
      <c r="G4514">
        <v>118</v>
      </c>
      <c r="H4514">
        <v>133</v>
      </c>
      <c r="I4514" t="str">
        <f>INDEX('DATA - Teams'!$C:$C,MATCH(C4514,'DATA - Teams'!$B:$B,0))</f>
        <v>KAPPAZ</v>
      </c>
    </row>
    <row r="4515" spans="1:9" hidden="1" x14ac:dyDescent="0.2">
      <c r="A4515">
        <v>2018</v>
      </c>
      <c r="B4515">
        <v>11</v>
      </c>
      <c r="C4515" t="s">
        <v>367</v>
      </c>
      <c r="D4515" t="s">
        <v>286</v>
      </c>
      <c r="E4515" t="s">
        <v>20</v>
      </c>
      <c r="F4515" t="s">
        <v>38</v>
      </c>
      <c r="G4515">
        <v>113</v>
      </c>
      <c r="H4515">
        <v>113</v>
      </c>
      <c r="I4515" t="str">
        <f>INDEX('DATA - Teams'!$C:$C,MATCH(C4515,'DATA - Teams'!$B:$B,0))</f>
        <v>KAPPAZ</v>
      </c>
    </row>
    <row r="4516" spans="1:9" hidden="1" x14ac:dyDescent="0.2">
      <c r="A4516">
        <v>2018</v>
      </c>
      <c r="B4516">
        <v>11</v>
      </c>
      <c r="C4516" t="s">
        <v>367</v>
      </c>
      <c r="D4516" t="s">
        <v>234</v>
      </c>
      <c r="E4516" t="s">
        <v>22</v>
      </c>
      <c r="F4516" t="s">
        <v>38</v>
      </c>
      <c r="G4516">
        <v>104</v>
      </c>
      <c r="H4516">
        <v>63</v>
      </c>
      <c r="I4516" t="str">
        <f>INDEX('DATA - Teams'!$C:$C,MATCH(C4516,'DATA - Teams'!$B:$B,0))</f>
        <v>KAPPAZ</v>
      </c>
    </row>
    <row r="4517" spans="1:9" hidden="1" x14ac:dyDescent="0.2">
      <c r="A4517">
        <v>2018</v>
      </c>
      <c r="B4517">
        <v>11</v>
      </c>
      <c r="C4517" t="s">
        <v>367</v>
      </c>
      <c r="D4517" t="s">
        <v>157</v>
      </c>
      <c r="E4517" t="s">
        <v>33</v>
      </c>
      <c r="F4517" t="s">
        <v>52</v>
      </c>
      <c r="G4517">
        <v>132</v>
      </c>
      <c r="H4517">
        <v>134</v>
      </c>
      <c r="I4517" t="str">
        <f>INDEX('DATA - Teams'!$C:$C,MATCH(C4517,'DATA - Teams'!$B:$B,0))</f>
        <v>KAPPAZ</v>
      </c>
    </row>
    <row r="4518" spans="1:9" hidden="1" x14ac:dyDescent="0.2">
      <c r="A4518">
        <v>2018</v>
      </c>
      <c r="B4518">
        <v>11</v>
      </c>
      <c r="C4518" t="s">
        <v>367</v>
      </c>
      <c r="D4518" t="s">
        <v>326</v>
      </c>
      <c r="E4518" t="s">
        <v>33</v>
      </c>
      <c r="F4518" t="s">
        <v>41</v>
      </c>
      <c r="G4518">
        <v>94</v>
      </c>
      <c r="H4518">
        <v>109</v>
      </c>
      <c r="I4518" t="str">
        <f>INDEX('DATA - Teams'!$C:$C,MATCH(C4518,'DATA - Teams'!$B:$B,0))</f>
        <v>KAPPAZ</v>
      </c>
    </row>
    <row r="4519" spans="1:9" hidden="1" x14ac:dyDescent="0.2">
      <c r="A4519">
        <v>2018</v>
      </c>
      <c r="B4519">
        <v>11</v>
      </c>
      <c r="C4519" t="s">
        <v>367</v>
      </c>
      <c r="D4519" t="s">
        <v>75</v>
      </c>
      <c r="E4519" t="s">
        <v>33</v>
      </c>
      <c r="F4519" t="s">
        <v>43</v>
      </c>
      <c r="G4519">
        <v>116</v>
      </c>
      <c r="H4519">
        <v>115</v>
      </c>
      <c r="I4519" t="str">
        <f>INDEX('DATA - Teams'!$C:$C,MATCH(C4519,'DATA - Teams'!$B:$B,0))</f>
        <v>KAPPAZ</v>
      </c>
    </row>
    <row r="4520" spans="1:9" hidden="1" x14ac:dyDescent="0.2">
      <c r="A4520">
        <v>2018</v>
      </c>
      <c r="B4520">
        <v>11</v>
      </c>
      <c r="C4520" t="s">
        <v>367</v>
      </c>
      <c r="D4520" t="s">
        <v>103</v>
      </c>
      <c r="E4520" t="s">
        <v>24</v>
      </c>
      <c r="F4520" t="s">
        <v>43</v>
      </c>
      <c r="G4520">
        <v>90</v>
      </c>
      <c r="H4520">
        <v>93</v>
      </c>
      <c r="I4520" t="str">
        <f>INDEX('DATA - Teams'!$C:$C,MATCH(C4520,'DATA - Teams'!$B:$B,0))</f>
        <v>KAPPAZ</v>
      </c>
    </row>
    <row r="4521" spans="1:9" hidden="1" x14ac:dyDescent="0.2">
      <c r="A4521">
        <v>2018</v>
      </c>
      <c r="B4521">
        <v>11</v>
      </c>
      <c r="C4521" t="s">
        <v>367</v>
      </c>
      <c r="D4521" t="s">
        <v>329</v>
      </c>
      <c r="E4521" t="s">
        <v>24</v>
      </c>
      <c r="F4521" t="s">
        <v>41</v>
      </c>
      <c r="G4521">
        <v>103</v>
      </c>
      <c r="H4521">
        <v>104</v>
      </c>
      <c r="I4521" t="str">
        <f>INDEX('DATA - Teams'!$C:$C,MATCH(C4521,'DATA - Teams'!$B:$B,0))</f>
        <v>KAPPAZ</v>
      </c>
    </row>
    <row r="4522" spans="1:9" hidden="1" x14ac:dyDescent="0.2">
      <c r="A4522">
        <v>2018</v>
      </c>
      <c r="B4522">
        <v>11</v>
      </c>
      <c r="C4522" t="s">
        <v>367</v>
      </c>
      <c r="D4522" t="s">
        <v>206</v>
      </c>
      <c r="E4522" t="s">
        <v>28</v>
      </c>
      <c r="F4522" t="s">
        <v>38</v>
      </c>
      <c r="G4522">
        <v>70</v>
      </c>
      <c r="H4522">
        <v>35</v>
      </c>
      <c r="I4522" t="str">
        <f>INDEX('DATA - Teams'!$C:$C,MATCH(C4522,'DATA - Teams'!$B:$B,0))</f>
        <v>KAPPAZ</v>
      </c>
    </row>
    <row r="4523" spans="1:9" hidden="1" x14ac:dyDescent="0.2">
      <c r="A4523">
        <v>2018</v>
      </c>
      <c r="B4523">
        <v>11</v>
      </c>
      <c r="C4523" t="s">
        <v>367</v>
      </c>
      <c r="D4523" t="s">
        <v>306</v>
      </c>
      <c r="E4523" t="s">
        <v>28</v>
      </c>
      <c r="F4523" t="s">
        <v>41</v>
      </c>
      <c r="G4523">
        <v>106</v>
      </c>
      <c r="H4523">
        <v>106</v>
      </c>
      <c r="I4523" t="str">
        <f>INDEX('DATA - Teams'!$C:$C,MATCH(C4523,'DATA - Teams'!$B:$B,0))</f>
        <v>KAPPAZ</v>
      </c>
    </row>
    <row r="4524" spans="1:9" hidden="1" x14ac:dyDescent="0.2">
      <c r="A4524">
        <v>2018</v>
      </c>
      <c r="B4524">
        <v>11</v>
      </c>
      <c r="C4524" t="s">
        <v>367</v>
      </c>
      <c r="D4524" t="s">
        <v>138</v>
      </c>
      <c r="E4524" t="s">
        <v>28</v>
      </c>
      <c r="F4524" t="s">
        <v>41</v>
      </c>
      <c r="G4524">
        <v>112</v>
      </c>
      <c r="H4524">
        <v>99</v>
      </c>
      <c r="I4524" t="str">
        <f>INDEX('DATA - Teams'!$C:$C,MATCH(C4524,'DATA - Teams'!$B:$B,0))</f>
        <v>KAPPAZ</v>
      </c>
    </row>
    <row r="4525" spans="1:9" hidden="1" x14ac:dyDescent="0.2">
      <c r="A4525">
        <v>2018</v>
      </c>
      <c r="B4525">
        <v>11</v>
      </c>
      <c r="C4525" t="s">
        <v>367</v>
      </c>
      <c r="D4525" t="s">
        <v>378</v>
      </c>
      <c r="E4525" t="s">
        <v>27</v>
      </c>
      <c r="F4525" t="s">
        <v>38</v>
      </c>
      <c r="G4525">
        <v>83</v>
      </c>
      <c r="H4525">
        <v>44</v>
      </c>
      <c r="I4525" t="str">
        <f>INDEX('DATA - Teams'!$C:$C,MATCH(C4525,'DATA - Teams'!$B:$B,0))</f>
        <v>KAPPAZ</v>
      </c>
    </row>
    <row r="4526" spans="1:9" hidden="1" x14ac:dyDescent="0.2">
      <c r="A4526">
        <v>2018</v>
      </c>
      <c r="B4526">
        <v>11</v>
      </c>
      <c r="C4526" t="s">
        <v>367</v>
      </c>
      <c r="D4526" t="s">
        <v>161</v>
      </c>
      <c r="E4526" t="s">
        <v>36</v>
      </c>
      <c r="F4526" t="s">
        <v>43</v>
      </c>
      <c r="G4526">
        <v>78</v>
      </c>
      <c r="H4526">
        <v>90</v>
      </c>
      <c r="I4526" t="str">
        <f>INDEX('DATA - Teams'!$C:$C,MATCH(C4526,'DATA - Teams'!$B:$B,0))</f>
        <v>KAPPAZ</v>
      </c>
    </row>
    <row r="4527" spans="1:9" hidden="1" x14ac:dyDescent="0.2">
      <c r="A4527">
        <v>2018</v>
      </c>
      <c r="B4527">
        <v>11</v>
      </c>
      <c r="C4527" t="s">
        <v>367</v>
      </c>
      <c r="D4527" t="s">
        <v>242</v>
      </c>
      <c r="E4527" t="s">
        <v>36</v>
      </c>
      <c r="F4527" t="s">
        <v>38</v>
      </c>
      <c r="G4527">
        <v>82</v>
      </c>
      <c r="H4527">
        <v>105</v>
      </c>
      <c r="I4527" t="str">
        <f>INDEX('DATA - Teams'!$C:$C,MATCH(C4527,'DATA - Teams'!$B:$B,0))</f>
        <v>KAPPAZ</v>
      </c>
    </row>
    <row r="4528" spans="1:9" hidden="1" x14ac:dyDescent="0.2">
      <c r="A4528">
        <v>2018</v>
      </c>
      <c r="B4528">
        <v>11</v>
      </c>
      <c r="C4528" t="s">
        <v>367</v>
      </c>
      <c r="D4528" t="s">
        <v>158</v>
      </c>
      <c r="E4528" t="s">
        <v>18</v>
      </c>
      <c r="F4528" t="s">
        <v>41</v>
      </c>
      <c r="G4528">
        <v>100</v>
      </c>
      <c r="H4528">
        <v>119</v>
      </c>
      <c r="I4528" t="str">
        <f>INDEX('DATA - Teams'!$C:$C,MATCH(C4528,'DATA - Teams'!$B:$B,0))</f>
        <v>KAPPAZ</v>
      </c>
    </row>
    <row r="4529" spans="1:9" hidden="1" x14ac:dyDescent="0.2">
      <c r="A4529">
        <v>2018</v>
      </c>
      <c r="B4529">
        <v>11</v>
      </c>
      <c r="C4529" t="s">
        <v>367</v>
      </c>
      <c r="D4529" t="s">
        <v>284</v>
      </c>
      <c r="E4529" t="s">
        <v>13</v>
      </c>
      <c r="F4529" t="s">
        <v>43</v>
      </c>
      <c r="G4529">
        <v>95</v>
      </c>
      <c r="H4529">
        <v>112</v>
      </c>
      <c r="I4529" t="str">
        <f>INDEX('DATA - Teams'!$C:$C,MATCH(C4529,'DATA - Teams'!$B:$B,0))</f>
        <v>KAPPAZ</v>
      </c>
    </row>
    <row r="4530" spans="1:9" hidden="1" x14ac:dyDescent="0.2">
      <c r="A4530">
        <v>2018</v>
      </c>
      <c r="B4530">
        <v>11</v>
      </c>
      <c r="C4530" t="s">
        <v>367</v>
      </c>
      <c r="D4530" t="s">
        <v>108</v>
      </c>
      <c r="E4530" t="s">
        <v>31</v>
      </c>
      <c r="F4530" t="s">
        <v>59</v>
      </c>
      <c r="G4530">
        <v>72</v>
      </c>
      <c r="H4530">
        <v>0</v>
      </c>
      <c r="I4530" t="str">
        <f>INDEX('DATA - Teams'!$C:$C,MATCH(C4530,'DATA - Teams'!$B:$B,0))</f>
        <v>KAPPAZ</v>
      </c>
    </row>
    <row r="4531" spans="1:9" hidden="1" x14ac:dyDescent="0.2">
      <c r="A4531">
        <v>2018</v>
      </c>
      <c r="B4531">
        <v>11</v>
      </c>
      <c r="C4531" t="s">
        <v>367</v>
      </c>
      <c r="D4531" t="s">
        <v>206</v>
      </c>
      <c r="E4531" t="s">
        <v>31</v>
      </c>
      <c r="F4531" t="s">
        <v>59</v>
      </c>
      <c r="G4531">
        <v>60</v>
      </c>
      <c r="H4531">
        <v>53</v>
      </c>
      <c r="I4531" t="str">
        <f>INDEX('DATA - Teams'!$C:$C,MATCH(C4531,'DATA - Teams'!$B:$B,0))</f>
        <v>KAPPAZ</v>
      </c>
    </row>
    <row r="4532" spans="1:9" hidden="1" x14ac:dyDescent="0.2">
      <c r="A4532">
        <v>2018</v>
      </c>
      <c r="B4532">
        <v>11</v>
      </c>
      <c r="C4532" t="s">
        <v>367</v>
      </c>
      <c r="D4532" t="s">
        <v>96</v>
      </c>
      <c r="E4532" t="s">
        <v>17</v>
      </c>
      <c r="F4532" t="s">
        <v>59</v>
      </c>
      <c r="G4532">
        <v>86</v>
      </c>
      <c r="H4532">
        <v>95</v>
      </c>
      <c r="I4532" t="str">
        <f>INDEX('DATA - Teams'!$C:$C,MATCH(C4532,'DATA - Teams'!$B:$B,0))</f>
        <v>KAPPAZ</v>
      </c>
    </row>
    <row r="4533" spans="1:9" hidden="1" x14ac:dyDescent="0.2">
      <c r="A4533">
        <v>2018</v>
      </c>
      <c r="B4533">
        <v>11</v>
      </c>
      <c r="C4533" t="s">
        <v>367</v>
      </c>
      <c r="D4533" t="s">
        <v>176</v>
      </c>
      <c r="E4533" t="s">
        <v>35</v>
      </c>
      <c r="F4533" t="s">
        <v>59</v>
      </c>
      <c r="G4533">
        <v>95</v>
      </c>
      <c r="H4533">
        <v>0</v>
      </c>
      <c r="I4533" t="str">
        <f>INDEX('DATA - Teams'!$C:$C,MATCH(C4533,'DATA - Teams'!$B:$B,0))</f>
        <v>KAPPAZ</v>
      </c>
    </row>
    <row r="4534" spans="1:9" hidden="1" x14ac:dyDescent="0.2">
      <c r="A4534">
        <v>2018</v>
      </c>
      <c r="B4534">
        <v>12</v>
      </c>
      <c r="C4534" t="s">
        <v>367</v>
      </c>
      <c r="D4534" t="s">
        <v>344</v>
      </c>
      <c r="E4534" t="s">
        <v>16</v>
      </c>
      <c r="F4534" t="s">
        <v>43</v>
      </c>
      <c r="G4534">
        <v>90</v>
      </c>
      <c r="H4534">
        <v>110</v>
      </c>
      <c r="I4534" t="str">
        <f>INDEX('DATA - Teams'!$C:$C,MATCH(C4534,'DATA - Teams'!$B:$B,0))</f>
        <v>KAPPAZ</v>
      </c>
    </row>
    <row r="4535" spans="1:9" hidden="1" x14ac:dyDescent="0.2">
      <c r="A4535">
        <v>2018</v>
      </c>
      <c r="B4535">
        <v>12</v>
      </c>
      <c r="C4535" t="s">
        <v>367</v>
      </c>
      <c r="D4535" t="s">
        <v>61</v>
      </c>
      <c r="E4535" t="s">
        <v>20</v>
      </c>
      <c r="F4535" t="s">
        <v>41</v>
      </c>
      <c r="G4535">
        <v>113</v>
      </c>
      <c r="H4535">
        <v>97</v>
      </c>
      <c r="I4535" t="str">
        <f>INDEX('DATA - Teams'!$C:$C,MATCH(C4535,'DATA - Teams'!$B:$B,0))</f>
        <v>KAPPAZ</v>
      </c>
    </row>
    <row r="4536" spans="1:9" hidden="1" x14ac:dyDescent="0.2">
      <c r="A4536">
        <v>2018</v>
      </c>
      <c r="B4536">
        <v>12</v>
      </c>
      <c r="C4536" t="s">
        <v>367</v>
      </c>
      <c r="D4536" t="s">
        <v>244</v>
      </c>
      <c r="E4536" t="s">
        <v>20</v>
      </c>
      <c r="F4536" t="s">
        <v>41</v>
      </c>
      <c r="G4536">
        <v>106</v>
      </c>
      <c r="H4536">
        <v>84</v>
      </c>
      <c r="I4536" t="str">
        <f>INDEX('DATA - Teams'!$C:$C,MATCH(C4536,'DATA - Teams'!$B:$B,0))</f>
        <v>KAPPAZ</v>
      </c>
    </row>
    <row r="4537" spans="1:9" hidden="1" x14ac:dyDescent="0.2">
      <c r="A4537">
        <v>2018</v>
      </c>
      <c r="B4537">
        <v>12</v>
      </c>
      <c r="C4537" t="s">
        <v>367</v>
      </c>
      <c r="D4537" t="s">
        <v>286</v>
      </c>
      <c r="E4537" t="s">
        <v>20</v>
      </c>
      <c r="F4537" t="s">
        <v>38</v>
      </c>
      <c r="G4537">
        <v>119</v>
      </c>
      <c r="H4537">
        <v>127</v>
      </c>
      <c r="I4537" t="str">
        <f>INDEX('DATA - Teams'!$C:$C,MATCH(C4537,'DATA - Teams'!$B:$B,0))</f>
        <v>KAPPAZ</v>
      </c>
    </row>
    <row r="4538" spans="1:9" hidden="1" x14ac:dyDescent="0.2">
      <c r="A4538">
        <v>2018</v>
      </c>
      <c r="B4538">
        <v>12</v>
      </c>
      <c r="C4538" t="s">
        <v>367</v>
      </c>
      <c r="D4538" t="s">
        <v>206</v>
      </c>
      <c r="E4538" t="s">
        <v>31</v>
      </c>
      <c r="F4538" t="s">
        <v>38</v>
      </c>
      <c r="G4538">
        <v>54</v>
      </c>
      <c r="H4538">
        <v>35</v>
      </c>
      <c r="I4538" t="str">
        <f>INDEX('DATA - Teams'!$C:$C,MATCH(C4538,'DATA - Teams'!$B:$B,0))</f>
        <v>KAPPAZ</v>
      </c>
    </row>
    <row r="4539" spans="1:9" hidden="1" x14ac:dyDescent="0.2">
      <c r="A4539">
        <v>2018</v>
      </c>
      <c r="B4539">
        <v>12</v>
      </c>
      <c r="C4539" t="s">
        <v>367</v>
      </c>
      <c r="D4539" t="s">
        <v>379</v>
      </c>
      <c r="E4539" t="s">
        <v>31</v>
      </c>
      <c r="F4539" t="s">
        <v>38</v>
      </c>
      <c r="G4539">
        <v>96</v>
      </c>
      <c r="H4539">
        <v>93</v>
      </c>
      <c r="I4539" t="str">
        <f>INDEX('DATA - Teams'!$C:$C,MATCH(C4539,'DATA - Teams'!$B:$B,0))</f>
        <v>KAPPAZ</v>
      </c>
    </row>
    <row r="4540" spans="1:9" hidden="1" x14ac:dyDescent="0.2">
      <c r="A4540">
        <v>2018</v>
      </c>
      <c r="B4540">
        <v>12</v>
      </c>
      <c r="C4540" t="s">
        <v>367</v>
      </c>
      <c r="D4540" t="s">
        <v>234</v>
      </c>
      <c r="E4540" t="s">
        <v>22</v>
      </c>
      <c r="F4540" t="s">
        <v>38</v>
      </c>
      <c r="G4540">
        <v>104</v>
      </c>
      <c r="H4540">
        <v>0</v>
      </c>
      <c r="I4540" t="str">
        <f>INDEX('DATA - Teams'!$C:$C,MATCH(C4540,'DATA - Teams'!$B:$B,0))</f>
        <v>KAPPAZ</v>
      </c>
    </row>
    <row r="4541" spans="1:9" hidden="1" x14ac:dyDescent="0.2">
      <c r="A4541">
        <v>2018</v>
      </c>
      <c r="B4541">
        <v>12</v>
      </c>
      <c r="C4541" t="s">
        <v>367</v>
      </c>
      <c r="D4541" t="s">
        <v>157</v>
      </c>
      <c r="E4541" t="s">
        <v>33</v>
      </c>
      <c r="F4541" t="s">
        <v>52</v>
      </c>
      <c r="G4541">
        <v>130</v>
      </c>
      <c r="H4541">
        <v>98</v>
      </c>
      <c r="I4541" t="str">
        <f>INDEX('DATA - Teams'!$C:$C,MATCH(C4541,'DATA - Teams'!$B:$B,0))</f>
        <v>KAPPAZ</v>
      </c>
    </row>
    <row r="4542" spans="1:9" hidden="1" x14ac:dyDescent="0.2">
      <c r="A4542">
        <v>2018</v>
      </c>
      <c r="B4542">
        <v>12</v>
      </c>
      <c r="C4542" t="s">
        <v>367</v>
      </c>
      <c r="D4542" t="s">
        <v>326</v>
      </c>
      <c r="E4542" t="s">
        <v>33</v>
      </c>
      <c r="F4542" t="s">
        <v>41</v>
      </c>
      <c r="G4542">
        <v>100</v>
      </c>
      <c r="H4542">
        <v>126</v>
      </c>
      <c r="I4542" t="str">
        <f>INDEX('DATA - Teams'!$C:$C,MATCH(C4542,'DATA - Teams'!$B:$B,0))</f>
        <v>KAPPAZ</v>
      </c>
    </row>
    <row r="4543" spans="1:9" hidden="1" x14ac:dyDescent="0.2">
      <c r="A4543">
        <v>2018</v>
      </c>
      <c r="B4543">
        <v>12</v>
      </c>
      <c r="C4543" t="s">
        <v>367</v>
      </c>
      <c r="D4543" t="s">
        <v>75</v>
      </c>
      <c r="E4543" t="s">
        <v>33</v>
      </c>
      <c r="F4543" t="s">
        <v>43</v>
      </c>
      <c r="G4543">
        <v>122</v>
      </c>
      <c r="H4543">
        <v>110</v>
      </c>
      <c r="I4543" t="str">
        <f>INDEX('DATA - Teams'!$C:$C,MATCH(C4543,'DATA - Teams'!$B:$B,0))</f>
        <v>KAPPAZ</v>
      </c>
    </row>
    <row r="4544" spans="1:9" hidden="1" x14ac:dyDescent="0.2">
      <c r="A4544">
        <v>2018</v>
      </c>
      <c r="B4544">
        <v>12</v>
      </c>
      <c r="C4544" t="s">
        <v>367</v>
      </c>
      <c r="D4544" t="s">
        <v>103</v>
      </c>
      <c r="E4544" t="s">
        <v>24</v>
      </c>
      <c r="F4544" t="s">
        <v>43</v>
      </c>
      <c r="G4544">
        <v>98</v>
      </c>
      <c r="H4544">
        <v>106</v>
      </c>
      <c r="I4544" t="str">
        <f>INDEX('DATA - Teams'!$C:$C,MATCH(C4544,'DATA - Teams'!$B:$B,0))</f>
        <v>KAPPAZ</v>
      </c>
    </row>
    <row r="4545" spans="1:9" hidden="1" x14ac:dyDescent="0.2">
      <c r="A4545">
        <v>2018</v>
      </c>
      <c r="B4545">
        <v>12</v>
      </c>
      <c r="C4545" t="s">
        <v>367</v>
      </c>
      <c r="D4545" t="s">
        <v>329</v>
      </c>
      <c r="E4545" t="s">
        <v>24</v>
      </c>
      <c r="F4545" t="s">
        <v>41</v>
      </c>
      <c r="G4545">
        <v>101</v>
      </c>
      <c r="H4545">
        <v>110</v>
      </c>
      <c r="I4545" t="str">
        <f>INDEX('DATA - Teams'!$C:$C,MATCH(C4545,'DATA - Teams'!$B:$B,0))</f>
        <v>KAPPAZ</v>
      </c>
    </row>
    <row r="4546" spans="1:9" hidden="1" x14ac:dyDescent="0.2">
      <c r="A4546">
        <v>2018</v>
      </c>
      <c r="B4546">
        <v>12</v>
      </c>
      <c r="C4546" t="s">
        <v>367</v>
      </c>
      <c r="D4546" t="s">
        <v>306</v>
      </c>
      <c r="E4546" t="s">
        <v>28</v>
      </c>
      <c r="F4546" t="s">
        <v>41</v>
      </c>
      <c r="G4546">
        <v>100</v>
      </c>
      <c r="H4546">
        <v>68</v>
      </c>
      <c r="I4546" t="str">
        <f>INDEX('DATA - Teams'!$C:$C,MATCH(C4546,'DATA - Teams'!$B:$B,0))</f>
        <v>KAPPAZ</v>
      </c>
    </row>
    <row r="4547" spans="1:9" hidden="1" x14ac:dyDescent="0.2">
      <c r="A4547">
        <v>2018</v>
      </c>
      <c r="B4547">
        <v>12</v>
      </c>
      <c r="C4547" t="s">
        <v>367</v>
      </c>
      <c r="D4547" t="s">
        <v>138</v>
      </c>
      <c r="E4547" t="s">
        <v>28</v>
      </c>
      <c r="F4547" t="s">
        <v>41</v>
      </c>
      <c r="G4547">
        <v>104</v>
      </c>
      <c r="H4547">
        <v>78</v>
      </c>
      <c r="I4547" t="str">
        <f>INDEX('DATA - Teams'!$C:$C,MATCH(C4547,'DATA - Teams'!$B:$B,0))</f>
        <v>KAPPAZ</v>
      </c>
    </row>
    <row r="4548" spans="1:9" hidden="1" x14ac:dyDescent="0.2">
      <c r="A4548">
        <v>2018</v>
      </c>
      <c r="B4548">
        <v>12</v>
      </c>
      <c r="C4548" t="s">
        <v>367</v>
      </c>
      <c r="D4548" t="s">
        <v>161</v>
      </c>
      <c r="E4548" t="s">
        <v>36</v>
      </c>
      <c r="F4548" t="s">
        <v>43</v>
      </c>
      <c r="G4548">
        <v>82</v>
      </c>
      <c r="H4548">
        <v>106</v>
      </c>
      <c r="I4548" t="str">
        <f>INDEX('DATA - Teams'!$C:$C,MATCH(C4548,'DATA - Teams'!$B:$B,0))</f>
        <v>KAPPAZ</v>
      </c>
    </row>
    <row r="4549" spans="1:9" hidden="1" x14ac:dyDescent="0.2">
      <c r="A4549">
        <v>2018</v>
      </c>
      <c r="B4549">
        <v>12</v>
      </c>
      <c r="C4549" t="s">
        <v>367</v>
      </c>
      <c r="D4549" t="s">
        <v>242</v>
      </c>
      <c r="E4549" t="s">
        <v>36</v>
      </c>
      <c r="F4549" t="s">
        <v>38</v>
      </c>
      <c r="G4549">
        <v>88</v>
      </c>
      <c r="H4549">
        <v>127</v>
      </c>
      <c r="I4549" t="str">
        <f>INDEX('DATA - Teams'!$C:$C,MATCH(C4549,'DATA - Teams'!$B:$B,0))</f>
        <v>KAPPAZ</v>
      </c>
    </row>
    <row r="4550" spans="1:9" hidden="1" x14ac:dyDescent="0.2">
      <c r="A4550">
        <v>2018</v>
      </c>
      <c r="B4550">
        <v>12</v>
      </c>
      <c r="C4550" t="s">
        <v>367</v>
      </c>
      <c r="D4550" t="s">
        <v>158</v>
      </c>
      <c r="E4550" t="s">
        <v>18</v>
      </c>
      <c r="F4550" t="s">
        <v>41</v>
      </c>
      <c r="G4550">
        <v>86</v>
      </c>
      <c r="H4550">
        <v>37</v>
      </c>
      <c r="I4550" t="str">
        <f>INDEX('DATA - Teams'!$C:$C,MATCH(C4550,'DATA - Teams'!$B:$B,0))</f>
        <v>KAPPAZ</v>
      </c>
    </row>
    <row r="4551" spans="1:9" hidden="1" x14ac:dyDescent="0.2">
      <c r="A4551">
        <v>2018</v>
      </c>
      <c r="B4551">
        <v>12</v>
      </c>
      <c r="C4551" t="s">
        <v>367</v>
      </c>
      <c r="D4551" t="s">
        <v>96</v>
      </c>
      <c r="E4551" t="s">
        <v>17</v>
      </c>
      <c r="F4551" t="s">
        <v>43</v>
      </c>
      <c r="G4551">
        <v>86</v>
      </c>
      <c r="H4551">
        <v>77</v>
      </c>
      <c r="I4551" t="str">
        <f>INDEX('DATA - Teams'!$C:$C,MATCH(C4551,'DATA - Teams'!$B:$B,0))</f>
        <v>KAPPAZ</v>
      </c>
    </row>
    <row r="4552" spans="1:9" hidden="1" x14ac:dyDescent="0.2">
      <c r="A4552">
        <v>2018</v>
      </c>
      <c r="B4552">
        <v>12</v>
      </c>
      <c r="C4552" t="s">
        <v>367</v>
      </c>
      <c r="D4552" t="s">
        <v>155</v>
      </c>
      <c r="E4552" t="s">
        <v>22</v>
      </c>
      <c r="F4552" t="s">
        <v>59</v>
      </c>
      <c r="G4552">
        <v>78</v>
      </c>
      <c r="H4552">
        <v>0</v>
      </c>
      <c r="I4552" t="str">
        <f>INDEX('DATA - Teams'!$C:$C,MATCH(C4552,'DATA - Teams'!$B:$B,0))</f>
        <v>KAPPAZ</v>
      </c>
    </row>
    <row r="4553" spans="1:9" hidden="1" x14ac:dyDescent="0.2">
      <c r="A4553">
        <v>2018</v>
      </c>
      <c r="B4553">
        <v>12</v>
      </c>
      <c r="C4553" t="s">
        <v>367</v>
      </c>
      <c r="D4553" t="s">
        <v>206</v>
      </c>
      <c r="E4553" t="s">
        <v>28</v>
      </c>
      <c r="F4553" t="s">
        <v>59</v>
      </c>
      <c r="G4553">
        <v>70</v>
      </c>
      <c r="H4553">
        <v>0</v>
      </c>
      <c r="I4553" t="str">
        <f>INDEX('DATA - Teams'!$C:$C,MATCH(C4553,'DATA - Teams'!$B:$B,0))</f>
        <v>KAPPAZ</v>
      </c>
    </row>
    <row r="4554" spans="1:9" hidden="1" x14ac:dyDescent="0.2">
      <c r="A4554">
        <v>2018</v>
      </c>
      <c r="B4554">
        <v>12</v>
      </c>
      <c r="C4554" t="s">
        <v>367</v>
      </c>
      <c r="D4554" t="s">
        <v>284</v>
      </c>
      <c r="E4554" t="s">
        <v>13</v>
      </c>
      <c r="F4554" t="s">
        <v>59</v>
      </c>
      <c r="G4554">
        <v>95</v>
      </c>
      <c r="H4554">
        <v>0</v>
      </c>
      <c r="I4554" t="str">
        <f>INDEX('DATA - Teams'!$C:$C,MATCH(C4554,'DATA - Teams'!$B:$B,0))</f>
        <v>KAPPAZ</v>
      </c>
    </row>
    <row r="4555" spans="1:9" hidden="1" x14ac:dyDescent="0.2">
      <c r="A4555">
        <v>2018</v>
      </c>
      <c r="B4555">
        <v>12</v>
      </c>
      <c r="C4555" t="s">
        <v>367</v>
      </c>
      <c r="D4555" t="s">
        <v>176</v>
      </c>
      <c r="E4555" t="s">
        <v>35</v>
      </c>
      <c r="F4555" t="s">
        <v>59</v>
      </c>
      <c r="G4555">
        <v>95</v>
      </c>
      <c r="H4555">
        <v>0</v>
      </c>
      <c r="I4555" t="str">
        <f>INDEX('DATA - Teams'!$C:$C,MATCH(C4555,'DATA - Teams'!$B:$B,0))</f>
        <v>KAPPAZ</v>
      </c>
    </row>
    <row r="4556" spans="1:9" hidden="1" x14ac:dyDescent="0.2">
      <c r="A4556">
        <v>2018</v>
      </c>
      <c r="B4556">
        <v>13</v>
      </c>
      <c r="C4556" t="s">
        <v>367</v>
      </c>
      <c r="D4556" t="s">
        <v>344</v>
      </c>
      <c r="E4556" t="s">
        <v>16</v>
      </c>
      <c r="F4556" t="s">
        <v>43</v>
      </c>
      <c r="G4556">
        <v>86</v>
      </c>
      <c r="H4556">
        <v>61</v>
      </c>
      <c r="I4556" t="str">
        <f>INDEX('DATA - Teams'!$C:$C,MATCH(C4556,'DATA - Teams'!$B:$B,0))</f>
        <v>KAPPAZ</v>
      </c>
    </row>
    <row r="4557" spans="1:9" hidden="1" x14ac:dyDescent="0.2">
      <c r="A4557">
        <v>2018</v>
      </c>
      <c r="B4557">
        <v>13</v>
      </c>
      <c r="C4557" t="s">
        <v>367</v>
      </c>
      <c r="D4557" t="s">
        <v>286</v>
      </c>
      <c r="E4557" t="s">
        <v>20</v>
      </c>
      <c r="F4557" t="s">
        <v>38</v>
      </c>
      <c r="G4557">
        <v>112</v>
      </c>
      <c r="H4557">
        <v>77</v>
      </c>
      <c r="I4557" t="str">
        <f>INDEX('DATA - Teams'!$C:$C,MATCH(C4557,'DATA - Teams'!$B:$B,0))</f>
        <v>KAPPAZ</v>
      </c>
    </row>
    <row r="4558" spans="1:9" hidden="1" x14ac:dyDescent="0.2">
      <c r="A4558">
        <v>2018</v>
      </c>
      <c r="B4558">
        <v>13</v>
      </c>
      <c r="C4558" t="s">
        <v>367</v>
      </c>
      <c r="D4558" t="s">
        <v>61</v>
      </c>
      <c r="E4558" t="s">
        <v>20</v>
      </c>
      <c r="F4558" t="s">
        <v>41</v>
      </c>
      <c r="G4558">
        <v>113</v>
      </c>
      <c r="H4558">
        <v>97</v>
      </c>
      <c r="I4558" t="str">
        <f>INDEX('DATA - Teams'!$C:$C,MATCH(C4558,'DATA - Teams'!$B:$B,0))</f>
        <v>KAPPAZ</v>
      </c>
    </row>
    <row r="4559" spans="1:9" hidden="1" x14ac:dyDescent="0.2">
      <c r="A4559">
        <v>2018</v>
      </c>
      <c r="B4559">
        <v>13</v>
      </c>
      <c r="C4559" t="s">
        <v>367</v>
      </c>
      <c r="D4559" t="s">
        <v>244</v>
      </c>
      <c r="E4559" t="s">
        <v>20</v>
      </c>
      <c r="F4559" t="s">
        <v>41</v>
      </c>
      <c r="G4559">
        <v>115</v>
      </c>
      <c r="H4559">
        <v>117</v>
      </c>
      <c r="I4559" t="str">
        <f>INDEX('DATA - Teams'!$C:$C,MATCH(C4559,'DATA - Teams'!$B:$B,0))</f>
        <v>KAPPAZ</v>
      </c>
    </row>
    <row r="4560" spans="1:9" hidden="1" x14ac:dyDescent="0.2">
      <c r="A4560">
        <v>2018</v>
      </c>
      <c r="B4560">
        <v>13</v>
      </c>
      <c r="C4560" t="s">
        <v>367</v>
      </c>
      <c r="D4560" t="s">
        <v>379</v>
      </c>
      <c r="E4560" t="s">
        <v>31</v>
      </c>
      <c r="F4560" t="s">
        <v>38</v>
      </c>
      <c r="G4560">
        <v>89</v>
      </c>
      <c r="H4560">
        <v>56</v>
      </c>
      <c r="I4560" t="str">
        <f>INDEX('DATA - Teams'!$C:$C,MATCH(C4560,'DATA - Teams'!$B:$B,0))</f>
        <v>KAPPAZ</v>
      </c>
    </row>
    <row r="4561" spans="1:9" hidden="1" x14ac:dyDescent="0.2">
      <c r="A4561">
        <v>2018</v>
      </c>
      <c r="B4561">
        <v>13</v>
      </c>
      <c r="C4561" t="s">
        <v>367</v>
      </c>
      <c r="D4561" t="s">
        <v>108</v>
      </c>
      <c r="E4561" t="s">
        <v>31</v>
      </c>
      <c r="F4561" t="s">
        <v>41</v>
      </c>
      <c r="G4561">
        <v>77</v>
      </c>
      <c r="H4561">
        <v>102</v>
      </c>
      <c r="I4561" t="str">
        <f>INDEX('DATA - Teams'!$C:$C,MATCH(C4561,'DATA - Teams'!$B:$B,0))</f>
        <v>KAPPAZ</v>
      </c>
    </row>
    <row r="4562" spans="1:9" hidden="1" x14ac:dyDescent="0.2">
      <c r="A4562">
        <v>2018</v>
      </c>
      <c r="B4562">
        <v>13</v>
      </c>
      <c r="C4562" t="s">
        <v>367</v>
      </c>
      <c r="D4562" t="s">
        <v>155</v>
      </c>
      <c r="E4562" t="s">
        <v>22</v>
      </c>
      <c r="F4562" t="s">
        <v>38</v>
      </c>
      <c r="G4562">
        <v>75</v>
      </c>
      <c r="H4562">
        <v>86</v>
      </c>
      <c r="I4562" t="str">
        <f>INDEX('DATA - Teams'!$C:$C,MATCH(C4562,'DATA - Teams'!$B:$B,0))</f>
        <v>KAPPAZ</v>
      </c>
    </row>
    <row r="4563" spans="1:9" hidden="1" x14ac:dyDescent="0.2">
      <c r="A4563">
        <v>2018</v>
      </c>
      <c r="B4563">
        <v>13</v>
      </c>
      <c r="C4563" t="s">
        <v>367</v>
      </c>
      <c r="D4563" t="s">
        <v>234</v>
      </c>
      <c r="E4563" t="s">
        <v>22</v>
      </c>
      <c r="F4563" t="s">
        <v>41</v>
      </c>
      <c r="G4563">
        <v>86</v>
      </c>
      <c r="H4563">
        <v>52</v>
      </c>
      <c r="I4563" t="str">
        <f>INDEX('DATA - Teams'!$C:$C,MATCH(C4563,'DATA - Teams'!$B:$B,0))</f>
        <v>KAPPAZ</v>
      </c>
    </row>
    <row r="4564" spans="1:9" hidden="1" x14ac:dyDescent="0.2">
      <c r="A4564">
        <v>2018</v>
      </c>
      <c r="B4564">
        <v>13</v>
      </c>
      <c r="C4564" t="s">
        <v>367</v>
      </c>
      <c r="D4564" t="s">
        <v>157</v>
      </c>
      <c r="E4564" t="s">
        <v>33</v>
      </c>
      <c r="F4564" t="s">
        <v>52</v>
      </c>
      <c r="G4564">
        <v>130</v>
      </c>
      <c r="H4564">
        <v>0</v>
      </c>
      <c r="I4564" t="str">
        <f>INDEX('DATA - Teams'!$C:$C,MATCH(C4564,'DATA - Teams'!$B:$B,0))</f>
        <v>KAPPAZ</v>
      </c>
    </row>
    <row r="4565" spans="1:9" hidden="1" x14ac:dyDescent="0.2">
      <c r="A4565">
        <v>2018</v>
      </c>
      <c r="B4565">
        <v>13</v>
      </c>
      <c r="C4565" t="s">
        <v>367</v>
      </c>
      <c r="D4565" t="s">
        <v>75</v>
      </c>
      <c r="E4565" t="s">
        <v>33</v>
      </c>
      <c r="F4565" t="s">
        <v>43</v>
      </c>
      <c r="G4565">
        <v>122</v>
      </c>
      <c r="H4565">
        <v>0</v>
      </c>
      <c r="I4565" t="str">
        <f>INDEX('DATA - Teams'!$C:$C,MATCH(C4565,'DATA - Teams'!$B:$B,0))</f>
        <v>KAPPAZ</v>
      </c>
    </row>
    <row r="4566" spans="1:9" hidden="1" x14ac:dyDescent="0.2">
      <c r="A4566">
        <v>2018</v>
      </c>
      <c r="B4566">
        <v>13</v>
      </c>
      <c r="C4566" t="s">
        <v>367</v>
      </c>
      <c r="D4566" t="s">
        <v>329</v>
      </c>
      <c r="E4566" t="s">
        <v>24</v>
      </c>
      <c r="F4566" t="s">
        <v>41</v>
      </c>
      <c r="G4566">
        <v>108</v>
      </c>
      <c r="H4566">
        <v>159</v>
      </c>
      <c r="I4566" t="str">
        <f>INDEX('DATA - Teams'!$C:$C,MATCH(C4566,'DATA - Teams'!$B:$B,0))</f>
        <v>KAPPAZ</v>
      </c>
    </row>
    <row r="4567" spans="1:9" hidden="1" x14ac:dyDescent="0.2">
      <c r="A4567">
        <v>2018</v>
      </c>
      <c r="B4567">
        <v>13</v>
      </c>
      <c r="C4567" t="s">
        <v>367</v>
      </c>
      <c r="D4567" t="s">
        <v>103</v>
      </c>
      <c r="E4567" t="s">
        <v>24</v>
      </c>
      <c r="F4567" t="s">
        <v>43</v>
      </c>
      <c r="G4567">
        <v>92</v>
      </c>
      <c r="H4567">
        <v>88</v>
      </c>
      <c r="I4567" t="str">
        <f>INDEX('DATA - Teams'!$C:$C,MATCH(C4567,'DATA - Teams'!$B:$B,0))</f>
        <v>KAPPAZ</v>
      </c>
    </row>
    <row r="4568" spans="1:9" hidden="1" x14ac:dyDescent="0.2">
      <c r="A4568">
        <v>2018</v>
      </c>
      <c r="B4568">
        <v>13</v>
      </c>
      <c r="C4568" t="s">
        <v>367</v>
      </c>
      <c r="D4568" t="s">
        <v>138</v>
      </c>
      <c r="E4568" t="s">
        <v>28</v>
      </c>
      <c r="F4568" t="s">
        <v>41</v>
      </c>
      <c r="G4568">
        <v>95</v>
      </c>
      <c r="H4568">
        <v>52</v>
      </c>
      <c r="I4568" t="str">
        <f>INDEX('DATA - Teams'!$C:$C,MATCH(C4568,'DATA - Teams'!$B:$B,0))</f>
        <v>KAPPAZ</v>
      </c>
    </row>
    <row r="4569" spans="1:9" hidden="1" x14ac:dyDescent="0.2">
      <c r="A4569">
        <v>2018</v>
      </c>
      <c r="B4569">
        <v>13</v>
      </c>
      <c r="C4569" t="s">
        <v>367</v>
      </c>
      <c r="D4569" t="s">
        <v>306</v>
      </c>
      <c r="E4569" t="s">
        <v>28</v>
      </c>
      <c r="F4569" t="s">
        <v>41</v>
      </c>
      <c r="G4569">
        <v>94</v>
      </c>
      <c r="H4569">
        <v>95</v>
      </c>
      <c r="I4569" t="str">
        <f>INDEX('DATA - Teams'!$C:$C,MATCH(C4569,'DATA - Teams'!$B:$B,0))</f>
        <v>KAPPAZ</v>
      </c>
    </row>
    <row r="4570" spans="1:9" hidden="1" x14ac:dyDescent="0.2">
      <c r="A4570">
        <v>2018</v>
      </c>
      <c r="B4570">
        <v>13</v>
      </c>
      <c r="C4570" t="s">
        <v>367</v>
      </c>
      <c r="D4570" t="s">
        <v>206</v>
      </c>
      <c r="E4570" t="s">
        <v>28</v>
      </c>
      <c r="F4570" t="s">
        <v>38</v>
      </c>
      <c r="G4570">
        <v>70</v>
      </c>
      <c r="H4570">
        <v>0</v>
      </c>
      <c r="I4570" t="str">
        <f>INDEX('DATA - Teams'!$C:$C,MATCH(C4570,'DATA - Teams'!$B:$B,0))</f>
        <v>KAPPAZ</v>
      </c>
    </row>
    <row r="4571" spans="1:9" hidden="1" x14ac:dyDescent="0.2">
      <c r="A4571">
        <v>2018</v>
      </c>
      <c r="B4571">
        <v>13</v>
      </c>
      <c r="C4571" t="s">
        <v>367</v>
      </c>
      <c r="D4571" t="s">
        <v>161</v>
      </c>
      <c r="E4571" t="s">
        <v>36</v>
      </c>
      <c r="F4571" t="s">
        <v>43</v>
      </c>
      <c r="G4571">
        <v>81</v>
      </c>
      <c r="H4571">
        <v>122</v>
      </c>
      <c r="I4571" t="str">
        <f>INDEX('DATA - Teams'!$C:$C,MATCH(C4571,'DATA - Teams'!$B:$B,0))</f>
        <v>KAPPAZ</v>
      </c>
    </row>
    <row r="4572" spans="1:9" hidden="1" x14ac:dyDescent="0.2">
      <c r="A4572">
        <v>2018</v>
      </c>
      <c r="B4572">
        <v>13</v>
      </c>
      <c r="C4572" t="s">
        <v>367</v>
      </c>
      <c r="D4572" t="s">
        <v>242</v>
      </c>
      <c r="E4572" t="s">
        <v>36</v>
      </c>
      <c r="F4572" t="s">
        <v>38</v>
      </c>
      <c r="G4572">
        <v>97</v>
      </c>
      <c r="H4572">
        <v>94</v>
      </c>
      <c r="I4572" t="str">
        <f>INDEX('DATA - Teams'!$C:$C,MATCH(C4572,'DATA - Teams'!$B:$B,0))</f>
        <v>KAPPAZ</v>
      </c>
    </row>
    <row r="4573" spans="1:9" hidden="1" x14ac:dyDescent="0.2">
      <c r="A4573">
        <v>2018</v>
      </c>
      <c r="B4573">
        <v>13</v>
      </c>
      <c r="C4573" t="s">
        <v>367</v>
      </c>
      <c r="D4573" t="s">
        <v>284</v>
      </c>
      <c r="E4573" t="s">
        <v>13</v>
      </c>
      <c r="F4573" t="s">
        <v>43</v>
      </c>
      <c r="G4573">
        <v>95</v>
      </c>
      <c r="H4573">
        <v>84</v>
      </c>
      <c r="I4573" t="str">
        <f>INDEX('DATA - Teams'!$C:$C,MATCH(C4573,'DATA - Teams'!$B:$B,0))</f>
        <v>KAPPAZ</v>
      </c>
    </row>
    <row r="4574" spans="1:9" hidden="1" x14ac:dyDescent="0.2">
      <c r="A4574">
        <v>2018</v>
      </c>
      <c r="B4574">
        <v>13</v>
      </c>
      <c r="C4574" t="s">
        <v>367</v>
      </c>
      <c r="D4574" t="s">
        <v>326</v>
      </c>
      <c r="E4574" t="s">
        <v>33</v>
      </c>
      <c r="F4574" t="s">
        <v>59</v>
      </c>
      <c r="G4574">
        <v>100</v>
      </c>
      <c r="H4574">
        <v>0</v>
      </c>
      <c r="I4574" t="str">
        <f>INDEX('DATA - Teams'!$C:$C,MATCH(C4574,'DATA - Teams'!$B:$B,0))</f>
        <v>KAPPAZ</v>
      </c>
    </row>
    <row r="4575" spans="1:9" hidden="1" x14ac:dyDescent="0.2">
      <c r="A4575">
        <v>2018</v>
      </c>
      <c r="B4575">
        <v>13</v>
      </c>
      <c r="C4575" t="s">
        <v>367</v>
      </c>
      <c r="D4575" t="s">
        <v>158</v>
      </c>
      <c r="E4575" t="s">
        <v>18</v>
      </c>
      <c r="F4575" t="s">
        <v>59</v>
      </c>
      <c r="G4575">
        <v>86</v>
      </c>
      <c r="H4575">
        <v>0</v>
      </c>
      <c r="I4575" t="str">
        <f>INDEX('DATA - Teams'!$C:$C,MATCH(C4575,'DATA - Teams'!$B:$B,0))</f>
        <v>KAPPAZ</v>
      </c>
    </row>
    <row r="4576" spans="1:9" hidden="1" x14ac:dyDescent="0.2">
      <c r="A4576">
        <v>2018</v>
      </c>
      <c r="B4576">
        <v>13</v>
      </c>
      <c r="C4576" t="s">
        <v>367</v>
      </c>
      <c r="D4576" t="s">
        <v>96</v>
      </c>
      <c r="E4576" t="s">
        <v>17</v>
      </c>
      <c r="F4576" t="s">
        <v>59</v>
      </c>
      <c r="G4576">
        <v>86</v>
      </c>
      <c r="H4576">
        <v>0</v>
      </c>
      <c r="I4576" t="str">
        <f>INDEX('DATA - Teams'!$C:$C,MATCH(C4576,'DATA - Teams'!$B:$B,0))</f>
        <v>KAPPAZ</v>
      </c>
    </row>
    <row r="4577" spans="1:9" hidden="1" x14ac:dyDescent="0.2">
      <c r="A4577">
        <v>2018</v>
      </c>
      <c r="B4577">
        <v>13</v>
      </c>
      <c r="C4577" t="s">
        <v>367</v>
      </c>
      <c r="D4577" t="s">
        <v>176</v>
      </c>
      <c r="E4577" t="s">
        <v>35</v>
      </c>
      <c r="F4577" t="s">
        <v>59</v>
      </c>
      <c r="G4577">
        <v>95</v>
      </c>
      <c r="H4577">
        <v>0</v>
      </c>
      <c r="I4577" t="str">
        <f>INDEX('DATA - Teams'!$C:$C,MATCH(C4577,'DATA - Teams'!$B:$B,0))</f>
        <v>KAPPAZ</v>
      </c>
    </row>
    <row r="4578" spans="1:9" hidden="1" x14ac:dyDescent="0.2">
      <c r="A4578">
        <v>2018</v>
      </c>
      <c r="B4578">
        <v>14</v>
      </c>
      <c r="C4578" t="s">
        <v>367</v>
      </c>
      <c r="D4578" t="s">
        <v>344</v>
      </c>
      <c r="E4578" t="s">
        <v>16</v>
      </c>
      <c r="F4578" t="s">
        <v>43</v>
      </c>
      <c r="G4578">
        <v>79</v>
      </c>
      <c r="H4578">
        <v>44</v>
      </c>
      <c r="I4578" t="str">
        <f>INDEX('DATA - Teams'!$C:$C,MATCH(C4578,'DATA - Teams'!$B:$B,0))</f>
        <v>KAPPAZ</v>
      </c>
    </row>
    <row r="4579" spans="1:9" hidden="1" x14ac:dyDescent="0.2">
      <c r="A4579">
        <v>2018</v>
      </c>
      <c r="B4579">
        <v>14</v>
      </c>
      <c r="C4579" t="s">
        <v>367</v>
      </c>
      <c r="D4579" t="s">
        <v>286</v>
      </c>
      <c r="E4579" t="s">
        <v>20</v>
      </c>
      <c r="F4579" t="s">
        <v>38</v>
      </c>
      <c r="G4579">
        <v>112</v>
      </c>
      <c r="H4579">
        <v>0</v>
      </c>
      <c r="I4579" t="str">
        <f>INDEX('DATA - Teams'!$C:$C,MATCH(C4579,'DATA - Teams'!$B:$B,0))</f>
        <v>KAPPAZ</v>
      </c>
    </row>
    <row r="4580" spans="1:9" hidden="1" x14ac:dyDescent="0.2">
      <c r="A4580">
        <v>2018</v>
      </c>
      <c r="B4580">
        <v>14</v>
      </c>
      <c r="C4580" t="s">
        <v>367</v>
      </c>
      <c r="D4580" t="s">
        <v>61</v>
      </c>
      <c r="E4580" t="s">
        <v>20</v>
      </c>
      <c r="F4580" t="s">
        <v>41</v>
      </c>
      <c r="G4580">
        <v>113</v>
      </c>
      <c r="H4580">
        <v>0</v>
      </c>
      <c r="I4580" t="str">
        <f>INDEX('DATA - Teams'!$C:$C,MATCH(C4580,'DATA - Teams'!$B:$B,0))</f>
        <v>KAPPAZ</v>
      </c>
    </row>
    <row r="4581" spans="1:9" hidden="1" x14ac:dyDescent="0.2">
      <c r="A4581">
        <v>2018</v>
      </c>
      <c r="B4581">
        <v>14</v>
      </c>
      <c r="C4581" t="s">
        <v>367</v>
      </c>
      <c r="D4581" t="s">
        <v>244</v>
      </c>
      <c r="E4581" t="s">
        <v>20</v>
      </c>
      <c r="F4581" t="s">
        <v>41</v>
      </c>
      <c r="G4581">
        <v>115</v>
      </c>
      <c r="H4581">
        <v>0</v>
      </c>
      <c r="I4581" t="str">
        <f>INDEX('DATA - Teams'!$C:$C,MATCH(C4581,'DATA - Teams'!$B:$B,0))</f>
        <v>KAPPAZ</v>
      </c>
    </row>
    <row r="4582" spans="1:9" hidden="1" x14ac:dyDescent="0.2">
      <c r="A4582">
        <v>2018</v>
      </c>
      <c r="B4582">
        <v>14</v>
      </c>
      <c r="C4582" t="s">
        <v>367</v>
      </c>
      <c r="D4582" t="s">
        <v>108</v>
      </c>
      <c r="E4582" t="s">
        <v>31</v>
      </c>
      <c r="F4582" t="s">
        <v>41</v>
      </c>
      <c r="G4582">
        <v>75</v>
      </c>
      <c r="H4582">
        <v>90</v>
      </c>
      <c r="I4582" t="str">
        <f>INDEX('DATA - Teams'!$C:$C,MATCH(C4582,'DATA - Teams'!$B:$B,0))</f>
        <v>KAPPAZ</v>
      </c>
    </row>
    <row r="4583" spans="1:9" hidden="1" x14ac:dyDescent="0.2">
      <c r="A4583">
        <v>2018</v>
      </c>
      <c r="B4583">
        <v>14</v>
      </c>
      <c r="C4583" t="s">
        <v>367</v>
      </c>
      <c r="D4583" t="s">
        <v>155</v>
      </c>
      <c r="E4583" t="s">
        <v>22</v>
      </c>
      <c r="F4583" t="s">
        <v>38</v>
      </c>
      <c r="G4583">
        <v>75</v>
      </c>
      <c r="H4583">
        <v>63</v>
      </c>
      <c r="I4583" t="str">
        <f>INDEX('DATA - Teams'!$C:$C,MATCH(C4583,'DATA - Teams'!$B:$B,0))</f>
        <v>KAPPAZ</v>
      </c>
    </row>
    <row r="4584" spans="1:9" hidden="1" x14ac:dyDescent="0.2">
      <c r="A4584">
        <v>2018</v>
      </c>
      <c r="B4584">
        <v>14</v>
      </c>
      <c r="C4584" t="s">
        <v>367</v>
      </c>
      <c r="D4584" t="s">
        <v>234</v>
      </c>
      <c r="E4584" t="s">
        <v>22</v>
      </c>
      <c r="F4584" t="s">
        <v>38</v>
      </c>
      <c r="G4584">
        <v>81</v>
      </c>
      <c r="H4584">
        <v>86</v>
      </c>
      <c r="I4584" t="str">
        <f>INDEX('DATA - Teams'!$C:$C,MATCH(C4584,'DATA - Teams'!$B:$B,0))</f>
        <v>KAPPAZ</v>
      </c>
    </row>
    <row r="4585" spans="1:9" hidden="1" x14ac:dyDescent="0.2">
      <c r="A4585">
        <v>2018</v>
      </c>
      <c r="B4585">
        <v>14</v>
      </c>
      <c r="C4585" t="s">
        <v>367</v>
      </c>
      <c r="D4585" t="s">
        <v>157</v>
      </c>
      <c r="E4585" t="s">
        <v>33</v>
      </c>
      <c r="F4585" t="s">
        <v>52</v>
      </c>
      <c r="G4585">
        <v>126</v>
      </c>
      <c r="H4585">
        <v>113</v>
      </c>
      <c r="I4585" t="str">
        <f>INDEX('DATA - Teams'!$C:$C,MATCH(C4585,'DATA - Teams'!$B:$B,0))</f>
        <v>KAPPAZ</v>
      </c>
    </row>
    <row r="4586" spans="1:9" hidden="1" x14ac:dyDescent="0.2">
      <c r="A4586">
        <v>2018</v>
      </c>
      <c r="B4586">
        <v>14</v>
      </c>
      <c r="C4586" t="s">
        <v>367</v>
      </c>
      <c r="D4586" t="s">
        <v>326</v>
      </c>
      <c r="E4586" t="s">
        <v>33</v>
      </c>
      <c r="F4586" t="s">
        <v>41</v>
      </c>
      <c r="G4586">
        <v>104</v>
      </c>
      <c r="H4586">
        <v>125</v>
      </c>
      <c r="I4586" t="str">
        <f>INDEX('DATA - Teams'!$C:$C,MATCH(C4586,'DATA - Teams'!$B:$B,0))</f>
        <v>KAPPAZ</v>
      </c>
    </row>
    <row r="4587" spans="1:9" hidden="1" x14ac:dyDescent="0.2">
      <c r="A4587">
        <v>2018</v>
      </c>
      <c r="B4587">
        <v>14</v>
      </c>
      <c r="C4587" t="s">
        <v>367</v>
      </c>
      <c r="D4587" t="s">
        <v>75</v>
      </c>
      <c r="E4587" t="s">
        <v>33</v>
      </c>
      <c r="F4587" t="s">
        <v>43</v>
      </c>
      <c r="G4587">
        <v>121</v>
      </c>
      <c r="H4587">
        <v>117</v>
      </c>
      <c r="I4587" t="str">
        <f>INDEX('DATA - Teams'!$C:$C,MATCH(C4587,'DATA - Teams'!$B:$B,0))</f>
        <v>KAPPAZ</v>
      </c>
    </row>
    <row r="4588" spans="1:9" hidden="1" x14ac:dyDescent="0.2">
      <c r="A4588">
        <v>2018</v>
      </c>
      <c r="B4588">
        <v>14</v>
      </c>
      <c r="C4588" t="s">
        <v>367</v>
      </c>
      <c r="D4588" t="s">
        <v>329</v>
      </c>
      <c r="E4588" t="s">
        <v>24</v>
      </c>
      <c r="F4588" t="s">
        <v>41</v>
      </c>
      <c r="G4588">
        <v>108</v>
      </c>
      <c r="H4588">
        <v>0</v>
      </c>
      <c r="I4588" t="str">
        <f>INDEX('DATA - Teams'!$C:$C,MATCH(C4588,'DATA - Teams'!$B:$B,0))</f>
        <v>KAPPAZ</v>
      </c>
    </row>
    <row r="4589" spans="1:9" hidden="1" x14ac:dyDescent="0.2">
      <c r="A4589">
        <v>2018</v>
      </c>
      <c r="B4589">
        <v>14</v>
      </c>
      <c r="C4589" t="s">
        <v>367</v>
      </c>
      <c r="D4589" t="s">
        <v>103</v>
      </c>
      <c r="E4589" t="s">
        <v>24</v>
      </c>
      <c r="F4589" t="s">
        <v>43</v>
      </c>
      <c r="G4589">
        <v>92</v>
      </c>
      <c r="H4589">
        <v>0</v>
      </c>
      <c r="I4589" t="str">
        <f>INDEX('DATA - Teams'!$C:$C,MATCH(C4589,'DATA - Teams'!$B:$B,0))</f>
        <v>KAPPAZ</v>
      </c>
    </row>
    <row r="4590" spans="1:9" hidden="1" x14ac:dyDescent="0.2">
      <c r="A4590">
        <v>2018</v>
      </c>
      <c r="B4590">
        <v>14</v>
      </c>
      <c r="C4590" t="s">
        <v>367</v>
      </c>
      <c r="D4590" t="s">
        <v>306</v>
      </c>
      <c r="E4590" t="s">
        <v>28</v>
      </c>
      <c r="F4590" t="s">
        <v>41</v>
      </c>
      <c r="G4590">
        <v>94</v>
      </c>
      <c r="H4590">
        <v>0</v>
      </c>
      <c r="I4590" t="str">
        <f>INDEX('DATA - Teams'!$C:$C,MATCH(C4590,'DATA - Teams'!$B:$B,0))</f>
        <v>KAPPAZ</v>
      </c>
    </row>
    <row r="4591" spans="1:9" hidden="1" x14ac:dyDescent="0.2">
      <c r="A4591">
        <v>2018</v>
      </c>
      <c r="B4591">
        <v>14</v>
      </c>
      <c r="C4591" t="s">
        <v>367</v>
      </c>
      <c r="D4591" t="s">
        <v>242</v>
      </c>
      <c r="E4591" t="s">
        <v>36</v>
      </c>
      <c r="F4591" t="s">
        <v>38</v>
      </c>
      <c r="G4591">
        <v>97</v>
      </c>
      <c r="H4591">
        <v>0</v>
      </c>
      <c r="I4591" t="str">
        <f>INDEX('DATA - Teams'!$C:$C,MATCH(C4591,'DATA - Teams'!$B:$B,0))</f>
        <v>KAPPAZ</v>
      </c>
    </row>
    <row r="4592" spans="1:9" hidden="1" x14ac:dyDescent="0.2">
      <c r="A4592">
        <v>2018</v>
      </c>
      <c r="B4592">
        <v>14</v>
      </c>
      <c r="C4592" t="s">
        <v>367</v>
      </c>
      <c r="D4592" t="s">
        <v>158</v>
      </c>
      <c r="E4592" t="s">
        <v>18</v>
      </c>
      <c r="F4592" t="s">
        <v>41</v>
      </c>
      <c r="G4592">
        <v>93</v>
      </c>
      <c r="H4592">
        <v>100</v>
      </c>
      <c r="I4592" t="str">
        <f>INDEX('DATA - Teams'!$C:$C,MATCH(C4592,'DATA - Teams'!$B:$B,0))</f>
        <v>KAPPAZ</v>
      </c>
    </row>
    <row r="4593" spans="1:9" hidden="1" x14ac:dyDescent="0.2">
      <c r="A4593">
        <v>2018</v>
      </c>
      <c r="B4593">
        <v>14</v>
      </c>
      <c r="C4593" t="s">
        <v>367</v>
      </c>
      <c r="D4593" t="s">
        <v>284</v>
      </c>
      <c r="E4593" t="s">
        <v>13</v>
      </c>
      <c r="F4593" t="s">
        <v>43</v>
      </c>
      <c r="G4593">
        <v>95</v>
      </c>
      <c r="H4593">
        <v>81</v>
      </c>
      <c r="I4593" t="str">
        <f>INDEX('DATA - Teams'!$C:$C,MATCH(C4593,'DATA - Teams'!$B:$B,0))</f>
        <v>KAPPAZ</v>
      </c>
    </row>
    <row r="4594" spans="1:9" hidden="1" x14ac:dyDescent="0.2">
      <c r="A4594">
        <v>2018</v>
      </c>
      <c r="B4594">
        <v>14</v>
      </c>
      <c r="C4594" t="s">
        <v>367</v>
      </c>
      <c r="D4594" t="s">
        <v>96</v>
      </c>
      <c r="E4594" t="s">
        <v>17</v>
      </c>
      <c r="F4594" t="s">
        <v>43</v>
      </c>
      <c r="G4594">
        <v>72</v>
      </c>
      <c r="H4594">
        <v>45</v>
      </c>
      <c r="I4594" t="str">
        <f>INDEX('DATA - Teams'!$C:$C,MATCH(C4594,'DATA - Teams'!$B:$B,0))</f>
        <v>KAPPAZ</v>
      </c>
    </row>
    <row r="4595" spans="1:9" hidden="1" x14ac:dyDescent="0.2">
      <c r="A4595">
        <v>2018</v>
      </c>
      <c r="B4595">
        <v>14</v>
      </c>
      <c r="C4595" t="s">
        <v>367</v>
      </c>
      <c r="D4595" t="s">
        <v>176</v>
      </c>
      <c r="E4595" t="s">
        <v>35</v>
      </c>
      <c r="F4595" t="s">
        <v>38</v>
      </c>
      <c r="G4595">
        <v>95</v>
      </c>
      <c r="H4595">
        <v>0</v>
      </c>
      <c r="I4595" t="str">
        <f>INDEX('DATA - Teams'!$C:$C,MATCH(C4595,'DATA - Teams'!$B:$B,0))</f>
        <v>KAPPAZ</v>
      </c>
    </row>
    <row r="4596" spans="1:9" hidden="1" x14ac:dyDescent="0.2">
      <c r="A4596">
        <v>2018</v>
      </c>
      <c r="B4596">
        <v>14</v>
      </c>
      <c r="C4596" t="s">
        <v>367</v>
      </c>
      <c r="D4596" t="s">
        <v>138</v>
      </c>
      <c r="E4596" t="s">
        <v>28</v>
      </c>
      <c r="F4596" t="s">
        <v>59</v>
      </c>
      <c r="G4596">
        <v>95</v>
      </c>
      <c r="H4596">
        <v>0</v>
      </c>
      <c r="I4596" t="str">
        <f>INDEX('DATA - Teams'!$C:$C,MATCH(C4596,'DATA - Teams'!$B:$B,0))</f>
        <v>KAPPAZ</v>
      </c>
    </row>
    <row r="4597" spans="1:9" hidden="1" x14ac:dyDescent="0.2">
      <c r="A4597">
        <v>2018</v>
      </c>
      <c r="B4597">
        <v>14</v>
      </c>
      <c r="C4597" t="s">
        <v>367</v>
      </c>
      <c r="D4597" t="s">
        <v>206</v>
      </c>
      <c r="E4597" t="s">
        <v>28</v>
      </c>
      <c r="F4597" t="s">
        <v>59</v>
      </c>
      <c r="G4597">
        <v>70</v>
      </c>
      <c r="H4597">
        <v>0</v>
      </c>
      <c r="I4597" t="str">
        <f>INDEX('DATA - Teams'!$C:$C,MATCH(C4597,'DATA - Teams'!$B:$B,0))</f>
        <v>KAPPAZ</v>
      </c>
    </row>
    <row r="4598" spans="1:9" hidden="1" x14ac:dyDescent="0.2">
      <c r="A4598">
        <v>2018</v>
      </c>
      <c r="B4598">
        <v>14</v>
      </c>
      <c r="C4598" t="s">
        <v>367</v>
      </c>
      <c r="D4598" t="s">
        <v>241</v>
      </c>
      <c r="E4598" t="s">
        <v>27</v>
      </c>
      <c r="F4598" t="s">
        <v>59</v>
      </c>
      <c r="G4598">
        <v>105</v>
      </c>
      <c r="H4598">
        <v>0</v>
      </c>
      <c r="I4598" t="str">
        <f>INDEX('DATA - Teams'!$C:$C,MATCH(C4598,'DATA - Teams'!$B:$B,0))</f>
        <v>KAPPAZ</v>
      </c>
    </row>
    <row r="4599" spans="1:9" hidden="1" x14ac:dyDescent="0.2">
      <c r="A4599">
        <v>2018</v>
      </c>
      <c r="B4599">
        <v>14</v>
      </c>
      <c r="C4599" t="s">
        <v>367</v>
      </c>
      <c r="D4599" t="s">
        <v>161</v>
      </c>
      <c r="E4599" t="s">
        <v>36</v>
      </c>
      <c r="F4599" t="s">
        <v>59</v>
      </c>
      <c r="G4599">
        <v>81</v>
      </c>
      <c r="H4599">
        <v>0</v>
      </c>
      <c r="I4599" t="str">
        <f>INDEX('DATA - Teams'!$C:$C,MATCH(C4599,'DATA - Teams'!$B:$B,0))</f>
        <v>KAPPAZ</v>
      </c>
    </row>
    <row r="4600" spans="1:9" hidden="1" x14ac:dyDescent="0.2">
      <c r="A4600">
        <v>2018</v>
      </c>
      <c r="B4600">
        <v>15</v>
      </c>
      <c r="C4600" t="s">
        <v>367</v>
      </c>
      <c r="D4600" t="s">
        <v>286</v>
      </c>
      <c r="E4600" t="s">
        <v>20</v>
      </c>
      <c r="F4600" t="s">
        <v>38</v>
      </c>
      <c r="G4600">
        <v>113</v>
      </c>
      <c r="H4600">
        <v>99</v>
      </c>
      <c r="I4600" t="str">
        <f>INDEX('DATA - Teams'!$C:$C,MATCH(C4600,'DATA - Teams'!$B:$B,0))</f>
        <v>KAPPAZ</v>
      </c>
    </row>
    <row r="4601" spans="1:9" hidden="1" x14ac:dyDescent="0.2">
      <c r="A4601">
        <v>2018</v>
      </c>
      <c r="B4601">
        <v>15</v>
      </c>
      <c r="C4601" t="s">
        <v>367</v>
      </c>
      <c r="D4601" t="s">
        <v>61</v>
      </c>
      <c r="E4601" t="s">
        <v>20</v>
      </c>
      <c r="F4601" t="s">
        <v>41</v>
      </c>
      <c r="G4601">
        <v>116</v>
      </c>
      <c r="H4601">
        <v>116</v>
      </c>
      <c r="I4601" t="str">
        <f>INDEX('DATA - Teams'!$C:$C,MATCH(C4601,'DATA - Teams'!$B:$B,0))</f>
        <v>KAPPAZ</v>
      </c>
    </row>
    <row r="4602" spans="1:9" hidden="1" x14ac:dyDescent="0.2">
      <c r="A4602">
        <v>2018</v>
      </c>
      <c r="B4602">
        <v>15</v>
      </c>
      <c r="C4602" t="s">
        <v>367</v>
      </c>
      <c r="D4602" t="s">
        <v>244</v>
      </c>
      <c r="E4602" t="s">
        <v>20</v>
      </c>
      <c r="F4602" t="s">
        <v>41</v>
      </c>
      <c r="G4602">
        <v>120</v>
      </c>
      <c r="H4602">
        <v>122</v>
      </c>
      <c r="I4602" t="str">
        <f>INDEX('DATA - Teams'!$C:$C,MATCH(C4602,'DATA - Teams'!$B:$B,0))</f>
        <v>KAPPAZ</v>
      </c>
    </row>
    <row r="4603" spans="1:9" hidden="1" x14ac:dyDescent="0.2">
      <c r="A4603">
        <v>2018</v>
      </c>
      <c r="B4603">
        <v>15</v>
      </c>
      <c r="C4603" t="s">
        <v>367</v>
      </c>
      <c r="D4603" t="s">
        <v>155</v>
      </c>
      <c r="E4603" t="s">
        <v>22</v>
      </c>
      <c r="F4603" t="s">
        <v>38</v>
      </c>
      <c r="G4603">
        <v>78</v>
      </c>
      <c r="H4603">
        <v>91</v>
      </c>
      <c r="I4603" t="str">
        <f>INDEX('DATA - Teams'!$C:$C,MATCH(C4603,'DATA - Teams'!$B:$B,0))</f>
        <v>KAPPAZ</v>
      </c>
    </row>
    <row r="4604" spans="1:9" hidden="1" x14ac:dyDescent="0.2">
      <c r="A4604">
        <v>2018</v>
      </c>
      <c r="B4604">
        <v>15</v>
      </c>
      <c r="C4604" t="s">
        <v>367</v>
      </c>
      <c r="D4604" t="s">
        <v>234</v>
      </c>
      <c r="E4604" t="s">
        <v>22</v>
      </c>
      <c r="F4604" t="s">
        <v>38</v>
      </c>
      <c r="G4604">
        <v>82</v>
      </c>
      <c r="H4604">
        <v>104</v>
      </c>
      <c r="I4604" t="str">
        <f>INDEX('DATA - Teams'!$C:$C,MATCH(C4604,'DATA - Teams'!$B:$B,0))</f>
        <v>KAPPAZ</v>
      </c>
    </row>
    <row r="4605" spans="1:9" hidden="1" x14ac:dyDescent="0.2">
      <c r="A4605">
        <v>2018</v>
      </c>
      <c r="B4605">
        <v>15</v>
      </c>
      <c r="C4605" t="s">
        <v>367</v>
      </c>
      <c r="D4605" t="s">
        <v>75</v>
      </c>
      <c r="E4605" t="s">
        <v>33</v>
      </c>
      <c r="F4605" t="s">
        <v>43</v>
      </c>
      <c r="G4605">
        <v>116</v>
      </c>
      <c r="H4605">
        <v>92</v>
      </c>
      <c r="I4605" t="str">
        <f>INDEX('DATA - Teams'!$C:$C,MATCH(C4605,'DATA - Teams'!$B:$B,0))</f>
        <v>KAPPAZ</v>
      </c>
    </row>
    <row r="4606" spans="1:9" hidden="1" x14ac:dyDescent="0.2">
      <c r="A4606">
        <v>2018</v>
      </c>
      <c r="B4606">
        <v>15</v>
      </c>
      <c r="C4606" t="s">
        <v>367</v>
      </c>
      <c r="D4606" t="s">
        <v>157</v>
      </c>
      <c r="E4606" t="s">
        <v>33</v>
      </c>
      <c r="F4606" t="s">
        <v>52</v>
      </c>
      <c r="G4606">
        <v>131</v>
      </c>
      <c r="H4606">
        <v>136</v>
      </c>
      <c r="I4606" t="str">
        <f>INDEX('DATA - Teams'!$C:$C,MATCH(C4606,'DATA - Teams'!$B:$B,0))</f>
        <v>KAPPAZ</v>
      </c>
    </row>
    <row r="4607" spans="1:9" hidden="1" x14ac:dyDescent="0.2">
      <c r="A4607">
        <v>2018</v>
      </c>
      <c r="B4607">
        <v>15</v>
      </c>
      <c r="C4607" t="s">
        <v>367</v>
      </c>
      <c r="D4607" t="s">
        <v>326</v>
      </c>
      <c r="E4607" t="s">
        <v>33</v>
      </c>
      <c r="F4607" t="s">
        <v>41</v>
      </c>
      <c r="G4607">
        <v>99</v>
      </c>
      <c r="H4607">
        <v>72</v>
      </c>
      <c r="I4607" t="str">
        <f>INDEX('DATA - Teams'!$C:$C,MATCH(C4607,'DATA - Teams'!$B:$B,0))</f>
        <v>KAPPAZ</v>
      </c>
    </row>
    <row r="4608" spans="1:9" hidden="1" x14ac:dyDescent="0.2">
      <c r="A4608">
        <v>2018</v>
      </c>
      <c r="B4608">
        <v>15</v>
      </c>
      <c r="C4608" t="s">
        <v>367</v>
      </c>
      <c r="D4608" t="s">
        <v>329</v>
      </c>
      <c r="E4608" t="s">
        <v>24</v>
      </c>
      <c r="F4608" t="s">
        <v>41</v>
      </c>
      <c r="G4608">
        <v>109</v>
      </c>
      <c r="H4608">
        <v>113</v>
      </c>
      <c r="I4608" t="str">
        <f>INDEX('DATA - Teams'!$C:$C,MATCH(C4608,'DATA - Teams'!$B:$B,0))</f>
        <v>KAPPAZ</v>
      </c>
    </row>
    <row r="4609" spans="1:9" hidden="1" x14ac:dyDescent="0.2">
      <c r="A4609">
        <v>2018</v>
      </c>
      <c r="B4609">
        <v>15</v>
      </c>
      <c r="C4609" t="s">
        <v>367</v>
      </c>
      <c r="D4609" t="s">
        <v>103</v>
      </c>
      <c r="E4609" t="s">
        <v>24</v>
      </c>
      <c r="F4609" t="s">
        <v>43</v>
      </c>
      <c r="G4609">
        <v>81</v>
      </c>
      <c r="H4609">
        <v>53</v>
      </c>
      <c r="I4609" t="str">
        <f>INDEX('DATA - Teams'!$C:$C,MATCH(C4609,'DATA - Teams'!$B:$B,0))</f>
        <v>KAPPAZ</v>
      </c>
    </row>
    <row r="4610" spans="1:9" hidden="1" x14ac:dyDescent="0.2">
      <c r="A4610">
        <v>2018</v>
      </c>
      <c r="B4610">
        <v>15</v>
      </c>
      <c r="C4610" t="s">
        <v>367</v>
      </c>
      <c r="D4610" t="s">
        <v>306</v>
      </c>
      <c r="E4610" t="s">
        <v>28</v>
      </c>
      <c r="F4610" t="s">
        <v>41</v>
      </c>
      <c r="G4610">
        <v>101</v>
      </c>
      <c r="H4610">
        <v>126</v>
      </c>
      <c r="I4610" t="str">
        <f>INDEX('DATA - Teams'!$C:$C,MATCH(C4610,'DATA - Teams'!$B:$B,0))</f>
        <v>KAPPAZ</v>
      </c>
    </row>
    <row r="4611" spans="1:9" hidden="1" x14ac:dyDescent="0.2">
      <c r="A4611">
        <v>2018</v>
      </c>
      <c r="B4611">
        <v>15</v>
      </c>
      <c r="C4611" t="s">
        <v>367</v>
      </c>
      <c r="D4611" t="s">
        <v>241</v>
      </c>
      <c r="E4611" t="s">
        <v>27</v>
      </c>
      <c r="F4611" t="s">
        <v>41</v>
      </c>
      <c r="G4611">
        <v>109</v>
      </c>
      <c r="H4611">
        <v>124</v>
      </c>
      <c r="I4611" t="str">
        <f>INDEX('DATA - Teams'!$C:$C,MATCH(C4611,'DATA - Teams'!$B:$B,0))</f>
        <v>KAPPAZ</v>
      </c>
    </row>
    <row r="4612" spans="1:9" hidden="1" x14ac:dyDescent="0.2">
      <c r="A4612">
        <v>2018</v>
      </c>
      <c r="B4612">
        <v>15</v>
      </c>
      <c r="C4612" t="s">
        <v>367</v>
      </c>
      <c r="D4612" t="s">
        <v>321</v>
      </c>
      <c r="E4612" t="s">
        <v>36</v>
      </c>
      <c r="F4612" t="s">
        <v>43</v>
      </c>
      <c r="G4612">
        <v>79</v>
      </c>
      <c r="H4612">
        <v>68</v>
      </c>
      <c r="I4612" t="str">
        <f>INDEX('DATA - Teams'!$C:$C,MATCH(C4612,'DATA - Teams'!$B:$B,0))</f>
        <v>KAPPAZ</v>
      </c>
    </row>
    <row r="4613" spans="1:9" hidden="1" x14ac:dyDescent="0.2">
      <c r="A4613">
        <v>2018</v>
      </c>
      <c r="B4613">
        <v>15</v>
      </c>
      <c r="C4613" t="s">
        <v>367</v>
      </c>
      <c r="D4613" t="s">
        <v>161</v>
      </c>
      <c r="E4613" t="s">
        <v>36</v>
      </c>
      <c r="F4613" t="s">
        <v>43</v>
      </c>
      <c r="G4613">
        <v>76</v>
      </c>
      <c r="H4613">
        <v>136</v>
      </c>
      <c r="I4613" t="str">
        <f>INDEX('DATA - Teams'!$C:$C,MATCH(C4613,'DATA - Teams'!$B:$B,0))</f>
        <v>KAPPAZ</v>
      </c>
    </row>
    <row r="4614" spans="1:9" hidden="1" x14ac:dyDescent="0.2">
      <c r="A4614">
        <v>2018</v>
      </c>
      <c r="B4614">
        <v>15</v>
      </c>
      <c r="C4614" t="s">
        <v>367</v>
      </c>
      <c r="D4614" t="s">
        <v>242</v>
      </c>
      <c r="E4614" t="s">
        <v>36</v>
      </c>
      <c r="F4614" t="s">
        <v>38</v>
      </c>
      <c r="G4614">
        <v>89</v>
      </c>
      <c r="H4614">
        <v>73</v>
      </c>
      <c r="I4614" t="str">
        <f>INDEX('DATA - Teams'!$C:$C,MATCH(C4614,'DATA - Teams'!$B:$B,0))</f>
        <v>KAPPAZ</v>
      </c>
    </row>
    <row r="4615" spans="1:9" hidden="1" x14ac:dyDescent="0.2">
      <c r="A4615">
        <v>2018</v>
      </c>
      <c r="B4615">
        <v>15</v>
      </c>
      <c r="C4615" t="s">
        <v>367</v>
      </c>
      <c r="D4615" t="s">
        <v>158</v>
      </c>
      <c r="E4615" t="s">
        <v>18</v>
      </c>
      <c r="F4615" t="s">
        <v>41</v>
      </c>
      <c r="G4615">
        <v>97</v>
      </c>
      <c r="H4615">
        <v>129</v>
      </c>
      <c r="I4615" t="str">
        <f>INDEX('DATA - Teams'!$C:$C,MATCH(C4615,'DATA - Teams'!$B:$B,0))</f>
        <v>KAPPAZ</v>
      </c>
    </row>
    <row r="4616" spans="1:9" hidden="1" x14ac:dyDescent="0.2">
      <c r="A4616">
        <v>2018</v>
      </c>
      <c r="B4616">
        <v>15</v>
      </c>
      <c r="C4616" t="s">
        <v>367</v>
      </c>
      <c r="D4616" t="s">
        <v>284</v>
      </c>
      <c r="E4616" t="s">
        <v>13</v>
      </c>
      <c r="F4616" t="s">
        <v>43</v>
      </c>
      <c r="G4616">
        <v>84</v>
      </c>
      <c r="H4616">
        <v>68</v>
      </c>
      <c r="I4616" t="str">
        <f>INDEX('DATA - Teams'!$C:$C,MATCH(C4616,'DATA - Teams'!$B:$B,0))</f>
        <v>KAPPAZ</v>
      </c>
    </row>
    <row r="4617" spans="1:9" hidden="1" x14ac:dyDescent="0.2">
      <c r="A4617">
        <v>2018</v>
      </c>
      <c r="B4617">
        <v>15</v>
      </c>
      <c r="C4617" t="s">
        <v>367</v>
      </c>
      <c r="D4617" t="s">
        <v>220</v>
      </c>
      <c r="E4617" t="s">
        <v>32</v>
      </c>
      <c r="F4617" t="s">
        <v>38</v>
      </c>
      <c r="G4617">
        <v>77</v>
      </c>
      <c r="H4617">
        <v>55</v>
      </c>
      <c r="I4617" t="str">
        <f>INDEX('DATA - Teams'!$C:$C,MATCH(C4617,'DATA - Teams'!$B:$B,0))</f>
        <v>KAPPAZ</v>
      </c>
    </row>
    <row r="4618" spans="1:9" hidden="1" x14ac:dyDescent="0.2">
      <c r="A4618">
        <v>2018</v>
      </c>
      <c r="B4618">
        <v>15</v>
      </c>
      <c r="C4618" t="s">
        <v>367</v>
      </c>
      <c r="D4618" t="s">
        <v>108</v>
      </c>
      <c r="E4618" t="s">
        <v>31</v>
      </c>
      <c r="F4618" t="s">
        <v>59</v>
      </c>
      <c r="G4618">
        <v>87</v>
      </c>
      <c r="H4618">
        <v>113</v>
      </c>
      <c r="I4618" t="str">
        <f>INDEX('DATA - Teams'!$C:$C,MATCH(C4618,'DATA - Teams'!$B:$B,0))</f>
        <v>KAPPAZ</v>
      </c>
    </row>
    <row r="4619" spans="1:9" hidden="1" x14ac:dyDescent="0.2">
      <c r="A4619">
        <v>2018</v>
      </c>
      <c r="B4619">
        <v>15</v>
      </c>
      <c r="C4619" t="s">
        <v>367</v>
      </c>
      <c r="D4619" t="s">
        <v>206</v>
      </c>
      <c r="E4619" t="s">
        <v>28</v>
      </c>
      <c r="F4619" t="s">
        <v>59</v>
      </c>
      <c r="G4619">
        <v>70</v>
      </c>
      <c r="H4619">
        <v>0</v>
      </c>
      <c r="I4619" t="str">
        <f>INDEX('DATA - Teams'!$C:$C,MATCH(C4619,'DATA - Teams'!$B:$B,0))</f>
        <v>KAPPAZ</v>
      </c>
    </row>
    <row r="4620" spans="1:9" hidden="1" x14ac:dyDescent="0.2">
      <c r="A4620">
        <v>2018</v>
      </c>
      <c r="B4620">
        <v>15</v>
      </c>
      <c r="C4620" t="s">
        <v>367</v>
      </c>
      <c r="D4620" t="s">
        <v>218</v>
      </c>
      <c r="E4620" t="s">
        <v>35</v>
      </c>
      <c r="F4620" t="s">
        <v>59</v>
      </c>
      <c r="G4620">
        <v>88</v>
      </c>
      <c r="H4620">
        <v>94</v>
      </c>
      <c r="I4620" t="str">
        <f>INDEX('DATA - Teams'!$C:$C,MATCH(C4620,'DATA - Teams'!$B:$B,0))</f>
        <v>KAPPAZ</v>
      </c>
    </row>
    <row r="4621" spans="1:9" hidden="1" x14ac:dyDescent="0.2">
      <c r="A4621">
        <v>2018</v>
      </c>
      <c r="B4621">
        <v>15</v>
      </c>
      <c r="C4621" t="s">
        <v>367</v>
      </c>
      <c r="D4621" t="s">
        <v>176</v>
      </c>
      <c r="E4621" t="s">
        <v>35</v>
      </c>
      <c r="F4621" t="s">
        <v>59</v>
      </c>
      <c r="G4621">
        <v>95</v>
      </c>
      <c r="H4621">
        <v>0</v>
      </c>
      <c r="I4621" t="str">
        <f>INDEX('DATA - Teams'!$C:$C,MATCH(C4621,'DATA - Teams'!$B:$B,0))</f>
        <v>KAPPAZ</v>
      </c>
    </row>
    <row r="4622" spans="1:9" hidden="1" x14ac:dyDescent="0.2">
      <c r="A4622">
        <v>2018</v>
      </c>
      <c r="B4622">
        <v>16</v>
      </c>
      <c r="C4622" t="s">
        <v>367</v>
      </c>
      <c r="D4622" t="s">
        <v>61</v>
      </c>
      <c r="E4622" t="s">
        <v>20</v>
      </c>
      <c r="F4622" t="s">
        <v>41</v>
      </c>
      <c r="G4622">
        <v>117</v>
      </c>
      <c r="H4622">
        <v>125</v>
      </c>
      <c r="I4622" t="str">
        <f>INDEX('DATA - Teams'!$C:$C,MATCH(C4622,'DATA - Teams'!$B:$B,0))</f>
        <v>KAPPAZ</v>
      </c>
    </row>
    <row r="4623" spans="1:9" hidden="1" x14ac:dyDescent="0.2">
      <c r="A4623">
        <v>2018</v>
      </c>
      <c r="B4623">
        <v>16</v>
      </c>
      <c r="C4623" t="s">
        <v>367</v>
      </c>
      <c r="D4623" t="s">
        <v>244</v>
      </c>
      <c r="E4623" t="s">
        <v>20</v>
      </c>
      <c r="F4623" t="s">
        <v>41</v>
      </c>
      <c r="G4623">
        <v>130</v>
      </c>
      <c r="H4623">
        <v>125</v>
      </c>
      <c r="I4623" t="str">
        <f>INDEX('DATA - Teams'!$C:$C,MATCH(C4623,'DATA - Teams'!$B:$B,0))</f>
        <v>KAPPAZ</v>
      </c>
    </row>
    <row r="4624" spans="1:9" hidden="1" x14ac:dyDescent="0.2">
      <c r="A4624">
        <v>2018</v>
      </c>
      <c r="B4624">
        <v>16</v>
      </c>
      <c r="C4624" t="s">
        <v>367</v>
      </c>
      <c r="D4624" t="s">
        <v>286</v>
      </c>
      <c r="E4624" t="s">
        <v>20</v>
      </c>
      <c r="F4624" t="s">
        <v>38</v>
      </c>
      <c r="G4624">
        <v>121</v>
      </c>
      <c r="H4624">
        <v>122</v>
      </c>
      <c r="I4624" t="str">
        <f>INDEX('DATA - Teams'!$C:$C,MATCH(C4624,'DATA - Teams'!$B:$B,0))</f>
        <v>KAPPAZ</v>
      </c>
    </row>
    <row r="4625" spans="1:9" hidden="1" x14ac:dyDescent="0.2">
      <c r="A4625">
        <v>2018</v>
      </c>
      <c r="B4625">
        <v>16</v>
      </c>
      <c r="C4625" t="s">
        <v>367</v>
      </c>
      <c r="D4625" t="s">
        <v>155</v>
      </c>
      <c r="E4625" t="s">
        <v>22</v>
      </c>
      <c r="F4625" t="s">
        <v>38</v>
      </c>
      <c r="G4625">
        <v>71</v>
      </c>
      <c r="H4625">
        <v>53</v>
      </c>
      <c r="I4625" t="str">
        <f>INDEX('DATA - Teams'!$C:$C,MATCH(C4625,'DATA - Teams'!$B:$B,0))</f>
        <v>KAPPAZ</v>
      </c>
    </row>
    <row r="4626" spans="1:9" hidden="1" x14ac:dyDescent="0.2">
      <c r="A4626">
        <v>2018</v>
      </c>
      <c r="B4626">
        <v>16</v>
      </c>
      <c r="C4626" t="s">
        <v>367</v>
      </c>
      <c r="D4626" t="s">
        <v>234</v>
      </c>
      <c r="E4626" t="s">
        <v>22</v>
      </c>
      <c r="F4626" t="s">
        <v>38</v>
      </c>
      <c r="G4626">
        <v>74</v>
      </c>
      <c r="H4626">
        <v>84</v>
      </c>
      <c r="I4626" t="str">
        <f>INDEX('DATA - Teams'!$C:$C,MATCH(C4626,'DATA - Teams'!$B:$B,0))</f>
        <v>KAPPAZ</v>
      </c>
    </row>
    <row r="4627" spans="1:9" hidden="1" x14ac:dyDescent="0.2">
      <c r="A4627">
        <v>2018</v>
      </c>
      <c r="B4627">
        <v>16</v>
      </c>
      <c r="C4627" t="s">
        <v>367</v>
      </c>
      <c r="D4627" t="s">
        <v>75</v>
      </c>
      <c r="E4627" t="s">
        <v>33</v>
      </c>
      <c r="F4627" t="s">
        <v>43</v>
      </c>
      <c r="G4627">
        <v>116</v>
      </c>
      <c r="H4627">
        <v>95</v>
      </c>
      <c r="I4627" t="str">
        <f>INDEX('DATA - Teams'!$C:$C,MATCH(C4627,'DATA - Teams'!$B:$B,0))</f>
        <v>KAPPAZ</v>
      </c>
    </row>
    <row r="4628" spans="1:9" hidden="1" x14ac:dyDescent="0.2">
      <c r="A4628">
        <v>2018</v>
      </c>
      <c r="B4628">
        <v>16</v>
      </c>
      <c r="C4628" t="s">
        <v>367</v>
      </c>
      <c r="D4628" t="s">
        <v>157</v>
      </c>
      <c r="E4628" t="s">
        <v>33</v>
      </c>
      <c r="F4628" t="s">
        <v>52</v>
      </c>
      <c r="G4628">
        <v>131</v>
      </c>
      <c r="H4628">
        <v>155</v>
      </c>
      <c r="I4628" t="str">
        <f>INDEX('DATA - Teams'!$C:$C,MATCH(C4628,'DATA - Teams'!$B:$B,0))</f>
        <v>KAPPAZ</v>
      </c>
    </row>
    <row r="4629" spans="1:9" hidden="1" x14ac:dyDescent="0.2">
      <c r="A4629">
        <v>2018</v>
      </c>
      <c r="B4629">
        <v>16</v>
      </c>
      <c r="C4629" t="s">
        <v>367</v>
      </c>
      <c r="D4629" t="s">
        <v>326</v>
      </c>
      <c r="E4629" t="s">
        <v>33</v>
      </c>
      <c r="F4629" t="s">
        <v>41</v>
      </c>
      <c r="G4629">
        <v>106</v>
      </c>
      <c r="H4629">
        <v>116</v>
      </c>
      <c r="I4629" t="str">
        <f>INDEX('DATA - Teams'!$C:$C,MATCH(C4629,'DATA - Teams'!$B:$B,0))</f>
        <v>KAPPAZ</v>
      </c>
    </row>
    <row r="4630" spans="1:9" hidden="1" x14ac:dyDescent="0.2">
      <c r="A4630">
        <v>2018</v>
      </c>
      <c r="B4630">
        <v>16</v>
      </c>
      <c r="C4630" t="s">
        <v>367</v>
      </c>
      <c r="D4630" t="s">
        <v>329</v>
      </c>
      <c r="E4630" t="s">
        <v>24</v>
      </c>
      <c r="F4630" t="s">
        <v>41</v>
      </c>
      <c r="G4630">
        <v>110</v>
      </c>
      <c r="H4630">
        <v>78</v>
      </c>
      <c r="I4630" t="str">
        <f>INDEX('DATA - Teams'!$C:$C,MATCH(C4630,'DATA - Teams'!$B:$B,0))</f>
        <v>KAPPAZ</v>
      </c>
    </row>
    <row r="4631" spans="1:9" hidden="1" x14ac:dyDescent="0.2">
      <c r="A4631">
        <v>2018</v>
      </c>
      <c r="B4631">
        <v>16</v>
      </c>
      <c r="C4631" t="s">
        <v>367</v>
      </c>
      <c r="D4631" t="s">
        <v>103</v>
      </c>
      <c r="E4631" t="s">
        <v>24</v>
      </c>
      <c r="F4631" t="s">
        <v>43</v>
      </c>
      <c r="G4631">
        <v>70</v>
      </c>
      <c r="H4631">
        <v>68</v>
      </c>
      <c r="I4631" t="str">
        <f>INDEX('DATA - Teams'!$C:$C,MATCH(C4631,'DATA - Teams'!$B:$B,0))</f>
        <v>KAPPAZ</v>
      </c>
    </row>
    <row r="4632" spans="1:9" hidden="1" x14ac:dyDescent="0.2">
      <c r="A4632">
        <v>2018</v>
      </c>
      <c r="B4632">
        <v>16</v>
      </c>
      <c r="C4632" t="s">
        <v>367</v>
      </c>
      <c r="D4632" t="s">
        <v>206</v>
      </c>
      <c r="E4632" t="s">
        <v>28</v>
      </c>
      <c r="F4632" t="s">
        <v>38</v>
      </c>
      <c r="G4632">
        <v>68</v>
      </c>
      <c r="H4632">
        <v>71</v>
      </c>
      <c r="I4632" t="str">
        <f>INDEX('DATA - Teams'!$C:$C,MATCH(C4632,'DATA - Teams'!$B:$B,0))</f>
        <v>KAPPAZ</v>
      </c>
    </row>
    <row r="4633" spans="1:9" hidden="1" x14ac:dyDescent="0.2">
      <c r="A4633">
        <v>2018</v>
      </c>
      <c r="B4633">
        <v>16</v>
      </c>
      <c r="C4633" t="s">
        <v>367</v>
      </c>
      <c r="D4633" t="s">
        <v>306</v>
      </c>
      <c r="E4633" t="s">
        <v>28</v>
      </c>
      <c r="F4633" t="s">
        <v>41</v>
      </c>
      <c r="G4633">
        <v>101</v>
      </c>
      <c r="H4633">
        <v>101</v>
      </c>
      <c r="I4633" t="str">
        <f>INDEX('DATA - Teams'!$C:$C,MATCH(C4633,'DATA - Teams'!$B:$B,0))</f>
        <v>KAPPAZ</v>
      </c>
    </row>
    <row r="4634" spans="1:9" hidden="1" x14ac:dyDescent="0.2">
      <c r="A4634">
        <v>2018</v>
      </c>
      <c r="B4634">
        <v>16</v>
      </c>
      <c r="C4634" t="s">
        <v>367</v>
      </c>
      <c r="D4634" t="s">
        <v>241</v>
      </c>
      <c r="E4634" t="s">
        <v>27</v>
      </c>
      <c r="F4634" t="s">
        <v>41</v>
      </c>
      <c r="G4634">
        <v>115</v>
      </c>
      <c r="H4634">
        <v>86</v>
      </c>
      <c r="I4634" t="str">
        <f>INDEX('DATA - Teams'!$C:$C,MATCH(C4634,'DATA - Teams'!$B:$B,0))</f>
        <v>KAPPAZ</v>
      </c>
    </row>
    <row r="4635" spans="1:9" hidden="1" x14ac:dyDescent="0.2">
      <c r="A4635">
        <v>2018</v>
      </c>
      <c r="B4635">
        <v>16</v>
      </c>
      <c r="C4635" t="s">
        <v>367</v>
      </c>
      <c r="D4635" t="s">
        <v>161</v>
      </c>
      <c r="E4635" t="s">
        <v>36</v>
      </c>
      <c r="F4635" t="s">
        <v>43</v>
      </c>
      <c r="G4635">
        <v>79</v>
      </c>
      <c r="H4635">
        <v>141</v>
      </c>
      <c r="I4635" t="str">
        <f>INDEX('DATA - Teams'!$C:$C,MATCH(C4635,'DATA - Teams'!$B:$B,0))</f>
        <v>KAPPAZ</v>
      </c>
    </row>
    <row r="4636" spans="1:9" hidden="1" x14ac:dyDescent="0.2">
      <c r="A4636">
        <v>2018</v>
      </c>
      <c r="B4636">
        <v>16</v>
      </c>
      <c r="C4636" t="s">
        <v>367</v>
      </c>
      <c r="D4636" t="s">
        <v>242</v>
      </c>
      <c r="E4636" t="s">
        <v>36</v>
      </c>
      <c r="F4636" t="s">
        <v>38</v>
      </c>
      <c r="G4636">
        <v>89</v>
      </c>
      <c r="H4636">
        <v>60</v>
      </c>
      <c r="I4636" t="str">
        <f>INDEX('DATA - Teams'!$C:$C,MATCH(C4636,'DATA - Teams'!$B:$B,0))</f>
        <v>KAPPAZ</v>
      </c>
    </row>
    <row r="4637" spans="1:9" hidden="1" x14ac:dyDescent="0.2">
      <c r="A4637">
        <v>2018</v>
      </c>
      <c r="B4637">
        <v>16</v>
      </c>
      <c r="C4637" t="s">
        <v>367</v>
      </c>
      <c r="D4637" t="s">
        <v>158</v>
      </c>
      <c r="E4637" t="s">
        <v>18</v>
      </c>
      <c r="F4637" t="s">
        <v>41</v>
      </c>
      <c r="G4637">
        <v>98</v>
      </c>
      <c r="H4637">
        <v>148</v>
      </c>
      <c r="I4637" t="str">
        <f>INDEX('DATA - Teams'!$C:$C,MATCH(C4637,'DATA - Teams'!$B:$B,0))</f>
        <v>KAPPAZ</v>
      </c>
    </row>
    <row r="4638" spans="1:9" hidden="1" x14ac:dyDescent="0.2">
      <c r="A4638">
        <v>2018</v>
      </c>
      <c r="B4638">
        <v>16</v>
      </c>
      <c r="C4638" t="s">
        <v>367</v>
      </c>
      <c r="D4638" t="s">
        <v>284</v>
      </c>
      <c r="E4638" t="s">
        <v>13</v>
      </c>
      <c r="F4638" t="s">
        <v>43</v>
      </c>
      <c r="G4638">
        <v>81</v>
      </c>
      <c r="H4638">
        <v>64</v>
      </c>
      <c r="I4638" t="str">
        <f>INDEX('DATA - Teams'!$C:$C,MATCH(C4638,'DATA - Teams'!$B:$B,0))</f>
        <v>KAPPAZ</v>
      </c>
    </row>
    <row r="4639" spans="1:9" hidden="1" x14ac:dyDescent="0.2">
      <c r="A4639">
        <v>2018</v>
      </c>
      <c r="B4639">
        <v>16</v>
      </c>
      <c r="C4639" t="s">
        <v>367</v>
      </c>
      <c r="D4639" t="s">
        <v>218</v>
      </c>
      <c r="E4639" t="s">
        <v>35</v>
      </c>
      <c r="F4639" t="s">
        <v>43</v>
      </c>
      <c r="G4639">
        <v>92</v>
      </c>
      <c r="H4639">
        <v>63</v>
      </c>
      <c r="I4639" t="str">
        <f>INDEX('DATA - Teams'!$C:$C,MATCH(C4639,'DATA - Teams'!$B:$B,0))</f>
        <v>KAPPAZ</v>
      </c>
    </row>
    <row r="4640" spans="1:9" hidden="1" x14ac:dyDescent="0.2">
      <c r="A4640">
        <v>2018</v>
      </c>
      <c r="B4640">
        <v>16</v>
      </c>
      <c r="C4640" t="s">
        <v>367</v>
      </c>
      <c r="D4640" t="s">
        <v>208</v>
      </c>
      <c r="E4640" t="s">
        <v>31</v>
      </c>
      <c r="F4640" t="s">
        <v>59</v>
      </c>
      <c r="G4640">
        <v>103</v>
      </c>
      <c r="H4640">
        <v>69</v>
      </c>
      <c r="I4640" t="str">
        <f>INDEX('DATA - Teams'!$C:$C,MATCH(C4640,'DATA - Teams'!$B:$B,0))</f>
        <v>KAPPAZ</v>
      </c>
    </row>
    <row r="4641" spans="1:9" hidden="1" x14ac:dyDescent="0.2">
      <c r="A4641">
        <v>2018</v>
      </c>
      <c r="B4641">
        <v>16</v>
      </c>
      <c r="C4641" t="s">
        <v>367</v>
      </c>
      <c r="D4641" t="s">
        <v>108</v>
      </c>
      <c r="E4641" t="s">
        <v>31</v>
      </c>
      <c r="F4641" t="s">
        <v>59</v>
      </c>
      <c r="G4641">
        <v>94</v>
      </c>
      <c r="H4641">
        <v>99</v>
      </c>
      <c r="I4641" t="str">
        <f>INDEX('DATA - Teams'!$C:$C,MATCH(C4641,'DATA - Teams'!$B:$B,0))</f>
        <v>KAPPAZ</v>
      </c>
    </row>
    <row r="4642" spans="1:9" hidden="1" x14ac:dyDescent="0.2">
      <c r="A4642">
        <v>2018</v>
      </c>
      <c r="B4642">
        <v>16</v>
      </c>
      <c r="C4642" t="s">
        <v>367</v>
      </c>
      <c r="D4642" t="s">
        <v>167</v>
      </c>
      <c r="E4642" t="s">
        <v>14</v>
      </c>
      <c r="F4642" t="s">
        <v>59</v>
      </c>
      <c r="G4642">
        <v>83</v>
      </c>
      <c r="H4642">
        <v>99</v>
      </c>
      <c r="I4642" t="str">
        <f>INDEX('DATA - Teams'!$C:$C,MATCH(C4642,'DATA - Teams'!$B:$B,0))</f>
        <v>KAPPAZ</v>
      </c>
    </row>
    <row r="4643" spans="1:9" hidden="1" x14ac:dyDescent="0.2">
      <c r="A4643">
        <v>2018</v>
      </c>
      <c r="B4643">
        <v>16</v>
      </c>
      <c r="C4643" t="s">
        <v>367</v>
      </c>
      <c r="D4643" t="s">
        <v>176</v>
      </c>
      <c r="E4643" t="s">
        <v>35</v>
      </c>
      <c r="F4643" t="s">
        <v>59</v>
      </c>
      <c r="G4643">
        <v>95</v>
      </c>
      <c r="H4643">
        <v>0</v>
      </c>
      <c r="I4643" t="str">
        <f>INDEX('DATA - Teams'!$C:$C,MATCH(C4643,'DATA - Teams'!$B:$B,0))</f>
        <v>KAPPAZ</v>
      </c>
    </row>
    <row r="4644" spans="1:9" hidden="1" x14ac:dyDescent="0.2">
      <c r="A4644">
        <v>2018</v>
      </c>
      <c r="B4644">
        <v>17</v>
      </c>
      <c r="C4644" t="s">
        <v>367</v>
      </c>
      <c r="D4644" t="s">
        <v>61</v>
      </c>
      <c r="E4644" t="s">
        <v>20</v>
      </c>
      <c r="F4644" t="s">
        <v>41</v>
      </c>
      <c r="G4644">
        <v>107</v>
      </c>
      <c r="H4644">
        <v>86</v>
      </c>
      <c r="I4644" t="str">
        <f>INDEX('DATA - Teams'!$C:$C,MATCH(C4644,'DATA - Teams'!$B:$B,0))</f>
        <v>KAPPAZ</v>
      </c>
    </row>
    <row r="4645" spans="1:9" hidden="1" x14ac:dyDescent="0.2">
      <c r="A4645">
        <v>2018</v>
      </c>
      <c r="B4645">
        <v>17</v>
      </c>
      <c r="C4645" t="s">
        <v>367</v>
      </c>
      <c r="D4645" t="s">
        <v>244</v>
      </c>
      <c r="E4645" t="s">
        <v>20</v>
      </c>
      <c r="F4645" t="s">
        <v>41</v>
      </c>
      <c r="G4645">
        <v>116</v>
      </c>
      <c r="H4645">
        <v>71</v>
      </c>
      <c r="I4645" t="str">
        <f>INDEX('DATA - Teams'!$C:$C,MATCH(C4645,'DATA - Teams'!$B:$B,0))</f>
        <v>KAPPAZ</v>
      </c>
    </row>
    <row r="4646" spans="1:9" hidden="1" x14ac:dyDescent="0.2">
      <c r="A4646">
        <v>2018</v>
      </c>
      <c r="B4646">
        <v>17</v>
      </c>
      <c r="C4646" t="s">
        <v>367</v>
      </c>
      <c r="D4646" t="s">
        <v>286</v>
      </c>
      <c r="E4646" t="s">
        <v>20</v>
      </c>
      <c r="F4646" t="s">
        <v>38</v>
      </c>
      <c r="G4646">
        <v>121</v>
      </c>
      <c r="H4646">
        <v>112</v>
      </c>
      <c r="I4646" t="str">
        <f>INDEX('DATA - Teams'!$C:$C,MATCH(C4646,'DATA - Teams'!$B:$B,0))</f>
        <v>KAPPAZ</v>
      </c>
    </row>
    <row r="4647" spans="1:9" hidden="1" x14ac:dyDescent="0.2">
      <c r="A4647">
        <v>2018</v>
      </c>
      <c r="B4647">
        <v>17</v>
      </c>
      <c r="C4647" t="s">
        <v>367</v>
      </c>
      <c r="D4647" t="s">
        <v>155</v>
      </c>
      <c r="E4647" t="s">
        <v>22</v>
      </c>
      <c r="F4647" t="s">
        <v>38</v>
      </c>
      <c r="G4647">
        <v>77</v>
      </c>
      <c r="H4647">
        <v>84</v>
      </c>
      <c r="I4647" t="str">
        <f>INDEX('DATA - Teams'!$C:$C,MATCH(C4647,'DATA - Teams'!$B:$B,0))</f>
        <v>KAPPAZ</v>
      </c>
    </row>
    <row r="4648" spans="1:9" hidden="1" x14ac:dyDescent="0.2">
      <c r="A4648">
        <v>2018</v>
      </c>
      <c r="B4648">
        <v>17</v>
      </c>
      <c r="C4648" t="s">
        <v>367</v>
      </c>
      <c r="D4648" t="s">
        <v>234</v>
      </c>
      <c r="E4648" t="s">
        <v>22</v>
      </c>
      <c r="F4648" t="s">
        <v>38</v>
      </c>
      <c r="G4648">
        <v>80</v>
      </c>
      <c r="H4648">
        <v>90</v>
      </c>
      <c r="I4648" t="str">
        <f>INDEX('DATA - Teams'!$C:$C,MATCH(C4648,'DATA - Teams'!$B:$B,0))</f>
        <v>KAPPAZ</v>
      </c>
    </row>
    <row r="4649" spans="1:9" hidden="1" x14ac:dyDescent="0.2">
      <c r="A4649">
        <v>2018</v>
      </c>
      <c r="B4649">
        <v>17</v>
      </c>
      <c r="C4649" t="s">
        <v>367</v>
      </c>
      <c r="D4649" t="s">
        <v>75</v>
      </c>
      <c r="E4649" t="s">
        <v>33</v>
      </c>
      <c r="F4649" t="s">
        <v>43</v>
      </c>
      <c r="G4649">
        <v>114</v>
      </c>
      <c r="H4649">
        <v>106</v>
      </c>
      <c r="I4649" t="str">
        <f>INDEX('DATA - Teams'!$C:$C,MATCH(C4649,'DATA - Teams'!$B:$B,0))</f>
        <v>KAPPAZ</v>
      </c>
    </row>
    <row r="4650" spans="1:9" hidden="1" x14ac:dyDescent="0.2">
      <c r="A4650">
        <v>2018</v>
      </c>
      <c r="B4650">
        <v>17</v>
      </c>
      <c r="C4650" t="s">
        <v>367</v>
      </c>
      <c r="D4650" t="s">
        <v>157</v>
      </c>
      <c r="E4650" t="s">
        <v>33</v>
      </c>
      <c r="F4650" t="s">
        <v>52</v>
      </c>
      <c r="G4650">
        <v>124</v>
      </c>
      <c r="H4650">
        <v>99</v>
      </c>
      <c r="I4650" t="str">
        <f>INDEX('DATA - Teams'!$C:$C,MATCH(C4650,'DATA - Teams'!$B:$B,0))</f>
        <v>KAPPAZ</v>
      </c>
    </row>
    <row r="4651" spans="1:9" hidden="1" x14ac:dyDescent="0.2">
      <c r="A4651">
        <v>2018</v>
      </c>
      <c r="B4651">
        <v>17</v>
      </c>
      <c r="C4651" t="s">
        <v>367</v>
      </c>
      <c r="D4651" t="s">
        <v>326</v>
      </c>
      <c r="E4651" t="s">
        <v>33</v>
      </c>
      <c r="F4651" t="s">
        <v>41</v>
      </c>
      <c r="G4651">
        <v>94</v>
      </c>
      <c r="H4651">
        <v>48</v>
      </c>
      <c r="I4651" t="str">
        <f>INDEX('DATA - Teams'!$C:$C,MATCH(C4651,'DATA - Teams'!$B:$B,0))</f>
        <v>KAPPAZ</v>
      </c>
    </row>
    <row r="4652" spans="1:9" hidden="1" x14ac:dyDescent="0.2">
      <c r="A4652">
        <v>2018</v>
      </c>
      <c r="B4652">
        <v>17</v>
      </c>
      <c r="C4652" t="s">
        <v>367</v>
      </c>
      <c r="D4652" t="s">
        <v>329</v>
      </c>
      <c r="E4652" t="s">
        <v>24</v>
      </c>
      <c r="F4652" t="s">
        <v>41</v>
      </c>
      <c r="G4652">
        <v>111</v>
      </c>
      <c r="H4652">
        <v>108</v>
      </c>
      <c r="I4652" t="str">
        <f>INDEX('DATA - Teams'!$C:$C,MATCH(C4652,'DATA - Teams'!$B:$B,0))</f>
        <v>KAPPAZ</v>
      </c>
    </row>
    <row r="4653" spans="1:9" hidden="1" x14ac:dyDescent="0.2">
      <c r="A4653">
        <v>2018</v>
      </c>
      <c r="B4653">
        <v>17</v>
      </c>
      <c r="C4653" t="s">
        <v>367</v>
      </c>
      <c r="D4653" t="s">
        <v>103</v>
      </c>
      <c r="E4653" t="s">
        <v>24</v>
      </c>
      <c r="F4653" t="s">
        <v>43</v>
      </c>
      <c r="G4653">
        <v>77</v>
      </c>
      <c r="H4653">
        <v>140</v>
      </c>
      <c r="I4653" t="str">
        <f>INDEX('DATA - Teams'!$C:$C,MATCH(C4653,'DATA - Teams'!$B:$B,0))</f>
        <v>KAPPAZ</v>
      </c>
    </row>
    <row r="4654" spans="1:9" hidden="1" x14ac:dyDescent="0.2">
      <c r="A4654">
        <v>2018</v>
      </c>
      <c r="B4654">
        <v>17</v>
      </c>
      <c r="C4654" t="s">
        <v>367</v>
      </c>
      <c r="D4654" t="s">
        <v>206</v>
      </c>
      <c r="E4654" t="s">
        <v>28</v>
      </c>
      <c r="F4654" t="s">
        <v>38</v>
      </c>
      <c r="G4654">
        <v>75</v>
      </c>
      <c r="H4654">
        <v>128</v>
      </c>
      <c r="I4654" t="str">
        <f>INDEX('DATA - Teams'!$C:$C,MATCH(C4654,'DATA - Teams'!$B:$B,0))</f>
        <v>KAPPAZ</v>
      </c>
    </row>
    <row r="4655" spans="1:9" hidden="1" x14ac:dyDescent="0.2">
      <c r="A4655">
        <v>2018</v>
      </c>
      <c r="B4655">
        <v>17</v>
      </c>
      <c r="C4655" t="s">
        <v>367</v>
      </c>
      <c r="D4655" t="s">
        <v>306</v>
      </c>
      <c r="E4655" t="s">
        <v>28</v>
      </c>
      <c r="F4655" t="s">
        <v>41</v>
      </c>
      <c r="G4655">
        <v>97</v>
      </c>
      <c r="H4655">
        <v>85</v>
      </c>
      <c r="I4655" t="str">
        <f>INDEX('DATA - Teams'!$C:$C,MATCH(C4655,'DATA - Teams'!$B:$B,0))</f>
        <v>KAPPAZ</v>
      </c>
    </row>
    <row r="4656" spans="1:9" hidden="1" x14ac:dyDescent="0.2">
      <c r="A4656">
        <v>2018</v>
      </c>
      <c r="B4656">
        <v>17</v>
      </c>
      <c r="C4656" t="s">
        <v>367</v>
      </c>
      <c r="D4656" t="s">
        <v>241</v>
      </c>
      <c r="E4656" t="s">
        <v>27</v>
      </c>
      <c r="F4656" t="s">
        <v>41</v>
      </c>
      <c r="G4656">
        <v>116</v>
      </c>
      <c r="H4656">
        <v>81</v>
      </c>
      <c r="I4656" t="str">
        <f>INDEX('DATA - Teams'!$C:$C,MATCH(C4656,'DATA - Teams'!$B:$B,0))</f>
        <v>KAPPAZ</v>
      </c>
    </row>
    <row r="4657" spans="1:9" hidden="1" x14ac:dyDescent="0.2">
      <c r="A4657">
        <v>2018</v>
      </c>
      <c r="B4657">
        <v>17</v>
      </c>
      <c r="C4657" t="s">
        <v>367</v>
      </c>
      <c r="D4657" t="s">
        <v>161</v>
      </c>
      <c r="E4657" t="s">
        <v>36</v>
      </c>
      <c r="F4657" t="s">
        <v>43</v>
      </c>
      <c r="G4657">
        <v>80</v>
      </c>
      <c r="H4657">
        <v>96</v>
      </c>
      <c r="I4657" t="str">
        <f>INDEX('DATA - Teams'!$C:$C,MATCH(C4657,'DATA - Teams'!$B:$B,0))</f>
        <v>KAPPAZ</v>
      </c>
    </row>
    <row r="4658" spans="1:9" hidden="1" x14ac:dyDescent="0.2">
      <c r="A4658">
        <v>2018</v>
      </c>
      <c r="B4658">
        <v>17</v>
      </c>
      <c r="C4658" t="s">
        <v>367</v>
      </c>
      <c r="D4658" t="s">
        <v>242</v>
      </c>
      <c r="E4658" t="s">
        <v>36</v>
      </c>
      <c r="F4658" t="s">
        <v>38</v>
      </c>
      <c r="G4658">
        <v>90</v>
      </c>
      <c r="H4658">
        <v>109</v>
      </c>
      <c r="I4658" t="str">
        <f>INDEX('DATA - Teams'!$C:$C,MATCH(C4658,'DATA - Teams'!$B:$B,0))</f>
        <v>KAPPAZ</v>
      </c>
    </row>
    <row r="4659" spans="1:9" hidden="1" x14ac:dyDescent="0.2">
      <c r="A4659">
        <v>2018</v>
      </c>
      <c r="B4659">
        <v>17</v>
      </c>
      <c r="C4659" t="s">
        <v>367</v>
      </c>
      <c r="D4659" t="s">
        <v>158</v>
      </c>
      <c r="E4659" t="s">
        <v>18</v>
      </c>
      <c r="F4659" t="s">
        <v>41</v>
      </c>
      <c r="G4659">
        <v>97</v>
      </c>
      <c r="H4659">
        <v>111</v>
      </c>
      <c r="I4659" t="str">
        <f>INDEX('DATA - Teams'!$C:$C,MATCH(C4659,'DATA - Teams'!$B:$B,0))</f>
        <v>KAPPAZ</v>
      </c>
    </row>
    <row r="4660" spans="1:9" hidden="1" x14ac:dyDescent="0.2">
      <c r="A4660">
        <v>2018</v>
      </c>
      <c r="B4660">
        <v>17</v>
      </c>
      <c r="C4660" t="s">
        <v>367</v>
      </c>
      <c r="D4660" t="s">
        <v>284</v>
      </c>
      <c r="E4660" t="s">
        <v>13</v>
      </c>
      <c r="F4660" t="s">
        <v>43</v>
      </c>
      <c r="G4660">
        <v>84</v>
      </c>
      <c r="H4660">
        <v>132</v>
      </c>
      <c r="I4660" t="str">
        <f>INDEX('DATA - Teams'!$C:$C,MATCH(C4660,'DATA - Teams'!$B:$B,0))</f>
        <v>KAPPAZ</v>
      </c>
    </row>
    <row r="4661" spans="1:9" hidden="1" x14ac:dyDescent="0.2">
      <c r="A4661">
        <v>2018</v>
      </c>
      <c r="B4661">
        <v>17</v>
      </c>
      <c r="C4661" t="s">
        <v>367</v>
      </c>
      <c r="D4661" t="s">
        <v>96</v>
      </c>
      <c r="E4661" t="s">
        <v>17</v>
      </c>
      <c r="F4661" t="s">
        <v>43</v>
      </c>
      <c r="G4661">
        <v>77</v>
      </c>
      <c r="H4661">
        <v>95</v>
      </c>
      <c r="I4661" t="str">
        <f>INDEX('DATA - Teams'!$C:$C,MATCH(C4661,'DATA - Teams'!$B:$B,0))</f>
        <v>KAPPAZ</v>
      </c>
    </row>
    <row r="4662" spans="1:9" hidden="1" x14ac:dyDescent="0.2">
      <c r="A4662">
        <v>2018</v>
      </c>
      <c r="B4662">
        <v>17</v>
      </c>
      <c r="C4662" t="s">
        <v>367</v>
      </c>
      <c r="D4662" t="s">
        <v>108</v>
      </c>
      <c r="E4662" t="s">
        <v>31</v>
      </c>
      <c r="F4662" t="s">
        <v>59</v>
      </c>
      <c r="G4662">
        <v>97</v>
      </c>
      <c r="H4662">
        <v>99</v>
      </c>
      <c r="I4662" t="str">
        <f>INDEX('DATA - Teams'!$C:$C,MATCH(C4662,'DATA - Teams'!$B:$B,0))</f>
        <v>KAPPAZ</v>
      </c>
    </row>
    <row r="4663" spans="1:9" hidden="1" x14ac:dyDescent="0.2">
      <c r="A4663">
        <v>2018</v>
      </c>
      <c r="B4663">
        <v>17</v>
      </c>
      <c r="C4663" t="s">
        <v>367</v>
      </c>
      <c r="D4663" t="s">
        <v>167</v>
      </c>
      <c r="E4663" t="s">
        <v>14</v>
      </c>
      <c r="F4663" t="s">
        <v>59</v>
      </c>
      <c r="G4663">
        <v>84</v>
      </c>
      <c r="H4663">
        <v>97</v>
      </c>
      <c r="I4663" t="str">
        <f>INDEX('DATA - Teams'!$C:$C,MATCH(C4663,'DATA - Teams'!$B:$B,0))</f>
        <v>KAPPAZ</v>
      </c>
    </row>
    <row r="4664" spans="1:9" hidden="1" x14ac:dyDescent="0.2">
      <c r="A4664">
        <v>2018</v>
      </c>
      <c r="B4664">
        <v>17</v>
      </c>
      <c r="C4664" t="s">
        <v>367</v>
      </c>
      <c r="D4664" t="s">
        <v>218</v>
      </c>
      <c r="E4664" t="s">
        <v>35</v>
      </c>
      <c r="F4664" t="s">
        <v>59</v>
      </c>
      <c r="G4664">
        <v>87</v>
      </c>
      <c r="H4664">
        <v>63</v>
      </c>
      <c r="I4664" t="str">
        <f>INDEX('DATA - Teams'!$C:$C,MATCH(C4664,'DATA - Teams'!$B:$B,0))</f>
        <v>KAPPAZ</v>
      </c>
    </row>
    <row r="4665" spans="1:9" hidden="1" x14ac:dyDescent="0.2">
      <c r="A4665">
        <v>2018</v>
      </c>
      <c r="B4665">
        <v>17</v>
      </c>
      <c r="C4665" t="s">
        <v>367</v>
      </c>
      <c r="D4665" t="s">
        <v>176</v>
      </c>
      <c r="E4665" t="s">
        <v>35</v>
      </c>
      <c r="F4665" t="s">
        <v>59</v>
      </c>
      <c r="G4665">
        <v>95</v>
      </c>
      <c r="H4665">
        <v>0</v>
      </c>
      <c r="I4665" t="str">
        <f>INDEX('DATA - Teams'!$C:$C,MATCH(C4665,'DATA - Teams'!$B:$B,0))</f>
        <v>KAPPAZ</v>
      </c>
    </row>
    <row r="4666" spans="1:9" hidden="1" x14ac:dyDescent="0.2">
      <c r="A4666">
        <v>2018</v>
      </c>
      <c r="B4666">
        <v>18</v>
      </c>
      <c r="C4666" t="s">
        <v>367</v>
      </c>
      <c r="D4666" t="s">
        <v>286</v>
      </c>
      <c r="E4666" t="s">
        <v>20</v>
      </c>
      <c r="F4666" t="s">
        <v>38</v>
      </c>
      <c r="G4666">
        <v>123</v>
      </c>
      <c r="H4666">
        <v>140</v>
      </c>
      <c r="I4666" t="str">
        <f>INDEX('DATA - Teams'!$C:$C,MATCH(C4666,'DATA - Teams'!$B:$B,0))</f>
        <v>KAPPAZ</v>
      </c>
    </row>
    <row r="4667" spans="1:9" hidden="1" x14ac:dyDescent="0.2">
      <c r="A4667">
        <v>2018</v>
      </c>
      <c r="B4667">
        <v>18</v>
      </c>
      <c r="C4667" t="s">
        <v>367</v>
      </c>
      <c r="D4667" t="s">
        <v>61</v>
      </c>
      <c r="E4667" t="s">
        <v>20</v>
      </c>
      <c r="F4667" t="s">
        <v>41</v>
      </c>
      <c r="G4667">
        <v>108</v>
      </c>
      <c r="H4667">
        <v>102</v>
      </c>
      <c r="I4667" t="str">
        <f>INDEX('DATA - Teams'!$C:$C,MATCH(C4667,'DATA - Teams'!$B:$B,0))</f>
        <v>KAPPAZ</v>
      </c>
    </row>
    <row r="4668" spans="1:9" hidden="1" x14ac:dyDescent="0.2">
      <c r="A4668">
        <v>2018</v>
      </c>
      <c r="B4668">
        <v>18</v>
      </c>
      <c r="C4668" t="s">
        <v>367</v>
      </c>
      <c r="D4668" t="s">
        <v>244</v>
      </c>
      <c r="E4668" t="s">
        <v>20</v>
      </c>
      <c r="F4668" t="s">
        <v>41</v>
      </c>
      <c r="G4668">
        <v>116</v>
      </c>
      <c r="H4668">
        <v>80</v>
      </c>
      <c r="I4668" t="str">
        <f>INDEX('DATA - Teams'!$C:$C,MATCH(C4668,'DATA - Teams'!$B:$B,0))</f>
        <v>KAPPAZ</v>
      </c>
    </row>
    <row r="4669" spans="1:9" hidden="1" x14ac:dyDescent="0.2">
      <c r="A4669">
        <v>2018</v>
      </c>
      <c r="B4669">
        <v>18</v>
      </c>
      <c r="C4669" t="s">
        <v>367</v>
      </c>
      <c r="D4669" t="s">
        <v>320</v>
      </c>
      <c r="E4669" t="s">
        <v>14</v>
      </c>
      <c r="F4669" t="s">
        <v>43</v>
      </c>
      <c r="G4669">
        <v>72</v>
      </c>
      <c r="H4669">
        <v>57</v>
      </c>
      <c r="I4669" t="str">
        <f>INDEX('DATA - Teams'!$C:$C,MATCH(C4669,'DATA - Teams'!$B:$B,0))</f>
        <v>KAPPAZ</v>
      </c>
    </row>
    <row r="4670" spans="1:9" hidden="1" x14ac:dyDescent="0.2">
      <c r="A4670">
        <v>2018</v>
      </c>
      <c r="B4670">
        <v>18</v>
      </c>
      <c r="C4670" t="s">
        <v>367</v>
      </c>
      <c r="D4670" t="s">
        <v>167</v>
      </c>
      <c r="E4670" t="s">
        <v>14</v>
      </c>
      <c r="F4670" t="s">
        <v>41</v>
      </c>
      <c r="G4670">
        <v>96</v>
      </c>
      <c r="H4670">
        <v>125</v>
      </c>
      <c r="I4670" t="str">
        <f>INDEX('DATA - Teams'!$C:$C,MATCH(C4670,'DATA - Teams'!$B:$B,0))</f>
        <v>KAPPAZ</v>
      </c>
    </row>
    <row r="4671" spans="1:9" hidden="1" x14ac:dyDescent="0.2">
      <c r="A4671">
        <v>2018</v>
      </c>
      <c r="B4671">
        <v>18</v>
      </c>
      <c r="C4671" t="s">
        <v>367</v>
      </c>
      <c r="D4671" t="s">
        <v>155</v>
      </c>
      <c r="E4671" t="s">
        <v>22</v>
      </c>
      <c r="F4671" t="s">
        <v>38</v>
      </c>
      <c r="G4671">
        <v>70</v>
      </c>
      <c r="H4671">
        <v>54</v>
      </c>
      <c r="I4671" t="str">
        <f>INDEX('DATA - Teams'!$C:$C,MATCH(C4671,'DATA - Teams'!$B:$B,0))</f>
        <v>KAPPAZ</v>
      </c>
    </row>
    <row r="4672" spans="1:9" hidden="1" x14ac:dyDescent="0.2">
      <c r="A4672">
        <v>2018</v>
      </c>
      <c r="B4672">
        <v>18</v>
      </c>
      <c r="C4672" t="s">
        <v>367</v>
      </c>
      <c r="D4672" t="s">
        <v>234</v>
      </c>
      <c r="E4672" t="s">
        <v>22</v>
      </c>
      <c r="F4672" t="s">
        <v>38</v>
      </c>
      <c r="G4672">
        <v>86</v>
      </c>
      <c r="H4672">
        <v>86</v>
      </c>
      <c r="I4672" t="str">
        <f>INDEX('DATA - Teams'!$C:$C,MATCH(C4672,'DATA - Teams'!$B:$B,0))</f>
        <v>KAPPAZ</v>
      </c>
    </row>
    <row r="4673" spans="1:9" hidden="1" x14ac:dyDescent="0.2">
      <c r="A4673">
        <v>2018</v>
      </c>
      <c r="B4673">
        <v>18</v>
      </c>
      <c r="C4673" t="s">
        <v>367</v>
      </c>
      <c r="D4673" t="s">
        <v>157</v>
      </c>
      <c r="E4673" t="s">
        <v>33</v>
      </c>
      <c r="F4673" t="s">
        <v>52</v>
      </c>
      <c r="G4673">
        <v>128</v>
      </c>
      <c r="H4673">
        <v>113</v>
      </c>
      <c r="I4673" t="str">
        <f>INDEX('DATA - Teams'!$C:$C,MATCH(C4673,'DATA - Teams'!$B:$B,0))</f>
        <v>KAPPAZ</v>
      </c>
    </row>
    <row r="4674" spans="1:9" hidden="1" x14ac:dyDescent="0.2">
      <c r="A4674">
        <v>2018</v>
      </c>
      <c r="B4674">
        <v>18</v>
      </c>
      <c r="C4674" t="s">
        <v>367</v>
      </c>
      <c r="D4674" t="s">
        <v>326</v>
      </c>
      <c r="E4674" t="s">
        <v>33</v>
      </c>
      <c r="F4674" t="s">
        <v>41</v>
      </c>
      <c r="G4674">
        <v>91</v>
      </c>
      <c r="H4674">
        <v>107</v>
      </c>
      <c r="I4674" t="str">
        <f>INDEX('DATA - Teams'!$C:$C,MATCH(C4674,'DATA - Teams'!$B:$B,0))</f>
        <v>KAPPAZ</v>
      </c>
    </row>
    <row r="4675" spans="1:9" hidden="1" x14ac:dyDescent="0.2">
      <c r="A4675">
        <v>2018</v>
      </c>
      <c r="B4675">
        <v>18</v>
      </c>
      <c r="C4675" t="s">
        <v>367</v>
      </c>
      <c r="D4675" t="s">
        <v>75</v>
      </c>
      <c r="E4675" t="s">
        <v>33</v>
      </c>
      <c r="F4675" t="s">
        <v>43</v>
      </c>
      <c r="G4675">
        <v>104</v>
      </c>
      <c r="H4675">
        <v>64</v>
      </c>
      <c r="I4675" t="str">
        <f>INDEX('DATA - Teams'!$C:$C,MATCH(C4675,'DATA - Teams'!$B:$B,0))</f>
        <v>KAPPAZ</v>
      </c>
    </row>
    <row r="4676" spans="1:9" hidden="1" x14ac:dyDescent="0.2">
      <c r="A4676">
        <v>2018</v>
      </c>
      <c r="B4676">
        <v>18</v>
      </c>
      <c r="C4676" t="s">
        <v>367</v>
      </c>
      <c r="D4676" t="s">
        <v>329</v>
      </c>
      <c r="E4676" t="s">
        <v>24</v>
      </c>
      <c r="F4676" t="s">
        <v>41</v>
      </c>
      <c r="G4676">
        <v>112</v>
      </c>
      <c r="H4676">
        <v>119</v>
      </c>
      <c r="I4676" t="str">
        <f>INDEX('DATA - Teams'!$C:$C,MATCH(C4676,'DATA - Teams'!$B:$B,0))</f>
        <v>KAPPAZ</v>
      </c>
    </row>
    <row r="4677" spans="1:9" hidden="1" x14ac:dyDescent="0.2">
      <c r="A4677">
        <v>2018</v>
      </c>
      <c r="B4677">
        <v>18</v>
      </c>
      <c r="C4677" t="s">
        <v>367</v>
      </c>
      <c r="D4677" t="s">
        <v>103</v>
      </c>
      <c r="E4677" t="s">
        <v>24</v>
      </c>
      <c r="F4677" t="s">
        <v>43</v>
      </c>
      <c r="G4677">
        <v>72</v>
      </c>
      <c r="H4677">
        <v>74</v>
      </c>
      <c r="I4677" t="str">
        <f>INDEX('DATA - Teams'!$C:$C,MATCH(C4677,'DATA - Teams'!$B:$B,0))</f>
        <v>KAPPAZ</v>
      </c>
    </row>
    <row r="4678" spans="1:9" hidden="1" x14ac:dyDescent="0.2">
      <c r="A4678">
        <v>2018</v>
      </c>
      <c r="B4678">
        <v>18</v>
      </c>
      <c r="C4678" t="s">
        <v>367</v>
      </c>
      <c r="D4678" t="s">
        <v>306</v>
      </c>
      <c r="E4678" t="s">
        <v>28</v>
      </c>
      <c r="F4678" t="s">
        <v>41</v>
      </c>
      <c r="G4678">
        <v>106</v>
      </c>
      <c r="H4678">
        <v>112</v>
      </c>
      <c r="I4678" t="str">
        <f>INDEX('DATA - Teams'!$C:$C,MATCH(C4678,'DATA - Teams'!$B:$B,0))</f>
        <v>KAPPAZ</v>
      </c>
    </row>
    <row r="4679" spans="1:9" hidden="1" x14ac:dyDescent="0.2">
      <c r="A4679">
        <v>2018</v>
      </c>
      <c r="B4679">
        <v>18</v>
      </c>
      <c r="C4679" t="s">
        <v>367</v>
      </c>
      <c r="D4679" t="s">
        <v>206</v>
      </c>
      <c r="E4679" t="s">
        <v>28</v>
      </c>
      <c r="F4679" t="s">
        <v>38</v>
      </c>
      <c r="G4679">
        <v>79</v>
      </c>
      <c r="H4679">
        <v>90</v>
      </c>
      <c r="I4679" t="str">
        <f>INDEX('DATA - Teams'!$C:$C,MATCH(C4679,'DATA - Teams'!$B:$B,0))</f>
        <v>KAPPAZ</v>
      </c>
    </row>
    <row r="4680" spans="1:9" hidden="1" x14ac:dyDescent="0.2">
      <c r="A4680">
        <v>2018</v>
      </c>
      <c r="B4680">
        <v>18</v>
      </c>
      <c r="C4680" t="s">
        <v>367</v>
      </c>
      <c r="D4680" t="s">
        <v>161</v>
      </c>
      <c r="E4680" t="s">
        <v>36</v>
      </c>
      <c r="F4680" t="s">
        <v>43</v>
      </c>
      <c r="G4680">
        <v>79</v>
      </c>
      <c r="H4680">
        <v>103</v>
      </c>
      <c r="I4680" t="str">
        <f>INDEX('DATA - Teams'!$C:$C,MATCH(C4680,'DATA - Teams'!$B:$B,0))</f>
        <v>KAPPAZ</v>
      </c>
    </row>
    <row r="4681" spans="1:9" hidden="1" x14ac:dyDescent="0.2">
      <c r="A4681">
        <v>2018</v>
      </c>
      <c r="B4681">
        <v>18</v>
      </c>
      <c r="C4681" t="s">
        <v>367</v>
      </c>
      <c r="D4681" t="s">
        <v>242</v>
      </c>
      <c r="E4681" t="s">
        <v>36</v>
      </c>
      <c r="F4681" t="s">
        <v>38</v>
      </c>
      <c r="G4681">
        <v>77</v>
      </c>
      <c r="H4681">
        <v>61</v>
      </c>
      <c r="I4681" t="str">
        <f>INDEX('DATA - Teams'!$C:$C,MATCH(C4681,'DATA - Teams'!$B:$B,0))</f>
        <v>KAPPAZ</v>
      </c>
    </row>
    <row r="4682" spans="1:9" hidden="1" x14ac:dyDescent="0.2">
      <c r="A4682">
        <v>2018</v>
      </c>
      <c r="B4682">
        <v>18</v>
      </c>
      <c r="C4682" t="s">
        <v>367</v>
      </c>
      <c r="D4682" t="s">
        <v>158</v>
      </c>
      <c r="E4682" t="s">
        <v>18</v>
      </c>
      <c r="F4682" t="s">
        <v>41</v>
      </c>
      <c r="G4682">
        <v>105</v>
      </c>
      <c r="H4682">
        <v>80</v>
      </c>
      <c r="I4682" t="str">
        <f>INDEX('DATA - Teams'!$C:$C,MATCH(C4682,'DATA - Teams'!$B:$B,0))</f>
        <v>KAPPAZ</v>
      </c>
    </row>
    <row r="4683" spans="1:9" hidden="1" x14ac:dyDescent="0.2">
      <c r="A4683">
        <v>2018</v>
      </c>
      <c r="B4683">
        <v>18</v>
      </c>
      <c r="C4683" t="s">
        <v>367</v>
      </c>
      <c r="D4683" t="s">
        <v>284</v>
      </c>
      <c r="E4683" t="s">
        <v>13</v>
      </c>
      <c r="F4683" t="s">
        <v>43</v>
      </c>
      <c r="G4683">
        <v>89</v>
      </c>
      <c r="H4683">
        <v>105</v>
      </c>
      <c r="I4683" t="str">
        <f>INDEX('DATA - Teams'!$C:$C,MATCH(C4683,'DATA - Teams'!$B:$B,0))</f>
        <v>KAPPAZ</v>
      </c>
    </row>
    <row r="4684" spans="1:9" hidden="1" x14ac:dyDescent="0.2">
      <c r="A4684">
        <v>2018</v>
      </c>
      <c r="B4684">
        <v>18</v>
      </c>
      <c r="C4684" t="s">
        <v>367</v>
      </c>
      <c r="D4684" t="s">
        <v>108</v>
      </c>
      <c r="E4684" t="s">
        <v>31</v>
      </c>
      <c r="F4684" t="s">
        <v>59</v>
      </c>
      <c r="G4684">
        <v>94</v>
      </c>
      <c r="H4684">
        <v>87</v>
      </c>
      <c r="I4684" t="str">
        <f>INDEX('DATA - Teams'!$C:$C,MATCH(C4684,'DATA - Teams'!$B:$B,0))</f>
        <v>KAPPAZ</v>
      </c>
    </row>
    <row r="4685" spans="1:9" hidden="1" x14ac:dyDescent="0.2">
      <c r="A4685">
        <v>2018</v>
      </c>
      <c r="B4685">
        <v>18</v>
      </c>
      <c r="C4685" t="s">
        <v>367</v>
      </c>
      <c r="D4685" t="s">
        <v>241</v>
      </c>
      <c r="E4685" t="s">
        <v>27</v>
      </c>
      <c r="F4685" t="s">
        <v>59</v>
      </c>
      <c r="G4685">
        <v>109</v>
      </c>
      <c r="H4685">
        <v>92</v>
      </c>
      <c r="I4685" t="str">
        <f>INDEX('DATA - Teams'!$C:$C,MATCH(C4685,'DATA - Teams'!$B:$B,0))</f>
        <v>KAPPAZ</v>
      </c>
    </row>
    <row r="4686" spans="1:9" hidden="1" x14ac:dyDescent="0.2">
      <c r="A4686">
        <v>2018</v>
      </c>
      <c r="B4686">
        <v>18</v>
      </c>
      <c r="C4686" t="s">
        <v>367</v>
      </c>
      <c r="D4686" t="s">
        <v>96</v>
      </c>
      <c r="E4686" t="s">
        <v>17</v>
      </c>
      <c r="F4686" t="s">
        <v>59</v>
      </c>
      <c r="G4686">
        <v>75</v>
      </c>
      <c r="H4686">
        <v>66</v>
      </c>
      <c r="I4686" t="str">
        <f>INDEX('DATA - Teams'!$C:$C,MATCH(C4686,'DATA - Teams'!$B:$B,0))</f>
        <v>KAPPAZ</v>
      </c>
    </row>
    <row r="4687" spans="1:9" hidden="1" x14ac:dyDescent="0.2">
      <c r="A4687">
        <v>2018</v>
      </c>
      <c r="B4687">
        <v>18</v>
      </c>
      <c r="C4687" t="s">
        <v>367</v>
      </c>
      <c r="D4687" t="s">
        <v>176</v>
      </c>
      <c r="E4687" t="s">
        <v>35</v>
      </c>
      <c r="F4687" t="s">
        <v>59</v>
      </c>
      <c r="G4687">
        <v>95</v>
      </c>
      <c r="H4687">
        <v>0</v>
      </c>
      <c r="I4687" t="str">
        <f>INDEX('DATA - Teams'!$C:$C,MATCH(C4687,'DATA - Teams'!$B:$B,0))</f>
        <v>KAPPAZ</v>
      </c>
    </row>
    <row r="4688" spans="1:9" hidden="1" x14ac:dyDescent="0.2">
      <c r="A4688">
        <v>2018</v>
      </c>
      <c r="B4688">
        <v>19</v>
      </c>
      <c r="C4688" t="s">
        <v>367</v>
      </c>
      <c r="D4688" t="s">
        <v>286</v>
      </c>
      <c r="E4688" t="s">
        <v>20</v>
      </c>
      <c r="F4688" t="s">
        <v>38</v>
      </c>
      <c r="G4688">
        <v>138</v>
      </c>
      <c r="H4688">
        <v>151</v>
      </c>
      <c r="I4688" t="str">
        <f>INDEX('DATA - Teams'!$C:$C,MATCH(C4688,'DATA - Teams'!$B:$B,0))</f>
        <v>KAPPAZ</v>
      </c>
    </row>
    <row r="4689" spans="1:9" hidden="1" x14ac:dyDescent="0.2">
      <c r="A4689">
        <v>2018</v>
      </c>
      <c r="B4689">
        <v>19</v>
      </c>
      <c r="C4689" t="s">
        <v>367</v>
      </c>
      <c r="D4689" t="s">
        <v>61</v>
      </c>
      <c r="E4689" t="s">
        <v>20</v>
      </c>
      <c r="F4689" t="s">
        <v>41</v>
      </c>
      <c r="G4689">
        <v>111</v>
      </c>
      <c r="H4689">
        <v>112</v>
      </c>
      <c r="I4689" t="str">
        <f>INDEX('DATA - Teams'!$C:$C,MATCH(C4689,'DATA - Teams'!$B:$B,0))</f>
        <v>KAPPAZ</v>
      </c>
    </row>
    <row r="4690" spans="1:9" hidden="1" x14ac:dyDescent="0.2">
      <c r="A4690">
        <v>2018</v>
      </c>
      <c r="B4690">
        <v>19</v>
      </c>
      <c r="C4690" t="s">
        <v>367</v>
      </c>
      <c r="D4690" t="s">
        <v>244</v>
      </c>
      <c r="E4690" t="s">
        <v>20</v>
      </c>
      <c r="F4690" t="s">
        <v>41</v>
      </c>
      <c r="G4690">
        <v>102</v>
      </c>
      <c r="H4690">
        <v>52</v>
      </c>
      <c r="I4690" t="str">
        <f>INDEX('DATA - Teams'!$C:$C,MATCH(C4690,'DATA - Teams'!$B:$B,0))</f>
        <v>KAPPAZ</v>
      </c>
    </row>
    <row r="4691" spans="1:9" hidden="1" x14ac:dyDescent="0.2">
      <c r="A4691">
        <v>2018</v>
      </c>
      <c r="B4691">
        <v>19</v>
      </c>
      <c r="C4691" t="s">
        <v>367</v>
      </c>
      <c r="D4691" t="s">
        <v>208</v>
      </c>
      <c r="E4691" t="s">
        <v>31</v>
      </c>
      <c r="F4691" t="s">
        <v>43</v>
      </c>
      <c r="G4691">
        <v>106</v>
      </c>
      <c r="H4691">
        <v>116</v>
      </c>
      <c r="I4691" t="str">
        <f>INDEX('DATA - Teams'!$C:$C,MATCH(C4691,'DATA - Teams'!$B:$B,0))</f>
        <v>KAPPAZ</v>
      </c>
    </row>
    <row r="4692" spans="1:9" hidden="1" x14ac:dyDescent="0.2">
      <c r="A4692">
        <v>2018</v>
      </c>
      <c r="B4692">
        <v>19</v>
      </c>
      <c r="C4692" t="s">
        <v>367</v>
      </c>
      <c r="D4692" t="s">
        <v>167</v>
      </c>
      <c r="E4692" t="s">
        <v>14</v>
      </c>
      <c r="F4692" t="s">
        <v>41</v>
      </c>
      <c r="G4692">
        <v>103</v>
      </c>
      <c r="H4692">
        <v>104</v>
      </c>
      <c r="I4692" t="str">
        <f>INDEX('DATA - Teams'!$C:$C,MATCH(C4692,'DATA - Teams'!$B:$B,0))</f>
        <v>KAPPAZ</v>
      </c>
    </row>
    <row r="4693" spans="1:9" hidden="1" x14ac:dyDescent="0.2">
      <c r="A4693">
        <v>2018</v>
      </c>
      <c r="B4693">
        <v>19</v>
      </c>
      <c r="C4693" t="s">
        <v>367</v>
      </c>
      <c r="D4693" t="s">
        <v>234</v>
      </c>
      <c r="E4693" t="s">
        <v>22</v>
      </c>
      <c r="F4693" t="s">
        <v>38</v>
      </c>
      <c r="G4693">
        <v>85</v>
      </c>
      <c r="H4693">
        <v>80</v>
      </c>
      <c r="I4693" t="str">
        <f>INDEX('DATA - Teams'!$C:$C,MATCH(C4693,'DATA - Teams'!$B:$B,0))</f>
        <v>KAPPAZ</v>
      </c>
    </row>
    <row r="4694" spans="1:9" hidden="1" x14ac:dyDescent="0.2">
      <c r="A4694">
        <v>2018</v>
      </c>
      <c r="B4694">
        <v>19</v>
      </c>
      <c r="C4694" t="s">
        <v>367</v>
      </c>
      <c r="D4694" t="s">
        <v>380</v>
      </c>
      <c r="E4694" t="s">
        <v>22</v>
      </c>
      <c r="F4694" t="s">
        <v>38</v>
      </c>
      <c r="G4694">
        <v>116</v>
      </c>
      <c r="H4694">
        <v>83</v>
      </c>
      <c r="I4694" t="str">
        <f>INDEX('DATA - Teams'!$C:$C,MATCH(C4694,'DATA - Teams'!$B:$B,0))</f>
        <v>KAPPAZ</v>
      </c>
    </row>
    <row r="4695" spans="1:9" hidden="1" x14ac:dyDescent="0.2">
      <c r="A4695">
        <v>2018</v>
      </c>
      <c r="B4695">
        <v>19</v>
      </c>
      <c r="C4695" t="s">
        <v>367</v>
      </c>
      <c r="D4695" t="s">
        <v>157</v>
      </c>
      <c r="E4695" t="s">
        <v>33</v>
      </c>
      <c r="F4695" t="s">
        <v>52</v>
      </c>
      <c r="G4695">
        <v>136</v>
      </c>
      <c r="H4695">
        <v>157</v>
      </c>
      <c r="I4695" t="str">
        <f>INDEX('DATA - Teams'!$C:$C,MATCH(C4695,'DATA - Teams'!$B:$B,0))</f>
        <v>KAPPAZ</v>
      </c>
    </row>
    <row r="4696" spans="1:9" hidden="1" x14ac:dyDescent="0.2">
      <c r="A4696">
        <v>2018</v>
      </c>
      <c r="B4696">
        <v>19</v>
      </c>
      <c r="C4696" t="s">
        <v>367</v>
      </c>
      <c r="D4696" t="s">
        <v>326</v>
      </c>
      <c r="E4696" t="s">
        <v>33</v>
      </c>
      <c r="F4696" t="s">
        <v>41</v>
      </c>
      <c r="G4696">
        <v>88</v>
      </c>
      <c r="H4696">
        <v>111</v>
      </c>
      <c r="I4696" t="str">
        <f>INDEX('DATA - Teams'!$C:$C,MATCH(C4696,'DATA - Teams'!$B:$B,0))</f>
        <v>KAPPAZ</v>
      </c>
    </row>
    <row r="4697" spans="1:9" hidden="1" x14ac:dyDescent="0.2">
      <c r="A4697">
        <v>2018</v>
      </c>
      <c r="B4697">
        <v>19</v>
      </c>
      <c r="C4697" t="s">
        <v>367</v>
      </c>
      <c r="D4697" t="s">
        <v>75</v>
      </c>
      <c r="E4697" t="s">
        <v>33</v>
      </c>
      <c r="F4697" t="s">
        <v>43</v>
      </c>
      <c r="G4697">
        <v>94</v>
      </c>
      <c r="H4697">
        <v>71</v>
      </c>
      <c r="I4697" t="str">
        <f>INDEX('DATA - Teams'!$C:$C,MATCH(C4697,'DATA - Teams'!$B:$B,0))</f>
        <v>KAPPAZ</v>
      </c>
    </row>
    <row r="4698" spans="1:9" hidden="1" x14ac:dyDescent="0.2">
      <c r="A4698">
        <v>2018</v>
      </c>
      <c r="B4698">
        <v>19</v>
      </c>
      <c r="C4698" t="s">
        <v>367</v>
      </c>
      <c r="D4698" t="s">
        <v>329</v>
      </c>
      <c r="E4698" t="s">
        <v>24</v>
      </c>
      <c r="F4698" t="s">
        <v>41</v>
      </c>
      <c r="G4698">
        <v>103</v>
      </c>
      <c r="H4698">
        <v>111</v>
      </c>
      <c r="I4698" t="str">
        <f>INDEX('DATA - Teams'!$C:$C,MATCH(C4698,'DATA - Teams'!$B:$B,0))</f>
        <v>KAPPAZ</v>
      </c>
    </row>
    <row r="4699" spans="1:9" hidden="1" x14ac:dyDescent="0.2">
      <c r="A4699">
        <v>2018</v>
      </c>
      <c r="B4699">
        <v>19</v>
      </c>
      <c r="C4699" t="s">
        <v>367</v>
      </c>
      <c r="D4699" t="s">
        <v>103</v>
      </c>
      <c r="E4699" t="s">
        <v>24</v>
      </c>
      <c r="F4699" t="s">
        <v>43</v>
      </c>
      <c r="G4699">
        <v>66</v>
      </c>
      <c r="H4699">
        <v>47</v>
      </c>
      <c r="I4699" t="str">
        <f>INDEX('DATA - Teams'!$C:$C,MATCH(C4699,'DATA - Teams'!$B:$B,0))</f>
        <v>KAPPAZ</v>
      </c>
    </row>
    <row r="4700" spans="1:9" hidden="1" x14ac:dyDescent="0.2">
      <c r="A4700">
        <v>2018</v>
      </c>
      <c r="B4700">
        <v>19</v>
      </c>
      <c r="C4700" t="s">
        <v>367</v>
      </c>
      <c r="D4700" t="s">
        <v>306</v>
      </c>
      <c r="E4700" t="s">
        <v>28</v>
      </c>
      <c r="F4700" t="s">
        <v>41</v>
      </c>
      <c r="G4700">
        <v>109</v>
      </c>
      <c r="H4700">
        <v>112</v>
      </c>
      <c r="I4700" t="str">
        <f>INDEX('DATA - Teams'!$C:$C,MATCH(C4700,'DATA - Teams'!$B:$B,0))</f>
        <v>KAPPAZ</v>
      </c>
    </row>
    <row r="4701" spans="1:9" hidden="1" x14ac:dyDescent="0.2">
      <c r="A4701">
        <v>2018</v>
      </c>
      <c r="B4701">
        <v>19</v>
      </c>
      <c r="C4701" t="s">
        <v>367</v>
      </c>
      <c r="D4701" t="s">
        <v>206</v>
      </c>
      <c r="E4701" t="s">
        <v>28</v>
      </c>
      <c r="F4701" t="s">
        <v>38</v>
      </c>
      <c r="G4701">
        <v>77</v>
      </c>
      <c r="H4701">
        <v>56</v>
      </c>
      <c r="I4701" t="str">
        <f>INDEX('DATA - Teams'!$C:$C,MATCH(C4701,'DATA - Teams'!$B:$B,0))</f>
        <v>KAPPAZ</v>
      </c>
    </row>
    <row r="4702" spans="1:9" hidden="1" x14ac:dyDescent="0.2">
      <c r="A4702">
        <v>2018</v>
      </c>
      <c r="B4702">
        <v>19</v>
      </c>
      <c r="C4702" t="s">
        <v>367</v>
      </c>
      <c r="D4702" t="s">
        <v>161</v>
      </c>
      <c r="E4702" t="s">
        <v>36</v>
      </c>
      <c r="F4702" t="s">
        <v>43</v>
      </c>
      <c r="G4702">
        <v>79</v>
      </c>
      <c r="H4702">
        <v>118</v>
      </c>
      <c r="I4702" t="str">
        <f>INDEX('DATA - Teams'!$C:$C,MATCH(C4702,'DATA - Teams'!$B:$B,0))</f>
        <v>KAPPAZ</v>
      </c>
    </row>
    <row r="4703" spans="1:9" hidden="1" x14ac:dyDescent="0.2">
      <c r="A4703">
        <v>2018</v>
      </c>
      <c r="B4703">
        <v>19</v>
      </c>
      <c r="C4703" t="s">
        <v>367</v>
      </c>
      <c r="D4703" t="s">
        <v>242</v>
      </c>
      <c r="E4703" t="s">
        <v>36</v>
      </c>
      <c r="F4703" t="s">
        <v>38</v>
      </c>
      <c r="G4703">
        <v>69</v>
      </c>
      <c r="H4703">
        <v>52</v>
      </c>
      <c r="I4703" t="str">
        <f>INDEX('DATA - Teams'!$C:$C,MATCH(C4703,'DATA - Teams'!$B:$B,0))</f>
        <v>KAPPAZ</v>
      </c>
    </row>
    <row r="4704" spans="1:9" hidden="1" x14ac:dyDescent="0.2">
      <c r="A4704">
        <v>2018</v>
      </c>
      <c r="B4704">
        <v>19</v>
      </c>
      <c r="C4704" t="s">
        <v>367</v>
      </c>
      <c r="D4704" t="s">
        <v>158</v>
      </c>
      <c r="E4704" t="s">
        <v>18</v>
      </c>
      <c r="F4704" t="s">
        <v>41</v>
      </c>
      <c r="G4704">
        <v>113</v>
      </c>
      <c r="H4704">
        <v>143</v>
      </c>
      <c r="I4704" t="str">
        <f>INDEX('DATA - Teams'!$C:$C,MATCH(C4704,'DATA - Teams'!$B:$B,0))</f>
        <v>KAPPAZ</v>
      </c>
    </row>
    <row r="4705" spans="1:9" hidden="1" x14ac:dyDescent="0.2">
      <c r="A4705">
        <v>2018</v>
      </c>
      <c r="B4705">
        <v>19</v>
      </c>
      <c r="C4705" t="s">
        <v>367</v>
      </c>
      <c r="D4705" t="s">
        <v>284</v>
      </c>
      <c r="E4705" t="s">
        <v>13</v>
      </c>
      <c r="F4705" t="s">
        <v>43</v>
      </c>
      <c r="G4705">
        <v>97</v>
      </c>
      <c r="H4705">
        <v>122</v>
      </c>
      <c r="I4705" t="str">
        <f>INDEX('DATA - Teams'!$C:$C,MATCH(C4705,'DATA - Teams'!$B:$B,0))</f>
        <v>KAPPAZ</v>
      </c>
    </row>
    <row r="4706" spans="1:9" hidden="1" x14ac:dyDescent="0.2">
      <c r="A4706">
        <v>2018</v>
      </c>
      <c r="B4706">
        <v>19</v>
      </c>
      <c r="C4706" t="s">
        <v>367</v>
      </c>
      <c r="D4706" t="s">
        <v>108</v>
      </c>
      <c r="E4706" t="s">
        <v>31</v>
      </c>
      <c r="F4706" t="s">
        <v>59</v>
      </c>
      <c r="G4706">
        <v>96</v>
      </c>
      <c r="H4706">
        <v>100</v>
      </c>
      <c r="I4706" t="str">
        <f>INDEX('DATA - Teams'!$C:$C,MATCH(C4706,'DATA - Teams'!$B:$B,0))</f>
        <v>KAPPAZ</v>
      </c>
    </row>
    <row r="4707" spans="1:9" hidden="1" x14ac:dyDescent="0.2">
      <c r="A4707">
        <v>2018</v>
      </c>
      <c r="B4707">
        <v>19</v>
      </c>
      <c r="C4707" t="s">
        <v>367</v>
      </c>
      <c r="D4707" t="s">
        <v>241</v>
      </c>
      <c r="E4707" t="s">
        <v>27</v>
      </c>
      <c r="F4707" t="s">
        <v>59</v>
      </c>
      <c r="G4707">
        <v>122</v>
      </c>
      <c r="H4707">
        <v>152</v>
      </c>
      <c r="I4707" t="str">
        <f>INDEX('DATA - Teams'!$C:$C,MATCH(C4707,'DATA - Teams'!$B:$B,0))</f>
        <v>KAPPAZ</v>
      </c>
    </row>
    <row r="4708" spans="1:9" hidden="1" x14ac:dyDescent="0.2">
      <c r="A4708">
        <v>2018</v>
      </c>
      <c r="B4708">
        <v>19</v>
      </c>
      <c r="C4708" t="s">
        <v>367</v>
      </c>
      <c r="D4708" t="s">
        <v>96</v>
      </c>
      <c r="E4708" t="s">
        <v>17</v>
      </c>
      <c r="F4708" t="s">
        <v>59</v>
      </c>
      <c r="G4708">
        <v>76</v>
      </c>
      <c r="H4708">
        <v>53</v>
      </c>
      <c r="I4708" t="str">
        <f>INDEX('DATA - Teams'!$C:$C,MATCH(C4708,'DATA - Teams'!$B:$B,0))</f>
        <v>KAPPAZ</v>
      </c>
    </row>
    <row r="4709" spans="1:9" hidden="1" x14ac:dyDescent="0.2">
      <c r="A4709">
        <v>2018</v>
      </c>
      <c r="B4709">
        <v>19</v>
      </c>
      <c r="C4709" t="s">
        <v>367</v>
      </c>
      <c r="D4709" t="s">
        <v>176</v>
      </c>
      <c r="E4709" t="s">
        <v>35</v>
      </c>
      <c r="F4709" t="s">
        <v>59</v>
      </c>
      <c r="G4709">
        <v>89</v>
      </c>
      <c r="H4709">
        <v>64</v>
      </c>
      <c r="I4709" t="str">
        <f>INDEX('DATA - Teams'!$C:$C,MATCH(C4709,'DATA - Teams'!$B:$B,0))</f>
        <v>KAPPAZ</v>
      </c>
    </row>
    <row r="4710" spans="1:9" hidden="1" x14ac:dyDescent="0.2">
      <c r="A4710">
        <v>2018</v>
      </c>
      <c r="B4710">
        <v>20</v>
      </c>
      <c r="C4710" t="s">
        <v>367</v>
      </c>
      <c r="D4710" t="s">
        <v>61</v>
      </c>
      <c r="E4710" t="s">
        <v>20</v>
      </c>
      <c r="F4710" t="s">
        <v>41</v>
      </c>
      <c r="G4710">
        <v>109</v>
      </c>
      <c r="H4710">
        <v>110</v>
      </c>
      <c r="I4710" t="str">
        <f>INDEX('DATA - Teams'!$C:$C,MATCH(C4710,'DATA - Teams'!$B:$B,0))</f>
        <v>KAPPAZ</v>
      </c>
    </row>
    <row r="4711" spans="1:9" hidden="1" x14ac:dyDescent="0.2">
      <c r="A4711">
        <v>2018</v>
      </c>
      <c r="B4711">
        <v>20</v>
      </c>
      <c r="C4711" t="s">
        <v>367</v>
      </c>
      <c r="D4711" t="s">
        <v>244</v>
      </c>
      <c r="E4711" t="s">
        <v>20</v>
      </c>
      <c r="F4711" t="s">
        <v>41</v>
      </c>
      <c r="G4711">
        <v>110</v>
      </c>
      <c r="H4711">
        <v>159</v>
      </c>
      <c r="I4711" t="str">
        <f>INDEX('DATA - Teams'!$C:$C,MATCH(C4711,'DATA - Teams'!$B:$B,0))</f>
        <v>KAPPAZ</v>
      </c>
    </row>
    <row r="4712" spans="1:9" hidden="1" x14ac:dyDescent="0.2">
      <c r="A4712">
        <v>2018</v>
      </c>
      <c r="B4712">
        <v>20</v>
      </c>
      <c r="C4712" t="s">
        <v>367</v>
      </c>
      <c r="D4712" t="s">
        <v>286</v>
      </c>
      <c r="E4712" t="s">
        <v>20</v>
      </c>
      <c r="F4712" t="s">
        <v>38</v>
      </c>
      <c r="G4712">
        <v>130</v>
      </c>
      <c r="H4712">
        <v>59</v>
      </c>
      <c r="I4712" t="str">
        <f>INDEX('DATA - Teams'!$C:$C,MATCH(C4712,'DATA - Teams'!$B:$B,0))</f>
        <v>KAPPAZ</v>
      </c>
    </row>
    <row r="4713" spans="1:9" hidden="1" x14ac:dyDescent="0.2">
      <c r="A4713">
        <v>2018</v>
      </c>
      <c r="B4713">
        <v>20</v>
      </c>
      <c r="C4713" t="s">
        <v>367</v>
      </c>
      <c r="D4713" t="s">
        <v>234</v>
      </c>
      <c r="E4713" t="s">
        <v>22</v>
      </c>
      <c r="F4713" t="s">
        <v>38</v>
      </c>
      <c r="G4713">
        <v>80</v>
      </c>
      <c r="H4713">
        <v>77</v>
      </c>
      <c r="I4713" t="str">
        <f>INDEX('DATA - Teams'!$C:$C,MATCH(C4713,'DATA - Teams'!$B:$B,0))</f>
        <v>KAPPAZ</v>
      </c>
    </row>
    <row r="4714" spans="1:9" hidden="1" x14ac:dyDescent="0.2">
      <c r="A4714">
        <v>2018</v>
      </c>
      <c r="B4714">
        <v>20</v>
      </c>
      <c r="C4714" t="s">
        <v>367</v>
      </c>
      <c r="D4714" t="s">
        <v>380</v>
      </c>
      <c r="E4714" t="s">
        <v>22</v>
      </c>
      <c r="F4714" t="s">
        <v>38</v>
      </c>
      <c r="G4714">
        <v>107</v>
      </c>
      <c r="H4714">
        <v>99</v>
      </c>
      <c r="I4714" t="str">
        <f>INDEX('DATA - Teams'!$C:$C,MATCH(C4714,'DATA - Teams'!$B:$B,0))</f>
        <v>KAPPAZ</v>
      </c>
    </row>
    <row r="4715" spans="1:9" hidden="1" x14ac:dyDescent="0.2">
      <c r="A4715">
        <v>2018</v>
      </c>
      <c r="B4715">
        <v>20</v>
      </c>
      <c r="C4715" t="s">
        <v>367</v>
      </c>
      <c r="D4715" t="s">
        <v>75</v>
      </c>
      <c r="E4715" t="s">
        <v>33</v>
      </c>
      <c r="F4715" t="s">
        <v>43</v>
      </c>
      <c r="G4715">
        <v>98</v>
      </c>
      <c r="H4715">
        <v>107</v>
      </c>
      <c r="I4715" t="str">
        <f>INDEX('DATA - Teams'!$C:$C,MATCH(C4715,'DATA - Teams'!$B:$B,0))</f>
        <v>KAPPAZ</v>
      </c>
    </row>
    <row r="4716" spans="1:9" hidden="1" x14ac:dyDescent="0.2">
      <c r="A4716">
        <v>2018</v>
      </c>
      <c r="B4716">
        <v>20</v>
      </c>
      <c r="C4716" t="s">
        <v>367</v>
      </c>
      <c r="D4716" t="s">
        <v>157</v>
      </c>
      <c r="E4716" t="s">
        <v>33</v>
      </c>
      <c r="F4716" t="s">
        <v>52</v>
      </c>
      <c r="G4716">
        <v>142</v>
      </c>
      <c r="H4716">
        <v>167</v>
      </c>
      <c r="I4716" t="str">
        <f>INDEX('DATA - Teams'!$C:$C,MATCH(C4716,'DATA - Teams'!$B:$B,0))</f>
        <v>KAPPAZ</v>
      </c>
    </row>
    <row r="4717" spans="1:9" hidden="1" x14ac:dyDescent="0.2">
      <c r="A4717">
        <v>2018</v>
      </c>
      <c r="B4717">
        <v>20</v>
      </c>
      <c r="C4717" t="s">
        <v>367</v>
      </c>
      <c r="D4717" t="s">
        <v>326</v>
      </c>
      <c r="E4717" t="s">
        <v>33</v>
      </c>
      <c r="F4717" t="s">
        <v>41</v>
      </c>
      <c r="G4717">
        <v>87</v>
      </c>
      <c r="H4717">
        <v>66</v>
      </c>
      <c r="I4717" t="str">
        <f>INDEX('DATA - Teams'!$C:$C,MATCH(C4717,'DATA - Teams'!$B:$B,0))</f>
        <v>KAPPAZ</v>
      </c>
    </row>
    <row r="4718" spans="1:9" hidden="1" x14ac:dyDescent="0.2">
      <c r="A4718">
        <v>2018</v>
      </c>
      <c r="B4718">
        <v>20</v>
      </c>
      <c r="C4718" t="s">
        <v>367</v>
      </c>
      <c r="D4718" t="s">
        <v>329</v>
      </c>
      <c r="E4718" t="s">
        <v>24</v>
      </c>
      <c r="F4718" t="s">
        <v>41</v>
      </c>
      <c r="G4718">
        <v>104</v>
      </c>
      <c r="H4718">
        <v>120</v>
      </c>
      <c r="I4718" t="str">
        <f>INDEX('DATA - Teams'!$C:$C,MATCH(C4718,'DATA - Teams'!$B:$B,0))</f>
        <v>KAPPAZ</v>
      </c>
    </row>
    <row r="4719" spans="1:9" hidden="1" x14ac:dyDescent="0.2">
      <c r="A4719">
        <v>2018</v>
      </c>
      <c r="B4719">
        <v>20</v>
      </c>
      <c r="C4719" t="s">
        <v>367</v>
      </c>
      <c r="D4719" t="s">
        <v>103</v>
      </c>
      <c r="E4719" t="s">
        <v>24</v>
      </c>
      <c r="F4719" t="s">
        <v>43</v>
      </c>
      <c r="G4719">
        <v>69</v>
      </c>
      <c r="H4719">
        <v>73</v>
      </c>
      <c r="I4719" t="str">
        <f>INDEX('DATA - Teams'!$C:$C,MATCH(C4719,'DATA - Teams'!$B:$B,0))</f>
        <v>KAPPAZ</v>
      </c>
    </row>
    <row r="4720" spans="1:9" hidden="1" x14ac:dyDescent="0.2">
      <c r="A4720">
        <v>2018</v>
      </c>
      <c r="B4720">
        <v>20</v>
      </c>
      <c r="C4720" t="s">
        <v>367</v>
      </c>
      <c r="D4720" t="s">
        <v>206</v>
      </c>
      <c r="E4720" t="s">
        <v>28</v>
      </c>
      <c r="F4720" t="s">
        <v>38</v>
      </c>
      <c r="G4720">
        <v>83</v>
      </c>
      <c r="H4720">
        <v>68</v>
      </c>
      <c r="I4720" t="str">
        <f>INDEX('DATA - Teams'!$C:$C,MATCH(C4720,'DATA - Teams'!$B:$B,0))</f>
        <v>KAPPAZ</v>
      </c>
    </row>
    <row r="4721" spans="1:9" hidden="1" x14ac:dyDescent="0.2">
      <c r="A4721">
        <v>2018</v>
      </c>
      <c r="B4721">
        <v>20</v>
      </c>
      <c r="C4721" t="s">
        <v>367</v>
      </c>
      <c r="D4721" t="s">
        <v>306</v>
      </c>
      <c r="E4721" t="s">
        <v>28</v>
      </c>
      <c r="F4721" t="s">
        <v>41</v>
      </c>
      <c r="G4721">
        <v>109</v>
      </c>
      <c r="H4721">
        <v>127</v>
      </c>
      <c r="I4721" t="str">
        <f>INDEX('DATA - Teams'!$C:$C,MATCH(C4721,'DATA - Teams'!$B:$B,0))</f>
        <v>KAPPAZ</v>
      </c>
    </row>
    <row r="4722" spans="1:9" hidden="1" x14ac:dyDescent="0.2">
      <c r="A4722">
        <v>2018</v>
      </c>
      <c r="B4722">
        <v>20</v>
      </c>
      <c r="C4722" t="s">
        <v>367</v>
      </c>
      <c r="D4722" t="s">
        <v>241</v>
      </c>
      <c r="E4722" t="s">
        <v>27</v>
      </c>
      <c r="F4722" t="s">
        <v>41</v>
      </c>
      <c r="G4722">
        <v>117</v>
      </c>
      <c r="H4722">
        <v>103</v>
      </c>
      <c r="I4722" t="str">
        <f>INDEX('DATA - Teams'!$C:$C,MATCH(C4722,'DATA - Teams'!$B:$B,0))</f>
        <v>KAPPAZ</v>
      </c>
    </row>
    <row r="4723" spans="1:9" hidden="1" x14ac:dyDescent="0.2">
      <c r="A4723">
        <v>2018</v>
      </c>
      <c r="B4723">
        <v>20</v>
      </c>
      <c r="C4723" t="s">
        <v>367</v>
      </c>
      <c r="D4723" t="s">
        <v>161</v>
      </c>
      <c r="E4723" t="s">
        <v>36</v>
      </c>
      <c r="F4723" t="s">
        <v>43</v>
      </c>
      <c r="G4723">
        <v>76</v>
      </c>
      <c r="H4723">
        <v>114</v>
      </c>
      <c r="I4723" t="str">
        <f>INDEX('DATA - Teams'!$C:$C,MATCH(C4723,'DATA - Teams'!$B:$B,0))</f>
        <v>KAPPAZ</v>
      </c>
    </row>
    <row r="4724" spans="1:9" hidden="1" x14ac:dyDescent="0.2">
      <c r="A4724">
        <v>2018</v>
      </c>
      <c r="B4724">
        <v>20</v>
      </c>
      <c r="C4724" t="s">
        <v>367</v>
      </c>
      <c r="D4724" t="s">
        <v>242</v>
      </c>
      <c r="E4724" t="s">
        <v>36</v>
      </c>
      <c r="F4724" t="s">
        <v>38</v>
      </c>
      <c r="G4724">
        <v>90</v>
      </c>
      <c r="H4724">
        <v>178</v>
      </c>
      <c r="I4724" t="str">
        <f>INDEX('DATA - Teams'!$C:$C,MATCH(C4724,'DATA - Teams'!$B:$B,0))</f>
        <v>KAPPAZ</v>
      </c>
    </row>
    <row r="4725" spans="1:9" hidden="1" x14ac:dyDescent="0.2">
      <c r="A4725">
        <v>2018</v>
      </c>
      <c r="B4725">
        <v>20</v>
      </c>
      <c r="C4725" t="s">
        <v>367</v>
      </c>
      <c r="D4725" t="s">
        <v>158</v>
      </c>
      <c r="E4725" t="s">
        <v>18</v>
      </c>
      <c r="F4725" t="s">
        <v>41</v>
      </c>
      <c r="G4725">
        <v>105</v>
      </c>
      <c r="H4725">
        <v>85</v>
      </c>
      <c r="I4725" t="str">
        <f>INDEX('DATA - Teams'!$C:$C,MATCH(C4725,'DATA - Teams'!$B:$B,0))</f>
        <v>KAPPAZ</v>
      </c>
    </row>
    <row r="4726" spans="1:9" hidden="1" x14ac:dyDescent="0.2">
      <c r="A4726">
        <v>2018</v>
      </c>
      <c r="B4726">
        <v>20</v>
      </c>
      <c r="C4726" t="s">
        <v>367</v>
      </c>
      <c r="D4726" t="s">
        <v>284</v>
      </c>
      <c r="E4726" t="s">
        <v>13</v>
      </c>
      <c r="F4726" t="s">
        <v>43</v>
      </c>
      <c r="G4726">
        <v>99</v>
      </c>
      <c r="H4726">
        <v>80</v>
      </c>
      <c r="I4726" t="str">
        <f>INDEX('DATA - Teams'!$C:$C,MATCH(C4726,'DATA - Teams'!$B:$B,0))</f>
        <v>KAPPAZ</v>
      </c>
    </row>
    <row r="4727" spans="1:9" hidden="1" x14ac:dyDescent="0.2">
      <c r="A4727">
        <v>2018</v>
      </c>
      <c r="B4727">
        <v>20</v>
      </c>
      <c r="C4727" t="s">
        <v>367</v>
      </c>
      <c r="D4727" t="s">
        <v>218</v>
      </c>
      <c r="E4727" t="s">
        <v>35</v>
      </c>
      <c r="F4727" t="s">
        <v>43</v>
      </c>
      <c r="G4727">
        <v>88</v>
      </c>
      <c r="H4727">
        <v>87</v>
      </c>
      <c r="I4727" t="str">
        <f>INDEX('DATA - Teams'!$C:$C,MATCH(C4727,'DATA - Teams'!$B:$B,0))</f>
        <v>KAPPAZ</v>
      </c>
    </row>
    <row r="4728" spans="1:9" hidden="1" x14ac:dyDescent="0.2">
      <c r="A4728">
        <v>2018</v>
      </c>
      <c r="B4728">
        <v>20</v>
      </c>
      <c r="C4728" t="s">
        <v>367</v>
      </c>
      <c r="D4728" t="s">
        <v>208</v>
      </c>
      <c r="E4728" t="s">
        <v>31</v>
      </c>
      <c r="F4728" t="s">
        <v>59</v>
      </c>
      <c r="G4728">
        <v>106</v>
      </c>
      <c r="H4728">
        <v>0</v>
      </c>
      <c r="I4728" t="str">
        <f>INDEX('DATA - Teams'!$C:$C,MATCH(C4728,'DATA - Teams'!$B:$B,0))</f>
        <v>KAPPAZ</v>
      </c>
    </row>
    <row r="4729" spans="1:9" hidden="1" x14ac:dyDescent="0.2">
      <c r="A4729">
        <v>2018</v>
      </c>
      <c r="B4729">
        <v>20</v>
      </c>
      <c r="C4729" t="s">
        <v>367</v>
      </c>
      <c r="D4729" t="s">
        <v>108</v>
      </c>
      <c r="E4729" t="s">
        <v>31</v>
      </c>
      <c r="F4729" t="s">
        <v>59</v>
      </c>
      <c r="G4729">
        <v>96</v>
      </c>
      <c r="H4729">
        <v>0</v>
      </c>
      <c r="I4729" t="str">
        <f>INDEX('DATA - Teams'!$C:$C,MATCH(C4729,'DATA - Teams'!$B:$B,0))</f>
        <v>KAPPAZ</v>
      </c>
    </row>
    <row r="4730" spans="1:9" hidden="1" x14ac:dyDescent="0.2">
      <c r="A4730">
        <v>2018</v>
      </c>
      <c r="B4730">
        <v>20</v>
      </c>
      <c r="C4730" t="s">
        <v>367</v>
      </c>
      <c r="D4730" t="s">
        <v>167</v>
      </c>
      <c r="E4730" t="s">
        <v>14</v>
      </c>
      <c r="F4730" t="s">
        <v>59</v>
      </c>
      <c r="G4730">
        <v>103</v>
      </c>
      <c r="H4730">
        <v>0</v>
      </c>
      <c r="I4730" t="str">
        <f>INDEX('DATA - Teams'!$C:$C,MATCH(C4730,'DATA - Teams'!$B:$B,0))</f>
        <v>KAPPAZ</v>
      </c>
    </row>
    <row r="4731" spans="1:9" hidden="1" x14ac:dyDescent="0.2">
      <c r="A4731">
        <v>2018</v>
      </c>
      <c r="B4731">
        <v>20</v>
      </c>
      <c r="C4731" t="s">
        <v>367</v>
      </c>
      <c r="D4731" t="s">
        <v>176</v>
      </c>
      <c r="E4731" t="s">
        <v>35</v>
      </c>
      <c r="F4731" t="s">
        <v>59</v>
      </c>
      <c r="G4731">
        <v>86</v>
      </c>
      <c r="H4731">
        <v>80</v>
      </c>
      <c r="I4731" t="str">
        <f>INDEX('DATA - Teams'!$C:$C,MATCH(C4731,'DATA - Teams'!$B:$B,0))</f>
        <v>KAPPAZ</v>
      </c>
    </row>
    <row r="4732" spans="1:9" hidden="1" x14ac:dyDescent="0.2">
      <c r="A4732">
        <v>2018</v>
      </c>
      <c r="B4732">
        <v>21</v>
      </c>
      <c r="C4732" t="s">
        <v>367</v>
      </c>
      <c r="D4732" t="s">
        <v>61</v>
      </c>
      <c r="E4732" t="s">
        <v>20</v>
      </c>
      <c r="F4732" t="s">
        <v>41</v>
      </c>
      <c r="G4732">
        <v>99</v>
      </c>
      <c r="H4732">
        <v>72</v>
      </c>
      <c r="I4732" t="str">
        <f>INDEX('DATA - Teams'!$C:$C,MATCH(C4732,'DATA - Teams'!$B:$B,0))</f>
        <v>KAPPAZ</v>
      </c>
    </row>
    <row r="4733" spans="1:9" hidden="1" x14ac:dyDescent="0.2">
      <c r="A4733">
        <v>2018</v>
      </c>
      <c r="B4733">
        <v>21</v>
      </c>
      <c r="C4733" t="s">
        <v>367</v>
      </c>
      <c r="D4733" t="s">
        <v>244</v>
      </c>
      <c r="E4733" t="s">
        <v>20</v>
      </c>
      <c r="F4733" t="s">
        <v>41</v>
      </c>
      <c r="G4733">
        <v>105</v>
      </c>
      <c r="H4733">
        <v>103</v>
      </c>
      <c r="I4733" t="str">
        <f>INDEX('DATA - Teams'!$C:$C,MATCH(C4733,'DATA - Teams'!$B:$B,0))</f>
        <v>KAPPAZ</v>
      </c>
    </row>
    <row r="4734" spans="1:9" hidden="1" x14ac:dyDescent="0.2">
      <c r="A4734">
        <v>2018</v>
      </c>
      <c r="B4734">
        <v>21</v>
      </c>
      <c r="C4734" t="s">
        <v>367</v>
      </c>
      <c r="D4734" t="s">
        <v>286</v>
      </c>
      <c r="E4734" t="s">
        <v>20</v>
      </c>
      <c r="F4734" t="s">
        <v>38</v>
      </c>
      <c r="G4734">
        <v>122</v>
      </c>
      <c r="H4734">
        <v>85</v>
      </c>
      <c r="I4734" t="str">
        <f>INDEX('DATA - Teams'!$C:$C,MATCH(C4734,'DATA - Teams'!$B:$B,0))</f>
        <v>KAPPAZ</v>
      </c>
    </row>
    <row r="4735" spans="1:9" hidden="1" x14ac:dyDescent="0.2">
      <c r="A4735">
        <v>2018</v>
      </c>
      <c r="B4735">
        <v>21</v>
      </c>
      <c r="C4735" t="s">
        <v>367</v>
      </c>
      <c r="D4735" t="s">
        <v>208</v>
      </c>
      <c r="E4735" t="s">
        <v>31</v>
      </c>
      <c r="F4735" t="s">
        <v>43</v>
      </c>
      <c r="G4735">
        <v>102</v>
      </c>
      <c r="H4735">
        <v>67</v>
      </c>
      <c r="I4735" t="str">
        <f>INDEX('DATA - Teams'!$C:$C,MATCH(C4735,'DATA - Teams'!$B:$B,0))</f>
        <v>KAPPAZ</v>
      </c>
    </row>
    <row r="4736" spans="1:9" hidden="1" x14ac:dyDescent="0.2">
      <c r="A4736">
        <v>2018</v>
      </c>
      <c r="B4736">
        <v>21</v>
      </c>
      <c r="C4736" t="s">
        <v>367</v>
      </c>
      <c r="D4736" t="s">
        <v>234</v>
      </c>
      <c r="E4736" t="s">
        <v>22</v>
      </c>
      <c r="F4736" t="s">
        <v>38</v>
      </c>
      <c r="G4736">
        <v>85</v>
      </c>
      <c r="H4736">
        <v>112</v>
      </c>
      <c r="I4736" t="str">
        <f>INDEX('DATA - Teams'!$C:$C,MATCH(C4736,'DATA - Teams'!$B:$B,0))</f>
        <v>KAPPAZ</v>
      </c>
    </row>
    <row r="4737" spans="1:9" hidden="1" x14ac:dyDescent="0.2">
      <c r="A4737">
        <v>2018</v>
      </c>
      <c r="B4737">
        <v>21</v>
      </c>
      <c r="C4737" t="s">
        <v>367</v>
      </c>
      <c r="D4737" t="s">
        <v>380</v>
      </c>
      <c r="E4737" t="s">
        <v>22</v>
      </c>
      <c r="F4737" t="s">
        <v>38</v>
      </c>
      <c r="G4737">
        <v>109</v>
      </c>
      <c r="H4737">
        <v>78</v>
      </c>
      <c r="I4737" t="str">
        <f>INDEX('DATA - Teams'!$C:$C,MATCH(C4737,'DATA - Teams'!$B:$B,0))</f>
        <v>KAPPAZ</v>
      </c>
    </row>
    <row r="4738" spans="1:9" hidden="1" x14ac:dyDescent="0.2">
      <c r="A4738">
        <v>2018</v>
      </c>
      <c r="B4738">
        <v>21</v>
      </c>
      <c r="C4738" t="s">
        <v>367</v>
      </c>
      <c r="D4738" t="s">
        <v>157</v>
      </c>
      <c r="E4738" t="s">
        <v>33</v>
      </c>
      <c r="F4738" t="s">
        <v>52</v>
      </c>
      <c r="G4738">
        <v>135</v>
      </c>
      <c r="H4738">
        <v>121</v>
      </c>
      <c r="I4738" t="str">
        <f>INDEX('DATA - Teams'!$C:$C,MATCH(C4738,'DATA - Teams'!$B:$B,0))</f>
        <v>KAPPAZ</v>
      </c>
    </row>
    <row r="4739" spans="1:9" hidden="1" x14ac:dyDescent="0.2">
      <c r="A4739">
        <v>2018</v>
      </c>
      <c r="B4739">
        <v>21</v>
      </c>
      <c r="C4739" t="s">
        <v>367</v>
      </c>
      <c r="D4739" t="s">
        <v>326</v>
      </c>
      <c r="E4739" t="s">
        <v>33</v>
      </c>
      <c r="F4739" t="s">
        <v>41</v>
      </c>
      <c r="G4739">
        <v>87</v>
      </c>
      <c r="H4739">
        <v>116</v>
      </c>
      <c r="I4739" t="str">
        <f>INDEX('DATA - Teams'!$C:$C,MATCH(C4739,'DATA - Teams'!$B:$B,0))</f>
        <v>KAPPAZ</v>
      </c>
    </row>
    <row r="4740" spans="1:9" hidden="1" x14ac:dyDescent="0.2">
      <c r="A4740">
        <v>2018</v>
      </c>
      <c r="B4740">
        <v>21</v>
      </c>
      <c r="C4740" t="s">
        <v>367</v>
      </c>
      <c r="D4740" t="s">
        <v>75</v>
      </c>
      <c r="E4740" t="s">
        <v>33</v>
      </c>
      <c r="F4740" t="s">
        <v>43</v>
      </c>
      <c r="G4740">
        <v>101</v>
      </c>
      <c r="H4740">
        <v>111</v>
      </c>
      <c r="I4740" t="str">
        <f>INDEX('DATA - Teams'!$C:$C,MATCH(C4740,'DATA - Teams'!$B:$B,0))</f>
        <v>KAPPAZ</v>
      </c>
    </row>
    <row r="4741" spans="1:9" hidden="1" x14ac:dyDescent="0.2">
      <c r="A4741">
        <v>2018</v>
      </c>
      <c r="B4741">
        <v>21</v>
      </c>
      <c r="C4741" t="s">
        <v>367</v>
      </c>
      <c r="D4741" t="s">
        <v>103</v>
      </c>
      <c r="E4741" t="s">
        <v>24</v>
      </c>
      <c r="F4741" t="s">
        <v>43</v>
      </c>
      <c r="G4741">
        <v>72</v>
      </c>
      <c r="H4741">
        <v>80</v>
      </c>
      <c r="I4741" t="str">
        <f>INDEX('DATA - Teams'!$C:$C,MATCH(C4741,'DATA - Teams'!$B:$B,0))</f>
        <v>KAPPAZ</v>
      </c>
    </row>
    <row r="4742" spans="1:9" hidden="1" x14ac:dyDescent="0.2">
      <c r="A4742">
        <v>2018</v>
      </c>
      <c r="B4742">
        <v>21</v>
      </c>
      <c r="C4742" t="s">
        <v>367</v>
      </c>
      <c r="D4742" t="s">
        <v>329</v>
      </c>
      <c r="E4742" t="s">
        <v>24</v>
      </c>
      <c r="F4742" t="s">
        <v>41</v>
      </c>
      <c r="G4742">
        <v>115</v>
      </c>
      <c r="H4742">
        <v>134</v>
      </c>
      <c r="I4742" t="str">
        <f>INDEX('DATA - Teams'!$C:$C,MATCH(C4742,'DATA - Teams'!$B:$B,0))</f>
        <v>KAPPAZ</v>
      </c>
    </row>
    <row r="4743" spans="1:9" hidden="1" x14ac:dyDescent="0.2">
      <c r="A4743">
        <v>2018</v>
      </c>
      <c r="B4743">
        <v>21</v>
      </c>
      <c r="C4743" t="s">
        <v>367</v>
      </c>
      <c r="D4743" t="s">
        <v>306</v>
      </c>
      <c r="E4743" t="s">
        <v>28</v>
      </c>
      <c r="F4743" t="s">
        <v>41</v>
      </c>
      <c r="G4743">
        <v>110</v>
      </c>
      <c r="H4743">
        <v>107</v>
      </c>
      <c r="I4743" t="str">
        <f>INDEX('DATA - Teams'!$C:$C,MATCH(C4743,'DATA - Teams'!$B:$B,0))</f>
        <v>KAPPAZ</v>
      </c>
    </row>
    <row r="4744" spans="1:9" hidden="1" x14ac:dyDescent="0.2">
      <c r="A4744">
        <v>2018</v>
      </c>
      <c r="B4744">
        <v>21</v>
      </c>
      <c r="C4744" t="s">
        <v>367</v>
      </c>
      <c r="D4744" t="s">
        <v>241</v>
      </c>
      <c r="E4744" t="s">
        <v>27</v>
      </c>
      <c r="F4744" t="s">
        <v>41</v>
      </c>
      <c r="G4744">
        <v>117</v>
      </c>
      <c r="H4744">
        <v>86</v>
      </c>
      <c r="I4744" t="str">
        <f>INDEX('DATA - Teams'!$C:$C,MATCH(C4744,'DATA - Teams'!$B:$B,0))</f>
        <v>KAPPAZ</v>
      </c>
    </row>
    <row r="4745" spans="1:9" hidden="1" x14ac:dyDescent="0.2">
      <c r="A4745">
        <v>2018</v>
      </c>
      <c r="B4745">
        <v>21</v>
      </c>
      <c r="C4745" t="s">
        <v>367</v>
      </c>
      <c r="D4745" t="s">
        <v>161</v>
      </c>
      <c r="E4745" t="s">
        <v>36</v>
      </c>
      <c r="F4745" t="s">
        <v>43</v>
      </c>
      <c r="G4745">
        <v>73</v>
      </c>
      <c r="H4745">
        <v>117</v>
      </c>
      <c r="I4745" t="str">
        <f>INDEX('DATA - Teams'!$C:$C,MATCH(C4745,'DATA - Teams'!$B:$B,0))</f>
        <v>KAPPAZ</v>
      </c>
    </row>
    <row r="4746" spans="1:9" hidden="1" x14ac:dyDescent="0.2">
      <c r="A4746">
        <v>2018</v>
      </c>
      <c r="B4746">
        <v>21</v>
      </c>
      <c r="C4746" t="s">
        <v>367</v>
      </c>
      <c r="D4746" t="s">
        <v>242</v>
      </c>
      <c r="E4746" t="s">
        <v>36</v>
      </c>
      <c r="F4746" t="s">
        <v>38</v>
      </c>
      <c r="G4746">
        <v>97</v>
      </c>
      <c r="H4746">
        <v>96</v>
      </c>
      <c r="I4746" t="str">
        <f>INDEX('DATA - Teams'!$C:$C,MATCH(C4746,'DATA - Teams'!$B:$B,0))</f>
        <v>KAPPAZ</v>
      </c>
    </row>
    <row r="4747" spans="1:9" hidden="1" x14ac:dyDescent="0.2">
      <c r="A4747">
        <v>2018</v>
      </c>
      <c r="B4747">
        <v>21</v>
      </c>
      <c r="C4747" t="s">
        <v>367</v>
      </c>
      <c r="D4747" t="s">
        <v>158</v>
      </c>
      <c r="E4747" t="s">
        <v>18</v>
      </c>
      <c r="F4747" t="s">
        <v>41</v>
      </c>
      <c r="G4747">
        <v>96</v>
      </c>
      <c r="H4747">
        <v>102</v>
      </c>
      <c r="I4747" t="str">
        <f>INDEX('DATA - Teams'!$C:$C,MATCH(C4747,'DATA - Teams'!$B:$B,0))</f>
        <v>KAPPAZ</v>
      </c>
    </row>
    <row r="4748" spans="1:9" hidden="1" x14ac:dyDescent="0.2">
      <c r="A4748">
        <v>2018</v>
      </c>
      <c r="B4748">
        <v>21</v>
      </c>
      <c r="C4748" t="s">
        <v>367</v>
      </c>
      <c r="D4748" t="s">
        <v>284</v>
      </c>
      <c r="E4748" t="s">
        <v>13</v>
      </c>
      <c r="F4748" t="s">
        <v>43</v>
      </c>
      <c r="G4748">
        <v>103</v>
      </c>
      <c r="H4748">
        <v>84</v>
      </c>
      <c r="I4748" t="str">
        <f>INDEX('DATA - Teams'!$C:$C,MATCH(C4748,'DATA - Teams'!$B:$B,0))</f>
        <v>KAPPAZ</v>
      </c>
    </row>
    <row r="4749" spans="1:9" hidden="1" x14ac:dyDescent="0.2">
      <c r="A4749">
        <v>2018</v>
      </c>
      <c r="B4749">
        <v>21</v>
      </c>
      <c r="C4749" t="s">
        <v>367</v>
      </c>
      <c r="D4749" t="s">
        <v>176</v>
      </c>
      <c r="E4749" t="s">
        <v>35</v>
      </c>
      <c r="F4749" t="s">
        <v>38</v>
      </c>
      <c r="G4749">
        <v>80</v>
      </c>
      <c r="H4749">
        <v>77</v>
      </c>
      <c r="I4749" t="str">
        <f>INDEX('DATA - Teams'!$C:$C,MATCH(C4749,'DATA - Teams'!$B:$B,0))</f>
        <v>KAPPAZ</v>
      </c>
    </row>
    <row r="4750" spans="1:9" hidden="1" x14ac:dyDescent="0.2">
      <c r="A4750">
        <v>2018</v>
      </c>
      <c r="B4750">
        <v>21</v>
      </c>
      <c r="C4750" t="s">
        <v>367</v>
      </c>
      <c r="D4750" t="s">
        <v>108</v>
      </c>
      <c r="E4750" t="s">
        <v>31</v>
      </c>
      <c r="F4750" t="s">
        <v>59</v>
      </c>
      <c r="G4750">
        <v>91</v>
      </c>
      <c r="H4750">
        <v>88</v>
      </c>
      <c r="I4750" t="str">
        <f>INDEX('DATA - Teams'!$C:$C,MATCH(C4750,'DATA - Teams'!$B:$B,0))</f>
        <v>KAPPAZ</v>
      </c>
    </row>
    <row r="4751" spans="1:9" hidden="1" x14ac:dyDescent="0.2">
      <c r="A4751">
        <v>2018</v>
      </c>
      <c r="B4751">
        <v>21</v>
      </c>
      <c r="C4751" t="s">
        <v>367</v>
      </c>
      <c r="D4751" t="s">
        <v>167</v>
      </c>
      <c r="E4751" t="s">
        <v>14</v>
      </c>
      <c r="F4751" t="s">
        <v>59</v>
      </c>
      <c r="G4751">
        <v>100</v>
      </c>
      <c r="H4751">
        <v>74</v>
      </c>
      <c r="I4751" t="str">
        <f>INDEX('DATA - Teams'!$C:$C,MATCH(C4751,'DATA - Teams'!$B:$B,0))</f>
        <v>KAPPAZ</v>
      </c>
    </row>
    <row r="4752" spans="1:9" hidden="1" x14ac:dyDescent="0.2">
      <c r="A4752">
        <v>2018</v>
      </c>
      <c r="B4752">
        <v>21</v>
      </c>
      <c r="C4752" t="s">
        <v>367</v>
      </c>
      <c r="D4752" t="s">
        <v>206</v>
      </c>
      <c r="E4752" t="s">
        <v>28</v>
      </c>
      <c r="F4752" t="s">
        <v>59</v>
      </c>
      <c r="G4752">
        <v>90</v>
      </c>
      <c r="H4752">
        <v>106</v>
      </c>
      <c r="I4752" t="str">
        <f>INDEX('DATA - Teams'!$C:$C,MATCH(C4752,'DATA - Teams'!$B:$B,0))</f>
        <v>KAPPAZ</v>
      </c>
    </row>
    <row r="4753" spans="1:9" hidden="1" x14ac:dyDescent="0.2">
      <c r="A4753">
        <v>2018</v>
      </c>
      <c r="B4753">
        <v>21</v>
      </c>
      <c r="C4753" t="s">
        <v>367</v>
      </c>
      <c r="D4753" t="s">
        <v>218</v>
      </c>
      <c r="E4753" t="s">
        <v>35</v>
      </c>
      <c r="F4753" t="s">
        <v>59</v>
      </c>
      <c r="G4753">
        <v>88</v>
      </c>
      <c r="H4753">
        <v>63</v>
      </c>
      <c r="I4753" t="str">
        <f>INDEX('DATA - Teams'!$C:$C,MATCH(C4753,'DATA - Teams'!$B:$B,0))</f>
        <v>KAPPAZ</v>
      </c>
    </row>
    <row r="4754" spans="1:9" hidden="1" x14ac:dyDescent="0.2">
      <c r="A4754">
        <v>2018</v>
      </c>
      <c r="B4754">
        <v>22</v>
      </c>
      <c r="C4754" t="s">
        <v>367</v>
      </c>
      <c r="D4754" t="s">
        <v>244</v>
      </c>
      <c r="E4754" t="s">
        <v>20</v>
      </c>
      <c r="F4754" t="s">
        <v>41</v>
      </c>
      <c r="G4754">
        <v>113</v>
      </c>
      <c r="H4754">
        <v>109</v>
      </c>
      <c r="I4754" t="str">
        <f>INDEX('DATA - Teams'!$C:$C,MATCH(C4754,'DATA - Teams'!$B:$B,0))</f>
        <v>KAPPAZ</v>
      </c>
    </row>
    <row r="4755" spans="1:9" hidden="1" x14ac:dyDescent="0.2">
      <c r="A4755">
        <v>2018</v>
      </c>
      <c r="B4755">
        <v>22</v>
      </c>
      <c r="C4755" t="s">
        <v>367</v>
      </c>
      <c r="D4755" t="s">
        <v>61</v>
      </c>
      <c r="E4755" t="s">
        <v>20</v>
      </c>
      <c r="F4755" t="s">
        <v>41</v>
      </c>
      <c r="G4755">
        <v>104</v>
      </c>
      <c r="H4755">
        <v>109</v>
      </c>
      <c r="I4755" t="str">
        <f>INDEX('DATA - Teams'!$C:$C,MATCH(C4755,'DATA - Teams'!$B:$B,0))</f>
        <v>KAPPAZ</v>
      </c>
    </row>
    <row r="4756" spans="1:9" hidden="1" x14ac:dyDescent="0.2">
      <c r="A4756">
        <v>2018</v>
      </c>
      <c r="B4756">
        <v>22</v>
      </c>
      <c r="C4756" t="s">
        <v>367</v>
      </c>
      <c r="D4756" t="s">
        <v>286</v>
      </c>
      <c r="E4756" t="s">
        <v>20</v>
      </c>
      <c r="F4756" t="s">
        <v>38</v>
      </c>
      <c r="G4756">
        <v>127</v>
      </c>
      <c r="H4756">
        <v>136</v>
      </c>
      <c r="I4756" t="str">
        <f>INDEX('DATA - Teams'!$C:$C,MATCH(C4756,'DATA - Teams'!$B:$B,0))</f>
        <v>KAPPAZ</v>
      </c>
    </row>
    <row r="4757" spans="1:9" hidden="1" x14ac:dyDescent="0.2">
      <c r="A4757">
        <v>2018</v>
      </c>
      <c r="B4757">
        <v>22</v>
      </c>
      <c r="C4757" t="s">
        <v>367</v>
      </c>
      <c r="D4757" t="s">
        <v>208</v>
      </c>
      <c r="E4757" t="s">
        <v>31</v>
      </c>
      <c r="F4757" t="s">
        <v>43</v>
      </c>
      <c r="G4757">
        <v>104</v>
      </c>
      <c r="H4757">
        <v>77</v>
      </c>
      <c r="I4757" t="str">
        <f>INDEX('DATA - Teams'!$C:$C,MATCH(C4757,'DATA - Teams'!$B:$B,0))</f>
        <v>KAPPAZ</v>
      </c>
    </row>
    <row r="4758" spans="1:9" hidden="1" x14ac:dyDescent="0.2">
      <c r="A4758">
        <v>2018</v>
      </c>
      <c r="B4758">
        <v>22</v>
      </c>
      <c r="C4758" t="s">
        <v>367</v>
      </c>
      <c r="D4758" t="s">
        <v>234</v>
      </c>
      <c r="E4758" t="s">
        <v>22</v>
      </c>
      <c r="F4758" t="s">
        <v>38</v>
      </c>
      <c r="G4758">
        <v>82</v>
      </c>
      <c r="H4758">
        <v>72</v>
      </c>
      <c r="I4758" t="str">
        <f>INDEX('DATA - Teams'!$C:$C,MATCH(C4758,'DATA - Teams'!$B:$B,0))</f>
        <v>KAPPAZ</v>
      </c>
    </row>
    <row r="4759" spans="1:9" hidden="1" x14ac:dyDescent="0.2">
      <c r="A4759">
        <v>2018</v>
      </c>
      <c r="B4759">
        <v>22</v>
      </c>
      <c r="C4759" t="s">
        <v>367</v>
      </c>
      <c r="D4759" t="s">
        <v>380</v>
      </c>
      <c r="E4759" t="s">
        <v>22</v>
      </c>
      <c r="F4759" t="s">
        <v>38</v>
      </c>
      <c r="G4759">
        <v>109</v>
      </c>
      <c r="H4759">
        <v>107</v>
      </c>
      <c r="I4759" t="str">
        <f>INDEX('DATA - Teams'!$C:$C,MATCH(C4759,'DATA - Teams'!$B:$B,0))</f>
        <v>KAPPAZ</v>
      </c>
    </row>
    <row r="4760" spans="1:9" hidden="1" x14ac:dyDescent="0.2">
      <c r="A4760">
        <v>2018</v>
      </c>
      <c r="B4760">
        <v>22</v>
      </c>
      <c r="C4760" t="s">
        <v>367</v>
      </c>
      <c r="D4760" t="s">
        <v>157</v>
      </c>
      <c r="E4760" t="s">
        <v>33</v>
      </c>
      <c r="F4760" t="s">
        <v>52</v>
      </c>
      <c r="G4760">
        <v>148</v>
      </c>
      <c r="H4760">
        <v>162</v>
      </c>
      <c r="I4760" t="str">
        <f>INDEX('DATA - Teams'!$C:$C,MATCH(C4760,'DATA - Teams'!$B:$B,0))</f>
        <v>KAPPAZ</v>
      </c>
    </row>
    <row r="4761" spans="1:9" hidden="1" x14ac:dyDescent="0.2">
      <c r="A4761">
        <v>2018</v>
      </c>
      <c r="B4761">
        <v>22</v>
      </c>
      <c r="C4761" t="s">
        <v>367</v>
      </c>
      <c r="D4761" t="s">
        <v>326</v>
      </c>
      <c r="E4761" t="s">
        <v>33</v>
      </c>
      <c r="F4761" t="s">
        <v>41</v>
      </c>
      <c r="G4761">
        <v>101</v>
      </c>
      <c r="H4761">
        <v>120</v>
      </c>
      <c r="I4761" t="str">
        <f>INDEX('DATA - Teams'!$C:$C,MATCH(C4761,'DATA - Teams'!$B:$B,0))</f>
        <v>KAPPAZ</v>
      </c>
    </row>
    <row r="4762" spans="1:9" hidden="1" x14ac:dyDescent="0.2">
      <c r="A4762">
        <v>2018</v>
      </c>
      <c r="B4762">
        <v>22</v>
      </c>
      <c r="C4762" t="s">
        <v>367</v>
      </c>
      <c r="D4762" t="s">
        <v>75</v>
      </c>
      <c r="E4762" t="s">
        <v>33</v>
      </c>
      <c r="F4762" t="s">
        <v>43</v>
      </c>
      <c r="G4762">
        <v>96</v>
      </c>
      <c r="H4762">
        <v>83</v>
      </c>
      <c r="I4762" t="str">
        <f>INDEX('DATA - Teams'!$C:$C,MATCH(C4762,'DATA - Teams'!$B:$B,0))</f>
        <v>KAPPAZ</v>
      </c>
    </row>
    <row r="4763" spans="1:9" hidden="1" x14ac:dyDescent="0.2">
      <c r="A4763">
        <v>2018</v>
      </c>
      <c r="B4763">
        <v>22</v>
      </c>
      <c r="C4763" t="s">
        <v>367</v>
      </c>
      <c r="D4763" t="s">
        <v>329</v>
      </c>
      <c r="E4763" t="s">
        <v>24</v>
      </c>
      <c r="F4763" t="s">
        <v>41</v>
      </c>
      <c r="G4763">
        <v>119</v>
      </c>
      <c r="H4763">
        <v>132</v>
      </c>
      <c r="I4763" t="str">
        <f>INDEX('DATA - Teams'!$C:$C,MATCH(C4763,'DATA - Teams'!$B:$B,0))</f>
        <v>KAPPAZ</v>
      </c>
    </row>
    <row r="4764" spans="1:9" hidden="1" x14ac:dyDescent="0.2">
      <c r="A4764">
        <v>2018</v>
      </c>
      <c r="B4764">
        <v>22</v>
      </c>
      <c r="C4764" t="s">
        <v>367</v>
      </c>
      <c r="D4764" t="s">
        <v>206</v>
      </c>
      <c r="E4764" t="s">
        <v>28</v>
      </c>
      <c r="F4764" t="s">
        <v>38</v>
      </c>
      <c r="G4764">
        <v>82</v>
      </c>
      <c r="H4764">
        <v>90</v>
      </c>
      <c r="I4764" t="str">
        <f>INDEX('DATA - Teams'!$C:$C,MATCH(C4764,'DATA - Teams'!$B:$B,0))</f>
        <v>KAPPAZ</v>
      </c>
    </row>
    <row r="4765" spans="1:9" hidden="1" x14ac:dyDescent="0.2">
      <c r="A4765">
        <v>2018</v>
      </c>
      <c r="B4765">
        <v>22</v>
      </c>
      <c r="C4765" t="s">
        <v>367</v>
      </c>
      <c r="D4765" t="s">
        <v>306</v>
      </c>
      <c r="E4765" t="s">
        <v>28</v>
      </c>
      <c r="F4765" t="s">
        <v>41</v>
      </c>
      <c r="G4765">
        <v>119</v>
      </c>
      <c r="H4765">
        <v>131</v>
      </c>
      <c r="I4765" t="str">
        <f>INDEX('DATA - Teams'!$C:$C,MATCH(C4765,'DATA - Teams'!$B:$B,0))</f>
        <v>KAPPAZ</v>
      </c>
    </row>
    <row r="4766" spans="1:9" hidden="1" x14ac:dyDescent="0.2">
      <c r="A4766">
        <v>2018</v>
      </c>
      <c r="B4766">
        <v>22</v>
      </c>
      <c r="C4766" t="s">
        <v>367</v>
      </c>
      <c r="D4766" t="s">
        <v>241</v>
      </c>
      <c r="E4766" t="s">
        <v>27</v>
      </c>
      <c r="F4766" t="s">
        <v>41</v>
      </c>
      <c r="G4766">
        <v>114</v>
      </c>
      <c r="H4766">
        <v>69</v>
      </c>
      <c r="I4766" t="str">
        <f>INDEX('DATA - Teams'!$C:$C,MATCH(C4766,'DATA - Teams'!$B:$B,0))</f>
        <v>KAPPAZ</v>
      </c>
    </row>
    <row r="4767" spans="1:9" hidden="1" x14ac:dyDescent="0.2">
      <c r="A4767">
        <v>2018</v>
      </c>
      <c r="B4767">
        <v>22</v>
      </c>
      <c r="C4767" t="s">
        <v>367</v>
      </c>
      <c r="D4767" t="s">
        <v>161</v>
      </c>
      <c r="E4767" t="s">
        <v>36</v>
      </c>
      <c r="F4767" t="s">
        <v>43</v>
      </c>
      <c r="G4767">
        <v>76</v>
      </c>
      <c r="H4767">
        <v>124</v>
      </c>
      <c r="I4767" t="str">
        <f>INDEX('DATA - Teams'!$C:$C,MATCH(C4767,'DATA - Teams'!$B:$B,0))</f>
        <v>KAPPAZ</v>
      </c>
    </row>
    <row r="4768" spans="1:9" hidden="1" x14ac:dyDescent="0.2">
      <c r="A4768">
        <v>2018</v>
      </c>
      <c r="B4768">
        <v>22</v>
      </c>
      <c r="C4768" t="s">
        <v>367</v>
      </c>
      <c r="D4768" t="s">
        <v>242</v>
      </c>
      <c r="E4768" t="s">
        <v>36</v>
      </c>
      <c r="F4768" t="s">
        <v>38</v>
      </c>
      <c r="G4768">
        <v>107</v>
      </c>
      <c r="H4768">
        <v>161</v>
      </c>
      <c r="I4768" t="str">
        <f>INDEX('DATA - Teams'!$C:$C,MATCH(C4768,'DATA - Teams'!$B:$B,0))</f>
        <v>KAPPAZ</v>
      </c>
    </row>
    <row r="4769" spans="1:9" hidden="1" x14ac:dyDescent="0.2">
      <c r="A4769">
        <v>2018</v>
      </c>
      <c r="B4769">
        <v>22</v>
      </c>
      <c r="C4769" t="s">
        <v>367</v>
      </c>
      <c r="D4769" t="s">
        <v>158</v>
      </c>
      <c r="E4769" t="s">
        <v>18</v>
      </c>
      <c r="F4769" t="s">
        <v>41</v>
      </c>
      <c r="G4769">
        <v>102</v>
      </c>
      <c r="H4769">
        <v>144</v>
      </c>
      <c r="I4769" t="str">
        <f>INDEX('DATA - Teams'!$C:$C,MATCH(C4769,'DATA - Teams'!$B:$B,0))</f>
        <v>KAPPAZ</v>
      </c>
    </row>
    <row r="4770" spans="1:9" hidden="1" x14ac:dyDescent="0.2">
      <c r="A4770">
        <v>2018</v>
      </c>
      <c r="B4770">
        <v>22</v>
      </c>
      <c r="C4770" t="s">
        <v>367</v>
      </c>
      <c r="D4770" t="s">
        <v>374</v>
      </c>
      <c r="E4770" t="s">
        <v>18</v>
      </c>
      <c r="F4770" t="s">
        <v>43</v>
      </c>
      <c r="G4770">
        <v>103</v>
      </c>
      <c r="H4770">
        <v>75</v>
      </c>
      <c r="I4770" t="str">
        <f>INDEX('DATA - Teams'!$C:$C,MATCH(C4770,'DATA - Teams'!$B:$B,0))</f>
        <v>KAPPAZ</v>
      </c>
    </row>
    <row r="4771" spans="1:9" hidden="1" x14ac:dyDescent="0.2">
      <c r="A4771">
        <v>2018</v>
      </c>
      <c r="B4771">
        <v>22</v>
      </c>
      <c r="C4771" t="s">
        <v>367</v>
      </c>
      <c r="D4771" t="s">
        <v>284</v>
      </c>
      <c r="E4771" t="s">
        <v>13</v>
      </c>
      <c r="F4771" t="s">
        <v>43</v>
      </c>
      <c r="G4771">
        <v>90</v>
      </c>
      <c r="H4771">
        <v>64</v>
      </c>
      <c r="I4771" t="str">
        <f>INDEX('DATA - Teams'!$C:$C,MATCH(C4771,'DATA - Teams'!$B:$B,0))</f>
        <v>KAPPAZ</v>
      </c>
    </row>
    <row r="4772" spans="1:9" hidden="1" x14ac:dyDescent="0.2">
      <c r="A4772">
        <v>2018</v>
      </c>
      <c r="B4772">
        <v>22</v>
      </c>
      <c r="C4772" t="s">
        <v>367</v>
      </c>
      <c r="D4772" t="s">
        <v>108</v>
      </c>
      <c r="E4772" t="s">
        <v>31</v>
      </c>
      <c r="F4772" t="s">
        <v>59</v>
      </c>
      <c r="G4772">
        <v>91</v>
      </c>
      <c r="H4772">
        <v>99</v>
      </c>
      <c r="I4772" t="str">
        <f>INDEX('DATA - Teams'!$C:$C,MATCH(C4772,'DATA - Teams'!$B:$B,0))</f>
        <v>KAPPAZ</v>
      </c>
    </row>
    <row r="4773" spans="1:9" hidden="1" x14ac:dyDescent="0.2">
      <c r="A4773">
        <v>2018</v>
      </c>
      <c r="B4773">
        <v>22</v>
      </c>
      <c r="C4773" t="s">
        <v>367</v>
      </c>
      <c r="D4773" t="s">
        <v>103</v>
      </c>
      <c r="E4773" t="s">
        <v>24</v>
      </c>
      <c r="F4773" t="s">
        <v>59</v>
      </c>
      <c r="G4773">
        <v>72</v>
      </c>
      <c r="H4773">
        <v>0</v>
      </c>
      <c r="I4773" t="str">
        <f>INDEX('DATA - Teams'!$C:$C,MATCH(C4773,'DATA - Teams'!$B:$B,0))</f>
        <v>KAPPAZ</v>
      </c>
    </row>
    <row r="4774" spans="1:9" hidden="1" x14ac:dyDescent="0.2">
      <c r="A4774">
        <v>2018</v>
      </c>
      <c r="B4774">
        <v>22</v>
      </c>
      <c r="C4774" t="s">
        <v>367</v>
      </c>
      <c r="D4774" t="s">
        <v>381</v>
      </c>
      <c r="E4774" t="s">
        <v>28</v>
      </c>
      <c r="F4774" t="s">
        <v>59</v>
      </c>
      <c r="G4774">
        <v>70</v>
      </c>
      <c r="H4774">
        <v>106</v>
      </c>
      <c r="I4774" t="str">
        <f>INDEX('DATA - Teams'!$C:$C,MATCH(C4774,'DATA - Teams'!$B:$B,0))</f>
        <v>KAPPAZ</v>
      </c>
    </row>
    <row r="4775" spans="1:9" hidden="1" x14ac:dyDescent="0.2">
      <c r="A4775">
        <v>2018</v>
      </c>
      <c r="B4775">
        <v>22</v>
      </c>
      <c r="C4775" t="s">
        <v>367</v>
      </c>
      <c r="D4775" t="s">
        <v>176</v>
      </c>
      <c r="E4775" t="s">
        <v>35</v>
      </c>
      <c r="F4775" t="s">
        <v>59</v>
      </c>
      <c r="G4775">
        <v>81</v>
      </c>
      <c r="H4775">
        <v>82</v>
      </c>
      <c r="I4775" t="str">
        <f>INDEX('DATA - Teams'!$C:$C,MATCH(C4775,'DATA - Teams'!$B:$B,0))</f>
        <v>KAPPAZ</v>
      </c>
    </row>
    <row r="4776" spans="1:9" hidden="1" x14ac:dyDescent="0.2">
      <c r="A4776">
        <v>2018</v>
      </c>
      <c r="B4776">
        <v>23</v>
      </c>
      <c r="C4776" t="s">
        <v>367</v>
      </c>
      <c r="D4776" t="s">
        <v>244</v>
      </c>
      <c r="E4776" t="s">
        <v>20</v>
      </c>
      <c r="F4776" t="s">
        <v>41</v>
      </c>
      <c r="G4776">
        <v>0</v>
      </c>
      <c r="H4776">
        <v>102</v>
      </c>
      <c r="I4776" t="str">
        <f>INDEX('DATA - Teams'!$C:$C,MATCH(C4776,'DATA - Teams'!$B:$B,0))</f>
        <v>KAPPAZ</v>
      </c>
    </row>
    <row r="4777" spans="1:9" hidden="1" x14ac:dyDescent="0.2">
      <c r="A4777">
        <v>2018</v>
      </c>
      <c r="B4777">
        <v>23</v>
      </c>
      <c r="C4777" t="s">
        <v>367</v>
      </c>
      <c r="D4777" t="s">
        <v>61</v>
      </c>
      <c r="E4777" t="s">
        <v>20</v>
      </c>
      <c r="F4777" t="s">
        <v>41</v>
      </c>
      <c r="G4777">
        <v>0</v>
      </c>
      <c r="H4777">
        <v>117</v>
      </c>
      <c r="I4777" t="str">
        <f>INDEX('DATA - Teams'!$C:$C,MATCH(C4777,'DATA - Teams'!$B:$B,0))</f>
        <v>KAPPAZ</v>
      </c>
    </row>
    <row r="4778" spans="1:9" hidden="1" x14ac:dyDescent="0.2">
      <c r="A4778">
        <v>2018</v>
      </c>
      <c r="B4778">
        <v>23</v>
      </c>
      <c r="C4778" t="s">
        <v>367</v>
      </c>
      <c r="D4778" t="s">
        <v>286</v>
      </c>
      <c r="E4778" t="s">
        <v>20</v>
      </c>
      <c r="F4778" t="s">
        <v>38</v>
      </c>
      <c r="G4778">
        <v>0</v>
      </c>
      <c r="H4778">
        <v>144</v>
      </c>
      <c r="I4778" t="str">
        <f>INDEX('DATA - Teams'!$C:$C,MATCH(C4778,'DATA - Teams'!$B:$B,0))</f>
        <v>KAPPAZ</v>
      </c>
    </row>
    <row r="4779" spans="1:9" hidden="1" x14ac:dyDescent="0.2">
      <c r="A4779">
        <v>2018</v>
      </c>
      <c r="B4779">
        <v>23</v>
      </c>
      <c r="C4779" t="s">
        <v>367</v>
      </c>
      <c r="D4779" t="s">
        <v>208</v>
      </c>
      <c r="E4779" t="s">
        <v>31</v>
      </c>
      <c r="F4779" t="s">
        <v>43</v>
      </c>
      <c r="G4779">
        <v>0</v>
      </c>
      <c r="H4779">
        <v>82</v>
      </c>
      <c r="I4779" t="str">
        <f>INDEX('DATA - Teams'!$C:$C,MATCH(C4779,'DATA - Teams'!$B:$B,0))</f>
        <v>KAPPAZ</v>
      </c>
    </row>
    <row r="4780" spans="1:9" hidden="1" x14ac:dyDescent="0.2">
      <c r="A4780">
        <v>2018</v>
      </c>
      <c r="B4780">
        <v>23</v>
      </c>
      <c r="C4780" t="s">
        <v>367</v>
      </c>
      <c r="D4780" t="s">
        <v>234</v>
      </c>
      <c r="E4780" t="s">
        <v>22</v>
      </c>
      <c r="F4780" t="s">
        <v>38</v>
      </c>
      <c r="G4780">
        <v>0</v>
      </c>
      <c r="H4780">
        <v>66</v>
      </c>
      <c r="I4780" t="str">
        <f>INDEX('DATA - Teams'!$C:$C,MATCH(C4780,'DATA - Teams'!$B:$B,0))</f>
        <v>KAPPAZ</v>
      </c>
    </row>
    <row r="4781" spans="1:9" hidden="1" x14ac:dyDescent="0.2">
      <c r="A4781">
        <v>2018</v>
      </c>
      <c r="B4781">
        <v>23</v>
      </c>
      <c r="C4781" t="s">
        <v>367</v>
      </c>
      <c r="D4781" t="s">
        <v>380</v>
      </c>
      <c r="E4781" t="s">
        <v>22</v>
      </c>
      <c r="F4781" t="s">
        <v>38</v>
      </c>
      <c r="G4781">
        <v>0</v>
      </c>
      <c r="H4781">
        <v>101</v>
      </c>
      <c r="I4781" t="str">
        <f>INDEX('DATA - Teams'!$C:$C,MATCH(C4781,'DATA - Teams'!$B:$B,0))</f>
        <v>KAPPAZ</v>
      </c>
    </row>
    <row r="4782" spans="1:9" hidden="1" x14ac:dyDescent="0.2">
      <c r="A4782">
        <v>2018</v>
      </c>
      <c r="B4782">
        <v>23</v>
      </c>
      <c r="C4782" t="s">
        <v>367</v>
      </c>
      <c r="D4782" t="s">
        <v>157</v>
      </c>
      <c r="E4782" t="s">
        <v>33</v>
      </c>
      <c r="F4782" t="s">
        <v>52</v>
      </c>
      <c r="G4782">
        <v>0</v>
      </c>
      <c r="H4782">
        <v>150</v>
      </c>
      <c r="I4782" t="str">
        <f>INDEX('DATA - Teams'!$C:$C,MATCH(C4782,'DATA - Teams'!$B:$B,0))</f>
        <v>KAPPAZ</v>
      </c>
    </row>
    <row r="4783" spans="1:9" hidden="1" x14ac:dyDescent="0.2">
      <c r="A4783">
        <v>2018</v>
      </c>
      <c r="B4783">
        <v>23</v>
      </c>
      <c r="C4783" t="s">
        <v>367</v>
      </c>
      <c r="D4783" t="s">
        <v>326</v>
      </c>
      <c r="E4783" t="s">
        <v>33</v>
      </c>
      <c r="F4783" t="s">
        <v>41</v>
      </c>
      <c r="G4783">
        <v>0</v>
      </c>
      <c r="H4783">
        <v>129</v>
      </c>
      <c r="I4783" t="str">
        <f>INDEX('DATA - Teams'!$C:$C,MATCH(C4783,'DATA - Teams'!$B:$B,0))</f>
        <v>KAPPAZ</v>
      </c>
    </row>
    <row r="4784" spans="1:9" hidden="1" x14ac:dyDescent="0.2">
      <c r="A4784">
        <v>2018</v>
      </c>
      <c r="B4784">
        <v>23</v>
      </c>
      <c r="C4784" t="s">
        <v>367</v>
      </c>
      <c r="D4784" t="s">
        <v>75</v>
      </c>
      <c r="E4784" t="s">
        <v>33</v>
      </c>
      <c r="F4784" t="s">
        <v>43</v>
      </c>
      <c r="G4784">
        <v>0</v>
      </c>
      <c r="H4784">
        <v>104</v>
      </c>
      <c r="I4784" t="str">
        <f>INDEX('DATA - Teams'!$C:$C,MATCH(C4784,'DATA - Teams'!$B:$B,0))</f>
        <v>KAPPAZ</v>
      </c>
    </row>
    <row r="4785" spans="1:9" hidden="1" x14ac:dyDescent="0.2">
      <c r="A4785">
        <v>2018</v>
      </c>
      <c r="B4785">
        <v>23</v>
      </c>
      <c r="C4785" t="s">
        <v>367</v>
      </c>
      <c r="D4785" t="s">
        <v>329</v>
      </c>
      <c r="E4785" t="s">
        <v>24</v>
      </c>
      <c r="F4785" t="s">
        <v>41</v>
      </c>
      <c r="G4785">
        <v>0</v>
      </c>
      <c r="H4785">
        <v>140</v>
      </c>
      <c r="I4785" t="str">
        <f>INDEX('DATA - Teams'!$C:$C,MATCH(C4785,'DATA - Teams'!$B:$B,0))</f>
        <v>KAPPAZ</v>
      </c>
    </row>
    <row r="4786" spans="1:9" hidden="1" x14ac:dyDescent="0.2">
      <c r="A4786">
        <v>2018</v>
      </c>
      <c r="B4786">
        <v>23</v>
      </c>
      <c r="C4786" t="s">
        <v>367</v>
      </c>
      <c r="D4786" t="s">
        <v>381</v>
      </c>
      <c r="E4786" t="s">
        <v>28</v>
      </c>
      <c r="F4786" t="s">
        <v>38</v>
      </c>
      <c r="G4786">
        <v>0</v>
      </c>
      <c r="H4786">
        <v>102</v>
      </c>
      <c r="I4786" t="str">
        <f>INDEX('DATA - Teams'!$C:$C,MATCH(C4786,'DATA - Teams'!$B:$B,0))</f>
        <v>KAPPAZ</v>
      </c>
    </row>
    <row r="4787" spans="1:9" hidden="1" x14ac:dyDescent="0.2">
      <c r="A4787">
        <v>2018</v>
      </c>
      <c r="B4787">
        <v>23</v>
      </c>
      <c r="C4787" t="s">
        <v>367</v>
      </c>
      <c r="D4787" t="s">
        <v>306</v>
      </c>
      <c r="E4787" t="s">
        <v>28</v>
      </c>
      <c r="F4787" t="s">
        <v>41</v>
      </c>
      <c r="G4787">
        <v>0</v>
      </c>
      <c r="H4787">
        <v>88</v>
      </c>
      <c r="I4787" t="str">
        <f>INDEX('DATA - Teams'!$C:$C,MATCH(C4787,'DATA - Teams'!$B:$B,0))</f>
        <v>KAPPAZ</v>
      </c>
    </row>
    <row r="4788" spans="1:9" hidden="1" x14ac:dyDescent="0.2">
      <c r="A4788">
        <v>2018</v>
      </c>
      <c r="B4788">
        <v>23</v>
      </c>
      <c r="C4788" t="s">
        <v>367</v>
      </c>
      <c r="D4788" t="s">
        <v>206</v>
      </c>
      <c r="E4788" t="s">
        <v>28</v>
      </c>
      <c r="F4788" t="s">
        <v>38</v>
      </c>
      <c r="G4788">
        <v>0</v>
      </c>
      <c r="H4788">
        <v>72</v>
      </c>
      <c r="I4788" t="str">
        <f>INDEX('DATA - Teams'!$C:$C,MATCH(C4788,'DATA - Teams'!$B:$B,0))</f>
        <v>KAPPAZ</v>
      </c>
    </row>
    <row r="4789" spans="1:9" hidden="1" x14ac:dyDescent="0.2">
      <c r="A4789">
        <v>2018</v>
      </c>
      <c r="B4789">
        <v>23</v>
      </c>
      <c r="C4789" t="s">
        <v>367</v>
      </c>
      <c r="D4789" t="s">
        <v>241</v>
      </c>
      <c r="E4789" t="s">
        <v>27</v>
      </c>
      <c r="F4789" t="s">
        <v>41</v>
      </c>
      <c r="G4789">
        <v>0</v>
      </c>
      <c r="H4789">
        <v>53</v>
      </c>
      <c r="I4789" t="str">
        <f>INDEX('DATA - Teams'!$C:$C,MATCH(C4789,'DATA - Teams'!$B:$B,0))</f>
        <v>KAPPAZ</v>
      </c>
    </row>
    <row r="4790" spans="1:9" hidden="1" x14ac:dyDescent="0.2">
      <c r="A4790">
        <v>2018</v>
      </c>
      <c r="B4790">
        <v>23</v>
      </c>
      <c r="C4790" t="s">
        <v>367</v>
      </c>
      <c r="D4790" t="s">
        <v>161</v>
      </c>
      <c r="E4790" t="s">
        <v>36</v>
      </c>
      <c r="F4790" t="s">
        <v>43</v>
      </c>
      <c r="G4790">
        <v>0</v>
      </c>
      <c r="H4790">
        <v>149</v>
      </c>
      <c r="I4790" t="str">
        <f>INDEX('DATA - Teams'!$C:$C,MATCH(C4790,'DATA - Teams'!$B:$B,0))</f>
        <v>KAPPAZ</v>
      </c>
    </row>
    <row r="4791" spans="1:9" hidden="1" x14ac:dyDescent="0.2">
      <c r="A4791">
        <v>2018</v>
      </c>
      <c r="B4791">
        <v>23</v>
      </c>
      <c r="C4791" t="s">
        <v>367</v>
      </c>
      <c r="D4791" t="s">
        <v>158</v>
      </c>
      <c r="E4791" t="s">
        <v>18</v>
      </c>
      <c r="F4791" t="s">
        <v>41</v>
      </c>
      <c r="G4791">
        <v>0</v>
      </c>
      <c r="H4791">
        <v>125</v>
      </c>
      <c r="I4791" t="str">
        <f>INDEX('DATA - Teams'!$C:$C,MATCH(C4791,'DATA - Teams'!$B:$B,0))</f>
        <v>KAPPAZ</v>
      </c>
    </row>
    <row r="4792" spans="1:9" hidden="1" x14ac:dyDescent="0.2">
      <c r="A4792">
        <v>2018</v>
      </c>
      <c r="B4792">
        <v>23</v>
      </c>
      <c r="C4792" t="s">
        <v>367</v>
      </c>
      <c r="D4792" t="s">
        <v>374</v>
      </c>
      <c r="E4792" t="s">
        <v>18</v>
      </c>
      <c r="F4792" t="s">
        <v>43</v>
      </c>
      <c r="G4792">
        <v>0</v>
      </c>
      <c r="H4792">
        <v>67</v>
      </c>
      <c r="I4792" t="str">
        <f>INDEX('DATA - Teams'!$C:$C,MATCH(C4792,'DATA - Teams'!$B:$B,0))</f>
        <v>KAPPAZ</v>
      </c>
    </row>
    <row r="4793" spans="1:9" hidden="1" x14ac:dyDescent="0.2">
      <c r="A4793">
        <v>2018</v>
      </c>
      <c r="B4793">
        <v>23</v>
      </c>
      <c r="C4793" t="s">
        <v>367</v>
      </c>
      <c r="D4793" t="s">
        <v>284</v>
      </c>
      <c r="E4793" t="s">
        <v>13</v>
      </c>
      <c r="F4793" t="s">
        <v>43</v>
      </c>
      <c r="G4793">
        <v>0</v>
      </c>
      <c r="H4793">
        <v>78</v>
      </c>
      <c r="I4793" t="str">
        <f>INDEX('DATA - Teams'!$C:$C,MATCH(C4793,'DATA - Teams'!$B:$B,0))</f>
        <v>KAPPAZ</v>
      </c>
    </row>
    <row r="4794" spans="1:9" hidden="1" x14ac:dyDescent="0.2">
      <c r="A4794">
        <v>2018</v>
      </c>
      <c r="B4794">
        <v>23</v>
      </c>
      <c r="C4794" t="s">
        <v>367</v>
      </c>
      <c r="D4794" t="s">
        <v>108</v>
      </c>
      <c r="E4794" t="s">
        <v>31</v>
      </c>
      <c r="F4794" t="s">
        <v>59</v>
      </c>
      <c r="G4794">
        <v>0</v>
      </c>
      <c r="H4794">
        <v>66</v>
      </c>
      <c r="I4794" t="str">
        <f>INDEX('DATA - Teams'!$C:$C,MATCH(C4794,'DATA - Teams'!$B:$B,0))</f>
        <v>KAPPAZ</v>
      </c>
    </row>
    <row r="4795" spans="1:9" hidden="1" x14ac:dyDescent="0.2">
      <c r="A4795">
        <v>2018</v>
      </c>
      <c r="B4795">
        <v>23</v>
      </c>
      <c r="C4795" t="s">
        <v>367</v>
      </c>
      <c r="D4795" t="s">
        <v>263</v>
      </c>
      <c r="E4795" t="s">
        <v>13</v>
      </c>
      <c r="F4795" t="s">
        <v>59</v>
      </c>
      <c r="G4795">
        <v>0</v>
      </c>
      <c r="H4795">
        <v>73</v>
      </c>
      <c r="I4795" t="str">
        <f>INDEX('DATA - Teams'!$C:$C,MATCH(C4795,'DATA - Teams'!$B:$B,0))</f>
        <v>KAPPAZ</v>
      </c>
    </row>
    <row r="4796" spans="1:9" hidden="1" x14ac:dyDescent="0.2">
      <c r="A4796">
        <v>2018</v>
      </c>
      <c r="B4796">
        <v>23</v>
      </c>
      <c r="C4796" t="s">
        <v>367</v>
      </c>
      <c r="D4796" t="s">
        <v>185</v>
      </c>
      <c r="E4796" t="s">
        <v>32</v>
      </c>
      <c r="F4796" t="s">
        <v>59</v>
      </c>
      <c r="G4796">
        <v>0</v>
      </c>
      <c r="H4796">
        <v>73</v>
      </c>
      <c r="I4796" t="str">
        <f>INDEX('DATA - Teams'!$C:$C,MATCH(C4796,'DATA - Teams'!$B:$B,0))</f>
        <v>KAPPAZ</v>
      </c>
    </row>
    <row r="4797" spans="1:9" hidden="1" x14ac:dyDescent="0.2">
      <c r="A4797">
        <v>2018</v>
      </c>
      <c r="B4797">
        <v>23</v>
      </c>
      <c r="C4797" t="s">
        <v>367</v>
      </c>
      <c r="D4797" t="s">
        <v>176</v>
      </c>
      <c r="E4797" t="s">
        <v>35</v>
      </c>
      <c r="F4797" t="s">
        <v>59</v>
      </c>
      <c r="G4797">
        <v>0</v>
      </c>
      <c r="H4797">
        <v>68</v>
      </c>
      <c r="I4797" t="str">
        <f>INDEX('DATA - Teams'!$C:$C,MATCH(C4797,'DATA - Teams'!$B:$B,0))</f>
        <v>KAPPAZ</v>
      </c>
    </row>
    <row r="4798" spans="1:9" hidden="1" x14ac:dyDescent="0.2">
      <c r="A4798">
        <v>2018</v>
      </c>
      <c r="B4798">
        <v>1</v>
      </c>
      <c r="C4798" t="s">
        <v>382</v>
      </c>
      <c r="D4798" t="s">
        <v>290</v>
      </c>
      <c r="E4798" t="s">
        <v>16</v>
      </c>
      <c r="F4798" t="s">
        <v>43</v>
      </c>
      <c r="G4798">
        <v>71</v>
      </c>
      <c r="H4798">
        <v>96</v>
      </c>
      <c r="I4798" t="str">
        <f>INDEX('DATA - Teams'!$C:$C,MATCH(C4798,'DATA - Teams'!$B:$B,0))</f>
        <v>MELONS</v>
      </c>
    </row>
    <row r="4799" spans="1:9" hidden="1" x14ac:dyDescent="0.2">
      <c r="A4799">
        <v>2018</v>
      </c>
      <c r="B4799">
        <v>1</v>
      </c>
      <c r="C4799" t="s">
        <v>382</v>
      </c>
      <c r="D4799" t="s">
        <v>266</v>
      </c>
      <c r="E4799" t="s">
        <v>16</v>
      </c>
      <c r="F4799" t="s">
        <v>41</v>
      </c>
      <c r="G4799">
        <v>94</v>
      </c>
      <c r="H4799">
        <v>55</v>
      </c>
      <c r="I4799" t="str">
        <f>INDEX('DATA - Teams'!$C:$C,MATCH(C4799,'DATA - Teams'!$B:$B,0))</f>
        <v>MELONS</v>
      </c>
    </row>
    <row r="4800" spans="1:9" hidden="1" x14ac:dyDescent="0.2">
      <c r="A4800">
        <v>2018</v>
      </c>
      <c r="B4800">
        <v>1</v>
      </c>
      <c r="C4800" t="s">
        <v>382</v>
      </c>
      <c r="D4800" t="s">
        <v>129</v>
      </c>
      <c r="E4800" t="s">
        <v>20</v>
      </c>
      <c r="F4800" t="s">
        <v>38</v>
      </c>
      <c r="G4800">
        <v>96</v>
      </c>
      <c r="H4800">
        <v>74</v>
      </c>
      <c r="I4800" t="str">
        <f>INDEX('DATA - Teams'!$C:$C,MATCH(C4800,'DATA - Teams'!$B:$B,0))</f>
        <v>MELONS</v>
      </c>
    </row>
    <row r="4801" spans="1:9" hidden="1" x14ac:dyDescent="0.2">
      <c r="A4801">
        <v>2018</v>
      </c>
      <c r="B4801">
        <v>1</v>
      </c>
      <c r="C4801" t="s">
        <v>382</v>
      </c>
      <c r="D4801" t="s">
        <v>271</v>
      </c>
      <c r="E4801" t="s">
        <v>33</v>
      </c>
      <c r="F4801" t="s">
        <v>41</v>
      </c>
      <c r="G4801">
        <v>99</v>
      </c>
      <c r="H4801">
        <v>99</v>
      </c>
      <c r="I4801" t="str">
        <f>INDEX('DATA - Teams'!$C:$C,MATCH(C4801,'DATA - Teams'!$B:$B,0))</f>
        <v>MELONS</v>
      </c>
    </row>
    <row r="4802" spans="1:9" hidden="1" x14ac:dyDescent="0.2">
      <c r="A4802">
        <v>2018</v>
      </c>
      <c r="B4802">
        <v>1</v>
      </c>
      <c r="C4802" t="s">
        <v>382</v>
      </c>
      <c r="D4802" t="s">
        <v>341</v>
      </c>
      <c r="E4802" t="s">
        <v>24</v>
      </c>
      <c r="F4802" t="s">
        <v>41</v>
      </c>
      <c r="G4802">
        <v>91</v>
      </c>
      <c r="H4802">
        <v>67</v>
      </c>
      <c r="I4802" t="str">
        <f>INDEX('DATA - Teams'!$C:$C,MATCH(C4802,'DATA - Teams'!$B:$B,0))</f>
        <v>MELONS</v>
      </c>
    </row>
    <row r="4803" spans="1:9" hidden="1" x14ac:dyDescent="0.2">
      <c r="A4803">
        <v>2018</v>
      </c>
      <c r="B4803">
        <v>1</v>
      </c>
      <c r="C4803" t="s">
        <v>382</v>
      </c>
      <c r="D4803" t="s">
        <v>383</v>
      </c>
      <c r="E4803" t="s">
        <v>27</v>
      </c>
      <c r="F4803" t="s">
        <v>38</v>
      </c>
      <c r="G4803">
        <v>67</v>
      </c>
      <c r="H4803">
        <v>65</v>
      </c>
      <c r="I4803" t="str">
        <f>INDEX('DATA - Teams'!$C:$C,MATCH(C4803,'DATA - Teams'!$B:$B,0))</f>
        <v>MELONS</v>
      </c>
    </row>
    <row r="4804" spans="1:9" hidden="1" x14ac:dyDescent="0.2">
      <c r="A4804">
        <v>2018</v>
      </c>
      <c r="B4804">
        <v>1</v>
      </c>
      <c r="C4804" t="s">
        <v>382</v>
      </c>
      <c r="D4804" t="s">
        <v>342</v>
      </c>
      <c r="E4804" t="s">
        <v>27</v>
      </c>
      <c r="F4804" t="s">
        <v>38</v>
      </c>
      <c r="G4804">
        <v>87</v>
      </c>
      <c r="H4804">
        <v>126</v>
      </c>
      <c r="I4804" t="str">
        <f>INDEX('DATA - Teams'!$C:$C,MATCH(C4804,'DATA - Teams'!$B:$B,0))</f>
        <v>MELONS</v>
      </c>
    </row>
    <row r="4805" spans="1:9" hidden="1" x14ac:dyDescent="0.2">
      <c r="A4805">
        <v>2018</v>
      </c>
      <c r="B4805">
        <v>1</v>
      </c>
      <c r="C4805" t="s">
        <v>382</v>
      </c>
      <c r="D4805" t="s">
        <v>241</v>
      </c>
      <c r="E4805" t="s">
        <v>27</v>
      </c>
      <c r="F4805" t="s">
        <v>41</v>
      </c>
      <c r="G4805">
        <v>112</v>
      </c>
      <c r="H4805">
        <v>61</v>
      </c>
      <c r="I4805" t="str">
        <f>INDEX('DATA - Teams'!$C:$C,MATCH(C4805,'DATA - Teams'!$B:$B,0))</f>
        <v>MELONS</v>
      </c>
    </row>
    <row r="4806" spans="1:9" hidden="1" x14ac:dyDescent="0.2">
      <c r="A4806">
        <v>2018</v>
      </c>
      <c r="B4806">
        <v>1</v>
      </c>
      <c r="C4806" t="s">
        <v>382</v>
      </c>
      <c r="D4806" t="s">
        <v>177</v>
      </c>
      <c r="E4806" t="s">
        <v>27</v>
      </c>
      <c r="F4806" t="s">
        <v>43</v>
      </c>
      <c r="G4806">
        <v>104</v>
      </c>
      <c r="H4806">
        <v>150</v>
      </c>
      <c r="I4806" t="str">
        <f>INDEX('DATA - Teams'!$C:$C,MATCH(C4806,'DATA - Teams'!$B:$B,0))</f>
        <v>MELONS</v>
      </c>
    </row>
    <row r="4807" spans="1:9" hidden="1" x14ac:dyDescent="0.2">
      <c r="A4807">
        <v>2018</v>
      </c>
      <c r="B4807">
        <v>1</v>
      </c>
      <c r="C4807" t="s">
        <v>382</v>
      </c>
      <c r="D4807" t="s">
        <v>193</v>
      </c>
      <c r="E4807" t="s">
        <v>21</v>
      </c>
      <c r="F4807" t="s">
        <v>38</v>
      </c>
      <c r="G4807">
        <v>71</v>
      </c>
      <c r="H4807">
        <v>125</v>
      </c>
      <c r="I4807" t="str">
        <f>INDEX('DATA - Teams'!$C:$C,MATCH(C4807,'DATA - Teams'!$B:$B,0))</f>
        <v>MELONS</v>
      </c>
    </row>
    <row r="4808" spans="1:9" hidden="1" x14ac:dyDescent="0.2">
      <c r="A4808">
        <v>2018</v>
      </c>
      <c r="B4808">
        <v>1</v>
      </c>
      <c r="C4808" t="s">
        <v>382</v>
      </c>
      <c r="D4808" t="s">
        <v>112</v>
      </c>
      <c r="E4808" t="s">
        <v>21</v>
      </c>
      <c r="F4808" t="s">
        <v>41</v>
      </c>
      <c r="G4808">
        <v>124</v>
      </c>
      <c r="H4808">
        <v>167</v>
      </c>
      <c r="I4808" t="str">
        <f>INDEX('DATA - Teams'!$C:$C,MATCH(C4808,'DATA - Teams'!$B:$B,0))</f>
        <v>MELONS</v>
      </c>
    </row>
    <row r="4809" spans="1:9" hidden="1" x14ac:dyDescent="0.2">
      <c r="A4809">
        <v>2018</v>
      </c>
      <c r="B4809">
        <v>1</v>
      </c>
      <c r="C4809" t="s">
        <v>382</v>
      </c>
      <c r="D4809" t="s">
        <v>276</v>
      </c>
      <c r="E4809" t="s">
        <v>36</v>
      </c>
      <c r="F4809" t="s">
        <v>43</v>
      </c>
      <c r="G4809">
        <v>73</v>
      </c>
      <c r="H4809">
        <v>53</v>
      </c>
      <c r="I4809" t="str">
        <f>INDEX('DATA - Teams'!$C:$C,MATCH(C4809,'DATA - Teams'!$B:$B,0))</f>
        <v>MELONS</v>
      </c>
    </row>
    <row r="4810" spans="1:9" hidden="1" x14ac:dyDescent="0.2">
      <c r="A4810">
        <v>2018</v>
      </c>
      <c r="B4810">
        <v>1</v>
      </c>
      <c r="C4810" t="s">
        <v>382</v>
      </c>
      <c r="D4810" t="s">
        <v>125</v>
      </c>
      <c r="E4810" t="s">
        <v>36</v>
      </c>
      <c r="F4810" t="s">
        <v>43</v>
      </c>
      <c r="G4810">
        <v>76</v>
      </c>
      <c r="H4810">
        <v>51</v>
      </c>
      <c r="I4810" t="str">
        <f>INDEX('DATA - Teams'!$C:$C,MATCH(C4810,'DATA - Teams'!$B:$B,0))</f>
        <v>MELONS</v>
      </c>
    </row>
    <row r="4811" spans="1:9" hidden="1" x14ac:dyDescent="0.2">
      <c r="A4811">
        <v>2018</v>
      </c>
      <c r="B4811">
        <v>1</v>
      </c>
      <c r="C4811" t="s">
        <v>382</v>
      </c>
      <c r="D4811" t="s">
        <v>268</v>
      </c>
      <c r="E4811" t="s">
        <v>18</v>
      </c>
      <c r="F4811" t="s">
        <v>43</v>
      </c>
      <c r="G4811">
        <v>92</v>
      </c>
      <c r="H4811">
        <v>89</v>
      </c>
      <c r="I4811" t="str">
        <f>INDEX('DATA - Teams'!$C:$C,MATCH(C4811,'DATA - Teams'!$B:$B,0))</f>
        <v>MELONS</v>
      </c>
    </row>
    <row r="4812" spans="1:9" hidden="1" x14ac:dyDescent="0.2">
      <c r="A4812">
        <v>2018</v>
      </c>
      <c r="B4812">
        <v>1</v>
      </c>
      <c r="C4812" t="s">
        <v>382</v>
      </c>
      <c r="D4812" t="s">
        <v>327</v>
      </c>
      <c r="E4812" t="s">
        <v>17</v>
      </c>
      <c r="F4812" t="s">
        <v>52</v>
      </c>
      <c r="G4812">
        <v>96</v>
      </c>
      <c r="H4812">
        <v>139</v>
      </c>
      <c r="I4812" t="str">
        <f>INDEX('DATA - Teams'!$C:$C,MATCH(C4812,'DATA - Teams'!$B:$B,0))</f>
        <v>MELONS</v>
      </c>
    </row>
    <row r="4813" spans="1:9" hidden="1" x14ac:dyDescent="0.2">
      <c r="A4813">
        <v>2018</v>
      </c>
      <c r="B4813">
        <v>1</v>
      </c>
      <c r="C4813" t="s">
        <v>382</v>
      </c>
      <c r="D4813" t="s">
        <v>300</v>
      </c>
      <c r="E4813" t="s">
        <v>17</v>
      </c>
      <c r="F4813" t="s">
        <v>41</v>
      </c>
      <c r="G4813">
        <v>95</v>
      </c>
      <c r="H4813">
        <v>83</v>
      </c>
      <c r="I4813" t="str">
        <f>INDEX('DATA - Teams'!$C:$C,MATCH(C4813,'DATA - Teams'!$B:$B,0))</f>
        <v>MELONS</v>
      </c>
    </row>
    <row r="4814" spans="1:9" hidden="1" x14ac:dyDescent="0.2">
      <c r="A4814">
        <v>2018</v>
      </c>
      <c r="B4814">
        <v>1</v>
      </c>
      <c r="C4814" t="s">
        <v>382</v>
      </c>
      <c r="D4814" t="s">
        <v>152</v>
      </c>
      <c r="E4814" t="s">
        <v>17</v>
      </c>
      <c r="F4814" t="s">
        <v>38</v>
      </c>
      <c r="G4814">
        <v>85</v>
      </c>
      <c r="H4814">
        <v>92</v>
      </c>
      <c r="I4814" t="str">
        <f>INDEX('DATA - Teams'!$C:$C,MATCH(C4814,'DATA - Teams'!$B:$B,0))</f>
        <v>MELONS</v>
      </c>
    </row>
    <row r="4815" spans="1:9" hidden="1" x14ac:dyDescent="0.2">
      <c r="A4815">
        <v>2018</v>
      </c>
      <c r="B4815">
        <v>1</v>
      </c>
      <c r="C4815" t="s">
        <v>382</v>
      </c>
      <c r="D4815" t="s">
        <v>65</v>
      </c>
      <c r="E4815" t="s">
        <v>35</v>
      </c>
      <c r="F4815" t="s">
        <v>41</v>
      </c>
      <c r="G4815">
        <v>110</v>
      </c>
      <c r="H4815">
        <v>113</v>
      </c>
      <c r="I4815" t="str">
        <f>INDEX('DATA - Teams'!$C:$C,MATCH(C4815,'DATA - Teams'!$B:$B,0))</f>
        <v>MELONS</v>
      </c>
    </row>
    <row r="4816" spans="1:9" hidden="1" x14ac:dyDescent="0.2">
      <c r="A4816">
        <v>2018</v>
      </c>
      <c r="B4816">
        <v>1</v>
      </c>
      <c r="C4816" t="s">
        <v>382</v>
      </c>
      <c r="D4816" t="s">
        <v>294</v>
      </c>
      <c r="E4816" t="s">
        <v>16</v>
      </c>
      <c r="F4816" t="s">
        <v>59</v>
      </c>
      <c r="G4816">
        <v>92</v>
      </c>
      <c r="H4816">
        <v>0</v>
      </c>
      <c r="I4816" t="str">
        <f>INDEX('DATA - Teams'!$C:$C,MATCH(C4816,'DATA - Teams'!$B:$B,0))</f>
        <v>MELONS</v>
      </c>
    </row>
    <row r="4817" spans="1:9" hidden="1" x14ac:dyDescent="0.2">
      <c r="A4817">
        <v>2018</v>
      </c>
      <c r="B4817">
        <v>1</v>
      </c>
      <c r="C4817" t="s">
        <v>382</v>
      </c>
      <c r="D4817" t="s">
        <v>325</v>
      </c>
      <c r="E4817" t="s">
        <v>21</v>
      </c>
      <c r="F4817" t="s">
        <v>59</v>
      </c>
      <c r="G4817">
        <v>67</v>
      </c>
      <c r="H4817">
        <v>82</v>
      </c>
      <c r="I4817" t="str">
        <f>INDEX('DATA - Teams'!$C:$C,MATCH(C4817,'DATA - Teams'!$B:$B,0))</f>
        <v>MELONS</v>
      </c>
    </row>
    <row r="4818" spans="1:9" hidden="1" x14ac:dyDescent="0.2">
      <c r="A4818">
        <v>2018</v>
      </c>
      <c r="B4818">
        <v>1</v>
      </c>
      <c r="C4818" t="s">
        <v>382</v>
      </c>
      <c r="D4818" t="s">
        <v>1064</v>
      </c>
      <c r="E4818" t="s">
        <v>13</v>
      </c>
      <c r="F4818" t="s">
        <v>59</v>
      </c>
      <c r="G4818">
        <v>87</v>
      </c>
      <c r="H4818">
        <v>0</v>
      </c>
      <c r="I4818" t="str">
        <f>INDEX('DATA - Teams'!$C:$C,MATCH(C4818,'DATA - Teams'!$B:$B,0))</f>
        <v>MELONS</v>
      </c>
    </row>
    <row r="4819" spans="1:9" hidden="1" x14ac:dyDescent="0.2">
      <c r="A4819">
        <v>2018</v>
      </c>
      <c r="B4819">
        <v>1</v>
      </c>
      <c r="C4819" t="s">
        <v>382</v>
      </c>
      <c r="D4819" t="s">
        <v>190</v>
      </c>
      <c r="E4819" t="s">
        <v>32</v>
      </c>
      <c r="F4819" t="s">
        <v>59</v>
      </c>
      <c r="G4819">
        <v>65</v>
      </c>
      <c r="H4819">
        <v>44</v>
      </c>
      <c r="I4819" t="str">
        <f>INDEX('DATA - Teams'!$C:$C,MATCH(C4819,'DATA - Teams'!$B:$B,0))</f>
        <v>MELONS</v>
      </c>
    </row>
    <row r="4820" spans="1:9" hidden="1" x14ac:dyDescent="0.2">
      <c r="A4820">
        <v>2018</v>
      </c>
      <c r="B4820">
        <v>2</v>
      </c>
      <c r="C4820" t="s">
        <v>382</v>
      </c>
      <c r="D4820" t="s">
        <v>290</v>
      </c>
      <c r="E4820" t="s">
        <v>16</v>
      </c>
      <c r="F4820" t="s">
        <v>43</v>
      </c>
      <c r="G4820">
        <v>66</v>
      </c>
      <c r="H4820">
        <v>45</v>
      </c>
      <c r="I4820" t="str">
        <f>INDEX('DATA - Teams'!$C:$C,MATCH(C4820,'DATA - Teams'!$B:$B,0))</f>
        <v>MELONS</v>
      </c>
    </row>
    <row r="4821" spans="1:9" hidden="1" x14ac:dyDescent="0.2">
      <c r="A4821">
        <v>2018</v>
      </c>
      <c r="B4821">
        <v>2</v>
      </c>
      <c r="C4821" t="s">
        <v>382</v>
      </c>
      <c r="D4821" t="s">
        <v>294</v>
      </c>
      <c r="E4821" t="s">
        <v>16</v>
      </c>
      <c r="F4821" t="s">
        <v>38</v>
      </c>
      <c r="G4821">
        <v>96</v>
      </c>
      <c r="H4821">
        <v>111</v>
      </c>
      <c r="I4821" t="str">
        <f>INDEX('DATA - Teams'!$C:$C,MATCH(C4821,'DATA - Teams'!$B:$B,0))</f>
        <v>MELONS</v>
      </c>
    </row>
    <row r="4822" spans="1:9" hidden="1" x14ac:dyDescent="0.2">
      <c r="A4822">
        <v>2018</v>
      </c>
      <c r="B4822">
        <v>2</v>
      </c>
      <c r="C4822" t="s">
        <v>382</v>
      </c>
      <c r="D4822" t="s">
        <v>266</v>
      </c>
      <c r="E4822" t="s">
        <v>16</v>
      </c>
      <c r="F4822" t="s">
        <v>41</v>
      </c>
      <c r="G4822">
        <v>77</v>
      </c>
      <c r="H4822">
        <v>17</v>
      </c>
      <c r="I4822" t="str">
        <f>INDEX('DATA - Teams'!$C:$C,MATCH(C4822,'DATA - Teams'!$B:$B,0))</f>
        <v>MELONS</v>
      </c>
    </row>
    <row r="4823" spans="1:9" hidden="1" x14ac:dyDescent="0.2">
      <c r="A4823">
        <v>2018</v>
      </c>
      <c r="B4823">
        <v>2</v>
      </c>
      <c r="C4823" t="s">
        <v>382</v>
      </c>
      <c r="D4823" t="s">
        <v>384</v>
      </c>
      <c r="E4823" t="s">
        <v>16</v>
      </c>
      <c r="F4823" t="s">
        <v>43</v>
      </c>
      <c r="G4823">
        <v>86</v>
      </c>
      <c r="H4823">
        <v>76</v>
      </c>
      <c r="I4823" t="str">
        <f>INDEX('DATA - Teams'!$C:$C,MATCH(C4823,'DATA - Teams'!$B:$B,0))</f>
        <v>MELONS</v>
      </c>
    </row>
    <row r="4824" spans="1:9" hidden="1" x14ac:dyDescent="0.2">
      <c r="A4824">
        <v>2018</v>
      </c>
      <c r="B4824">
        <v>2</v>
      </c>
      <c r="C4824" t="s">
        <v>382</v>
      </c>
      <c r="D4824" t="s">
        <v>129</v>
      </c>
      <c r="E4824" t="s">
        <v>20</v>
      </c>
      <c r="F4824" t="s">
        <v>38</v>
      </c>
      <c r="G4824">
        <v>87</v>
      </c>
      <c r="H4824">
        <v>57</v>
      </c>
      <c r="I4824" t="str">
        <f>INDEX('DATA - Teams'!$C:$C,MATCH(C4824,'DATA - Teams'!$B:$B,0))</f>
        <v>MELONS</v>
      </c>
    </row>
    <row r="4825" spans="1:9" hidden="1" x14ac:dyDescent="0.2">
      <c r="A4825">
        <v>2018</v>
      </c>
      <c r="B4825">
        <v>2</v>
      </c>
      <c r="C4825" t="s">
        <v>382</v>
      </c>
      <c r="D4825" t="s">
        <v>271</v>
      </c>
      <c r="E4825" t="s">
        <v>33</v>
      </c>
      <c r="F4825" t="s">
        <v>41</v>
      </c>
      <c r="G4825">
        <v>99</v>
      </c>
      <c r="H4825">
        <v>109</v>
      </c>
      <c r="I4825" t="str">
        <f>INDEX('DATA - Teams'!$C:$C,MATCH(C4825,'DATA - Teams'!$B:$B,0))</f>
        <v>MELONS</v>
      </c>
    </row>
    <row r="4826" spans="1:9" hidden="1" x14ac:dyDescent="0.2">
      <c r="A4826">
        <v>2018</v>
      </c>
      <c r="B4826">
        <v>2</v>
      </c>
      <c r="C4826" t="s">
        <v>382</v>
      </c>
      <c r="D4826" t="s">
        <v>341</v>
      </c>
      <c r="E4826" t="s">
        <v>24</v>
      </c>
      <c r="F4826" t="s">
        <v>41</v>
      </c>
      <c r="G4826">
        <v>96</v>
      </c>
      <c r="H4826">
        <v>115</v>
      </c>
      <c r="I4826" t="str">
        <f>INDEX('DATA - Teams'!$C:$C,MATCH(C4826,'DATA - Teams'!$B:$B,0))</f>
        <v>MELONS</v>
      </c>
    </row>
    <row r="4827" spans="1:9" hidden="1" x14ac:dyDescent="0.2">
      <c r="A4827">
        <v>2018</v>
      </c>
      <c r="B4827">
        <v>2</v>
      </c>
      <c r="C4827" t="s">
        <v>382</v>
      </c>
      <c r="D4827" t="s">
        <v>177</v>
      </c>
      <c r="E4827" t="s">
        <v>27</v>
      </c>
      <c r="F4827" t="s">
        <v>43</v>
      </c>
      <c r="G4827">
        <v>109</v>
      </c>
      <c r="H4827">
        <v>115</v>
      </c>
      <c r="I4827" t="str">
        <f>INDEX('DATA - Teams'!$C:$C,MATCH(C4827,'DATA - Teams'!$B:$B,0))</f>
        <v>MELONS</v>
      </c>
    </row>
    <row r="4828" spans="1:9" hidden="1" x14ac:dyDescent="0.2">
      <c r="A4828">
        <v>2018</v>
      </c>
      <c r="B4828">
        <v>2</v>
      </c>
      <c r="C4828" t="s">
        <v>382</v>
      </c>
      <c r="D4828" t="s">
        <v>342</v>
      </c>
      <c r="E4828" t="s">
        <v>27</v>
      </c>
      <c r="F4828" t="s">
        <v>38</v>
      </c>
      <c r="G4828">
        <v>92</v>
      </c>
      <c r="H4828">
        <v>96</v>
      </c>
      <c r="I4828" t="str">
        <f>INDEX('DATA - Teams'!$C:$C,MATCH(C4828,'DATA - Teams'!$B:$B,0))</f>
        <v>MELONS</v>
      </c>
    </row>
    <row r="4829" spans="1:9" hidden="1" x14ac:dyDescent="0.2">
      <c r="A4829">
        <v>2018</v>
      </c>
      <c r="B4829">
        <v>2</v>
      </c>
      <c r="C4829" t="s">
        <v>382</v>
      </c>
      <c r="D4829" t="s">
        <v>241</v>
      </c>
      <c r="E4829" t="s">
        <v>27</v>
      </c>
      <c r="F4829" t="s">
        <v>41</v>
      </c>
      <c r="G4829">
        <v>104</v>
      </c>
      <c r="H4829">
        <v>73</v>
      </c>
      <c r="I4829" t="str">
        <f>INDEX('DATA - Teams'!$C:$C,MATCH(C4829,'DATA - Teams'!$B:$B,0))</f>
        <v>MELONS</v>
      </c>
    </row>
    <row r="4830" spans="1:9" hidden="1" x14ac:dyDescent="0.2">
      <c r="A4830">
        <v>2018</v>
      </c>
      <c r="B4830">
        <v>2</v>
      </c>
      <c r="C4830" t="s">
        <v>382</v>
      </c>
      <c r="D4830" t="s">
        <v>193</v>
      </c>
      <c r="E4830" t="s">
        <v>21</v>
      </c>
      <c r="F4830" t="s">
        <v>38</v>
      </c>
      <c r="G4830">
        <v>69</v>
      </c>
      <c r="H4830">
        <v>61</v>
      </c>
      <c r="I4830" t="str">
        <f>INDEX('DATA - Teams'!$C:$C,MATCH(C4830,'DATA - Teams'!$B:$B,0))</f>
        <v>MELONS</v>
      </c>
    </row>
    <row r="4831" spans="1:9" hidden="1" x14ac:dyDescent="0.2">
      <c r="A4831">
        <v>2018</v>
      </c>
      <c r="B4831">
        <v>2</v>
      </c>
      <c r="C4831" t="s">
        <v>382</v>
      </c>
      <c r="D4831" t="s">
        <v>112</v>
      </c>
      <c r="E4831" t="s">
        <v>21</v>
      </c>
      <c r="F4831" t="s">
        <v>41</v>
      </c>
      <c r="G4831">
        <v>130</v>
      </c>
      <c r="H4831">
        <v>148</v>
      </c>
      <c r="I4831" t="str">
        <f>INDEX('DATA - Teams'!$C:$C,MATCH(C4831,'DATA - Teams'!$B:$B,0))</f>
        <v>MELONS</v>
      </c>
    </row>
    <row r="4832" spans="1:9" hidden="1" x14ac:dyDescent="0.2">
      <c r="A4832">
        <v>2018</v>
      </c>
      <c r="B4832">
        <v>2</v>
      </c>
      <c r="C4832" t="s">
        <v>382</v>
      </c>
      <c r="D4832" t="s">
        <v>276</v>
      </c>
      <c r="E4832" t="s">
        <v>36</v>
      </c>
      <c r="F4832" t="s">
        <v>43</v>
      </c>
      <c r="G4832">
        <v>65</v>
      </c>
      <c r="H4832">
        <v>40</v>
      </c>
      <c r="I4832" t="str">
        <f>INDEX('DATA - Teams'!$C:$C,MATCH(C4832,'DATA - Teams'!$B:$B,0))</f>
        <v>MELONS</v>
      </c>
    </row>
    <row r="4833" spans="1:9" hidden="1" x14ac:dyDescent="0.2">
      <c r="A4833">
        <v>2018</v>
      </c>
      <c r="B4833">
        <v>2</v>
      </c>
      <c r="C4833" t="s">
        <v>382</v>
      </c>
      <c r="D4833" t="s">
        <v>268</v>
      </c>
      <c r="E4833" t="s">
        <v>18</v>
      </c>
      <c r="F4833" t="s">
        <v>43</v>
      </c>
      <c r="G4833">
        <v>90</v>
      </c>
      <c r="H4833">
        <v>77</v>
      </c>
      <c r="I4833" t="str">
        <f>INDEX('DATA - Teams'!$C:$C,MATCH(C4833,'DATA - Teams'!$B:$B,0))</f>
        <v>MELONS</v>
      </c>
    </row>
    <row r="4834" spans="1:9" hidden="1" x14ac:dyDescent="0.2">
      <c r="A4834">
        <v>2018</v>
      </c>
      <c r="B4834">
        <v>2</v>
      </c>
      <c r="C4834" t="s">
        <v>382</v>
      </c>
      <c r="D4834" t="s">
        <v>327</v>
      </c>
      <c r="E4834" t="s">
        <v>17</v>
      </c>
      <c r="F4834" t="s">
        <v>52</v>
      </c>
      <c r="G4834">
        <v>97</v>
      </c>
      <c r="H4834">
        <v>97</v>
      </c>
      <c r="I4834" t="str">
        <f>INDEX('DATA - Teams'!$C:$C,MATCH(C4834,'DATA - Teams'!$B:$B,0))</f>
        <v>MELONS</v>
      </c>
    </row>
    <row r="4835" spans="1:9" hidden="1" x14ac:dyDescent="0.2">
      <c r="A4835">
        <v>2018</v>
      </c>
      <c r="B4835">
        <v>2</v>
      </c>
      <c r="C4835" t="s">
        <v>382</v>
      </c>
      <c r="D4835" t="s">
        <v>300</v>
      </c>
      <c r="E4835" t="s">
        <v>17</v>
      </c>
      <c r="F4835" t="s">
        <v>41</v>
      </c>
      <c r="G4835">
        <v>96</v>
      </c>
      <c r="H4835">
        <v>106</v>
      </c>
      <c r="I4835" t="str">
        <f>INDEX('DATA - Teams'!$C:$C,MATCH(C4835,'DATA - Teams'!$B:$B,0))</f>
        <v>MELONS</v>
      </c>
    </row>
    <row r="4836" spans="1:9" hidden="1" x14ac:dyDescent="0.2">
      <c r="A4836">
        <v>2018</v>
      </c>
      <c r="B4836">
        <v>2</v>
      </c>
      <c r="C4836" t="s">
        <v>382</v>
      </c>
      <c r="D4836" t="s">
        <v>152</v>
      </c>
      <c r="E4836" t="s">
        <v>17</v>
      </c>
      <c r="F4836" t="s">
        <v>38</v>
      </c>
      <c r="G4836">
        <v>74</v>
      </c>
      <c r="H4836">
        <v>33</v>
      </c>
      <c r="I4836" t="str">
        <f>INDEX('DATA - Teams'!$C:$C,MATCH(C4836,'DATA - Teams'!$B:$B,0))</f>
        <v>MELONS</v>
      </c>
    </row>
    <row r="4837" spans="1:9" hidden="1" x14ac:dyDescent="0.2">
      <c r="A4837">
        <v>2018</v>
      </c>
      <c r="B4837">
        <v>2</v>
      </c>
      <c r="C4837" t="s">
        <v>382</v>
      </c>
      <c r="D4837" t="s">
        <v>65</v>
      </c>
      <c r="E4837" t="s">
        <v>35</v>
      </c>
      <c r="F4837" t="s">
        <v>41</v>
      </c>
      <c r="G4837">
        <v>107</v>
      </c>
      <c r="H4837">
        <v>98</v>
      </c>
      <c r="I4837" t="str">
        <f>INDEX('DATA - Teams'!$C:$C,MATCH(C4837,'DATA - Teams'!$B:$B,0))</f>
        <v>MELONS</v>
      </c>
    </row>
    <row r="4838" spans="1:9" hidden="1" x14ac:dyDescent="0.2">
      <c r="A4838">
        <v>2018</v>
      </c>
      <c r="B4838">
        <v>2</v>
      </c>
      <c r="C4838" t="s">
        <v>382</v>
      </c>
      <c r="D4838" t="s">
        <v>253</v>
      </c>
      <c r="E4838" t="s">
        <v>27</v>
      </c>
      <c r="F4838" t="s">
        <v>59</v>
      </c>
      <c r="G4838">
        <v>96</v>
      </c>
      <c r="H4838">
        <v>148</v>
      </c>
      <c r="I4838" t="str">
        <f>INDEX('DATA - Teams'!$C:$C,MATCH(C4838,'DATA - Teams'!$B:$B,0))</f>
        <v>MELONS</v>
      </c>
    </row>
    <row r="4839" spans="1:9" hidden="1" x14ac:dyDescent="0.2">
      <c r="A4839">
        <v>2018</v>
      </c>
      <c r="B4839">
        <v>2</v>
      </c>
      <c r="C4839" t="s">
        <v>382</v>
      </c>
      <c r="D4839" t="s">
        <v>325</v>
      </c>
      <c r="E4839" t="s">
        <v>21</v>
      </c>
      <c r="F4839" t="s">
        <v>59</v>
      </c>
      <c r="G4839">
        <v>67</v>
      </c>
      <c r="H4839">
        <v>63</v>
      </c>
      <c r="I4839" t="str">
        <f>INDEX('DATA - Teams'!$C:$C,MATCH(C4839,'DATA - Teams'!$B:$B,0))</f>
        <v>MELONS</v>
      </c>
    </row>
    <row r="4840" spans="1:9" hidden="1" x14ac:dyDescent="0.2">
      <c r="A4840">
        <v>2018</v>
      </c>
      <c r="B4840">
        <v>2</v>
      </c>
      <c r="C4840" t="s">
        <v>382</v>
      </c>
      <c r="D4840" t="s">
        <v>125</v>
      </c>
      <c r="E4840" t="s">
        <v>36</v>
      </c>
      <c r="F4840" t="s">
        <v>59</v>
      </c>
      <c r="G4840">
        <v>81</v>
      </c>
      <c r="H4840">
        <v>106</v>
      </c>
      <c r="I4840" t="str">
        <f>INDEX('DATA - Teams'!$C:$C,MATCH(C4840,'DATA - Teams'!$B:$B,0))</f>
        <v>MELONS</v>
      </c>
    </row>
    <row r="4841" spans="1:9" hidden="1" x14ac:dyDescent="0.2">
      <c r="A4841">
        <v>2018</v>
      </c>
      <c r="B4841">
        <v>2</v>
      </c>
      <c r="C4841" t="s">
        <v>382</v>
      </c>
      <c r="D4841" t="s">
        <v>1064</v>
      </c>
      <c r="E4841" t="s">
        <v>13</v>
      </c>
      <c r="F4841" t="s">
        <v>59</v>
      </c>
      <c r="G4841">
        <v>83</v>
      </c>
      <c r="H4841">
        <v>0</v>
      </c>
      <c r="I4841" t="str">
        <f>INDEX('DATA - Teams'!$C:$C,MATCH(C4841,'DATA - Teams'!$B:$B,0))</f>
        <v>MELONS</v>
      </c>
    </row>
    <row r="4842" spans="1:9" hidden="1" x14ac:dyDescent="0.2">
      <c r="A4842">
        <v>2018</v>
      </c>
      <c r="B4842">
        <v>3</v>
      </c>
      <c r="C4842" t="s">
        <v>382</v>
      </c>
      <c r="D4842" t="s">
        <v>384</v>
      </c>
      <c r="E4842" t="s">
        <v>16</v>
      </c>
      <c r="F4842" t="s">
        <v>43</v>
      </c>
      <c r="G4842">
        <v>84</v>
      </c>
      <c r="H4842">
        <v>68</v>
      </c>
      <c r="I4842" t="str">
        <f>INDEX('DATA - Teams'!$C:$C,MATCH(C4842,'DATA - Teams'!$B:$B,0))</f>
        <v>MELONS</v>
      </c>
    </row>
    <row r="4843" spans="1:9" hidden="1" x14ac:dyDescent="0.2">
      <c r="A4843">
        <v>2018</v>
      </c>
      <c r="B4843">
        <v>3</v>
      </c>
      <c r="C4843" t="s">
        <v>382</v>
      </c>
      <c r="D4843" t="s">
        <v>294</v>
      </c>
      <c r="E4843" t="s">
        <v>16</v>
      </c>
      <c r="F4843" t="s">
        <v>38</v>
      </c>
      <c r="G4843">
        <v>98</v>
      </c>
      <c r="H4843">
        <v>103</v>
      </c>
      <c r="I4843" t="str">
        <f>INDEX('DATA - Teams'!$C:$C,MATCH(C4843,'DATA - Teams'!$B:$B,0))</f>
        <v>MELONS</v>
      </c>
    </row>
    <row r="4844" spans="1:9" hidden="1" x14ac:dyDescent="0.2">
      <c r="A4844">
        <v>2018</v>
      </c>
      <c r="B4844">
        <v>3</v>
      </c>
      <c r="C4844" t="s">
        <v>382</v>
      </c>
      <c r="D4844" t="s">
        <v>129</v>
      </c>
      <c r="E4844" t="s">
        <v>20</v>
      </c>
      <c r="F4844" t="s">
        <v>38</v>
      </c>
      <c r="G4844">
        <v>93</v>
      </c>
      <c r="H4844">
        <v>128</v>
      </c>
      <c r="I4844" t="str">
        <f>INDEX('DATA - Teams'!$C:$C,MATCH(C4844,'DATA - Teams'!$B:$B,0))</f>
        <v>MELONS</v>
      </c>
    </row>
    <row r="4845" spans="1:9" hidden="1" x14ac:dyDescent="0.2">
      <c r="A4845">
        <v>2018</v>
      </c>
      <c r="B4845">
        <v>3</v>
      </c>
      <c r="C4845" t="s">
        <v>382</v>
      </c>
      <c r="D4845" t="s">
        <v>271</v>
      </c>
      <c r="E4845" t="s">
        <v>33</v>
      </c>
      <c r="F4845" t="s">
        <v>41</v>
      </c>
      <c r="G4845">
        <v>100</v>
      </c>
      <c r="H4845">
        <v>113</v>
      </c>
      <c r="I4845" t="str">
        <f>INDEX('DATA - Teams'!$C:$C,MATCH(C4845,'DATA - Teams'!$B:$B,0))</f>
        <v>MELONS</v>
      </c>
    </row>
    <row r="4846" spans="1:9" hidden="1" x14ac:dyDescent="0.2">
      <c r="A4846">
        <v>2018</v>
      </c>
      <c r="B4846">
        <v>3</v>
      </c>
      <c r="C4846" t="s">
        <v>382</v>
      </c>
      <c r="D4846" t="s">
        <v>341</v>
      </c>
      <c r="E4846" t="s">
        <v>24</v>
      </c>
      <c r="F4846" t="s">
        <v>41</v>
      </c>
      <c r="G4846">
        <v>95</v>
      </c>
      <c r="H4846">
        <v>83</v>
      </c>
      <c r="I4846" t="str">
        <f>INDEX('DATA - Teams'!$C:$C,MATCH(C4846,'DATA - Teams'!$B:$B,0))</f>
        <v>MELONS</v>
      </c>
    </row>
    <row r="4847" spans="1:9" hidden="1" x14ac:dyDescent="0.2">
      <c r="A4847">
        <v>2018</v>
      </c>
      <c r="B4847">
        <v>3</v>
      </c>
      <c r="C4847" t="s">
        <v>382</v>
      </c>
      <c r="D4847" t="s">
        <v>177</v>
      </c>
      <c r="E4847" t="s">
        <v>27</v>
      </c>
      <c r="F4847" t="s">
        <v>43</v>
      </c>
      <c r="G4847">
        <v>109</v>
      </c>
      <c r="H4847">
        <v>97</v>
      </c>
      <c r="I4847" t="str">
        <f>INDEX('DATA - Teams'!$C:$C,MATCH(C4847,'DATA - Teams'!$B:$B,0))</f>
        <v>MELONS</v>
      </c>
    </row>
    <row r="4848" spans="1:9" hidden="1" x14ac:dyDescent="0.2">
      <c r="A4848">
        <v>2018</v>
      </c>
      <c r="B4848">
        <v>3</v>
      </c>
      <c r="C4848" t="s">
        <v>382</v>
      </c>
      <c r="D4848" t="s">
        <v>342</v>
      </c>
      <c r="E4848" t="s">
        <v>27</v>
      </c>
      <c r="F4848" t="s">
        <v>38</v>
      </c>
      <c r="G4848">
        <v>94</v>
      </c>
      <c r="H4848">
        <v>86</v>
      </c>
      <c r="I4848" t="str">
        <f>INDEX('DATA - Teams'!$C:$C,MATCH(C4848,'DATA - Teams'!$B:$B,0))</f>
        <v>MELONS</v>
      </c>
    </row>
    <row r="4849" spans="1:9" hidden="1" x14ac:dyDescent="0.2">
      <c r="A4849">
        <v>2018</v>
      </c>
      <c r="B4849">
        <v>3</v>
      </c>
      <c r="C4849" t="s">
        <v>382</v>
      </c>
      <c r="D4849" t="s">
        <v>241</v>
      </c>
      <c r="E4849" t="s">
        <v>27</v>
      </c>
      <c r="F4849" t="s">
        <v>41</v>
      </c>
      <c r="G4849">
        <v>109</v>
      </c>
      <c r="H4849">
        <v>127</v>
      </c>
      <c r="I4849" t="str">
        <f>INDEX('DATA - Teams'!$C:$C,MATCH(C4849,'DATA - Teams'!$B:$B,0))</f>
        <v>MELONS</v>
      </c>
    </row>
    <row r="4850" spans="1:9" hidden="1" x14ac:dyDescent="0.2">
      <c r="A4850">
        <v>2018</v>
      </c>
      <c r="B4850">
        <v>3</v>
      </c>
      <c r="C4850" t="s">
        <v>382</v>
      </c>
      <c r="D4850" t="s">
        <v>253</v>
      </c>
      <c r="E4850" t="s">
        <v>27</v>
      </c>
      <c r="F4850" t="s">
        <v>41</v>
      </c>
      <c r="G4850">
        <v>95</v>
      </c>
      <c r="H4850">
        <v>86</v>
      </c>
      <c r="I4850" t="str">
        <f>INDEX('DATA - Teams'!$C:$C,MATCH(C4850,'DATA - Teams'!$B:$B,0))</f>
        <v>MELONS</v>
      </c>
    </row>
    <row r="4851" spans="1:9" hidden="1" x14ac:dyDescent="0.2">
      <c r="A4851">
        <v>2018</v>
      </c>
      <c r="B4851">
        <v>3</v>
      </c>
      <c r="C4851" t="s">
        <v>382</v>
      </c>
      <c r="D4851" t="s">
        <v>112</v>
      </c>
      <c r="E4851" t="s">
        <v>21</v>
      </c>
      <c r="F4851" t="s">
        <v>41</v>
      </c>
      <c r="G4851">
        <v>136</v>
      </c>
      <c r="H4851">
        <v>149</v>
      </c>
      <c r="I4851" t="str">
        <f>INDEX('DATA - Teams'!$C:$C,MATCH(C4851,'DATA - Teams'!$B:$B,0))</f>
        <v>MELONS</v>
      </c>
    </row>
    <row r="4852" spans="1:9" hidden="1" x14ac:dyDescent="0.2">
      <c r="A4852">
        <v>2018</v>
      </c>
      <c r="B4852">
        <v>3</v>
      </c>
      <c r="C4852" t="s">
        <v>382</v>
      </c>
      <c r="D4852" t="s">
        <v>136</v>
      </c>
      <c r="E4852" t="s">
        <v>21</v>
      </c>
      <c r="F4852" t="s">
        <v>43</v>
      </c>
      <c r="G4852">
        <v>54</v>
      </c>
      <c r="H4852">
        <v>41</v>
      </c>
      <c r="I4852" t="str">
        <f>INDEX('DATA - Teams'!$C:$C,MATCH(C4852,'DATA - Teams'!$B:$B,0))</f>
        <v>MELONS</v>
      </c>
    </row>
    <row r="4853" spans="1:9" hidden="1" x14ac:dyDescent="0.2">
      <c r="A4853">
        <v>2018</v>
      </c>
      <c r="B4853">
        <v>3</v>
      </c>
      <c r="C4853" t="s">
        <v>382</v>
      </c>
      <c r="D4853" t="s">
        <v>125</v>
      </c>
      <c r="E4853" t="s">
        <v>36</v>
      </c>
      <c r="F4853" t="s">
        <v>43</v>
      </c>
      <c r="G4853">
        <v>77</v>
      </c>
      <c r="H4853">
        <v>66</v>
      </c>
      <c r="I4853" t="str">
        <f>INDEX('DATA - Teams'!$C:$C,MATCH(C4853,'DATA - Teams'!$B:$B,0))</f>
        <v>MELONS</v>
      </c>
    </row>
    <row r="4854" spans="1:9" hidden="1" x14ac:dyDescent="0.2">
      <c r="A4854">
        <v>2018</v>
      </c>
      <c r="B4854">
        <v>3</v>
      </c>
      <c r="C4854" t="s">
        <v>382</v>
      </c>
      <c r="D4854" t="s">
        <v>268</v>
      </c>
      <c r="E4854" t="s">
        <v>18</v>
      </c>
      <c r="F4854" t="s">
        <v>43</v>
      </c>
      <c r="G4854">
        <v>91</v>
      </c>
      <c r="H4854">
        <v>91</v>
      </c>
      <c r="I4854" t="str">
        <f>INDEX('DATA - Teams'!$C:$C,MATCH(C4854,'DATA - Teams'!$B:$B,0))</f>
        <v>MELONS</v>
      </c>
    </row>
    <row r="4855" spans="1:9" hidden="1" x14ac:dyDescent="0.2">
      <c r="A4855">
        <v>2018</v>
      </c>
      <c r="B4855">
        <v>3</v>
      </c>
      <c r="C4855" t="s">
        <v>382</v>
      </c>
      <c r="D4855" t="s">
        <v>300</v>
      </c>
      <c r="E4855" t="s">
        <v>17</v>
      </c>
      <c r="F4855" t="s">
        <v>41</v>
      </c>
      <c r="G4855">
        <v>98</v>
      </c>
      <c r="H4855">
        <v>107</v>
      </c>
      <c r="I4855" t="str">
        <f>INDEX('DATA - Teams'!$C:$C,MATCH(C4855,'DATA - Teams'!$B:$B,0))</f>
        <v>MELONS</v>
      </c>
    </row>
    <row r="4856" spans="1:9" hidden="1" x14ac:dyDescent="0.2">
      <c r="A4856">
        <v>2018</v>
      </c>
      <c r="B4856">
        <v>3</v>
      </c>
      <c r="C4856" t="s">
        <v>382</v>
      </c>
      <c r="D4856" t="s">
        <v>327</v>
      </c>
      <c r="E4856" t="s">
        <v>17</v>
      </c>
      <c r="F4856" t="s">
        <v>52</v>
      </c>
      <c r="G4856">
        <v>101</v>
      </c>
      <c r="H4856">
        <v>117</v>
      </c>
      <c r="I4856" t="str">
        <f>INDEX('DATA - Teams'!$C:$C,MATCH(C4856,'DATA - Teams'!$B:$B,0))</f>
        <v>MELONS</v>
      </c>
    </row>
    <row r="4857" spans="1:9" hidden="1" x14ac:dyDescent="0.2">
      <c r="A4857">
        <v>2018</v>
      </c>
      <c r="B4857">
        <v>3</v>
      </c>
      <c r="C4857" t="s">
        <v>382</v>
      </c>
      <c r="D4857" t="s">
        <v>190</v>
      </c>
      <c r="E4857" t="s">
        <v>32</v>
      </c>
      <c r="F4857" t="s">
        <v>38</v>
      </c>
      <c r="G4857">
        <v>64</v>
      </c>
      <c r="H4857">
        <v>56</v>
      </c>
      <c r="I4857" t="str">
        <f>INDEX('DATA - Teams'!$C:$C,MATCH(C4857,'DATA - Teams'!$B:$B,0))</f>
        <v>MELONS</v>
      </c>
    </row>
    <row r="4858" spans="1:9" hidden="1" x14ac:dyDescent="0.2">
      <c r="A4858">
        <v>2018</v>
      </c>
      <c r="B4858">
        <v>3</v>
      </c>
      <c r="C4858" t="s">
        <v>382</v>
      </c>
      <c r="D4858" t="s">
        <v>65</v>
      </c>
      <c r="E4858" t="s">
        <v>35</v>
      </c>
      <c r="F4858" t="s">
        <v>41</v>
      </c>
      <c r="G4858">
        <v>108</v>
      </c>
      <c r="H4858">
        <v>105</v>
      </c>
      <c r="I4858" t="str">
        <f>INDEX('DATA - Teams'!$C:$C,MATCH(C4858,'DATA - Teams'!$B:$B,0))</f>
        <v>MELONS</v>
      </c>
    </row>
    <row r="4859" spans="1:9" hidden="1" x14ac:dyDescent="0.2">
      <c r="A4859">
        <v>2018</v>
      </c>
      <c r="B4859">
        <v>3</v>
      </c>
      <c r="C4859" t="s">
        <v>382</v>
      </c>
      <c r="D4859" t="s">
        <v>385</v>
      </c>
      <c r="E4859" t="s">
        <v>35</v>
      </c>
      <c r="F4859" t="s">
        <v>38</v>
      </c>
      <c r="G4859">
        <v>74</v>
      </c>
      <c r="H4859">
        <v>43</v>
      </c>
      <c r="I4859" t="str">
        <f>INDEX('DATA - Teams'!$C:$C,MATCH(C4859,'DATA - Teams'!$B:$B,0))</f>
        <v>MELONS</v>
      </c>
    </row>
    <row r="4860" spans="1:9" hidden="1" x14ac:dyDescent="0.2">
      <c r="A4860">
        <v>2018</v>
      </c>
      <c r="B4860">
        <v>3</v>
      </c>
      <c r="C4860" t="s">
        <v>382</v>
      </c>
      <c r="D4860" t="s">
        <v>266</v>
      </c>
      <c r="E4860" t="s">
        <v>16</v>
      </c>
      <c r="F4860" t="s">
        <v>59</v>
      </c>
      <c r="G4860">
        <v>72</v>
      </c>
      <c r="H4860">
        <v>74</v>
      </c>
      <c r="I4860" t="str">
        <f>INDEX('DATA - Teams'!$C:$C,MATCH(C4860,'DATA - Teams'!$B:$B,0))</f>
        <v>MELONS</v>
      </c>
    </row>
    <row r="4861" spans="1:9" hidden="1" x14ac:dyDescent="0.2">
      <c r="A4861">
        <v>2018</v>
      </c>
      <c r="B4861">
        <v>3</v>
      </c>
      <c r="C4861" t="s">
        <v>382</v>
      </c>
      <c r="D4861" t="s">
        <v>193</v>
      </c>
      <c r="E4861" t="s">
        <v>21</v>
      </c>
      <c r="F4861" t="s">
        <v>59</v>
      </c>
      <c r="G4861">
        <v>76</v>
      </c>
      <c r="H4861">
        <v>0</v>
      </c>
      <c r="I4861" t="str">
        <f>INDEX('DATA - Teams'!$C:$C,MATCH(C4861,'DATA - Teams'!$B:$B,0))</f>
        <v>MELONS</v>
      </c>
    </row>
    <row r="4862" spans="1:9" hidden="1" x14ac:dyDescent="0.2">
      <c r="A4862">
        <v>2018</v>
      </c>
      <c r="B4862">
        <v>3</v>
      </c>
      <c r="C4862" t="s">
        <v>382</v>
      </c>
      <c r="D4862" t="s">
        <v>325</v>
      </c>
      <c r="E4862" t="s">
        <v>21</v>
      </c>
      <c r="F4862" t="s">
        <v>59</v>
      </c>
      <c r="G4862">
        <v>75</v>
      </c>
      <c r="H4862">
        <v>104</v>
      </c>
      <c r="I4862" t="str">
        <f>INDEX('DATA - Teams'!$C:$C,MATCH(C4862,'DATA - Teams'!$B:$B,0))</f>
        <v>MELONS</v>
      </c>
    </row>
    <row r="4863" spans="1:9" hidden="1" x14ac:dyDescent="0.2">
      <c r="A4863">
        <v>2018</v>
      </c>
      <c r="B4863">
        <v>3</v>
      </c>
      <c r="C4863" t="s">
        <v>382</v>
      </c>
      <c r="D4863" t="s">
        <v>1064</v>
      </c>
      <c r="E4863" t="s">
        <v>13</v>
      </c>
      <c r="F4863" t="s">
        <v>59</v>
      </c>
      <c r="G4863">
        <v>88</v>
      </c>
      <c r="H4863">
        <v>0</v>
      </c>
      <c r="I4863" t="str">
        <f>INDEX('DATA - Teams'!$C:$C,MATCH(C4863,'DATA - Teams'!$B:$B,0))</f>
        <v>MELONS</v>
      </c>
    </row>
    <row r="4864" spans="1:9" hidden="1" x14ac:dyDescent="0.2">
      <c r="A4864">
        <v>2018</v>
      </c>
      <c r="B4864">
        <v>4</v>
      </c>
      <c r="C4864" t="s">
        <v>382</v>
      </c>
      <c r="D4864" t="s">
        <v>294</v>
      </c>
      <c r="E4864" t="s">
        <v>16</v>
      </c>
      <c r="F4864" t="s">
        <v>38</v>
      </c>
      <c r="G4864">
        <v>109</v>
      </c>
      <c r="H4864">
        <v>145</v>
      </c>
      <c r="I4864" t="str">
        <f>INDEX('DATA - Teams'!$C:$C,MATCH(C4864,'DATA - Teams'!$B:$B,0))</f>
        <v>MELONS</v>
      </c>
    </row>
    <row r="4865" spans="1:9" hidden="1" x14ac:dyDescent="0.2">
      <c r="A4865">
        <v>2018</v>
      </c>
      <c r="B4865">
        <v>4</v>
      </c>
      <c r="C4865" t="s">
        <v>382</v>
      </c>
      <c r="D4865" t="s">
        <v>266</v>
      </c>
      <c r="E4865" t="s">
        <v>16</v>
      </c>
      <c r="F4865" t="s">
        <v>41</v>
      </c>
      <c r="G4865">
        <v>55</v>
      </c>
      <c r="H4865">
        <v>29</v>
      </c>
      <c r="I4865" t="str">
        <f>INDEX('DATA - Teams'!$C:$C,MATCH(C4865,'DATA - Teams'!$B:$B,0))</f>
        <v>MELONS</v>
      </c>
    </row>
    <row r="4866" spans="1:9" hidden="1" x14ac:dyDescent="0.2">
      <c r="A4866">
        <v>2018</v>
      </c>
      <c r="B4866">
        <v>4</v>
      </c>
      <c r="C4866" t="s">
        <v>382</v>
      </c>
      <c r="D4866" t="s">
        <v>129</v>
      </c>
      <c r="E4866" t="s">
        <v>20</v>
      </c>
      <c r="F4866" t="s">
        <v>38</v>
      </c>
      <c r="G4866">
        <v>98</v>
      </c>
      <c r="H4866">
        <v>129</v>
      </c>
      <c r="I4866" t="str">
        <f>INDEX('DATA - Teams'!$C:$C,MATCH(C4866,'DATA - Teams'!$B:$B,0))</f>
        <v>MELONS</v>
      </c>
    </row>
    <row r="4867" spans="1:9" hidden="1" x14ac:dyDescent="0.2">
      <c r="A4867">
        <v>2018</v>
      </c>
      <c r="B4867">
        <v>4</v>
      </c>
      <c r="C4867" t="s">
        <v>382</v>
      </c>
      <c r="D4867" t="s">
        <v>386</v>
      </c>
      <c r="E4867" t="s">
        <v>22</v>
      </c>
      <c r="F4867" t="s">
        <v>43</v>
      </c>
      <c r="G4867">
        <v>96</v>
      </c>
      <c r="H4867">
        <v>85</v>
      </c>
      <c r="I4867" t="str">
        <f>INDEX('DATA - Teams'!$C:$C,MATCH(C4867,'DATA - Teams'!$B:$B,0))</f>
        <v>MELONS</v>
      </c>
    </row>
    <row r="4868" spans="1:9" hidden="1" x14ac:dyDescent="0.2">
      <c r="A4868">
        <v>2018</v>
      </c>
      <c r="B4868">
        <v>4</v>
      </c>
      <c r="C4868" t="s">
        <v>382</v>
      </c>
      <c r="D4868" t="s">
        <v>271</v>
      </c>
      <c r="E4868" t="s">
        <v>33</v>
      </c>
      <c r="F4868" t="s">
        <v>41</v>
      </c>
      <c r="G4868">
        <v>100</v>
      </c>
      <c r="H4868">
        <v>106</v>
      </c>
      <c r="I4868" t="str">
        <f>INDEX('DATA - Teams'!$C:$C,MATCH(C4868,'DATA - Teams'!$B:$B,0))</f>
        <v>MELONS</v>
      </c>
    </row>
    <row r="4869" spans="1:9" hidden="1" x14ac:dyDescent="0.2">
      <c r="A4869">
        <v>2018</v>
      </c>
      <c r="B4869">
        <v>4</v>
      </c>
      <c r="C4869" t="s">
        <v>382</v>
      </c>
      <c r="D4869" t="s">
        <v>177</v>
      </c>
      <c r="E4869" t="s">
        <v>27</v>
      </c>
      <c r="F4869" t="s">
        <v>43</v>
      </c>
      <c r="G4869">
        <v>106</v>
      </c>
      <c r="H4869">
        <v>79</v>
      </c>
      <c r="I4869" t="str">
        <f>INDEX('DATA - Teams'!$C:$C,MATCH(C4869,'DATA - Teams'!$B:$B,0))</f>
        <v>MELONS</v>
      </c>
    </row>
    <row r="4870" spans="1:9" hidden="1" x14ac:dyDescent="0.2">
      <c r="A4870">
        <v>2018</v>
      </c>
      <c r="B4870">
        <v>4</v>
      </c>
      <c r="C4870" t="s">
        <v>382</v>
      </c>
      <c r="D4870" t="s">
        <v>342</v>
      </c>
      <c r="E4870" t="s">
        <v>27</v>
      </c>
      <c r="F4870" t="s">
        <v>38</v>
      </c>
      <c r="G4870">
        <v>94</v>
      </c>
      <c r="H4870">
        <v>73</v>
      </c>
      <c r="I4870" t="str">
        <f>INDEX('DATA - Teams'!$C:$C,MATCH(C4870,'DATA - Teams'!$B:$B,0))</f>
        <v>MELONS</v>
      </c>
    </row>
    <row r="4871" spans="1:9" hidden="1" x14ac:dyDescent="0.2">
      <c r="A4871">
        <v>2018</v>
      </c>
      <c r="B4871">
        <v>4</v>
      </c>
      <c r="C4871" t="s">
        <v>382</v>
      </c>
      <c r="D4871" t="s">
        <v>241</v>
      </c>
      <c r="E4871" t="s">
        <v>27</v>
      </c>
      <c r="F4871" t="s">
        <v>41</v>
      </c>
      <c r="G4871">
        <v>109</v>
      </c>
      <c r="H4871">
        <v>0</v>
      </c>
      <c r="I4871" t="str">
        <f>INDEX('DATA - Teams'!$C:$C,MATCH(C4871,'DATA - Teams'!$B:$B,0))</f>
        <v>MELONS</v>
      </c>
    </row>
    <row r="4872" spans="1:9" hidden="1" x14ac:dyDescent="0.2">
      <c r="A4872">
        <v>2018</v>
      </c>
      <c r="B4872">
        <v>4</v>
      </c>
      <c r="C4872" t="s">
        <v>382</v>
      </c>
      <c r="D4872" t="s">
        <v>253</v>
      </c>
      <c r="E4872" t="s">
        <v>27</v>
      </c>
      <c r="F4872" t="s">
        <v>41</v>
      </c>
      <c r="G4872">
        <v>103</v>
      </c>
      <c r="H4872">
        <v>126</v>
      </c>
      <c r="I4872" t="str">
        <f>INDEX('DATA - Teams'!$C:$C,MATCH(C4872,'DATA - Teams'!$B:$B,0))</f>
        <v>MELONS</v>
      </c>
    </row>
    <row r="4873" spans="1:9" hidden="1" x14ac:dyDescent="0.2">
      <c r="A4873">
        <v>2018</v>
      </c>
      <c r="B4873">
        <v>4</v>
      </c>
      <c r="C4873" t="s">
        <v>382</v>
      </c>
      <c r="D4873" t="s">
        <v>112</v>
      </c>
      <c r="E4873" t="s">
        <v>21</v>
      </c>
      <c r="F4873" t="s">
        <v>41</v>
      </c>
      <c r="G4873">
        <v>130</v>
      </c>
      <c r="H4873">
        <v>90</v>
      </c>
      <c r="I4873" t="str">
        <f>INDEX('DATA - Teams'!$C:$C,MATCH(C4873,'DATA - Teams'!$B:$B,0))</f>
        <v>MELONS</v>
      </c>
    </row>
    <row r="4874" spans="1:9" hidden="1" x14ac:dyDescent="0.2">
      <c r="A4874">
        <v>2018</v>
      </c>
      <c r="B4874">
        <v>4</v>
      </c>
      <c r="C4874" t="s">
        <v>382</v>
      </c>
      <c r="D4874" t="s">
        <v>193</v>
      </c>
      <c r="E4874" t="s">
        <v>21</v>
      </c>
      <c r="F4874" t="s">
        <v>43</v>
      </c>
      <c r="G4874">
        <v>82</v>
      </c>
      <c r="H4874">
        <v>110</v>
      </c>
      <c r="I4874" t="str">
        <f>INDEX('DATA - Teams'!$C:$C,MATCH(C4874,'DATA - Teams'!$B:$B,0))</f>
        <v>MELONS</v>
      </c>
    </row>
    <row r="4875" spans="1:9" hidden="1" x14ac:dyDescent="0.2">
      <c r="A4875">
        <v>2018</v>
      </c>
      <c r="B4875">
        <v>4</v>
      </c>
      <c r="C4875" t="s">
        <v>382</v>
      </c>
      <c r="D4875" t="s">
        <v>125</v>
      </c>
      <c r="E4875" t="s">
        <v>36</v>
      </c>
      <c r="F4875" t="s">
        <v>43</v>
      </c>
      <c r="G4875">
        <v>79</v>
      </c>
      <c r="H4875">
        <v>93</v>
      </c>
      <c r="I4875" t="str">
        <f>INDEX('DATA - Teams'!$C:$C,MATCH(C4875,'DATA - Teams'!$B:$B,0))</f>
        <v>MELONS</v>
      </c>
    </row>
    <row r="4876" spans="1:9" hidden="1" x14ac:dyDescent="0.2">
      <c r="A4876">
        <v>2018</v>
      </c>
      <c r="B4876">
        <v>4</v>
      </c>
      <c r="C4876" t="s">
        <v>382</v>
      </c>
      <c r="D4876" t="s">
        <v>268</v>
      </c>
      <c r="E4876" t="s">
        <v>18</v>
      </c>
      <c r="F4876" t="s">
        <v>43</v>
      </c>
      <c r="G4876">
        <v>94</v>
      </c>
      <c r="H4876">
        <v>103</v>
      </c>
      <c r="I4876" t="str">
        <f>INDEX('DATA - Teams'!$C:$C,MATCH(C4876,'DATA - Teams'!$B:$B,0))</f>
        <v>MELONS</v>
      </c>
    </row>
    <row r="4877" spans="1:9" hidden="1" x14ac:dyDescent="0.2">
      <c r="A4877">
        <v>2018</v>
      </c>
      <c r="B4877">
        <v>4</v>
      </c>
      <c r="C4877" t="s">
        <v>382</v>
      </c>
      <c r="D4877" t="s">
        <v>1064</v>
      </c>
      <c r="E4877" t="s">
        <v>13</v>
      </c>
      <c r="F4877" t="s">
        <v>38</v>
      </c>
      <c r="G4877">
        <v>90</v>
      </c>
      <c r="H4877">
        <v>105</v>
      </c>
      <c r="I4877" t="str">
        <f>INDEX('DATA - Teams'!$C:$C,MATCH(C4877,'DATA - Teams'!$B:$B,0))</f>
        <v>MELONS</v>
      </c>
    </row>
    <row r="4878" spans="1:9" hidden="1" x14ac:dyDescent="0.2">
      <c r="A4878">
        <v>2018</v>
      </c>
      <c r="B4878">
        <v>4</v>
      </c>
      <c r="C4878" t="s">
        <v>382</v>
      </c>
      <c r="D4878" t="s">
        <v>300</v>
      </c>
      <c r="E4878" t="s">
        <v>17</v>
      </c>
      <c r="F4878" t="s">
        <v>41</v>
      </c>
      <c r="G4878">
        <v>91</v>
      </c>
      <c r="H4878">
        <v>66</v>
      </c>
      <c r="I4878" t="str">
        <f>INDEX('DATA - Teams'!$C:$C,MATCH(C4878,'DATA - Teams'!$B:$B,0))</f>
        <v>MELONS</v>
      </c>
    </row>
    <row r="4879" spans="1:9" hidden="1" x14ac:dyDescent="0.2">
      <c r="A4879">
        <v>2018</v>
      </c>
      <c r="B4879">
        <v>4</v>
      </c>
      <c r="C4879" t="s">
        <v>382</v>
      </c>
      <c r="D4879" t="s">
        <v>327</v>
      </c>
      <c r="E4879" t="s">
        <v>17</v>
      </c>
      <c r="F4879" t="s">
        <v>52</v>
      </c>
      <c r="G4879">
        <v>105</v>
      </c>
      <c r="H4879">
        <v>112</v>
      </c>
      <c r="I4879" t="str">
        <f>INDEX('DATA - Teams'!$C:$C,MATCH(C4879,'DATA - Teams'!$B:$B,0))</f>
        <v>MELONS</v>
      </c>
    </row>
    <row r="4880" spans="1:9" hidden="1" x14ac:dyDescent="0.2">
      <c r="A4880">
        <v>2018</v>
      </c>
      <c r="B4880">
        <v>4</v>
      </c>
      <c r="C4880" t="s">
        <v>382</v>
      </c>
      <c r="D4880" t="s">
        <v>181</v>
      </c>
      <c r="E4880" t="s">
        <v>23</v>
      </c>
      <c r="F4880" t="s">
        <v>38</v>
      </c>
      <c r="G4880">
        <v>84</v>
      </c>
      <c r="H4880">
        <v>167</v>
      </c>
      <c r="I4880" t="str">
        <f>INDEX('DATA - Teams'!$C:$C,MATCH(C4880,'DATA - Teams'!$B:$B,0))</f>
        <v>MELONS</v>
      </c>
    </row>
    <row r="4881" spans="1:9" hidden="1" x14ac:dyDescent="0.2">
      <c r="A4881">
        <v>2018</v>
      </c>
      <c r="B4881">
        <v>4</v>
      </c>
      <c r="C4881" t="s">
        <v>382</v>
      </c>
      <c r="D4881" t="s">
        <v>65</v>
      </c>
      <c r="E4881" t="s">
        <v>35</v>
      </c>
      <c r="F4881" t="s">
        <v>41</v>
      </c>
      <c r="G4881">
        <v>100</v>
      </c>
      <c r="H4881">
        <v>55</v>
      </c>
      <c r="I4881" t="str">
        <f>INDEX('DATA - Teams'!$C:$C,MATCH(C4881,'DATA - Teams'!$B:$B,0))</f>
        <v>MELONS</v>
      </c>
    </row>
    <row r="4882" spans="1:9" hidden="1" x14ac:dyDescent="0.2">
      <c r="A4882">
        <v>2018</v>
      </c>
      <c r="B4882">
        <v>4</v>
      </c>
      <c r="C4882" t="s">
        <v>382</v>
      </c>
      <c r="D4882" t="s">
        <v>315</v>
      </c>
      <c r="E4882" t="s">
        <v>10</v>
      </c>
      <c r="F4882" t="s">
        <v>59</v>
      </c>
      <c r="G4882">
        <v>64</v>
      </c>
      <c r="H4882">
        <v>93</v>
      </c>
      <c r="I4882" t="str">
        <f>INDEX('DATA - Teams'!$C:$C,MATCH(C4882,'DATA - Teams'!$B:$B,0))</f>
        <v>MELONS</v>
      </c>
    </row>
    <row r="4883" spans="1:9" hidden="1" x14ac:dyDescent="0.2">
      <c r="A4883">
        <v>2018</v>
      </c>
      <c r="B4883">
        <v>4</v>
      </c>
      <c r="C4883" t="s">
        <v>382</v>
      </c>
      <c r="D4883" t="s">
        <v>384</v>
      </c>
      <c r="E4883" t="s">
        <v>16</v>
      </c>
      <c r="F4883" t="s">
        <v>59</v>
      </c>
      <c r="G4883">
        <v>75</v>
      </c>
      <c r="H4883">
        <v>60</v>
      </c>
      <c r="I4883" t="str">
        <f>INDEX('DATA - Teams'!$C:$C,MATCH(C4883,'DATA - Teams'!$B:$B,0))</f>
        <v>MELONS</v>
      </c>
    </row>
    <row r="4884" spans="1:9" hidden="1" x14ac:dyDescent="0.2">
      <c r="A4884">
        <v>2018</v>
      </c>
      <c r="B4884">
        <v>4</v>
      </c>
      <c r="C4884" t="s">
        <v>382</v>
      </c>
      <c r="D4884" t="s">
        <v>341</v>
      </c>
      <c r="E4884" t="s">
        <v>24</v>
      </c>
      <c r="F4884" t="s">
        <v>59</v>
      </c>
      <c r="G4884">
        <v>90</v>
      </c>
      <c r="H4884">
        <v>66</v>
      </c>
      <c r="I4884" t="str">
        <f>INDEX('DATA - Teams'!$C:$C,MATCH(C4884,'DATA - Teams'!$B:$B,0))</f>
        <v>MELONS</v>
      </c>
    </row>
    <row r="4885" spans="1:9" hidden="1" x14ac:dyDescent="0.2">
      <c r="A4885">
        <v>2018</v>
      </c>
      <c r="B4885">
        <v>4</v>
      </c>
      <c r="C4885" t="s">
        <v>382</v>
      </c>
      <c r="D4885" t="s">
        <v>325</v>
      </c>
      <c r="E4885" t="s">
        <v>21</v>
      </c>
      <c r="F4885" t="s">
        <v>59</v>
      </c>
      <c r="G4885">
        <v>92</v>
      </c>
      <c r="H4885">
        <v>145</v>
      </c>
      <c r="I4885" t="str">
        <f>INDEX('DATA - Teams'!$C:$C,MATCH(C4885,'DATA - Teams'!$B:$B,0))</f>
        <v>MELONS</v>
      </c>
    </row>
    <row r="4886" spans="1:9" hidden="1" x14ac:dyDescent="0.2">
      <c r="A4886">
        <v>2018</v>
      </c>
      <c r="B4886">
        <v>5</v>
      </c>
      <c r="C4886" t="s">
        <v>382</v>
      </c>
      <c r="D4886" t="s">
        <v>384</v>
      </c>
      <c r="E4886" t="s">
        <v>16</v>
      </c>
      <c r="F4886" t="s">
        <v>43</v>
      </c>
      <c r="G4886">
        <v>73</v>
      </c>
      <c r="H4886">
        <v>64</v>
      </c>
      <c r="I4886" t="str">
        <f>INDEX('DATA - Teams'!$C:$C,MATCH(C4886,'DATA - Teams'!$B:$B,0))</f>
        <v>MELONS</v>
      </c>
    </row>
    <row r="4887" spans="1:9" hidden="1" x14ac:dyDescent="0.2">
      <c r="A4887">
        <v>2018</v>
      </c>
      <c r="B4887">
        <v>5</v>
      </c>
      <c r="C4887" t="s">
        <v>382</v>
      </c>
      <c r="D4887" t="s">
        <v>294</v>
      </c>
      <c r="E4887" t="s">
        <v>16</v>
      </c>
      <c r="F4887" t="s">
        <v>38</v>
      </c>
      <c r="G4887">
        <v>119</v>
      </c>
      <c r="H4887">
        <v>137</v>
      </c>
      <c r="I4887" t="str">
        <f>INDEX('DATA - Teams'!$C:$C,MATCH(C4887,'DATA - Teams'!$B:$B,0))</f>
        <v>MELONS</v>
      </c>
    </row>
    <row r="4888" spans="1:9" hidden="1" x14ac:dyDescent="0.2">
      <c r="A4888">
        <v>2018</v>
      </c>
      <c r="B4888">
        <v>5</v>
      </c>
      <c r="C4888" t="s">
        <v>382</v>
      </c>
      <c r="D4888" t="s">
        <v>129</v>
      </c>
      <c r="E4888" t="s">
        <v>20</v>
      </c>
      <c r="F4888" t="s">
        <v>41</v>
      </c>
      <c r="G4888">
        <v>103</v>
      </c>
      <c r="H4888">
        <v>121</v>
      </c>
      <c r="I4888" t="str">
        <f>INDEX('DATA - Teams'!$C:$C,MATCH(C4888,'DATA - Teams'!$B:$B,0))</f>
        <v>MELONS</v>
      </c>
    </row>
    <row r="4889" spans="1:9" hidden="1" x14ac:dyDescent="0.2">
      <c r="A4889">
        <v>2018</v>
      </c>
      <c r="B4889">
        <v>5</v>
      </c>
      <c r="C4889" t="s">
        <v>382</v>
      </c>
      <c r="D4889" t="s">
        <v>246</v>
      </c>
      <c r="E4889" t="s">
        <v>14</v>
      </c>
      <c r="F4889" t="s">
        <v>43</v>
      </c>
      <c r="G4889">
        <v>77</v>
      </c>
      <c r="H4889">
        <v>90</v>
      </c>
      <c r="I4889" t="str">
        <f>INDEX('DATA - Teams'!$C:$C,MATCH(C4889,'DATA - Teams'!$B:$B,0))</f>
        <v>MELONS</v>
      </c>
    </row>
    <row r="4890" spans="1:9" hidden="1" x14ac:dyDescent="0.2">
      <c r="A4890">
        <v>2018</v>
      </c>
      <c r="B4890">
        <v>5</v>
      </c>
      <c r="C4890" t="s">
        <v>382</v>
      </c>
      <c r="D4890" t="s">
        <v>155</v>
      </c>
      <c r="E4890" t="s">
        <v>22</v>
      </c>
      <c r="F4890" t="s">
        <v>38</v>
      </c>
      <c r="G4890">
        <v>86</v>
      </c>
      <c r="H4890">
        <v>86</v>
      </c>
      <c r="I4890" t="str">
        <f>INDEX('DATA - Teams'!$C:$C,MATCH(C4890,'DATA - Teams'!$B:$B,0))</f>
        <v>MELONS</v>
      </c>
    </row>
    <row r="4891" spans="1:9" hidden="1" x14ac:dyDescent="0.2">
      <c r="A4891">
        <v>2018</v>
      </c>
      <c r="B4891">
        <v>5</v>
      </c>
      <c r="C4891" t="s">
        <v>382</v>
      </c>
      <c r="D4891" t="s">
        <v>271</v>
      </c>
      <c r="E4891" t="s">
        <v>33</v>
      </c>
      <c r="F4891" t="s">
        <v>41</v>
      </c>
      <c r="G4891">
        <v>103</v>
      </c>
      <c r="H4891">
        <v>123</v>
      </c>
      <c r="I4891" t="str">
        <f>INDEX('DATA - Teams'!$C:$C,MATCH(C4891,'DATA - Teams'!$B:$B,0))</f>
        <v>MELONS</v>
      </c>
    </row>
    <row r="4892" spans="1:9" hidden="1" x14ac:dyDescent="0.2">
      <c r="A4892">
        <v>2018</v>
      </c>
      <c r="B4892">
        <v>5</v>
      </c>
      <c r="C4892" t="s">
        <v>382</v>
      </c>
      <c r="D4892" t="s">
        <v>342</v>
      </c>
      <c r="E4892" t="s">
        <v>27</v>
      </c>
      <c r="F4892" t="s">
        <v>38</v>
      </c>
      <c r="G4892">
        <v>96</v>
      </c>
      <c r="H4892">
        <v>86</v>
      </c>
      <c r="I4892" t="str">
        <f>INDEX('DATA - Teams'!$C:$C,MATCH(C4892,'DATA - Teams'!$B:$B,0))</f>
        <v>MELONS</v>
      </c>
    </row>
    <row r="4893" spans="1:9" hidden="1" x14ac:dyDescent="0.2">
      <c r="A4893">
        <v>2018</v>
      </c>
      <c r="B4893">
        <v>5</v>
      </c>
      <c r="C4893" t="s">
        <v>382</v>
      </c>
      <c r="D4893" t="s">
        <v>253</v>
      </c>
      <c r="E4893" t="s">
        <v>27</v>
      </c>
      <c r="F4893" t="s">
        <v>41</v>
      </c>
      <c r="G4893">
        <v>111</v>
      </c>
      <c r="H4893">
        <v>126</v>
      </c>
      <c r="I4893" t="str">
        <f>INDEX('DATA - Teams'!$C:$C,MATCH(C4893,'DATA - Teams'!$B:$B,0))</f>
        <v>MELONS</v>
      </c>
    </row>
    <row r="4894" spans="1:9" hidden="1" x14ac:dyDescent="0.2">
      <c r="A4894">
        <v>2018</v>
      </c>
      <c r="B4894">
        <v>5</v>
      </c>
      <c r="C4894" t="s">
        <v>382</v>
      </c>
      <c r="D4894" t="s">
        <v>325</v>
      </c>
      <c r="E4894" t="s">
        <v>21</v>
      </c>
      <c r="F4894" t="s">
        <v>41</v>
      </c>
      <c r="G4894">
        <v>90</v>
      </c>
      <c r="H4894">
        <v>56</v>
      </c>
      <c r="I4894" t="str">
        <f>INDEX('DATA - Teams'!$C:$C,MATCH(C4894,'DATA - Teams'!$B:$B,0))</f>
        <v>MELONS</v>
      </c>
    </row>
    <row r="4895" spans="1:9" hidden="1" x14ac:dyDescent="0.2">
      <c r="A4895">
        <v>2018</v>
      </c>
      <c r="B4895">
        <v>5</v>
      </c>
      <c r="C4895" t="s">
        <v>382</v>
      </c>
      <c r="D4895" t="s">
        <v>112</v>
      </c>
      <c r="E4895" t="s">
        <v>21</v>
      </c>
      <c r="F4895" t="s">
        <v>41</v>
      </c>
      <c r="G4895">
        <v>122</v>
      </c>
      <c r="H4895">
        <v>75</v>
      </c>
      <c r="I4895" t="str">
        <f>INDEX('DATA - Teams'!$C:$C,MATCH(C4895,'DATA - Teams'!$B:$B,0))</f>
        <v>MELONS</v>
      </c>
    </row>
    <row r="4896" spans="1:9" hidden="1" x14ac:dyDescent="0.2">
      <c r="A4896">
        <v>2018</v>
      </c>
      <c r="B4896">
        <v>5</v>
      </c>
      <c r="C4896" t="s">
        <v>382</v>
      </c>
      <c r="D4896" t="s">
        <v>193</v>
      </c>
      <c r="E4896" t="s">
        <v>21</v>
      </c>
      <c r="F4896" t="s">
        <v>43</v>
      </c>
      <c r="G4896">
        <v>91</v>
      </c>
      <c r="H4896">
        <v>123</v>
      </c>
      <c r="I4896" t="str">
        <f>INDEX('DATA - Teams'!$C:$C,MATCH(C4896,'DATA - Teams'!$B:$B,0))</f>
        <v>MELONS</v>
      </c>
    </row>
    <row r="4897" spans="1:9" hidden="1" x14ac:dyDescent="0.2">
      <c r="A4897">
        <v>2018</v>
      </c>
      <c r="B4897">
        <v>5</v>
      </c>
      <c r="C4897" t="s">
        <v>382</v>
      </c>
      <c r="D4897" t="s">
        <v>125</v>
      </c>
      <c r="E4897" t="s">
        <v>36</v>
      </c>
      <c r="F4897" t="s">
        <v>43</v>
      </c>
      <c r="G4897">
        <v>84</v>
      </c>
      <c r="H4897">
        <v>106</v>
      </c>
      <c r="I4897" t="str">
        <f>INDEX('DATA - Teams'!$C:$C,MATCH(C4897,'DATA - Teams'!$B:$B,0))</f>
        <v>MELONS</v>
      </c>
    </row>
    <row r="4898" spans="1:9" hidden="1" x14ac:dyDescent="0.2">
      <c r="A4898">
        <v>2018</v>
      </c>
      <c r="B4898">
        <v>5</v>
      </c>
      <c r="C4898" t="s">
        <v>382</v>
      </c>
      <c r="D4898" t="s">
        <v>119</v>
      </c>
      <c r="E4898" t="s">
        <v>18</v>
      </c>
      <c r="F4898" t="s">
        <v>41</v>
      </c>
      <c r="G4898">
        <v>67</v>
      </c>
      <c r="H4898">
        <v>37</v>
      </c>
      <c r="I4898" t="str">
        <f>INDEX('DATA - Teams'!$C:$C,MATCH(C4898,'DATA - Teams'!$B:$B,0))</f>
        <v>MELONS</v>
      </c>
    </row>
    <row r="4899" spans="1:9" hidden="1" x14ac:dyDescent="0.2">
      <c r="A4899">
        <v>2018</v>
      </c>
      <c r="B4899">
        <v>5</v>
      </c>
      <c r="C4899" t="s">
        <v>382</v>
      </c>
      <c r="D4899" t="s">
        <v>268</v>
      </c>
      <c r="E4899" t="s">
        <v>18</v>
      </c>
      <c r="F4899" t="s">
        <v>43</v>
      </c>
      <c r="G4899">
        <v>102</v>
      </c>
      <c r="H4899">
        <v>125</v>
      </c>
      <c r="I4899" t="str">
        <f>INDEX('DATA - Teams'!$C:$C,MATCH(C4899,'DATA - Teams'!$B:$B,0))</f>
        <v>MELONS</v>
      </c>
    </row>
    <row r="4900" spans="1:9" hidden="1" x14ac:dyDescent="0.2">
      <c r="A4900">
        <v>2018</v>
      </c>
      <c r="B4900">
        <v>5</v>
      </c>
      <c r="C4900" t="s">
        <v>382</v>
      </c>
      <c r="D4900" t="s">
        <v>1064</v>
      </c>
      <c r="E4900" t="s">
        <v>13</v>
      </c>
      <c r="F4900" t="s">
        <v>38</v>
      </c>
      <c r="G4900">
        <v>77</v>
      </c>
      <c r="H4900">
        <v>29</v>
      </c>
      <c r="I4900" t="str">
        <f>INDEX('DATA - Teams'!$C:$C,MATCH(C4900,'DATA - Teams'!$B:$B,0))</f>
        <v>MELONS</v>
      </c>
    </row>
    <row r="4901" spans="1:9" hidden="1" x14ac:dyDescent="0.2">
      <c r="A4901">
        <v>2018</v>
      </c>
      <c r="B4901">
        <v>5</v>
      </c>
      <c r="C4901" t="s">
        <v>382</v>
      </c>
      <c r="D4901" t="s">
        <v>300</v>
      </c>
      <c r="E4901" t="s">
        <v>17</v>
      </c>
      <c r="F4901" t="s">
        <v>41</v>
      </c>
      <c r="G4901">
        <v>90</v>
      </c>
      <c r="H4901">
        <v>96</v>
      </c>
      <c r="I4901" t="str">
        <f>INDEX('DATA - Teams'!$C:$C,MATCH(C4901,'DATA - Teams'!$B:$B,0))</f>
        <v>MELONS</v>
      </c>
    </row>
    <row r="4902" spans="1:9" hidden="1" x14ac:dyDescent="0.2">
      <c r="A4902">
        <v>2018</v>
      </c>
      <c r="B4902">
        <v>5</v>
      </c>
      <c r="C4902" t="s">
        <v>382</v>
      </c>
      <c r="D4902" t="s">
        <v>327</v>
      </c>
      <c r="E4902" t="s">
        <v>17</v>
      </c>
      <c r="F4902" t="s">
        <v>52</v>
      </c>
      <c r="G4902">
        <v>116</v>
      </c>
      <c r="H4902">
        <v>151</v>
      </c>
      <c r="I4902" t="str">
        <f>INDEX('DATA - Teams'!$C:$C,MATCH(C4902,'DATA - Teams'!$B:$B,0))</f>
        <v>MELONS</v>
      </c>
    </row>
    <row r="4903" spans="1:9" hidden="1" x14ac:dyDescent="0.2">
      <c r="A4903">
        <v>2018</v>
      </c>
      <c r="B4903">
        <v>5</v>
      </c>
      <c r="C4903" t="s">
        <v>382</v>
      </c>
      <c r="D4903" t="s">
        <v>181</v>
      </c>
      <c r="E4903" t="s">
        <v>23</v>
      </c>
      <c r="F4903" t="s">
        <v>38</v>
      </c>
      <c r="G4903">
        <v>89</v>
      </c>
      <c r="H4903">
        <v>105</v>
      </c>
      <c r="I4903" t="str">
        <f>INDEX('DATA - Teams'!$C:$C,MATCH(C4903,'DATA - Teams'!$B:$B,0))</f>
        <v>MELONS</v>
      </c>
    </row>
    <row r="4904" spans="1:9" hidden="1" x14ac:dyDescent="0.2">
      <c r="A4904">
        <v>2018</v>
      </c>
      <c r="B4904">
        <v>5</v>
      </c>
      <c r="C4904" t="s">
        <v>382</v>
      </c>
      <c r="D4904" t="s">
        <v>266</v>
      </c>
      <c r="E4904" t="s">
        <v>16</v>
      </c>
      <c r="F4904" t="s">
        <v>59</v>
      </c>
      <c r="G4904">
        <v>49</v>
      </c>
      <c r="H4904">
        <v>0</v>
      </c>
      <c r="I4904" t="str">
        <f>INDEX('DATA - Teams'!$C:$C,MATCH(C4904,'DATA - Teams'!$B:$B,0))</f>
        <v>MELONS</v>
      </c>
    </row>
    <row r="4905" spans="1:9" hidden="1" x14ac:dyDescent="0.2">
      <c r="A4905">
        <v>2018</v>
      </c>
      <c r="B4905">
        <v>5</v>
      </c>
      <c r="C4905" t="s">
        <v>382</v>
      </c>
      <c r="D4905" t="s">
        <v>386</v>
      </c>
      <c r="E4905" t="s">
        <v>22</v>
      </c>
      <c r="F4905" t="s">
        <v>59</v>
      </c>
      <c r="G4905">
        <v>94</v>
      </c>
      <c r="H4905">
        <v>0</v>
      </c>
      <c r="I4905" t="str">
        <f>INDEX('DATA - Teams'!$C:$C,MATCH(C4905,'DATA - Teams'!$B:$B,0))</f>
        <v>MELONS</v>
      </c>
    </row>
    <row r="4906" spans="1:9" hidden="1" x14ac:dyDescent="0.2">
      <c r="A4906">
        <v>2018</v>
      </c>
      <c r="B4906">
        <v>5</v>
      </c>
      <c r="C4906" t="s">
        <v>382</v>
      </c>
      <c r="D4906" t="s">
        <v>341</v>
      </c>
      <c r="E4906" t="s">
        <v>24</v>
      </c>
      <c r="F4906" t="s">
        <v>59</v>
      </c>
      <c r="G4906">
        <v>91</v>
      </c>
      <c r="H4906">
        <v>92</v>
      </c>
      <c r="I4906" t="str">
        <f>INDEX('DATA - Teams'!$C:$C,MATCH(C4906,'DATA - Teams'!$B:$B,0))</f>
        <v>MELONS</v>
      </c>
    </row>
    <row r="4907" spans="1:9" hidden="1" x14ac:dyDescent="0.2">
      <c r="A4907">
        <v>2018</v>
      </c>
      <c r="B4907">
        <v>5</v>
      </c>
      <c r="C4907" t="s">
        <v>382</v>
      </c>
      <c r="D4907" t="s">
        <v>241</v>
      </c>
      <c r="E4907" t="s">
        <v>27</v>
      </c>
      <c r="F4907" t="s">
        <v>59</v>
      </c>
      <c r="G4907">
        <v>105</v>
      </c>
      <c r="H4907">
        <v>0</v>
      </c>
      <c r="I4907" t="str">
        <f>INDEX('DATA - Teams'!$C:$C,MATCH(C4907,'DATA - Teams'!$B:$B,0))</f>
        <v>MELONS</v>
      </c>
    </row>
    <row r="4908" spans="1:9" hidden="1" x14ac:dyDescent="0.2">
      <c r="A4908">
        <v>2018</v>
      </c>
      <c r="B4908">
        <v>6</v>
      </c>
      <c r="C4908" t="s">
        <v>382</v>
      </c>
      <c r="D4908" t="s">
        <v>294</v>
      </c>
      <c r="E4908" t="s">
        <v>16</v>
      </c>
      <c r="F4908" t="s">
        <v>38</v>
      </c>
      <c r="G4908">
        <v>121</v>
      </c>
      <c r="H4908">
        <v>89</v>
      </c>
      <c r="I4908" t="str">
        <f>INDEX('DATA - Teams'!$C:$C,MATCH(C4908,'DATA - Teams'!$B:$B,0))</f>
        <v>MELONS</v>
      </c>
    </row>
    <row r="4909" spans="1:9" hidden="1" x14ac:dyDescent="0.2">
      <c r="A4909">
        <v>2018</v>
      </c>
      <c r="B4909">
        <v>6</v>
      </c>
      <c r="C4909" t="s">
        <v>382</v>
      </c>
      <c r="D4909" t="s">
        <v>129</v>
      </c>
      <c r="E4909" t="s">
        <v>20</v>
      </c>
      <c r="F4909" t="s">
        <v>41</v>
      </c>
      <c r="G4909">
        <v>102</v>
      </c>
      <c r="H4909">
        <v>70</v>
      </c>
      <c r="I4909" t="str">
        <f>INDEX('DATA - Teams'!$C:$C,MATCH(C4909,'DATA - Teams'!$B:$B,0))</f>
        <v>MELONS</v>
      </c>
    </row>
    <row r="4910" spans="1:9" hidden="1" x14ac:dyDescent="0.2">
      <c r="A4910">
        <v>2018</v>
      </c>
      <c r="B4910">
        <v>6</v>
      </c>
      <c r="C4910" t="s">
        <v>382</v>
      </c>
      <c r="D4910" t="s">
        <v>246</v>
      </c>
      <c r="E4910" t="s">
        <v>14</v>
      </c>
      <c r="F4910" t="s">
        <v>43</v>
      </c>
      <c r="G4910">
        <v>74</v>
      </c>
      <c r="H4910">
        <v>69</v>
      </c>
      <c r="I4910" t="str">
        <f>INDEX('DATA - Teams'!$C:$C,MATCH(C4910,'DATA - Teams'!$B:$B,0))</f>
        <v>MELONS</v>
      </c>
    </row>
    <row r="4911" spans="1:9" hidden="1" x14ac:dyDescent="0.2">
      <c r="A4911">
        <v>2018</v>
      </c>
      <c r="B4911">
        <v>6</v>
      </c>
      <c r="C4911" t="s">
        <v>382</v>
      </c>
      <c r="D4911" t="s">
        <v>386</v>
      </c>
      <c r="E4911" t="s">
        <v>22</v>
      </c>
      <c r="F4911" t="s">
        <v>43</v>
      </c>
      <c r="G4911">
        <v>99</v>
      </c>
      <c r="H4911">
        <v>71</v>
      </c>
      <c r="I4911" t="str">
        <f>INDEX('DATA - Teams'!$C:$C,MATCH(C4911,'DATA - Teams'!$B:$B,0))</f>
        <v>MELONS</v>
      </c>
    </row>
    <row r="4912" spans="1:9" hidden="1" x14ac:dyDescent="0.2">
      <c r="A4912">
        <v>2018</v>
      </c>
      <c r="B4912">
        <v>6</v>
      </c>
      <c r="C4912" t="s">
        <v>382</v>
      </c>
      <c r="D4912" t="s">
        <v>155</v>
      </c>
      <c r="E4912" t="s">
        <v>22</v>
      </c>
      <c r="F4912" t="s">
        <v>38</v>
      </c>
      <c r="G4912">
        <v>84</v>
      </c>
      <c r="H4912">
        <v>77</v>
      </c>
      <c r="I4912" t="str">
        <f>INDEX('DATA - Teams'!$C:$C,MATCH(C4912,'DATA - Teams'!$B:$B,0))</f>
        <v>MELONS</v>
      </c>
    </row>
    <row r="4913" spans="1:9" hidden="1" x14ac:dyDescent="0.2">
      <c r="A4913">
        <v>2018</v>
      </c>
      <c r="B4913">
        <v>6</v>
      </c>
      <c r="C4913" t="s">
        <v>382</v>
      </c>
      <c r="D4913" t="s">
        <v>271</v>
      </c>
      <c r="E4913" t="s">
        <v>33</v>
      </c>
      <c r="F4913" t="s">
        <v>41</v>
      </c>
      <c r="G4913">
        <v>105</v>
      </c>
      <c r="H4913">
        <v>108</v>
      </c>
      <c r="I4913" t="str">
        <f>INDEX('DATA - Teams'!$C:$C,MATCH(C4913,'DATA - Teams'!$B:$B,0))</f>
        <v>MELONS</v>
      </c>
    </row>
    <row r="4914" spans="1:9" hidden="1" x14ac:dyDescent="0.2">
      <c r="A4914">
        <v>2018</v>
      </c>
      <c r="B4914">
        <v>6</v>
      </c>
      <c r="C4914" t="s">
        <v>382</v>
      </c>
      <c r="D4914" t="s">
        <v>342</v>
      </c>
      <c r="E4914" t="s">
        <v>27</v>
      </c>
      <c r="F4914" t="s">
        <v>38</v>
      </c>
      <c r="G4914">
        <v>87</v>
      </c>
      <c r="H4914">
        <v>78</v>
      </c>
      <c r="I4914" t="str">
        <f>INDEX('DATA - Teams'!$C:$C,MATCH(C4914,'DATA - Teams'!$B:$B,0))</f>
        <v>MELONS</v>
      </c>
    </row>
    <row r="4915" spans="1:9" hidden="1" x14ac:dyDescent="0.2">
      <c r="A4915">
        <v>2018</v>
      </c>
      <c r="B4915">
        <v>6</v>
      </c>
      <c r="C4915" t="s">
        <v>382</v>
      </c>
      <c r="D4915" t="s">
        <v>253</v>
      </c>
      <c r="E4915" t="s">
        <v>27</v>
      </c>
      <c r="F4915" t="s">
        <v>41</v>
      </c>
      <c r="G4915">
        <v>109</v>
      </c>
      <c r="H4915">
        <v>86</v>
      </c>
      <c r="I4915" t="str">
        <f>INDEX('DATA - Teams'!$C:$C,MATCH(C4915,'DATA - Teams'!$B:$B,0))</f>
        <v>MELONS</v>
      </c>
    </row>
    <row r="4916" spans="1:9" hidden="1" x14ac:dyDescent="0.2">
      <c r="A4916">
        <v>2018</v>
      </c>
      <c r="B4916">
        <v>6</v>
      </c>
      <c r="C4916" t="s">
        <v>382</v>
      </c>
      <c r="D4916" t="s">
        <v>325</v>
      </c>
      <c r="E4916" t="s">
        <v>21</v>
      </c>
      <c r="F4916" t="s">
        <v>41</v>
      </c>
      <c r="G4916">
        <v>89</v>
      </c>
      <c r="H4916">
        <v>79</v>
      </c>
      <c r="I4916" t="str">
        <f>INDEX('DATA - Teams'!$C:$C,MATCH(C4916,'DATA - Teams'!$B:$B,0))</f>
        <v>MELONS</v>
      </c>
    </row>
    <row r="4917" spans="1:9" hidden="1" x14ac:dyDescent="0.2">
      <c r="A4917">
        <v>2018</v>
      </c>
      <c r="B4917">
        <v>6</v>
      </c>
      <c r="C4917" t="s">
        <v>382</v>
      </c>
      <c r="D4917" t="s">
        <v>112</v>
      </c>
      <c r="E4917" t="s">
        <v>21</v>
      </c>
      <c r="F4917" t="s">
        <v>41</v>
      </c>
      <c r="G4917">
        <v>114</v>
      </c>
      <c r="H4917">
        <v>126</v>
      </c>
      <c r="I4917" t="str">
        <f>INDEX('DATA - Teams'!$C:$C,MATCH(C4917,'DATA - Teams'!$B:$B,0))</f>
        <v>MELONS</v>
      </c>
    </row>
    <row r="4918" spans="1:9" hidden="1" x14ac:dyDescent="0.2">
      <c r="A4918">
        <v>2018</v>
      </c>
      <c r="B4918">
        <v>6</v>
      </c>
      <c r="C4918" t="s">
        <v>382</v>
      </c>
      <c r="D4918" t="s">
        <v>276</v>
      </c>
      <c r="E4918" t="s">
        <v>36</v>
      </c>
      <c r="F4918" t="s">
        <v>43</v>
      </c>
      <c r="G4918">
        <v>77</v>
      </c>
      <c r="H4918">
        <v>82</v>
      </c>
      <c r="I4918" t="str">
        <f>INDEX('DATA - Teams'!$C:$C,MATCH(C4918,'DATA - Teams'!$B:$B,0))</f>
        <v>MELONS</v>
      </c>
    </row>
    <row r="4919" spans="1:9" hidden="1" x14ac:dyDescent="0.2">
      <c r="A4919">
        <v>2018</v>
      </c>
      <c r="B4919">
        <v>6</v>
      </c>
      <c r="C4919" t="s">
        <v>382</v>
      </c>
      <c r="D4919" t="s">
        <v>125</v>
      </c>
      <c r="E4919" t="s">
        <v>36</v>
      </c>
      <c r="F4919" t="s">
        <v>43</v>
      </c>
      <c r="G4919">
        <v>89</v>
      </c>
      <c r="H4919">
        <v>79</v>
      </c>
      <c r="I4919" t="str">
        <f>INDEX('DATA - Teams'!$C:$C,MATCH(C4919,'DATA - Teams'!$B:$B,0))</f>
        <v>MELONS</v>
      </c>
    </row>
    <row r="4920" spans="1:9" hidden="1" x14ac:dyDescent="0.2">
      <c r="A4920">
        <v>2018</v>
      </c>
      <c r="B4920">
        <v>6</v>
      </c>
      <c r="C4920" t="s">
        <v>382</v>
      </c>
      <c r="D4920" t="s">
        <v>119</v>
      </c>
      <c r="E4920" t="s">
        <v>18</v>
      </c>
      <c r="F4920" t="s">
        <v>41</v>
      </c>
      <c r="G4920">
        <v>70</v>
      </c>
      <c r="H4920">
        <v>46</v>
      </c>
      <c r="I4920" t="str">
        <f>INDEX('DATA - Teams'!$C:$C,MATCH(C4920,'DATA - Teams'!$B:$B,0))</f>
        <v>MELONS</v>
      </c>
    </row>
    <row r="4921" spans="1:9" hidden="1" x14ac:dyDescent="0.2">
      <c r="A4921">
        <v>2018</v>
      </c>
      <c r="B4921">
        <v>6</v>
      </c>
      <c r="C4921" t="s">
        <v>382</v>
      </c>
      <c r="D4921" t="s">
        <v>268</v>
      </c>
      <c r="E4921" t="s">
        <v>18</v>
      </c>
      <c r="F4921" t="s">
        <v>43</v>
      </c>
      <c r="G4921">
        <v>103</v>
      </c>
      <c r="H4921">
        <v>92</v>
      </c>
      <c r="I4921" t="str">
        <f>INDEX('DATA - Teams'!$C:$C,MATCH(C4921,'DATA - Teams'!$B:$B,0))</f>
        <v>MELONS</v>
      </c>
    </row>
    <row r="4922" spans="1:9" hidden="1" x14ac:dyDescent="0.2">
      <c r="A4922">
        <v>2018</v>
      </c>
      <c r="B4922">
        <v>6</v>
      </c>
      <c r="C4922" t="s">
        <v>382</v>
      </c>
      <c r="D4922" t="s">
        <v>1064</v>
      </c>
      <c r="E4922" t="s">
        <v>13</v>
      </c>
      <c r="F4922" t="s">
        <v>38</v>
      </c>
      <c r="G4922">
        <v>64</v>
      </c>
      <c r="H4922">
        <v>58</v>
      </c>
      <c r="I4922" t="str">
        <f>INDEX('DATA - Teams'!$C:$C,MATCH(C4922,'DATA - Teams'!$B:$B,0))</f>
        <v>MELONS</v>
      </c>
    </row>
    <row r="4923" spans="1:9" hidden="1" x14ac:dyDescent="0.2">
      <c r="A4923">
        <v>2018</v>
      </c>
      <c r="B4923">
        <v>6</v>
      </c>
      <c r="C4923" t="s">
        <v>382</v>
      </c>
      <c r="D4923" t="s">
        <v>300</v>
      </c>
      <c r="E4923" t="s">
        <v>17</v>
      </c>
      <c r="F4923" t="s">
        <v>41</v>
      </c>
      <c r="G4923">
        <v>87</v>
      </c>
      <c r="H4923">
        <v>71</v>
      </c>
      <c r="I4923" t="str">
        <f>INDEX('DATA - Teams'!$C:$C,MATCH(C4923,'DATA - Teams'!$B:$B,0))</f>
        <v>MELONS</v>
      </c>
    </row>
    <row r="4924" spans="1:9" hidden="1" x14ac:dyDescent="0.2">
      <c r="A4924">
        <v>2018</v>
      </c>
      <c r="B4924">
        <v>6</v>
      </c>
      <c r="C4924" t="s">
        <v>382</v>
      </c>
      <c r="D4924" t="s">
        <v>327</v>
      </c>
      <c r="E4924" t="s">
        <v>17</v>
      </c>
      <c r="F4924" t="s">
        <v>52</v>
      </c>
      <c r="G4924">
        <v>122</v>
      </c>
      <c r="H4924">
        <v>168</v>
      </c>
      <c r="I4924" t="str">
        <f>INDEX('DATA - Teams'!$C:$C,MATCH(C4924,'DATA - Teams'!$B:$B,0))</f>
        <v>MELONS</v>
      </c>
    </row>
    <row r="4925" spans="1:9" hidden="1" x14ac:dyDescent="0.2">
      <c r="A4925">
        <v>2018</v>
      </c>
      <c r="B4925">
        <v>6</v>
      </c>
      <c r="C4925" t="s">
        <v>382</v>
      </c>
      <c r="D4925" t="s">
        <v>181</v>
      </c>
      <c r="E4925" t="s">
        <v>23</v>
      </c>
      <c r="F4925" t="s">
        <v>38</v>
      </c>
      <c r="G4925">
        <v>98</v>
      </c>
      <c r="H4925">
        <v>65</v>
      </c>
      <c r="I4925" t="str">
        <f>INDEX('DATA - Teams'!$C:$C,MATCH(C4925,'DATA - Teams'!$B:$B,0))</f>
        <v>MELONS</v>
      </c>
    </row>
    <row r="4926" spans="1:9" hidden="1" x14ac:dyDescent="0.2">
      <c r="A4926">
        <v>2018</v>
      </c>
      <c r="B4926">
        <v>6</v>
      </c>
      <c r="C4926" t="s">
        <v>382</v>
      </c>
      <c r="D4926" t="s">
        <v>266</v>
      </c>
      <c r="E4926" t="s">
        <v>16</v>
      </c>
      <c r="F4926" t="s">
        <v>59</v>
      </c>
      <c r="G4926">
        <v>49</v>
      </c>
      <c r="H4926">
        <v>0</v>
      </c>
      <c r="I4926" t="str">
        <f>INDEX('DATA - Teams'!$C:$C,MATCH(C4926,'DATA - Teams'!$B:$B,0))</f>
        <v>MELONS</v>
      </c>
    </row>
    <row r="4927" spans="1:9" hidden="1" x14ac:dyDescent="0.2">
      <c r="A4927">
        <v>2018</v>
      </c>
      <c r="B4927">
        <v>6</v>
      </c>
      <c r="C4927" t="s">
        <v>382</v>
      </c>
      <c r="D4927" t="s">
        <v>341</v>
      </c>
      <c r="E4927" t="s">
        <v>24</v>
      </c>
      <c r="F4927" t="s">
        <v>59</v>
      </c>
      <c r="G4927">
        <v>100</v>
      </c>
      <c r="H4927">
        <v>113</v>
      </c>
      <c r="I4927" t="str">
        <f>INDEX('DATA - Teams'!$C:$C,MATCH(C4927,'DATA - Teams'!$B:$B,0))</f>
        <v>MELONS</v>
      </c>
    </row>
    <row r="4928" spans="1:9" hidden="1" x14ac:dyDescent="0.2">
      <c r="A4928">
        <v>2018</v>
      </c>
      <c r="B4928">
        <v>6</v>
      </c>
      <c r="C4928" t="s">
        <v>382</v>
      </c>
      <c r="D4928" t="s">
        <v>241</v>
      </c>
      <c r="E4928" t="s">
        <v>27</v>
      </c>
      <c r="F4928" t="s">
        <v>59</v>
      </c>
      <c r="G4928">
        <v>105</v>
      </c>
      <c r="H4928">
        <v>0</v>
      </c>
      <c r="I4928" t="str">
        <f>INDEX('DATA - Teams'!$C:$C,MATCH(C4928,'DATA - Teams'!$B:$B,0))</f>
        <v>MELONS</v>
      </c>
    </row>
    <row r="4929" spans="1:9" hidden="1" x14ac:dyDescent="0.2">
      <c r="A4929">
        <v>2018</v>
      </c>
      <c r="B4929">
        <v>6</v>
      </c>
      <c r="C4929" t="s">
        <v>382</v>
      </c>
      <c r="D4929" t="s">
        <v>193</v>
      </c>
      <c r="E4929" t="s">
        <v>21</v>
      </c>
      <c r="F4929" t="s">
        <v>59</v>
      </c>
      <c r="G4929">
        <v>91</v>
      </c>
      <c r="H4929">
        <v>0</v>
      </c>
      <c r="I4929" t="str">
        <f>INDEX('DATA - Teams'!$C:$C,MATCH(C4929,'DATA - Teams'!$B:$B,0))</f>
        <v>MELONS</v>
      </c>
    </row>
    <row r="4930" spans="1:9" hidden="1" x14ac:dyDescent="0.2">
      <c r="A4930">
        <v>2018</v>
      </c>
      <c r="B4930">
        <v>7</v>
      </c>
      <c r="C4930" t="s">
        <v>382</v>
      </c>
      <c r="D4930" t="s">
        <v>294</v>
      </c>
      <c r="E4930" t="s">
        <v>16</v>
      </c>
      <c r="F4930" t="s">
        <v>38</v>
      </c>
      <c r="G4930">
        <v>120</v>
      </c>
      <c r="H4930">
        <v>106</v>
      </c>
      <c r="I4930" t="str">
        <f>INDEX('DATA - Teams'!$C:$C,MATCH(C4930,'DATA - Teams'!$B:$B,0))</f>
        <v>MELONS</v>
      </c>
    </row>
    <row r="4931" spans="1:9" hidden="1" x14ac:dyDescent="0.2">
      <c r="A4931">
        <v>2018</v>
      </c>
      <c r="B4931">
        <v>7</v>
      </c>
      <c r="C4931" t="s">
        <v>382</v>
      </c>
      <c r="D4931" t="s">
        <v>129</v>
      </c>
      <c r="E4931" t="s">
        <v>20</v>
      </c>
      <c r="F4931" t="s">
        <v>38</v>
      </c>
      <c r="G4931">
        <v>107</v>
      </c>
      <c r="H4931">
        <v>85</v>
      </c>
      <c r="I4931" t="str">
        <f>INDEX('DATA - Teams'!$C:$C,MATCH(C4931,'DATA - Teams'!$B:$B,0))</f>
        <v>MELONS</v>
      </c>
    </row>
    <row r="4932" spans="1:9" hidden="1" x14ac:dyDescent="0.2">
      <c r="A4932">
        <v>2018</v>
      </c>
      <c r="B4932">
        <v>7</v>
      </c>
      <c r="C4932" t="s">
        <v>382</v>
      </c>
      <c r="D4932" t="s">
        <v>246</v>
      </c>
      <c r="E4932" t="s">
        <v>14</v>
      </c>
      <c r="F4932" t="s">
        <v>43</v>
      </c>
      <c r="G4932">
        <v>79</v>
      </c>
      <c r="H4932">
        <v>82</v>
      </c>
      <c r="I4932" t="str">
        <f>INDEX('DATA - Teams'!$C:$C,MATCH(C4932,'DATA - Teams'!$B:$B,0))</f>
        <v>MELONS</v>
      </c>
    </row>
    <row r="4933" spans="1:9" hidden="1" x14ac:dyDescent="0.2">
      <c r="A4933">
        <v>2018</v>
      </c>
      <c r="B4933">
        <v>7</v>
      </c>
      <c r="C4933" t="s">
        <v>382</v>
      </c>
      <c r="D4933" t="s">
        <v>386</v>
      </c>
      <c r="E4933" t="s">
        <v>22</v>
      </c>
      <c r="F4933" t="s">
        <v>43</v>
      </c>
      <c r="G4933">
        <v>109</v>
      </c>
      <c r="H4933">
        <v>90</v>
      </c>
      <c r="I4933" t="str">
        <f>INDEX('DATA - Teams'!$C:$C,MATCH(C4933,'DATA - Teams'!$B:$B,0))</f>
        <v>MELONS</v>
      </c>
    </row>
    <row r="4934" spans="1:9" hidden="1" x14ac:dyDescent="0.2">
      <c r="A4934">
        <v>2018</v>
      </c>
      <c r="B4934">
        <v>7</v>
      </c>
      <c r="C4934" t="s">
        <v>382</v>
      </c>
      <c r="D4934" t="s">
        <v>155</v>
      </c>
      <c r="E4934" t="s">
        <v>22</v>
      </c>
      <c r="F4934" t="s">
        <v>38</v>
      </c>
      <c r="G4934">
        <v>93</v>
      </c>
      <c r="H4934">
        <v>98</v>
      </c>
      <c r="I4934" t="str">
        <f>INDEX('DATA - Teams'!$C:$C,MATCH(C4934,'DATA - Teams'!$B:$B,0))</f>
        <v>MELONS</v>
      </c>
    </row>
    <row r="4935" spans="1:9" hidden="1" x14ac:dyDescent="0.2">
      <c r="A4935">
        <v>2018</v>
      </c>
      <c r="B4935">
        <v>7</v>
      </c>
      <c r="C4935" t="s">
        <v>382</v>
      </c>
      <c r="D4935" t="s">
        <v>271</v>
      </c>
      <c r="E4935" t="s">
        <v>33</v>
      </c>
      <c r="F4935" t="s">
        <v>41</v>
      </c>
      <c r="G4935">
        <v>96</v>
      </c>
      <c r="H4935">
        <v>63</v>
      </c>
      <c r="I4935" t="str">
        <f>INDEX('DATA - Teams'!$C:$C,MATCH(C4935,'DATA - Teams'!$B:$B,0))</f>
        <v>MELONS</v>
      </c>
    </row>
    <row r="4936" spans="1:9" hidden="1" x14ac:dyDescent="0.2">
      <c r="A4936">
        <v>2018</v>
      </c>
      <c r="B4936">
        <v>7</v>
      </c>
      <c r="C4936" t="s">
        <v>382</v>
      </c>
      <c r="D4936" t="s">
        <v>341</v>
      </c>
      <c r="E4936" t="s">
        <v>24</v>
      </c>
      <c r="F4936" t="s">
        <v>41</v>
      </c>
      <c r="G4936">
        <v>89</v>
      </c>
      <c r="H4936">
        <v>63</v>
      </c>
      <c r="I4936" t="str">
        <f>INDEX('DATA - Teams'!$C:$C,MATCH(C4936,'DATA - Teams'!$B:$B,0))</f>
        <v>MELONS</v>
      </c>
    </row>
    <row r="4937" spans="1:9" hidden="1" x14ac:dyDescent="0.2">
      <c r="A4937">
        <v>2018</v>
      </c>
      <c r="B4937">
        <v>7</v>
      </c>
      <c r="C4937" t="s">
        <v>382</v>
      </c>
      <c r="D4937" t="s">
        <v>253</v>
      </c>
      <c r="E4937" t="s">
        <v>27</v>
      </c>
      <c r="F4937" t="s">
        <v>41</v>
      </c>
      <c r="G4937">
        <v>112</v>
      </c>
      <c r="H4937">
        <v>136</v>
      </c>
      <c r="I4937" t="str">
        <f>INDEX('DATA - Teams'!$C:$C,MATCH(C4937,'DATA - Teams'!$B:$B,0))</f>
        <v>MELONS</v>
      </c>
    </row>
    <row r="4938" spans="1:9" hidden="1" x14ac:dyDescent="0.2">
      <c r="A4938">
        <v>2018</v>
      </c>
      <c r="B4938">
        <v>7</v>
      </c>
      <c r="C4938" t="s">
        <v>382</v>
      </c>
      <c r="D4938" t="s">
        <v>325</v>
      </c>
      <c r="E4938" t="s">
        <v>21</v>
      </c>
      <c r="F4938" t="s">
        <v>41</v>
      </c>
      <c r="G4938">
        <v>98</v>
      </c>
      <c r="H4938">
        <v>106</v>
      </c>
      <c r="I4938" t="str">
        <f>INDEX('DATA - Teams'!$C:$C,MATCH(C4938,'DATA - Teams'!$B:$B,0))</f>
        <v>MELONS</v>
      </c>
    </row>
    <row r="4939" spans="1:9" hidden="1" x14ac:dyDescent="0.2">
      <c r="A4939">
        <v>2018</v>
      </c>
      <c r="B4939">
        <v>7</v>
      </c>
      <c r="C4939" t="s">
        <v>382</v>
      </c>
      <c r="D4939" t="s">
        <v>112</v>
      </c>
      <c r="E4939" t="s">
        <v>21</v>
      </c>
      <c r="F4939" t="s">
        <v>41</v>
      </c>
      <c r="G4939">
        <v>110</v>
      </c>
      <c r="H4939">
        <v>127</v>
      </c>
      <c r="I4939" t="str">
        <f>INDEX('DATA - Teams'!$C:$C,MATCH(C4939,'DATA - Teams'!$B:$B,0))</f>
        <v>MELONS</v>
      </c>
    </row>
    <row r="4940" spans="1:9" hidden="1" x14ac:dyDescent="0.2">
      <c r="A4940">
        <v>2018</v>
      </c>
      <c r="B4940">
        <v>7</v>
      </c>
      <c r="C4940" t="s">
        <v>382</v>
      </c>
      <c r="D4940" t="s">
        <v>193</v>
      </c>
      <c r="E4940" t="s">
        <v>21</v>
      </c>
      <c r="F4940" t="s">
        <v>43</v>
      </c>
      <c r="G4940">
        <v>96</v>
      </c>
      <c r="H4940">
        <v>145</v>
      </c>
      <c r="I4940" t="str">
        <f>INDEX('DATA - Teams'!$C:$C,MATCH(C4940,'DATA - Teams'!$B:$B,0))</f>
        <v>MELONS</v>
      </c>
    </row>
    <row r="4941" spans="1:9" hidden="1" x14ac:dyDescent="0.2">
      <c r="A4941">
        <v>2018</v>
      </c>
      <c r="B4941">
        <v>7</v>
      </c>
      <c r="C4941" t="s">
        <v>382</v>
      </c>
      <c r="D4941" t="s">
        <v>125</v>
      </c>
      <c r="E4941" t="s">
        <v>36</v>
      </c>
      <c r="F4941" t="s">
        <v>43</v>
      </c>
      <c r="G4941">
        <v>86</v>
      </c>
      <c r="H4941">
        <v>88</v>
      </c>
      <c r="I4941" t="str">
        <f>INDEX('DATA - Teams'!$C:$C,MATCH(C4941,'DATA - Teams'!$B:$B,0))</f>
        <v>MELONS</v>
      </c>
    </row>
    <row r="4942" spans="1:9" hidden="1" x14ac:dyDescent="0.2">
      <c r="A4942">
        <v>2018</v>
      </c>
      <c r="B4942">
        <v>7</v>
      </c>
      <c r="C4942" t="s">
        <v>382</v>
      </c>
      <c r="D4942" t="s">
        <v>119</v>
      </c>
      <c r="E4942" t="s">
        <v>18</v>
      </c>
      <c r="F4942" t="s">
        <v>41</v>
      </c>
      <c r="G4942">
        <v>81</v>
      </c>
      <c r="H4942">
        <v>164</v>
      </c>
      <c r="I4942" t="str">
        <f>INDEX('DATA - Teams'!$C:$C,MATCH(C4942,'DATA - Teams'!$B:$B,0))</f>
        <v>MELONS</v>
      </c>
    </row>
    <row r="4943" spans="1:9" hidden="1" x14ac:dyDescent="0.2">
      <c r="A4943">
        <v>2018</v>
      </c>
      <c r="B4943">
        <v>7</v>
      </c>
      <c r="C4943" t="s">
        <v>382</v>
      </c>
      <c r="D4943" t="s">
        <v>268</v>
      </c>
      <c r="E4943" t="s">
        <v>18</v>
      </c>
      <c r="F4943" t="s">
        <v>43</v>
      </c>
      <c r="G4943">
        <v>95</v>
      </c>
      <c r="H4943">
        <v>43</v>
      </c>
      <c r="I4943" t="str">
        <f>INDEX('DATA - Teams'!$C:$C,MATCH(C4943,'DATA - Teams'!$B:$B,0))</f>
        <v>MELONS</v>
      </c>
    </row>
    <row r="4944" spans="1:9" hidden="1" x14ac:dyDescent="0.2">
      <c r="A4944">
        <v>2018</v>
      </c>
      <c r="B4944">
        <v>7</v>
      </c>
      <c r="C4944" t="s">
        <v>382</v>
      </c>
      <c r="D4944" t="s">
        <v>1064</v>
      </c>
      <c r="E4944" t="s">
        <v>13</v>
      </c>
      <c r="F4944" t="s">
        <v>38</v>
      </c>
      <c r="G4944">
        <v>63</v>
      </c>
      <c r="H4944">
        <v>65</v>
      </c>
      <c r="I4944" t="str">
        <f>INDEX('DATA - Teams'!$C:$C,MATCH(C4944,'DATA - Teams'!$B:$B,0))</f>
        <v>MELONS</v>
      </c>
    </row>
    <row r="4945" spans="1:9" hidden="1" x14ac:dyDescent="0.2">
      <c r="A4945">
        <v>2018</v>
      </c>
      <c r="B4945">
        <v>7</v>
      </c>
      <c r="C4945" t="s">
        <v>382</v>
      </c>
      <c r="D4945" t="s">
        <v>300</v>
      </c>
      <c r="E4945" t="s">
        <v>17</v>
      </c>
      <c r="F4945" t="s">
        <v>41</v>
      </c>
      <c r="G4945">
        <v>85</v>
      </c>
      <c r="H4945">
        <v>95</v>
      </c>
      <c r="I4945" t="str">
        <f>INDEX('DATA - Teams'!$C:$C,MATCH(C4945,'DATA - Teams'!$B:$B,0))</f>
        <v>MELONS</v>
      </c>
    </row>
    <row r="4946" spans="1:9" hidden="1" x14ac:dyDescent="0.2">
      <c r="A4946">
        <v>2018</v>
      </c>
      <c r="B4946">
        <v>7</v>
      </c>
      <c r="C4946" t="s">
        <v>382</v>
      </c>
      <c r="D4946" t="s">
        <v>327</v>
      </c>
      <c r="E4946" t="s">
        <v>17</v>
      </c>
      <c r="F4946" t="s">
        <v>52</v>
      </c>
      <c r="G4946">
        <v>128</v>
      </c>
      <c r="H4946">
        <v>127</v>
      </c>
      <c r="I4946" t="str">
        <f>INDEX('DATA - Teams'!$C:$C,MATCH(C4946,'DATA - Teams'!$B:$B,0))</f>
        <v>MELONS</v>
      </c>
    </row>
    <row r="4947" spans="1:9" hidden="1" x14ac:dyDescent="0.2">
      <c r="A4947">
        <v>2018</v>
      </c>
      <c r="B4947">
        <v>7</v>
      </c>
      <c r="C4947" t="s">
        <v>382</v>
      </c>
      <c r="D4947" t="s">
        <v>181</v>
      </c>
      <c r="E4947" t="s">
        <v>23</v>
      </c>
      <c r="F4947" t="s">
        <v>38</v>
      </c>
      <c r="G4947">
        <v>94</v>
      </c>
      <c r="H4947">
        <v>97</v>
      </c>
      <c r="I4947" t="str">
        <f>INDEX('DATA - Teams'!$C:$C,MATCH(C4947,'DATA - Teams'!$B:$B,0))</f>
        <v>MELONS</v>
      </c>
    </row>
    <row r="4948" spans="1:9" hidden="1" x14ac:dyDescent="0.2">
      <c r="A4948">
        <v>2018</v>
      </c>
      <c r="B4948">
        <v>7</v>
      </c>
      <c r="C4948" t="s">
        <v>382</v>
      </c>
      <c r="D4948" t="s">
        <v>266</v>
      </c>
      <c r="E4948" t="s">
        <v>16</v>
      </c>
      <c r="F4948" t="s">
        <v>59</v>
      </c>
      <c r="G4948">
        <v>49</v>
      </c>
      <c r="H4948">
        <v>0</v>
      </c>
      <c r="I4948" t="str">
        <f>INDEX('DATA - Teams'!$C:$C,MATCH(C4948,'DATA - Teams'!$B:$B,0))</f>
        <v>MELONS</v>
      </c>
    </row>
    <row r="4949" spans="1:9" hidden="1" x14ac:dyDescent="0.2">
      <c r="A4949">
        <v>2018</v>
      </c>
      <c r="B4949">
        <v>7</v>
      </c>
      <c r="C4949" t="s">
        <v>382</v>
      </c>
      <c r="D4949" t="s">
        <v>241</v>
      </c>
      <c r="E4949" t="s">
        <v>27</v>
      </c>
      <c r="F4949" t="s">
        <v>59</v>
      </c>
      <c r="G4949">
        <v>105</v>
      </c>
      <c r="H4949">
        <v>0</v>
      </c>
      <c r="I4949" t="str">
        <f>INDEX('DATA - Teams'!$C:$C,MATCH(C4949,'DATA - Teams'!$B:$B,0))</f>
        <v>MELONS</v>
      </c>
    </row>
    <row r="4950" spans="1:9" hidden="1" x14ac:dyDescent="0.2">
      <c r="A4950">
        <v>2018</v>
      </c>
      <c r="B4950">
        <v>7</v>
      </c>
      <c r="C4950" t="s">
        <v>382</v>
      </c>
      <c r="D4950" t="s">
        <v>342</v>
      </c>
      <c r="E4950" t="s">
        <v>27</v>
      </c>
      <c r="F4950" t="s">
        <v>59</v>
      </c>
      <c r="G4950">
        <v>87</v>
      </c>
      <c r="H4950">
        <v>0</v>
      </c>
      <c r="I4950" t="str">
        <f>INDEX('DATA - Teams'!$C:$C,MATCH(C4950,'DATA - Teams'!$B:$B,0))</f>
        <v>MELONS</v>
      </c>
    </row>
    <row r="4951" spans="1:9" hidden="1" x14ac:dyDescent="0.2">
      <c r="A4951">
        <v>2018</v>
      </c>
      <c r="B4951">
        <v>7</v>
      </c>
      <c r="C4951" t="s">
        <v>382</v>
      </c>
      <c r="D4951" t="s">
        <v>276</v>
      </c>
      <c r="E4951" t="s">
        <v>36</v>
      </c>
      <c r="F4951" t="s">
        <v>59</v>
      </c>
      <c r="G4951">
        <v>77</v>
      </c>
      <c r="H4951">
        <v>42</v>
      </c>
      <c r="I4951" t="str">
        <f>INDEX('DATA - Teams'!$C:$C,MATCH(C4951,'DATA - Teams'!$B:$B,0))</f>
        <v>MELONS</v>
      </c>
    </row>
    <row r="4952" spans="1:9" hidden="1" x14ac:dyDescent="0.2">
      <c r="A4952">
        <v>2018</v>
      </c>
      <c r="B4952">
        <v>8</v>
      </c>
      <c r="C4952" t="s">
        <v>382</v>
      </c>
      <c r="D4952" t="s">
        <v>294</v>
      </c>
      <c r="E4952" t="s">
        <v>16</v>
      </c>
      <c r="F4952" t="s">
        <v>38</v>
      </c>
      <c r="G4952">
        <v>124</v>
      </c>
      <c r="H4952">
        <v>122</v>
      </c>
      <c r="I4952" t="str">
        <f>INDEX('DATA - Teams'!$C:$C,MATCH(C4952,'DATA - Teams'!$B:$B,0))</f>
        <v>MELONS</v>
      </c>
    </row>
    <row r="4953" spans="1:9" hidden="1" x14ac:dyDescent="0.2">
      <c r="A4953">
        <v>2018</v>
      </c>
      <c r="B4953">
        <v>8</v>
      </c>
      <c r="C4953" t="s">
        <v>382</v>
      </c>
      <c r="D4953" t="s">
        <v>129</v>
      </c>
      <c r="E4953" t="s">
        <v>20</v>
      </c>
      <c r="F4953" t="s">
        <v>38</v>
      </c>
      <c r="G4953">
        <v>108</v>
      </c>
      <c r="H4953">
        <v>132</v>
      </c>
      <c r="I4953" t="str">
        <f>INDEX('DATA - Teams'!$C:$C,MATCH(C4953,'DATA - Teams'!$B:$B,0))</f>
        <v>MELONS</v>
      </c>
    </row>
    <row r="4954" spans="1:9" hidden="1" x14ac:dyDescent="0.2">
      <c r="A4954">
        <v>2018</v>
      </c>
      <c r="B4954">
        <v>8</v>
      </c>
      <c r="C4954" t="s">
        <v>382</v>
      </c>
      <c r="D4954" t="s">
        <v>246</v>
      </c>
      <c r="E4954" t="s">
        <v>14</v>
      </c>
      <c r="F4954" t="s">
        <v>43</v>
      </c>
      <c r="G4954">
        <v>83</v>
      </c>
      <c r="H4954">
        <v>94</v>
      </c>
      <c r="I4954" t="str">
        <f>INDEX('DATA - Teams'!$C:$C,MATCH(C4954,'DATA - Teams'!$B:$B,0))</f>
        <v>MELONS</v>
      </c>
    </row>
    <row r="4955" spans="1:9" hidden="1" x14ac:dyDescent="0.2">
      <c r="A4955">
        <v>2018</v>
      </c>
      <c r="B4955">
        <v>8</v>
      </c>
      <c r="C4955" t="s">
        <v>382</v>
      </c>
      <c r="D4955" t="s">
        <v>386</v>
      </c>
      <c r="E4955" t="s">
        <v>22</v>
      </c>
      <c r="F4955" t="s">
        <v>43</v>
      </c>
      <c r="G4955">
        <v>109</v>
      </c>
      <c r="H4955">
        <v>82</v>
      </c>
      <c r="I4955" t="str">
        <f>INDEX('DATA - Teams'!$C:$C,MATCH(C4955,'DATA - Teams'!$B:$B,0))</f>
        <v>MELONS</v>
      </c>
    </row>
    <row r="4956" spans="1:9" hidden="1" x14ac:dyDescent="0.2">
      <c r="A4956">
        <v>2018</v>
      </c>
      <c r="B4956">
        <v>8</v>
      </c>
      <c r="C4956" t="s">
        <v>382</v>
      </c>
      <c r="D4956" t="s">
        <v>155</v>
      </c>
      <c r="E4956" t="s">
        <v>22</v>
      </c>
      <c r="F4956" t="s">
        <v>38</v>
      </c>
      <c r="G4956">
        <v>83</v>
      </c>
      <c r="H4956">
        <v>61</v>
      </c>
      <c r="I4956" t="str">
        <f>INDEX('DATA - Teams'!$C:$C,MATCH(C4956,'DATA - Teams'!$B:$B,0))</f>
        <v>MELONS</v>
      </c>
    </row>
    <row r="4957" spans="1:9" hidden="1" x14ac:dyDescent="0.2">
      <c r="A4957">
        <v>2018</v>
      </c>
      <c r="B4957">
        <v>8</v>
      </c>
      <c r="C4957" t="s">
        <v>382</v>
      </c>
      <c r="D4957" t="s">
        <v>271</v>
      </c>
      <c r="E4957" t="s">
        <v>33</v>
      </c>
      <c r="F4957" t="s">
        <v>41</v>
      </c>
      <c r="G4957">
        <v>96</v>
      </c>
      <c r="H4957">
        <v>0</v>
      </c>
      <c r="I4957" t="str">
        <f>INDEX('DATA - Teams'!$C:$C,MATCH(C4957,'DATA - Teams'!$B:$B,0))</f>
        <v>MELONS</v>
      </c>
    </row>
    <row r="4958" spans="1:9" hidden="1" x14ac:dyDescent="0.2">
      <c r="A4958">
        <v>2018</v>
      </c>
      <c r="B4958">
        <v>8</v>
      </c>
      <c r="C4958" t="s">
        <v>382</v>
      </c>
      <c r="D4958" t="s">
        <v>341</v>
      </c>
      <c r="E4958" t="s">
        <v>24</v>
      </c>
      <c r="F4958" t="s">
        <v>41</v>
      </c>
      <c r="G4958">
        <v>96</v>
      </c>
      <c r="H4958">
        <v>114</v>
      </c>
      <c r="I4958" t="str">
        <f>INDEX('DATA - Teams'!$C:$C,MATCH(C4958,'DATA - Teams'!$B:$B,0))</f>
        <v>MELONS</v>
      </c>
    </row>
    <row r="4959" spans="1:9" hidden="1" x14ac:dyDescent="0.2">
      <c r="A4959">
        <v>2018</v>
      </c>
      <c r="B4959">
        <v>8</v>
      </c>
      <c r="C4959" t="s">
        <v>382</v>
      </c>
      <c r="D4959" t="s">
        <v>342</v>
      </c>
      <c r="E4959" t="s">
        <v>27</v>
      </c>
      <c r="F4959" t="s">
        <v>38</v>
      </c>
      <c r="G4959">
        <v>83</v>
      </c>
      <c r="H4959">
        <v>79</v>
      </c>
      <c r="I4959" t="str">
        <f>INDEX('DATA - Teams'!$C:$C,MATCH(C4959,'DATA - Teams'!$B:$B,0))</f>
        <v>MELONS</v>
      </c>
    </row>
    <row r="4960" spans="1:9" hidden="1" x14ac:dyDescent="0.2">
      <c r="A4960">
        <v>2018</v>
      </c>
      <c r="B4960">
        <v>8</v>
      </c>
      <c r="C4960" t="s">
        <v>382</v>
      </c>
      <c r="D4960" t="s">
        <v>253</v>
      </c>
      <c r="E4960" t="s">
        <v>27</v>
      </c>
      <c r="F4960" t="s">
        <v>41</v>
      </c>
      <c r="G4960">
        <v>119</v>
      </c>
      <c r="H4960">
        <v>118</v>
      </c>
      <c r="I4960" t="str">
        <f>INDEX('DATA - Teams'!$C:$C,MATCH(C4960,'DATA - Teams'!$B:$B,0))</f>
        <v>MELONS</v>
      </c>
    </row>
    <row r="4961" spans="1:9" hidden="1" x14ac:dyDescent="0.2">
      <c r="A4961">
        <v>2018</v>
      </c>
      <c r="B4961">
        <v>8</v>
      </c>
      <c r="C4961" t="s">
        <v>382</v>
      </c>
      <c r="D4961" t="s">
        <v>325</v>
      </c>
      <c r="E4961" t="s">
        <v>21</v>
      </c>
      <c r="F4961" t="s">
        <v>41</v>
      </c>
      <c r="G4961">
        <v>75</v>
      </c>
      <c r="H4961">
        <v>45</v>
      </c>
      <c r="I4961" t="str">
        <f>INDEX('DATA - Teams'!$C:$C,MATCH(C4961,'DATA - Teams'!$B:$B,0))</f>
        <v>MELONS</v>
      </c>
    </row>
    <row r="4962" spans="1:9" hidden="1" x14ac:dyDescent="0.2">
      <c r="A4962">
        <v>2018</v>
      </c>
      <c r="B4962">
        <v>8</v>
      </c>
      <c r="C4962" t="s">
        <v>382</v>
      </c>
      <c r="D4962" t="s">
        <v>112</v>
      </c>
      <c r="E4962" t="s">
        <v>21</v>
      </c>
      <c r="F4962" t="s">
        <v>41</v>
      </c>
      <c r="G4962">
        <v>95</v>
      </c>
      <c r="H4962">
        <v>72</v>
      </c>
      <c r="I4962" t="str">
        <f>INDEX('DATA - Teams'!$C:$C,MATCH(C4962,'DATA - Teams'!$B:$B,0))</f>
        <v>MELONS</v>
      </c>
    </row>
    <row r="4963" spans="1:9" hidden="1" x14ac:dyDescent="0.2">
      <c r="A4963">
        <v>2018</v>
      </c>
      <c r="B4963">
        <v>8</v>
      </c>
      <c r="C4963" t="s">
        <v>382</v>
      </c>
      <c r="D4963" t="s">
        <v>193</v>
      </c>
      <c r="E4963" t="s">
        <v>21</v>
      </c>
      <c r="F4963" t="s">
        <v>43</v>
      </c>
      <c r="G4963">
        <v>93</v>
      </c>
      <c r="H4963">
        <v>110</v>
      </c>
      <c r="I4963" t="str">
        <f>INDEX('DATA - Teams'!$C:$C,MATCH(C4963,'DATA - Teams'!$B:$B,0))</f>
        <v>MELONS</v>
      </c>
    </row>
    <row r="4964" spans="1:9" hidden="1" x14ac:dyDescent="0.2">
      <c r="A4964">
        <v>2018</v>
      </c>
      <c r="B4964">
        <v>8</v>
      </c>
      <c r="C4964" t="s">
        <v>382</v>
      </c>
      <c r="D4964" t="s">
        <v>125</v>
      </c>
      <c r="E4964" t="s">
        <v>36</v>
      </c>
      <c r="F4964" t="s">
        <v>43</v>
      </c>
      <c r="G4964">
        <v>88</v>
      </c>
      <c r="H4964">
        <v>77</v>
      </c>
      <c r="I4964" t="str">
        <f>INDEX('DATA - Teams'!$C:$C,MATCH(C4964,'DATA - Teams'!$B:$B,0))</f>
        <v>MELONS</v>
      </c>
    </row>
    <row r="4965" spans="1:9" hidden="1" x14ac:dyDescent="0.2">
      <c r="A4965">
        <v>2018</v>
      </c>
      <c r="B4965">
        <v>8</v>
      </c>
      <c r="C4965" t="s">
        <v>382</v>
      </c>
      <c r="D4965" t="s">
        <v>119</v>
      </c>
      <c r="E4965" t="s">
        <v>18</v>
      </c>
      <c r="F4965" t="s">
        <v>41</v>
      </c>
      <c r="G4965">
        <v>87</v>
      </c>
      <c r="H4965">
        <v>121</v>
      </c>
      <c r="I4965" t="str">
        <f>INDEX('DATA - Teams'!$C:$C,MATCH(C4965,'DATA - Teams'!$B:$B,0))</f>
        <v>MELONS</v>
      </c>
    </row>
    <row r="4966" spans="1:9" hidden="1" x14ac:dyDescent="0.2">
      <c r="A4966">
        <v>2018</v>
      </c>
      <c r="B4966">
        <v>8</v>
      </c>
      <c r="C4966" t="s">
        <v>382</v>
      </c>
      <c r="D4966" t="s">
        <v>268</v>
      </c>
      <c r="E4966" t="s">
        <v>18</v>
      </c>
      <c r="F4966" t="s">
        <v>43</v>
      </c>
      <c r="G4966">
        <v>94</v>
      </c>
      <c r="H4966">
        <v>83</v>
      </c>
      <c r="I4966" t="str">
        <f>INDEX('DATA - Teams'!$C:$C,MATCH(C4966,'DATA - Teams'!$B:$B,0))</f>
        <v>MELONS</v>
      </c>
    </row>
    <row r="4967" spans="1:9" hidden="1" x14ac:dyDescent="0.2">
      <c r="A4967">
        <v>2018</v>
      </c>
      <c r="B4967">
        <v>8</v>
      </c>
      <c r="C4967" t="s">
        <v>382</v>
      </c>
      <c r="D4967" t="s">
        <v>300</v>
      </c>
      <c r="E4967" t="s">
        <v>17</v>
      </c>
      <c r="F4967" t="s">
        <v>41</v>
      </c>
      <c r="G4967">
        <v>80</v>
      </c>
      <c r="H4967">
        <v>80</v>
      </c>
      <c r="I4967" t="str">
        <f>INDEX('DATA - Teams'!$C:$C,MATCH(C4967,'DATA - Teams'!$B:$B,0))</f>
        <v>MELONS</v>
      </c>
    </row>
    <row r="4968" spans="1:9" hidden="1" x14ac:dyDescent="0.2">
      <c r="A4968">
        <v>2018</v>
      </c>
      <c r="B4968">
        <v>8</v>
      </c>
      <c r="C4968" t="s">
        <v>382</v>
      </c>
      <c r="D4968" t="s">
        <v>327</v>
      </c>
      <c r="E4968" t="s">
        <v>17</v>
      </c>
      <c r="F4968" t="s">
        <v>52</v>
      </c>
      <c r="G4968">
        <v>133</v>
      </c>
      <c r="H4968">
        <v>148</v>
      </c>
      <c r="I4968" t="str">
        <f>INDEX('DATA - Teams'!$C:$C,MATCH(C4968,'DATA - Teams'!$B:$B,0))</f>
        <v>MELONS</v>
      </c>
    </row>
    <row r="4969" spans="1:9" hidden="1" x14ac:dyDescent="0.2">
      <c r="A4969">
        <v>2018</v>
      </c>
      <c r="B4969">
        <v>8</v>
      </c>
      <c r="C4969" t="s">
        <v>382</v>
      </c>
      <c r="D4969" t="s">
        <v>181</v>
      </c>
      <c r="E4969" t="s">
        <v>23</v>
      </c>
      <c r="F4969" t="s">
        <v>38</v>
      </c>
      <c r="G4969">
        <v>89</v>
      </c>
      <c r="H4969">
        <v>62</v>
      </c>
      <c r="I4969" t="str">
        <f>INDEX('DATA - Teams'!$C:$C,MATCH(C4969,'DATA - Teams'!$B:$B,0))</f>
        <v>MELONS</v>
      </c>
    </row>
    <row r="4970" spans="1:9" hidden="1" x14ac:dyDescent="0.2">
      <c r="A4970">
        <v>2018</v>
      </c>
      <c r="B4970">
        <v>8</v>
      </c>
      <c r="C4970" t="s">
        <v>382</v>
      </c>
      <c r="D4970" t="s">
        <v>266</v>
      </c>
      <c r="E4970" t="s">
        <v>16</v>
      </c>
      <c r="F4970" t="s">
        <v>59</v>
      </c>
      <c r="G4970">
        <v>55</v>
      </c>
      <c r="H4970">
        <v>98</v>
      </c>
      <c r="I4970" t="str">
        <f>INDEX('DATA - Teams'!$C:$C,MATCH(C4970,'DATA - Teams'!$B:$B,0))</f>
        <v>MELONS</v>
      </c>
    </row>
    <row r="4971" spans="1:9" hidden="1" x14ac:dyDescent="0.2">
      <c r="A4971">
        <v>2018</v>
      </c>
      <c r="B4971">
        <v>8</v>
      </c>
      <c r="C4971" t="s">
        <v>382</v>
      </c>
      <c r="D4971" t="s">
        <v>241</v>
      </c>
      <c r="E4971" t="s">
        <v>27</v>
      </c>
      <c r="F4971" t="s">
        <v>59</v>
      </c>
      <c r="G4971">
        <v>105</v>
      </c>
      <c r="H4971">
        <v>0</v>
      </c>
      <c r="I4971" t="str">
        <f>INDEX('DATA - Teams'!$C:$C,MATCH(C4971,'DATA - Teams'!$B:$B,0))</f>
        <v>MELONS</v>
      </c>
    </row>
    <row r="4972" spans="1:9" hidden="1" x14ac:dyDescent="0.2">
      <c r="A4972">
        <v>2018</v>
      </c>
      <c r="B4972">
        <v>8</v>
      </c>
      <c r="C4972" t="s">
        <v>382</v>
      </c>
      <c r="D4972" t="s">
        <v>1064</v>
      </c>
      <c r="E4972" t="s">
        <v>13</v>
      </c>
      <c r="F4972" t="s">
        <v>59</v>
      </c>
      <c r="G4972">
        <v>63</v>
      </c>
      <c r="H4972">
        <v>52</v>
      </c>
      <c r="I4972" t="str">
        <f>INDEX('DATA - Teams'!$C:$C,MATCH(C4972,'DATA - Teams'!$B:$B,0))</f>
        <v>MELONS</v>
      </c>
    </row>
    <row r="4973" spans="1:9" hidden="1" x14ac:dyDescent="0.2">
      <c r="A4973">
        <v>2018</v>
      </c>
      <c r="B4973">
        <v>8</v>
      </c>
      <c r="C4973" t="s">
        <v>382</v>
      </c>
      <c r="D4973" t="s">
        <v>350</v>
      </c>
      <c r="E4973" t="s">
        <v>17</v>
      </c>
      <c r="F4973" t="s">
        <v>59</v>
      </c>
      <c r="G4973">
        <v>69</v>
      </c>
      <c r="H4973">
        <v>69</v>
      </c>
      <c r="I4973" t="str">
        <f>INDEX('DATA - Teams'!$C:$C,MATCH(C4973,'DATA - Teams'!$B:$B,0))</f>
        <v>MELONS</v>
      </c>
    </row>
    <row r="4974" spans="1:9" hidden="1" x14ac:dyDescent="0.2">
      <c r="A4974">
        <v>2018</v>
      </c>
      <c r="B4974">
        <v>9</v>
      </c>
      <c r="C4974" t="s">
        <v>382</v>
      </c>
      <c r="D4974" t="s">
        <v>209</v>
      </c>
      <c r="E4974" t="s">
        <v>10</v>
      </c>
      <c r="F4974" t="s">
        <v>41</v>
      </c>
      <c r="G4974">
        <v>96</v>
      </c>
      <c r="H4974">
        <v>118</v>
      </c>
      <c r="I4974" t="str">
        <f>INDEX('DATA - Teams'!$C:$C,MATCH(C4974,'DATA - Teams'!$B:$B,0))</f>
        <v>MELONS</v>
      </c>
    </row>
    <row r="4975" spans="1:9" hidden="1" x14ac:dyDescent="0.2">
      <c r="A4975">
        <v>2018</v>
      </c>
      <c r="B4975">
        <v>9</v>
      </c>
      <c r="C4975" t="s">
        <v>382</v>
      </c>
      <c r="D4975" t="s">
        <v>266</v>
      </c>
      <c r="E4975" t="s">
        <v>16</v>
      </c>
      <c r="F4975" t="s">
        <v>41</v>
      </c>
      <c r="G4975">
        <v>64</v>
      </c>
      <c r="H4975">
        <v>102</v>
      </c>
      <c r="I4975" t="str">
        <f>INDEX('DATA - Teams'!$C:$C,MATCH(C4975,'DATA - Teams'!$B:$B,0))</f>
        <v>MELONS</v>
      </c>
    </row>
    <row r="4976" spans="1:9" hidden="1" x14ac:dyDescent="0.2">
      <c r="A4976">
        <v>2018</v>
      </c>
      <c r="B4976">
        <v>9</v>
      </c>
      <c r="C4976" t="s">
        <v>382</v>
      </c>
      <c r="D4976" t="s">
        <v>129</v>
      </c>
      <c r="E4976" t="s">
        <v>20</v>
      </c>
      <c r="F4976" t="s">
        <v>38</v>
      </c>
      <c r="G4976">
        <v>94</v>
      </c>
      <c r="H4976">
        <v>59</v>
      </c>
      <c r="I4976" t="str">
        <f>INDEX('DATA - Teams'!$C:$C,MATCH(C4976,'DATA - Teams'!$B:$B,0))</f>
        <v>MELONS</v>
      </c>
    </row>
    <row r="4977" spans="1:9" hidden="1" x14ac:dyDescent="0.2">
      <c r="A4977">
        <v>2018</v>
      </c>
      <c r="B4977">
        <v>9</v>
      </c>
      <c r="C4977" t="s">
        <v>382</v>
      </c>
      <c r="D4977" t="s">
        <v>54</v>
      </c>
      <c r="E4977" t="s">
        <v>14</v>
      </c>
      <c r="F4977" t="s">
        <v>43</v>
      </c>
      <c r="G4977">
        <v>103</v>
      </c>
      <c r="H4977">
        <v>78</v>
      </c>
      <c r="I4977" t="str">
        <f>INDEX('DATA - Teams'!$C:$C,MATCH(C4977,'DATA - Teams'!$B:$B,0))</f>
        <v>MELONS</v>
      </c>
    </row>
    <row r="4978" spans="1:9" hidden="1" x14ac:dyDescent="0.2">
      <c r="A4978">
        <v>2018</v>
      </c>
      <c r="B4978">
        <v>9</v>
      </c>
      <c r="C4978" t="s">
        <v>382</v>
      </c>
      <c r="D4978" t="s">
        <v>246</v>
      </c>
      <c r="E4978" t="s">
        <v>14</v>
      </c>
      <c r="F4978" t="s">
        <v>43</v>
      </c>
      <c r="G4978">
        <v>78</v>
      </c>
      <c r="H4978">
        <v>62</v>
      </c>
      <c r="I4978" t="str">
        <f>INDEX('DATA - Teams'!$C:$C,MATCH(C4978,'DATA - Teams'!$B:$B,0))</f>
        <v>MELONS</v>
      </c>
    </row>
    <row r="4979" spans="1:9" hidden="1" x14ac:dyDescent="0.2">
      <c r="A4979">
        <v>2018</v>
      </c>
      <c r="B4979">
        <v>9</v>
      </c>
      <c r="C4979" t="s">
        <v>382</v>
      </c>
      <c r="D4979" t="s">
        <v>386</v>
      </c>
      <c r="E4979" t="s">
        <v>22</v>
      </c>
      <c r="F4979" t="s">
        <v>43</v>
      </c>
      <c r="G4979">
        <v>97</v>
      </c>
      <c r="H4979">
        <v>87</v>
      </c>
      <c r="I4979" t="str">
        <f>INDEX('DATA - Teams'!$C:$C,MATCH(C4979,'DATA - Teams'!$B:$B,0))</f>
        <v>MELONS</v>
      </c>
    </row>
    <row r="4980" spans="1:9" hidden="1" x14ac:dyDescent="0.2">
      <c r="A4980">
        <v>2018</v>
      </c>
      <c r="B4980">
        <v>9</v>
      </c>
      <c r="C4980" t="s">
        <v>382</v>
      </c>
      <c r="D4980" t="s">
        <v>155</v>
      </c>
      <c r="E4980" t="s">
        <v>22</v>
      </c>
      <c r="F4980" t="s">
        <v>38</v>
      </c>
      <c r="G4980">
        <v>82</v>
      </c>
      <c r="H4980">
        <v>81</v>
      </c>
      <c r="I4980" t="str">
        <f>INDEX('DATA - Teams'!$C:$C,MATCH(C4980,'DATA - Teams'!$B:$B,0))</f>
        <v>MELONS</v>
      </c>
    </row>
    <row r="4981" spans="1:9" hidden="1" x14ac:dyDescent="0.2">
      <c r="A4981">
        <v>2018</v>
      </c>
      <c r="B4981">
        <v>9</v>
      </c>
      <c r="C4981" t="s">
        <v>382</v>
      </c>
      <c r="D4981" t="s">
        <v>271</v>
      </c>
      <c r="E4981" t="s">
        <v>33</v>
      </c>
      <c r="F4981" t="s">
        <v>41</v>
      </c>
      <c r="G4981">
        <v>93</v>
      </c>
      <c r="H4981">
        <v>94</v>
      </c>
      <c r="I4981" t="str">
        <f>INDEX('DATA - Teams'!$C:$C,MATCH(C4981,'DATA - Teams'!$B:$B,0))</f>
        <v>MELONS</v>
      </c>
    </row>
    <row r="4982" spans="1:9" hidden="1" x14ac:dyDescent="0.2">
      <c r="A4982">
        <v>2018</v>
      </c>
      <c r="B4982">
        <v>9</v>
      </c>
      <c r="C4982" t="s">
        <v>382</v>
      </c>
      <c r="D4982" t="s">
        <v>342</v>
      </c>
      <c r="E4982" t="s">
        <v>27</v>
      </c>
      <c r="F4982" t="s">
        <v>38</v>
      </c>
      <c r="G4982">
        <v>83</v>
      </c>
      <c r="H4982">
        <v>0</v>
      </c>
      <c r="I4982" t="str">
        <f>INDEX('DATA - Teams'!$C:$C,MATCH(C4982,'DATA - Teams'!$B:$B,0))</f>
        <v>MELONS</v>
      </c>
    </row>
    <row r="4983" spans="1:9" hidden="1" x14ac:dyDescent="0.2">
      <c r="A4983">
        <v>2018</v>
      </c>
      <c r="B4983">
        <v>9</v>
      </c>
      <c r="C4983" t="s">
        <v>382</v>
      </c>
      <c r="D4983" t="s">
        <v>241</v>
      </c>
      <c r="E4983" t="s">
        <v>27</v>
      </c>
      <c r="F4983" t="s">
        <v>41</v>
      </c>
      <c r="G4983">
        <v>105</v>
      </c>
      <c r="H4983">
        <v>94</v>
      </c>
      <c r="I4983" t="str">
        <f>INDEX('DATA - Teams'!$C:$C,MATCH(C4983,'DATA - Teams'!$B:$B,0))</f>
        <v>MELONS</v>
      </c>
    </row>
    <row r="4984" spans="1:9" hidden="1" x14ac:dyDescent="0.2">
      <c r="A4984">
        <v>2018</v>
      </c>
      <c r="B4984">
        <v>9</v>
      </c>
      <c r="C4984" t="s">
        <v>382</v>
      </c>
      <c r="D4984" t="s">
        <v>301</v>
      </c>
      <c r="E4984" t="s">
        <v>27</v>
      </c>
      <c r="F4984" t="s">
        <v>41</v>
      </c>
      <c r="G4984">
        <v>131</v>
      </c>
      <c r="H4984">
        <v>152</v>
      </c>
      <c r="I4984" t="str">
        <f>INDEX('DATA - Teams'!$C:$C,MATCH(C4984,'DATA - Teams'!$B:$B,0))</f>
        <v>MELONS</v>
      </c>
    </row>
    <row r="4985" spans="1:9" hidden="1" x14ac:dyDescent="0.2">
      <c r="A4985">
        <v>2018</v>
      </c>
      <c r="B4985">
        <v>9</v>
      </c>
      <c r="C4985" t="s">
        <v>382</v>
      </c>
      <c r="D4985" t="s">
        <v>112</v>
      </c>
      <c r="E4985" t="s">
        <v>21</v>
      </c>
      <c r="F4985" t="s">
        <v>41</v>
      </c>
      <c r="G4985">
        <v>107</v>
      </c>
      <c r="H4985">
        <v>155</v>
      </c>
      <c r="I4985" t="str">
        <f>INDEX('DATA - Teams'!$C:$C,MATCH(C4985,'DATA - Teams'!$B:$B,0))</f>
        <v>MELONS</v>
      </c>
    </row>
    <row r="4986" spans="1:9" hidden="1" x14ac:dyDescent="0.2">
      <c r="A4986">
        <v>2018</v>
      </c>
      <c r="B4986">
        <v>9</v>
      </c>
      <c r="C4986" t="s">
        <v>382</v>
      </c>
      <c r="D4986" t="s">
        <v>193</v>
      </c>
      <c r="E4986" t="s">
        <v>21</v>
      </c>
      <c r="F4986" t="s">
        <v>38</v>
      </c>
      <c r="G4986">
        <v>96</v>
      </c>
      <c r="H4986">
        <v>77</v>
      </c>
      <c r="I4986" t="str">
        <f>INDEX('DATA - Teams'!$C:$C,MATCH(C4986,'DATA - Teams'!$B:$B,0))</f>
        <v>MELONS</v>
      </c>
    </row>
    <row r="4987" spans="1:9" hidden="1" x14ac:dyDescent="0.2">
      <c r="A4987">
        <v>2018</v>
      </c>
      <c r="B4987">
        <v>9</v>
      </c>
      <c r="C4987" t="s">
        <v>382</v>
      </c>
      <c r="D4987" t="s">
        <v>125</v>
      </c>
      <c r="E4987" t="s">
        <v>36</v>
      </c>
      <c r="F4987" t="s">
        <v>43</v>
      </c>
      <c r="G4987">
        <v>94</v>
      </c>
      <c r="H4987">
        <v>125</v>
      </c>
      <c r="I4987" t="str">
        <f>INDEX('DATA - Teams'!$C:$C,MATCH(C4987,'DATA - Teams'!$B:$B,0))</f>
        <v>MELONS</v>
      </c>
    </row>
    <row r="4988" spans="1:9" hidden="1" x14ac:dyDescent="0.2">
      <c r="A4988">
        <v>2018</v>
      </c>
      <c r="B4988">
        <v>9</v>
      </c>
      <c r="C4988" t="s">
        <v>382</v>
      </c>
      <c r="D4988" t="s">
        <v>119</v>
      </c>
      <c r="E4988" t="s">
        <v>18</v>
      </c>
      <c r="F4988" t="s">
        <v>41</v>
      </c>
      <c r="G4988">
        <v>94</v>
      </c>
      <c r="H4988">
        <v>121</v>
      </c>
      <c r="I4988" t="str">
        <f>INDEX('DATA - Teams'!$C:$C,MATCH(C4988,'DATA - Teams'!$B:$B,0))</f>
        <v>MELONS</v>
      </c>
    </row>
    <row r="4989" spans="1:9" hidden="1" x14ac:dyDescent="0.2">
      <c r="A4989">
        <v>2018</v>
      </c>
      <c r="B4989">
        <v>9</v>
      </c>
      <c r="C4989" t="s">
        <v>382</v>
      </c>
      <c r="D4989" t="s">
        <v>268</v>
      </c>
      <c r="E4989" t="s">
        <v>18</v>
      </c>
      <c r="F4989" t="s">
        <v>43</v>
      </c>
      <c r="G4989">
        <v>86</v>
      </c>
      <c r="H4989">
        <v>66</v>
      </c>
      <c r="I4989" t="str">
        <f>INDEX('DATA - Teams'!$C:$C,MATCH(C4989,'DATA - Teams'!$B:$B,0))</f>
        <v>MELONS</v>
      </c>
    </row>
    <row r="4990" spans="1:9" hidden="1" x14ac:dyDescent="0.2">
      <c r="A4990">
        <v>2018</v>
      </c>
      <c r="B4990">
        <v>9</v>
      </c>
      <c r="C4990" t="s">
        <v>382</v>
      </c>
      <c r="D4990" t="s">
        <v>327</v>
      </c>
      <c r="E4990" t="s">
        <v>17</v>
      </c>
      <c r="F4990" t="s">
        <v>52</v>
      </c>
      <c r="G4990">
        <v>135</v>
      </c>
      <c r="H4990">
        <v>121</v>
      </c>
      <c r="I4990" t="str">
        <f>INDEX('DATA - Teams'!$C:$C,MATCH(C4990,'DATA - Teams'!$B:$B,0))</f>
        <v>MELONS</v>
      </c>
    </row>
    <row r="4991" spans="1:9" hidden="1" x14ac:dyDescent="0.2">
      <c r="A4991">
        <v>2018</v>
      </c>
      <c r="B4991">
        <v>9</v>
      </c>
      <c r="C4991" t="s">
        <v>382</v>
      </c>
      <c r="D4991" t="s">
        <v>181</v>
      </c>
      <c r="E4991" t="s">
        <v>23</v>
      </c>
      <c r="F4991" t="s">
        <v>38</v>
      </c>
      <c r="G4991">
        <v>81</v>
      </c>
      <c r="H4991">
        <v>128</v>
      </c>
      <c r="I4991" t="str">
        <f>INDEX('DATA - Teams'!$C:$C,MATCH(C4991,'DATA - Teams'!$B:$B,0))</f>
        <v>MELONS</v>
      </c>
    </row>
    <row r="4992" spans="1:9" hidden="1" x14ac:dyDescent="0.2">
      <c r="A4992">
        <v>2018</v>
      </c>
      <c r="B4992">
        <v>9</v>
      </c>
      <c r="C4992" t="s">
        <v>382</v>
      </c>
      <c r="D4992" t="s">
        <v>341</v>
      </c>
      <c r="E4992" t="s">
        <v>24</v>
      </c>
      <c r="F4992" t="s">
        <v>59</v>
      </c>
      <c r="G4992">
        <v>100</v>
      </c>
      <c r="H4992">
        <v>84</v>
      </c>
      <c r="I4992" t="str">
        <f>INDEX('DATA - Teams'!$C:$C,MATCH(C4992,'DATA - Teams'!$B:$B,0))</f>
        <v>MELONS</v>
      </c>
    </row>
    <row r="4993" spans="1:9" hidden="1" x14ac:dyDescent="0.2">
      <c r="A4993">
        <v>2018</v>
      </c>
      <c r="B4993">
        <v>9</v>
      </c>
      <c r="C4993" t="s">
        <v>382</v>
      </c>
      <c r="D4993" t="s">
        <v>325</v>
      </c>
      <c r="E4993" t="s">
        <v>21</v>
      </c>
      <c r="F4993" t="s">
        <v>59</v>
      </c>
      <c r="G4993">
        <v>75</v>
      </c>
      <c r="H4993">
        <v>0</v>
      </c>
      <c r="I4993" t="str">
        <f>INDEX('DATA - Teams'!$C:$C,MATCH(C4993,'DATA - Teams'!$B:$B,0))</f>
        <v>MELONS</v>
      </c>
    </row>
    <row r="4994" spans="1:9" hidden="1" x14ac:dyDescent="0.2">
      <c r="A4994">
        <v>2018</v>
      </c>
      <c r="B4994">
        <v>9</v>
      </c>
      <c r="C4994" t="s">
        <v>382</v>
      </c>
      <c r="D4994" t="s">
        <v>1064</v>
      </c>
      <c r="E4994" t="s">
        <v>13</v>
      </c>
      <c r="F4994" t="s">
        <v>59</v>
      </c>
      <c r="G4994">
        <v>60</v>
      </c>
      <c r="H4994">
        <v>88</v>
      </c>
      <c r="I4994" t="str">
        <f>INDEX('DATA - Teams'!$C:$C,MATCH(C4994,'DATA - Teams'!$B:$B,0))</f>
        <v>MELONS</v>
      </c>
    </row>
    <row r="4995" spans="1:9" hidden="1" x14ac:dyDescent="0.2">
      <c r="A4995">
        <v>2018</v>
      </c>
      <c r="B4995">
        <v>9</v>
      </c>
      <c r="C4995" t="s">
        <v>382</v>
      </c>
      <c r="D4995" t="s">
        <v>300</v>
      </c>
      <c r="E4995" t="s">
        <v>17</v>
      </c>
      <c r="F4995" t="s">
        <v>59</v>
      </c>
      <c r="G4995">
        <v>90</v>
      </c>
      <c r="H4995">
        <v>116</v>
      </c>
      <c r="I4995" t="str">
        <f>INDEX('DATA - Teams'!$C:$C,MATCH(C4995,'DATA - Teams'!$B:$B,0))</f>
        <v>MELONS</v>
      </c>
    </row>
    <row r="4996" spans="1:9" hidden="1" x14ac:dyDescent="0.2">
      <c r="A4996">
        <v>2018</v>
      </c>
      <c r="B4996">
        <v>10</v>
      </c>
      <c r="C4996" t="s">
        <v>382</v>
      </c>
      <c r="D4996" t="s">
        <v>209</v>
      </c>
      <c r="E4996" t="s">
        <v>10</v>
      </c>
      <c r="F4996" t="s">
        <v>41</v>
      </c>
      <c r="G4996">
        <v>91</v>
      </c>
      <c r="H4996">
        <v>89</v>
      </c>
      <c r="I4996" t="str">
        <f>INDEX('DATA - Teams'!$C:$C,MATCH(C4996,'DATA - Teams'!$B:$B,0))</f>
        <v>MELONS</v>
      </c>
    </row>
    <row r="4997" spans="1:9" hidden="1" x14ac:dyDescent="0.2">
      <c r="A4997">
        <v>2018</v>
      </c>
      <c r="B4997">
        <v>10</v>
      </c>
      <c r="C4997" t="s">
        <v>382</v>
      </c>
      <c r="D4997" t="s">
        <v>129</v>
      </c>
      <c r="E4997" t="s">
        <v>20</v>
      </c>
      <c r="F4997" t="s">
        <v>38</v>
      </c>
      <c r="G4997">
        <v>95</v>
      </c>
      <c r="H4997">
        <v>125</v>
      </c>
      <c r="I4997" t="str">
        <f>INDEX('DATA - Teams'!$C:$C,MATCH(C4997,'DATA - Teams'!$B:$B,0))</f>
        <v>MELONS</v>
      </c>
    </row>
    <row r="4998" spans="1:9" hidden="1" x14ac:dyDescent="0.2">
      <c r="A4998">
        <v>2018</v>
      </c>
      <c r="B4998">
        <v>10</v>
      </c>
      <c r="C4998" t="s">
        <v>382</v>
      </c>
      <c r="D4998" t="s">
        <v>54</v>
      </c>
      <c r="E4998" t="s">
        <v>14</v>
      </c>
      <c r="F4998" t="s">
        <v>43</v>
      </c>
      <c r="G4998">
        <v>98</v>
      </c>
      <c r="H4998">
        <v>74</v>
      </c>
      <c r="I4998" t="str">
        <f>INDEX('DATA - Teams'!$C:$C,MATCH(C4998,'DATA - Teams'!$B:$B,0))</f>
        <v>MELONS</v>
      </c>
    </row>
    <row r="4999" spans="1:9" hidden="1" x14ac:dyDescent="0.2">
      <c r="A4999">
        <v>2018</v>
      </c>
      <c r="B4999">
        <v>10</v>
      </c>
      <c r="C4999" t="s">
        <v>382</v>
      </c>
      <c r="D4999" t="s">
        <v>246</v>
      </c>
      <c r="E4999" t="s">
        <v>14</v>
      </c>
      <c r="F4999" t="s">
        <v>43</v>
      </c>
      <c r="G4999">
        <v>63</v>
      </c>
      <c r="H4999">
        <v>15</v>
      </c>
      <c r="I4999" t="str">
        <f>INDEX('DATA - Teams'!$C:$C,MATCH(C4999,'DATA - Teams'!$B:$B,0))</f>
        <v>MELONS</v>
      </c>
    </row>
    <row r="5000" spans="1:9" hidden="1" x14ac:dyDescent="0.2">
      <c r="A5000">
        <v>2018</v>
      </c>
      <c r="B5000">
        <v>10</v>
      </c>
      <c r="C5000" t="s">
        <v>382</v>
      </c>
      <c r="D5000" t="s">
        <v>386</v>
      </c>
      <c r="E5000" t="s">
        <v>22</v>
      </c>
      <c r="F5000" t="s">
        <v>43</v>
      </c>
      <c r="G5000">
        <v>96</v>
      </c>
      <c r="H5000">
        <v>78</v>
      </c>
      <c r="I5000" t="str">
        <f>INDEX('DATA - Teams'!$C:$C,MATCH(C5000,'DATA - Teams'!$B:$B,0))</f>
        <v>MELONS</v>
      </c>
    </row>
    <row r="5001" spans="1:9" hidden="1" x14ac:dyDescent="0.2">
      <c r="A5001">
        <v>2018</v>
      </c>
      <c r="B5001">
        <v>10</v>
      </c>
      <c r="C5001" t="s">
        <v>382</v>
      </c>
      <c r="D5001" t="s">
        <v>155</v>
      </c>
      <c r="E5001" t="s">
        <v>22</v>
      </c>
      <c r="F5001" t="s">
        <v>38</v>
      </c>
      <c r="G5001">
        <v>82</v>
      </c>
      <c r="H5001">
        <v>84</v>
      </c>
      <c r="I5001" t="str">
        <f>INDEX('DATA - Teams'!$C:$C,MATCH(C5001,'DATA - Teams'!$B:$B,0))</f>
        <v>MELONS</v>
      </c>
    </row>
    <row r="5002" spans="1:9" hidden="1" x14ac:dyDescent="0.2">
      <c r="A5002">
        <v>2018</v>
      </c>
      <c r="B5002">
        <v>10</v>
      </c>
      <c r="C5002" t="s">
        <v>382</v>
      </c>
      <c r="D5002" t="s">
        <v>271</v>
      </c>
      <c r="E5002" t="s">
        <v>33</v>
      </c>
      <c r="F5002" t="s">
        <v>41</v>
      </c>
      <c r="G5002">
        <v>91</v>
      </c>
      <c r="H5002">
        <v>98</v>
      </c>
      <c r="I5002" t="str">
        <f>INDEX('DATA - Teams'!$C:$C,MATCH(C5002,'DATA - Teams'!$B:$B,0))</f>
        <v>MELONS</v>
      </c>
    </row>
    <row r="5003" spans="1:9" hidden="1" x14ac:dyDescent="0.2">
      <c r="A5003">
        <v>2018</v>
      </c>
      <c r="B5003">
        <v>10</v>
      </c>
      <c r="C5003" t="s">
        <v>382</v>
      </c>
      <c r="D5003" t="s">
        <v>341</v>
      </c>
      <c r="E5003" t="s">
        <v>24</v>
      </c>
      <c r="F5003" t="s">
        <v>41</v>
      </c>
      <c r="G5003">
        <v>90</v>
      </c>
      <c r="H5003">
        <v>48</v>
      </c>
      <c r="I5003" t="str">
        <f>INDEX('DATA - Teams'!$C:$C,MATCH(C5003,'DATA - Teams'!$B:$B,0))</f>
        <v>MELONS</v>
      </c>
    </row>
    <row r="5004" spans="1:9" hidden="1" x14ac:dyDescent="0.2">
      <c r="A5004">
        <v>2018</v>
      </c>
      <c r="B5004">
        <v>10</v>
      </c>
      <c r="C5004" t="s">
        <v>382</v>
      </c>
      <c r="D5004" t="s">
        <v>342</v>
      </c>
      <c r="E5004" t="s">
        <v>27</v>
      </c>
      <c r="F5004" t="s">
        <v>38</v>
      </c>
      <c r="G5004">
        <v>77</v>
      </c>
      <c r="H5004">
        <v>59</v>
      </c>
      <c r="I5004" t="str">
        <f>INDEX('DATA - Teams'!$C:$C,MATCH(C5004,'DATA - Teams'!$B:$B,0))</f>
        <v>MELONS</v>
      </c>
    </row>
    <row r="5005" spans="1:9" hidden="1" x14ac:dyDescent="0.2">
      <c r="A5005">
        <v>2018</v>
      </c>
      <c r="B5005">
        <v>10</v>
      </c>
      <c r="C5005" t="s">
        <v>382</v>
      </c>
      <c r="D5005" t="s">
        <v>301</v>
      </c>
      <c r="E5005" t="s">
        <v>27</v>
      </c>
      <c r="F5005" t="s">
        <v>41</v>
      </c>
      <c r="G5005">
        <v>120</v>
      </c>
      <c r="H5005">
        <v>97</v>
      </c>
      <c r="I5005" t="str">
        <f>INDEX('DATA - Teams'!$C:$C,MATCH(C5005,'DATA - Teams'!$B:$B,0))</f>
        <v>MELONS</v>
      </c>
    </row>
    <row r="5006" spans="1:9" hidden="1" x14ac:dyDescent="0.2">
      <c r="A5006">
        <v>2018</v>
      </c>
      <c r="B5006">
        <v>10</v>
      </c>
      <c r="C5006" t="s">
        <v>382</v>
      </c>
      <c r="D5006" t="s">
        <v>193</v>
      </c>
      <c r="E5006" t="s">
        <v>21</v>
      </c>
      <c r="F5006" t="s">
        <v>38</v>
      </c>
      <c r="G5006">
        <v>92</v>
      </c>
      <c r="H5006">
        <v>85</v>
      </c>
      <c r="I5006" t="str">
        <f>INDEX('DATA - Teams'!$C:$C,MATCH(C5006,'DATA - Teams'!$B:$B,0))</f>
        <v>MELONS</v>
      </c>
    </row>
    <row r="5007" spans="1:9" hidden="1" x14ac:dyDescent="0.2">
      <c r="A5007">
        <v>2018</v>
      </c>
      <c r="B5007">
        <v>10</v>
      </c>
      <c r="C5007" t="s">
        <v>382</v>
      </c>
      <c r="D5007" t="s">
        <v>112</v>
      </c>
      <c r="E5007" t="s">
        <v>21</v>
      </c>
      <c r="F5007" t="s">
        <v>41</v>
      </c>
      <c r="G5007">
        <v>115</v>
      </c>
      <c r="H5007">
        <v>116</v>
      </c>
      <c r="I5007" t="str">
        <f>INDEX('DATA - Teams'!$C:$C,MATCH(C5007,'DATA - Teams'!$B:$B,0))</f>
        <v>MELONS</v>
      </c>
    </row>
    <row r="5008" spans="1:9" hidden="1" x14ac:dyDescent="0.2">
      <c r="A5008">
        <v>2018</v>
      </c>
      <c r="B5008">
        <v>10</v>
      </c>
      <c r="C5008" t="s">
        <v>382</v>
      </c>
      <c r="D5008" t="s">
        <v>125</v>
      </c>
      <c r="E5008" t="s">
        <v>36</v>
      </c>
      <c r="F5008" t="s">
        <v>43</v>
      </c>
      <c r="G5008">
        <v>94</v>
      </c>
      <c r="H5008">
        <v>106</v>
      </c>
      <c r="I5008" t="str">
        <f>INDEX('DATA - Teams'!$C:$C,MATCH(C5008,'DATA - Teams'!$B:$B,0))</f>
        <v>MELONS</v>
      </c>
    </row>
    <row r="5009" spans="1:9" hidden="1" x14ac:dyDescent="0.2">
      <c r="A5009">
        <v>2018</v>
      </c>
      <c r="B5009">
        <v>10</v>
      </c>
      <c r="C5009" t="s">
        <v>382</v>
      </c>
      <c r="D5009" t="s">
        <v>119</v>
      </c>
      <c r="E5009" t="s">
        <v>18</v>
      </c>
      <c r="F5009" t="s">
        <v>41</v>
      </c>
      <c r="G5009">
        <v>106</v>
      </c>
      <c r="H5009">
        <v>99</v>
      </c>
      <c r="I5009" t="str">
        <f>INDEX('DATA - Teams'!$C:$C,MATCH(C5009,'DATA - Teams'!$B:$B,0))</f>
        <v>MELONS</v>
      </c>
    </row>
    <row r="5010" spans="1:9" hidden="1" x14ac:dyDescent="0.2">
      <c r="A5010">
        <v>2018</v>
      </c>
      <c r="B5010">
        <v>10</v>
      </c>
      <c r="C5010" t="s">
        <v>382</v>
      </c>
      <c r="D5010" t="s">
        <v>268</v>
      </c>
      <c r="E5010" t="s">
        <v>18</v>
      </c>
      <c r="F5010" t="s">
        <v>43</v>
      </c>
      <c r="G5010">
        <v>68</v>
      </c>
      <c r="H5010">
        <v>42</v>
      </c>
      <c r="I5010" t="str">
        <f>INDEX('DATA - Teams'!$C:$C,MATCH(C5010,'DATA - Teams'!$B:$B,0))</f>
        <v>MELONS</v>
      </c>
    </row>
    <row r="5011" spans="1:9" hidden="1" x14ac:dyDescent="0.2">
      <c r="A5011">
        <v>2018</v>
      </c>
      <c r="B5011">
        <v>10</v>
      </c>
      <c r="C5011" t="s">
        <v>382</v>
      </c>
      <c r="D5011" t="s">
        <v>327</v>
      </c>
      <c r="E5011" t="s">
        <v>17</v>
      </c>
      <c r="F5011" t="s">
        <v>52</v>
      </c>
      <c r="G5011">
        <v>128</v>
      </c>
      <c r="H5011">
        <v>114</v>
      </c>
      <c r="I5011" t="str">
        <f>INDEX('DATA - Teams'!$C:$C,MATCH(C5011,'DATA - Teams'!$B:$B,0))</f>
        <v>MELONS</v>
      </c>
    </row>
    <row r="5012" spans="1:9" hidden="1" x14ac:dyDescent="0.2">
      <c r="A5012">
        <v>2018</v>
      </c>
      <c r="B5012">
        <v>10</v>
      </c>
      <c r="C5012" t="s">
        <v>382</v>
      </c>
      <c r="D5012" t="s">
        <v>300</v>
      </c>
      <c r="E5012" t="s">
        <v>17</v>
      </c>
      <c r="F5012" t="s">
        <v>41</v>
      </c>
      <c r="G5012">
        <v>85</v>
      </c>
      <c r="H5012">
        <v>70</v>
      </c>
      <c r="I5012" t="str">
        <f>INDEX('DATA - Teams'!$C:$C,MATCH(C5012,'DATA - Teams'!$B:$B,0))</f>
        <v>MELONS</v>
      </c>
    </row>
    <row r="5013" spans="1:9" hidden="1" x14ac:dyDescent="0.2">
      <c r="A5013">
        <v>2018</v>
      </c>
      <c r="B5013">
        <v>10</v>
      </c>
      <c r="C5013" t="s">
        <v>382</v>
      </c>
      <c r="D5013" t="s">
        <v>181</v>
      </c>
      <c r="E5013" t="s">
        <v>23</v>
      </c>
      <c r="F5013" t="s">
        <v>38</v>
      </c>
      <c r="G5013">
        <v>78</v>
      </c>
      <c r="H5013">
        <v>87</v>
      </c>
      <c r="I5013" t="str">
        <f>INDEX('DATA - Teams'!$C:$C,MATCH(C5013,'DATA - Teams'!$B:$B,0))</f>
        <v>MELONS</v>
      </c>
    </row>
    <row r="5014" spans="1:9" hidden="1" x14ac:dyDescent="0.2">
      <c r="A5014">
        <v>2018</v>
      </c>
      <c r="B5014">
        <v>10</v>
      </c>
      <c r="C5014" t="s">
        <v>382</v>
      </c>
      <c r="D5014" t="s">
        <v>266</v>
      </c>
      <c r="E5014" t="s">
        <v>16</v>
      </c>
      <c r="F5014" t="s">
        <v>59</v>
      </c>
      <c r="G5014">
        <v>64</v>
      </c>
      <c r="H5014">
        <v>0</v>
      </c>
      <c r="I5014" t="str">
        <f>INDEX('DATA - Teams'!$C:$C,MATCH(C5014,'DATA - Teams'!$B:$B,0))</f>
        <v>MELONS</v>
      </c>
    </row>
    <row r="5015" spans="1:9" hidden="1" x14ac:dyDescent="0.2">
      <c r="A5015">
        <v>2018</v>
      </c>
      <c r="B5015">
        <v>10</v>
      </c>
      <c r="C5015" t="s">
        <v>382</v>
      </c>
      <c r="D5015" t="s">
        <v>241</v>
      </c>
      <c r="E5015" t="s">
        <v>27</v>
      </c>
      <c r="F5015" t="s">
        <v>59</v>
      </c>
      <c r="G5015">
        <v>105</v>
      </c>
      <c r="H5015">
        <v>0</v>
      </c>
      <c r="I5015" t="str">
        <f>INDEX('DATA - Teams'!$C:$C,MATCH(C5015,'DATA - Teams'!$B:$B,0))</f>
        <v>MELONS</v>
      </c>
    </row>
    <row r="5016" spans="1:9" hidden="1" x14ac:dyDescent="0.2">
      <c r="A5016">
        <v>2018</v>
      </c>
      <c r="B5016">
        <v>10</v>
      </c>
      <c r="C5016" t="s">
        <v>382</v>
      </c>
      <c r="D5016" t="s">
        <v>325</v>
      </c>
      <c r="E5016" t="s">
        <v>21</v>
      </c>
      <c r="F5016" t="s">
        <v>59</v>
      </c>
      <c r="G5016">
        <v>68</v>
      </c>
      <c r="H5016">
        <v>108</v>
      </c>
      <c r="I5016" t="str">
        <f>INDEX('DATA - Teams'!$C:$C,MATCH(C5016,'DATA - Teams'!$B:$B,0))</f>
        <v>MELONS</v>
      </c>
    </row>
    <row r="5017" spans="1:9" hidden="1" x14ac:dyDescent="0.2">
      <c r="A5017">
        <v>2018</v>
      </c>
      <c r="B5017">
        <v>10</v>
      </c>
      <c r="C5017" t="s">
        <v>382</v>
      </c>
      <c r="D5017" t="s">
        <v>1064</v>
      </c>
      <c r="E5017" t="s">
        <v>13</v>
      </c>
      <c r="F5017" t="s">
        <v>59</v>
      </c>
      <c r="G5017">
        <v>70</v>
      </c>
      <c r="H5017">
        <v>79</v>
      </c>
      <c r="I5017" t="str">
        <f>INDEX('DATA - Teams'!$C:$C,MATCH(C5017,'DATA - Teams'!$B:$B,0))</f>
        <v>MELONS</v>
      </c>
    </row>
    <row r="5018" spans="1:9" hidden="1" x14ac:dyDescent="0.2">
      <c r="A5018">
        <v>2018</v>
      </c>
      <c r="B5018">
        <v>11</v>
      </c>
      <c r="C5018" t="s">
        <v>382</v>
      </c>
      <c r="D5018" t="s">
        <v>209</v>
      </c>
      <c r="E5018" t="s">
        <v>10</v>
      </c>
      <c r="F5018" t="s">
        <v>41</v>
      </c>
      <c r="G5018">
        <v>89</v>
      </c>
      <c r="H5018">
        <v>102</v>
      </c>
      <c r="I5018" t="str">
        <f>INDEX('DATA - Teams'!$C:$C,MATCH(C5018,'DATA - Teams'!$B:$B,0))</f>
        <v>MELONS</v>
      </c>
    </row>
    <row r="5019" spans="1:9" hidden="1" x14ac:dyDescent="0.2">
      <c r="A5019">
        <v>2018</v>
      </c>
      <c r="B5019">
        <v>11</v>
      </c>
      <c r="C5019" t="s">
        <v>382</v>
      </c>
      <c r="D5019" t="s">
        <v>266</v>
      </c>
      <c r="E5019" t="s">
        <v>16</v>
      </c>
      <c r="F5019" t="s">
        <v>41</v>
      </c>
      <c r="G5019">
        <v>69</v>
      </c>
      <c r="H5019">
        <v>41</v>
      </c>
      <c r="I5019" t="str">
        <f>INDEX('DATA - Teams'!$C:$C,MATCH(C5019,'DATA - Teams'!$B:$B,0))</f>
        <v>MELONS</v>
      </c>
    </row>
    <row r="5020" spans="1:9" hidden="1" x14ac:dyDescent="0.2">
      <c r="A5020">
        <v>2018</v>
      </c>
      <c r="B5020">
        <v>11</v>
      </c>
      <c r="C5020" t="s">
        <v>382</v>
      </c>
      <c r="D5020" t="s">
        <v>129</v>
      </c>
      <c r="E5020" t="s">
        <v>20</v>
      </c>
      <c r="F5020" t="s">
        <v>38</v>
      </c>
      <c r="G5020">
        <v>106</v>
      </c>
      <c r="H5020">
        <v>110</v>
      </c>
      <c r="I5020" t="str">
        <f>INDEX('DATA - Teams'!$C:$C,MATCH(C5020,'DATA - Teams'!$B:$B,0))</f>
        <v>MELONS</v>
      </c>
    </row>
    <row r="5021" spans="1:9" hidden="1" x14ac:dyDescent="0.2">
      <c r="A5021">
        <v>2018</v>
      </c>
      <c r="B5021">
        <v>11</v>
      </c>
      <c r="C5021" t="s">
        <v>382</v>
      </c>
      <c r="D5021" t="s">
        <v>54</v>
      </c>
      <c r="E5021" t="s">
        <v>14</v>
      </c>
      <c r="F5021" t="s">
        <v>43</v>
      </c>
      <c r="G5021">
        <v>104</v>
      </c>
      <c r="H5021">
        <v>105</v>
      </c>
      <c r="I5021" t="str">
        <f>INDEX('DATA - Teams'!$C:$C,MATCH(C5021,'DATA - Teams'!$B:$B,0))</f>
        <v>MELONS</v>
      </c>
    </row>
    <row r="5022" spans="1:9" hidden="1" x14ac:dyDescent="0.2">
      <c r="A5022">
        <v>2018</v>
      </c>
      <c r="B5022">
        <v>11</v>
      </c>
      <c r="C5022" t="s">
        <v>382</v>
      </c>
      <c r="D5022" t="s">
        <v>155</v>
      </c>
      <c r="E5022" t="s">
        <v>22</v>
      </c>
      <c r="F5022" t="s">
        <v>38</v>
      </c>
      <c r="G5022">
        <v>78</v>
      </c>
      <c r="H5022">
        <v>56</v>
      </c>
      <c r="I5022" t="str">
        <f>INDEX('DATA - Teams'!$C:$C,MATCH(C5022,'DATA - Teams'!$B:$B,0))</f>
        <v>MELONS</v>
      </c>
    </row>
    <row r="5023" spans="1:9" hidden="1" x14ac:dyDescent="0.2">
      <c r="A5023">
        <v>2018</v>
      </c>
      <c r="B5023">
        <v>11</v>
      </c>
      <c r="C5023" t="s">
        <v>382</v>
      </c>
      <c r="D5023" t="s">
        <v>386</v>
      </c>
      <c r="E5023" t="s">
        <v>22</v>
      </c>
      <c r="F5023" t="s">
        <v>43</v>
      </c>
      <c r="G5023">
        <v>97</v>
      </c>
      <c r="H5023">
        <v>78</v>
      </c>
      <c r="I5023" t="str">
        <f>INDEX('DATA - Teams'!$C:$C,MATCH(C5023,'DATA - Teams'!$B:$B,0))</f>
        <v>MELONS</v>
      </c>
    </row>
    <row r="5024" spans="1:9" hidden="1" x14ac:dyDescent="0.2">
      <c r="A5024">
        <v>2018</v>
      </c>
      <c r="B5024">
        <v>11</v>
      </c>
      <c r="C5024" t="s">
        <v>382</v>
      </c>
      <c r="D5024" t="s">
        <v>265</v>
      </c>
      <c r="E5024" t="s">
        <v>33</v>
      </c>
      <c r="F5024" t="s">
        <v>43</v>
      </c>
      <c r="G5024">
        <v>77</v>
      </c>
      <c r="H5024">
        <v>81</v>
      </c>
      <c r="I5024" t="str">
        <f>INDEX('DATA - Teams'!$C:$C,MATCH(C5024,'DATA - Teams'!$B:$B,0))</f>
        <v>MELONS</v>
      </c>
    </row>
    <row r="5025" spans="1:9" hidden="1" x14ac:dyDescent="0.2">
      <c r="A5025">
        <v>2018</v>
      </c>
      <c r="B5025">
        <v>11</v>
      </c>
      <c r="C5025" t="s">
        <v>382</v>
      </c>
      <c r="D5025" t="s">
        <v>271</v>
      </c>
      <c r="E5025" t="s">
        <v>33</v>
      </c>
      <c r="F5025" t="s">
        <v>41</v>
      </c>
      <c r="G5025">
        <v>85</v>
      </c>
      <c r="H5025">
        <v>89</v>
      </c>
      <c r="I5025" t="str">
        <f>INDEX('DATA - Teams'!$C:$C,MATCH(C5025,'DATA - Teams'!$B:$B,0))</f>
        <v>MELONS</v>
      </c>
    </row>
    <row r="5026" spans="1:9" hidden="1" x14ac:dyDescent="0.2">
      <c r="A5026">
        <v>2018</v>
      </c>
      <c r="B5026">
        <v>11</v>
      </c>
      <c r="C5026" t="s">
        <v>382</v>
      </c>
      <c r="D5026" t="s">
        <v>301</v>
      </c>
      <c r="E5026" t="s">
        <v>27</v>
      </c>
      <c r="F5026" t="s">
        <v>41</v>
      </c>
      <c r="G5026">
        <v>103</v>
      </c>
      <c r="H5026">
        <v>54</v>
      </c>
      <c r="I5026" t="str">
        <f>INDEX('DATA - Teams'!$C:$C,MATCH(C5026,'DATA - Teams'!$B:$B,0))</f>
        <v>MELONS</v>
      </c>
    </row>
    <row r="5027" spans="1:9" hidden="1" x14ac:dyDescent="0.2">
      <c r="A5027">
        <v>2018</v>
      </c>
      <c r="B5027">
        <v>11</v>
      </c>
      <c r="C5027" t="s">
        <v>382</v>
      </c>
      <c r="D5027" t="s">
        <v>193</v>
      </c>
      <c r="E5027" t="s">
        <v>21</v>
      </c>
      <c r="F5027" t="s">
        <v>38</v>
      </c>
      <c r="G5027">
        <v>89</v>
      </c>
      <c r="H5027">
        <v>109</v>
      </c>
      <c r="I5027" t="str">
        <f>INDEX('DATA - Teams'!$C:$C,MATCH(C5027,'DATA - Teams'!$B:$B,0))</f>
        <v>MELONS</v>
      </c>
    </row>
    <row r="5028" spans="1:9" hidden="1" x14ac:dyDescent="0.2">
      <c r="A5028">
        <v>2018</v>
      </c>
      <c r="B5028">
        <v>11</v>
      </c>
      <c r="C5028" t="s">
        <v>382</v>
      </c>
      <c r="D5028" t="s">
        <v>112</v>
      </c>
      <c r="E5028" t="s">
        <v>21</v>
      </c>
      <c r="F5028" t="s">
        <v>41</v>
      </c>
      <c r="G5028">
        <v>117</v>
      </c>
      <c r="H5028">
        <v>135</v>
      </c>
      <c r="I5028" t="str">
        <f>INDEX('DATA - Teams'!$C:$C,MATCH(C5028,'DATA - Teams'!$B:$B,0))</f>
        <v>MELONS</v>
      </c>
    </row>
    <row r="5029" spans="1:9" hidden="1" x14ac:dyDescent="0.2">
      <c r="A5029">
        <v>2018</v>
      </c>
      <c r="B5029">
        <v>11</v>
      </c>
      <c r="C5029" t="s">
        <v>382</v>
      </c>
      <c r="D5029" t="s">
        <v>125</v>
      </c>
      <c r="E5029" t="s">
        <v>36</v>
      </c>
      <c r="F5029" t="s">
        <v>43</v>
      </c>
      <c r="G5029">
        <v>96</v>
      </c>
      <c r="H5029">
        <v>89</v>
      </c>
      <c r="I5029" t="str">
        <f>INDEX('DATA - Teams'!$C:$C,MATCH(C5029,'DATA - Teams'!$B:$B,0))</f>
        <v>MELONS</v>
      </c>
    </row>
    <row r="5030" spans="1:9" hidden="1" x14ac:dyDescent="0.2">
      <c r="A5030">
        <v>2018</v>
      </c>
      <c r="B5030">
        <v>11</v>
      </c>
      <c r="C5030" t="s">
        <v>382</v>
      </c>
      <c r="D5030" t="s">
        <v>119</v>
      </c>
      <c r="E5030" t="s">
        <v>18</v>
      </c>
      <c r="F5030" t="s">
        <v>41</v>
      </c>
      <c r="G5030">
        <v>117</v>
      </c>
      <c r="H5030">
        <v>103</v>
      </c>
      <c r="I5030" t="str">
        <f>INDEX('DATA - Teams'!$C:$C,MATCH(C5030,'DATA - Teams'!$B:$B,0))</f>
        <v>MELONS</v>
      </c>
    </row>
    <row r="5031" spans="1:9" hidden="1" x14ac:dyDescent="0.2">
      <c r="A5031">
        <v>2018</v>
      </c>
      <c r="B5031">
        <v>11</v>
      </c>
      <c r="C5031" t="s">
        <v>382</v>
      </c>
      <c r="D5031" t="s">
        <v>268</v>
      </c>
      <c r="E5031" t="s">
        <v>18</v>
      </c>
      <c r="F5031" t="s">
        <v>43</v>
      </c>
      <c r="G5031">
        <v>66</v>
      </c>
      <c r="H5031">
        <v>78</v>
      </c>
      <c r="I5031" t="str">
        <f>INDEX('DATA - Teams'!$C:$C,MATCH(C5031,'DATA - Teams'!$B:$B,0))</f>
        <v>MELONS</v>
      </c>
    </row>
    <row r="5032" spans="1:9" hidden="1" x14ac:dyDescent="0.2">
      <c r="A5032">
        <v>2018</v>
      </c>
      <c r="B5032">
        <v>11</v>
      </c>
      <c r="C5032" t="s">
        <v>382</v>
      </c>
      <c r="D5032" t="s">
        <v>1064</v>
      </c>
      <c r="E5032" t="s">
        <v>13</v>
      </c>
      <c r="F5032" t="s">
        <v>38</v>
      </c>
      <c r="G5032">
        <v>83</v>
      </c>
      <c r="H5032">
        <v>122</v>
      </c>
      <c r="I5032" t="str">
        <f>INDEX('DATA - Teams'!$C:$C,MATCH(C5032,'DATA - Teams'!$B:$B,0))</f>
        <v>MELONS</v>
      </c>
    </row>
    <row r="5033" spans="1:9" hidden="1" x14ac:dyDescent="0.2">
      <c r="A5033">
        <v>2018</v>
      </c>
      <c r="B5033">
        <v>11</v>
      </c>
      <c r="C5033" t="s">
        <v>382</v>
      </c>
      <c r="D5033" t="s">
        <v>300</v>
      </c>
      <c r="E5033" t="s">
        <v>17</v>
      </c>
      <c r="F5033" t="s">
        <v>41</v>
      </c>
      <c r="G5033">
        <v>84</v>
      </c>
      <c r="H5033">
        <v>70</v>
      </c>
      <c r="I5033" t="str">
        <f>INDEX('DATA - Teams'!$C:$C,MATCH(C5033,'DATA - Teams'!$B:$B,0))</f>
        <v>MELONS</v>
      </c>
    </row>
    <row r="5034" spans="1:9" hidden="1" x14ac:dyDescent="0.2">
      <c r="A5034">
        <v>2018</v>
      </c>
      <c r="B5034">
        <v>11</v>
      </c>
      <c r="C5034" t="s">
        <v>382</v>
      </c>
      <c r="D5034" t="s">
        <v>327</v>
      </c>
      <c r="E5034" t="s">
        <v>17</v>
      </c>
      <c r="F5034" t="s">
        <v>52</v>
      </c>
      <c r="G5034">
        <v>123</v>
      </c>
      <c r="H5034">
        <v>139</v>
      </c>
      <c r="I5034" t="str">
        <f>INDEX('DATA - Teams'!$C:$C,MATCH(C5034,'DATA - Teams'!$B:$B,0))</f>
        <v>MELONS</v>
      </c>
    </row>
    <row r="5035" spans="1:9" hidden="1" x14ac:dyDescent="0.2">
      <c r="A5035">
        <v>2018</v>
      </c>
      <c r="B5035">
        <v>11</v>
      </c>
      <c r="C5035" t="s">
        <v>382</v>
      </c>
      <c r="D5035" t="s">
        <v>181</v>
      </c>
      <c r="E5035" t="s">
        <v>23</v>
      </c>
      <c r="F5035" t="s">
        <v>38</v>
      </c>
      <c r="G5035">
        <v>81</v>
      </c>
      <c r="H5035">
        <v>79</v>
      </c>
      <c r="I5035" t="str">
        <f>INDEX('DATA - Teams'!$C:$C,MATCH(C5035,'DATA - Teams'!$B:$B,0))</f>
        <v>MELONS</v>
      </c>
    </row>
    <row r="5036" spans="1:9" hidden="1" x14ac:dyDescent="0.2">
      <c r="A5036">
        <v>2018</v>
      </c>
      <c r="B5036">
        <v>11</v>
      </c>
      <c r="C5036" t="s">
        <v>382</v>
      </c>
      <c r="D5036" t="s">
        <v>246</v>
      </c>
      <c r="E5036" t="s">
        <v>14</v>
      </c>
      <c r="F5036" t="s">
        <v>59</v>
      </c>
      <c r="G5036">
        <v>63</v>
      </c>
      <c r="H5036">
        <v>0</v>
      </c>
      <c r="I5036" t="str">
        <f>INDEX('DATA - Teams'!$C:$C,MATCH(C5036,'DATA - Teams'!$B:$B,0))</f>
        <v>MELONS</v>
      </c>
    </row>
    <row r="5037" spans="1:9" hidden="1" x14ac:dyDescent="0.2">
      <c r="A5037">
        <v>2018</v>
      </c>
      <c r="B5037">
        <v>11</v>
      </c>
      <c r="C5037" t="s">
        <v>382</v>
      </c>
      <c r="D5037" t="s">
        <v>241</v>
      </c>
      <c r="E5037" t="s">
        <v>27</v>
      </c>
      <c r="F5037" t="s">
        <v>59</v>
      </c>
      <c r="G5037">
        <v>105</v>
      </c>
      <c r="H5037">
        <v>0</v>
      </c>
      <c r="I5037" t="str">
        <f>INDEX('DATA - Teams'!$C:$C,MATCH(C5037,'DATA - Teams'!$B:$B,0))</f>
        <v>MELONS</v>
      </c>
    </row>
    <row r="5038" spans="1:9" hidden="1" x14ac:dyDescent="0.2">
      <c r="A5038">
        <v>2018</v>
      </c>
      <c r="B5038">
        <v>11</v>
      </c>
      <c r="C5038" t="s">
        <v>382</v>
      </c>
      <c r="D5038" t="s">
        <v>342</v>
      </c>
      <c r="E5038" t="s">
        <v>27</v>
      </c>
      <c r="F5038" t="s">
        <v>59</v>
      </c>
      <c r="G5038">
        <v>81</v>
      </c>
      <c r="H5038">
        <v>89</v>
      </c>
      <c r="I5038" t="str">
        <f>INDEX('DATA - Teams'!$C:$C,MATCH(C5038,'DATA - Teams'!$B:$B,0))</f>
        <v>MELONS</v>
      </c>
    </row>
    <row r="5039" spans="1:9" hidden="1" x14ac:dyDescent="0.2">
      <c r="A5039">
        <v>2018</v>
      </c>
      <c r="B5039">
        <v>11</v>
      </c>
      <c r="C5039" t="s">
        <v>382</v>
      </c>
      <c r="D5039" t="s">
        <v>325</v>
      </c>
      <c r="E5039" t="s">
        <v>21</v>
      </c>
      <c r="F5039" t="s">
        <v>59</v>
      </c>
      <c r="G5039">
        <v>70</v>
      </c>
      <c r="H5039">
        <v>65</v>
      </c>
      <c r="I5039" t="str">
        <f>INDEX('DATA - Teams'!$C:$C,MATCH(C5039,'DATA - Teams'!$B:$B,0))</f>
        <v>MELONS</v>
      </c>
    </row>
    <row r="5040" spans="1:9" hidden="1" x14ac:dyDescent="0.2">
      <c r="A5040">
        <v>2018</v>
      </c>
      <c r="B5040">
        <v>12</v>
      </c>
      <c r="C5040" t="s">
        <v>382</v>
      </c>
      <c r="D5040" t="s">
        <v>86</v>
      </c>
      <c r="E5040" t="s">
        <v>10</v>
      </c>
      <c r="F5040" t="s">
        <v>38</v>
      </c>
      <c r="G5040">
        <v>101</v>
      </c>
      <c r="H5040">
        <v>86</v>
      </c>
      <c r="I5040" t="str">
        <f>INDEX('DATA - Teams'!$C:$C,MATCH(C5040,'DATA - Teams'!$B:$B,0))</f>
        <v>MELONS</v>
      </c>
    </row>
    <row r="5041" spans="1:9" hidden="1" x14ac:dyDescent="0.2">
      <c r="A5041">
        <v>2018</v>
      </c>
      <c r="B5041">
        <v>12</v>
      </c>
      <c r="C5041" t="s">
        <v>382</v>
      </c>
      <c r="D5041" t="s">
        <v>209</v>
      </c>
      <c r="E5041" t="s">
        <v>10</v>
      </c>
      <c r="F5041" t="s">
        <v>41</v>
      </c>
      <c r="G5041">
        <v>98</v>
      </c>
      <c r="H5041">
        <v>120</v>
      </c>
      <c r="I5041" t="str">
        <f>INDEX('DATA - Teams'!$C:$C,MATCH(C5041,'DATA - Teams'!$B:$B,0))</f>
        <v>MELONS</v>
      </c>
    </row>
    <row r="5042" spans="1:9" hidden="1" x14ac:dyDescent="0.2">
      <c r="A5042">
        <v>2018</v>
      </c>
      <c r="B5042">
        <v>12</v>
      </c>
      <c r="C5042" t="s">
        <v>382</v>
      </c>
      <c r="D5042" t="s">
        <v>281</v>
      </c>
      <c r="E5042" t="s">
        <v>16</v>
      </c>
      <c r="F5042" t="s">
        <v>38</v>
      </c>
      <c r="G5042">
        <v>73</v>
      </c>
      <c r="H5042">
        <v>116</v>
      </c>
      <c r="I5042" t="str">
        <f>INDEX('DATA - Teams'!$C:$C,MATCH(C5042,'DATA - Teams'!$B:$B,0))</f>
        <v>MELONS</v>
      </c>
    </row>
    <row r="5043" spans="1:9" hidden="1" x14ac:dyDescent="0.2">
      <c r="A5043">
        <v>2018</v>
      </c>
      <c r="B5043">
        <v>12</v>
      </c>
      <c r="C5043" t="s">
        <v>382</v>
      </c>
      <c r="D5043" t="s">
        <v>266</v>
      </c>
      <c r="E5043" t="s">
        <v>16</v>
      </c>
      <c r="F5043" t="s">
        <v>41</v>
      </c>
      <c r="G5043">
        <v>74</v>
      </c>
      <c r="H5043">
        <v>100</v>
      </c>
      <c r="I5043" t="str">
        <f>INDEX('DATA - Teams'!$C:$C,MATCH(C5043,'DATA - Teams'!$B:$B,0))</f>
        <v>MELONS</v>
      </c>
    </row>
    <row r="5044" spans="1:9" hidden="1" x14ac:dyDescent="0.2">
      <c r="A5044">
        <v>2018</v>
      </c>
      <c r="B5044">
        <v>12</v>
      </c>
      <c r="C5044" t="s">
        <v>382</v>
      </c>
      <c r="D5044" t="s">
        <v>204</v>
      </c>
      <c r="E5044" t="s">
        <v>20</v>
      </c>
      <c r="F5044" t="s">
        <v>43</v>
      </c>
      <c r="G5044">
        <v>101</v>
      </c>
      <c r="H5044">
        <v>86</v>
      </c>
      <c r="I5044" t="str">
        <f>INDEX('DATA - Teams'!$C:$C,MATCH(C5044,'DATA - Teams'!$B:$B,0))</f>
        <v>MELONS</v>
      </c>
    </row>
    <row r="5045" spans="1:9" hidden="1" x14ac:dyDescent="0.2">
      <c r="A5045">
        <v>2018</v>
      </c>
      <c r="B5045">
        <v>12</v>
      </c>
      <c r="C5045" t="s">
        <v>382</v>
      </c>
      <c r="D5045" t="s">
        <v>129</v>
      </c>
      <c r="E5045" t="s">
        <v>20</v>
      </c>
      <c r="F5045" t="s">
        <v>38</v>
      </c>
      <c r="G5045">
        <v>103</v>
      </c>
      <c r="H5045">
        <v>65</v>
      </c>
      <c r="I5045" t="str">
        <f>INDEX('DATA - Teams'!$C:$C,MATCH(C5045,'DATA - Teams'!$B:$B,0))</f>
        <v>MELONS</v>
      </c>
    </row>
    <row r="5046" spans="1:9" hidden="1" x14ac:dyDescent="0.2">
      <c r="A5046">
        <v>2018</v>
      </c>
      <c r="B5046">
        <v>12</v>
      </c>
      <c r="C5046" t="s">
        <v>382</v>
      </c>
      <c r="D5046" t="s">
        <v>64</v>
      </c>
      <c r="E5046" t="s">
        <v>14</v>
      </c>
      <c r="F5046" t="s">
        <v>41</v>
      </c>
      <c r="G5046">
        <v>72</v>
      </c>
      <c r="H5046">
        <v>79</v>
      </c>
      <c r="I5046" t="str">
        <f>INDEX('DATA - Teams'!$C:$C,MATCH(C5046,'DATA - Teams'!$B:$B,0))</f>
        <v>MELONS</v>
      </c>
    </row>
    <row r="5047" spans="1:9" hidden="1" x14ac:dyDescent="0.2">
      <c r="A5047">
        <v>2018</v>
      </c>
      <c r="B5047">
        <v>12</v>
      </c>
      <c r="C5047" t="s">
        <v>382</v>
      </c>
      <c r="D5047" t="s">
        <v>54</v>
      </c>
      <c r="E5047" t="s">
        <v>14</v>
      </c>
      <c r="F5047" t="s">
        <v>43</v>
      </c>
      <c r="G5047">
        <v>106</v>
      </c>
      <c r="H5047">
        <v>104</v>
      </c>
      <c r="I5047" t="str">
        <f>INDEX('DATA - Teams'!$C:$C,MATCH(C5047,'DATA - Teams'!$B:$B,0))</f>
        <v>MELONS</v>
      </c>
    </row>
    <row r="5048" spans="1:9" hidden="1" x14ac:dyDescent="0.2">
      <c r="A5048">
        <v>2018</v>
      </c>
      <c r="B5048">
        <v>12</v>
      </c>
      <c r="C5048" t="s">
        <v>382</v>
      </c>
      <c r="D5048" t="s">
        <v>265</v>
      </c>
      <c r="E5048" t="s">
        <v>33</v>
      </c>
      <c r="F5048" t="s">
        <v>43</v>
      </c>
      <c r="G5048">
        <v>81</v>
      </c>
      <c r="H5048">
        <v>71</v>
      </c>
      <c r="I5048" t="str">
        <f>INDEX('DATA - Teams'!$C:$C,MATCH(C5048,'DATA - Teams'!$B:$B,0))</f>
        <v>MELONS</v>
      </c>
    </row>
    <row r="5049" spans="1:9" hidden="1" x14ac:dyDescent="0.2">
      <c r="A5049">
        <v>2018</v>
      </c>
      <c r="B5049">
        <v>12</v>
      </c>
      <c r="C5049" t="s">
        <v>382</v>
      </c>
      <c r="D5049" t="s">
        <v>271</v>
      </c>
      <c r="E5049" t="s">
        <v>33</v>
      </c>
      <c r="F5049" t="s">
        <v>41</v>
      </c>
      <c r="G5049">
        <v>80</v>
      </c>
      <c r="H5049">
        <v>82</v>
      </c>
      <c r="I5049" t="str">
        <f>INDEX('DATA - Teams'!$C:$C,MATCH(C5049,'DATA - Teams'!$B:$B,0))</f>
        <v>MELONS</v>
      </c>
    </row>
    <row r="5050" spans="1:9" hidden="1" x14ac:dyDescent="0.2">
      <c r="A5050">
        <v>2018</v>
      </c>
      <c r="B5050">
        <v>12</v>
      </c>
      <c r="C5050" t="s">
        <v>382</v>
      </c>
      <c r="D5050" t="s">
        <v>341</v>
      </c>
      <c r="E5050" t="s">
        <v>24</v>
      </c>
      <c r="F5050" t="s">
        <v>41</v>
      </c>
      <c r="G5050">
        <v>81</v>
      </c>
      <c r="H5050">
        <v>96</v>
      </c>
      <c r="I5050" t="str">
        <f>INDEX('DATA - Teams'!$C:$C,MATCH(C5050,'DATA - Teams'!$B:$B,0))</f>
        <v>MELONS</v>
      </c>
    </row>
    <row r="5051" spans="1:9" hidden="1" x14ac:dyDescent="0.2">
      <c r="A5051">
        <v>2018</v>
      </c>
      <c r="B5051">
        <v>12</v>
      </c>
      <c r="C5051" t="s">
        <v>382</v>
      </c>
      <c r="D5051" t="s">
        <v>125</v>
      </c>
      <c r="E5051" t="s">
        <v>36</v>
      </c>
      <c r="F5051" t="s">
        <v>43</v>
      </c>
      <c r="G5051">
        <v>100</v>
      </c>
      <c r="H5051">
        <v>106</v>
      </c>
      <c r="I5051" t="str">
        <f>INDEX('DATA - Teams'!$C:$C,MATCH(C5051,'DATA - Teams'!$B:$B,0))</f>
        <v>MELONS</v>
      </c>
    </row>
    <row r="5052" spans="1:9" hidden="1" x14ac:dyDescent="0.2">
      <c r="A5052">
        <v>2018</v>
      </c>
      <c r="B5052">
        <v>12</v>
      </c>
      <c r="C5052" t="s">
        <v>382</v>
      </c>
      <c r="D5052" t="s">
        <v>119</v>
      </c>
      <c r="E5052" t="s">
        <v>18</v>
      </c>
      <c r="F5052" t="s">
        <v>41</v>
      </c>
      <c r="G5052">
        <v>107</v>
      </c>
      <c r="H5052">
        <v>110</v>
      </c>
      <c r="I5052" t="str">
        <f>INDEX('DATA - Teams'!$C:$C,MATCH(C5052,'DATA - Teams'!$B:$B,0))</f>
        <v>MELONS</v>
      </c>
    </row>
    <row r="5053" spans="1:9" hidden="1" x14ac:dyDescent="0.2">
      <c r="A5053">
        <v>2018</v>
      </c>
      <c r="B5053">
        <v>12</v>
      </c>
      <c r="C5053" t="s">
        <v>382</v>
      </c>
      <c r="D5053" t="s">
        <v>300</v>
      </c>
      <c r="E5053" t="s">
        <v>17</v>
      </c>
      <c r="F5053" t="s">
        <v>41</v>
      </c>
      <c r="G5053">
        <v>83</v>
      </c>
      <c r="H5053">
        <v>87</v>
      </c>
      <c r="I5053" t="str">
        <f>INDEX('DATA - Teams'!$C:$C,MATCH(C5053,'DATA - Teams'!$B:$B,0))</f>
        <v>MELONS</v>
      </c>
    </row>
    <row r="5054" spans="1:9" hidden="1" x14ac:dyDescent="0.2">
      <c r="A5054">
        <v>2018</v>
      </c>
      <c r="B5054">
        <v>12</v>
      </c>
      <c r="C5054" t="s">
        <v>382</v>
      </c>
      <c r="D5054" t="s">
        <v>327</v>
      </c>
      <c r="E5054" t="s">
        <v>17</v>
      </c>
      <c r="F5054" t="s">
        <v>52</v>
      </c>
      <c r="G5054">
        <v>113</v>
      </c>
      <c r="H5054">
        <v>76</v>
      </c>
      <c r="I5054" t="str">
        <f>INDEX('DATA - Teams'!$C:$C,MATCH(C5054,'DATA - Teams'!$B:$B,0))</f>
        <v>MELONS</v>
      </c>
    </row>
    <row r="5055" spans="1:9" hidden="1" x14ac:dyDescent="0.2">
      <c r="A5055">
        <v>2018</v>
      </c>
      <c r="B5055">
        <v>12</v>
      </c>
      <c r="C5055" t="s">
        <v>382</v>
      </c>
      <c r="D5055" t="s">
        <v>143</v>
      </c>
      <c r="E5055" t="s">
        <v>17</v>
      </c>
      <c r="F5055" t="s">
        <v>43</v>
      </c>
      <c r="G5055">
        <v>70</v>
      </c>
      <c r="H5055">
        <v>53</v>
      </c>
      <c r="I5055" t="str">
        <f>INDEX('DATA - Teams'!$C:$C,MATCH(C5055,'DATA - Teams'!$B:$B,0))</f>
        <v>MELONS</v>
      </c>
    </row>
    <row r="5056" spans="1:9" hidden="1" x14ac:dyDescent="0.2">
      <c r="A5056">
        <v>2018</v>
      </c>
      <c r="B5056">
        <v>12</v>
      </c>
      <c r="C5056" t="s">
        <v>382</v>
      </c>
      <c r="D5056" t="s">
        <v>269</v>
      </c>
      <c r="E5056" t="s">
        <v>32</v>
      </c>
      <c r="F5056" t="s">
        <v>38</v>
      </c>
      <c r="G5056">
        <v>82</v>
      </c>
      <c r="H5056">
        <v>99</v>
      </c>
      <c r="I5056" t="str">
        <f>INDEX('DATA - Teams'!$C:$C,MATCH(C5056,'DATA - Teams'!$B:$B,0))</f>
        <v>MELONS</v>
      </c>
    </row>
    <row r="5057" spans="1:9" hidden="1" x14ac:dyDescent="0.2">
      <c r="A5057">
        <v>2018</v>
      </c>
      <c r="B5057">
        <v>12</v>
      </c>
      <c r="C5057" t="s">
        <v>382</v>
      </c>
      <c r="D5057" t="s">
        <v>181</v>
      </c>
      <c r="E5057" t="s">
        <v>23</v>
      </c>
      <c r="F5057" t="s">
        <v>38</v>
      </c>
      <c r="G5057">
        <v>75</v>
      </c>
      <c r="H5057">
        <v>61</v>
      </c>
      <c r="I5057" t="str">
        <f>INDEX('DATA - Teams'!$C:$C,MATCH(C5057,'DATA - Teams'!$B:$B,0))</f>
        <v>MELONS</v>
      </c>
    </row>
    <row r="5058" spans="1:9" hidden="1" x14ac:dyDescent="0.2">
      <c r="A5058">
        <v>2018</v>
      </c>
      <c r="B5058">
        <v>12</v>
      </c>
      <c r="C5058" t="s">
        <v>382</v>
      </c>
      <c r="D5058" t="s">
        <v>301</v>
      </c>
      <c r="E5058" t="s">
        <v>27</v>
      </c>
      <c r="F5058" t="s">
        <v>59</v>
      </c>
      <c r="G5058">
        <v>103</v>
      </c>
      <c r="H5058">
        <v>0</v>
      </c>
      <c r="I5058" t="str">
        <f>INDEX('DATA - Teams'!$C:$C,MATCH(C5058,'DATA - Teams'!$B:$B,0))</f>
        <v>MELONS</v>
      </c>
    </row>
    <row r="5059" spans="1:9" hidden="1" x14ac:dyDescent="0.2">
      <c r="A5059">
        <v>2018</v>
      </c>
      <c r="B5059">
        <v>12</v>
      </c>
      <c r="C5059" t="s">
        <v>382</v>
      </c>
      <c r="D5059" t="s">
        <v>342</v>
      </c>
      <c r="E5059" t="s">
        <v>27</v>
      </c>
      <c r="F5059" t="s">
        <v>59</v>
      </c>
      <c r="G5059">
        <v>81</v>
      </c>
      <c r="H5059">
        <v>0</v>
      </c>
      <c r="I5059" t="str">
        <f>INDEX('DATA - Teams'!$C:$C,MATCH(C5059,'DATA - Teams'!$B:$B,0))</f>
        <v>MELONS</v>
      </c>
    </row>
    <row r="5060" spans="1:9" hidden="1" x14ac:dyDescent="0.2">
      <c r="A5060">
        <v>2018</v>
      </c>
      <c r="B5060">
        <v>12</v>
      </c>
      <c r="C5060" t="s">
        <v>382</v>
      </c>
      <c r="D5060" t="s">
        <v>193</v>
      </c>
      <c r="E5060" t="s">
        <v>21</v>
      </c>
      <c r="F5060" t="s">
        <v>59</v>
      </c>
      <c r="G5060">
        <v>89</v>
      </c>
      <c r="H5060">
        <v>0</v>
      </c>
      <c r="I5060" t="str">
        <f>INDEX('DATA - Teams'!$C:$C,MATCH(C5060,'DATA - Teams'!$B:$B,0))</f>
        <v>MELONS</v>
      </c>
    </row>
    <row r="5061" spans="1:9" hidden="1" x14ac:dyDescent="0.2">
      <c r="A5061">
        <v>2018</v>
      </c>
      <c r="B5061">
        <v>12</v>
      </c>
      <c r="C5061" t="s">
        <v>382</v>
      </c>
      <c r="D5061" t="s">
        <v>112</v>
      </c>
      <c r="E5061" t="s">
        <v>21</v>
      </c>
      <c r="F5061" t="s">
        <v>59</v>
      </c>
      <c r="G5061">
        <v>117</v>
      </c>
      <c r="H5061">
        <v>0</v>
      </c>
      <c r="I5061" t="str">
        <f>INDEX('DATA - Teams'!$C:$C,MATCH(C5061,'DATA - Teams'!$B:$B,0))</f>
        <v>MELONS</v>
      </c>
    </row>
    <row r="5062" spans="1:9" hidden="1" x14ac:dyDescent="0.2">
      <c r="A5062">
        <v>2018</v>
      </c>
      <c r="B5062">
        <v>13</v>
      </c>
      <c r="C5062" t="s">
        <v>382</v>
      </c>
      <c r="D5062" t="s">
        <v>281</v>
      </c>
      <c r="E5062" t="s">
        <v>16</v>
      </c>
      <c r="F5062" t="s">
        <v>38</v>
      </c>
      <c r="G5062">
        <v>78</v>
      </c>
      <c r="H5062">
        <v>105</v>
      </c>
      <c r="I5062" t="str">
        <f>INDEX('DATA - Teams'!$C:$C,MATCH(C5062,'DATA - Teams'!$B:$B,0))</f>
        <v>MELONS</v>
      </c>
    </row>
    <row r="5063" spans="1:9" hidden="1" x14ac:dyDescent="0.2">
      <c r="A5063">
        <v>2018</v>
      </c>
      <c r="B5063">
        <v>13</v>
      </c>
      <c r="C5063" t="s">
        <v>382</v>
      </c>
      <c r="D5063" t="s">
        <v>266</v>
      </c>
      <c r="E5063" t="s">
        <v>16</v>
      </c>
      <c r="F5063" t="s">
        <v>41</v>
      </c>
      <c r="G5063">
        <v>93</v>
      </c>
      <c r="H5063">
        <v>127</v>
      </c>
      <c r="I5063" t="str">
        <f>INDEX('DATA - Teams'!$C:$C,MATCH(C5063,'DATA - Teams'!$B:$B,0))</f>
        <v>MELONS</v>
      </c>
    </row>
    <row r="5064" spans="1:9" hidden="1" x14ac:dyDescent="0.2">
      <c r="A5064">
        <v>2018</v>
      </c>
      <c r="B5064">
        <v>13</v>
      </c>
      <c r="C5064" t="s">
        <v>382</v>
      </c>
      <c r="D5064" t="s">
        <v>204</v>
      </c>
      <c r="E5064" t="s">
        <v>20</v>
      </c>
      <c r="F5064" t="s">
        <v>43</v>
      </c>
      <c r="G5064">
        <v>100</v>
      </c>
      <c r="H5064">
        <v>68</v>
      </c>
      <c r="I5064" t="str">
        <f>INDEX('DATA - Teams'!$C:$C,MATCH(C5064,'DATA - Teams'!$B:$B,0))</f>
        <v>MELONS</v>
      </c>
    </row>
    <row r="5065" spans="1:9" hidden="1" x14ac:dyDescent="0.2">
      <c r="A5065">
        <v>2018</v>
      </c>
      <c r="B5065">
        <v>13</v>
      </c>
      <c r="C5065" t="s">
        <v>382</v>
      </c>
      <c r="D5065" t="s">
        <v>129</v>
      </c>
      <c r="E5065" t="s">
        <v>20</v>
      </c>
      <c r="F5065" t="s">
        <v>38</v>
      </c>
      <c r="G5065">
        <v>97</v>
      </c>
      <c r="H5065">
        <v>103</v>
      </c>
      <c r="I5065" t="str">
        <f>INDEX('DATA - Teams'!$C:$C,MATCH(C5065,'DATA - Teams'!$B:$B,0))</f>
        <v>MELONS</v>
      </c>
    </row>
    <row r="5066" spans="1:9" hidden="1" x14ac:dyDescent="0.2">
      <c r="A5066">
        <v>2018</v>
      </c>
      <c r="B5066">
        <v>13</v>
      </c>
      <c r="C5066" t="s">
        <v>382</v>
      </c>
      <c r="D5066" t="s">
        <v>54</v>
      </c>
      <c r="E5066" t="s">
        <v>14</v>
      </c>
      <c r="F5066" t="s">
        <v>43</v>
      </c>
      <c r="G5066">
        <v>109</v>
      </c>
      <c r="H5066">
        <v>106</v>
      </c>
      <c r="I5066" t="str">
        <f>INDEX('DATA - Teams'!$C:$C,MATCH(C5066,'DATA - Teams'!$B:$B,0))</f>
        <v>MELONS</v>
      </c>
    </row>
    <row r="5067" spans="1:9" hidden="1" x14ac:dyDescent="0.2">
      <c r="A5067">
        <v>2018</v>
      </c>
      <c r="B5067">
        <v>13</v>
      </c>
      <c r="C5067" t="s">
        <v>382</v>
      </c>
      <c r="D5067" t="s">
        <v>342</v>
      </c>
      <c r="E5067" t="s">
        <v>27</v>
      </c>
      <c r="F5067" t="s">
        <v>38</v>
      </c>
      <c r="G5067">
        <v>74</v>
      </c>
      <c r="H5067">
        <v>51</v>
      </c>
      <c r="I5067" t="str">
        <f>INDEX('DATA - Teams'!$C:$C,MATCH(C5067,'DATA - Teams'!$B:$B,0))</f>
        <v>MELONS</v>
      </c>
    </row>
    <row r="5068" spans="1:9" hidden="1" x14ac:dyDescent="0.2">
      <c r="A5068">
        <v>2018</v>
      </c>
      <c r="B5068">
        <v>13</v>
      </c>
      <c r="C5068" t="s">
        <v>382</v>
      </c>
      <c r="D5068" t="s">
        <v>301</v>
      </c>
      <c r="E5068" t="s">
        <v>27</v>
      </c>
      <c r="F5068" t="s">
        <v>41</v>
      </c>
      <c r="G5068">
        <v>106</v>
      </c>
      <c r="H5068">
        <v>109</v>
      </c>
      <c r="I5068" t="str">
        <f>INDEX('DATA - Teams'!$C:$C,MATCH(C5068,'DATA - Teams'!$B:$B,0))</f>
        <v>MELONS</v>
      </c>
    </row>
    <row r="5069" spans="1:9" hidden="1" x14ac:dyDescent="0.2">
      <c r="A5069">
        <v>2018</v>
      </c>
      <c r="B5069">
        <v>13</v>
      </c>
      <c r="C5069" t="s">
        <v>382</v>
      </c>
      <c r="D5069" t="s">
        <v>216</v>
      </c>
      <c r="E5069" t="s">
        <v>21</v>
      </c>
      <c r="F5069" t="s">
        <v>52</v>
      </c>
      <c r="G5069">
        <v>85</v>
      </c>
      <c r="H5069">
        <v>118</v>
      </c>
      <c r="I5069" t="str">
        <f>INDEX('DATA - Teams'!$C:$C,MATCH(C5069,'DATA - Teams'!$B:$B,0))</f>
        <v>MELONS</v>
      </c>
    </row>
    <row r="5070" spans="1:9" hidden="1" x14ac:dyDescent="0.2">
      <c r="A5070">
        <v>2018</v>
      </c>
      <c r="B5070">
        <v>13</v>
      </c>
      <c r="C5070" t="s">
        <v>382</v>
      </c>
      <c r="D5070" t="s">
        <v>325</v>
      </c>
      <c r="E5070" t="s">
        <v>21</v>
      </c>
      <c r="F5070" t="s">
        <v>41</v>
      </c>
      <c r="G5070">
        <v>76</v>
      </c>
      <c r="H5070">
        <v>114</v>
      </c>
      <c r="I5070" t="str">
        <f>INDEX('DATA - Teams'!$C:$C,MATCH(C5070,'DATA - Teams'!$B:$B,0))</f>
        <v>MELONS</v>
      </c>
    </row>
    <row r="5071" spans="1:9" hidden="1" x14ac:dyDescent="0.2">
      <c r="A5071">
        <v>2018</v>
      </c>
      <c r="B5071">
        <v>13</v>
      </c>
      <c r="C5071" t="s">
        <v>382</v>
      </c>
      <c r="D5071" t="s">
        <v>60</v>
      </c>
      <c r="E5071" t="s">
        <v>21</v>
      </c>
      <c r="F5071" t="s">
        <v>41</v>
      </c>
      <c r="G5071">
        <v>107</v>
      </c>
      <c r="H5071">
        <v>91</v>
      </c>
      <c r="I5071" t="str">
        <f>INDEX('DATA - Teams'!$C:$C,MATCH(C5071,'DATA - Teams'!$B:$B,0))</f>
        <v>MELONS</v>
      </c>
    </row>
    <row r="5072" spans="1:9" hidden="1" x14ac:dyDescent="0.2">
      <c r="A5072">
        <v>2018</v>
      </c>
      <c r="B5072">
        <v>13</v>
      </c>
      <c r="C5072" t="s">
        <v>382</v>
      </c>
      <c r="D5072" t="s">
        <v>112</v>
      </c>
      <c r="E5072" t="s">
        <v>21</v>
      </c>
      <c r="F5072" t="s">
        <v>41</v>
      </c>
      <c r="G5072">
        <v>119</v>
      </c>
      <c r="H5072">
        <v>136</v>
      </c>
      <c r="I5072" t="str">
        <f>INDEX('DATA - Teams'!$C:$C,MATCH(C5072,'DATA - Teams'!$B:$B,0))</f>
        <v>MELONS</v>
      </c>
    </row>
    <row r="5073" spans="1:9" hidden="1" x14ac:dyDescent="0.2">
      <c r="A5073">
        <v>2018</v>
      </c>
      <c r="B5073">
        <v>13</v>
      </c>
      <c r="C5073" t="s">
        <v>382</v>
      </c>
      <c r="D5073" t="s">
        <v>193</v>
      </c>
      <c r="E5073" t="s">
        <v>21</v>
      </c>
      <c r="F5073" t="s">
        <v>43</v>
      </c>
      <c r="G5073">
        <v>84</v>
      </c>
      <c r="H5073">
        <v>115</v>
      </c>
      <c r="I5073" t="str">
        <f>INDEX('DATA - Teams'!$C:$C,MATCH(C5073,'DATA - Teams'!$B:$B,0))</f>
        <v>MELONS</v>
      </c>
    </row>
    <row r="5074" spans="1:9" hidden="1" x14ac:dyDescent="0.2">
      <c r="A5074">
        <v>2018</v>
      </c>
      <c r="B5074">
        <v>13</v>
      </c>
      <c r="C5074" t="s">
        <v>382</v>
      </c>
      <c r="D5074" t="s">
        <v>243</v>
      </c>
      <c r="E5074" t="s">
        <v>36</v>
      </c>
      <c r="F5074" t="s">
        <v>41</v>
      </c>
      <c r="G5074">
        <v>56</v>
      </c>
      <c r="H5074">
        <v>67</v>
      </c>
      <c r="I5074" t="str">
        <f>INDEX('DATA - Teams'!$C:$C,MATCH(C5074,'DATA - Teams'!$B:$B,0))</f>
        <v>MELONS</v>
      </c>
    </row>
    <row r="5075" spans="1:9" hidden="1" x14ac:dyDescent="0.2">
      <c r="A5075">
        <v>2018</v>
      </c>
      <c r="B5075">
        <v>13</v>
      </c>
      <c r="C5075" t="s">
        <v>382</v>
      </c>
      <c r="D5075" t="s">
        <v>125</v>
      </c>
      <c r="E5075" t="s">
        <v>36</v>
      </c>
      <c r="F5075" t="s">
        <v>43</v>
      </c>
      <c r="G5075">
        <v>100</v>
      </c>
      <c r="H5075">
        <v>0</v>
      </c>
      <c r="I5075" t="str">
        <f>INDEX('DATA - Teams'!$C:$C,MATCH(C5075,'DATA - Teams'!$B:$B,0))</f>
        <v>MELONS</v>
      </c>
    </row>
    <row r="5076" spans="1:9" hidden="1" x14ac:dyDescent="0.2">
      <c r="A5076">
        <v>2018</v>
      </c>
      <c r="B5076">
        <v>13</v>
      </c>
      <c r="C5076" t="s">
        <v>382</v>
      </c>
      <c r="D5076" t="s">
        <v>119</v>
      </c>
      <c r="E5076" t="s">
        <v>18</v>
      </c>
      <c r="F5076" t="s">
        <v>41</v>
      </c>
      <c r="G5076">
        <v>107</v>
      </c>
      <c r="H5076">
        <v>0</v>
      </c>
      <c r="I5076" t="str">
        <f>INDEX('DATA - Teams'!$C:$C,MATCH(C5076,'DATA - Teams'!$B:$B,0))</f>
        <v>MELONS</v>
      </c>
    </row>
    <row r="5077" spans="1:9" hidden="1" x14ac:dyDescent="0.2">
      <c r="A5077">
        <v>2018</v>
      </c>
      <c r="B5077">
        <v>13</v>
      </c>
      <c r="C5077" t="s">
        <v>382</v>
      </c>
      <c r="D5077" t="s">
        <v>143</v>
      </c>
      <c r="E5077" t="s">
        <v>17</v>
      </c>
      <c r="F5077" t="s">
        <v>43</v>
      </c>
      <c r="G5077">
        <v>70</v>
      </c>
      <c r="H5077">
        <v>0</v>
      </c>
      <c r="I5077" t="str">
        <f>INDEX('DATA - Teams'!$C:$C,MATCH(C5077,'DATA - Teams'!$B:$B,0))</f>
        <v>MELONS</v>
      </c>
    </row>
    <row r="5078" spans="1:9" hidden="1" x14ac:dyDescent="0.2">
      <c r="A5078">
        <v>2018</v>
      </c>
      <c r="B5078">
        <v>13</v>
      </c>
      <c r="C5078" t="s">
        <v>382</v>
      </c>
      <c r="D5078" t="s">
        <v>181</v>
      </c>
      <c r="E5078" t="s">
        <v>23</v>
      </c>
      <c r="F5078" t="s">
        <v>38</v>
      </c>
      <c r="G5078">
        <v>75</v>
      </c>
      <c r="H5078">
        <v>0</v>
      </c>
      <c r="I5078" t="str">
        <f>INDEX('DATA - Teams'!$C:$C,MATCH(C5078,'DATA - Teams'!$B:$B,0))</f>
        <v>MELONS</v>
      </c>
    </row>
    <row r="5079" spans="1:9" hidden="1" x14ac:dyDescent="0.2">
      <c r="A5079">
        <v>2018</v>
      </c>
      <c r="B5079">
        <v>13</v>
      </c>
      <c r="C5079" t="s">
        <v>382</v>
      </c>
      <c r="D5079" t="s">
        <v>179</v>
      </c>
      <c r="E5079" t="s">
        <v>35</v>
      </c>
      <c r="F5079" t="s">
        <v>38</v>
      </c>
      <c r="G5079">
        <v>70</v>
      </c>
      <c r="H5079">
        <v>99</v>
      </c>
      <c r="I5079" t="str">
        <f>INDEX('DATA - Teams'!$C:$C,MATCH(C5079,'DATA - Teams'!$B:$B,0))</f>
        <v>MELONS</v>
      </c>
    </row>
    <row r="5080" spans="1:9" hidden="1" x14ac:dyDescent="0.2">
      <c r="A5080">
        <v>2018</v>
      </c>
      <c r="B5080">
        <v>13</v>
      </c>
      <c r="C5080" t="s">
        <v>382</v>
      </c>
      <c r="D5080" t="s">
        <v>209</v>
      </c>
      <c r="E5080" t="s">
        <v>10</v>
      </c>
      <c r="F5080" t="s">
        <v>59</v>
      </c>
      <c r="G5080">
        <v>98</v>
      </c>
      <c r="H5080">
        <v>0</v>
      </c>
      <c r="I5080" t="str">
        <f>INDEX('DATA - Teams'!$C:$C,MATCH(C5080,'DATA - Teams'!$B:$B,0))</f>
        <v>MELONS</v>
      </c>
    </row>
    <row r="5081" spans="1:9" hidden="1" x14ac:dyDescent="0.2">
      <c r="A5081">
        <v>2018</v>
      </c>
      <c r="B5081">
        <v>13</v>
      </c>
      <c r="C5081" t="s">
        <v>382</v>
      </c>
      <c r="D5081" t="s">
        <v>271</v>
      </c>
      <c r="E5081" t="s">
        <v>33</v>
      </c>
      <c r="F5081" t="s">
        <v>59</v>
      </c>
      <c r="G5081">
        <v>80</v>
      </c>
      <c r="H5081">
        <v>0</v>
      </c>
      <c r="I5081" t="str">
        <f>INDEX('DATA - Teams'!$C:$C,MATCH(C5081,'DATA - Teams'!$B:$B,0))</f>
        <v>MELONS</v>
      </c>
    </row>
    <row r="5082" spans="1:9" hidden="1" x14ac:dyDescent="0.2">
      <c r="A5082">
        <v>2018</v>
      </c>
      <c r="B5082">
        <v>13</v>
      </c>
      <c r="C5082" t="s">
        <v>382</v>
      </c>
      <c r="D5082" t="s">
        <v>300</v>
      </c>
      <c r="E5082" t="s">
        <v>17</v>
      </c>
      <c r="F5082" t="s">
        <v>59</v>
      </c>
      <c r="G5082">
        <v>83</v>
      </c>
      <c r="H5082">
        <v>0</v>
      </c>
      <c r="I5082" t="str">
        <f>INDEX('DATA - Teams'!$C:$C,MATCH(C5082,'DATA - Teams'!$B:$B,0))</f>
        <v>MELONS</v>
      </c>
    </row>
    <row r="5083" spans="1:9" hidden="1" x14ac:dyDescent="0.2">
      <c r="A5083">
        <v>2018</v>
      </c>
      <c r="B5083">
        <v>13</v>
      </c>
      <c r="C5083" t="s">
        <v>382</v>
      </c>
      <c r="D5083" t="s">
        <v>327</v>
      </c>
      <c r="E5083" t="s">
        <v>17</v>
      </c>
      <c r="F5083" t="s">
        <v>59</v>
      </c>
      <c r="G5083">
        <v>113</v>
      </c>
      <c r="H5083">
        <v>0</v>
      </c>
      <c r="I5083" t="str">
        <f>INDEX('DATA - Teams'!$C:$C,MATCH(C5083,'DATA - Teams'!$B:$B,0))</f>
        <v>MELONS</v>
      </c>
    </row>
    <row r="5084" spans="1:9" hidden="1" x14ac:dyDescent="0.2">
      <c r="A5084">
        <v>2018</v>
      </c>
      <c r="B5084">
        <v>14</v>
      </c>
      <c r="C5084" t="s">
        <v>382</v>
      </c>
      <c r="D5084" t="s">
        <v>209</v>
      </c>
      <c r="E5084" t="s">
        <v>10</v>
      </c>
      <c r="F5084" t="s">
        <v>41</v>
      </c>
      <c r="G5084">
        <v>105</v>
      </c>
      <c r="H5084">
        <v>112</v>
      </c>
      <c r="I5084" t="str">
        <f>INDEX('DATA - Teams'!$C:$C,MATCH(C5084,'DATA - Teams'!$B:$B,0))</f>
        <v>MELONS</v>
      </c>
    </row>
    <row r="5085" spans="1:9" hidden="1" x14ac:dyDescent="0.2">
      <c r="A5085">
        <v>2018</v>
      </c>
      <c r="B5085">
        <v>14</v>
      </c>
      <c r="C5085" t="s">
        <v>382</v>
      </c>
      <c r="D5085" t="s">
        <v>281</v>
      </c>
      <c r="E5085" t="s">
        <v>16</v>
      </c>
      <c r="F5085" t="s">
        <v>38</v>
      </c>
      <c r="G5085">
        <v>80</v>
      </c>
      <c r="H5085">
        <v>89</v>
      </c>
      <c r="I5085" t="str">
        <f>INDEX('DATA - Teams'!$C:$C,MATCH(C5085,'DATA - Teams'!$B:$B,0))</f>
        <v>MELONS</v>
      </c>
    </row>
    <row r="5086" spans="1:9" hidden="1" x14ac:dyDescent="0.2">
      <c r="A5086">
        <v>2018</v>
      </c>
      <c r="B5086">
        <v>14</v>
      </c>
      <c r="C5086" t="s">
        <v>382</v>
      </c>
      <c r="D5086" t="s">
        <v>266</v>
      </c>
      <c r="E5086" t="s">
        <v>16</v>
      </c>
      <c r="F5086" t="s">
        <v>41</v>
      </c>
      <c r="G5086">
        <v>85</v>
      </c>
      <c r="H5086">
        <v>61</v>
      </c>
      <c r="I5086" t="str">
        <f>INDEX('DATA - Teams'!$C:$C,MATCH(C5086,'DATA - Teams'!$B:$B,0))</f>
        <v>MELONS</v>
      </c>
    </row>
    <row r="5087" spans="1:9" hidden="1" x14ac:dyDescent="0.2">
      <c r="A5087">
        <v>2018</v>
      </c>
      <c r="B5087">
        <v>14</v>
      </c>
      <c r="C5087" t="s">
        <v>382</v>
      </c>
      <c r="D5087" t="s">
        <v>204</v>
      </c>
      <c r="E5087" t="s">
        <v>20</v>
      </c>
      <c r="F5087" t="s">
        <v>43</v>
      </c>
      <c r="G5087">
        <v>100</v>
      </c>
      <c r="H5087">
        <v>0</v>
      </c>
      <c r="I5087" t="str">
        <f>INDEX('DATA - Teams'!$C:$C,MATCH(C5087,'DATA - Teams'!$B:$B,0))</f>
        <v>MELONS</v>
      </c>
    </row>
    <row r="5088" spans="1:9" hidden="1" x14ac:dyDescent="0.2">
      <c r="A5088">
        <v>2018</v>
      </c>
      <c r="B5088">
        <v>14</v>
      </c>
      <c r="C5088" t="s">
        <v>382</v>
      </c>
      <c r="D5088" t="s">
        <v>129</v>
      </c>
      <c r="E5088" t="s">
        <v>20</v>
      </c>
      <c r="F5088" t="s">
        <v>38</v>
      </c>
      <c r="G5088">
        <v>97</v>
      </c>
      <c r="H5088">
        <v>0</v>
      </c>
      <c r="I5088" t="str">
        <f>INDEX('DATA - Teams'!$C:$C,MATCH(C5088,'DATA - Teams'!$B:$B,0))</f>
        <v>MELONS</v>
      </c>
    </row>
    <row r="5089" spans="1:9" hidden="1" x14ac:dyDescent="0.2">
      <c r="A5089">
        <v>2018</v>
      </c>
      <c r="B5089">
        <v>14</v>
      </c>
      <c r="C5089" t="s">
        <v>382</v>
      </c>
      <c r="D5089" t="s">
        <v>206</v>
      </c>
      <c r="E5089" t="s">
        <v>31</v>
      </c>
      <c r="F5089" t="s">
        <v>38</v>
      </c>
      <c r="G5089">
        <v>63</v>
      </c>
      <c r="H5089">
        <v>88</v>
      </c>
      <c r="I5089" t="str">
        <f>INDEX('DATA - Teams'!$C:$C,MATCH(C5089,'DATA - Teams'!$B:$B,0))</f>
        <v>MELONS</v>
      </c>
    </row>
    <row r="5090" spans="1:9" hidden="1" x14ac:dyDescent="0.2">
      <c r="A5090">
        <v>2018</v>
      </c>
      <c r="B5090">
        <v>14</v>
      </c>
      <c r="C5090" t="s">
        <v>382</v>
      </c>
      <c r="D5090" t="s">
        <v>54</v>
      </c>
      <c r="E5090" t="s">
        <v>14</v>
      </c>
      <c r="F5090" t="s">
        <v>43</v>
      </c>
      <c r="G5090">
        <v>109</v>
      </c>
      <c r="H5090">
        <v>0</v>
      </c>
      <c r="I5090" t="str">
        <f>INDEX('DATA - Teams'!$C:$C,MATCH(C5090,'DATA - Teams'!$B:$B,0))</f>
        <v>MELONS</v>
      </c>
    </row>
    <row r="5091" spans="1:9" hidden="1" x14ac:dyDescent="0.2">
      <c r="A5091">
        <v>2018</v>
      </c>
      <c r="B5091">
        <v>14</v>
      </c>
      <c r="C5091" t="s">
        <v>382</v>
      </c>
      <c r="D5091" t="s">
        <v>355</v>
      </c>
      <c r="E5091" t="s">
        <v>33</v>
      </c>
      <c r="F5091" t="s">
        <v>38</v>
      </c>
      <c r="G5091">
        <v>72</v>
      </c>
      <c r="H5091">
        <v>16</v>
      </c>
      <c r="I5091" t="str">
        <f>INDEX('DATA - Teams'!$C:$C,MATCH(C5091,'DATA - Teams'!$B:$B,0))</f>
        <v>MELONS</v>
      </c>
    </row>
    <row r="5092" spans="1:9" hidden="1" x14ac:dyDescent="0.2">
      <c r="A5092">
        <v>2018</v>
      </c>
      <c r="B5092">
        <v>14</v>
      </c>
      <c r="C5092" t="s">
        <v>382</v>
      </c>
      <c r="D5092" t="s">
        <v>271</v>
      </c>
      <c r="E5092" t="s">
        <v>33</v>
      </c>
      <c r="F5092" t="s">
        <v>41</v>
      </c>
      <c r="G5092">
        <v>93</v>
      </c>
      <c r="H5092">
        <v>136</v>
      </c>
      <c r="I5092" t="str">
        <f>INDEX('DATA - Teams'!$C:$C,MATCH(C5092,'DATA - Teams'!$B:$B,0))</f>
        <v>MELONS</v>
      </c>
    </row>
    <row r="5093" spans="1:9" hidden="1" x14ac:dyDescent="0.2">
      <c r="A5093">
        <v>2018</v>
      </c>
      <c r="B5093">
        <v>14</v>
      </c>
      <c r="C5093" t="s">
        <v>382</v>
      </c>
      <c r="D5093" t="s">
        <v>301</v>
      </c>
      <c r="E5093" t="s">
        <v>27</v>
      </c>
      <c r="F5093" t="s">
        <v>41</v>
      </c>
      <c r="G5093">
        <v>121</v>
      </c>
      <c r="H5093">
        <v>187</v>
      </c>
      <c r="I5093" t="str">
        <f>INDEX('DATA - Teams'!$C:$C,MATCH(C5093,'DATA - Teams'!$B:$B,0))</f>
        <v>MELONS</v>
      </c>
    </row>
    <row r="5094" spans="1:9" hidden="1" x14ac:dyDescent="0.2">
      <c r="A5094">
        <v>2018</v>
      </c>
      <c r="B5094">
        <v>14</v>
      </c>
      <c r="C5094" t="s">
        <v>382</v>
      </c>
      <c r="D5094" t="s">
        <v>112</v>
      </c>
      <c r="E5094" t="s">
        <v>21</v>
      </c>
      <c r="F5094" t="s">
        <v>41</v>
      </c>
      <c r="G5094">
        <v>125</v>
      </c>
      <c r="H5094">
        <v>106</v>
      </c>
      <c r="I5094" t="str">
        <f>INDEX('DATA - Teams'!$C:$C,MATCH(C5094,'DATA - Teams'!$B:$B,0))</f>
        <v>MELONS</v>
      </c>
    </row>
    <row r="5095" spans="1:9" hidden="1" x14ac:dyDescent="0.2">
      <c r="A5095">
        <v>2018</v>
      </c>
      <c r="B5095">
        <v>14</v>
      </c>
      <c r="C5095" t="s">
        <v>382</v>
      </c>
      <c r="D5095" t="s">
        <v>60</v>
      </c>
      <c r="E5095" t="s">
        <v>21</v>
      </c>
      <c r="F5095" t="s">
        <v>41</v>
      </c>
      <c r="G5095">
        <v>110</v>
      </c>
      <c r="H5095">
        <v>113</v>
      </c>
      <c r="I5095" t="str">
        <f>INDEX('DATA - Teams'!$C:$C,MATCH(C5095,'DATA - Teams'!$B:$B,0))</f>
        <v>MELONS</v>
      </c>
    </row>
    <row r="5096" spans="1:9" hidden="1" x14ac:dyDescent="0.2">
      <c r="A5096">
        <v>2018</v>
      </c>
      <c r="B5096">
        <v>14</v>
      </c>
      <c r="C5096" t="s">
        <v>382</v>
      </c>
      <c r="D5096" t="s">
        <v>193</v>
      </c>
      <c r="E5096" t="s">
        <v>21</v>
      </c>
      <c r="F5096" t="s">
        <v>43</v>
      </c>
      <c r="G5096">
        <v>88</v>
      </c>
      <c r="H5096">
        <v>135</v>
      </c>
      <c r="I5096" t="str">
        <f>INDEX('DATA - Teams'!$C:$C,MATCH(C5096,'DATA - Teams'!$B:$B,0))</f>
        <v>MELONS</v>
      </c>
    </row>
    <row r="5097" spans="1:9" hidden="1" x14ac:dyDescent="0.2">
      <c r="A5097">
        <v>2018</v>
      </c>
      <c r="B5097">
        <v>14</v>
      </c>
      <c r="C5097" t="s">
        <v>382</v>
      </c>
      <c r="D5097" t="s">
        <v>125</v>
      </c>
      <c r="E5097" t="s">
        <v>36</v>
      </c>
      <c r="F5097" t="s">
        <v>43</v>
      </c>
      <c r="G5097">
        <v>100</v>
      </c>
      <c r="H5097">
        <v>0</v>
      </c>
      <c r="I5097" t="str">
        <f>INDEX('DATA - Teams'!$C:$C,MATCH(C5097,'DATA - Teams'!$B:$B,0))</f>
        <v>MELONS</v>
      </c>
    </row>
    <row r="5098" spans="1:9" hidden="1" x14ac:dyDescent="0.2">
      <c r="A5098">
        <v>2018</v>
      </c>
      <c r="B5098">
        <v>14</v>
      </c>
      <c r="C5098" t="s">
        <v>382</v>
      </c>
      <c r="D5098" t="s">
        <v>119</v>
      </c>
      <c r="E5098" t="s">
        <v>18</v>
      </c>
      <c r="F5098" t="s">
        <v>41</v>
      </c>
      <c r="G5098">
        <v>101</v>
      </c>
      <c r="H5098">
        <v>90</v>
      </c>
      <c r="I5098" t="str">
        <f>INDEX('DATA - Teams'!$C:$C,MATCH(C5098,'DATA - Teams'!$B:$B,0))</f>
        <v>MELONS</v>
      </c>
    </row>
    <row r="5099" spans="1:9" hidden="1" x14ac:dyDescent="0.2">
      <c r="A5099">
        <v>2018</v>
      </c>
      <c r="B5099">
        <v>14</v>
      </c>
      <c r="C5099" t="s">
        <v>382</v>
      </c>
      <c r="D5099" t="s">
        <v>327</v>
      </c>
      <c r="E5099" t="s">
        <v>17</v>
      </c>
      <c r="F5099" t="s">
        <v>52</v>
      </c>
      <c r="G5099">
        <v>112</v>
      </c>
      <c r="H5099">
        <v>140</v>
      </c>
      <c r="I5099" t="str">
        <f>INDEX('DATA - Teams'!$C:$C,MATCH(C5099,'DATA - Teams'!$B:$B,0))</f>
        <v>MELONS</v>
      </c>
    </row>
    <row r="5100" spans="1:9" hidden="1" x14ac:dyDescent="0.2">
      <c r="A5100">
        <v>2018</v>
      </c>
      <c r="B5100">
        <v>14</v>
      </c>
      <c r="C5100" t="s">
        <v>382</v>
      </c>
      <c r="D5100" t="s">
        <v>143</v>
      </c>
      <c r="E5100" t="s">
        <v>17</v>
      </c>
      <c r="F5100" t="s">
        <v>43</v>
      </c>
      <c r="G5100">
        <v>70</v>
      </c>
      <c r="H5100">
        <v>78</v>
      </c>
      <c r="I5100" t="str">
        <f>INDEX('DATA - Teams'!$C:$C,MATCH(C5100,'DATA - Teams'!$B:$B,0))</f>
        <v>MELONS</v>
      </c>
    </row>
    <row r="5101" spans="1:9" hidden="1" x14ac:dyDescent="0.2">
      <c r="A5101">
        <v>2018</v>
      </c>
      <c r="B5101">
        <v>14</v>
      </c>
      <c r="C5101" t="s">
        <v>382</v>
      </c>
      <c r="D5101" t="s">
        <v>181</v>
      </c>
      <c r="E5101" t="s">
        <v>23</v>
      </c>
      <c r="F5101" t="s">
        <v>38</v>
      </c>
      <c r="G5101">
        <v>85</v>
      </c>
      <c r="H5101">
        <v>120</v>
      </c>
      <c r="I5101" t="str">
        <f>INDEX('DATA - Teams'!$C:$C,MATCH(C5101,'DATA - Teams'!$B:$B,0))</f>
        <v>MELONS</v>
      </c>
    </row>
    <row r="5102" spans="1:9" hidden="1" x14ac:dyDescent="0.2">
      <c r="A5102">
        <v>2018</v>
      </c>
      <c r="B5102">
        <v>14</v>
      </c>
      <c r="C5102" t="s">
        <v>382</v>
      </c>
      <c r="D5102" t="s">
        <v>246</v>
      </c>
      <c r="E5102" t="s">
        <v>14</v>
      </c>
      <c r="F5102" t="s">
        <v>59</v>
      </c>
      <c r="G5102">
        <v>63</v>
      </c>
      <c r="H5102">
        <v>0</v>
      </c>
      <c r="I5102" t="str">
        <f>INDEX('DATA - Teams'!$C:$C,MATCH(C5102,'DATA - Teams'!$B:$B,0))</f>
        <v>MELONS</v>
      </c>
    </row>
    <row r="5103" spans="1:9" hidden="1" x14ac:dyDescent="0.2">
      <c r="A5103">
        <v>2018</v>
      </c>
      <c r="B5103">
        <v>14</v>
      </c>
      <c r="C5103" t="s">
        <v>382</v>
      </c>
      <c r="D5103" t="s">
        <v>76</v>
      </c>
      <c r="E5103" t="s">
        <v>14</v>
      </c>
      <c r="F5103" t="s">
        <v>59</v>
      </c>
      <c r="G5103">
        <v>97</v>
      </c>
      <c r="H5103">
        <v>0</v>
      </c>
      <c r="I5103" t="str">
        <f>INDEX('DATA - Teams'!$C:$C,MATCH(C5103,'DATA - Teams'!$B:$B,0))</f>
        <v>MELONS</v>
      </c>
    </row>
    <row r="5104" spans="1:9" hidden="1" x14ac:dyDescent="0.2">
      <c r="A5104">
        <v>2018</v>
      </c>
      <c r="B5104">
        <v>14</v>
      </c>
      <c r="C5104" t="s">
        <v>382</v>
      </c>
      <c r="D5104" t="s">
        <v>300</v>
      </c>
      <c r="E5104" t="s">
        <v>17</v>
      </c>
      <c r="F5104" t="s">
        <v>59</v>
      </c>
      <c r="G5104">
        <v>86</v>
      </c>
      <c r="H5104">
        <v>96</v>
      </c>
      <c r="I5104" t="str">
        <f>INDEX('DATA - Teams'!$C:$C,MATCH(C5104,'DATA - Teams'!$B:$B,0))</f>
        <v>MELONS</v>
      </c>
    </row>
    <row r="5105" spans="1:9" hidden="1" x14ac:dyDescent="0.2">
      <c r="A5105">
        <v>2018</v>
      </c>
      <c r="B5105">
        <v>14</v>
      </c>
      <c r="C5105" t="s">
        <v>382</v>
      </c>
      <c r="D5105" t="s">
        <v>179</v>
      </c>
      <c r="E5105" t="s">
        <v>35</v>
      </c>
      <c r="F5105" t="s">
        <v>59</v>
      </c>
      <c r="G5105">
        <v>70</v>
      </c>
      <c r="H5105">
        <v>0</v>
      </c>
      <c r="I5105" t="str">
        <f>INDEX('DATA - Teams'!$C:$C,MATCH(C5105,'DATA - Teams'!$B:$B,0))</f>
        <v>MELONS</v>
      </c>
    </row>
    <row r="5106" spans="1:9" hidden="1" x14ac:dyDescent="0.2">
      <c r="A5106">
        <v>2018</v>
      </c>
      <c r="B5106">
        <v>15</v>
      </c>
      <c r="C5106" t="s">
        <v>382</v>
      </c>
      <c r="D5106" t="s">
        <v>209</v>
      </c>
      <c r="E5106" t="s">
        <v>10</v>
      </c>
      <c r="F5106" t="s">
        <v>41</v>
      </c>
      <c r="G5106">
        <v>105</v>
      </c>
      <c r="H5106">
        <v>118</v>
      </c>
      <c r="I5106" t="str">
        <f>INDEX('DATA - Teams'!$C:$C,MATCH(C5106,'DATA - Teams'!$B:$B,0))</f>
        <v>MELONS</v>
      </c>
    </row>
    <row r="5107" spans="1:9" hidden="1" x14ac:dyDescent="0.2">
      <c r="A5107">
        <v>2018</v>
      </c>
      <c r="B5107">
        <v>15</v>
      </c>
      <c r="C5107" t="s">
        <v>382</v>
      </c>
      <c r="D5107" t="s">
        <v>281</v>
      </c>
      <c r="E5107" t="s">
        <v>16</v>
      </c>
      <c r="F5107" t="s">
        <v>38</v>
      </c>
      <c r="G5107">
        <v>87</v>
      </c>
      <c r="H5107">
        <v>122</v>
      </c>
      <c r="I5107" t="str">
        <f>INDEX('DATA - Teams'!$C:$C,MATCH(C5107,'DATA - Teams'!$B:$B,0))</f>
        <v>MELONS</v>
      </c>
    </row>
    <row r="5108" spans="1:9" hidden="1" x14ac:dyDescent="0.2">
      <c r="A5108">
        <v>2018</v>
      </c>
      <c r="B5108">
        <v>15</v>
      </c>
      <c r="C5108" t="s">
        <v>382</v>
      </c>
      <c r="D5108" t="s">
        <v>266</v>
      </c>
      <c r="E5108" t="s">
        <v>16</v>
      </c>
      <c r="F5108" t="s">
        <v>41</v>
      </c>
      <c r="G5108">
        <v>83</v>
      </c>
      <c r="H5108">
        <v>92</v>
      </c>
      <c r="I5108" t="str">
        <f>INDEX('DATA - Teams'!$C:$C,MATCH(C5108,'DATA - Teams'!$B:$B,0))</f>
        <v>MELONS</v>
      </c>
    </row>
    <row r="5109" spans="1:9" hidden="1" x14ac:dyDescent="0.2">
      <c r="A5109">
        <v>2018</v>
      </c>
      <c r="B5109">
        <v>15</v>
      </c>
      <c r="C5109" t="s">
        <v>382</v>
      </c>
      <c r="D5109" t="s">
        <v>204</v>
      </c>
      <c r="E5109" t="s">
        <v>20</v>
      </c>
      <c r="F5109" t="s">
        <v>43</v>
      </c>
      <c r="G5109">
        <v>92</v>
      </c>
      <c r="H5109">
        <v>89</v>
      </c>
      <c r="I5109" t="str">
        <f>INDEX('DATA - Teams'!$C:$C,MATCH(C5109,'DATA - Teams'!$B:$B,0))</f>
        <v>MELONS</v>
      </c>
    </row>
    <row r="5110" spans="1:9" hidden="1" x14ac:dyDescent="0.2">
      <c r="A5110">
        <v>2018</v>
      </c>
      <c r="B5110">
        <v>15</v>
      </c>
      <c r="C5110" t="s">
        <v>382</v>
      </c>
      <c r="D5110" t="s">
        <v>129</v>
      </c>
      <c r="E5110" t="s">
        <v>20</v>
      </c>
      <c r="F5110" t="s">
        <v>38</v>
      </c>
      <c r="G5110">
        <v>104</v>
      </c>
      <c r="H5110">
        <v>92</v>
      </c>
      <c r="I5110" t="str">
        <f>INDEX('DATA - Teams'!$C:$C,MATCH(C5110,'DATA - Teams'!$B:$B,0))</f>
        <v>MELONS</v>
      </c>
    </row>
    <row r="5111" spans="1:9" hidden="1" x14ac:dyDescent="0.2">
      <c r="A5111">
        <v>2018</v>
      </c>
      <c r="B5111">
        <v>15</v>
      </c>
      <c r="C5111" t="s">
        <v>382</v>
      </c>
      <c r="D5111" t="s">
        <v>54</v>
      </c>
      <c r="E5111" t="s">
        <v>14</v>
      </c>
      <c r="F5111" t="s">
        <v>43</v>
      </c>
      <c r="G5111">
        <v>106</v>
      </c>
      <c r="H5111">
        <v>63</v>
      </c>
      <c r="I5111" t="str">
        <f>INDEX('DATA - Teams'!$C:$C,MATCH(C5111,'DATA - Teams'!$B:$B,0))</f>
        <v>MELONS</v>
      </c>
    </row>
    <row r="5112" spans="1:9" hidden="1" x14ac:dyDescent="0.2">
      <c r="A5112">
        <v>2018</v>
      </c>
      <c r="B5112">
        <v>15</v>
      </c>
      <c r="C5112" t="s">
        <v>382</v>
      </c>
      <c r="D5112" t="s">
        <v>76</v>
      </c>
      <c r="E5112" t="s">
        <v>14</v>
      </c>
      <c r="F5112" t="s">
        <v>38</v>
      </c>
      <c r="G5112">
        <v>100</v>
      </c>
      <c r="H5112">
        <v>90</v>
      </c>
      <c r="I5112" t="str">
        <f>INDEX('DATA - Teams'!$C:$C,MATCH(C5112,'DATA - Teams'!$B:$B,0))</f>
        <v>MELONS</v>
      </c>
    </row>
    <row r="5113" spans="1:9" hidden="1" x14ac:dyDescent="0.2">
      <c r="A5113">
        <v>2018</v>
      </c>
      <c r="B5113">
        <v>15</v>
      </c>
      <c r="C5113" t="s">
        <v>382</v>
      </c>
      <c r="D5113" t="s">
        <v>271</v>
      </c>
      <c r="E5113" t="s">
        <v>33</v>
      </c>
      <c r="F5113" t="s">
        <v>41</v>
      </c>
      <c r="G5113">
        <v>96</v>
      </c>
      <c r="H5113">
        <v>108</v>
      </c>
      <c r="I5113" t="str">
        <f>INDEX('DATA - Teams'!$C:$C,MATCH(C5113,'DATA - Teams'!$B:$B,0))</f>
        <v>MELONS</v>
      </c>
    </row>
    <row r="5114" spans="1:9" hidden="1" x14ac:dyDescent="0.2">
      <c r="A5114">
        <v>2018</v>
      </c>
      <c r="B5114">
        <v>15</v>
      </c>
      <c r="C5114" t="s">
        <v>382</v>
      </c>
      <c r="D5114" t="s">
        <v>301</v>
      </c>
      <c r="E5114" t="s">
        <v>27</v>
      </c>
      <c r="F5114" t="s">
        <v>41</v>
      </c>
      <c r="G5114">
        <v>112</v>
      </c>
      <c r="H5114">
        <v>108</v>
      </c>
      <c r="I5114" t="str">
        <f>INDEX('DATA - Teams'!$C:$C,MATCH(C5114,'DATA - Teams'!$B:$B,0))</f>
        <v>MELONS</v>
      </c>
    </row>
    <row r="5115" spans="1:9" hidden="1" x14ac:dyDescent="0.2">
      <c r="A5115">
        <v>2018</v>
      </c>
      <c r="B5115">
        <v>15</v>
      </c>
      <c r="C5115" t="s">
        <v>382</v>
      </c>
      <c r="D5115" t="s">
        <v>112</v>
      </c>
      <c r="E5115" t="s">
        <v>21</v>
      </c>
      <c r="F5115" t="s">
        <v>41</v>
      </c>
      <c r="G5115">
        <v>130</v>
      </c>
      <c r="H5115">
        <v>181</v>
      </c>
      <c r="I5115" t="str">
        <f>INDEX('DATA - Teams'!$C:$C,MATCH(C5115,'DATA - Teams'!$B:$B,0))</f>
        <v>MELONS</v>
      </c>
    </row>
    <row r="5116" spans="1:9" hidden="1" x14ac:dyDescent="0.2">
      <c r="A5116">
        <v>2018</v>
      </c>
      <c r="B5116">
        <v>15</v>
      </c>
      <c r="C5116" t="s">
        <v>382</v>
      </c>
      <c r="D5116" t="s">
        <v>193</v>
      </c>
      <c r="E5116" t="s">
        <v>21</v>
      </c>
      <c r="F5116" t="s">
        <v>43</v>
      </c>
      <c r="G5116">
        <v>91</v>
      </c>
      <c r="H5116">
        <v>90</v>
      </c>
      <c r="I5116" t="str">
        <f>INDEX('DATA - Teams'!$C:$C,MATCH(C5116,'DATA - Teams'!$B:$B,0))</f>
        <v>MELONS</v>
      </c>
    </row>
    <row r="5117" spans="1:9" hidden="1" x14ac:dyDescent="0.2">
      <c r="A5117">
        <v>2018</v>
      </c>
      <c r="B5117">
        <v>15</v>
      </c>
      <c r="C5117" t="s">
        <v>382</v>
      </c>
      <c r="D5117" t="s">
        <v>125</v>
      </c>
      <c r="E5117" t="s">
        <v>36</v>
      </c>
      <c r="F5117" t="s">
        <v>43</v>
      </c>
      <c r="G5117">
        <v>101</v>
      </c>
      <c r="H5117">
        <v>83</v>
      </c>
      <c r="I5117" t="str">
        <f>INDEX('DATA - Teams'!$C:$C,MATCH(C5117,'DATA - Teams'!$B:$B,0))</f>
        <v>MELONS</v>
      </c>
    </row>
    <row r="5118" spans="1:9" hidden="1" x14ac:dyDescent="0.2">
      <c r="A5118">
        <v>2018</v>
      </c>
      <c r="B5118">
        <v>15</v>
      </c>
      <c r="C5118" t="s">
        <v>382</v>
      </c>
      <c r="D5118" t="s">
        <v>119</v>
      </c>
      <c r="E5118" t="s">
        <v>18</v>
      </c>
      <c r="F5118" t="s">
        <v>41</v>
      </c>
      <c r="G5118">
        <v>96</v>
      </c>
      <c r="H5118">
        <v>97</v>
      </c>
      <c r="I5118" t="str">
        <f>INDEX('DATA - Teams'!$C:$C,MATCH(C5118,'DATA - Teams'!$B:$B,0))</f>
        <v>MELONS</v>
      </c>
    </row>
    <row r="5119" spans="1:9" hidden="1" x14ac:dyDescent="0.2">
      <c r="A5119">
        <v>2018</v>
      </c>
      <c r="B5119">
        <v>15</v>
      </c>
      <c r="C5119" t="s">
        <v>382</v>
      </c>
      <c r="D5119" t="s">
        <v>300</v>
      </c>
      <c r="E5119" t="s">
        <v>17</v>
      </c>
      <c r="F5119" t="s">
        <v>41</v>
      </c>
      <c r="G5119">
        <v>80</v>
      </c>
      <c r="H5119">
        <v>85</v>
      </c>
      <c r="I5119" t="str">
        <f>INDEX('DATA - Teams'!$C:$C,MATCH(C5119,'DATA - Teams'!$B:$B,0))</f>
        <v>MELONS</v>
      </c>
    </row>
    <row r="5120" spans="1:9" hidden="1" x14ac:dyDescent="0.2">
      <c r="A5120">
        <v>2018</v>
      </c>
      <c r="B5120">
        <v>15</v>
      </c>
      <c r="C5120" t="s">
        <v>382</v>
      </c>
      <c r="D5120" t="s">
        <v>327</v>
      </c>
      <c r="E5120" t="s">
        <v>17</v>
      </c>
      <c r="F5120" t="s">
        <v>52</v>
      </c>
      <c r="G5120">
        <v>116</v>
      </c>
      <c r="H5120">
        <v>145</v>
      </c>
      <c r="I5120" t="str">
        <f>INDEX('DATA - Teams'!$C:$C,MATCH(C5120,'DATA - Teams'!$B:$B,0))</f>
        <v>MELONS</v>
      </c>
    </row>
    <row r="5121" spans="1:9" hidden="1" x14ac:dyDescent="0.2">
      <c r="A5121">
        <v>2018</v>
      </c>
      <c r="B5121">
        <v>15</v>
      </c>
      <c r="C5121" t="s">
        <v>382</v>
      </c>
      <c r="D5121" t="s">
        <v>143</v>
      </c>
      <c r="E5121" t="s">
        <v>17</v>
      </c>
      <c r="F5121" t="s">
        <v>43</v>
      </c>
      <c r="G5121">
        <v>79</v>
      </c>
      <c r="H5121">
        <v>89</v>
      </c>
      <c r="I5121" t="str">
        <f>INDEX('DATA - Teams'!$C:$C,MATCH(C5121,'DATA - Teams'!$B:$B,0))</f>
        <v>MELONS</v>
      </c>
    </row>
    <row r="5122" spans="1:9" hidden="1" x14ac:dyDescent="0.2">
      <c r="A5122">
        <v>2018</v>
      </c>
      <c r="B5122">
        <v>15</v>
      </c>
      <c r="C5122" t="s">
        <v>382</v>
      </c>
      <c r="D5122" t="s">
        <v>181</v>
      </c>
      <c r="E5122" t="s">
        <v>23</v>
      </c>
      <c r="F5122" t="s">
        <v>38</v>
      </c>
      <c r="G5122">
        <v>77</v>
      </c>
      <c r="H5122">
        <v>80</v>
      </c>
      <c r="I5122" t="str">
        <f>INDEX('DATA - Teams'!$C:$C,MATCH(C5122,'DATA - Teams'!$B:$B,0))</f>
        <v>MELONS</v>
      </c>
    </row>
    <row r="5123" spans="1:9" hidden="1" x14ac:dyDescent="0.2">
      <c r="A5123">
        <v>2018</v>
      </c>
      <c r="B5123">
        <v>15</v>
      </c>
      <c r="C5123" t="s">
        <v>382</v>
      </c>
      <c r="D5123" t="s">
        <v>179</v>
      </c>
      <c r="E5123" t="s">
        <v>35</v>
      </c>
      <c r="F5123" t="s">
        <v>38</v>
      </c>
      <c r="G5123">
        <v>79</v>
      </c>
      <c r="H5123">
        <v>96</v>
      </c>
      <c r="I5123" t="str">
        <f>INDEX('DATA - Teams'!$C:$C,MATCH(C5123,'DATA - Teams'!$B:$B,0))</f>
        <v>MELONS</v>
      </c>
    </row>
    <row r="5124" spans="1:9" hidden="1" x14ac:dyDescent="0.2">
      <c r="A5124">
        <v>2018</v>
      </c>
      <c r="B5124">
        <v>15</v>
      </c>
      <c r="C5124" t="s">
        <v>382</v>
      </c>
      <c r="D5124" t="s">
        <v>86</v>
      </c>
      <c r="E5124" t="s">
        <v>10</v>
      </c>
      <c r="F5124" t="s">
        <v>59</v>
      </c>
      <c r="G5124">
        <v>90</v>
      </c>
      <c r="H5124">
        <v>73</v>
      </c>
      <c r="I5124" t="str">
        <f>INDEX('DATA - Teams'!$C:$C,MATCH(C5124,'DATA - Teams'!$B:$B,0))</f>
        <v>MELONS</v>
      </c>
    </row>
    <row r="5125" spans="1:9" hidden="1" x14ac:dyDescent="0.2">
      <c r="A5125">
        <v>2018</v>
      </c>
      <c r="B5125">
        <v>15</v>
      </c>
      <c r="C5125" t="s">
        <v>382</v>
      </c>
      <c r="D5125" t="s">
        <v>246</v>
      </c>
      <c r="E5125" t="s">
        <v>14</v>
      </c>
      <c r="F5125" t="s">
        <v>59</v>
      </c>
      <c r="G5125">
        <v>63</v>
      </c>
      <c r="H5125">
        <v>0</v>
      </c>
      <c r="I5125" t="str">
        <f>INDEX('DATA - Teams'!$C:$C,MATCH(C5125,'DATA - Teams'!$B:$B,0))</f>
        <v>MELONS</v>
      </c>
    </row>
    <row r="5126" spans="1:9" hidden="1" x14ac:dyDescent="0.2">
      <c r="A5126">
        <v>2018</v>
      </c>
      <c r="B5126">
        <v>15</v>
      </c>
      <c r="C5126" t="s">
        <v>382</v>
      </c>
      <c r="D5126" t="s">
        <v>60</v>
      </c>
      <c r="E5126" t="s">
        <v>21</v>
      </c>
      <c r="F5126" t="s">
        <v>59</v>
      </c>
      <c r="G5126">
        <v>105</v>
      </c>
      <c r="H5126">
        <v>65</v>
      </c>
      <c r="I5126" t="str">
        <f>INDEX('DATA - Teams'!$C:$C,MATCH(C5126,'DATA - Teams'!$B:$B,0))</f>
        <v>MELONS</v>
      </c>
    </row>
    <row r="5127" spans="1:9" hidden="1" x14ac:dyDescent="0.2">
      <c r="A5127">
        <v>2018</v>
      </c>
      <c r="B5127">
        <v>15</v>
      </c>
      <c r="C5127" t="s">
        <v>382</v>
      </c>
      <c r="D5127" t="s">
        <v>216</v>
      </c>
      <c r="E5127" t="s">
        <v>21</v>
      </c>
      <c r="F5127" t="s">
        <v>59</v>
      </c>
      <c r="G5127">
        <v>77</v>
      </c>
      <c r="H5127">
        <v>80</v>
      </c>
      <c r="I5127" t="str">
        <f>INDEX('DATA - Teams'!$C:$C,MATCH(C5127,'DATA - Teams'!$B:$B,0))</f>
        <v>MELONS</v>
      </c>
    </row>
    <row r="5128" spans="1:9" hidden="1" x14ac:dyDescent="0.2">
      <c r="A5128">
        <v>2018</v>
      </c>
      <c r="B5128">
        <v>16</v>
      </c>
      <c r="C5128" t="s">
        <v>382</v>
      </c>
      <c r="D5128" t="s">
        <v>209</v>
      </c>
      <c r="E5128" t="s">
        <v>10</v>
      </c>
      <c r="F5128" t="s">
        <v>41</v>
      </c>
      <c r="G5128">
        <v>113</v>
      </c>
      <c r="H5128">
        <v>130</v>
      </c>
      <c r="I5128" t="str">
        <f>INDEX('DATA - Teams'!$C:$C,MATCH(C5128,'DATA - Teams'!$B:$B,0))</f>
        <v>MELONS</v>
      </c>
    </row>
    <row r="5129" spans="1:9" hidden="1" x14ac:dyDescent="0.2">
      <c r="A5129">
        <v>2018</v>
      </c>
      <c r="B5129">
        <v>16</v>
      </c>
      <c r="C5129" t="s">
        <v>382</v>
      </c>
      <c r="D5129" t="s">
        <v>281</v>
      </c>
      <c r="E5129" t="s">
        <v>16</v>
      </c>
      <c r="F5129" t="s">
        <v>38</v>
      </c>
      <c r="G5129">
        <v>98</v>
      </c>
      <c r="H5129">
        <v>107</v>
      </c>
      <c r="I5129" t="str">
        <f>INDEX('DATA - Teams'!$C:$C,MATCH(C5129,'DATA - Teams'!$B:$B,0))</f>
        <v>MELONS</v>
      </c>
    </row>
    <row r="5130" spans="1:9" hidden="1" x14ac:dyDescent="0.2">
      <c r="A5130">
        <v>2018</v>
      </c>
      <c r="B5130">
        <v>16</v>
      </c>
      <c r="C5130" t="s">
        <v>382</v>
      </c>
      <c r="D5130" t="s">
        <v>266</v>
      </c>
      <c r="E5130" t="s">
        <v>16</v>
      </c>
      <c r="F5130" t="s">
        <v>41</v>
      </c>
      <c r="G5130">
        <v>99</v>
      </c>
      <c r="H5130">
        <v>121</v>
      </c>
      <c r="I5130" t="str">
        <f>INDEX('DATA - Teams'!$C:$C,MATCH(C5130,'DATA - Teams'!$B:$B,0))</f>
        <v>MELONS</v>
      </c>
    </row>
    <row r="5131" spans="1:9" hidden="1" x14ac:dyDescent="0.2">
      <c r="A5131">
        <v>2018</v>
      </c>
      <c r="B5131">
        <v>16</v>
      </c>
      <c r="C5131" t="s">
        <v>382</v>
      </c>
      <c r="D5131" t="s">
        <v>204</v>
      </c>
      <c r="E5131" t="s">
        <v>20</v>
      </c>
      <c r="F5131" t="s">
        <v>43</v>
      </c>
      <c r="G5131">
        <v>94</v>
      </c>
      <c r="H5131">
        <v>96</v>
      </c>
      <c r="I5131" t="str">
        <f>INDEX('DATA - Teams'!$C:$C,MATCH(C5131,'DATA - Teams'!$B:$B,0))</f>
        <v>MELONS</v>
      </c>
    </row>
    <row r="5132" spans="1:9" hidden="1" x14ac:dyDescent="0.2">
      <c r="A5132">
        <v>2018</v>
      </c>
      <c r="B5132">
        <v>16</v>
      </c>
      <c r="C5132" t="s">
        <v>382</v>
      </c>
      <c r="D5132" t="s">
        <v>129</v>
      </c>
      <c r="E5132" t="s">
        <v>20</v>
      </c>
      <c r="F5132" t="s">
        <v>38</v>
      </c>
      <c r="G5132">
        <v>93</v>
      </c>
      <c r="H5132">
        <v>71</v>
      </c>
      <c r="I5132" t="str">
        <f>INDEX('DATA - Teams'!$C:$C,MATCH(C5132,'DATA - Teams'!$B:$B,0))</f>
        <v>MELONS</v>
      </c>
    </row>
    <row r="5133" spans="1:9" hidden="1" x14ac:dyDescent="0.2">
      <c r="A5133">
        <v>2018</v>
      </c>
      <c r="B5133">
        <v>16</v>
      </c>
      <c r="C5133" t="s">
        <v>382</v>
      </c>
      <c r="D5133" t="s">
        <v>54</v>
      </c>
      <c r="E5133" t="s">
        <v>14</v>
      </c>
      <c r="F5133" t="s">
        <v>43</v>
      </c>
      <c r="G5133">
        <v>103</v>
      </c>
      <c r="H5133">
        <v>65</v>
      </c>
      <c r="I5133" t="str">
        <f>INDEX('DATA - Teams'!$C:$C,MATCH(C5133,'DATA - Teams'!$B:$B,0))</f>
        <v>MELONS</v>
      </c>
    </row>
    <row r="5134" spans="1:9" hidden="1" x14ac:dyDescent="0.2">
      <c r="A5134">
        <v>2018</v>
      </c>
      <c r="B5134">
        <v>16</v>
      </c>
      <c r="C5134" t="s">
        <v>382</v>
      </c>
      <c r="D5134" t="s">
        <v>76</v>
      </c>
      <c r="E5134" t="s">
        <v>14</v>
      </c>
      <c r="F5134" t="s">
        <v>38</v>
      </c>
      <c r="G5134">
        <v>105</v>
      </c>
      <c r="H5134">
        <v>108</v>
      </c>
      <c r="I5134" t="str">
        <f>INDEX('DATA - Teams'!$C:$C,MATCH(C5134,'DATA - Teams'!$B:$B,0))</f>
        <v>MELONS</v>
      </c>
    </row>
    <row r="5135" spans="1:9" hidden="1" x14ac:dyDescent="0.2">
      <c r="A5135">
        <v>2018</v>
      </c>
      <c r="B5135">
        <v>16</v>
      </c>
      <c r="C5135" t="s">
        <v>382</v>
      </c>
      <c r="D5135" t="s">
        <v>271</v>
      </c>
      <c r="E5135" t="s">
        <v>33</v>
      </c>
      <c r="F5135" t="s">
        <v>41</v>
      </c>
      <c r="G5135">
        <v>108</v>
      </c>
      <c r="H5135">
        <v>163</v>
      </c>
      <c r="I5135" t="str">
        <f>INDEX('DATA - Teams'!$C:$C,MATCH(C5135,'DATA - Teams'!$B:$B,0))</f>
        <v>MELONS</v>
      </c>
    </row>
    <row r="5136" spans="1:9" hidden="1" x14ac:dyDescent="0.2">
      <c r="A5136">
        <v>2018</v>
      </c>
      <c r="B5136">
        <v>16</v>
      </c>
      <c r="C5136" t="s">
        <v>382</v>
      </c>
      <c r="D5136" t="s">
        <v>301</v>
      </c>
      <c r="E5136" t="s">
        <v>27</v>
      </c>
      <c r="F5136" t="s">
        <v>41</v>
      </c>
      <c r="G5136">
        <v>111</v>
      </c>
      <c r="H5136">
        <v>93</v>
      </c>
      <c r="I5136" t="str">
        <f>INDEX('DATA - Teams'!$C:$C,MATCH(C5136,'DATA - Teams'!$B:$B,0))</f>
        <v>MELONS</v>
      </c>
    </row>
    <row r="5137" spans="1:9" hidden="1" x14ac:dyDescent="0.2">
      <c r="A5137">
        <v>2018</v>
      </c>
      <c r="B5137">
        <v>16</v>
      </c>
      <c r="C5137" t="s">
        <v>382</v>
      </c>
      <c r="D5137" t="s">
        <v>112</v>
      </c>
      <c r="E5137" t="s">
        <v>21</v>
      </c>
      <c r="F5137" t="s">
        <v>41</v>
      </c>
      <c r="G5137">
        <v>123</v>
      </c>
      <c r="H5137">
        <v>79</v>
      </c>
      <c r="I5137" t="str">
        <f>INDEX('DATA - Teams'!$C:$C,MATCH(C5137,'DATA - Teams'!$B:$B,0))</f>
        <v>MELONS</v>
      </c>
    </row>
    <row r="5138" spans="1:9" hidden="1" x14ac:dyDescent="0.2">
      <c r="A5138">
        <v>2018</v>
      </c>
      <c r="B5138">
        <v>16</v>
      </c>
      <c r="C5138" t="s">
        <v>382</v>
      </c>
      <c r="D5138" t="s">
        <v>193</v>
      </c>
      <c r="E5138" t="s">
        <v>21</v>
      </c>
      <c r="F5138" t="s">
        <v>43</v>
      </c>
      <c r="G5138">
        <v>92</v>
      </c>
      <c r="H5138">
        <v>92</v>
      </c>
      <c r="I5138" t="str">
        <f>INDEX('DATA - Teams'!$C:$C,MATCH(C5138,'DATA - Teams'!$B:$B,0))</f>
        <v>MELONS</v>
      </c>
    </row>
    <row r="5139" spans="1:9" hidden="1" x14ac:dyDescent="0.2">
      <c r="A5139">
        <v>2018</v>
      </c>
      <c r="B5139">
        <v>16</v>
      </c>
      <c r="C5139" t="s">
        <v>382</v>
      </c>
      <c r="D5139" t="s">
        <v>125</v>
      </c>
      <c r="E5139" t="s">
        <v>36</v>
      </c>
      <c r="F5139" t="s">
        <v>43</v>
      </c>
      <c r="G5139">
        <v>91</v>
      </c>
      <c r="H5139">
        <v>75</v>
      </c>
      <c r="I5139" t="str">
        <f>INDEX('DATA - Teams'!$C:$C,MATCH(C5139,'DATA - Teams'!$B:$B,0))</f>
        <v>MELONS</v>
      </c>
    </row>
    <row r="5140" spans="1:9" hidden="1" x14ac:dyDescent="0.2">
      <c r="A5140">
        <v>2018</v>
      </c>
      <c r="B5140">
        <v>16</v>
      </c>
      <c r="C5140" t="s">
        <v>382</v>
      </c>
      <c r="D5140" t="s">
        <v>119</v>
      </c>
      <c r="E5140" t="s">
        <v>18</v>
      </c>
      <c r="F5140" t="s">
        <v>41</v>
      </c>
      <c r="G5140">
        <v>102</v>
      </c>
      <c r="H5140">
        <v>129</v>
      </c>
      <c r="I5140" t="str">
        <f>INDEX('DATA - Teams'!$C:$C,MATCH(C5140,'DATA - Teams'!$B:$B,0))</f>
        <v>MELONS</v>
      </c>
    </row>
    <row r="5141" spans="1:9" hidden="1" x14ac:dyDescent="0.2">
      <c r="A5141">
        <v>2018</v>
      </c>
      <c r="B5141">
        <v>16</v>
      </c>
      <c r="C5141" t="s">
        <v>382</v>
      </c>
      <c r="D5141" t="s">
        <v>300</v>
      </c>
      <c r="E5141" t="s">
        <v>17</v>
      </c>
      <c r="F5141" t="s">
        <v>41</v>
      </c>
      <c r="G5141">
        <v>80</v>
      </c>
      <c r="H5141">
        <v>71</v>
      </c>
      <c r="I5141" t="str">
        <f>INDEX('DATA - Teams'!$C:$C,MATCH(C5141,'DATA - Teams'!$B:$B,0))</f>
        <v>MELONS</v>
      </c>
    </row>
    <row r="5142" spans="1:9" hidden="1" x14ac:dyDescent="0.2">
      <c r="A5142">
        <v>2018</v>
      </c>
      <c r="B5142">
        <v>16</v>
      </c>
      <c r="C5142" t="s">
        <v>382</v>
      </c>
      <c r="D5142" t="s">
        <v>327</v>
      </c>
      <c r="E5142" t="s">
        <v>17</v>
      </c>
      <c r="F5142" t="s">
        <v>52</v>
      </c>
      <c r="G5142">
        <v>123</v>
      </c>
      <c r="H5142">
        <v>151</v>
      </c>
      <c r="I5142" t="str">
        <f>INDEX('DATA - Teams'!$C:$C,MATCH(C5142,'DATA - Teams'!$B:$B,0))</f>
        <v>MELONS</v>
      </c>
    </row>
    <row r="5143" spans="1:9" hidden="1" x14ac:dyDescent="0.2">
      <c r="A5143">
        <v>2018</v>
      </c>
      <c r="B5143">
        <v>16</v>
      </c>
      <c r="C5143" t="s">
        <v>382</v>
      </c>
      <c r="D5143" t="s">
        <v>143</v>
      </c>
      <c r="E5143" t="s">
        <v>17</v>
      </c>
      <c r="F5143" t="s">
        <v>43</v>
      </c>
      <c r="G5143">
        <v>73</v>
      </c>
      <c r="H5143">
        <v>67</v>
      </c>
      <c r="I5143" t="str">
        <f>INDEX('DATA - Teams'!$C:$C,MATCH(C5143,'DATA - Teams'!$B:$B,0))</f>
        <v>MELONS</v>
      </c>
    </row>
    <row r="5144" spans="1:9" hidden="1" x14ac:dyDescent="0.2">
      <c r="A5144">
        <v>2018</v>
      </c>
      <c r="B5144">
        <v>16</v>
      </c>
      <c r="C5144" t="s">
        <v>382</v>
      </c>
      <c r="D5144" t="s">
        <v>181</v>
      </c>
      <c r="E5144" t="s">
        <v>23</v>
      </c>
      <c r="F5144" t="s">
        <v>38</v>
      </c>
      <c r="G5144">
        <v>76</v>
      </c>
      <c r="H5144">
        <v>82</v>
      </c>
      <c r="I5144" t="str">
        <f>INDEX('DATA - Teams'!$C:$C,MATCH(C5144,'DATA - Teams'!$B:$B,0))</f>
        <v>MELONS</v>
      </c>
    </row>
    <row r="5145" spans="1:9" hidden="1" x14ac:dyDescent="0.2">
      <c r="A5145">
        <v>2018</v>
      </c>
      <c r="B5145">
        <v>16</v>
      </c>
      <c r="C5145" t="s">
        <v>382</v>
      </c>
      <c r="D5145" t="s">
        <v>179</v>
      </c>
      <c r="E5145" t="s">
        <v>35</v>
      </c>
      <c r="F5145" t="s">
        <v>38</v>
      </c>
      <c r="G5145">
        <v>83</v>
      </c>
      <c r="H5145">
        <v>77</v>
      </c>
      <c r="I5145" t="str">
        <f>INDEX('DATA - Teams'!$C:$C,MATCH(C5145,'DATA - Teams'!$B:$B,0))</f>
        <v>MELONS</v>
      </c>
    </row>
    <row r="5146" spans="1:9" hidden="1" x14ac:dyDescent="0.2">
      <c r="A5146">
        <v>2018</v>
      </c>
      <c r="B5146">
        <v>16</v>
      </c>
      <c r="C5146" t="s">
        <v>382</v>
      </c>
      <c r="D5146" t="s">
        <v>246</v>
      </c>
      <c r="E5146" t="s">
        <v>14</v>
      </c>
      <c r="F5146" t="s">
        <v>59</v>
      </c>
      <c r="G5146">
        <v>63</v>
      </c>
      <c r="H5146">
        <v>0</v>
      </c>
      <c r="I5146" t="str">
        <f>INDEX('DATA - Teams'!$C:$C,MATCH(C5146,'DATA - Teams'!$B:$B,0))</f>
        <v>MELONS</v>
      </c>
    </row>
    <row r="5147" spans="1:9" hidden="1" x14ac:dyDescent="0.2">
      <c r="A5147">
        <v>2018</v>
      </c>
      <c r="B5147">
        <v>16</v>
      </c>
      <c r="C5147" t="s">
        <v>382</v>
      </c>
      <c r="D5147" t="s">
        <v>60</v>
      </c>
      <c r="E5147" t="s">
        <v>21</v>
      </c>
      <c r="F5147" t="s">
        <v>59</v>
      </c>
      <c r="G5147">
        <v>107</v>
      </c>
      <c r="H5147">
        <v>92</v>
      </c>
      <c r="I5147" t="str">
        <f>INDEX('DATA - Teams'!$C:$C,MATCH(C5147,'DATA - Teams'!$B:$B,0))</f>
        <v>MELONS</v>
      </c>
    </row>
    <row r="5148" spans="1:9" hidden="1" x14ac:dyDescent="0.2">
      <c r="A5148">
        <v>2018</v>
      </c>
      <c r="B5148">
        <v>16</v>
      </c>
      <c r="C5148" t="s">
        <v>382</v>
      </c>
      <c r="D5148" t="s">
        <v>216</v>
      </c>
      <c r="E5148" t="s">
        <v>21</v>
      </c>
      <c r="F5148" t="s">
        <v>59</v>
      </c>
      <c r="G5148">
        <v>87</v>
      </c>
      <c r="H5148">
        <v>135</v>
      </c>
      <c r="I5148" t="str">
        <f>INDEX('DATA - Teams'!$C:$C,MATCH(C5148,'DATA - Teams'!$B:$B,0))</f>
        <v>MELONS</v>
      </c>
    </row>
    <row r="5149" spans="1:9" hidden="1" x14ac:dyDescent="0.2">
      <c r="A5149">
        <v>2018</v>
      </c>
      <c r="B5149">
        <v>16</v>
      </c>
      <c r="C5149" t="s">
        <v>382</v>
      </c>
      <c r="D5149" t="s">
        <v>1064</v>
      </c>
      <c r="E5149" t="s">
        <v>13</v>
      </c>
      <c r="F5149" t="s">
        <v>59</v>
      </c>
      <c r="G5149">
        <v>80</v>
      </c>
      <c r="H5149">
        <v>0</v>
      </c>
      <c r="I5149" t="str">
        <f>INDEX('DATA - Teams'!$C:$C,MATCH(C5149,'DATA - Teams'!$B:$B,0))</f>
        <v>MELONS</v>
      </c>
    </row>
    <row r="5150" spans="1:9" hidden="1" x14ac:dyDescent="0.2">
      <c r="A5150">
        <v>2018</v>
      </c>
      <c r="B5150">
        <v>17</v>
      </c>
      <c r="C5150" t="s">
        <v>382</v>
      </c>
      <c r="D5150" t="s">
        <v>209</v>
      </c>
      <c r="E5150" t="s">
        <v>10</v>
      </c>
      <c r="F5150" t="s">
        <v>41</v>
      </c>
      <c r="G5150">
        <v>113</v>
      </c>
      <c r="H5150">
        <v>102</v>
      </c>
      <c r="I5150" t="str">
        <f>INDEX('DATA - Teams'!$C:$C,MATCH(C5150,'DATA - Teams'!$B:$B,0))</f>
        <v>MELONS</v>
      </c>
    </row>
    <row r="5151" spans="1:9" hidden="1" x14ac:dyDescent="0.2">
      <c r="A5151">
        <v>2018</v>
      </c>
      <c r="B5151">
        <v>17</v>
      </c>
      <c r="C5151" t="s">
        <v>382</v>
      </c>
      <c r="D5151" t="s">
        <v>281</v>
      </c>
      <c r="E5151" t="s">
        <v>16</v>
      </c>
      <c r="F5151" t="s">
        <v>38</v>
      </c>
      <c r="G5151">
        <v>96</v>
      </c>
      <c r="H5151">
        <v>105</v>
      </c>
      <c r="I5151" t="str">
        <f>INDEX('DATA - Teams'!$C:$C,MATCH(C5151,'DATA - Teams'!$B:$B,0))</f>
        <v>MELONS</v>
      </c>
    </row>
    <row r="5152" spans="1:9" hidden="1" x14ac:dyDescent="0.2">
      <c r="A5152">
        <v>2018</v>
      </c>
      <c r="B5152">
        <v>17</v>
      </c>
      <c r="C5152" t="s">
        <v>382</v>
      </c>
      <c r="D5152" t="s">
        <v>266</v>
      </c>
      <c r="E5152" t="s">
        <v>16</v>
      </c>
      <c r="F5152" t="s">
        <v>41</v>
      </c>
      <c r="G5152">
        <v>95</v>
      </c>
      <c r="H5152">
        <v>82</v>
      </c>
      <c r="I5152" t="str">
        <f>INDEX('DATA - Teams'!$C:$C,MATCH(C5152,'DATA - Teams'!$B:$B,0))</f>
        <v>MELONS</v>
      </c>
    </row>
    <row r="5153" spans="1:9" hidden="1" x14ac:dyDescent="0.2">
      <c r="A5153">
        <v>2018</v>
      </c>
      <c r="B5153">
        <v>17</v>
      </c>
      <c r="C5153" t="s">
        <v>382</v>
      </c>
      <c r="D5153" t="s">
        <v>204</v>
      </c>
      <c r="E5153" t="s">
        <v>20</v>
      </c>
      <c r="F5153" t="s">
        <v>43</v>
      </c>
      <c r="G5153">
        <v>91</v>
      </c>
      <c r="H5153">
        <v>81</v>
      </c>
      <c r="I5153" t="str">
        <f>INDEX('DATA - Teams'!$C:$C,MATCH(C5153,'DATA - Teams'!$B:$B,0))</f>
        <v>MELONS</v>
      </c>
    </row>
    <row r="5154" spans="1:9" hidden="1" x14ac:dyDescent="0.2">
      <c r="A5154">
        <v>2018</v>
      </c>
      <c r="B5154">
        <v>17</v>
      </c>
      <c r="C5154" t="s">
        <v>382</v>
      </c>
      <c r="D5154" t="s">
        <v>129</v>
      </c>
      <c r="E5154" t="s">
        <v>20</v>
      </c>
      <c r="F5154" t="s">
        <v>38</v>
      </c>
      <c r="G5154">
        <v>87</v>
      </c>
      <c r="H5154">
        <v>79</v>
      </c>
      <c r="I5154" t="str">
        <f>INDEX('DATA - Teams'!$C:$C,MATCH(C5154,'DATA - Teams'!$B:$B,0))</f>
        <v>MELONS</v>
      </c>
    </row>
    <row r="5155" spans="1:9" hidden="1" x14ac:dyDescent="0.2">
      <c r="A5155">
        <v>2018</v>
      </c>
      <c r="B5155">
        <v>17</v>
      </c>
      <c r="C5155" t="s">
        <v>382</v>
      </c>
      <c r="D5155" t="s">
        <v>246</v>
      </c>
      <c r="E5155" t="s">
        <v>14</v>
      </c>
      <c r="F5155" t="s">
        <v>43</v>
      </c>
      <c r="G5155">
        <v>67</v>
      </c>
      <c r="H5155">
        <v>86</v>
      </c>
      <c r="I5155" t="str">
        <f>INDEX('DATA - Teams'!$C:$C,MATCH(C5155,'DATA - Teams'!$B:$B,0))</f>
        <v>MELONS</v>
      </c>
    </row>
    <row r="5156" spans="1:9" hidden="1" x14ac:dyDescent="0.2">
      <c r="A5156">
        <v>2018</v>
      </c>
      <c r="B5156">
        <v>17</v>
      </c>
      <c r="C5156" t="s">
        <v>382</v>
      </c>
      <c r="D5156" t="s">
        <v>76</v>
      </c>
      <c r="E5156" t="s">
        <v>14</v>
      </c>
      <c r="F5156" t="s">
        <v>38</v>
      </c>
      <c r="G5156">
        <v>90</v>
      </c>
      <c r="H5156">
        <v>68</v>
      </c>
      <c r="I5156" t="str">
        <f>INDEX('DATA - Teams'!$C:$C,MATCH(C5156,'DATA - Teams'!$B:$B,0))</f>
        <v>MELONS</v>
      </c>
    </row>
    <row r="5157" spans="1:9" hidden="1" x14ac:dyDescent="0.2">
      <c r="A5157">
        <v>2018</v>
      </c>
      <c r="B5157">
        <v>17</v>
      </c>
      <c r="C5157" t="s">
        <v>382</v>
      </c>
      <c r="D5157" t="s">
        <v>54</v>
      </c>
      <c r="E5157" t="s">
        <v>14</v>
      </c>
      <c r="F5157" t="s">
        <v>43</v>
      </c>
      <c r="G5157">
        <v>99</v>
      </c>
      <c r="H5157">
        <v>87</v>
      </c>
      <c r="I5157" t="str">
        <f>INDEX('DATA - Teams'!$C:$C,MATCH(C5157,'DATA - Teams'!$B:$B,0))</f>
        <v>MELONS</v>
      </c>
    </row>
    <row r="5158" spans="1:9" hidden="1" x14ac:dyDescent="0.2">
      <c r="A5158">
        <v>2018</v>
      </c>
      <c r="B5158">
        <v>17</v>
      </c>
      <c r="C5158" t="s">
        <v>382</v>
      </c>
      <c r="D5158" t="s">
        <v>271</v>
      </c>
      <c r="E5158" t="s">
        <v>33</v>
      </c>
      <c r="F5158" t="s">
        <v>41</v>
      </c>
      <c r="G5158">
        <v>105</v>
      </c>
      <c r="H5158">
        <v>74</v>
      </c>
      <c r="I5158" t="str">
        <f>INDEX('DATA - Teams'!$C:$C,MATCH(C5158,'DATA - Teams'!$B:$B,0))</f>
        <v>MELONS</v>
      </c>
    </row>
    <row r="5159" spans="1:9" hidden="1" x14ac:dyDescent="0.2">
      <c r="A5159">
        <v>2018</v>
      </c>
      <c r="B5159">
        <v>17</v>
      </c>
      <c r="C5159" t="s">
        <v>382</v>
      </c>
      <c r="D5159" t="s">
        <v>301</v>
      </c>
      <c r="E5159" t="s">
        <v>27</v>
      </c>
      <c r="F5159" t="s">
        <v>41</v>
      </c>
      <c r="G5159">
        <v>132</v>
      </c>
      <c r="H5159">
        <v>156</v>
      </c>
      <c r="I5159" t="str">
        <f>INDEX('DATA - Teams'!$C:$C,MATCH(C5159,'DATA - Teams'!$B:$B,0))</f>
        <v>MELONS</v>
      </c>
    </row>
    <row r="5160" spans="1:9" hidden="1" x14ac:dyDescent="0.2">
      <c r="A5160">
        <v>2018</v>
      </c>
      <c r="B5160">
        <v>17</v>
      </c>
      <c r="C5160" t="s">
        <v>382</v>
      </c>
      <c r="D5160" t="s">
        <v>112</v>
      </c>
      <c r="E5160" t="s">
        <v>21</v>
      </c>
      <c r="F5160" t="s">
        <v>41</v>
      </c>
      <c r="G5160">
        <v>128</v>
      </c>
      <c r="H5160">
        <v>159</v>
      </c>
      <c r="I5160" t="str">
        <f>INDEX('DATA - Teams'!$C:$C,MATCH(C5160,'DATA - Teams'!$B:$B,0))</f>
        <v>MELONS</v>
      </c>
    </row>
    <row r="5161" spans="1:9" hidden="1" x14ac:dyDescent="0.2">
      <c r="A5161">
        <v>2018</v>
      </c>
      <c r="B5161">
        <v>17</v>
      </c>
      <c r="C5161" t="s">
        <v>382</v>
      </c>
      <c r="D5161" t="s">
        <v>60</v>
      </c>
      <c r="E5161" t="s">
        <v>21</v>
      </c>
      <c r="F5161" t="s">
        <v>41</v>
      </c>
      <c r="G5161">
        <v>108</v>
      </c>
      <c r="H5161">
        <v>136</v>
      </c>
      <c r="I5161" t="str">
        <f>INDEX('DATA - Teams'!$C:$C,MATCH(C5161,'DATA - Teams'!$B:$B,0))</f>
        <v>MELONS</v>
      </c>
    </row>
    <row r="5162" spans="1:9" hidden="1" x14ac:dyDescent="0.2">
      <c r="A5162">
        <v>2018</v>
      </c>
      <c r="B5162">
        <v>17</v>
      </c>
      <c r="C5162" t="s">
        <v>382</v>
      </c>
      <c r="D5162" t="s">
        <v>193</v>
      </c>
      <c r="E5162" t="s">
        <v>21</v>
      </c>
      <c r="F5162" t="s">
        <v>43</v>
      </c>
      <c r="G5162">
        <v>89</v>
      </c>
      <c r="H5162">
        <v>94</v>
      </c>
      <c r="I5162" t="str">
        <f>INDEX('DATA - Teams'!$C:$C,MATCH(C5162,'DATA - Teams'!$B:$B,0))</f>
        <v>MELONS</v>
      </c>
    </row>
    <row r="5163" spans="1:9" hidden="1" x14ac:dyDescent="0.2">
      <c r="A5163">
        <v>2018</v>
      </c>
      <c r="B5163">
        <v>17</v>
      </c>
      <c r="C5163" t="s">
        <v>382</v>
      </c>
      <c r="D5163" t="s">
        <v>119</v>
      </c>
      <c r="E5163" t="s">
        <v>18</v>
      </c>
      <c r="F5163" t="s">
        <v>41</v>
      </c>
      <c r="G5163">
        <v>101</v>
      </c>
      <c r="H5163">
        <v>99</v>
      </c>
      <c r="I5163" t="str">
        <f>INDEX('DATA - Teams'!$C:$C,MATCH(C5163,'DATA - Teams'!$B:$B,0))</f>
        <v>MELONS</v>
      </c>
    </row>
    <row r="5164" spans="1:9" hidden="1" x14ac:dyDescent="0.2">
      <c r="A5164">
        <v>2018</v>
      </c>
      <c r="B5164">
        <v>17</v>
      </c>
      <c r="C5164" t="s">
        <v>382</v>
      </c>
      <c r="D5164" t="s">
        <v>327</v>
      </c>
      <c r="E5164" t="s">
        <v>17</v>
      </c>
      <c r="F5164" t="s">
        <v>52</v>
      </c>
      <c r="G5164">
        <v>122</v>
      </c>
      <c r="H5164">
        <v>131</v>
      </c>
      <c r="I5164" t="str">
        <f>INDEX('DATA - Teams'!$C:$C,MATCH(C5164,'DATA - Teams'!$B:$B,0))</f>
        <v>MELONS</v>
      </c>
    </row>
    <row r="5165" spans="1:9" hidden="1" x14ac:dyDescent="0.2">
      <c r="A5165">
        <v>2018</v>
      </c>
      <c r="B5165">
        <v>17</v>
      </c>
      <c r="C5165" t="s">
        <v>382</v>
      </c>
      <c r="D5165" t="s">
        <v>143</v>
      </c>
      <c r="E5165" t="s">
        <v>17</v>
      </c>
      <c r="F5165" t="s">
        <v>43</v>
      </c>
      <c r="G5165">
        <v>72</v>
      </c>
      <c r="H5165">
        <v>56</v>
      </c>
      <c r="I5165" t="str">
        <f>INDEX('DATA - Teams'!$C:$C,MATCH(C5165,'DATA - Teams'!$B:$B,0))</f>
        <v>MELONS</v>
      </c>
    </row>
    <row r="5166" spans="1:9" hidden="1" x14ac:dyDescent="0.2">
      <c r="A5166">
        <v>2018</v>
      </c>
      <c r="B5166">
        <v>17</v>
      </c>
      <c r="C5166" t="s">
        <v>382</v>
      </c>
      <c r="D5166" t="s">
        <v>181</v>
      </c>
      <c r="E5166" t="s">
        <v>23</v>
      </c>
      <c r="F5166" t="s">
        <v>38</v>
      </c>
      <c r="G5166">
        <v>83</v>
      </c>
      <c r="H5166">
        <v>120</v>
      </c>
      <c r="I5166" t="str">
        <f>INDEX('DATA - Teams'!$C:$C,MATCH(C5166,'DATA - Teams'!$B:$B,0))</f>
        <v>MELONS</v>
      </c>
    </row>
    <row r="5167" spans="1:9" hidden="1" x14ac:dyDescent="0.2">
      <c r="A5167">
        <v>2018</v>
      </c>
      <c r="B5167">
        <v>17</v>
      </c>
      <c r="C5167" t="s">
        <v>382</v>
      </c>
      <c r="D5167" t="s">
        <v>179</v>
      </c>
      <c r="E5167" t="s">
        <v>35</v>
      </c>
      <c r="F5167" t="s">
        <v>38</v>
      </c>
      <c r="G5167">
        <v>94</v>
      </c>
      <c r="H5167">
        <v>125</v>
      </c>
      <c r="I5167" t="str">
        <f>INDEX('DATA - Teams'!$C:$C,MATCH(C5167,'DATA - Teams'!$B:$B,0))</f>
        <v>MELONS</v>
      </c>
    </row>
    <row r="5168" spans="1:9" hidden="1" x14ac:dyDescent="0.2">
      <c r="A5168">
        <v>2018</v>
      </c>
      <c r="B5168">
        <v>17</v>
      </c>
      <c r="C5168" t="s">
        <v>382</v>
      </c>
      <c r="D5168" t="s">
        <v>229</v>
      </c>
      <c r="E5168" t="s">
        <v>33</v>
      </c>
      <c r="F5168" t="s">
        <v>59</v>
      </c>
      <c r="G5168">
        <v>90</v>
      </c>
      <c r="H5168">
        <v>66</v>
      </c>
      <c r="I5168" t="str">
        <f>INDEX('DATA - Teams'!$C:$C,MATCH(C5168,'DATA - Teams'!$B:$B,0))</f>
        <v>MELONS</v>
      </c>
    </row>
    <row r="5169" spans="1:9" hidden="1" x14ac:dyDescent="0.2">
      <c r="A5169">
        <v>2018</v>
      </c>
      <c r="B5169">
        <v>17</v>
      </c>
      <c r="C5169" t="s">
        <v>382</v>
      </c>
      <c r="D5169" t="s">
        <v>125</v>
      </c>
      <c r="E5169" t="s">
        <v>36</v>
      </c>
      <c r="F5169" t="s">
        <v>59</v>
      </c>
      <c r="G5169">
        <v>91</v>
      </c>
      <c r="H5169">
        <v>0</v>
      </c>
      <c r="I5169" t="str">
        <f>INDEX('DATA - Teams'!$C:$C,MATCH(C5169,'DATA - Teams'!$B:$B,0))</f>
        <v>MELONS</v>
      </c>
    </row>
    <row r="5170" spans="1:9" hidden="1" x14ac:dyDescent="0.2">
      <c r="A5170">
        <v>2018</v>
      </c>
      <c r="B5170">
        <v>17</v>
      </c>
      <c r="C5170" t="s">
        <v>382</v>
      </c>
      <c r="D5170" t="s">
        <v>1064</v>
      </c>
      <c r="E5170" t="s">
        <v>13</v>
      </c>
      <c r="F5170" t="s">
        <v>59</v>
      </c>
      <c r="G5170">
        <v>87</v>
      </c>
      <c r="H5170">
        <v>90</v>
      </c>
      <c r="I5170" t="str">
        <f>INDEX('DATA - Teams'!$C:$C,MATCH(C5170,'DATA - Teams'!$B:$B,0))</f>
        <v>MELONS</v>
      </c>
    </row>
    <row r="5171" spans="1:9" hidden="1" x14ac:dyDescent="0.2">
      <c r="A5171">
        <v>2018</v>
      </c>
      <c r="B5171">
        <v>17</v>
      </c>
      <c r="C5171" t="s">
        <v>382</v>
      </c>
      <c r="D5171" t="s">
        <v>300</v>
      </c>
      <c r="E5171" t="s">
        <v>17</v>
      </c>
      <c r="F5171" t="s">
        <v>59</v>
      </c>
      <c r="G5171">
        <v>78</v>
      </c>
      <c r="H5171">
        <v>61</v>
      </c>
      <c r="I5171" t="str">
        <f>INDEX('DATA - Teams'!$C:$C,MATCH(C5171,'DATA - Teams'!$B:$B,0))</f>
        <v>MELONS</v>
      </c>
    </row>
    <row r="5172" spans="1:9" hidden="1" x14ac:dyDescent="0.2">
      <c r="A5172">
        <v>2018</v>
      </c>
      <c r="B5172">
        <v>18</v>
      </c>
      <c r="C5172" t="s">
        <v>382</v>
      </c>
      <c r="D5172" t="s">
        <v>77</v>
      </c>
      <c r="E5172" t="s">
        <v>10</v>
      </c>
      <c r="F5172" t="s">
        <v>43</v>
      </c>
      <c r="G5172">
        <v>71</v>
      </c>
      <c r="H5172">
        <v>40</v>
      </c>
      <c r="I5172" t="str">
        <f>INDEX('DATA - Teams'!$C:$C,MATCH(C5172,'DATA - Teams'!$B:$B,0))</f>
        <v>MELONS</v>
      </c>
    </row>
    <row r="5173" spans="1:9" hidden="1" x14ac:dyDescent="0.2">
      <c r="A5173">
        <v>2018</v>
      </c>
      <c r="B5173">
        <v>18</v>
      </c>
      <c r="C5173" t="s">
        <v>382</v>
      </c>
      <c r="D5173" t="s">
        <v>209</v>
      </c>
      <c r="E5173" t="s">
        <v>10</v>
      </c>
      <c r="F5173" t="s">
        <v>41</v>
      </c>
      <c r="G5173">
        <v>113</v>
      </c>
      <c r="H5173">
        <v>123</v>
      </c>
      <c r="I5173" t="str">
        <f>INDEX('DATA - Teams'!$C:$C,MATCH(C5173,'DATA - Teams'!$B:$B,0))</f>
        <v>MELONS</v>
      </c>
    </row>
    <row r="5174" spans="1:9" hidden="1" x14ac:dyDescent="0.2">
      <c r="A5174">
        <v>2018</v>
      </c>
      <c r="B5174">
        <v>18</v>
      </c>
      <c r="C5174" t="s">
        <v>382</v>
      </c>
      <c r="D5174" t="s">
        <v>281</v>
      </c>
      <c r="E5174" t="s">
        <v>16</v>
      </c>
      <c r="F5174" t="s">
        <v>41</v>
      </c>
      <c r="G5174">
        <v>92</v>
      </c>
      <c r="H5174">
        <v>83</v>
      </c>
      <c r="I5174" t="str">
        <f>INDEX('DATA - Teams'!$C:$C,MATCH(C5174,'DATA - Teams'!$B:$B,0))</f>
        <v>MELONS</v>
      </c>
    </row>
    <row r="5175" spans="1:9" hidden="1" x14ac:dyDescent="0.2">
      <c r="A5175">
        <v>2018</v>
      </c>
      <c r="B5175">
        <v>18</v>
      </c>
      <c r="C5175" t="s">
        <v>382</v>
      </c>
      <c r="D5175" t="s">
        <v>62</v>
      </c>
      <c r="E5175" t="s">
        <v>16</v>
      </c>
      <c r="F5175" t="s">
        <v>43</v>
      </c>
      <c r="G5175">
        <v>64</v>
      </c>
      <c r="H5175">
        <v>87</v>
      </c>
      <c r="I5175" t="str">
        <f>INDEX('DATA - Teams'!$C:$C,MATCH(C5175,'DATA - Teams'!$B:$B,0))</f>
        <v>MELONS</v>
      </c>
    </row>
    <row r="5176" spans="1:9" hidden="1" x14ac:dyDescent="0.2">
      <c r="A5176">
        <v>2018</v>
      </c>
      <c r="B5176">
        <v>18</v>
      </c>
      <c r="C5176" t="s">
        <v>382</v>
      </c>
      <c r="D5176" t="s">
        <v>129</v>
      </c>
      <c r="E5176" t="s">
        <v>20</v>
      </c>
      <c r="F5176" t="s">
        <v>38</v>
      </c>
      <c r="G5176">
        <v>96</v>
      </c>
      <c r="H5176">
        <v>114</v>
      </c>
      <c r="I5176" t="str">
        <f>INDEX('DATA - Teams'!$C:$C,MATCH(C5176,'DATA - Teams'!$B:$B,0))</f>
        <v>MELONS</v>
      </c>
    </row>
    <row r="5177" spans="1:9" hidden="1" x14ac:dyDescent="0.2">
      <c r="A5177">
        <v>2018</v>
      </c>
      <c r="B5177">
        <v>18</v>
      </c>
      <c r="C5177" t="s">
        <v>382</v>
      </c>
      <c r="D5177" t="s">
        <v>204</v>
      </c>
      <c r="E5177" t="s">
        <v>20</v>
      </c>
      <c r="F5177" t="s">
        <v>43</v>
      </c>
      <c r="G5177">
        <v>95</v>
      </c>
      <c r="H5177">
        <v>102</v>
      </c>
      <c r="I5177" t="str">
        <f>INDEX('DATA - Teams'!$C:$C,MATCH(C5177,'DATA - Teams'!$B:$B,0))</f>
        <v>MELONS</v>
      </c>
    </row>
    <row r="5178" spans="1:9" hidden="1" x14ac:dyDescent="0.2">
      <c r="A5178">
        <v>2018</v>
      </c>
      <c r="B5178">
        <v>18</v>
      </c>
      <c r="C5178" t="s">
        <v>382</v>
      </c>
      <c r="D5178" t="s">
        <v>203</v>
      </c>
      <c r="E5178" t="s">
        <v>20</v>
      </c>
      <c r="F5178" t="s">
        <v>43</v>
      </c>
      <c r="G5178">
        <v>81</v>
      </c>
      <c r="H5178">
        <v>50</v>
      </c>
      <c r="I5178" t="str">
        <f>INDEX('DATA - Teams'!$C:$C,MATCH(C5178,'DATA - Teams'!$B:$B,0))</f>
        <v>MELONS</v>
      </c>
    </row>
    <row r="5179" spans="1:9" hidden="1" x14ac:dyDescent="0.2">
      <c r="A5179">
        <v>2018</v>
      </c>
      <c r="B5179">
        <v>18</v>
      </c>
      <c r="C5179" t="s">
        <v>382</v>
      </c>
      <c r="D5179" t="s">
        <v>54</v>
      </c>
      <c r="E5179" t="s">
        <v>14</v>
      </c>
      <c r="F5179" t="s">
        <v>43</v>
      </c>
      <c r="G5179">
        <v>87</v>
      </c>
      <c r="H5179">
        <v>52</v>
      </c>
      <c r="I5179" t="str">
        <f>INDEX('DATA - Teams'!$C:$C,MATCH(C5179,'DATA - Teams'!$B:$B,0))</f>
        <v>MELONS</v>
      </c>
    </row>
    <row r="5180" spans="1:9" hidden="1" x14ac:dyDescent="0.2">
      <c r="A5180">
        <v>2018</v>
      </c>
      <c r="B5180">
        <v>18</v>
      </c>
      <c r="C5180" t="s">
        <v>382</v>
      </c>
      <c r="D5180" t="s">
        <v>76</v>
      </c>
      <c r="E5180" t="s">
        <v>14</v>
      </c>
      <c r="F5180" t="s">
        <v>38</v>
      </c>
      <c r="G5180">
        <v>89</v>
      </c>
      <c r="H5180">
        <v>71</v>
      </c>
      <c r="I5180" t="str">
        <f>INDEX('DATA - Teams'!$C:$C,MATCH(C5180,'DATA - Teams'!$B:$B,0))</f>
        <v>MELONS</v>
      </c>
    </row>
    <row r="5181" spans="1:9" hidden="1" x14ac:dyDescent="0.2">
      <c r="A5181">
        <v>2018</v>
      </c>
      <c r="B5181">
        <v>18</v>
      </c>
      <c r="C5181" t="s">
        <v>382</v>
      </c>
      <c r="D5181" t="s">
        <v>271</v>
      </c>
      <c r="E5181" t="s">
        <v>33</v>
      </c>
      <c r="F5181" t="s">
        <v>41</v>
      </c>
      <c r="G5181">
        <v>112</v>
      </c>
      <c r="H5181">
        <v>122</v>
      </c>
      <c r="I5181" t="str">
        <f>INDEX('DATA - Teams'!$C:$C,MATCH(C5181,'DATA - Teams'!$B:$B,0))</f>
        <v>MELONS</v>
      </c>
    </row>
    <row r="5182" spans="1:9" hidden="1" x14ac:dyDescent="0.2">
      <c r="A5182">
        <v>2018</v>
      </c>
      <c r="B5182">
        <v>18</v>
      </c>
      <c r="C5182" t="s">
        <v>382</v>
      </c>
      <c r="D5182" t="s">
        <v>301</v>
      </c>
      <c r="E5182" t="s">
        <v>27</v>
      </c>
      <c r="F5182" t="s">
        <v>41</v>
      </c>
      <c r="G5182">
        <v>134</v>
      </c>
      <c r="H5182">
        <v>122</v>
      </c>
      <c r="I5182" t="str">
        <f>INDEX('DATA - Teams'!$C:$C,MATCH(C5182,'DATA - Teams'!$B:$B,0))</f>
        <v>MELONS</v>
      </c>
    </row>
    <row r="5183" spans="1:9" hidden="1" x14ac:dyDescent="0.2">
      <c r="A5183">
        <v>2018</v>
      </c>
      <c r="B5183">
        <v>18</v>
      </c>
      <c r="C5183" t="s">
        <v>382</v>
      </c>
      <c r="D5183" t="s">
        <v>112</v>
      </c>
      <c r="E5183" t="s">
        <v>21</v>
      </c>
      <c r="F5183" t="s">
        <v>41</v>
      </c>
      <c r="G5183">
        <v>139</v>
      </c>
      <c r="H5183">
        <v>192</v>
      </c>
      <c r="I5183" t="str">
        <f>INDEX('DATA - Teams'!$C:$C,MATCH(C5183,'DATA - Teams'!$B:$B,0))</f>
        <v>MELONS</v>
      </c>
    </row>
    <row r="5184" spans="1:9" hidden="1" x14ac:dyDescent="0.2">
      <c r="A5184">
        <v>2018</v>
      </c>
      <c r="B5184">
        <v>18</v>
      </c>
      <c r="C5184" t="s">
        <v>382</v>
      </c>
      <c r="D5184" t="s">
        <v>60</v>
      </c>
      <c r="E5184" t="s">
        <v>21</v>
      </c>
      <c r="F5184" t="s">
        <v>41</v>
      </c>
      <c r="G5184">
        <v>103</v>
      </c>
      <c r="H5184">
        <v>68</v>
      </c>
      <c r="I5184" t="str">
        <f>INDEX('DATA - Teams'!$C:$C,MATCH(C5184,'DATA - Teams'!$B:$B,0))</f>
        <v>MELONS</v>
      </c>
    </row>
    <row r="5185" spans="1:9" hidden="1" x14ac:dyDescent="0.2">
      <c r="A5185">
        <v>2018</v>
      </c>
      <c r="B5185">
        <v>18</v>
      </c>
      <c r="C5185" t="s">
        <v>382</v>
      </c>
      <c r="D5185" t="s">
        <v>119</v>
      </c>
      <c r="E5185" t="s">
        <v>18</v>
      </c>
      <c r="F5185" t="s">
        <v>41</v>
      </c>
      <c r="G5185">
        <v>100</v>
      </c>
      <c r="H5185">
        <v>106</v>
      </c>
      <c r="I5185" t="str">
        <f>INDEX('DATA - Teams'!$C:$C,MATCH(C5185,'DATA - Teams'!$B:$B,0))</f>
        <v>MELONS</v>
      </c>
    </row>
    <row r="5186" spans="1:9" hidden="1" x14ac:dyDescent="0.2">
      <c r="A5186">
        <v>2018</v>
      </c>
      <c r="B5186">
        <v>18</v>
      </c>
      <c r="C5186" t="s">
        <v>382</v>
      </c>
      <c r="D5186" t="s">
        <v>1064</v>
      </c>
      <c r="E5186" t="s">
        <v>13</v>
      </c>
      <c r="F5186" t="s">
        <v>38</v>
      </c>
      <c r="G5186">
        <v>84</v>
      </c>
      <c r="H5186">
        <v>70</v>
      </c>
      <c r="I5186" t="str">
        <f>INDEX('DATA - Teams'!$C:$C,MATCH(C5186,'DATA - Teams'!$B:$B,0))</f>
        <v>MELONS</v>
      </c>
    </row>
    <row r="5187" spans="1:9" hidden="1" x14ac:dyDescent="0.2">
      <c r="A5187">
        <v>2018</v>
      </c>
      <c r="B5187">
        <v>18</v>
      </c>
      <c r="C5187" t="s">
        <v>382</v>
      </c>
      <c r="D5187" t="s">
        <v>327</v>
      </c>
      <c r="E5187" t="s">
        <v>17</v>
      </c>
      <c r="F5187" t="s">
        <v>52</v>
      </c>
      <c r="G5187">
        <v>125</v>
      </c>
      <c r="H5187">
        <v>93</v>
      </c>
      <c r="I5187" t="str">
        <f>INDEX('DATA - Teams'!$C:$C,MATCH(C5187,'DATA - Teams'!$B:$B,0))</f>
        <v>MELONS</v>
      </c>
    </row>
    <row r="5188" spans="1:9" hidden="1" x14ac:dyDescent="0.2">
      <c r="A5188">
        <v>2018</v>
      </c>
      <c r="B5188">
        <v>18</v>
      </c>
      <c r="C5188" t="s">
        <v>382</v>
      </c>
      <c r="D5188" t="s">
        <v>181</v>
      </c>
      <c r="E5188" t="s">
        <v>23</v>
      </c>
      <c r="F5188" t="s">
        <v>38</v>
      </c>
      <c r="G5188">
        <v>83</v>
      </c>
      <c r="H5188">
        <v>58</v>
      </c>
      <c r="I5188" t="str">
        <f>INDEX('DATA - Teams'!$C:$C,MATCH(C5188,'DATA - Teams'!$B:$B,0))</f>
        <v>MELONS</v>
      </c>
    </row>
    <row r="5189" spans="1:9" hidden="1" x14ac:dyDescent="0.2">
      <c r="A5189">
        <v>2018</v>
      </c>
      <c r="B5189">
        <v>18</v>
      </c>
      <c r="C5189" t="s">
        <v>382</v>
      </c>
      <c r="D5189" t="s">
        <v>179</v>
      </c>
      <c r="E5189" t="s">
        <v>35</v>
      </c>
      <c r="F5189" t="s">
        <v>38</v>
      </c>
      <c r="G5189">
        <v>98</v>
      </c>
      <c r="H5189">
        <v>77</v>
      </c>
      <c r="I5189" t="str">
        <f>INDEX('DATA - Teams'!$C:$C,MATCH(C5189,'DATA - Teams'!$B:$B,0))</f>
        <v>MELONS</v>
      </c>
    </row>
    <row r="5190" spans="1:9" hidden="1" x14ac:dyDescent="0.2">
      <c r="A5190">
        <v>2018</v>
      </c>
      <c r="B5190">
        <v>18</v>
      </c>
      <c r="C5190" t="s">
        <v>382</v>
      </c>
      <c r="D5190" t="s">
        <v>361</v>
      </c>
      <c r="E5190" t="s">
        <v>10</v>
      </c>
      <c r="F5190" t="s">
        <v>59</v>
      </c>
      <c r="G5190">
        <v>94</v>
      </c>
      <c r="H5190">
        <v>73</v>
      </c>
      <c r="I5190" t="str">
        <f>INDEX('DATA - Teams'!$C:$C,MATCH(C5190,'DATA - Teams'!$B:$B,0))</f>
        <v>MELONS</v>
      </c>
    </row>
    <row r="5191" spans="1:9" hidden="1" x14ac:dyDescent="0.2">
      <c r="A5191">
        <v>2018</v>
      </c>
      <c r="B5191">
        <v>18</v>
      </c>
      <c r="C5191" t="s">
        <v>382</v>
      </c>
      <c r="D5191" t="s">
        <v>266</v>
      </c>
      <c r="E5191" t="s">
        <v>16</v>
      </c>
      <c r="F5191" t="s">
        <v>59</v>
      </c>
      <c r="G5191">
        <v>83</v>
      </c>
      <c r="H5191">
        <v>66</v>
      </c>
      <c r="I5191" t="str">
        <f>INDEX('DATA - Teams'!$C:$C,MATCH(C5191,'DATA - Teams'!$B:$B,0))</f>
        <v>MELONS</v>
      </c>
    </row>
    <row r="5192" spans="1:9" hidden="1" x14ac:dyDescent="0.2">
      <c r="A5192">
        <v>2018</v>
      </c>
      <c r="B5192">
        <v>18</v>
      </c>
      <c r="C5192" t="s">
        <v>382</v>
      </c>
      <c r="D5192" t="s">
        <v>125</v>
      </c>
      <c r="E5192" t="s">
        <v>36</v>
      </c>
      <c r="F5192" t="s">
        <v>59</v>
      </c>
      <c r="G5192">
        <v>91</v>
      </c>
      <c r="H5192">
        <v>0</v>
      </c>
      <c r="I5192" t="str">
        <f>INDEX('DATA - Teams'!$C:$C,MATCH(C5192,'DATA - Teams'!$B:$B,0))</f>
        <v>MELONS</v>
      </c>
    </row>
    <row r="5193" spans="1:9" hidden="1" x14ac:dyDescent="0.2">
      <c r="A5193">
        <v>2018</v>
      </c>
      <c r="B5193">
        <v>18</v>
      </c>
      <c r="C5193" t="s">
        <v>382</v>
      </c>
      <c r="D5193" t="s">
        <v>300</v>
      </c>
      <c r="E5193" t="s">
        <v>17</v>
      </c>
      <c r="F5193" t="s">
        <v>59</v>
      </c>
      <c r="G5193">
        <v>77</v>
      </c>
      <c r="H5193">
        <v>80</v>
      </c>
      <c r="I5193" t="str">
        <f>INDEX('DATA - Teams'!$C:$C,MATCH(C5193,'DATA - Teams'!$B:$B,0))</f>
        <v>MELONS</v>
      </c>
    </row>
    <row r="5194" spans="1:9" hidden="1" x14ac:dyDescent="0.2">
      <c r="A5194">
        <v>2018</v>
      </c>
      <c r="B5194">
        <v>19</v>
      </c>
      <c r="C5194" t="s">
        <v>382</v>
      </c>
      <c r="D5194" t="s">
        <v>359</v>
      </c>
      <c r="E5194" t="s">
        <v>10</v>
      </c>
      <c r="F5194" t="s">
        <v>43</v>
      </c>
      <c r="G5194">
        <v>79</v>
      </c>
      <c r="H5194">
        <v>97</v>
      </c>
      <c r="I5194" t="str">
        <f>INDEX('DATA - Teams'!$C:$C,MATCH(C5194,'DATA - Teams'!$B:$B,0))</f>
        <v>MELONS</v>
      </c>
    </row>
    <row r="5195" spans="1:9" hidden="1" x14ac:dyDescent="0.2">
      <c r="A5195">
        <v>2018</v>
      </c>
      <c r="B5195">
        <v>19</v>
      </c>
      <c r="C5195" t="s">
        <v>382</v>
      </c>
      <c r="D5195" t="s">
        <v>209</v>
      </c>
      <c r="E5195" t="s">
        <v>10</v>
      </c>
      <c r="F5195" t="s">
        <v>41</v>
      </c>
      <c r="G5195">
        <v>114</v>
      </c>
      <c r="H5195">
        <v>114</v>
      </c>
      <c r="I5195" t="str">
        <f>INDEX('DATA - Teams'!$C:$C,MATCH(C5195,'DATA - Teams'!$B:$B,0))</f>
        <v>MELONS</v>
      </c>
    </row>
    <row r="5196" spans="1:9" hidden="1" x14ac:dyDescent="0.2">
      <c r="A5196">
        <v>2018</v>
      </c>
      <c r="B5196">
        <v>19</v>
      </c>
      <c r="C5196" t="s">
        <v>382</v>
      </c>
      <c r="D5196" t="s">
        <v>281</v>
      </c>
      <c r="E5196" t="s">
        <v>16</v>
      </c>
      <c r="F5196" t="s">
        <v>38</v>
      </c>
      <c r="G5196">
        <v>96</v>
      </c>
      <c r="H5196">
        <v>114</v>
      </c>
      <c r="I5196" t="str">
        <f>INDEX('DATA - Teams'!$C:$C,MATCH(C5196,'DATA - Teams'!$B:$B,0))</f>
        <v>MELONS</v>
      </c>
    </row>
    <row r="5197" spans="1:9" hidden="1" x14ac:dyDescent="0.2">
      <c r="A5197">
        <v>2018</v>
      </c>
      <c r="B5197">
        <v>19</v>
      </c>
      <c r="C5197" t="s">
        <v>382</v>
      </c>
      <c r="D5197" t="s">
        <v>266</v>
      </c>
      <c r="E5197" t="s">
        <v>16</v>
      </c>
      <c r="F5197" t="s">
        <v>41</v>
      </c>
      <c r="G5197">
        <v>88</v>
      </c>
      <c r="H5197">
        <v>87</v>
      </c>
      <c r="I5197" t="str">
        <f>INDEX('DATA - Teams'!$C:$C,MATCH(C5197,'DATA - Teams'!$B:$B,0))</f>
        <v>MELONS</v>
      </c>
    </row>
    <row r="5198" spans="1:9" hidden="1" x14ac:dyDescent="0.2">
      <c r="A5198">
        <v>2018</v>
      </c>
      <c r="B5198">
        <v>19</v>
      </c>
      <c r="C5198" t="s">
        <v>382</v>
      </c>
      <c r="D5198" t="s">
        <v>62</v>
      </c>
      <c r="E5198" t="s">
        <v>16</v>
      </c>
      <c r="F5198" t="s">
        <v>43</v>
      </c>
      <c r="G5198">
        <v>66</v>
      </c>
      <c r="H5198">
        <v>85</v>
      </c>
      <c r="I5198" t="str">
        <f>INDEX('DATA - Teams'!$C:$C,MATCH(C5198,'DATA - Teams'!$B:$B,0))</f>
        <v>MELONS</v>
      </c>
    </row>
    <row r="5199" spans="1:9" hidden="1" x14ac:dyDescent="0.2">
      <c r="A5199">
        <v>2018</v>
      </c>
      <c r="B5199">
        <v>19</v>
      </c>
      <c r="C5199" t="s">
        <v>382</v>
      </c>
      <c r="D5199" t="s">
        <v>204</v>
      </c>
      <c r="E5199" t="s">
        <v>20</v>
      </c>
      <c r="F5199" t="s">
        <v>43</v>
      </c>
      <c r="G5199">
        <v>100</v>
      </c>
      <c r="H5199">
        <v>94</v>
      </c>
      <c r="I5199" t="str">
        <f>INDEX('DATA - Teams'!$C:$C,MATCH(C5199,'DATA - Teams'!$B:$B,0))</f>
        <v>MELONS</v>
      </c>
    </row>
    <row r="5200" spans="1:9" hidden="1" x14ac:dyDescent="0.2">
      <c r="A5200">
        <v>2018</v>
      </c>
      <c r="B5200">
        <v>19</v>
      </c>
      <c r="C5200" t="s">
        <v>382</v>
      </c>
      <c r="D5200" t="s">
        <v>129</v>
      </c>
      <c r="E5200" t="s">
        <v>20</v>
      </c>
      <c r="F5200" t="s">
        <v>38</v>
      </c>
      <c r="G5200">
        <v>96</v>
      </c>
      <c r="H5200">
        <v>100</v>
      </c>
      <c r="I5200" t="str">
        <f>INDEX('DATA - Teams'!$C:$C,MATCH(C5200,'DATA - Teams'!$B:$B,0))</f>
        <v>MELONS</v>
      </c>
    </row>
    <row r="5201" spans="1:9" hidden="1" x14ac:dyDescent="0.2">
      <c r="A5201">
        <v>2018</v>
      </c>
      <c r="B5201">
        <v>19</v>
      </c>
      <c r="C5201" t="s">
        <v>382</v>
      </c>
      <c r="D5201" t="s">
        <v>54</v>
      </c>
      <c r="E5201" t="s">
        <v>14</v>
      </c>
      <c r="F5201" t="s">
        <v>43</v>
      </c>
      <c r="G5201">
        <v>77</v>
      </c>
      <c r="H5201">
        <v>62</v>
      </c>
      <c r="I5201" t="str">
        <f>INDEX('DATA - Teams'!$C:$C,MATCH(C5201,'DATA - Teams'!$B:$B,0))</f>
        <v>MELONS</v>
      </c>
    </row>
    <row r="5202" spans="1:9" hidden="1" x14ac:dyDescent="0.2">
      <c r="A5202">
        <v>2018</v>
      </c>
      <c r="B5202">
        <v>19</v>
      </c>
      <c r="C5202" t="s">
        <v>382</v>
      </c>
      <c r="D5202" t="s">
        <v>76</v>
      </c>
      <c r="E5202" t="s">
        <v>14</v>
      </c>
      <c r="F5202" t="s">
        <v>38</v>
      </c>
      <c r="G5202">
        <v>94</v>
      </c>
      <c r="H5202">
        <v>118</v>
      </c>
      <c r="I5202" t="str">
        <f>INDEX('DATA - Teams'!$C:$C,MATCH(C5202,'DATA - Teams'!$B:$B,0))</f>
        <v>MELONS</v>
      </c>
    </row>
    <row r="5203" spans="1:9" hidden="1" x14ac:dyDescent="0.2">
      <c r="A5203">
        <v>2018</v>
      </c>
      <c r="B5203">
        <v>19</v>
      </c>
      <c r="C5203" t="s">
        <v>382</v>
      </c>
      <c r="D5203" t="s">
        <v>271</v>
      </c>
      <c r="E5203" t="s">
        <v>33</v>
      </c>
      <c r="F5203" t="s">
        <v>41</v>
      </c>
      <c r="G5203">
        <v>109</v>
      </c>
      <c r="H5203">
        <v>116</v>
      </c>
      <c r="I5203" t="str">
        <f>INDEX('DATA - Teams'!$C:$C,MATCH(C5203,'DATA - Teams'!$B:$B,0))</f>
        <v>MELONS</v>
      </c>
    </row>
    <row r="5204" spans="1:9" hidden="1" x14ac:dyDescent="0.2">
      <c r="A5204">
        <v>2018</v>
      </c>
      <c r="B5204">
        <v>19</v>
      </c>
      <c r="C5204" t="s">
        <v>382</v>
      </c>
      <c r="D5204" t="s">
        <v>301</v>
      </c>
      <c r="E5204" t="s">
        <v>27</v>
      </c>
      <c r="F5204" t="s">
        <v>41</v>
      </c>
      <c r="G5204">
        <v>131</v>
      </c>
      <c r="H5204">
        <v>173</v>
      </c>
      <c r="I5204" t="str">
        <f>INDEX('DATA - Teams'!$C:$C,MATCH(C5204,'DATA - Teams'!$B:$B,0))</f>
        <v>MELONS</v>
      </c>
    </row>
    <row r="5205" spans="1:9" hidden="1" x14ac:dyDescent="0.2">
      <c r="A5205">
        <v>2018</v>
      </c>
      <c r="B5205">
        <v>19</v>
      </c>
      <c r="C5205" t="s">
        <v>382</v>
      </c>
      <c r="D5205" t="s">
        <v>112</v>
      </c>
      <c r="E5205" t="s">
        <v>21</v>
      </c>
      <c r="F5205" t="s">
        <v>41</v>
      </c>
      <c r="G5205">
        <v>147</v>
      </c>
      <c r="H5205">
        <v>150</v>
      </c>
      <c r="I5205" t="str">
        <f>INDEX('DATA - Teams'!$C:$C,MATCH(C5205,'DATA - Teams'!$B:$B,0))</f>
        <v>MELONS</v>
      </c>
    </row>
    <row r="5206" spans="1:9" hidden="1" x14ac:dyDescent="0.2">
      <c r="A5206">
        <v>2018</v>
      </c>
      <c r="B5206">
        <v>19</v>
      </c>
      <c r="C5206" t="s">
        <v>382</v>
      </c>
      <c r="D5206" t="s">
        <v>60</v>
      </c>
      <c r="E5206" t="s">
        <v>21</v>
      </c>
      <c r="F5206" t="s">
        <v>41</v>
      </c>
      <c r="G5206">
        <v>101</v>
      </c>
      <c r="H5206">
        <v>103</v>
      </c>
      <c r="I5206" t="str">
        <f>INDEX('DATA - Teams'!$C:$C,MATCH(C5206,'DATA - Teams'!$B:$B,0))</f>
        <v>MELONS</v>
      </c>
    </row>
    <row r="5207" spans="1:9" hidden="1" x14ac:dyDescent="0.2">
      <c r="A5207">
        <v>2018</v>
      </c>
      <c r="B5207">
        <v>19</v>
      </c>
      <c r="C5207" t="s">
        <v>382</v>
      </c>
      <c r="D5207" t="s">
        <v>119</v>
      </c>
      <c r="E5207" t="s">
        <v>18</v>
      </c>
      <c r="F5207" t="s">
        <v>41</v>
      </c>
      <c r="G5207">
        <v>106</v>
      </c>
      <c r="H5207">
        <v>118</v>
      </c>
      <c r="I5207" t="str">
        <f>INDEX('DATA - Teams'!$C:$C,MATCH(C5207,'DATA - Teams'!$B:$B,0))</f>
        <v>MELONS</v>
      </c>
    </row>
    <row r="5208" spans="1:9" hidden="1" x14ac:dyDescent="0.2">
      <c r="A5208">
        <v>2018</v>
      </c>
      <c r="B5208">
        <v>19</v>
      </c>
      <c r="C5208" t="s">
        <v>382</v>
      </c>
      <c r="D5208" t="s">
        <v>327</v>
      </c>
      <c r="E5208" t="s">
        <v>17</v>
      </c>
      <c r="F5208" t="s">
        <v>52</v>
      </c>
      <c r="G5208">
        <v>123</v>
      </c>
      <c r="H5208">
        <v>130</v>
      </c>
      <c r="I5208" t="str">
        <f>INDEX('DATA - Teams'!$C:$C,MATCH(C5208,'DATA - Teams'!$B:$B,0))</f>
        <v>MELONS</v>
      </c>
    </row>
    <row r="5209" spans="1:9" hidden="1" x14ac:dyDescent="0.2">
      <c r="A5209">
        <v>2018</v>
      </c>
      <c r="B5209">
        <v>19</v>
      </c>
      <c r="C5209" t="s">
        <v>382</v>
      </c>
      <c r="D5209" t="s">
        <v>130</v>
      </c>
      <c r="E5209" t="s">
        <v>23</v>
      </c>
      <c r="F5209" t="s">
        <v>43</v>
      </c>
      <c r="G5209">
        <v>82</v>
      </c>
      <c r="H5209">
        <v>75</v>
      </c>
      <c r="I5209" t="str">
        <f>INDEX('DATA - Teams'!$C:$C,MATCH(C5209,'DATA - Teams'!$B:$B,0))</f>
        <v>MELONS</v>
      </c>
    </row>
    <row r="5210" spans="1:9" hidden="1" x14ac:dyDescent="0.2">
      <c r="A5210">
        <v>2018</v>
      </c>
      <c r="B5210">
        <v>19</v>
      </c>
      <c r="C5210" t="s">
        <v>382</v>
      </c>
      <c r="D5210" t="s">
        <v>181</v>
      </c>
      <c r="E5210" t="s">
        <v>23</v>
      </c>
      <c r="F5210" t="s">
        <v>38</v>
      </c>
      <c r="G5210">
        <v>69</v>
      </c>
      <c r="H5210">
        <v>45</v>
      </c>
      <c r="I5210" t="str">
        <f>INDEX('DATA - Teams'!$C:$C,MATCH(C5210,'DATA - Teams'!$B:$B,0))</f>
        <v>MELONS</v>
      </c>
    </row>
    <row r="5211" spans="1:9" hidden="1" x14ac:dyDescent="0.2">
      <c r="A5211">
        <v>2018</v>
      </c>
      <c r="B5211">
        <v>19</v>
      </c>
      <c r="C5211" t="s">
        <v>382</v>
      </c>
      <c r="D5211" t="s">
        <v>179</v>
      </c>
      <c r="E5211" t="s">
        <v>35</v>
      </c>
      <c r="F5211" t="s">
        <v>38</v>
      </c>
      <c r="G5211">
        <v>93</v>
      </c>
      <c r="H5211">
        <v>77</v>
      </c>
      <c r="I5211" t="str">
        <f>INDEX('DATA - Teams'!$C:$C,MATCH(C5211,'DATA - Teams'!$B:$B,0))</f>
        <v>MELONS</v>
      </c>
    </row>
    <row r="5212" spans="1:9" hidden="1" x14ac:dyDescent="0.2">
      <c r="A5212">
        <v>2018</v>
      </c>
      <c r="B5212">
        <v>19</v>
      </c>
      <c r="C5212" t="s">
        <v>382</v>
      </c>
      <c r="D5212" t="s">
        <v>246</v>
      </c>
      <c r="E5212" t="s">
        <v>14</v>
      </c>
      <c r="F5212" t="s">
        <v>59</v>
      </c>
      <c r="G5212">
        <v>67</v>
      </c>
      <c r="H5212">
        <v>0</v>
      </c>
      <c r="I5212" t="str">
        <f>INDEX('DATA - Teams'!$C:$C,MATCH(C5212,'DATA - Teams'!$B:$B,0))</f>
        <v>MELONS</v>
      </c>
    </row>
    <row r="5213" spans="1:9" hidden="1" x14ac:dyDescent="0.2">
      <c r="A5213">
        <v>2018</v>
      </c>
      <c r="B5213">
        <v>19</v>
      </c>
      <c r="C5213" t="s">
        <v>382</v>
      </c>
      <c r="D5213" t="s">
        <v>248</v>
      </c>
      <c r="E5213" t="s">
        <v>28</v>
      </c>
      <c r="F5213" t="s">
        <v>59</v>
      </c>
      <c r="G5213">
        <v>104</v>
      </c>
      <c r="H5213">
        <v>0</v>
      </c>
      <c r="I5213" t="str">
        <f>INDEX('DATA - Teams'!$C:$C,MATCH(C5213,'DATA - Teams'!$B:$B,0))</f>
        <v>MELONS</v>
      </c>
    </row>
    <row r="5214" spans="1:9" hidden="1" x14ac:dyDescent="0.2">
      <c r="A5214">
        <v>2018</v>
      </c>
      <c r="B5214">
        <v>19</v>
      </c>
      <c r="C5214" t="s">
        <v>382</v>
      </c>
      <c r="D5214" t="s">
        <v>125</v>
      </c>
      <c r="E5214" t="s">
        <v>36</v>
      </c>
      <c r="F5214" t="s">
        <v>59</v>
      </c>
      <c r="G5214">
        <v>91</v>
      </c>
      <c r="H5214">
        <v>0</v>
      </c>
      <c r="I5214" t="str">
        <f>INDEX('DATA - Teams'!$C:$C,MATCH(C5214,'DATA - Teams'!$B:$B,0))</f>
        <v>MELONS</v>
      </c>
    </row>
    <row r="5215" spans="1:9" hidden="1" x14ac:dyDescent="0.2">
      <c r="A5215">
        <v>2018</v>
      </c>
      <c r="B5215">
        <v>19</v>
      </c>
      <c r="C5215" t="s">
        <v>382</v>
      </c>
      <c r="D5215" t="s">
        <v>300</v>
      </c>
      <c r="E5215" t="s">
        <v>17</v>
      </c>
      <c r="F5215" t="s">
        <v>59</v>
      </c>
      <c r="G5215">
        <v>73</v>
      </c>
      <c r="H5215">
        <v>74</v>
      </c>
      <c r="I5215" t="str">
        <f>INDEX('DATA - Teams'!$C:$C,MATCH(C5215,'DATA - Teams'!$B:$B,0))</f>
        <v>MELONS</v>
      </c>
    </row>
    <row r="5216" spans="1:9" hidden="1" x14ac:dyDescent="0.2">
      <c r="A5216">
        <v>2018</v>
      </c>
      <c r="B5216">
        <v>20</v>
      </c>
      <c r="C5216" t="s">
        <v>382</v>
      </c>
      <c r="D5216" t="s">
        <v>359</v>
      </c>
      <c r="E5216" t="s">
        <v>10</v>
      </c>
      <c r="F5216" t="s">
        <v>43</v>
      </c>
      <c r="G5216">
        <v>81</v>
      </c>
      <c r="H5216">
        <v>74</v>
      </c>
      <c r="I5216" t="str">
        <f>INDEX('DATA - Teams'!$C:$C,MATCH(C5216,'DATA - Teams'!$B:$B,0))</f>
        <v>MELONS</v>
      </c>
    </row>
    <row r="5217" spans="1:9" hidden="1" x14ac:dyDescent="0.2">
      <c r="A5217">
        <v>2018</v>
      </c>
      <c r="B5217">
        <v>20</v>
      </c>
      <c r="C5217" t="s">
        <v>382</v>
      </c>
      <c r="D5217" t="s">
        <v>209</v>
      </c>
      <c r="E5217" t="s">
        <v>10</v>
      </c>
      <c r="F5217" t="s">
        <v>41</v>
      </c>
      <c r="G5217">
        <v>113</v>
      </c>
      <c r="H5217">
        <v>116</v>
      </c>
      <c r="I5217" t="str">
        <f>INDEX('DATA - Teams'!$C:$C,MATCH(C5217,'DATA - Teams'!$B:$B,0))</f>
        <v>MELONS</v>
      </c>
    </row>
    <row r="5218" spans="1:9" hidden="1" x14ac:dyDescent="0.2">
      <c r="A5218">
        <v>2018</v>
      </c>
      <c r="B5218">
        <v>20</v>
      </c>
      <c r="C5218" t="s">
        <v>382</v>
      </c>
      <c r="D5218" t="s">
        <v>281</v>
      </c>
      <c r="E5218" t="s">
        <v>16</v>
      </c>
      <c r="F5218" t="s">
        <v>38</v>
      </c>
      <c r="G5218">
        <v>93</v>
      </c>
      <c r="H5218">
        <v>105</v>
      </c>
      <c r="I5218" t="str">
        <f>INDEX('DATA - Teams'!$C:$C,MATCH(C5218,'DATA - Teams'!$B:$B,0))</f>
        <v>MELONS</v>
      </c>
    </row>
    <row r="5219" spans="1:9" hidden="1" x14ac:dyDescent="0.2">
      <c r="A5219">
        <v>2018</v>
      </c>
      <c r="B5219">
        <v>20</v>
      </c>
      <c r="C5219" t="s">
        <v>382</v>
      </c>
      <c r="D5219" t="s">
        <v>266</v>
      </c>
      <c r="E5219" t="s">
        <v>16</v>
      </c>
      <c r="F5219" t="s">
        <v>41</v>
      </c>
      <c r="G5219">
        <v>82</v>
      </c>
      <c r="H5219">
        <v>57</v>
      </c>
      <c r="I5219" t="str">
        <f>INDEX('DATA - Teams'!$C:$C,MATCH(C5219,'DATA - Teams'!$B:$B,0))</f>
        <v>MELONS</v>
      </c>
    </row>
    <row r="5220" spans="1:9" hidden="1" x14ac:dyDescent="0.2">
      <c r="A5220">
        <v>2018</v>
      </c>
      <c r="B5220">
        <v>20</v>
      </c>
      <c r="C5220" t="s">
        <v>382</v>
      </c>
      <c r="D5220" t="s">
        <v>62</v>
      </c>
      <c r="E5220" t="s">
        <v>16</v>
      </c>
      <c r="F5220" t="s">
        <v>43</v>
      </c>
      <c r="G5220">
        <v>65</v>
      </c>
      <c r="H5220">
        <v>51</v>
      </c>
      <c r="I5220" t="str">
        <f>INDEX('DATA - Teams'!$C:$C,MATCH(C5220,'DATA - Teams'!$B:$B,0))</f>
        <v>MELONS</v>
      </c>
    </row>
    <row r="5221" spans="1:9" hidden="1" x14ac:dyDescent="0.2">
      <c r="A5221">
        <v>2018</v>
      </c>
      <c r="B5221">
        <v>20</v>
      </c>
      <c r="C5221" t="s">
        <v>382</v>
      </c>
      <c r="D5221" t="s">
        <v>204</v>
      </c>
      <c r="E5221" t="s">
        <v>20</v>
      </c>
      <c r="F5221" t="s">
        <v>43</v>
      </c>
      <c r="G5221">
        <v>101</v>
      </c>
      <c r="H5221">
        <v>91</v>
      </c>
      <c r="I5221" t="str">
        <f>INDEX('DATA - Teams'!$C:$C,MATCH(C5221,'DATA - Teams'!$B:$B,0))</f>
        <v>MELONS</v>
      </c>
    </row>
    <row r="5222" spans="1:9" hidden="1" x14ac:dyDescent="0.2">
      <c r="A5222">
        <v>2018</v>
      </c>
      <c r="B5222">
        <v>20</v>
      </c>
      <c r="C5222" t="s">
        <v>382</v>
      </c>
      <c r="D5222" t="s">
        <v>129</v>
      </c>
      <c r="E5222" t="s">
        <v>20</v>
      </c>
      <c r="F5222" t="s">
        <v>38</v>
      </c>
      <c r="G5222">
        <v>106</v>
      </c>
      <c r="H5222">
        <v>144</v>
      </c>
      <c r="I5222" t="str">
        <f>INDEX('DATA - Teams'!$C:$C,MATCH(C5222,'DATA - Teams'!$B:$B,0))</f>
        <v>MELONS</v>
      </c>
    </row>
    <row r="5223" spans="1:9" hidden="1" x14ac:dyDescent="0.2">
      <c r="A5223">
        <v>2018</v>
      </c>
      <c r="B5223">
        <v>20</v>
      </c>
      <c r="C5223" t="s">
        <v>382</v>
      </c>
      <c r="D5223" t="s">
        <v>54</v>
      </c>
      <c r="E5223" t="s">
        <v>14</v>
      </c>
      <c r="F5223" t="s">
        <v>43</v>
      </c>
      <c r="G5223">
        <v>76</v>
      </c>
      <c r="H5223">
        <v>58</v>
      </c>
      <c r="I5223" t="str">
        <f>INDEX('DATA - Teams'!$C:$C,MATCH(C5223,'DATA - Teams'!$B:$B,0))</f>
        <v>MELONS</v>
      </c>
    </row>
    <row r="5224" spans="1:9" hidden="1" x14ac:dyDescent="0.2">
      <c r="A5224">
        <v>2018</v>
      </c>
      <c r="B5224">
        <v>20</v>
      </c>
      <c r="C5224" t="s">
        <v>382</v>
      </c>
      <c r="D5224" t="s">
        <v>76</v>
      </c>
      <c r="E5224" t="s">
        <v>14</v>
      </c>
      <c r="F5224" t="s">
        <v>38</v>
      </c>
      <c r="G5224">
        <v>94</v>
      </c>
      <c r="H5224">
        <v>92</v>
      </c>
      <c r="I5224" t="str">
        <f>INDEX('DATA - Teams'!$C:$C,MATCH(C5224,'DATA - Teams'!$B:$B,0))</f>
        <v>MELONS</v>
      </c>
    </row>
    <row r="5225" spans="1:9" hidden="1" x14ac:dyDescent="0.2">
      <c r="A5225">
        <v>2018</v>
      </c>
      <c r="B5225">
        <v>20</v>
      </c>
      <c r="C5225" t="s">
        <v>382</v>
      </c>
      <c r="D5225" t="s">
        <v>271</v>
      </c>
      <c r="E5225" t="s">
        <v>33</v>
      </c>
      <c r="F5225" t="s">
        <v>41</v>
      </c>
      <c r="G5225">
        <v>104</v>
      </c>
      <c r="H5225">
        <v>82</v>
      </c>
      <c r="I5225" t="str">
        <f>INDEX('DATA - Teams'!$C:$C,MATCH(C5225,'DATA - Teams'!$B:$B,0))</f>
        <v>MELONS</v>
      </c>
    </row>
    <row r="5226" spans="1:9" hidden="1" x14ac:dyDescent="0.2">
      <c r="A5226">
        <v>2018</v>
      </c>
      <c r="B5226">
        <v>20</v>
      </c>
      <c r="C5226" t="s">
        <v>382</v>
      </c>
      <c r="D5226" t="s">
        <v>301</v>
      </c>
      <c r="E5226" t="s">
        <v>27</v>
      </c>
      <c r="F5226" t="s">
        <v>41</v>
      </c>
      <c r="G5226">
        <v>134</v>
      </c>
      <c r="H5226">
        <v>122</v>
      </c>
      <c r="I5226" t="str">
        <f>INDEX('DATA - Teams'!$C:$C,MATCH(C5226,'DATA - Teams'!$B:$B,0))</f>
        <v>MELONS</v>
      </c>
    </row>
    <row r="5227" spans="1:9" hidden="1" x14ac:dyDescent="0.2">
      <c r="A5227">
        <v>2018</v>
      </c>
      <c r="B5227">
        <v>20</v>
      </c>
      <c r="C5227" t="s">
        <v>382</v>
      </c>
      <c r="D5227" t="s">
        <v>112</v>
      </c>
      <c r="E5227" t="s">
        <v>21</v>
      </c>
      <c r="F5227" t="s">
        <v>41</v>
      </c>
      <c r="G5227">
        <v>142</v>
      </c>
      <c r="H5227">
        <v>153</v>
      </c>
      <c r="I5227" t="str">
        <f>INDEX('DATA - Teams'!$C:$C,MATCH(C5227,'DATA - Teams'!$B:$B,0))</f>
        <v>MELONS</v>
      </c>
    </row>
    <row r="5228" spans="1:9" hidden="1" x14ac:dyDescent="0.2">
      <c r="A5228">
        <v>2018</v>
      </c>
      <c r="B5228">
        <v>20</v>
      </c>
      <c r="C5228" t="s">
        <v>382</v>
      </c>
      <c r="D5228" t="s">
        <v>60</v>
      </c>
      <c r="E5228" t="s">
        <v>21</v>
      </c>
      <c r="F5228" t="s">
        <v>41</v>
      </c>
      <c r="G5228">
        <v>99</v>
      </c>
      <c r="H5228">
        <v>55</v>
      </c>
      <c r="I5228" t="str">
        <f>INDEX('DATA - Teams'!$C:$C,MATCH(C5228,'DATA - Teams'!$B:$B,0))</f>
        <v>MELONS</v>
      </c>
    </row>
    <row r="5229" spans="1:9" hidden="1" x14ac:dyDescent="0.2">
      <c r="A5229">
        <v>2018</v>
      </c>
      <c r="B5229">
        <v>20</v>
      </c>
      <c r="C5229" t="s">
        <v>382</v>
      </c>
      <c r="D5229" t="s">
        <v>125</v>
      </c>
      <c r="E5229" t="s">
        <v>36</v>
      </c>
      <c r="F5229" t="s">
        <v>43</v>
      </c>
      <c r="G5229">
        <v>90</v>
      </c>
      <c r="H5229">
        <v>100</v>
      </c>
      <c r="I5229" t="str">
        <f>INDEX('DATA - Teams'!$C:$C,MATCH(C5229,'DATA - Teams'!$B:$B,0))</f>
        <v>MELONS</v>
      </c>
    </row>
    <row r="5230" spans="1:9" hidden="1" x14ac:dyDescent="0.2">
      <c r="A5230">
        <v>2018</v>
      </c>
      <c r="B5230">
        <v>20</v>
      </c>
      <c r="C5230" t="s">
        <v>382</v>
      </c>
      <c r="D5230" t="s">
        <v>119</v>
      </c>
      <c r="E5230" t="s">
        <v>18</v>
      </c>
      <c r="F5230" t="s">
        <v>41</v>
      </c>
      <c r="G5230">
        <v>114</v>
      </c>
      <c r="H5230">
        <v>142</v>
      </c>
      <c r="I5230" t="str">
        <f>INDEX('DATA - Teams'!$C:$C,MATCH(C5230,'DATA - Teams'!$B:$B,0))</f>
        <v>MELONS</v>
      </c>
    </row>
    <row r="5231" spans="1:9" hidden="1" x14ac:dyDescent="0.2">
      <c r="A5231">
        <v>2018</v>
      </c>
      <c r="B5231">
        <v>20</v>
      </c>
      <c r="C5231" t="s">
        <v>382</v>
      </c>
      <c r="D5231" t="s">
        <v>327</v>
      </c>
      <c r="E5231" t="s">
        <v>17</v>
      </c>
      <c r="F5231" t="s">
        <v>52</v>
      </c>
      <c r="G5231">
        <v>117</v>
      </c>
      <c r="H5231">
        <v>112</v>
      </c>
      <c r="I5231" t="str">
        <f>INDEX('DATA - Teams'!$C:$C,MATCH(C5231,'DATA - Teams'!$B:$B,0))</f>
        <v>MELONS</v>
      </c>
    </row>
    <row r="5232" spans="1:9" hidden="1" x14ac:dyDescent="0.2">
      <c r="A5232">
        <v>2018</v>
      </c>
      <c r="B5232">
        <v>20</v>
      </c>
      <c r="C5232" t="s">
        <v>382</v>
      </c>
      <c r="D5232" t="s">
        <v>181</v>
      </c>
      <c r="E5232" t="s">
        <v>23</v>
      </c>
      <c r="F5232" t="s">
        <v>38</v>
      </c>
      <c r="G5232">
        <v>66</v>
      </c>
      <c r="H5232">
        <v>62</v>
      </c>
      <c r="I5232" t="str">
        <f>INDEX('DATA - Teams'!$C:$C,MATCH(C5232,'DATA - Teams'!$B:$B,0))</f>
        <v>MELONS</v>
      </c>
    </row>
    <row r="5233" spans="1:9" hidden="1" x14ac:dyDescent="0.2">
      <c r="A5233">
        <v>2018</v>
      </c>
      <c r="B5233">
        <v>20</v>
      </c>
      <c r="C5233" t="s">
        <v>382</v>
      </c>
      <c r="D5233" t="s">
        <v>179</v>
      </c>
      <c r="E5233" t="s">
        <v>35</v>
      </c>
      <c r="F5233" t="s">
        <v>38</v>
      </c>
      <c r="G5233">
        <v>96</v>
      </c>
      <c r="H5233">
        <v>110</v>
      </c>
      <c r="I5233" t="str">
        <f>INDEX('DATA - Teams'!$C:$C,MATCH(C5233,'DATA - Teams'!$B:$B,0))</f>
        <v>MELONS</v>
      </c>
    </row>
    <row r="5234" spans="1:9" hidden="1" x14ac:dyDescent="0.2">
      <c r="A5234">
        <v>2018</v>
      </c>
      <c r="B5234">
        <v>20</v>
      </c>
      <c r="C5234" t="s">
        <v>382</v>
      </c>
      <c r="D5234" t="s">
        <v>361</v>
      </c>
      <c r="E5234" t="s">
        <v>10</v>
      </c>
      <c r="F5234" t="s">
        <v>59</v>
      </c>
      <c r="G5234">
        <v>83</v>
      </c>
      <c r="H5234">
        <v>64</v>
      </c>
      <c r="I5234" t="str">
        <f>INDEX('DATA - Teams'!$C:$C,MATCH(C5234,'DATA - Teams'!$B:$B,0))</f>
        <v>MELONS</v>
      </c>
    </row>
    <row r="5235" spans="1:9" hidden="1" x14ac:dyDescent="0.2">
      <c r="A5235">
        <v>2018</v>
      </c>
      <c r="B5235">
        <v>20</v>
      </c>
      <c r="C5235" t="s">
        <v>382</v>
      </c>
      <c r="D5235" t="s">
        <v>246</v>
      </c>
      <c r="E5235" t="s">
        <v>14</v>
      </c>
      <c r="F5235" t="s">
        <v>59</v>
      </c>
      <c r="G5235">
        <v>67</v>
      </c>
      <c r="H5235">
        <v>0</v>
      </c>
      <c r="I5235" t="str">
        <f>INDEX('DATA - Teams'!$C:$C,MATCH(C5235,'DATA - Teams'!$B:$B,0))</f>
        <v>MELONS</v>
      </c>
    </row>
    <row r="5236" spans="1:9" hidden="1" x14ac:dyDescent="0.2">
      <c r="A5236">
        <v>2018</v>
      </c>
      <c r="B5236">
        <v>20</v>
      </c>
      <c r="C5236" t="s">
        <v>382</v>
      </c>
      <c r="D5236" t="s">
        <v>248</v>
      </c>
      <c r="E5236" t="s">
        <v>28</v>
      </c>
      <c r="F5236" t="s">
        <v>59</v>
      </c>
      <c r="G5236">
        <v>86</v>
      </c>
      <c r="H5236">
        <v>46</v>
      </c>
      <c r="I5236" t="str">
        <f>INDEX('DATA - Teams'!$C:$C,MATCH(C5236,'DATA - Teams'!$B:$B,0))</f>
        <v>MELONS</v>
      </c>
    </row>
    <row r="5237" spans="1:9" hidden="1" x14ac:dyDescent="0.2">
      <c r="A5237">
        <v>2018</v>
      </c>
      <c r="B5237">
        <v>20</v>
      </c>
      <c r="C5237" t="s">
        <v>382</v>
      </c>
      <c r="D5237" t="s">
        <v>300</v>
      </c>
      <c r="E5237" t="s">
        <v>17</v>
      </c>
      <c r="F5237" t="s">
        <v>59</v>
      </c>
      <c r="G5237">
        <v>74</v>
      </c>
      <c r="H5237">
        <v>92</v>
      </c>
      <c r="I5237" t="str">
        <f>INDEX('DATA - Teams'!$C:$C,MATCH(C5237,'DATA - Teams'!$B:$B,0))</f>
        <v>MELONS</v>
      </c>
    </row>
    <row r="5238" spans="1:9" hidden="1" x14ac:dyDescent="0.2">
      <c r="A5238">
        <v>2018</v>
      </c>
      <c r="B5238">
        <v>21</v>
      </c>
      <c r="C5238" t="s">
        <v>382</v>
      </c>
      <c r="D5238" t="s">
        <v>359</v>
      </c>
      <c r="E5238" t="s">
        <v>10</v>
      </c>
      <c r="F5238" t="s">
        <v>43</v>
      </c>
      <c r="G5238">
        <v>72</v>
      </c>
      <c r="H5238">
        <v>7</v>
      </c>
      <c r="I5238" t="str">
        <f>INDEX('DATA - Teams'!$C:$C,MATCH(C5238,'DATA - Teams'!$B:$B,0))</f>
        <v>MELONS</v>
      </c>
    </row>
    <row r="5239" spans="1:9" hidden="1" x14ac:dyDescent="0.2">
      <c r="A5239">
        <v>2018</v>
      </c>
      <c r="B5239">
        <v>21</v>
      </c>
      <c r="C5239" t="s">
        <v>382</v>
      </c>
      <c r="D5239" t="s">
        <v>209</v>
      </c>
      <c r="E5239" t="s">
        <v>10</v>
      </c>
      <c r="F5239" t="s">
        <v>41</v>
      </c>
      <c r="G5239">
        <v>112</v>
      </c>
      <c r="H5239">
        <v>121</v>
      </c>
      <c r="I5239" t="str">
        <f>INDEX('DATA - Teams'!$C:$C,MATCH(C5239,'DATA - Teams'!$B:$B,0))</f>
        <v>MELONS</v>
      </c>
    </row>
    <row r="5240" spans="1:9" hidden="1" x14ac:dyDescent="0.2">
      <c r="A5240">
        <v>2018</v>
      </c>
      <c r="B5240">
        <v>21</v>
      </c>
      <c r="C5240" t="s">
        <v>382</v>
      </c>
      <c r="D5240" t="s">
        <v>281</v>
      </c>
      <c r="E5240" t="s">
        <v>16</v>
      </c>
      <c r="F5240" t="s">
        <v>38</v>
      </c>
      <c r="G5240">
        <v>91</v>
      </c>
      <c r="H5240">
        <v>97</v>
      </c>
      <c r="I5240" t="str">
        <f>INDEX('DATA - Teams'!$C:$C,MATCH(C5240,'DATA - Teams'!$B:$B,0))</f>
        <v>MELONS</v>
      </c>
    </row>
    <row r="5241" spans="1:9" hidden="1" x14ac:dyDescent="0.2">
      <c r="A5241">
        <v>2018</v>
      </c>
      <c r="B5241">
        <v>21</v>
      </c>
      <c r="C5241" t="s">
        <v>382</v>
      </c>
      <c r="D5241" t="s">
        <v>266</v>
      </c>
      <c r="E5241" t="s">
        <v>16</v>
      </c>
      <c r="F5241" t="s">
        <v>41</v>
      </c>
      <c r="G5241">
        <v>73</v>
      </c>
      <c r="H5241">
        <v>79</v>
      </c>
      <c r="I5241" t="str">
        <f>INDEX('DATA - Teams'!$C:$C,MATCH(C5241,'DATA - Teams'!$B:$B,0))</f>
        <v>MELONS</v>
      </c>
    </row>
    <row r="5242" spans="1:9" hidden="1" x14ac:dyDescent="0.2">
      <c r="A5242">
        <v>2018</v>
      </c>
      <c r="B5242">
        <v>21</v>
      </c>
      <c r="C5242" t="s">
        <v>382</v>
      </c>
      <c r="D5242" t="s">
        <v>204</v>
      </c>
      <c r="E5242" t="s">
        <v>20</v>
      </c>
      <c r="F5242" t="s">
        <v>43</v>
      </c>
      <c r="G5242">
        <v>92</v>
      </c>
      <c r="H5242">
        <v>56</v>
      </c>
      <c r="I5242" t="str">
        <f>INDEX('DATA - Teams'!$C:$C,MATCH(C5242,'DATA - Teams'!$B:$B,0))</f>
        <v>MELONS</v>
      </c>
    </row>
    <row r="5243" spans="1:9" hidden="1" x14ac:dyDescent="0.2">
      <c r="A5243">
        <v>2018</v>
      </c>
      <c r="B5243">
        <v>21</v>
      </c>
      <c r="C5243" t="s">
        <v>382</v>
      </c>
      <c r="D5243" t="s">
        <v>129</v>
      </c>
      <c r="E5243" t="s">
        <v>20</v>
      </c>
      <c r="F5243" t="s">
        <v>38</v>
      </c>
      <c r="G5243">
        <v>115</v>
      </c>
      <c r="H5243">
        <v>119</v>
      </c>
      <c r="I5243" t="str">
        <f>INDEX('DATA - Teams'!$C:$C,MATCH(C5243,'DATA - Teams'!$B:$B,0))</f>
        <v>MELONS</v>
      </c>
    </row>
    <row r="5244" spans="1:9" hidden="1" x14ac:dyDescent="0.2">
      <c r="A5244">
        <v>2018</v>
      </c>
      <c r="B5244">
        <v>21</v>
      </c>
      <c r="C5244" t="s">
        <v>382</v>
      </c>
      <c r="D5244" t="s">
        <v>54</v>
      </c>
      <c r="E5244" t="s">
        <v>14</v>
      </c>
      <c r="F5244" t="s">
        <v>43</v>
      </c>
      <c r="G5244">
        <v>78</v>
      </c>
      <c r="H5244">
        <v>75</v>
      </c>
      <c r="I5244" t="str">
        <f>INDEX('DATA - Teams'!$C:$C,MATCH(C5244,'DATA - Teams'!$B:$B,0))</f>
        <v>MELONS</v>
      </c>
    </row>
    <row r="5245" spans="1:9" hidden="1" x14ac:dyDescent="0.2">
      <c r="A5245">
        <v>2018</v>
      </c>
      <c r="B5245">
        <v>21</v>
      </c>
      <c r="C5245" t="s">
        <v>382</v>
      </c>
      <c r="D5245" t="s">
        <v>246</v>
      </c>
      <c r="E5245" t="s">
        <v>14</v>
      </c>
      <c r="F5245" t="s">
        <v>43</v>
      </c>
      <c r="G5245">
        <v>67</v>
      </c>
      <c r="H5245">
        <v>87</v>
      </c>
      <c r="I5245" t="str">
        <f>INDEX('DATA - Teams'!$C:$C,MATCH(C5245,'DATA - Teams'!$B:$B,0))</f>
        <v>MELONS</v>
      </c>
    </row>
    <row r="5246" spans="1:9" hidden="1" x14ac:dyDescent="0.2">
      <c r="A5246">
        <v>2018</v>
      </c>
      <c r="B5246">
        <v>21</v>
      </c>
      <c r="C5246" t="s">
        <v>382</v>
      </c>
      <c r="D5246" t="s">
        <v>76</v>
      </c>
      <c r="E5246" t="s">
        <v>14</v>
      </c>
      <c r="F5246" t="s">
        <v>38</v>
      </c>
      <c r="G5246">
        <v>94</v>
      </c>
      <c r="H5246">
        <v>107</v>
      </c>
      <c r="I5246" t="str">
        <f>INDEX('DATA - Teams'!$C:$C,MATCH(C5246,'DATA - Teams'!$B:$B,0))</f>
        <v>MELONS</v>
      </c>
    </row>
    <row r="5247" spans="1:9" hidden="1" x14ac:dyDescent="0.2">
      <c r="A5247">
        <v>2018</v>
      </c>
      <c r="B5247">
        <v>21</v>
      </c>
      <c r="C5247" t="s">
        <v>382</v>
      </c>
      <c r="D5247" t="s">
        <v>271</v>
      </c>
      <c r="E5247" t="s">
        <v>33</v>
      </c>
      <c r="F5247" t="s">
        <v>41</v>
      </c>
      <c r="G5247">
        <v>91</v>
      </c>
      <c r="H5247">
        <v>91</v>
      </c>
      <c r="I5247" t="str">
        <f>INDEX('DATA - Teams'!$C:$C,MATCH(C5247,'DATA - Teams'!$B:$B,0))</f>
        <v>MELONS</v>
      </c>
    </row>
    <row r="5248" spans="1:9" hidden="1" x14ac:dyDescent="0.2">
      <c r="A5248">
        <v>2018</v>
      </c>
      <c r="B5248">
        <v>21</v>
      </c>
      <c r="C5248" t="s">
        <v>382</v>
      </c>
      <c r="D5248" t="s">
        <v>301</v>
      </c>
      <c r="E5248" t="s">
        <v>27</v>
      </c>
      <c r="F5248" t="s">
        <v>41</v>
      </c>
      <c r="G5248">
        <v>138</v>
      </c>
      <c r="H5248">
        <v>112</v>
      </c>
      <c r="I5248" t="str">
        <f>INDEX('DATA - Teams'!$C:$C,MATCH(C5248,'DATA - Teams'!$B:$B,0))</f>
        <v>MELONS</v>
      </c>
    </row>
    <row r="5249" spans="1:9" hidden="1" x14ac:dyDescent="0.2">
      <c r="A5249">
        <v>2018</v>
      </c>
      <c r="B5249">
        <v>21</v>
      </c>
      <c r="C5249" t="s">
        <v>382</v>
      </c>
      <c r="D5249" t="s">
        <v>112</v>
      </c>
      <c r="E5249" t="s">
        <v>21</v>
      </c>
      <c r="F5249" t="s">
        <v>41</v>
      </c>
      <c r="G5249">
        <v>146</v>
      </c>
      <c r="H5249">
        <v>102</v>
      </c>
      <c r="I5249" t="str">
        <f>INDEX('DATA - Teams'!$C:$C,MATCH(C5249,'DATA - Teams'!$B:$B,0))</f>
        <v>MELONS</v>
      </c>
    </row>
    <row r="5250" spans="1:9" hidden="1" x14ac:dyDescent="0.2">
      <c r="A5250">
        <v>2018</v>
      </c>
      <c r="B5250">
        <v>21</v>
      </c>
      <c r="C5250" t="s">
        <v>382</v>
      </c>
      <c r="D5250" t="s">
        <v>60</v>
      </c>
      <c r="E5250" t="s">
        <v>21</v>
      </c>
      <c r="F5250" t="s">
        <v>41</v>
      </c>
      <c r="G5250">
        <v>99</v>
      </c>
      <c r="H5250">
        <v>93</v>
      </c>
      <c r="I5250" t="str">
        <f>INDEX('DATA - Teams'!$C:$C,MATCH(C5250,'DATA - Teams'!$B:$B,0))</f>
        <v>MELONS</v>
      </c>
    </row>
    <row r="5251" spans="1:9" hidden="1" x14ac:dyDescent="0.2">
      <c r="A5251">
        <v>2018</v>
      </c>
      <c r="B5251">
        <v>21</v>
      </c>
      <c r="C5251" t="s">
        <v>382</v>
      </c>
      <c r="D5251" t="s">
        <v>125</v>
      </c>
      <c r="E5251" t="s">
        <v>36</v>
      </c>
      <c r="F5251" t="s">
        <v>43</v>
      </c>
      <c r="G5251">
        <v>88</v>
      </c>
      <c r="H5251">
        <v>78</v>
      </c>
      <c r="I5251" t="str">
        <f>INDEX('DATA - Teams'!$C:$C,MATCH(C5251,'DATA - Teams'!$B:$B,0))</f>
        <v>MELONS</v>
      </c>
    </row>
    <row r="5252" spans="1:9" hidden="1" x14ac:dyDescent="0.2">
      <c r="A5252">
        <v>2018</v>
      </c>
      <c r="B5252">
        <v>21</v>
      </c>
      <c r="C5252" t="s">
        <v>382</v>
      </c>
      <c r="D5252" t="s">
        <v>119</v>
      </c>
      <c r="E5252" t="s">
        <v>18</v>
      </c>
      <c r="F5252" t="s">
        <v>41</v>
      </c>
      <c r="G5252">
        <v>102</v>
      </c>
      <c r="H5252">
        <v>66</v>
      </c>
      <c r="I5252" t="str">
        <f>INDEX('DATA - Teams'!$C:$C,MATCH(C5252,'DATA - Teams'!$B:$B,0))</f>
        <v>MELONS</v>
      </c>
    </row>
    <row r="5253" spans="1:9" hidden="1" x14ac:dyDescent="0.2">
      <c r="A5253">
        <v>2018</v>
      </c>
      <c r="B5253">
        <v>21</v>
      </c>
      <c r="C5253" t="s">
        <v>382</v>
      </c>
      <c r="D5253" t="s">
        <v>327</v>
      </c>
      <c r="E5253" t="s">
        <v>17</v>
      </c>
      <c r="F5253" t="s">
        <v>52</v>
      </c>
      <c r="G5253">
        <v>104</v>
      </c>
      <c r="H5253">
        <v>82</v>
      </c>
      <c r="I5253" t="str">
        <f>INDEX('DATA - Teams'!$C:$C,MATCH(C5253,'DATA - Teams'!$B:$B,0))</f>
        <v>MELONS</v>
      </c>
    </row>
    <row r="5254" spans="1:9" hidden="1" x14ac:dyDescent="0.2">
      <c r="A5254">
        <v>2018</v>
      </c>
      <c r="B5254">
        <v>21</v>
      </c>
      <c r="C5254" t="s">
        <v>382</v>
      </c>
      <c r="D5254" t="s">
        <v>181</v>
      </c>
      <c r="E5254" t="s">
        <v>23</v>
      </c>
      <c r="F5254" t="s">
        <v>38</v>
      </c>
      <c r="G5254">
        <v>68</v>
      </c>
      <c r="H5254">
        <v>89</v>
      </c>
      <c r="I5254" t="str">
        <f>INDEX('DATA - Teams'!$C:$C,MATCH(C5254,'DATA - Teams'!$B:$B,0))</f>
        <v>MELONS</v>
      </c>
    </row>
    <row r="5255" spans="1:9" hidden="1" x14ac:dyDescent="0.2">
      <c r="A5255">
        <v>2018</v>
      </c>
      <c r="B5255">
        <v>21</v>
      </c>
      <c r="C5255" t="s">
        <v>382</v>
      </c>
      <c r="D5255" t="s">
        <v>179</v>
      </c>
      <c r="E5255" t="s">
        <v>35</v>
      </c>
      <c r="F5255" t="s">
        <v>38</v>
      </c>
      <c r="G5255">
        <v>102</v>
      </c>
      <c r="H5255">
        <v>107</v>
      </c>
      <c r="I5255" t="str">
        <f>INDEX('DATA - Teams'!$C:$C,MATCH(C5255,'DATA - Teams'!$B:$B,0))</f>
        <v>MELONS</v>
      </c>
    </row>
    <row r="5256" spans="1:9" hidden="1" x14ac:dyDescent="0.2">
      <c r="A5256">
        <v>2018</v>
      </c>
      <c r="B5256">
        <v>21</v>
      </c>
      <c r="C5256" t="s">
        <v>382</v>
      </c>
      <c r="D5256" t="s">
        <v>62</v>
      </c>
      <c r="E5256" t="s">
        <v>16</v>
      </c>
      <c r="F5256" t="s">
        <v>59</v>
      </c>
      <c r="G5256">
        <v>71</v>
      </c>
      <c r="H5256">
        <v>93</v>
      </c>
      <c r="I5256" t="str">
        <f>INDEX('DATA - Teams'!$C:$C,MATCH(C5256,'DATA - Teams'!$B:$B,0))</f>
        <v>MELONS</v>
      </c>
    </row>
    <row r="5257" spans="1:9" hidden="1" x14ac:dyDescent="0.2">
      <c r="A5257">
        <v>2018</v>
      </c>
      <c r="B5257">
        <v>21</v>
      </c>
      <c r="C5257" t="s">
        <v>382</v>
      </c>
      <c r="D5257" t="s">
        <v>248</v>
      </c>
      <c r="E5257" t="s">
        <v>28</v>
      </c>
      <c r="F5257" t="s">
        <v>59</v>
      </c>
      <c r="G5257">
        <v>94</v>
      </c>
      <c r="H5257">
        <v>129</v>
      </c>
      <c r="I5257" t="str">
        <f>INDEX('DATA - Teams'!$C:$C,MATCH(C5257,'DATA - Teams'!$B:$B,0))</f>
        <v>MELONS</v>
      </c>
    </row>
    <row r="5258" spans="1:9" hidden="1" x14ac:dyDescent="0.2">
      <c r="A5258">
        <v>2018</v>
      </c>
      <c r="B5258">
        <v>21</v>
      </c>
      <c r="C5258" t="s">
        <v>382</v>
      </c>
      <c r="D5258" t="s">
        <v>193</v>
      </c>
      <c r="E5258" t="s">
        <v>21</v>
      </c>
      <c r="F5258" t="s">
        <v>59</v>
      </c>
      <c r="G5258">
        <v>89</v>
      </c>
      <c r="H5258">
        <v>0</v>
      </c>
      <c r="I5258" t="str">
        <f>INDEX('DATA - Teams'!$C:$C,MATCH(C5258,'DATA - Teams'!$B:$B,0))</f>
        <v>MELONS</v>
      </c>
    </row>
    <row r="5259" spans="1:9" hidden="1" x14ac:dyDescent="0.2">
      <c r="A5259">
        <v>2018</v>
      </c>
      <c r="B5259">
        <v>21</v>
      </c>
      <c r="C5259" t="s">
        <v>382</v>
      </c>
      <c r="D5259" t="s">
        <v>300</v>
      </c>
      <c r="E5259" t="s">
        <v>17</v>
      </c>
      <c r="F5259" t="s">
        <v>59</v>
      </c>
      <c r="G5259">
        <v>74</v>
      </c>
      <c r="H5259">
        <v>71</v>
      </c>
      <c r="I5259" t="str">
        <f>INDEX('DATA - Teams'!$C:$C,MATCH(C5259,'DATA - Teams'!$B:$B,0))</f>
        <v>MELONS</v>
      </c>
    </row>
    <row r="5260" spans="1:9" hidden="1" x14ac:dyDescent="0.2">
      <c r="A5260">
        <v>2018</v>
      </c>
      <c r="B5260">
        <v>22</v>
      </c>
      <c r="C5260" t="s">
        <v>382</v>
      </c>
      <c r="D5260" t="s">
        <v>209</v>
      </c>
      <c r="E5260" t="s">
        <v>10</v>
      </c>
      <c r="F5260" t="s">
        <v>41</v>
      </c>
      <c r="G5260">
        <v>110</v>
      </c>
      <c r="H5260">
        <v>93</v>
      </c>
      <c r="I5260" t="str">
        <f>INDEX('DATA - Teams'!$C:$C,MATCH(C5260,'DATA - Teams'!$B:$B,0))</f>
        <v>MELONS</v>
      </c>
    </row>
    <row r="5261" spans="1:9" hidden="1" x14ac:dyDescent="0.2">
      <c r="A5261">
        <v>2018</v>
      </c>
      <c r="B5261">
        <v>22</v>
      </c>
      <c r="C5261" t="s">
        <v>382</v>
      </c>
      <c r="D5261" t="s">
        <v>281</v>
      </c>
      <c r="E5261" t="s">
        <v>16</v>
      </c>
      <c r="F5261" t="s">
        <v>38</v>
      </c>
      <c r="G5261">
        <v>86</v>
      </c>
      <c r="H5261">
        <v>80</v>
      </c>
      <c r="I5261" t="str">
        <f>INDEX('DATA - Teams'!$C:$C,MATCH(C5261,'DATA - Teams'!$B:$B,0))</f>
        <v>MELONS</v>
      </c>
    </row>
    <row r="5262" spans="1:9" hidden="1" x14ac:dyDescent="0.2">
      <c r="A5262">
        <v>2018</v>
      </c>
      <c r="B5262">
        <v>22</v>
      </c>
      <c r="C5262" t="s">
        <v>382</v>
      </c>
      <c r="D5262" t="s">
        <v>266</v>
      </c>
      <c r="E5262" t="s">
        <v>16</v>
      </c>
      <c r="F5262" t="s">
        <v>41</v>
      </c>
      <c r="G5262">
        <v>69</v>
      </c>
      <c r="H5262">
        <v>58</v>
      </c>
      <c r="I5262" t="str">
        <f>INDEX('DATA - Teams'!$C:$C,MATCH(C5262,'DATA - Teams'!$B:$B,0))</f>
        <v>MELONS</v>
      </c>
    </row>
    <row r="5263" spans="1:9" hidden="1" x14ac:dyDescent="0.2">
      <c r="A5263">
        <v>2018</v>
      </c>
      <c r="B5263">
        <v>22</v>
      </c>
      <c r="C5263" t="s">
        <v>382</v>
      </c>
      <c r="D5263" t="s">
        <v>204</v>
      </c>
      <c r="E5263" t="s">
        <v>20</v>
      </c>
      <c r="F5263" t="s">
        <v>43</v>
      </c>
      <c r="G5263">
        <v>95</v>
      </c>
      <c r="H5263">
        <v>96</v>
      </c>
      <c r="I5263" t="str">
        <f>INDEX('DATA - Teams'!$C:$C,MATCH(C5263,'DATA - Teams'!$B:$B,0))</f>
        <v>MELONS</v>
      </c>
    </row>
    <row r="5264" spans="1:9" hidden="1" x14ac:dyDescent="0.2">
      <c r="A5264">
        <v>2018</v>
      </c>
      <c r="B5264">
        <v>22</v>
      </c>
      <c r="C5264" t="s">
        <v>382</v>
      </c>
      <c r="D5264" t="s">
        <v>129</v>
      </c>
      <c r="E5264" t="s">
        <v>20</v>
      </c>
      <c r="F5264" t="s">
        <v>38</v>
      </c>
      <c r="G5264">
        <v>122</v>
      </c>
      <c r="H5264">
        <v>112</v>
      </c>
      <c r="I5264" t="str">
        <f>INDEX('DATA - Teams'!$C:$C,MATCH(C5264,'DATA - Teams'!$B:$B,0))</f>
        <v>MELONS</v>
      </c>
    </row>
    <row r="5265" spans="1:9" hidden="1" x14ac:dyDescent="0.2">
      <c r="A5265">
        <v>2018</v>
      </c>
      <c r="B5265">
        <v>22</v>
      </c>
      <c r="C5265" t="s">
        <v>382</v>
      </c>
      <c r="D5265" t="s">
        <v>54</v>
      </c>
      <c r="E5265" t="s">
        <v>14</v>
      </c>
      <c r="F5265" t="s">
        <v>43</v>
      </c>
      <c r="G5265">
        <v>76</v>
      </c>
      <c r="H5265">
        <v>78</v>
      </c>
      <c r="I5265" t="str">
        <f>INDEX('DATA - Teams'!$C:$C,MATCH(C5265,'DATA - Teams'!$B:$B,0))</f>
        <v>MELONS</v>
      </c>
    </row>
    <row r="5266" spans="1:9" hidden="1" x14ac:dyDescent="0.2">
      <c r="A5266">
        <v>2018</v>
      </c>
      <c r="B5266">
        <v>22</v>
      </c>
      <c r="C5266" t="s">
        <v>382</v>
      </c>
      <c r="D5266" t="s">
        <v>76</v>
      </c>
      <c r="E5266" t="s">
        <v>14</v>
      </c>
      <c r="F5266" t="s">
        <v>38</v>
      </c>
      <c r="G5266">
        <v>97</v>
      </c>
      <c r="H5266">
        <v>80</v>
      </c>
      <c r="I5266" t="str">
        <f>INDEX('DATA - Teams'!$C:$C,MATCH(C5266,'DATA - Teams'!$B:$B,0))</f>
        <v>MELONS</v>
      </c>
    </row>
    <row r="5267" spans="1:9" hidden="1" x14ac:dyDescent="0.2">
      <c r="A5267">
        <v>2018</v>
      </c>
      <c r="B5267">
        <v>22</v>
      </c>
      <c r="C5267" t="s">
        <v>382</v>
      </c>
      <c r="D5267" t="s">
        <v>246</v>
      </c>
      <c r="E5267" t="s">
        <v>14</v>
      </c>
      <c r="F5267" t="s">
        <v>43</v>
      </c>
      <c r="G5267">
        <v>66</v>
      </c>
      <c r="H5267">
        <v>88</v>
      </c>
      <c r="I5267" t="str">
        <f>INDEX('DATA - Teams'!$C:$C,MATCH(C5267,'DATA - Teams'!$B:$B,0))</f>
        <v>MELONS</v>
      </c>
    </row>
    <row r="5268" spans="1:9" hidden="1" x14ac:dyDescent="0.2">
      <c r="A5268">
        <v>2018</v>
      </c>
      <c r="B5268">
        <v>22</v>
      </c>
      <c r="C5268" t="s">
        <v>382</v>
      </c>
      <c r="D5268" t="s">
        <v>271</v>
      </c>
      <c r="E5268" t="s">
        <v>33</v>
      </c>
      <c r="F5268" t="s">
        <v>41</v>
      </c>
      <c r="G5268">
        <v>95</v>
      </c>
      <c r="H5268">
        <v>100</v>
      </c>
      <c r="I5268" t="str">
        <f>INDEX('DATA - Teams'!$C:$C,MATCH(C5268,'DATA - Teams'!$B:$B,0))</f>
        <v>MELONS</v>
      </c>
    </row>
    <row r="5269" spans="1:9" hidden="1" x14ac:dyDescent="0.2">
      <c r="A5269">
        <v>2018</v>
      </c>
      <c r="B5269">
        <v>22</v>
      </c>
      <c r="C5269" t="s">
        <v>382</v>
      </c>
      <c r="D5269" t="s">
        <v>301</v>
      </c>
      <c r="E5269" t="s">
        <v>27</v>
      </c>
      <c r="F5269" t="s">
        <v>41</v>
      </c>
      <c r="G5269">
        <v>128</v>
      </c>
      <c r="H5269">
        <v>106</v>
      </c>
      <c r="I5269" t="str">
        <f>INDEX('DATA - Teams'!$C:$C,MATCH(C5269,'DATA - Teams'!$B:$B,0))</f>
        <v>MELONS</v>
      </c>
    </row>
    <row r="5270" spans="1:9" hidden="1" x14ac:dyDescent="0.2">
      <c r="A5270">
        <v>2018</v>
      </c>
      <c r="B5270">
        <v>22</v>
      </c>
      <c r="C5270" t="s">
        <v>382</v>
      </c>
      <c r="D5270" t="s">
        <v>112</v>
      </c>
      <c r="E5270" t="s">
        <v>21</v>
      </c>
      <c r="F5270" t="s">
        <v>41</v>
      </c>
      <c r="G5270">
        <v>136</v>
      </c>
      <c r="H5270">
        <v>108</v>
      </c>
      <c r="I5270" t="str">
        <f>INDEX('DATA - Teams'!$C:$C,MATCH(C5270,'DATA - Teams'!$B:$B,0))</f>
        <v>MELONS</v>
      </c>
    </row>
    <row r="5271" spans="1:9" hidden="1" x14ac:dyDescent="0.2">
      <c r="A5271">
        <v>2018</v>
      </c>
      <c r="B5271">
        <v>22</v>
      </c>
      <c r="C5271" t="s">
        <v>382</v>
      </c>
      <c r="D5271" t="s">
        <v>60</v>
      </c>
      <c r="E5271" t="s">
        <v>21</v>
      </c>
      <c r="F5271" t="s">
        <v>41</v>
      </c>
      <c r="G5271">
        <v>90</v>
      </c>
      <c r="H5271">
        <v>96</v>
      </c>
      <c r="I5271" t="str">
        <f>INDEX('DATA - Teams'!$C:$C,MATCH(C5271,'DATA - Teams'!$B:$B,0))</f>
        <v>MELONS</v>
      </c>
    </row>
    <row r="5272" spans="1:9" hidden="1" x14ac:dyDescent="0.2">
      <c r="A5272">
        <v>2018</v>
      </c>
      <c r="B5272">
        <v>22</v>
      </c>
      <c r="C5272" t="s">
        <v>382</v>
      </c>
      <c r="D5272" t="s">
        <v>125</v>
      </c>
      <c r="E5272" t="s">
        <v>36</v>
      </c>
      <c r="F5272" t="s">
        <v>43</v>
      </c>
      <c r="G5272">
        <v>85</v>
      </c>
      <c r="H5272">
        <v>90</v>
      </c>
      <c r="I5272" t="str">
        <f>INDEX('DATA - Teams'!$C:$C,MATCH(C5272,'DATA - Teams'!$B:$B,0))</f>
        <v>MELONS</v>
      </c>
    </row>
    <row r="5273" spans="1:9" hidden="1" x14ac:dyDescent="0.2">
      <c r="A5273">
        <v>2018</v>
      </c>
      <c r="B5273">
        <v>22</v>
      </c>
      <c r="C5273" t="s">
        <v>382</v>
      </c>
      <c r="D5273" t="s">
        <v>119</v>
      </c>
      <c r="E5273" t="s">
        <v>18</v>
      </c>
      <c r="F5273" t="s">
        <v>41</v>
      </c>
      <c r="G5273">
        <v>99</v>
      </c>
      <c r="H5273">
        <v>80</v>
      </c>
      <c r="I5273" t="str">
        <f>INDEX('DATA - Teams'!$C:$C,MATCH(C5273,'DATA - Teams'!$B:$B,0))</f>
        <v>MELONS</v>
      </c>
    </row>
    <row r="5274" spans="1:9" hidden="1" x14ac:dyDescent="0.2">
      <c r="A5274">
        <v>2018</v>
      </c>
      <c r="B5274">
        <v>22</v>
      </c>
      <c r="C5274" t="s">
        <v>382</v>
      </c>
      <c r="D5274" t="s">
        <v>327</v>
      </c>
      <c r="E5274" t="s">
        <v>17</v>
      </c>
      <c r="F5274" t="s">
        <v>52</v>
      </c>
      <c r="G5274">
        <v>108</v>
      </c>
      <c r="H5274">
        <v>156</v>
      </c>
      <c r="I5274" t="str">
        <f>INDEX('DATA - Teams'!$C:$C,MATCH(C5274,'DATA - Teams'!$B:$B,0))</f>
        <v>MELONS</v>
      </c>
    </row>
    <row r="5275" spans="1:9" hidden="1" x14ac:dyDescent="0.2">
      <c r="A5275">
        <v>2018</v>
      </c>
      <c r="B5275">
        <v>22</v>
      </c>
      <c r="C5275" t="s">
        <v>382</v>
      </c>
      <c r="D5275" t="s">
        <v>130</v>
      </c>
      <c r="E5275" t="s">
        <v>23</v>
      </c>
      <c r="F5275" t="s">
        <v>43</v>
      </c>
      <c r="G5275">
        <v>83</v>
      </c>
      <c r="H5275">
        <v>96</v>
      </c>
      <c r="I5275" t="str">
        <f>INDEX('DATA - Teams'!$C:$C,MATCH(C5275,'DATA - Teams'!$B:$B,0))</f>
        <v>MELONS</v>
      </c>
    </row>
    <row r="5276" spans="1:9" hidden="1" x14ac:dyDescent="0.2">
      <c r="A5276">
        <v>2018</v>
      </c>
      <c r="B5276">
        <v>22</v>
      </c>
      <c r="C5276" t="s">
        <v>382</v>
      </c>
      <c r="D5276" t="s">
        <v>181</v>
      </c>
      <c r="E5276" t="s">
        <v>23</v>
      </c>
      <c r="F5276" t="s">
        <v>38</v>
      </c>
      <c r="G5276">
        <v>52</v>
      </c>
      <c r="H5276">
        <v>30</v>
      </c>
      <c r="I5276" t="str">
        <f>INDEX('DATA - Teams'!$C:$C,MATCH(C5276,'DATA - Teams'!$B:$B,0))</f>
        <v>MELONS</v>
      </c>
    </row>
    <row r="5277" spans="1:9" hidden="1" x14ac:dyDescent="0.2">
      <c r="A5277">
        <v>2018</v>
      </c>
      <c r="B5277">
        <v>22</v>
      </c>
      <c r="C5277" t="s">
        <v>382</v>
      </c>
      <c r="D5277" t="s">
        <v>179</v>
      </c>
      <c r="E5277" t="s">
        <v>35</v>
      </c>
      <c r="F5277" t="s">
        <v>38</v>
      </c>
      <c r="G5277">
        <v>96</v>
      </c>
      <c r="H5277">
        <v>97</v>
      </c>
      <c r="I5277" t="str">
        <f>INDEX('DATA - Teams'!$C:$C,MATCH(C5277,'DATA - Teams'!$B:$B,0))</f>
        <v>MELONS</v>
      </c>
    </row>
    <row r="5278" spans="1:9" hidden="1" x14ac:dyDescent="0.2">
      <c r="A5278">
        <v>2018</v>
      </c>
      <c r="B5278">
        <v>22</v>
      </c>
      <c r="C5278" t="s">
        <v>382</v>
      </c>
      <c r="D5278" t="s">
        <v>62</v>
      </c>
      <c r="E5278" t="s">
        <v>16</v>
      </c>
      <c r="F5278" t="s">
        <v>59</v>
      </c>
      <c r="G5278">
        <v>76</v>
      </c>
      <c r="H5278">
        <v>69</v>
      </c>
      <c r="I5278" t="str">
        <f>INDEX('DATA - Teams'!$C:$C,MATCH(C5278,'DATA - Teams'!$B:$B,0))</f>
        <v>MELONS</v>
      </c>
    </row>
    <row r="5279" spans="1:9" hidden="1" x14ac:dyDescent="0.2">
      <c r="A5279">
        <v>2018</v>
      </c>
      <c r="B5279">
        <v>22</v>
      </c>
      <c r="C5279" t="s">
        <v>382</v>
      </c>
      <c r="D5279" t="s">
        <v>216</v>
      </c>
      <c r="E5279" t="s">
        <v>21</v>
      </c>
      <c r="F5279" t="s">
        <v>59</v>
      </c>
      <c r="G5279">
        <v>85</v>
      </c>
      <c r="H5279">
        <v>102</v>
      </c>
      <c r="I5279" t="str">
        <f>INDEX('DATA - Teams'!$C:$C,MATCH(C5279,'DATA - Teams'!$B:$B,0))</f>
        <v>MELONS</v>
      </c>
    </row>
    <row r="5280" spans="1:9" hidden="1" x14ac:dyDescent="0.2">
      <c r="A5280">
        <v>2018</v>
      </c>
      <c r="B5280">
        <v>22</v>
      </c>
      <c r="C5280" t="s">
        <v>382</v>
      </c>
      <c r="D5280" t="s">
        <v>300</v>
      </c>
      <c r="E5280" t="s">
        <v>17</v>
      </c>
      <c r="F5280" t="s">
        <v>59</v>
      </c>
      <c r="G5280">
        <v>81</v>
      </c>
      <c r="H5280">
        <v>97</v>
      </c>
      <c r="I5280" t="str">
        <f>INDEX('DATA - Teams'!$C:$C,MATCH(C5280,'DATA - Teams'!$B:$B,0))</f>
        <v>MELONS</v>
      </c>
    </row>
    <row r="5281" spans="1:9" hidden="1" x14ac:dyDescent="0.2">
      <c r="A5281">
        <v>2018</v>
      </c>
      <c r="B5281">
        <v>22</v>
      </c>
      <c r="C5281" t="s">
        <v>382</v>
      </c>
      <c r="D5281" t="s">
        <v>87</v>
      </c>
      <c r="E5281" t="s">
        <v>23</v>
      </c>
      <c r="F5281" t="s">
        <v>59</v>
      </c>
      <c r="G5281">
        <v>93</v>
      </c>
      <c r="H5281">
        <v>89</v>
      </c>
      <c r="I5281" t="str">
        <f>INDEX('DATA - Teams'!$C:$C,MATCH(C5281,'DATA - Teams'!$B:$B,0))</f>
        <v>MELONS</v>
      </c>
    </row>
    <row r="5282" spans="1:9" hidden="1" x14ac:dyDescent="0.2">
      <c r="A5282">
        <v>2018</v>
      </c>
      <c r="B5282">
        <v>1</v>
      </c>
      <c r="C5282" t="s">
        <v>482</v>
      </c>
      <c r="D5282" t="s">
        <v>210</v>
      </c>
      <c r="E5282" t="s">
        <v>10</v>
      </c>
      <c r="F5282" t="s">
        <v>43</v>
      </c>
      <c r="G5282">
        <v>103</v>
      </c>
      <c r="H5282">
        <v>100</v>
      </c>
      <c r="I5282" t="str">
        <f>INDEX('DATA - Teams'!$C:$C,MATCH(C5282,'DATA - Teams'!$B:$B,0))</f>
        <v>CHIEF</v>
      </c>
    </row>
    <row r="5283" spans="1:9" hidden="1" x14ac:dyDescent="0.2">
      <c r="A5283">
        <v>2018</v>
      </c>
      <c r="B5283">
        <v>1</v>
      </c>
      <c r="C5283" t="s">
        <v>482</v>
      </c>
      <c r="D5283" t="s">
        <v>165</v>
      </c>
      <c r="E5283" t="s">
        <v>10</v>
      </c>
      <c r="F5283" t="s">
        <v>41</v>
      </c>
      <c r="G5283">
        <v>110</v>
      </c>
      <c r="H5283">
        <v>142</v>
      </c>
      <c r="I5283" t="str">
        <f>INDEX('DATA - Teams'!$C:$C,MATCH(C5283,'DATA - Teams'!$B:$B,0))</f>
        <v>CHIEF</v>
      </c>
    </row>
    <row r="5284" spans="1:9" hidden="1" x14ac:dyDescent="0.2">
      <c r="A5284">
        <v>2018</v>
      </c>
      <c r="B5284">
        <v>1</v>
      </c>
      <c r="C5284" t="s">
        <v>482</v>
      </c>
      <c r="D5284" t="s">
        <v>315</v>
      </c>
      <c r="E5284" t="s">
        <v>10</v>
      </c>
      <c r="F5284" t="s">
        <v>38</v>
      </c>
      <c r="G5284">
        <v>75</v>
      </c>
      <c r="H5284">
        <v>58</v>
      </c>
      <c r="I5284" t="str">
        <f>INDEX('DATA - Teams'!$C:$C,MATCH(C5284,'DATA - Teams'!$B:$B,0))</f>
        <v>CHIEF</v>
      </c>
    </row>
    <row r="5285" spans="1:9" hidden="1" x14ac:dyDescent="0.2">
      <c r="A5285">
        <v>2018</v>
      </c>
      <c r="B5285">
        <v>1</v>
      </c>
      <c r="C5285" t="s">
        <v>482</v>
      </c>
      <c r="D5285" t="s">
        <v>310</v>
      </c>
      <c r="E5285" t="s">
        <v>16</v>
      </c>
      <c r="F5285" t="s">
        <v>41</v>
      </c>
      <c r="G5285">
        <v>101</v>
      </c>
      <c r="H5285">
        <v>94</v>
      </c>
      <c r="I5285" t="str">
        <f>INDEX('DATA - Teams'!$C:$C,MATCH(C5285,'DATA - Teams'!$B:$B,0))</f>
        <v>CHIEF</v>
      </c>
    </row>
    <row r="5286" spans="1:9" hidden="1" x14ac:dyDescent="0.2">
      <c r="A5286">
        <v>2018</v>
      </c>
      <c r="B5286">
        <v>1</v>
      </c>
      <c r="C5286" t="s">
        <v>482</v>
      </c>
      <c r="D5286" t="s">
        <v>287</v>
      </c>
      <c r="E5286" t="s">
        <v>16</v>
      </c>
      <c r="F5286" t="s">
        <v>38</v>
      </c>
      <c r="G5286">
        <v>87</v>
      </c>
      <c r="H5286">
        <v>98</v>
      </c>
      <c r="I5286" t="str">
        <f>INDEX('DATA - Teams'!$C:$C,MATCH(C5286,'DATA - Teams'!$B:$B,0))</f>
        <v>CHIEF</v>
      </c>
    </row>
    <row r="5287" spans="1:9" hidden="1" x14ac:dyDescent="0.2">
      <c r="A5287">
        <v>2018</v>
      </c>
      <c r="B5287">
        <v>1</v>
      </c>
      <c r="C5287" t="s">
        <v>482</v>
      </c>
      <c r="D5287" t="s">
        <v>207</v>
      </c>
      <c r="E5287" t="s">
        <v>20</v>
      </c>
      <c r="F5287" t="s">
        <v>41</v>
      </c>
      <c r="G5287">
        <v>115</v>
      </c>
      <c r="H5287">
        <v>116</v>
      </c>
      <c r="I5287" t="str">
        <f>INDEX('DATA - Teams'!$C:$C,MATCH(C5287,'DATA - Teams'!$B:$B,0))</f>
        <v>CHIEF</v>
      </c>
    </row>
    <row r="5288" spans="1:9" hidden="1" x14ac:dyDescent="0.2">
      <c r="A5288">
        <v>2018</v>
      </c>
      <c r="B5288">
        <v>1</v>
      </c>
      <c r="C5288" t="s">
        <v>482</v>
      </c>
      <c r="D5288" t="s">
        <v>147</v>
      </c>
      <c r="E5288" t="s">
        <v>14</v>
      </c>
      <c r="F5288" t="s">
        <v>52</v>
      </c>
      <c r="G5288">
        <v>88</v>
      </c>
      <c r="H5288">
        <v>95</v>
      </c>
      <c r="I5288" t="str">
        <f>INDEX('DATA - Teams'!$C:$C,MATCH(C5288,'DATA - Teams'!$B:$B,0))</f>
        <v>CHIEF</v>
      </c>
    </row>
    <row r="5289" spans="1:9" hidden="1" x14ac:dyDescent="0.2">
      <c r="A5289">
        <v>2018</v>
      </c>
      <c r="B5289">
        <v>1</v>
      </c>
      <c r="C5289" t="s">
        <v>482</v>
      </c>
      <c r="D5289" t="s">
        <v>76</v>
      </c>
      <c r="E5289" t="s">
        <v>14</v>
      </c>
      <c r="F5289" t="s">
        <v>38</v>
      </c>
      <c r="G5289">
        <v>79</v>
      </c>
      <c r="H5289">
        <v>79</v>
      </c>
      <c r="I5289" t="str">
        <f>INDEX('DATA - Teams'!$C:$C,MATCH(C5289,'DATA - Teams'!$B:$B,0))</f>
        <v>CHIEF</v>
      </c>
    </row>
    <row r="5290" spans="1:9" hidden="1" x14ac:dyDescent="0.2">
      <c r="A5290">
        <v>2018</v>
      </c>
      <c r="B5290">
        <v>1</v>
      </c>
      <c r="C5290" t="s">
        <v>482</v>
      </c>
      <c r="D5290" t="s">
        <v>98</v>
      </c>
      <c r="E5290" t="s">
        <v>14</v>
      </c>
      <c r="F5290" t="s">
        <v>43</v>
      </c>
      <c r="G5290">
        <v>70</v>
      </c>
      <c r="H5290">
        <v>54</v>
      </c>
      <c r="I5290" t="str">
        <f>INDEX('DATA - Teams'!$C:$C,MATCH(C5290,'DATA - Teams'!$B:$B,0))</f>
        <v>CHIEF</v>
      </c>
    </row>
    <row r="5291" spans="1:9" hidden="1" x14ac:dyDescent="0.2">
      <c r="A5291">
        <v>2018</v>
      </c>
      <c r="B5291">
        <v>1</v>
      </c>
      <c r="C5291" t="s">
        <v>482</v>
      </c>
      <c r="D5291" t="s">
        <v>154</v>
      </c>
      <c r="E5291" t="s">
        <v>22</v>
      </c>
      <c r="F5291" t="s">
        <v>43</v>
      </c>
      <c r="G5291">
        <v>75</v>
      </c>
      <c r="H5291">
        <v>67</v>
      </c>
      <c r="I5291" t="str">
        <f>INDEX('DATA - Teams'!$C:$C,MATCH(C5291,'DATA - Teams'!$B:$B,0))</f>
        <v>CHIEF</v>
      </c>
    </row>
    <row r="5292" spans="1:9" hidden="1" x14ac:dyDescent="0.2">
      <c r="A5292">
        <v>2018</v>
      </c>
      <c r="B5292">
        <v>1</v>
      </c>
      <c r="C5292" t="s">
        <v>482</v>
      </c>
      <c r="D5292" t="s">
        <v>155</v>
      </c>
      <c r="E5292" t="s">
        <v>22</v>
      </c>
      <c r="F5292" t="s">
        <v>38</v>
      </c>
      <c r="G5292">
        <v>92</v>
      </c>
      <c r="H5292">
        <v>88</v>
      </c>
      <c r="I5292" t="str">
        <f>INDEX('DATA - Teams'!$C:$C,MATCH(C5292,'DATA - Teams'!$B:$B,0))</f>
        <v>CHIEF</v>
      </c>
    </row>
    <row r="5293" spans="1:9" hidden="1" x14ac:dyDescent="0.2">
      <c r="A5293">
        <v>2018</v>
      </c>
      <c r="B5293">
        <v>1</v>
      </c>
      <c r="C5293" t="s">
        <v>482</v>
      </c>
      <c r="D5293" t="s">
        <v>39</v>
      </c>
      <c r="E5293" t="s">
        <v>22</v>
      </c>
      <c r="F5293" t="s">
        <v>41</v>
      </c>
      <c r="G5293">
        <v>105</v>
      </c>
      <c r="H5293">
        <v>120</v>
      </c>
      <c r="I5293" t="str">
        <f>INDEX('DATA - Teams'!$C:$C,MATCH(C5293,'DATA - Teams'!$B:$B,0))</f>
        <v>CHIEF</v>
      </c>
    </row>
    <row r="5294" spans="1:9" hidden="1" x14ac:dyDescent="0.2">
      <c r="A5294">
        <v>2018</v>
      </c>
      <c r="B5294">
        <v>1</v>
      </c>
      <c r="C5294" t="s">
        <v>482</v>
      </c>
      <c r="D5294" t="s">
        <v>53</v>
      </c>
      <c r="E5294" t="s">
        <v>24</v>
      </c>
      <c r="F5294" t="s">
        <v>38</v>
      </c>
      <c r="G5294">
        <v>84</v>
      </c>
      <c r="H5294">
        <v>83</v>
      </c>
      <c r="I5294" t="str">
        <f>INDEX('DATA - Teams'!$C:$C,MATCH(C5294,'DATA - Teams'!$B:$B,0))</f>
        <v>CHIEF</v>
      </c>
    </row>
    <row r="5295" spans="1:9" hidden="1" x14ac:dyDescent="0.2">
      <c r="A5295">
        <v>2018</v>
      </c>
      <c r="B5295">
        <v>1</v>
      </c>
      <c r="C5295" t="s">
        <v>482</v>
      </c>
      <c r="D5295" t="s">
        <v>228</v>
      </c>
      <c r="E5295" t="s">
        <v>24</v>
      </c>
      <c r="F5295" t="s">
        <v>43</v>
      </c>
      <c r="G5295">
        <v>74</v>
      </c>
      <c r="H5295">
        <v>64</v>
      </c>
      <c r="I5295" t="str">
        <f>INDEX('DATA - Teams'!$C:$C,MATCH(C5295,'DATA - Teams'!$B:$B,0))</f>
        <v>CHIEF</v>
      </c>
    </row>
    <row r="5296" spans="1:9" hidden="1" x14ac:dyDescent="0.2">
      <c r="A5296">
        <v>2018</v>
      </c>
      <c r="B5296">
        <v>1</v>
      </c>
      <c r="C5296" t="s">
        <v>482</v>
      </c>
      <c r="D5296" t="s">
        <v>119</v>
      </c>
      <c r="E5296" t="s">
        <v>18</v>
      </c>
      <c r="F5296" t="s">
        <v>41</v>
      </c>
      <c r="G5296">
        <v>91</v>
      </c>
      <c r="H5296">
        <v>32</v>
      </c>
      <c r="I5296" t="str">
        <f>INDEX('DATA - Teams'!$C:$C,MATCH(C5296,'DATA - Teams'!$B:$B,0))</f>
        <v>CHIEF</v>
      </c>
    </row>
    <row r="5297" spans="1:9" hidden="1" x14ac:dyDescent="0.2">
      <c r="A5297">
        <v>2018</v>
      </c>
      <c r="B5297">
        <v>1</v>
      </c>
      <c r="C5297" t="s">
        <v>482</v>
      </c>
      <c r="D5297" t="s">
        <v>168</v>
      </c>
      <c r="E5297" t="s">
        <v>13</v>
      </c>
      <c r="F5297" t="s">
        <v>43</v>
      </c>
      <c r="G5297">
        <v>89</v>
      </c>
      <c r="H5297">
        <v>112</v>
      </c>
      <c r="I5297" t="str">
        <f>INDEX('DATA - Teams'!$C:$C,MATCH(C5297,'DATA - Teams'!$B:$B,0))</f>
        <v>CHIEF</v>
      </c>
    </row>
    <row r="5298" spans="1:9" hidden="1" x14ac:dyDescent="0.2">
      <c r="A5298">
        <v>2018</v>
      </c>
      <c r="B5298">
        <v>1</v>
      </c>
      <c r="C5298" t="s">
        <v>482</v>
      </c>
      <c r="D5298" t="s">
        <v>118</v>
      </c>
      <c r="E5298" t="s">
        <v>17</v>
      </c>
      <c r="F5298" t="s">
        <v>41</v>
      </c>
      <c r="G5298">
        <v>116</v>
      </c>
      <c r="H5298">
        <v>123</v>
      </c>
      <c r="I5298" t="str">
        <f>INDEX('DATA - Teams'!$C:$C,MATCH(C5298,'DATA - Teams'!$B:$B,0))</f>
        <v>CHIEF</v>
      </c>
    </row>
    <row r="5299" spans="1:9" hidden="1" x14ac:dyDescent="0.2">
      <c r="A5299">
        <v>2018</v>
      </c>
      <c r="B5299">
        <v>1</v>
      </c>
      <c r="C5299" t="s">
        <v>482</v>
      </c>
      <c r="D5299" t="s">
        <v>140</v>
      </c>
      <c r="E5299" t="s">
        <v>35</v>
      </c>
      <c r="F5299" t="s">
        <v>41</v>
      </c>
      <c r="G5299">
        <v>78</v>
      </c>
      <c r="H5299">
        <v>88</v>
      </c>
      <c r="I5299" t="str">
        <f>INDEX('DATA - Teams'!$C:$C,MATCH(C5299,'DATA - Teams'!$B:$B,0))</f>
        <v>CHIEF</v>
      </c>
    </row>
    <row r="5300" spans="1:9" hidden="1" x14ac:dyDescent="0.2">
      <c r="A5300">
        <v>2018</v>
      </c>
      <c r="B5300">
        <v>1</v>
      </c>
      <c r="C5300" t="s">
        <v>482</v>
      </c>
      <c r="D5300" t="s">
        <v>246</v>
      </c>
      <c r="E5300" t="s">
        <v>14</v>
      </c>
      <c r="F5300" t="s">
        <v>59</v>
      </c>
      <c r="G5300">
        <v>90</v>
      </c>
      <c r="H5300">
        <v>0</v>
      </c>
      <c r="I5300" t="str">
        <f>INDEX('DATA - Teams'!$C:$C,MATCH(C5300,'DATA - Teams'!$B:$B,0))</f>
        <v>CHIEF</v>
      </c>
    </row>
    <row r="5301" spans="1:9" hidden="1" x14ac:dyDescent="0.2">
      <c r="A5301">
        <v>2018</v>
      </c>
      <c r="B5301">
        <v>1</v>
      </c>
      <c r="C5301" t="s">
        <v>482</v>
      </c>
      <c r="D5301" t="s">
        <v>356</v>
      </c>
      <c r="E5301" t="s">
        <v>22</v>
      </c>
      <c r="F5301" t="s">
        <v>59</v>
      </c>
      <c r="G5301">
        <v>54</v>
      </c>
      <c r="H5301">
        <v>87</v>
      </c>
      <c r="I5301" t="str">
        <f>INDEX('DATA - Teams'!$C:$C,MATCH(C5301,'DATA - Teams'!$B:$B,0))</f>
        <v>CHIEF</v>
      </c>
    </row>
    <row r="5302" spans="1:9" hidden="1" x14ac:dyDescent="0.2">
      <c r="A5302">
        <v>2018</v>
      </c>
      <c r="B5302">
        <v>1</v>
      </c>
      <c r="C5302" t="s">
        <v>482</v>
      </c>
      <c r="D5302" t="s">
        <v>297</v>
      </c>
      <c r="E5302" t="s">
        <v>21</v>
      </c>
      <c r="F5302" t="s">
        <v>59</v>
      </c>
      <c r="G5302">
        <v>100</v>
      </c>
      <c r="H5302">
        <v>116</v>
      </c>
      <c r="I5302" t="str">
        <f>INDEX('DATA - Teams'!$C:$C,MATCH(C5302,'DATA - Teams'!$B:$B,0))</f>
        <v>CHIEF</v>
      </c>
    </row>
    <row r="5303" spans="1:9" hidden="1" x14ac:dyDescent="0.2">
      <c r="A5303">
        <v>2018</v>
      </c>
      <c r="B5303">
        <v>1</v>
      </c>
      <c r="C5303" t="s">
        <v>482</v>
      </c>
      <c r="D5303" t="s">
        <v>263</v>
      </c>
      <c r="E5303" t="s">
        <v>13</v>
      </c>
      <c r="F5303" t="s">
        <v>59</v>
      </c>
      <c r="G5303">
        <v>89</v>
      </c>
      <c r="H5303">
        <v>81</v>
      </c>
      <c r="I5303" t="str">
        <f>INDEX('DATA - Teams'!$C:$C,MATCH(C5303,'DATA - Teams'!$B:$B,0))</f>
        <v>CHIEF</v>
      </c>
    </row>
    <row r="5304" spans="1:9" hidden="1" x14ac:dyDescent="0.2">
      <c r="A5304">
        <v>2018</v>
      </c>
      <c r="B5304">
        <v>2</v>
      </c>
      <c r="C5304" t="s">
        <v>482</v>
      </c>
      <c r="D5304" t="s">
        <v>210</v>
      </c>
      <c r="E5304" t="s">
        <v>10</v>
      </c>
      <c r="F5304" t="s">
        <v>43</v>
      </c>
      <c r="G5304">
        <v>103</v>
      </c>
      <c r="H5304">
        <v>100</v>
      </c>
      <c r="I5304" t="str">
        <f>INDEX('DATA - Teams'!$C:$C,MATCH(C5304,'DATA - Teams'!$B:$B,0))</f>
        <v>CHIEF</v>
      </c>
    </row>
    <row r="5305" spans="1:9" hidden="1" x14ac:dyDescent="0.2">
      <c r="A5305">
        <v>2018</v>
      </c>
      <c r="B5305">
        <v>2</v>
      </c>
      <c r="C5305" t="s">
        <v>482</v>
      </c>
      <c r="D5305" t="s">
        <v>315</v>
      </c>
      <c r="E5305" t="s">
        <v>10</v>
      </c>
      <c r="F5305" t="s">
        <v>38</v>
      </c>
      <c r="G5305">
        <v>66</v>
      </c>
      <c r="H5305">
        <v>38</v>
      </c>
      <c r="I5305" t="str">
        <f>INDEX('DATA - Teams'!$C:$C,MATCH(C5305,'DATA - Teams'!$B:$B,0))</f>
        <v>CHIEF</v>
      </c>
    </row>
    <row r="5306" spans="1:9" hidden="1" x14ac:dyDescent="0.2">
      <c r="A5306">
        <v>2018</v>
      </c>
      <c r="B5306">
        <v>2</v>
      </c>
      <c r="C5306" t="s">
        <v>482</v>
      </c>
      <c r="D5306" t="s">
        <v>165</v>
      </c>
      <c r="E5306" t="s">
        <v>10</v>
      </c>
      <c r="F5306" t="s">
        <v>41</v>
      </c>
      <c r="G5306">
        <v>108</v>
      </c>
      <c r="H5306">
        <v>89</v>
      </c>
      <c r="I5306" t="str">
        <f>INDEX('DATA - Teams'!$C:$C,MATCH(C5306,'DATA - Teams'!$B:$B,0))</f>
        <v>CHIEF</v>
      </c>
    </row>
    <row r="5307" spans="1:9" hidden="1" x14ac:dyDescent="0.2">
      <c r="A5307">
        <v>2018</v>
      </c>
      <c r="B5307">
        <v>2</v>
      </c>
      <c r="C5307" t="s">
        <v>482</v>
      </c>
      <c r="D5307" t="s">
        <v>310</v>
      </c>
      <c r="E5307" t="s">
        <v>16</v>
      </c>
      <c r="F5307" t="s">
        <v>41</v>
      </c>
      <c r="G5307">
        <v>97</v>
      </c>
      <c r="H5307">
        <v>81</v>
      </c>
      <c r="I5307" t="str">
        <f>INDEX('DATA - Teams'!$C:$C,MATCH(C5307,'DATA - Teams'!$B:$B,0))</f>
        <v>CHIEF</v>
      </c>
    </row>
    <row r="5308" spans="1:9" hidden="1" x14ac:dyDescent="0.2">
      <c r="A5308">
        <v>2018</v>
      </c>
      <c r="B5308">
        <v>2</v>
      </c>
      <c r="C5308" t="s">
        <v>482</v>
      </c>
      <c r="D5308" t="s">
        <v>287</v>
      </c>
      <c r="E5308" t="s">
        <v>16</v>
      </c>
      <c r="F5308" t="s">
        <v>38</v>
      </c>
      <c r="G5308">
        <v>92</v>
      </c>
      <c r="H5308">
        <v>111</v>
      </c>
      <c r="I5308" t="str">
        <f>INDEX('DATA - Teams'!$C:$C,MATCH(C5308,'DATA - Teams'!$B:$B,0))</f>
        <v>CHIEF</v>
      </c>
    </row>
    <row r="5309" spans="1:9" hidden="1" x14ac:dyDescent="0.2">
      <c r="A5309">
        <v>2018</v>
      </c>
      <c r="B5309">
        <v>2</v>
      </c>
      <c r="C5309" t="s">
        <v>482</v>
      </c>
      <c r="D5309" t="s">
        <v>207</v>
      </c>
      <c r="E5309" t="s">
        <v>20</v>
      </c>
      <c r="F5309" t="s">
        <v>41</v>
      </c>
      <c r="G5309">
        <v>121</v>
      </c>
      <c r="H5309">
        <v>144</v>
      </c>
      <c r="I5309" t="str">
        <f>INDEX('DATA - Teams'!$C:$C,MATCH(C5309,'DATA - Teams'!$B:$B,0))</f>
        <v>CHIEF</v>
      </c>
    </row>
    <row r="5310" spans="1:9" hidden="1" x14ac:dyDescent="0.2">
      <c r="A5310">
        <v>2018</v>
      </c>
      <c r="B5310">
        <v>2</v>
      </c>
      <c r="C5310" t="s">
        <v>482</v>
      </c>
      <c r="D5310" t="s">
        <v>246</v>
      </c>
      <c r="E5310" t="s">
        <v>14</v>
      </c>
      <c r="F5310" t="s">
        <v>43</v>
      </c>
      <c r="G5310">
        <v>83</v>
      </c>
      <c r="H5310">
        <v>57</v>
      </c>
      <c r="I5310" t="str">
        <f>INDEX('DATA - Teams'!$C:$C,MATCH(C5310,'DATA - Teams'!$B:$B,0))</f>
        <v>CHIEF</v>
      </c>
    </row>
    <row r="5311" spans="1:9" hidden="1" x14ac:dyDescent="0.2">
      <c r="A5311">
        <v>2018</v>
      </c>
      <c r="B5311">
        <v>2</v>
      </c>
      <c r="C5311" t="s">
        <v>482</v>
      </c>
      <c r="D5311" t="s">
        <v>147</v>
      </c>
      <c r="E5311" t="s">
        <v>14</v>
      </c>
      <c r="F5311" t="s">
        <v>52</v>
      </c>
      <c r="G5311">
        <v>92</v>
      </c>
      <c r="H5311">
        <v>108</v>
      </c>
      <c r="I5311" t="str">
        <f>INDEX('DATA - Teams'!$C:$C,MATCH(C5311,'DATA - Teams'!$B:$B,0))</f>
        <v>CHIEF</v>
      </c>
    </row>
    <row r="5312" spans="1:9" hidden="1" x14ac:dyDescent="0.2">
      <c r="A5312">
        <v>2018</v>
      </c>
      <c r="B5312">
        <v>2</v>
      </c>
      <c r="C5312" t="s">
        <v>482</v>
      </c>
      <c r="D5312" t="s">
        <v>154</v>
      </c>
      <c r="E5312" t="s">
        <v>22</v>
      </c>
      <c r="F5312" t="s">
        <v>43</v>
      </c>
      <c r="G5312">
        <v>80</v>
      </c>
      <c r="H5312">
        <v>110</v>
      </c>
      <c r="I5312" t="str">
        <f>INDEX('DATA - Teams'!$C:$C,MATCH(C5312,'DATA - Teams'!$B:$B,0))</f>
        <v>CHIEF</v>
      </c>
    </row>
    <row r="5313" spans="1:9" hidden="1" x14ac:dyDescent="0.2">
      <c r="A5313">
        <v>2018</v>
      </c>
      <c r="B5313">
        <v>2</v>
      </c>
      <c r="C5313" s="8" t="s">
        <v>482</v>
      </c>
      <c r="D5313" s="8" t="s">
        <v>39</v>
      </c>
      <c r="E5313" t="s">
        <v>22</v>
      </c>
      <c r="F5313" t="s">
        <v>41</v>
      </c>
      <c r="G5313">
        <v>112</v>
      </c>
      <c r="H5313">
        <v>142</v>
      </c>
      <c r="I5313" t="str">
        <f>INDEX('DATA - Teams'!$C:$C,MATCH(C5313,'DATA - Teams'!$B:$B,0))</f>
        <v>CHIEF</v>
      </c>
    </row>
    <row r="5314" spans="1:9" hidden="1" x14ac:dyDescent="0.2">
      <c r="A5314">
        <v>2018</v>
      </c>
      <c r="B5314">
        <v>2</v>
      </c>
      <c r="C5314" s="8" t="s">
        <v>482</v>
      </c>
      <c r="D5314" s="8" t="s">
        <v>155</v>
      </c>
      <c r="E5314" t="s">
        <v>22</v>
      </c>
      <c r="F5314" t="s">
        <v>38</v>
      </c>
      <c r="G5314">
        <v>84</v>
      </c>
      <c r="H5314">
        <v>51</v>
      </c>
      <c r="I5314" t="str">
        <f>INDEX('DATA - Teams'!$C:$C,MATCH(C5314,'DATA - Teams'!$B:$B,0))</f>
        <v>CHIEF</v>
      </c>
    </row>
    <row r="5315" spans="1:9" hidden="1" x14ac:dyDescent="0.2">
      <c r="A5315">
        <v>2018</v>
      </c>
      <c r="B5315">
        <v>2</v>
      </c>
      <c r="C5315" s="8" t="s">
        <v>482</v>
      </c>
      <c r="D5315" s="8" t="s">
        <v>53</v>
      </c>
      <c r="E5315" t="s">
        <v>24</v>
      </c>
      <c r="F5315" t="s">
        <v>38</v>
      </c>
      <c r="G5315">
        <v>90</v>
      </c>
      <c r="H5315">
        <v>123</v>
      </c>
      <c r="I5315" t="str">
        <f>INDEX('DATA - Teams'!$C:$C,MATCH(C5315,'DATA - Teams'!$B:$B,0))</f>
        <v>CHIEF</v>
      </c>
    </row>
    <row r="5316" spans="1:9" hidden="1" x14ac:dyDescent="0.2">
      <c r="A5316">
        <v>2018</v>
      </c>
      <c r="B5316">
        <v>2</v>
      </c>
      <c r="C5316" s="8" t="s">
        <v>482</v>
      </c>
      <c r="D5316" s="8" t="s">
        <v>354</v>
      </c>
      <c r="E5316" t="s">
        <v>28</v>
      </c>
      <c r="F5316" t="s">
        <v>43</v>
      </c>
      <c r="G5316">
        <v>94</v>
      </c>
      <c r="H5316">
        <v>99</v>
      </c>
      <c r="I5316" t="str">
        <f>INDEX('DATA - Teams'!$C:$C,MATCH(C5316,'DATA - Teams'!$B:$B,0))</f>
        <v>CHIEF</v>
      </c>
    </row>
    <row r="5317" spans="1:9" hidden="1" x14ac:dyDescent="0.2">
      <c r="A5317">
        <v>2018</v>
      </c>
      <c r="B5317">
        <v>2</v>
      </c>
      <c r="C5317" s="8" t="s">
        <v>482</v>
      </c>
      <c r="D5317" s="8" t="s">
        <v>297</v>
      </c>
      <c r="E5317" t="s">
        <v>21</v>
      </c>
      <c r="F5317" t="s">
        <v>38</v>
      </c>
      <c r="G5317">
        <v>100</v>
      </c>
      <c r="H5317">
        <v>85</v>
      </c>
      <c r="I5317" t="str">
        <f>INDEX('DATA - Teams'!$C:$C,MATCH(C5317,'DATA - Teams'!$B:$B,0))</f>
        <v>CHIEF</v>
      </c>
    </row>
    <row r="5318" spans="1:9" hidden="1" x14ac:dyDescent="0.2">
      <c r="A5318">
        <v>2018</v>
      </c>
      <c r="B5318">
        <v>2</v>
      </c>
      <c r="C5318" s="8" t="s">
        <v>482</v>
      </c>
      <c r="D5318" s="8" t="s">
        <v>119</v>
      </c>
      <c r="E5318" t="s">
        <v>18</v>
      </c>
      <c r="F5318" t="s">
        <v>41</v>
      </c>
      <c r="G5318">
        <v>90</v>
      </c>
      <c r="H5318">
        <v>105</v>
      </c>
      <c r="I5318" t="str">
        <f>INDEX('DATA - Teams'!$C:$C,MATCH(C5318,'DATA - Teams'!$B:$B,0))</f>
        <v>CHIEF</v>
      </c>
    </row>
    <row r="5319" spans="1:9" hidden="1" x14ac:dyDescent="0.2">
      <c r="A5319">
        <v>2018</v>
      </c>
      <c r="B5319">
        <v>2</v>
      </c>
      <c r="C5319" s="8" t="s">
        <v>482</v>
      </c>
      <c r="D5319" s="8" t="s">
        <v>168</v>
      </c>
      <c r="E5319" t="s">
        <v>13</v>
      </c>
      <c r="F5319" t="s">
        <v>43</v>
      </c>
      <c r="G5319">
        <v>98</v>
      </c>
      <c r="H5319">
        <v>138</v>
      </c>
      <c r="I5319" t="str">
        <f>INDEX('DATA - Teams'!$C:$C,MATCH(C5319,'DATA - Teams'!$B:$B,0))</f>
        <v>CHIEF</v>
      </c>
    </row>
    <row r="5320" spans="1:9" hidden="1" x14ac:dyDescent="0.2">
      <c r="A5320">
        <v>2018</v>
      </c>
      <c r="B5320">
        <v>2</v>
      </c>
      <c r="C5320" s="8" t="s">
        <v>482</v>
      </c>
      <c r="D5320" s="8" t="s">
        <v>118</v>
      </c>
      <c r="E5320" t="s">
        <v>17</v>
      </c>
      <c r="F5320" t="s">
        <v>41</v>
      </c>
      <c r="G5320">
        <v>123</v>
      </c>
      <c r="H5320">
        <v>146</v>
      </c>
      <c r="I5320" t="str">
        <f>INDEX('DATA - Teams'!$C:$C,MATCH(C5320,'DATA - Teams'!$B:$B,0))</f>
        <v>CHIEF</v>
      </c>
    </row>
    <row r="5321" spans="1:9" hidden="1" x14ac:dyDescent="0.2">
      <c r="A5321">
        <v>2018</v>
      </c>
      <c r="B5321">
        <v>2</v>
      </c>
      <c r="C5321" s="8" t="s">
        <v>482</v>
      </c>
      <c r="D5321" s="8" t="s">
        <v>140</v>
      </c>
      <c r="E5321" t="s">
        <v>35</v>
      </c>
      <c r="F5321" t="s">
        <v>41</v>
      </c>
      <c r="G5321">
        <v>75</v>
      </c>
      <c r="H5321">
        <v>69</v>
      </c>
      <c r="I5321" t="str">
        <f>INDEX('DATA - Teams'!$C:$C,MATCH(C5321,'DATA - Teams'!$B:$B,0))</f>
        <v>CHIEF</v>
      </c>
    </row>
    <row r="5322" spans="1:9" hidden="1" x14ac:dyDescent="0.2">
      <c r="A5322">
        <v>2018</v>
      </c>
      <c r="B5322">
        <v>2</v>
      </c>
      <c r="C5322" s="8" t="s">
        <v>482</v>
      </c>
      <c r="D5322" s="8" t="s">
        <v>221</v>
      </c>
      <c r="E5322" t="s">
        <v>31</v>
      </c>
      <c r="F5322" t="s">
        <v>59</v>
      </c>
      <c r="G5322">
        <v>108</v>
      </c>
      <c r="H5322">
        <v>105</v>
      </c>
      <c r="I5322" t="str">
        <f>INDEX('DATA - Teams'!$C:$C,MATCH(C5322,'DATA - Teams'!$B:$B,0))</f>
        <v>CHIEF</v>
      </c>
    </row>
    <row r="5323" spans="1:9" hidden="1" x14ac:dyDescent="0.2">
      <c r="A5323">
        <v>2018</v>
      </c>
      <c r="B5323">
        <v>2</v>
      </c>
      <c r="C5323" s="8" t="s">
        <v>482</v>
      </c>
      <c r="D5323" s="8" t="s">
        <v>76</v>
      </c>
      <c r="E5323" t="s">
        <v>14</v>
      </c>
      <c r="F5323" t="s">
        <v>59</v>
      </c>
      <c r="G5323">
        <v>82</v>
      </c>
      <c r="H5323">
        <v>92</v>
      </c>
      <c r="I5323" t="str">
        <f>INDEX('DATA - Teams'!$C:$C,MATCH(C5323,'DATA - Teams'!$B:$B,0))</f>
        <v>CHIEF</v>
      </c>
    </row>
    <row r="5324" spans="1:9" hidden="1" x14ac:dyDescent="0.2">
      <c r="A5324">
        <v>2018</v>
      </c>
      <c r="B5324">
        <v>2</v>
      </c>
      <c r="C5324" s="8" t="s">
        <v>482</v>
      </c>
      <c r="D5324" s="8" t="s">
        <v>356</v>
      </c>
      <c r="E5324" t="s">
        <v>22</v>
      </c>
      <c r="F5324" t="s">
        <v>59</v>
      </c>
      <c r="G5324">
        <v>55</v>
      </c>
      <c r="H5324">
        <v>67</v>
      </c>
      <c r="I5324" t="str">
        <f>INDEX('DATA - Teams'!$C:$C,MATCH(C5324,'DATA - Teams'!$B:$B,0))</f>
        <v>CHIEF</v>
      </c>
    </row>
    <row r="5325" spans="1:9" hidden="1" x14ac:dyDescent="0.2">
      <c r="A5325">
        <v>2018</v>
      </c>
      <c r="B5325">
        <v>2</v>
      </c>
      <c r="C5325" s="8" t="s">
        <v>482</v>
      </c>
      <c r="D5325" s="8" t="s">
        <v>263</v>
      </c>
      <c r="E5325" t="s">
        <v>13</v>
      </c>
      <c r="F5325" t="s">
        <v>59</v>
      </c>
      <c r="G5325">
        <v>86</v>
      </c>
      <c r="H5325">
        <v>67</v>
      </c>
      <c r="I5325" t="str">
        <f>INDEX('DATA - Teams'!$C:$C,MATCH(C5325,'DATA - Teams'!$B:$B,0))</f>
        <v>CHIEF</v>
      </c>
    </row>
    <row r="5326" spans="1:9" hidden="1" x14ac:dyDescent="0.2">
      <c r="A5326">
        <v>2018</v>
      </c>
      <c r="B5326">
        <v>3</v>
      </c>
      <c r="C5326" s="8" t="s">
        <v>482</v>
      </c>
      <c r="D5326" s="8" t="s">
        <v>210</v>
      </c>
      <c r="E5326" t="s">
        <v>10</v>
      </c>
      <c r="F5326" t="s">
        <v>43</v>
      </c>
      <c r="G5326">
        <v>99</v>
      </c>
      <c r="H5326">
        <v>84</v>
      </c>
      <c r="I5326" t="str">
        <f>INDEX('DATA - Teams'!$C:$C,MATCH(C5326,'DATA - Teams'!$B:$B,0))</f>
        <v>CHIEF</v>
      </c>
    </row>
    <row r="5327" spans="1:9" hidden="1" x14ac:dyDescent="0.2">
      <c r="A5327">
        <v>2018</v>
      </c>
      <c r="B5327">
        <v>3</v>
      </c>
      <c r="C5327" s="8" t="s">
        <v>482</v>
      </c>
      <c r="D5327" s="8" t="s">
        <v>315</v>
      </c>
      <c r="E5327" t="s">
        <v>10</v>
      </c>
      <c r="F5327" t="s">
        <v>38</v>
      </c>
      <c r="G5327">
        <v>62</v>
      </c>
      <c r="H5327">
        <v>65</v>
      </c>
      <c r="I5327" t="str">
        <f>INDEX('DATA - Teams'!$C:$C,MATCH(C5327,'DATA - Teams'!$B:$B,0))</f>
        <v>CHIEF</v>
      </c>
    </row>
    <row r="5328" spans="1:9" hidden="1" x14ac:dyDescent="0.2">
      <c r="A5328">
        <v>2018</v>
      </c>
      <c r="B5328">
        <v>3</v>
      </c>
      <c r="C5328" s="8" t="s">
        <v>482</v>
      </c>
      <c r="D5328" s="8" t="s">
        <v>165</v>
      </c>
      <c r="E5328" t="s">
        <v>10</v>
      </c>
      <c r="F5328" t="s">
        <v>41</v>
      </c>
      <c r="G5328">
        <v>103</v>
      </c>
      <c r="H5328">
        <v>75</v>
      </c>
      <c r="I5328" t="str">
        <f>INDEX('DATA - Teams'!$C:$C,MATCH(C5328,'DATA - Teams'!$B:$B,0))</f>
        <v>CHIEF</v>
      </c>
    </row>
    <row r="5329" spans="1:9" hidden="1" x14ac:dyDescent="0.2">
      <c r="A5329">
        <v>2018</v>
      </c>
      <c r="B5329">
        <v>3</v>
      </c>
      <c r="C5329" s="8" t="s">
        <v>482</v>
      </c>
      <c r="D5329" s="8" t="s">
        <v>287</v>
      </c>
      <c r="E5329" t="s">
        <v>16</v>
      </c>
      <c r="F5329" t="s">
        <v>38</v>
      </c>
      <c r="G5329">
        <v>91</v>
      </c>
      <c r="H5329">
        <v>80</v>
      </c>
      <c r="I5329" t="str">
        <f>INDEX('DATA - Teams'!$C:$C,MATCH(C5329,'DATA - Teams'!$B:$B,0))</f>
        <v>CHIEF</v>
      </c>
    </row>
    <row r="5330" spans="1:9" hidden="1" x14ac:dyDescent="0.2">
      <c r="A5330">
        <v>2018</v>
      </c>
      <c r="B5330">
        <v>3</v>
      </c>
      <c r="C5330" s="8" t="s">
        <v>482</v>
      </c>
      <c r="D5330" s="8" t="s">
        <v>310</v>
      </c>
      <c r="E5330" t="s">
        <v>16</v>
      </c>
      <c r="F5330" t="s">
        <v>41</v>
      </c>
      <c r="G5330">
        <v>94</v>
      </c>
      <c r="H5330">
        <v>84</v>
      </c>
      <c r="I5330" t="str">
        <f>INDEX('DATA - Teams'!$C:$C,MATCH(C5330,'DATA - Teams'!$B:$B,0))</f>
        <v>CHIEF</v>
      </c>
    </row>
    <row r="5331" spans="1:9" hidden="1" x14ac:dyDescent="0.2">
      <c r="A5331">
        <v>2018</v>
      </c>
      <c r="B5331">
        <v>3</v>
      </c>
      <c r="C5331" s="8" t="s">
        <v>482</v>
      </c>
      <c r="D5331" s="8" t="s">
        <v>82</v>
      </c>
      <c r="E5331" t="s">
        <v>16</v>
      </c>
      <c r="F5331" t="s">
        <v>41</v>
      </c>
      <c r="G5331">
        <v>118</v>
      </c>
      <c r="H5331">
        <v>130</v>
      </c>
      <c r="I5331" t="str">
        <f>INDEX('DATA - Teams'!$C:$C,MATCH(C5331,'DATA - Teams'!$B:$B,0))</f>
        <v>CHIEF</v>
      </c>
    </row>
    <row r="5332" spans="1:9" hidden="1" x14ac:dyDescent="0.2">
      <c r="A5332">
        <v>2018</v>
      </c>
      <c r="B5332">
        <v>3</v>
      </c>
      <c r="C5332" s="8" t="s">
        <v>482</v>
      </c>
      <c r="D5332" s="8" t="s">
        <v>207</v>
      </c>
      <c r="E5332" t="s">
        <v>20</v>
      </c>
      <c r="F5332" t="s">
        <v>41</v>
      </c>
      <c r="G5332">
        <v>116</v>
      </c>
      <c r="H5332">
        <v>92</v>
      </c>
      <c r="I5332" t="str">
        <f>INDEX('DATA - Teams'!$C:$C,MATCH(C5332,'DATA - Teams'!$B:$B,0))</f>
        <v>CHIEF</v>
      </c>
    </row>
    <row r="5333" spans="1:9" hidden="1" x14ac:dyDescent="0.2">
      <c r="A5333">
        <v>2018</v>
      </c>
      <c r="B5333">
        <v>3</v>
      </c>
      <c r="C5333" s="8" t="s">
        <v>482</v>
      </c>
      <c r="D5333" s="8" t="s">
        <v>147</v>
      </c>
      <c r="E5333" t="s">
        <v>14</v>
      </c>
      <c r="F5333" t="s">
        <v>52</v>
      </c>
      <c r="G5333">
        <v>95</v>
      </c>
      <c r="H5333">
        <v>101</v>
      </c>
      <c r="I5333" t="str">
        <f>INDEX('DATA - Teams'!$C:$C,MATCH(C5333,'DATA - Teams'!$B:$B,0))</f>
        <v>CHIEF</v>
      </c>
    </row>
    <row r="5334" spans="1:9" hidden="1" x14ac:dyDescent="0.2">
      <c r="A5334">
        <v>2018</v>
      </c>
      <c r="B5334">
        <v>3</v>
      </c>
      <c r="C5334" s="8" t="s">
        <v>482</v>
      </c>
      <c r="D5334" s="8" t="s">
        <v>76</v>
      </c>
      <c r="E5334" t="s">
        <v>14</v>
      </c>
      <c r="F5334" t="s">
        <v>38</v>
      </c>
      <c r="G5334">
        <v>88</v>
      </c>
      <c r="H5334">
        <v>106</v>
      </c>
      <c r="I5334" t="str">
        <f>INDEX('DATA - Teams'!$C:$C,MATCH(C5334,'DATA - Teams'!$B:$B,0))</f>
        <v>CHIEF</v>
      </c>
    </row>
    <row r="5335" spans="1:9" hidden="1" x14ac:dyDescent="0.2">
      <c r="A5335">
        <v>2018</v>
      </c>
      <c r="B5335">
        <v>3</v>
      </c>
      <c r="C5335" s="8" t="s">
        <v>482</v>
      </c>
      <c r="D5335" s="8" t="s">
        <v>246</v>
      </c>
      <c r="E5335" t="s">
        <v>14</v>
      </c>
      <c r="F5335" t="s">
        <v>43</v>
      </c>
      <c r="G5335">
        <v>79</v>
      </c>
      <c r="H5335">
        <v>73</v>
      </c>
      <c r="I5335" t="str">
        <f>INDEX('DATA - Teams'!$C:$C,MATCH(C5335,'DATA - Teams'!$B:$B,0))</f>
        <v>CHIEF</v>
      </c>
    </row>
    <row r="5336" spans="1:9" hidden="1" x14ac:dyDescent="0.2">
      <c r="A5336">
        <v>2018</v>
      </c>
      <c r="B5336">
        <v>3</v>
      </c>
      <c r="C5336" s="8" t="s">
        <v>482</v>
      </c>
      <c r="D5336" s="8" t="s">
        <v>39</v>
      </c>
      <c r="E5336" t="s">
        <v>22</v>
      </c>
      <c r="F5336" t="s">
        <v>41</v>
      </c>
      <c r="G5336">
        <v>117</v>
      </c>
      <c r="H5336">
        <v>131</v>
      </c>
      <c r="I5336" t="str">
        <f>INDEX('DATA - Teams'!$C:$C,MATCH(C5336,'DATA - Teams'!$B:$B,0))</f>
        <v>CHIEF</v>
      </c>
    </row>
    <row r="5337" spans="1:9" hidden="1" x14ac:dyDescent="0.2">
      <c r="A5337">
        <v>2018</v>
      </c>
      <c r="B5337">
        <v>3</v>
      </c>
      <c r="C5337" s="8" t="s">
        <v>482</v>
      </c>
      <c r="D5337" s="8" t="s">
        <v>154</v>
      </c>
      <c r="E5337" t="s">
        <v>22</v>
      </c>
      <c r="F5337" t="s">
        <v>43</v>
      </c>
      <c r="G5337">
        <v>80</v>
      </c>
      <c r="H5337">
        <v>81</v>
      </c>
      <c r="I5337" t="str">
        <f>INDEX('DATA - Teams'!$C:$C,MATCH(C5337,'DATA - Teams'!$B:$B,0))</f>
        <v>CHIEF</v>
      </c>
    </row>
    <row r="5338" spans="1:9" hidden="1" x14ac:dyDescent="0.2">
      <c r="A5338">
        <v>2018</v>
      </c>
      <c r="B5338">
        <v>3</v>
      </c>
      <c r="C5338" s="8" t="s">
        <v>482</v>
      </c>
      <c r="D5338" s="8" t="s">
        <v>53</v>
      </c>
      <c r="E5338" t="s">
        <v>24</v>
      </c>
      <c r="F5338" t="s">
        <v>38</v>
      </c>
      <c r="G5338">
        <v>94</v>
      </c>
      <c r="H5338">
        <v>106</v>
      </c>
      <c r="I5338" t="str">
        <f>INDEX('DATA - Teams'!$C:$C,MATCH(C5338,'DATA - Teams'!$B:$B,0))</f>
        <v>CHIEF</v>
      </c>
    </row>
    <row r="5339" spans="1:9" hidden="1" x14ac:dyDescent="0.2">
      <c r="A5339">
        <v>2018</v>
      </c>
      <c r="B5339">
        <v>3</v>
      </c>
      <c r="C5339" s="8" t="s">
        <v>482</v>
      </c>
      <c r="D5339" s="8" t="s">
        <v>354</v>
      </c>
      <c r="E5339" t="s">
        <v>28</v>
      </c>
      <c r="F5339" t="s">
        <v>43</v>
      </c>
      <c r="G5339">
        <v>101</v>
      </c>
      <c r="H5339">
        <v>110</v>
      </c>
      <c r="I5339" t="str">
        <f>INDEX('DATA - Teams'!$C:$C,MATCH(C5339,'DATA - Teams'!$B:$B,0))</f>
        <v>CHIEF</v>
      </c>
    </row>
    <row r="5340" spans="1:9" hidden="1" x14ac:dyDescent="0.2">
      <c r="A5340">
        <v>2018</v>
      </c>
      <c r="B5340">
        <v>3</v>
      </c>
      <c r="C5340" s="8" t="s">
        <v>482</v>
      </c>
      <c r="D5340" s="8" t="s">
        <v>297</v>
      </c>
      <c r="E5340" t="s">
        <v>21</v>
      </c>
      <c r="F5340" t="s">
        <v>38</v>
      </c>
      <c r="G5340">
        <v>98</v>
      </c>
      <c r="H5340">
        <v>78</v>
      </c>
      <c r="I5340" t="str">
        <f>INDEX('DATA - Teams'!$C:$C,MATCH(C5340,'DATA - Teams'!$B:$B,0))</f>
        <v>CHIEF</v>
      </c>
    </row>
    <row r="5341" spans="1:9" hidden="1" x14ac:dyDescent="0.2">
      <c r="A5341">
        <v>2018</v>
      </c>
      <c r="B5341">
        <v>3</v>
      </c>
      <c r="C5341" s="8" t="s">
        <v>482</v>
      </c>
      <c r="D5341" s="8" t="s">
        <v>119</v>
      </c>
      <c r="E5341" t="s">
        <v>18</v>
      </c>
      <c r="F5341" t="s">
        <v>41</v>
      </c>
      <c r="G5341">
        <v>87</v>
      </c>
      <c r="H5341">
        <v>92</v>
      </c>
      <c r="I5341" t="str">
        <f>INDEX('DATA - Teams'!$C:$C,MATCH(C5341,'DATA - Teams'!$B:$B,0))</f>
        <v>CHIEF</v>
      </c>
    </row>
    <row r="5342" spans="1:9" hidden="1" x14ac:dyDescent="0.2">
      <c r="A5342">
        <v>2018</v>
      </c>
      <c r="B5342">
        <v>3</v>
      </c>
      <c r="C5342" s="8" t="s">
        <v>482</v>
      </c>
      <c r="D5342" s="8" t="s">
        <v>168</v>
      </c>
      <c r="E5342" t="s">
        <v>13</v>
      </c>
      <c r="F5342" t="s">
        <v>43</v>
      </c>
      <c r="G5342">
        <v>98</v>
      </c>
      <c r="H5342">
        <v>85</v>
      </c>
      <c r="I5342" t="str">
        <f>INDEX('DATA - Teams'!$C:$C,MATCH(C5342,'DATA - Teams'!$B:$B,0))</f>
        <v>CHIEF</v>
      </c>
    </row>
    <row r="5343" spans="1:9" hidden="1" x14ac:dyDescent="0.2">
      <c r="A5343">
        <v>2018</v>
      </c>
      <c r="B5343">
        <v>3</v>
      </c>
      <c r="C5343" s="8" t="s">
        <v>482</v>
      </c>
      <c r="D5343" s="8" t="s">
        <v>118</v>
      </c>
      <c r="E5343" t="s">
        <v>17</v>
      </c>
      <c r="F5343" t="s">
        <v>41</v>
      </c>
      <c r="G5343">
        <v>115</v>
      </c>
      <c r="H5343">
        <v>75</v>
      </c>
      <c r="I5343" t="str">
        <f>INDEX('DATA - Teams'!$C:$C,MATCH(C5343,'DATA - Teams'!$B:$B,0))</f>
        <v>CHIEF</v>
      </c>
    </row>
    <row r="5344" spans="1:9" hidden="1" x14ac:dyDescent="0.2">
      <c r="A5344">
        <v>2018</v>
      </c>
      <c r="B5344">
        <v>3</v>
      </c>
      <c r="C5344" s="8" t="s">
        <v>482</v>
      </c>
      <c r="D5344" s="8" t="s">
        <v>221</v>
      </c>
      <c r="E5344" t="s">
        <v>31</v>
      </c>
      <c r="F5344" t="s">
        <v>59</v>
      </c>
      <c r="G5344">
        <v>101</v>
      </c>
      <c r="H5344">
        <v>63</v>
      </c>
      <c r="I5344" t="str">
        <f>INDEX('DATA - Teams'!$C:$C,MATCH(C5344,'DATA - Teams'!$B:$B,0))</f>
        <v>CHIEF</v>
      </c>
    </row>
    <row r="5345" spans="1:9" hidden="1" x14ac:dyDescent="0.2">
      <c r="A5345">
        <v>2018</v>
      </c>
      <c r="B5345">
        <v>3</v>
      </c>
      <c r="C5345" s="8" t="s">
        <v>482</v>
      </c>
      <c r="D5345" s="8" t="s">
        <v>155</v>
      </c>
      <c r="E5345" t="s">
        <v>22</v>
      </c>
      <c r="F5345" t="s">
        <v>59</v>
      </c>
      <c r="G5345">
        <v>88</v>
      </c>
      <c r="H5345">
        <v>113</v>
      </c>
      <c r="I5345" t="str">
        <f>INDEX('DATA - Teams'!$C:$C,MATCH(C5345,'DATA - Teams'!$B:$B,0))</f>
        <v>CHIEF</v>
      </c>
    </row>
    <row r="5346" spans="1:9" hidden="1" x14ac:dyDescent="0.2">
      <c r="A5346">
        <v>2018</v>
      </c>
      <c r="B5346">
        <v>3</v>
      </c>
      <c r="C5346" s="8" t="s">
        <v>482</v>
      </c>
      <c r="D5346" s="8" t="s">
        <v>356</v>
      </c>
      <c r="E5346" t="s">
        <v>22</v>
      </c>
      <c r="F5346" t="s">
        <v>59</v>
      </c>
      <c r="G5346">
        <v>61</v>
      </c>
      <c r="H5346">
        <v>92</v>
      </c>
      <c r="I5346" t="str">
        <f>INDEX('DATA - Teams'!$C:$C,MATCH(C5346,'DATA - Teams'!$B:$B,0))</f>
        <v>CHIEF</v>
      </c>
    </row>
    <row r="5347" spans="1:9" hidden="1" x14ac:dyDescent="0.2">
      <c r="A5347">
        <v>2018</v>
      </c>
      <c r="B5347">
        <v>3</v>
      </c>
      <c r="C5347" s="8" t="s">
        <v>482</v>
      </c>
      <c r="D5347" s="8" t="s">
        <v>140</v>
      </c>
      <c r="E5347" t="s">
        <v>35</v>
      </c>
      <c r="F5347" t="s">
        <v>59</v>
      </c>
      <c r="G5347">
        <v>77</v>
      </c>
      <c r="H5347">
        <v>99</v>
      </c>
      <c r="I5347" t="str">
        <f>INDEX('DATA - Teams'!$C:$C,MATCH(C5347,'DATA - Teams'!$B:$B,0))</f>
        <v>CHIEF</v>
      </c>
    </row>
    <row r="5348" spans="1:9" hidden="1" x14ac:dyDescent="0.2">
      <c r="A5348">
        <v>2018</v>
      </c>
      <c r="B5348">
        <v>4</v>
      </c>
      <c r="C5348" s="8" t="s">
        <v>482</v>
      </c>
      <c r="D5348" s="8" t="s">
        <v>210</v>
      </c>
      <c r="E5348" t="s">
        <v>10</v>
      </c>
      <c r="F5348" t="s">
        <v>43</v>
      </c>
      <c r="G5348">
        <v>105</v>
      </c>
      <c r="H5348">
        <v>117</v>
      </c>
      <c r="I5348" t="str">
        <f>INDEX('DATA - Teams'!$C:$C,MATCH(C5348,'DATA - Teams'!$B:$B,0))</f>
        <v>CHIEF</v>
      </c>
    </row>
    <row r="5349" spans="1:9" hidden="1" x14ac:dyDescent="0.2">
      <c r="A5349">
        <v>2018</v>
      </c>
      <c r="B5349">
        <v>4</v>
      </c>
      <c r="C5349" s="8" t="s">
        <v>482</v>
      </c>
      <c r="D5349" s="8" t="s">
        <v>165</v>
      </c>
      <c r="E5349" t="s">
        <v>10</v>
      </c>
      <c r="F5349" t="s">
        <v>41</v>
      </c>
      <c r="G5349">
        <v>104</v>
      </c>
      <c r="H5349">
        <v>105</v>
      </c>
      <c r="I5349" t="str">
        <f>INDEX('DATA - Teams'!$C:$C,MATCH(C5349,'DATA - Teams'!$B:$B,0))</f>
        <v>CHIEF</v>
      </c>
    </row>
    <row r="5350" spans="1:9" hidden="1" x14ac:dyDescent="0.2">
      <c r="A5350">
        <v>2018</v>
      </c>
      <c r="B5350">
        <v>4</v>
      </c>
      <c r="C5350" s="8" t="s">
        <v>482</v>
      </c>
      <c r="D5350" s="8" t="s">
        <v>287</v>
      </c>
      <c r="E5350" t="s">
        <v>16</v>
      </c>
      <c r="F5350" t="s">
        <v>38</v>
      </c>
      <c r="G5350">
        <v>90</v>
      </c>
      <c r="H5350">
        <v>77</v>
      </c>
      <c r="I5350" t="str">
        <f>INDEX('DATA - Teams'!$C:$C,MATCH(C5350,'DATA - Teams'!$B:$B,0))</f>
        <v>CHIEF</v>
      </c>
    </row>
    <row r="5351" spans="1:9" hidden="1" x14ac:dyDescent="0.2">
      <c r="A5351">
        <v>2018</v>
      </c>
      <c r="B5351">
        <v>4</v>
      </c>
      <c r="C5351" s="8" t="s">
        <v>482</v>
      </c>
      <c r="D5351" s="8" t="s">
        <v>82</v>
      </c>
      <c r="E5351" t="s">
        <v>16</v>
      </c>
      <c r="F5351" t="s">
        <v>41</v>
      </c>
      <c r="G5351">
        <v>124</v>
      </c>
      <c r="H5351">
        <v>107</v>
      </c>
      <c r="I5351" t="str">
        <f>INDEX('DATA - Teams'!$C:$C,MATCH(C5351,'DATA - Teams'!$B:$B,0))</f>
        <v>CHIEF</v>
      </c>
    </row>
    <row r="5352" spans="1:9" hidden="1" x14ac:dyDescent="0.2">
      <c r="A5352">
        <v>2018</v>
      </c>
      <c r="B5352">
        <v>4</v>
      </c>
      <c r="C5352" s="8" t="s">
        <v>482</v>
      </c>
      <c r="D5352" s="8" t="s">
        <v>310</v>
      </c>
      <c r="E5352" t="s">
        <v>16</v>
      </c>
      <c r="F5352" t="s">
        <v>41</v>
      </c>
      <c r="G5352">
        <v>88</v>
      </c>
      <c r="H5352">
        <v>74</v>
      </c>
      <c r="I5352" t="str">
        <f>INDEX('DATA - Teams'!$C:$C,MATCH(C5352,'DATA - Teams'!$B:$B,0))</f>
        <v>CHIEF</v>
      </c>
    </row>
    <row r="5353" spans="1:9" hidden="1" x14ac:dyDescent="0.2">
      <c r="A5353">
        <v>2018</v>
      </c>
      <c r="B5353">
        <v>4</v>
      </c>
      <c r="C5353" s="8" t="s">
        <v>482</v>
      </c>
      <c r="D5353" s="8" t="s">
        <v>246</v>
      </c>
      <c r="E5353" t="s">
        <v>14</v>
      </c>
      <c r="F5353" t="s">
        <v>43</v>
      </c>
      <c r="G5353">
        <v>77</v>
      </c>
      <c r="H5353">
        <v>87</v>
      </c>
      <c r="I5353" t="str">
        <f>INDEX('DATA - Teams'!$C:$C,MATCH(C5353,'DATA - Teams'!$B:$B,0))</f>
        <v>CHIEF</v>
      </c>
    </row>
    <row r="5354" spans="1:9" hidden="1" x14ac:dyDescent="0.2">
      <c r="A5354">
        <v>2018</v>
      </c>
      <c r="B5354">
        <v>4</v>
      </c>
      <c r="C5354" s="8" t="s">
        <v>482</v>
      </c>
      <c r="D5354" s="8" t="s">
        <v>76</v>
      </c>
      <c r="E5354" t="s">
        <v>14</v>
      </c>
      <c r="F5354" t="s">
        <v>38</v>
      </c>
      <c r="G5354">
        <v>83</v>
      </c>
      <c r="H5354">
        <v>50</v>
      </c>
      <c r="I5354" t="str">
        <f>INDEX('DATA - Teams'!$C:$C,MATCH(C5354,'DATA - Teams'!$B:$B,0))</f>
        <v>CHIEF</v>
      </c>
    </row>
    <row r="5355" spans="1:9" hidden="1" x14ac:dyDescent="0.2">
      <c r="A5355">
        <v>2018</v>
      </c>
      <c r="B5355">
        <v>4</v>
      </c>
      <c r="C5355" s="8" t="s">
        <v>482</v>
      </c>
      <c r="D5355" s="8" t="s">
        <v>147</v>
      </c>
      <c r="E5355" t="s">
        <v>14</v>
      </c>
      <c r="F5355" t="s">
        <v>52</v>
      </c>
      <c r="G5355">
        <v>93</v>
      </c>
      <c r="H5355">
        <v>81</v>
      </c>
      <c r="I5355" t="str">
        <f>INDEX('DATA - Teams'!$C:$C,MATCH(C5355,'DATA - Teams'!$B:$B,0))</f>
        <v>CHIEF</v>
      </c>
    </row>
    <row r="5356" spans="1:9" hidden="1" x14ac:dyDescent="0.2">
      <c r="A5356">
        <v>2018</v>
      </c>
      <c r="B5356">
        <v>4</v>
      </c>
      <c r="C5356" s="8" t="s">
        <v>482</v>
      </c>
      <c r="D5356" s="8" t="s">
        <v>154</v>
      </c>
      <c r="E5356" t="s">
        <v>22</v>
      </c>
      <c r="F5356" t="s">
        <v>43</v>
      </c>
      <c r="G5356">
        <v>77</v>
      </c>
      <c r="H5356">
        <v>68</v>
      </c>
      <c r="I5356" t="str">
        <f>INDEX('DATA - Teams'!$C:$C,MATCH(C5356,'DATA - Teams'!$B:$B,0))</f>
        <v>CHIEF</v>
      </c>
    </row>
    <row r="5357" spans="1:9" hidden="1" x14ac:dyDescent="0.2">
      <c r="A5357">
        <v>2018</v>
      </c>
      <c r="B5357">
        <v>4</v>
      </c>
      <c r="C5357" s="8" t="s">
        <v>482</v>
      </c>
      <c r="D5357" s="8" t="s">
        <v>39</v>
      </c>
      <c r="E5357" t="s">
        <v>22</v>
      </c>
      <c r="F5357" t="s">
        <v>41</v>
      </c>
      <c r="G5357">
        <v>116</v>
      </c>
      <c r="H5357">
        <v>103</v>
      </c>
      <c r="I5357" t="str">
        <f>INDEX('DATA - Teams'!$C:$C,MATCH(C5357,'DATA - Teams'!$B:$B,0))</f>
        <v>CHIEF</v>
      </c>
    </row>
    <row r="5358" spans="1:9" hidden="1" x14ac:dyDescent="0.2">
      <c r="A5358">
        <v>2018</v>
      </c>
      <c r="B5358">
        <v>4</v>
      </c>
      <c r="C5358" s="8" t="s">
        <v>482</v>
      </c>
      <c r="D5358" s="8" t="s">
        <v>155</v>
      </c>
      <c r="E5358" t="s">
        <v>22</v>
      </c>
      <c r="F5358" t="s">
        <v>38</v>
      </c>
      <c r="G5358">
        <v>87</v>
      </c>
      <c r="H5358">
        <v>84</v>
      </c>
      <c r="I5358" t="str">
        <f>INDEX('DATA - Teams'!$C:$C,MATCH(C5358,'DATA - Teams'!$B:$B,0))</f>
        <v>CHIEF</v>
      </c>
    </row>
    <row r="5359" spans="1:9" hidden="1" x14ac:dyDescent="0.2">
      <c r="A5359">
        <v>2018</v>
      </c>
      <c r="B5359">
        <v>4</v>
      </c>
      <c r="C5359" s="8" t="s">
        <v>482</v>
      </c>
      <c r="D5359" s="8" t="s">
        <v>53</v>
      </c>
      <c r="E5359" t="s">
        <v>24</v>
      </c>
      <c r="F5359" t="s">
        <v>38</v>
      </c>
      <c r="G5359">
        <v>96</v>
      </c>
      <c r="H5359">
        <v>105</v>
      </c>
      <c r="I5359" t="str">
        <f>INDEX('DATA - Teams'!$C:$C,MATCH(C5359,'DATA - Teams'!$B:$B,0))</f>
        <v>CHIEF</v>
      </c>
    </row>
    <row r="5360" spans="1:9" hidden="1" x14ac:dyDescent="0.2">
      <c r="A5360">
        <v>2018</v>
      </c>
      <c r="B5360">
        <v>4</v>
      </c>
      <c r="C5360" s="8" t="s">
        <v>482</v>
      </c>
      <c r="D5360" s="8" t="s">
        <v>354</v>
      </c>
      <c r="E5360" t="s">
        <v>28</v>
      </c>
      <c r="F5360" t="s">
        <v>43</v>
      </c>
      <c r="G5360">
        <v>100</v>
      </c>
      <c r="H5360">
        <v>71</v>
      </c>
      <c r="I5360" t="str">
        <f>INDEX('DATA - Teams'!$C:$C,MATCH(C5360,'DATA - Teams'!$B:$B,0))</f>
        <v>CHIEF</v>
      </c>
    </row>
    <row r="5361" spans="1:9" hidden="1" x14ac:dyDescent="0.2">
      <c r="A5361">
        <v>2018</v>
      </c>
      <c r="B5361">
        <v>4</v>
      </c>
      <c r="C5361" s="8" t="s">
        <v>482</v>
      </c>
      <c r="D5361" s="8" t="s">
        <v>297</v>
      </c>
      <c r="E5361" t="s">
        <v>21</v>
      </c>
      <c r="F5361" t="s">
        <v>38</v>
      </c>
      <c r="G5361">
        <v>101</v>
      </c>
      <c r="H5361">
        <v>99</v>
      </c>
      <c r="I5361" t="str">
        <f>INDEX('DATA - Teams'!$C:$C,MATCH(C5361,'DATA - Teams'!$B:$B,0))</f>
        <v>CHIEF</v>
      </c>
    </row>
    <row r="5362" spans="1:9" hidden="1" x14ac:dyDescent="0.2">
      <c r="A5362">
        <v>2018</v>
      </c>
      <c r="B5362">
        <v>4</v>
      </c>
      <c r="C5362" s="8" t="s">
        <v>482</v>
      </c>
      <c r="D5362" s="8" t="s">
        <v>119</v>
      </c>
      <c r="E5362" t="s">
        <v>18</v>
      </c>
      <c r="F5362" t="s">
        <v>41</v>
      </c>
      <c r="G5362">
        <v>81</v>
      </c>
      <c r="H5362">
        <v>82</v>
      </c>
      <c r="I5362" t="str">
        <f>INDEX('DATA - Teams'!$C:$C,MATCH(C5362,'DATA - Teams'!$B:$B,0))</f>
        <v>CHIEF</v>
      </c>
    </row>
    <row r="5363" spans="1:9" hidden="1" x14ac:dyDescent="0.2">
      <c r="A5363">
        <v>2018</v>
      </c>
      <c r="B5363">
        <v>4</v>
      </c>
      <c r="C5363" s="8" t="s">
        <v>482</v>
      </c>
      <c r="D5363" s="8" t="s">
        <v>168</v>
      </c>
      <c r="E5363" t="s">
        <v>13</v>
      </c>
      <c r="F5363" t="s">
        <v>43</v>
      </c>
      <c r="G5363">
        <v>98</v>
      </c>
      <c r="H5363">
        <v>91</v>
      </c>
      <c r="I5363" t="str">
        <f>INDEX('DATA - Teams'!$C:$C,MATCH(C5363,'DATA - Teams'!$B:$B,0))</f>
        <v>CHIEF</v>
      </c>
    </row>
    <row r="5364" spans="1:9" hidden="1" x14ac:dyDescent="0.2">
      <c r="A5364">
        <v>2018</v>
      </c>
      <c r="B5364">
        <v>4</v>
      </c>
      <c r="C5364" s="8" t="s">
        <v>482</v>
      </c>
      <c r="D5364" s="8" t="s">
        <v>118</v>
      </c>
      <c r="E5364" t="s">
        <v>17</v>
      </c>
      <c r="F5364" t="s">
        <v>41</v>
      </c>
      <c r="G5364">
        <v>119</v>
      </c>
      <c r="H5364">
        <v>128</v>
      </c>
      <c r="I5364" t="str">
        <f>INDEX('DATA - Teams'!$C:$C,MATCH(C5364,'DATA - Teams'!$B:$B,0))</f>
        <v>CHIEF</v>
      </c>
    </row>
    <row r="5365" spans="1:9" hidden="1" x14ac:dyDescent="0.2">
      <c r="A5365">
        <v>2018</v>
      </c>
      <c r="B5365">
        <v>4</v>
      </c>
      <c r="C5365" s="8" t="s">
        <v>482</v>
      </c>
      <c r="D5365" s="8" t="s">
        <v>140</v>
      </c>
      <c r="E5365" t="s">
        <v>35</v>
      </c>
      <c r="F5365" t="s">
        <v>41</v>
      </c>
      <c r="G5365">
        <v>70</v>
      </c>
      <c r="H5365">
        <v>36</v>
      </c>
      <c r="I5365" t="str">
        <f>INDEX('DATA - Teams'!$C:$C,MATCH(C5365,'DATA - Teams'!$B:$B,0))</f>
        <v>CHIEF</v>
      </c>
    </row>
    <row r="5366" spans="1:9" hidden="1" x14ac:dyDescent="0.2">
      <c r="A5366">
        <v>2018</v>
      </c>
      <c r="B5366">
        <v>4</v>
      </c>
      <c r="C5366" s="8" t="s">
        <v>482</v>
      </c>
      <c r="D5366" s="8" t="s">
        <v>207</v>
      </c>
      <c r="E5366" t="s">
        <v>20</v>
      </c>
      <c r="F5366" t="s">
        <v>59</v>
      </c>
      <c r="G5366">
        <v>111</v>
      </c>
      <c r="H5366">
        <v>0</v>
      </c>
      <c r="I5366" t="str">
        <f>INDEX('DATA - Teams'!$C:$C,MATCH(C5366,'DATA - Teams'!$B:$B,0))</f>
        <v>CHIEF</v>
      </c>
    </row>
    <row r="5367" spans="1:9" hidden="1" x14ac:dyDescent="0.2">
      <c r="A5367">
        <v>2018</v>
      </c>
      <c r="B5367">
        <v>4</v>
      </c>
      <c r="C5367" s="8" t="s">
        <v>482</v>
      </c>
      <c r="D5367" s="8" t="s">
        <v>126</v>
      </c>
      <c r="E5367" t="s">
        <v>20</v>
      </c>
      <c r="F5367" t="s">
        <v>59</v>
      </c>
      <c r="G5367">
        <v>81</v>
      </c>
      <c r="H5367">
        <v>77</v>
      </c>
      <c r="I5367" t="str">
        <f>INDEX('DATA - Teams'!$C:$C,MATCH(C5367,'DATA - Teams'!$B:$B,0))</f>
        <v>CHIEF</v>
      </c>
    </row>
    <row r="5368" spans="1:9" hidden="1" x14ac:dyDescent="0.2">
      <c r="A5368">
        <v>2018</v>
      </c>
      <c r="B5368">
        <v>4</v>
      </c>
      <c r="C5368" s="8" t="s">
        <v>482</v>
      </c>
      <c r="D5368" s="8" t="s">
        <v>221</v>
      </c>
      <c r="E5368" t="s">
        <v>31</v>
      </c>
      <c r="F5368" t="s">
        <v>59</v>
      </c>
      <c r="G5368">
        <v>101</v>
      </c>
      <c r="H5368">
        <v>92</v>
      </c>
      <c r="I5368" t="str">
        <f>INDEX('DATA - Teams'!$C:$C,MATCH(C5368,'DATA - Teams'!$B:$B,0))</f>
        <v>CHIEF</v>
      </c>
    </row>
    <row r="5369" spans="1:9" hidden="1" x14ac:dyDescent="0.2">
      <c r="A5369">
        <v>2018</v>
      </c>
      <c r="B5369">
        <v>4</v>
      </c>
      <c r="C5369" s="8" t="s">
        <v>482</v>
      </c>
      <c r="D5369" s="8" t="s">
        <v>356</v>
      </c>
      <c r="E5369" t="s">
        <v>22</v>
      </c>
      <c r="F5369" t="s">
        <v>59</v>
      </c>
      <c r="G5369">
        <v>69</v>
      </c>
      <c r="H5369">
        <v>107</v>
      </c>
      <c r="I5369" t="str">
        <f>INDEX('DATA - Teams'!$C:$C,MATCH(C5369,'DATA - Teams'!$B:$B,0))</f>
        <v>CHIEF</v>
      </c>
    </row>
    <row r="5370" spans="1:9" hidden="1" x14ac:dyDescent="0.2">
      <c r="A5370">
        <v>2018</v>
      </c>
      <c r="B5370">
        <v>5</v>
      </c>
      <c r="C5370" s="8" t="s">
        <v>482</v>
      </c>
      <c r="D5370" s="8" t="s">
        <v>210</v>
      </c>
      <c r="E5370" t="s">
        <v>10</v>
      </c>
      <c r="F5370" t="s">
        <v>43</v>
      </c>
      <c r="G5370">
        <v>108</v>
      </c>
      <c r="H5370">
        <v>123</v>
      </c>
      <c r="I5370" t="str">
        <f>INDEX('DATA - Teams'!$C:$C,MATCH(C5370,'DATA - Teams'!$B:$B,0))</f>
        <v>CHIEF</v>
      </c>
    </row>
    <row r="5371" spans="1:9" hidden="1" x14ac:dyDescent="0.2">
      <c r="A5371">
        <v>2018</v>
      </c>
      <c r="B5371">
        <v>5</v>
      </c>
      <c r="C5371" s="8" t="s">
        <v>482</v>
      </c>
      <c r="D5371" s="8" t="s">
        <v>82</v>
      </c>
      <c r="E5371" t="s">
        <v>16</v>
      </c>
      <c r="F5371" t="s">
        <v>41</v>
      </c>
      <c r="G5371">
        <v>124</v>
      </c>
      <c r="H5371">
        <v>83</v>
      </c>
      <c r="I5371" t="str">
        <f>INDEX('DATA - Teams'!$C:$C,MATCH(C5371,'DATA - Teams'!$B:$B,0))</f>
        <v>CHIEF</v>
      </c>
    </row>
    <row r="5372" spans="1:9" hidden="1" x14ac:dyDescent="0.2">
      <c r="A5372">
        <v>2018</v>
      </c>
      <c r="B5372">
        <v>5</v>
      </c>
      <c r="C5372" s="8" t="s">
        <v>482</v>
      </c>
      <c r="D5372" s="8" t="s">
        <v>310</v>
      </c>
      <c r="E5372" t="s">
        <v>16</v>
      </c>
      <c r="F5372" t="s">
        <v>41</v>
      </c>
      <c r="G5372">
        <v>93</v>
      </c>
      <c r="H5372">
        <v>124</v>
      </c>
      <c r="I5372" t="str">
        <f>INDEX('DATA - Teams'!$C:$C,MATCH(C5372,'DATA - Teams'!$B:$B,0))</f>
        <v>CHIEF</v>
      </c>
    </row>
    <row r="5373" spans="1:9" hidden="1" x14ac:dyDescent="0.2">
      <c r="A5373">
        <v>2018</v>
      </c>
      <c r="B5373">
        <v>5</v>
      </c>
      <c r="C5373" s="8" t="s">
        <v>482</v>
      </c>
      <c r="D5373" s="8" t="s">
        <v>287</v>
      </c>
      <c r="E5373" t="s">
        <v>16</v>
      </c>
      <c r="F5373" t="s">
        <v>38</v>
      </c>
      <c r="G5373">
        <v>93</v>
      </c>
      <c r="H5373">
        <v>100</v>
      </c>
      <c r="I5373" t="str">
        <f>INDEX('DATA - Teams'!$C:$C,MATCH(C5373,'DATA - Teams'!$B:$B,0))</f>
        <v>CHIEF</v>
      </c>
    </row>
    <row r="5374" spans="1:9" hidden="1" x14ac:dyDescent="0.2">
      <c r="A5374">
        <v>2018</v>
      </c>
      <c r="B5374">
        <v>5</v>
      </c>
      <c r="C5374" s="8" t="s">
        <v>482</v>
      </c>
      <c r="D5374" s="8" t="s">
        <v>147</v>
      </c>
      <c r="E5374" t="s">
        <v>14</v>
      </c>
      <c r="F5374" t="s">
        <v>52</v>
      </c>
      <c r="G5374">
        <v>90</v>
      </c>
      <c r="H5374">
        <v>71</v>
      </c>
      <c r="I5374" t="str">
        <f>INDEX('DATA - Teams'!$C:$C,MATCH(C5374,'DATA - Teams'!$B:$B,0))</f>
        <v>CHIEF</v>
      </c>
    </row>
    <row r="5375" spans="1:9" hidden="1" x14ac:dyDescent="0.2">
      <c r="A5375">
        <v>2018</v>
      </c>
      <c r="B5375">
        <v>5</v>
      </c>
      <c r="C5375" s="8" t="s">
        <v>482</v>
      </c>
      <c r="D5375" s="8" t="s">
        <v>39</v>
      </c>
      <c r="E5375" t="s">
        <v>22</v>
      </c>
      <c r="F5375" t="s">
        <v>41</v>
      </c>
      <c r="G5375">
        <v>114</v>
      </c>
      <c r="H5375">
        <v>98</v>
      </c>
      <c r="I5375" t="str">
        <f>INDEX('DATA - Teams'!$C:$C,MATCH(C5375,'DATA - Teams'!$B:$B,0))</f>
        <v>CHIEF</v>
      </c>
    </row>
    <row r="5376" spans="1:9" hidden="1" x14ac:dyDescent="0.2">
      <c r="A5376">
        <v>2018</v>
      </c>
      <c r="B5376">
        <v>5</v>
      </c>
      <c r="C5376" s="8" t="s">
        <v>482</v>
      </c>
      <c r="D5376" s="8" t="s">
        <v>169</v>
      </c>
      <c r="E5376" t="s">
        <v>22</v>
      </c>
      <c r="F5376" t="s">
        <v>43</v>
      </c>
      <c r="G5376">
        <v>88</v>
      </c>
      <c r="H5376">
        <v>79</v>
      </c>
      <c r="I5376" t="str">
        <f>INDEX('DATA - Teams'!$C:$C,MATCH(C5376,'DATA - Teams'!$B:$B,0))</f>
        <v>CHIEF</v>
      </c>
    </row>
    <row r="5377" spans="1:9" hidden="1" x14ac:dyDescent="0.2">
      <c r="A5377">
        <v>2018</v>
      </c>
      <c r="B5377">
        <v>5</v>
      </c>
      <c r="C5377" s="8" t="s">
        <v>482</v>
      </c>
      <c r="D5377" s="8" t="s">
        <v>356</v>
      </c>
      <c r="E5377" t="s">
        <v>22</v>
      </c>
      <c r="F5377" t="s">
        <v>38</v>
      </c>
      <c r="G5377">
        <v>66</v>
      </c>
      <c r="H5377">
        <v>42</v>
      </c>
      <c r="I5377" t="str">
        <f>INDEX('DATA - Teams'!$C:$C,MATCH(C5377,'DATA - Teams'!$B:$B,0))</f>
        <v>CHIEF</v>
      </c>
    </row>
    <row r="5378" spans="1:9" hidden="1" x14ac:dyDescent="0.2">
      <c r="A5378">
        <v>2018</v>
      </c>
      <c r="B5378">
        <v>5</v>
      </c>
      <c r="C5378" s="8" t="s">
        <v>482</v>
      </c>
      <c r="D5378" s="8" t="s">
        <v>53</v>
      </c>
      <c r="E5378" t="s">
        <v>24</v>
      </c>
      <c r="F5378" t="s">
        <v>38</v>
      </c>
      <c r="G5378">
        <v>99</v>
      </c>
      <c r="H5378">
        <v>104</v>
      </c>
      <c r="I5378" t="str">
        <f>INDEX('DATA - Teams'!$C:$C,MATCH(C5378,'DATA - Teams'!$B:$B,0))</f>
        <v>CHIEF</v>
      </c>
    </row>
    <row r="5379" spans="1:9" hidden="1" x14ac:dyDescent="0.2">
      <c r="A5379">
        <v>2018</v>
      </c>
      <c r="B5379">
        <v>5</v>
      </c>
      <c r="C5379" s="8" t="s">
        <v>482</v>
      </c>
      <c r="D5379" s="8" t="s">
        <v>354</v>
      </c>
      <c r="E5379" t="s">
        <v>28</v>
      </c>
      <c r="F5379" t="s">
        <v>43</v>
      </c>
      <c r="G5379">
        <v>108</v>
      </c>
      <c r="H5379">
        <v>115</v>
      </c>
      <c r="I5379" t="str">
        <f>INDEX('DATA - Teams'!$C:$C,MATCH(C5379,'DATA - Teams'!$B:$B,0))</f>
        <v>CHIEF</v>
      </c>
    </row>
    <row r="5380" spans="1:9" hidden="1" x14ac:dyDescent="0.2">
      <c r="A5380">
        <v>2018</v>
      </c>
      <c r="B5380">
        <v>5</v>
      </c>
      <c r="C5380" s="8" t="s">
        <v>482</v>
      </c>
      <c r="D5380" s="8" t="s">
        <v>177</v>
      </c>
      <c r="E5380" t="s">
        <v>27</v>
      </c>
      <c r="F5380" t="s">
        <v>43</v>
      </c>
      <c r="G5380">
        <v>116</v>
      </c>
      <c r="H5380">
        <v>142</v>
      </c>
      <c r="I5380" t="str">
        <f>INDEX('DATA - Teams'!$C:$C,MATCH(C5380,'DATA - Teams'!$B:$B,0))</f>
        <v>CHIEF</v>
      </c>
    </row>
    <row r="5381" spans="1:9" hidden="1" x14ac:dyDescent="0.2">
      <c r="A5381">
        <v>2018</v>
      </c>
      <c r="B5381">
        <v>5</v>
      </c>
      <c r="C5381" s="8" t="s">
        <v>482</v>
      </c>
      <c r="D5381" s="8" t="s">
        <v>297</v>
      </c>
      <c r="E5381" t="s">
        <v>21</v>
      </c>
      <c r="F5381" t="s">
        <v>38</v>
      </c>
      <c r="G5381">
        <v>103</v>
      </c>
      <c r="H5381">
        <v>96</v>
      </c>
      <c r="I5381" t="str">
        <f>INDEX('DATA - Teams'!$C:$C,MATCH(C5381,'DATA - Teams'!$B:$B,0))</f>
        <v>CHIEF</v>
      </c>
    </row>
    <row r="5382" spans="1:9" hidden="1" x14ac:dyDescent="0.2">
      <c r="A5382">
        <v>2018</v>
      </c>
      <c r="B5382">
        <v>5</v>
      </c>
      <c r="C5382" s="8" t="s">
        <v>482</v>
      </c>
      <c r="D5382" s="8" t="s">
        <v>37</v>
      </c>
      <c r="E5382" t="s">
        <v>21</v>
      </c>
      <c r="F5382" t="s">
        <v>38</v>
      </c>
      <c r="G5382">
        <v>87</v>
      </c>
      <c r="H5382">
        <v>122</v>
      </c>
      <c r="I5382" t="str">
        <f>INDEX('DATA - Teams'!$C:$C,MATCH(C5382,'DATA - Teams'!$B:$B,0))</f>
        <v>CHIEF</v>
      </c>
    </row>
    <row r="5383" spans="1:9" hidden="1" x14ac:dyDescent="0.2">
      <c r="A5383">
        <v>2018</v>
      </c>
      <c r="B5383">
        <v>5</v>
      </c>
      <c r="C5383" s="8" t="s">
        <v>482</v>
      </c>
      <c r="D5383" s="8" t="s">
        <v>249</v>
      </c>
      <c r="E5383" t="s">
        <v>13</v>
      </c>
      <c r="F5383" t="s">
        <v>41</v>
      </c>
      <c r="G5383">
        <v>93</v>
      </c>
      <c r="H5383">
        <v>104</v>
      </c>
      <c r="I5383" t="str">
        <f>INDEX('DATA - Teams'!$C:$C,MATCH(C5383,'DATA - Teams'!$B:$B,0))</f>
        <v>CHIEF</v>
      </c>
    </row>
    <row r="5384" spans="1:9" hidden="1" x14ac:dyDescent="0.2">
      <c r="A5384">
        <v>2018</v>
      </c>
      <c r="B5384">
        <v>5</v>
      </c>
      <c r="C5384" s="8" t="s">
        <v>482</v>
      </c>
      <c r="D5384" s="8" t="s">
        <v>168</v>
      </c>
      <c r="E5384" t="s">
        <v>13</v>
      </c>
      <c r="F5384" t="s">
        <v>43</v>
      </c>
      <c r="G5384">
        <v>92</v>
      </c>
      <c r="H5384">
        <v>58</v>
      </c>
      <c r="I5384" t="str">
        <f>INDEX('DATA - Teams'!$C:$C,MATCH(C5384,'DATA - Teams'!$B:$B,0))</f>
        <v>CHIEF</v>
      </c>
    </row>
    <row r="5385" spans="1:9" hidden="1" x14ac:dyDescent="0.2">
      <c r="A5385">
        <v>2018</v>
      </c>
      <c r="B5385">
        <v>5</v>
      </c>
      <c r="C5385" s="8" t="s">
        <v>482</v>
      </c>
      <c r="D5385" s="8" t="s">
        <v>118</v>
      </c>
      <c r="E5385" t="s">
        <v>17</v>
      </c>
      <c r="F5385" t="s">
        <v>41</v>
      </c>
      <c r="G5385">
        <v>117</v>
      </c>
      <c r="H5385">
        <v>104</v>
      </c>
      <c r="I5385" t="str">
        <f>INDEX('DATA - Teams'!$C:$C,MATCH(C5385,'DATA - Teams'!$B:$B,0))</f>
        <v>CHIEF</v>
      </c>
    </row>
    <row r="5386" spans="1:9" hidden="1" x14ac:dyDescent="0.2">
      <c r="A5386">
        <v>2018</v>
      </c>
      <c r="B5386">
        <v>5</v>
      </c>
      <c r="C5386" s="8" t="s">
        <v>482</v>
      </c>
      <c r="D5386" s="8" t="s">
        <v>247</v>
      </c>
      <c r="E5386" t="s">
        <v>35</v>
      </c>
      <c r="F5386" t="s">
        <v>41</v>
      </c>
      <c r="G5386">
        <v>99</v>
      </c>
      <c r="H5386">
        <v>121</v>
      </c>
      <c r="I5386" t="str">
        <f>INDEX('DATA - Teams'!$C:$C,MATCH(C5386,'DATA - Teams'!$B:$B,0))</f>
        <v>CHIEF</v>
      </c>
    </row>
    <row r="5387" spans="1:9" hidden="1" x14ac:dyDescent="0.2">
      <c r="A5387">
        <v>2018</v>
      </c>
      <c r="B5387">
        <v>5</v>
      </c>
      <c r="C5387" s="8" t="s">
        <v>482</v>
      </c>
      <c r="D5387" s="8" t="s">
        <v>65</v>
      </c>
      <c r="E5387" t="s">
        <v>35</v>
      </c>
      <c r="F5387" t="s">
        <v>41</v>
      </c>
      <c r="G5387">
        <v>110</v>
      </c>
      <c r="H5387">
        <v>160</v>
      </c>
      <c r="I5387" t="str">
        <f>INDEX('DATA - Teams'!$C:$C,MATCH(C5387,'DATA - Teams'!$B:$B,0))</f>
        <v>CHIEF</v>
      </c>
    </row>
    <row r="5388" spans="1:9" hidden="1" x14ac:dyDescent="0.2">
      <c r="A5388">
        <v>2018</v>
      </c>
      <c r="B5388">
        <v>5</v>
      </c>
      <c r="C5388" s="8" t="s">
        <v>482</v>
      </c>
      <c r="D5388" s="8" t="s">
        <v>315</v>
      </c>
      <c r="E5388" t="s">
        <v>10</v>
      </c>
      <c r="F5388" t="s">
        <v>59</v>
      </c>
      <c r="G5388">
        <v>60</v>
      </c>
      <c r="H5388">
        <v>67</v>
      </c>
      <c r="I5388" t="str">
        <f>INDEX('DATA - Teams'!$C:$C,MATCH(C5388,'DATA - Teams'!$B:$B,0))</f>
        <v>CHIEF</v>
      </c>
    </row>
    <row r="5389" spans="1:9" hidden="1" x14ac:dyDescent="0.2">
      <c r="A5389">
        <v>2018</v>
      </c>
      <c r="B5389">
        <v>5</v>
      </c>
      <c r="C5389" s="8" t="s">
        <v>482</v>
      </c>
      <c r="D5389" s="8" t="s">
        <v>207</v>
      </c>
      <c r="E5389" t="s">
        <v>20</v>
      </c>
      <c r="F5389" t="s">
        <v>59</v>
      </c>
      <c r="G5389">
        <v>120</v>
      </c>
      <c r="H5389">
        <v>0</v>
      </c>
      <c r="I5389" t="str">
        <f>INDEX('DATA - Teams'!$C:$C,MATCH(C5389,'DATA - Teams'!$B:$B,0))</f>
        <v>CHIEF</v>
      </c>
    </row>
    <row r="5390" spans="1:9" hidden="1" x14ac:dyDescent="0.2">
      <c r="A5390">
        <v>2018</v>
      </c>
      <c r="B5390">
        <v>5</v>
      </c>
      <c r="C5390" s="8" t="s">
        <v>482</v>
      </c>
      <c r="D5390" s="8" t="s">
        <v>126</v>
      </c>
      <c r="E5390" t="s">
        <v>20</v>
      </c>
      <c r="F5390" t="s">
        <v>59</v>
      </c>
      <c r="G5390">
        <v>72</v>
      </c>
      <c r="H5390">
        <v>34</v>
      </c>
      <c r="I5390" t="str">
        <f>INDEX('DATA - Teams'!$C:$C,MATCH(C5390,'DATA - Teams'!$B:$B,0))</f>
        <v>CHIEF</v>
      </c>
    </row>
    <row r="5391" spans="1:9" hidden="1" x14ac:dyDescent="0.2">
      <c r="A5391">
        <v>2018</v>
      </c>
      <c r="B5391">
        <v>5</v>
      </c>
      <c r="C5391" s="8" t="s">
        <v>482</v>
      </c>
      <c r="D5391" s="8" t="s">
        <v>221</v>
      </c>
      <c r="E5391" t="s">
        <v>31</v>
      </c>
      <c r="F5391" t="s">
        <v>59</v>
      </c>
      <c r="G5391">
        <v>105</v>
      </c>
      <c r="H5391">
        <v>117</v>
      </c>
      <c r="I5391" t="str">
        <f>INDEX('DATA - Teams'!$C:$C,MATCH(C5391,'DATA - Teams'!$B:$B,0))</f>
        <v>CHIEF</v>
      </c>
    </row>
    <row r="5392" spans="1:9" hidden="1" x14ac:dyDescent="0.2">
      <c r="A5392">
        <v>2018</v>
      </c>
      <c r="B5392">
        <v>6</v>
      </c>
      <c r="C5392" s="8" t="s">
        <v>482</v>
      </c>
      <c r="D5392" s="8" t="s">
        <v>210</v>
      </c>
      <c r="E5392" t="s">
        <v>10</v>
      </c>
      <c r="F5392" t="s">
        <v>43</v>
      </c>
      <c r="G5392">
        <v>109</v>
      </c>
      <c r="H5392">
        <v>104</v>
      </c>
      <c r="I5392" t="str">
        <f>INDEX('DATA - Teams'!$C:$C,MATCH(C5392,'DATA - Teams'!$B:$B,0))</f>
        <v>CHIEF</v>
      </c>
    </row>
    <row r="5393" spans="1:9" hidden="1" x14ac:dyDescent="0.2">
      <c r="A5393">
        <v>2018</v>
      </c>
      <c r="B5393">
        <v>6</v>
      </c>
      <c r="C5393" s="8" t="s">
        <v>482</v>
      </c>
      <c r="D5393" s="8" t="s">
        <v>82</v>
      </c>
      <c r="E5393" t="s">
        <v>16</v>
      </c>
      <c r="F5393" t="s">
        <v>41</v>
      </c>
      <c r="G5393">
        <v>134</v>
      </c>
      <c r="H5393">
        <v>122</v>
      </c>
      <c r="I5393" t="str">
        <f>INDEX('DATA - Teams'!$C:$C,MATCH(C5393,'DATA - Teams'!$B:$B,0))</f>
        <v>CHIEF</v>
      </c>
    </row>
    <row r="5394" spans="1:9" hidden="1" x14ac:dyDescent="0.2">
      <c r="A5394">
        <v>2018</v>
      </c>
      <c r="B5394">
        <v>6</v>
      </c>
      <c r="C5394" s="8" t="s">
        <v>482</v>
      </c>
      <c r="D5394" s="8" t="s">
        <v>310</v>
      </c>
      <c r="E5394" t="s">
        <v>16</v>
      </c>
      <c r="F5394" t="s">
        <v>41</v>
      </c>
      <c r="G5394">
        <v>102</v>
      </c>
      <c r="H5394">
        <v>139</v>
      </c>
      <c r="I5394" t="str">
        <f>INDEX('DATA - Teams'!$C:$C,MATCH(C5394,'DATA - Teams'!$B:$B,0))</f>
        <v>CHIEF</v>
      </c>
    </row>
    <row r="5395" spans="1:9" hidden="1" x14ac:dyDescent="0.2">
      <c r="A5395">
        <v>2018</v>
      </c>
      <c r="B5395">
        <v>6</v>
      </c>
      <c r="C5395" s="8" t="s">
        <v>482</v>
      </c>
      <c r="D5395" s="8" t="s">
        <v>287</v>
      </c>
      <c r="E5395" t="s">
        <v>16</v>
      </c>
      <c r="F5395" t="s">
        <v>38</v>
      </c>
      <c r="G5395">
        <v>95</v>
      </c>
      <c r="H5395">
        <v>109</v>
      </c>
      <c r="I5395" t="str">
        <f>INDEX('DATA - Teams'!$C:$C,MATCH(C5395,'DATA - Teams'!$B:$B,0))</f>
        <v>CHIEF</v>
      </c>
    </row>
    <row r="5396" spans="1:9" hidden="1" x14ac:dyDescent="0.2">
      <c r="A5396">
        <v>2018</v>
      </c>
      <c r="B5396">
        <v>6</v>
      </c>
      <c r="C5396" s="8" t="s">
        <v>482</v>
      </c>
      <c r="D5396" s="8" t="s">
        <v>221</v>
      </c>
      <c r="E5396" t="s">
        <v>31</v>
      </c>
      <c r="F5396" t="s">
        <v>52</v>
      </c>
      <c r="G5396">
        <v>89</v>
      </c>
      <c r="H5396">
        <v>53</v>
      </c>
      <c r="I5396" t="str">
        <f>INDEX('DATA - Teams'!$C:$C,MATCH(C5396,'DATA - Teams'!$B:$B,0))</f>
        <v>CHIEF</v>
      </c>
    </row>
    <row r="5397" spans="1:9" hidden="1" x14ac:dyDescent="0.2">
      <c r="A5397">
        <v>2018</v>
      </c>
      <c r="B5397">
        <v>6</v>
      </c>
      <c r="C5397" s="8" t="s">
        <v>482</v>
      </c>
      <c r="D5397" s="8" t="s">
        <v>39</v>
      </c>
      <c r="E5397" t="s">
        <v>22</v>
      </c>
      <c r="F5397" t="s">
        <v>41</v>
      </c>
      <c r="G5397">
        <v>118</v>
      </c>
      <c r="H5397">
        <v>141</v>
      </c>
      <c r="I5397" t="str">
        <f>INDEX('DATA - Teams'!$C:$C,MATCH(C5397,'DATA - Teams'!$B:$B,0))</f>
        <v>CHIEF</v>
      </c>
    </row>
    <row r="5398" spans="1:9" hidden="1" x14ac:dyDescent="0.2">
      <c r="A5398">
        <v>2018</v>
      </c>
      <c r="B5398">
        <v>6</v>
      </c>
      <c r="C5398" s="8" t="s">
        <v>482</v>
      </c>
      <c r="D5398" s="8" t="s">
        <v>169</v>
      </c>
      <c r="E5398" t="s">
        <v>22</v>
      </c>
      <c r="F5398" t="s">
        <v>43</v>
      </c>
      <c r="G5398">
        <v>90</v>
      </c>
      <c r="H5398">
        <v>94</v>
      </c>
      <c r="I5398" t="str">
        <f>INDEX('DATA - Teams'!$C:$C,MATCH(C5398,'DATA - Teams'!$B:$B,0))</f>
        <v>CHIEF</v>
      </c>
    </row>
    <row r="5399" spans="1:9" hidden="1" x14ac:dyDescent="0.2">
      <c r="A5399">
        <v>2018</v>
      </c>
      <c r="B5399">
        <v>6</v>
      </c>
      <c r="C5399" s="8" t="s">
        <v>482</v>
      </c>
      <c r="D5399" s="8" t="s">
        <v>53</v>
      </c>
      <c r="E5399" t="s">
        <v>24</v>
      </c>
      <c r="F5399" t="s">
        <v>38</v>
      </c>
      <c r="G5399">
        <v>102</v>
      </c>
      <c r="H5399">
        <v>98</v>
      </c>
      <c r="I5399" t="str">
        <f>INDEX('DATA - Teams'!$C:$C,MATCH(C5399,'DATA - Teams'!$B:$B,0))</f>
        <v>CHIEF</v>
      </c>
    </row>
    <row r="5400" spans="1:9" hidden="1" x14ac:dyDescent="0.2">
      <c r="A5400">
        <v>2018</v>
      </c>
      <c r="B5400">
        <v>6</v>
      </c>
      <c r="C5400" s="8" t="s">
        <v>482</v>
      </c>
      <c r="D5400" s="8" t="s">
        <v>354</v>
      </c>
      <c r="E5400" t="s">
        <v>28</v>
      </c>
      <c r="F5400" t="s">
        <v>43</v>
      </c>
      <c r="G5400">
        <v>112</v>
      </c>
      <c r="H5400">
        <v>93</v>
      </c>
      <c r="I5400" t="str">
        <f>INDEX('DATA - Teams'!$C:$C,MATCH(C5400,'DATA - Teams'!$B:$B,0))</f>
        <v>CHIEF</v>
      </c>
    </row>
    <row r="5401" spans="1:9" hidden="1" x14ac:dyDescent="0.2">
      <c r="A5401">
        <v>2018</v>
      </c>
      <c r="B5401">
        <v>6</v>
      </c>
      <c r="C5401" s="8" t="s">
        <v>482</v>
      </c>
      <c r="D5401" s="8" t="s">
        <v>177</v>
      </c>
      <c r="E5401" t="s">
        <v>27</v>
      </c>
      <c r="F5401" t="s">
        <v>43</v>
      </c>
      <c r="G5401">
        <v>100</v>
      </c>
      <c r="H5401">
        <v>70</v>
      </c>
      <c r="I5401" t="str">
        <f>INDEX('DATA - Teams'!$C:$C,MATCH(C5401,'DATA - Teams'!$B:$B,0))</f>
        <v>CHIEF</v>
      </c>
    </row>
    <row r="5402" spans="1:9" hidden="1" x14ac:dyDescent="0.2">
      <c r="A5402">
        <v>2018</v>
      </c>
      <c r="B5402">
        <v>6</v>
      </c>
      <c r="C5402" s="8" t="s">
        <v>482</v>
      </c>
      <c r="D5402" s="8" t="s">
        <v>297</v>
      </c>
      <c r="E5402" t="s">
        <v>21</v>
      </c>
      <c r="F5402" t="s">
        <v>38</v>
      </c>
      <c r="G5402">
        <v>97</v>
      </c>
      <c r="H5402">
        <v>89</v>
      </c>
      <c r="I5402" t="str">
        <f>INDEX('DATA - Teams'!$C:$C,MATCH(C5402,'DATA - Teams'!$B:$B,0))</f>
        <v>CHIEF</v>
      </c>
    </row>
    <row r="5403" spans="1:9" hidden="1" x14ac:dyDescent="0.2">
      <c r="A5403">
        <v>2018</v>
      </c>
      <c r="B5403">
        <v>6</v>
      </c>
      <c r="C5403" s="8" t="s">
        <v>482</v>
      </c>
      <c r="D5403" s="8" t="s">
        <v>37</v>
      </c>
      <c r="E5403" t="s">
        <v>21</v>
      </c>
      <c r="F5403" t="s">
        <v>38</v>
      </c>
      <c r="G5403">
        <v>89</v>
      </c>
      <c r="H5403">
        <v>85</v>
      </c>
      <c r="I5403" t="str">
        <f>INDEX('DATA - Teams'!$C:$C,MATCH(C5403,'DATA - Teams'!$B:$B,0))</f>
        <v>CHIEF</v>
      </c>
    </row>
    <row r="5404" spans="1:9" hidden="1" x14ac:dyDescent="0.2">
      <c r="A5404">
        <v>2018</v>
      </c>
      <c r="B5404">
        <v>6</v>
      </c>
      <c r="C5404" s="8" t="s">
        <v>482</v>
      </c>
      <c r="D5404" s="8" t="s">
        <v>168</v>
      </c>
      <c r="E5404" t="s">
        <v>13</v>
      </c>
      <c r="F5404" t="s">
        <v>43</v>
      </c>
      <c r="G5404">
        <v>96</v>
      </c>
      <c r="H5404">
        <v>130</v>
      </c>
      <c r="I5404" t="str">
        <f>INDEX('DATA - Teams'!$C:$C,MATCH(C5404,'DATA - Teams'!$B:$B,0))</f>
        <v>CHIEF</v>
      </c>
    </row>
    <row r="5405" spans="1:9" hidden="1" x14ac:dyDescent="0.2">
      <c r="A5405">
        <v>2018</v>
      </c>
      <c r="B5405">
        <v>6</v>
      </c>
      <c r="C5405" s="8" t="s">
        <v>482</v>
      </c>
      <c r="D5405" s="8" t="s">
        <v>249</v>
      </c>
      <c r="E5405" t="s">
        <v>13</v>
      </c>
      <c r="F5405" t="s">
        <v>41</v>
      </c>
      <c r="G5405">
        <v>90</v>
      </c>
      <c r="H5405">
        <v>95</v>
      </c>
      <c r="I5405" t="str">
        <f>INDEX('DATA - Teams'!$C:$C,MATCH(C5405,'DATA - Teams'!$B:$B,0))</f>
        <v>CHIEF</v>
      </c>
    </row>
    <row r="5406" spans="1:9" hidden="1" x14ac:dyDescent="0.2">
      <c r="A5406">
        <v>2018</v>
      </c>
      <c r="B5406">
        <v>6</v>
      </c>
      <c r="C5406" s="8" t="s">
        <v>482</v>
      </c>
      <c r="D5406" s="8" t="s">
        <v>118</v>
      </c>
      <c r="E5406" t="s">
        <v>17</v>
      </c>
      <c r="F5406" t="s">
        <v>41</v>
      </c>
      <c r="G5406">
        <v>110</v>
      </c>
      <c r="H5406">
        <v>89</v>
      </c>
      <c r="I5406" t="str">
        <f>INDEX('DATA - Teams'!$C:$C,MATCH(C5406,'DATA - Teams'!$B:$B,0))</f>
        <v>CHIEF</v>
      </c>
    </row>
    <row r="5407" spans="1:9" hidden="1" x14ac:dyDescent="0.2">
      <c r="A5407">
        <v>2018</v>
      </c>
      <c r="B5407">
        <v>6</v>
      </c>
      <c r="C5407" s="8" t="s">
        <v>482</v>
      </c>
      <c r="D5407" s="8" t="s">
        <v>70</v>
      </c>
      <c r="E5407" t="s">
        <v>23</v>
      </c>
      <c r="F5407" t="s">
        <v>38</v>
      </c>
      <c r="G5407">
        <v>80</v>
      </c>
      <c r="H5407">
        <v>74</v>
      </c>
      <c r="I5407" t="str">
        <f>INDEX('DATA - Teams'!$C:$C,MATCH(C5407,'DATA - Teams'!$B:$B,0))</f>
        <v>CHIEF</v>
      </c>
    </row>
    <row r="5408" spans="1:9" hidden="1" x14ac:dyDescent="0.2">
      <c r="A5408">
        <v>2018</v>
      </c>
      <c r="B5408">
        <v>6</v>
      </c>
      <c r="C5408" s="8" t="s">
        <v>482</v>
      </c>
      <c r="D5408" s="8" t="s">
        <v>247</v>
      </c>
      <c r="E5408" t="s">
        <v>35</v>
      </c>
      <c r="F5408" t="s">
        <v>41</v>
      </c>
      <c r="G5408">
        <v>92</v>
      </c>
      <c r="H5408">
        <v>100</v>
      </c>
      <c r="I5408" t="str">
        <f>INDEX('DATA - Teams'!$C:$C,MATCH(C5408,'DATA - Teams'!$B:$B,0))</f>
        <v>CHIEF</v>
      </c>
    </row>
    <row r="5409" spans="1:9" hidden="1" x14ac:dyDescent="0.2">
      <c r="A5409">
        <v>2018</v>
      </c>
      <c r="B5409">
        <v>6</v>
      </c>
      <c r="C5409" s="8" t="s">
        <v>482</v>
      </c>
      <c r="D5409" s="8" t="s">
        <v>65</v>
      </c>
      <c r="E5409" t="s">
        <v>35</v>
      </c>
      <c r="F5409" t="s">
        <v>41</v>
      </c>
      <c r="G5409">
        <v>105</v>
      </c>
      <c r="H5409">
        <v>86</v>
      </c>
      <c r="I5409" t="str">
        <f>INDEX('DATA - Teams'!$C:$C,MATCH(C5409,'DATA - Teams'!$B:$B,0))</f>
        <v>CHIEF</v>
      </c>
    </row>
    <row r="5410" spans="1:9" hidden="1" x14ac:dyDescent="0.2">
      <c r="A5410">
        <v>2018</v>
      </c>
      <c r="B5410">
        <v>6</v>
      </c>
      <c r="C5410" s="8" t="s">
        <v>482</v>
      </c>
      <c r="D5410" s="8" t="s">
        <v>207</v>
      </c>
      <c r="E5410" t="s">
        <v>20</v>
      </c>
      <c r="F5410" t="s">
        <v>59</v>
      </c>
      <c r="G5410">
        <v>120</v>
      </c>
      <c r="H5410">
        <v>0</v>
      </c>
      <c r="I5410" t="str">
        <f>INDEX('DATA - Teams'!$C:$C,MATCH(C5410,'DATA - Teams'!$B:$B,0))</f>
        <v>CHIEF</v>
      </c>
    </row>
    <row r="5411" spans="1:9" hidden="1" x14ac:dyDescent="0.2">
      <c r="A5411">
        <v>2018</v>
      </c>
      <c r="B5411">
        <v>6</v>
      </c>
      <c r="C5411" s="8" t="s">
        <v>482</v>
      </c>
      <c r="D5411" s="8" t="s">
        <v>147</v>
      </c>
      <c r="E5411" t="s">
        <v>14</v>
      </c>
      <c r="F5411" t="s">
        <v>59</v>
      </c>
      <c r="G5411">
        <v>95</v>
      </c>
      <c r="H5411">
        <v>125</v>
      </c>
      <c r="I5411" t="str">
        <f>INDEX('DATA - Teams'!$C:$C,MATCH(C5411,'DATA - Teams'!$B:$B,0))</f>
        <v>CHIEF</v>
      </c>
    </row>
    <row r="5412" spans="1:9" hidden="1" x14ac:dyDescent="0.2">
      <c r="A5412">
        <v>2018</v>
      </c>
      <c r="B5412">
        <v>6</v>
      </c>
      <c r="C5412" s="8" t="s">
        <v>482</v>
      </c>
      <c r="D5412" s="8" t="s">
        <v>356</v>
      </c>
      <c r="E5412" t="s">
        <v>22</v>
      </c>
      <c r="F5412" t="s">
        <v>59</v>
      </c>
      <c r="G5412">
        <v>61</v>
      </c>
      <c r="H5412">
        <v>60</v>
      </c>
      <c r="I5412" t="str">
        <f>INDEX('DATA - Teams'!$C:$C,MATCH(C5412,'DATA - Teams'!$B:$B,0))</f>
        <v>CHIEF</v>
      </c>
    </row>
    <row r="5413" spans="1:9" hidden="1" x14ac:dyDescent="0.2">
      <c r="A5413">
        <v>2018</v>
      </c>
      <c r="B5413">
        <v>6</v>
      </c>
      <c r="C5413" s="8" t="s">
        <v>482</v>
      </c>
      <c r="D5413" s="8" t="s">
        <v>104</v>
      </c>
      <c r="E5413" t="s">
        <v>24</v>
      </c>
      <c r="F5413" t="s">
        <v>59</v>
      </c>
      <c r="G5413">
        <v>78</v>
      </c>
      <c r="H5413">
        <v>62</v>
      </c>
      <c r="I5413" t="str">
        <f>INDEX('DATA - Teams'!$C:$C,MATCH(C5413,'DATA - Teams'!$B:$B,0))</f>
        <v>CHIEF</v>
      </c>
    </row>
    <row r="5414" spans="1:9" hidden="1" x14ac:dyDescent="0.2">
      <c r="A5414">
        <v>2018</v>
      </c>
      <c r="B5414">
        <v>7</v>
      </c>
      <c r="C5414" s="8" t="s">
        <v>482</v>
      </c>
      <c r="D5414" s="8" t="s">
        <v>210</v>
      </c>
      <c r="E5414" t="s">
        <v>10</v>
      </c>
      <c r="F5414" t="s">
        <v>43</v>
      </c>
      <c r="G5414">
        <v>108</v>
      </c>
      <c r="H5414">
        <v>97</v>
      </c>
      <c r="I5414" t="str">
        <f>INDEX('DATA - Teams'!$C:$C,MATCH(C5414,'DATA - Teams'!$B:$B,0))</f>
        <v>CHIEF</v>
      </c>
    </row>
    <row r="5415" spans="1:9" hidden="1" x14ac:dyDescent="0.2">
      <c r="A5415">
        <v>2018</v>
      </c>
      <c r="B5415">
        <v>7</v>
      </c>
      <c r="C5415" s="8" t="s">
        <v>482</v>
      </c>
      <c r="D5415" s="8" t="s">
        <v>310</v>
      </c>
      <c r="E5415" t="s">
        <v>16</v>
      </c>
      <c r="F5415" t="s">
        <v>41</v>
      </c>
      <c r="G5415">
        <v>106</v>
      </c>
      <c r="H5415">
        <v>97</v>
      </c>
      <c r="I5415" t="str">
        <f>INDEX('DATA - Teams'!$C:$C,MATCH(C5415,'DATA - Teams'!$B:$B,0))</f>
        <v>CHIEF</v>
      </c>
    </row>
    <row r="5416" spans="1:9" hidden="1" x14ac:dyDescent="0.2">
      <c r="A5416">
        <v>2018</v>
      </c>
      <c r="B5416">
        <v>7</v>
      </c>
      <c r="C5416" s="8" t="s">
        <v>482</v>
      </c>
      <c r="D5416" s="8" t="s">
        <v>82</v>
      </c>
      <c r="E5416" t="s">
        <v>16</v>
      </c>
      <c r="F5416" t="s">
        <v>41</v>
      </c>
      <c r="G5416">
        <v>123</v>
      </c>
      <c r="H5416">
        <v>79</v>
      </c>
      <c r="I5416" t="str">
        <f>INDEX('DATA - Teams'!$C:$C,MATCH(C5416,'DATA - Teams'!$B:$B,0))</f>
        <v>CHIEF</v>
      </c>
    </row>
    <row r="5417" spans="1:9" hidden="1" x14ac:dyDescent="0.2">
      <c r="A5417">
        <v>2018</v>
      </c>
      <c r="B5417">
        <v>7</v>
      </c>
      <c r="C5417" s="8" t="s">
        <v>482</v>
      </c>
      <c r="D5417" s="8" t="s">
        <v>287</v>
      </c>
      <c r="E5417" t="s">
        <v>16</v>
      </c>
      <c r="F5417" t="s">
        <v>38</v>
      </c>
      <c r="G5417">
        <v>92</v>
      </c>
      <c r="H5417">
        <v>95</v>
      </c>
      <c r="I5417" t="str">
        <f>INDEX('DATA - Teams'!$C:$C,MATCH(C5417,'DATA - Teams'!$B:$B,0))</f>
        <v>CHIEF</v>
      </c>
    </row>
    <row r="5418" spans="1:9" hidden="1" x14ac:dyDescent="0.2">
      <c r="A5418">
        <v>2018</v>
      </c>
      <c r="B5418">
        <v>7</v>
      </c>
      <c r="C5418" s="8" t="s">
        <v>482</v>
      </c>
      <c r="D5418" s="8" t="s">
        <v>147</v>
      </c>
      <c r="E5418" t="s">
        <v>14</v>
      </c>
      <c r="F5418" t="s">
        <v>52</v>
      </c>
      <c r="G5418">
        <v>90</v>
      </c>
      <c r="H5418">
        <v>81</v>
      </c>
      <c r="I5418" t="str">
        <f>INDEX('DATA - Teams'!$C:$C,MATCH(C5418,'DATA - Teams'!$B:$B,0))</f>
        <v>CHIEF</v>
      </c>
    </row>
    <row r="5419" spans="1:9" hidden="1" x14ac:dyDescent="0.2">
      <c r="A5419">
        <v>2018</v>
      </c>
      <c r="B5419">
        <v>7</v>
      </c>
      <c r="C5419" s="8" t="s">
        <v>482</v>
      </c>
      <c r="D5419" s="8" t="s">
        <v>39</v>
      </c>
      <c r="E5419" t="s">
        <v>22</v>
      </c>
      <c r="F5419" t="s">
        <v>41</v>
      </c>
      <c r="G5419">
        <v>127</v>
      </c>
      <c r="H5419">
        <v>189</v>
      </c>
      <c r="I5419" t="str">
        <f>INDEX('DATA - Teams'!$C:$C,MATCH(C5419,'DATA - Teams'!$B:$B,0))</f>
        <v>CHIEF</v>
      </c>
    </row>
    <row r="5420" spans="1:9" hidden="1" x14ac:dyDescent="0.2">
      <c r="A5420">
        <v>2018</v>
      </c>
      <c r="B5420">
        <v>7</v>
      </c>
      <c r="C5420" s="8" t="s">
        <v>482</v>
      </c>
      <c r="D5420" s="8" t="s">
        <v>169</v>
      </c>
      <c r="E5420" t="s">
        <v>22</v>
      </c>
      <c r="F5420" t="s">
        <v>43</v>
      </c>
      <c r="G5420">
        <v>91</v>
      </c>
      <c r="H5420">
        <v>75</v>
      </c>
      <c r="I5420" t="str">
        <f>INDEX('DATA - Teams'!$C:$C,MATCH(C5420,'DATA - Teams'!$B:$B,0))</f>
        <v>CHIEF</v>
      </c>
    </row>
    <row r="5421" spans="1:9" hidden="1" x14ac:dyDescent="0.2">
      <c r="A5421">
        <v>2018</v>
      </c>
      <c r="B5421">
        <v>7</v>
      </c>
      <c r="C5421" s="8" t="s">
        <v>482</v>
      </c>
      <c r="D5421" s="8" t="s">
        <v>387</v>
      </c>
      <c r="E5421" t="s">
        <v>33</v>
      </c>
      <c r="F5421" t="s">
        <v>41</v>
      </c>
      <c r="G5421">
        <v>115</v>
      </c>
      <c r="H5421">
        <v>131</v>
      </c>
      <c r="I5421" t="str">
        <f>INDEX('DATA - Teams'!$C:$C,MATCH(C5421,'DATA - Teams'!$B:$B,0))</f>
        <v>CHIEF</v>
      </c>
    </row>
    <row r="5422" spans="1:9" hidden="1" x14ac:dyDescent="0.2">
      <c r="A5422">
        <v>2018</v>
      </c>
      <c r="B5422">
        <v>7</v>
      </c>
      <c r="C5422" s="8" t="s">
        <v>482</v>
      </c>
      <c r="D5422" s="8" t="s">
        <v>53</v>
      </c>
      <c r="E5422" t="s">
        <v>24</v>
      </c>
      <c r="F5422" t="s">
        <v>38</v>
      </c>
      <c r="G5422">
        <v>89</v>
      </c>
      <c r="H5422">
        <v>53</v>
      </c>
      <c r="I5422" t="str">
        <f>INDEX('DATA - Teams'!$C:$C,MATCH(C5422,'DATA - Teams'!$B:$B,0))</f>
        <v>CHIEF</v>
      </c>
    </row>
    <row r="5423" spans="1:9" hidden="1" x14ac:dyDescent="0.2">
      <c r="A5423">
        <v>2018</v>
      </c>
      <c r="B5423">
        <v>7</v>
      </c>
      <c r="C5423" s="8" t="s">
        <v>482</v>
      </c>
      <c r="D5423" s="8" t="s">
        <v>177</v>
      </c>
      <c r="E5423" t="s">
        <v>27</v>
      </c>
      <c r="F5423" t="s">
        <v>43</v>
      </c>
      <c r="G5423">
        <v>95</v>
      </c>
      <c r="H5423">
        <v>97</v>
      </c>
      <c r="I5423" t="str">
        <f>INDEX('DATA - Teams'!$C:$C,MATCH(C5423,'DATA - Teams'!$B:$B,0))</f>
        <v>CHIEF</v>
      </c>
    </row>
    <row r="5424" spans="1:9" hidden="1" x14ac:dyDescent="0.2">
      <c r="A5424">
        <v>2018</v>
      </c>
      <c r="B5424">
        <v>7</v>
      </c>
      <c r="C5424" s="8" t="s">
        <v>482</v>
      </c>
      <c r="D5424" s="8" t="s">
        <v>378</v>
      </c>
      <c r="E5424" t="s">
        <v>27</v>
      </c>
      <c r="F5424" t="s">
        <v>38</v>
      </c>
      <c r="G5424">
        <v>90</v>
      </c>
      <c r="H5424">
        <v>105</v>
      </c>
      <c r="I5424" t="str">
        <f>INDEX('DATA - Teams'!$C:$C,MATCH(C5424,'DATA - Teams'!$B:$B,0))</f>
        <v>CHIEF</v>
      </c>
    </row>
    <row r="5425" spans="1:9" hidden="1" x14ac:dyDescent="0.2">
      <c r="A5425">
        <v>2018</v>
      </c>
      <c r="B5425">
        <v>7</v>
      </c>
      <c r="C5425" s="8" t="s">
        <v>482</v>
      </c>
      <c r="D5425" s="8" t="s">
        <v>37</v>
      </c>
      <c r="E5425" t="s">
        <v>21</v>
      </c>
      <c r="F5425" t="s">
        <v>38</v>
      </c>
      <c r="G5425">
        <v>91</v>
      </c>
      <c r="H5425">
        <v>90</v>
      </c>
      <c r="I5425" t="str">
        <f>INDEX('DATA - Teams'!$C:$C,MATCH(C5425,'DATA - Teams'!$B:$B,0))</f>
        <v>CHIEF</v>
      </c>
    </row>
    <row r="5426" spans="1:9" hidden="1" x14ac:dyDescent="0.2">
      <c r="A5426">
        <v>2018</v>
      </c>
      <c r="B5426">
        <v>7</v>
      </c>
      <c r="C5426" s="8" t="s">
        <v>482</v>
      </c>
      <c r="D5426" s="8" t="s">
        <v>297</v>
      </c>
      <c r="E5426" t="s">
        <v>21</v>
      </c>
      <c r="F5426" t="s">
        <v>38</v>
      </c>
      <c r="G5426">
        <v>97</v>
      </c>
      <c r="H5426">
        <v>86</v>
      </c>
      <c r="I5426" t="str">
        <f>INDEX('DATA - Teams'!$C:$C,MATCH(C5426,'DATA - Teams'!$B:$B,0))</f>
        <v>CHIEF</v>
      </c>
    </row>
    <row r="5427" spans="1:9" hidden="1" x14ac:dyDescent="0.2">
      <c r="A5427">
        <v>2018</v>
      </c>
      <c r="B5427">
        <v>7</v>
      </c>
      <c r="C5427" s="8" t="s">
        <v>482</v>
      </c>
      <c r="D5427" s="8" t="s">
        <v>168</v>
      </c>
      <c r="E5427" t="s">
        <v>13</v>
      </c>
      <c r="F5427" t="s">
        <v>43</v>
      </c>
      <c r="G5427">
        <v>89</v>
      </c>
      <c r="H5427">
        <v>104</v>
      </c>
      <c r="I5427" t="str">
        <f>INDEX('DATA - Teams'!$C:$C,MATCH(C5427,'DATA - Teams'!$B:$B,0))</f>
        <v>CHIEF</v>
      </c>
    </row>
    <row r="5428" spans="1:9" hidden="1" x14ac:dyDescent="0.2">
      <c r="A5428">
        <v>2018</v>
      </c>
      <c r="B5428">
        <v>7</v>
      </c>
      <c r="C5428" s="8" t="s">
        <v>482</v>
      </c>
      <c r="D5428" s="8" t="s">
        <v>249</v>
      </c>
      <c r="E5428" t="s">
        <v>13</v>
      </c>
      <c r="F5428" t="s">
        <v>41</v>
      </c>
      <c r="G5428">
        <v>81</v>
      </c>
      <c r="H5428">
        <v>12</v>
      </c>
      <c r="I5428" t="str">
        <f>INDEX('DATA - Teams'!$C:$C,MATCH(C5428,'DATA - Teams'!$B:$B,0))</f>
        <v>CHIEF</v>
      </c>
    </row>
    <row r="5429" spans="1:9" hidden="1" x14ac:dyDescent="0.2">
      <c r="A5429">
        <v>2018</v>
      </c>
      <c r="B5429">
        <v>7</v>
      </c>
      <c r="C5429" s="8" t="s">
        <v>482</v>
      </c>
      <c r="D5429" s="8" t="s">
        <v>118</v>
      </c>
      <c r="E5429" t="s">
        <v>17</v>
      </c>
      <c r="F5429" t="s">
        <v>41</v>
      </c>
      <c r="G5429">
        <v>106</v>
      </c>
      <c r="H5429">
        <v>124</v>
      </c>
      <c r="I5429" t="str">
        <f>INDEX('DATA - Teams'!$C:$C,MATCH(C5429,'DATA - Teams'!$B:$B,0))</f>
        <v>CHIEF</v>
      </c>
    </row>
    <row r="5430" spans="1:9" hidden="1" x14ac:dyDescent="0.2">
      <c r="A5430">
        <v>2018</v>
      </c>
      <c r="B5430">
        <v>7</v>
      </c>
      <c r="C5430" s="8" t="s">
        <v>482</v>
      </c>
      <c r="D5430" s="8" t="s">
        <v>65</v>
      </c>
      <c r="E5430" t="s">
        <v>35</v>
      </c>
      <c r="F5430" t="s">
        <v>41</v>
      </c>
      <c r="G5430">
        <v>107</v>
      </c>
      <c r="H5430">
        <v>107</v>
      </c>
      <c r="I5430" t="str">
        <f>INDEX('DATA - Teams'!$C:$C,MATCH(C5430,'DATA - Teams'!$B:$B,0))</f>
        <v>CHIEF</v>
      </c>
    </row>
    <row r="5431" spans="1:9" hidden="1" x14ac:dyDescent="0.2">
      <c r="A5431">
        <v>2018</v>
      </c>
      <c r="B5431">
        <v>7</v>
      </c>
      <c r="C5431" s="8" t="s">
        <v>482</v>
      </c>
      <c r="D5431" s="8" t="s">
        <v>259</v>
      </c>
      <c r="E5431" t="s">
        <v>35</v>
      </c>
      <c r="F5431" t="s">
        <v>43</v>
      </c>
      <c r="G5431">
        <v>98</v>
      </c>
      <c r="H5431">
        <v>105</v>
      </c>
      <c r="I5431" t="str">
        <f>INDEX('DATA - Teams'!$C:$C,MATCH(C5431,'DATA - Teams'!$B:$B,0))</f>
        <v>CHIEF</v>
      </c>
    </row>
    <row r="5432" spans="1:9" hidden="1" x14ac:dyDescent="0.2">
      <c r="A5432">
        <v>2018</v>
      </c>
      <c r="B5432">
        <v>7</v>
      </c>
      <c r="C5432" s="8" t="s">
        <v>482</v>
      </c>
      <c r="D5432" s="8" t="s">
        <v>207</v>
      </c>
      <c r="E5432" t="s">
        <v>20</v>
      </c>
      <c r="F5432" t="s">
        <v>59</v>
      </c>
      <c r="G5432">
        <v>120</v>
      </c>
      <c r="H5432">
        <v>0</v>
      </c>
      <c r="I5432" t="str">
        <f>INDEX('DATA - Teams'!$C:$C,MATCH(C5432,'DATA - Teams'!$B:$B,0))</f>
        <v>CHIEF</v>
      </c>
    </row>
    <row r="5433" spans="1:9" hidden="1" x14ac:dyDescent="0.2">
      <c r="A5433">
        <v>2018</v>
      </c>
      <c r="B5433">
        <v>7</v>
      </c>
      <c r="C5433" s="8" t="s">
        <v>482</v>
      </c>
      <c r="D5433" s="8" t="s">
        <v>221</v>
      </c>
      <c r="E5433" t="s">
        <v>31</v>
      </c>
      <c r="F5433" t="s">
        <v>59</v>
      </c>
      <c r="G5433">
        <v>91</v>
      </c>
      <c r="H5433">
        <v>114</v>
      </c>
      <c r="I5433" t="str">
        <f>INDEX('DATA - Teams'!$C:$C,MATCH(C5433,'DATA - Teams'!$B:$B,0))</f>
        <v>CHIEF</v>
      </c>
    </row>
    <row r="5434" spans="1:9" hidden="1" x14ac:dyDescent="0.2">
      <c r="A5434">
        <v>2018</v>
      </c>
      <c r="B5434">
        <v>7</v>
      </c>
      <c r="C5434" s="8" t="s">
        <v>482</v>
      </c>
      <c r="D5434" s="8" t="s">
        <v>45</v>
      </c>
      <c r="E5434" t="s">
        <v>32</v>
      </c>
      <c r="F5434" t="s">
        <v>59</v>
      </c>
      <c r="G5434">
        <v>81</v>
      </c>
      <c r="H5434">
        <v>0</v>
      </c>
      <c r="I5434" t="str">
        <f>INDEX('DATA - Teams'!$C:$C,MATCH(C5434,'DATA - Teams'!$B:$B,0))</f>
        <v>CHIEF</v>
      </c>
    </row>
    <row r="5435" spans="1:9" hidden="1" x14ac:dyDescent="0.2">
      <c r="A5435">
        <v>2018</v>
      </c>
      <c r="B5435">
        <v>7</v>
      </c>
      <c r="C5435" s="8" t="s">
        <v>482</v>
      </c>
      <c r="D5435" s="8" t="s">
        <v>70</v>
      </c>
      <c r="E5435" t="s">
        <v>23</v>
      </c>
      <c r="F5435" t="s">
        <v>59</v>
      </c>
      <c r="G5435">
        <v>80</v>
      </c>
      <c r="H5435">
        <v>0</v>
      </c>
      <c r="I5435" t="str">
        <f>INDEX('DATA - Teams'!$C:$C,MATCH(C5435,'DATA - Teams'!$B:$B,0))</f>
        <v>CHIEF</v>
      </c>
    </row>
    <row r="5436" spans="1:9" hidden="1" x14ac:dyDescent="0.2">
      <c r="A5436">
        <v>2018</v>
      </c>
      <c r="B5436">
        <v>8</v>
      </c>
      <c r="C5436" s="8" t="s">
        <v>482</v>
      </c>
      <c r="D5436" s="8" t="s">
        <v>210</v>
      </c>
      <c r="E5436" t="s">
        <v>10</v>
      </c>
      <c r="F5436" t="s">
        <v>43</v>
      </c>
      <c r="G5436">
        <v>106</v>
      </c>
      <c r="H5436">
        <v>66</v>
      </c>
      <c r="I5436" t="str">
        <f>INDEX('DATA - Teams'!$C:$C,MATCH(C5436,'DATA - Teams'!$B:$B,0))</f>
        <v>CHIEF</v>
      </c>
    </row>
    <row r="5437" spans="1:9" hidden="1" x14ac:dyDescent="0.2">
      <c r="A5437">
        <v>2018</v>
      </c>
      <c r="B5437">
        <v>8</v>
      </c>
      <c r="C5437" s="8" t="s">
        <v>482</v>
      </c>
      <c r="D5437" s="8" t="s">
        <v>287</v>
      </c>
      <c r="E5437" t="s">
        <v>16</v>
      </c>
      <c r="F5437" t="s">
        <v>38</v>
      </c>
      <c r="G5437">
        <v>93</v>
      </c>
      <c r="H5437">
        <v>85</v>
      </c>
      <c r="I5437" t="str">
        <f>INDEX('DATA - Teams'!$C:$C,MATCH(C5437,'DATA - Teams'!$B:$B,0))</f>
        <v>CHIEF</v>
      </c>
    </row>
    <row r="5438" spans="1:9" hidden="1" x14ac:dyDescent="0.2">
      <c r="A5438">
        <v>2018</v>
      </c>
      <c r="B5438">
        <v>8</v>
      </c>
      <c r="C5438" s="8" t="s">
        <v>482</v>
      </c>
      <c r="D5438" s="8" t="s">
        <v>310</v>
      </c>
      <c r="E5438" t="s">
        <v>16</v>
      </c>
      <c r="F5438" t="s">
        <v>41</v>
      </c>
      <c r="G5438">
        <v>107</v>
      </c>
      <c r="H5438">
        <v>91</v>
      </c>
      <c r="I5438" t="str">
        <f>INDEX('DATA - Teams'!$C:$C,MATCH(C5438,'DATA - Teams'!$B:$B,0))</f>
        <v>CHIEF</v>
      </c>
    </row>
    <row r="5439" spans="1:9" hidden="1" x14ac:dyDescent="0.2">
      <c r="A5439">
        <v>2018</v>
      </c>
      <c r="B5439">
        <v>8</v>
      </c>
      <c r="C5439" s="8" t="s">
        <v>482</v>
      </c>
      <c r="D5439" s="8" t="s">
        <v>82</v>
      </c>
      <c r="E5439" t="s">
        <v>16</v>
      </c>
      <c r="F5439" t="s">
        <v>41</v>
      </c>
      <c r="G5439">
        <v>110</v>
      </c>
      <c r="H5439">
        <v>74</v>
      </c>
      <c r="I5439" t="str">
        <f>INDEX('DATA - Teams'!$C:$C,MATCH(C5439,'DATA - Teams'!$B:$B,0))</f>
        <v>CHIEF</v>
      </c>
    </row>
    <row r="5440" spans="1:9" hidden="1" x14ac:dyDescent="0.2">
      <c r="A5440">
        <v>2018</v>
      </c>
      <c r="B5440">
        <v>8</v>
      </c>
      <c r="C5440" s="8" t="s">
        <v>482</v>
      </c>
      <c r="D5440" s="8" t="s">
        <v>207</v>
      </c>
      <c r="E5440" t="s">
        <v>20</v>
      </c>
      <c r="F5440" t="s">
        <v>41</v>
      </c>
      <c r="G5440">
        <v>108</v>
      </c>
      <c r="H5440">
        <v>98</v>
      </c>
      <c r="I5440" t="str">
        <f>INDEX('DATA - Teams'!$C:$C,MATCH(C5440,'DATA - Teams'!$B:$B,0))</f>
        <v>CHIEF</v>
      </c>
    </row>
    <row r="5441" spans="1:9" hidden="1" x14ac:dyDescent="0.2">
      <c r="A5441">
        <v>2018</v>
      </c>
      <c r="B5441">
        <v>8</v>
      </c>
      <c r="C5441" s="8" t="s">
        <v>482</v>
      </c>
      <c r="D5441" s="8" t="s">
        <v>147</v>
      </c>
      <c r="E5441" t="s">
        <v>14</v>
      </c>
      <c r="F5441" t="s">
        <v>52</v>
      </c>
      <c r="G5441">
        <v>92</v>
      </c>
      <c r="H5441">
        <v>111</v>
      </c>
      <c r="I5441" t="str">
        <f>INDEX('DATA - Teams'!$C:$C,MATCH(C5441,'DATA - Teams'!$B:$B,0))</f>
        <v>CHIEF</v>
      </c>
    </row>
    <row r="5442" spans="1:9" hidden="1" x14ac:dyDescent="0.2">
      <c r="A5442">
        <v>2018</v>
      </c>
      <c r="B5442">
        <v>8</v>
      </c>
      <c r="C5442" s="8" t="s">
        <v>482</v>
      </c>
      <c r="D5442" s="8" t="s">
        <v>39</v>
      </c>
      <c r="E5442" t="s">
        <v>22</v>
      </c>
      <c r="F5442" t="s">
        <v>41</v>
      </c>
      <c r="G5442">
        <v>132</v>
      </c>
      <c r="H5442">
        <v>156</v>
      </c>
      <c r="I5442" t="str">
        <f>INDEX('DATA - Teams'!$C:$C,MATCH(C5442,'DATA - Teams'!$B:$B,0))</f>
        <v>CHIEF</v>
      </c>
    </row>
    <row r="5443" spans="1:9" hidden="1" x14ac:dyDescent="0.2">
      <c r="A5443">
        <v>2018</v>
      </c>
      <c r="B5443">
        <v>8</v>
      </c>
      <c r="C5443" s="8" t="s">
        <v>482</v>
      </c>
      <c r="D5443" s="8" t="s">
        <v>169</v>
      </c>
      <c r="E5443" t="s">
        <v>22</v>
      </c>
      <c r="F5443" t="s">
        <v>43</v>
      </c>
      <c r="G5443">
        <v>94</v>
      </c>
      <c r="H5443">
        <v>102</v>
      </c>
      <c r="I5443" t="str">
        <f>INDEX('DATA - Teams'!$C:$C,MATCH(C5443,'DATA - Teams'!$B:$B,0))</f>
        <v>CHIEF</v>
      </c>
    </row>
    <row r="5444" spans="1:9" hidden="1" x14ac:dyDescent="0.2">
      <c r="A5444">
        <v>2018</v>
      </c>
      <c r="B5444">
        <v>8</v>
      </c>
      <c r="C5444" s="8" t="s">
        <v>482</v>
      </c>
      <c r="D5444" s="8" t="s">
        <v>387</v>
      </c>
      <c r="E5444" t="s">
        <v>33</v>
      </c>
      <c r="F5444" t="s">
        <v>41</v>
      </c>
      <c r="G5444">
        <v>110</v>
      </c>
      <c r="H5444">
        <v>61</v>
      </c>
      <c r="I5444" t="str">
        <f>INDEX('DATA - Teams'!$C:$C,MATCH(C5444,'DATA - Teams'!$B:$B,0))</f>
        <v>CHIEF</v>
      </c>
    </row>
    <row r="5445" spans="1:9" hidden="1" x14ac:dyDescent="0.2">
      <c r="A5445">
        <v>2018</v>
      </c>
      <c r="B5445">
        <v>8</v>
      </c>
      <c r="C5445" s="8" t="s">
        <v>482</v>
      </c>
      <c r="D5445" s="8" t="s">
        <v>53</v>
      </c>
      <c r="E5445" t="s">
        <v>24</v>
      </c>
      <c r="F5445" t="s">
        <v>38</v>
      </c>
      <c r="G5445">
        <v>89</v>
      </c>
      <c r="H5445">
        <v>107</v>
      </c>
      <c r="I5445" t="str">
        <f>INDEX('DATA - Teams'!$C:$C,MATCH(C5445,'DATA - Teams'!$B:$B,0))</f>
        <v>CHIEF</v>
      </c>
    </row>
    <row r="5446" spans="1:9" hidden="1" x14ac:dyDescent="0.2">
      <c r="A5446">
        <v>2018</v>
      </c>
      <c r="B5446">
        <v>8</v>
      </c>
      <c r="C5446" s="8" t="s">
        <v>482</v>
      </c>
      <c r="D5446" s="8" t="s">
        <v>177</v>
      </c>
      <c r="E5446" t="s">
        <v>27</v>
      </c>
      <c r="F5446" t="s">
        <v>43</v>
      </c>
      <c r="G5446">
        <v>97</v>
      </c>
      <c r="H5446">
        <v>103</v>
      </c>
      <c r="I5446" t="str">
        <f>INDEX('DATA - Teams'!$C:$C,MATCH(C5446,'DATA - Teams'!$B:$B,0))</f>
        <v>CHIEF</v>
      </c>
    </row>
    <row r="5447" spans="1:9" hidden="1" x14ac:dyDescent="0.2">
      <c r="A5447">
        <v>2018</v>
      </c>
      <c r="B5447">
        <v>8</v>
      </c>
      <c r="C5447" s="8" t="s">
        <v>482</v>
      </c>
      <c r="D5447" s="8" t="s">
        <v>378</v>
      </c>
      <c r="E5447" t="s">
        <v>27</v>
      </c>
      <c r="F5447" t="s">
        <v>38</v>
      </c>
      <c r="G5447">
        <v>99</v>
      </c>
      <c r="H5447">
        <v>116</v>
      </c>
      <c r="I5447" t="str">
        <f>INDEX('DATA - Teams'!$C:$C,MATCH(C5447,'DATA - Teams'!$B:$B,0))</f>
        <v>CHIEF</v>
      </c>
    </row>
    <row r="5448" spans="1:9" hidden="1" x14ac:dyDescent="0.2">
      <c r="A5448">
        <v>2018</v>
      </c>
      <c r="B5448">
        <v>8</v>
      </c>
      <c r="C5448" s="8" t="s">
        <v>482</v>
      </c>
      <c r="D5448" s="8" t="s">
        <v>37</v>
      </c>
      <c r="E5448" t="s">
        <v>21</v>
      </c>
      <c r="F5448" t="s">
        <v>38</v>
      </c>
      <c r="G5448">
        <v>95</v>
      </c>
      <c r="H5448">
        <v>97</v>
      </c>
      <c r="I5448" t="str">
        <f>INDEX('DATA - Teams'!$C:$C,MATCH(C5448,'DATA - Teams'!$B:$B,0))</f>
        <v>CHIEF</v>
      </c>
    </row>
    <row r="5449" spans="1:9" hidden="1" x14ac:dyDescent="0.2">
      <c r="A5449">
        <v>2018</v>
      </c>
      <c r="B5449">
        <v>8</v>
      </c>
      <c r="C5449" s="8" t="s">
        <v>482</v>
      </c>
      <c r="D5449" s="8" t="s">
        <v>297</v>
      </c>
      <c r="E5449" t="s">
        <v>21</v>
      </c>
      <c r="F5449" t="s">
        <v>38</v>
      </c>
      <c r="G5449">
        <v>103</v>
      </c>
      <c r="H5449">
        <v>102</v>
      </c>
      <c r="I5449" t="str">
        <f>INDEX('DATA - Teams'!$C:$C,MATCH(C5449,'DATA - Teams'!$B:$B,0))</f>
        <v>CHIEF</v>
      </c>
    </row>
    <row r="5450" spans="1:9" hidden="1" x14ac:dyDescent="0.2">
      <c r="A5450">
        <v>2018</v>
      </c>
      <c r="B5450">
        <v>8</v>
      </c>
      <c r="C5450" s="8" t="s">
        <v>482</v>
      </c>
      <c r="D5450" s="8" t="s">
        <v>168</v>
      </c>
      <c r="E5450" t="s">
        <v>13</v>
      </c>
      <c r="F5450" t="s">
        <v>43</v>
      </c>
      <c r="G5450">
        <v>89</v>
      </c>
      <c r="H5450">
        <v>83</v>
      </c>
      <c r="I5450" t="str">
        <f>INDEX('DATA - Teams'!$C:$C,MATCH(C5450,'DATA - Teams'!$B:$B,0))</f>
        <v>CHIEF</v>
      </c>
    </row>
    <row r="5451" spans="1:9" hidden="1" x14ac:dyDescent="0.2">
      <c r="A5451">
        <v>2018</v>
      </c>
      <c r="B5451">
        <v>8</v>
      </c>
      <c r="C5451" s="8" t="s">
        <v>482</v>
      </c>
      <c r="D5451" s="8" t="s">
        <v>118</v>
      </c>
      <c r="E5451" t="s">
        <v>17</v>
      </c>
      <c r="F5451" t="s">
        <v>41</v>
      </c>
      <c r="G5451">
        <v>120</v>
      </c>
      <c r="H5451">
        <v>143</v>
      </c>
      <c r="I5451" t="str">
        <f>INDEX('DATA - Teams'!$C:$C,MATCH(C5451,'DATA - Teams'!$B:$B,0))</f>
        <v>CHIEF</v>
      </c>
    </row>
    <row r="5452" spans="1:9" hidden="1" x14ac:dyDescent="0.2">
      <c r="A5452">
        <v>2018</v>
      </c>
      <c r="B5452">
        <v>8</v>
      </c>
      <c r="C5452" s="8" t="s">
        <v>482</v>
      </c>
      <c r="D5452" s="8" t="s">
        <v>259</v>
      </c>
      <c r="E5452" t="s">
        <v>35</v>
      </c>
      <c r="F5452" t="s">
        <v>43</v>
      </c>
      <c r="G5452">
        <v>107</v>
      </c>
      <c r="H5452">
        <v>132</v>
      </c>
      <c r="I5452" t="str">
        <f>INDEX('DATA - Teams'!$C:$C,MATCH(C5452,'DATA - Teams'!$B:$B,0))</f>
        <v>CHIEF</v>
      </c>
    </row>
    <row r="5453" spans="1:9" hidden="1" x14ac:dyDescent="0.2">
      <c r="A5453">
        <v>2018</v>
      </c>
      <c r="B5453">
        <v>8</v>
      </c>
      <c r="C5453" s="8" t="s">
        <v>482</v>
      </c>
      <c r="D5453" s="8" t="s">
        <v>65</v>
      </c>
      <c r="E5453" t="s">
        <v>35</v>
      </c>
      <c r="F5453" t="s">
        <v>41</v>
      </c>
      <c r="G5453">
        <v>100</v>
      </c>
      <c r="H5453">
        <v>68</v>
      </c>
      <c r="I5453" t="str">
        <f>INDEX('DATA - Teams'!$C:$C,MATCH(C5453,'DATA - Teams'!$B:$B,0))</f>
        <v>CHIEF</v>
      </c>
    </row>
    <row r="5454" spans="1:9" hidden="1" x14ac:dyDescent="0.2">
      <c r="A5454">
        <v>2018</v>
      </c>
      <c r="B5454">
        <v>8</v>
      </c>
      <c r="C5454" s="8" t="s">
        <v>482</v>
      </c>
      <c r="D5454" s="8" t="s">
        <v>221</v>
      </c>
      <c r="E5454" t="s">
        <v>31</v>
      </c>
      <c r="F5454" t="s">
        <v>59</v>
      </c>
      <c r="G5454">
        <v>92</v>
      </c>
      <c r="H5454">
        <v>65</v>
      </c>
      <c r="I5454" t="str">
        <f>INDEX('DATA - Teams'!$C:$C,MATCH(C5454,'DATA - Teams'!$B:$B,0))</f>
        <v>CHIEF</v>
      </c>
    </row>
    <row r="5455" spans="1:9" hidden="1" x14ac:dyDescent="0.2">
      <c r="A5455">
        <v>2018</v>
      </c>
      <c r="B5455">
        <v>8</v>
      </c>
      <c r="C5455" s="8" t="s">
        <v>482</v>
      </c>
      <c r="D5455" s="8" t="s">
        <v>249</v>
      </c>
      <c r="E5455" t="s">
        <v>13</v>
      </c>
      <c r="F5455" t="s">
        <v>59</v>
      </c>
      <c r="G5455">
        <v>81</v>
      </c>
      <c r="H5455">
        <v>0</v>
      </c>
      <c r="I5455" t="str">
        <f>INDEX('DATA - Teams'!$C:$C,MATCH(C5455,'DATA - Teams'!$B:$B,0))</f>
        <v>CHIEF</v>
      </c>
    </row>
    <row r="5456" spans="1:9" hidden="1" x14ac:dyDescent="0.2">
      <c r="A5456">
        <v>2018</v>
      </c>
      <c r="B5456">
        <v>8</v>
      </c>
      <c r="C5456" s="8" t="s">
        <v>482</v>
      </c>
      <c r="D5456" s="8" t="s">
        <v>45</v>
      </c>
      <c r="E5456" t="s">
        <v>32</v>
      </c>
      <c r="F5456" t="s">
        <v>59</v>
      </c>
      <c r="G5456">
        <v>81</v>
      </c>
      <c r="H5456">
        <v>0</v>
      </c>
      <c r="I5456" t="str">
        <f>INDEX('DATA - Teams'!$C:$C,MATCH(C5456,'DATA - Teams'!$B:$B,0))</f>
        <v>CHIEF</v>
      </c>
    </row>
    <row r="5457" spans="1:9" hidden="1" x14ac:dyDescent="0.2">
      <c r="A5457">
        <v>2018</v>
      </c>
      <c r="B5457">
        <v>8</v>
      </c>
      <c r="C5457" s="8" t="s">
        <v>482</v>
      </c>
      <c r="D5457" s="8" t="s">
        <v>70</v>
      </c>
      <c r="E5457" t="s">
        <v>23</v>
      </c>
      <c r="F5457" t="s">
        <v>59</v>
      </c>
      <c r="G5457">
        <v>71</v>
      </c>
      <c r="H5457">
        <v>70</v>
      </c>
      <c r="I5457" t="str">
        <f>INDEX('DATA - Teams'!$C:$C,MATCH(C5457,'DATA - Teams'!$B:$B,0))</f>
        <v>CHIEF</v>
      </c>
    </row>
    <row r="5458" spans="1:9" hidden="1" x14ac:dyDescent="0.2">
      <c r="A5458">
        <v>2018</v>
      </c>
      <c r="B5458">
        <v>9</v>
      </c>
      <c r="C5458" s="8" t="s">
        <v>482</v>
      </c>
      <c r="D5458" s="8" t="s">
        <v>287</v>
      </c>
      <c r="E5458" t="s">
        <v>16</v>
      </c>
      <c r="F5458" t="s">
        <v>38</v>
      </c>
      <c r="G5458">
        <v>102</v>
      </c>
      <c r="H5458">
        <v>125</v>
      </c>
      <c r="I5458" t="str">
        <f>INDEX('DATA - Teams'!$C:$C,MATCH(C5458,'DATA - Teams'!$B:$B,0))</f>
        <v>CHIEF</v>
      </c>
    </row>
    <row r="5459" spans="1:9" hidden="1" x14ac:dyDescent="0.2">
      <c r="A5459">
        <v>2018</v>
      </c>
      <c r="B5459">
        <v>9</v>
      </c>
      <c r="C5459" s="8" t="s">
        <v>482</v>
      </c>
      <c r="D5459" s="8" t="s">
        <v>310</v>
      </c>
      <c r="E5459" t="s">
        <v>16</v>
      </c>
      <c r="F5459" t="s">
        <v>41</v>
      </c>
      <c r="G5459">
        <v>108</v>
      </c>
      <c r="H5459">
        <v>80</v>
      </c>
      <c r="I5459" t="str">
        <f>INDEX('DATA - Teams'!$C:$C,MATCH(C5459,'DATA - Teams'!$B:$B,0))</f>
        <v>CHIEF</v>
      </c>
    </row>
    <row r="5460" spans="1:9" hidden="1" x14ac:dyDescent="0.2">
      <c r="A5460">
        <v>2018</v>
      </c>
      <c r="B5460">
        <v>9</v>
      </c>
      <c r="C5460" s="8" t="s">
        <v>482</v>
      </c>
      <c r="D5460" s="8" t="s">
        <v>82</v>
      </c>
      <c r="E5460" t="s">
        <v>16</v>
      </c>
      <c r="F5460" t="s">
        <v>41</v>
      </c>
      <c r="G5460">
        <v>102</v>
      </c>
      <c r="H5460">
        <v>73</v>
      </c>
      <c r="I5460" t="str">
        <f>INDEX('DATA - Teams'!$C:$C,MATCH(C5460,'DATA - Teams'!$B:$B,0))</f>
        <v>CHIEF</v>
      </c>
    </row>
    <row r="5461" spans="1:9" hidden="1" x14ac:dyDescent="0.2">
      <c r="A5461">
        <v>2018</v>
      </c>
      <c r="B5461">
        <v>9</v>
      </c>
      <c r="C5461" s="8" t="s">
        <v>482</v>
      </c>
      <c r="D5461" s="8" t="s">
        <v>207</v>
      </c>
      <c r="E5461" t="s">
        <v>20</v>
      </c>
      <c r="F5461" t="s">
        <v>41</v>
      </c>
      <c r="G5461">
        <v>101</v>
      </c>
      <c r="H5461">
        <v>55</v>
      </c>
      <c r="I5461" t="str">
        <f>INDEX('DATA - Teams'!$C:$C,MATCH(C5461,'DATA - Teams'!$B:$B,0))</f>
        <v>CHIEF</v>
      </c>
    </row>
    <row r="5462" spans="1:9" hidden="1" x14ac:dyDescent="0.2">
      <c r="A5462">
        <v>2018</v>
      </c>
      <c r="B5462">
        <v>9</v>
      </c>
      <c r="C5462" s="8" t="s">
        <v>482</v>
      </c>
      <c r="D5462" s="8" t="s">
        <v>147</v>
      </c>
      <c r="E5462" t="s">
        <v>14</v>
      </c>
      <c r="F5462" t="s">
        <v>52</v>
      </c>
      <c r="G5462">
        <v>94</v>
      </c>
      <c r="H5462">
        <v>93</v>
      </c>
      <c r="I5462" t="str">
        <f>INDEX('DATA - Teams'!$C:$C,MATCH(C5462,'DATA - Teams'!$B:$B,0))</f>
        <v>CHIEF</v>
      </c>
    </row>
    <row r="5463" spans="1:9" hidden="1" x14ac:dyDescent="0.2">
      <c r="A5463">
        <v>2018</v>
      </c>
      <c r="B5463">
        <v>9</v>
      </c>
      <c r="C5463" s="8" t="s">
        <v>482</v>
      </c>
      <c r="D5463" s="8" t="s">
        <v>169</v>
      </c>
      <c r="E5463" t="s">
        <v>22</v>
      </c>
      <c r="F5463" t="s">
        <v>43</v>
      </c>
      <c r="G5463">
        <v>86</v>
      </c>
      <c r="H5463">
        <v>79</v>
      </c>
      <c r="I5463" t="str">
        <f>INDEX('DATA - Teams'!$C:$C,MATCH(C5463,'DATA - Teams'!$B:$B,0))</f>
        <v>CHIEF</v>
      </c>
    </row>
    <row r="5464" spans="1:9" hidden="1" x14ac:dyDescent="0.2">
      <c r="A5464">
        <v>2018</v>
      </c>
      <c r="B5464">
        <v>9</v>
      </c>
      <c r="C5464" s="8" t="s">
        <v>482</v>
      </c>
      <c r="D5464" s="8" t="s">
        <v>39</v>
      </c>
      <c r="E5464" t="s">
        <v>22</v>
      </c>
      <c r="F5464" t="s">
        <v>41</v>
      </c>
      <c r="G5464">
        <v>146</v>
      </c>
      <c r="H5464">
        <v>177</v>
      </c>
      <c r="I5464" t="str">
        <f>INDEX('DATA - Teams'!$C:$C,MATCH(C5464,'DATA - Teams'!$B:$B,0))</f>
        <v>CHIEF</v>
      </c>
    </row>
    <row r="5465" spans="1:9" hidden="1" x14ac:dyDescent="0.2">
      <c r="A5465">
        <v>2018</v>
      </c>
      <c r="B5465">
        <v>9</v>
      </c>
      <c r="C5465" s="8" t="s">
        <v>482</v>
      </c>
      <c r="D5465" s="8" t="s">
        <v>107</v>
      </c>
      <c r="E5465" t="s">
        <v>33</v>
      </c>
      <c r="F5465" t="s">
        <v>43</v>
      </c>
      <c r="G5465">
        <v>85</v>
      </c>
      <c r="H5465">
        <v>91</v>
      </c>
      <c r="I5465" t="str">
        <f>INDEX('DATA - Teams'!$C:$C,MATCH(C5465,'DATA - Teams'!$B:$B,0))</f>
        <v>CHIEF</v>
      </c>
    </row>
    <row r="5466" spans="1:9" hidden="1" x14ac:dyDescent="0.2">
      <c r="A5466">
        <v>2018</v>
      </c>
      <c r="B5466">
        <v>9</v>
      </c>
      <c r="C5466" s="8" t="s">
        <v>482</v>
      </c>
      <c r="D5466" s="8" t="s">
        <v>387</v>
      </c>
      <c r="E5466" t="s">
        <v>33</v>
      </c>
      <c r="F5466" t="s">
        <v>41</v>
      </c>
      <c r="G5466">
        <v>114</v>
      </c>
      <c r="H5466">
        <v>121</v>
      </c>
      <c r="I5466" t="str">
        <f>INDEX('DATA - Teams'!$C:$C,MATCH(C5466,'DATA - Teams'!$B:$B,0))</f>
        <v>CHIEF</v>
      </c>
    </row>
    <row r="5467" spans="1:9" hidden="1" x14ac:dyDescent="0.2">
      <c r="A5467">
        <v>2018</v>
      </c>
      <c r="B5467">
        <v>9</v>
      </c>
      <c r="C5467" s="8" t="s">
        <v>482</v>
      </c>
      <c r="D5467" s="8" t="s">
        <v>53</v>
      </c>
      <c r="E5467" t="s">
        <v>24</v>
      </c>
      <c r="F5467" t="s">
        <v>38</v>
      </c>
      <c r="G5467">
        <v>85</v>
      </c>
      <c r="H5467">
        <v>83</v>
      </c>
      <c r="I5467" t="str">
        <f>INDEX('DATA - Teams'!$C:$C,MATCH(C5467,'DATA - Teams'!$B:$B,0))</f>
        <v>CHIEF</v>
      </c>
    </row>
    <row r="5468" spans="1:9" hidden="1" x14ac:dyDescent="0.2">
      <c r="A5468">
        <v>2018</v>
      </c>
      <c r="B5468">
        <v>9</v>
      </c>
      <c r="C5468" s="8" t="s">
        <v>482</v>
      </c>
      <c r="D5468" s="8" t="s">
        <v>177</v>
      </c>
      <c r="E5468" t="s">
        <v>27</v>
      </c>
      <c r="F5468" t="s">
        <v>43</v>
      </c>
      <c r="G5468">
        <v>96</v>
      </c>
      <c r="H5468">
        <v>72</v>
      </c>
      <c r="I5468" t="str">
        <f>INDEX('DATA - Teams'!$C:$C,MATCH(C5468,'DATA - Teams'!$B:$B,0))</f>
        <v>CHIEF</v>
      </c>
    </row>
    <row r="5469" spans="1:9" hidden="1" x14ac:dyDescent="0.2">
      <c r="A5469">
        <v>2018</v>
      </c>
      <c r="B5469">
        <v>9</v>
      </c>
      <c r="C5469" s="8" t="s">
        <v>482</v>
      </c>
      <c r="D5469" s="8" t="s">
        <v>378</v>
      </c>
      <c r="E5469" t="s">
        <v>27</v>
      </c>
      <c r="F5469" t="s">
        <v>38</v>
      </c>
      <c r="G5469">
        <v>99</v>
      </c>
      <c r="H5469">
        <v>78</v>
      </c>
      <c r="I5469" t="str">
        <f>INDEX('DATA - Teams'!$C:$C,MATCH(C5469,'DATA - Teams'!$B:$B,0))</f>
        <v>CHIEF</v>
      </c>
    </row>
    <row r="5470" spans="1:9" hidden="1" x14ac:dyDescent="0.2">
      <c r="A5470">
        <v>2018</v>
      </c>
      <c r="B5470">
        <v>9</v>
      </c>
      <c r="C5470" s="8" t="s">
        <v>482</v>
      </c>
      <c r="D5470" s="8" t="s">
        <v>297</v>
      </c>
      <c r="E5470" t="s">
        <v>21</v>
      </c>
      <c r="F5470" t="s">
        <v>38</v>
      </c>
      <c r="G5470">
        <v>103</v>
      </c>
      <c r="H5470">
        <v>102</v>
      </c>
      <c r="I5470" t="str">
        <f>INDEX('DATA - Teams'!$C:$C,MATCH(C5470,'DATA - Teams'!$B:$B,0))</f>
        <v>CHIEF</v>
      </c>
    </row>
    <row r="5471" spans="1:9" hidden="1" x14ac:dyDescent="0.2">
      <c r="A5471">
        <v>2018</v>
      </c>
      <c r="B5471">
        <v>9</v>
      </c>
      <c r="C5471" s="8" t="s">
        <v>482</v>
      </c>
      <c r="D5471" s="8" t="s">
        <v>37</v>
      </c>
      <c r="E5471" t="s">
        <v>21</v>
      </c>
      <c r="F5471" t="s">
        <v>38</v>
      </c>
      <c r="G5471">
        <v>81</v>
      </c>
      <c r="H5471">
        <v>61</v>
      </c>
      <c r="I5471" t="str">
        <f>INDEX('DATA - Teams'!$C:$C,MATCH(C5471,'DATA - Teams'!$B:$B,0))</f>
        <v>CHIEF</v>
      </c>
    </row>
    <row r="5472" spans="1:9" hidden="1" x14ac:dyDescent="0.2">
      <c r="A5472">
        <v>2018</v>
      </c>
      <c r="B5472">
        <v>9</v>
      </c>
      <c r="C5472" s="8" t="s">
        <v>482</v>
      </c>
      <c r="D5472" s="8" t="s">
        <v>168</v>
      </c>
      <c r="E5472" t="s">
        <v>13</v>
      </c>
      <c r="F5472" t="s">
        <v>43</v>
      </c>
      <c r="G5472">
        <v>89</v>
      </c>
      <c r="H5472">
        <v>93</v>
      </c>
      <c r="I5472" t="str">
        <f>INDEX('DATA - Teams'!$C:$C,MATCH(C5472,'DATA - Teams'!$B:$B,0))</f>
        <v>CHIEF</v>
      </c>
    </row>
    <row r="5473" spans="1:9" hidden="1" x14ac:dyDescent="0.2">
      <c r="A5473">
        <v>2018</v>
      </c>
      <c r="B5473">
        <v>9</v>
      </c>
      <c r="C5473" s="8" t="s">
        <v>482</v>
      </c>
      <c r="D5473" s="8" t="s">
        <v>118</v>
      </c>
      <c r="E5473" t="s">
        <v>17</v>
      </c>
      <c r="F5473" t="s">
        <v>41</v>
      </c>
      <c r="G5473">
        <v>112</v>
      </c>
      <c r="H5473">
        <v>88</v>
      </c>
      <c r="I5473" t="str">
        <f>INDEX('DATA - Teams'!$C:$C,MATCH(C5473,'DATA - Teams'!$B:$B,0))</f>
        <v>CHIEF</v>
      </c>
    </row>
    <row r="5474" spans="1:9" hidden="1" x14ac:dyDescent="0.2">
      <c r="A5474">
        <v>2018</v>
      </c>
      <c r="B5474">
        <v>9</v>
      </c>
      <c r="C5474" s="8" t="s">
        <v>482</v>
      </c>
      <c r="D5474" s="8" t="s">
        <v>259</v>
      </c>
      <c r="E5474" t="s">
        <v>35</v>
      </c>
      <c r="F5474" t="s">
        <v>43</v>
      </c>
      <c r="G5474">
        <v>108</v>
      </c>
      <c r="H5474">
        <v>107</v>
      </c>
      <c r="I5474" t="str">
        <f>INDEX('DATA - Teams'!$C:$C,MATCH(C5474,'DATA - Teams'!$B:$B,0))</f>
        <v>CHIEF</v>
      </c>
    </row>
    <row r="5475" spans="1:9" hidden="1" x14ac:dyDescent="0.2">
      <c r="A5475">
        <v>2018</v>
      </c>
      <c r="B5475">
        <v>9</v>
      </c>
      <c r="C5475" s="8" t="s">
        <v>482</v>
      </c>
      <c r="D5475" s="8" t="s">
        <v>65</v>
      </c>
      <c r="E5475" t="s">
        <v>35</v>
      </c>
      <c r="F5475" t="s">
        <v>41</v>
      </c>
      <c r="G5475">
        <v>105</v>
      </c>
      <c r="H5475">
        <v>79</v>
      </c>
      <c r="I5475" t="str">
        <f>INDEX('DATA - Teams'!$C:$C,MATCH(C5475,'DATA - Teams'!$B:$B,0))</f>
        <v>CHIEF</v>
      </c>
    </row>
    <row r="5476" spans="1:9" hidden="1" x14ac:dyDescent="0.2">
      <c r="A5476">
        <v>2018</v>
      </c>
      <c r="B5476">
        <v>9</v>
      </c>
      <c r="C5476" s="8" t="s">
        <v>482</v>
      </c>
      <c r="D5476" s="8" t="s">
        <v>210</v>
      </c>
      <c r="E5476" t="s">
        <v>10</v>
      </c>
      <c r="F5476" t="s">
        <v>59</v>
      </c>
      <c r="G5476">
        <v>106</v>
      </c>
      <c r="H5476">
        <v>0</v>
      </c>
      <c r="I5476" t="str">
        <f>INDEX('DATA - Teams'!$C:$C,MATCH(C5476,'DATA - Teams'!$B:$B,0))</f>
        <v>CHIEF</v>
      </c>
    </row>
    <row r="5477" spans="1:9" hidden="1" x14ac:dyDescent="0.2">
      <c r="A5477">
        <v>2018</v>
      </c>
      <c r="B5477">
        <v>9</v>
      </c>
      <c r="C5477" s="8" t="s">
        <v>482</v>
      </c>
      <c r="D5477" s="8" t="s">
        <v>221</v>
      </c>
      <c r="E5477" t="s">
        <v>31</v>
      </c>
      <c r="F5477" t="s">
        <v>59</v>
      </c>
      <c r="G5477">
        <v>99</v>
      </c>
      <c r="H5477">
        <v>129</v>
      </c>
      <c r="I5477" t="str">
        <f>INDEX('DATA - Teams'!$C:$C,MATCH(C5477,'DATA - Teams'!$B:$B,0))</f>
        <v>CHIEF</v>
      </c>
    </row>
    <row r="5478" spans="1:9" hidden="1" x14ac:dyDescent="0.2">
      <c r="A5478">
        <v>2018</v>
      </c>
      <c r="B5478">
        <v>9</v>
      </c>
      <c r="C5478" s="8" t="s">
        <v>482</v>
      </c>
      <c r="D5478" s="8" t="s">
        <v>249</v>
      </c>
      <c r="E5478" t="s">
        <v>13</v>
      </c>
      <c r="F5478" t="s">
        <v>59</v>
      </c>
      <c r="G5478">
        <v>81</v>
      </c>
      <c r="H5478">
        <v>0</v>
      </c>
      <c r="I5478" t="str">
        <f>INDEX('DATA - Teams'!$C:$C,MATCH(C5478,'DATA - Teams'!$B:$B,0))</f>
        <v>CHIEF</v>
      </c>
    </row>
    <row r="5479" spans="1:9" hidden="1" x14ac:dyDescent="0.2">
      <c r="A5479">
        <v>2018</v>
      </c>
      <c r="B5479">
        <v>9</v>
      </c>
      <c r="C5479" s="8" t="s">
        <v>482</v>
      </c>
      <c r="D5479" s="8" t="s">
        <v>45</v>
      </c>
      <c r="E5479" t="s">
        <v>32</v>
      </c>
      <c r="F5479" t="s">
        <v>59</v>
      </c>
      <c r="G5479">
        <v>81</v>
      </c>
      <c r="H5479">
        <v>0</v>
      </c>
      <c r="I5479" t="str">
        <f>INDEX('DATA - Teams'!$C:$C,MATCH(C5479,'DATA - Teams'!$B:$B,0))</f>
        <v>CHIEF</v>
      </c>
    </row>
    <row r="5480" spans="1:9" hidden="1" x14ac:dyDescent="0.2">
      <c r="A5480">
        <v>2018</v>
      </c>
      <c r="B5480">
        <v>10</v>
      </c>
      <c r="C5480" s="8" t="s">
        <v>482</v>
      </c>
      <c r="D5480" s="8" t="s">
        <v>287</v>
      </c>
      <c r="E5480" t="s">
        <v>16</v>
      </c>
      <c r="F5480" t="s">
        <v>38</v>
      </c>
      <c r="G5480">
        <v>102</v>
      </c>
      <c r="H5480">
        <v>0</v>
      </c>
      <c r="I5480" t="str">
        <f>INDEX('DATA - Teams'!$C:$C,MATCH(C5480,'DATA - Teams'!$B:$B,0))</f>
        <v>CHIEF</v>
      </c>
    </row>
    <row r="5481" spans="1:9" hidden="1" x14ac:dyDescent="0.2">
      <c r="A5481">
        <v>2018</v>
      </c>
      <c r="B5481">
        <v>10</v>
      </c>
      <c r="C5481" s="8" t="s">
        <v>482</v>
      </c>
      <c r="D5481" s="8" t="s">
        <v>82</v>
      </c>
      <c r="E5481" t="s">
        <v>16</v>
      </c>
      <c r="F5481" t="s">
        <v>41</v>
      </c>
      <c r="G5481">
        <v>102</v>
      </c>
      <c r="H5481">
        <v>0</v>
      </c>
      <c r="I5481" t="str">
        <f>INDEX('DATA - Teams'!$C:$C,MATCH(C5481,'DATA - Teams'!$B:$B,0))</f>
        <v>CHIEF</v>
      </c>
    </row>
    <row r="5482" spans="1:9" hidden="1" x14ac:dyDescent="0.2">
      <c r="A5482">
        <v>2018</v>
      </c>
      <c r="B5482">
        <v>10</v>
      </c>
      <c r="C5482" s="8" t="s">
        <v>482</v>
      </c>
      <c r="D5482" s="8" t="s">
        <v>207</v>
      </c>
      <c r="E5482" t="s">
        <v>20</v>
      </c>
      <c r="F5482" t="s">
        <v>41</v>
      </c>
      <c r="G5482">
        <v>95</v>
      </c>
      <c r="H5482">
        <v>86</v>
      </c>
      <c r="I5482" t="str">
        <f>INDEX('DATA - Teams'!$C:$C,MATCH(C5482,'DATA - Teams'!$B:$B,0))</f>
        <v>CHIEF</v>
      </c>
    </row>
    <row r="5483" spans="1:9" hidden="1" x14ac:dyDescent="0.2">
      <c r="A5483">
        <v>2018</v>
      </c>
      <c r="B5483">
        <v>10</v>
      </c>
      <c r="C5483" s="8" t="s">
        <v>482</v>
      </c>
      <c r="D5483" s="8" t="s">
        <v>147</v>
      </c>
      <c r="E5483" t="s">
        <v>14</v>
      </c>
      <c r="F5483" t="s">
        <v>52</v>
      </c>
      <c r="G5483">
        <v>101</v>
      </c>
      <c r="H5483">
        <v>103</v>
      </c>
      <c r="I5483" t="str">
        <f>INDEX('DATA - Teams'!$C:$C,MATCH(C5483,'DATA - Teams'!$B:$B,0))</f>
        <v>CHIEF</v>
      </c>
    </row>
    <row r="5484" spans="1:9" hidden="1" x14ac:dyDescent="0.2">
      <c r="A5484">
        <v>2018</v>
      </c>
      <c r="B5484">
        <v>10</v>
      </c>
      <c r="C5484" s="8" t="s">
        <v>482</v>
      </c>
      <c r="D5484" s="8" t="s">
        <v>169</v>
      </c>
      <c r="E5484" t="s">
        <v>22</v>
      </c>
      <c r="F5484" t="s">
        <v>43</v>
      </c>
      <c r="G5484">
        <v>93</v>
      </c>
      <c r="H5484">
        <v>115</v>
      </c>
      <c r="I5484" t="str">
        <f>INDEX('DATA - Teams'!$C:$C,MATCH(C5484,'DATA - Teams'!$B:$B,0))</f>
        <v>CHIEF</v>
      </c>
    </row>
    <row r="5485" spans="1:9" hidden="1" x14ac:dyDescent="0.2">
      <c r="A5485">
        <v>2018</v>
      </c>
      <c r="B5485">
        <v>10</v>
      </c>
      <c r="C5485" s="8" t="s">
        <v>482</v>
      </c>
      <c r="D5485" s="8" t="s">
        <v>39</v>
      </c>
      <c r="E5485" t="s">
        <v>22</v>
      </c>
      <c r="F5485" t="s">
        <v>41</v>
      </c>
      <c r="G5485">
        <v>147</v>
      </c>
      <c r="H5485">
        <v>102</v>
      </c>
      <c r="I5485" t="str">
        <f>INDEX('DATA - Teams'!$C:$C,MATCH(C5485,'DATA - Teams'!$B:$B,0))</f>
        <v>CHIEF</v>
      </c>
    </row>
    <row r="5486" spans="1:9" hidden="1" x14ac:dyDescent="0.2">
      <c r="A5486">
        <v>2018</v>
      </c>
      <c r="B5486">
        <v>10</v>
      </c>
      <c r="C5486" s="8" t="s">
        <v>482</v>
      </c>
      <c r="D5486" s="8" t="s">
        <v>387</v>
      </c>
      <c r="E5486" t="s">
        <v>33</v>
      </c>
      <c r="F5486" t="s">
        <v>41</v>
      </c>
      <c r="G5486">
        <v>125</v>
      </c>
      <c r="H5486">
        <v>122</v>
      </c>
      <c r="I5486" t="str">
        <f>INDEX('DATA - Teams'!$C:$C,MATCH(C5486,'DATA - Teams'!$B:$B,0))</f>
        <v>CHIEF</v>
      </c>
    </row>
    <row r="5487" spans="1:9" hidden="1" x14ac:dyDescent="0.2">
      <c r="A5487">
        <v>2018</v>
      </c>
      <c r="B5487">
        <v>10</v>
      </c>
      <c r="C5487" s="8" t="s">
        <v>482</v>
      </c>
      <c r="D5487" s="8" t="s">
        <v>107</v>
      </c>
      <c r="E5487" t="s">
        <v>33</v>
      </c>
      <c r="F5487" t="s">
        <v>43</v>
      </c>
      <c r="G5487">
        <v>88</v>
      </c>
      <c r="H5487">
        <v>104</v>
      </c>
      <c r="I5487" t="str">
        <f>INDEX('DATA - Teams'!$C:$C,MATCH(C5487,'DATA - Teams'!$B:$B,0))</f>
        <v>CHIEF</v>
      </c>
    </row>
    <row r="5488" spans="1:9" hidden="1" x14ac:dyDescent="0.2">
      <c r="A5488">
        <v>2018</v>
      </c>
      <c r="B5488">
        <v>10</v>
      </c>
      <c r="C5488" s="8" t="s">
        <v>482</v>
      </c>
      <c r="D5488" s="8" t="s">
        <v>53</v>
      </c>
      <c r="E5488" t="s">
        <v>24</v>
      </c>
      <c r="F5488" t="s">
        <v>38</v>
      </c>
      <c r="G5488">
        <v>82</v>
      </c>
      <c r="H5488">
        <v>90</v>
      </c>
      <c r="I5488" t="str">
        <f>INDEX('DATA - Teams'!$C:$C,MATCH(C5488,'DATA - Teams'!$B:$B,0))</f>
        <v>CHIEF</v>
      </c>
    </row>
    <row r="5489" spans="1:9" hidden="1" x14ac:dyDescent="0.2">
      <c r="A5489">
        <v>2018</v>
      </c>
      <c r="B5489">
        <v>10</v>
      </c>
      <c r="C5489" s="8" t="s">
        <v>482</v>
      </c>
      <c r="D5489" s="8" t="s">
        <v>177</v>
      </c>
      <c r="E5489" t="s">
        <v>27</v>
      </c>
      <c r="F5489" t="s">
        <v>43</v>
      </c>
      <c r="G5489">
        <v>95</v>
      </c>
      <c r="H5489">
        <v>140</v>
      </c>
      <c r="I5489" t="str">
        <f>INDEX('DATA - Teams'!$C:$C,MATCH(C5489,'DATA - Teams'!$B:$B,0))</f>
        <v>CHIEF</v>
      </c>
    </row>
    <row r="5490" spans="1:9" hidden="1" x14ac:dyDescent="0.2">
      <c r="A5490">
        <v>2018</v>
      </c>
      <c r="B5490">
        <v>10</v>
      </c>
      <c r="C5490" s="8" t="s">
        <v>482</v>
      </c>
      <c r="D5490" s="8" t="s">
        <v>37</v>
      </c>
      <c r="E5490" t="s">
        <v>21</v>
      </c>
      <c r="F5490" t="s">
        <v>38</v>
      </c>
      <c r="G5490">
        <v>68</v>
      </c>
      <c r="H5490">
        <v>49</v>
      </c>
      <c r="I5490" t="str">
        <f>INDEX('DATA - Teams'!$C:$C,MATCH(C5490,'DATA - Teams'!$B:$B,0))</f>
        <v>CHIEF</v>
      </c>
    </row>
    <row r="5491" spans="1:9" hidden="1" x14ac:dyDescent="0.2">
      <c r="A5491">
        <v>2018</v>
      </c>
      <c r="B5491">
        <v>10</v>
      </c>
      <c r="C5491" s="8" t="s">
        <v>482</v>
      </c>
      <c r="D5491" s="8" t="s">
        <v>297</v>
      </c>
      <c r="E5491" t="s">
        <v>21</v>
      </c>
      <c r="F5491" t="s">
        <v>38</v>
      </c>
      <c r="G5491">
        <v>93</v>
      </c>
      <c r="H5491">
        <v>47</v>
      </c>
      <c r="I5491" t="str">
        <f>INDEX('DATA - Teams'!$C:$C,MATCH(C5491,'DATA - Teams'!$B:$B,0))</f>
        <v>CHIEF</v>
      </c>
    </row>
    <row r="5492" spans="1:9" hidden="1" x14ac:dyDescent="0.2">
      <c r="A5492">
        <v>2018</v>
      </c>
      <c r="B5492">
        <v>10</v>
      </c>
      <c r="C5492" s="8" t="s">
        <v>482</v>
      </c>
      <c r="D5492" s="8" t="s">
        <v>168</v>
      </c>
      <c r="E5492" t="s">
        <v>13</v>
      </c>
      <c r="F5492" t="s">
        <v>43</v>
      </c>
      <c r="G5492">
        <v>96</v>
      </c>
      <c r="H5492">
        <v>94</v>
      </c>
      <c r="I5492" t="str">
        <f>INDEX('DATA - Teams'!$C:$C,MATCH(C5492,'DATA - Teams'!$B:$B,0))</f>
        <v>CHIEF</v>
      </c>
    </row>
    <row r="5493" spans="1:9" hidden="1" x14ac:dyDescent="0.2">
      <c r="A5493">
        <v>2018</v>
      </c>
      <c r="B5493">
        <v>10</v>
      </c>
      <c r="C5493" s="8" t="s">
        <v>482</v>
      </c>
      <c r="D5493" s="8" t="s">
        <v>118</v>
      </c>
      <c r="E5493" t="s">
        <v>17</v>
      </c>
      <c r="F5493" t="s">
        <v>41</v>
      </c>
      <c r="G5493">
        <v>110</v>
      </c>
      <c r="H5493">
        <v>98</v>
      </c>
      <c r="I5493" t="str">
        <f>INDEX('DATA - Teams'!$C:$C,MATCH(C5493,'DATA - Teams'!$B:$B,0))</f>
        <v>CHIEF</v>
      </c>
    </row>
    <row r="5494" spans="1:9" hidden="1" x14ac:dyDescent="0.2">
      <c r="A5494">
        <v>2018</v>
      </c>
      <c r="B5494">
        <v>10</v>
      </c>
      <c r="C5494" s="8" t="s">
        <v>482</v>
      </c>
      <c r="D5494" s="8" t="s">
        <v>388</v>
      </c>
      <c r="E5494" t="s">
        <v>23</v>
      </c>
      <c r="F5494" t="s">
        <v>41</v>
      </c>
      <c r="G5494">
        <v>74</v>
      </c>
      <c r="H5494">
        <v>75</v>
      </c>
      <c r="I5494" t="str">
        <f>INDEX('DATA - Teams'!$C:$C,MATCH(C5494,'DATA - Teams'!$B:$B,0))</f>
        <v>CHIEF</v>
      </c>
    </row>
    <row r="5495" spans="1:9" hidden="1" x14ac:dyDescent="0.2">
      <c r="A5495">
        <v>2018</v>
      </c>
      <c r="B5495">
        <v>10</v>
      </c>
      <c r="C5495" s="8" t="s">
        <v>482</v>
      </c>
      <c r="D5495" s="8" t="s">
        <v>70</v>
      </c>
      <c r="E5495" t="s">
        <v>23</v>
      </c>
      <c r="F5495" t="s">
        <v>38</v>
      </c>
      <c r="G5495">
        <v>86</v>
      </c>
      <c r="H5495">
        <v>101</v>
      </c>
      <c r="I5495" t="str">
        <f>INDEX('DATA - Teams'!$C:$C,MATCH(C5495,'DATA - Teams'!$B:$B,0))</f>
        <v>CHIEF</v>
      </c>
    </row>
    <row r="5496" spans="1:9" hidden="1" x14ac:dyDescent="0.2">
      <c r="A5496">
        <v>2018</v>
      </c>
      <c r="B5496">
        <v>10</v>
      </c>
      <c r="C5496" s="8" t="s">
        <v>482</v>
      </c>
      <c r="D5496" s="8" t="s">
        <v>65</v>
      </c>
      <c r="E5496" t="s">
        <v>35</v>
      </c>
      <c r="F5496" t="s">
        <v>41</v>
      </c>
      <c r="G5496">
        <v>92</v>
      </c>
      <c r="H5496">
        <v>100</v>
      </c>
      <c r="I5496" t="str">
        <f>INDEX('DATA - Teams'!$C:$C,MATCH(C5496,'DATA - Teams'!$B:$B,0))</f>
        <v>CHIEF</v>
      </c>
    </row>
    <row r="5497" spans="1:9" hidden="1" x14ac:dyDescent="0.2">
      <c r="A5497">
        <v>2018</v>
      </c>
      <c r="B5497">
        <v>10</v>
      </c>
      <c r="C5497" s="8" t="s">
        <v>482</v>
      </c>
      <c r="D5497" s="8" t="s">
        <v>259</v>
      </c>
      <c r="E5497" t="s">
        <v>35</v>
      </c>
      <c r="F5497" t="s">
        <v>43</v>
      </c>
      <c r="G5497">
        <v>114</v>
      </c>
      <c r="H5497">
        <v>128</v>
      </c>
      <c r="I5497" t="str">
        <f>INDEX('DATA - Teams'!$C:$C,MATCH(C5497,'DATA - Teams'!$B:$B,0))</f>
        <v>CHIEF</v>
      </c>
    </row>
    <row r="5498" spans="1:9" hidden="1" x14ac:dyDescent="0.2">
      <c r="A5498">
        <v>2018</v>
      </c>
      <c r="B5498">
        <v>10</v>
      </c>
      <c r="C5498" s="8" t="s">
        <v>482</v>
      </c>
      <c r="D5498" s="8" t="s">
        <v>210</v>
      </c>
      <c r="E5498" t="s">
        <v>10</v>
      </c>
      <c r="F5498" t="s">
        <v>59</v>
      </c>
      <c r="G5498">
        <v>106</v>
      </c>
      <c r="H5498">
        <v>0</v>
      </c>
      <c r="I5498" t="str">
        <f>INDEX('DATA - Teams'!$C:$C,MATCH(C5498,'DATA - Teams'!$B:$B,0))</f>
        <v>CHIEF</v>
      </c>
    </row>
    <row r="5499" spans="1:9" hidden="1" x14ac:dyDescent="0.2">
      <c r="A5499">
        <v>2018</v>
      </c>
      <c r="B5499">
        <v>10</v>
      </c>
      <c r="C5499" s="8" t="s">
        <v>482</v>
      </c>
      <c r="D5499" s="8" t="s">
        <v>310</v>
      </c>
      <c r="E5499" t="s">
        <v>16</v>
      </c>
      <c r="F5499" t="s">
        <v>59</v>
      </c>
      <c r="G5499">
        <v>108</v>
      </c>
      <c r="H5499">
        <v>0</v>
      </c>
      <c r="I5499" t="str">
        <f>INDEX('DATA - Teams'!$C:$C,MATCH(C5499,'DATA - Teams'!$B:$B,0))</f>
        <v>CHIEF</v>
      </c>
    </row>
    <row r="5500" spans="1:9" hidden="1" x14ac:dyDescent="0.2">
      <c r="A5500">
        <v>2018</v>
      </c>
      <c r="B5500">
        <v>10</v>
      </c>
      <c r="C5500" s="8" t="s">
        <v>482</v>
      </c>
      <c r="D5500" s="8" t="s">
        <v>249</v>
      </c>
      <c r="E5500" t="s">
        <v>13</v>
      </c>
      <c r="F5500" t="s">
        <v>59</v>
      </c>
      <c r="G5500">
        <v>81</v>
      </c>
      <c r="H5500">
        <v>0</v>
      </c>
      <c r="I5500" t="str">
        <f>INDEX('DATA - Teams'!$C:$C,MATCH(C5500,'DATA - Teams'!$B:$B,0))</f>
        <v>CHIEF</v>
      </c>
    </row>
    <row r="5501" spans="1:9" hidden="1" x14ac:dyDescent="0.2">
      <c r="A5501">
        <v>2018</v>
      </c>
      <c r="B5501">
        <v>10</v>
      </c>
      <c r="C5501" s="8" t="s">
        <v>482</v>
      </c>
      <c r="D5501" s="8" t="s">
        <v>45</v>
      </c>
      <c r="E5501" t="s">
        <v>32</v>
      </c>
      <c r="F5501" t="s">
        <v>59</v>
      </c>
      <c r="G5501">
        <v>81</v>
      </c>
      <c r="H5501">
        <v>0</v>
      </c>
      <c r="I5501" t="str">
        <f>INDEX('DATA - Teams'!$C:$C,MATCH(C5501,'DATA - Teams'!$B:$B,0))</f>
        <v>CHIEF</v>
      </c>
    </row>
    <row r="5502" spans="1:9" hidden="1" x14ac:dyDescent="0.2">
      <c r="A5502">
        <v>2018</v>
      </c>
      <c r="B5502">
        <v>11</v>
      </c>
      <c r="C5502" s="8" t="s">
        <v>482</v>
      </c>
      <c r="D5502" s="8" t="s">
        <v>210</v>
      </c>
      <c r="E5502" t="s">
        <v>10</v>
      </c>
      <c r="F5502" t="s">
        <v>43</v>
      </c>
      <c r="G5502">
        <v>98</v>
      </c>
      <c r="H5502">
        <v>76</v>
      </c>
      <c r="I5502" t="str">
        <f>INDEX('DATA - Teams'!$C:$C,MATCH(C5502,'DATA - Teams'!$B:$B,0))</f>
        <v>CHIEF</v>
      </c>
    </row>
    <row r="5503" spans="1:9" hidden="1" x14ac:dyDescent="0.2">
      <c r="A5503">
        <v>2018</v>
      </c>
      <c r="B5503">
        <v>11</v>
      </c>
      <c r="C5503" s="8" t="s">
        <v>482</v>
      </c>
      <c r="D5503" s="8" t="s">
        <v>310</v>
      </c>
      <c r="E5503" t="s">
        <v>16</v>
      </c>
      <c r="F5503" t="s">
        <v>41</v>
      </c>
      <c r="G5503">
        <v>92</v>
      </c>
      <c r="H5503">
        <v>46</v>
      </c>
      <c r="I5503" t="str">
        <f>INDEX('DATA - Teams'!$C:$C,MATCH(C5503,'DATA - Teams'!$B:$B,0))</f>
        <v>CHIEF</v>
      </c>
    </row>
    <row r="5504" spans="1:9" hidden="1" x14ac:dyDescent="0.2">
      <c r="A5504">
        <v>2018</v>
      </c>
      <c r="B5504">
        <v>11</v>
      </c>
      <c r="C5504" s="8" t="s">
        <v>482</v>
      </c>
      <c r="D5504" s="8" t="s">
        <v>287</v>
      </c>
      <c r="E5504" t="s">
        <v>16</v>
      </c>
      <c r="F5504" t="s">
        <v>38</v>
      </c>
      <c r="G5504">
        <v>95</v>
      </c>
      <c r="H5504">
        <v>61</v>
      </c>
      <c r="I5504" t="str">
        <f>INDEX('DATA - Teams'!$C:$C,MATCH(C5504,'DATA - Teams'!$B:$B,0))</f>
        <v>CHIEF</v>
      </c>
    </row>
    <row r="5505" spans="1:9" hidden="1" x14ac:dyDescent="0.2">
      <c r="A5505">
        <v>2018</v>
      </c>
      <c r="B5505">
        <v>11</v>
      </c>
      <c r="C5505" s="8" t="s">
        <v>482</v>
      </c>
      <c r="D5505" s="8" t="s">
        <v>207</v>
      </c>
      <c r="E5505" t="s">
        <v>20</v>
      </c>
      <c r="F5505" t="s">
        <v>41</v>
      </c>
      <c r="G5505">
        <v>93</v>
      </c>
      <c r="H5505">
        <v>117</v>
      </c>
      <c r="I5505" t="str">
        <f>INDEX('DATA - Teams'!$C:$C,MATCH(C5505,'DATA - Teams'!$B:$B,0))</f>
        <v>CHIEF</v>
      </c>
    </row>
    <row r="5506" spans="1:9" hidden="1" x14ac:dyDescent="0.2">
      <c r="A5506">
        <v>2018</v>
      </c>
      <c r="B5506">
        <v>11</v>
      </c>
      <c r="C5506" s="8" t="s">
        <v>482</v>
      </c>
      <c r="D5506" s="8" t="s">
        <v>147</v>
      </c>
      <c r="E5506" t="s">
        <v>14</v>
      </c>
      <c r="F5506" t="s">
        <v>52</v>
      </c>
      <c r="G5506">
        <v>95</v>
      </c>
      <c r="H5506">
        <v>98</v>
      </c>
      <c r="I5506" t="str">
        <f>INDEX('DATA - Teams'!$C:$C,MATCH(C5506,'DATA - Teams'!$B:$B,0))</f>
        <v>CHIEF</v>
      </c>
    </row>
    <row r="5507" spans="1:9" hidden="1" x14ac:dyDescent="0.2">
      <c r="A5507">
        <v>2018</v>
      </c>
      <c r="B5507">
        <v>11</v>
      </c>
      <c r="C5507" s="8" t="s">
        <v>482</v>
      </c>
      <c r="D5507" s="8" t="s">
        <v>39</v>
      </c>
      <c r="E5507" t="s">
        <v>22</v>
      </c>
      <c r="F5507" t="s">
        <v>41</v>
      </c>
      <c r="G5507">
        <v>140</v>
      </c>
      <c r="H5507">
        <v>105</v>
      </c>
      <c r="I5507" t="str">
        <f>INDEX('DATA - Teams'!$C:$C,MATCH(C5507,'DATA - Teams'!$B:$B,0))</f>
        <v>CHIEF</v>
      </c>
    </row>
    <row r="5508" spans="1:9" hidden="1" x14ac:dyDescent="0.2">
      <c r="A5508">
        <v>2018</v>
      </c>
      <c r="B5508">
        <v>11</v>
      </c>
      <c r="C5508" s="8" t="s">
        <v>482</v>
      </c>
      <c r="D5508" s="8" t="s">
        <v>169</v>
      </c>
      <c r="E5508" t="s">
        <v>22</v>
      </c>
      <c r="F5508" t="s">
        <v>43</v>
      </c>
      <c r="G5508">
        <v>94</v>
      </c>
      <c r="H5508">
        <v>99</v>
      </c>
      <c r="I5508" t="str">
        <f>INDEX('DATA - Teams'!$C:$C,MATCH(C5508,'DATA - Teams'!$B:$B,0))</f>
        <v>CHIEF</v>
      </c>
    </row>
    <row r="5509" spans="1:9" hidden="1" x14ac:dyDescent="0.2">
      <c r="A5509">
        <v>2018</v>
      </c>
      <c r="B5509">
        <v>11</v>
      </c>
      <c r="C5509" s="8" t="s">
        <v>482</v>
      </c>
      <c r="D5509" s="8" t="s">
        <v>387</v>
      </c>
      <c r="E5509" t="s">
        <v>33</v>
      </c>
      <c r="F5509" t="s">
        <v>41</v>
      </c>
      <c r="G5509">
        <v>129</v>
      </c>
      <c r="H5509">
        <v>131</v>
      </c>
      <c r="I5509" t="str">
        <f>INDEX('DATA - Teams'!$C:$C,MATCH(C5509,'DATA - Teams'!$B:$B,0))</f>
        <v>CHIEF</v>
      </c>
    </row>
    <row r="5510" spans="1:9" hidden="1" x14ac:dyDescent="0.2">
      <c r="A5510">
        <v>2018</v>
      </c>
      <c r="B5510">
        <v>11</v>
      </c>
      <c r="C5510" s="8" t="s">
        <v>482</v>
      </c>
      <c r="D5510" s="8" t="s">
        <v>53</v>
      </c>
      <c r="E5510" t="s">
        <v>24</v>
      </c>
      <c r="F5510" t="s">
        <v>38</v>
      </c>
      <c r="G5510">
        <v>77</v>
      </c>
      <c r="H5510">
        <v>78</v>
      </c>
      <c r="I5510" t="str">
        <f>INDEX('DATA - Teams'!$C:$C,MATCH(C5510,'DATA - Teams'!$B:$B,0))</f>
        <v>CHIEF</v>
      </c>
    </row>
    <row r="5511" spans="1:9" hidden="1" x14ac:dyDescent="0.2">
      <c r="A5511">
        <v>2018</v>
      </c>
      <c r="B5511">
        <v>11</v>
      </c>
      <c r="C5511" s="8" t="s">
        <v>482</v>
      </c>
      <c r="D5511" s="8" t="s">
        <v>177</v>
      </c>
      <c r="E5511" t="s">
        <v>27</v>
      </c>
      <c r="F5511" t="s">
        <v>43</v>
      </c>
      <c r="G5511">
        <v>97</v>
      </c>
      <c r="H5511">
        <v>82</v>
      </c>
      <c r="I5511" t="str">
        <f>INDEX('DATA - Teams'!$C:$C,MATCH(C5511,'DATA - Teams'!$B:$B,0))</f>
        <v>CHIEF</v>
      </c>
    </row>
    <row r="5512" spans="1:9" hidden="1" x14ac:dyDescent="0.2">
      <c r="A5512">
        <v>2018</v>
      </c>
      <c r="B5512">
        <v>11</v>
      </c>
      <c r="C5512" s="8" t="s">
        <v>482</v>
      </c>
      <c r="D5512" s="8" t="s">
        <v>37</v>
      </c>
      <c r="E5512" t="s">
        <v>21</v>
      </c>
      <c r="F5512" t="s">
        <v>38</v>
      </c>
      <c r="G5512">
        <v>65</v>
      </c>
      <c r="H5512">
        <v>68</v>
      </c>
      <c r="I5512" t="str">
        <f>INDEX('DATA - Teams'!$C:$C,MATCH(C5512,'DATA - Teams'!$B:$B,0))</f>
        <v>CHIEF</v>
      </c>
    </row>
    <row r="5513" spans="1:9" hidden="1" x14ac:dyDescent="0.2">
      <c r="A5513">
        <v>2018</v>
      </c>
      <c r="B5513">
        <v>11</v>
      </c>
      <c r="C5513" s="8" t="s">
        <v>482</v>
      </c>
      <c r="D5513" s="8" t="s">
        <v>297</v>
      </c>
      <c r="E5513" t="s">
        <v>21</v>
      </c>
      <c r="F5513" t="s">
        <v>38</v>
      </c>
      <c r="G5513">
        <v>95</v>
      </c>
      <c r="H5513">
        <v>99</v>
      </c>
      <c r="I5513" t="str">
        <f>INDEX('DATA - Teams'!$C:$C,MATCH(C5513,'DATA - Teams'!$B:$B,0))</f>
        <v>CHIEF</v>
      </c>
    </row>
    <row r="5514" spans="1:9" hidden="1" x14ac:dyDescent="0.2">
      <c r="A5514">
        <v>2018</v>
      </c>
      <c r="B5514">
        <v>11</v>
      </c>
      <c r="C5514" s="8" t="s">
        <v>482</v>
      </c>
      <c r="D5514" s="8" t="s">
        <v>249</v>
      </c>
      <c r="E5514" t="s">
        <v>13</v>
      </c>
      <c r="F5514" t="s">
        <v>41</v>
      </c>
      <c r="G5514">
        <v>81</v>
      </c>
      <c r="H5514">
        <v>0</v>
      </c>
      <c r="I5514" t="str">
        <f>INDEX('DATA - Teams'!$C:$C,MATCH(C5514,'DATA - Teams'!$B:$B,0))</f>
        <v>CHIEF</v>
      </c>
    </row>
    <row r="5515" spans="1:9" hidden="1" x14ac:dyDescent="0.2">
      <c r="A5515">
        <v>2018</v>
      </c>
      <c r="B5515">
        <v>11</v>
      </c>
      <c r="C5515" s="8" t="s">
        <v>482</v>
      </c>
      <c r="D5515" s="8" t="s">
        <v>168</v>
      </c>
      <c r="E5515" t="s">
        <v>13</v>
      </c>
      <c r="F5515" t="s">
        <v>43</v>
      </c>
      <c r="G5515">
        <v>94</v>
      </c>
      <c r="H5515">
        <v>117</v>
      </c>
      <c r="I5515" t="str">
        <f>INDEX('DATA - Teams'!$C:$C,MATCH(C5515,'DATA - Teams'!$B:$B,0))</f>
        <v>CHIEF</v>
      </c>
    </row>
    <row r="5516" spans="1:9" hidden="1" x14ac:dyDescent="0.2">
      <c r="A5516">
        <v>2018</v>
      </c>
      <c r="B5516">
        <v>11</v>
      </c>
      <c r="C5516" s="8" t="s">
        <v>482</v>
      </c>
      <c r="D5516" s="8" t="s">
        <v>118</v>
      </c>
      <c r="E5516" t="s">
        <v>17</v>
      </c>
      <c r="F5516" t="s">
        <v>41</v>
      </c>
      <c r="G5516">
        <v>118</v>
      </c>
      <c r="H5516">
        <v>125</v>
      </c>
      <c r="I5516" t="str">
        <f>INDEX('DATA - Teams'!$C:$C,MATCH(C5516,'DATA - Teams'!$B:$B,0))</f>
        <v>CHIEF</v>
      </c>
    </row>
    <row r="5517" spans="1:9" hidden="1" x14ac:dyDescent="0.2">
      <c r="A5517">
        <v>2018</v>
      </c>
      <c r="B5517">
        <v>11</v>
      </c>
      <c r="C5517" s="8" t="s">
        <v>482</v>
      </c>
      <c r="D5517" s="8" t="s">
        <v>70</v>
      </c>
      <c r="E5517" t="s">
        <v>23</v>
      </c>
      <c r="F5517" t="s">
        <v>38</v>
      </c>
      <c r="G5517">
        <v>86</v>
      </c>
      <c r="H5517">
        <v>0</v>
      </c>
      <c r="I5517" t="str">
        <f>INDEX('DATA - Teams'!$C:$C,MATCH(C5517,'DATA - Teams'!$B:$B,0))</f>
        <v>CHIEF</v>
      </c>
    </row>
    <row r="5518" spans="1:9" hidden="1" x14ac:dyDescent="0.2">
      <c r="A5518">
        <v>2018</v>
      </c>
      <c r="B5518">
        <v>11</v>
      </c>
      <c r="C5518" s="8" t="s">
        <v>482</v>
      </c>
      <c r="D5518" s="8" t="s">
        <v>65</v>
      </c>
      <c r="E5518" t="s">
        <v>35</v>
      </c>
      <c r="F5518" t="s">
        <v>41</v>
      </c>
      <c r="G5518">
        <v>91</v>
      </c>
      <c r="H5518">
        <v>78</v>
      </c>
      <c r="I5518" t="str">
        <f>INDEX('DATA - Teams'!$C:$C,MATCH(C5518,'DATA - Teams'!$B:$B,0))</f>
        <v>CHIEF</v>
      </c>
    </row>
    <row r="5519" spans="1:9" hidden="1" x14ac:dyDescent="0.2">
      <c r="A5519">
        <v>2018</v>
      </c>
      <c r="B5519">
        <v>11</v>
      </c>
      <c r="C5519" s="8" t="s">
        <v>482</v>
      </c>
      <c r="D5519" s="8" t="s">
        <v>259</v>
      </c>
      <c r="E5519" t="s">
        <v>35</v>
      </c>
      <c r="F5519" t="s">
        <v>43</v>
      </c>
      <c r="G5519">
        <v>105</v>
      </c>
      <c r="H5519">
        <v>62</v>
      </c>
      <c r="I5519" t="str">
        <f>INDEX('DATA - Teams'!$C:$C,MATCH(C5519,'DATA - Teams'!$B:$B,0))</f>
        <v>CHIEF</v>
      </c>
    </row>
    <row r="5520" spans="1:9" hidden="1" x14ac:dyDescent="0.2">
      <c r="A5520">
        <v>2018</v>
      </c>
      <c r="B5520">
        <v>11</v>
      </c>
      <c r="C5520" s="8" t="s">
        <v>482</v>
      </c>
      <c r="D5520" s="8" t="s">
        <v>82</v>
      </c>
      <c r="E5520" t="s">
        <v>16</v>
      </c>
      <c r="F5520" t="s">
        <v>59</v>
      </c>
      <c r="G5520">
        <v>104</v>
      </c>
      <c r="H5520">
        <v>92</v>
      </c>
      <c r="I5520" t="str">
        <f>INDEX('DATA - Teams'!$C:$C,MATCH(C5520,'DATA - Teams'!$B:$B,0))</f>
        <v>CHIEF</v>
      </c>
    </row>
    <row r="5521" spans="1:9" hidden="1" x14ac:dyDescent="0.2">
      <c r="A5521">
        <v>2018</v>
      </c>
      <c r="B5521">
        <v>11</v>
      </c>
      <c r="C5521" s="8" t="s">
        <v>482</v>
      </c>
      <c r="D5521" s="8" t="s">
        <v>107</v>
      </c>
      <c r="E5521" t="s">
        <v>33</v>
      </c>
      <c r="F5521" t="s">
        <v>59</v>
      </c>
      <c r="G5521">
        <v>82</v>
      </c>
      <c r="H5521">
        <v>74</v>
      </c>
      <c r="I5521" t="str">
        <f>INDEX('DATA - Teams'!$C:$C,MATCH(C5521,'DATA - Teams'!$B:$B,0))</f>
        <v>CHIEF</v>
      </c>
    </row>
    <row r="5522" spans="1:9" hidden="1" x14ac:dyDescent="0.2">
      <c r="A5522">
        <v>2018</v>
      </c>
      <c r="B5522">
        <v>11</v>
      </c>
      <c r="C5522" s="8" t="s">
        <v>482</v>
      </c>
      <c r="D5522" s="8" t="s">
        <v>255</v>
      </c>
      <c r="E5522" t="s">
        <v>27</v>
      </c>
      <c r="F5522" t="s">
        <v>59</v>
      </c>
      <c r="G5522">
        <v>91</v>
      </c>
      <c r="H5522">
        <v>116</v>
      </c>
      <c r="I5522" t="str">
        <f>INDEX('DATA - Teams'!$C:$C,MATCH(C5522,'DATA - Teams'!$B:$B,0))</f>
        <v>CHIEF</v>
      </c>
    </row>
    <row r="5523" spans="1:9" hidden="1" x14ac:dyDescent="0.2">
      <c r="A5523">
        <v>2018</v>
      </c>
      <c r="B5523">
        <v>11</v>
      </c>
      <c r="C5523" s="8" t="s">
        <v>482</v>
      </c>
      <c r="D5523" s="8" t="s">
        <v>45</v>
      </c>
      <c r="E5523" t="s">
        <v>32</v>
      </c>
      <c r="F5523" t="s">
        <v>59</v>
      </c>
      <c r="G5523">
        <v>81</v>
      </c>
      <c r="H5523">
        <v>0</v>
      </c>
      <c r="I5523" t="str">
        <f>INDEX('DATA - Teams'!$C:$C,MATCH(C5523,'DATA - Teams'!$B:$B,0))</f>
        <v>CHIEF</v>
      </c>
    </row>
    <row r="5524" spans="1:9" hidden="1" x14ac:dyDescent="0.2">
      <c r="A5524">
        <v>2018</v>
      </c>
      <c r="B5524">
        <v>12</v>
      </c>
      <c r="C5524" s="8" t="s">
        <v>482</v>
      </c>
      <c r="D5524" s="8" t="s">
        <v>210</v>
      </c>
      <c r="E5524" t="s">
        <v>10</v>
      </c>
      <c r="F5524" t="s">
        <v>43</v>
      </c>
      <c r="G5524">
        <v>91</v>
      </c>
      <c r="H5524">
        <v>93</v>
      </c>
      <c r="I5524" t="str">
        <f>INDEX('DATA - Teams'!$C:$C,MATCH(C5524,'DATA - Teams'!$B:$B,0))</f>
        <v>CHIEF</v>
      </c>
    </row>
    <row r="5525" spans="1:9" hidden="1" x14ac:dyDescent="0.2">
      <c r="A5525">
        <v>2018</v>
      </c>
      <c r="B5525">
        <v>12</v>
      </c>
      <c r="C5525" s="8" t="s">
        <v>482</v>
      </c>
      <c r="D5525" s="8" t="s">
        <v>287</v>
      </c>
      <c r="E5525" t="s">
        <v>16</v>
      </c>
      <c r="F5525" t="s">
        <v>38</v>
      </c>
      <c r="G5525">
        <v>88</v>
      </c>
      <c r="H5525">
        <v>74</v>
      </c>
      <c r="I5525" t="str">
        <f>INDEX('DATA - Teams'!$C:$C,MATCH(C5525,'DATA - Teams'!$B:$B,0))</f>
        <v>CHIEF</v>
      </c>
    </row>
    <row r="5526" spans="1:9" hidden="1" x14ac:dyDescent="0.2">
      <c r="A5526">
        <v>2018</v>
      </c>
      <c r="B5526">
        <v>12</v>
      </c>
      <c r="C5526" s="8" t="s">
        <v>482</v>
      </c>
      <c r="D5526" s="8" t="s">
        <v>82</v>
      </c>
      <c r="E5526" t="s">
        <v>16</v>
      </c>
      <c r="F5526" t="s">
        <v>41</v>
      </c>
      <c r="G5526">
        <v>98</v>
      </c>
      <c r="H5526">
        <v>97</v>
      </c>
      <c r="I5526" t="str">
        <f>INDEX('DATA - Teams'!$C:$C,MATCH(C5526,'DATA - Teams'!$B:$B,0))</f>
        <v>CHIEF</v>
      </c>
    </row>
    <row r="5527" spans="1:9" hidden="1" x14ac:dyDescent="0.2">
      <c r="A5527">
        <v>2018</v>
      </c>
      <c r="B5527">
        <v>12</v>
      </c>
      <c r="C5527" s="8" t="s">
        <v>482</v>
      </c>
      <c r="D5527" s="8" t="s">
        <v>310</v>
      </c>
      <c r="E5527" t="s">
        <v>16</v>
      </c>
      <c r="F5527" t="s">
        <v>41</v>
      </c>
      <c r="G5527">
        <v>77</v>
      </c>
      <c r="H5527">
        <v>66</v>
      </c>
      <c r="I5527" t="str">
        <f>INDEX('DATA - Teams'!$C:$C,MATCH(C5527,'DATA - Teams'!$B:$B,0))</f>
        <v>CHIEF</v>
      </c>
    </row>
    <row r="5528" spans="1:9" hidden="1" x14ac:dyDescent="0.2">
      <c r="A5528">
        <v>2018</v>
      </c>
      <c r="B5528">
        <v>12</v>
      </c>
      <c r="C5528" s="8" t="s">
        <v>482</v>
      </c>
      <c r="D5528" s="8" t="s">
        <v>207</v>
      </c>
      <c r="E5528" t="s">
        <v>20</v>
      </c>
      <c r="F5528" t="s">
        <v>41</v>
      </c>
      <c r="G5528">
        <v>104</v>
      </c>
      <c r="H5528">
        <v>151</v>
      </c>
      <c r="I5528" t="str">
        <f>INDEX('DATA - Teams'!$C:$C,MATCH(C5528,'DATA - Teams'!$B:$B,0))</f>
        <v>CHIEF</v>
      </c>
    </row>
    <row r="5529" spans="1:9" hidden="1" x14ac:dyDescent="0.2">
      <c r="A5529">
        <v>2018</v>
      </c>
      <c r="B5529">
        <v>12</v>
      </c>
      <c r="C5529" s="8" t="s">
        <v>482</v>
      </c>
      <c r="D5529" s="8" t="s">
        <v>147</v>
      </c>
      <c r="E5529" t="s">
        <v>14</v>
      </c>
      <c r="F5529" t="s">
        <v>52</v>
      </c>
      <c r="G5529">
        <v>90</v>
      </c>
      <c r="H5529">
        <v>54</v>
      </c>
      <c r="I5529" t="str">
        <f>INDEX('DATA - Teams'!$C:$C,MATCH(C5529,'DATA - Teams'!$B:$B,0))</f>
        <v>CHIEF</v>
      </c>
    </row>
    <row r="5530" spans="1:9" hidden="1" x14ac:dyDescent="0.2">
      <c r="A5530">
        <v>2018</v>
      </c>
      <c r="B5530">
        <v>12</v>
      </c>
      <c r="C5530" s="8" t="s">
        <v>482</v>
      </c>
      <c r="D5530" s="8" t="s">
        <v>39</v>
      </c>
      <c r="E5530" t="s">
        <v>22</v>
      </c>
      <c r="F5530" t="s">
        <v>41</v>
      </c>
      <c r="G5530">
        <v>140</v>
      </c>
      <c r="H5530">
        <v>0</v>
      </c>
      <c r="I5530" t="str">
        <f>INDEX('DATA - Teams'!$C:$C,MATCH(C5530,'DATA - Teams'!$B:$B,0))</f>
        <v>CHIEF</v>
      </c>
    </row>
    <row r="5531" spans="1:9" hidden="1" x14ac:dyDescent="0.2">
      <c r="A5531">
        <v>2018</v>
      </c>
      <c r="B5531">
        <v>12</v>
      </c>
      <c r="C5531" s="8" t="s">
        <v>482</v>
      </c>
      <c r="D5531" s="8" t="s">
        <v>107</v>
      </c>
      <c r="E5531" t="s">
        <v>33</v>
      </c>
      <c r="F5531" t="s">
        <v>43</v>
      </c>
      <c r="G5531">
        <v>79</v>
      </c>
      <c r="H5531">
        <v>49</v>
      </c>
      <c r="I5531" t="str">
        <f>INDEX('DATA - Teams'!$C:$C,MATCH(C5531,'DATA - Teams'!$B:$B,0))</f>
        <v>CHIEF</v>
      </c>
    </row>
    <row r="5532" spans="1:9" hidden="1" x14ac:dyDescent="0.2">
      <c r="A5532">
        <v>2018</v>
      </c>
      <c r="B5532">
        <v>12</v>
      </c>
      <c r="C5532" s="8" t="s">
        <v>482</v>
      </c>
      <c r="D5532" s="8" t="s">
        <v>387</v>
      </c>
      <c r="E5532" t="s">
        <v>33</v>
      </c>
      <c r="F5532" t="s">
        <v>41</v>
      </c>
      <c r="G5532">
        <v>112</v>
      </c>
      <c r="H5532">
        <v>52</v>
      </c>
      <c r="I5532" t="str">
        <f>INDEX('DATA - Teams'!$C:$C,MATCH(C5532,'DATA - Teams'!$B:$B,0))</f>
        <v>CHIEF</v>
      </c>
    </row>
    <row r="5533" spans="1:9" hidden="1" x14ac:dyDescent="0.2">
      <c r="A5533">
        <v>2018</v>
      </c>
      <c r="B5533">
        <v>12</v>
      </c>
      <c r="C5533" s="8" t="s">
        <v>482</v>
      </c>
      <c r="D5533" s="8" t="s">
        <v>53</v>
      </c>
      <c r="E5533" t="s">
        <v>24</v>
      </c>
      <c r="F5533" t="s">
        <v>38</v>
      </c>
      <c r="G5533">
        <v>86</v>
      </c>
      <c r="H5533">
        <v>98</v>
      </c>
      <c r="I5533" t="str">
        <f>INDEX('DATA - Teams'!$C:$C,MATCH(C5533,'DATA - Teams'!$B:$B,0))</f>
        <v>CHIEF</v>
      </c>
    </row>
    <row r="5534" spans="1:9" hidden="1" x14ac:dyDescent="0.2">
      <c r="A5534">
        <v>2018</v>
      </c>
      <c r="B5534">
        <v>12</v>
      </c>
      <c r="C5534" s="8" t="s">
        <v>482</v>
      </c>
      <c r="D5534" s="8" t="s">
        <v>177</v>
      </c>
      <c r="E5534" t="s">
        <v>27</v>
      </c>
      <c r="F5534" t="s">
        <v>43</v>
      </c>
      <c r="G5534">
        <v>97</v>
      </c>
      <c r="H5534">
        <v>0</v>
      </c>
      <c r="I5534" t="str">
        <f>INDEX('DATA - Teams'!$C:$C,MATCH(C5534,'DATA - Teams'!$B:$B,0))</f>
        <v>CHIEF</v>
      </c>
    </row>
    <row r="5535" spans="1:9" hidden="1" x14ac:dyDescent="0.2">
      <c r="A5535">
        <v>2018</v>
      </c>
      <c r="B5535">
        <v>12</v>
      </c>
      <c r="C5535" s="8" t="s">
        <v>482</v>
      </c>
      <c r="D5535" s="8" t="s">
        <v>297</v>
      </c>
      <c r="E5535" t="s">
        <v>21</v>
      </c>
      <c r="F5535" t="s">
        <v>38</v>
      </c>
      <c r="G5535">
        <v>95</v>
      </c>
      <c r="H5535">
        <v>0</v>
      </c>
      <c r="I5535" t="str">
        <f>INDEX('DATA - Teams'!$C:$C,MATCH(C5535,'DATA - Teams'!$B:$B,0))</f>
        <v>CHIEF</v>
      </c>
    </row>
    <row r="5536" spans="1:9" hidden="1" x14ac:dyDescent="0.2">
      <c r="A5536">
        <v>2018</v>
      </c>
      <c r="B5536">
        <v>12</v>
      </c>
      <c r="C5536" s="8" t="s">
        <v>482</v>
      </c>
      <c r="D5536" s="8" t="s">
        <v>37</v>
      </c>
      <c r="E5536" t="s">
        <v>21</v>
      </c>
      <c r="F5536" t="s">
        <v>38</v>
      </c>
      <c r="G5536">
        <v>65</v>
      </c>
      <c r="H5536">
        <v>0</v>
      </c>
      <c r="I5536" t="str">
        <f>INDEX('DATA - Teams'!$C:$C,MATCH(C5536,'DATA - Teams'!$B:$B,0))</f>
        <v>CHIEF</v>
      </c>
    </row>
    <row r="5537" spans="1:9" hidden="1" x14ac:dyDescent="0.2">
      <c r="A5537">
        <v>2018</v>
      </c>
      <c r="B5537">
        <v>12</v>
      </c>
      <c r="C5537" s="8" t="s">
        <v>482</v>
      </c>
      <c r="D5537" s="8" t="s">
        <v>168</v>
      </c>
      <c r="E5537" t="s">
        <v>13</v>
      </c>
      <c r="F5537" t="s">
        <v>43</v>
      </c>
      <c r="G5537">
        <v>94</v>
      </c>
      <c r="H5537">
        <v>0</v>
      </c>
      <c r="I5537" t="str">
        <f>INDEX('DATA - Teams'!$C:$C,MATCH(C5537,'DATA - Teams'!$B:$B,0))</f>
        <v>CHIEF</v>
      </c>
    </row>
    <row r="5538" spans="1:9" hidden="1" x14ac:dyDescent="0.2">
      <c r="A5538">
        <v>2018</v>
      </c>
      <c r="B5538">
        <v>12</v>
      </c>
      <c r="C5538" s="8" t="s">
        <v>482</v>
      </c>
      <c r="D5538" s="8" t="s">
        <v>118</v>
      </c>
      <c r="E5538" t="s">
        <v>17</v>
      </c>
      <c r="F5538" t="s">
        <v>41</v>
      </c>
      <c r="G5538">
        <v>118</v>
      </c>
      <c r="H5538">
        <v>127</v>
      </c>
      <c r="I5538" t="str">
        <f>INDEX('DATA - Teams'!$C:$C,MATCH(C5538,'DATA - Teams'!$B:$B,0))</f>
        <v>CHIEF</v>
      </c>
    </row>
    <row r="5539" spans="1:9" hidden="1" x14ac:dyDescent="0.2">
      <c r="A5539">
        <v>2018</v>
      </c>
      <c r="B5539">
        <v>12</v>
      </c>
      <c r="C5539" s="8" t="s">
        <v>482</v>
      </c>
      <c r="D5539" s="8" t="s">
        <v>70</v>
      </c>
      <c r="E5539" t="s">
        <v>23</v>
      </c>
      <c r="F5539" t="s">
        <v>38</v>
      </c>
      <c r="G5539">
        <v>86</v>
      </c>
      <c r="H5539">
        <v>0</v>
      </c>
      <c r="I5539" t="str">
        <f>INDEX('DATA - Teams'!$C:$C,MATCH(C5539,'DATA - Teams'!$B:$B,0))</f>
        <v>CHIEF</v>
      </c>
    </row>
    <row r="5540" spans="1:9" hidden="1" x14ac:dyDescent="0.2">
      <c r="A5540">
        <v>2018</v>
      </c>
      <c r="B5540">
        <v>12</v>
      </c>
      <c r="C5540" s="8" t="s">
        <v>482</v>
      </c>
      <c r="D5540" s="8" t="s">
        <v>259</v>
      </c>
      <c r="E5540" t="s">
        <v>35</v>
      </c>
      <c r="F5540" t="s">
        <v>43</v>
      </c>
      <c r="G5540">
        <v>105</v>
      </c>
      <c r="H5540">
        <v>110</v>
      </c>
      <c r="I5540" t="str">
        <f>INDEX('DATA - Teams'!$C:$C,MATCH(C5540,'DATA - Teams'!$B:$B,0))</f>
        <v>CHIEF</v>
      </c>
    </row>
    <row r="5541" spans="1:9" hidden="1" x14ac:dyDescent="0.2">
      <c r="A5541">
        <v>2018</v>
      </c>
      <c r="B5541">
        <v>12</v>
      </c>
      <c r="C5541" s="8" t="s">
        <v>482</v>
      </c>
      <c r="D5541" s="8" t="s">
        <v>65</v>
      </c>
      <c r="E5541" t="s">
        <v>35</v>
      </c>
      <c r="F5541" t="s">
        <v>41</v>
      </c>
      <c r="G5541">
        <v>87</v>
      </c>
      <c r="H5541">
        <v>87</v>
      </c>
      <c r="I5541" t="str">
        <f>INDEX('DATA - Teams'!$C:$C,MATCH(C5541,'DATA - Teams'!$B:$B,0))</f>
        <v>CHIEF</v>
      </c>
    </row>
    <row r="5542" spans="1:9" hidden="1" x14ac:dyDescent="0.2">
      <c r="A5542">
        <v>2018</v>
      </c>
      <c r="B5542">
        <v>12</v>
      </c>
      <c r="C5542" s="8" t="s">
        <v>482</v>
      </c>
      <c r="D5542" s="8" t="s">
        <v>169</v>
      </c>
      <c r="E5542" t="s">
        <v>22</v>
      </c>
      <c r="F5542" t="s">
        <v>59</v>
      </c>
      <c r="G5542">
        <v>94</v>
      </c>
      <c r="H5542">
        <v>0</v>
      </c>
      <c r="I5542" t="str">
        <f>INDEX('DATA - Teams'!$C:$C,MATCH(C5542,'DATA - Teams'!$B:$B,0))</f>
        <v>CHIEF</v>
      </c>
    </row>
    <row r="5543" spans="1:9" hidden="1" x14ac:dyDescent="0.2">
      <c r="A5543">
        <v>2018</v>
      </c>
      <c r="B5543">
        <v>12</v>
      </c>
      <c r="C5543" s="8" t="s">
        <v>482</v>
      </c>
      <c r="D5543" s="8" t="s">
        <v>255</v>
      </c>
      <c r="E5543" t="s">
        <v>27</v>
      </c>
      <c r="F5543" t="s">
        <v>59</v>
      </c>
      <c r="G5543">
        <v>91</v>
      </c>
      <c r="H5543">
        <v>0</v>
      </c>
      <c r="I5543" t="str">
        <f>INDEX('DATA - Teams'!$C:$C,MATCH(C5543,'DATA - Teams'!$B:$B,0))</f>
        <v>CHIEF</v>
      </c>
    </row>
    <row r="5544" spans="1:9" hidden="1" x14ac:dyDescent="0.2">
      <c r="A5544">
        <v>2018</v>
      </c>
      <c r="B5544">
        <v>12</v>
      </c>
      <c r="C5544" s="8" t="s">
        <v>482</v>
      </c>
      <c r="D5544" s="8" t="s">
        <v>249</v>
      </c>
      <c r="E5544" t="s">
        <v>13</v>
      </c>
      <c r="F5544" t="s">
        <v>59</v>
      </c>
      <c r="G5544">
        <v>81</v>
      </c>
      <c r="H5544">
        <v>0</v>
      </c>
      <c r="I5544" t="str">
        <f>INDEX('DATA - Teams'!$C:$C,MATCH(C5544,'DATA - Teams'!$B:$B,0))</f>
        <v>CHIEF</v>
      </c>
    </row>
    <row r="5545" spans="1:9" hidden="1" x14ac:dyDescent="0.2">
      <c r="A5545">
        <v>2018</v>
      </c>
      <c r="B5545">
        <v>12</v>
      </c>
      <c r="C5545" s="8" t="s">
        <v>482</v>
      </c>
      <c r="D5545" s="8" t="s">
        <v>45</v>
      </c>
      <c r="E5545" t="s">
        <v>32</v>
      </c>
      <c r="F5545" t="s">
        <v>59</v>
      </c>
      <c r="G5545">
        <v>81</v>
      </c>
      <c r="H5545">
        <v>0</v>
      </c>
      <c r="I5545" t="str">
        <f>INDEX('DATA - Teams'!$C:$C,MATCH(C5545,'DATA - Teams'!$B:$B,0))</f>
        <v>CHIEF</v>
      </c>
    </row>
    <row r="5546" spans="1:9" hidden="1" x14ac:dyDescent="0.2">
      <c r="A5546">
        <v>2018</v>
      </c>
      <c r="B5546">
        <v>13</v>
      </c>
      <c r="C5546" s="8" t="s">
        <v>482</v>
      </c>
      <c r="D5546" s="8" t="s">
        <v>210</v>
      </c>
      <c r="E5546" t="s">
        <v>10</v>
      </c>
      <c r="F5546" t="s">
        <v>43</v>
      </c>
      <c r="G5546">
        <v>91</v>
      </c>
      <c r="H5546">
        <v>0</v>
      </c>
      <c r="I5546" t="str">
        <f>INDEX('DATA - Teams'!$C:$C,MATCH(C5546,'DATA - Teams'!$B:$B,0))</f>
        <v>CHIEF</v>
      </c>
    </row>
    <row r="5547" spans="1:9" hidden="1" x14ac:dyDescent="0.2">
      <c r="A5547">
        <v>2018</v>
      </c>
      <c r="B5547">
        <v>13</v>
      </c>
      <c r="C5547" s="8" t="s">
        <v>482</v>
      </c>
      <c r="D5547" s="8" t="s">
        <v>82</v>
      </c>
      <c r="E5547" t="s">
        <v>16</v>
      </c>
      <c r="F5547" t="s">
        <v>41</v>
      </c>
      <c r="G5547">
        <v>98</v>
      </c>
      <c r="H5547">
        <v>82</v>
      </c>
      <c r="I5547" t="str">
        <f>INDEX('DATA - Teams'!$C:$C,MATCH(C5547,'DATA - Teams'!$B:$B,0))</f>
        <v>CHIEF</v>
      </c>
    </row>
    <row r="5548" spans="1:9" hidden="1" x14ac:dyDescent="0.2">
      <c r="A5548">
        <v>2018</v>
      </c>
      <c r="B5548">
        <v>13</v>
      </c>
      <c r="C5548" s="8" t="s">
        <v>482</v>
      </c>
      <c r="D5548" s="8" t="s">
        <v>310</v>
      </c>
      <c r="E5548" t="s">
        <v>16</v>
      </c>
      <c r="F5548" t="s">
        <v>41</v>
      </c>
      <c r="G5548">
        <v>76</v>
      </c>
      <c r="H5548">
        <v>88</v>
      </c>
      <c r="I5548" t="str">
        <f>INDEX('DATA - Teams'!$C:$C,MATCH(C5548,'DATA - Teams'!$B:$B,0))</f>
        <v>CHIEF</v>
      </c>
    </row>
    <row r="5549" spans="1:9" hidden="1" x14ac:dyDescent="0.2">
      <c r="A5549">
        <v>2018</v>
      </c>
      <c r="B5549">
        <v>13</v>
      </c>
      <c r="C5549" s="8" t="s">
        <v>482</v>
      </c>
      <c r="D5549" s="8" t="s">
        <v>287</v>
      </c>
      <c r="E5549" t="s">
        <v>16</v>
      </c>
      <c r="F5549" t="s">
        <v>38</v>
      </c>
      <c r="G5549">
        <v>81</v>
      </c>
      <c r="H5549">
        <v>64</v>
      </c>
      <c r="I5549" t="str">
        <f>INDEX('DATA - Teams'!$C:$C,MATCH(C5549,'DATA - Teams'!$B:$B,0))</f>
        <v>CHIEF</v>
      </c>
    </row>
    <row r="5550" spans="1:9" hidden="1" x14ac:dyDescent="0.2">
      <c r="A5550">
        <v>2018</v>
      </c>
      <c r="B5550">
        <v>13</v>
      </c>
      <c r="C5550" s="8" t="s">
        <v>482</v>
      </c>
      <c r="D5550" s="8" t="s">
        <v>207</v>
      </c>
      <c r="E5550" t="s">
        <v>20</v>
      </c>
      <c r="F5550" t="s">
        <v>41</v>
      </c>
      <c r="G5550">
        <v>101</v>
      </c>
      <c r="H5550">
        <v>80</v>
      </c>
      <c r="I5550" t="str">
        <f>INDEX('DATA - Teams'!$C:$C,MATCH(C5550,'DATA - Teams'!$B:$B,0))</f>
        <v>CHIEF</v>
      </c>
    </row>
    <row r="5551" spans="1:9" hidden="1" x14ac:dyDescent="0.2">
      <c r="A5551">
        <v>2018</v>
      </c>
      <c r="B5551">
        <v>13</v>
      </c>
      <c r="C5551" s="8" t="s">
        <v>482</v>
      </c>
      <c r="D5551" s="8" t="s">
        <v>389</v>
      </c>
      <c r="E5551" t="s">
        <v>20</v>
      </c>
      <c r="F5551" t="s">
        <v>38</v>
      </c>
      <c r="G5551">
        <v>62</v>
      </c>
      <c r="H5551">
        <v>37</v>
      </c>
      <c r="I5551" t="str">
        <f>INDEX('DATA - Teams'!$C:$C,MATCH(C5551,'DATA - Teams'!$B:$B,0))</f>
        <v>CHIEF</v>
      </c>
    </row>
    <row r="5552" spans="1:9" hidden="1" x14ac:dyDescent="0.2">
      <c r="A5552">
        <v>2018</v>
      </c>
      <c r="B5552">
        <v>13</v>
      </c>
      <c r="C5552" s="8" t="s">
        <v>482</v>
      </c>
      <c r="D5552" s="8" t="s">
        <v>39</v>
      </c>
      <c r="E5552" t="s">
        <v>22</v>
      </c>
      <c r="F5552" t="s">
        <v>41</v>
      </c>
      <c r="G5552">
        <v>114</v>
      </c>
      <c r="H5552">
        <v>51</v>
      </c>
      <c r="I5552" t="str">
        <f>INDEX('DATA - Teams'!$C:$C,MATCH(C5552,'DATA - Teams'!$B:$B,0))</f>
        <v>CHIEF</v>
      </c>
    </row>
    <row r="5553" spans="1:9" hidden="1" x14ac:dyDescent="0.2">
      <c r="A5553">
        <v>2018</v>
      </c>
      <c r="B5553">
        <v>13</v>
      </c>
      <c r="C5553" s="8" t="s">
        <v>482</v>
      </c>
      <c r="D5553" s="8" t="s">
        <v>169</v>
      </c>
      <c r="E5553" t="s">
        <v>22</v>
      </c>
      <c r="F5553" t="s">
        <v>43</v>
      </c>
      <c r="G5553">
        <v>94</v>
      </c>
      <c r="H5553">
        <v>0</v>
      </c>
      <c r="I5553" t="str">
        <f>INDEX('DATA - Teams'!$C:$C,MATCH(C5553,'DATA - Teams'!$B:$B,0))</f>
        <v>CHIEF</v>
      </c>
    </row>
    <row r="5554" spans="1:9" hidden="1" x14ac:dyDescent="0.2">
      <c r="A5554">
        <v>2018</v>
      </c>
      <c r="B5554">
        <v>13</v>
      </c>
      <c r="C5554" s="8" t="s">
        <v>482</v>
      </c>
      <c r="D5554" s="8" t="s">
        <v>53</v>
      </c>
      <c r="E5554" t="s">
        <v>24</v>
      </c>
      <c r="F5554" t="s">
        <v>38</v>
      </c>
      <c r="G5554">
        <v>81</v>
      </c>
      <c r="H5554">
        <v>79</v>
      </c>
      <c r="I5554" t="str">
        <f>INDEX('DATA - Teams'!$C:$C,MATCH(C5554,'DATA - Teams'!$B:$B,0))</f>
        <v>CHIEF</v>
      </c>
    </row>
    <row r="5555" spans="1:9" hidden="1" x14ac:dyDescent="0.2">
      <c r="A5555">
        <v>2018</v>
      </c>
      <c r="B5555">
        <v>13</v>
      </c>
      <c r="C5555" s="8" t="s">
        <v>482</v>
      </c>
      <c r="D5555" s="8" t="s">
        <v>255</v>
      </c>
      <c r="E5555" t="s">
        <v>27</v>
      </c>
      <c r="F5555" t="s">
        <v>52</v>
      </c>
      <c r="G5555">
        <v>93</v>
      </c>
      <c r="H5555">
        <v>78</v>
      </c>
      <c r="I5555" t="str">
        <f>INDEX('DATA - Teams'!$C:$C,MATCH(C5555,'DATA - Teams'!$B:$B,0))</f>
        <v>CHIEF</v>
      </c>
    </row>
    <row r="5556" spans="1:9" hidden="1" x14ac:dyDescent="0.2">
      <c r="A5556">
        <v>2018</v>
      </c>
      <c r="B5556">
        <v>13</v>
      </c>
      <c r="C5556" s="8" t="s">
        <v>482</v>
      </c>
      <c r="D5556" s="8" t="s">
        <v>177</v>
      </c>
      <c r="E5556" t="s">
        <v>27</v>
      </c>
      <c r="F5556" t="s">
        <v>43</v>
      </c>
      <c r="G5556">
        <v>102</v>
      </c>
      <c r="H5556">
        <v>123</v>
      </c>
      <c r="I5556" t="str">
        <f>INDEX('DATA - Teams'!$C:$C,MATCH(C5556,'DATA - Teams'!$B:$B,0))</f>
        <v>CHIEF</v>
      </c>
    </row>
    <row r="5557" spans="1:9" hidden="1" x14ac:dyDescent="0.2">
      <c r="A5557">
        <v>2018</v>
      </c>
      <c r="B5557">
        <v>13</v>
      </c>
      <c r="C5557" s="8" t="s">
        <v>482</v>
      </c>
      <c r="D5557" s="8" t="s">
        <v>297</v>
      </c>
      <c r="E5557" t="s">
        <v>21</v>
      </c>
      <c r="F5557" t="s">
        <v>38</v>
      </c>
      <c r="G5557">
        <v>103</v>
      </c>
      <c r="H5557">
        <v>123</v>
      </c>
      <c r="I5557" t="str">
        <f>INDEX('DATA - Teams'!$C:$C,MATCH(C5557,'DATA - Teams'!$B:$B,0))</f>
        <v>CHIEF</v>
      </c>
    </row>
    <row r="5558" spans="1:9" hidden="1" x14ac:dyDescent="0.2">
      <c r="A5558">
        <v>2018</v>
      </c>
      <c r="B5558">
        <v>13</v>
      </c>
      <c r="C5558" s="8" t="s">
        <v>482</v>
      </c>
      <c r="D5558" s="8" t="s">
        <v>37</v>
      </c>
      <c r="E5558" t="s">
        <v>21</v>
      </c>
      <c r="F5558" t="s">
        <v>38</v>
      </c>
      <c r="G5558">
        <v>71</v>
      </c>
      <c r="H5558">
        <v>124</v>
      </c>
      <c r="I5558" t="str">
        <f>INDEX('DATA - Teams'!$C:$C,MATCH(C5558,'DATA - Teams'!$B:$B,0))</f>
        <v>CHIEF</v>
      </c>
    </row>
    <row r="5559" spans="1:9" hidden="1" x14ac:dyDescent="0.2">
      <c r="A5559">
        <v>2018</v>
      </c>
      <c r="B5559">
        <v>13</v>
      </c>
      <c r="C5559" s="8" t="s">
        <v>482</v>
      </c>
      <c r="D5559" s="8" t="s">
        <v>168</v>
      </c>
      <c r="E5559" t="s">
        <v>13</v>
      </c>
      <c r="F5559" t="s">
        <v>43</v>
      </c>
      <c r="G5559">
        <v>85</v>
      </c>
      <c r="H5559">
        <v>61</v>
      </c>
      <c r="I5559" t="str">
        <f>INDEX('DATA - Teams'!$C:$C,MATCH(C5559,'DATA - Teams'!$B:$B,0))</f>
        <v>CHIEF</v>
      </c>
    </row>
    <row r="5560" spans="1:9" hidden="1" x14ac:dyDescent="0.2">
      <c r="A5560">
        <v>2018</v>
      </c>
      <c r="B5560">
        <v>13</v>
      </c>
      <c r="C5560" s="8" t="s">
        <v>482</v>
      </c>
      <c r="D5560" s="8" t="s">
        <v>249</v>
      </c>
      <c r="E5560" t="s">
        <v>13</v>
      </c>
      <c r="F5560" t="s">
        <v>41</v>
      </c>
      <c r="G5560">
        <v>71</v>
      </c>
      <c r="H5560">
        <v>63</v>
      </c>
      <c r="I5560" t="str">
        <f>INDEX('DATA - Teams'!$C:$C,MATCH(C5560,'DATA - Teams'!$B:$B,0))</f>
        <v>CHIEF</v>
      </c>
    </row>
    <row r="5561" spans="1:9" hidden="1" x14ac:dyDescent="0.2">
      <c r="A5561">
        <v>2018</v>
      </c>
      <c r="B5561">
        <v>13</v>
      </c>
      <c r="C5561" s="8" t="s">
        <v>482</v>
      </c>
      <c r="D5561" s="8" t="s">
        <v>74</v>
      </c>
      <c r="E5561" t="s">
        <v>35</v>
      </c>
      <c r="F5561" t="s">
        <v>41</v>
      </c>
      <c r="G5561">
        <v>80</v>
      </c>
      <c r="H5561">
        <v>96</v>
      </c>
      <c r="I5561" t="str">
        <f>INDEX('DATA - Teams'!$C:$C,MATCH(C5561,'DATA - Teams'!$B:$B,0))</f>
        <v>CHIEF</v>
      </c>
    </row>
    <row r="5562" spans="1:9" hidden="1" x14ac:dyDescent="0.2">
      <c r="A5562">
        <v>2018</v>
      </c>
      <c r="B5562">
        <v>13</v>
      </c>
      <c r="C5562" s="8" t="s">
        <v>482</v>
      </c>
      <c r="D5562" s="8" t="s">
        <v>65</v>
      </c>
      <c r="E5562" t="s">
        <v>35</v>
      </c>
      <c r="F5562" t="s">
        <v>41</v>
      </c>
      <c r="G5562">
        <v>101</v>
      </c>
      <c r="H5562">
        <v>136</v>
      </c>
      <c r="I5562" t="str">
        <f>INDEX('DATA - Teams'!$C:$C,MATCH(C5562,'DATA - Teams'!$B:$B,0))</f>
        <v>CHIEF</v>
      </c>
    </row>
    <row r="5563" spans="1:9" hidden="1" x14ac:dyDescent="0.2">
      <c r="A5563">
        <v>2018</v>
      </c>
      <c r="B5563">
        <v>13</v>
      </c>
      <c r="C5563" s="8" t="s">
        <v>482</v>
      </c>
      <c r="D5563" s="8" t="s">
        <v>259</v>
      </c>
      <c r="E5563" t="s">
        <v>35</v>
      </c>
      <c r="F5563" t="s">
        <v>43</v>
      </c>
      <c r="G5563">
        <v>83</v>
      </c>
      <c r="H5563">
        <v>13</v>
      </c>
      <c r="I5563" t="str">
        <f>INDEX('DATA - Teams'!$C:$C,MATCH(C5563,'DATA - Teams'!$B:$B,0))</f>
        <v>CHIEF</v>
      </c>
    </row>
    <row r="5564" spans="1:9" hidden="1" x14ac:dyDescent="0.2">
      <c r="A5564">
        <v>2018</v>
      </c>
      <c r="B5564">
        <v>13</v>
      </c>
      <c r="C5564" s="8" t="s">
        <v>482</v>
      </c>
      <c r="D5564" s="8" t="s">
        <v>387</v>
      </c>
      <c r="E5564" t="s">
        <v>33</v>
      </c>
      <c r="F5564" t="s">
        <v>59</v>
      </c>
      <c r="G5564">
        <v>112</v>
      </c>
      <c r="H5564">
        <v>0</v>
      </c>
      <c r="I5564" t="str">
        <f>INDEX('DATA - Teams'!$C:$C,MATCH(C5564,'DATA - Teams'!$B:$B,0))</f>
        <v>CHIEF</v>
      </c>
    </row>
    <row r="5565" spans="1:9" hidden="1" x14ac:dyDescent="0.2">
      <c r="A5565">
        <v>2018</v>
      </c>
      <c r="B5565">
        <v>13</v>
      </c>
      <c r="C5565" s="8" t="s">
        <v>482</v>
      </c>
      <c r="D5565" s="8" t="s">
        <v>118</v>
      </c>
      <c r="E5565" t="s">
        <v>17</v>
      </c>
      <c r="F5565" t="s">
        <v>59</v>
      </c>
      <c r="G5565">
        <v>118</v>
      </c>
      <c r="H5565">
        <v>0</v>
      </c>
      <c r="I5565" t="str">
        <f>INDEX('DATA - Teams'!$C:$C,MATCH(C5565,'DATA - Teams'!$B:$B,0))</f>
        <v>CHIEF</v>
      </c>
    </row>
    <row r="5566" spans="1:9" hidden="1" x14ac:dyDescent="0.2">
      <c r="A5566">
        <v>2018</v>
      </c>
      <c r="B5566">
        <v>13</v>
      </c>
      <c r="C5566" s="8" t="s">
        <v>482</v>
      </c>
      <c r="D5566" s="8" t="s">
        <v>45</v>
      </c>
      <c r="E5566" t="s">
        <v>32</v>
      </c>
      <c r="F5566" t="s">
        <v>59</v>
      </c>
      <c r="G5566">
        <v>81</v>
      </c>
      <c r="H5566">
        <v>0</v>
      </c>
      <c r="I5566" t="str">
        <f>INDEX('DATA - Teams'!$C:$C,MATCH(C5566,'DATA - Teams'!$B:$B,0))</f>
        <v>CHIEF</v>
      </c>
    </row>
    <row r="5567" spans="1:9" hidden="1" x14ac:dyDescent="0.2">
      <c r="A5567">
        <v>2018</v>
      </c>
      <c r="B5567">
        <v>13</v>
      </c>
      <c r="C5567" s="8" t="s">
        <v>482</v>
      </c>
      <c r="D5567" s="8" t="s">
        <v>70</v>
      </c>
      <c r="E5567" t="s">
        <v>23</v>
      </c>
      <c r="F5567" t="s">
        <v>59</v>
      </c>
      <c r="G5567">
        <v>86</v>
      </c>
      <c r="H5567">
        <v>0</v>
      </c>
      <c r="I5567" t="str">
        <f>INDEX('DATA - Teams'!$C:$C,MATCH(C5567,'DATA - Teams'!$B:$B,0))</f>
        <v>CHIEF</v>
      </c>
    </row>
    <row r="5568" spans="1:9" hidden="1" x14ac:dyDescent="0.2">
      <c r="A5568">
        <v>2018</v>
      </c>
      <c r="B5568">
        <v>14</v>
      </c>
      <c r="C5568" t="s">
        <v>482</v>
      </c>
      <c r="D5568" t="s">
        <v>210</v>
      </c>
      <c r="E5568" t="s">
        <v>10</v>
      </c>
      <c r="F5568" t="s">
        <v>43</v>
      </c>
      <c r="G5568">
        <v>88</v>
      </c>
      <c r="H5568">
        <v>85</v>
      </c>
      <c r="I5568" t="str">
        <f>INDEX('DATA - Teams'!$C:$C,MATCH(C5568,'DATA - Teams'!$B:$B,0))</f>
        <v>CHIEF</v>
      </c>
    </row>
    <row r="5569" spans="1:9" hidden="1" x14ac:dyDescent="0.2">
      <c r="A5569">
        <v>2018</v>
      </c>
      <c r="B5569">
        <v>14</v>
      </c>
      <c r="C5569" t="s">
        <v>482</v>
      </c>
      <c r="D5569" t="s">
        <v>82</v>
      </c>
      <c r="E5569" t="s">
        <v>16</v>
      </c>
      <c r="F5569" t="s">
        <v>41</v>
      </c>
      <c r="G5569">
        <v>107</v>
      </c>
      <c r="H5569">
        <v>111</v>
      </c>
      <c r="I5569" t="str">
        <f>INDEX('DATA - Teams'!$C:$C,MATCH(C5569,'DATA - Teams'!$B:$B,0))</f>
        <v>CHIEF</v>
      </c>
    </row>
    <row r="5570" spans="1:9" hidden="1" x14ac:dyDescent="0.2">
      <c r="A5570">
        <v>2018</v>
      </c>
      <c r="B5570">
        <v>14</v>
      </c>
      <c r="C5570" t="s">
        <v>482</v>
      </c>
      <c r="D5570" t="s">
        <v>310</v>
      </c>
      <c r="E5570" t="s">
        <v>16</v>
      </c>
      <c r="F5570" t="s">
        <v>41</v>
      </c>
      <c r="G5570">
        <v>73</v>
      </c>
      <c r="H5570">
        <v>80</v>
      </c>
      <c r="I5570" t="str">
        <f>INDEX('DATA - Teams'!$C:$C,MATCH(C5570,'DATA - Teams'!$B:$B,0))</f>
        <v>CHIEF</v>
      </c>
    </row>
    <row r="5571" spans="1:9" hidden="1" x14ac:dyDescent="0.2">
      <c r="A5571">
        <v>2018</v>
      </c>
      <c r="B5571">
        <v>14</v>
      </c>
      <c r="C5571" t="s">
        <v>482</v>
      </c>
      <c r="D5571" t="s">
        <v>287</v>
      </c>
      <c r="E5571" t="s">
        <v>16</v>
      </c>
      <c r="F5571" t="s">
        <v>38</v>
      </c>
      <c r="G5571">
        <v>82</v>
      </c>
      <c r="H5571">
        <v>87</v>
      </c>
      <c r="I5571" t="str">
        <f>INDEX('DATA - Teams'!$C:$C,MATCH(C5571,'DATA - Teams'!$B:$B,0))</f>
        <v>CHIEF</v>
      </c>
    </row>
    <row r="5572" spans="1:9" hidden="1" x14ac:dyDescent="0.2">
      <c r="A5572">
        <v>2018</v>
      </c>
      <c r="B5572">
        <v>14</v>
      </c>
      <c r="C5572" t="s">
        <v>482</v>
      </c>
      <c r="D5572" t="s">
        <v>207</v>
      </c>
      <c r="E5572" t="s">
        <v>20</v>
      </c>
      <c r="F5572" t="s">
        <v>41</v>
      </c>
      <c r="G5572">
        <v>101</v>
      </c>
      <c r="H5572">
        <v>0</v>
      </c>
      <c r="I5572" t="str">
        <f>INDEX('DATA - Teams'!$C:$C,MATCH(C5572,'DATA - Teams'!$B:$B,0))</f>
        <v>CHIEF</v>
      </c>
    </row>
    <row r="5573" spans="1:9" hidden="1" x14ac:dyDescent="0.2">
      <c r="A5573">
        <v>2018</v>
      </c>
      <c r="B5573">
        <v>14</v>
      </c>
      <c r="C5573" t="s">
        <v>482</v>
      </c>
      <c r="D5573" t="s">
        <v>169</v>
      </c>
      <c r="E5573" t="s">
        <v>22</v>
      </c>
      <c r="F5573" t="s">
        <v>43</v>
      </c>
      <c r="G5573">
        <v>94</v>
      </c>
      <c r="H5573">
        <v>0</v>
      </c>
      <c r="I5573" t="str">
        <f>INDEX('DATA - Teams'!$C:$C,MATCH(C5573,'DATA - Teams'!$B:$B,0))</f>
        <v>CHIEF</v>
      </c>
    </row>
    <row r="5574" spans="1:9" hidden="1" x14ac:dyDescent="0.2">
      <c r="A5574">
        <v>2018</v>
      </c>
      <c r="B5574">
        <v>14</v>
      </c>
      <c r="C5574" t="s">
        <v>482</v>
      </c>
      <c r="D5574" t="s">
        <v>387</v>
      </c>
      <c r="E5574" t="s">
        <v>33</v>
      </c>
      <c r="F5574" t="s">
        <v>41</v>
      </c>
      <c r="G5574">
        <v>118</v>
      </c>
      <c r="H5574">
        <v>89</v>
      </c>
      <c r="I5574" t="str">
        <f>INDEX('DATA - Teams'!$C:$C,MATCH(C5574,'DATA - Teams'!$B:$B,0))</f>
        <v>CHIEF</v>
      </c>
    </row>
    <row r="5575" spans="1:9" hidden="1" x14ac:dyDescent="0.2">
      <c r="A5575">
        <v>2018</v>
      </c>
      <c r="B5575">
        <v>14</v>
      </c>
      <c r="C5575" t="s">
        <v>482</v>
      </c>
      <c r="D5575" t="s">
        <v>255</v>
      </c>
      <c r="E5575" t="s">
        <v>27</v>
      </c>
      <c r="F5575" t="s">
        <v>52</v>
      </c>
      <c r="G5575">
        <v>78</v>
      </c>
      <c r="H5575">
        <v>39</v>
      </c>
      <c r="I5575" t="str">
        <f>INDEX('DATA - Teams'!$C:$C,MATCH(C5575,'DATA - Teams'!$B:$B,0))</f>
        <v>CHIEF</v>
      </c>
    </row>
    <row r="5576" spans="1:9" hidden="1" x14ac:dyDescent="0.2">
      <c r="A5576">
        <v>2018</v>
      </c>
      <c r="B5576">
        <v>14</v>
      </c>
      <c r="C5576" t="s">
        <v>482</v>
      </c>
      <c r="D5576" t="s">
        <v>177</v>
      </c>
      <c r="E5576" t="s">
        <v>27</v>
      </c>
      <c r="F5576" t="s">
        <v>43</v>
      </c>
      <c r="G5576">
        <v>105</v>
      </c>
      <c r="H5576">
        <v>118</v>
      </c>
      <c r="I5576" t="str">
        <f>INDEX('DATA - Teams'!$C:$C,MATCH(C5576,'DATA - Teams'!$B:$B,0))</f>
        <v>CHIEF</v>
      </c>
    </row>
    <row r="5577" spans="1:9" hidden="1" x14ac:dyDescent="0.2">
      <c r="A5577">
        <v>2018</v>
      </c>
      <c r="B5577">
        <v>14</v>
      </c>
      <c r="C5577" t="s">
        <v>482</v>
      </c>
      <c r="D5577" t="s">
        <v>37</v>
      </c>
      <c r="E5577" t="s">
        <v>21</v>
      </c>
      <c r="F5577" t="s">
        <v>38</v>
      </c>
      <c r="G5577">
        <v>77</v>
      </c>
      <c r="H5577">
        <v>131</v>
      </c>
      <c r="I5577" t="str">
        <f>INDEX('DATA - Teams'!$C:$C,MATCH(C5577,'DATA - Teams'!$B:$B,0))</f>
        <v>CHIEF</v>
      </c>
    </row>
    <row r="5578" spans="1:9" hidden="1" x14ac:dyDescent="0.2">
      <c r="A5578">
        <v>2018</v>
      </c>
      <c r="B5578">
        <v>14</v>
      </c>
      <c r="C5578" t="s">
        <v>482</v>
      </c>
      <c r="D5578" t="s">
        <v>297</v>
      </c>
      <c r="E5578" t="s">
        <v>21</v>
      </c>
      <c r="F5578" t="s">
        <v>38</v>
      </c>
      <c r="G5578">
        <v>97</v>
      </c>
      <c r="H5578">
        <v>74</v>
      </c>
      <c r="I5578" t="str">
        <f>INDEX('DATA - Teams'!$C:$C,MATCH(C5578,'DATA - Teams'!$B:$B,0))</f>
        <v>CHIEF</v>
      </c>
    </row>
    <row r="5579" spans="1:9" hidden="1" x14ac:dyDescent="0.2">
      <c r="A5579">
        <v>2018</v>
      </c>
      <c r="B5579">
        <v>14</v>
      </c>
      <c r="C5579" t="s">
        <v>482</v>
      </c>
      <c r="D5579" t="s">
        <v>173</v>
      </c>
      <c r="E5579" t="s">
        <v>13</v>
      </c>
      <c r="F5579" t="s">
        <v>38</v>
      </c>
      <c r="G5579">
        <v>76</v>
      </c>
      <c r="H5579">
        <v>51</v>
      </c>
      <c r="I5579" t="str">
        <f>INDEX('DATA - Teams'!$C:$C,MATCH(C5579,'DATA - Teams'!$B:$B,0))</f>
        <v>CHIEF</v>
      </c>
    </row>
    <row r="5580" spans="1:9" hidden="1" x14ac:dyDescent="0.2">
      <c r="A5580">
        <v>2018</v>
      </c>
      <c r="B5580">
        <v>14</v>
      </c>
      <c r="C5580" t="s">
        <v>482</v>
      </c>
      <c r="D5580" t="s">
        <v>249</v>
      </c>
      <c r="E5580" t="s">
        <v>13</v>
      </c>
      <c r="F5580" t="s">
        <v>41</v>
      </c>
      <c r="G5580">
        <v>63</v>
      </c>
      <c r="H5580">
        <v>56</v>
      </c>
      <c r="I5580" t="str">
        <f>INDEX('DATA - Teams'!$C:$C,MATCH(C5580,'DATA - Teams'!$B:$B,0))</f>
        <v>CHIEF</v>
      </c>
    </row>
    <row r="5581" spans="1:9" hidden="1" x14ac:dyDescent="0.2">
      <c r="A5581">
        <v>2018</v>
      </c>
      <c r="B5581">
        <v>14</v>
      </c>
      <c r="C5581" t="s">
        <v>482</v>
      </c>
      <c r="D5581" t="s">
        <v>168</v>
      </c>
      <c r="E5581" t="s">
        <v>13</v>
      </c>
      <c r="F5581" t="s">
        <v>43</v>
      </c>
      <c r="G5581">
        <v>88</v>
      </c>
      <c r="H5581">
        <v>99</v>
      </c>
      <c r="I5581" t="str">
        <f>INDEX('DATA - Teams'!$C:$C,MATCH(C5581,'DATA - Teams'!$B:$B,0))</f>
        <v>CHIEF</v>
      </c>
    </row>
    <row r="5582" spans="1:9" hidden="1" x14ac:dyDescent="0.2">
      <c r="A5582">
        <v>2018</v>
      </c>
      <c r="B5582">
        <v>14</v>
      </c>
      <c r="C5582" t="s">
        <v>482</v>
      </c>
      <c r="D5582" t="s">
        <v>118</v>
      </c>
      <c r="E5582" t="s">
        <v>17</v>
      </c>
      <c r="F5582" t="s">
        <v>41</v>
      </c>
      <c r="G5582">
        <v>111</v>
      </c>
      <c r="H5582">
        <v>108</v>
      </c>
      <c r="I5582" t="str">
        <f>INDEX('DATA - Teams'!$C:$C,MATCH(C5582,'DATA - Teams'!$B:$B,0))</f>
        <v>CHIEF</v>
      </c>
    </row>
    <row r="5583" spans="1:9" hidden="1" x14ac:dyDescent="0.2">
      <c r="A5583">
        <v>2018</v>
      </c>
      <c r="B5583">
        <v>14</v>
      </c>
      <c r="C5583" t="s">
        <v>482</v>
      </c>
      <c r="D5583" t="s">
        <v>316</v>
      </c>
      <c r="E5583" t="s">
        <v>17</v>
      </c>
      <c r="F5583" t="s">
        <v>38</v>
      </c>
      <c r="G5583">
        <v>72</v>
      </c>
      <c r="H5583">
        <v>62</v>
      </c>
      <c r="I5583" t="str">
        <f>INDEX('DATA - Teams'!$C:$C,MATCH(C5583,'DATA - Teams'!$B:$B,0))</f>
        <v>CHIEF</v>
      </c>
    </row>
    <row r="5584" spans="1:9" hidden="1" x14ac:dyDescent="0.2">
      <c r="A5584">
        <v>2018</v>
      </c>
      <c r="B5584">
        <v>14</v>
      </c>
      <c r="C5584" t="s">
        <v>482</v>
      </c>
      <c r="D5584" t="s">
        <v>65</v>
      </c>
      <c r="E5584" t="s">
        <v>35</v>
      </c>
      <c r="F5584" t="s">
        <v>41</v>
      </c>
      <c r="G5584">
        <v>101</v>
      </c>
      <c r="H5584">
        <v>0</v>
      </c>
      <c r="I5584" t="str">
        <f>INDEX('DATA - Teams'!$C:$C,MATCH(C5584,'DATA - Teams'!$B:$B,0))</f>
        <v>CHIEF</v>
      </c>
    </row>
    <row r="5585" spans="1:9" hidden="1" x14ac:dyDescent="0.2">
      <c r="A5585">
        <v>2018</v>
      </c>
      <c r="B5585">
        <v>14</v>
      </c>
      <c r="C5585" t="s">
        <v>482</v>
      </c>
      <c r="D5585" t="s">
        <v>259</v>
      </c>
      <c r="E5585" t="s">
        <v>35</v>
      </c>
      <c r="F5585" t="s">
        <v>43</v>
      </c>
      <c r="G5585">
        <v>83</v>
      </c>
      <c r="H5585">
        <v>0</v>
      </c>
      <c r="I5585" t="str">
        <f>INDEX('DATA - Teams'!$C:$C,MATCH(C5585,'DATA - Teams'!$B:$B,0))</f>
        <v>CHIEF</v>
      </c>
    </row>
    <row r="5586" spans="1:9" hidden="1" x14ac:dyDescent="0.2">
      <c r="A5586">
        <v>2018</v>
      </c>
      <c r="B5586">
        <v>14</v>
      </c>
      <c r="C5586" t="s">
        <v>482</v>
      </c>
      <c r="D5586" t="s">
        <v>39</v>
      </c>
      <c r="E5586" t="s">
        <v>22</v>
      </c>
      <c r="F5586" t="s">
        <v>59</v>
      </c>
      <c r="G5586">
        <v>114</v>
      </c>
      <c r="H5586">
        <v>0</v>
      </c>
      <c r="I5586" t="str">
        <f>INDEX('DATA - Teams'!$C:$C,MATCH(C5586,'DATA - Teams'!$B:$B,0))</f>
        <v>CHIEF</v>
      </c>
    </row>
    <row r="5587" spans="1:9" hidden="1" x14ac:dyDescent="0.2">
      <c r="A5587">
        <v>2018</v>
      </c>
      <c r="B5587">
        <v>14</v>
      </c>
      <c r="C5587" t="s">
        <v>482</v>
      </c>
      <c r="D5587" t="s">
        <v>53</v>
      </c>
      <c r="E5587" t="s">
        <v>24</v>
      </c>
      <c r="F5587" t="s">
        <v>59</v>
      </c>
      <c r="G5587">
        <v>81</v>
      </c>
      <c r="H5587">
        <v>0</v>
      </c>
      <c r="I5587" t="str">
        <f>INDEX('DATA - Teams'!$C:$C,MATCH(C5587,'DATA - Teams'!$B:$B,0))</f>
        <v>CHIEF</v>
      </c>
    </row>
    <row r="5588" spans="1:9" hidden="1" x14ac:dyDescent="0.2">
      <c r="A5588">
        <v>2018</v>
      </c>
      <c r="B5588">
        <v>14</v>
      </c>
      <c r="C5588" t="s">
        <v>482</v>
      </c>
      <c r="D5588" t="s">
        <v>45</v>
      </c>
      <c r="E5588" t="s">
        <v>32</v>
      </c>
      <c r="F5588" t="s">
        <v>59</v>
      </c>
      <c r="G5588">
        <v>81</v>
      </c>
      <c r="H5588">
        <v>0</v>
      </c>
      <c r="I5588" t="str">
        <f>INDEX('DATA - Teams'!$C:$C,MATCH(C5588,'DATA - Teams'!$B:$B,0))</f>
        <v>CHIEF</v>
      </c>
    </row>
    <row r="5589" spans="1:9" hidden="1" x14ac:dyDescent="0.2">
      <c r="A5589">
        <v>2018</v>
      </c>
      <c r="B5589">
        <v>14</v>
      </c>
      <c r="C5589" t="s">
        <v>482</v>
      </c>
      <c r="D5589" t="s">
        <v>70</v>
      </c>
      <c r="E5589" t="s">
        <v>23</v>
      </c>
      <c r="F5589" t="s">
        <v>59</v>
      </c>
      <c r="G5589">
        <v>86</v>
      </c>
      <c r="H5589">
        <v>0</v>
      </c>
      <c r="I5589" t="str">
        <f>INDEX('DATA - Teams'!$C:$C,MATCH(C5589,'DATA - Teams'!$B:$B,0))</f>
        <v>CHIEF</v>
      </c>
    </row>
    <row r="5590" spans="1:9" hidden="1" x14ac:dyDescent="0.2">
      <c r="A5590">
        <v>2018</v>
      </c>
      <c r="B5590">
        <v>15</v>
      </c>
      <c r="C5590" t="s">
        <v>482</v>
      </c>
      <c r="D5590" t="s">
        <v>210</v>
      </c>
      <c r="E5590" t="s">
        <v>10</v>
      </c>
      <c r="F5590" t="s">
        <v>43</v>
      </c>
      <c r="G5590">
        <v>86</v>
      </c>
      <c r="H5590">
        <v>89</v>
      </c>
      <c r="I5590" t="str">
        <f>INDEX('DATA - Teams'!$C:$C,MATCH(C5590,'DATA - Teams'!$B:$B,0))</f>
        <v>CHIEF</v>
      </c>
    </row>
    <row r="5591" spans="1:9" hidden="1" x14ac:dyDescent="0.2">
      <c r="A5591">
        <v>2018</v>
      </c>
      <c r="B5591">
        <v>15</v>
      </c>
      <c r="C5591" t="s">
        <v>482</v>
      </c>
      <c r="D5591" t="s">
        <v>82</v>
      </c>
      <c r="E5591" t="s">
        <v>16</v>
      </c>
      <c r="F5591" t="s">
        <v>41</v>
      </c>
      <c r="G5591">
        <v>104</v>
      </c>
      <c r="H5591">
        <v>60</v>
      </c>
      <c r="I5591" t="str">
        <f>INDEX('DATA - Teams'!$C:$C,MATCH(C5591,'DATA - Teams'!$B:$B,0))</f>
        <v>CHIEF</v>
      </c>
    </row>
    <row r="5592" spans="1:9" hidden="1" x14ac:dyDescent="0.2">
      <c r="A5592">
        <v>2018</v>
      </c>
      <c r="B5592">
        <v>15</v>
      </c>
      <c r="C5592" t="s">
        <v>482</v>
      </c>
      <c r="D5592" t="s">
        <v>310</v>
      </c>
      <c r="E5592" t="s">
        <v>16</v>
      </c>
      <c r="F5592" t="s">
        <v>41</v>
      </c>
      <c r="G5592">
        <v>74</v>
      </c>
      <c r="H5592">
        <v>81</v>
      </c>
      <c r="I5592" t="str">
        <f>INDEX('DATA - Teams'!$C:$C,MATCH(C5592,'DATA - Teams'!$B:$B,0))</f>
        <v>CHIEF</v>
      </c>
    </row>
    <row r="5593" spans="1:9" hidden="1" x14ac:dyDescent="0.2">
      <c r="A5593">
        <v>2018</v>
      </c>
      <c r="B5593">
        <v>15</v>
      </c>
      <c r="C5593" t="s">
        <v>482</v>
      </c>
      <c r="D5593" t="s">
        <v>287</v>
      </c>
      <c r="E5593" t="s">
        <v>16</v>
      </c>
      <c r="F5593" t="s">
        <v>38</v>
      </c>
      <c r="G5593">
        <v>71</v>
      </c>
      <c r="H5593">
        <v>72</v>
      </c>
      <c r="I5593" t="str">
        <f>INDEX('DATA - Teams'!$C:$C,MATCH(C5593,'DATA - Teams'!$B:$B,0))</f>
        <v>CHIEF</v>
      </c>
    </row>
    <row r="5594" spans="1:9" hidden="1" x14ac:dyDescent="0.2">
      <c r="A5594">
        <v>2018</v>
      </c>
      <c r="B5594">
        <v>15</v>
      </c>
      <c r="C5594" t="s">
        <v>482</v>
      </c>
      <c r="D5594" t="s">
        <v>207</v>
      </c>
      <c r="E5594" t="s">
        <v>20</v>
      </c>
      <c r="F5594" t="s">
        <v>41</v>
      </c>
      <c r="G5594">
        <v>111</v>
      </c>
      <c r="H5594">
        <v>101</v>
      </c>
      <c r="I5594" t="str">
        <f>INDEX('DATA - Teams'!$C:$C,MATCH(C5594,'DATA - Teams'!$B:$B,0))</f>
        <v>CHIEF</v>
      </c>
    </row>
    <row r="5595" spans="1:9" hidden="1" x14ac:dyDescent="0.2">
      <c r="A5595">
        <v>2018</v>
      </c>
      <c r="B5595">
        <v>15</v>
      </c>
      <c r="C5595" t="s">
        <v>482</v>
      </c>
      <c r="D5595" t="s">
        <v>146</v>
      </c>
      <c r="E5595" t="s">
        <v>20</v>
      </c>
      <c r="F5595" t="s">
        <v>38</v>
      </c>
      <c r="G5595">
        <v>87</v>
      </c>
      <c r="H5595">
        <v>109</v>
      </c>
      <c r="I5595" t="str">
        <f>INDEX('DATA - Teams'!$C:$C,MATCH(C5595,'DATA - Teams'!$B:$B,0))</f>
        <v>CHIEF</v>
      </c>
    </row>
    <row r="5596" spans="1:9" hidden="1" x14ac:dyDescent="0.2">
      <c r="A5596">
        <v>2018</v>
      </c>
      <c r="B5596">
        <v>15</v>
      </c>
      <c r="C5596" t="s">
        <v>482</v>
      </c>
      <c r="D5596" t="s">
        <v>147</v>
      </c>
      <c r="E5596" t="s">
        <v>14</v>
      </c>
      <c r="F5596" t="s">
        <v>52</v>
      </c>
      <c r="G5596">
        <v>92</v>
      </c>
      <c r="H5596">
        <v>122</v>
      </c>
      <c r="I5596" t="str">
        <f>INDEX('DATA - Teams'!$C:$C,MATCH(C5596,'DATA - Teams'!$B:$B,0))</f>
        <v>CHIEF</v>
      </c>
    </row>
    <row r="5597" spans="1:9" hidden="1" x14ac:dyDescent="0.2">
      <c r="A5597">
        <v>2018</v>
      </c>
      <c r="B5597">
        <v>15</v>
      </c>
      <c r="C5597" t="s">
        <v>482</v>
      </c>
      <c r="D5597" t="s">
        <v>387</v>
      </c>
      <c r="E5597" t="s">
        <v>33</v>
      </c>
      <c r="F5597" t="s">
        <v>41</v>
      </c>
      <c r="G5597">
        <v>105</v>
      </c>
      <c r="H5597">
        <v>62</v>
      </c>
      <c r="I5597" t="str">
        <f>INDEX('DATA - Teams'!$C:$C,MATCH(C5597,'DATA - Teams'!$B:$B,0))</f>
        <v>CHIEF</v>
      </c>
    </row>
    <row r="5598" spans="1:9" hidden="1" x14ac:dyDescent="0.2">
      <c r="A5598">
        <v>2018</v>
      </c>
      <c r="B5598">
        <v>15</v>
      </c>
      <c r="C5598" t="s">
        <v>482</v>
      </c>
      <c r="D5598" t="s">
        <v>53</v>
      </c>
      <c r="E5598" t="s">
        <v>24</v>
      </c>
      <c r="F5598" t="s">
        <v>38</v>
      </c>
      <c r="G5598">
        <v>79</v>
      </c>
      <c r="H5598">
        <v>72</v>
      </c>
      <c r="I5598" t="str">
        <f>INDEX('DATA - Teams'!$C:$C,MATCH(C5598,'DATA - Teams'!$B:$B,0))</f>
        <v>CHIEF</v>
      </c>
    </row>
    <row r="5599" spans="1:9" hidden="1" x14ac:dyDescent="0.2">
      <c r="A5599">
        <v>2018</v>
      </c>
      <c r="B5599">
        <v>15</v>
      </c>
      <c r="C5599" t="s">
        <v>482</v>
      </c>
      <c r="D5599" t="s">
        <v>371</v>
      </c>
      <c r="E5599" t="s">
        <v>28</v>
      </c>
      <c r="F5599" t="s">
        <v>43</v>
      </c>
      <c r="G5599">
        <v>82</v>
      </c>
      <c r="H5599">
        <v>109</v>
      </c>
      <c r="I5599" t="str">
        <f>INDEX('DATA - Teams'!$C:$C,MATCH(C5599,'DATA - Teams'!$B:$B,0))</f>
        <v>CHIEF</v>
      </c>
    </row>
    <row r="5600" spans="1:9" hidden="1" x14ac:dyDescent="0.2">
      <c r="A5600">
        <v>2018</v>
      </c>
      <c r="B5600">
        <v>15</v>
      </c>
      <c r="C5600" t="s">
        <v>482</v>
      </c>
      <c r="D5600" t="s">
        <v>177</v>
      </c>
      <c r="E5600" t="s">
        <v>27</v>
      </c>
      <c r="F5600" t="s">
        <v>43</v>
      </c>
      <c r="G5600">
        <v>118</v>
      </c>
      <c r="H5600">
        <v>139</v>
      </c>
      <c r="I5600" t="str">
        <f>INDEX('DATA - Teams'!$C:$C,MATCH(C5600,'DATA - Teams'!$B:$B,0))</f>
        <v>CHIEF</v>
      </c>
    </row>
    <row r="5601" spans="1:9" hidden="1" x14ac:dyDescent="0.2">
      <c r="A5601">
        <v>2018</v>
      </c>
      <c r="B5601">
        <v>15</v>
      </c>
      <c r="C5601" t="s">
        <v>482</v>
      </c>
      <c r="D5601" t="s">
        <v>37</v>
      </c>
      <c r="E5601" t="s">
        <v>21</v>
      </c>
      <c r="F5601" t="s">
        <v>38</v>
      </c>
      <c r="G5601">
        <v>85</v>
      </c>
      <c r="H5601">
        <v>109</v>
      </c>
      <c r="I5601" t="str">
        <f>INDEX('DATA - Teams'!$C:$C,MATCH(C5601,'DATA - Teams'!$B:$B,0))</f>
        <v>CHIEF</v>
      </c>
    </row>
    <row r="5602" spans="1:9" hidden="1" x14ac:dyDescent="0.2">
      <c r="A5602">
        <v>2018</v>
      </c>
      <c r="B5602">
        <v>15</v>
      </c>
      <c r="C5602" t="s">
        <v>482</v>
      </c>
      <c r="D5602" t="s">
        <v>297</v>
      </c>
      <c r="E5602" t="s">
        <v>21</v>
      </c>
      <c r="F5602" t="s">
        <v>38</v>
      </c>
      <c r="G5602">
        <v>97</v>
      </c>
      <c r="H5602">
        <v>0</v>
      </c>
      <c r="I5602" t="str">
        <f>INDEX('DATA - Teams'!$C:$C,MATCH(C5602,'DATA - Teams'!$B:$B,0))</f>
        <v>CHIEF</v>
      </c>
    </row>
    <row r="5603" spans="1:9" hidden="1" x14ac:dyDescent="0.2">
      <c r="A5603">
        <v>2018</v>
      </c>
      <c r="B5603">
        <v>15</v>
      </c>
      <c r="C5603" t="s">
        <v>482</v>
      </c>
      <c r="D5603" t="s">
        <v>58</v>
      </c>
      <c r="E5603" t="s">
        <v>18</v>
      </c>
      <c r="F5603" t="s">
        <v>43</v>
      </c>
      <c r="G5603">
        <v>92</v>
      </c>
      <c r="H5603">
        <v>87</v>
      </c>
      <c r="I5603" t="str">
        <f>INDEX('DATA - Teams'!$C:$C,MATCH(C5603,'DATA - Teams'!$B:$B,0))</f>
        <v>CHIEF</v>
      </c>
    </row>
    <row r="5604" spans="1:9" hidden="1" x14ac:dyDescent="0.2">
      <c r="A5604">
        <v>2018</v>
      </c>
      <c r="B5604">
        <v>15</v>
      </c>
      <c r="C5604" t="s">
        <v>482</v>
      </c>
      <c r="D5604" t="s">
        <v>168</v>
      </c>
      <c r="E5604" t="s">
        <v>13</v>
      </c>
      <c r="F5604" t="s">
        <v>43</v>
      </c>
      <c r="G5604">
        <v>93</v>
      </c>
      <c r="H5604">
        <v>116</v>
      </c>
      <c r="I5604" t="str">
        <f>INDEX('DATA - Teams'!$C:$C,MATCH(C5604,'DATA - Teams'!$B:$B,0))</f>
        <v>CHIEF</v>
      </c>
    </row>
    <row r="5605" spans="1:9" hidden="1" x14ac:dyDescent="0.2">
      <c r="A5605">
        <v>2018</v>
      </c>
      <c r="B5605">
        <v>15</v>
      </c>
      <c r="C5605" t="s">
        <v>482</v>
      </c>
      <c r="D5605" t="s">
        <v>249</v>
      </c>
      <c r="E5605" t="s">
        <v>13</v>
      </c>
      <c r="F5605" t="s">
        <v>41</v>
      </c>
      <c r="G5605">
        <v>66</v>
      </c>
      <c r="H5605">
        <v>115</v>
      </c>
      <c r="I5605" t="str">
        <f>INDEX('DATA - Teams'!$C:$C,MATCH(C5605,'DATA - Teams'!$B:$B,0))</f>
        <v>CHIEF</v>
      </c>
    </row>
    <row r="5606" spans="1:9" hidden="1" x14ac:dyDescent="0.2">
      <c r="A5606">
        <v>2018</v>
      </c>
      <c r="B5606">
        <v>15</v>
      </c>
      <c r="C5606" t="s">
        <v>482</v>
      </c>
      <c r="D5606" t="s">
        <v>118</v>
      </c>
      <c r="E5606" t="s">
        <v>17</v>
      </c>
      <c r="F5606" t="s">
        <v>41</v>
      </c>
      <c r="G5606">
        <v>105</v>
      </c>
      <c r="H5606">
        <v>59</v>
      </c>
      <c r="I5606" t="str">
        <f>INDEX('DATA - Teams'!$C:$C,MATCH(C5606,'DATA - Teams'!$B:$B,0))</f>
        <v>CHIEF</v>
      </c>
    </row>
    <row r="5607" spans="1:9" hidden="1" x14ac:dyDescent="0.2">
      <c r="A5607">
        <v>2018</v>
      </c>
      <c r="B5607">
        <v>15</v>
      </c>
      <c r="C5607" t="s">
        <v>482</v>
      </c>
      <c r="D5607" t="s">
        <v>65</v>
      </c>
      <c r="E5607" t="s">
        <v>35</v>
      </c>
      <c r="F5607" t="s">
        <v>41</v>
      </c>
      <c r="G5607">
        <v>97</v>
      </c>
      <c r="H5607">
        <v>59</v>
      </c>
      <c r="I5607" t="str">
        <f>INDEX('DATA - Teams'!$C:$C,MATCH(C5607,'DATA - Teams'!$B:$B,0))</f>
        <v>CHIEF</v>
      </c>
    </row>
    <row r="5608" spans="1:9" hidden="1" x14ac:dyDescent="0.2">
      <c r="A5608">
        <v>2018</v>
      </c>
      <c r="B5608">
        <v>15</v>
      </c>
      <c r="C5608" t="s">
        <v>482</v>
      </c>
      <c r="D5608" t="s">
        <v>169</v>
      </c>
      <c r="E5608" t="s">
        <v>22</v>
      </c>
      <c r="F5608" t="s">
        <v>59</v>
      </c>
      <c r="G5608">
        <v>94</v>
      </c>
      <c r="H5608">
        <v>0</v>
      </c>
      <c r="I5608" t="str">
        <f>INDEX('DATA - Teams'!$C:$C,MATCH(C5608,'DATA - Teams'!$B:$B,0))</f>
        <v>CHIEF</v>
      </c>
    </row>
    <row r="5609" spans="1:9" hidden="1" x14ac:dyDescent="0.2">
      <c r="A5609">
        <v>2018</v>
      </c>
      <c r="B5609">
        <v>15</v>
      </c>
      <c r="C5609" t="s">
        <v>482</v>
      </c>
      <c r="D5609" t="s">
        <v>39</v>
      </c>
      <c r="E5609" t="s">
        <v>22</v>
      </c>
      <c r="F5609" t="s">
        <v>59</v>
      </c>
      <c r="G5609">
        <v>114</v>
      </c>
      <c r="H5609">
        <v>0</v>
      </c>
      <c r="I5609" t="str">
        <f>INDEX('DATA - Teams'!$C:$C,MATCH(C5609,'DATA - Teams'!$B:$B,0))</f>
        <v>CHIEF</v>
      </c>
    </row>
    <row r="5610" spans="1:9" hidden="1" x14ac:dyDescent="0.2">
      <c r="A5610">
        <v>2018</v>
      </c>
      <c r="B5610">
        <v>15</v>
      </c>
      <c r="C5610" t="s">
        <v>482</v>
      </c>
      <c r="D5610" t="s">
        <v>45</v>
      </c>
      <c r="E5610" t="s">
        <v>32</v>
      </c>
      <c r="F5610" t="s">
        <v>59</v>
      </c>
      <c r="G5610">
        <v>81</v>
      </c>
      <c r="H5610">
        <v>0</v>
      </c>
      <c r="I5610" t="str">
        <f>INDEX('DATA - Teams'!$C:$C,MATCH(C5610,'DATA - Teams'!$B:$B,0))</f>
        <v>CHIEF</v>
      </c>
    </row>
    <row r="5611" spans="1:9" hidden="1" x14ac:dyDescent="0.2">
      <c r="A5611">
        <v>2018</v>
      </c>
      <c r="B5611">
        <v>15</v>
      </c>
      <c r="C5611" t="s">
        <v>482</v>
      </c>
      <c r="D5611" t="s">
        <v>259</v>
      </c>
      <c r="E5611" t="s">
        <v>35</v>
      </c>
      <c r="F5611" t="s">
        <v>59</v>
      </c>
      <c r="G5611">
        <v>83</v>
      </c>
      <c r="H5611">
        <v>0</v>
      </c>
      <c r="I5611" t="str">
        <f>INDEX('DATA - Teams'!$C:$C,MATCH(C5611,'DATA - Teams'!$B:$B,0))</f>
        <v>CHIEF</v>
      </c>
    </row>
    <row r="5612" spans="1:9" hidden="1" x14ac:dyDescent="0.2">
      <c r="A5612">
        <v>2018</v>
      </c>
      <c r="B5612">
        <v>16</v>
      </c>
      <c r="C5612" t="s">
        <v>482</v>
      </c>
      <c r="D5612" t="s">
        <v>210</v>
      </c>
      <c r="E5612" t="s">
        <v>10</v>
      </c>
      <c r="F5612" t="s">
        <v>43</v>
      </c>
      <c r="G5612">
        <v>93</v>
      </c>
      <c r="H5612">
        <v>100</v>
      </c>
      <c r="I5612" t="str">
        <f>INDEX('DATA - Teams'!$C:$C,MATCH(C5612,'DATA - Teams'!$B:$B,0))</f>
        <v>CHIEF</v>
      </c>
    </row>
    <row r="5613" spans="1:9" hidden="1" x14ac:dyDescent="0.2">
      <c r="A5613">
        <v>2018</v>
      </c>
      <c r="B5613">
        <v>16</v>
      </c>
      <c r="C5613" t="s">
        <v>482</v>
      </c>
      <c r="D5613" t="s">
        <v>82</v>
      </c>
      <c r="E5613" t="s">
        <v>16</v>
      </c>
      <c r="F5613" t="s">
        <v>41</v>
      </c>
      <c r="G5613">
        <v>103</v>
      </c>
      <c r="H5613">
        <v>88</v>
      </c>
      <c r="I5613" t="str">
        <f>INDEX('DATA - Teams'!$C:$C,MATCH(C5613,'DATA - Teams'!$B:$B,0))</f>
        <v>CHIEF</v>
      </c>
    </row>
    <row r="5614" spans="1:9" hidden="1" x14ac:dyDescent="0.2">
      <c r="A5614">
        <v>2018</v>
      </c>
      <c r="B5614">
        <v>16</v>
      </c>
      <c r="C5614" t="s">
        <v>482</v>
      </c>
      <c r="D5614" t="s">
        <v>310</v>
      </c>
      <c r="E5614" t="s">
        <v>16</v>
      </c>
      <c r="F5614" t="s">
        <v>41</v>
      </c>
      <c r="G5614">
        <v>80</v>
      </c>
      <c r="H5614">
        <v>78</v>
      </c>
      <c r="I5614" t="str">
        <f>INDEX('DATA - Teams'!$C:$C,MATCH(C5614,'DATA - Teams'!$B:$B,0))</f>
        <v>CHIEF</v>
      </c>
    </row>
    <row r="5615" spans="1:9" hidden="1" x14ac:dyDescent="0.2">
      <c r="A5615">
        <v>2018</v>
      </c>
      <c r="B5615">
        <v>16</v>
      </c>
      <c r="C5615" t="s">
        <v>482</v>
      </c>
      <c r="D5615" t="s">
        <v>287</v>
      </c>
      <c r="E5615" t="s">
        <v>16</v>
      </c>
      <c r="F5615" t="s">
        <v>38</v>
      </c>
      <c r="G5615">
        <v>76</v>
      </c>
      <c r="H5615">
        <v>87</v>
      </c>
      <c r="I5615" t="str">
        <f>INDEX('DATA - Teams'!$C:$C,MATCH(C5615,'DATA - Teams'!$B:$B,0))</f>
        <v>CHIEF</v>
      </c>
    </row>
    <row r="5616" spans="1:9" hidden="1" x14ac:dyDescent="0.2">
      <c r="A5616">
        <v>2018</v>
      </c>
      <c r="B5616">
        <v>16</v>
      </c>
      <c r="C5616" t="s">
        <v>482</v>
      </c>
      <c r="D5616" t="s">
        <v>207</v>
      </c>
      <c r="E5616" t="s">
        <v>20</v>
      </c>
      <c r="F5616" t="s">
        <v>41</v>
      </c>
      <c r="G5616">
        <v>108</v>
      </c>
      <c r="H5616">
        <v>68</v>
      </c>
      <c r="I5616" t="str">
        <f>INDEX('DATA - Teams'!$C:$C,MATCH(C5616,'DATA - Teams'!$B:$B,0))</f>
        <v>CHIEF</v>
      </c>
    </row>
    <row r="5617" spans="1:9" hidden="1" x14ac:dyDescent="0.2">
      <c r="A5617">
        <v>2018</v>
      </c>
      <c r="B5617">
        <v>16</v>
      </c>
      <c r="C5617" t="s">
        <v>482</v>
      </c>
      <c r="D5617" t="s">
        <v>146</v>
      </c>
      <c r="E5617" t="s">
        <v>20</v>
      </c>
      <c r="F5617" t="s">
        <v>38</v>
      </c>
      <c r="G5617">
        <v>90</v>
      </c>
      <c r="H5617">
        <v>90</v>
      </c>
      <c r="I5617" t="str">
        <f>INDEX('DATA - Teams'!$C:$C,MATCH(C5617,'DATA - Teams'!$B:$B,0))</f>
        <v>CHIEF</v>
      </c>
    </row>
    <row r="5618" spans="1:9" hidden="1" x14ac:dyDescent="0.2">
      <c r="A5618">
        <v>2018</v>
      </c>
      <c r="B5618">
        <v>16</v>
      </c>
      <c r="C5618" t="s">
        <v>482</v>
      </c>
      <c r="D5618" t="s">
        <v>147</v>
      </c>
      <c r="E5618" t="s">
        <v>14</v>
      </c>
      <c r="F5618" t="s">
        <v>52</v>
      </c>
      <c r="G5618">
        <v>94</v>
      </c>
      <c r="H5618">
        <v>113</v>
      </c>
      <c r="I5618" t="str">
        <f>INDEX('DATA - Teams'!$C:$C,MATCH(C5618,'DATA - Teams'!$B:$B,0))</f>
        <v>CHIEF</v>
      </c>
    </row>
    <row r="5619" spans="1:9" hidden="1" x14ac:dyDescent="0.2">
      <c r="A5619">
        <v>2018</v>
      </c>
      <c r="B5619">
        <v>16</v>
      </c>
      <c r="C5619" t="s">
        <v>482</v>
      </c>
      <c r="D5619" t="s">
        <v>387</v>
      </c>
      <c r="E5619" t="s">
        <v>33</v>
      </c>
      <c r="F5619" t="s">
        <v>41</v>
      </c>
      <c r="G5619">
        <v>95</v>
      </c>
      <c r="H5619">
        <v>77</v>
      </c>
      <c r="I5619" t="str">
        <f>INDEX('DATA - Teams'!$C:$C,MATCH(C5619,'DATA - Teams'!$B:$B,0))</f>
        <v>CHIEF</v>
      </c>
    </row>
    <row r="5620" spans="1:9" hidden="1" x14ac:dyDescent="0.2">
      <c r="A5620">
        <v>2018</v>
      </c>
      <c r="B5620">
        <v>16</v>
      </c>
      <c r="C5620" t="s">
        <v>482</v>
      </c>
      <c r="D5620" t="s">
        <v>53</v>
      </c>
      <c r="E5620" t="s">
        <v>24</v>
      </c>
      <c r="F5620" t="s">
        <v>38</v>
      </c>
      <c r="G5620">
        <v>81</v>
      </c>
      <c r="H5620">
        <v>101</v>
      </c>
      <c r="I5620" t="str">
        <f>INDEX('DATA - Teams'!$C:$C,MATCH(C5620,'DATA - Teams'!$B:$B,0))</f>
        <v>CHIEF</v>
      </c>
    </row>
    <row r="5621" spans="1:9" hidden="1" x14ac:dyDescent="0.2">
      <c r="A5621">
        <v>2018</v>
      </c>
      <c r="B5621">
        <v>16</v>
      </c>
      <c r="C5621" t="s">
        <v>482</v>
      </c>
      <c r="D5621" t="s">
        <v>371</v>
      </c>
      <c r="E5621" t="s">
        <v>28</v>
      </c>
      <c r="F5621" t="s">
        <v>43</v>
      </c>
      <c r="G5621">
        <v>84</v>
      </c>
      <c r="H5621">
        <v>120</v>
      </c>
      <c r="I5621" t="str">
        <f>INDEX('DATA - Teams'!$C:$C,MATCH(C5621,'DATA - Teams'!$B:$B,0))</f>
        <v>CHIEF</v>
      </c>
    </row>
    <row r="5622" spans="1:9" hidden="1" x14ac:dyDescent="0.2">
      <c r="A5622">
        <v>2018</v>
      </c>
      <c r="B5622">
        <v>16</v>
      </c>
      <c r="C5622" t="s">
        <v>482</v>
      </c>
      <c r="D5622" t="s">
        <v>177</v>
      </c>
      <c r="E5622" t="s">
        <v>27</v>
      </c>
      <c r="F5622" t="s">
        <v>43</v>
      </c>
      <c r="G5622">
        <v>118</v>
      </c>
      <c r="H5622">
        <v>0</v>
      </c>
      <c r="I5622" t="str">
        <f>INDEX('DATA - Teams'!$C:$C,MATCH(C5622,'DATA - Teams'!$B:$B,0))</f>
        <v>CHIEF</v>
      </c>
    </row>
    <row r="5623" spans="1:9" hidden="1" x14ac:dyDescent="0.2">
      <c r="A5623">
        <v>2018</v>
      </c>
      <c r="B5623">
        <v>16</v>
      </c>
      <c r="C5623" t="s">
        <v>482</v>
      </c>
      <c r="D5623" t="s">
        <v>37</v>
      </c>
      <c r="E5623" t="s">
        <v>21</v>
      </c>
      <c r="F5623" t="s">
        <v>38</v>
      </c>
      <c r="G5623">
        <v>106</v>
      </c>
      <c r="H5623">
        <v>165</v>
      </c>
      <c r="I5623" t="str">
        <f>INDEX('DATA - Teams'!$C:$C,MATCH(C5623,'DATA - Teams'!$B:$B,0))</f>
        <v>CHIEF</v>
      </c>
    </row>
    <row r="5624" spans="1:9" hidden="1" x14ac:dyDescent="0.2">
      <c r="A5624">
        <v>2018</v>
      </c>
      <c r="B5624">
        <v>16</v>
      </c>
      <c r="C5624" t="s">
        <v>482</v>
      </c>
      <c r="D5624" t="s">
        <v>297</v>
      </c>
      <c r="E5624" t="s">
        <v>21</v>
      </c>
      <c r="F5624" t="s">
        <v>38</v>
      </c>
      <c r="G5624">
        <v>101</v>
      </c>
      <c r="H5624">
        <v>123</v>
      </c>
      <c r="I5624" t="str">
        <f>INDEX('DATA - Teams'!$C:$C,MATCH(C5624,'DATA - Teams'!$B:$B,0))</f>
        <v>CHIEF</v>
      </c>
    </row>
    <row r="5625" spans="1:9" hidden="1" x14ac:dyDescent="0.2">
      <c r="A5625">
        <v>2018</v>
      </c>
      <c r="B5625">
        <v>16</v>
      </c>
      <c r="C5625" t="s">
        <v>482</v>
      </c>
      <c r="D5625" t="s">
        <v>168</v>
      </c>
      <c r="E5625" t="s">
        <v>13</v>
      </c>
      <c r="F5625" t="s">
        <v>43</v>
      </c>
      <c r="G5625">
        <v>94</v>
      </c>
      <c r="H5625">
        <v>102</v>
      </c>
      <c r="I5625" t="str">
        <f>INDEX('DATA - Teams'!$C:$C,MATCH(C5625,'DATA - Teams'!$B:$B,0))</f>
        <v>CHIEF</v>
      </c>
    </row>
    <row r="5626" spans="1:9" hidden="1" x14ac:dyDescent="0.2">
      <c r="A5626">
        <v>2018</v>
      </c>
      <c r="B5626">
        <v>16</v>
      </c>
      <c r="C5626" t="s">
        <v>482</v>
      </c>
      <c r="D5626" t="s">
        <v>249</v>
      </c>
      <c r="E5626" t="s">
        <v>13</v>
      </c>
      <c r="F5626" t="s">
        <v>41</v>
      </c>
      <c r="G5626">
        <v>67</v>
      </c>
      <c r="H5626">
        <v>105</v>
      </c>
      <c r="I5626" t="str">
        <f>INDEX('DATA - Teams'!$C:$C,MATCH(C5626,'DATA - Teams'!$B:$B,0))</f>
        <v>CHIEF</v>
      </c>
    </row>
    <row r="5627" spans="1:9" hidden="1" x14ac:dyDescent="0.2">
      <c r="A5627">
        <v>2018</v>
      </c>
      <c r="B5627">
        <v>16</v>
      </c>
      <c r="C5627" t="s">
        <v>482</v>
      </c>
      <c r="D5627" t="s">
        <v>118</v>
      </c>
      <c r="E5627" t="s">
        <v>17</v>
      </c>
      <c r="F5627" t="s">
        <v>41</v>
      </c>
      <c r="G5627">
        <v>117</v>
      </c>
      <c r="H5627">
        <v>154</v>
      </c>
      <c r="I5627" t="str">
        <f>INDEX('DATA - Teams'!$C:$C,MATCH(C5627,'DATA - Teams'!$B:$B,0))</f>
        <v>CHIEF</v>
      </c>
    </row>
    <row r="5628" spans="1:9" hidden="1" x14ac:dyDescent="0.2">
      <c r="A5628">
        <v>2018</v>
      </c>
      <c r="B5628">
        <v>16</v>
      </c>
      <c r="C5628" t="s">
        <v>482</v>
      </c>
      <c r="D5628" t="s">
        <v>65</v>
      </c>
      <c r="E5628" t="s">
        <v>35</v>
      </c>
      <c r="F5628" t="s">
        <v>41</v>
      </c>
      <c r="G5628">
        <v>92</v>
      </c>
      <c r="H5628">
        <v>79</v>
      </c>
      <c r="I5628" t="str">
        <f>INDEX('DATA - Teams'!$C:$C,MATCH(C5628,'DATA - Teams'!$B:$B,0))</f>
        <v>CHIEF</v>
      </c>
    </row>
    <row r="5629" spans="1:9" hidden="1" x14ac:dyDescent="0.2">
      <c r="A5629">
        <v>2018</v>
      </c>
      <c r="B5629">
        <v>16</v>
      </c>
      <c r="C5629" t="s">
        <v>482</v>
      </c>
      <c r="D5629" t="s">
        <v>259</v>
      </c>
      <c r="E5629" t="s">
        <v>35</v>
      </c>
      <c r="F5629" t="s">
        <v>43</v>
      </c>
      <c r="G5629">
        <v>78</v>
      </c>
      <c r="H5629">
        <v>78</v>
      </c>
      <c r="I5629" t="str">
        <f>INDEX('DATA - Teams'!$C:$C,MATCH(C5629,'DATA - Teams'!$B:$B,0))</f>
        <v>CHIEF</v>
      </c>
    </row>
    <row r="5630" spans="1:9" hidden="1" x14ac:dyDescent="0.2">
      <c r="A5630">
        <v>2018</v>
      </c>
      <c r="B5630">
        <v>16</v>
      </c>
      <c r="C5630" t="s">
        <v>482</v>
      </c>
      <c r="D5630" t="s">
        <v>169</v>
      </c>
      <c r="E5630" t="s">
        <v>22</v>
      </c>
      <c r="F5630" t="s">
        <v>59</v>
      </c>
      <c r="G5630">
        <v>94</v>
      </c>
      <c r="H5630">
        <v>0</v>
      </c>
      <c r="I5630" t="str">
        <f>INDEX('DATA - Teams'!$C:$C,MATCH(C5630,'DATA - Teams'!$B:$B,0))</f>
        <v>CHIEF</v>
      </c>
    </row>
    <row r="5631" spans="1:9" hidden="1" x14ac:dyDescent="0.2">
      <c r="A5631">
        <v>2018</v>
      </c>
      <c r="B5631">
        <v>16</v>
      </c>
      <c r="C5631" t="s">
        <v>482</v>
      </c>
      <c r="D5631" t="s">
        <v>39</v>
      </c>
      <c r="E5631" t="s">
        <v>22</v>
      </c>
      <c r="F5631" t="s">
        <v>59</v>
      </c>
      <c r="G5631">
        <v>114</v>
      </c>
      <c r="H5631">
        <v>0</v>
      </c>
      <c r="I5631" t="str">
        <f>INDEX('DATA - Teams'!$C:$C,MATCH(C5631,'DATA - Teams'!$B:$B,0))</f>
        <v>CHIEF</v>
      </c>
    </row>
    <row r="5632" spans="1:9" hidden="1" x14ac:dyDescent="0.2">
      <c r="A5632">
        <v>2018</v>
      </c>
      <c r="B5632">
        <v>16</v>
      </c>
      <c r="C5632" t="s">
        <v>482</v>
      </c>
      <c r="D5632" t="s">
        <v>58</v>
      </c>
      <c r="E5632" t="s">
        <v>18</v>
      </c>
      <c r="F5632" t="s">
        <v>59</v>
      </c>
      <c r="G5632">
        <v>102</v>
      </c>
      <c r="H5632">
        <v>121</v>
      </c>
      <c r="I5632" t="str">
        <f>INDEX('DATA - Teams'!$C:$C,MATCH(C5632,'DATA - Teams'!$B:$B,0))</f>
        <v>CHIEF</v>
      </c>
    </row>
    <row r="5633" spans="1:9" hidden="1" x14ac:dyDescent="0.2">
      <c r="A5633">
        <v>2018</v>
      </c>
      <c r="B5633">
        <v>16</v>
      </c>
      <c r="C5633" t="s">
        <v>482</v>
      </c>
      <c r="D5633" t="s">
        <v>45</v>
      </c>
      <c r="E5633" t="s">
        <v>32</v>
      </c>
      <c r="F5633" t="s">
        <v>59</v>
      </c>
      <c r="G5633">
        <v>81</v>
      </c>
      <c r="H5633">
        <v>0</v>
      </c>
      <c r="I5633" t="str">
        <f>INDEX('DATA - Teams'!$C:$C,MATCH(C5633,'DATA - Teams'!$B:$B,0))</f>
        <v>CHIEF</v>
      </c>
    </row>
    <row r="5634" spans="1:9" hidden="1" x14ac:dyDescent="0.2">
      <c r="A5634">
        <v>2018</v>
      </c>
      <c r="B5634">
        <v>17</v>
      </c>
      <c r="C5634" t="s">
        <v>482</v>
      </c>
      <c r="D5634" t="s">
        <v>210</v>
      </c>
      <c r="E5634" t="s">
        <v>10</v>
      </c>
      <c r="F5634" t="s">
        <v>43</v>
      </c>
      <c r="G5634">
        <v>102</v>
      </c>
      <c r="H5634">
        <v>120</v>
      </c>
      <c r="I5634" t="str">
        <f>INDEX('DATA - Teams'!$C:$C,MATCH(C5634,'DATA - Teams'!$B:$B,0))</f>
        <v>CHIEF</v>
      </c>
    </row>
    <row r="5635" spans="1:9" hidden="1" x14ac:dyDescent="0.2">
      <c r="A5635">
        <v>2018</v>
      </c>
      <c r="B5635">
        <v>17</v>
      </c>
      <c r="C5635" t="s">
        <v>482</v>
      </c>
      <c r="D5635" t="s">
        <v>287</v>
      </c>
      <c r="E5635" t="s">
        <v>16</v>
      </c>
      <c r="F5635" t="s">
        <v>38</v>
      </c>
      <c r="G5635">
        <v>78</v>
      </c>
      <c r="H5635">
        <v>83</v>
      </c>
      <c r="I5635" t="str">
        <f>INDEX('DATA - Teams'!$C:$C,MATCH(C5635,'DATA - Teams'!$B:$B,0))</f>
        <v>CHIEF</v>
      </c>
    </row>
    <row r="5636" spans="1:9" hidden="1" x14ac:dyDescent="0.2">
      <c r="A5636">
        <v>2018</v>
      </c>
      <c r="B5636">
        <v>17</v>
      </c>
      <c r="C5636" t="s">
        <v>482</v>
      </c>
      <c r="D5636" t="s">
        <v>82</v>
      </c>
      <c r="E5636" t="s">
        <v>16</v>
      </c>
      <c r="F5636" t="s">
        <v>41</v>
      </c>
      <c r="G5636">
        <v>103</v>
      </c>
      <c r="H5636">
        <v>95</v>
      </c>
      <c r="I5636" t="str">
        <f>INDEX('DATA - Teams'!$C:$C,MATCH(C5636,'DATA - Teams'!$B:$B,0))</f>
        <v>CHIEF</v>
      </c>
    </row>
    <row r="5637" spans="1:9" hidden="1" x14ac:dyDescent="0.2">
      <c r="A5637">
        <v>2018</v>
      </c>
      <c r="B5637">
        <v>17</v>
      </c>
      <c r="C5637" t="s">
        <v>482</v>
      </c>
      <c r="D5637" t="s">
        <v>310</v>
      </c>
      <c r="E5637" t="s">
        <v>16</v>
      </c>
      <c r="F5637" t="s">
        <v>41</v>
      </c>
      <c r="G5637">
        <v>80</v>
      </c>
      <c r="H5637">
        <v>66</v>
      </c>
      <c r="I5637" t="str">
        <f>INDEX('DATA - Teams'!$C:$C,MATCH(C5637,'DATA - Teams'!$B:$B,0))</f>
        <v>CHIEF</v>
      </c>
    </row>
    <row r="5638" spans="1:9" hidden="1" x14ac:dyDescent="0.2">
      <c r="A5638">
        <v>2018</v>
      </c>
      <c r="B5638">
        <v>17</v>
      </c>
      <c r="C5638" t="s">
        <v>482</v>
      </c>
      <c r="D5638" t="s">
        <v>146</v>
      </c>
      <c r="E5638" t="s">
        <v>20</v>
      </c>
      <c r="F5638" t="s">
        <v>38</v>
      </c>
      <c r="G5638">
        <v>97</v>
      </c>
      <c r="H5638">
        <v>104</v>
      </c>
      <c r="I5638" t="str">
        <f>INDEX('DATA - Teams'!$C:$C,MATCH(C5638,'DATA - Teams'!$B:$B,0))</f>
        <v>CHIEF</v>
      </c>
    </row>
    <row r="5639" spans="1:9" hidden="1" x14ac:dyDescent="0.2">
      <c r="A5639">
        <v>2018</v>
      </c>
      <c r="B5639">
        <v>17</v>
      </c>
      <c r="C5639" t="s">
        <v>482</v>
      </c>
      <c r="D5639" t="s">
        <v>207</v>
      </c>
      <c r="E5639" t="s">
        <v>20</v>
      </c>
      <c r="F5639" t="s">
        <v>41</v>
      </c>
      <c r="G5639">
        <v>107</v>
      </c>
      <c r="H5639">
        <v>113</v>
      </c>
      <c r="I5639" t="str">
        <f>INDEX('DATA - Teams'!$C:$C,MATCH(C5639,'DATA - Teams'!$B:$B,0))</f>
        <v>CHIEF</v>
      </c>
    </row>
    <row r="5640" spans="1:9" hidden="1" x14ac:dyDescent="0.2">
      <c r="A5640">
        <v>2018</v>
      </c>
      <c r="B5640">
        <v>17</v>
      </c>
      <c r="C5640" t="s">
        <v>482</v>
      </c>
      <c r="D5640" t="s">
        <v>147</v>
      </c>
      <c r="E5640" t="s">
        <v>14</v>
      </c>
      <c r="F5640" t="s">
        <v>52</v>
      </c>
      <c r="G5640">
        <v>93</v>
      </c>
      <c r="H5640">
        <v>95</v>
      </c>
      <c r="I5640" t="str">
        <f>INDEX('DATA - Teams'!$C:$C,MATCH(C5640,'DATA - Teams'!$B:$B,0))</f>
        <v>CHIEF</v>
      </c>
    </row>
    <row r="5641" spans="1:9" hidden="1" x14ac:dyDescent="0.2">
      <c r="A5641">
        <v>2018</v>
      </c>
      <c r="B5641">
        <v>17</v>
      </c>
      <c r="C5641" t="s">
        <v>482</v>
      </c>
      <c r="D5641" t="s">
        <v>39</v>
      </c>
      <c r="E5641" t="s">
        <v>22</v>
      </c>
      <c r="F5641" t="s">
        <v>41</v>
      </c>
      <c r="G5641">
        <v>109</v>
      </c>
      <c r="H5641">
        <v>131</v>
      </c>
      <c r="I5641" t="str">
        <f>INDEX('DATA - Teams'!$C:$C,MATCH(C5641,'DATA - Teams'!$B:$B,0))</f>
        <v>CHIEF</v>
      </c>
    </row>
    <row r="5642" spans="1:9" hidden="1" x14ac:dyDescent="0.2">
      <c r="A5642">
        <v>2018</v>
      </c>
      <c r="B5642">
        <v>17</v>
      </c>
      <c r="C5642" t="s">
        <v>482</v>
      </c>
      <c r="D5642" t="s">
        <v>387</v>
      </c>
      <c r="E5642" t="s">
        <v>33</v>
      </c>
      <c r="F5642" t="s">
        <v>41</v>
      </c>
      <c r="G5642">
        <v>85</v>
      </c>
      <c r="H5642">
        <v>88</v>
      </c>
      <c r="I5642" t="str">
        <f>INDEX('DATA - Teams'!$C:$C,MATCH(C5642,'DATA - Teams'!$B:$B,0))</f>
        <v>CHIEF</v>
      </c>
    </row>
    <row r="5643" spans="1:9" hidden="1" x14ac:dyDescent="0.2">
      <c r="A5643">
        <v>2018</v>
      </c>
      <c r="B5643">
        <v>17</v>
      </c>
      <c r="C5643" t="s">
        <v>482</v>
      </c>
      <c r="D5643" t="s">
        <v>53</v>
      </c>
      <c r="E5643" t="s">
        <v>24</v>
      </c>
      <c r="F5643" t="s">
        <v>38</v>
      </c>
      <c r="G5643">
        <v>90</v>
      </c>
      <c r="H5643">
        <v>130</v>
      </c>
      <c r="I5643" t="str">
        <f>INDEX('DATA - Teams'!$C:$C,MATCH(C5643,'DATA - Teams'!$B:$B,0))</f>
        <v>CHIEF</v>
      </c>
    </row>
    <row r="5644" spans="1:9" hidden="1" x14ac:dyDescent="0.2">
      <c r="A5644">
        <v>2018</v>
      </c>
      <c r="B5644">
        <v>17</v>
      </c>
      <c r="C5644" t="s">
        <v>482</v>
      </c>
      <c r="D5644" t="s">
        <v>371</v>
      </c>
      <c r="E5644" t="s">
        <v>28</v>
      </c>
      <c r="F5644" t="s">
        <v>43</v>
      </c>
      <c r="G5644">
        <v>83</v>
      </c>
      <c r="H5644">
        <v>69</v>
      </c>
      <c r="I5644" t="str">
        <f>INDEX('DATA - Teams'!$C:$C,MATCH(C5644,'DATA - Teams'!$B:$B,0))</f>
        <v>CHIEF</v>
      </c>
    </row>
    <row r="5645" spans="1:9" hidden="1" x14ac:dyDescent="0.2">
      <c r="A5645">
        <v>2018</v>
      </c>
      <c r="B5645">
        <v>17</v>
      </c>
      <c r="C5645" t="s">
        <v>482</v>
      </c>
      <c r="D5645" t="s">
        <v>177</v>
      </c>
      <c r="E5645" t="s">
        <v>27</v>
      </c>
      <c r="F5645" t="s">
        <v>43</v>
      </c>
      <c r="G5645">
        <v>107</v>
      </c>
      <c r="H5645">
        <v>81</v>
      </c>
      <c r="I5645" t="str">
        <f>INDEX('DATA - Teams'!$C:$C,MATCH(C5645,'DATA - Teams'!$B:$B,0))</f>
        <v>CHIEF</v>
      </c>
    </row>
    <row r="5646" spans="1:9" hidden="1" x14ac:dyDescent="0.2">
      <c r="A5646">
        <v>2018</v>
      </c>
      <c r="B5646">
        <v>17</v>
      </c>
      <c r="C5646" t="s">
        <v>482</v>
      </c>
      <c r="D5646" t="s">
        <v>37</v>
      </c>
      <c r="E5646" t="s">
        <v>21</v>
      </c>
      <c r="F5646" t="s">
        <v>38</v>
      </c>
      <c r="G5646">
        <v>102</v>
      </c>
      <c r="H5646">
        <v>46</v>
      </c>
      <c r="I5646" t="str">
        <f>INDEX('DATA - Teams'!$C:$C,MATCH(C5646,'DATA - Teams'!$B:$B,0))</f>
        <v>CHIEF</v>
      </c>
    </row>
    <row r="5647" spans="1:9" hidden="1" x14ac:dyDescent="0.2">
      <c r="A5647">
        <v>2018</v>
      </c>
      <c r="B5647">
        <v>17</v>
      </c>
      <c r="C5647" t="s">
        <v>482</v>
      </c>
      <c r="D5647" t="s">
        <v>297</v>
      </c>
      <c r="E5647" t="s">
        <v>21</v>
      </c>
      <c r="F5647" t="s">
        <v>38</v>
      </c>
      <c r="G5647">
        <v>108</v>
      </c>
      <c r="H5647">
        <v>79</v>
      </c>
      <c r="I5647" t="str">
        <f>INDEX('DATA - Teams'!$C:$C,MATCH(C5647,'DATA - Teams'!$B:$B,0))</f>
        <v>CHIEF</v>
      </c>
    </row>
    <row r="5648" spans="1:9" hidden="1" x14ac:dyDescent="0.2">
      <c r="A5648">
        <v>2018</v>
      </c>
      <c r="B5648">
        <v>17</v>
      </c>
      <c r="C5648" t="s">
        <v>482</v>
      </c>
      <c r="D5648" t="s">
        <v>249</v>
      </c>
      <c r="E5648" t="s">
        <v>13</v>
      </c>
      <c r="F5648" t="s">
        <v>41</v>
      </c>
      <c r="G5648">
        <v>90</v>
      </c>
      <c r="H5648">
        <v>129</v>
      </c>
      <c r="I5648" t="str">
        <f>INDEX('DATA - Teams'!$C:$C,MATCH(C5648,'DATA - Teams'!$B:$B,0))</f>
        <v>CHIEF</v>
      </c>
    </row>
    <row r="5649" spans="1:9" hidden="1" x14ac:dyDescent="0.2">
      <c r="A5649">
        <v>2018</v>
      </c>
      <c r="B5649">
        <v>17</v>
      </c>
      <c r="C5649" t="s">
        <v>482</v>
      </c>
      <c r="D5649" t="s">
        <v>168</v>
      </c>
      <c r="E5649" t="s">
        <v>13</v>
      </c>
      <c r="F5649" t="s">
        <v>43</v>
      </c>
      <c r="G5649">
        <v>93</v>
      </c>
      <c r="H5649">
        <v>110</v>
      </c>
      <c r="I5649" t="str">
        <f>INDEX('DATA - Teams'!$C:$C,MATCH(C5649,'DATA - Teams'!$B:$B,0))</f>
        <v>CHIEF</v>
      </c>
    </row>
    <row r="5650" spans="1:9" hidden="1" x14ac:dyDescent="0.2">
      <c r="A5650">
        <v>2018</v>
      </c>
      <c r="B5650">
        <v>17</v>
      </c>
      <c r="C5650" t="s">
        <v>482</v>
      </c>
      <c r="D5650" t="s">
        <v>118</v>
      </c>
      <c r="E5650" t="s">
        <v>17</v>
      </c>
      <c r="F5650" t="s">
        <v>41</v>
      </c>
      <c r="G5650">
        <v>119</v>
      </c>
      <c r="H5650">
        <v>136</v>
      </c>
      <c r="I5650" t="str">
        <f>INDEX('DATA - Teams'!$C:$C,MATCH(C5650,'DATA - Teams'!$B:$B,0))</f>
        <v>CHIEF</v>
      </c>
    </row>
    <row r="5651" spans="1:9" hidden="1" x14ac:dyDescent="0.2">
      <c r="A5651">
        <v>2018</v>
      </c>
      <c r="B5651">
        <v>17</v>
      </c>
      <c r="C5651" t="s">
        <v>482</v>
      </c>
      <c r="D5651" t="s">
        <v>259</v>
      </c>
      <c r="E5651" t="s">
        <v>35</v>
      </c>
      <c r="F5651" t="s">
        <v>43</v>
      </c>
      <c r="G5651">
        <v>68</v>
      </c>
      <c r="H5651">
        <v>79</v>
      </c>
      <c r="I5651" t="str">
        <f>INDEX('DATA - Teams'!$C:$C,MATCH(C5651,'DATA - Teams'!$B:$B,0))</f>
        <v>CHIEF</v>
      </c>
    </row>
    <row r="5652" spans="1:9" hidden="1" x14ac:dyDescent="0.2">
      <c r="A5652">
        <v>2018</v>
      </c>
      <c r="B5652">
        <v>17</v>
      </c>
      <c r="C5652" t="s">
        <v>482</v>
      </c>
      <c r="D5652" t="s">
        <v>169</v>
      </c>
      <c r="E5652" t="s">
        <v>22</v>
      </c>
      <c r="F5652" t="s">
        <v>59</v>
      </c>
      <c r="G5652">
        <v>94</v>
      </c>
      <c r="H5652">
        <v>0</v>
      </c>
      <c r="I5652" t="str">
        <f>INDEX('DATA - Teams'!$C:$C,MATCH(C5652,'DATA - Teams'!$B:$B,0))</f>
        <v>CHIEF</v>
      </c>
    </row>
    <row r="5653" spans="1:9" hidden="1" x14ac:dyDescent="0.2">
      <c r="A5653">
        <v>2018</v>
      </c>
      <c r="B5653">
        <v>17</v>
      </c>
      <c r="C5653" t="s">
        <v>482</v>
      </c>
      <c r="D5653" t="s">
        <v>58</v>
      </c>
      <c r="E5653" t="s">
        <v>18</v>
      </c>
      <c r="F5653" t="s">
        <v>59</v>
      </c>
      <c r="G5653">
        <v>102</v>
      </c>
      <c r="H5653">
        <v>0</v>
      </c>
      <c r="I5653" t="str">
        <f>INDEX('DATA - Teams'!$C:$C,MATCH(C5653,'DATA - Teams'!$B:$B,0))</f>
        <v>CHIEF</v>
      </c>
    </row>
    <row r="5654" spans="1:9" hidden="1" x14ac:dyDescent="0.2">
      <c r="A5654">
        <v>2018</v>
      </c>
      <c r="B5654">
        <v>17</v>
      </c>
      <c r="C5654" t="s">
        <v>482</v>
      </c>
      <c r="D5654" t="s">
        <v>45</v>
      </c>
      <c r="E5654" t="s">
        <v>32</v>
      </c>
      <c r="F5654" t="s">
        <v>59</v>
      </c>
      <c r="G5654">
        <v>79</v>
      </c>
      <c r="H5654">
        <v>80</v>
      </c>
      <c r="I5654" t="str">
        <f>INDEX('DATA - Teams'!$C:$C,MATCH(C5654,'DATA - Teams'!$B:$B,0))</f>
        <v>CHIEF</v>
      </c>
    </row>
    <row r="5655" spans="1:9" hidden="1" x14ac:dyDescent="0.2">
      <c r="A5655">
        <v>2018</v>
      </c>
      <c r="B5655">
        <v>17</v>
      </c>
      <c r="C5655" t="s">
        <v>482</v>
      </c>
      <c r="D5655" t="s">
        <v>65</v>
      </c>
      <c r="E5655" t="s">
        <v>35</v>
      </c>
      <c r="F5655" t="s">
        <v>59</v>
      </c>
      <c r="G5655">
        <v>92</v>
      </c>
      <c r="H5655">
        <v>0</v>
      </c>
      <c r="I5655" t="str">
        <f>INDEX('DATA - Teams'!$C:$C,MATCH(C5655,'DATA - Teams'!$B:$B,0))</f>
        <v>CHIEF</v>
      </c>
    </row>
    <row r="5656" spans="1:9" hidden="1" x14ac:dyDescent="0.2">
      <c r="A5656">
        <v>2018</v>
      </c>
      <c r="B5656">
        <v>18</v>
      </c>
      <c r="C5656" t="s">
        <v>482</v>
      </c>
      <c r="D5656" t="s">
        <v>210</v>
      </c>
      <c r="E5656" t="s">
        <v>10</v>
      </c>
      <c r="F5656" t="s">
        <v>43</v>
      </c>
      <c r="G5656">
        <v>99</v>
      </c>
      <c r="H5656">
        <v>76</v>
      </c>
      <c r="I5656" t="str">
        <f>INDEX('DATA - Teams'!$C:$C,MATCH(C5656,'DATA - Teams'!$B:$B,0))</f>
        <v>CHIEF</v>
      </c>
    </row>
    <row r="5657" spans="1:9" hidden="1" x14ac:dyDescent="0.2">
      <c r="A5657">
        <v>2018</v>
      </c>
      <c r="B5657">
        <v>18</v>
      </c>
      <c r="C5657" t="s">
        <v>482</v>
      </c>
      <c r="D5657" t="s">
        <v>82</v>
      </c>
      <c r="E5657" t="s">
        <v>16</v>
      </c>
      <c r="F5657" t="s">
        <v>41</v>
      </c>
      <c r="G5657">
        <v>109</v>
      </c>
      <c r="H5657">
        <v>110</v>
      </c>
      <c r="I5657" t="str">
        <f>INDEX('DATA - Teams'!$C:$C,MATCH(C5657,'DATA - Teams'!$B:$B,0))</f>
        <v>CHIEF</v>
      </c>
    </row>
    <row r="5658" spans="1:9" hidden="1" x14ac:dyDescent="0.2">
      <c r="A5658">
        <v>2018</v>
      </c>
      <c r="B5658">
        <v>18</v>
      </c>
      <c r="C5658" t="s">
        <v>482</v>
      </c>
      <c r="D5658" t="s">
        <v>146</v>
      </c>
      <c r="E5658" t="s">
        <v>20</v>
      </c>
      <c r="F5658" t="s">
        <v>38</v>
      </c>
      <c r="G5658">
        <v>100</v>
      </c>
      <c r="H5658">
        <v>103</v>
      </c>
      <c r="I5658" t="str">
        <f>INDEX('DATA - Teams'!$C:$C,MATCH(C5658,'DATA - Teams'!$B:$B,0))</f>
        <v>CHIEF</v>
      </c>
    </row>
    <row r="5659" spans="1:9" hidden="1" x14ac:dyDescent="0.2">
      <c r="A5659">
        <v>2018</v>
      </c>
      <c r="B5659">
        <v>18</v>
      </c>
      <c r="C5659" t="s">
        <v>482</v>
      </c>
      <c r="D5659" t="s">
        <v>207</v>
      </c>
      <c r="E5659" t="s">
        <v>20</v>
      </c>
      <c r="F5659" t="s">
        <v>41</v>
      </c>
      <c r="G5659">
        <v>100</v>
      </c>
      <c r="H5659">
        <v>118</v>
      </c>
      <c r="I5659" t="str">
        <f>INDEX('DATA - Teams'!$C:$C,MATCH(C5659,'DATA - Teams'!$B:$B,0))</f>
        <v>CHIEF</v>
      </c>
    </row>
    <row r="5660" spans="1:9" hidden="1" x14ac:dyDescent="0.2">
      <c r="A5660">
        <v>2018</v>
      </c>
      <c r="B5660">
        <v>18</v>
      </c>
      <c r="C5660" t="s">
        <v>482</v>
      </c>
      <c r="D5660" t="s">
        <v>147</v>
      </c>
      <c r="E5660" t="s">
        <v>14</v>
      </c>
      <c r="F5660" t="s">
        <v>52</v>
      </c>
      <c r="G5660">
        <v>104</v>
      </c>
      <c r="H5660">
        <v>111</v>
      </c>
      <c r="I5660" t="str">
        <f>INDEX('DATA - Teams'!$C:$C,MATCH(C5660,'DATA - Teams'!$B:$B,0))</f>
        <v>CHIEF</v>
      </c>
    </row>
    <row r="5661" spans="1:9" hidden="1" x14ac:dyDescent="0.2">
      <c r="A5661">
        <v>2018</v>
      </c>
      <c r="B5661">
        <v>18</v>
      </c>
      <c r="C5661" t="s">
        <v>482</v>
      </c>
      <c r="D5661" t="s">
        <v>39</v>
      </c>
      <c r="E5661" t="s">
        <v>22</v>
      </c>
      <c r="F5661" t="s">
        <v>41</v>
      </c>
      <c r="G5661">
        <v>89</v>
      </c>
      <c r="H5661">
        <v>74</v>
      </c>
      <c r="I5661" t="str">
        <f>INDEX('DATA - Teams'!$C:$C,MATCH(C5661,'DATA - Teams'!$B:$B,0))</f>
        <v>CHIEF</v>
      </c>
    </row>
    <row r="5662" spans="1:9" hidden="1" x14ac:dyDescent="0.2">
      <c r="A5662">
        <v>2018</v>
      </c>
      <c r="B5662">
        <v>18</v>
      </c>
      <c r="C5662" t="s">
        <v>482</v>
      </c>
      <c r="D5662" t="s">
        <v>169</v>
      </c>
      <c r="E5662" t="s">
        <v>22</v>
      </c>
      <c r="F5662" t="s">
        <v>43</v>
      </c>
      <c r="G5662">
        <v>94</v>
      </c>
      <c r="H5662">
        <v>0</v>
      </c>
      <c r="I5662" t="str">
        <f>INDEX('DATA - Teams'!$C:$C,MATCH(C5662,'DATA - Teams'!$B:$B,0))</f>
        <v>CHIEF</v>
      </c>
    </row>
    <row r="5663" spans="1:9" hidden="1" x14ac:dyDescent="0.2">
      <c r="A5663">
        <v>2018</v>
      </c>
      <c r="B5663">
        <v>18</v>
      </c>
      <c r="C5663" t="s">
        <v>482</v>
      </c>
      <c r="D5663" t="s">
        <v>387</v>
      </c>
      <c r="E5663" t="s">
        <v>33</v>
      </c>
      <c r="F5663" t="s">
        <v>41</v>
      </c>
      <c r="G5663">
        <v>91</v>
      </c>
      <c r="H5663">
        <v>76</v>
      </c>
      <c r="I5663" t="str">
        <f>INDEX('DATA - Teams'!$C:$C,MATCH(C5663,'DATA - Teams'!$B:$B,0))</f>
        <v>CHIEF</v>
      </c>
    </row>
    <row r="5664" spans="1:9" hidden="1" x14ac:dyDescent="0.2">
      <c r="A5664">
        <v>2018</v>
      </c>
      <c r="B5664">
        <v>18</v>
      </c>
      <c r="C5664" t="s">
        <v>482</v>
      </c>
      <c r="D5664" t="s">
        <v>53</v>
      </c>
      <c r="E5664" t="s">
        <v>24</v>
      </c>
      <c r="F5664" t="s">
        <v>38</v>
      </c>
      <c r="G5664">
        <v>87</v>
      </c>
      <c r="H5664">
        <v>80</v>
      </c>
      <c r="I5664" t="str">
        <f>INDEX('DATA - Teams'!$C:$C,MATCH(C5664,'DATA - Teams'!$B:$B,0))</f>
        <v>CHIEF</v>
      </c>
    </row>
    <row r="5665" spans="1:9" hidden="1" x14ac:dyDescent="0.2">
      <c r="A5665">
        <v>2018</v>
      </c>
      <c r="B5665">
        <v>18</v>
      </c>
      <c r="C5665" t="s">
        <v>482</v>
      </c>
      <c r="D5665" t="s">
        <v>371</v>
      </c>
      <c r="E5665" t="s">
        <v>28</v>
      </c>
      <c r="F5665" t="s">
        <v>43</v>
      </c>
      <c r="G5665">
        <v>73</v>
      </c>
      <c r="H5665">
        <v>24</v>
      </c>
      <c r="I5665" t="str">
        <f>INDEX('DATA - Teams'!$C:$C,MATCH(C5665,'DATA - Teams'!$B:$B,0))</f>
        <v>CHIEF</v>
      </c>
    </row>
    <row r="5666" spans="1:9" hidden="1" x14ac:dyDescent="0.2">
      <c r="A5666">
        <v>2018</v>
      </c>
      <c r="B5666">
        <v>18</v>
      </c>
      <c r="C5666" t="s">
        <v>482</v>
      </c>
      <c r="D5666" t="s">
        <v>177</v>
      </c>
      <c r="E5666" t="s">
        <v>27</v>
      </c>
      <c r="F5666" t="s">
        <v>43</v>
      </c>
      <c r="G5666">
        <v>106</v>
      </c>
      <c r="H5666">
        <v>80</v>
      </c>
      <c r="I5666" t="str">
        <f>INDEX('DATA - Teams'!$C:$C,MATCH(C5666,'DATA - Teams'!$B:$B,0))</f>
        <v>CHIEF</v>
      </c>
    </row>
    <row r="5667" spans="1:9" hidden="1" x14ac:dyDescent="0.2">
      <c r="A5667">
        <v>2018</v>
      </c>
      <c r="B5667">
        <v>18</v>
      </c>
      <c r="C5667" t="s">
        <v>482</v>
      </c>
      <c r="D5667" t="s">
        <v>297</v>
      </c>
      <c r="E5667" t="s">
        <v>21</v>
      </c>
      <c r="F5667" t="s">
        <v>38</v>
      </c>
      <c r="G5667">
        <v>104</v>
      </c>
      <c r="H5667">
        <v>80</v>
      </c>
      <c r="I5667" t="str">
        <f>INDEX('DATA - Teams'!$C:$C,MATCH(C5667,'DATA - Teams'!$B:$B,0))</f>
        <v>CHIEF</v>
      </c>
    </row>
    <row r="5668" spans="1:9" hidden="1" x14ac:dyDescent="0.2">
      <c r="A5668">
        <v>2018</v>
      </c>
      <c r="B5668">
        <v>18</v>
      </c>
      <c r="C5668" t="s">
        <v>482</v>
      </c>
      <c r="D5668" t="s">
        <v>37</v>
      </c>
      <c r="E5668" t="s">
        <v>21</v>
      </c>
      <c r="F5668" t="s">
        <v>38</v>
      </c>
      <c r="G5668">
        <v>100</v>
      </c>
      <c r="H5668">
        <v>114</v>
      </c>
      <c r="I5668" t="str">
        <f>INDEX('DATA - Teams'!$C:$C,MATCH(C5668,'DATA - Teams'!$B:$B,0))</f>
        <v>CHIEF</v>
      </c>
    </row>
    <row r="5669" spans="1:9" hidden="1" x14ac:dyDescent="0.2">
      <c r="A5669">
        <v>2018</v>
      </c>
      <c r="B5669">
        <v>18</v>
      </c>
      <c r="C5669" t="s">
        <v>482</v>
      </c>
      <c r="D5669" t="s">
        <v>249</v>
      </c>
      <c r="E5669" t="s">
        <v>13</v>
      </c>
      <c r="F5669" t="s">
        <v>41</v>
      </c>
      <c r="G5669">
        <v>96</v>
      </c>
      <c r="H5669">
        <v>97</v>
      </c>
      <c r="I5669" t="str">
        <f>INDEX('DATA - Teams'!$C:$C,MATCH(C5669,'DATA - Teams'!$B:$B,0))</f>
        <v>CHIEF</v>
      </c>
    </row>
    <row r="5670" spans="1:9" hidden="1" x14ac:dyDescent="0.2">
      <c r="A5670">
        <v>2018</v>
      </c>
      <c r="B5670">
        <v>18</v>
      </c>
      <c r="C5670" t="s">
        <v>482</v>
      </c>
      <c r="D5670" t="s">
        <v>168</v>
      </c>
      <c r="E5670" t="s">
        <v>13</v>
      </c>
      <c r="F5670" t="s">
        <v>43</v>
      </c>
      <c r="G5670">
        <v>95</v>
      </c>
      <c r="H5670">
        <v>72</v>
      </c>
      <c r="I5670" t="str">
        <f>INDEX('DATA - Teams'!$C:$C,MATCH(C5670,'DATA - Teams'!$B:$B,0))</f>
        <v>CHIEF</v>
      </c>
    </row>
    <row r="5671" spans="1:9" hidden="1" x14ac:dyDescent="0.2">
      <c r="A5671">
        <v>2018</v>
      </c>
      <c r="B5671">
        <v>18</v>
      </c>
      <c r="C5671" t="s">
        <v>482</v>
      </c>
      <c r="D5671" t="s">
        <v>118</v>
      </c>
      <c r="E5671" t="s">
        <v>17</v>
      </c>
      <c r="F5671" t="s">
        <v>41</v>
      </c>
      <c r="G5671">
        <v>119</v>
      </c>
      <c r="H5671">
        <v>127</v>
      </c>
      <c r="I5671" t="str">
        <f>INDEX('DATA - Teams'!$C:$C,MATCH(C5671,'DATA - Teams'!$B:$B,0))</f>
        <v>CHIEF</v>
      </c>
    </row>
    <row r="5672" spans="1:9" hidden="1" x14ac:dyDescent="0.2">
      <c r="A5672">
        <v>2018</v>
      </c>
      <c r="B5672">
        <v>18</v>
      </c>
      <c r="C5672" t="s">
        <v>482</v>
      </c>
      <c r="D5672" t="s">
        <v>45</v>
      </c>
      <c r="E5672" t="s">
        <v>32</v>
      </c>
      <c r="F5672" t="s">
        <v>38</v>
      </c>
      <c r="G5672">
        <v>76</v>
      </c>
      <c r="H5672">
        <v>75</v>
      </c>
      <c r="I5672" t="str">
        <f>INDEX('DATA - Teams'!$C:$C,MATCH(C5672,'DATA - Teams'!$B:$B,0))</f>
        <v>CHIEF</v>
      </c>
    </row>
    <row r="5673" spans="1:9" hidden="1" x14ac:dyDescent="0.2">
      <c r="A5673">
        <v>2018</v>
      </c>
      <c r="B5673">
        <v>18</v>
      </c>
      <c r="C5673" t="s">
        <v>482</v>
      </c>
      <c r="D5673" t="s">
        <v>65</v>
      </c>
      <c r="E5673" t="s">
        <v>35</v>
      </c>
      <c r="F5673" t="s">
        <v>41</v>
      </c>
      <c r="G5673">
        <v>103</v>
      </c>
      <c r="H5673">
        <v>129</v>
      </c>
      <c r="I5673" t="str">
        <f>INDEX('DATA - Teams'!$C:$C,MATCH(C5673,'DATA - Teams'!$B:$B,0))</f>
        <v>CHIEF</v>
      </c>
    </row>
    <row r="5674" spans="1:9" hidden="1" x14ac:dyDescent="0.2">
      <c r="A5674">
        <v>2018</v>
      </c>
      <c r="B5674">
        <v>18</v>
      </c>
      <c r="C5674" t="s">
        <v>482</v>
      </c>
      <c r="D5674" t="s">
        <v>310</v>
      </c>
      <c r="E5674" t="s">
        <v>16</v>
      </c>
      <c r="F5674" t="s">
        <v>59</v>
      </c>
      <c r="G5674">
        <v>76</v>
      </c>
      <c r="H5674">
        <v>70</v>
      </c>
      <c r="I5674" t="str">
        <f>INDEX('DATA - Teams'!$C:$C,MATCH(C5674,'DATA - Teams'!$B:$B,0))</f>
        <v>CHIEF</v>
      </c>
    </row>
    <row r="5675" spans="1:9" hidden="1" x14ac:dyDescent="0.2">
      <c r="A5675">
        <v>2018</v>
      </c>
      <c r="B5675">
        <v>18</v>
      </c>
      <c r="C5675" t="s">
        <v>482</v>
      </c>
      <c r="D5675" t="s">
        <v>287</v>
      </c>
      <c r="E5675" t="s">
        <v>16</v>
      </c>
      <c r="F5675" t="s">
        <v>59</v>
      </c>
      <c r="G5675">
        <v>82</v>
      </c>
      <c r="H5675">
        <v>85</v>
      </c>
      <c r="I5675" t="str">
        <f>INDEX('DATA - Teams'!$C:$C,MATCH(C5675,'DATA - Teams'!$B:$B,0))</f>
        <v>CHIEF</v>
      </c>
    </row>
    <row r="5676" spans="1:9" hidden="1" x14ac:dyDescent="0.2">
      <c r="A5676">
        <v>2018</v>
      </c>
      <c r="B5676">
        <v>18</v>
      </c>
      <c r="C5676" t="s">
        <v>482</v>
      </c>
      <c r="D5676" t="s">
        <v>58</v>
      </c>
      <c r="E5676" t="s">
        <v>18</v>
      </c>
      <c r="F5676" t="s">
        <v>59</v>
      </c>
      <c r="G5676">
        <v>102</v>
      </c>
      <c r="H5676">
        <v>0</v>
      </c>
      <c r="I5676" t="str">
        <f>INDEX('DATA - Teams'!$C:$C,MATCH(C5676,'DATA - Teams'!$B:$B,0))</f>
        <v>CHIEF</v>
      </c>
    </row>
    <row r="5677" spans="1:9" hidden="1" x14ac:dyDescent="0.2">
      <c r="A5677">
        <v>2018</v>
      </c>
      <c r="B5677">
        <v>18</v>
      </c>
      <c r="C5677" t="s">
        <v>482</v>
      </c>
      <c r="D5677" t="s">
        <v>259</v>
      </c>
      <c r="E5677" t="s">
        <v>35</v>
      </c>
      <c r="F5677" t="s">
        <v>59</v>
      </c>
      <c r="G5677">
        <v>68</v>
      </c>
      <c r="H5677">
        <v>0</v>
      </c>
      <c r="I5677" t="str">
        <f>INDEX('DATA - Teams'!$C:$C,MATCH(C5677,'DATA - Teams'!$B:$B,0))</f>
        <v>CHIEF</v>
      </c>
    </row>
    <row r="5678" spans="1:9" hidden="1" x14ac:dyDescent="0.2">
      <c r="A5678">
        <v>2018</v>
      </c>
      <c r="B5678">
        <v>19</v>
      </c>
      <c r="C5678" t="s">
        <v>482</v>
      </c>
      <c r="D5678" t="s">
        <v>210</v>
      </c>
      <c r="E5678" t="s">
        <v>10</v>
      </c>
      <c r="F5678" t="s">
        <v>43</v>
      </c>
      <c r="G5678">
        <v>97</v>
      </c>
      <c r="H5678">
        <v>77</v>
      </c>
      <c r="I5678" t="str">
        <f>INDEX('DATA - Teams'!$C:$C,MATCH(C5678,'DATA - Teams'!$B:$B,0))</f>
        <v>CHIEF</v>
      </c>
    </row>
    <row r="5679" spans="1:9" hidden="1" x14ac:dyDescent="0.2">
      <c r="A5679">
        <v>2018</v>
      </c>
      <c r="B5679">
        <v>19</v>
      </c>
      <c r="C5679" t="s">
        <v>482</v>
      </c>
      <c r="D5679" t="s">
        <v>82</v>
      </c>
      <c r="E5679" t="s">
        <v>16</v>
      </c>
      <c r="F5679" t="s">
        <v>41</v>
      </c>
      <c r="G5679">
        <v>109</v>
      </c>
      <c r="H5679">
        <v>108</v>
      </c>
      <c r="I5679" t="str">
        <f>INDEX('DATA - Teams'!$C:$C,MATCH(C5679,'DATA - Teams'!$B:$B,0))</f>
        <v>CHIEF</v>
      </c>
    </row>
    <row r="5680" spans="1:9" hidden="1" x14ac:dyDescent="0.2">
      <c r="A5680">
        <v>2018</v>
      </c>
      <c r="B5680">
        <v>19</v>
      </c>
      <c r="C5680" t="s">
        <v>482</v>
      </c>
      <c r="D5680" t="s">
        <v>207</v>
      </c>
      <c r="E5680" t="s">
        <v>20</v>
      </c>
      <c r="F5680" t="s">
        <v>41</v>
      </c>
      <c r="G5680">
        <v>110</v>
      </c>
      <c r="H5680">
        <v>134</v>
      </c>
      <c r="I5680" t="str">
        <f>INDEX('DATA - Teams'!$C:$C,MATCH(C5680,'DATA - Teams'!$B:$B,0))</f>
        <v>CHIEF</v>
      </c>
    </row>
    <row r="5681" spans="1:9" hidden="1" x14ac:dyDescent="0.2">
      <c r="A5681">
        <v>2018</v>
      </c>
      <c r="B5681">
        <v>19</v>
      </c>
      <c r="C5681" t="s">
        <v>482</v>
      </c>
      <c r="D5681" t="s">
        <v>146</v>
      </c>
      <c r="E5681" t="s">
        <v>20</v>
      </c>
      <c r="F5681" t="s">
        <v>38</v>
      </c>
      <c r="G5681">
        <v>93</v>
      </c>
      <c r="H5681">
        <v>111</v>
      </c>
      <c r="I5681" t="str">
        <f>INDEX('DATA - Teams'!$C:$C,MATCH(C5681,'DATA - Teams'!$B:$B,0))</f>
        <v>CHIEF</v>
      </c>
    </row>
    <row r="5682" spans="1:9" hidden="1" x14ac:dyDescent="0.2">
      <c r="A5682">
        <v>2018</v>
      </c>
      <c r="B5682">
        <v>19</v>
      </c>
      <c r="C5682" t="s">
        <v>482</v>
      </c>
      <c r="D5682" t="s">
        <v>147</v>
      </c>
      <c r="E5682" t="s">
        <v>14</v>
      </c>
      <c r="F5682" t="s">
        <v>52</v>
      </c>
      <c r="G5682">
        <v>103</v>
      </c>
      <c r="H5682">
        <v>82</v>
      </c>
      <c r="I5682" t="str">
        <f>INDEX('DATA - Teams'!$C:$C,MATCH(C5682,'DATA - Teams'!$B:$B,0))</f>
        <v>CHIEF</v>
      </c>
    </row>
    <row r="5683" spans="1:9" hidden="1" x14ac:dyDescent="0.2">
      <c r="A5683">
        <v>2018</v>
      </c>
      <c r="B5683">
        <v>19</v>
      </c>
      <c r="C5683" t="s">
        <v>482</v>
      </c>
      <c r="D5683" t="s">
        <v>39</v>
      </c>
      <c r="E5683" t="s">
        <v>22</v>
      </c>
      <c r="F5683" t="s">
        <v>41</v>
      </c>
      <c r="G5683">
        <v>98</v>
      </c>
      <c r="H5683">
        <v>147</v>
      </c>
      <c r="I5683" t="str">
        <f>INDEX('DATA - Teams'!$C:$C,MATCH(C5683,'DATA - Teams'!$B:$B,0))</f>
        <v>CHIEF</v>
      </c>
    </row>
    <row r="5684" spans="1:9" hidden="1" x14ac:dyDescent="0.2">
      <c r="A5684">
        <v>2018</v>
      </c>
      <c r="B5684">
        <v>19</v>
      </c>
      <c r="C5684" t="s">
        <v>482</v>
      </c>
      <c r="D5684" t="s">
        <v>387</v>
      </c>
      <c r="E5684" t="s">
        <v>33</v>
      </c>
      <c r="F5684" t="s">
        <v>41</v>
      </c>
      <c r="G5684">
        <v>94</v>
      </c>
      <c r="H5684">
        <v>102</v>
      </c>
      <c r="I5684" t="str">
        <f>INDEX('DATA - Teams'!$C:$C,MATCH(C5684,'DATA - Teams'!$B:$B,0))</f>
        <v>CHIEF</v>
      </c>
    </row>
    <row r="5685" spans="1:9" hidden="1" x14ac:dyDescent="0.2">
      <c r="A5685">
        <v>2018</v>
      </c>
      <c r="B5685">
        <v>19</v>
      </c>
      <c r="C5685" t="s">
        <v>482</v>
      </c>
      <c r="D5685" t="s">
        <v>53</v>
      </c>
      <c r="E5685" t="s">
        <v>24</v>
      </c>
      <c r="F5685" t="s">
        <v>38</v>
      </c>
      <c r="G5685">
        <v>91</v>
      </c>
      <c r="H5685">
        <v>100</v>
      </c>
      <c r="I5685" t="str">
        <f>INDEX('DATA - Teams'!$C:$C,MATCH(C5685,'DATA - Teams'!$B:$B,0))</f>
        <v>CHIEF</v>
      </c>
    </row>
    <row r="5686" spans="1:9" hidden="1" x14ac:dyDescent="0.2">
      <c r="A5686">
        <v>2018</v>
      </c>
      <c r="B5686">
        <v>19</v>
      </c>
      <c r="C5686" t="s">
        <v>482</v>
      </c>
      <c r="D5686" t="s">
        <v>177</v>
      </c>
      <c r="E5686" t="s">
        <v>27</v>
      </c>
      <c r="F5686" t="s">
        <v>43</v>
      </c>
      <c r="G5686">
        <v>107</v>
      </c>
      <c r="H5686">
        <v>125</v>
      </c>
      <c r="I5686" t="str">
        <f>INDEX('DATA - Teams'!$C:$C,MATCH(C5686,'DATA - Teams'!$B:$B,0))</f>
        <v>CHIEF</v>
      </c>
    </row>
    <row r="5687" spans="1:9" hidden="1" x14ac:dyDescent="0.2">
      <c r="A5687">
        <v>2018</v>
      </c>
      <c r="B5687">
        <v>19</v>
      </c>
      <c r="C5687" t="s">
        <v>482</v>
      </c>
      <c r="D5687" t="s">
        <v>297</v>
      </c>
      <c r="E5687" t="s">
        <v>21</v>
      </c>
      <c r="F5687" t="s">
        <v>38</v>
      </c>
      <c r="G5687">
        <v>96</v>
      </c>
      <c r="H5687">
        <v>85</v>
      </c>
      <c r="I5687" t="str">
        <f>INDEX('DATA - Teams'!$C:$C,MATCH(C5687,'DATA - Teams'!$B:$B,0))</f>
        <v>CHIEF</v>
      </c>
    </row>
    <row r="5688" spans="1:9" hidden="1" x14ac:dyDescent="0.2">
      <c r="A5688">
        <v>2018</v>
      </c>
      <c r="B5688">
        <v>19</v>
      </c>
      <c r="C5688" t="s">
        <v>482</v>
      </c>
      <c r="D5688" t="s">
        <v>37</v>
      </c>
      <c r="E5688" t="s">
        <v>21</v>
      </c>
      <c r="F5688" t="s">
        <v>38</v>
      </c>
      <c r="G5688">
        <v>97</v>
      </c>
      <c r="H5688">
        <v>113</v>
      </c>
      <c r="I5688" t="str">
        <f>INDEX('DATA - Teams'!$C:$C,MATCH(C5688,'DATA - Teams'!$B:$B,0))</f>
        <v>CHIEF</v>
      </c>
    </row>
    <row r="5689" spans="1:9" hidden="1" x14ac:dyDescent="0.2">
      <c r="A5689">
        <v>2018</v>
      </c>
      <c r="B5689">
        <v>19</v>
      </c>
      <c r="C5689" t="s">
        <v>482</v>
      </c>
      <c r="D5689" t="s">
        <v>58</v>
      </c>
      <c r="E5689" t="s">
        <v>18</v>
      </c>
      <c r="F5689" t="s">
        <v>43</v>
      </c>
      <c r="G5689">
        <v>102</v>
      </c>
      <c r="H5689">
        <v>89</v>
      </c>
      <c r="I5689" t="str">
        <f>INDEX('DATA - Teams'!$C:$C,MATCH(C5689,'DATA - Teams'!$B:$B,0))</f>
        <v>CHIEF</v>
      </c>
    </row>
    <row r="5690" spans="1:9" hidden="1" x14ac:dyDescent="0.2">
      <c r="A5690">
        <v>2018</v>
      </c>
      <c r="B5690">
        <v>19</v>
      </c>
      <c r="C5690" t="s">
        <v>482</v>
      </c>
      <c r="D5690" t="s">
        <v>249</v>
      </c>
      <c r="E5690" t="s">
        <v>13</v>
      </c>
      <c r="F5690" t="s">
        <v>41</v>
      </c>
      <c r="G5690">
        <v>96</v>
      </c>
      <c r="H5690">
        <v>0</v>
      </c>
      <c r="I5690" t="str">
        <f>INDEX('DATA - Teams'!$C:$C,MATCH(C5690,'DATA - Teams'!$B:$B,0))</f>
        <v>CHIEF</v>
      </c>
    </row>
    <row r="5691" spans="1:9" hidden="1" x14ac:dyDescent="0.2">
      <c r="A5691">
        <v>2018</v>
      </c>
      <c r="B5691">
        <v>19</v>
      </c>
      <c r="C5691" t="s">
        <v>482</v>
      </c>
      <c r="D5691" t="s">
        <v>168</v>
      </c>
      <c r="E5691" t="s">
        <v>13</v>
      </c>
      <c r="F5691" t="s">
        <v>43</v>
      </c>
      <c r="G5691">
        <v>94</v>
      </c>
      <c r="H5691">
        <v>91</v>
      </c>
      <c r="I5691" t="str">
        <f>INDEX('DATA - Teams'!$C:$C,MATCH(C5691,'DATA - Teams'!$B:$B,0))</f>
        <v>CHIEF</v>
      </c>
    </row>
    <row r="5692" spans="1:9" hidden="1" x14ac:dyDescent="0.2">
      <c r="A5692">
        <v>2018</v>
      </c>
      <c r="B5692">
        <v>19</v>
      </c>
      <c r="C5692" t="s">
        <v>482</v>
      </c>
      <c r="D5692" t="s">
        <v>118</v>
      </c>
      <c r="E5692" t="s">
        <v>17</v>
      </c>
      <c r="F5692" t="s">
        <v>41</v>
      </c>
      <c r="G5692">
        <v>118</v>
      </c>
      <c r="H5692">
        <v>101</v>
      </c>
      <c r="I5692" t="str">
        <f>INDEX('DATA - Teams'!$C:$C,MATCH(C5692,'DATA - Teams'!$B:$B,0))</f>
        <v>CHIEF</v>
      </c>
    </row>
    <row r="5693" spans="1:9" hidden="1" x14ac:dyDescent="0.2">
      <c r="A5693">
        <v>2018</v>
      </c>
      <c r="B5693">
        <v>19</v>
      </c>
      <c r="C5693" t="s">
        <v>482</v>
      </c>
      <c r="D5693" t="s">
        <v>45</v>
      </c>
      <c r="E5693" t="s">
        <v>32</v>
      </c>
      <c r="F5693" t="s">
        <v>38</v>
      </c>
      <c r="G5693">
        <v>63</v>
      </c>
      <c r="H5693">
        <v>56</v>
      </c>
      <c r="I5693" t="str">
        <f>INDEX('DATA - Teams'!$C:$C,MATCH(C5693,'DATA - Teams'!$B:$B,0))</f>
        <v>CHIEF</v>
      </c>
    </row>
    <row r="5694" spans="1:9" hidden="1" x14ac:dyDescent="0.2">
      <c r="A5694">
        <v>2018</v>
      </c>
      <c r="B5694">
        <v>19</v>
      </c>
      <c r="C5694" t="s">
        <v>482</v>
      </c>
      <c r="D5694" t="s">
        <v>65</v>
      </c>
      <c r="E5694" t="s">
        <v>35</v>
      </c>
      <c r="F5694" t="s">
        <v>41</v>
      </c>
      <c r="G5694">
        <v>101</v>
      </c>
      <c r="H5694">
        <v>79</v>
      </c>
      <c r="I5694" t="str">
        <f>INDEX('DATA - Teams'!$C:$C,MATCH(C5694,'DATA - Teams'!$B:$B,0))</f>
        <v>CHIEF</v>
      </c>
    </row>
    <row r="5695" spans="1:9" hidden="1" x14ac:dyDescent="0.2">
      <c r="A5695">
        <v>2018</v>
      </c>
      <c r="B5695">
        <v>19</v>
      </c>
      <c r="C5695" t="s">
        <v>482</v>
      </c>
      <c r="D5695" t="s">
        <v>259</v>
      </c>
      <c r="E5695" t="s">
        <v>35</v>
      </c>
      <c r="F5695" t="s">
        <v>43</v>
      </c>
      <c r="G5695">
        <v>68</v>
      </c>
      <c r="H5695">
        <v>0</v>
      </c>
      <c r="I5695" t="str">
        <f>INDEX('DATA - Teams'!$C:$C,MATCH(C5695,'DATA - Teams'!$B:$B,0))</f>
        <v>CHIEF</v>
      </c>
    </row>
    <row r="5696" spans="1:9" hidden="1" x14ac:dyDescent="0.2">
      <c r="A5696">
        <v>2018</v>
      </c>
      <c r="B5696">
        <v>19</v>
      </c>
      <c r="C5696" t="s">
        <v>482</v>
      </c>
      <c r="D5696" t="s">
        <v>310</v>
      </c>
      <c r="E5696" t="s">
        <v>16</v>
      </c>
      <c r="F5696" t="s">
        <v>59</v>
      </c>
      <c r="G5696">
        <v>83</v>
      </c>
      <c r="H5696">
        <v>114</v>
      </c>
      <c r="I5696" t="str">
        <f>INDEX('DATA - Teams'!$C:$C,MATCH(C5696,'DATA - Teams'!$B:$B,0))</f>
        <v>CHIEF</v>
      </c>
    </row>
    <row r="5697" spans="1:9" hidden="1" x14ac:dyDescent="0.2">
      <c r="A5697">
        <v>2018</v>
      </c>
      <c r="B5697">
        <v>19</v>
      </c>
      <c r="C5697" t="s">
        <v>482</v>
      </c>
      <c r="D5697" t="s">
        <v>287</v>
      </c>
      <c r="E5697" t="s">
        <v>16</v>
      </c>
      <c r="F5697" t="s">
        <v>59</v>
      </c>
      <c r="G5697">
        <v>81</v>
      </c>
      <c r="H5697">
        <v>80</v>
      </c>
      <c r="I5697" t="str">
        <f>INDEX('DATA - Teams'!$C:$C,MATCH(C5697,'DATA - Teams'!$B:$B,0))</f>
        <v>CHIEF</v>
      </c>
    </row>
    <row r="5698" spans="1:9" hidden="1" x14ac:dyDescent="0.2">
      <c r="A5698">
        <v>2018</v>
      </c>
      <c r="B5698">
        <v>19</v>
      </c>
      <c r="C5698" t="s">
        <v>482</v>
      </c>
      <c r="D5698" t="s">
        <v>169</v>
      </c>
      <c r="E5698" t="s">
        <v>22</v>
      </c>
      <c r="F5698" t="s">
        <v>59</v>
      </c>
      <c r="G5698">
        <v>94</v>
      </c>
      <c r="H5698">
        <v>0</v>
      </c>
      <c r="I5698" t="str">
        <f>INDEX('DATA - Teams'!$C:$C,MATCH(C5698,'DATA - Teams'!$B:$B,0))</f>
        <v>CHIEF</v>
      </c>
    </row>
    <row r="5699" spans="1:9" hidden="1" x14ac:dyDescent="0.2">
      <c r="A5699">
        <v>2018</v>
      </c>
      <c r="B5699">
        <v>19</v>
      </c>
      <c r="C5699" t="s">
        <v>482</v>
      </c>
      <c r="D5699" t="s">
        <v>371</v>
      </c>
      <c r="E5699" t="s">
        <v>28</v>
      </c>
      <c r="F5699" t="s">
        <v>59</v>
      </c>
      <c r="G5699">
        <v>73</v>
      </c>
      <c r="H5699">
        <v>0</v>
      </c>
      <c r="I5699" t="str">
        <f>INDEX('DATA - Teams'!$C:$C,MATCH(C5699,'DATA - Teams'!$B:$B,0))</f>
        <v>CHIEF</v>
      </c>
    </row>
    <row r="5700" spans="1:9" hidden="1" x14ac:dyDescent="0.2">
      <c r="A5700">
        <v>2018</v>
      </c>
      <c r="B5700">
        <v>20</v>
      </c>
      <c r="C5700" t="s">
        <v>482</v>
      </c>
      <c r="D5700" t="s">
        <v>210</v>
      </c>
      <c r="E5700" t="s">
        <v>10</v>
      </c>
      <c r="F5700" t="s">
        <v>43</v>
      </c>
      <c r="G5700">
        <v>97</v>
      </c>
      <c r="H5700">
        <v>88</v>
      </c>
      <c r="I5700" t="str">
        <f>INDEX('DATA - Teams'!$C:$C,MATCH(C5700,'DATA - Teams'!$B:$B,0))</f>
        <v>CHIEF</v>
      </c>
    </row>
    <row r="5701" spans="1:9" hidden="1" x14ac:dyDescent="0.2">
      <c r="A5701">
        <v>2018</v>
      </c>
      <c r="B5701">
        <v>20</v>
      </c>
      <c r="C5701" t="s">
        <v>482</v>
      </c>
      <c r="D5701" t="s">
        <v>82</v>
      </c>
      <c r="E5701" t="s">
        <v>16</v>
      </c>
      <c r="F5701" t="s">
        <v>41</v>
      </c>
      <c r="G5701">
        <v>118</v>
      </c>
      <c r="H5701">
        <v>101</v>
      </c>
      <c r="I5701" t="str">
        <f>INDEX('DATA - Teams'!$C:$C,MATCH(C5701,'DATA - Teams'!$B:$B,0))</f>
        <v>CHIEF</v>
      </c>
    </row>
    <row r="5702" spans="1:9" hidden="1" x14ac:dyDescent="0.2">
      <c r="A5702">
        <v>2018</v>
      </c>
      <c r="B5702">
        <v>20</v>
      </c>
      <c r="C5702" t="s">
        <v>482</v>
      </c>
      <c r="D5702" t="s">
        <v>287</v>
      </c>
      <c r="E5702" t="s">
        <v>16</v>
      </c>
      <c r="F5702" t="s">
        <v>38</v>
      </c>
      <c r="G5702">
        <v>84</v>
      </c>
      <c r="H5702">
        <v>87</v>
      </c>
      <c r="I5702" t="str">
        <f>INDEX('DATA - Teams'!$C:$C,MATCH(C5702,'DATA - Teams'!$B:$B,0))</f>
        <v>CHIEF</v>
      </c>
    </row>
    <row r="5703" spans="1:9" hidden="1" x14ac:dyDescent="0.2">
      <c r="A5703">
        <v>2018</v>
      </c>
      <c r="B5703">
        <v>20</v>
      </c>
      <c r="C5703" t="s">
        <v>482</v>
      </c>
      <c r="D5703" t="s">
        <v>146</v>
      </c>
      <c r="E5703" t="s">
        <v>20</v>
      </c>
      <c r="F5703" t="s">
        <v>38</v>
      </c>
      <c r="G5703">
        <v>93</v>
      </c>
      <c r="H5703">
        <v>0</v>
      </c>
      <c r="I5703" t="str">
        <f>INDEX('DATA - Teams'!$C:$C,MATCH(C5703,'DATA - Teams'!$B:$B,0))</f>
        <v>CHIEF</v>
      </c>
    </row>
    <row r="5704" spans="1:9" hidden="1" x14ac:dyDescent="0.2">
      <c r="A5704">
        <v>2018</v>
      </c>
      <c r="B5704">
        <v>20</v>
      </c>
      <c r="C5704" t="s">
        <v>482</v>
      </c>
      <c r="D5704" t="s">
        <v>207</v>
      </c>
      <c r="E5704" t="s">
        <v>20</v>
      </c>
      <c r="F5704" t="s">
        <v>41</v>
      </c>
      <c r="G5704">
        <v>107</v>
      </c>
      <c r="H5704">
        <v>85</v>
      </c>
      <c r="I5704" t="str">
        <f>INDEX('DATA - Teams'!$C:$C,MATCH(C5704,'DATA - Teams'!$B:$B,0))</f>
        <v>CHIEF</v>
      </c>
    </row>
    <row r="5705" spans="1:9" hidden="1" x14ac:dyDescent="0.2">
      <c r="A5705">
        <v>2018</v>
      </c>
      <c r="B5705">
        <v>20</v>
      </c>
      <c r="C5705" t="s">
        <v>482</v>
      </c>
      <c r="D5705" t="s">
        <v>147</v>
      </c>
      <c r="E5705" t="s">
        <v>14</v>
      </c>
      <c r="F5705" t="s">
        <v>52</v>
      </c>
      <c r="G5705">
        <v>98</v>
      </c>
      <c r="H5705">
        <v>96</v>
      </c>
      <c r="I5705" t="str">
        <f>INDEX('DATA - Teams'!$C:$C,MATCH(C5705,'DATA - Teams'!$B:$B,0))</f>
        <v>CHIEF</v>
      </c>
    </row>
    <row r="5706" spans="1:9" hidden="1" x14ac:dyDescent="0.2">
      <c r="A5706">
        <v>2018</v>
      </c>
      <c r="B5706">
        <v>20</v>
      </c>
      <c r="C5706" t="s">
        <v>482</v>
      </c>
      <c r="D5706" t="s">
        <v>39</v>
      </c>
      <c r="E5706" t="s">
        <v>22</v>
      </c>
      <c r="F5706" t="s">
        <v>41</v>
      </c>
      <c r="G5706">
        <v>101</v>
      </c>
      <c r="H5706">
        <v>121</v>
      </c>
      <c r="I5706" t="str">
        <f>INDEX('DATA - Teams'!$C:$C,MATCH(C5706,'DATA - Teams'!$B:$B,0))</f>
        <v>CHIEF</v>
      </c>
    </row>
    <row r="5707" spans="1:9" hidden="1" x14ac:dyDescent="0.2">
      <c r="A5707">
        <v>2018</v>
      </c>
      <c r="B5707">
        <v>20</v>
      </c>
      <c r="C5707" t="s">
        <v>482</v>
      </c>
      <c r="D5707" t="s">
        <v>387</v>
      </c>
      <c r="E5707" t="s">
        <v>33</v>
      </c>
      <c r="F5707" t="s">
        <v>41</v>
      </c>
      <c r="G5707">
        <v>99</v>
      </c>
      <c r="H5707">
        <v>81</v>
      </c>
      <c r="I5707" t="str">
        <f>INDEX('DATA - Teams'!$C:$C,MATCH(C5707,'DATA - Teams'!$B:$B,0))</f>
        <v>CHIEF</v>
      </c>
    </row>
    <row r="5708" spans="1:9" hidden="1" x14ac:dyDescent="0.2">
      <c r="A5708">
        <v>2018</v>
      </c>
      <c r="B5708">
        <v>20</v>
      </c>
      <c r="C5708" t="s">
        <v>482</v>
      </c>
      <c r="D5708" t="s">
        <v>53</v>
      </c>
      <c r="E5708" t="s">
        <v>24</v>
      </c>
      <c r="F5708" t="s">
        <v>38</v>
      </c>
      <c r="G5708">
        <v>99</v>
      </c>
      <c r="H5708">
        <v>116</v>
      </c>
      <c r="I5708" t="str">
        <f>INDEX('DATA - Teams'!$C:$C,MATCH(C5708,'DATA - Teams'!$B:$B,0))</f>
        <v>CHIEF</v>
      </c>
    </row>
    <row r="5709" spans="1:9" hidden="1" x14ac:dyDescent="0.2">
      <c r="A5709">
        <v>2018</v>
      </c>
      <c r="B5709">
        <v>20</v>
      </c>
      <c r="C5709" t="s">
        <v>482</v>
      </c>
      <c r="D5709" t="s">
        <v>177</v>
      </c>
      <c r="E5709" t="s">
        <v>27</v>
      </c>
      <c r="F5709" t="s">
        <v>43</v>
      </c>
      <c r="G5709">
        <v>100</v>
      </c>
      <c r="H5709">
        <v>81</v>
      </c>
      <c r="I5709" t="str">
        <f>INDEX('DATA - Teams'!$C:$C,MATCH(C5709,'DATA - Teams'!$B:$B,0))</f>
        <v>CHIEF</v>
      </c>
    </row>
    <row r="5710" spans="1:9" hidden="1" x14ac:dyDescent="0.2">
      <c r="A5710">
        <v>2018</v>
      </c>
      <c r="B5710">
        <v>20</v>
      </c>
      <c r="C5710" t="s">
        <v>482</v>
      </c>
      <c r="D5710" t="s">
        <v>37</v>
      </c>
      <c r="E5710" t="s">
        <v>21</v>
      </c>
      <c r="F5710" t="s">
        <v>38</v>
      </c>
      <c r="G5710">
        <v>92</v>
      </c>
      <c r="H5710">
        <v>79</v>
      </c>
      <c r="I5710" t="str">
        <f>INDEX('DATA - Teams'!$C:$C,MATCH(C5710,'DATA - Teams'!$B:$B,0))</f>
        <v>CHIEF</v>
      </c>
    </row>
    <row r="5711" spans="1:9" hidden="1" x14ac:dyDescent="0.2">
      <c r="A5711">
        <v>2018</v>
      </c>
      <c r="B5711">
        <v>20</v>
      </c>
      <c r="C5711" t="s">
        <v>482</v>
      </c>
      <c r="D5711" t="s">
        <v>297</v>
      </c>
      <c r="E5711" t="s">
        <v>21</v>
      </c>
      <c r="F5711" t="s">
        <v>38</v>
      </c>
      <c r="G5711">
        <v>110</v>
      </c>
      <c r="H5711">
        <v>138</v>
      </c>
      <c r="I5711" t="str">
        <f>INDEX('DATA - Teams'!$C:$C,MATCH(C5711,'DATA - Teams'!$B:$B,0))</f>
        <v>CHIEF</v>
      </c>
    </row>
    <row r="5712" spans="1:9" hidden="1" x14ac:dyDescent="0.2">
      <c r="A5712">
        <v>2018</v>
      </c>
      <c r="B5712">
        <v>20</v>
      </c>
      <c r="C5712" t="s">
        <v>482</v>
      </c>
      <c r="D5712" t="s">
        <v>58</v>
      </c>
      <c r="E5712" t="s">
        <v>18</v>
      </c>
      <c r="F5712" t="s">
        <v>43</v>
      </c>
      <c r="G5712">
        <v>108</v>
      </c>
      <c r="H5712">
        <v>89</v>
      </c>
      <c r="I5712" t="str">
        <f>INDEX('DATA - Teams'!$C:$C,MATCH(C5712,'DATA - Teams'!$B:$B,0))</f>
        <v>CHIEF</v>
      </c>
    </row>
    <row r="5713" spans="1:9" hidden="1" x14ac:dyDescent="0.2">
      <c r="A5713">
        <v>2018</v>
      </c>
      <c r="B5713">
        <v>20</v>
      </c>
      <c r="C5713" t="s">
        <v>482</v>
      </c>
      <c r="D5713" t="s">
        <v>168</v>
      </c>
      <c r="E5713" t="s">
        <v>13</v>
      </c>
      <c r="F5713" t="s">
        <v>43</v>
      </c>
      <c r="G5713">
        <v>91</v>
      </c>
      <c r="H5713">
        <v>101</v>
      </c>
      <c r="I5713" t="str">
        <f>INDEX('DATA - Teams'!$C:$C,MATCH(C5713,'DATA - Teams'!$B:$B,0))</f>
        <v>CHIEF</v>
      </c>
    </row>
    <row r="5714" spans="1:9" hidden="1" x14ac:dyDescent="0.2">
      <c r="A5714">
        <v>2018</v>
      </c>
      <c r="B5714">
        <v>20</v>
      </c>
      <c r="C5714" t="s">
        <v>482</v>
      </c>
      <c r="D5714" t="s">
        <v>249</v>
      </c>
      <c r="E5714" t="s">
        <v>13</v>
      </c>
      <c r="F5714" t="s">
        <v>41</v>
      </c>
      <c r="G5714">
        <v>103</v>
      </c>
      <c r="H5714">
        <v>91</v>
      </c>
      <c r="I5714" t="str">
        <f>INDEX('DATA - Teams'!$C:$C,MATCH(C5714,'DATA - Teams'!$B:$B,0))</f>
        <v>CHIEF</v>
      </c>
    </row>
    <row r="5715" spans="1:9" hidden="1" x14ac:dyDescent="0.2">
      <c r="A5715">
        <v>2018</v>
      </c>
      <c r="B5715">
        <v>20</v>
      </c>
      <c r="C5715" t="s">
        <v>482</v>
      </c>
      <c r="D5715" t="s">
        <v>118</v>
      </c>
      <c r="E5715" t="s">
        <v>17</v>
      </c>
      <c r="F5715" t="s">
        <v>41</v>
      </c>
      <c r="G5715">
        <v>135</v>
      </c>
      <c r="H5715">
        <v>147</v>
      </c>
      <c r="I5715" t="str">
        <f>INDEX('DATA - Teams'!$C:$C,MATCH(C5715,'DATA - Teams'!$B:$B,0))</f>
        <v>CHIEF</v>
      </c>
    </row>
    <row r="5716" spans="1:9" hidden="1" x14ac:dyDescent="0.2">
      <c r="A5716">
        <v>2018</v>
      </c>
      <c r="B5716">
        <v>20</v>
      </c>
      <c r="C5716" t="s">
        <v>482</v>
      </c>
      <c r="D5716" t="s">
        <v>65</v>
      </c>
      <c r="E5716" t="s">
        <v>35</v>
      </c>
      <c r="F5716" t="s">
        <v>41</v>
      </c>
      <c r="G5716">
        <v>106</v>
      </c>
      <c r="H5716">
        <v>158</v>
      </c>
      <c r="I5716" t="str">
        <f>INDEX('DATA - Teams'!$C:$C,MATCH(C5716,'DATA - Teams'!$B:$B,0))</f>
        <v>CHIEF</v>
      </c>
    </row>
    <row r="5717" spans="1:9" hidden="1" x14ac:dyDescent="0.2">
      <c r="A5717">
        <v>2018</v>
      </c>
      <c r="B5717">
        <v>20</v>
      </c>
      <c r="C5717" t="s">
        <v>482</v>
      </c>
      <c r="D5717" t="s">
        <v>259</v>
      </c>
      <c r="E5717" t="s">
        <v>35</v>
      </c>
      <c r="F5717" t="s">
        <v>43</v>
      </c>
      <c r="G5717">
        <v>70</v>
      </c>
      <c r="H5717">
        <v>70</v>
      </c>
      <c r="I5717" t="str">
        <f>INDEX('DATA - Teams'!$C:$C,MATCH(C5717,'DATA - Teams'!$B:$B,0))</f>
        <v>CHIEF</v>
      </c>
    </row>
    <row r="5718" spans="1:9" hidden="1" x14ac:dyDescent="0.2">
      <c r="A5718">
        <v>2018</v>
      </c>
      <c r="B5718">
        <v>20</v>
      </c>
      <c r="C5718" t="s">
        <v>482</v>
      </c>
      <c r="D5718" t="s">
        <v>310</v>
      </c>
      <c r="E5718" t="s">
        <v>16</v>
      </c>
      <c r="F5718" t="s">
        <v>59</v>
      </c>
      <c r="G5718">
        <v>84</v>
      </c>
      <c r="H5718">
        <v>83</v>
      </c>
      <c r="I5718" t="str">
        <f>INDEX('DATA - Teams'!$C:$C,MATCH(C5718,'DATA - Teams'!$B:$B,0))</f>
        <v>CHIEF</v>
      </c>
    </row>
    <row r="5719" spans="1:9" hidden="1" x14ac:dyDescent="0.2">
      <c r="A5719">
        <v>2018</v>
      </c>
      <c r="B5719">
        <v>20</v>
      </c>
      <c r="C5719" t="s">
        <v>482</v>
      </c>
      <c r="D5719" t="s">
        <v>169</v>
      </c>
      <c r="E5719" t="s">
        <v>22</v>
      </c>
      <c r="F5719" t="s">
        <v>59</v>
      </c>
      <c r="G5719">
        <v>94</v>
      </c>
      <c r="H5719">
        <v>0</v>
      </c>
      <c r="I5719" t="str">
        <f>INDEX('DATA - Teams'!$C:$C,MATCH(C5719,'DATA - Teams'!$B:$B,0))</f>
        <v>CHIEF</v>
      </c>
    </row>
    <row r="5720" spans="1:9" hidden="1" x14ac:dyDescent="0.2">
      <c r="A5720">
        <v>2018</v>
      </c>
      <c r="B5720">
        <v>20</v>
      </c>
      <c r="C5720" t="s">
        <v>482</v>
      </c>
      <c r="D5720" t="s">
        <v>371</v>
      </c>
      <c r="E5720" t="s">
        <v>28</v>
      </c>
      <c r="F5720" t="s">
        <v>59</v>
      </c>
      <c r="G5720">
        <v>82</v>
      </c>
      <c r="H5720">
        <v>112</v>
      </c>
      <c r="I5720" t="str">
        <f>INDEX('DATA - Teams'!$C:$C,MATCH(C5720,'DATA - Teams'!$B:$B,0))</f>
        <v>CHIEF</v>
      </c>
    </row>
    <row r="5721" spans="1:9" hidden="1" x14ac:dyDescent="0.2">
      <c r="A5721">
        <v>2018</v>
      </c>
      <c r="B5721">
        <v>20</v>
      </c>
      <c r="C5721" t="s">
        <v>482</v>
      </c>
      <c r="D5721" t="s">
        <v>45</v>
      </c>
      <c r="E5721" t="s">
        <v>32</v>
      </c>
      <c r="F5721" t="s">
        <v>59</v>
      </c>
      <c r="G5721">
        <v>50</v>
      </c>
      <c r="H5721">
        <v>18</v>
      </c>
      <c r="I5721" t="str">
        <f>INDEX('DATA - Teams'!$C:$C,MATCH(C5721,'DATA - Teams'!$B:$B,0))</f>
        <v>CHIEF</v>
      </c>
    </row>
    <row r="5722" spans="1:9" hidden="1" x14ac:dyDescent="0.2">
      <c r="A5722">
        <v>2018</v>
      </c>
      <c r="B5722">
        <v>21</v>
      </c>
      <c r="C5722" t="s">
        <v>482</v>
      </c>
      <c r="D5722" t="s">
        <v>210</v>
      </c>
      <c r="E5722" t="s">
        <v>10</v>
      </c>
      <c r="F5722" t="s">
        <v>43</v>
      </c>
      <c r="G5722">
        <v>92</v>
      </c>
      <c r="H5722">
        <v>72</v>
      </c>
      <c r="I5722" t="str">
        <f>INDEX('DATA - Teams'!$C:$C,MATCH(C5722,'DATA - Teams'!$B:$B,0))</f>
        <v>CHIEF</v>
      </c>
    </row>
    <row r="5723" spans="1:9" hidden="1" x14ac:dyDescent="0.2">
      <c r="A5723">
        <v>2018</v>
      </c>
      <c r="B5723">
        <v>21</v>
      </c>
      <c r="C5723" t="s">
        <v>482</v>
      </c>
      <c r="D5723" t="s">
        <v>82</v>
      </c>
      <c r="E5723" t="s">
        <v>16</v>
      </c>
      <c r="F5723" t="s">
        <v>41</v>
      </c>
      <c r="G5723">
        <v>118</v>
      </c>
      <c r="H5723">
        <v>87</v>
      </c>
      <c r="I5723" t="str">
        <f>INDEX('DATA - Teams'!$C:$C,MATCH(C5723,'DATA - Teams'!$B:$B,0))</f>
        <v>CHIEF</v>
      </c>
    </row>
    <row r="5724" spans="1:9" hidden="1" x14ac:dyDescent="0.2">
      <c r="A5724">
        <v>2018</v>
      </c>
      <c r="B5724">
        <v>21</v>
      </c>
      <c r="C5724" t="s">
        <v>482</v>
      </c>
      <c r="D5724" t="s">
        <v>287</v>
      </c>
      <c r="E5724" t="s">
        <v>16</v>
      </c>
      <c r="F5724" t="s">
        <v>38</v>
      </c>
      <c r="G5724">
        <v>81</v>
      </c>
      <c r="H5724">
        <v>71</v>
      </c>
      <c r="I5724" t="str">
        <f>INDEX('DATA - Teams'!$C:$C,MATCH(C5724,'DATA - Teams'!$B:$B,0))</f>
        <v>CHIEF</v>
      </c>
    </row>
    <row r="5725" spans="1:9" hidden="1" x14ac:dyDescent="0.2">
      <c r="A5725">
        <v>2018</v>
      </c>
      <c r="B5725">
        <v>21</v>
      </c>
      <c r="C5725" t="s">
        <v>482</v>
      </c>
      <c r="D5725" t="s">
        <v>146</v>
      </c>
      <c r="E5725" t="s">
        <v>20</v>
      </c>
      <c r="F5725" t="s">
        <v>38</v>
      </c>
      <c r="G5725">
        <v>81</v>
      </c>
      <c r="H5725">
        <v>39</v>
      </c>
      <c r="I5725" t="str">
        <f>INDEX('DATA - Teams'!$C:$C,MATCH(C5725,'DATA - Teams'!$B:$B,0))</f>
        <v>CHIEF</v>
      </c>
    </row>
    <row r="5726" spans="1:9" hidden="1" x14ac:dyDescent="0.2">
      <c r="A5726">
        <v>2018</v>
      </c>
      <c r="B5726">
        <v>21</v>
      </c>
      <c r="C5726" t="s">
        <v>482</v>
      </c>
      <c r="D5726" t="s">
        <v>207</v>
      </c>
      <c r="E5726" t="s">
        <v>20</v>
      </c>
      <c r="F5726" t="s">
        <v>41</v>
      </c>
      <c r="G5726">
        <v>125</v>
      </c>
      <c r="H5726">
        <v>158</v>
      </c>
      <c r="I5726" t="str">
        <f>INDEX('DATA - Teams'!$C:$C,MATCH(C5726,'DATA - Teams'!$B:$B,0))</f>
        <v>CHIEF</v>
      </c>
    </row>
    <row r="5727" spans="1:9" hidden="1" x14ac:dyDescent="0.2">
      <c r="A5727">
        <v>2018</v>
      </c>
      <c r="B5727">
        <v>21</v>
      </c>
      <c r="C5727" t="s">
        <v>482</v>
      </c>
      <c r="D5727" t="s">
        <v>221</v>
      </c>
      <c r="E5727" t="s">
        <v>31</v>
      </c>
      <c r="F5727" t="s">
        <v>52</v>
      </c>
      <c r="G5727">
        <v>88</v>
      </c>
      <c r="H5727">
        <v>96</v>
      </c>
      <c r="I5727" t="str">
        <f>INDEX('DATA - Teams'!$C:$C,MATCH(C5727,'DATA - Teams'!$B:$B,0))</f>
        <v>CHIEF</v>
      </c>
    </row>
    <row r="5728" spans="1:9" hidden="1" x14ac:dyDescent="0.2">
      <c r="A5728">
        <v>2018</v>
      </c>
      <c r="B5728">
        <v>21</v>
      </c>
      <c r="C5728" t="s">
        <v>482</v>
      </c>
      <c r="D5728" t="s">
        <v>39</v>
      </c>
      <c r="E5728" t="s">
        <v>22</v>
      </c>
      <c r="F5728" t="s">
        <v>41</v>
      </c>
      <c r="G5728">
        <v>120</v>
      </c>
      <c r="H5728">
        <v>153</v>
      </c>
      <c r="I5728" t="str">
        <f>INDEX('DATA - Teams'!$C:$C,MATCH(C5728,'DATA - Teams'!$B:$B,0))</f>
        <v>CHIEF</v>
      </c>
    </row>
    <row r="5729" spans="1:9" hidden="1" x14ac:dyDescent="0.2">
      <c r="A5729">
        <v>2018</v>
      </c>
      <c r="B5729">
        <v>21</v>
      </c>
      <c r="C5729" t="s">
        <v>482</v>
      </c>
      <c r="D5729" t="s">
        <v>387</v>
      </c>
      <c r="E5729" t="s">
        <v>33</v>
      </c>
      <c r="F5729" t="s">
        <v>41</v>
      </c>
      <c r="G5729">
        <v>96</v>
      </c>
      <c r="H5729">
        <v>65</v>
      </c>
      <c r="I5729" t="str">
        <f>INDEX('DATA - Teams'!$C:$C,MATCH(C5729,'DATA - Teams'!$B:$B,0))</f>
        <v>CHIEF</v>
      </c>
    </row>
    <row r="5730" spans="1:9" hidden="1" x14ac:dyDescent="0.2">
      <c r="A5730">
        <v>2018</v>
      </c>
      <c r="B5730">
        <v>21</v>
      </c>
      <c r="C5730" t="s">
        <v>482</v>
      </c>
      <c r="D5730" t="s">
        <v>53</v>
      </c>
      <c r="E5730" t="s">
        <v>24</v>
      </c>
      <c r="F5730" t="s">
        <v>38</v>
      </c>
      <c r="G5730">
        <v>102</v>
      </c>
      <c r="H5730">
        <v>117</v>
      </c>
      <c r="I5730" t="str">
        <f>INDEX('DATA - Teams'!$C:$C,MATCH(C5730,'DATA - Teams'!$B:$B,0))</f>
        <v>CHIEF</v>
      </c>
    </row>
    <row r="5731" spans="1:9" hidden="1" x14ac:dyDescent="0.2">
      <c r="A5731">
        <v>2018</v>
      </c>
      <c r="B5731">
        <v>21</v>
      </c>
      <c r="C5731" t="s">
        <v>482</v>
      </c>
      <c r="D5731" t="s">
        <v>177</v>
      </c>
      <c r="E5731" t="s">
        <v>27</v>
      </c>
      <c r="F5731" t="s">
        <v>43</v>
      </c>
      <c r="G5731">
        <v>91</v>
      </c>
      <c r="H5731">
        <v>96</v>
      </c>
      <c r="I5731" t="str">
        <f>INDEX('DATA - Teams'!$C:$C,MATCH(C5731,'DATA - Teams'!$B:$B,0))</f>
        <v>CHIEF</v>
      </c>
    </row>
    <row r="5732" spans="1:9" hidden="1" x14ac:dyDescent="0.2">
      <c r="A5732">
        <v>2018</v>
      </c>
      <c r="B5732">
        <v>21</v>
      </c>
      <c r="C5732" t="s">
        <v>482</v>
      </c>
      <c r="D5732" t="s">
        <v>37</v>
      </c>
      <c r="E5732" t="s">
        <v>21</v>
      </c>
      <c r="F5732" t="s">
        <v>38</v>
      </c>
      <c r="G5732">
        <v>76</v>
      </c>
      <c r="H5732">
        <v>75</v>
      </c>
      <c r="I5732" t="str">
        <f>INDEX('DATA - Teams'!$C:$C,MATCH(C5732,'DATA - Teams'!$B:$B,0))</f>
        <v>CHIEF</v>
      </c>
    </row>
    <row r="5733" spans="1:9" hidden="1" x14ac:dyDescent="0.2">
      <c r="A5733">
        <v>2018</v>
      </c>
      <c r="B5733">
        <v>21</v>
      </c>
      <c r="C5733" t="s">
        <v>482</v>
      </c>
      <c r="D5733" t="s">
        <v>297</v>
      </c>
      <c r="E5733" t="s">
        <v>21</v>
      </c>
      <c r="F5733" t="s">
        <v>38</v>
      </c>
      <c r="G5733">
        <v>102</v>
      </c>
      <c r="H5733">
        <v>88</v>
      </c>
      <c r="I5733" t="str">
        <f>INDEX('DATA - Teams'!$C:$C,MATCH(C5733,'DATA - Teams'!$B:$B,0))</f>
        <v>CHIEF</v>
      </c>
    </row>
    <row r="5734" spans="1:9" hidden="1" x14ac:dyDescent="0.2">
      <c r="A5734">
        <v>2018</v>
      </c>
      <c r="B5734">
        <v>21</v>
      </c>
      <c r="C5734" t="s">
        <v>482</v>
      </c>
      <c r="D5734" t="s">
        <v>58</v>
      </c>
      <c r="E5734" t="s">
        <v>18</v>
      </c>
      <c r="F5734" t="s">
        <v>43</v>
      </c>
      <c r="G5734">
        <v>91</v>
      </c>
      <c r="H5734">
        <v>77</v>
      </c>
      <c r="I5734" t="str">
        <f>INDEX('DATA - Teams'!$C:$C,MATCH(C5734,'DATA - Teams'!$B:$B,0))</f>
        <v>CHIEF</v>
      </c>
    </row>
    <row r="5735" spans="1:9" hidden="1" x14ac:dyDescent="0.2">
      <c r="A5735">
        <v>2018</v>
      </c>
      <c r="B5735">
        <v>21</v>
      </c>
      <c r="C5735" t="s">
        <v>482</v>
      </c>
      <c r="D5735" t="s">
        <v>168</v>
      </c>
      <c r="E5735" t="s">
        <v>13</v>
      </c>
      <c r="F5735" t="s">
        <v>43</v>
      </c>
      <c r="G5735">
        <v>86</v>
      </c>
      <c r="H5735">
        <v>79</v>
      </c>
      <c r="I5735" t="str">
        <f>INDEX('DATA - Teams'!$C:$C,MATCH(C5735,'DATA - Teams'!$B:$B,0))</f>
        <v>CHIEF</v>
      </c>
    </row>
    <row r="5736" spans="1:9" hidden="1" x14ac:dyDescent="0.2">
      <c r="A5736">
        <v>2018</v>
      </c>
      <c r="B5736">
        <v>21</v>
      </c>
      <c r="C5736" t="s">
        <v>482</v>
      </c>
      <c r="D5736" t="s">
        <v>249</v>
      </c>
      <c r="E5736" t="s">
        <v>13</v>
      </c>
      <c r="F5736" t="s">
        <v>41</v>
      </c>
      <c r="G5736">
        <v>99</v>
      </c>
      <c r="H5736">
        <v>95</v>
      </c>
      <c r="I5736" t="str">
        <f>INDEX('DATA - Teams'!$C:$C,MATCH(C5736,'DATA - Teams'!$B:$B,0))</f>
        <v>CHIEF</v>
      </c>
    </row>
    <row r="5737" spans="1:9" hidden="1" x14ac:dyDescent="0.2">
      <c r="A5737">
        <v>2018</v>
      </c>
      <c r="B5737">
        <v>21</v>
      </c>
      <c r="C5737" t="s">
        <v>482</v>
      </c>
      <c r="D5737" t="s">
        <v>118</v>
      </c>
      <c r="E5737" t="s">
        <v>17</v>
      </c>
      <c r="F5737" t="s">
        <v>41</v>
      </c>
      <c r="G5737">
        <v>129</v>
      </c>
      <c r="H5737">
        <v>121</v>
      </c>
      <c r="I5737" t="str">
        <f>INDEX('DATA - Teams'!$C:$C,MATCH(C5737,'DATA - Teams'!$B:$B,0))</f>
        <v>CHIEF</v>
      </c>
    </row>
    <row r="5738" spans="1:9" hidden="1" x14ac:dyDescent="0.2">
      <c r="A5738">
        <v>2018</v>
      </c>
      <c r="B5738">
        <v>21</v>
      </c>
      <c r="C5738" t="s">
        <v>482</v>
      </c>
      <c r="D5738" t="s">
        <v>65</v>
      </c>
      <c r="E5738" t="s">
        <v>35</v>
      </c>
      <c r="F5738" t="s">
        <v>41</v>
      </c>
      <c r="G5738">
        <v>125</v>
      </c>
      <c r="H5738">
        <v>152</v>
      </c>
      <c r="I5738" t="str">
        <f>INDEX('DATA - Teams'!$C:$C,MATCH(C5738,'DATA - Teams'!$B:$B,0))</f>
        <v>CHIEF</v>
      </c>
    </row>
    <row r="5739" spans="1:9" hidden="1" x14ac:dyDescent="0.2">
      <c r="A5739">
        <v>2018</v>
      </c>
      <c r="B5739">
        <v>21</v>
      </c>
      <c r="C5739" t="s">
        <v>482</v>
      </c>
      <c r="D5739" t="s">
        <v>259</v>
      </c>
      <c r="E5739" t="s">
        <v>35</v>
      </c>
      <c r="F5739" t="s">
        <v>43</v>
      </c>
      <c r="G5739">
        <v>59</v>
      </c>
      <c r="H5739">
        <v>54</v>
      </c>
      <c r="I5739" t="str">
        <f>INDEX('DATA - Teams'!$C:$C,MATCH(C5739,'DATA - Teams'!$B:$B,0))</f>
        <v>CHIEF</v>
      </c>
    </row>
    <row r="5740" spans="1:9" hidden="1" x14ac:dyDescent="0.2">
      <c r="A5740">
        <v>2018</v>
      </c>
      <c r="B5740">
        <v>21</v>
      </c>
      <c r="C5740" t="s">
        <v>482</v>
      </c>
      <c r="D5740" t="s">
        <v>310</v>
      </c>
      <c r="E5740" t="s">
        <v>16</v>
      </c>
      <c r="F5740" t="s">
        <v>59</v>
      </c>
      <c r="G5740">
        <v>88</v>
      </c>
      <c r="H5740">
        <v>99</v>
      </c>
      <c r="I5740" t="str">
        <f>INDEX('DATA - Teams'!$C:$C,MATCH(C5740,'DATA - Teams'!$B:$B,0))</f>
        <v>CHIEF</v>
      </c>
    </row>
    <row r="5741" spans="1:9" hidden="1" x14ac:dyDescent="0.2">
      <c r="A5741">
        <v>2018</v>
      </c>
      <c r="B5741">
        <v>21</v>
      </c>
      <c r="C5741" t="s">
        <v>482</v>
      </c>
      <c r="D5741" t="s">
        <v>147</v>
      </c>
      <c r="E5741" t="s">
        <v>14</v>
      </c>
      <c r="F5741" t="s">
        <v>59</v>
      </c>
      <c r="G5741">
        <v>98</v>
      </c>
      <c r="H5741">
        <v>0</v>
      </c>
      <c r="I5741" t="str">
        <f>INDEX('DATA - Teams'!$C:$C,MATCH(C5741,'DATA - Teams'!$B:$B,0))</f>
        <v>CHIEF</v>
      </c>
    </row>
    <row r="5742" spans="1:9" hidden="1" x14ac:dyDescent="0.2">
      <c r="A5742">
        <v>2018</v>
      </c>
      <c r="B5742">
        <v>21</v>
      </c>
      <c r="C5742" t="s">
        <v>482</v>
      </c>
      <c r="D5742" t="s">
        <v>169</v>
      </c>
      <c r="E5742" t="s">
        <v>22</v>
      </c>
      <c r="F5742" t="s">
        <v>59</v>
      </c>
      <c r="G5742">
        <v>94</v>
      </c>
      <c r="H5742">
        <v>0</v>
      </c>
      <c r="I5742" t="str">
        <f>INDEX('DATA - Teams'!$C:$C,MATCH(C5742,'DATA - Teams'!$B:$B,0))</f>
        <v>CHIEF</v>
      </c>
    </row>
    <row r="5743" spans="1:9" hidden="1" x14ac:dyDescent="0.2">
      <c r="A5743">
        <v>2018</v>
      </c>
      <c r="B5743">
        <v>21</v>
      </c>
      <c r="C5743" t="s">
        <v>482</v>
      </c>
      <c r="D5743" t="s">
        <v>371</v>
      </c>
      <c r="E5743" t="s">
        <v>28</v>
      </c>
      <c r="F5743" t="s">
        <v>59</v>
      </c>
      <c r="G5743">
        <v>75</v>
      </c>
      <c r="H5743">
        <v>67</v>
      </c>
      <c r="I5743" t="str">
        <f>INDEX('DATA - Teams'!$C:$C,MATCH(C5743,'DATA - Teams'!$B:$B,0))</f>
        <v>CHIEF</v>
      </c>
    </row>
    <row r="5744" spans="1:9" hidden="1" x14ac:dyDescent="0.2">
      <c r="A5744">
        <v>2018</v>
      </c>
      <c r="B5744">
        <v>22</v>
      </c>
      <c r="C5744" t="s">
        <v>482</v>
      </c>
      <c r="D5744" t="s">
        <v>210</v>
      </c>
      <c r="E5744" t="s">
        <v>10</v>
      </c>
      <c r="F5744" t="s">
        <v>43</v>
      </c>
      <c r="G5744">
        <v>84</v>
      </c>
      <c r="H5744">
        <v>83</v>
      </c>
      <c r="I5744" t="str">
        <f>INDEX('DATA - Teams'!$C:$C,MATCH(C5744,'DATA - Teams'!$B:$B,0))</f>
        <v>CHIEF</v>
      </c>
    </row>
    <row r="5745" spans="1:9" hidden="1" x14ac:dyDescent="0.2">
      <c r="A5745">
        <v>2018</v>
      </c>
      <c r="B5745">
        <v>22</v>
      </c>
      <c r="C5745" t="s">
        <v>482</v>
      </c>
      <c r="D5745" t="s">
        <v>82</v>
      </c>
      <c r="E5745" t="s">
        <v>16</v>
      </c>
      <c r="F5745" t="s">
        <v>41</v>
      </c>
      <c r="G5745">
        <v>112</v>
      </c>
      <c r="H5745">
        <v>68</v>
      </c>
      <c r="I5745" t="str">
        <f>INDEX('DATA - Teams'!$C:$C,MATCH(C5745,'DATA - Teams'!$B:$B,0))</f>
        <v>CHIEF</v>
      </c>
    </row>
    <row r="5746" spans="1:9" hidden="1" x14ac:dyDescent="0.2">
      <c r="A5746">
        <v>2018</v>
      </c>
      <c r="B5746">
        <v>22</v>
      </c>
      <c r="C5746" t="s">
        <v>482</v>
      </c>
      <c r="D5746" t="s">
        <v>287</v>
      </c>
      <c r="E5746" t="s">
        <v>16</v>
      </c>
      <c r="F5746" t="s">
        <v>38</v>
      </c>
      <c r="G5746">
        <v>88</v>
      </c>
      <c r="H5746">
        <v>117</v>
      </c>
      <c r="I5746" t="str">
        <f>INDEX('DATA - Teams'!$C:$C,MATCH(C5746,'DATA - Teams'!$B:$B,0))</f>
        <v>CHIEF</v>
      </c>
    </row>
    <row r="5747" spans="1:9" hidden="1" x14ac:dyDescent="0.2">
      <c r="A5747">
        <v>2018</v>
      </c>
      <c r="B5747">
        <v>22</v>
      </c>
      <c r="C5747" t="s">
        <v>482</v>
      </c>
      <c r="D5747" t="s">
        <v>207</v>
      </c>
      <c r="E5747" t="s">
        <v>20</v>
      </c>
      <c r="F5747" t="s">
        <v>41</v>
      </c>
      <c r="G5747">
        <v>124</v>
      </c>
      <c r="H5747">
        <v>112</v>
      </c>
      <c r="I5747" t="str">
        <f>INDEX('DATA - Teams'!$C:$C,MATCH(C5747,'DATA - Teams'!$B:$B,0))</f>
        <v>CHIEF</v>
      </c>
    </row>
    <row r="5748" spans="1:9" hidden="1" x14ac:dyDescent="0.2">
      <c r="A5748">
        <v>2018</v>
      </c>
      <c r="B5748">
        <v>22</v>
      </c>
      <c r="C5748" t="s">
        <v>482</v>
      </c>
      <c r="D5748" t="s">
        <v>147</v>
      </c>
      <c r="E5748" t="s">
        <v>14</v>
      </c>
      <c r="F5748" t="s">
        <v>52</v>
      </c>
      <c r="G5748">
        <v>94</v>
      </c>
      <c r="H5748">
        <v>97</v>
      </c>
      <c r="I5748" t="str">
        <f>INDEX('DATA - Teams'!$C:$C,MATCH(C5748,'DATA - Teams'!$B:$B,0))</f>
        <v>CHIEF</v>
      </c>
    </row>
    <row r="5749" spans="1:9" hidden="1" x14ac:dyDescent="0.2">
      <c r="A5749">
        <v>2018</v>
      </c>
      <c r="B5749">
        <v>22</v>
      </c>
      <c r="C5749" t="s">
        <v>482</v>
      </c>
      <c r="D5749" t="s">
        <v>298</v>
      </c>
      <c r="E5749" t="s">
        <v>22</v>
      </c>
      <c r="F5749" t="s">
        <v>38</v>
      </c>
      <c r="G5749">
        <v>81</v>
      </c>
      <c r="H5749">
        <v>75</v>
      </c>
      <c r="I5749" t="str">
        <f>INDEX('DATA - Teams'!$C:$C,MATCH(C5749,'DATA - Teams'!$B:$B,0))</f>
        <v>CHIEF</v>
      </c>
    </row>
    <row r="5750" spans="1:9" hidden="1" x14ac:dyDescent="0.2">
      <c r="A5750">
        <v>2018</v>
      </c>
      <c r="B5750">
        <v>22</v>
      </c>
      <c r="C5750" t="s">
        <v>482</v>
      </c>
      <c r="D5750" t="s">
        <v>39</v>
      </c>
      <c r="E5750" t="s">
        <v>22</v>
      </c>
      <c r="F5750" t="s">
        <v>41</v>
      </c>
      <c r="G5750">
        <v>116</v>
      </c>
      <c r="H5750">
        <v>110</v>
      </c>
      <c r="I5750" t="str">
        <f>INDEX('DATA - Teams'!$C:$C,MATCH(C5750,'DATA - Teams'!$B:$B,0))</f>
        <v>CHIEF</v>
      </c>
    </row>
    <row r="5751" spans="1:9" hidden="1" x14ac:dyDescent="0.2">
      <c r="A5751">
        <v>2018</v>
      </c>
      <c r="B5751">
        <v>22</v>
      </c>
      <c r="C5751" t="s">
        <v>482</v>
      </c>
      <c r="D5751" t="s">
        <v>387</v>
      </c>
      <c r="E5751" t="s">
        <v>33</v>
      </c>
      <c r="F5751" t="s">
        <v>41</v>
      </c>
      <c r="G5751">
        <v>95</v>
      </c>
      <c r="H5751">
        <v>81</v>
      </c>
      <c r="I5751" t="str">
        <f>INDEX('DATA - Teams'!$C:$C,MATCH(C5751,'DATA - Teams'!$B:$B,0))</f>
        <v>CHIEF</v>
      </c>
    </row>
    <row r="5752" spans="1:9" hidden="1" x14ac:dyDescent="0.2">
      <c r="A5752">
        <v>2018</v>
      </c>
      <c r="B5752">
        <v>22</v>
      </c>
      <c r="C5752" t="s">
        <v>482</v>
      </c>
      <c r="D5752" t="s">
        <v>53</v>
      </c>
      <c r="E5752" t="s">
        <v>24</v>
      </c>
      <c r="F5752" t="s">
        <v>38</v>
      </c>
      <c r="G5752">
        <v>98</v>
      </c>
      <c r="H5752">
        <v>109</v>
      </c>
      <c r="I5752" t="str">
        <f>INDEX('DATA - Teams'!$C:$C,MATCH(C5752,'DATA - Teams'!$B:$B,0))</f>
        <v>CHIEF</v>
      </c>
    </row>
    <row r="5753" spans="1:9" hidden="1" x14ac:dyDescent="0.2">
      <c r="A5753">
        <v>2018</v>
      </c>
      <c r="B5753">
        <v>22</v>
      </c>
      <c r="C5753" t="s">
        <v>482</v>
      </c>
      <c r="D5753" t="s">
        <v>177</v>
      </c>
      <c r="E5753" t="s">
        <v>27</v>
      </c>
      <c r="F5753" t="s">
        <v>43</v>
      </c>
      <c r="G5753">
        <v>103</v>
      </c>
      <c r="H5753">
        <v>144</v>
      </c>
      <c r="I5753" t="str">
        <f>INDEX('DATA - Teams'!$C:$C,MATCH(C5753,'DATA - Teams'!$B:$B,0))</f>
        <v>CHIEF</v>
      </c>
    </row>
    <row r="5754" spans="1:9" hidden="1" x14ac:dyDescent="0.2">
      <c r="A5754">
        <v>2018</v>
      </c>
      <c r="B5754">
        <v>22</v>
      </c>
      <c r="C5754" t="s">
        <v>482</v>
      </c>
      <c r="D5754" t="s">
        <v>297</v>
      </c>
      <c r="E5754" t="s">
        <v>21</v>
      </c>
      <c r="F5754" t="s">
        <v>38</v>
      </c>
      <c r="G5754">
        <v>115</v>
      </c>
      <c r="H5754">
        <v>140</v>
      </c>
      <c r="I5754" t="str">
        <f>INDEX('DATA - Teams'!$C:$C,MATCH(C5754,'DATA - Teams'!$B:$B,0))</f>
        <v>CHIEF</v>
      </c>
    </row>
    <row r="5755" spans="1:9" hidden="1" x14ac:dyDescent="0.2">
      <c r="A5755">
        <v>2018</v>
      </c>
      <c r="B5755">
        <v>22</v>
      </c>
      <c r="C5755" t="s">
        <v>482</v>
      </c>
      <c r="D5755" t="s">
        <v>37</v>
      </c>
      <c r="E5755" t="s">
        <v>21</v>
      </c>
      <c r="F5755" t="s">
        <v>38</v>
      </c>
      <c r="G5755">
        <v>81</v>
      </c>
      <c r="H5755">
        <v>76</v>
      </c>
      <c r="I5755" t="str">
        <f>INDEX('DATA - Teams'!$C:$C,MATCH(C5755,'DATA - Teams'!$B:$B,0))</f>
        <v>CHIEF</v>
      </c>
    </row>
    <row r="5756" spans="1:9" hidden="1" x14ac:dyDescent="0.2">
      <c r="A5756">
        <v>2018</v>
      </c>
      <c r="B5756">
        <v>22</v>
      </c>
      <c r="C5756" t="s">
        <v>482</v>
      </c>
      <c r="D5756" t="s">
        <v>58</v>
      </c>
      <c r="E5756" t="s">
        <v>18</v>
      </c>
      <c r="F5756" t="s">
        <v>43</v>
      </c>
      <c r="G5756">
        <v>91</v>
      </c>
      <c r="H5756">
        <v>89</v>
      </c>
      <c r="I5756" t="str">
        <f>INDEX('DATA - Teams'!$C:$C,MATCH(C5756,'DATA - Teams'!$B:$B,0))</f>
        <v>CHIEF</v>
      </c>
    </row>
    <row r="5757" spans="1:9" hidden="1" x14ac:dyDescent="0.2">
      <c r="A5757">
        <v>2018</v>
      </c>
      <c r="B5757">
        <v>22</v>
      </c>
      <c r="C5757" t="s">
        <v>482</v>
      </c>
      <c r="D5757" t="s">
        <v>168</v>
      </c>
      <c r="E5757" t="s">
        <v>13</v>
      </c>
      <c r="F5757" t="s">
        <v>43</v>
      </c>
      <c r="G5757">
        <v>80</v>
      </c>
      <c r="H5757">
        <v>78</v>
      </c>
      <c r="I5757" t="str">
        <f>INDEX('DATA - Teams'!$C:$C,MATCH(C5757,'DATA - Teams'!$B:$B,0))</f>
        <v>CHIEF</v>
      </c>
    </row>
    <row r="5758" spans="1:9" hidden="1" x14ac:dyDescent="0.2">
      <c r="A5758">
        <v>2018</v>
      </c>
      <c r="B5758">
        <v>22</v>
      </c>
      <c r="C5758" t="s">
        <v>482</v>
      </c>
      <c r="D5758" t="s">
        <v>249</v>
      </c>
      <c r="E5758" t="s">
        <v>13</v>
      </c>
      <c r="F5758" t="s">
        <v>41</v>
      </c>
      <c r="G5758">
        <v>96</v>
      </c>
      <c r="H5758">
        <v>89</v>
      </c>
      <c r="I5758" t="str">
        <f>INDEX('DATA - Teams'!$C:$C,MATCH(C5758,'DATA - Teams'!$B:$B,0))</f>
        <v>CHIEF</v>
      </c>
    </row>
    <row r="5759" spans="1:9" hidden="1" x14ac:dyDescent="0.2">
      <c r="A5759">
        <v>2018</v>
      </c>
      <c r="B5759">
        <v>22</v>
      </c>
      <c r="C5759" t="s">
        <v>482</v>
      </c>
      <c r="D5759" t="s">
        <v>118</v>
      </c>
      <c r="E5759" t="s">
        <v>17</v>
      </c>
      <c r="F5759" t="s">
        <v>41</v>
      </c>
      <c r="G5759">
        <v>120</v>
      </c>
      <c r="H5759">
        <v>93</v>
      </c>
      <c r="I5759" t="str">
        <f>INDEX('DATA - Teams'!$C:$C,MATCH(C5759,'DATA - Teams'!$B:$B,0))</f>
        <v>CHIEF</v>
      </c>
    </row>
    <row r="5760" spans="1:9" hidden="1" x14ac:dyDescent="0.2">
      <c r="A5760">
        <v>2018</v>
      </c>
      <c r="B5760">
        <v>22</v>
      </c>
      <c r="C5760" t="s">
        <v>482</v>
      </c>
      <c r="D5760" t="s">
        <v>65</v>
      </c>
      <c r="E5760" t="s">
        <v>35</v>
      </c>
      <c r="F5760" t="s">
        <v>41</v>
      </c>
      <c r="G5760">
        <v>130</v>
      </c>
      <c r="H5760">
        <v>103</v>
      </c>
      <c r="I5760" t="str">
        <f>INDEX('DATA - Teams'!$C:$C,MATCH(C5760,'DATA - Teams'!$B:$B,0))</f>
        <v>CHIEF</v>
      </c>
    </row>
    <row r="5761" spans="1:9" hidden="1" x14ac:dyDescent="0.2">
      <c r="A5761">
        <v>2018</v>
      </c>
      <c r="B5761">
        <v>22</v>
      </c>
      <c r="C5761" t="s">
        <v>482</v>
      </c>
      <c r="D5761" t="s">
        <v>259</v>
      </c>
      <c r="E5761" t="s">
        <v>35</v>
      </c>
      <c r="F5761" t="s">
        <v>43</v>
      </c>
      <c r="G5761">
        <v>73</v>
      </c>
      <c r="H5761">
        <v>83</v>
      </c>
      <c r="I5761" t="str">
        <f>INDEX('DATA - Teams'!$C:$C,MATCH(C5761,'DATA - Teams'!$B:$B,0))</f>
        <v>CHIEF</v>
      </c>
    </row>
    <row r="5762" spans="1:9" hidden="1" x14ac:dyDescent="0.2">
      <c r="A5762">
        <v>2018</v>
      </c>
      <c r="B5762">
        <v>22</v>
      </c>
      <c r="C5762" t="s">
        <v>482</v>
      </c>
      <c r="D5762" t="s">
        <v>310</v>
      </c>
      <c r="E5762" t="s">
        <v>16</v>
      </c>
      <c r="F5762" t="s">
        <v>59</v>
      </c>
      <c r="G5762">
        <v>94</v>
      </c>
      <c r="H5762">
        <v>95</v>
      </c>
      <c r="I5762" t="str">
        <f>INDEX('DATA - Teams'!$C:$C,MATCH(C5762,'DATA - Teams'!$B:$B,0))</f>
        <v>CHIEF</v>
      </c>
    </row>
    <row r="5763" spans="1:9" hidden="1" x14ac:dyDescent="0.2">
      <c r="A5763">
        <v>2018</v>
      </c>
      <c r="B5763">
        <v>22</v>
      </c>
      <c r="C5763" t="s">
        <v>482</v>
      </c>
      <c r="D5763" t="s">
        <v>49</v>
      </c>
      <c r="E5763" t="s">
        <v>31</v>
      </c>
      <c r="F5763" t="s">
        <v>59</v>
      </c>
      <c r="G5763">
        <v>84</v>
      </c>
      <c r="H5763">
        <v>84</v>
      </c>
      <c r="I5763" t="str">
        <f>INDEX('DATA - Teams'!$C:$C,MATCH(C5763,'DATA - Teams'!$B:$B,0))</f>
        <v>CHIEF</v>
      </c>
    </row>
    <row r="5764" spans="1:9" hidden="1" x14ac:dyDescent="0.2">
      <c r="A5764">
        <v>2018</v>
      </c>
      <c r="B5764">
        <v>22</v>
      </c>
      <c r="C5764" t="s">
        <v>482</v>
      </c>
      <c r="D5764" t="s">
        <v>371</v>
      </c>
      <c r="E5764" t="s">
        <v>28</v>
      </c>
      <c r="F5764" t="s">
        <v>59</v>
      </c>
      <c r="G5764">
        <v>67</v>
      </c>
      <c r="H5764">
        <v>79</v>
      </c>
      <c r="I5764" t="str">
        <f>INDEX('DATA - Teams'!$C:$C,MATCH(C5764,'DATA - Teams'!$B:$B,0))</f>
        <v>CHIEF</v>
      </c>
    </row>
    <row r="5765" spans="1:9" hidden="1" x14ac:dyDescent="0.2">
      <c r="A5765">
        <v>2018</v>
      </c>
      <c r="B5765">
        <v>22</v>
      </c>
      <c r="C5765" t="s">
        <v>482</v>
      </c>
      <c r="D5765" t="s">
        <v>71</v>
      </c>
      <c r="E5765" t="s">
        <v>28</v>
      </c>
      <c r="F5765" t="s">
        <v>59</v>
      </c>
      <c r="G5765">
        <v>111</v>
      </c>
      <c r="H5765">
        <v>95</v>
      </c>
      <c r="I5765" t="str">
        <f>INDEX('DATA - Teams'!$C:$C,MATCH(C5765,'DATA - Teams'!$B:$B,0))</f>
        <v>CHIEF</v>
      </c>
    </row>
    <row r="5766" spans="1:9" hidden="1" x14ac:dyDescent="0.2">
      <c r="A5766">
        <v>2018</v>
      </c>
      <c r="B5766">
        <v>23</v>
      </c>
      <c r="C5766" t="s">
        <v>482</v>
      </c>
      <c r="D5766" t="s">
        <v>210</v>
      </c>
      <c r="E5766" t="s">
        <v>10</v>
      </c>
      <c r="F5766" t="s">
        <v>43</v>
      </c>
      <c r="G5766">
        <v>0</v>
      </c>
      <c r="H5766">
        <v>62</v>
      </c>
      <c r="I5766" t="str">
        <f>INDEX('DATA - Teams'!$C:$C,MATCH(C5766,'DATA - Teams'!$B:$B,0))</f>
        <v>CHIEF</v>
      </c>
    </row>
    <row r="5767" spans="1:9" hidden="1" x14ac:dyDescent="0.2">
      <c r="A5767">
        <v>2018</v>
      </c>
      <c r="B5767">
        <v>23</v>
      </c>
      <c r="C5767" t="s">
        <v>482</v>
      </c>
      <c r="D5767" t="s">
        <v>82</v>
      </c>
      <c r="E5767" t="s">
        <v>16</v>
      </c>
      <c r="F5767" t="s">
        <v>41</v>
      </c>
      <c r="G5767">
        <v>0</v>
      </c>
      <c r="H5767">
        <v>108</v>
      </c>
      <c r="I5767" t="str">
        <f>INDEX('DATA - Teams'!$C:$C,MATCH(C5767,'DATA - Teams'!$B:$B,0))</f>
        <v>CHIEF</v>
      </c>
    </row>
    <row r="5768" spans="1:9" hidden="1" x14ac:dyDescent="0.2">
      <c r="A5768">
        <v>2018</v>
      </c>
      <c r="B5768">
        <v>23</v>
      </c>
      <c r="C5768" t="s">
        <v>482</v>
      </c>
      <c r="D5768" t="s">
        <v>287</v>
      </c>
      <c r="E5768" t="s">
        <v>16</v>
      </c>
      <c r="F5768" t="s">
        <v>38</v>
      </c>
      <c r="G5768">
        <v>0</v>
      </c>
      <c r="H5768">
        <v>89</v>
      </c>
      <c r="I5768" t="str">
        <f>INDEX('DATA - Teams'!$C:$C,MATCH(C5768,'DATA - Teams'!$B:$B,0))</f>
        <v>CHIEF</v>
      </c>
    </row>
    <row r="5769" spans="1:9" hidden="1" x14ac:dyDescent="0.2">
      <c r="A5769">
        <v>2018</v>
      </c>
      <c r="B5769">
        <v>23</v>
      </c>
      <c r="C5769" t="s">
        <v>482</v>
      </c>
      <c r="D5769" t="s">
        <v>207</v>
      </c>
      <c r="E5769" t="s">
        <v>20</v>
      </c>
      <c r="F5769" t="s">
        <v>41</v>
      </c>
      <c r="G5769">
        <v>0</v>
      </c>
      <c r="H5769">
        <v>97</v>
      </c>
      <c r="I5769" t="str">
        <f>INDEX('DATA - Teams'!$C:$C,MATCH(C5769,'DATA - Teams'!$B:$B,0))</f>
        <v>CHIEF</v>
      </c>
    </row>
    <row r="5770" spans="1:9" hidden="1" x14ac:dyDescent="0.2">
      <c r="A5770">
        <v>2018</v>
      </c>
      <c r="B5770">
        <v>23</v>
      </c>
      <c r="C5770" t="s">
        <v>482</v>
      </c>
      <c r="D5770" t="s">
        <v>147</v>
      </c>
      <c r="E5770" t="s">
        <v>14</v>
      </c>
      <c r="F5770" t="s">
        <v>52</v>
      </c>
      <c r="G5770">
        <v>0</v>
      </c>
      <c r="H5770">
        <v>135</v>
      </c>
      <c r="I5770" t="str">
        <f>INDEX('DATA - Teams'!$C:$C,MATCH(C5770,'DATA - Teams'!$B:$B,0))</f>
        <v>CHIEF</v>
      </c>
    </row>
    <row r="5771" spans="1:9" hidden="1" x14ac:dyDescent="0.2">
      <c r="A5771">
        <v>2018</v>
      </c>
      <c r="B5771">
        <v>23</v>
      </c>
      <c r="C5771" t="s">
        <v>482</v>
      </c>
      <c r="D5771" t="s">
        <v>39</v>
      </c>
      <c r="E5771" t="s">
        <v>22</v>
      </c>
      <c r="F5771" t="s">
        <v>41</v>
      </c>
      <c r="G5771">
        <v>0</v>
      </c>
      <c r="H5771">
        <v>163</v>
      </c>
      <c r="I5771" t="str">
        <f>INDEX('DATA - Teams'!$C:$C,MATCH(C5771,'DATA - Teams'!$B:$B,0))</f>
        <v>CHIEF</v>
      </c>
    </row>
    <row r="5772" spans="1:9" hidden="1" x14ac:dyDescent="0.2">
      <c r="A5772">
        <v>2018</v>
      </c>
      <c r="B5772">
        <v>23</v>
      </c>
      <c r="C5772" t="s">
        <v>482</v>
      </c>
      <c r="D5772" t="s">
        <v>387</v>
      </c>
      <c r="E5772" t="s">
        <v>33</v>
      </c>
      <c r="F5772" t="s">
        <v>41</v>
      </c>
      <c r="G5772">
        <v>0</v>
      </c>
      <c r="H5772">
        <v>93</v>
      </c>
      <c r="I5772" t="str">
        <f>INDEX('DATA - Teams'!$C:$C,MATCH(C5772,'DATA - Teams'!$B:$B,0))</f>
        <v>CHIEF</v>
      </c>
    </row>
    <row r="5773" spans="1:9" hidden="1" x14ac:dyDescent="0.2">
      <c r="A5773">
        <v>2018</v>
      </c>
      <c r="B5773">
        <v>23</v>
      </c>
      <c r="C5773" t="s">
        <v>482</v>
      </c>
      <c r="D5773" t="s">
        <v>53</v>
      </c>
      <c r="E5773" t="s">
        <v>24</v>
      </c>
      <c r="F5773" t="s">
        <v>38</v>
      </c>
      <c r="G5773">
        <v>0</v>
      </c>
      <c r="H5773">
        <v>79</v>
      </c>
      <c r="I5773" t="str">
        <f>INDEX('DATA - Teams'!$C:$C,MATCH(C5773,'DATA - Teams'!$B:$B,0))</f>
        <v>CHIEF</v>
      </c>
    </row>
    <row r="5774" spans="1:9" hidden="1" x14ac:dyDescent="0.2">
      <c r="A5774">
        <v>2018</v>
      </c>
      <c r="B5774">
        <v>23</v>
      </c>
      <c r="C5774" t="s">
        <v>482</v>
      </c>
      <c r="D5774" t="s">
        <v>71</v>
      </c>
      <c r="E5774" t="s">
        <v>28</v>
      </c>
      <c r="F5774" t="s">
        <v>38</v>
      </c>
      <c r="G5774">
        <v>0</v>
      </c>
      <c r="H5774">
        <v>129</v>
      </c>
      <c r="I5774" t="str">
        <f>INDEX('DATA - Teams'!$C:$C,MATCH(C5774,'DATA - Teams'!$B:$B,0))</f>
        <v>CHIEF</v>
      </c>
    </row>
    <row r="5775" spans="1:9" hidden="1" x14ac:dyDescent="0.2">
      <c r="A5775">
        <v>2018</v>
      </c>
      <c r="B5775">
        <v>23</v>
      </c>
      <c r="C5775" t="s">
        <v>482</v>
      </c>
      <c r="D5775" t="s">
        <v>177</v>
      </c>
      <c r="E5775" t="s">
        <v>27</v>
      </c>
      <c r="F5775" t="s">
        <v>43</v>
      </c>
      <c r="G5775">
        <v>0</v>
      </c>
      <c r="H5775">
        <v>72</v>
      </c>
      <c r="I5775" t="str">
        <f>INDEX('DATA - Teams'!$C:$C,MATCH(C5775,'DATA - Teams'!$B:$B,0))</f>
        <v>CHIEF</v>
      </c>
    </row>
    <row r="5776" spans="1:9" hidden="1" x14ac:dyDescent="0.2">
      <c r="A5776">
        <v>2018</v>
      </c>
      <c r="B5776">
        <v>23</v>
      </c>
      <c r="C5776" t="s">
        <v>482</v>
      </c>
      <c r="D5776" t="s">
        <v>297</v>
      </c>
      <c r="E5776" t="s">
        <v>21</v>
      </c>
      <c r="F5776" t="s">
        <v>38</v>
      </c>
      <c r="G5776">
        <v>0</v>
      </c>
      <c r="H5776">
        <v>88</v>
      </c>
      <c r="I5776" t="str">
        <f>INDEX('DATA - Teams'!$C:$C,MATCH(C5776,'DATA - Teams'!$B:$B,0))</f>
        <v>CHIEF</v>
      </c>
    </row>
    <row r="5777" spans="1:9" hidden="1" x14ac:dyDescent="0.2">
      <c r="A5777">
        <v>2018</v>
      </c>
      <c r="B5777">
        <v>23</v>
      </c>
      <c r="C5777" t="s">
        <v>482</v>
      </c>
      <c r="D5777" t="s">
        <v>37</v>
      </c>
      <c r="E5777" t="s">
        <v>21</v>
      </c>
      <c r="F5777" t="s">
        <v>38</v>
      </c>
      <c r="G5777">
        <v>0</v>
      </c>
      <c r="H5777">
        <v>119</v>
      </c>
      <c r="I5777" t="str">
        <f>INDEX('DATA - Teams'!$C:$C,MATCH(C5777,'DATA - Teams'!$B:$B,0))</f>
        <v>CHIEF</v>
      </c>
    </row>
    <row r="5778" spans="1:9" hidden="1" x14ac:dyDescent="0.2">
      <c r="A5778">
        <v>2018</v>
      </c>
      <c r="B5778">
        <v>23</v>
      </c>
      <c r="C5778" t="s">
        <v>482</v>
      </c>
      <c r="D5778" t="s">
        <v>58</v>
      </c>
      <c r="E5778" t="s">
        <v>18</v>
      </c>
      <c r="F5778" t="s">
        <v>43</v>
      </c>
      <c r="G5778">
        <v>0</v>
      </c>
      <c r="H5778">
        <v>52</v>
      </c>
      <c r="I5778" t="str">
        <f>INDEX('DATA - Teams'!$C:$C,MATCH(C5778,'DATA - Teams'!$B:$B,0))</f>
        <v>CHIEF</v>
      </c>
    </row>
    <row r="5779" spans="1:9" hidden="1" x14ac:dyDescent="0.2">
      <c r="A5779">
        <v>2018</v>
      </c>
      <c r="B5779">
        <v>23</v>
      </c>
      <c r="C5779" t="s">
        <v>482</v>
      </c>
      <c r="D5779" t="s">
        <v>168</v>
      </c>
      <c r="E5779" t="s">
        <v>13</v>
      </c>
      <c r="F5779" t="s">
        <v>43</v>
      </c>
      <c r="G5779">
        <v>0</v>
      </c>
      <c r="H5779">
        <v>107</v>
      </c>
      <c r="I5779" t="str">
        <f>INDEX('DATA - Teams'!$C:$C,MATCH(C5779,'DATA - Teams'!$B:$B,0))</f>
        <v>CHIEF</v>
      </c>
    </row>
    <row r="5780" spans="1:9" hidden="1" x14ac:dyDescent="0.2">
      <c r="A5780">
        <v>2018</v>
      </c>
      <c r="B5780">
        <v>23</v>
      </c>
      <c r="C5780" t="s">
        <v>482</v>
      </c>
      <c r="D5780" t="s">
        <v>249</v>
      </c>
      <c r="E5780" t="s">
        <v>13</v>
      </c>
      <c r="F5780" t="s">
        <v>41</v>
      </c>
      <c r="G5780">
        <v>0</v>
      </c>
      <c r="H5780">
        <v>111</v>
      </c>
      <c r="I5780" t="str">
        <f>INDEX('DATA - Teams'!$C:$C,MATCH(C5780,'DATA - Teams'!$B:$B,0))</f>
        <v>CHIEF</v>
      </c>
    </row>
    <row r="5781" spans="1:9" hidden="1" x14ac:dyDescent="0.2">
      <c r="A5781">
        <v>2018</v>
      </c>
      <c r="B5781">
        <v>23</v>
      </c>
      <c r="C5781" t="s">
        <v>482</v>
      </c>
      <c r="D5781" t="s">
        <v>118</v>
      </c>
      <c r="E5781" t="s">
        <v>17</v>
      </c>
      <c r="F5781" t="s">
        <v>41</v>
      </c>
      <c r="G5781">
        <v>0</v>
      </c>
      <c r="H5781">
        <v>107</v>
      </c>
      <c r="I5781" t="str">
        <f>INDEX('DATA - Teams'!$C:$C,MATCH(C5781,'DATA - Teams'!$B:$B,0))</f>
        <v>CHIEF</v>
      </c>
    </row>
    <row r="5782" spans="1:9" hidden="1" x14ac:dyDescent="0.2">
      <c r="A5782">
        <v>2018</v>
      </c>
      <c r="B5782">
        <v>23</v>
      </c>
      <c r="C5782" t="s">
        <v>482</v>
      </c>
      <c r="D5782" t="s">
        <v>65</v>
      </c>
      <c r="E5782" t="s">
        <v>35</v>
      </c>
      <c r="F5782" t="s">
        <v>41</v>
      </c>
      <c r="G5782">
        <v>0</v>
      </c>
      <c r="H5782">
        <v>129</v>
      </c>
      <c r="I5782" t="str">
        <f>INDEX('DATA - Teams'!$C:$C,MATCH(C5782,'DATA - Teams'!$B:$B,0))</f>
        <v>CHIEF</v>
      </c>
    </row>
    <row r="5783" spans="1:9" hidden="1" x14ac:dyDescent="0.2">
      <c r="A5783">
        <v>2018</v>
      </c>
      <c r="B5783">
        <v>23</v>
      </c>
      <c r="C5783" t="s">
        <v>482</v>
      </c>
      <c r="D5783" t="s">
        <v>259</v>
      </c>
      <c r="E5783" t="s">
        <v>35</v>
      </c>
      <c r="F5783" t="s">
        <v>43</v>
      </c>
      <c r="G5783">
        <v>0</v>
      </c>
      <c r="H5783">
        <v>64</v>
      </c>
      <c r="I5783" t="str">
        <f>INDEX('DATA - Teams'!$C:$C,MATCH(C5783,'DATA - Teams'!$B:$B,0))</f>
        <v>CHIEF</v>
      </c>
    </row>
    <row r="5784" spans="1:9" hidden="1" x14ac:dyDescent="0.2">
      <c r="A5784">
        <v>2018</v>
      </c>
      <c r="B5784">
        <v>23</v>
      </c>
      <c r="C5784" t="s">
        <v>482</v>
      </c>
      <c r="D5784" t="s">
        <v>49</v>
      </c>
      <c r="E5784" t="s">
        <v>31</v>
      </c>
      <c r="F5784" t="s">
        <v>59</v>
      </c>
      <c r="G5784">
        <v>0</v>
      </c>
      <c r="H5784">
        <v>105</v>
      </c>
      <c r="I5784" t="str">
        <f>INDEX('DATA - Teams'!$C:$C,MATCH(C5784,'DATA - Teams'!$B:$B,0))</f>
        <v>CHIEF</v>
      </c>
    </row>
    <row r="5785" spans="1:9" hidden="1" x14ac:dyDescent="0.2">
      <c r="A5785">
        <v>2018</v>
      </c>
      <c r="B5785">
        <v>23</v>
      </c>
      <c r="C5785" t="s">
        <v>482</v>
      </c>
      <c r="D5785" t="s">
        <v>298</v>
      </c>
      <c r="E5785" t="s">
        <v>22</v>
      </c>
      <c r="F5785" t="s">
        <v>59</v>
      </c>
      <c r="G5785">
        <v>0</v>
      </c>
      <c r="H5785">
        <v>112</v>
      </c>
      <c r="I5785" t="str">
        <f>INDEX('DATA - Teams'!$C:$C,MATCH(C5785,'DATA - Teams'!$B:$B,0))</f>
        <v>CHIEF</v>
      </c>
    </row>
    <row r="5786" spans="1:9" hidden="1" x14ac:dyDescent="0.2">
      <c r="A5786">
        <v>2018</v>
      </c>
      <c r="B5786">
        <v>23</v>
      </c>
      <c r="C5786" t="s">
        <v>482</v>
      </c>
      <c r="D5786" t="s">
        <v>390</v>
      </c>
      <c r="E5786" t="s">
        <v>32</v>
      </c>
      <c r="F5786" t="s">
        <v>59</v>
      </c>
      <c r="G5786">
        <v>0</v>
      </c>
      <c r="H5786">
        <v>70</v>
      </c>
      <c r="I5786" t="str">
        <f>INDEX('DATA - Teams'!$C:$C,MATCH(C5786,'DATA - Teams'!$B:$B,0))</f>
        <v>CHIEF</v>
      </c>
    </row>
    <row r="5787" spans="1:9" hidden="1" x14ac:dyDescent="0.2">
      <c r="A5787">
        <v>2018</v>
      </c>
      <c r="B5787">
        <v>23</v>
      </c>
      <c r="C5787" t="s">
        <v>482</v>
      </c>
      <c r="D5787" t="s">
        <v>388</v>
      </c>
      <c r="E5787" t="s">
        <v>23</v>
      </c>
      <c r="F5787" t="s">
        <v>59</v>
      </c>
      <c r="G5787">
        <v>0</v>
      </c>
      <c r="H5787">
        <v>162</v>
      </c>
      <c r="I5787" t="str">
        <f>INDEX('DATA - Teams'!$C:$C,MATCH(C5787,'DATA - Teams'!$B:$B,0))</f>
        <v>CHIEF</v>
      </c>
    </row>
    <row r="5788" spans="1:9" hidden="1" x14ac:dyDescent="0.2">
      <c r="A5788">
        <v>2018</v>
      </c>
      <c r="B5788">
        <v>1</v>
      </c>
      <c r="C5788" t="s">
        <v>391</v>
      </c>
      <c r="D5788" t="s">
        <v>209</v>
      </c>
      <c r="E5788" t="s">
        <v>10</v>
      </c>
      <c r="F5788" t="s">
        <v>41</v>
      </c>
      <c r="G5788">
        <v>88</v>
      </c>
      <c r="H5788">
        <v>17</v>
      </c>
      <c r="I5788" t="str">
        <f>INDEX('DATA - Teams'!$C:$C,MATCH(C5788,'DATA - Teams'!$B:$B,0))</f>
        <v>JMERC</v>
      </c>
    </row>
    <row r="5789" spans="1:9" hidden="1" x14ac:dyDescent="0.2">
      <c r="A5789">
        <v>2018</v>
      </c>
      <c r="B5789">
        <v>1</v>
      </c>
      <c r="C5789" t="s">
        <v>391</v>
      </c>
      <c r="D5789" t="s">
        <v>281</v>
      </c>
      <c r="E5789" t="s">
        <v>16</v>
      </c>
      <c r="F5789" t="s">
        <v>38</v>
      </c>
      <c r="G5789">
        <v>93</v>
      </c>
      <c r="H5789">
        <v>110</v>
      </c>
      <c r="I5789" t="str">
        <f>INDEX('DATA - Teams'!$C:$C,MATCH(C5789,'DATA - Teams'!$B:$B,0))</f>
        <v>JMERC</v>
      </c>
    </row>
    <row r="5790" spans="1:9" hidden="1" x14ac:dyDescent="0.2">
      <c r="A5790">
        <v>2018</v>
      </c>
      <c r="B5790">
        <v>1</v>
      </c>
      <c r="C5790" t="s">
        <v>391</v>
      </c>
      <c r="D5790" t="s">
        <v>286</v>
      </c>
      <c r="E5790" t="s">
        <v>20</v>
      </c>
      <c r="F5790" t="s">
        <v>38</v>
      </c>
      <c r="G5790">
        <v>91</v>
      </c>
      <c r="H5790">
        <v>57</v>
      </c>
      <c r="I5790" t="str">
        <f>INDEX('DATA - Teams'!$C:$C,MATCH(C5790,'DATA - Teams'!$B:$B,0))</f>
        <v>JMERC</v>
      </c>
    </row>
    <row r="5791" spans="1:9" hidden="1" x14ac:dyDescent="0.2">
      <c r="A5791">
        <v>2018</v>
      </c>
      <c r="B5791">
        <v>1</v>
      </c>
      <c r="C5791" t="s">
        <v>391</v>
      </c>
      <c r="D5791" t="s">
        <v>67</v>
      </c>
      <c r="E5791" t="s">
        <v>31</v>
      </c>
      <c r="F5791" t="s">
        <v>43</v>
      </c>
      <c r="G5791">
        <v>79</v>
      </c>
      <c r="H5791">
        <v>92</v>
      </c>
      <c r="I5791" t="str">
        <f>INDEX('DATA - Teams'!$C:$C,MATCH(C5791,'DATA - Teams'!$B:$B,0))</f>
        <v>JMERC</v>
      </c>
    </row>
    <row r="5792" spans="1:9" hidden="1" x14ac:dyDescent="0.2">
      <c r="A5792">
        <v>2018</v>
      </c>
      <c r="B5792">
        <v>1</v>
      </c>
      <c r="C5792" t="s">
        <v>391</v>
      </c>
      <c r="D5792" t="s">
        <v>64</v>
      </c>
      <c r="E5792" t="s">
        <v>14</v>
      </c>
      <c r="F5792" t="s">
        <v>41</v>
      </c>
      <c r="G5792">
        <v>73</v>
      </c>
      <c r="H5792">
        <v>45</v>
      </c>
      <c r="I5792" t="str">
        <f>INDEX('DATA - Teams'!$C:$C,MATCH(C5792,'DATA - Teams'!$B:$B,0))</f>
        <v>JMERC</v>
      </c>
    </row>
    <row r="5793" spans="1:9" hidden="1" x14ac:dyDescent="0.2">
      <c r="A5793">
        <v>2018</v>
      </c>
      <c r="B5793">
        <v>1</v>
      </c>
      <c r="C5793" t="s">
        <v>391</v>
      </c>
      <c r="D5793" t="s">
        <v>54</v>
      </c>
      <c r="E5793" t="s">
        <v>14</v>
      </c>
      <c r="F5793" t="s">
        <v>43</v>
      </c>
      <c r="G5793">
        <v>103</v>
      </c>
      <c r="H5793">
        <v>83</v>
      </c>
      <c r="I5793" t="str">
        <f>INDEX('DATA - Teams'!$C:$C,MATCH(C5793,'DATA - Teams'!$B:$B,0))</f>
        <v>JMERC</v>
      </c>
    </row>
    <row r="5794" spans="1:9" hidden="1" x14ac:dyDescent="0.2">
      <c r="A5794">
        <v>2018</v>
      </c>
      <c r="B5794">
        <v>1</v>
      </c>
      <c r="C5794" t="s">
        <v>391</v>
      </c>
      <c r="D5794" t="s">
        <v>142</v>
      </c>
      <c r="E5794" t="s">
        <v>22</v>
      </c>
      <c r="F5794" t="s">
        <v>43</v>
      </c>
      <c r="G5794">
        <v>69</v>
      </c>
      <c r="H5794">
        <v>45</v>
      </c>
      <c r="I5794" t="str">
        <f>INDEX('DATA - Teams'!$C:$C,MATCH(C5794,'DATA - Teams'!$B:$B,0))</f>
        <v>JMERC</v>
      </c>
    </row>
    <row r="5795" spans="1:9" hidden="1" x14ac:dyDescent="0.2">
      <c r="A5795">
        <v>2018</v>
      </c>
      <c r="B5795">
        <v>1</v>
      </c>
      <c r="C5795" t="s">
        <v>391</v>
      </c>
      <c r="D5795" t="s">
        <v>141</v>
      </c>
      <c r="E5795" t="s">
        <v>28</v>
      </c>
      <c r="F5795" t="s">
        <v>43</v>
      </c>
      <c r="G5795">
        <v>117</v>
      </c>
      <c r="H5795">
        <v>137</v>
      </c>
      <c r="I5795" t="str">
        <f>INDEX('DATA - Teams'!$C:$C,MATCH(C5795,'DATA - Teams'!$B:$B,0))</f>
        <v>JMERC</v>
      </c>
    </row>
    <row r="5796" spans="1:9" hidden="1" x14ac:dyDescent="0.2">
      <c r="A5796">
        <v>2018</v>
      </c>
      <c r="B5796">
        <v>1</v>
      </c>
      <c r="C5796" t="s">
        <v>391</v>
      </c>
      <c r="D5796" t="s">
        <v>264</v>
      </c>
      <c r="E5796" t="s">
        <v>27</v>
      </c>
      <c r="F5796" t="s">
        <v>43</v>
      </c>
      <c r="G5796">
        <v>83</v>
      </c>
      <c r="H5796">
        <v>54</v>
      </c>
      <c r="I5796" t="str">
        <f>INDEX('DATA - Teams'!$C:$C,MATCH(C5796,'DATA - Teams'!$B:$B,0))</f>
        <v>JMERC</v>
      </c>
    </row>
    <row r="5797" spans="1:9" hidden="1" x14ac:dyDescent="0.2">
      <c r="A5797">
        <v>2018</v>
      </c>
      <c r="B5797">
        <v>1</v>
      </c>
      <c r="C5797" t="s">
        <v>391</v>
      </c>
      <c r="D5797" t="s">
        <v>301</v>
      </c>
      <c r="E5797" t="s">
        <v>27</v>
      </c>
      <c r="F5797" t="s">
        <v>41</v>
      </c>
      <c r="G5797">
        <v>109</v>
      </c>
      <c r="H5797">
        <v>130</v>
      </c>
      <c r="I5797" t="str">
        <f>INDEX('DATA - Teams'!$C:$C,MATCH(C5797,'DATA - Teams'!$B:$B,0))</f>
        <v>JMERC</v>
      </c>
    </row>
    <row r="5798" spans="1:9" hidden="1" x14ac:dyDescent="0.2">
      <c r="A5798">
        <v>2018</v>
      </c>
      <c r="B5798">
        <v>1</v>
      </c>
      <c r="C5798" t="s">
        <v>391</v>
      </c>
      <c r="D5798" t="s">
        <v>148</v>
      </c>
      <c r="E5798" t="s">
        <v>18</v>
      </c>
      <c r="F5798" t="s">
        <v>38</v>
      </c>
      <c r="G5798">
        <v>70</v>
      </c>
      <c r="H5798">
        <v>88</v>
      </c>
      <c r="I5798" t="str">
        <f>INDEX('DATA - Teams'!$C:$C,MATCH(C5798,'DATA - Teams'!$B:$B,0))</f>
        <v>JMERC</v>
      </c>
    </row>
    <row r="5799" spans="1:9" hidden="1" x14ac:dyDescent="0.2">
      <c r="A5799">
        <v>2018</v>
      </c>
      <c r="B5799">
        <v>1</v>
      </c>
      <c r="C5799" t="s">
        <v>391</v>
      </c>
      <c r="D5799" t="s">
        <v>274</v>
      </c>
      <c r="E5799" t="s">
        <v>18</v>
      </c>
      <c r="F5799" t="s">
        <v>52</v>
      </c>
      <c r="G5799">
        <v>124</v>
      </c>
      <c r="H5799">
        <v>111</v>
      </c>
      <c r="I5799" t="str">
        <f>INDEX('DATA - Teams'!$C:$C,MATCH(C5799,'DATA - Teams'!$B:$B,0))</f>
        <v>JMERC</v>
      </c>
    </row>
    <row r="5800" spans="1:9" hidden="1" x14ac:dyDescent="0.2">
      <c r="A5800">
        <v>2018</v>
      </c>
      <c r="B5800">
        <v>1</v>
      </c>
      <c r="C5800" t="s">
        <v>391</v>
      </c>
      <c r="D5800" t="s">
        <v>57</v>
      </c>
      <c r="E5800" t="s">
        <v>13</v>
      </c>
      <c r="F5800" t="s">
        <v>41</v>
      </c>
      <c r="G5800">
        <v>88</v>
      </c>
      <c r="H5800">
        <v>92</v>
      </c>
      <c r="I5800" t="str">
        <f>INDEX('DATA - Teams'!$C:$C,MATCH(C5800,'DATA - Teams'!$B:$B,0))</f>
        <v>JMERC</v>
      </c>
    </row>
    <row r="5801" spans="1:9" hidden="1" x14ac:dyDescent="0.2">
      <c r="A5801">
        <v>2018</v>
      </c>
      <c r="B5801">
        <v>1</v>
      </c>
      <c r="C5801" t="s">
        <v>391</v>
      </c>
      <c r="D5801" t="s">
        <v>40</v>
      </c>
      <c r="E5801" t="s">
        <v>17</v>
      </c>
      <c r="F5801" t="s">
        <v>41</v>
      </c>
      <c r="G5801">
        <v>84</v>
      </c>
      <c r="H5801">
        <v>90</v>
      </c>
      <c r="I5801" t="str">
        <f>INDEX('DATA - Teams'!$C:$C,MATCH(C5801,'DATA - Teams'!$B:$B,0))</f>
        <v>JMERC</v>
      </c>
    </row>
    <row r="5802" spans="1:9" hidden="1" x14ac:dyDescent="0.2">
      <c r="A5802">
        <v>2018</v>
      </c>
      <c r="B5802">
        <v>1</v>
      </c>
      <c r="C5802" t="s">
        <v>391</v>
      </c>
      <c r="D5802" t="s">
        <v>188</v>
      </c>
      <c r="E5802" t="s">
        <v>32</v>
      </c>
      <c r="F5802" t="s">
        <v>41</v>
      </c>
      <c r="G5802">
        <v>121</v>
      </c>
      <c r="H5802">
        <v>129</v>
      </c>
      <c r="I5802" t="str">
        <f>INDEX('DATA - Teams'!$C:$C,MATCH(C5802,'DATA - Teams'!$B:$B,0))</f>
        <v>JMERC</v>
      </c>
    </row>
    <row r="5803" spans="1:9" hidden="1" x14ac:dyDescent="0.2">
      <c r="A5803">
        <v>2018</v>
      </c>
      <c r="B5803">
        <v>1</v>
      </c>
      <c r="C5803" t="s">
        <v>391</v>
      </c>
      <c r="D5803" t="s">
        <v>131</v>
      </c>
      <c r="E5803" t="s">
        <v>32</v>
      </c>
      <c r="F5803" t="s">
        <v>38</v>
      </c>
      <c r="G5803">
        <v>78</v>
      </c>
      <c r="H5803">
        <v>120</v>
      </c>
      <c r="I5803" t="str">
        <f>INDEX('DATA - Teams'!$C:$C,MATCH(C5803,'DATA - Teams'!$B:$B,0))</f>
        <v>JMERC</v>
      </c>
    </row>
    <row r="5804" spans="1:9" hidden="1" x14ac:dyDescent="0.2">
      <c r="A5804">
        <v>2018</v>
      </c>
      <c r="B5804">
        <v>1</v>
      </c>
      <c r="C5804" t="s">
        <v>391</v>
      </c>
      <c r="D5804" t="s">
        <v>74</v>
      </c>
      <c r="E5804" t="s">
        <v>35</v>
      </c>
      <c r="F5804" t="s">
        <v>41</v>
      </c>
      <c r="G5804">
        <v>92</v>
      </c>
      <c r="H5804">
        <v>74</v>
      </c>
      <c r="I5804" t="str">
        <f>INDEX('DATA - Teams'!$C:$C,MATCH(C5804,'DATA - Teams'!$B:$B,0))</f>
        <v>JMERC</v>
      </c>
    </row>
    <row r="5805" spans="1:9" hidden="1" x14ac:dyDescent="0.2">
      <c r="A5805">
        <v>2018</v>
      </c>
      <c r="B5805">
        <v>1</v>
      </c>
      <c r="C5805" t="s">
        <v>391</v>
      </c>
      <c r="D5805" t="s">
        <v>179</v>
      </c>
      <c r="E5805" t="s">
        <v>35</v>
      </c>
      <c r="F5805" t="s">
        <v>38</v>
      </c>
      <c r="G5805">
        <v>104</v>
      </c>
      <c r="H5805">
        <v>133</v>
      </c>
      <c r="I5805" t="str">
        <f>INDEX('DATA - Teams'!$C:$C,MATCH(C5805,'DATA - Teams'!$B:$B,0))</f>
        <v>JMERC</v>
      </c>
    </row>
    <row r="5806" spans="1:9" hidden="1" x14ac:dyDescent="0.2">
      <c r="A5806">
        <v>2018</v>
      </c>
      <c r="B5806">
        <v>1</v>
      </c>
      <c r="C5806" t="s">
        <v>391</v>
      </c>
      <c r="D5806" t="s">
        <v>62</v>
      </c>
      <c r="E5806" t="s">
        <v>16</v>
      </c>
      <c r="F5806" t="s">
        <v>59</v>
      </c>
      <c r="G5806">
        <v>77</v>
      </c>
      <c r="H5806">
        <v>0</v>
      </c>
      <c r="I5806" t="str">
        <f>INDEX('DATA - Teams'!$C:$C,MATCH(C5806,'DATA - Teams'!$B:$B,0))</f>
        <v>JMERC</v>
      </c>
    </row>
    <row r="5807" spans="1:9" hidden="1" x14ac:dyDescent="0.2">
      <c r="A5807">
        <v>2018</v>
      </c>
      <c r="B5807">
        <v>1</v>
      </c>
      <c r="C5807" t="s">
        <v>391</v>
      </c>
      <c r="D5807" t="s">
        <v>243</v>
      </c>
      <c r="E5807" t="s">
        <v>36</v>
      </c>
      <c r="F5807" t="s">
        <v>59</v>
      </c>
      <c r="G5807">
        <v>89</v>
      </c>
      <c r="H5807">
        <v>0</v>
      </c>
      <c r="I5807" t="str">
        <f>INDEX('DATA - Teams'!$C:$C,MATCH(C5807,'DATA - Teams'!$B:$B,0))</f>
        <v>JMERC</v>
      </c>
    </row>
    <row r="5808" spans="1:9" hidden="1" x14ac:dyDescent="0.2">
      <c r="A5808">
        <v>2018</v>
      </c>
      <c r="B5808">
        <v>1</v>
      </c>
      <c r="C5808" t="s">
        <v>391</v>
      </c>
      <c r="D5808" t="s">
        <v>272</v>
      </c>
      <c r="E5808" t="s">
        <v>17</v>
      </c>
      <c r="F5808" t="s">
        <v>59</v>
      </c>
      <c r="G5808">
        <v>80</v>
      </c>
      <c r="H5808">
        <v>0</v>
      </c>
      <c r="I5808" t="str">
        <f>INDEX('DATA - Teams'!$C:$C,MATCH(C5808,'DATA - Teams'!$B:$B,0))</f>
        <v>JMERC</v>
      </c>
    </row>
    <row r="5809" spans="1:9" hidden="1" x14ac:dyDescent="0.2">
      <c r="A5809">
        <v>2018</v>
      </c>
      <c r="B5809">
        <v>1</v>
      </c>
      <c r="C5809" t="s">
        <v>391</v>
      </c>
      <c r="D5809" t="s">
        <v>220</v>
      </c>
      <c r="E5809" t="s">
        <v>32</v>
      </c>
      <c r="F5809" t="s">
        <v>59</v>
      </c>
      <c r="G5809">
        <v>84</v>
      </c>
      <c r="H5809">
        <v>97</v>
      </c>
      <c r="I5809" t="str">
        <f>INDEX('DATA - Teams'!$C:$C,MATCH(C5809,'DATA - Teams'!$B:$B,0))</f>
        <v>JMERC</v>
      </c>
    </row>
    <row r="5810" spans="1:9" hidden="1" x14ac:dyDescent="0.2">
      <c r="A5810">
        <v>2018</v>
      </c>
      <c r="B5810">
        <v>2</v>
      </c>
      <c r="C5810" t="s">
        <v>391</v>
      </c>
      <c r="D5810" t="s">
        <v>209</v>
      </c>
      <c r="E5810" t="s">
        <v>10</v>
      </c>
      <c r="F5810" t="s">
        <v>41</v>
      </c>
      <c r="G5810">
        <v>85</v>
      </c>
      <c r="H5810">
        <v>95</v>
      </c>
      <c r="I5810" t="str">
        <f>INDEX('DATA - Teams'!$C:$C,MATCH(C5810,'DATA - Teams'!$B:$B,0))</f>
        <v>JMERC</v>
      </c>
    </row>
    <row r="5811" spans="1:9" hidden="1" x14ac:dyDescent="0.2">
      <c r="A5811">
        <v>2018</v>
      </c>
      <c r="B5811">
        <v>2</v>
      </c>
      <c r="C5811" t="s">
        <v>391</v>
      </c>
      <c r="D5811" t="s">
        <v>281</v>
      </c>
      <c r="E5811" t="s">
        <v>16</v>
      </c>
      <c r="F5811" t="s">
        <v>38</v>
      </c>
      <c r="G5811">
        <v>84</v>
      </c>
      <c r="H5811">
        <v>49</v>
      </c>
      <c r="I5811" t="str">
        <f>INDEX('DATA - Teams'!$C:$C,MATCH(C5811,'DATA - Teams'!$B:$B,0))</f>
        <v>JMERC</v>
      </c>
    </row>
    <row r="5812" spans="1:9" hidden="1" x14ac:dyDescent="0.2">
      <c r="A5812">
        <v>2018</v>
      </c>
      <c r="B5812">
        <v>2</v>
      </c>
      <c r="C5812" t="s">
        <v>391</v>
      </c>
      <c r="D5812" t="s">
        <v>67</v>
      </c>
      <c r="E5812" t="s">
        <v>31</v>
      </c>
      <c r="F5812" t="s">
        <v>43</v>
      </c>
      <c r="G5812">
        <v>75</v>
      </c>
      <c r="H5812">
        <v>59</v>
      </c>
      <c r="I5812" t="str">
        <f>INDEX('DATA - Teams'!$C:$C,MATCH(C5812,'DATA - Teams'!$B:$B,0))</f>
        <v>JMERC</v>
      </c>
    </row>
    <row r="5813" spans="1:9" hidden="1" x14ac:dyDescent="0.2">
      <c r="A5813">
        <v>2018</v>
      </c>
      <c r="B5813">
        <v>2</v>
      </c>
      <c r="C5813" t="s">
        <v>391</v>
      </c>
      <c r="D5813" t="s">
        <v>54</v>
      </c>
      <c r="E5813" t="s">
        <v>14</v>
      </c>
      <c r="F5813" t="s">
        <v>43</v>
      </c>
      <c r="G5813">
        <v>105</v>
      </c>
      <c r="H5813">
        <v>99</v>
      </c>
      <c r="I5813" t="str">
        <f>INDEX('DATA - Teams'!$C:$C,MATCH(C5813,'DATA - Teams'!$B:$B,0))</f>
        <v>JMERC</v>
      </c>
    </row>
    <row r="5814" spans="1:9" hidden="1" x14ac:dyDescent="0.2">
      <c r="A5814">
        <v>2018</v>
      </c>
      <c r="B5814">
        <v>2</v>
      </c>
      <c r="C5814" t="s">
        <v>391</v>
      </c>
      <c r="D5814" t="s">
        <v>141</v>
      </c>
      <c r="E5814" t="s">
        <v>28</v>
      </c>
      <c r="F5814" t="s">
        <v>43</v>
      </c>
      <c r="G5814">
        <v>121</v>
      </c>
      <c r="H5814">
        <v>120</v>
      </c>
      <c r="I5814" t="str">
        <f>INDEX('DATA - Teams'!$C:$C,MATCH(C5814,'DATA - Teams'!$B:$B,0))</f>
        <v>JMERC</v>
      </c>
    </row>
    <row r="5815" spans="1:9" hidden="1" x14ac:dyDescent="0.2">
      <c r="A5815">
        <v>2018</v>
      </c>
      <c r="B5815">
        <v>2</v>
      </c>
      <c r="C5815" t="s">
        <v>391</v>
      </c>
      <c r="D5815" t="s">
        <v>301</v>
      </c>
      <c r="E5815" t="s">
        <v>27</v>
      </c>
      <c r="F5815" t="s">
        <v>41</v>
      </c>
      <c r="G5815">
        <v>113</v>
      </c>
      <c r="H5815">
        <v>115</v>
      </c>
      <c r="I5815" t="str">
        <f>INDEX('DATA - Teams'!$C:$C,MATCH(C5815,'DATA - Teams'!$B:$B,0))</f>
        <v>JMERC</v>
      </c>
    </row>
    <row r="5816" spans="1:9" hidden="1" x14ac:dyDescent="0.2">
      <c r="A5816">
        <v>2018</v>
      </c>
      <c r="B5816">
        <v>2</v>
      </c>
      <c r="C5816" t="s">
        <v>391</v>
      </c>
      <c r="D5816" t="s">
        <v>243</v>
      </c>
      <c r="E5816" t="s">
        <v>36</v>
      </c>
      <c r="F5816" t="s">
        <v>41</v>
      </c>
      <c r="G5816">
        <v>87</v>
      </c>
      <c r="H5816">
        <v>87</v>
      </c>
      <c r="I5816" t="str">
        <f>INDEX('DATA - Teams'!$C:$C,MATCH(C5816,'DATA - Teams'!$B:$B,0))</f>
        <v>JMERC</v>
      </c>
    </row>
    <row r="5817" spans="1:9" hidden="1" x14ac:dyDescent="0.2">
      <c r="A5817">
        <v>2018</v>
      </c>
      <c r="B5817">
        <v>2</v>
      </c>
      <c r="C5817" t="s">
        <v>391</v>
      </c>
      <c r="D5817" t="s">
        <v>274</v>
      </c>
      <c r="E5817" t="s">
        <v>18</v>
      </c>
      <c r="F5817" t="s">
        <v>52</v>
      </c>
      <c r="G5817">
        <v>116</v>
      </c>
      <c r="H5817">
        <v>63</v>
      </c>
      <c r="I5817" t="str">
        <f>INDEX('DATA - Teams'!$C:$C,MATCH(C5817,'DATA - Teams'!$B:$B,0))</f>
        <v>JMERC</v>
      </c>
    </row>
    <row r="5818" spans="1:9" hidden="1" x14ac:dyDescent="0.2">
      <c r="A5818">
        <v>2018</v>
      </c>
      <c r="B5818">
        <v>2</v>
      </c>
      <c r="C5818" t="s">
        <v>391</v>
      </c>
      <c r="D5818" t="s">
        <v>148</v>
      </c>
      <c r="E5818" t="s">
        <v>18</v>
      </c>
      <c r="F5818" t="s">
        <v>38</v>
      </c>
      <c r="G5818">
        <v>66</v>
      </c>
      <c r="H5818">
        <v>56</v>
      </c>
      <c r="I5818" t="str">
        <f>INDEX('DATA - Teams'!$C:$C,MATCH(C5818,'DATA - Teams'!$B:$B,0))</f>
        <v>JMERC</v>
      </c>
    </row>
    <row r="5819" spans="1:9" hidden="1" x14ac:dyDescent="0.2">
      <c r="A5819">
        <v>2018</v>
      </c>
      <c r="B5819">
        <v>2</v>
      </c>
      <c r="C5819" t="s">
        <v>391</v>
      </c>
      <c r="D5819" t="s">
        <v>392</v>
      </c>
      <c r="E5819" t="s">
        <v>13</v>
      </c>
      <c r="F5819" t="s">
        <v>43</v>
      </c>
      <c r="G5819">
        <v>81</v>
      </c>
      <c r="H5819">
        <v>112</v>
      </c>
      <c r="I5819" t="str">
        <f>INDEX('DATA - Teams'!$C:$C,MATCH(C5819,'DATA - Teams'!$B:$B,0))</f>
        <v>JMERC</v>
      </c>
    </row>
    <row r="5820" spans="1:9" hidden="1" x14ac:dyDescent="0.2">
      <c r="A5820">
        <v>2018</v>
      </c>
      <c r="B5820">
        <v>2</v>
      </c>
      <c r="C5820" t="s">
        <v>391</v>
      </c>
      <c r="D5820" t="s">
        <v>57</v>
      </c>
      <c r="E5820" t="s">
        <v>13</v>
      </c>
      <c r="F5820" t="s">
        <v>41</v>
      </c>
      <c r="G5820">
        <v>90</v>
      </c>
      <c r="H5820">
        <v>103</v>
      </c>
      <c r="I5820" t="str">
        <f>INDEX('DATA - Teams'!$C:$C,MATCH(C5820,'DATA - Teams'!$B:$B,0))</f>
        <v>JMERC</v>
      </c>
    </row>
    <row r="5821" spans="1:9" hidden="1" x14ac:dyDescent="0.2">
      <c r="A5821">
        <v>2018</v>
      </c>
      <c r="B5821">
        <v>2</v>
      </c>
      <c r="C5821" t="s">
        <v>391</v>
      </c>
      <c r="D5821" t="s">
        <v>40</v>
      </c>
      <c r="E5821" t="s">
        <v>17</v>
      </c>
      <c r="F5821" t="s">
        <v>41</v>
      </c>
      <c r="G5821">
        <v>84</v>
      </c>
      <c r="H5821">
        <v>83</v>
      </c>
      <c r="I5821" t="str">
        <f>INDEX('DATA - Teams'!$C:$C,MATCH(C5821,'DATA - Teams'!$B:$B,0))</f>
        <v>JMERC</v>
      </c>
    </row>
    <row r="5822" spans="1:9" hidden="1" x14ac:dyDescent="0.2">
      <c r="A5822">
        <v>2018</v>
      </c>
      <c r="B5822">
        <v>2</v>
      </c>
      <c r="C5822" t="s">
        <v>391</v>
      </c>
      <c r="D5822" t="s">
        <v>188</v>
      </c>
      <c r="E5822" t="s">
        <v>32</v>
      </c>
      <c r="F5822" t="s">
        <v>41</v>
      </c>
      <c r="G5822">
        <v>128</v>
      </c>
      <c r="H5822">
        <v>120</v>
      </c>
      <c r="I5822" t="str">
        <f>INDEX('DATA - Teams'!$C:$C,MATCH(C5822,'DATA - Teams'!$B:$B,0))</f>
        <v>JMERC</v>
      </c>
    </row>
    <row r="5823" spans="1:9" hidden="1" x14ac:dyDescent="0.2">
      <c r="A5823">
        <v>2018</v>
      </c>
      <c r="B5823">
        <v>2</v>
      </c>
      <c r="C5823" t="s">
        <v>391</v>
      </c>
      <c r="D5823" t="s">
        <v>131</v>
      </c>
      <c r="E5823" t="s">
        <v>32</v>
      </c>
      <c r="F5823" t="s">
        <v>38</v>
      </c>
      <c r="G5823">
        <v>71</v>
      </c>
      <c r="H5823">
        <v>46</v>
      </c>
      <c r="I5823" t="str">
        <f>INDEX('DATA - Teams'!$C:$C,MATCH(C5823,'DATA - Teams'!$B:$B,0))</f>
        <v>JMERC</v>
      </c>
    </row>
    <row r="5824" spans="1:9" hidden="1" x14ac:dyDescent="0.2">
      <c r="A5824">
        <v>2018</v>
      </c>
      <c r="B5824">
        <v>2</v>
      </c>
      <c r="C5824" t="s">
        <v>391</v>
      </c>
      <c r="D5824" t="s">
        <v>220</v>
      </c>
      <c r="E5824" t="s">
        <v>32</v>
      </c>
      <c r="F5824" t="s">
        <v>38</v>
      </c>
      <c r="G5824">
        <v>81</v>
      </c>
      <c r="H5824">
        <v>58</v>
      </c>
      <c r="I5824" t="str">
        <f>INDEX('DATA - Teams'!$C:$C,MATCH(C5824,'DATA - Teams'!$B:$B,0))</f>
        <v>JMERC</v>
      </c>
    </row>
    <row r="5825" spans="1:9" hidden="1" x14ac:dyDescent="0.2">
      <c r="A5825">
        <v>2018</v>
      </c>
      <c r="B5825">
        <v>2</v>
      </c>
      <c r="C5825" t="s">
        <v>391</v>
      </c>
      <c r="D5825" t="s">
        <v>93</v>
      </c>
      <c r="E5825" t="s">
        <v>23</v>
      </c>
      <c r="F5825" t="s">
        <v>43</v>
      </c>
      <c r="G5825">
        <v>79</v>
      </c>
      <c r="H5825">
        <v>81</v>
      </c>
      <c r="I5825" t="str">
        <f>INDEX('DATA - Teams'!$C:$C,MATCH(C5825,'DATA - Teams'!$B:$B,0))</f>
        <v>JMERC</v>
      </c>
    </row>
    <row r="5826" spans="1:9" hidden="1" x14ac:dyDescent="0.2">
      <c r="A5826">
        <v>2018</v>
      </c>
      <c r="B5826">
        <v>2</v>
      </c>
      <c r="C5826" t="s">
        <v>391</v>
      </c>
      <c r="D5826" t="s">
        <v>74</v>
      </c>
      <c r="E5826" t="s">
        <v>35</v>
      </c>
      <c r="F5826" t="s">
        <v>41</v>
      </c>
      <c r="G5826">
        <v>87</v>
      </c>
      <c r="H5826">
        <v>68</v>
      </c>
      <c r="I5826" t="str">
        <f>INDEX('DATA - Teams'!$C:$C,MATCH(C5826,'DATA - Teams'!$B:$B,0))</f>
        <v>JMERC</v>
      </c>
    </row>
    <row r="5827" spans="1:9" hidden="1" x14ac:dyDescent="0.2">
      <c r="A5827">
        <v>2018</v>
      </c>
      <c r="B5827">
        <v>2</v>
      </c>
      <c r="C5827" t="s">
        <v>391</v>
      </c>
      <c r="D5827" t="s">
        <v>179</v>
      </c>
      <c r="E5827" t="s">
        <v>35</v>
      </c>
      <c r="F5827" t="s">
        <v>38</v>
      </c>
      <c r="G5827">
        <v>98</v>
      </c>
      <c r="H5827">
        <v>79</v>
      </c>
      <c r="I5827" t="str">
        <f>INDEX('DATA - Teams'!$C:$C,MATCH(C5827,'DATA - Teams'!$B:$B,0))</f>
        <v>JMERC</v>
      </c>
    </row>
    <row r="5828" spans="1:9" hidden="1" x14ac:dyDescent="0.2">
      <c r="A5828">
        <v>2018</v>
      </c>
      <c r="B5828">
        <v>2</v>
      </c>
      <c r="C5828" t="s">
        <v>391</v>
      </c>
      <c r="D5828" t="s">
        <v>62</v>
      </c>
      <c r="E5828" t="s">
        <v>16</v>
      </c>
      <c r="F5828" t="s">
        <v>59</v>
      </c>
      <c r="G5828">
        <v>83</v>
      </c>
      <c r="H5828">
        <v>0</v>
      </c>
      <c r="I5828" t="str">
        <f>INDEX('DATA - Teams'!$C:$C,MATCH(C5828,'DATA - Teams'!$B:$B,0))</f>
        <v>JMERC</v>
      </c>
    </row>
    <row r="5829" spans="1:9" hidden="1" x14ac:dyDescent="0.2">
      <c r="A5829">
        <v>2018</v>
      </c>
      <c r="B5829">
        <v>2</v>
      </c>
      <c r="C5829" t="s">
        <v>391</v>
      </c>
      <c r="D5829" t="s">
        <v>123</v>
      </c>
      <c r="E5829" t="s">
        <v>31</v>
      </c>
      <c r="F5829" t="s">
        <v>59</v>
      </c>
      <c r="G5829">
        <v>74</v>
      </c>
      <c r="H5829">
        <v>51</v>
      </c>
      <c r="I5829" t="str">
        <f>INDEX('DATA - Teams'!$C:$C,MATCH(C5829,'DATA - Teams'!$B:$B,0))</f>
        <v>JMERC</v>
      </c>
    </row>
    <row r="5830" spans="1:9" hidden="1" x14ac:dyDescent="0.2">
      <c r="A5830">
        <v>2018</v>
      </c>
      <c r="B5830">
        <v>2</v>
      </c>
      <c r="C5830" t="s">
        <v>391</v>
      </c>
      <c r="D5830" t="s">
        <v>304</v>
      </c>
      <c r="E5830" t="s">
        <v>14</v>
      </c>
      <c r="F5830" t="s">
        <v>59</v>
      </c>
      <c r="G5830">
        <v>78</v>
      </c>
      <c r="H5830">
        <v>70</v>
      </c>
      <c r="I5830" t="str">
        <f>INDEX('DATA - Teams'!$C:$C,MATCH(C5830,'DATA - Teams'!$B:$B,0))</f>
        <v>JMERC</v>
      </c>
    </row>
    <row r="5831" spans="1:9" hidden="1" x14ac:dyDescent="0.2">
      <c r="A5831">
        <v>2018</v>
      </c>
      <c r="B5831">
        <v>2</v>
      </c>
      <c r="C5831" t="s">
        <v>391</v>
      </c>
      <c r="D5831" t="s">
        <v>272</v>
      </c>
      <c r="E5831" t="s">
        <v>17</v>
      </c>
      <c r="F5831" t="s">
        <v>59</v>
      </c>
      <c r="G5831">
        <v>71</v>
      </c>
      <c r="H5831">
        <v>0</v>
      </c>
      <c r="I5831" t="str">
        <f>INDEX('DATA - Teams'!$C:$C,MATCH(C5831,'DATA - Teams'!$B:$B,0))</f>
        <v>JMERC</v>
      </c>
    </row>
    <row r="5832" spans="1:9" hidden="1" x14ac:dyDescent="0.2">
      <c r="A5832">
        <v>2018</v>
      </c>
      <c r="B5832">
        <v>3</v>
      </c>
      <c r="C5832" t="s">
        <v>391</v>
      </c>
      <c r="D5832" t="s">
        <v>209</v>
      </c>
      <c r="E5832" t="s">
        <v>10</v>
      </c>
      <c r="F5832" t="s">
        <v>41</v>
      </c>
      <c r="G5832">
        <v>74</v>
      </c>
      <c r="H5832">
        <v>53</v>
      </c>
      <c r="I5832" t="str">
        <f>INDEX('DATA - Teams'!$C:$C,MATCH(C5832,'DATA - Teams'!$B:$B,0))</f>
        <v>JMERC</v>
      </c>
    </row>
    <row r="5833" spans="1:9" hidden="1" x14ac:dyDescent="0.2">
      <c r="A5833">
        <v>2018</v>
      </c>
      <c r="B5833">
        <v>3</v>
      </c>
      <c r="C5833" t="s">
        <v>391</v>
      </c>
      <c r="D5833" t="s">
        <v>281</v>
      </c>
      <c r="E5833" t="s">
        <v>16</v>
      </c>
      <c r="F5833" t="s">
        <v>38</v>
      </c>
      <c r="G5833">
        <v>84</v>
      </c>
      <c r="H5833">
        <v>89</v>
      </c>
      <c r="I5833" t="str">
        <f>INDEX('DATA - Teams'!$C:$C,MATCH(C5833,'DATA - Teams'!$B:$B,0))</f>
        <v>JMERC</v>
      </c>
    </row>
    <row r="5834" spans="1:9" hidden="1" x14ac:dyDescent="0.2">
      <c r="A5834">
        <v>2018</v>
      </c>
      <c r="B5834">
        <v>3</v>
      </c>
      <c r="C5834" t="s">
        <v>391</v>
      </c>
      <c r="D5834" t="s">
        <v>393</v>
      </c>
      <c r="E5834" t="s">
        <v>20</v>
      </c>
      <c r="F5834" t="s">
        <v>41</v>
      </c>
      <c r="G5834">
        <v>108</v>
      </c>
      <c r="H5834">
        <v>90</v>
      </c>
      <c r="I5834" t="str">
        <f>INDEX('DATA - Teams'!$C:$C,MATCH(C5834,'DATA - Teams'!$B:$B,0))</f>
        <v>JMERC</v>
      </c>
    </row>
    <row r="5835" spans="1:9" hidden="1" x14ac:dyDescent="0.2">
      <c r="A5835">
        <v>2018</v>
      </c>
      <c r="B5835">
        <v>3</v>
      </c>
      <c r="C5835" t="s">
        <v>391</v>
      </c>
      <c r="D5835" t="s">
        <v>54</v>
      </c>
      <c r="E5835" t="s">
        <v>14</v>
      </c>
      <c r="F5835" t="s">
        <v>43</v>
      </c>
      <c r="G5835">
        <v>111</v>
      </c>
      <c r="H5835">
        <v>113</v>
      </c>
      <c r="I5835" t="str">
        <f>INDEX('DATA - Teams'!$C:$C,MATCH(C5835,'DATA - Teams'!$B:$B,0))</f>
        <v>JMERC</v>
      </c>
    </row>
    <row r="5836" spans="1:9" hidden="1" x14ac:dyDescent="0.2">
      <c r="A5836">
        <v>2018</v>
      </c>
      <c r="B5836">
        <v>3</v>
      </c>
      <c r="C5836" t="s">
        <v>391</v>
      </c>
      <c r="D5836" t="s">
        <v>304</v>
      </c>
      <c r="E5836" t="s">
        <v>14</v>
      </c>
      <c r="F5836" t="s">
        <v>38</v>
      </c>
      <c r="G5836">
        <v>84</v>
      </c>
      <c r="H5836">
        <v>115</v>
      </c>
      <c r="I5836" t="str">
        <f>INDEX('DATA - Teams'!$C:$C,MATCH(C5836,'DATA - Teams'!$B:$B,0))</f>
        <v>JMERC</v>
      </c>
    </row>
    <row r="5837" spans="1:9" hidden="1" x14ac:dyDescent="0.2">
      <c r="A5837">
        <v>2018</v>
      </c>
      <c r="B5837">
        <v>3</v>
      </c>
      <c r="C5837" t="s">
        <v>391</v>
      </c>
      <c r="D5837" t="s">
        <v>141</v>
      </c>
      <c r="E5837" t="s">
        <v>28</v>
      </c>
      <c r="F5837" t="s">
        <v>43</v>
      </c>
      <c r="G5837">
        <v>122</v>
      </c>
      <c r="H5837">
        <v>105</v>
      </c>
      <c r="I5837" t="str">
        <f>INDEX('DATA - Teams'!$C:$C,MATCH(C5837,'DATA - Teams'!$B:$B,0))</f>
        <v>JMERC</v>
      </c>
    </row>
    <row r="5838" spans="1:9" hidden="1" x14ac:dyDescent="0.2">
      <c r="A5838">
        <v>2018</v>
      </c>
      <c r="B5838">
        <v>3</v>
      </c>
      <c r="C5838" t="s">
        <v>391</v>
      </c>
      <c r="D5838" t="s">
        <v>301</v>
      </c>
      <c r="E5838" t="s">
        <v>27</v>
      </c>
      <c r="F5838" t="s">
        <v>41</v>
      </c>
      <c r="G5838">
        <v>112</v>
      </c>
      <c r="H5838">
        <v>92</v>
      </c>
      <c r="I5838" t="str">
        <f>INDEX('DATA - Teams'!$C:$C,MATCH(C5838,'DATA - Teams'!$B:$B,0))</f>
        <v>JMERC</v>
      </c>
    </row>
    <row r="5839" spans="1:9" hidden="1" x14ac:dyDescent="0.2">
      <c r="A5839">
        <v>2018</v>
      </c>
      <c r="B5839">
        <v>3</v>
      </c>
      <c r="C5839" t="s">
        <v>391</v>
      </c>
      <c r="D5839" t="s">
        <v>197</v>
      </c>
      <c r="E5839" t="s">
        <v>21</v>
      </c>
      <c r="F5839" t="s">
        <v>41</v>
      </c>
      <c r="G5839">
        <v>98</v>
      </c>
      <c r="H5839">
        <v>75</v>
      </c>
      <c r="I5839" t="str">
        <f>INDEX('DATA - Teams'!$C:$C,MATCH(C5839,'DATA - Teams'!$B:$B,0))</f>
        <v>JMERC</v>
      </c>
    </row>
    <row r="5840" spans="1:9" hidden="1" x14ac:dyDescent="0.2">
      <c r="A5840">
        <v>2018</v>
      </c>
      <c r="B5840">
        <v>3</v>
      </c>
      <c r="C5840" t="s">
        <v>391</v>
      </c>
      <c r="D5840" t="s">
        <v>243</v>
      </c>
      <c r="E5840" t="s">
        <v>36</v>
      </c>
      <c r="F5840" t="s">
        <v>41</v>
      </c>
      <c r="G5840">
        <v>84</v>
      </c>
      <c r="H5840">
        <v>81</v>
      </c>
      <c r="I5840" t="str">
        <f>INDEX('DATA - Teams'!$C:$C,MATCH(C5840,'DATA - Teams'!$B:$B,0))</f>
        <v>JMERC</v>
      </c>
    </row>
    <row r="5841" spans="1:9" hidden="1" x14ac:dyDescent="0.2">
      <c r="A5841">
        <v>2018</v>
      </c>
      <c r="B5841">
        <v>3</v>
      </c>
      <c r="C5841" t="s">
        <v>391</v>
      </c>
      <c r="D5841" t="s">
        <v>274</v>
      </c>
      <c r="E5841" t="s">
        <v>18</v>
      </c>
      <c r="F5841" t="s">
        <v>52</v>
      </c>
      <c r="G5841">
        <v>129</v>
      </c>
      <c r="H5841">
        <v>154</v>
      </c>
      <c r="I5841" t="str">
        <f>INDEX('DATA - Teams'!$C:$C,MATCH(C5841,'DATA - Teams'!$B:$B,0))</f>
        <v>JMERC</v>
      </c>
    </row>
    <row r="5842" spans="1:9" hidden="1" x14ac:dyDescent="0.2">
      <c r="A5842">
        <v>2018</v>
      </c>
      <c r="B5842">
        <v>3</v>
      </c>
      <c r="C5842" t="s">
        <v>391</v>
      </c>
      <c r="D5842" t="s">
        <v>128</v>
      </c>
      <c r="E5842" t="s">
        <v>18</v>
      </c>
      <c r="F5842" t="s">
        <v>38</v>
      </c>
      <c r="G5842">
        <v>79</v>
      </c>
      <c r="H5842">
        <v>91</v>
      </c>
      <c r="I5842" t="str">
        <f>INDEX('DATA - Teams'!$C:$C,MATCH(C5842,'DATA - Teams'!$B:$B,0))</f>
        <v>JMERC</v>
      </c>
    </row>
    <row r="5843" spans="1:9" hidden="1" x14ac:dyDescent="0.2">
      <c r="A5843">
        <v>2018</v>
      </c>
      <c r="B5843">
        <v>3</v>
      </c>
      <c r="C5843" t="s">
        <v>391</v>
      </c>
      <c r="D5843" t="s">
        <v>57</v>
      </c>
      <c r="E5843" t="s">
        <v>13</v>
      </c>
      <c r="F5843" t="s">
        <v>41</v>
      </c>
      <c r="G5843">
        <v>96</v>
      </c>
      <c r="H5843">
        <v>123</v>
      </c>
      <c r="I5843" t="str">
        <f>INDEX('DATA - Teams'!$C:$C,MATCH(C5843,'DATA - Teams'!$B:$B,0))</f>
        <v>JMERC</v>
      </c>
    </row>
    <row r="5844" spans="1:9" hidden="1" x14ac:dyDescent="0.2">
      <c r="A5844">
        <v>2018</v>
      </c>
      <c r="B5844">
        <v>3</v>
      </c>
      <c r="C5844" t="s">
        <v>391</v>
      </c>
      <c r="D5844" t="s">
        <v>392</v>
      </c>
      <c r="E5844" t="s">
        <v>13</v>
      </c>
      <c r="F5844" t="s">
        <v>43</v>
      </c>
      <c r="G5844">
        <v>74</v>
      </c>
      <c r="H5844">
        <v>36</v>
      </c>
      <c r="I5844" t="str">
        <f>INDEX('DATA - Teams'!$C:$C,MATCH(C5844,'DATA - Teams'!$B:$B,0))</f>
        <v>JMERC</v>
      </c>
    </row>
    <row r="5845" spans="1:9" hidden="1" x14ac:dyDescent="0.2">
      <c r="A5845">
        <v>2018</v>
      </c>
      <c r="B5845">
        <v>3</v>
      </c>
      <c r="C5845" t="s">
        <v>391</v>
      </c>
      <c r="D5845" t="s">
        <v>188</v>
      </c>
      <c r="E5845" t="s">
        <v>32</v>
      </c>
      <c r="F5845" t="s">
        <v>41</v>
      </c>
      <c r="G5845">
        <v>136</v>
      </c>
      <c r="H5845">
        <v>124</v>
      </c>
      <c r="I5845" t="str">
        <f>INDEX('DATA - Teams'!$C:$C,MATCH(C5845,'DATA - Teams'!$B:$B,0))</f>
        <v>JMERC</v>
      </c>
    </row>
    <row r="5846" spans="1:9" hidden="1" x14ac:dyDescent="0.2">
      <c r="A5846">
        <v>2018</v>
      </c>
      <c r="B5846">
        <v>3</v>
      </c>
      <c r="C5846" t="s">
        <v>391</v>
      </c>
      <c r="D5846" t="s">
        <v>220</v>
      </c>
      <c r="E5846" t="s">
        <v>32</v>
      </c>
      <c r="F5846" t="s">
        <v>38</v>
      </c>
      <c r="G5846">
        <v>78</v>
      </c>
      <c r="H5846">
        <v>59</v>
      </c>
      <c r="I5846" t="str">
        <f>INDEX('DATA - Teams'!$C:$C,MATCH(C5846,'DATA - Teams'!$B:$B,0))</f>
        <v>JMERC</v>
      </c>
    </row>
    <row r="5847" spans="1:9" hidden="1" x14ac:dyDescent="0.2">
      <c r="A5847">
        <v>2018</v>
      </c>
      <c r="B5847">
        <v>3</v>
      </c>
      <c r="C5847" t="s">
        <v>391</v>
      </c>
      <c r="D5847" t="s">
        <v>93</v>
      </c>
      <c r="E5847" t="s">
        <v>23</v>
      </c>
      <c r="F5847" t="s">
        <v>43</v>
      </c>
      <c r="G5847">
        <v>80</v>
      </c>
      <c r="H5847">
        <v>71</v>
      </c>
      <c r="I5847" t="str">
        <f>INDEX('DATA - Teams'!$C:$C,MATCH(C5847,'DATA - Teams'!$B:$B,0))</f>
        <v>JMERC</v>
      </c>
    </row>
    <row r="5848" spans="1:9" hidden="1" x14ac:dyDescent="0.2">
      <c r="A5848">
        <v>2018</v>
      </c>
      <c r="B5848">
        <v>3</v>
      </c>
      <c r="C5848" t="s">
        <v>391</v>
      </c>
      <c r="D5848" t="s">
        <v>394</v>
      </c>
      <c r="E5848" t="s">
        <v>35</v>
      </c>
      <c r="F5848" t="s">
        <v>43</v>
      </c>
      <c r="G5848">
        <v>71</v>
      </c>
      <c r="H5848">
        <v>64</v>
      </c>
      <c r="I5848" t="str">
        <f>INDEX('DATA - Teams'!$C:$C,MATCH(C5848,'DATA - Teams'!$B:$B,0))</f>
        <v>JMERC</v>
      </c>
    </row>
    <row r="5849" spans="1:9" hidden="1" x14ac:dyDescent="0.2">
      <c r="A5849">
        <v>2018</v>
      </c>
      <c r="B5849">
        <v>3</v>
      </c>
      <c r="C5849" t="s">
        <v>391</v>
      </c>
      <c r="D5849" t="s">
        <v>179</v>
      </c>
      <c r="E5849" t="s">
        <v>35</v>
      </c>
      <c r="F5849" t="s">
        <v>38</v>
      </c>
      <c r="G5849">
        <v>92</v>
      </c>
      <c r="H5849">
        <v>54</v>
      </c>
      <c r="I5849" t="str">
        <f>INDEX('DATA - Teams'!$C:$C,MATCH(C5849,'DATA - Teams'!$B:$B,0))</f>
        <v>JMERC</v>
      </c>
    </row>
    <row r="5850" spans="1:9" hidden="1" x14ac:dyDescent="0.2">
      <c r="A5850">
        <v>2018</v>
      </c>
      <c r="B5850">
        <v>3</v>
      </c>
      <c r="C5850" t="s">
        <v>391</v>
      </c>
      <c r="D5850" t="s">
        <v>62</v>
      </c>
      <c r="E5850" t="s">
        <v>16</v>
      </c>
      <c r="F5850" t="s">
        <v>59</v>
      </c>
      <c r="G5850">
        <v>80</v>
      </c>
      <c r="H5850">
        <v>0</v>
      </c>
      <c r="I5850" t="str">
        <f>INDEX('DATA - Teams'!$C:$C,MATCH(C5850,'DATA - Teams'!$B:$B,0))</f>
        <v>JMERC</v>
      </c>
    </row>
    <row r="5851" spans="1:9" hidden="1" x14ac:dyDescent="0.2">
      <c r="A5851">
        <v>2018</v>
      </c>
      <c r="B5851">
        <v>3</v>
      </c>
      <c r="C5851" t="s">
        <v>391</v>
      </c>
      <c r="D5851" t="s">
        <v>272</v>
      </c>
      <c r="E5851" t="s">
        <v>17</v>
      </c>
      <c r="F5851" t="s">
        <v>59</v>
      </c>
      <c r="G5851">
        <v>72</v>
      </c>
      <c r="H5851">
        <v>0</v>
      </c>
      <c r="I5851" t="str">
        <f>INDEX('DATA - Teams'!$C:$C,MATCH(C5851,'DATA - Teams'!$B:$B,0))</f>
        <v>JMERC</v>
      </c>
    </row>
    <row r="5852" spans="1:9" hidden="1" x14ac:dyDescent="0.2">
      <c r="A5852">
        <v>2018</v>
      </c>
      <c r="B5852">
        <v>3</v>
      </c>
      <c r="C5852" t="s">
        <v>391</v>
      </c>
      <c r="D5852" t="s">
        <v>40</v>
      </c>
      <c r="E5852" t="s">
        <v>17</v>
      </c>
      <c r="F5852" t="s">
        <v>59</v>
      </c>
      <c r="G5852">
        <v>87</v>
      </c>
      <c r="H5852">
        <v>103</v>
      </c>
      <c r="I5852" t="str">
        <f>INDEX('DATA - Teams'!$C:$C,MATCH(C5852,'DATA - Teams'!$B:$B,0))</f>
        <v>JMERC</v>
      </c>
    </row>
    <row r="5853" spans="1:9" hidden="1" x14ac:dyDescent="0.2">
      <c r="A5853">
        <v>2018</v>
      </c>
      <c r="B5853">
        <v>3</v>
      </c>
      <c r="C5853" t="s">
        <v>391</v>
      </c>
      <c r="D5853" t="s">
        <v>131</v>
      </c>
      <c r="E5853" t="s">
        <v>32</v>
      </c>
      <c r="F5853" t="s">
        <v>59</v>
      </c>
      <c r="G5853">
        <v>70</v>
      </c>
      <c r="H5853">
        <v>87</v>
      </c>
      <c r="I5853" t="str">
        <f>INDEX('DATA - Teams'!$C:$C,MATCH(C5853,'DATA - Teams'!$B:$B,0))</f>
        <v>JMERC</v>
      </c>
    </row>
    <row r="5854" spans="1:9" hidden="1" x14ac:dyDescent="0.2">
      <c r="A5854">
        <v>2018</v>
      </c>
      <c r="B5854">
        <v>4</v>
      </c>
      <c r="C5854" t="s">
        <v>391</v>
      </c>
      <c r="D5854" t="s">
        <v>209</v>
      </c>
      <c r="E5854" t="s">
        <v>10</v>
      </c>
      <c r="F5854" t="s">
        <v>41</v>
      </c>
      <c r="G5854">
        <v>74</v>
      </c>
      <c r="H5854">
        <v>107</v>
      </c>
      <c r="I5854" t="str">
        <f>INDEX('DATA - Teams'!$C:$C,MATCH(C5854,'DATA - Teams'!$B:$B,0))</f>
        <v>JMERC</v>
      </c>
    </row>
    <row r="5855" spans="1:9" hidden="1" x14ac:dyDescent="0.2">
      <c r="A5855">
        <v>2018</v>
      </c>
      <c r="B5855">
        <v>4</v>
      </c>
      <c r="C5855" t="s">
        <v>391</v>
      </c>
      <c r="D5855" t="s">
        <v>281</v>
      </c>
      <c r="E5855" t="s">
        <v>16</v>
      </c>
      <c r="F5855" t="s">
        <v>38</v>
      </c>
      <c r="G5855">
        <v>72</v>
      </c>
      <c r="H5855">
        <v>52</v>
      </c>
      <c r="I5855" t="str">
        <f>INDEX('DATA - Teams'!$C:$C,MATCH(C5855,'DATA - Teams'!$B:$B,0))</f>
        <v>JMERC</v>
      </c>
    </row>
    <row r="5856" spans="1:9" hidden="1" x14ac:dyDescent="0.2">
      <c r="A5856">
        <v>2018</v>
      </c>
      <c r="B5856">
        <v>4</v>
      </c>
      <c r="C5856" t="s">
        <v>391</v>
      </c>
      <c r="D5856" t="s">
        <v>393</v>
      </c>
      <c r="E5856" t="s">
        <v>20</v>
      </c>
      <c r="F5856" t="s">
        <v>41</v>
      </c>
      <c r="G5856">
        <v>104</v>
      </c>
      <c r="H5856">
        <v>89</v>
      </c>
      <c r="I5856" t="str">
        <f>INDEX('DATA - Teams'!$C:$C,MATCH(C5856,'DATA - Teams'!$B:$B,0))</f>
        <v>JMERC</v>
      </c>
    </row>
    <row r="5857" spans="1:9" hidden="1" x14ac:dyDescent="0.2">
      <c r="A5857">
        <v>2018</v>
      </c>
      <c r="B5857">
        <v>4</v>
      </c>
      <c r="C5857" t="s">
        <v>391</v>
      </c>
      <c r="D5857" t="s">
        <v>54</v>
      </c>
      <c r="E5857" t="s">
        <v>14</v>
      </c>
      <c r="F5857" t="s">
        <v>43</v>
      </c>
      <c r="G5857">
        <v>107</v>
      </c>
      <c r="H5857">
        <v>75</v>
      </c>
      <c r="I5857" t="str">
        <f>INDEX('DATA - Teams'!$C:$C,MATCH(C5857,'DATA - Teams'!$B:$B,0))</f>
        <v>JMERC</v>
      </c>
    </row>
    <row r="5858" spans="1:9" hidden="1" x14ac:dyDescent="0.2">
      <c r="A5858">
        <v>2018</v>
      </c>
      <c r="B5858">
        <v>4</v>
      </c>
      <c r="C5858" t="s">
        <v>391</v>
      </c>
      <c r="D5858" t="s">
        <v>304</v>
      </c>
      <c r="E5858" t="s">
        <v>14</v>
      </c>
      <c r="F5858" t="s">
        <v>38</v>
      </c>
      <c r="G5858">
        <v>85</v>
      </c>
      <c r="H5858">
        <v>88</v>
      </c>
      <c r="I5858" t="str">
        <f>INDEX('DATA - Teams'!$C:$C,MATCH(C5858,'DATA - Teams'!$B:$B,0))</f>
        <v>JMERC</v>
      </c>
    </row>
    <row r="5859" spans="1:9" hidden="1" x14ac:dyDescent="0.2">
      <c r="A5859">
        <v>2018</v>
      </c>
      <c r="B5859">
        <v>4</v>
      </c>
      <c r="C5859" t="s">
        <v>391</v>
      </c>
      <c r="D5859" t="s">
        <v>141</v>
      </c>
      <c r="E5859" t="s">
        <v>28</v>
      </c>
      <c r="F5859" t="s">
        <v>43</v>
      </c>
      <c r="G5859">
        <v>128</v>
      </c>
      <c r="H5859">
        <v>129</v>
      </c>
      <c r="I5859" t="str">
        <f>INDEX('DATA - Teams'!$C:$C,MATCH(C5859,'DATA - Teams'!$B:$B,0))</f>
        <v>JMERC</v>
      </c>
    </row>
    <row r="5860" spans="1:9" hidden="1" x14ac:dyDescent="0.2">
      <c r="A5860">
        <v>2018</v>
      </c>
      <c r="B5860">
        <v>4</v>
      </c>
      <c r="C5860" t="s">
        <v>391</v>
      </c>
      <c r="D5860" t="s">
        <v>301</v>
      </c>
      <c r="E5860" t="s">
        <v>27</v>
      </c>
      <c r="F5860" t="s">
        <v>41</v>
      </c>
      <c r="G5860">
        <v>110</v>
      </c>
      <c r="H5860">
        <v>92</v>
      </c>
      <c r="I5860" t="str">
        <f>INDEX('DATA - Teams'!$C:$C,MATCH(C5860,'DATA - Teams'!$B:$B,0))</f>
        <v>JMERC</v>
      </c>
    </row>
    <row r="5861" spans="1:9" hidden="1" x14ac:dyDescent="0.2">
      <c r="A5861">
        <v>2018</v>
      </c>
      <c r="B5861">
        <v>4</v>
      </c>
      <c r="C5861" t="s">
        <v>391</v>
      </c>
      <c r="D5861" t="s">
        <v>197</v>
      </c>
      <c r="E5861" t="s">
        <v>21</v>
      </c>
      <c r="F5861" t="s">
        <v>41</v>
      </c>
      <c r="G5861">
        <v>99</v>
      </c>
      <c r="H5861">
        <v>90</v>
      </c>
      <c r="I5861" t="str">
        <f>INDEX('DATA - Teams'!$C:$C,MATCH(C5861,'DATA - Teams'!$B:$B,0))</f>
        <v>JMERC</v>
      </c>
    </row>
    <row r="5862" spans="1:9" hidden="1" x14ac:dyDescent="0.2">
      <c r="A5862">
        <v>2018</v>
      </c>
      <c r="B5862">
        <v>4</v>
      </c>
      <c r="C5862" t="s">
        <v>391</v>
      </c>
      <c r="D5862" t="s">
        <v>243</v>
      </c>
      <c r="E5862" t="s">
        <v>36</v>
      </c>
      <c r="F5862" t="s">
        <v>41</v>
      </c>
      <c r="G5862">
        <v>78</v>
      </c>
      <c r="H5862">
        <v>67</v>
      </c>
      <c r="I5862" t="str">
        <f>INDEX('DATA - Teams'!$C:$C,MATCH(C5862,'DATA - Teams'!$B:$B,0))</f>
        <v>JMERC</v>
      </c>
    </row>
    <row r="5863" spans="1:9" hidden="1" x14ac:dyDescent="0.2">
      <c r="A5863">
        <v>2018</v>
      </c>
      <c r="B5863">
        <v>4</v>
      </c>
      <c r="C5863" t="s">
        <v>391</v>
      </c>
      <c r="D5863" t="s">
        <v>274</v>
      </c>
      <c r="E5863" t="s">
        <v>18</v>
      </c>
      <c r="F5863" t="s">
        <v>52</v>
      </c>
      <c r="G5863">
        <v>128</v>
      </c>
      <c r="H5863">
        <v>94</v>
      </c>
      <c r="I5863" t="str">
        <f>INDEX('DATA - Teams'!$C:$C,MATCH(C5863,'DATA - Teams'!$B:$B,0))</f>
        <v>JMERC</v>
      </c>
    </row>
    <row r="5864" spans="1:9" hidden="1" x14ac:dyDescent="0.2">
      <c r="A5864">
        <v>2018</v>
      </c>
      <c r="B5864">
        <v>4</v>
      </c>
      <c r="C5864" t="s">
        <v>391</v>
      </c>
      <c r="D5864" t="s">
        <v>128</v>
      </c>
      <c r="E5864" t="s">
        <v>18</v>
      </c>
      <c r="F5864" t="s">
        <v>38</v>
      </c>
      <c r="G5864">
        <v>72</v>
      </c>
      <c r="H5864">
        <v>26</v>
      </c>
      <c r="I5864" t="str">
        <f>INDEX('DATA - Teams'!$C:$C,MATCH(C5864,'DATA - Teams'!$B:$B,0))</f>
        <v>JMERC</v>
      </c>
    </row>
    <row r="5865" spans="1:9" hidden="1" x14ac:dyDescent="0.2">
      <c r="A5865">
        <v>2018</v>
      </c>
      <c r="B5865">
        <v>4</v>
      </c>
      <c r="C5865" t="s">
        <v>391</v>
      </c>
      <c r="D5865" t="s">
        <v>57</v>
      </c>
      <c r="E5865" t="s">
        <v>13</v>
      </c>
      <c r="F5865" t="s">
        <v>41</v>
      </c>
      <c r="G5865">
        <v>98</v>
      </c>
      <c r="H5865">
        <v>103</v>
      </c>
      <c r="I5865" t="str">
        <f>INDEX('DATA - Teams'!$C:$C,MATCH(C5865,'DATA - Teams'!$B:$B,0))</f>
        <v>JMERC</v>
      </c>
    </row>
    <row r="5866" spans="1:9" hidden="1" x14ac:dyDescent="0.2">
      <c r="A5866">
        <v>2018</v>
      </c>
      <c r="B5866">
        <v>4</v>
      </c>
      <c r="C5866" t="s">
        <v>391</v>
      </c>
      <c r="D5866" t="s">
        <v>392</v>
      </c>
      <c r="E5866" t="s">
        <v>13</v>
      </c>
      <c r="F5866" t="s">
        <v>43</v>
      </c>
      <c r="G5866">
        <v>78</v>
      </c>
      <c r="H5866">
        <v>91</v>
      </c>
      <c r="I5866" t="str">
        <f>INDEX('DATA - Teams'!$C:$C,MATCH(C5866,'DATA - Teams'!$B:$B,0))</f>
        <v>JMERC</v>
      </c>
    </row>
    <row r="5867" spans="1:9" hidden="1" x14ac:dyDescent="0.2">
      <c r="A5867">
        <v>2018</v>
      </c>
      <c r="B5867">
        <v>4</v>
      </c>
      <c r="C5867" t="s">
        <v>391</v>
      </c>
      <c r="D5867" t="s">
        <v>188</v>
      </c>
      <c r="E5867" t="s">
        <v>32</v>
      </c>
      <c r="F5867" t="s">
        <v>41</v>
      </c>
      <c r="G5867">
        <v>142</v>
      </c>
      <c r="H5867">
        <v>116</v>
      </c>
      <c r="I5867" t="str">
        <f>INDEX('DATA - Teams'!$C:$C,MATCH(C5867,'DATA - Teams'!$B:$B,0))</f>
        <v>JMERC</v>
      </c>
    </row>
    <row r="5868" spans="1:9" hidden="1" x14ac:dyDescent="0.2">
      <c r="A5868">
        <v>2018</v>
      </c>
      <c r="B5868">
        <v>4</v>
      </c>
      <c r="C5868" t="s">
        <v>391</v>
      </c>
      <c r="D5868" t="s">
        <v>131</v>
      </c>
      <c r="E5868" t="s">
        <v>32</v>
      </c>
      <c r="F5868" t="s">
        <v>38</v>
      </c>
      <c r="G5868">
        <v>69</v>
      </c>
      <c r="H5868">
        <v>83</v>
      </c>
      <c r="I5868" t="str">
        <f>INDEX('DATA - Teams'!$C:$C,MATCH(C5868,'DATA - Teams'!$B:$B,0))</f>
        <v>JMERC</v>
      </c>
    </row>
    <row r="5869" spans="1:9" hidden="1" x14ac:dyDescent="0.2">
      <c r="A5869">
        <v>2018</v>
      </c>
      <c r="B5869">
        <v>4</v>
      </c>
      <c r="C5869" t="s">
        <v>391</v>
      </c>
      <c r="D5869" t="s">
        <v>93</v>
      </c>
      <c r="E5869" t="s">
        <v>23</v>
      </c>
      <c r="F5869" t="s">
        <v>43</v>
      </c>
      <c r="G5869">
        <v>87</v>
      </c>
      <c r="H5869">
        <v>105</v>
      </c>
      <c r="I5869" t="str">
        <f>INDEX('DATA - Teams'!$C:$C,MATCH(C5869,'DATA - Teams'!$B:$B,0))</f>
        <v>JMERC</v>
      </c>
    </row>
    <row r="5870" spans="1:9" hidden="1" x14ac:dyDescent="0.2">
      <c r="A5870">
        <v>2018</v>
      </c>
      <c r="B5870">
        <v>4</v>
      </c>
      <c r="C5870" t="s">
        <v>391</v>
      </c>
      <c r="D5870" t="s">
        <v>394</v>
      </c>
      <c r="E5870" t="s">
        <v>35</v>
      </c>
      <c r="F5870" t="s">
        <v>43</v>
      </c>
      <c r="G5870">
        <v>76</v>
      </c>
      <c r="H5870">
        <v>96</v>
      </c>
      <c r="I5870" t="str">
        <f>INDEX('DATA - Teams'!$C:$C,MATCH(C5870,'DATA - Teams'!$B:$B,0))</f>
        <v>JMERC</v>
      </c>
    </row>
    <row r="5871" spans="1:9" hidden="1" x14ac:dyDescent="0.2">
      <c r="A5871">
        <v>2018</v>
      </c>
      <c r="B5871">
        <v>4</v>
      </c>
      <c r="C5871" t="s">
        <v>391</v>
      </c>
      <c r="D5871" t="s">
        <v>179</v>
      </c>
      <c r="E5871" t="s">
        <v>35</v>
      </c>
      <c r="F5871" t="s">
        <v>38</v>
      </c>
      <c r="G5871">
        <v>87</v>
      </c>
      <c r="H5871">
        <v>65</v>
      </c>
      <c r="I5871" t="str">
        <f>INDEX('DATA - Teams'!$C:$C,MATCH(C5871,'DATA - Teams'!$B:$B,0))</f>
        <v>JMERC</v>
      </c>
    </row>
    <row r="5872" spans="1:9" hidden="1" x14ac:dyDescent="0.2">
      <c r="A5872">
        <v>2018</v>
      </c>
      <c r="B5872">
        <v>4</v>
      </c>
      <c r="C5872" t="s">
        <v>391</v>
      </c>
      <c r="D5872" t="s">
        <v>62</v>
      </c>
      <c r="E5872" t="s">
        <v>16</v>
      </c>
      <c r="F5872" t="s">
        <v>59</v>
      </c>
      <c r="G5872">
        <v>85</v>
      </c>
      <c r="H5872">
        <v>0</v>
      </c>
      <c r="I5872" t="str">
        <f>INDEX('DATA - Teams'!$C:$C,MATCH(C5872,'DATA - Teams'!$B:$B,0))</f>
        <v>JMERC</v>
      </c>
    </row>
    <row r="5873" spans="1:9" hidden="1" x14ac:dyDescent="0.2">
      <c r="A5873">
        <v>2018</v>
      </c>
      <c r="B5873">
        <v>4</v>
      </c>
      <c r="C5873" t="s">
        <v>391</v>
      </c>
      <c r="D5873" t="s">
        <v>272</v>
      </c>
      <c r="E5873" t="s">
        <v>17</v>
      </c>
      <c r="F5873" t="s">
        <v>59</v>
      </c>
      <c r="G5873">
        <v>73</v>
      </c>
      <c r="H5873">
        <v>0</v>
      </c>
      <c r="I5873" t="str">
        <f>INDEX('DATA - Teams'!$C:$C,MATCH(C5873,'DATA - Teams'!$B:$B,0))</f>
        <v>JMERC</v>
      </c>
    </row>
    <row r="5874" spans="1:9" hidden="1" x14ac:dyDescent="0.2">
      <c r="A5874">
        <v>2018</v>
      </c>
      <c r="B5874">
        <v>4</v>
      </c>
      <c r="C5874" t="s">
        <v>391</v>
      </c>
      <c r="D5874" t="s">
        <v>40</v>
      </c>
      <c r="E5874" t="s">
        <v>17</v>
      </c>
      <c r="F5874" t="s">
        <v>59</v>
      </c>
      <c r="G5874">
        <v>78</v>
      </c>
      <c r="H5874">
        <v>42</v>
      </c>
      <c r="I5874" t="str">
        <f>INDEX('DATA - Teams'!$C:$C,MATCH(C5874,'DATA - Teams'!$B:$B,0))</f>
        <v>JMERC</v>
      </c>
    </row>
    <row r="5875" spans="1:9" hidden="1" x14ac:dyDescent="0.2">
      <c r="A5875">
        <v>2018</v>
      </c>
      <c r="B5875">
        <v>4</v>
      </c>
      <c r="C5875" t="s">
        <v>391</v>
      </c>
      <c r="D5875" t="s">
        <v>220</v>
      </c>
      <c r="E5875" t="s">
        <v>32</v>
      </c>
      <c r="F5875" t="s">
        <v>59</v>
      </c>
      <c r="G5875">
        <v>80</v>
      </c>
      <c r="H5875">
        <v>0</v>
      </c>
      <c r="I5875" t="str">
        <f>INDEX('DATA - Teams'!$C:$C,MATCH(C5875,'DATA - Teams'!$B:$B,0))</f>
        <v>JMERC</v>
      </c>
    </row>
    <row r="5876" spans="1:9" hidden="1" x14ac:dyDescent="0.2">
      <c r="A5876">
        <v>2018</v>
      </c>
      <c r="B5876">
        <v>5</v>
      </c>
      <c r="C5876" t="s">
        <v>391</v>
      </c>
      <c r="D5876" t="s">
        <v>209</v>
      </c>
      <c r="E5876" t="s">
        <v>10</v>
      </c>
      <c r="F5876" t="s">
        <v>41</v>
      </c>
      <c r="G5876">
        <v>75</v>
      </c>
      <c r="H5876">
        <v>114</v>
      </c>
      <c r="I5876" t="str">
        <f>INDEX('DATA - Teams'!$C:$C,MATCH(C5876,'DATA - Teams'!$B:$B,0))</f>
        <v>JMERC</v>
      </c>
    </row>
    <row r="5877" spans="1:9" hidden="1" x14ac:dyDescent="0.2">
      <c r="A5877">
        <v>2018</v>
      </c>
      <c r="B5877">
        <v>5</v>
      </c>
      <c r="C5877" t="s">
        <v>391</v>
      </c>
      <c r="D5877" t="s">
        <v>85</v>
      </c>
      <c r="E5877" t="s">
        <v>20</v>
      </c>
      <c r="F5877" t="s">
        <v>38</v>
      </c>
      <c r="G5877">
        <v>99</v>
      </c>
      <c r="H5877">
        <v>53</v>
      </c>
      <c r="I5877" t="str">
        <f>INDEX('DATA - Teams'!$C:$C,MATCH(C5877,'DATA - Teams'!$B:$B,0))</f>
        <v>JMERC</v>
      </c>
    </row>
    <row r="5878" spans="1:9" hidden="1" x14ac:dyDescent="0.2">
      <c r="A5878">
        <v>2018</v>
      </c>
      <c r="B5878">
        <v>5</v>
      </c>
      <c r="C5878" t="s">
        <v>391</v>
      </c>
      <c r="D5878" t="s">
        <v>393</v>
      </c>
      <c r="E5878" t="s">
        <v>20</v>
      </c>
      <c r="F5878" t="s">
        <v>41</v>
      </c>
      <c r="G5878">
        <v>97</v>
      </c>
      <c r="H5878">
        <v>73</v>
      </c>
      <c r="I5878" t="str">
        <f>INDEX('DATA - Teams'!$C:$C,MATCH(C5878,'DATA - Teams'!$B:$B,0))</f>
        <v>JMERC</v>
      </c>
    </row>
    <row r="5879" spans="1:9" hidden="1" x14ac:dyDescent="0.2">
      <c r="A5879">
        <v>2018</v>
      </c>
      <c r="B5879">
        <v>5</v>
      </c>
      <c r="C5879" t="s">
        <v>391</v>
      </c>
      <c r="D5879" t="s">
        <v>54</v>
      </c>
      <c r="E5879" t="s">
        <v>14</v>
      </c>
      <c r="F5879" t="s">
        <v>43</v>
      </c>
      <c r="G5879">
        <v>109</v>
      </c>
      <c r="H5879">
        <v>97</v>
      </c>
      <c r="I5879" t="str">
        <f>INDEX('DATA - Teams'!$C:$C,MATCH(C5879,'DATA - Teams'!$B:$B,0))</f>
        <v>JMERC</v>
      </c>
    </row>
    <row r="5880" spans="1:9" hidden="1" x14ac:dyDescent="0.2">
      <c r="A5880">
        <v>2018</v>
      </c>
      <c r="B5880">
        <v>5</v>
      </c>
      <c r="C5880" t="s">
        <v>391</v>
      </c>
      <c r="D5880" t="s">
        <v>304</v>
      </c>
      <c r="E5880" t="s">
        <v>14</v>
      </c>
      <c r="F5880" t="s">
        <v>38</v>
      </c>
      <c r="G5880">
        <v>81</v>
      </c>
      <c r="H5880">
        <v>65</v>
      </c>
      <c r="I5880" t="str">
        <f>INDEX('DATA - Teams'!$C:$C,MATCH(C5880,'DATA - Teams'!$B:$B,0))</f>
        <v>JMERC</v>
      </c>
    </row>
    <row r="5881" spans="1:9" hidden="1" x14ac:dyDescent="0.2">
      <c r="A5881">
        <v>2018</v>
      </c>
      <c r="B5881">
        <v>5</v>
      </c>
      <c r="C5881" t="s">
        <v>391</v>
      </c>
      <c r="D5881" t="s">
        <v>141</v>
      </c>
      <c r="E5881" t="s">
        <v>28</v>
      </c>
      <c r="F5881" t="s">
        <v>43</v>
      </c>
      <c r="G5881">
        <v>131</v>
      </c>
      <c r="H5881">
        <v>110</v>
      </c>
      <c r="I5881" t="str">
        <f>INDEX('DATA - Teams'!$C:$C,MATCH(C5881,'DATA - Teams'!$B:$B,0))</f>
        <v>JMERC</v>
      </c>
    </row>
    <row r="5882" spans="1:9" hidden="1" x14ac:dyDescent="0.2">
      <c r="A5882">
        <v>2018</v>
      </c>
      <c r="B5882">
        <v>5</v>
      </c>
      <c r="C5882" t="s">
        <v>391</v>
      </c>
      <c r="D5882" t="s">
        <v>301</v>
      </c>
      <c r="E5882" t="s">
        <v>27</v>
      </c>
      <c r="F5882" t="s">
        <v>41</v>
      </c>
      <c r="G5882">
        <v>122</v>
      </c>
      <c r="H5882">
        <v>151</v>
      </c>
      <c r="I5882" t="str">
        <f>INDEX('DATA - Teams'!$C:$C,MATCH(C5882,'DATA - Teams'!$B:$B,0))</f>
        <v>JMERC</v>
      </c>
    </row>
    <row r="5883" spans="1:9" hidden="1" x14ac:dyDescent="0.2">
      <c r="A5883">
        <v>2018</v>
      </c>
      <c r="B5883">
        <v>5</v>
      </c>
      <c r="C5883" t="s">
        <v>391</v>
      </c>
      <c r="D5883" t="s">
        <v>197</v>
      </c>
      <c r="E5883" t="s">
        <v>21</v>
      </c>
      <c r="F5883" t="s">
        <v>41</v>
      </c>
      <c r="G5883">
        <v>97</v>
      </c>
      <c r="H5883">
        <v>73</v>
      </c>
      <c r="I5883" t="str">
        <f>INDEX('DATA - Teams'!$C:$C,MATCH(C5883,'DATA - Teams'!$B:$B,0))</f>
        <v>JMERC</v>
      </c>
    </row>
    <row r="5884" spans="1:9" hidden="1" x14ac:dyDescent="0.2">
      <c r="A5884">
        <v>2018</v>
      </c>
      <c r="B5884">
        <v>5</v>
      </c>
      <c r="C5884" t="s">
        <v>391</v>
      </c>
      <c r="D5884" t="s">
        <v>243</v>
      </c>
      <c r="E5884" t="s">
        <v>36</v>
      </c>
      <c r="F5884" t="s">
        <v>41</v>
      </c>
      <c r="G5884">
        <v>70</v>
      </c>
      <c r="H5884">
        <v>55</v>
      </c>
      <c r="I5884" t="str">
        <f>INDEX('DATA - Teams'!$C:$C,MATCH(C5884,'DATA - Teams'!$B:$B,0))</f>
        <v>JMERC</v>
      </c>
    </row>
    <row r="5885" spans="1:9" hidden="1" x14ac:dyDescent="0.2">
      <c r="A5885">
        <v>2018</v>
      </c>
      <c r="B5885">
        <v>5</v>
      </c>
      <c r="C5885" t="s">
        <v>391</v>
      </c>
      <c r="D5885" t="s">
        <v>274</v>
      </c>
      <c r="E5885" t="s">
        <v>18</v>
      </c>
      <c r="F5885" t="s">
        <v>52</v>
      </c>
      <c r="G5885">
        <v>128</v>
      </c>
      <c r="H5885">
        <v>97</v>
      </c>
      <c r="I5885" t="str">
        <f>INDEX('DATA - Teams'!$C:$C,MATCH(C5885,'DATA - Teams'!$B:$B,0))</f>
        <v>JMERC</v>
      </c>
    </row>
    <row r="5886" spans="1:9" hidden="1" x14ac:dyDescent="0.2">
      <c r="A5886">
        <v>2018</v>
      </c>
      <c r="B5886">
        <v>5</v>
      </c>
      <c r="C5886" t="s">
        <v>391</v>
      </c>
      <c r="D5886" t="s">
        <v>57</v>
      </c>
      <c r="E5886" t="s">
        <v>13</v>
      </c>
      <c r="F5886" t="s">
        <v>41</v>
      </c>
      <c r="G5886">
        <v>104</v>
      </c>
      <c r="H5886">
        <v>128</v>
      </c>
      <c r="I5886" t="str">
        <f>INDEX('DATA - Teams'!$C:$C,MATCH(C5886,'DATA - Teams'!$B:$B,0))</f>
        <v>JMERC</v>
      </c>
    </row>
    <row r="5887" spans="1:9" hidden="1" x14ac:dyDescent="0.2">
      <c r="A5887">
        <v>2018</v>
      </c>
      <c r="B5887">
        <v>5</v>
      </c>
      <c r="C5887" t="s">
        <v>391</v>
      </c>
      <c r="D5887" t="s">
        <v>392</v>
      </c>
      <c r="E5887" t="s">
        <v>13</v>
      </c>
      <c r="F5887" t="s">
        <v>43</v>
      </c>
      <c r="G5887">
        <v>69</v>
      </c>
      <c r="H5887">
        <v>23</v>
      </c>
      <c r="I5887" t="str">
        <f>INDEX('DATA - Teams'!$C:$C,MATCH(C5887,'DATA - Teams'!$B:$B,0))</f>
        <v>JMERC</v>
      </c>
    </row>
    <row r="5888" spans="1:9" hidden="1" x14ac:dyDescent="0.2">
      <c r="A5888">
        <v>2018</v>
      </c>
      <c r="B5888">
        <v>5</v>
      </c>
      <c r="C5888" t="s">
        <v>391</v>
      </c>
      <c r="D5888" t="s">
        <v>188</v>
      </c>
      <c r="E5888" t="s">
        <v>32</v>
      </c>
      <c r="F5888" t="s">
        <v>41</v>
      </c>
      <c r="G5888">
        <v>148</v>
      </c>
      <c r="H5888">
        <v>116</v>
      </c>
      <c r="I5888" t="str">
        <f>INDEX('DATA - Teams'!$C:$C,MATCH(C5888,'DATA - Teams'!$B:$B,0))</f>
        <v>JMERC</v>
      </c>
    </row>
    <row r="5889" spans="1:9" hidden="1" x14ac:dyDescent="0.2">
      <c r="A5889">
        <v>2018</v>
      </c>
      <c r="B5889">
        <v>5</v>
      </c>
      <c r="C5889" t="s">
        <v>391</v>
      </c>
      <c r="D5889" t="s">
        <v>131</v>
      </c>
      <c r="E5889" t="s">
        <v>32</v>
      </c>
      <c r="F5889" t="s">
        <v>38</v>
      </c>
      <c r="G5889">
        <v>69</v>
      </c>
      <c r="H5889">
        <v>86</v>
      </c>
      <c r="I5889" t="str">
        <f>INDEX('DATA - Teams'!$C:$C,MATCH(C5889,'DATA - Teams'!$B:$B,0))</f>
        <v>JMERC</v>
      </c>
    </row>
    <row r="5890" spans="1:9" hidden="1" x14ac:dyDescent="0.2">
      <c r="A5890">
        <v>2018</v>
      </c>
      <c r="B5890">
        <v>5</v>
      </c>
      <c r="C5890" t="s">
        <v>391</v>
      </c>
      <c r="D5890" t="s">
        <v>190</v>
      </c>
      <c r="E5890" t="s">
        <v>32</v>
      </c>
      <c r="F5890" t="s">
        <v>38</v>
      </c>
      <c r="G5890">
        <v>85</v>
      </c>
      <c r="H5890">
        <v>153</v>
      </c>
      <c r="I5890" t="str">
        <f>INDEX('DATA - Teams'!$C:$C,MATCH(C5890,'DATA - Teams'!$B:$B,0))</f>
        <v>JMERC</v>
      </c>
    </row>
    <row r="5891" spans="1:9" hidden="1" x14ac:dyDescent="0.2">
      <c r="A5891">
        <v>2018</v>
      </c>
      <c r="B5891">
        <v>5</v>
      </c>
      <c r="C5891" t="s">
        <v>391</v>
      </c>
      <c r="D5891" t="s">
        <v>93</v>
      </c>
      <c r="E5891" t="s">
        <v>23</v>
      </c>
      <c r="F5891" t="s">
        <v>43</v>
      </c>
      <c r="G5891">
        <v>97</v>
      </c>
      <c r="H5891">
        <v>125</v>
      </c>
      <c r="I5891" t="str">
        <f>INDEX('DATA - Teams'!$C:$C,MATCH(C5891,'DATA - Teams'!$B:$B,0))</f>
        <v>JMERC</v>
      </c>
    </row>
    <row r="5892" spans="1:9" hidden="1" x14ac:dyDescent="0.2">
      <c r="A5892">
        <v>2018</v>
      </c>
      <c r="B5892">
        <v>5</v>
      </c>
      <c r="C5892" t="s">
        <v>391</v>
      </c>
      <c r="D5892" t="s">
        <v>394</v>
      </c>
      <c r="E5892" t="s">
        <v>35</v>
      </c>
      <c r="F5892" t="s">
        <v>43</v>
      </c>
      <c r="G5892">
        <v>75</v>
      </c>
      <c r="H5892">
        <v>57</v>
      </c>
      <c r="I5892" t="str">
        <f>INDEX('DATA - Teams'!$C:$C,MATCH(C5892,'DATA - Teams'!$B:$B,0))</f>
        <v>JMERC</v>
      </c>
    </row>
    <row r="5893" spans="1:9" hidden="1" x14ac:dyDescent="0.2">
      <c r="A5893">
        <v>2018</v>
      </c>
      <c r="B5893">
        <v>5</v>
      </c>
      <c r="C5893" t="s">
        <v>391</v>
      </c>
      <c r="D5893" t="s">
        <v>179</v>
      </c>
      <c r="E5893" t="s">
        <v>35</v>
      </c>
      <c r="F5893" t="s">
        <v>38</v>
      </c>
      <c r="G5893">
        <v>85</v>
      </c>
      <c r="H5893">
        <v>85</v>
      </c>
      <c r="I5893" t="str">
        <f>INDEX('DATA - Teams'!$C:$C,MATCH(C5893,'DATA - Teams'!$B:$B,0))</f>
        <v>JMERC</v>
      </c>
    </row>
    <row r="5894" spans="1:9" hidden="1" x14ac:dyDescent="0.2">
      <c r="A5894">
        <v>2018</v>
      </c>
      <c r="B5894">
        <v>5</v>
      </c>
      <c r="C5894" t="s">
        <v>391</v>
      </c>
      <c r="D5894" t="s">
        <v>62</v>
      </c>
      <c r="E5894" t="s">
        <v>16</v>
      </c>
      <c r="F5894" t="s">
        <v>59</v>
      </c>
      <c r="G5894">
        <v>82</v>
      </c>
      <c r="H5894">
        <v>0</v>
      </c>
      <c r="I5894" t="str">
        <f>INDEX('DATA - Teams'!$C:$C,MATCH(C5894,'DATA - Teams'!$B:$B,0))</f>
        <v>JMERC</v>
      </c>
    </row>
    <row r="5895" spans="1:9" hidden="1" x14ac:dyDescent="0.2">
      <c r="A5895">
        <v>2018</v>
      </c>
      <c r="B5895">
        <v>5</v>
      </c>
      <c r="C5895" t="s">
        <v>391</v>
      </c>
      <c r="D5895" t="s">
        <v>281</v>
      </c>
      <c r="E5895" t="s">
        <v>16</v>
      </c>
      <c r="F5895" t="s">
        <v>59</v>
      </c>
      <c r="G5895">
        <v>64</v>
      </c>
      <c r="H5895">
        <v>45</v>
      </c>
      <c r="I5895" t="str">
        <f>INDEX('DATA - Teams'!$C:$C,MATCH(C5895,'DATA - Teams'!$B:$B,0))</f>
        <v>JMERC</v>
      </c>
    </row>
    <row r="5896" spans="1:9" hidden="1" x14ac:dyDescent="0.2">
      <c r="A5896">
        <v>2018</v>
      </c>
      <c r="B5896">
        <v>5</v>
      </c>
      <c r="C5896" t="s">
        <v>391</v>
      </c>
      <c r="D5896" t="s">
        <v>272</v>
      </c>
      <c r="E5896" t="s">
        <v>17</v>
      </c>
      <c r="F5896" t="s">
        <v>59</v>
      </c>
      <c r="G5896">
        <v>74</v>
      </c>
      <c r="H5896">
        <v>0</v>
      </c>
      <c r="I5896" t="str">
        <f>INDEX('DATA - Teams'!$C:$C,MATCH(C5896,'DATA - Teams'!$B:$B,0))</f>
        <v>JMERC</v>
      </c>
    </row>
    <row r="5897" spans="1:9" hidden="1" x14ac:dyDescent="0.2">
      <c r="A5897">
        <v>2018</v>
      </c>
      <c r="B5897">
        <v>5</v>
      </c>
      <c r="C5897" t="s">
        <v>391</v>
      </c>
      <c r="D5897" t="s">
        <v>220</v>
      </c>
      <c r="E5897" t="s">
        <v>32</v>
      </c>
      <c r="F5897" t="s">
        <v>59</v>
      </c>
      <c r="G5897">
        <v>78</v>
      </c>
      <c r="H5897">
        <v>0</v>
      </c>
      <c r="I5897" t="str">
        <f>INDEX('DATA - Teams'!$C:$C,MATCH(C5897,'DATA - Teams'!$B:$B,0))</f>
        <v>JMERC</v>
      </c>
    </row>
    <row r="5898" spans="1:9" hidden="1" x14ac:dyDescent="0.2">
      <c r="A5898">
        <v>2018</v>
      </c>
      <c r="B5898">
        <v>6</v>
      </c>
      <c r="C5898" t="s">
        <v>391</v>
      </c>
      <c r="D5898" t="s">
        <v>209</v>
      </c>
      <c r="E5898" t="s">
        <v>10</v>
      </c>
      <c r="F5898" t="s">
        <v>41</v>
      </c>
      <c r="G5898">
        <v>93</v>
      </c>
      <c r="H5898">
        <v>111</v>
      </c>
      <c r="I5898" t="str">
        <f>INDEX('DATA - Teams'!$C:$C,MATCH(C5898,'DATA - Teams'!$B:$B,0))</f>
        <v>JMERC</v>
      </c>
    </row>
    <row r="5899" spans="1:9" hidden="1" x14ac:dyDescent="0.2">
      <c r="A5899">
        <v>2018</v>
      </c>
      <c r="B5899">
        <v>6</v>
      </c>
      <c r="C5899" t="s">
        <v>391</v>
      </c>
      <c r="D5899" t="s">
        <v>281</v>
      </c>
      <c r="E5899" t="s">
        <v>16</v>
      </c>
      <c r="F5899" t="s">
        <v>38</v>
      </c>
      <c r="G5899">
        <v>58</v>
      </c>
      <c r="H5899">
        <v>77</v>
      </c>
      <c r="I5899" t="str">
        <f>INDEX('DATA - Teams'!$C:$C,MATCH(C5899,'DATA - Teams'!$B:$B,0))</f>
        <v>JMERC</v>
      </c>
    </row>
    <row r="5900" spans="1:9" hidden="1" x14ac:dyDescent="0.2">
      <c r="A5900">
        <v>2018</v>
      </c>
      <c r="B5900">
        <v>6</v>
      </c>
      <c r="C5900" t="s">
        <v>391</v>
      </c>
      <c r="D5900" t="s">
        <v>393</v>
      </c>
      <c r="E5900" t="s">
        <v>20</v>
      </c>
      <c r="F5900" t="s">
        <v>41</v>
      </c>
      <c r="G5900">
        <v>95</v>
      </c>
      <c r="H5900">
        <v>106</v>
      </c>
      <c r="I5900" t="str">
        <f>INDEX('DATA - Teams'!$C:$C,MATCH(C5900,'DATA - Teams'!$B:$B,0))</f>
        <v>JMERC</v>
      </c>
    </row>
    <row r="5901" spans="1:9" hidden="1" x14ac:dyDescent="0.2">
      <c r="A5901">
        <v>2018</v>
      </c>
      <c r="B5901">
        <v>6</v>
      </c>
      <c r="C5901" t="s">
        <v>391</v>
      </c>
      <c r="D5901" t="s">
        <v>54</v>
      </c>
      <c r="E5901" t="s">
        <v>14</v>
      </c>
      <c r="F5901" t="s">
        <v>43</v>
      </c>
      <c r="G5901">
        <v>108</v>
      </c>
      <c r="H5901">
        <v>79</v>
      </c>
      <c r="I5901" t="str">
        <f>INDEX('DATA - Teams'!$C:$C,MATCH(C5901,'DATA - Teams'!$B:$B,0))</f>
        <v>JMERC</v>
      </c>
    </row>
    <row r="5902" spans="1:9" hidden="1" x14ac:dyDescent="0.2">
      <c r="A5902">
        <v>2018</v>
      </c>
      <c r="B5902">
        <v>6</v>
      </c>
      <c r="C5902" t="s">
        <v>391</v>
      </c>
      <c r="D5902" t="s">
        <v>304</v>
      </c>
      <c r="E5902" t="s">
        <v>14</v>
      </c>
      <c r="F5902" t="s">
        <v>38</v>
      </c>
      <c r="G5902">
        <v>80</v>
      </c>
      <c r="H5902">
        <v>96</v>
      </c>
      <c r="I5902" t="str">
        <f>INDEX('DATA - Teams'!$C:$C,MATCH(C5902,'DATA - Teams'!$B:$B,0))</f>
        <v>JMERC</v>
      </c>
    </row>
    <row r="5903" spans="1:9" hidden="1" x14ac:dyDescent="0.2">
      <c r="A5903">
        <v>2018</v>
      </c>
      <c r="B5903">
        <v>6</v>
      </c>
      <c r="C5903" t="s">
        <v>391</v>
      </c>
      <c r="D5903" t="s">
        <v>141</v>
      </c>
      <c r="E5903" t="s">
        <v>28</v>
      </c>
      <c r="F5903" t="s">
        <v>43</v>
      </c>
      <c r="G5903">
        <v>122</v>
      </c>
      <c r="H5903">
        <v>99</v>
      </c>
      <c r="I5903" t="str">
        <f>INDEX('DATA - Teams'!$C:$C,MATCH(C5903,'DATA - Teams'!$B:$B,0))</f>
        <v>JMERC</v>
      </c>
    </row>
    <row r="5904" spans="1:9" hidden="1" x14ac:dyDescent="0.2">
      <c r="A5904">
        <v>2018</v>
      </c>
      <c r="B5904">
        <v>6</v>
      </c>
      <c r="C5904" t="s">
        <v>391</v>
      </c>
      <c r="D5904" t="s">
        <v>301</v>
      </c>
      <c r="E5904" t="s">
        <v>27</v>
      </c>
      <c r="F5904" t="s">
        <v>41</v>
      </c>
      <c r="G5904">
        <v>124</v>
      </c>
      <c r="H5904">
        <v>143</v>
      </c>
      <c r="I5904" t="str">
        <f>INDEX('DATA - Teams'!$C:$C,MATCH(C5904,'DATA - Teams'!$B:$B,0))</f>
        <v>JMERC</v>
      </c>
    </row>
    <row r="5905" spans="1:9" hidden="1" x14ac:dyDescent="0.2">
      <c r="A5905">
        <v>2018</v>
      </c>
      <c r="B5905">
        <v>6</v>
      </c>
      <c r="C5905" t="s">
        <v>391</v>
      </c>
      <c r="D5905" t="s">
        <v>197</v>
      </c>
      <c r="E5905" t="s">
        <v>21</v>
      </c>
      <c r="F5905" t="s">
        <v>41</v>
      </c>
      <c r="G5905">
        <v>106</v>
      </c>
      <c r="H5905">
        <v>143</v>
      </c>
      <c r="I5905" t="str">
        <f>INDEX('DATA - Teams'!$C:$C,MATCH(C5905,'DATA - Teams'!$B:$B,0))</f>
        <v>JMERC</v>
      </c>
    </row>
    <row r="5906" spans="1:9" hidden="1" x14ac:dyDescent="0.2">
      <c r="A5906">
        <v>2018</v>
      </c>
      <c r="B5906">
        <v>6</v>
      </c>
      <c r="C5906" t="s">
        <v>391</v>
      </c>
      <c r="D5906" t="s">
        <v>274</v>
      </c>
      <c r="E5906" t="s">
        <v>18</v>
      </c>
      <c r="F5906" t="s">
        <v>52</v>
      </c>
      <c r="G5906">
        <v>123</v>
      </c>
      <c r="H5906">
        <v>92</v>
      </c>
      <c r="I5906" t="str">
        <f>INDEX('DATA - Teams'!$C:$C,MATCH(C5906,'DATA - Teams'!$B:$B,0))</f>
        <v>JMERC</v>
      </c>
    </row>
    <row r="5907" spans="1:9" hidden="1" x14ac:dyDescent="0.2">
      <c r="A5907">
        <v>2018</v>
      </c>
      <c r="B5907">
        <v>6</v>
      </c>
      <c r="C5907" t="s">
        <v>391</v>
      </c>
      <c r="D5907" t="s">
        <v>57</v>
      </c>
      <c r="E5907" t="s">
        <v>13</v>
      </c>
      <c r="F5907" t="s">
        <v>41</v>
      </c>
      <c r="G5907">
        <v>106</v>
      </c>
      <c r="H5907">
        <v>103</v>
      </c>
      <c r="I5907" t="str">
        <f>INDEX('DATA - Teams'!$C:$C,MATCH(C5907,'DATA - Teams'!$B:$B,0))</f>
        <v>JMERC</v>
      </c>
    </row>
    <row r="5908" spans="1:9" hidden="1" x14ac:dyDescent="0.2">
      <c r="A5908">
        <v>2018</v>
      </c>
      <c r="B5908">
        <v>6</v>
      </c>
      <c r="C5908" t="s">
        <v>391</v>
      </c>
      <c r="D5908" t="s">
        <v>272</v>
      </c>
      <c r="E5908" t="s">
        <v>17</v>
      </c>
      <c r="F5908" t="s">
        <v>43</v>
      </c>
      <c r="G5908">
        <v>74</v>
      </c>
      <c r="H5908">
        <v>86</v>
      </c>
      <c r="I5908" t="str">
        <f>INDEX('DATA - Teams'!$C:$C,MATCH(C5908,'DATA - Teams'!$B:$B,0))</f>
        <v>JMERC</v>
      </c>
    </row>
    <row r="5909" spans="1:9" hidden="1" x14ac:dyDescent="0.2">
      <c r="A5909">
        <v>2018</v>
      </c>
      <c r="B5909">
        <v>6</v>
      </c>
      <c r="C5909" t="s">
        <v>391</v>
      </c>
      <c r="D5909" t="s">
        <v>188</v>
      </c>
      <c r="E5909" t="s">
        <v>32</v>
      </c>
      <c r="F5909" t="s">
        <v>41</v>
      </c>
      <c r="G5909">
        <v>139</v>
      </c>
      <c r="H5909">
        <v>93</v>
      </c>
      <c r="I5909" t="str">
        <f>INDEX('DATA - Teams'!$C:$C,MATCH(C5909,'DATA - Teams'!$B:$B,0))</f>
        <v>JMERC</v>
      </c>
    </row>
    <row r="5910" spans="1:9" hidden="1" x14ac:dyDescent="0.2">
      <c r="A5910">
        <v>2018</v>
      </c>
      <c r="B5910">
        <v>6</v>
      </c>
      <c r="C5910" t="s">
        <v>391</v>
      </c>
      <c r="D5910" t="s">
        <v>190</v>
      </c>
      <c r="E5910" t="s">
        <v>32</v>
      </c>
      <c r="F5910" t="s">
        <v>38</v>
      </c>
      <c r="G5910">
        <v>97</v>
      </c>
      <c r="H5910">
        <v>111</v>
      </c>
      <c r="I5910" t="str">
        <f>INDEX('DATA - Teams'!$C:$C,MATCH(C5910,'DATA - Teams'!$B:$B,0))</f>
        <v>JMERC</v>
      </c>
    </row>
    <row r="5911" spans="1:9" hidden="1" x14ac:dyDescent="0.2">
      <c r="A5911">
        <v>2018</v>
      </c>
      <c r="B5911">
        <v>6</v>
      </c>
      <c r="C5911" t="s">
        <v>391</v>
      </c>
      <c r="D5911" t="s">
        <v>131</v>
      </c>
      <c r="E5911" t="s">
        <v>32</v>
      </c>
      <c r="F5911" t="s">
        <v>38</v>
      </c>
      <c r="G5911">
        <v>63</v>
      </c>
      <c r="H5911">
        <v>85</v>
      </c>
      <c r="I5911" t="str">
        <f>INDEX('DATA - Teams'!$C:$C,MATCH(C5911,'DATA - Teams'!$B:$B,0))</f>
        <v>JMERC</v>
      </c>
    </row>
    <row r="5912" spans="1:9" hidden="1" x14ac:dyDescent="0.2">
      <c r="A5912">
        <v>2018</v>
      </c>
      <c r="B5912">
        <v>6</v>
      </c>
      <c r="C5912" t="s">
        <v>391</v>
      </c>
      <c r="D5912" t="s">
        <v>93</v>
      </c>
      <c r="E5912" t="s">
        <v>23</v>
      </c>
      <c r="F5912" t="s">
        <v>43</v>
      </c>
      <c r="G5912">
        <v>91</v>
      </c>
      <c r="H5912">
        <v>80</v>
      </c>
      <c r="I5912" t="str">
        <f>INDEX('DATA - Teams'!$C:$C,MATCH(C5912,'DATA - Teams'!$B:$B,0))</f>
        <v>JMERC</v>
      </c>
    </row>
    <row r="5913" spans="1:9" hidden="1" x14ac:dyDescent="0.2">
      <c r="A5913">
        <v>2018</v>
      </c>
      <c r="B5913">
        <v>6</v>
      </c>
      <c r="C5913" t="s">
        <v>391</v>
      </c>
      <c r="D5913" t="s">
        <v>74</v>
      </c>
      <c r="E5913" t="s">
        <v>35</v>
      </c>
      <c r="F5913" t="s">
        <v>41</v>
      </c>
      <c r="G5913">
        <v>86</v>
      </c>
      <c r="H5913">
        <v>96</v>
      </c>
      <c r="I5913" t="str">
        <f>INDEX('DATA - Teams'!$C:$C,MATCH(C5913,'DATA - Teams'!$B:$B,0))</f>
        <v>JMERC</v>
      </c>
    </row>
    <row r="5914" spans="1:9" hidden="1" x14ac:dyDescent="0.2">
      <c r="A5914">
        <v>2018</v>
      </c>
      <c r="B5914">
        <v>6</v>
      </c>
      <c r="C5914" t="s">
        <v>391</v>
      </c>
      <c r="D5914" t="s">
        <v>394</v>
      </c>
      <c r="E5914" t="s">
        <v>35</v>
      </c>
      <c r="F5914" t="s">
        <v>43</v>
      </c>
      <c r="G5914">
        <v>78</v>
      </c>
      <c r="H5914">
        <v>90</v>
      </c>
      <c r="I5914" t="str">
        <f>INDEX('DATA - Teams'!$C:$C,MATCH(C5914,'DATA - Teams'!$B:$B,0))</f>
        <v>JMERC</v>
      </c>
    </row>
    <row r="5915" spans="1:9" hidden="1" x14ac:dyDescent="0.2">
      <c r="A5915">
        <v>2018</v>
      </c>
      <c r="B5915">
        <v>6</v>
      </c>
      <c r="C5915" t="s">
        <v>391</v>
      </c>
      <c r="D5915" t="s">
        <v>179</v>
      </c>
      <c r="E5915" t="s">
        <v>35</v>
      </c>
      <c r="F5915" t="s">
        <v>38</v>
      </c>
      <c r="G5915">
        <v>68</v>
      </c>
      <c r="H5915">
        <v>47</v>
      </c>
      <c r="I5915" t="str">
        <f>INDEX('DATA - Teams'!$C:$C,MATCH(C5915,'DATA - Teams'!$B:$B,0))</f>
        <v>JMERC</v>
      </c>
    </row>
    <row r="5916" spans="1:9" hidden="1" x14ac:dyDescent="0.2">
      <c r="A5916">
        <v>2018</v>
      </c>
      <c r="B5916">
        <v>6</v>
      </c>
      <c r="C5916" t="s">
        <v>391</v>
      </c>
      <c r="D5916" t="s">
        <v>62</v>
      </c>
      <c r="E5916" t="s">
        <v>16</v>
      </c>
      <c r="F5916" t="s">
        <v>59</v>
      </c>
      <c r="G5916">
        <v>82</v>
      </c>
      <c r="H5916">
        <v>0</v>
      </c>
      <c r="I5916" t="str">
        <f>INDEX('DATA - Teams'!$C:$C,MATCH(C5916,'DATA - Teams'!$B:$B,0))</f>
        <v>JMERC</v>
      </c>
    </row>
    <row r="5917" spans="1:9" hidden="1" x14ac:dyDescent="0.2">
      <c r="A5917">
        <v>2018</v>
      </c>
      <c r="B5917">
        <v>6</v>
      </c>
      <c r="C5917" t="s">
        <v>391</v>
      </c>
      <c r="D5917" t="s">
        <v>85</v>
      </c>
      <c r="E5917" t="s">
        <v>20</v>
      </c>
      <c r="F5917" t="s">
        <v>59</v>
      </c>
      <c r="G5917">
        <v>99</v>
      </c>
      <c r="H5917">
        <v>0</v>
      </c>
      <c r="I5917" t="str">
        <f>INDEX('DATA - Teams'!$C:$C,MATCH(C5917,'DATA - Teams'!$B:$B,0))</f>
        <v>JMERC</v>
      </c>
    </row>
    <row r="5918" spans="1:9" hidden="1" x14ac:dyDescent="0.2">
      <c r="A5918">
        <v>2018</v>
      </c>
      <c r="B5918">
        <v>6</v>
      </c>
      <c r="C5918" t="s">
        <v>391</v>
      </c>
      <c r="D5918" t="s">
        <v>243</v>
      </c>
      <c r="E5918" t="s">
        <v>36</v>
      </c>
      <c r="F5918" t="s">
        <v>59</v>
      </c>
      <c r="G5918">
        <v>70</v>
      </c>
      <c r="H5918">
        <v>0</v>
      </c>
      <c r="I5918" t="str">
        <f>INDEX('DATA - Teams'!$C:$C,MATCH(C5918,'DATA - Teams'!$B:$B,0))</f>
        <v>JMERC</v>
      </c>
    </row>
    <row r="5919" spans="1:9" hidden="1" x14ac:dyDescent="0.2">
      <c r="A5919">
        <v>2018</v>
      </c>
      <c r="B5919">
        <v>6</v>
      </c>
      <c r="C5919" t="s">
        <v>391</v>
      </c>
      <c r="D5919" t="s">
        <v>220</v>
      </c>
      <c r="E5919" t="s">
        <v>32</v>
      </c>
      <c r="F5919" t="s">
        <v>59</v>
      </c>
      <c r="G5919">
        <v>78</v>
      </c>
      <c r="H5919">
        <v>0</v>
      </c>
      <c r="I5919" t="str">
        <f>INDEX('DATA - Teams'!$C:$C,MATCH(C5919,'DATA - Teams'!$B:$B,0))</f>
        <v>JMERC</v>
      </c>
    </row>
    <row r="5920" spans="1:9" hidden="1" x14ac:dyDescent="0.2">
      <c r="A5920">
        <v>2018</v>
      </c>
      <c r="B5920">
        <v>7</v>
      </c>
      <c r="C5920" t="s">
        <v>391</v>
      </c>
      <c r="D5920" t="s">
        <v>209</v>
      </c>
      <c r="E5920" t="s">
        <v>10</v>
      </c>
      <c r="F5920" t="s">
        <v>41</v>
      </c>
      <c r="G5920">
        <v>89</v>
      </c>
      <c r="H5920">
        <v>72</v>
      </c>
      <c r="I5920" t="str">
        <f>INDEX('DATA - Teams'!$C:$C,MATCH(C5920,'DATA - Teams'!$B:$B,0))</f>
        <v>JMERC</v>
      </c>
    </row>
    <row r="5921" spans="1:9" hidden="1" x14ac:dyDescent="0.2">
      <c r="A5921">
        <v>2018</v>
      </c>
      <c r="B5921">
        <v>7</v>
      </c>
      <c r="C5921" t="s">
        <v>391</v>
      </c>
      <c r="D5921" t="s">
        <v>62</v>
      </c>
      <c r="E5921" t="s">
        <v>16</v>
      </c>
      <c r="F5921" t="s">
        <v>43</v>
      </c>
      <c r="G5921">
        <v>76</v>
      </c>
      <c r="H5921">
        <v>31</v>
      </c>
      <c r="I5921" t="str">
        <f>INDEX('DATA - Teams'!$C:$C,MATCH(C5921,'DATA - Teams'!$B:$B,0))</f>
        <v>JMERC</v>
      </c>
    </row>
    <row r="5922" spans="1:9" hidden="1" x14ac:dyDescent="0.2">
      <c r="A5922">
        <v>2018</v>
      </c>
      <c r="B5922">
        <v>7</v>
      </c>
      <c r="C5922" t="s">
        <v>391</v>
      </c>
      <c r="D5922" t="s">
        <v>395</v>
      </c>
      <c r="E5922" t="s">
        <v>16</v>
      </c>
      <c r="F5922" t="s">
        <v>38</v>
      </c>
      <c r="G5922">
        <v>83</v>
      </c>
      <c r="H5922">
        <v>39</v>
      </c>
      <c r="I5922" t="str">
        <f>INDEX('DATA - Teams'!$C:$C,MATCH(C5922,'DATA - Teams'!$B:$B,0))</f>
        <v>JMERC</v>
      </c>
    </row>
    <row r="5923" spans="1:9" hidden="1" x14ac:dyDescent="0.2">
      <c r="A5923">
        <v>2018</v>
      </c>
      <c r="B5923">
        <v>7</v>
      </c>
      <c r="C5923" t="s">
        <v>391</v>
      </c>
      <c r="D5923" t="s">
        <v>393</v>
      </c>
      <c r="E5923" t="s">
        <v>20</v>
      </c>
      <c r="F5923" t="s">
        <v>41</v>
      </c>
      <c r="G5923">
        <v>95</v>
      </c>
      <c r="H5923">
        <v>115</v>
      </c>
      <c r="I5923" t="str">
        <f>INDEX('DATA - Teams'!$C:$C,MATCH(C5923,'DATA - Teams'!$B:$B,0))</f>
        <v>JMERC</v>
      </c>
    </row>
    <row r="5924" spans="1:9" hidden="1" x14ac:dyDescent="0.2">
      <c r="A5924">
        <v>2018</v>
      </c>
      <c r="B5924">
        <v>7</v>
      </c>
      <c r="C5924" t="s">
        <v>391</v>
      </c>
      <c r="D5924" t="s">
        <v>304</v>
      </c>
      <c r="E5924" t="s">
        <v>14</v>
      </c>
      <c r="F5924" t="s">
        <v>38</v>
      </c>
      <c r="G5924">
        <v>85</v>
      </c>
      <c r="H5924">
        <v>93</v>
      </c>
      <c r="I5924" t="str">
        <f>INDEX('DATA - Teams'!$C:$C,MATCH(C5924,'DATA - Teams'!$B:$B,0))</f>
        <v>JMERC</v>
      </c>
    </row>
    <row r="5925" spans="1:9" hidden="1" x14ac:dyDescent="0.2">
      <c r="A5925">
        <v>2018</v>
      </c>
      <c r="B5925">
        <v>7</v>
      </c>
      <c r="C5925" t="s">
        <v>391</v>
      </c>
      <c r="D5925" t="s">
        <v>54</v>
      </c>
      <c r="E5925" t="s">
        <v>14</v>
      </c>
      <c r="F5925" t="s">
        <v>43</v>
      </c>
      <c r="G5925">
        <v>108</v>
      </c>
      <c r="H5925">
        <v>98</v>
      </c>
      <c r="I5925" t="str">
        <f>INDEX('DATA - Teams'!$C:$C,MATCH(C5925,'DATA - Teams'!$B:$B,0))</f>
        <v>JMERC</v>
      </c>
    </row>
    <row r="5926" spans="1:9" hidden="1" x14ac:dyDescent="0.2">
      <c r="A5926">
        <v>2018</v>
      </c>
      <c r="B5926">
        <v>7</v>
      </c>
      <c r="C5926" t="s">
        <v>391</v>
      </c>
      <c r="D5926" t="s">
        <v>141</v>
      </c>
      <c r="E5926" t="s">
        <v>28</v>
      </c>
      <c r="F5926" t="s">
        <v>43</v>
      </c>
      <c r="G5926">
        <v>120</v>
      </c>
      <c r="H5926">
        <v>120</v>
      </c>
      <c r="I5926" t="str">
        <f>INDEX('DATA - Teams'!$C:$C,MATCH(C5926,'DATA - Teams'!$B:$B,0))</f>
        <v>JMERC</v>
      </c>
    </row>
    <row r="5927" spans="1:9" hidden="1" x14ac:dyDescent="0.2">
      <c r="A5927">
        <v>2018</v>
      </c>
      <c r="B5927">
        <v>7</v>
      </c>
      <c r="C5927" t="s">
        <v>391</v>
      </c>
      <c r="D5927" t="s">
        <v>301</v>
      </c>
      <c r="E5927" t="s">
        <v>27</v>
      </c>
      <c r="F5927" t="s">
        <v>41</v>
      </c>
      <c r="G5927">
        <v>116</v>
      </c>
      <c r="H5927">
        <v>94</v>
      </c>
      <c r="I5927" t="str">
        <f>INDEX('DATA - Teams'!$C:$C,MATCH(C5927,'DATA - Teams'!$B:$B,0))</f>
        <v>JMERC</v>
      </c>
    </row>
    <row r="5928" spans="1:9" hidden="1" x14ac:dyDescent="0.2">
      <c r="A5928">
        <v>2018</v>
      </c>
      <c r="B5928">
        <v>7</v>
      </c>
      <c r="C5928" t="s">
        <v>391</v>
      </c>
      <c r="D5928" t="s">
        <v>197</v>
      </c>
      <c r="E5928" t="s">
        <v>21</v>
      </c>
      <c r="F5928" t="s">
        <v>41</v>
      </c>
      <c r="G5928">
        <v>101</v>
      </c>
      <c r="H5928">
        <v>90</v>
      </c>
      <c r="I5928" t="str">
        <f>INDEX('DATA - Teams'!$C:$C,MATCH(C5928,'DATA - Teams'!$B:$B,0))</f>
        <v>JMERC</v>
      </c>
    </row>
    <row r="5929" spans="1:9" hidden="1" x14ac:dyDescent="0.2">
      <c r="A5929">
        <v>2018</v>
      </c>
      <c r="B5929">
        <v>7</v>
      </c>
      <c r="C5929" t="s">
        <v>391</v>
      </c>
      <c r="D5929" t="s">
        <v>274</v>
      </c>
      <c r="E5929" t="s">
        <v>18</v>
      </c>
      <c r="F5929" t="s">
        <v>52</v>
      </c>
      <c r="G5929">
        <v>136</v>
      </c>
      <c r="H5929">
        <v>114</v>
      </c>
      <c r="I5929" t="str">
        <f>INDEX('DATA - Teams'!$C:$C,MATCH(C5929,'DATA - Teams'!$B:$B,0))</f>
        <v>JMERC</v>
      </c>
    </row>
    <row r="5930" spans="1:9" hidden="1" x14ac:dyDescent="0.2">
      <c r="A5930">
        <v>2018</v>
      </c>
      <c r="B5930">
        <v>7</v>
      </c>
      <c r="C5930" t="s">
        <v>391</v>
      </c>
      <c r="D5930" t="s">
        <v>365</v>
      </c>
      <c r="E5930" t="s">
        <v>13</v>
      </c>
      <c r="F5930" t="s">
        <v>38</v>
      </c>
      <c r="G5930">
        <v>95</v>
      </c>
      <c r="H5930">
        <v>83</v>
      </c>
      <c r="I5930" t="str">
        <f>INDEX('DATA - Teams'!$C:$C,MATCH(C5930,'DATA - Teams'!$B:$B,0))</f>
        <v>JMERC</v>
      </c>
    </row>
    <row r="5931" spans="1:9" hidden="1" x14ac:dyDescent="0.2">
      <c r="A5931">
        <v>2018</v>
      </c>
      <c r="B5931">
        <v>7</v>
      </c>
      <c r="C5931" t="s">
        <v>391</v>
      </c>
      <c r="D5931" t="s">
        <v>57</v>
      </c>
      <c r="E5931" t="s">
        <v>13</v>
      </c>
      <c r="F5931" t="s">
        <v>41</v>
      </c>
      <c r="G5931">
        <v>107</v>
      </c>
      <c r="H5931">
        <v>107</v>
      </c>
      <c r="I5931" t="str">
        <f>INDEX('DATA - Teams'!$C:$C,MATCH(C5931,'DATA - Teams'!$B:$B,0))</f>
        <v>JMERC</v>
      </c>
    </row>
    <row r="5932" spans="1:9" hidden="1" x14ac:dyDescent="0.2">
      <c r="A5932">
        <v>2018</v>
      </c>
      <c r="B5932">
        <v>7</v>
      </c>
      <c r="C5932" t="s">
        <v>391</v>
      </c>
      <c r="D5932" t="s">
        <v>272</v>
      </c>
      <c r="E5932" t="s">
        <v>17</v>
      </c>
      <c r="F5932" t="s">
        <v>38</v>
      </c>
      <c r="G5932">
        <v>73</v>
      </c>
      <c r="H5932">
        <v>86</v>
      </c>
      <c r="I5932" t="str">
        <f>INDEX('DATA - Teams'!$C:$C,MATCH(C5932,'DATA - Teams'!$B:$B,0))</f>
        <v>JMERC</v>
      </c>
    </row>
    <row r="5933" spans="1:9" hidden="1" x14ac:dyDescent="0.2">
      <c r="A5933">
        <v>2018</v>
      </c>
      <c r="B5933">
        <v>7</v>
      </c>
      <c r="C5933" t="s">
        <v>391</v>
      </c>
      <c r="D5933" t="s">
        <v>188</v>
      </c>
      <c r="E5933" t="s">
        <v>32</v>
      </c>
      <c r="F5933" t="s">
        <v>41</v>
      </c>
      <c r="G5933">
        <v>125</v>
      </c>
      <c r="H5933">
        <v>64</v>
      </c>
      <c r="I5933" t="str">
        <f>INDEX('DATA - Teams'!$C:$C,MATCH(C5933,'DATA - Teams'!$B:$B,0))</f>
        <v>JMERC</v>
      </c>
    </row>
    <row r="5934" spans="1:9" hidden="1" x14ac:dyDescent="0.2">
      <c r="A5934">
        <v>2018</v>
      </c>
      <c r="B5934">
        <v>7</v>
      </c>
      <c r="C5934" t="s">
        <v>391</v>
      </c>
      <c r="D5934" t="s">
        <v>93</v>
      </c>
      <c r="E5934" t="s">
        <v>23</v>
      </c>
      <c r="F5934" t="s">
        <v>43</v>
      </c>
      <c r="G5934">
        <v>91</v>
      </c>
      <c r="H5934">
        <v>75</v>
      </c>
      <c r="I5934" t="str">
        <f>INDEX('DATA - Teams'!$C:$C,MATCH(C5934,'DATA - Teams'!$B:$B,0))</f>
        <v>JMERC</v>
      </c>
    </row>
    <row r="5935" spans="1:9" hidden="1" x14ac:dyDescent="0.2">
      <c r="A5935">
        <v>2018</v>
      </c>
      <c r="B5935">
        <v>7</v>
      </c>
      <c r="C5935" t="s">
        <v>391</v>
      </c>
      <c r="D5935" t="s">
        <v>74</v>
      </c>
      <c r="E5935" t="s">
        <v>35</v>
      </c>
      <c r="F5935" t="s">
        <v>41</v>
      </c>
      <c r="G5935">
        <v>87</v>
      </c>
      <c r="H5935">
        <v>75</v>
      </c>
      <c r="I5935" t="str">
        <f>INDEX('DATA - Teams'!$C:$C,MATCH(C5935,'DATA - Teams'!$B:$B,0))</f>
        <v>JMERC</v>
      </c>
    </row>
    <row r="5936" spans="1:9" hidden="1" x14ac:dyDescent="0.2">
      <c r="A5936">
        <v>2018</v>
      </c>
      <c r="B5936">
        <v>7</v>
      </c>
      <c r="C5936" t="s">
        <v>391</v>
      </c>
      <c r="D5936" t="s">
        <v>394</v>
      </c>
      <c r="E5936" t="s">
        <v>35</v>
      </c>
      <c r="F5936" t="s">
        <v>43</v>
      </c>
      <c r="G5936">
        <v>71</v>
      </c>
      <c r="H5936">
        <v>64</v>
      </c>
      <c r="I5936" t="str">
        <f>INDEX('DATA - Teams'!$C:$C,MATCH(C5936,'DATA - Teams'!$B:$B,0))</f>
        <v>JMERC</v>
      </c>
    </row>
    <row r="5937" spans="1:9" hidden="1" x14ac:dyDescent="0.2">
      <c r="A5937">
        <v>2018</v>
      </c>
      <c r="B5937">
        <v>7</v>
      </c>
      <c r="C5937" t="s">
        <v>391</v>
      </c>
      <c r="D5937" t="s">
        <v>179</v>
      </c>
      <c r="E5937" t="s">
        <v>35</v>
      </c>
      <c r="F5937" t="s">
        <v>38</v>
      </c>
      <c r="G5937">
        <v>64</v>
      </c>
      <c r="H5937">
        <v>57</v>
      </c>
      <c r="I5937" t="str">
        <f>INDEX('DATA - Teams'!$C:$C,MATCH(C5937,'DATA - Teams'!$B:$B,0))</f>
        <v>JMERC</v>
      </c>
    </row>
    <row r="5938" spans="1:9" hidden="1" x14ac:dyDescent="0.2">
      <c r="A5938">
        <v>2018</v>
      </c>
      <c r="B5938">
        <v>7</v>
      </c>
      <c r="C5938" t="s">
        <v>391</v>
      </c>
      <c r="D5938" t="s">
        <v>243</v>
      </c>
      <c r="E5938" t="s">
        <v>36</v>
      </c>
      <c r="F5938" t="s">
        <v>59</v>
      </c>
      <c r="G5938">
        <v>70</v>
      </c>
      <c r="H5938">
        <v>0</v>
      </c>
      <c r="I5938" t="str">
        <f>INDEX('DATA - Teams'!$C:$C,MATCH(C5938,'DATA - Teams'!$B:$B,0))</f>
        <v>JMERC</v>
      </c>
    </row>
    <row r="5939" spans="1:9" hidden="1" x14ac:dyDescent="0.2">
      <c r="A5939">
        <v>2018</v>
      </c>
      <c r="B5939">
        <v>7</v>
      </c>
      <c r="C5939" t="s">
        <v>391</v>
      </c>
      <c r="D5939" t="s">
        <v>190</v>
      </c>
      <c r="E5939" t="s">
        <v>32</v>
      </c>
      <c r="F5939" t="s">
        <v>59</v>
      </c>
      <c r="G5939">
        <v>97</v>
      </c>
      <c r="H5939">
        <v>0</v>
      </c>
      <c r="I5939" t="str">
        <f>INDEX('DATA - Teams'!$C:$C,MATCH(C5939,'DATA - Teams'!$B:$B,0))</f>
        <v>JMERC</v>
      </c>
    </row>
    <row r="5940" spans="1:9" hidden="1" x14ac:dyDescent="0.2">
      <c r="A5940">
        <v>2018</v>
      </c>
      <c r="B5940">
        <v>7</v>
      </c>
      <c r="C5940" t="s">
        <v>391</v>
      </c>
      <c r="D5940" t="s">
        <v>131</v>
      </c>
      <c r="E5940" t="s">
        <v>32</v>
      </c>
      <c r="F5940" t="s">
        <v>59</v>
      </c>
      <c r="G5940">
        <v>63</v>
      </c>
      <c r="H5940">
        <v>0</v>
      </c>
      <c r="I5940" t="str">
        <f>INDEX('DATA - Teams'!$C:$C,MATCH(C5940,'DATA - Teams'!$B:$B,0))</f>
        <v>JMERC</v>
      </c>
    </row>
    <row r="5941" spans="1:9" hidden="1" x14ac:dyDescent="0.2">
      <c r="A5941">
        <v>2018</v>
      </c>
      <c r="B5941">
        <v>7</v>
      </c>
      <c r="C5941" t="s">
        <v>391</v>
      </c>
      <c r="D5941" t="s">
        <v>220</v>
      </c>
      <c r="E5941" t="s">
        <v>32</v>
      </c>
      <c r="F5941" t="s">
        <v>59</v>
      </c>
      <c r="G5941">
        <v>78</v>
      </c>
      <c r="H5941">
        <v>0</v>
      </c>
      <c r="I5941" t="str">
        <f>INDEX('DATA - Teams'!$C:$C,MATCH(C5941,'DATA - Teams'!$B:$B,0))</f>
        <v>JMERC</v>
      </c>
    </row>
    <row r="5942" spans="1:9" hidden="1" x14ac:dyDescent="0.2">
      <c r="A5942">
        <v>2018</v>
      </c>
      <c r="B5942">
        <v>8</v>
      </c>
      <c r="C5942" t="s">
        <v>391</v>
      </c>
      <c r="D5942" t="s">
        <v>209</v>
      </c>
      <c r="E5942" t="s">
        <v>10</v>
      </c>
      <c r="F5942" t="s">
        <v>41</v>
      </c>
      <c r="G5942">
        <v>94</v>
      </c>
      <c r="H5942">
        <v>79</v>
      </c>
      <c r="I5942" t="str">
        <f>INDEX('DATA - Teams'!$C:$C,MATCH(C5942,'DATA - Teams'!$B:$B,0))</f>
        <v>JMERC</v>
      </c>
    </row>
    <row r="5943" spans="1:9" hidden="1" x14ac:dyDescent="0.2">
      <c r="A5943">
        <v>2018</v>
      </c>
      <c r="B5943">
        <v>8</v>
      </c>
      <c r="C5943" t="s">
        <v>391</v>
      </c>
      <c r="D5943" t="s">
        <v>395</v>
      </c>
      <c r="E5943" t="s">
        <v>16</v>
      </c>
      <c r="F5943" t="s">
        <v>38</v>
      </c>
      <c r="G5943">
        <v>76</v>
      </c>
      <c r="H5943">
        <v>96</v>
      </c>
      <c r="I5943" t="str">
        <f>INDEX('DATA - Teams'!$C:$C,MATCH(C5943,'DATA - Teams'!$B:$B,0))</f>
        <v>JMERC</v>
      </c>
    </row>
    <row r="5944" spans="1:9" hidden="1" x14ac:dyDescent="0.2">
      <c r="A5944">
        <v>2018</v>
      </c>
      <c r="B5944">
        <v>8</v>
      </c>
      <c r="C5944" t="s">
        <v>391</v>
      </c>
      <c r="D5944" t="s">
        <v>393</v>
      </c>
      <c r="E5944" t="s">
        <v>20</v>
      </c>
      <c r="F5944" t="s">
        <v>41</v>
      </c>
      <c r="G5944">
        <v>95</v>
      </c>
      <c r="H5944">
        <v>91</v>
      </c>
      <c r="I5944" t="str">
        <f>INDEX('DATA - Teams'!$C:$C,MATCH(C5944,'DATA - Teams'!$B:$B,0))</f>
        <v>JMERC</v>
      </c>
    </row>
    <row r="5945" spans="1:9" hidden="1" x14ac:dyDescent="0.2">
      <c r="A5945">
        <v>2018</v>
      </c>
      <c r="B5945">
        <v>8</v>
      </c>
      <c r="C5945" t="s">
        <v>391</v>
      </c>
      <c r="D5945" t="s">
        <v>54</v>
      </c>
      <c r="E5945" t="s">
        <v>14</v>
      </c>
      <c r="F5945" t="s">
        <v>43</v>
      </c>
      <c r="G5945">
        <v>103</v>
      </c>
      <c r="H5945">
        <v>91</v>
      </c>
      <c r="I5945" t="str">
        <f>INDEX('DATA - Teams'!$C:$C,MATCH(C5945,'DATA - Teams'!$B:$B,0))</f>
        <v>JMERC</v>
      </c>
    </row>
    <row r="5946" spans="1:9" hidden="1" x14ac:dyDescent="0.2">
      <c r="A5946">
        <v>2018</v>
      </c>
      <c r="B5946">
        <v>8</v>
      </c>
      <c r="C5946" t="s">
        <v>391</v>
      </c>
      <c r="D5946" t="s">
        <v>304</v>
      </c>
      <c r="E5946" t="s">
        <v>14</v>
      </c>
      <c r="F5946" t="s">
        <v>38</v>
      </c>
      <c r="G5946">
        <v>79</v>
      </c>
      <c r="H5946">
        <v>85</v>
      </c>
      <c r="I5946" t="str">
        <f>INDEX('DATA - Teams'!$C:$C,MATCH(C5946,'DATA - Teams'!$B:$B,0))</f>
        <v>JMERC</v>
      </c>
    </row>
    <row r="5947" spans="1:9" hidden="1" x14ac:dyDescent="0.2">
      <c r="A5947">
        <v>2018</v>
      </c>
      <c r="B5947">
        <v>8</v>
      </c>
      <c r="C5947" t="s">
        <v>391</v>
      </c>
      <c r="D5947" t="s">
        <v>141</v>
      </c>
      <c r="E5947" t="s">
        <v>28</v>
      </c>
      <c r="F5947" t="s">
        <v>43</v>
      </c>
      <c r="G5947">
        <v>117</v>
      </c>
      <c r="H5947">
        <v>89</v>
      </c>
      <c r="I5947" t="str">
        <f>INDEX('DATA - Teams'!$C:$C,MATCH(C5947,'DATA - Teams'!$B:$B,0))</f>
        <v>JMERC</v>
      </c>
    </row>
    <row r="5948" spans="1:9" hidden="1" x14ac:dyDescent="0.2">
      <c r="A5948">
        <v>2018</v>
      </c>
      <c r="B5948">
        <v>8</v>
      </c>
      <c r="C5948" t="s">
        <v>391</v>
      </c>
      <c r="D5948" t="s">
        <v>301</v>
      </c>
      <c r="E5948" t="s">
        <v>27</v>
      </c>
      <c r="F5948" t="s">
        <v>41</v>
      </c>
      <c r="G5948">
        <v>119</v>
      </c>
      <c r="H5948">
        <v>111</v>
      </c>
      <c r="I5948" t="str">
        <f>INDEX('DATA - Teams'!$C:$C,MATCH(C5948,'DATA - Teams'!$B:$B,0))</f>
        <v>JMERC</v>
      </c>
    </row>
    <row r="5949" spans="1:9" hidden="1" x14ac:dyDescent="0.2">
      <c r="A5949">
        <v>2018</v>
      </c>
      <c r="B5949">
        <v>8</v>
      </c>
      <c r="C5949" t="s">
        <v>391</v>
      </c>
      <c r="D5949" t="s">
        <v>197</v>
      </c>
      <c r="E5949" t="s">
        <v>21</v>
      </c>
      <c r="F5949" t="s">
        <v>41</v>
      </c>
      <c r="G5949">
        <v>95</v>
      </c>
      <c r="H5949">
        <v>49</v>
      </c>
      <c r="I5949" t="str">
        <f>INDEX('DATA - Teams'!$C:$C,MATCH(C5949,'DATA - Teams'!$B:$B,0))</f>
        <v>JMERC</v>
      </c>
    </row>
    <row r="5950" spans="1:9" hidden="1" x14ac:dyDescent="0.2">
      <c r="A5950">
        <v>2018</v>
      </c>
      <c r="B5950">
        <v>8</v>
      </c>
      <c r="C5950" t="s">
        <v>391</v>
      </c>
      <c r="D5950" t="s">
        <v>274</v>
      </c>
      <c r="E5950" t="s">
        <v>18</v>
      </c>
      <c r="F5950" t="s">
        <v>52</v>
      </c>
      <c r="G5950">
        <v>126</v>
      </c>
      <c r="H5950">
        <v>112</v>
      </c>
      <c r="I5950" t="str">
        <f>INDEX('DATA - Teams'!$C:$C,MATCH(C5950,'DATA - Teams'!$B:$B,0))</f>
        <v>JMERC</v>
      </c>
    </row>
    <row r="5951" spans="1:9" hidden="1" x14ac:dyDescent="0.2">
      <c r="A5951">
        <v>2018</v>
      </c>
      <c r="B5951">
        <v>8</v>
      </c>
      <c r="C5951" t="s">
        <v>391</v>
      </c>
      <c r="D5951" t="s">
        <v>365</v>
      </c>
      <c r="E5951" t="s">
        <v>13</v>
      </c>
      <c r="F5951" t="s">
        <v>38</v>
      </c>
      <c r="G5951">
        <v>98</v>
      </c>
      <c r="H5951">
        <v>78</v>
      </c>
      <c r="I5951" t="str">
        <f>INDEX('DATA - Teams'!$C:$C,MATCH(C5951,'DATA - Teams'!$B:$B,0))</f>
        <v>JMERC</v>
      </c>
    </row>
    <row r="5952" spans="1:9" hidden="1" x14ac:dyDescent="0.2">
      <c r="A5952">
        <v>2018</v>
      </c>
      <c r="B5952">
        <v>8</v>
      </c>
      <c r="C5952" t="s">
        <v>391</v>
      </c>
      <c r="D5952" t="s">
        <v>57</v>
      </c>
      <c r="E5952" t="s">
        <v>13</v>
      </c>
      <c r="F5952" t="s">
        <v>41</v>
      </c>
      <c r="G5952">
        <v>103</v>
      </c>
      <c r="H5952">
        <v>102</v>
      </c>
      <c r="I5952" t="str">
        <f>INDEX('DATA - Teams'!$C:$C,MATCH(C5952,'DATA - Teams'!$B:$B,0))</f>
        <v>JMERC</v>
      </c>
    </row>
    <row r="5953" spans="1:9" hidden="1" x14ac:dyDescent="0.2">
      <c r="A5953">
        <v>2018</v>
      </c>
      <c r="B5953">
        <v>8</v>
      </c>
      <c r="C5953" t="s">
        <v>391</v>
      </c>
      <c r="D5953" t="s">
        <v>272</v>
      </c>
      <c r="E5953" t="s">
        <v>17</v>
      </c>
      <c r="F5953" t="s">
        <v>43</v>
      </c>
      <c r="G5953">
        <v>82</v>
      </c>
      <c r="H5953">
        <v>135</v>
      </c>
      <c r="I5953" t="str">
        <f>INDEX('DATA - Teams'!$C:$C,MATCH(C5953,'DATA - Teams'!$B:$B,0))</f>
        <v>JMERC</v>
      </c>
    </row>
    <row r="5954" spans="1:9" hidden="1" x14ac:dyDescent="0.2">
      <c r="A5954">
        <v>2018</v>
      </c>
      <c r="B5954">
        <v>8</v>
      </c>
      <c r="C5954" t="s">
        <v>391</v>
      </c>
      <c r="D5954" t="s">
        <v>188</v>
      </c>
      <c r="E5954" t="s">
        <v>32</v>
      </c>
      <c r="F5954" t="s">
        <v>41</v>
      </c>
      <c r="G5954">
        <v>119</v>
      </c>
      <c r="H5954">
        <v>100</v>
      </c>
      <c r="I5954" t="str">
        <f>INDEX('DATA - Teams'!$C:$C,MATCH(C5954,'DATA - Teams'!$B:$B,0))</f>
        <v>JMERC</v>
      </c>
    </row>
    <row r="5955" spans="1:9" hidden="1" x14ac:dyDescent="0.2">
      <c r="A5955">
        <v>2018</v>
      </c>
      <c r="B5955">
        <v>8</v>
      </c>
      <c r="C5955" t="s">
        <v>391</v>
      </c>
      <c r="D5955" t="s">
        <v>131</v>
      </c>
      <c r="E5955" t="s">
        <v>32</v>
      </c>
      <c r="F5955" t="s">
        <v>38</v>
      </c>
      <c r="G5955">
        <v>67</v>
      </c>
      <c r="H5955">
        <v>73</v>
      </c>
      <c r="I5955" t="str">
        <f>INDEX('DATA - Teams'!$C:$C,MATCH(C5955,'DATA - Teams'!$B:$B,0))</f>
        <v>JMERC</v>
      </c>
    </row>
    <row r="5956" spans="1:9" hidden="1" x14ac:dyDescent="0.2">
      <c r="A5956">
        <v>2018</v>
      </c>
      <c r="B5956">
        <v>8</v>
      </c>
      <c r="C5956" t="s">
        <v>391</v>
      </c>
      <c r="D5956" t="s">
        <v>220</v>
      </c>
      <c r="E5956" t="s">
        <v>32</v>
      </c>
      <c r="F5956" t="s">
        <v>38</v>
      </c>
      <c r="G5956">
        <v>88</v>
      </c>
      <c r="H5956">
        <v>107</v>
      </c>
      <c r="I5956" t="str">
        <f>INDEX('DATA - Teams'!$C:$C,MATCH(C5956,'DATA - Teams'!$B:$B,0))</f>
        <v>JMERC</v>
      </c>
    </row>
    <row r="5957" spans="1:9" hidden="1" x14ac:dyDescent="0.2">
      <c r="A5957">
        <v>2018</v>
      </c>
      <c r="B5957">
        <v>8</v>
      </c>
      <c r="C5957" t="s">
        <v>391</v>
      </c>
      <c r="D5957" t="s">
        <v>93</v>
      </c>
      <c r="E5957" t="s">
        <v>23</v>
      </c>
      <c r="F5957" t="s">
        <v>43</v>
      </c>
      <c r="G5957">
        <v>86</v>
      </c>
      <c r="H5957">
        <v>45</v>
      </c>
      <c r="I5957" t="str">
        <f>INDEX('DATA - Teams'!$C:$C,MATCH(C5957,'DATA - Teams'!$B:$B,0))</f>
        <v>JMERC</v>
      </c>
    </row>
    <row r="5958" spans="1:9" hidden="1" x14ac:dyDescent="0.2">
      <c r="A5958">
        <v>2018</v>
      </c>
      <c r="B5958">
        <v>8</v>
      </c>
      <c r="C5958" t="s">
        <v>391</v>
      </c>
      <c r="D5958" t="s">
        <v>74</v>
      </c>
      <c r="E5958" t="s">
        <v>35</v>
      </c>
      <c r="F5958" t="s">
        <v>41</v>
      </c>
      <c r="G5958">
        <v>88</v>
      </c>
      <c r="H5958">
        <v>71</v>
      </c>
      <c r="I5958" t="str">
        <f>INDEX('DATA - Teams'!$C:$C,MATCH(C5958,'DATA - Teams'!$B:$B,0))</f>
        <v>JMERC</v>
      </c>
    </row>
    <row r="5959" spans="1:9" hidden="1" x14ac:dyDescent="0.2">
      <c r="A5959">
        <v>2018</v>
      </c>
      <c r="B5959">
        <v>8</v>
      </c>
      <c r="C5959" t="s">
        <v>391</v>
      </c>
      <c r="D5959" t="s">
        <v>394</v>
      </c>
      <c r="E5959" t="s">
        <v>35</v>
      </c>
      <c r="F5959" t="s">
        <v>43</v>
      </c>
      <c r="G5959">
        <v>67</v>
      </c>
      <c r="H5959">
        <v>38</v>
      </c>
      <c r="I5959" t="str">
        <f>INDEX('DATA - Teams'!$C:$C,MATCH(C5959,'DATA - Teams'!$B:$B,0))</f>
        <v>JMERC</v>
      </c>
    </row>
    <row r="5960" spans="1:9" hidden="1" x14ac:dyDescent="0.2">
      <c r="A5960">
        <v>2018</v>
      </c>
      <c r="B5960">
        <v>8</v>
      </c>
      <c r="C5960" t="s">
        <v>391</v>
      </c>
      <c r="D5960" t="s">
        <v>62</v>
      </c>
      <c r="E5960" t="s">
        <v>16</v>
      </c>
      <c r="F5960" t="s">
        <v>59</v>
      </c>
      <c r="G5960">
        <v>76</v>
      </c>
      <c r="H5960">
        <v>0</v>
      </c>
      <c r="I5960" t="str">
        <f>INDEX('DATA - Teams'!$C:$C,MATCH(C5960,'DATA - Teams'!$B:$B,0))</f>
        <v>JMERC</v>
      </c>
    </row>
    <row r="5961" spans="1:9" hidden="1" x14ac:dyDescent="0.2">
      <c r="A5961">
        <v>2018</v>
      </c>
      <c r="B5961">
        <v>8</v>
      </c>
      <c r="C5961" t="s">
        <v>391</v>
      </c>
      <c r="D5961" t="s">
        <v>243</v>
      </c>
      <c r="E5961" t="s">
        <v>36</v>
      </c>
      <c r="F5961" t="s">
        <v>59</v>
      </c>
      <c r="G5961">
        <v>70</v>
      </c>
      <c r="H5961">
        <v>0</v>
      </c>
      <c r="I5961" t="str">
        <f>INDEX('DATA - Teams'!$C:$C,MATCH(C5961,'DATA - Teams'!$B:$B,0))</f>
        <v>JMERC</v>
      </c>
    </row>
    <row r="5962" spans="1:9" hidden="1" x14ac:dyDescent="0.2">
      <c r="A5962">
        <v>2018</v>
      </c>
      <c r="B5962">
        <v>8</v>
      </c>
      <c r="C5962" t="s">
        <v>391</v>
      </c>
      <c r="D5962" t="s">
        <v>190</v>
      </c>
      <c r="E5962" t="s">
        <v>32</v>
      </c>
      <c r="F5962" t="s">
        <v>59</v>
      </c>
      <c r="G5962">
        <v>97</v>
      </c>
      <c r="H5962">
        <v>0</v>
      </c>
      <c r="I5962" t="str">
        <f>INDEX('DATA - Teams'!$C:$C,MATCH(C5962,'DATA - Teams'!$B:$B,0))</f>
        <v>JMERC</v>
      </c>
    </row>
    <row r="5963" spans="1:9" hidden="1" x14ac:dyDescent="0.2">
      <c r="A5963">
        <v>2018</v>
      </c>
      <c r="B5963">
        <v>8</v>
      </c>
      <c r="C5963" t="s">
        <v>391</v>
      </c>
      <c r="D5963" t="s">
        <v>179</v>
      </c>
      <c r="E5963" t="s">
        <v>35</v>
      </c>
      <c r="F5963" t="s">
        <v>59</v>
      </c>
      <c r="G5963">
        <v>64</v>
      </c>
      <c r="H5963">
        <v>54</v>
      </c>
      <c r="I5963" t="str">
        <f>INDEX('DATA - Teams'!$C:$C,MATCH(C5963,'DATA - Teams'!$B:$B,0))</f>
        <v>JMERC</v>
      </c>
    </row>
    <row r="5964" spans="1:9" hidden="1" x14ac:dyDescent="0.2">
      <c r="A5964">
        <v>2018</v>
      </c>
      <c r="B5964">
        <v>9</v>
      </c>
      <c r="C5964" t="s">
        <v>391</v>
      </c>
      <c r="D5964" t="s">
        <v>396</v>
      </c>
      <c r="E5964" t="s">
        <v>10</v>
      </c>
      <c r="F5964" t="s">
        <v>43</v>
      </c>
      <c r="G5964">
        <v>99</v>
      </c>
      <c r="H5964">
        <v>79</v>
      </c>
      <c r="I5964" t="str">
        <f>INDEX('DATA - Teams'!$C:$C,MATCH(C5964,'DATA - Teams'!$B:$B,0))</f>
        <v>JMERC</v>
      </c>
    </row>
    <row r="5965" spans="1:9" hidden="1" x14ac:dyDescent="0.2">
      <c r="A5965">
        <v>2018</v>
      </c>
      <c r="B5965">
        <v>9</v>
      </c>
      <c r="C5965" t="s">
        <v>391</v>
      </c>
      <c r="D5965" t="s">
        <v>294</v>
      </c>
      <c r="E5965" t="s">
        <v>16</v>
      </c>
      <c r="F5965" t="s">
        <v>38</v>
      </c>
      <c r="G5965">
        <v>108</v>
      </c>
      <c r="H5965">
        <v>67</v>
      </c>
      <c r="I5965" t="str">
        <f>INDEX('DATA - Teams'!$C:$C,MATCH(C5965,'DATA - Teams'!$B:$B,0))</f>
        <v>JMERC</v>
      </c>
    </row>
    <row r="5966" spans="1:9" hidden="1" x14ac:dyDescent="0.2">
      <c r="A5966">
        <v>2018</v>
      </c>
      <c r="B5966">
        <v>9</v>
      </c>
      <c r="C5966" t="s">
        <v>391</v>
      </c>
      <c r="D5966" t="s">
        <v>393</v>
      </c>
      <c r="E5966" t="s">
        <v>20</v>
      </c>
      <c r="F5966" t="s">
        <v>41</v>
      </c>
      <c r="G5966">
        <v>87</v>
      </c>
      <c r="H5966">
        <v>48</v>
      </c>
      <c r="I5966" t="str">
        <f>INDEX('DATA - Teams'!$C:$C,MATCH(C5966,'DATA - Teams'!$B:$B,0))</f>
        <v>JMERC</v>
      </c>
    </row>
    <row r="5967" spans="1:9" hidden="1" x14ac:dyDescent="0.2">
      <c r="A5967">
        <v>2018</v>
      </c>
      <c r="B5967">
        <v>9</v>
      </c>
      <c r="C5967" t="s">
        <v>391</v>
      </c>
      <c r="D5967" t="s">
        <v>123</v>
      </c>
      <c r="E5967" t="s">
        <v>31</v>
      </c>
      <c r="F5967" t="s">
        <v>41</v>
      </c>
      <c r="G5967">
        <v>97</v>
      </c>
      <c r="H5967">
        <v>127</v>
      </c>
      <c r="I5967" t="str">
        <f>INDEX('DATA - Teams'!$C:$C,MATCH(C5967,'DATA - Teams'!$B:$B,0))</f>
        <v>JMERC</v>
      </c>
    </row>
    <row r="5968" spans="1:9" hidden="1" x14ac:dyDescent="0.2">
      <c r="A5968">
        <v>2018</v>
      </c>
      <c r="B5968">
        <v>9</v>
      </c>
      <c r="C5968" t="s">
        <v>391</v>
      </c>
      <c r="D5968" t="s">
        <v>304</v>
      </c>
      <c r="E5968" t="s">
        <v>14</v>
      </c>
      <c r="F5968" t="s">
        <v>38</v>
      </c>
      <c r="G5968">
        <v>84</v>
      </c>
      <c r="H5968">
        <v>114</v>
      </c>
      <c r="I5968" t="str">
        <f>INDEX('DATA - Teams'!$C:$C,MATCH(C5968,'DATA - Teams'!$B:$B,0))</f>
        <v>JMERC</v>
      </c>
    </row>
    <row r="5969" spans="1:9" hidden="1" x14ac:dyDescent="0.2">
      <c r="A5969">
        <v>2018</v>
      </c>
      <c r="B5969">
        <v>9</v>
      </c>
      <c r="C5969" t="s">
        <v>391</v>
      </c>
      <c r="D5969" t="s">
        <v>371</v>
      </c>
      <c r="E5969" t="s">
        <v>28</v>
      </c>
      <c r="F5969" t="s">
        <v>43</v>
      </c>
      <c r="G5969">
        <v>76</v>
      </c>
      <c r="H5969">
        <v>91</v>
      </c>
      <c r="I5969" t="str">
        <f>INDEX('DATA - Teams'!$C:$C,MATCH(C5969,'DATA - Teams'!$B:$B,0))</f>
        <v>JMERC</v>
      </c>
    </row>
    <row r="5970" spans="1:9" hidden="1" x14ac:dyDescent="0.2">
      <c r="A5970">
        <v>2018</v>
      </c>
      <c r="B5970">
        <v>9</v>
      </c>
      <c r="C5970" t="s">
        <v>391</v>
      </c>
      <c r="D5970" t="s">
        <v>141</v>
      </c>
      <c r="E5970" t="s">
        <v>28</v>
      </c>
      <c r="F5970" t="s">
        <v>43</v>
      </c>
      <c r="G5970">
        <v>112</v>
      </c>
      <c r="H5970">
        <v>102</v>
      </c>
      <c r="I5970" t="str">
        <f>INDEX('DATA - Teams'!$C:$C,MATCH(C5970,'DATA - Teams'!$B:$B,0))</f>
        <v>JMERC</v>
      </c>
    </row>
    <row r="5971" spans="1:9" hidden="1" x14ac:dyDescent="0.2">
      <c r="A5971">
        <v>2018</v>
      </c>
      <c r="B5971">
        <v>9</v>
      </c>
      <c r="C5971" t="s">
        <v>391</v>
      </c>
      <c r="D5971" t="s">
        <v>235</v>
      </c>
      <c r="E5971" t="s">
        <v>27</v>
      </c>
      <c r="F5971" t="s">
        <v>41</v>
      </c>
      <c r="G5971">
        <v>87</v>
      </c>
      <c r="H5971">
        <v>93</v>
      </c>
      <c r="I5971" t="str">
        <f>INDEX('DATA - Teams'!$C:$C,MATCH(C5971,'DATA - Teams'!$B:$B,0))</f>
        <v>JMERC</v>
      </c>
    </row>
    <row r="5972" spans="1:9" hidden="1" x14ac:dyDescent="0.2">
      <c r="A5972">
        <v>2018</v>
      </c>
      <c r="B5972">
        <v>9</v>
      </c>
      <c r="C5972" t="s">
        <v>391</v>
      </c>
      <c r="D5972" t="s">
        <v>197</v>
      </c>
      <c r="E5972" t="s">
        <v>21</v>
      </c>
      <c r="F5972" t="s">
        <v>41</v>
      </c>
      <c r="G5972">
        <v>99</v>
      </c>
      <c r="H5972">
        <v>107</v>
      </c>
      <c r="I5972" t="str">
        <f>INDEX('DATA - Teams'!$C:$C,MATCH(C5972,'DATA - Teams'!$B:$B,0))</f>
        <v>JMERC</v>
      </c>
    </row>
    <row r="5973" spans="1:9" hidden="1" x14ac:dyDescent="0.2">
      <c r="A5973">
        <v>2018</v>
      </c>
      <c r="B5973">
        <v>9</v>
      </c>
      <c r="C5973" t="s">
        <v>391</v>
      </c>
      <c r="D5973" t="s">
        <v>397</v>
      </c>
      <c r="E5973" t="s">
        <v>36</v>
      </c>
      <c r="F5973" t="s">
        <v>38</v>
      </c>
      <c r="G5973">
        <v>96</v>
      </c>
      <c r="H5973">
        <v>71</v>
      </c>
      <c r="I5973" t="str">
        <f>INDEX('DATA - Teams'!$C:$C,MATCH(C5973,'DATA - Teams'!$B:$B,0))</f>
        <v>JMERC</v>
      </c>
    </row>
    <row r="5974" spans="1:9" hidden="1" x14ac:dyDescent="0.2">
      <c r="A5974">
        <v>2018</v>
      </c>
      <c r="B5974">
        <v>9</v>
      </c>
      <c r="C5974" t="s">
        <v>391</v>
      </c>
      <c r="D5974" t="s">
        <v>243</v>
      </c>
      <c r="E5974" t="s">
        <v>36</v>
      </c>
      <c r="F5974" t="s">
        <v>41</v>
      </c>
      <c r="G5974">
        <v>64</v>
      </c>
      <c r="H5974">
        <v>52</v>
      </c>
      <c r="I5974" t="str">
        <f>INDEX('DATA - Teams'!$C:$C,MATCH(C5974,'DATA - Teams'!$B:$B,0))</f>
        <v>JMERC</v>
      </c>
    </row>
    <row r="5975" spans="1:9" hidden="1" x14ac:dyDescent="0.2">
      <c r="A5975">
        <v>2018</v>
      </c>
      <c r="B5975">
        <v>9</v>
      </c>
      <c r="C5975" t="s">
        <v>391</v>
      </c>
      <c r="D5975" t="s">
        <v>274</v>
      </c>
      <c r="E5975" t="s">
        <v>18</v>
      </c>
      <c r="F5975" t="s">
        <v>52</v>
      </c>
      <c r="G5975">
        <v>122</v>
      </c>
      <c r="H5975">
        <v>79</v>
      </c>
      <c r="I5975" t="str">
        <f>INDEX('DATA - Teams'!$C:$C,MATCH(C5975,'DATA - Teams'!$B:$B,0))</f>
        <v>JMERC</v>
      </c>
    </row>
    <row r="5976" spans="1:9" hidden="1" x14ac:dyDescent="0.2">
      <c r="A5976">
        <v>2018</v>
      </c>
      <c r="B5976">
        <v>9</v>
      </c>
      <c r="C5976" t="s">
        <v>391</v>
      </c>
      <c r="D5976" t="s">
        <v>57</v>
      </c>
      <c r="E5976" t="s">
        <v>13</v>
      </c>
      <c r="F5976" t="s">
        <v>41</v>
      </c>
      <c r="G5976">
        <v>105</v>
      </c>
      <c r="H5976">
        <v>114</v>
      </c>
      <c r="I5976" t="str">
        <f>INDEX('DATA - Teams'!$C:$C,MATCH(C5976,'DATA - Teams'!$B:$B,0))</f>
        <v>JMERC</v>
      </c>
    </row>
    <row r="5977" spans="1:9" hidden="1" x14ac:dyDescent="0.2">
      <c r="A5977">
        <v>2018</v>
      </c>
      <c r="B5977">
        <v>9</v>
      </c>
      <c r="C5977" t="s">
        <v>391</v>
      </c>
      <c r="D5977" t="s">
        <v>365</v>
      </c>
      <c r="E5977" t="s">
        <v>13</v>
      </c>
      <c r="F5977" t="s">
        <v>38</v>
      </c>
      <c r="G5977">
        <v>83</v>
      </c>
      <c r="H5977">
        <v>44</v>
      </c>
      <c r="I5977" t="str">
        <f>INDEX('DATA - Teams'!$C:$C,MATCH(C5977,'DATA - Teams'!$B:$B,0))</f>
        <v>JMERC</v>
      </c>
    </row>
    <row r="5978" spans="1:9" hidden="1" x14ac:dyDescent="0.2">
      <c r="A5978">
        <v>2018</v>
      </c>
      <c r="B5978">
        <v>9</v>
      </c>
      <c r="C5978" t="s">
        <v>391</v>
      </c>
      <c r="D5978" t="s">
        <v>272</v>
      </c>
      <c r="E5978" t="s">
        <v>17</v>
      </c>
      <c r="F5978" t="s">
        <v>43</v>
      </c>
      <c r="G5978">
        <v>98</v>
      </c>
      <c r="H5978">
        <v>118</v>
      </c>
      <c r="I5978" t="str">
        <f>INDEX('DATA - Teams'!$C:$C,MATCH(C5978,'DATA - Teams'!$B:$B,0))</f>
        <v>JMERC</v>
      </c>
    </row>
    <row r="5979" spans="1:9" hidden="1" x14ac:dyDescent="0.2">
      <c r="A5979">
        <v>2018</v>
      </c>
      <c r="B5979">
        <v>9</v>
      </c>
      <c r="C5979" t="s">
        <v>391</v>
      </c>
      <c r="D5979" t="s">
        <v>188</v>
      </c>
      <c r="E5979" t="s">
        <v>32</v>
      </c>
      <c r="F5979" t="s">
        <v>41</v>
      </c>
      <c r="G5979">
        <v>113</v>
      </c>
      <c r="H5979">
        <v>89</v>
      </c>
      <c r="I5979" t="str">
        <f>INDEX('DATA - Teams'!$C:$C,MATCH(C5979,'DATA - Teams'!$B:$B,0))</f>
        <v>JMERC</v>
      </c>
    </row>
    <row r="5980" spans="1:9" hidden="1" x14ac:dyDescent="0.2">
      <c r="A5980">
        <v>2018</v>
      </c>
      <c r="B5980">
        <v>9</v>
      </c>
      <c r="C5980" t="s">
        <v>391</v>
      </c>
      <c r="D5980" t="s">
        <v>220</v>
      </c>
      <c r="E5980" t="s">
        <v>32</v>
      </c>
      <c r="F5980" t="s">
        <v>38</v>
      </c>
      <c r="G5980">
        <v>84</v>
      </c>
      <c r="H5980">
        <v>64</v>
      </c>
      <c r="I5980" t="str">
        <f>INDEX('DATA - Teams'!$C:$C,MATCH(C5980,'DATA - Teams'!$B:$B,0))</f>
        <v>JMERC</v>
      </c>
    </row>
    <row r="5981" spans="1:9" hidden="1" x14ac:dyDescent="0.2">
      <c r="A5981">
        <v>2018</v>
      </c>
      <c r="B5981">
        <v>9</v>
      </c>
      <c r="C5981" t="s">
        <v>391</v>
      </c>
      <c r="D5981" t="s">
        <v>93</v>
      </c>
      <c r="E5981" t="s">
        <v>23</v>
      </c>
      <c r="F5981" t="s">
        <v>43</v>
      </c>
      <c r="G5981">
        <v>79</v>
      </c>
      <c r="H5981">
        <v>69</v>
      </c>
      <c r="I5981" t="str">
        <f>INDEX('DATA - Teams'!$C:$C,MATCH(C5981,'DATA - Teams'!$B:$B,0))</f>
        <v>JMERC</v>
      </c>
    </row>
    <row r="5982" spans="1:9" hidden="1" x14ac:dyDescent="0.2">
      <c r="A5982">
        <v>2018</v>
      </c>
      <c r="B5982">
        <v>9</v>
      </c>
      <c r="C5982" t="s">
        <v>391</v>
      </c>
      <c r="D5982" t="s">
        <v>62</v>
      </c>
      <c r="E5982" t="s">
        <v>16</v>
      </c>
      <c r="F5982" t="s">
        <v>59</v>
      </c>
      <c r="G5982">
        <v>76</v>
      </c>
      <c r="H5982">
        <v>0</v>
      </c>
      <c r="I5982" t="str">
        <f>INDEX('DATA - Teams'!$C:$C,MATCH(C5982,'DATA - Teams'!$B:$B,0))</f>
        <v>JMERC</v>
      </c>
    </row>
    <row r="5983" spans="1:9" hidden="1" x14ac:dyDescent="0.2">
      <c r="A5983">
        <v>2018</v>
      </c>
      <c r="B5983">
        <v>9</v>
      </c>
      <c r="C5983" t="s">
        <v>391</v>
      </c>
      <c r="D5983" t="s">
        <v>253</v>
      </c>
      <c r="E5983" t="s">
        <v>27</v>
      </c>
      <c r="F5983" t="s">
        <v>59</v>
      </c>
      <c r="G5983">
        <v>119</v>
      </c>
      <c r="H5983">
        <v>0</v>
      </c>
      <c r="I5983" t="str">
        <f>INDEX('DATA - Teams'!$C:$C,MATCH(C5983,'DATA - Teams'!$B:$B,0))</f>
        <v>JMERC</v>
      </c>
    </row>
    <row r="5984" spans="1:9" hidden="1" x14ac:dyDescent="0.2">
      <c r="A5984">
        <v>2018</v>
      </c>
      <c r="B5984">
        <v>9</v>
      </c>
      <c r="C5984" t="s">
        <v>391</v>
      </c>
      <c r="D5984" t="s">
        <v>190</v>
      </c>
      <c r="E5984" t="s">
        <v>32</v>
      </c>
      <c r="F5984" t="s">
        <v>59</v>
      </c>
      <c r="G5984">
        <v>97</v>
      </c>
      <c r="H5984">
        <v>0</v>
      </c>
      <c r="I5984" t="str">
        <f>INDEX('DATA - Teams'!$C:$C,MATCH(C5984,'DATA - Teams'!$B:$B,0))</f>
        <v>JMERC</v>
      </c>
    </row>
    <row r="5985" spans="1:9" hidden="1" x14ac:dyDescent="0.2">
      <c r="A5985">
        <v>2018</v>
      </c>
      <c r="B5985">
        <v>9</v>
      </c>
      <c r="C5985" t="s">
        <v>391</v>
      </c>
      <c r="D5985" t="s">
        <v>131</v>
      </c>
      <c r="E5985" t="s">
        <v>32</v>
      </c>
      <c r="F5985" t="s">
        <v>59</v>
      </c>
      <c r="G5985">
        <v>65</v>
      </c>
      <c r="H5985">
        <v>72</v>
      </c>
      <c r="I5985" t="str">
        <f>INDEX('DATA - Teams'!$C:$C,MATCH(C5985,'DATA - Teams'!$B:$B,0))</f>
        <v>JMERC</v>
      </c>
    </row>
    <row r="5986" spans="1:9" hidden="1" x14ac:dyDescent="0.2">
      <c r="A5986">
        <v>2018</v>
      </c>
      <c r="B5986">
        <v>10</v>
      </c>
      <c r="C5986" t="s">
        <v>391</v>
      </c>
      <c r="D5986" t="s">
        <v>396</v>
      </c>
      <c r="E5986" t="s">
        <v>10</v>
      </c>
      <c r="F5986" t="s">
        <v>43</v>
      </c>
      <c r="G5986">
        <v>92</v>
      </c>
      <c r="H5986">
        <v>76</v>
      </c>
      <c r="I5986" t="str">
        <f>INDEX('DATA - Teams'!$C:$C,MATCH(C5986,'DATA - Teams'!$B:$B,0))</f>
        <v>JMERC</v>
      </c>
    </row>
    <row r="5987" spans="1:9" hidden="1" x14ac:dyDescent="0.2">
      <c r="A5987">
        <v>2018</v>
      </c>
      <c r="B5987">
        <v>10</v>
      </c>
      <c r="C5987" t="s">
        <v>391</v>
      </c>
      <c r="D5987" t="s">
        <v>256</v>
      </c>
      <c r="E5987" t="s">
        <v>10</v>
      </c>
      <c r="F5987" t="s">
        <v>38</v>
      </c>
      <c r="G5987">
        <v>71</v>
      </c>
      <c r="H5987">
        <v>48</v>
      </c>
      <c r="I5987" t="str">
        <f>INDEX('DATA - Teams'!$C:$C,MATCH(C5987,'DATA - Teams'!$B:$B,0))</f>
        <v>JMERC</v>
      </c>
    </row>
    <row r="5988" spans="1:9" hidden="1" x14ac:dyDescent="0.2">
      <c r="A5988">
        <v>2018</v>
      </c>
      <c r="B5988">
        <v>10</v>
      </c>
      <c r="C5988" t="s">
        <v>391</v>
      </c>
      <c r="D5988" t="s">
        <v>393</v>
      </c>
      <c r="E5988" t="s">
        <v>20</v>
      </c>
      <c r="F5988" t="s">
        <v>41</v>
      </c>
      <c r="G5988">
        <v>83</v>
      </c>
      <c r="H5988">
        <v>57</v>
      </c>
      <c r="I5988" t="str">
        <f>INDEX('DATA - Teams'!$C:$C,MATCH(C5988,'DATA - Teams'!$B:$B,0))</f>
        <v>JMERC</v>
      </c>
    </row>
    <row r="5989" spans="1:9" hidden="1" x14ac:dyDescent="0.2">
      <c r="A5989">
        <v>2018</v>
      </c>
      <c r="B5989">
        <v>10</v>
      </c>
      <c r="C5989" t="s">
        <v>391</v>
      </c>
      <c r="D5989" t="s">
        <v>304</v>
      </c>
      <c r="E5989" t="s">
        <v>14</v>
      </c>
      <c r="F5989" t="s">
        <v>38</v>
      </c>
      <c r="G5989">
        <v>72</v>
      </c>
      <c r="H5989">
        <v>3</v>
      </c>
      <c r="I5989" t="str">
        <f>INDEX('DATA - Teams'!$C:$C,MATCH(C5989,'DATA - Teams'!$B:$B,0))</f>
        <v>JMERC</v>
      </c>
    </row>
    <row r="5990" spans="1:9" hidden="1" x14ac:dyDescent="0.2">
      <c r="A5990">
        <v>2018</v>
      </c>
      <c r="B5990">
        <v>10</v>
      </c>
      <c r="C5990" t="s">
        <v>391</v>
      </c>
      <c r="D5990" t="s">
        <v>371</v>
      </c>
      <c r="E5990" t="s">
        <v>28</v>
      </c>
      <c r="F5990" t="s">
        <v>43</v>
      </c>
      <c r="G5990">
        <v>76</v>
      </c>
      <c r="H5990">
        <v>104</v>
      </c>
      <c r="I5990" t="str">
        <f>INDEX('DATA - Teams'!$C:$C,MATCH(C5990,'DATA - Teams'!$B:$B,0))</f>
        <v>JMERC</v>
      </c>
    </row>
    <row r="5991" spans="1:9" hidden="1" x14ac:dyDescent="0.2">
      <c r="A5991">
        <v>2018</v>
      </c>
      <c r="B5991">
        <v>10</v>
      </c>
      <c r="C5991" t="s">
        <v>391</v>
      </c>
      <c r="D5991" t="s">
        <v>141</v>
      </c>
      <c r="E5991" t="s">
        <v>28</v>
      </c>
      <c r="F5991" t="s">
        <v>43</v>
      </c>
      <c r="G5991">
        <v>109</v>
      </c>
      <c r="H5991">
        <v>98</v>
      </c>
      <c r="I5991" t="str">
        <f>INDEX('DATA - Teams'!$C:$C,MATCH(C5991,'DATA - Teams'!$B:$B,0))</f>
        <v>JMERC</v>
      </c>
    </row>
    <row r="5992" spans="1:9" hidden="1" x14ac:dyDescent="0.2">
      <c r="A5992">
        <v>2018</v>
      </c>
      <c r="B5992">
        <v>10</v>
      </c>
      <c r="C5992" t="s">
        <v>391</v>
      </c>
      <c r="D5992" t="s">
        <v>253</v>
      </c>
      <c r="E5992" t="s">
        <v>27</v>
      </c>
      <c r="F5992" t="s">
        <v>41</v>
      </c>
      <c r="G5992">
        <v>116</v>
      </c>
      <c r="H5992">
        <v>110</v>
      </c>
      <c r="I5992" t="str">
        <f>INDEX('DATA - Teams'!$C:$C,MATCH(C5992,'DATA - Teams'!$B:$B,0))</f>
        <v>JMERC</v>
      </c>
    </row>
    <row r="5993" spans="1:9" hidden="1" x14ac:dyDescent="0.2">
      <c r="A5993">
        <v>2018</v>
      </c>
      <c r="B5993">
        <v>10</v>
      </c>
      <c r="C5993" t="s">
        <v>391</v>
      </c>
      <c r="D5993" t="s">
        <v>235</v>
      </c>
      <c r="E5993" t="s">
        <v>27</v>
      </c>
      <c r="F5993" t="s">
        <v>41</v>
      </c>
      <c r="G5993">
        <v>84</v>
      </c>
      <c r="H5993">
        <v>55</v>
      </c>
      <c r="I5993" t="str">
        <f>INDEX('DATA - Teams'!$C:$C,MATCH(C5993,'DATA - Teams'!$B:$B,0))</f>
        <v>JMERC</v>
      </c>
    </row>
    <row r="5994" spans="1:9" hidden="1" x14ac:dyDescent="0.2">
      <c r="A5994">
        <v>2018</v>
      </c>
      <c r="B5994">
        <v>10</v>
      </c>
      <c r="C5994" t="s">
        <v>391</v>
      </c>
      <c r="D5994" t="s">
        <v>197</v>
      </c>
      <c r="E5994" t="s">
        <v>21</v>
      </c>
      <c r="F5994" t="s">
        <v>41</v>
      </c>
      <c r="G5994">
        <v>103</v>
      </c>
      <c r="H5994">
        <v>90</v>
      </c>
      <c r="I5994" t="str">
        <f>INDEX('DATA - Teams'!$C:$C,MATCH(C5994,'DATA - Teams'!$B:$B,0))</f>
        <v>JMERC</v>
      </c>
    </row>
    <row r="5995" spans="1:9" hidden="1" x14ac:dyDescent="0.2">
      <c r="A5995">
        <v>2018</v>
      </c>
      <c r="B5995">
        <v>10</v>
      </c>
      <c r="C5995" t="s">
        <v>391</v>
      </c>
      <c r="D5995" t="s">
        <v>397</v>
      </c>
      <c r="E5995" t="s">
        <v>36</v>
      </c>
      <c r="F5995" t="s">
        <v>38</v>
      </c>
      <c r="G5995">
        <v>94</v>
      </c>
      <c r="H5995">
        <v>74</v>
      </c>
      <c r="I5995" t="str">
        <f>INDEX('DATA - Teams'!$C:$C,MATCH(C5995,'DATA - Teams'!$B:$B,0))</f>
        <v>JMERC</v>
      </c>
    </row>
    <row r="5996" spans="1:9" hidden="1" x14ac:dyDescent="0.2">
      <c r="A5996">
        <v>2018</v>
      </c>
      <c r="B5996">
        <v>10</v>
      </c>
      <c r="C5996" t="s">
        <v>391</v>
      </c>
      <c r="D5996" t="s">
        <v>243</v>
      </c>
      <c r="E5996" t="s">
        <v>36</v>
      </c>
      <c r="F5996" t="s">
        <v>41</v>
      </c>
      <c r="G5996">
        <v>62</v>
      </c>
      <c r="H5996">
        <v>76</v>
      </c>
      <c r="I5996" t="str">
        <f>INDEX('DATA - Teams'!$C:$C,MATCH(C5996,'DATA - Teams'!$B:$B,0))</f>
        <v>JMERC</v>
      </c>
    </row>
    <row r="5997" spans="1:9" hidden="1" x14ac:dyDescent="0.2">
      <c r="A5997">
        <v>2018</v>
      </c>
      <c r="B5997">
        <v>10</v>
      </c>
      <c r="C5997" t="s">
        <v>391</v>
      </c>
      <c r="D5997" t="s">
        <v>274</v>
      </c>
      <c r="E5997" t="s">
        <v>18</v>
      </c>
      <c r="F5997" t="s">
        <v>52</v>
      </c>
      <c r="G5997">
        <v>131</v>
      </c>
      <c r="H5997">
        <v>134</v>
      </c>
      <c r="I5997" t="str">
        <f>INDEX('DATA - Teams'!$C:$C,MATCH(C5997,'DATA - Teams'!$B:$B,0))</f>
        <v>JMERC</v>
      </c>
    </row>
    <row r="5998" spans="1:9" hidden="1" x14ac:dyDescent="0.2">
      <c r="A5998">
        <v>2018</v>
      </c>
      <c r="B5998">
        <v>10</v>
      </c>
      <c r="C5998" t="s">
        <v>391</v>
      </c>
      <c r="D5998" t="s">
        <v>128</v>
      </c>
      <c r="E5998" t="s">
        <v>18</v>
      </c>
      <c r="F5998" t="s">
        <v>38</v>
      </c>
      <c r="G5998">
        <v>67</v>
      </c>
      <c r="H5998">
        <v>38</v>
      </c>
      <c r="I5998" t="str">
        <f>INDEX('DATA - Teams'!$C:$C,MATCH(C5998,'DATA - Teams'!$B:$B,0))</f>
        <v>JMERC</v>
      </c>
    </row>
    <row r="5999" spans="1:9" hidden="1" x14ac:dyDescent="0.2">
      <c r="A5999">
        <v>2018</v>
      </c>
      <c r="B5999">
        <v>10</v>
      </c>
      <c r="C5999" t="s">
        <v>391</v>
      </c>
      <c r="D5999" t="s">
        <v>57</v>
      </c>
      <c r="E5999" t="s">
        <v>13</v>
      </c>
      <c r="F5999" t="s">
        <v>41</v>
      </c>
      <c r="G5999">
        <v>106</v>
      </c>
      <c r="H5999">
        <v>135</v>
      </c>
      <c r="I5999" t="str">
        <f>INDEX('DATA - Teams'!$C:$C,MATCH(C5999,'DATA - Teams'!$B:$B,0))</f>
        <v>JMERC</v>
      </c>
    </row>
    <row r="6000" spans="1:9" hidden="1" x14ac:dyDescent="0.2">
      <c r="A6000">
        <v>2018</v>
      </c>
      <c r="B6000">
        <v>10</v>
      </c>
      <c r="C6000" t="s">
        <v>391</v>
      </c>
      <c r="D6000" t="s">
        <v>272</v>
      </c>
      <c r="E6000" t="s">
        <v>17</v>
      </c>
      <c r="F6000" t="s">
        <v>43</v>
      </c>
      <c r="G6000">
        <v>107</v>
      </c>
      <c r="H6000">
        <v>80</v>
      </c>
      <c r="I6000" t="str">
        <f>INDEX('DATA - Teams'!$C:$C,MATCH(C6000,'DATA - Teams'!$B:$B,0))</f>
        <v>JMERC</v>
      </c>
    </row>
    <row r="6001" spans="1:9" hidden="1" x14ac:dyDescent="0.2">
      <c r="A6001">
        <v>2018</v>
      </c>
      <c r="B6001">
        <v>10</v>
      </c>
      <c r="C6001" t="s">
        <v>391</v>
      </c>
      <c r="D6001" t="s">
        <v>188</v>
      </c>
      <c r="E6001" t="s">
        <v>32</v>
      </c>
      <c r="F6001" t="s">
        <v>41</v>
      </c>
      <c r="G6001">
        <v>118</v>
      </c>
      <c r="H6001">
        <v>138</v>
      </c>
      <c r="I6001" t="str">
        <f>INDEX('DATA - Teams'!$C:$C,MATCH(C6001,'DATA - Teams'!$B:$B,0))</f>
        <v>JMERC</v>
      </c>
    </row>
    <row r="6002" spans="1:9" hidden="1" x14ac:dyDescent="0.2">
      <c r="A6002">
        <v>2018</v>
      </c>
      <c r="B6002">
        <v>10</v>
      </c>
      <c r="C6002" t="s">
        <v>391</v>
      </c>
      <c r="D6002" t="s">
        <v>131</v>
      </c>
      <c r="E6002" t="s">
        <v>32</v>
      </c>
      <c r="F6002" t="s">
        <v>38</v>
      </c>
      <c r="G6002">
        <v>61</v>
      </c>
      <c r="H6002">
        <v>61</v>
      </c>
      <c r="I6002" t="str">
        <f>INDEX('DATA - Teams'!$C:$C,MATCH(C6002,'DATA - Teams'!$B:$B,0))</f>
        <v>JMERC</v>
      </c>
    </row>
    <row r="6003" spans="1:9" hidden="1" x14ac:dyDescent="0.2">
      <c r="A6003">
        <v>2018</v>
      </c>
      <c r="B6003">
        <v>10</v>
      </c>
      <c r="C6003" t="s">
        <v>391</v>
      </c>
      <c r="D6003" t="s">
        <v>93</v>
      </c>
      <c r="E6003" t="s">
        <v>23</v>
      </c>
      <c r="F6003" t="s">
        <v>43</v>
      </c>
      <c r="G6003">
        <v>71</v>
      </c>
      <c r="H6003">
        <v>85</v>
      </c>
      <c r="I6003" t="str">
        <f>INDEX('DATA - Teams'!$C:$C,MATCH(C6003,'DATA - Teams'!$B:$B,0))</f>
        <v>JMERC</v>
      </c>
    </row>
    <row r="6004" spans="1:9" hidden="1" x14ac:dyDescent="0.2">
      <c r="A6004">
        <v>2018</v>
      </c>
      <c r="B6004">
        <v>10</v>
      </c>
      <c r="C6004" t="s">
        <v>391</v>
      </c>
      <c r="D6004" t="s">
        <v>62</v>
      </c>
      <c r="E6004" t="s">
        <v>16</v>
      </c>
      <c r="F6004" t="s">
        <v>59</v>
      </c>
      <c r="G6004">
        <v>76</v>
      </c>
      <c r="H6004">
        <v>0</v>
      </c>
      <c r="I6004" t="str">
        <f>INDEX('DATA - Teams'!$C:$C,MATCH(C6004,'DATA - Teams'!$B:$B,0))</f>
        <v>JMERC</v>
      </c>
    </row>
    <row r="6005" spans="1:9" hidden="1" x14ac:dyDescent="0.2">
      <c r="A6005">
        <v>2018</v>
      </c>
      <c r="B6005">
        <v>10</v>
      </c>
      <c r="C6005" t="s">
        <v>391</v>
      </c>
      <c r="D6005" t="s">
        <v>294</v>
      </c>
      <c r="E6005" t="s">
        <v>16</v>
      </c>
      <c r="F6005" t="s">
        <v>59</v>
      </c>
      <c r="G6005">
        <v>108</v>
      </c>
      <c r="H6005">
        <v>0</v>
      </c>
      <c r="I6005" t="str">
        <f>INDEX('DATA - Teams'!$C:$C,MATCH(C6005,'DATA - Teams'!$B:$B,0))</f>
        <v>JMERC</v>
      </c>
    </row>
    <row r="6006" spans="1:9" hidden="1" x14ac:dyDescent="0.2">
      <c r="A6006">
        <v>2018</v>
      </c>
      <c r="B6006">
        <v>10</v>
      </c>
      <c r="C6006" t="s">
        <v>391</v>
      </c>
      <c r="D6006" t="s">
        <v>123</v>
      </c>
      <c r="E6006" t="s">
        <v>31</v>
      </c>
      <c r="F6006" t="s">
        <v>59</v>
      </c>
      <c r="G6006">
        <v>97</v>
      </c>
      <c r="H6006">
        <v>0</v>
      </c>
      <c r="I6006" t="str">
        <f>INDEX('DATA - Teams'!$C:$C,MATCH(C6006,'DATA - Teams'!$B:$B,0))</f>
        <v>JMERC</v>
      </c>
    </row>
    <row r="6007" spans="1:9" hidden="1" x14ac:dyDescent="0.2">
      <c r="A6007">
        <v>2018</v>
      </c>
      <c r="B6007">
        <v>10</v>
      </c>
      <c r="C6007" t="s">
        <v>391</v>
      </c>
      <c r="D6007" t="s">
        <v>190</v>
      </c>
      <c r="E6007" t="s">
        <v>32</v>
      </c>
      <c r="F6007" t="s">
        <v>59</v>
      </c>
      <c r="G6007">
        <v>97</v>
      </c>
      <c r="H6007">
        <v>0</v>
      </c>
      <c r="I6007" t="str">
        <f>INDEX('DATA - Teams'!$C:$C,MATCH(C6007,'DATA - Teams'!$B:$B,0))</f>
        <v>JMERC</v>
      </c>
    </row>
    <row r="6008" spans="1:9" hidden="1" x14ac:dyDescent="0.2">
      <c r="A6008">
        <v>2018</v>
      </c>
      <c r="B6008">
        <v>11</v>
      </c>
      <c r="C6008" t="s">
        <v>391</v>
      </c>
      <c r="D6008" t="s">
        <v>396</v>
      </c>
      <c r="E6008" t="s">
        <v>10</v>
      </c>
      <c r="F6008" t="s">
        <v>43</v>
      </c>
      <c r="G6008">
        <v>86</v>
      </c>
      <c r="H6008">
        <v>49</v>
      </c>
      <c r="I6008" t="str">
        <f>INDEX('DATA - Teams'!$C:$C,MATCH(C6008,'DATA - Teams'!$B:$B,0))</f>
        <v>JMERC</v>
      </c>
    </row>
    <row r="6009" spans="1:9" hidden="1" x14ac:dyDescent="0.2">
      <c r="A6009">
        <v>2018</v>
      </c>
      <c r="B6009">
        <v>11</v>
      </c>
      <c r="C6009" t="s">
        <v>391</v>
      </c>
      <c r="D6009" t="s">
        <v>256</v>
      </c>
      <c r="E6009" t="s">
        <v>10</v>
      </c>
      <c r="F6009" t="s">
        <v>38</v>
      </c>
      <c r="G6009">
        <v>68</v>
      </c>
      <c r="H6009">
        <v>77</v>
      </c>
      <c r="I6009" t="str">
        <f>INDEX('DATA - Teams'!$C:$C,MATCH(C6009,'DATA - Teams'!$B:$B,0))</f>
        <v>JMERC</v>
      </c>
    </row>
    <row r="6010" spans="1:9" hidden="1" x14ac:dyDescent="0.2">
      <c r="A6010">
        <v>2018</v>
      </c>
      <c r="B6010">
        <v>11</v>
      </c>
      <c r="C6010" t="s">
        <v>391</v>
      </c>
      <c r="D6010" t="s">
        <v>294</v>
      </c>
      <c r="E6010" t="s">
        <v>16</v>
      </c>
      <c r="F6010" t="s">
        <v>38</v>
      </c>
      <c r="G6010">
        <v>100</v>
      </c>
      <c r="H6010">
        <v>96</v>
      </c>
      <c r="I6010" t="str">
        <f>INDEX('DATA - Teams'!$C:$C,MATCH(C6010,'DATA - Teams'!$B:$B,0))</f>
        <v>JMERC</v>
      </c>
    </row>
    <row r="6011" spans="1:9" hidden="1" x14ac:dyDescent="0.2">
      <c r="A6011">
        <v>2018</v>
      </c>
      <c r="B6011">
        <v>11</v>
      </c>
      <c r="C6011" t="s">
        <v>391</v>
      </c>
      <c r="D6011" t="s">
        <v>393</v>
      </c>
      <c r="E6011" t="s">
        <v>20</v>
      </c>
      <c r="F6011" t="s">
        <v>41</v>
      </c>
      <c r="G6011">
        <v>98</v>
      </c>
      <c r="H6011">
        <v>130</v>
      </c>
      <c r="I6011" t="str">
        <f>INDEX('DATA - Teams'!$C:$C,MATCH(C6011,'DATA - Teams'!$B:$B,0))</f>
        <v>JMERC</v>
      </c>
    </row>
    <row r="6012" spans="1:9" hidden="1" x14ac:dyDescent="0.2">
      <c r="A6012">
        <v>2018</v>
      </c>
      <c r="B6012">
        <v>11</v>
      </c>
      <c r="C6012" t="s">
        <v>391</v>
      </c>
      <c r="D6012" t="s">
        <v>123</v>
      </c>
      <c r="E6012" t="s">
        <v>31</v>
      </c>
      <c r="F6012" t="s">
        <v>41</v>
      </c>
      <c r="G6012">
        <v>103</v>
      </c>
      <c r="H6012">
        <v>101</v>
      </c>
      <c r="I6012" t="str">
        <f>INDEX('DATA - Teams'!$C:$C,MATCH(C6012,'DATA - Teams'!$B:$B,0))</f>
        <v>JMERC</v>
      </c>
    </row>
    <row r="6013" spans="1:9" hidden="1" x14ac:dyDescent="0.2">
      <c r="A6013">
        <v>2018</v>
      </c>
      <c r="B6013">
        <v>11</v>
      </c>
      <c r="C6013" t="s">
        <v>391</v>
      </c>
      <c r="D6013" t="s">
        <v>304</v>
      </c>
      <c r="E6013" t="s">
        <v>14</v>
      </c>
      <c r="F6013" t="s">
        <v>38</v>
      </c>
      <c r="G6013">
        <v>61</v>
      </c>
      <c r="H6013">
        <v>35</v>
      </c>
      <c r="I6013" t="str">
        <f>INDEX('DATA - Teams'!$C:$C,MATCH(C6013,'DATA - Teams'!$B:$B,0))</f>
        <v>JMERC</v>
      </c>
    </row>
    <row r="6014" spans="1:9" hidden="1" x14ac:dyDescent="0.2">
      <c r="A6014">
        <v>2018</v>
      </c>
      <c r="B6014">
        <v>11</v>
      </c>
      <c r="C6014" t="s">
        <v>391</v>
      </c>
      <c r="D6014" t="s">
        <v>371</v>
      </c>
      <c r="E6014" t="s">
        <v>28</v>
      </c>
      <c r="F6014" t="s">
        <v>43</v>
      </c>
      <c r="G6014">
        <v>75</v>
      </c>
      <c r="H6014">
        <v>78</v>
      </c>
      <c r="I6014" t="str">
        <f>INDEX('DATA - Teams'!$C:$C,MATCH(C6014,'DATA - Teams'!$B:$B,0))</f>
        <v>JMERC</v>
      </c>
    </row>
    <row r="6015" spans="1:9" hidden="1" x14ac:dyDescent="0.2">
      <c r="A6015">
        <v>2018</v>
      </c>
      <c r="B6015">
        <v>11</v>
      </c>
      <c r="C6015" t="s">
        <v>391</v>
      </c>
      <c r="D6015" t="s">
        <v>141</v>
      </c>
      <c r="E6015" t="s">
        <v>28</v>
      </c>
      <c r="F6015" t="s">
        <v>43</v>
      </c>
      <c r="G6015">
        <v>112</v>
      </c>
      <c r="H6015">
        <v>111</v>
      </c>
      <c r="I6015" t="str">
        <f>INDEX('DATA - Teams'!$C:$C,MATCH(C6015,'DATA - Teams'!$B:$B,0))</f>
        <v>JMERC</v>
      </c>
    </row>
    <row r="6016" spans="1:9" hidden="1" x14ac:dyDescent="0.2">
      <c r="A6016">
        <v>2018</v>
      </c>
      <c r="B6016">
        <v>11</v>
      </c>
      <c r="C6016" t="s">
        <v>391</v>
      </c>
      <c r="D6016" t="s">
        <v>253</v>
      </c>
      <c r="E6016" t="s">
        <v>27</v>
      </c>
      <c r="F6016" t="s">
        <v>41</v>
      </c>
      <c r="G6016">
        <v>112</v>
      </c>
      <c r="H6016">
        <v>109</v>
      </c>
      <c r="I6016" t="str">
        <f>INDEX('DATA - Teams'!$C:$C,MATCH(C6016,'DATA - Teams'!$B:$B,0))</f>
        <v>JMERC</v>
      </c>
    </row>
    <row r="6017" spans="1:9" hidden="1" x14ac:dyDescent="0.2">
      <c r="A6017">
        <v>2018</v>
      </c>
      <c r="B6017">
        <v>11</v>
      </c>
      <c r="C6017" t="s">
        <v>391</v>
      </c>
      <c r="D6017" t="s">
        <v>235</v>
      </c>
      <c r="E6017" t="s">
        <v>27</v>
      </c>
      <c r="F6017" t="s">
        <v>41</v>
      </c>
      <c r="G6017">
        <v>88</v>
      </c>
      <c r="H6017">
        <v>134</v>
      </c>
      <c r="I6017" t="str">
        <f>INDEX('DATA - Teams'!$C:$C,MATCH(C6017,'DATA - Teams'!$B:$B,0))</f>
        <v>JMERC</v>
      </c>
    </row>
    <row r="6018" spans="1:9" hidden="1" x14ac:dyDescent="0.2">
      <c r="A6018">
        <v>2018</v>
      </c>
      <c r="B6018">
        <v>11</v>
      </c>
      <c r="C6018" t="s">
        <v>391</v>
      </c>
      <c r="D6018" t="s">
        <v>197</v>
      </c>
      <c r="E6018" t="s">
        <v>21</v>
      </c>
      <c r="F6018" t="s">
        <v>41</v>
      </c>
      <c r="G6018">
        <v>85</v>
      </c>
      <c r="H6018">
        <v>63</v>
      </c>
      <c r="I6018" t="str">
        <f>INDEX('DATA - Teams'!$C:$C,MATCH(C6018,'DATA - Teams'!$B:$B,0))</f>
        <v>JMERC</v>
      </c>
    </row>
    <row r="6019" spans="1:9" hidden="1" x14ac:dyDescent="0.2">
      <c r="A6019">
        <v>2018</v>
      </c>
      <c r="B6019">
        <v>11</v>
      </c>
      <c r="C6019" t="s">
        <v>391</v>
      </c>
      <c r="D6019" t="s">
        <v>397</v>
      </c>
      <c r="E6019" t="s">
        <v>36</v>
      </c>
      <c r="F6019" t="s">
        <v>38</v>
      </c>
      <c r="G6019">
        <v>89</v>
      </c>
      <c r="H6019">
        <v>63</v>
      </c>
      <c r="I6019" t="str">
        <f>INDEX('DATA - Teams'!$C:$C,MATCH(C6019,'DATA - Teams'!$B:$B,0))</f>
        <v>JMERC</v>
      </c>
    </row>
    <row r="6020" spans="1:9" hidden="1" x14ac:dyDescent="0.2">
      <c r="A6020">
        <v>2018</v>
      </c>
      <c r="B6020">
        <v>11</v>
      </c>
      <c r="C6020" t="s">
        <v>391</v>
      </c>
      <c r="D6020" t="s">
        <v>274</v>
      </c>
      <c r="E6020" t="s">
        <v>18</v>
      </c>
      <c r="F6020" t="s">
        <v>52</v>
      </c>
      <c r="G6020">
        <v>134</v>
      </c>
      <c r="H6020">
        <v>106</v>
      </c>
      <c r="I6020" t="str">
        <f>INDEX('DATA - Teams'!$C:$C,MATCH(C6020,'DATA - Teams'!$B:$B,0))</f>
        <v>JMERC</v>
      </c>
    </row>
    <row r="6021" spans="1:9" hidden="1" x14ac:dyDescent="0.2">
      <c r="A6021">
        <v>2018</v>
      </c>
      <c r="B6021">
        <v>11</v>
      </c>
      <c r="C6021" t="s">
        <v>391</v>
      </c>
      <c r="D6021" t="s">
        <v>57</v>
      </c>
      <c r="E6021" t="s">
        <v>13</v>
      </c>
      <c r="F6021" t="s">
        <v>41</v>
      </c>
      <c r="G6021">
        <v>103</v>
      </c>
      <c r="H6021">
        <v>85</v>
      </c>
      <c r="I6021" t="str">
        <f>INDEX('DATA - Teams'!$C:$C,MATCH(C6021,'DATA - Teams'!$B:$B,0))</f>
        <v>JMERC</v>
      </c>
    </row>
    <row r="6022" spans="1:9" hidden="1" x14ac:dyDescent="0.2">
      <c r="A6022">
        <v>2018</v>
      </c>
      <c r="B6022">
        <v>11</v>
      </c>
      <c r="C6022" t="s">
        <v>391</v>
      </c>
      <c r="D6022" t="s">
        <v>272</v>
      </c>
      <c r="E6022" t="s">
        <v>17</v>
      </c>
      <c r="F6022" t="s">
        <v>43</v>
      </c>
      <c r="G6022">
        <v>124</v>
      </c>
      <c r="H6022">
        <v>164</v>
      </c>
      <c r="I6022" t="str">
        <f>INDEX('DATA - Teams'!$C:$C,MATCH(C6022,'DATA - Teams'!$B:$B,0))</f>
        <v>JMERC</v>
      </c>
    </row>
    <row r="6023" spans="1:9" hidden="1" x14ac:dyDescent="0.2">
      <c r="A6023">
        <v>2018</v>
      </c>
      <c r="B6023">
        <v>11</v>
      </c>
      <c r="C6023" t="s">
        <v>391</v>
      </c>
      <c r="D6023" t="s">
        <v>188</v>
      </c>
      <c r="E6023" t="s">
        <v>32</v>
      </c>
      <c r="F6023" t="s">
        <v>41</v>
      </c>
      <c r="G6023">
        <v>117</v>
      </c>
      <c r="H6023">
        <v>89</v>
      </c>
      <c r="I6023" t="str">
        <f>INDEX('DATA - Teams'!$C:$C,MATCH(C6023,'DATA - Teams'!$B:$B,0))</f>
        <v>JMERC</v>
      </c>
    </row>
    <row r="6024" spans="1:9" hidden="1" x14ac:dyDescent="0.2">
      <c r="A6024">
        <v>2018</v>
      </c>
      <c r="B6024">
        <v>11</v>
      </c>
      <c r="C6024" t="s">
        <v>391</v>
      </c>
      <c r="D6024" t="s">
        <v>131</v>
      </c>
      <c r="E6024" t="s">
        <v>32</v>
      </c>
      <c r="F6024" t="s">
        <v>38</v>
      </c>
      <c r="G6024">
        <v>59</v>
      </c>
      <c r="H6024">
        <v>73</v>
      </c>
      <c r="I6024" t="str">
        <f>INDEX('DATA - Teams'!$C:$C,MATCH(C6024,'DATA - Teams'!$B:$B,0))</f>
        <v>JMERC</v>
      </c>
    </row>
    <row r="6025" spans="1:9" hidden="1" x14ac:dyDescent="0.2">
      <c r="A6025">
        <v>2018</v>
      </c>
      <c r="B6025">
        <v>11</v>
      </c>
      <c r="C6025" t="s">
        <v>391</v>
      </c>
      <c r="D6025" t="s">
        <v>93</v>
      </c>
      <c r="E6025" t="s">
        <v>23</v>
      </c>
      <c r="F6025" t="s">
        <v>43</v>
      </c>
      <c r="G6025">
        <v>67</v>
      </c>
      <c r="H6025">
        <v>61</v>
      </c>
      <c r="I6025" t="str">
        <f>INDEX('DATA - Teams'!$C:$C,MATCH(C6025,'DATA - Teams'!$B:$B,0))</f>
        <v>JMERC</v>
      </c>
    </row>
    <row r="6026" spans="1:9" hidden="1" x14ac:dyDescent="0.2">
      <c r="A6026">
        <v>2018</v>
      </c>
      <c r="B6026">
        <v>11</v>
      </c>
      <c r="C6026" t="s">
        <v>391</v>
      </c>
      <c r="D6026" t="s">
        <v>62</v>
      </c>
      <c r="E6026" t="s">
        <v>16</v>
      </c>
      <c r="F6026" t="s">
        <v>59</v>
      </c>
      <c r="G6026">
        <v>76</v>
      </c>
      <c r="H6026">
        <v>0</v>
      </c>
      <c r="I6026" t="str">
        <f>INDEX('DATA - Teams'!$C:$C,MATCH(C6026,'DATA - Teams'!$B:$B,0))</f>
        <v>JMERC</v>
      </c>
    </row>
    <row r="6027" spans="1:9" hidden="1" x14ac:dyDescent="0.2">
      <c r="A6027">
        <v>2018</v>
      </c>
      <c r="B6027">
        <v>11</v>
      </c>
      <c r="C6027" t="s">
        <v>391</v>
      </c>
      <c r="D6027" t="s">
        <v>243</v>
      </c>
      <c r="E6027" t="s">
        <v>36</v>
      </c>
      <c r="F6027" t="s">
        <v>59</v>
      </c>
      <c r="G6027">
        <v>56</v>
      </c>
      <c r="H6027">
        <v>46</v>
      </c>
      <c r="I6027" t="str">
        <f>INDEX('DATA - Teams'!$C:$C,MATCH(C6027,'DATA - Teams'!$B:$B,0))</f>
        <v>JMERC</v>
      </c>
    </row>
    <row r="6028" spans="1:9" hidden="1" x14ac:dyDescent="0.2">
      <c r="A6028">
        <v>2018</v>
      </c>
      <c r="B6028">
        <v>11</v>
      </c>
      <c r="C6028" t="s">
        <v>391</v>
      </c>
      <c r="D6028" t="s">
        <v>128</v>
      </c>
      <c r="E6028" t="s">
        <v>18</v>
      </c>
      <c r="F6028" t="s">
        <v>59</v>
      </c>
      <c r="G6028">
        <v>64</v>
      </c>
      <c r="H6028">
        <v>26</v>
      </c>
      <c r="I6028" t="str">
        <f>INDEX('DATA - Teams'!$C:$C,MATCH(C6028,'DATA - Teams'!$B:$B,0))</f>
        <v>JMERC</v>
      </c>
    </row>
    <row r="6029" spans="1:9" hidden="1" x14ac:dyDescent="0.2">
      <c r="A6029">
        <v>2018</v>
      </c>
      <c r="B6029">
        <v>11</v>
      </c>
      <c r="C6029" t="s">
        <v>391</v>
      </c>
      <c r="D6029" t="s">
        <v>190</v>
      </c>
      <c r="E6029" t="s">
        <v>32</v>
      </c>
      <c r="F6029" t="s">
        <v>59</v>
      </c>
      <c r="G6029">
        <v>97</v>
      </c>
      <c r="H6029">
        <v>0</v>
      </c>
      <c r="I6029" t="str">
        <f>INDEX('DATA - Teams'!$C:$C,MATCH(C6029,'DATA - Teams'!$B:$B,0))</f>
        <v>JMERC</v>
      </c>
    </row>
    <row r="6030" spans="1:9" hidden="1" x14ac:dyDescent="0.2">
      <c r="A6030">
        <v>2018</v>
      </c>
      <c r="B6030">
        <v>12</v>
      </c>
      <c r="C6030" t="s">
        <v>391</v>
      </c>
      <c r="D6030" t="s">
        <v>256</v>
      </c>
      <c r="E6030" t="s">
        <v>10</v>
      </c>
      <c r="F6030" t="s">
        <v>38</v>
      </c>
      <c r="G6030">
        <v>72</v>
      </c>
      <c r="H6030">
        <v>67</v>
      </c>
      <c r="I6030" t="str">
        <f>INDEX('DATA - Teams'!$C:$C,MATCH(C6030,'DATA - Teams'!$B:$B,0))</f>
        <v>JMERC</v>
      </c>
    </row>
    <row r="6031" spans="1:9" hidden="1" x14ac:dyDescent="0.2">
      <c r="A6031">
        <v>2018</v>
      </c>
      <c r="B6031">
        <v>12</v>
      </c>
      <c r="C6031" t="s">
        <v>391</v>
      </c>
      <c r="D6031" t="s">
        <v>62</v>
      </c>
      <c r="E6031" t="s">
        <v>16</v>
      </c>
      <c r="F6031" t="s">
        <v>43</v>
      </c>
      <c r="G6031">
        <v>71</v>
      </c>
      <c r="H6031">
        <v>78</v>
      </c>
      <c r="I6031" t="str">
        <f>INDEX('DATA - Teams'!$C:$C,MATCH(C6031,'DATA - Teams'!$B:$B,0))</f>
        <v>JMERC</v>
      </c>
    </row>
    <row r="6032" spans="1:9" hidden="1" x14ac:dyDescent="0.2">
      <c r="A6032">
        <v>2018</v>
      </c>
      <c r="B6032">
        <v>12</v>
      </c>
      <c r="C6032" t="s">
        <v>391</v>
      </c>
      <c r="D6032" t="s">
        <v>294</v>
      </c>
      <c r="E6032" t="s">
        <v>16</v>
      </c>
      <c r="F6032" t="s">
        <v>38</v>
      </c>
      <c r="G6032">
        <v>100</v>
      </c>
      <c r="H6032">
        <v>91</v>
      </c>
      <c r="I6032" t="str">
        <f>INDEX('DATA - Teams'!$C:$C,MATCH(C6032,'DATA - Teams'!$B:$B,0))</f>
        <v>JMERC</v>
      </c>
    </row>
    <row r="6033" spans="1:9" hidden="1" x14ac:dyDescent="0.2">
      <c r="A6033">
        <v>2018</v>
      </c>
      <c r="B6033">
        <v>12</v>
      </c>
      <c r="C6033" t="s">
        <v>391</v>
      </c>
      <c r="D6033" t="s">
        <v>393</v>
      </c>
      <c r="E6033" t="s">
        <v>20</v>
      </c>
      <c r="F6033" t="s">
        <v>41</v>
      </c>
      <c r="G6033">
        <v>92</v>
      </c>
      <c r="H6033">
        <v>91</v>
      </c>
      <c r="I6033" t="str">
        <f>INDEX('DATA - Teams'!$C:$C,MATCH(C6033,'DATA - Teams'!$B:$B,0))</f>
        <v>JMERC</v>
      </c>
    </row>
    <row r="6034" spans="1:9" hidden="1" x14ac:dyDescent="0.2">
      <c r="A6034">
        <v>2018</v>
      </c>
      <c r="B6034">
        <v>12</v>
      </c>
      <c r="C6034" t="s">
        <v>391</v>
      </c>
      <c r="D6034" t="s">
        <v>123</v>
      </c>
      <c r="E6034" t="s">
        <v>31</v>
      </c>
      <c r="F6034" t="s">
        <v>41</v>
      </c>
      <c r="G6034">
        <v>98</v>
      </c>
      <c r="H6034">
        <v>81</v>
      </c>
      <c r="I6034" t="str">
        <f>INDEX('DATA - Teams'!$C:$C,MATCH(C6034,'DATA - Teams'!$B:$B,0))</f>
        <v>JMERC</v>
      </c>
    </row>
    <row r="6035" spans="1:9" hidden="1" x14ac:dyDescent="0.2">
      <c r="A6035">
        <v>2018</v>
      </c>
      <c r="B6035">
        <v>12</v>
      </c>
      <c r="C6035" t="s">
        <v>391</v>
      </c>
      <c r="D6035" t="s">
        <v>304</v>
      </c>
      <c r="E6035" t="s">
        <v>14</v>
      </c>
      <c r="F6035" t="s">
        <v>38</v>
      </c>
      <c r="G6035">
        <v>58</v>
      </c>
      <c r="H6035">
        <v>77</v>
      </c>
      <c r="I6035" t="str">
        <f>INDEX('DATA - Teams'!$C:$C,MATCH(C6035,'DATA - Teams'!$B:$B,0))</f>
        <v>JMERC</v>
      </c>
    </row>
    <row r="6036" spans="1:9" hidden="1" x14ac:dyDescent="0.2">
      <c r="A6036">
        <v>2018</v>
      </c>
      <c r="B6036">
        <v>12</v>
      </c>
      <c r="C6036" t="s">
        <v>391</v>
      </c>
      <c r="D6036" t="s">
        <v>371</v>
      </c>
      <c r="E6036" t="s">
        <v>28</v>
      </c>
      <c r="F6036" t="s">
        <v>43</v>
      </c>
      <c r="G6036">
        <v>78</v>
      </c>
      <c r="H6036">
        <v>82</v>
      </c>
      <c r="I6036" t="str">
        <f>INDEX('DATA - Teams'!$C:$C,MATCH(C6036,'DATA - Teams'!$B:$B,0))</f>
        <v>JMERC</v>
      </c>
    </row>
    <row r="6037" spans="1:9" hidden="1" x14ac:dyDescent="0.2">
      <c r="A6037">
        <v>2018</v>
      </c>
      <c r="B6037">
        <v>12</v>
      </c>
      <c r="C6037" t="s">
        <v>391</v>
      </c>
      <c r="D6037" t="s">
        <v>398</v>
      </c>
      <c r="E6037" t="s">
        <v>28</v>
      </c>
      <c r="F6037" t="s">
        <v>41</v>
      </c>
      <c r="G6037">
        <v>67</v>
      </c>
      <c r="H6037">
        <v>59</v>
      </c>
      <c r="I6037" t="str">
        <f>INDEX('DATA - Teams'!$C:$C,MATCH(C6037,'DATA - Teams'!$B:$B,0))</f>
        <v>JMERC</v>
      </c>
    </row>
    <row r="6038" spans="1:9" hidden="1" x14ac:dyDescent="0.2">
      <c r="A6038">
        <v>2018</v>
      </c>
      <c r="B6038">
        <v>12</v>
      </c>
      <c r="C6038" t="s">
        <v>391</v>
      </c>
      <c r="D6038" t="s">
        <v>235</v>
      </c>
      <c r="E6038" t="s">
        <v>27</v>
      </c>
      <c r="F6038" t="s">
        <v>41</v>
      </c>
      <c r="G6038">
        <v>88</v>
      </c>
      <c r="H6038">
        <v>0</v>
      </c>
      <c r="I6038" t="str">
        <f>INDEX('DATA - Teams'!$C:$C,MATCH(C6038,'DATA - Teams'!$B:$B,0))</f>
        <v>JMERC</v>
      </c>
    </row>
    <row r="6039" spans="1:9" hidden="1" x14ac:dyDescent="0.2">
      <c r="A6039">
        <v>2018</v>
      </c>
      <c r="B6039">
        <v>12</v>
      </c>
      <c r="C6039" t="s">
        <v>391</v>
      </c>
      <c r="D6039" t="s">
        <v>253</v>
      </c>
      <c r="E6039" t="s">
        <v>27</v>
      </c>
      <c r="F6039" t="s">
        <v>41</v>
      </c>
      <c r="G6039">
        <v>112</v>
      </c>
      <c r="H6039">
        <v>0</v>
      </c>
      <c r="I6039" t="str">
        <f>INDEX('DATA - Teams'!$C:$C,MATCH(C6039,'DATA - Teams'!$B:$B,0))</f>
        <v>JMERC</v>
      </c>
    </row>
    <row r="6040" spans="1:9" hidden="1" x14ac:dyDescent="0.2">
      <c r="A6040">
        <v>2018</v>
      </c>
      <c r="B6040">
        <v>12</v>
      </c>
      <c r="C6040" t="s">
        <v>391</v>
      </c>
      <c r="D6040" t="s">
        <v>397</v>
      </c>
      <c r="E6040" t="s">
        <v>36</v>
      </c>
      <c r="F6040" t="s">
        <v>38</v>
      </c>
      <c r="G6040">
        <v>88</v>
      </c>
      <c r="H6040">
        <v>52</v>
      </c>
      <c r="I6040" t="str">
        <f>INDEX('DATA - Teams'!$C:$C,MATCH(C6040,'DATA - Teams'!$B:$B,0))</f>
        <v>JMERC</v>
      </c>
    </row>
    <row r="6041" spans="1:9" hidden="1" x14ac:dyDescent="0.2">
      <c r="A6041">
        <v>2018</v>
      </c>
      <c r="B6041">
        <v>12</v>
      </c>
      <c r="C6041" t="s">
        <v>391</v>
      </c>
      <c r="D6041" t="s">
        <v>274</v>
      </c>
      <c r="E6041" t="s">
        <v>18</v>
      </c>
      <c r="F6041" t="s">
        <v>52</v>
      </c>
      <c r="G6041">
        <v>133</v>
      </c>
      <c r="H6041">
        <v>110</v>
      </c>
      <c r="I6041" t="str">
        <f>INDEX('DATA - Teams'!$C:$C,MATCH(C6041,'DATA - Teams'!$B:$B,0))</f>
        <v>JMERC</v>
      </c>
    </row>
    <row r="6042" spans="1:9" hidden="1" x14ac:dyDescent="0.2">
      <c r="A6042">
        <v>2018</v>
      </c>
      <c r="B6042">
        <v>12</v>
      </c>
      <c r="C6042" t="s">
        <v>391</v>
      </c>
      <c r="D6042" t="s">
        <v>40</v>
      </c>
      <c r="E6042" t="s">
        <v>17</v>
      </c>
      <c r="F6042" t="s">
        <v>41</v>
      </c>
      <c r="G6042">
        <v>87</v>
      </c>
      <c r="H6042">
        <v>117</v>
      </c>
      <c r="I6042" t="str">
        <f>INDEX('DATA - Teams'!$C:$C,MATCH(C6042,'DATA - Teams'!$B:$B,0))</f>
        <v>JMERC</v>
      </c>
    </row>
    <row r="6043" spans="1:9" hidden="1" x14ac:dyDescent="0.2">
      <c r="A6043">
        <v>2018</v>
      </c>
      <c r="B6043">
        <v>12</v>
      </c>
      <c r="C6043" t="s">
        <v>391</v>
      </c>
      <c r="D6043" t="s">
        <v>272</v>
      </c>
      <c r="E6043" t="s">
        <v>17</v>
      </c>
      <c r="F6043" t="s">
        <v>43</v>
      </c>
      <c r="G6043">
        <v>132</v>
      </c>
      <c r="H6043">
        <v>123</v>
      </c>
      <c r="I6043" t="str">
        <f>INDEX('DATA - Teams'!$C:$C,MATCH(C6043,'DATA - Teams'!$B:$B,0))</f>
        <v>JMERC</v>
      </c>
    </row>
    <row r="6044" spans="1:9" hidden="1" x14ac:dyDescent="0.2">
      <c r="A6044">
        <v>2018</v>
      </c>
      <c r="B6044">
        <v>12</v>
      </c>
      <c r="C6044" t="s">
        <v>391</v>
      </c>
      <c r="D6044" t="s">
        <v>131</v>
      </c>
      <c r="E6044" t="s">
        <v>32</v>
      </c>
      <c r="F6044" t="s">
        <v>38</v>
      </c>
      <c r="G6044">
        <v>73</v>
      </c>
      <c r="H6044">
        <v>168</v>
      </c>
      <c r="I6044" t="str">
        <f>INDEX('DATA - Teams'!$C:$C,MATCH(C6044,'DATA - Teams'!$B:$B,0))</f>
        <v>JMERC</v>
      </c>
    </row>
    <row r="6045" spans="1:9" hidden="1" x14ac:dyDescent="0.2">
      <c r="A6045">
        <v>2018</v>
      </c>
      <c r="B6045">
        <v>12</v>
      </c>
      <c r="C6045" t="s">
        <v>391</v>
      </c>
      <c r="D6045" t="s">
        <v>399</v>
      </c>
      <c r="E6045" t="s">
        <v>23</v>
      </c>
      <c r="F6045" t="s">
        <v>41</v>
      </c>
      <c r="G6045">
        <v>71</v>
      </c>
      <c r="H6045">
        <v>57</v>
      </c>
      <c r="I6045" t="str">
        <f>INDEX('DATA - Teams'!$C:$C,MATCH(C6045,'DATA - Teams'!$B:$B,0))</f>
        <v>JMERC</v>
      </c>
    </row>
    <row r="6046" spans="1:9" hidden="1" x14ac:dyDescent="0.2">
      <c r="A6046">
        <v>2018</v>
      </c>
      <c r="B6046">
        <v>12</v>
      </c>
      <c r="C6046" t="s">
        <v>391</v>
      </c>
      <c r="D6046" t="s">
        <v>93</v>
      </c>
      <c r="E6046" t="s">
        <v>23</v>
      </c>
      <c r="F6046" t="s">
        <v>43</v>
      </c>
      <c r="G6046">
        <v>64</v>
      </c>
      <c r="H6046">
        <v>58</v>
      </c>
      <c r="I6046" t="str">
        <f>INDEX('DATA - Teams'!$C:$C,MATCH(C6046,'DATA - Teams'!$B:$B,0))</f>
        <v>JMERC</v>
      </c>
    </row>
    <row r="6047" spans="1:9" hidden="1" x14ac:dyDescent="0.2">
      <c r="A6047">
        <v>2018</v>
      </c>
      <c r="B6047">
        <v>12</v>
      </c>
      <c r="C6047" t="s">
        <v>391</v>
      </c>
      <c r="D6047" t="s">
        <v>400</v>
      </c>
      <c r="E6047" t="s">
        <v>35</v>
      </c>
      <c r="F6047" t="s">
        <v>43</v>
      </c>
      <c r="G6047">
        <v>66</v>
      </c>
      <c r="H6047">
        <v>73</v>
      </c>
      <c r="I6047" t="str">
        <f>INDEX('DATA - Teams'!$C:$C,MATCH(C6047,'DATA - Teams'!$B:$B,0))</f>
        <v>JMERC</v>
      </c>
    </row>
    <row r="6048" spans="1:9" hidden="1" x14ac:dyDescent="0.2">
      <c r="A6048">
        <v>2018</v>
      </c>
      <c r="B6048">
        <v>12</v>
      </c>
      <c r="C6048" t="s">
        <v>391</v>
      </c>
      <c r="D6048" t="s">
        <v>141</v>
      </c>
      <c r="E6048" t="s">
        <v>28</v>
      </c>
      <c r="F6048" t="s">
        <v>59</v>
      </c>
      <c r="G6048">
        <v>112</v>
      </c>
      <c r="H6048">
        <v>0</v>
      </c>
      <c r="I6048" t="str">
        <f>INDEX('DATA - Teams'!$C:$C,MATCH(C6048,'DATA - Teams'!$B:$B,0))</f>
        <v>JMERC</v>
      </c>
    </row>
    <row r="6049" spans="1:9" hidden="1" x14ac:dyDescent="0.2">
      <c r="A6049">
        <v>2018</v>
      </c>
      <c r="B6049">
        <v>12</v>
      </c>
      <c r="C6049" t="s">
        <v>391</v>
      </c>
      <c r="D6049" t="s">
        <v>197</v>
      </c>
      <c r="E6049" t="s">
        <v>21</v>
      </c>
      <c r="F6049" t="s">
        <v>59</v>
      </c>
      <c r="G6049">
        <v>85</v>
      </c>
      <c r="H6049">
        <v>0</v>
      </c>
      <c r="I6049" t="str">
        <f>INDEX('DATA - Teams'!$C:$C,MATCH(C6049,'DATA - Teams'!$B:$B,0))</f>
        <v>JMERC</v>
      </c>
    </row>
    <row r="6050" spans="1:9" hidden="1" x14ac:dyDescent="0.2">
      <c r="A6050">
        <v>2018</v>
      </c>
      <c r="B6050">
        <v>12</v>
      </c>
      <c r="C6050" t="s">
        <v>391</v>
      </c>
      <c r="D6050" t="s">
        <v>57</v>
      </c>
      <c r="E6050" t="s">
        <v>13</v>
      </c>
      <c r="F6050" t="s">
        <v>59</v>
      </c>
      <c r="G6050">
        <v>103</v>
      </c>
      <c r="H6050">
        <v>0</v>
      </c>
      <c r="I6050" t="str">
        <f>INDEX('DATA - Teams'!$C:$C,MATCH(C6050,'DATA - Teams'!$B:$B,0))</f>
        <v>JMERC</v>
      </c>
    </row>
    <row r="6051" spans="1:9" hidden="1" x14ac:dyDescent="0.2">
      <c r="A6051">
        <v>2018</v>
      </c>
      <c r="B6051">
        <v>12</v>
      </c>
      <c r="C6051" t="s">
        <v>391</v>
      </c>
      <c r="D6051" t="s">
        <v>188</v>
      </c>
      <c r="E6051" t="s">
        <v>32</v>
      </c>
      <c r="F6051" t="s">
        <v>59</v>
      </c>
      <c r="G6051">
        <v>117</v>
      </c>
      <c r="H6051">
        <v>0</v>
      </c>
      <c r="I6051" t="str">
        <f>INDEX('DATA - Teams'!$C:$C,MATCH(C6051,'DATA - Teams'!$B:$B,0))</f>
        <v>JMERC</v>
      </c>
    </row>
    <row r="6052" spans="1:9" hidden="1" x14ac:dyDescent="0.2">
      <c r="A6052">
        <v>2018</v>
      </c>
      <c r="B6052">
        <v>13</v>
      </c>
      <c r="C6052" t="s">
        <v>391</v>
      </c>
      <c r="D6052" t="s">
        <v>62</v>
      </c>
      <c r="E6052" t="s">
        <v>16</v>
      </c>
      <c r="F6052" t="s">
        <v>43</v>
      </c>
      <c r="G6052">
        <v>68</v>
      </c>
      <c r="H6052">
        <v>53</v>
      </c>
      <c r="I6052" t="str">
        <f>INDEX('DATA - Teams'!$C:$C,MATCH(C6052,'DATA - Teams'!$B:$B,0))</f>
        <v>JMERC</v>
      </c>
    </row>
    <row r="6053" spans="1:9" hidden="1" x14ac:dyDescent="0.2">
      <c r="A6053">
        <v>2018</v>
      </c>
      <c r="B6053">
        <v>13</v>
      </c>
      <c r="C6053" t="s">
        <v>391</v>
      </c>
      <c r="D6053" t="s">
        <v>294</v>
      </c>
      <c r="E6053" t="s">
        <v>16</v>
      </c>
      <c r="F6053" t="s">
        <v>38</v>
      </c>
      <c r="G6053">
        <v>103</v>
      </c>
      <c r="H6053">
        <v>121</v>
      </c>
      <c r="I6053" t="str">
        <f>INDEX('DATA - Teams'!$C:$C,MATCH(C6053,'DATA - Teams'!$B:$B,0))</f>
        <v>JMERC</v>
      </c>
    </row>
    <row r="6054" spans="1:9" hidden="1" x14ac:dyDescent="0.2">
      <c r="A6054">
        <v>2018</v>
      </c>
      <c r="B6054">
        <v>13</v>
      </c>
      <c r="C6054" t="s">
        <v>391</v>
      </c>
      <c r="D6054" t="s">
        <v>393</v>
      </c>
      <c r="E6054" t="s">
        <v>20</v>
      </c>
      <c r="F6054" t="s">
        <v>41</v>
      </c>
      <c r="G6054">
        <v>89</v>
      </c>
      <c r="H6054">
        <v>75</v>
      </c>
      <c r="I6054" t="str">
        <f>INDEX('DATA - Teams'!$C:$C,MATCH(C6054,'DATA - Teams'!$B:$B,0))</f>
        <v>JMERC</v>
      </c>
    </row>
    <row r="6055" spans="1:9" hidden="1" x14ac:dyDescent="0.2">
      <c r="A6055">
        <v>2018</v>
      </c>
      <c r="B6055">
        <v>13</v>
      </c>
      <c r="C6055" t="s">
        <v>391</v>
      </c>
      <c r="D6055" t="s">
        <v>221</v>
      </c>
      <c r="E6055" t="s">
        <v>31</v>
      </c>
      <c r="F6055" t="s">
        <v>52</v>
      </c>
      <c r="G6055">
        <v>87</v>
      </c>
      <c r="H6055">
        <v>54</v>
      </c>
      <c r="I6055" t="str">
        <f>INDEX('DATA - Teams'!$C:$C,MATCH(C6055,'DATA - Teams'!$B:$B,0))</f>
        <v>JMERC</v>
      </c>
    </row>
    <row r="6056" spans="1:9" hidden="1" x14ac:dyDescent="0.2">
      <c r="A6056">
        <v>2018</v>
      </c>
      <c r="B6056">
        <v>13</v>
      </c>
      <c r="C6056" t="s">
        <v>391</v>
      </c>
      <c r="D6056" t="s">
        <v>123</v>
      </c>
      <c r="E6056" t="s">
        <v>31</v>
      </c>
      <c r="F6056" t="s">
        <v>41</v>
      </c>
      <c r="G6056">
        <v>95</v>
      </c>
      <c r="H6056">
        <v>71</v>
      </c>
      <c r="I6056" t="str">
        <f>INDEX('DATA - Teams'!$C:$C,MATCH(C6056,'DATA - Teams'!$B:$B,0))</f>
        <v>JMERC</v>
      </c>
    </row>
    <row r="6057" spans="1:9" hidden="1" x14ac:dyDescent="0.2">
      <c r="A6057">
        <v>2018</v>
      </c>
      <c r="B6057">
        <v>13</v>
      </c>
      <c r="C6057" t="s">
        <v>391</v>
      </c>
      <c r="D6057" t="s">
        <v>304</v>
      </c>
      <c r="E6057" t="s">
        <v>14</v>
      </c>
      <c r="F6057" t="s">
        <v>38</v>
      </c>
      <c r="G6057">
        <v>57</v>
      </c>
      <c r="H6057">
        <v>77</v>
      </c>
      <c r="I6057" t="str">
        <f>INDEX('DATA - Teams'!$C:$C,MATCH(C6057,'DATA - Teams'!$B:$B,0))</f>
        <v>JMERC</v>
      </c>
    </row>
    <row r="6058" spans="1:9" hidden="1" x14ac:dyDescent="0.2">
      <c r="A6058">
        <v>2018</v>
      </c>
      <c r="B6058">
        <v>13</v>
      </c>
      <c r="C6058" t="s">
        <v>391</v>
      </c>
      <c r="D6058" t="s">
        <v>371</v>
      </c>
      <c r="E6058" t="s">
        <v>28</v>
      </c>
      <c r="F6058" t="s">
        <v>43</v>
      </c>
      <c r="G6058">
        <v>79</v>
      </c>
      <c r="H6058">
        <v>59</v>
      </c>
      <c r="I6058" t="str">
        <f>INDEX('DATA - Teams'!$C:$C,MATCH(C6058,'DATA - Teams'!$B:$B,0))</f>
        <v>JMERC</v>
      </c>
    </row>
    <row r="6059" spans="1:9" hidden="1" x14ac:dyDescent="0.2">
      <c r="A6059">
        <v>2018</v>
      </c>
      <c r="B6059">
        <v>13</v>
      </c>
      <c r="C6059" t="s">
        <v>391</v>
      </c>
      <c r="D6059" t="s">
        <v>141</v>
      </c>
      <c r="E6059" t="s">
        <v>28</v>
      </c>
      <c r="F6059" t="s">
        <v>43</v>
      </c>
      <c r="G6059">
        <v>112</v>
      </c>
      <c r="H6059">
        <v>0</v>
      </c>
      <c r="I6059" t="str">
        <f>INDEX('DATA - Teams'!$C:$C,MATCH(C6059,'DATA - Teams'!$B:$B,0))</f>
        <v>JMERC</v>
      </c>
    </row>
    <row r="6060" spans="1:9" hidden="1" x14ac:dyDescent="0.2">
      <c r="A6060">
        <v>2018</v>
      </c>
      <c r="B6060">
        <v>13</v>
      </c>
      <c r="C6060" t="s">
        <v>391</v>
      </c>
      <c r="D6060" t="s">
        <v>378</v>
      </c>
      <c r="E6060" t="s">
        <v>27</v>
      </c>
      <c r="F6060" t="s">
        <v>38</v>
      </c>
      <c r="G6060">
        <v>79</v>
      </c>
      <c r="H6060">
        <v>83</v>
      </c>
      <c r="I6060" t="str">
        <f>INDEX('DATA - Teams'!$C:$C,MATCH(C6060,'DATA - Teams'!$B:$B,0))</f>
        <v>JMERC</v>
      </c>
    </row>
    <row r="6061" spans="1:9" hidden="1" x14ac:dyDescent="0.2">
      <c r="A6061">
        <v>2018</v>
      </c>
      <c r="B6061">
        <v>13</v>
      </c>
      <c r="C6061" t="s">
        <v>391</v>
      </c>
      <c r="D6061" t="s">
        <v>253</v>
      </c>
      <c r="E6061" t="s">
        <v>27</v>
      </c>
      <c r="F6061" t="s">
        <v>41</v>
      </c>
      <c r="G6061">
        <v>114</v>
      </c>
      <c r="H6061">
        <v>95</v>
      </c>
      <c r="I6061" t="str">
        <f>INDEX('DATA - Teams'!$C:$C,MATCH(C6061,'DATA - Teams'!$B:$B,0))</f>
        <v>JMERC</v>
      </c>
    </row>
    <row r="6062" spans="1:9" hidden="1" x14ac:dyDescent="0.2">
      <c r="A6062">
        <v>2018</v>
      </c>
      <c r="B6062">
        <v>13</v>
      </c>
      <c r="C6062" t="s">
        <v>391</v>
      </c>
      <c r="D6062" t="s">
        <v>235</v>
      </c>
      <c r="E6062" t="s">
        <v>27</v>
      </c>
      <c r="F6062" t="s">
        <v>41</v>
      </c>
      <c r="G6062">
        <v>91</v>
      </c>
      <c r="H6062">
        <v>82</v>
      </c>
      <c r="I6062" t="str">
        <f>INDEX('DATA - Teams'!$C:$C,MATCH(C6062,'DATA - Teams'!$B:$B,0))</f>
        <v>JMERC</v>
      </c>
    </row>
    <row r="6063" spans="1:9" hidden="1" x14ac:dyDescent="0.2">
      <c r="A6063">
        <v>2018</v>
      </c>
      <c r="B6063">
        <v>13</v>
      </c>
      <c r="C6063" t="s">
        <v>391</v>
      </c>
      <c r="D6063" t="s">
        <v>197</v>
      </c>
      <c r="E6063" t="s">
        <v>21</v>
      </c>
      <c r="F6063" t="s">
        <v>41</v>
      </c>
      <c r="G6063">
        <v>84</v>
      </c>
      <c r="H6063">
        <v>83</v>
      </c>
      <c r="I6063" t="str">
        <f>INDEX('DATA - Teams'!$C:$C,MATCH(C6063,'DATA - Teams'!$B:$B,0))</f>
        <v>JMERC</v>
      </c>
    </row>
    <row r="6064" spans="1:9" hidden="1" x14ac:dyDescent="0.2">
      <c r="A6064">
        <v>2018</v>
      </c>
      <c r="B6064">
        <v>13</v>
      </c>
      <c r="C6064" t="s">
        <v>391</v>
      </c>
      <c r="D6064" t="s">
        <v>133</v>
      </c>
      <c r="E6064" t="s">
        <v>21</v>
      </c>
      <c r="F6064" t="s">
        <v>41</v>
      </c>
      <c r="G6064">
        <v>71</v>
      </c>
      <c r="H6064">
        <v>32</v>
      </c>
      <c r="I6064" t="str">
        <f>INDEX('DATA - Teams'!$C:$C,MATCH(C6064,'DATA - Teams'!$B:$B,0))</f>
        <v>JMERC</v>
      </c>
    </row>
    <row r="6065" spans="1:9" hidden="1" x14ac:dyDescent="0.2">
      <c r="A6065">
        <v>2018</v>
      </c>
      <c r="B6065">
        <v>13</v>
      </c>
      <c r="C6065" t="s">
        <v>391</v>
      </c>
      <c r="D6065" t="s">
        <v>397</v>
      </c>
      <c r="E6065" t="s">
        <v>36</v>
      </c>
      <c r="F6065" t="s">
        <v>38</v>
      </c>
      <c r="G6065">
        <v>79</v>
      </c>
      <c r="H6065">
        <v>84</v>
      </c>
      <c r="I6065" t="str">
        <f>INDEX('DATA - Teams'!$C:$C,MATCH(C6065,'DATA - Teams'!$B:$B,0))</f>
        <v>JMERC</v>
      </c>
    </row>
    <row r="6066" spans="1:9" hidden="1" x14ac:dyDescent="0.2">
      <c r="A6066">
        <v>2018</v>
      </c>
      <c r="B6066">
        <v>13</v>
      </c>
      <c r="C6066" t="s">
        <v>391</v>
      </c>
      <c r="D6066" t="s">
        <v>57</v>
      </c>
      <c r="E6066" t="s">
        <v>13</v>
      </c>
      <c r="F6066" t="s">
        <v>41</v>
      </c>
      <c r="G6066">
        <v>97</v>
      </c>
      <c r="H6066">
        <v>74</v>
      </c>
      <c r="I6066" t="str">
        <f>INDEX('DATA - Teams'!$C:$C,MATCH(C6066,'DATA - Teams'!$B:$B,0))</f>
        <v>JMERC</v>
      </c>
    </row>
    <row r="6067" spans="1:9" hidden="1" x14ac:dyDescent="0.2">
      <c r="A6067">
        <v>2018</v>
      </c>
      <c r="B6067">
        <v>13</v>
      </c>
      <c r="C6067" t="s">
        <v>391</v>
      </c>
      <c r="D6067" t="s">
        <v>401</v>
      </c>
      <c r="E6067" t="s">
        <v>13</v>
      </c>
      <c r="F6067" t="s">
        <v>43</v>
      </c>
      <c r="G6067">
        <v>86</v>
      </c>
      <c r="H6067">
        <v>57</v>
      </c>
      <c r="I6067" t="str">
        <f>INDEX('DATA - Teams'!$C:$C,MATCH(C6067,'DATA - Teams'!$B:$B,0))</f>
        <v>JMERC</v>
      </c>
    </row>
    <row r="6068" spans="1:9" hidden="1" x14ac:dyDescent="0.2">
      <c r="A6068">
        <v>2018</v>
      </c>
      <c r="B6068">
        <v>13</v>
      </c>
      <c r="C6068" t="s">
        <v>391</v>
      </c>
      <c r="D6068" t="s">
        <v>131</v>
      </c>
      <c r="E6068" t="s">
        <v>32</v>
      </c>
      <c r="F6068" t="s">
        <v>38</v>
      </c>
      <c r="G6068">
        <v>73</v>
      </c>
      <c r="H6068">
        <v>0</v>
      </c>
      <c r="I6068" t="str">
        <f>INDEX('DATA - Teams'!$C:$C,MATCH(C6068,'DATA - Teams'!$B:$B,0))</f>
        <v>JMERC</v>
      </c>
    </row>
    <row r="6069" spans="1:9" hidden="1" x14ac:dyDescent="0.2">
      <c r="A6069">
        <v>2018</v>
      </c>
      <c r="B6069">
        <v>13</v>
      </c>
      <c r="C6069" t="s">
        <v>391</v>
      </c>
      <c r="D6069" t="s">
        <v>400</v>
      </c>
      <c r="E6069" t="s">
        <v>35</v>
      </c>
      <c r="F6069" t="s">
        <v>43</v>
      </c>
      <c r="G6069">
        <v>65</v>
      </c>
      <c r="H6069">
        <v>54</v>
      </c>
      <c r="I6069" t="str">
        <f>INDEX('DATA - Teams'!$C:$C,MATCH(C6069,'DATA - Teams'!$B:$B,0))</f>
        <v>JMERC</v>
      </c>
    </row>
    <row r="6070" spans="1:9" hidden="1" x14ac:dyDescent="0.2">
      <c r="A6070">
        <v>2018</v>
      </c>
      <c r="B6070">
        <v>13</v>
      </c>
      <c r="C6070" t="s">
        <v>391</v>
      </c>
      <c r="D6070" t="s">
        <v>274</v>
      </c>
      <c r="E6070" t="s">
        <v>18</v>
      </c>
      <c r="F6070" t="s">
        <v>59</v>
      </c>
      <c r="G6070">
        <v>133</v>
      </c>
      <c r="H6070">
        <v>0</v>
      </c>
      <c r="I6070" t="str">
        <f>INDEX('DATA - Teams'!$C:$C,MATCH(C6070,'DATA - Teams'!$B:$B,0))</f>
        <v>JMERC</v>
      </c>
    </row>
    <row r="6071" spans="1:9" hidden="1" x14ac:dyDescent="0.2">
      <c r="A6071">
        <v>2018</v>
      </c>
      <c r="B6071">
        <v>13</v>
      </c>
      <c r="C6071" t="s">
        <v>391</v>
      </c>
      <c r="D6071" t="s">
        <v>272</v>
      </c>
      <c r="E6071" t="s">
        <v>17</v>
      </c>
      <c r="F6071" t="s">
        <v>59</v>
      </c>
      <c r="G6071">
        <v>132</v>
      </c>
      <c r="H6071">
        <v>0</v>
      </c>
      <c r="I6071" t="str">
        <f>INDEX('DATA - Teams'!$C:$C,MATCH(C6071,'DATA - Teams'!$B:$B,0))</f>
        <v>JMERC</v>
      </c>
    </row>
    <row r="6072" spans="1:9" hidden="1" x14ac:dyDescent="0.2">
      <c r="A6072">
        <v>2018</v>
      </c>
      <c r="B6072">
        <v>13</v>
      </c>
      <c r="C6072" t="s">
        <v>391</v>
      </c>
      <c r="D6072" t="s">
        <v>188</v>
      </c>
      <c r="E6072" t="s">
        <v>32</v>
      </c>
      <c r="F6072" t="s">
        <v>59</v>
      </c>
      <c r="G6072">
        <v>117</v>
      </c>
      <c r="H6072">
        <v>0</v>
      </c>
      <c r="I6072" t="str">
        <f>INDEX('DATA - Teams'!$C:$C,MATCH(C6072,'DATA - Teams'!$B:$B,0))</f>
        <v>JMERC</v>
      </c>
    </row>
    <row r="6073" spans="1:9" hidden="1" x14ac:dyDescent="0.2">
      <c r="A6073">
        <v>2018</v>
      </c>
      <c r="B6073">
        <v>13</v>
      </c>
      <c r="C6073" t="s">
        <v>391</v>
      </c>
      <c r="D6073" t="s">
        <v>93</v>
      </c>
      <c r="E6073" t="s">
        <v>23</v>
      </c>
      <c r="F6073" t="s">
        <v>59</v>
      </c>
      <c r="G6073">
        <v>64</v>
      </c>
      <c r="H6073">
        <v>0</v>
      </c>
      <c r="I6073" t="str">
        <f>INDEX('DATA - Teams'!$C:$C,MATCH(C6073,'DATA - Teams'!$B:$B,0))</f>
        <v>JMERC</v>
      </c>
    </row>
    <row r="6074" spans="1:9" hidden="1" x14ac:dyDescent="0.2">
      <c r="A6074">
        <v>2018</v>
      </c>
      <c r="B6074">
        <v>14</v>
      </c>
      <c r="C6074" t="s">
        <v>391</v>
      </c>
      <c r="D6074" t="s">
        <v>62</v>
      </c>
      <c r="E6074" t="s">
        <v>16</v>
      </c>
      <c r="F6074" t="s">
        <v>43</v>
      </c>
      <c r="G6074">
        <v>59</v>
      </c>
      <c r="H6074">
        <v>63</v>
      </c>
      <c r="I6074" t="str">
        <f>INDEX('DATA - Teams'!$C:$C,MATCH(C6074,'DATA - Teams'!$B:$B,0))</f>
        <v>JMERC</v>
      </c>
    </row>
    <row r="6075" spans="1:9" hidden="1" x14ac:dyDescent="0.2">
      <c r="A6075">
        <v>2018</v>
      </c>
      <c r="B6075">
        <v>14</v>
      </c>
      <c r="C6075" t="s">
        <v>391</v>
      </c>
      <c r="D6075" t="s">
        <v>395</v>
      </c>
      <c r="E6075" t="s">
        <v>16</v>
      </c>
      <c r="F6075" t="s">
        <v>38</v>
      </c>
      <c r="G6075">
        <v>69</v>
      </c>
      <c r="H6075">
        <v>63</v>
      </c>
      <c r="I6075" t="str">
        <f>INDEX('DATA - Teams'!$C:$C,MATCH(C6075,'DATA - Teams'!$B:$B,0))</f>
        <v>JMERC</v>
      </c>
    </row>
    <row r="6076" spans="1:9" hidden="1" x14ac:dyDescent="0.2">
      <c r="A6076">
        <v>2018</v>
      </c>
      <c r="B6076">
        <v>14</v>
      </c>
      <c r="C6076" t="s">
        <v>391</v>
      </c>
      <c r="D6076" t="s">
        <v>294</v>
      </c>
      <c r="E6076" t="s">
        <v>16</v>
      </c>
      <c r="F6076" t="s">
        <v>38</v>
      </c>
      <c r="G6076">
        <v>97</v>
      </c>
      <c r="H6076">
        <v>92</v>
      </c>
      <c r="I6076" t="str">
        <f>INDEX('DATA - Teams'!$C:$C,MATCH(C6076,'DATA - Teams'!$B:$B,0))</f>
        <v>JMERC</v>
      </c>
    </row>
    <row r="6077" spans="1:9" hidden="1" x14ac:dyDescent="0.2">
      <c r="A6077">
        <v>2018</v>
      </c>
      <c r="B6077">
        <v>14</v>
      </c>
      <c r="C6077" t="s">
        <v>391</v>
      </c>
      <c r="D6077" t="s">
        <v>171</v>
      </c>
      <c r="E6077" t="s">
        <v>31</v>
      </c>
      <c r="F6077" t="s">
        <v>38</v>
      </c>
      <c r="G6077">
        <v>67</v>
      </c>
      <c r="H6077">
        <v>76</v>
      </c>
      <c r="I6077" t="str">
        <f>INDEX('DATA - Teams'!$C:$C,MATCH(C6077,'DATA - Teams'!$B:$B,0))</f>
        <v>JMERC</v>
      </c>
    </row>
    <row r="6078" spans="1:9" hidden="1" x14ac:dyDescent="0.2">
      <c r="A6078">
        <v>2018</v>
      </c>
      <c r="B6078">
        <v>14</v>
      </c>
      <c r="C6078" t="s">
        <v>391</v>
      </c>
      <c r="D6078" t="s">
        <v>123</v>
      </c>
      <c r="E6078" t="s">
        <v>31</v>
      </c>
      <c r="F6078" t="s">
        <v>41</v>
      </c>
      <c r="G6078">
        <v>92</v>
      </c>
      <c r="H6078">
        <v>94</v>
      </c>
      <c r="I6078" t="str">
        <f>INDEX('DATA - Teams'!$C:$C,MATCH(C6078,'DATA - Teams'!$B:$B,0))</f>
        <v>JMERC</v>
      </c>
    </row>
    <row r="6079" spans="1:9" hidden="1" x14ac:dyDescent="0.2">
      <c r="A6079">
        <v>2018</v>
      </c>
      <c r="B6079">
        <v>14</v>
      </c>
      <c r="C6079" t="s">
        <v>391</v>
      </c>
      <c r="D6079" t="s">
        <v>378</v>
      </c>
      <c r="E6079" t="s">
        <v>27</v>
      </c>
      <c r="F6079" t="s">
        <v>38</v>
      </c>
      <c r="G6079">
        <v>73</v>
      </c>
      <c r="H6079">
        <v>90</v>
      </c>
      <c r="I6079" t="str">
        <f>INDEX('DATA - Teams'!$C:$C,MATCH(C6079,'DATA - Teams'!$B:$B,0))</f>
        <v>JMERC</v>
      </c>
    </row>
    <row r="6080" spans="1:9" hidden="1" x14ac:dyDescent="0.2">
      <c r="A6080">
        <v>2018</v>
      </c>
      <c r="B6080">
        <v>14</v>
      </c>
      <c r="C6080" t="s">
        <v>391</v>
      </c>
      <c r="D6080" t="s">
        <v>253</v>
      </c>
      <c r="E6080" t="s">
        <v>27</v>
      </c>
      <c r="F6080" t="s">
        <v>41</v>
      </c>
      <c r="G6080">
        <v>106</v>
      </c>
      <c r="H6080">
        <v>92</v>
      </c>
      <c r="I6080" t="str">
        <f>INDEX('DATA - Teams'!$C:$C,MATCH(C6080,'DATA - Teams'!$B:$B,0))</f>
        <v>JMERC</v>
      </c>
    </row>
    <row r="6081" spans="1:9" hidden="1" x14ac:dyDescent="0.2">
      <c r="A6081">
        <v>2018</v>
      </c>
      <c r="B6081">
        <v>14</v>
      </c>
      <c r="C6081" t="s">
        <v>391</v>
      </c>
      <c r="D6081" t="s">
        <v>197</v>
      </c>
      <c r="E6081" t="s">
        <v>21</v>
      </c>
      <c r="F6081" t="s">
        <v>41</v>
      </c>
      <c r="G6081">
        <v>87</v>
      </c>
      <c r="H6081">
        <v>64</v>
      </c>
      <c r="I6081" t="str">
        <f>INDEX('DATA - Teams'!$C:$C,MATCH(C6081,'DATA - Teams'!$B:$B,0))</f>
        <v>JMERC</v>
      </c>
    </row>
    <row r="6082" spans="1:9" hidden="1" x14ac:dyDescent="0.2">
      <c r="A6082">
        <v>2018</v>
      </c>
      <c r="B6082">
        <v>14</v>
      </c>
      <c r="C6082" t="s">
        <v>391</v>
      </c>
      <c r="D6082" t="s">
        <v>133</v>
      </c>
      <c r="E6082" t="s">
        <v>21</v>
      </c>
      <c r="F6082" t="s">
        <v>41</v>
      </c>
      <c r="G6082">
        <v>68</v>
      </c>
      <c r="H6082">
        <v>63</v>
      </c>
      <c r="I6082" t="str">
        <f>INDEX('DATA - Teams'!$C:$C,MATCH(C6082,'DATA - Teams'!$B:$B,0))</f>
        <v>JMERC</v>
      </c>
    </row>
    <row r="6083" spans="1:9" hidden="1" x14ac:dyDescent="0.2">
      <c r="A6083">
        <v>2018</v>
      </c>
      <c r="B6083">
        <v>14</v>
      </c>
      <c r="C6083" t="s">
        <v>391</v>
      </c>
      <c r="D6083" t="s">
        <v>274</v>
      </c>
      <c r="E6083" t="s">
        <v>18</v>
      </c>
      <c r="F6083" t="s">
        <v>52</v>
      </c>
      <c r="G6083">
        <v>123</v>
      </c>
      <c r="H6083">
        <v>68</v>
      </c>
      <c r="I6083" t="str">
        <f>INDEX('DATA - Teams'!$C:$C,MATCH(C6083,'DATA - Teams'!$B:$B,0))</f>
        <v>JMERC</v>
      </c>
    </row>
    <row r="6084" spans="1:9" hidden="1" x14ac:dyDescent="0.2">
      <c r="A6084">
        <v>2018</v>
      </c>
      <c r="B6084">
        <v>14</v>
      </c>
      <c r="C6084" t="s">
        <v>391</v>
      </c>
      <c r="D6084" t="s">
        <v>57</v>
      </c>
      <c r="E6084" t="s">
        <v>13</v>
      </c>
      <c r="F6084" t="s">
        <v>41</v>
      </c>
      <c r="G6084">
        <v>101</v>
      </c>
      <c r="H6084">
        <v>122</v>
      </c>
      <c r="I6084" t="str">
        <f>INDEX('DATA - Teams'!$C:$C,MATCH(C6084,'DATA - Teams'!$B:$B,0))</f>
        <v>JMERC</v>
      </c>
    </row>
    <row r="6085" spans="1:9" hidden="1" x14ac:dyDescent="0.2">
      <c r="A6085">
        <v>2018</v>
      </c>
      <c r="B6085">
        <v>14</v>
      </c>
      <c r="C6085" t="s">
        <v>391</v>
      </c>
      <c r="D6085" t="s">
        <v>401</v>
      </c>
      <c r="E6085" t="s">
        <v>13</v>
      </c>
      <c r="F6085" t="s">
        <v>43</v>
      </c>
      <c r="G6085">
        <v>86</v>
      </c>
      <c r="H6085">
        <v>92</v>
      </c>
      <c r="I6085" t="str">
        <f>INDEX('DATA - Teams'!$C:$C,MATCH(C6085,'DATA - Teams'!$B:$B,0))</f>
        <v>JMERC</v>
      </c>
    </row>
    <row r="6086" spans="1:9" hidden="1" x14ac:dyDescent="0.2">
      <c r="A6086">
        <v>2018</v>
      </c>
      <c r="B6086">
        <v>14</v>
      </c>
      <c r="C6086" t="s">
        <v>391</v>
      </c>
      <c r="D6086" t="s">
        <v>144</v>
      </c>
      <c r="E6086" t="s">
        <v>17</v>
      </c>
      <c r="F6086" t="s">
        <v>41</v>
      </c>
      <c r="G6086">
        <v>63</v>
      </c>
      <c r="H6086">
        <v>66</v>
      </c>
      <c r="I6086" t="str">
        <f>INDEX('DATA - Teams'!$C:$C,MATCH(C6086,'DATA - Teams'!$B:$B,0))</f>
        <v>JMERC</v>
      </c>
    </row>
    <row r="6087" spans="1:9" hidden="1" x14ac:dyDescent="0.2">
      <c r="A6087">
        <v>2018</v>
      </c>
      <c r="B6087">
        <v>14</v>
      </c>
      <c r="C6087" t="s">
        <v>391</v>
      </c>
      <c r="D6087" t="s">
        <v>272</v>
      </c>
      <c r="E6087" t="s">
        <v>17</v>
      </c>
      <c r="F6087" t="s">
        <v>43</v>
      </c>
      <c r="G6087">
        <v>122</v>
      </c>
      <c r="H6087">
        <v>90</v>
      </c>
      <c r="I6087" t="str">
        <f>INDEX('DATA - Teams'!$C:$C,MATCH(C6087,'DATA - Teams'!$B:$B,0))</f>
        <v>JMERC</v>
      </c>
    </row>
    <row r="6088" spans="1:9" hidden="1" x14ac:dyDescent="0.2">
      <c r="A6088">
        <v>2018</v>
      </c>
      <c r="B6088">
        <v>14</v>
      </c>
      <c r="C6088" t="s">
        <v>391</v>
      </c>
      <c r="D6088" t="s">
        <v>188</v>
      </c>
      <c r="E6088" t="s">
        <v>32</v>
      </c>
      <c r="F6088" t="s">
        <v>41</v>
      </c>
      <c r="G6088">
        <v>122</v>
      </c>
      <c r="H6088">
        <v>83</v>
      </c>
      <c r="I6088" t="str">
        <f>INDEX('DATA - Teams'!$C:$C,MATCH(C6088,'DATA - Teams'!$B:$B,0))</f>
        <v>JMERC</v>
      </c>
    </row>
    <row r="6089" spans="1:9" hidden="1" x14ac:dyDescent="0.2">
      <c r="A6089">
        <v>2018</v>
      </c>
      <c r="B6089">
        <v>14</v>
      </c>
      <c r="C6089" t="s">
        <v>391</v>
      </c>
      <c r="D6089" t="s">
        <v>402</v>
      </c>
      <c r="E6089" t="s">
        <v>32</v>
      </c>
      <c r="F6089" t="s">
        <v>43</v>
      </c>
      <c r="G6089">
        <v>90</v>
      </c>
      <c r="H6089">
        <v>64</v>
      </c>
      <c r="I6089" t="str">
        <f>INDEX('DATA - Teams'!$C:$C,MATCH(C6089,'DATA - Teams'!$B:$B,0))</f>
        <v>JMERC</v>
      </c>
    </row>
    <row r="6090" spans="1:9" hidden="1" x14ac:dyDescent="0.2">
      <c r="A6090">
        <v>2018</v>
      </c>
      <c r="B6090">
        <v>14</v>
      </c>
      <c r="C6090" t="s">
        <v>391</v>
      </c>
      <c r="D6090" t="s">
        <v>131</v>
      </c>
      <c r="E6090" t="s">
        <v>32</v>
      </c>
      <c r="F6090" t="s">
        <v>38</v>
      </c>
      <c r="G6090">
        <v>72</v>
      </c>
      <c r="H6090">
        <v>69</v>
      </c>
      <c r="I6090" t="str">
        <f>INDEX('DATA - Teams'!$C:$C,MATCH(C6090,'DATA - Teams'!$B:$B,0))</f>
        <v>JMERC</v>
      </c>
    </row>
    <row r="6091" spans="1:9" hidden="1" x14ac:dyDescent="0.2">
      <c r="A6091">
        <v>2018</v>
      </c>
      <c r="B6091">
        <v>14</v>
      </c>
      <c r="C6091" t="s">
        <v>391</v>
      </c>
      <c r="D6091" t="s">
        <v>93</v>
      </c>
      <c r="E6091" t="s">
        <v>23</v>
      </c>
      <c r="F6091" t="s">
        <v>43</v>
      </c>
      <c r="G6091">
        <v>73</v>
      </c>
      <c r="H6091">
        <v>92</v>
      </c>
      <c r="I6091" t="str">
        <f>INDEX('DATA - Teams'!$C:$C,MATCH(C6091,'DATA - Teams'!$B:$B,0))</f>
        <v>JMERC</v>
      </c>
    </row>
    <row r="6092" spans="1:9" hidden="1" x14ac:dyDescent="0.2">
      <c r="A6092">
        <v>2018</v>
      </c>
      <c r="B6092">
        <v>14</v>
      </c>
      <c r="C6092" t="s">
        <v>391</v>
      </c>
      <c r="D6092" t="s">
        <v>393</v>
      </c>
      <c r="E6092" t="s">
        <v>20</v>
      </c>
      <c r="F6092" t="s">
        <v>59</v>
      </c>
      <c r="G6092">
        <v>89</v>
      </c>
      <c r="H6092">
        <v>0</v>
      </c>
      <c r="I6092" t="str">
        <f>INDEX('DATA - Teams'!$C:$C,MATCH(C6092,'DATA - Teams'!$B:$B,0))</f>
        <v>JMERC</v>
      </c>
    </row>
    <row r="6093" spans="1:9" hidden="1" x14ac:dyDescent="0.2">
      <c r="A6093">
        <v>2018</v>
      </c>
      <c r="B6093">
        <v>14</v>
      </c>
      <c r="C6093" t="s">
        <v>391</v>
      </c>
      <c r="D6093" t="s">
        <v>304</v>
      </c>
      <c r="E6093" t="s">
        <v>14</v>
      </c>
      <c r="F6093" t="s">
        <v>59</v>
      </c>
      <c r="G6093">
        <v>57</v>
      </c>
      <c r="H6093">
        <v>0</v>
      </c>
      <c r="I6093" t="str">
        <f>INDEX('DATA - Teams'!$C:$C,MATCH(C6093,'DATA - Teams'!$B:$B,0))</f>
        <v>JMERC</v>
      </c>
    </row>
    <row r="6094" spans="1:9" hidden="1" x14ac:dyDescent="0.2">
      <c r="A6094">
        <v>2018</v>
      </c>
      <c r="B6094">
        <v>14</v>
      </c>
      <c r="C6094" t="s">
        <v>391</v>
      </c>
      <c r="D6094" t="s">
        <v>141</v>
      </c>
      <c r="E6094" t="s">
        <v>28</v>
      </c>
      <c r="F6094" t="s">
        <v>59</v>
      </c>
      <c r="G6094">
        <v>112</v>
      </c>
      <c r="H6094">
        <v>0</v>
      </c>
      <c r="I6094" t="str">
        <f>INDEX('DATA - Teams'!$C:$C,MATCH(C6094,'DATA - Teams'!$B:$B,0))</f>
        <v>JMERC</v>
      </c>
    </row>
    <row r="6095" spans="1:9" hidden="1" x14ac:dyDescent="0.2">
      <c r="A6095">
        <v>2018</v>
      </c>
      <c r="B6095">
        <v>14</v>
      </c>
      <c r="C6095" t="s">
        <v>391</v>
      </c>
      <c r="D6095" t="s">
        <v>235</v>
      </c>
      <c r="E6095" t="s">
        <v>27</v>
      </c>
      <c r="F6095" t="s">
        <v>59</v>
      </c>
      <c r="G6095">
        <v>91</v>
      </c>
      <c r="H6095">
        <v>0</v>
      </c>
      <c r="I6095" t="str">
        <f>INDEX('DATA - Teams'!$C:$C,MATCH(C6095,'DATA - Teams'!$B:$B,0))</f>
        <v>JMERC</v>
      </c>
    </row>
    <row r="6096" spans="1:9" hidden="1" x14ac:dyDescent="0.2">
      <c r="A6096">
        <v>2018</v>
      </c>
      <c r="B6096">
        <v>15</v>
      </c>
      <c r="C6096" t="s">
        <v>391</v>
      </c>
      <c r="D6096" t="s">
        <v>62</v>
      </c>
      <c r="E6096" t="s">
        <v>16</v>
      </c>
      <c r="F6096" t="s">
        <v>43</v>
      </c>
      <c r="G6096">
        <v>53</v>
      </c>
      <c r="H6096">
        <v>43</v>
      </c>
      <c r="I6096" t="str">
        <f>INDEX('DATA - Teams'!$C:$C,MATCH(C6096,'DATA - Teams'!$B:$B,0))</f>
        <v>JMERC</v>
      </c>
    </row>
    <row r="6097" spans="1:9" hidden="1" x14ac:dyDescent="0.2">
      <c r="A6097">
        <v>2018</v>
      </c>
      <c r="B6097">
        <v>15</v>
      </c>
      <c r="C6097" t="s">
        <v>391</v>
      </c>
      <c r="D6097" t="s">
        <v>294</v>
      </c>
      <c r="E6097" t="s">
        <v>16</v>
      </c>
      <c r="F6097" t="s">
        <v>38</v>
      </c>
      <c r="G6097">
        <v>101</v>
      </c>
      <c r="H6097">
        <v>85</v>
      </c>
      <c r="I6097" t="str">
        <f>INDEX('DATA - Teams'!$C:$C,MATCH(C6097,'DATA - Teams'!$B:$B,0))</f>
        <v>JMERC</v>
      </c>
    </row>
    <row r="6098" spans="1:9" hidden="1" x14ac:dyDescent="0.2">
      <c r="A6098">
        <v>2018</v>
      </c>
      <c r="B6098">
        <v>15</v>
      </c>
      <c r="C6098" t="s">
        <v>391</v>
      </c>
      <c r="D6098" t="s">
        <v>393</v>
      </c>
      <c r="E6098" t="s">
        <v>20</v>
      </c>
      <c r="F6098" t="s">
        <v>41</v>
      </c>
      <c r="G6098">
        <v>100</v>
      </c>
      <c r="H6098">
        <v>95</v>
      </c>
      <c r="I6098" t="str">
        <f>INDEX('DATA - Teams'!$C:$C,MATCH(C6098,'DATA - Teams'!$B:$B,0))</f>
        <v>JMERC</v>
      </c>
    </row>
    <row r="6099" spans="1:9" hidden="1" x14ac:dyDescent="0.2">
      <c r="A6099">
        <v>2018</v>
      </c>
      <c r="B6099">
        <v>15</v>
      </c>
      <c r="C6099" t="s">
        <v>391</v>
      </c>
      <c r="D6099" t="s">
        <v>171</v>
      </c>
      <c r="E6099" t="s">
        <v>31</v>
      </c>
      <c r="F6099" t="s">
        <v>38</v>
      </c>
      <c r="G6099">
        <v>67</v>
      </c>
      <c r="H6099">
        <v>91</v>
      </c>
      <c r="I6099" t="str">
        <f>INDEX('DATA - Teams'!$C:$C,MATCH(C6099,'DATA - Teams'!$B:$B,0))</f>
        <v>JMERC</v>
      </c>
    </row>
    <row r="6100" spans="1:9" hidden="1" x14ac:dyDescent="0.2">
      <c r="A6100">
        <v>2018</v>
      </c>
      <c r="B6100">
        <v>15</v>
      </c>
      <c r="C6100" t="s">
        <v>391</v>
      </c>
      <c r="D6100" t="s">
        <v>123</v>
      </c>
      <c r="E6100" t="s">
        <v>31</v>
      </c>
      <c r="F6100" t="s">
        <v>41</v>
      </c>
      <c r="G6100">
        <v>90</v>
      </c>
      <c r="H6100">
        <v>115</v>
      </c>
      <c r="I6100" t="str">
        <f>INDEX('DATA - Teams'!$C:$C,MATCH(C6100,'DATA - Teams'!$B:$B,0))</f>
        <v>JMERC</v>
      </c>
    </row>
    <row r="6101" spans="1:9" hidden="1" x14ac:dyDescent="0.2">
      <c r="A6101">
        <v>2018</v>
      </c>
      <c r="B6101">
        <v>15</v>
      </c>
      <c r="C6101" t="s">
        <v>391</v>
      </c>
      <c r="D6101" t="s">
        <v>304</v>
      </c>
      <c r="E6101" t="s">
        <v>14</v>
      </c>
      <c r="F6101" t="s">
        <v>38</v>
      </c>
      <c r="G6101">
        <v>61</v>
      </c>
      <c r="H6101">
        <v>135</v>
      </c>
      <c r="I6101" t="str">
        <f>INDEX('DATA - Teams'!$C:$C,MATCH(C6101,'DATA - Teams'!$B:$B,0))</f>
        <v>JMERC</v>
      </c>
    </row>
    <row r="6102" spans="1:9" hidden="1" x14ac:dyDescent="0.2">
      <c r="A6102">
        <v>2018</v>
      </c>
      <c r="B6102">
        <v>15</v>
      </c>
      <c r="C6102" t="s">
        <v>391</v>
      </c>
      <c r="D6102" t="s">
        <v>141</v>
      </c>
      <c r="E6102" t="s">
        <v>28</v>
      </c>
      <c r="F6102" t="s">
        <v>43</v>
      </c>
      <c r="G6102">
        <v>110</v>
      </c>
      <c r="H6102">
        <v>111</v>
      </c>
      <c r="I6102" t="str">
        <f>INDEX('DATA - Teams'!$C:$C,MATCH(C6102,'DATA - Teams'!$B:$B,0))</f>
        <v>JMERC</v>
      </c>
    </row>
    <row r="6103" spans="1:9" hidden="1" x14ac:dyDescent="0.2">
      <c r="A6103">
        <v>2018</v>
      </c>
      <c r="B6103">
        <v>15</v>
      </c>
      <c r="C6103" t="s">
        <v>391</v>
      </c>
      <c r="D6103" t="s">
        <v>253</v>
      </c>
      <c r="E6103" t="s">
        <v>27</v>
      </c>
      <c r="F6103" t="s">
        <v>41</v>
      </c>
      <c r="G6103">
        <v>103</v>
      </c>
      <c r="H6103">
        <v>102</v>
      </c>
      <c r="I6103" t="str">
        <f>INDEX('DATA - Teams'!$C:$C,MATCH(C6103,'DATA - Teams'!$B:$B,0))</f>
        <v>JMERC</v>
      </c>
    </row>
    <row r="6104" spans="1:9" hidden="1" x14ac:dyDescent="0.2">
      <c r="A6104">
        <v>2018</v>
      </c>
      <c r="B6104">
        <v>15</v>
      </c>
      <c r="C6104" t="s">
        <v>391</v>
      </c>
      <c r="D6104" t="s">
        <v>197</v>
      </c>
      <c r="E6104" t="s">
        <v>21</v>
      </c>
      <c r="F6104" t="s">
        <v>41</v>
      </c>
      <c r="G6104">
        <v>85</v>
      </c>
      <c r="H6104">
        <v>98</v>
      </c>
      <c r="I6104" t="str">
        <f>INDEX('DATA - Teams'!$C:$C,MATCH(C6104,'DATA - Teams'!$B:$B,0))</f>
        <v>JMERC</v>
      </c>
    </row>
    <row r="6105" spans="1:9" hidden="1" x14ac:dyDescent="0.2">
      <c r="A6105">
        <v>2018</v>
      </c>
      <c r="B6105">
        <v>15</v>
      </c>
      <c r="C6105" t="s">
        <v>391</v>
      </c>
      <c r="D6105" t="s">
        <v>274</v>
      </c>
      <c r="E6105" t="s">
        <v>18</v>
      </c>
      <c r="F6105" t="s">
        <v>52</v>
      </c>
      <c r="G6105">
        <v>138</v>
      </c>
      <c r="H6105">
        <v>142</v>
      </c>
      <c r="I6105" t="str">
        <f>INDEX('DATA - Teams'!$C:$C,MATCH(C6105,'DATA - Teams'!$B:$B,0))</f>
        <v>JMERC</v>
      </c>
    </row>
    <row r="6106" spans="1:9" hidden="1" x14ac:dyDescent="0.2">
      <c r="A6106">
        <v>2018</v>
      </c>
      <c r="B6106">
        <v>15</v>
      </c>
      <c r="C6106" t="s">
        <v>391</v>
      </c>
      <c r="D6106" t="s">
        <v>57</v>
      </c>
      <c r="E6106" t="s">
        <v>13</v>
      </c>
      <c r="F6106" t="s">
        <v>41</v>
      </c>
      <c r="G6106">
        <v>105</v>
      </c>
      <c r="H6106">
        <v>136</v>
      </c>
      <c r="I6106" t="str">
        <f>INDEX('DATA - Teams'!$C:$C,MATCH(C6106,'DATA - Teams'!$B:$B,0))</f>
        <v>JMERC</v>
      </c>
    </row>
    <row r="6107" spans="1:9" hidden="1" x14ac:dyDescent="0.2">
      <c r="A6107">
        <v>2018</v>
      </c>
      <c r="B6107">
        <v>15</v>
      </c>
      <c r="C6107" t="s">
        <v>391</v>
      </c>
      <c r="D6107" t="s">
        <v>401</v>
      </c>
      <c r="E6107" t="s">
        <v>13</v>
      </c>
      <c r="F6107" t="s">
        <v>43</v>
      </c>
      <c r="G6107">
        <v>86</v>
      </c>
      <c r="H6107">
        <v>100</v>
      </c>
      <c r="I6107" t="str">
        <f>INDEX('DATA - Teams'!$C:$C,MATCH(C6107,'DATA - Teams'!$B:$B,0))</f>
        <v>JMERC</v>
      </c>
    </row>
    <row r="6108" spans="1:9" hidden="1" x14ac:dyDescent="0.2">
      <c r="A6108">
        <v>2018</v>
      </c>
      <c r="B6108">
        <v>15</v>
      </c>
      <c r="C6108" t="s">
        <v>391</v>
      </c>
      <c r="D6108" t="s">
        <v>272</v>
      </c>
      <c r="E6108" t="s">
        <v>17</v>
      </c>
      <c r="F6108" t="s">
        <v>38</v>
      </c>
      <c r="G6108">
        <v>105</v>
      </c>
      <c r="H6108">
        <v>39</v>
      </c>
      <c r="I6108" t="str">
        <f>INDEX('DATA - Teams'!$C:$C,MATCH(C6108,'DATA - Teams'!$B:$B,0))</f>
        <v>JMERC</v>
      </c>
    </row>
    <row r="6109" spans="1:9" hidden="1" x14ac:dyDescent="0.2">
      <c r="A6109">
        <v>2018</v>
      </c>
      <c r="B6109">
        <v>15</v>
      </c>
      <c r="C6109" t="s">
        <v>391</v>
      </c>
      <c r="D6109" t="s">
        <v>316</v>
      </c>
      <c r="E6109" t="s">
        <v>17</v>
      </c>
      <c r="F6109" t="s">
        <v>38</v>
      </c>
      <c r="G6109">
        <v>71</v>
      </c>
      <c r="H6109">
        <v>85</v>
      </c>
      <c r="I6109" t="str">
        <f>INDEX('DATA - Teams'!$C:$C,MATCH(C6109,'DATA - Teams'!$B:$B,0))</f>
        <v>JMERC</v>
      </c>
    </row>
    <row r="6110" spans="1:9" hidden="1" x14ac:dyDescent="0.2">
      <c r="A6110">
        <v>2018</v>
      </c>
      <c r="B6110">
        <v>15</v>
      </c>
      <c r="C6110" t="s">
        <v>391</v>
      </c>
      <c r="D6110" t="s">
        <v>188</v>
      </c>
      <c r="E6110" t="s">
        <v>32</v>
      </c>
      <c r="F6110" t="s">
        <v>41</v>
      </c>
      <c r="G6110">
        <v>124</v>
      </c>
      <c r="H6110">
        <v>111</v>
      </c>
      <c r="I6110" t="str">
        <f>INDEX('DATA - Teams'!$C:$C,MATCH(C6110,'DATA - Teams'!$B:$B,0))</f>
        <v>JMERC</v>
      </c>
    </row>
    <row r="6111" spans="1:9" hidden="1" x14ac:dyDescent="0.2">
      <c r="A6111">
        <v>2018</v>
      </c>
      <c r="B6111">
        <v>15</v>
      </c>
      <c r="C6111" t="s">
        <v>391</v>
      </c>
      <c r="D6111" t="s">
        <v>402</v>
      </c>
      <c r="E6111" t="s">
        <v>32</v>
      </c>
      <c r="F6111" t="s">
        <v>43</v>
      </c>
      <c r="G6111">
        <v>89</v>
      </c>
      <c r="H6111">
        <v>78</v>
      </c>
      <c r="I6111" t="str">
        <f>INDEX('DATA - Teams'!$C:$C,MATCH(C6111,'DATA - Teams'!$B:$B,0))</f>
        <v>JMERC</v>
      </c>
    </row>
    <row r="6112" spans="1:9" hidden="1" x14ac:dyDescent="0.2">
      <c r="A6112">
        <v>2018</v>
      </c>
      <c r="B6112">
        <v>15</v>
      </c>
      <c r="C6112" t="s">
        <v>391</v>
      </c>
      <c r="D6112" t="s">
        <v>93</v>
      </c>
      <c r="E6112" t="s">
        <v>23</v>
      </c>
      <c r="F6112" t="s">
        <v>43</v>
      </c>
      <c r="G6112">
        <v>77</v>
      </c>
      <c r="H6112">
        <v>89</v>
      </c>
      <c r="I6112" t="str">
        <f>INDEX('DATA - Teams'!$C:$C,MATCH(C6112,'DATA - Teams'!$B:$B,0))</f>
        <v>JMERC</v>
      </c>
    </row>
    <row r="6113" spans="1:9" hidden="1" x14ac:dyDescent="0.2">
      <c r="A6113">
        <v>2018</v>
      </c>
      <c r="B6113">
        <v>15</v>
      </c>
      <c r="C6113" t="s">
        <v>391</v>
      </c>
      <c r="D6113" t="s">
        <v>74</v>
      </c>
      <c r="E6113" t="s">
        <v>35</v>
      </c>
      <c r="F6113" t="s">
        <v>41</v>
      </c>
      <c r="G6113">
        <v>84</v>
      </c>
      <c r="H6113">
        <v>104</v>
      </c>
      <c r="I6113" t="str">
        <f>INDEX('DATA - Teams'!$C:$C,MATCH(C6113,'DATA - Teams'!$B:$B,0))</f>
        <v>JMERC</v>
      </c>
    </row>
    <row r="6114" spans="1:9" hidden="1" x14ac:dyDescent="0.2">
      <c r="A6114">
        <v>2018</v>
      </c>
      <c r="B6114">
        <v>15</v>
      </c>
      <c r="C6114" t="s">
        <v>391</v>
      </c>
      <c r="D6114" t="s">
        <v>235</v>
      </c>
      <c r="E6114" t="s">
        <v>27</v>
      </c>
      <c r="F6114" t="s">
        <v>59</v>
      </c>
      <c r="G6114">
        <v>91</v>
      </c>
      <c r="H6114">
        <v>0</v>
      </c>
      <c r="I6114" t="str">
        <f>INDEX('DATA - Teams'!$C:$C,MATCH(C6114,'DATA - Teams'!$B:$B,0))</f>
        <v>JMERC</v>
      </c>
    </row>
    <row r="6115" spans="1:9" hidden="1" x14ac:dyDescent="0.2">
      <c r="A6115">
        <v>2018</v>
      </c>
      <c r="B6115">
        <v>15</v>
      </c>
      <c r="C6115" t="s">
        <v>391</v>
      </c>
      <c r="D6115" t="s">
        <v>378</v>
      </c>
      <c r="E6115" t="s">
        <v>27</v>
      </c>
      <c r="F6115" t="s">
        <v>59</v>
      </c>
      <c r="G6115">
        <v>73</v>
      </c>
      <c r="H6115">
        <v>0</v>
      </c>
      <c r="I6115" t="str">
        <f>INDEX('DATA - Teams'!$C:$C,MATCH(C6115,'DATA - Teams'!$B:$B,0))</f>
        <v>JMERC</v>
      </c>
    </row>
    <row r="6116" spans="1:9" hidden="1" x14ac:dyDescent="0.2">
      <c r="A6116">
        <v>2018</v>
      </c>
      <c r="B6116">
        <v>15</v>
      </c>
      <c r="C6116" t="s">
        <v>391</v>
      </c>
      <c r="D6116" t="s">
        <v>133</v>
      </c>
      <c r="E6116" t="s">
        <v>21</v>
      </c>
      <c r="F6116" t="s">
        <v>59</v>
      </c>
      <c r="G6116">
        <v>69</v>
      </c>
      <c r="H6116">
        <v>62</v>
      </c>
      <c r="I6116" t="str">
        <f>INDEX('DATA - Teams'!$C:$C,MATCH(C6116,'DATA - Teams'!$B:$B,0))</f>
        <v>JMERC</v>
      </c>
    </row>
    <row r="6117" spans="1:9" hidden="1" x14ac:dyDescent="0.2">
      <c r="A6117">
        <v>2018</v>
      </c>
      <c r="B6117">
        <v>15</v>
      </c>
      <c r="C6117" t="s">
        <v>391</v>
      </c>
      <c r="D6117" t="s">
        <v>131</v>
      </c>
      <c r="E6117" t="s">
        <v>32</v>
      </c>
      <c r="F6117" t="s">
        <v>59</v>
      </c>
      <c r="G6117">
        <v>72</v>
      </c>
      <c r="H6117">
        <v>0</v>
      </c>
      <c r="I6117" t="str">
        <f>INDEX('DATA - Teams'!$C:$C,MATCH(C6117,'DATA - Teams'!$B:$B,0))</f>
        <v>JMERC</v>
      </c>
    </row>
    <row r="6118" spans="1:9" hidden="1" x14ac:dyDescent="0.2">
      <c r="A6118">
        <v>2018</v>
      </c>
      <c r="B6118">
        <v>16</v>
      </c>
      <c r="C6118" t="s">
        <v>391</v>
      </c>
      <c r="D6118" t="s">
        <v>294</v>
      </c>
      <c r="E6118" t="s">
        <v>16</v>
      </c>
      <c r="F6118" t="s">
        <v>38</v>
      </c>
      <c r="G6118">
        <v>103</v>
      </c>
      <c r="H6118">
        <v>109</v>
      </c>
      <c r="I6118" t="str">
        <f>INDEX('DATA - Teams'!$C:$C,MATCH(C6118,'DATA - Teams'!$B:$B,0))</f>
        <v>JMERC</v>
      </c>
    </row>
    <row r="6119" spans="1:9" hidden="1" x14ac:dyDescent="0.2">
      <c r="A6119">
        <v>2018</v>
      </c>
      <c r="B6119">
        <v>16</v>
      </c>
      <c r="C6119" t="s">
        <v>391</v>
      </c>
      <c r="D6119" t="s">
        <v>393</v>
      </c>
      <c r="E6119" t="s">
        <v>20</v>
      </c>
      <c r="F6119" t="s">
        <v>41</v>
      </c>
      <c r="G6119">
        <v>104</v>
      </c>
      <c r="H6119">
        <v>76</v>
      </c>
      <c r="I6119" t="str">
        <f>INDEX('DATA - Teams'!$C:$C,MATCH(C6119,'DATA - Teams'!$B:$B,0))</f>
        <v>JMERC</v>
      </c>
    </row>
    <row r="6120" spans="1:9" hidden="1" x14ac:dyDescent="0.2">
      <c r="A6120">
        <v>2018</v>
      </c>
      <c r="B6120">
        <v>16</v>
      </c>
      <c r="C6120" t="s">
        <v>391</v>
      </c>
      <c r="D6120" t="s">
        <v>171</v>
      </c>
      <c r="E6120" t="s">
        <v>31</v>
      </c>
      <c r="F6120" t="s">
        <v>38</v>
      </c>
      <c r="G6120">
        <v>72</v>
      </c>
      <c r="H6120">
        <v>83</v>
      </c>
      <c r="I6120" t="str">
        <f>INDEX('DATA - Teams'!$C:$C,MATCH(C6120,'DATA - Teams'!$B:$B,0))</f>
        <v>JMERC</v>
      </c>
    </row>
    <row r="6121" spans="1:9" hidden="1" x14ac:dyDescent="0.2">
      <c r="A6121">
        <v>2018</v>
      </c>
      <c r="B6121">
        <v>16</v>
      </c>
      <c r="C6121" t="s">
        <v>391</v>
      </c>
      <c r="D6121" t="s">
        <v>123</v>
      </c>
      <c r="E6121" t="s">
        <v>31</v>
      </c>
      <c r="F6121" t="s">
        <v>41</v>
      </c>
      <c r="G6121">
        <v>91</v>
      </c>
      <c r="H6121">
        <v>109</v>
      </c>
      <c r="I6121" t="str">
        <f>INDEX('DATA - Teams'!$C:$C,MATCH(C6121,'DATA - Teams'!$B:$B,0))</f>
        <v>JMERC</v>
      </c>
    </row>
    <row r="6122" spans="1:9" hidden="1" x14ac:dyDescent="0.2">
      <c r="A6122">
        <v>2018</v>
      </c>
      <c r="B6122">
        <v>16</v>
      </c>
      <c r="C6122" t="s">
        <v>391</v>
      </c>
      <c r="D6122" t="s">
        <v>304</v>
      </c>
      <c r="E6122" t="s">
        <v>14</v>
      </c>
      <c r="F6122" t="s">
        <v>38</v>
      </c>
      <c r="G6122">
        <v>78</v>
      </c>
      <c r="H6122">
        <v>98</v>
      </c>
      <c r="I6122" t="str">
        <f>INDEX('DATA - Teams'!$C:$C,MATCH(C6122,'DATA - Teams'!$B:$B,0))</f>
        <v>JMERC</v>
      </c>
    </row>
    <row r="6123" spans="1:9" hidden="1" x14ac:dyDescent="0.2">
      <c r="A6123">
        <v>2018</v>
      </c>
      <c r="B6123">
        <v>16</v>
      </c>
      <c r="C6123" t="s">
        <v>391</v>
      </c>
      <c r="D6123" t="s">
        <v>141</v>
      </c>
      <c r="E6123" t="s">
        <v>28</v>
      </c>
      <c r="F6123" t="s">
        <v>43</v>
      </c>
      <c r="G6123">
        <v>109</v>
      </c>
      <c r="H6123">
        <v>84</v>
      </c>
      <c r="I6123" t="str">
        <f>INDEX('DATA - Teams'!$C:$C,MATCH(C6123,'DATA - Teams'!$B:$B,0))</f>
        <v>JMERC</v>
      </c>
    </row>
    <row r="6124" spans="1:9" hidden="1" x14ac:dyDescent="0.2">
      <c r="A6124">
        <v>2018</v>
      </c>
      <c r="B6124">
        <v>16</v>
      </c>
      <c r="C6124" t="s">
        <v>391</v>
      </c>
      <c r="D6124" t="s">
        <v>378</v>
      </c>
      <c r="E6124" t="s">
        <v>27</v>
      </c>
      <c r="F6124" t="s">
        <v>38</v>
      </c>
      <c r="G6124">
        <v>79</v>
      </c>
      <c r="H6124">
        <v>110</v>
      </c>
      <c r="I6124" t="str">
        <f>INDEX('DATA - Teams'!$C:$C,MATCH(C6124,'DATA - Teams'!$B:$B,0))</f>
        <v>JMERC</v>
      </c>
    </row>
    <row r="6125" spans="1:9" hidden="1" x14ac:dyDescent="0.2">
      <c r="A6125">
        <v>2018</v>
      </c>
      <c r="B6125">
        <v>16</v>
      </c>
      <c r="C6125" t="s">
        <v>391</v>
      </c>
      <c r="D6125" t="s">
        <v>253</v>
      </c>
      <c r="E6125" t="s">
        <v>27</v>
      </c>
      <c r="F6125" t="s">
        <v>41</v>
      </c>
      <c r="G6125">
        <v>99</v>
      </c>
      <c r="H6125">
        <v>90</v>
      </c>
      <c r="I6125" t="str">
        <f>INDEX('DATA - Teams'!$C:$C,MATCH(C6125,'DATA - Teams'!$B:$B,0))</f>
        <v>JMERC</v>
      </c>
    </row>
    <row r="6126" spans="1:9" hidden="1" x14ac:dyDescent="0.2">
      <c r="A6126">
        <v>2018</v>
      </c>
      <c r="B6126">
        <v>16</v>
      </c>
      <c r="C6126" t="s">
        <v>391</v>
      </c>
      <c r="D6126" t="s">
        <v>197</v>
      </c>
      <c r="E6126" t="s">
        <v>21</v>
      </c>
      <c r="F6126" t="s">
        <v>41</v>
      </c>
      <c r="G6126">
        <v>89</v>
      </c>
      <c r="H6126">
        <v>106</v>
      </c>
      <c r="I6126" t="str">
        <f>INDEX('DATA - Teams'!$C:$C,MATCH(C6126,'DATA - Teams'!$B:$B,0))</f>
        <v>JMERC</v>
      </c>
    </row>
    <row r="6127" spans="1:9" hidden="1" x14ac:dyDescent="0.2">
      <c r="A6127">
        <v>2018</v>
      </c>
      <c r="B6127">
        <v>16</v>
      </c>
      <c r="C6127" t="s">
        <v>391</v>
      </c>
      <c r="D6127" t="s">
        <v>274</v>
      </c>
      <c r="E6127" t="s">
        <v>18</v>
      </c>
      <c r="F6127" t="s">
        <v>52</v>
      </c>
      <c r="G6127">
        <v>132</v>
      </c>
      <c r="H6127">
        <v>110</v>
      </c>
      <c r="I6127" t="str">
        <f>INDEX('DATA - Teams'!$C:$C,MATCH(C6127,'DATA - Teams'!$B:$B,0))</f>
        <v>JMERC</v>
      </c>
    </row>
    <row r="6128" spans="1:9" hidden="1" x14ac:dyDescent="0.2">
      <c r="A6128">
        <v>2018</v>
      </c>
      <c r="B6128">
        <v>16</v>
      </c>
      <c r="C6128" t="s">
        <v>391</v>
      </c>
      <c r="D6128" t="s">
        <v>57</v>
      </c>
      <c r="E6128" t="s">
        <v>13</v>
      </c>
      <c r="F6128" t="s">
        <v>41</v>
      </c>
      <c r="G6128">
        <v>102</v>
      </c>
      <c r="H6128">
        <v>123</v>
      </c>
      <c r="I6128" t="str">
        <f>INDEX('DATA - Teams'!$C:$C,MATCH(C6128,'DATA - Teams'!$B:$B,0))</f>
        <v>JMERC</v>
      </c>
    </row>
    <row r="6129" spans="1:9" hidden="1" x14ac:dyDescent="0.2">
      <c r="A6129">
        <v>2018</v>
      </c>
      <c r="B6129">
        <v>16</v>
      </c>
      <c r="C6129" t="s">
        <v>391</v>
      </c>
      <c r="D6129" t="s">
        <v>401</v>
      </c>
      <c r="E6129" t="s">
        <v>13</v>
      </c>
      <c r="F6129" t="s">
        <v>43</v>
      </c>
      <c r="G6129">
        <v>77</v>
      </c>
      <c r="H6129">
        <v>61</v>
      </c>
      <c r="I6129" t="str">
        <f>INDEX('DATA - Teams'!$C:$C,MATCH(C6129,'DATA - Teams'!$B:$B,0))</f>
        <v>JMERC</v>
      </c>
    </row>
    <row r="6130" spans="1:9" hidden="1" x14ac:dyDescent="0.2">
      <c r="A6130">
        <v>2018</v>
      </c>
      <c r="B6130">
        <v>16</v>
      </c>
      <c r="C6130" t="s">
        <v>391</v>
      </c>
      <c r="D6130" t="s">
        <v>272</v>
      </c>
      <c r="E6130" t="s">
        <v>17</v>
      </c>
      <c r="F6130" t="s">
        <v>43</v>
      </c>
      <c r="G6130">
        <v>110</v>
      </c>
      <c r="H6130">
        <v>103</v>
      </c>
      <c r="I6130" t="str">
        <f>INDEX('DATA - Teams'!$C:$C,MATCH(C6130,'DATA - Teams'!$B:$B,0))</f>
        <v>JMERC</v>
      </c>
    </row>
    <row r="6131" spans="1:9" hidden="1" x14ac:dyDescent="0.2">
      <c r="A6131">
        <v>2018</v>
      </c>
      <c r="B6131">
        <v>16</v>
      </c>
      <c r="C6131" t="s">
        <v>391</v>
      </c>
      <c r="D6131" t="s">
        <v>316</v>
      </c>
      <c r="E6131" t="s">
        <v>17</v>
      </c>
      <c r="F6131" t="s">
        <v>38</v>
      </c>
      <c r="G6131">
        <v>81</v>
      </c>
      <c r="H6131">
        <v>138</v>
      </c>
      <c r="I6131" t="str">
        <f>INDEX('DATA - Teams'!$C:$C,MATCH(C6131,'DATA - Teams'!$B:$B,0))</f>
        <v>JMERC</v>
      </c>
    </row>
    <row r="6132" spans="1:9" hidden="1" x14ac:dyDescent="0.2">
      <c r="A6132">
        <v>2018</v>
      </c>
      <c r="B6132">
        <v>16</v>
      </c>
      <c r="C6132" t="s">
        <v>391</v>
      </c>
      <c r="D6132" t="s">
        <v>188</v>
      </c>
      <c r="E6132" t="s">
        <v>32</v>
      </c>
      <c r="F6132" t="s">
        <v>41</v>
      </c>
      <c r="G6132">
        <v>129</v>
      </c>
      <c r="H6132">
        <v>106</v>
      </c>
      <c r="I6132" t="str">
        <f>INDEX('DATA - Teams'!$C:$C,MATCH(C6132,'DATA - Teams'!$B:$B,0))</f>
        <v>JMERC</v>
      </c>
    </row>
    <row r="6133" spans="1:9" hidden="1" x14ac:dyDescent="0.2">
      <c r="A6133">
        <v>2018</v>
      </c>
      <c r="B6133">
        <v>16</v>
      </c>
      <c r="C6133" t="s">
        <v>391</v>
      </c>
      <c r="D6133" t="s">
        <v>402</v>
      </c>
      <c r="E6133" t="s">
        <v>32</v>
      </c>
      <c r="F6133" t="s">
        <v>43</v>
      </c>
      <c r="G6133">
        <v>89</v>
      </c>
      <c r="H6133">
        <v>71</v>
      </c>
      <c r="I6133" t="str">
        <f>INDEX('DATA - Teams'!$C:$C,MATCH(C6133,'DATA - Teams'!$B:$B,0))</f>
        <v>JMERC</v>
      </c>
    </row>
    <row r="6134" spans="1:9" hidden="1" x14ac:dyDescent="0.2">
      <c r="A6134">
        <v>2018</v>
      </c>
      <c r="B6134">
        <v>16</v>
      </c>
      <c r="C6134" t="s">
        <v>391</v>
      </c>
      <c r="D6134" t="s">
        <v>93</v>
      </c>
      <c r="E6134" t="s">
        <v>23</v>
      </c>
      <c r="F6134" t="s">
        <v>43</v>
      </c>
      <c r="G6134">
        <v>88</v>
      </c>
      <c r="H6134">
        <v>139</v>
      </c>
      <c r="I6134" t="str">
        <f>INDEX('DATA - Teams'!$C:$C,MATCH(C6134,'DATA - Teams'!$B:$B,0))</f>
        <v>JMERC</v>
      </c>
    </row>
    <row r="6135" spans="1:9" hidden="1" x14ac:dyDescent="0.2">
      <c r="A6135">
        <v>2018</v>
      </c>
      <c r="B6135">
        <v>16</v>
      </c>
      <c r="C6135" t="s">
        <v>391</v>
      </c>
      <c r="D6135" t="s">
        <v>74</v>
      </c>
      <c r="E6135" t="s">
        <v>35</v>
      </c>
      <c r="F6135" t="s">
        <v>41</v>
      </c>
      <c r="G6135">
        <v>84</v>
      </c>
      <c r="H6135">
        <v>81</v>
      </c>
      <c r="I6135" t="str">
        <f>INDEX('DATA - Teams'!$C:$C,MATCH(C6135,'DATA - Teams'!$B:$B,0))</f>
        <v>JMERC</v>
      </c>
    </row>
    <row r="6136" spans="1:9" hidden="1" x14ac:dyDescent="0.2">
      <c r="A6136">
        <v>2018</v>
      </c>
      <c r="B6136">
        <v>16</v>
      </c>
      <c r="C6136" t="s">
        <v>391</v>
      </c>
      <c r="D6136" t="s">
        <v>235</v>
      </c>
      <c r="E6136" t="s">
        <v>27</v>
      </c>
      <c r="F6136" t="s">
        <v>59</v>
      </c>
      <c r="G6136">
        <v>91</v>
      </c>
      <c r="H6136">
        <v>0</v>
      </c>
      <c r="I6136" t="str">
        <f>INDEX('DATA - Teams'!$C:$C,MATCH(C6136,'DATA - Teams'!$B:$B,0))</f>
        <v>JMERC</v>
      </c>
    </row>
    <row r="6137" spans="1:9" hidden="1" x14ac:dyDescent="0.2">
      <c r="A6137">
        <v>2018</v>
      </c>
      <c r="B6137">
        <v>16</v>
      </c>
      <c r="C6137" t="s">
        <v>391</v>
      </c>
      <c r="D6137" t="s">
        <v>133</v>
      </c>
      <c r="E6137" t="s">
        <v>21</v>
      </c>
      <c r="F6137" t="s">
        <v>59</v>
      </c>
      <c r="G6137">
        <v>67</v>
      </c>
      <c r="H6137">
        <v>80</v>
      </c>
      <c r="I6137" t="str">
        <f>INDEX('DATA - Teams'!$C:$C,MATCH(C6137,'DATA - Teams'!$B:$B,0))</f>
        <v>JMERC</v>
      </c>
    </row>
    <row r="6138" spans="1:9" hidden="1" x14ac:dyDescent="0.2">
      <c r="A6138">
        <v>2018</v>
      </c>
      <c r="B6138">
        <v>16</v>
      </c>
      <c r="C6138" t="s">
        <v>391</v>
      </c>
      <c r="D6138" t="s">
        <v>131</v>
      </c>
      <c r="E6138" t="s">
        <v>32</v>
      </c>
      <c r="F6138" t="s">
        <v>59</v>
      </c>
      <c r="G6138">
        <v>72</v>
      </c>
      <c r="H6138">
        <v>0</v>
      </c>
      <c r="I6138" t="str">
        <f>INDEX('DATA - Teams'!$C:$C,MATCH(C6138,'DATA - Teams'!$B:$B,0))</f>
        <v>JMERC</v>
      </c>
    </row>
    <row r="6139" spans="1:9" hidden="1" x14ac:dyDescent="0.2">
      <c r="A6139">
        <v>2018</v>
      </c>
      <c r="B6139">
        <v>16</v>
      </c>
      <c r="C6139" t="s">
        <v>391</v>
      </c>
      <c r="D6139" t="s">
        <v>394</v>
      </c>
      <c r="E6139" t="s">
        <v>35</v>
      </c>
      <c r="F6139" t="s">
        <v>59</v>
      </c>
      <c r="G6139">
        <v>83</v>
      </c>
      <c r="H6139">
        <v>0</v>
      </c>
      <c r="I6139" t="str">
        <f>INDEX('DATA - Teams'!$C:$C,MATCH(C6139,'DATA - Teams'!$B:$B,0))</f>
        <v>JMERC</v>
      </c>
    </row>
    <row r="6140" spans="1:9" hidden="1" x14ac:dyDescent="0.2">
      <c r="A6140">
        <v>2018</v>
      </c>
      <c r="B6140">
        <v>17</v>
      </c>
      <c r="C6140" t="s">
        <v>391</v>
      </c>
      <c r="D6140" t="s">
        <v>294</v>
      </c>
      <c r="E6140" t="s">
        <v>16</v>
      </c>
      <c r="F6140" t="s">
        <v>38</v>
      </c>
      <c r="G6140">
        <v>92</v>
      </c>
      <c r="H6140">
        <v>37</v>
      </c>
      <c r="I6140" t="str">
        <f>INDEX('DATA - Teams'!$C:$C,MATCH(C6140,'DATA - Teams'!$B:$B,0))</f>
        <v>JMERC</v>
      </c>
    </row>
    <row r="6141" spans="1:9" hidden="1" x14ac:dyDescent="0.2">
      <c r="A6141">
        <v>2018</v>
      </c>
      <c r="B6141">
        <v>17</v>
      </c>
      <c r="C6141" t="s">
        <v>391</v>
      </c>
      <c r="D6141" t="s">
        <v>393</v>
      </c>
      <c r="E6141" t="s">
        <v>20</v>
      </c>
      <c r="F6141" t="s">
        <v>41</v>
      </c>
      <c r="G6141">
        <v>99</v>
      </c>
      <c r="H6141">
        <v>107</v>
      </c>
      <c r="I6141" t="str">
        <f>INDEX('DATA - Teams'!$C:$C,MATCH(C6141,'DATA - Teams'!$B:$B,0))</f>
        <v>JMERC</v>
      </c>
    </row>
    <row r="6142" spans="1:9" hidden="1" x14ac:dyDescent="0.2">
      <c r="A6142">
        <v>2018</v>
      </c>
      <c r="B6142">
        <v>17</v>
      </c>
      <c r="C6142" t="s">
        <v>391</v>
      </c>
      <c r="D6142" t="s">
        <v>171</v>
      </c>
      <c r="E6142" t="s">
        <v>31</v>
      </c>
      <c r="F6142" t="s">
        <v>38</v>
      </c>
      <c r="G6142">
        <v>85</v>
      </c>
      <c r="H6142">
        <v>97</v>
      </c>
      <c r="I6142" t="str">
        <f>INDEX('DATA - Teams'!$C:$C,MATCH(C6142,'DATA - Teams'!$B:$B,0))</f>
        <v>JMERC</v>
      </c>
    </row>
    <row r="6143" spans="1:9" hidden="1" x14ac:dyDescent="0.2">
      <c r="A6143">
        <v>2018</v>
      </c>
      <c r="B6143">
        <v>17</v>
      </c>
      <c r="C6143" t="s">
        <v>391</v>
      </c>
      <c r="D6143" t="s">
        <v>123</v>
      </c>
      <c r="E6143" t="s">
        <v>31</v>
      </c>
      <c r="F6143" t="s">
        <v>41</v>
      </c>
      <c r="G6143">
        <v>92</v>
      </c>
      <c r="H6143">
        <v>89</v>
      </c>
      <c r="I6143" t="str">
        <f>INDEX('DATA - Teams'!$C:$C,MATCH(C6143,'DATA - Teams'!$B:$B,0))</f>
        <v>JMERC</v>
      </c>
    </row>
    <row r="6144" spans="1:9" hidden="1" x14ac:dyDescent="0.2">
      <c r="A6144">
        <v>2018</v>
      </c>
      <c r="B6144">
        <v>17</v>
      </c>
      <c r="C6144" t="s">
        <v>391</v>
      </c>
      <c r="D6144" t="s">
        <v>304</v>
      </c>
      <c r="E6144" t="s">
        <v>14</v>
      </c>
      <c r="F6144" t="s">
        <v>38</v>
      </c>
      <c r="G6144">
        <v>87</v>
      </c>
      <c r="H6144">
        <v>80</v>
      </c>
      <c r="I6144" t="str">
        <f>INDEX('DATA - Teams'!$C:$C,MATCH(C6144,'DATA - Teams'!$B:$B,0))</f>
        <v>JMERC</v>
      </c>
    </row>
    <row r="6145" spans="1:9" hidden="1" x14ac:dyDescent="0.2">
      <c r="A6145">
        <v>2018</v>
      </c>
      <c r="B6145">
        <v>17</v>
      </c>
      <c r="C6145" t="s">
        <v>391</v>
      </c>
      <c r="D6145" t="s">
        <v>141</v>
      </c>
      <c r="E6145" t="s">
        <v>28</v>
      </c>
      <c r="F6145" t="s">
        <v>43</v>
      </c>
      <c r="G6145">
        <v>116</v>
      </c>
      <c r="H6145">
        <v>133</v>
      </c>
      <c r="I6145" t="str">
        <f>INDEX('DATA - Teams'!$C:$C,MATCH(C6145,'DATA - Teams'!$B:$B,0))</f>
        <v>JMERC</v>
      </c>
    </row>
    <row r="6146" spans="1:9" hidden="1" x14ac:dyDescent="0.2">
      <c r="A6146">
        <v>2018</v>
      </c>
      <c r="B6146">
        <v>17</v>
      </c>
      <c r="C6146" t="s">
        <v>391</v>
      </c>
      <c r="D6146" t="s">
        <v>378</v>
      </c>
      <c r="E6146" t="s">
        <v>27</v>
      </c>
      <c r="F6146" t="s">
        <v>38</v>
      </c>
      <c r="G6146">
        <v>85</v>
      </c>
      <c r="H6146">
        <v>104</v>
      </c>
      <c r="I6146" t="str">
        <f>INDEX('DATA - Teams'!$C:$C,MATCH(C6146,'DATA - Teams'!$B:$B,0))</f>
        <v>JMERC</v>
      </c>
    </row>
    <row r="6147" spans="1:9" hidden="1" x14ac:dyDescent="0.2">
      <c r="A6147">
        <v>2018</v>
      </c>
      <c r="B6147">
        <v>17</v>
      </c>
      <c r="C6147" t="s">
        <v>391</v>
      </c>
      <c r="D6147" t="s">
        <v>253</v>
      </c>
      <c r="E6147" t="s">
        <v>27</v>
      </c>
      <c r="F6147" t="s">
        <v>41</v>
      </c>
      <c r="G6147">
        <v>95</v>
      </c>
      <c r="H6147">
        <v>86</v>
      </c>
      <c r="I6147" t="str">
        <f>INDEX('DATA - Teams'!$C:$C,MATCH(C6147,'DATA - Teams'!$B:$B,0))</f>
        <v>JMERC</v>
      </c>
    </row>
    <row r="6148" spans="1:9" hidden="1" x14ac:dyDescent="0.2">
      <c r="A6148">
        <v>2018</v>
      </c>
      <c r="B6148">
        <v>17</v>
      </c>
      <c r="C6148" t="s">
        <v>391</v>
      </c>
      <c r="D6148" t="s">
        <v>197</v>
      </c>
      <c r="E6148" t="s">
        <v>21</v>
      </c>
      <c r="F6148" t="s">
        <v>41</v>
      </c>
      <c r="G6148">
        <v>91</v>
      </c>
      <c r="H6148">
        <v>72</v>
      </c>
      <c r="I6148" t="str">
        <f>INDEX('DATA - Teams'!$C:$C,MATCH(C6148,'DATA - Teams'!$B:$B,0))</f>
        <v>JMERC</v>
      </c>
    </row>
    <row r="6149" spans="1:9" hidden="1" x14ac:dyDescent="0.2">
      <c r="A6149">
        <v>2018</v>
      </c>
      <c r="B6149">
        <v>17</v>
      </c>
      <c r="C6149" t="s">
        <v>391</v>
      </c>
      <c r="D6149" t="s">
        <v>274</v>
      </c>
      <c r="E6149" t="s">
        <v>18</v>
      </c>
      <c r="F6149" t="s">
        <v>52</v>
      </c>
      <c r="G6149">
        <v>141</v>
      </c>
      <c r="H6149">
        <v>142</v>
      </c>
      <c r="I6149" t="str">
        <f>INDEX('DATA - Teams'!$C:$C,MATCH(C6149,'DATA - Teams'!$B:$B,0))</f>
        <v>JMERC</v>
      </c>
    </row>
    <row r="6150" spans="1:9" hidden="1" x14ac:dyDescent="0.2">
      <c r="A6150">
        <v>2018</v>
      </c>
      <c r="B6150">
        <v>17</v>
      </c>
      <c r="C6150" t="s">
        <v>391</v>
      </c>
      <c r="D6150" t="s">
        <v>57</v>
      </c>
      <c r="E6150" t="s">
        <v>13</v>
      </c>
      <c r="F6150" t="s">
        <v>41</v>
      </c>
      <c r="G6150">
        <v>106</v>
      </c>
      <c r="H6150">
        <v>101</v>
      </c>
      <c r="I6150" t="str">
        <f>INDEX('DATA - Teams'!$C:$C,MATCH(C6150,'DATA - Teams'!$B:$B,0))</f>
        <v>JMERC</v>
      </c>
    </row>
    <row r="6151" spans="1:9" hidden="1" x14ac:dyDescent="0.2">
      <c r="A6151">
        <v>2018</v>
      </c>
      <c r="B6151">
        <v>17</v>
      </c>
      <c r="C6151" t="s">
        <v>391</v>
      </c>
      <c r="D6151" t="s">
        <v>401</v>
      </c>
      <c r="E6151" t="s">
        <v>13</v>
      </c>
      <c r="F6151" t="s">
        <v>43</v>
      </c>
      <c r="G6151">
        <v>75</v>
      </c>
      <c r="H6151">
        <v>53</v>
      </c>
      <c r="I6151" t="str">
        <f>INDEX('DATA - Teams'!$C:$C,MATCH(C6151,'DATA - Teams'!$B:$B,0))</f>
        <v>JMERC</v>
      </c>
    </row>
    <row r="6152" spans="1:9" hidden="1" x14ac:dyDescent="0.2">
      <c r="A6152">
        <v>2018</v>
      </c>
      <c r="B6152">
        <v>17</v>
      </c>
      <c r="C6152" t="s">
        <v>391</v>
      </c>
      <c r="D6152" t="s">
        <v>272</v>
      </c>
      <c r="E6152" t="s">
        <v>17</v>
      </c>
      <c r="F6152" t="s">
        <v>43</v>
      </c>
      <c r="G6152">
        <v>91</v>
      </c>
      <c r="H6152">
        <v>74</v>
      </c>
      <c r="I6152" t="str">
        <f>INDEX('DATA - Teams'!$C:$C,MATCH(C6152,'DATA - Teams'!$B:$B,0))</f>
        <v>JMERC</v>
      </c>
    </row>
    <row r="6153" spans="1:9" hidden="1" x14ac:dyDescent="0.2">
      <c r="A6153">
        <v>2018</v>
      </c>
      <c r="B6153">
        <v>17</v>
      </c>
      <c r="C6153" t="s">
        <v>391</v>
      </c>
      <c r="D6153" t="s">
        <v>316</v>
      </c>
      <c r="E6153" t="s">
        <v>17</v>
      </c>
      <c r="F6153" t="s">
        <v>38</v>
      </c>
      <c r="G6153">
        <v>74</v>
      </c>
      <c r="H6153">
        <v>53</v>
      </c>
      <c r="I6153" t="str">
        <f>INDEX('DATA - Teams'!$C:$C,MATCH(C6153,'DATA - Teams'!$B:$B,0))</f>
        <v>JMERC</v>
      </c>
    </row>
    <row r="6154" spans="1:9" hidden="1" x14ac:dyDescent="0.2">
      <c r="A6154">
        <v>2018</v>
      </c>
      <c r="B6154">
        <v>17</v>
      </c>
      <c r="C6154" t="s">
        <v>391</v>
      </c>
      <c r="D6154" t="s">
        <v>188</v>
      </c>
      <c r="E6154" t="s">
        <v>32</v>
      </c>
      <c r="F6154" t="s">
        <v>41</v>
      </c>
      <c r="G6154">
        <v>117</v>
      </c>
      <c r="H6154">
        <v>90</v>
      </c>
      <c r="I6154" t="str">
        <f>INDEX('DATA - Teams'!$C:$C,MATCH(C6154,'DATA - Teams'!$B:$B,0))</f>
        <v>JMERC</v>
      </c>
    </row>
    <row r="6155" spans="1:9" hidden="1" x14ac:dyDescent="0.2">
      <c r="A6155">
        <v>2018</v>
      </c>
      <c r="B6155">
        <v>17</v>
      </c>
      <c r="C6155" t="s">
        <v>391</v>
      </c>
      <c r="D6155" t="s">
        <v>93</v>
      </c>
      <c r="E6155" t="s">
        <v>23</v>
      </c>
      <c r="F6155" t="s">
        <v>43</v>
      </c>
      <c r="G6155">
        <v>90</v>
      </c>
      <c r="H6155">
        <v>71</v>
      </c>
      <c r="I6155" t="str">
        <f>INDEX('DATA - Teams'!$C:$C,MATCH(C6155,'DATA - Teams'!$B:$B,0))</f>
        <v>JMERC</v>
      </c>
    </row>
    <row r="6156" spans="1:9" hidden="1" x14ac:dyDescent="0.2">
      <c r="A6156">
        <v>2018</v>
      </c>
      <c r="B6156">
        <v>17</v>
      </c>
      <c r="C6156" t="s">
        <v>391</v>
      </c>
      <c r="D6156" t="s">
        <v>74</v>
      </c>
      <c r="E6156" t="s">
        <v>35</v>
      </c>
      <c r="F6156" t="s">
        <v>41</v>
      </c>
      <c r="G6156">
        <v>97</v>
      </c>
      <c r="H6156">
        <v>144</v>
      </c>
      <c r="I6156" t="str">
        <f>INDEX('DATA - Teams'!$C:$C,MATCH(C6156,'DATA - Teams'!$B:$B,0))</f>
        <v>JMERC</v>
      </c>
    </row>
    <row r="6157" spans="1:9" hidden="1" x14ac:dyDescent="0.2">
      <c r="A6157">
        <v>2018</v>
      </c>
      <c r="B6157">
        <v>17</v>
      </c>
      <c r="C6157" t="s">
        <v>391</v>
      </c>
      <c r="D6157" t="s">
        <v>394</v>
      </c>
      <c r="E6157" t="s">
        <v>35</v>
      </c>
      <c r="F6157" t="s">
        <v>43</v>
      </c>
      <c r="G6157">
        <v>77</v>
      </c>
      <c r="H6157">
        <v>24</v>
      </c>
      <c r="I6157" t="str">
        <f>INDEX('DATA - Teams'!$C:$C,MATCH(C6157,'DATA - Teams'!$B:$B,0))</f>
        <v>JMERC</v>
      </c>
    </row>
    <row r="6158" spans="1:9" hidden="1" x14ac:dyDescent="0.2">
      <c r="A6158">
        <v>2018</v>
      </c>
      <c r="B6158">
        <v>17</v>
      </c>
      <c r="C6158" t="s">
        <v>391</v>
      </c>
      <c r="D6158" t="s">
        <v>235</v>
      </c>
      <c r="E6158" t="s">
        <v>27</v>
      </c>
      <c r="F6158" t="s">
        <v>59</v>
      </c>
      <c r="G6158">
        <v>91</v>
      </c>
      <c r="H6158">
        <v>0</v>
      </c>
      <c r="I6158" t="str">
        <f>INDEX('DATA - Teams'!$C:$C,MATCH(C6158,'DATA - Teams'!$B:$B,0))</f>
        <v>JMERC</v>
      </c>
    </row>
    <row r="6159" spans="1:9" hidden="1" x14ac:dyDescent="0.2">
      <c r="A6159">
        <v>2018</v>
      </c>
      <c r="B6159">
        <v>17</v>
      </c>
      <c r="C6159" t="s">
        <v>391</v>
      </c>
      <c r="D6159" t="s">
        <v>133</v>
      </c>
      <c r="E6159" t="s">
        <v>21</v>
      </c>
      <c r="F6159" t="s">
        <v>59</v>
      </c>
      <c r="G6159">
        <v>59</v>
      </c>
      <c r="H6159">
        <v>64</v>
      </c>
      <c r="I6159" t="str">
        <f>INDEX('DATA - Teams'!$C:$C,MATCH(C6159,'DATA - Teams'!$B:$B,0))</f>
        <v>JMERC</v>
      </c>
    </row>
    <row r="6160" spans="1:9" hidden="1" x14ac:dyDescent="0.2">
      <c r="A6160">
        <v>2018</v>
      </c>
      <c r="B6160">
        <v>17</v>
      </c>
      <c r="C6160" t="s">
        <v>391</v>
      </c>
      <c r="D6160" t="s">
        <v>402</v>
      </c>
      <c r="E6160" t="s">
        <v>32</v>
      </c>
      <c r="F6160" t="s">
        <v>59</v>
      </c>
      <c r="G6160">
        <v>90</v>
      </c>
      <c r="H6160">
        <v>89</v>
      </c>
      <c r="I6160" t="str">
        <f>INDEX('DATA - Teams'!$C:$C,MATCH(C6160,'DATA - Teams'!$B:$B,0))</f>
        <v>JMERC</v>
      </c>
    </row>
    <row r="6161" spans="1:9" hidden="1" x14ac:dyDescent="0.2">
      <c r="A6161">
        <v>2018</v>
      </c>
      <c r="B6161">
        <v>17</v>
      </c>
      <c r="C6161" t="s">
        <v>391</v>
      </c>
      <c r="D6161" t="s">
        <v>131</v>
      </c>
      <c r="E6161" t="s">
        <v>32</v>
      </c>
      <c r="F6161" t="s">
        <v>59</v>
      </c>
      <c r="G6161">
        <v>72</v>
      </c>
      <c r="H6161">
        <v>0</v>
      </c>
      <c r="I6161" t="str">
        <f>INDEX('DATA - Teams'!$C:$C,MATCH(C6161,'DATA - Teams'!$B:$B,0))</f>
        <v>JMERC</v>
      </c>
    </row>
    <row r="6162" spans="1:9" hidden="1" x14ac:dyDescent="0.2">
      <c r="A6162">
        <v>2018</v>
      </c>
      <c r="B6162">
        <v>18</v>
      </c>
      <c r="C6162" t="s">
        <v>391</v>
      </c>
      <c r="D6162" t="s">
        <v>294</v>
      </c>
      <c r="E6162" t="s">
        <v>16</v>
      </c>
      <c r="F6162" t="s">
        <v>38</v>
      </c>
      <c r="G6162">
        <v>91</v>
      </c>
      <c r="H6162">
        <v>113</v>
      </c>
      <c r="I6162" t="str">
        <f>INDEX('DATA - Teams'!$C:$C,MATCH(C6162,'DATA - Teams'!$B:$B,0))</f>
        <v>JMERC</v>
      </c>
    </row>
    <row r="6163" spans="1:9" hidden="1" x14ac:dyDescent="0.2">
      <c r="A6163">
        <v>2018</v>
      </c>
      <c r="B6163">
        <v>18</v>
      </c>
      <c r="C6163" t="s">
        <v>391</v>
      </c>
      <c r="D6163" t="s">
        <v>393</v>
      </c>
      <c r="E6163" t="s">
        <v>20</v>
      </c>
      <c r="F6163" t="s">
        <v>41</v>
      </c>
      <c r="G6163">
        <v>102</v>
      </c>
      <c r="H6163">
        <v>105</v>
      </c>
      <c r="I6163" t="str">
        <f>INDEX('DATA - Teams'!$C:$C,MATCH(C6163,'DATA - Teams'!$B:$B,0))</f>
        <v>JMERC</v>
      </c>
    </row>
    <row r="6164" spans="1:9" hidden="1" x14ac:dyDescent="0.2">
      <c r="A6164">
        <v>2018</v>
      </c>
      <c r="B6164">
        <v>18</v>
      </c>
      <c r="C6164" t="s">
        <v>391</v>
      </c>
      <c r="D6164" t="s">
        <v>123</v>
      </c>
      <c r="E6164" t="s">
        <v>31</v>
      </c>
      <c r="F6164" t="s">
        <v>41</v>
      </c>
      <c r="G6164">
        <v>100</v>
      </c>
      <c r="H6164">
        <v>113</v>
      </c>
      <c r="I6164" t="str">
        <f>INDEX('DATA - Teams'!$C:$C,MATCH(C6164,'DATA - Teams'!$B:$B,0))</f>
        <v>JMERC</v>
      </c>
    </row>
    <row r="6165" spans="1:9" hidden="1" x14ac:dyDescent="0.2">
      <c r="A6165">
        <v>2018</v>
      </c>
      <c r="B6165">
        <v>18</v>
      </c>
      <c r="C6165" t="s">
        <v>391</v>
      </c>
      <c r="D6165" t="s">
        <v>304</v>
      </c>
      <c r="E6165" t="s">
        <v>14</v>
      </c>
      <c r="F6165" t="s">
        <v>38</v>
      </c>
      <c r="G6165">
        <v>93</v>
      </c>
      <c r="H6165">
        <v>113</v>
      </c>
      <c r="I6165" t="str">
        <f>INDEX('DATA - Teams'!$C:$C,MATCH(C6165,'DATA - Teams'!$B:$B,0))</f>
        <v>JMERC</v>
      </c>
    </row>
    <row r="6166" spans="1:9" hidden="1" x14ac:dyDescent="0.2">
      <c r="A6166">
        <v>2018</v>
      </c>
      <c r="B6166">
        <v>18</v>
      </c>
      <c r="C6166" t="s">
        <v>391</v>
      </c>
      <c r="D6166" t="s">
        <v>141</v>
      </c>
      <c r="E6166" t="s">
        <v>28</v>
      </c>
      <c r="F6166" t="s">
        <v>43</v>
      </c>
      <c r="G6166">
        <v>118</v>
      </c>
      <c r="H6166">
        <v>111</v>
      </c>
      <c r="I6166" t="str">
        <f>INDEX('DATA - Teams'!$C:$C,MATCH(C6166,'DATA - Teams'!$B:$B,0))</f>
        <v>JMERC</v>
      </c>
    </row>
    <row r="6167" spans="1:9" hidden="1" x14ac:dyDescent="0.2">
      <c r="A6167">
        <v>2018</v>
      </c>
      <c r="B6167">
        <v>18</v>
      </c>
      <c r="C6167" t="s">
        <v>391</v>
      </c>
      <c r="D6167" t="s">
        <v>378</v>
      </c>
      <c r="E6167" t="s">
        <v>27</v>
      </c>
      <c r="F6167" t="s">
        <v>38</v>
      </c>
      <c r="G6167">
        <v>85</v>
      </c>
      <c r="H6167">
        <v>0</v>
      </c>
      <c r="I6167" t="str">
        <f>INDEX('DATA - Teams'!$C:$C,MATCH(C6167,'DATA - Teams'!$B:$B,0))</f>
        <v>JMERC</v>
      </c>
    </row>
    <row r="6168" spans="1:9" hidden="1" x14ac:dyDescent="0.2">
      <c r="A6168">
        <v>2018</v>
      </c>
      <c r="B6168">
        <v>18</v>
      </c>
      <c r="C6168" t="s">
        <v>391</v>
      </c>
      <c r="D6168" t="s">
        <v>253</v>
      </c>
      <c r="E6168" t="s">
        <v>27</v>
      </c>
      <c r="F6168" t="s">
        <v>41</v>
      </c>
      <c r="G6168">
        <v>94</v>
      </c>
      <c r="H6168">
        <v>89</v>
      </c>
      <c r="I6168" t="str">
        <f>INDEX('DATA - Teams'!$C:$C,MATCH(C6168,'DATA - Teams'!$B:$B,0))</f>
        <v>JMERC</v>
      </c>
    </row>
    <row r="6169" spans="1:9" hidden="1" x14ac:dyDescent="0.2">
      <c r="A6169">
        <v>2018</v>
      </c>
      <c r="B6169">
        <v>18</v>
      </c>
      <c r="C6169" t="s">
        <v>391</v>
      </c>
      <c r="D6169" t="s">
        <v>197</v>
      </c>
      <c r="E6169" t="s">
        <v>21</v>
      </c>
      <c r="F6169" t="s">
        <v>41</v>
      </c>
      <c r="G6169">
        <v>88</v>
      </c>
      <c r="H6169">
        <v>70</v>
      </c>
      <c r="I6169" t="str">
        <f>INDEX('DATA - Teams'!$C:$C,MATCH(C6169,'DATA - Teams'!$B:$B,0))</f>
        <v>JMERC</v>
      </c>
    </row>
    <row r="6170" spans="1:9" hidden="1" x14ac:dyDescent="0.2">
      <c r="A6170">
        <v>2018</v>
      </c>
      <c r="B6170">
        <v>18</v>
      </c>
      <c r="C6170" t="s">
        <v>391</v>
      </c>
      <c r="D6170" t="s">
        <v>274</v>
      </c>
      <c r="E6170" t="s">
        <v>18</v>
      </c>
      <c r="F6170" t="s">
        <v>52</v>
      </c>
      <c r="G6170">
        <v>143</v>
      </c>
      <c r="H6170">
        <v>117</v>
      </c>
      <c r="I6170" t="str">
        <f>INDEX('DATA - Teams'!$C:$C,MATCH(C6170,'DATA - Teams'!$B:$B,0))</f>
        <v>JMERC</v>
      </c>
    </row>
    <row r="6171" spans="1:9" hidden="1" x14ac:dyDescent="0.2">
      <c r="A6171">
        <v>2018</v>
      </c>
      <c r="B6171">
        <v>18</v>
      </c>
      <c r="C6171" t="s">
        <v>391</v>
      </c>
      <c r="D6171" t="s">
        <v>57</v>
      </c>
      <c r="E6171" t="s">
        <v>13</v>
      </c>
      <c r="F6171" t="s">
        <v>41</v>
      </c>
      <c r="G6171">
        <v>109</v>
      </c>
      <c r="H6171">
        <v>95</v>
      </c>
      <c r="I6171" t="str">
        <f>INDEX('DATA - Teams'!$C:$C,MATCH(C6171,'DATA - Teams'!$B:$B,0))</f>
        <v>JMERC</v>
      </c>
    </row>
    <row r="6172" spans="1:9" hidden="1" x14ac:dyDescent="0.2">
      <c r="A6172">
        <v>2018</v>
      </c>
      <c r="B6172">
        <v>18</v>
      </c>
      <c r="C6172" t="s">
        <v>391</v>
      </c>
      <c r="D6172" t="s">
        <v>401</v>
      </c>
      <c r="E6172" t="s">
        <v>13</v>
      </c>
      <c r="F6172" t="s">
        <v>43</v>
      </c>
      <c r="G6172">
        <v>79</v>
      </c>
      <c r="H6172">
        <v>75</v>
      </c>
      <c r="I6172" t="str">
        <f>INDEX('DATA - Teams'!$C:$C,MATCH(C6172,'DATA - Teams'!$B:$B,0))</f>
        <v>JMERC</v>
      </c>
    </row>
    <row r="6173" spans="1:9" hidden="1" x14ac:dyDescent="0.2">
      <c r="A6173">
        <v>2018</v>
      </c>
      <c r="B6173">
        <v>18</v>
      </c>
      <c r="C6173" t="s">
        <v>391</v>
      </c>
      <c r="D6173" t="s">
        <v>272</v>
      </c>
      <c r="E6173" t="s">
        <v>17</v>
      </c>
      <c r="F6173" t="s">
        <v>38</v>
      </c>
      <c r="G6173">
        <v>88</v>
      </c>
      <c r="H6173">
        <v>107</v>
      </c>
      <c r="I6173" t="str">
        <f>INDEX('DATA - Teams'!$C:$C,MATCH(C6173,'DATA - Teams'!$B:$B,0))</f>
        <v>JMERC</v>
      </c>
    </row>
    <row r="6174" spans="1:9" hidden="1" x14ac:dyDescent="0.2">
      <c r="A6174">
        <v>2018</v>
      </c>
      <c r="B6174">
        <v>18</v>
      </c>
      <c r="C6174" t="s">
        <v>391</v>
      </c>
      <c r="D6174" t="s">
        <v>316</v>
      </c>
      <c r="E6174" t="s">
        <v>17</v>
      </c>
      <c r="F6174" t="s">
        <v>38</v>
      </c>
      <c r="G6174">
        <v>80</v>
      </c>
      <c r="H6174">
        <v>101</v>
      </c>
      <c r="I6174" t="str">
        <f>INDEX('DATA - Teams'!$C:$C,MATCH(C6174,'DATA - Teams'!$B:$B,0))</f>
        <v>JMERC</v>
      </c>
    </row>
    <row r="6175" spans="1:9" hidden="1" x14ac:dyDescent="0.2">
      <c r="A6175">
        <v>2018</v>
      </c>
      <c r="B6175">
        <v>18</v>
      </c>
      <c r="C6175" t="s">
        <v>391</v>
      </c>
      <c r="D6175" t="s">
        <v>188</v>
      </c>
      <c r="E6175" t="s">
        <v>32</v>
      </c>
      <c r="F6175" t="s">
        <v>41</v>
      </c>
      <c r="G6175">
        <v>130</v>
      </c>
      <c r="H6175">
        <v>143</v>
      </c>
      <c r="I6175" t="str">
        <f>INDEX('DATA - Teams'!$C:$C,MATCH(C6175,'DATA - Teams'!$B:$B,0))</f>
        <v>JMERC</v>
      </c>
    </row>
    <row r="6176" spans="1:9" hidden="1" x14ac:dyDescent="0.2">
      <c r="A6176">
        <v>2018</v>
      </c>
      <c r="B6176">
        <v>18</v>
      </c>
      <c r="C6176" t="s">
        <v>391</v>
      </c>
      <c r="D6176" t="s">
        <v>402</v>
      </c>
      <c r="E6176" t="s">
        <v>32</v>
      </c>
      <c r="F6176" t="s">
        <v>43</v>
      </c>
      <c r="G6176">
        <v>85</v>
      </c>
      <c r="H6176">
        <v>76</v>
      </c>
      <c r="I6176" t="str">
        <f>INDEX('DATA - Teams'!$C:$C,MATCH(C6176,'DATA - Teams'!$B:$B,0))</f>
        <v>JMERC</v>
      </c>
    </row>
    <row r="6177" spans="1:9" hidden="1" x14ac:dyDescent="0.2">
      <c r="A6177">
        <v>2018</v>
      </c>
      <c r="B6177">
        <v>18</v>
      </c>
      <c r="C6177" t="s">
        <v>391</v>
      </c>
      <c r="D6177" t="s">
        <v>93</v>
      </c>
      <c r="E6177" t="s">
        <v>23</v>
      </c>
      <c r="F6177" t="s">
        <v>43</v>
      </c>
      <c r="G6177">
        <v>88</v>
      </c>
      <c r="H6177">
        <v>48</v>
      </c>
      <c r="I6177" t="str">
        <f>INDEX('DATA - Teams'!$C:$C,MATCH(C6177,'DATA - Teams'!$B:$B,0))</f>
        <v>JMERC</v>
      </c>
    </row>
    <row r="6178" spans="1:9" hidden="1" x14ac:dyDescent="0.2">
      <c r="A6178">
        <v>2018</v>
      </c>
      <c r="B6178">
        <v>18</v>
      </c>
      <c r="C6178" t="s">
        <v>391</v>
      </c>
      <c r="D6178" t="s">
        <v>74</v>
      </c>
      <c r="E6178" t="s">
        <v>35</v>
      </c>
      <c r="F6178" t="s">
        <v>41</v>
      </c>
      <c r="G6178">
        <v>102</v>
      </c>
      <c r="H6178">
        <v>89</v>
      </c>
      <c r="I6178" t="str">
        <f>INDEX('DATA - Teams'!$C:$C,MATCH(C6178,'DATA - Teams'!$B:$B,0))</f>
        <v>JMERC</v>
      </c>
    </row>
    <row r="6179" spans="1:9" hidden="1" x14ac:dyDescent="0.2">
      <c r="A6179">
        <v>2018</v>
      </c>
      <c r="B6179">
        <v>18</v>
      </c>
      <c r="C6179" t="s">
        <v>391</v>
      </c>
      <c r="D6179" t="s">
        <v>394</v>
      </c>
      <c r="E6179" t="s">
        <v>35</v>
      </c>
      <c r="F6179" t="s">
        <v>43</v>
      </c>
      <c r="G6179">
        <v>85</v>
      </c>
      <c r="H6179">
        <v>79</v>
      </c>
      <c r="I6179" t="str">
        <f>INDEX('DATA - Teams'!$C:$C,MATCH(C6179,'DATA - Teams'!$B:$B,0))</f>
        <v>JMERC</v>
      </c>
    </row>
    <row r="6180" spans="1:9" hidden="1" x14ac:dyDescent="0.2">
      <c r="A6180">
        <v>2018</v>
      </c>
      <c r="B6180">
        <v>18</v>
      </c>
      <c r="C6180" t="s">
        <v>391</v>
      </c>
      <c r="D6180" t="s">
        <v>171</v>
      </c>
      <c r="E6180" t="s">
        <v>31</v>
      </c>
      <c r="F6180" t="s">
        <v>59</v>
      </c>
      <c r="G6180">
        <v>85</v>
      </c>
      <c r="H6180">
        <v>0</v>
      </c>
      <c r="I6180" t="str">
        <f>INDEX('DATA - Teams'!$C:$C,MATCH(C6180,'DATA - Teams'!$B:$B,0))</f>
        <v>JMERC</v>
      </c>
    </row>
    <row r="6181" spans="1:9" hidden="1" x14ac:dyDescent="0.2">
      <c r="A6181">
        <v>2018</v>
      </c>
      <c r="B6181">
        <v>18</v>
      </c>
      <c r="C6181" t="s">
        <v>391</v>
      </c>
      <c r="D6181" t="s">
        <v>138</v>
      </c>
      <c r="E6181" t="s">
        <v>28</v>
      </c>
      <c r="F6181" t="s">
        <v>59</v>
      </c>
      <c r="G6181">
        <v>90</v>
      </c>
      <c r="H6181">
        <v>133</v>
      </c>
      <c r="I6181" t="str">
        <f>INDEX('DATA - Teams'!$C:$C,MATCH(C6181,'DATA - Teams'!$B:$B,0))</f>
        <v>JMERC</v>
      </c>
    </row>
    <row r="6182" spans="1:9" hidden="1" x14ac:dyDescent="0.2">
      <c r="A6182">
        <v>2018</v>
      </c>
      <c r="B6182">
        <v>18</v>
      </c>
      <c r="C6182" t="s">
        <v>391</v>
      </c>
      <c r="D6182" t="s">
        <v>235</v>
      </c>
      <c r="E6182" t="s">
        <v>27</v>
      </c>
      <c r="F6182" t="s">
        <v>59</v>
      </c>
      <c r="G6182">
        <v>91</v>
      </c>
      <c r="H6182">
        <v>0</v>
      </c>
      <c r="I6182" t="str">
        <f>INDEX('DATA - Teams'!$C:$C,MATCH(C6182,'DATA - Teams'!$B:$B,0))</f>
        <v>JMERC</v>
      </c>
    </row>
    <row r="6183" spans="1:9" hidden="1" x14ac:dyDescent="0.2">
      <c r="A6183">
        <v>2018</v>
      </c>
      <c r="B6183">
        <v>18</v>
      </c>
      <c r="C6183" t="s">
        <v>391</v>
      </c>
      <c r="D6183" t="s">
        <v>131</v>
      </c>
      <c r="E6183" t="s">
        <v>32</v>
      </c>
      <c r="F6183" t="s">
        <v>59</v>
      </c>
      <c r="G6183">
        <v>72</v>
      </c>
      <c r="H6183">
        <v>0</v>
      </c>
      <c r="I6183" t="str">
        <f>INDEX('DATA - Teams'!$C:$C,MATCH(C6183,'DATA - Teams'!$B:$B,0))</f>
        <v>JMERC</v>
      </c>
    </row>
    <row r="6184" spans="1:9" hidden="1" x14ac:dyDescent="0.2">
      <c r="A6184">
        <v>2018</v>
      </c>
      <c r="B6184">
        <v>19</v>
      </c>
      <c r="C6184" t="s">
        <v>391</v>
      </c>
      <c r="D6184" t="s">
        <v>294</v>
      </c>
      <c r="E6184" t="s">
        <v>16</v>
      </c>
      <c r="F6184" t="s">
        <v>38</v>
      </c>
      <c r="G6184">
        <v>85</v>
      </c>
      <c r="H6184">
        <v>65</v>
      </c>
      <c r="I6184" t="str">
        <f>INDEX('DATA - Teams'!$C:$C,MATCH(C6184,'DATA - Teams'!$B:$B,0))</f>
        <v>JMERC</v>
      </c>
    </row>
    <row r="6185" spans="1:9" hidden="1" x14ac:dyDescent="0.2">
      <c r="A6185">
        <v>2018</v>
      </c>
      <c r="B6185">
        <v>19</v>
      </c>
      <c r="C6185" t="s">
        <v>391</v>
      </c>
      <c r="D6185" t="s">
        <v>393</v>
      </c>
      <c r="E6185" t="s">
        <v>20</v>
      </c>
      <c r="F6185" t="s">
        <v>41</v>
      </c>
      <c r="G6185">
        <v>96</v>
      </c>
      <c r="H6185">
        <v>44</v>
      </c>
      <c r="I6185" t="str">
        <f>INDEX('DATA - Teams'!$C:$C,MATCH(C6185,'DATA - Teams'!$B:$B,0))</f>
        <v>JMERC</v>
      </c>
    </row>
    <row r="6186" spans="1:9" hidden="1" x14ac:dyDescent="0.2">
      <c r="A6186">
        <v>2018</v>
      </c>
      <c r="B6186">
        <v>19</v>
      </c>
      <c r="C6186" t="s">
        <v>391</v>
      </c>
      <c r="D6186" t="s">
        <v>123</v>
      </c>
      <c r="E6186" t="s">
        <v>31</v>
      </c>
      <c r="F6186" t="s">
        <v>41</v>
      </c>
      <c r="G6186">
        <v>102</v>
      </c>
      <c r="H6186">
        <v>104</v>
      </c>
      <c r="I6186" t="str">
        <f>INDEX('DATA - Teams'!$C:$C,MATCH(C6186,'DATA - Teams'!$B:$B,0))</f>
        <v>JMERC</v>
      </c>
    </row>
    <row r="6187" spans="1:9" hidden="1" x14ac:dyDescent="0.2">
      <c r="A6187">
        <v>2018</v>
      </c>
      <c r="B6187">
        <v>19</v>
      </c>
      <c r="C6187" t="s">
        <v>391</v>
      </c>
      <c r="D6187" t="s">
        <v>304</v>
      </c>
      <c r="E6187" t="s">
        <v>14</v>
      </c>
      <c r="F6187" t="s">
        <v>38</v>
      </c>
      <c r="G6187">
        <v>98</v>
      </c>
      <c r="H6187">
        <v>105</v>
      </c>
      <c r="I6187" t="str">
        <f>INDEX('DATA - Teams'!$C:$C,MATCH(C6187,'DATA - Teams'!$B:$B,0))</f>
        <v>JMERC</v>
      </c>
    </row>
    <row r="6188" spans="1:9" hidden="1" x14ac:dyDescent="0.2">
      <c r="A6188">
        <v>2018</v>
      </c>
      <c r="B6188">
        <v>19</v>
      </c>
      <c r="C6188" t="s">
        <v>391</v>
      </c>
      <c r="D6188" t="s">
        <v>141</v>
      </c>
      <c r="E6188" t="s">
        <v>28</v>
      </c>
      <c r="F6188" t="s">
        <v>43</v>
      </c>
      <c r="G6188">
        <v>114</v>
      </c>
      <c r="H6188">
        <v>91</v>
      </c>
      <c r="I6188" t="str">
        <f>INDEX('DATA - Teams'!$C:$C,MATCH(C6188,'DATA - Teams'!$B:$B,0))</f>
        <v>JMERC</v>
      </c>
    </row>
    <row r="6189" spans="1:9" hidden="1" x14ac:dyDescent="0.2">
      <c r="A6189">
        <v>2018</v>
      </c>
      <c r="B6189">
        <v>19</v>
      </c>
      <c r="C6189" t="s">
        <v>391</v>
      </c>
      <c r="D6189" t="s">
        <v>378</v>
      </c>
      <c r="E6189" t="s">
        <v>27</v>
      </c>
      <c r="F6189" t="s">
        <v>38</v>
      </c>
      <c r="G6189">
        <v>93</v>
      </c>
      <c r="H6189">
        <v>83</v>
      </c>
      <c r="I6189" t="str">
        <f>INDEX('DATA - Teams'!$C:$C,MATCH(C6189,'DATA - Teams'!$B:$B,0))</f>
        <v>JMERC</v>
      </c>
    </row>
    <row r="6190" spans="1:9" hidden="1" x14ac:dyDescent="0.2">
      <c r="A6190">
        <v>2018</v>
      </c>
      <c r="B6190">
        <v>19</v>
      </c>
      <c r="C6190" t="s">
        <v>391</v>
      </c>
      <c r="D6190" t="s">
        <v>253</v>
      </c>
      <c r="E6190" t="s">
        <v>27</v>
      </c>
      <c r="F6190" t="s">
        <v>41</v>
      </c>
      <c r="G6190">
        <v>96</v>
      </c>
      <c r="H6190">
        <v>103</v>
      </c>
      <c r="I6190" t="str">
        <f>INDEX('DATA - Teams'!$C:$C,MATCH(C6190,'DATA - Teams'!$B:$B,0))</f>
        <v>JMERC</v>
      </c>
    </row>
    <row r="6191" spans="1:9" hidden="1" x14ac:dyDescent="0.2">
      <c r="A6191">
        <v>2018</v>
      </c>
      <c r="B6191">
        <v>19</v>
      </c>
      <c r="C6191" t="s">
        <v>391</v>
      </c>
      <c r="D6191" t="s">
        <v>197</v>
      </c>
      <c r="E6191" t="s">
        <v>21</v>
      </c>
      <c r="F6191" t="s">
        <v>41</v>
      </c>
      <c r="G6191">
        <v>92</v>
      </c>
      <c r="H6191">
        <v>82</v>
      </c>
      <c r="I6191" t="str">
        <f>INDEX('DATA - Teams'!$C:$C,MATCH(C6191,'DATA - Teams'!$B:$B,0))</f>
        <v>JMERC</v>
      </c>
    </row>
    <row r="6192" spans="1:9" hidden="1" x14ac:dyDescent="0.2">
      <c r="A6192">
        <v>2018</v>
      </c>
      <c r="B6192">
        <v>19</v>
      </c>
      <c r="C6192" t="s">
        <v>391</v>
      </c>
      <c r="D6192" t="s">
        <v>403</v>
      </c>
      <c r="E6192" t="s">
        <v>36</v>
      </c>
      <c r="F6192" t="s">
        <v>43</v>
      </c>
      <c r="G6192">
        <v>85</v>
      </c>
      <c r="H6192">
        <v>73</v>
      </c>
      <c r="I6192" t="str">
        <f>INDEX('DATA - Teams'!$C:$C,MATCH(C6192,'DATA - Teams'!$B:$B,0))</f>
        <v>JMERC</v>
      </c>
    </row>
    <row r="6193" spans="1:9" hidden="1" x14ac:dyDescent="0.2">
      <c r="A6193">
        <v>2018</v>
      </c>
      <c r="B6193">
        <v>19</v>
      </c>
      <c r="C6193" t="s">
        <v>391</v>
      </c>
      <c r="D6193" t="s">
        <v>274</v>
      </c>
      <c r="E6193" t="s">
        <v>18</v>
      </c>
      <c r="F6193" t="s">
        <v>52</v>
      </c>
      <c r="G6193">
        <v>146</v>
      </c>
      <c r="H6193">
        <v>82</v>
      </c>
      <c r="I6193" t="str">
        <f>INDEX('DATA - Teams'!$C:$C,MATCH(C6193,'DATA - Teams'!$B:$B,0))</f>
        <v>JMERC</v>
      </c>
    </row>
    <row r="6194" spans="1:9" hidden="1" x14ac:dyDescent="0.2">
      <c r="A6194">
        <v>2018</v>
      </c>
      <c r="B6194">
        <v>19</v>
      </c>
      <c r="C6194" t="s">
        <v>391</v>
      </c>
      <c r="D6194" t="s">
        <v>57</v>
      </c>
      <c r="E6194" t="s">
        <v>13</v>
      </c>
      <c r="F6194" t="s">
        <v>41</v>
      </c>
      <c r="G6194">
        <v>103</v>
      </c>
      <c r="H6194">
        <v>87</v>
      </c>
      <c r="I6194" t="str">
        <f>INDEX('DATA - Teams'!$C:$C,MATCH(C6194,'DATA - Teams'!$B:$B,0))</f>
        <v>JMERC</v>
      </c>
    </row>
    <row r="6195" spans="1:9" hidden="1" x14ac:dyDescent="0.2">
      <c r="A6195">
        <v>2018</v>
      </c>
      <c r="B6195">
        <v>19</v>
      </c>
      <c r="C6195" t="s">
        <v>391</v>
      </c>
      <c r="D6195" t="s">
        <v>272</v>
      </c>
      <c r="E6195" t="s">
        <v>17</v>
      </c>
      <c r="F6195" t="s">
        <v>38</v>
      </c>
      <c r="G6195">
        <v>88</v>
      </c>
      <c r="H6195">
        <v>89</v>
      </c>
      <c r="I6195" t="str">
        <f>INDEX('DATA - Teams'!$C:$C,MATCH(C6195,'DATA - Teams'!$B:$B,0))</f>
        <v>JMERC</v>
      </c>
    </row>
    <row r="6196" spans="1:9" hidden="1" x14ac:dyDescent="0.2">
      <c r="A6196">
        <v>2018</v>
      </c>
      <c r="B6196">
        <v>19</v>
      </c>
      <c r="C6196" t="s">
        <v>391</v>
      </c>
      <c r="D6196" t="s">
        <v>316</v>
      </c>
      <c r="E6196" t="s">
        <v>17</v>
      </c>
      <c r="F6196" t="s">
        <v>38</v>
      </c>
      <c r="G6196">
        <v>85</v>
      </c>
      <c r="H6196">
        <v>88</v>
      </c>
      <c r="I6196" t="str">
        <f>INDEX('DATA - Teams'!$C:$C,MATCH(C6196,'DATA - Teams'!$B:$B,0))</f>
        <v>JMERC</v>
      </c>
    </row>
    <row r="6197" spans="1:9" hidden="1" x14ac:dyDescent="0.2">
      <c r="A6197">
        <v>2018</v>
      </c>
      <c r="B6197">
        <v>19</v>
      </c>
      <c r="C6197" t="s">
        <v>391</v>
      </c>
      <c r="D6197" t="s">
        <v>188</v>
      </c>
      <c r="E6197" t="s">
        <v>32</v>
      </c>
      <c r="F6197" t="s">
        <v>41</v>
      </c>
      <c r="G6197">
        <v>129</v>
      </c>
      <c r="H6197">
        <v>79</v>
      </c>
      <c r="I6197" t="str">
        <f>INDEX('DATA - Teams'!$C:$C,MATCH(C6197,'DATA - Teams'!$B:$B,0))</f>
        <v>JMERC</v>
      </c>
    </row>
    <row r="6198" spans="1:9" hidden="1" x14ac:dyDescent="0.2">
      <c r="A6198">
        <v>2018</v>
      </c>
      <c r="B6198">
        <v>19</v>
      </c>
      <c r="C6198" t="s">
        <v>391</v>
      </c>
      <c r="D6198" t="s">
        <v>402</v>
      </c>
      <c r="E6198" t="s">
        <v>32</v>
      </c>
      <c r="F6198" t="s">
        <v>43</v>
      </c>
      <c r="G6198">
        <v>88</v>
      </c>
      <c r="H6198">
        <v>78</v>
      </c>
      <c r="I6198" t="str">
        <f>INDEX('DATA - Teams'!$C:$C,MATCH(C6198,'DATA - Teams'!$B:$B,0))</f>
        <v>JMERC</v>
      </c>
    </row>
    <row r="6199" spans="1:9" hidden="1" x14ac:dyDescent="0.2">
      <c r="A6199">
        <v>2018</v>
      </c>
      <c r="B6199">
        <v>19</v>
      </c>
      <c r="C6199" t="s">
        <v>391</v>
      </c>
      <c r="D6199" t="s">
        <v>93</v>
      </c>
      <c r="E6199" t="s">
        <v>23</v>
      </c>
      <c r="F6199" t="s">
        <v>43</v>
      </c>
      <c r="G6199">
        <v>79</v>
      </c>
      <c r="H6199">
        <v>47</v>
      </c>
      <c r="I6199" t="str">
        <f>INDEX('DATA - Teams'!$C:$C,MATCH(C6199,'DATA - Teams'!$B:$B,0))</f>
        <v>JMERC</v>
      </c>
    </row>
    <row r="6200" spans="1:9" hidden="1" x14ac:dyDescent="0.2">
      <c r="A6200">
        <v>2018</v>
      </c>
      <c r="B6200">
        <v>19</v>
      </c>
      <c r="C6200" t="s">
        <v>391</v>
      </c>
      <c r="D6200" t="s">
        <v>74</v>
      </c>
      <c r="E6200" t="s">
        <v>35</v>
      </c>
      <c r="F6200" t="s">
        <v>41</v>
      </c>
      <c r="G6200">
        <v>99</v>
      </c>
      <c r="H6200">
        <v>81</v>
      </c>
      <c r="I6200" t="str">
        <f>INDEX('DATA - Teams'!$C:$C,MATCH(C6200,'DATA - Teams'!$B:$B,0))</f>
        <v>JMERC</v>
      </c>
    </row>
    <row r="6201" spans="1:9" hidden="1" x14ac:dyDescent="0.2">
      <c r="A6201">
        <v>2018</v>
      </c>
      <c r="B6201">
        <v>19</v>
      </c>
      <c r="C6201" t="s">
        <v>391</v>
      </c>
      <c r="D6201" t="s">
        <v>394</v>
      </c>
      <c r="E6201" t="s">
        <v>35</v>
      </c>
      <c r="F6201" t="s">
        <v>43</v>
      </c>
      <c r="G6201">
        <v>79</v>
      </c>
      <c r="H6201">
        <v>75</v>
      </c>
      <c r="I6201" t="str">
        <f>INDEX('DATA - Teams'!$C:$C,MATCH(C6201,'DATA - Teams'!$B:$B,0))</f>
        <v>JMERC</v>
      </c>
    </row>
    <row r="6202" spans="1:9" hidden="1" x14ac:dyDescent="0.2">
      <c r="A6202">
        <v>2018</v>
      </c>
      <c r="B6202">
        <v>19</v>
      </c>
      <c r="C6202" t="s">
        <v>391</v>
      </c>
      <c r="D6202" t="s">
        <v>171</v>
      </c>
      <c r="E6202" t="s">
        <v>31</v>
      </c>
      <c r="F6202" t="s">
        <v>59</v>
      </c>
      <c r="G6202">
        <v>85</v>
      </c>
      <c r="H6202">
        <v>0</v>
      </c>
      <c r="I6202" t="str">
        <f>INDEX('DATA - Teams'!$C:$C,MATCH(C6202,'DATA - Teams'!$B:$B,0))</f>
        <v>JMERC</v>
      </c>
    </row>
    <row r="6203" spans="1:9" hidden="1" x14ac:dyDescent="0.2">
      <c r="A6203">
        <v>2018</v>
      </c>
      <c r="B6203">
        <v>19</v>
      </c>
      <c r="C6203" t="s">
        <v>391</v>
      </c>
      <c r="D6203" t="s">
        <v>138</v>
      </c>
      <c r="E6203" t="s">
        <v>28</v>
      </c>
      <c r="F6203" t="s">
        <v>59</v>
      </c>
      <c r="G6203">
        <v>103</v>
      </c>
      <c r="H6203">
        <v>114</v>
      </c>
      <c r="I6203" t="str">
        <f>INDEX('DATA - Teams'!$C:$C,MATCH(C6203,'DATA - Teams'!$B:$B,0))</f>
        <v>JMERC</v>
      </c>
    </row>
    <row r="6204" spans="1:9" hidden="1" x14ac:dyDescent="0.2">
      <c r="A6204">
        <v>2018</v>
      </c>
      <c r="B6204">
        <v>19</v>
      </c>
      <c r="C6204" t="s">
        <v>391</v>
      </c>
      <c r="D6204" t="s">
        <v>235</v>
      </c>
      <c r="E6204" t="s">
        <v>27</v>
      </c>
      <c r="F6204" t="s">
        <v>59</v>
      </c>
      <c r="G6204">
        <v>91</v>
      </c>
      <c r="H6204">
        <v>0</v>
      </c>
      <c r="I6204" t="str">
        <f>INDEX('DATA - Teams'!$C:$C,MATCH(C6204,'DATA - Teams'!$B:$B,0))</f>
        <v>JMERC</v>
      </c>
    </row>
    <row r="6205" spans="1:9" hidden="1" x14ac:dyDescent="0.2">
      <c r="A6205">
        <v>2018</v>
      </c>
      <c r="B6205">
        <v>19</v>
      </c>
      <c r="C6205" t="s">
        <v>391</v>
      </c>
      <c r="D6205" t="s">
        <v>131</v>
      </c>
      <c r="E6205" t="s">
        <v>32</v>
      </c>
      <c r="F6205" t="s">
        <v>59</v>
      </c>
      <c r="G6205">
        <v>72</v>
      </c>
      <c r="H6205">
        <v>0</v>
      </c>
      <c r="I6205" t="str">
        <f>INDEX('DATA - Teams'!$C:$C,MATCH(C6205,'DATA - Teams'!$B:$B,0))</f>
        <v>JMERC</v>
      </c>
    </row>
    <row r="6206" spans="1:9" hidden="1" x14ac:dyDescent="0.2">
      <c r="A6206">
        <v>2018</v>
      </c>
      <c r="B6206">
        <v>20</v>
      </c>
      <c r="C6206" t="s">
        <v>391</v>
      </c>
      <c r="D6206" t="s">
        <v>294</v>
      </c>
      <c r="E6206" t="s">
        <v>16</v>
      </c>
      <c r="F6206" t="s">
        <v>38</v>
      </c>
      <c r="G6206">
        <v>88</v>
      </c>
      <c r="H6206">
        <v>99</v>
      </c>
      <c r="I6206" t="str">
        <f>INDEX('DATA - Teams'!$C:$C,MATCH(C6206,'DATA - Teams'!$B:$B,0))</f>
        <v>JMERC</v>
      </c>
    </row>
    <row r="6207" spans="1:9" hidden="1" x14ac:dyDescent="0.2">
      <c r="A6207">
        <v>2018</v>
      </c>
      <c r="B6207">
        <v>20</v>
      </c>
      <c r="C6207" t="s">
        <v>391</v>
      </c>
      <c r="D6207" t="s">
        <v>393</v>
      </c>
      <c r="E6207" t="s">
        <v>20</v>
      </c>
      <c r="F6207" t="s">
        <v>41</v>
      </c>
      <c r="G6207">
        <v>99</v>
      </c>
      <c r="H6207">
        <v>112</v>
      </c>
      <c r="I6207" t="str">
        <f>INDEX('DATA - Teams'!$C:$C,MATCH(C6207,'DATA - Teams'!$B:$B,0))</f>
        <v>JMERC</v>
      </c>
    </row>
    <row r="6208" spans="1:9" hidden="1" x14ac:dyDescent="0.2">
      <c r="A6208">
        <v>2018</v>
      </c>
      <c r="B6208">
        <v>20</v>
      </c>
      <c r="C6208" t="s">
        <v>391</v>
      </c>
      <c r="D6208" t="s">
        <v>123</v>
      </c>
      <c r="E6208" t="s">
        <v>31</v>
      </c>
      <c r="F6208" t="s">
        <v>41</v>
      </c>
      <c r="G6208">
        <v>96</v>
      </c>
      <c r="H6208">
        <v>84</v>
      </c>
      <c r="I6208" t="str">
        <f>INDEX('DATA - Teams'!$C:$C,MATCH(C6208,'DATA - Teams'!$B:$B,0))</f>
        <v>JMERC</v>
      </c>
    </row>
    <row r="6209" spans="1:9" hidden="1" x14ac:dyDescent="0.2">
      <c r="A6209">
        <v>2018</v>
      </c>
      <c r="B6209">
        <v>20</v>
      </c>
      <c r="C6209" t="s">
        <v>391</v>
      </c>
      <c r="D6209" t="s">
        <v>304</v>
      </c>
      <c r="E6209" t="s">
        <v>14</v>
      </c>
      <c r="F6209" t="s">
        <v>38</v>
      </c>
      <c r="G6209">
        <v>88</v>
      </c>
      <c r="H6209">
        <v>81</v>
      </c>
      <c r="I6209" t="str">
        <f>INDEX('DATA - Teams'!$C:$C,MATCH(C6209,'DATA - Teams'!$B:$B,0))</f>
        <v>JMERC</v>
      </c>
    </row>
    <row r="6210" spans="1:9" hidden="1" x14ac:dyDescent="0.2">
      <c r="A6210">
        <v>2018</v>
      </c>
      <c r="B6210">
        <v>20</v>
      </c>
      <c r="C6210" t="s">
        <v>391</v>
      </c>
      <c r="D6210" t="s">
        <v>141</v>
      </c>
      <c r="E6210" t="s">
        <v>28</v>
      </c>
      <c r="F6210" t="s">
        <v>43</v>
      </c>
      <c r="G6210">
        <v>107</v>
      </c>
      <c r="H6210">
        <v>76</v>
      </c>
      <c r="I6210" t="str">
        <f>INDEX('DATA - Teams'!$C:$C,MATCH(C6210,'DATA - Teams'!$B:$B,0))</f>
        <v>JMERC</v>
      </c>
    </row>
    <row r="6211" spans="1:9" hidden="1" x14ac:dyDescent="0.2">
      <c r="A6211">
        <v>2018</v>
      </c>
      <c r="B6211">
        <v>20</v>
      </c>
      <c r="C6211" t="s">
        <v>391</v>
      </c>
      <c r="D6211" t="s">
        <v>138</v>
      </c>
      <c r="E6211" t="s">
        <v>28</v>
      </c>
      <c r="F6211" t="s">
        <v>41</v>
      </c>
      <c r="G6211">
        <v>103</v>
      </c>
      <c r="H6211">
        <v>92</v>
      </c>
      <c r="I6211" t="str">
        <f>INDEX('DATA - Teams'!$C:$C,MATCH(C6211,'DATA - Teams'!$B:$B,0))</f>
        <v>JMERC</v>
      </c>
    </row>
    <row r="6212" spans="1:9" hidden="1" x14ac:dyDescent="0.2">
      <c r="A6212">
        <v>2018</v>
      </c>
      <c r="B6212">
        <v>20</v>
      </c>
      <c r="C6212" t="s">
        <v>391</v>
      </c>
      <c r="D6212" t="s">
        <v>253</v>
      </c>
      <c r="E6212" t="s">
        <v>27</v>
      </c>
      <c r="F6212" t="s">
        <v>41</v>
      </c>
      <c r="G6212">
        <v>93</v>
      </c>
      <c r="H6212">
        <v>88</v>
      </c>
      <c r="I6212" t="str">
        <f>INDEX('DATA - Teams'!$C:$C,MATCH(C6212,'DATA - Teams'!$B:$B,0))</f>
        <v>JMERC</v>
      </c>
    </row>
    <row r="6213" spans="1:9" hidden="1" x14ac:dyDescent="0.2">
      <c r="A6213">
        <v>2018</v>
      </c>
      <c r="B6213">
        <v>20</v>
      </c>
      <c r="C6213" t="s">
        <v>391</v>
      </c>
      <c r="D6213" t="s">
        <v>378</v>
      </c>
      <c r="E6213" t="s">
        <v>27</v>
      </c>
      <c r="F6213" t="s">
        <v>38</v>
      </c>
      <c r="G6213">
        <v>87</v>
      </c>
      <c r="H6213">
        <v>54</v>
      </c>
      <c r="I6213" t="str">
        <f>INDEX('DATA - Teams'!$C:$C,MATCH(C6213,'DATA - Teams'!$B:$B,0))</f>
        <v>JMERC</v>
      </c>
    </row>
    <row r="6214" spans="1:9" hidden="1" x14ac:dyDescent="0.2">
      <c r="A6214">
        <v>2018</v>
      </c>
      <c r="B6214">
        <v>20</v>
      </c>
      <c r="C6214" t="s">
        <v>391</v>
      </c>
      <c r="D6214" t="s">
        <v>197</v>
      </c>
      <c r="E6214" t="s">
        <v>21</v>
      </c>
      <c r="F6214" t="s">
        <v>41</v>
      </c>
      <c r="G6214">
        <v>88</v>
      </c>
      <c r="H6214">
        <v>81</v>
      </c>
      <c r="I6214" t="str">
        <f>INDEX('DATA - Teams'!$C:$C,MATCH(C6214,'DATA - Teams'!$B:$B,0))</f>
        <v>JMERC</v>
      </c>
    </row>
    <row r="6215" spans="1:9" hidden="1" x14ac:dyDescent="0.2">
      <c r="A6215">
        <v>2018</v>
      </c>
      <c r="B6215">
        <v>20</v>
      </c>
      <c r="C6215" t="s">
        <v>391</v>
      </c>
      <c r="D6215" t="s">
        <v>403</v>
      </c>
      <c r="E6215" t="s">
        <v>36</v>
      </c>
      <c r="F6215" t="s">
        <v>43</v>
      </c>
      <c r="G6215">
        <v>92</v>
      </c>
      <c r="H6215">
        <v>101</v>
      </c>
      <c r="I6215" t="str">
        <f>INDEX('DATA - Teams'!$C:$C,MATCH(C6215,'DATA - Teams'!$B:$B,0))</f>
        <v>JMERC</v>
      </c>
    </row>
    <row r="6216" spans="1:9" hidden="1" x14ac:dyDescent="0.2">
      <c r="A6216">
        <v>2018</v>
      </c>
      <c r="B6216">
        <v>20</v>
      </c>
      <c r="C6216" t="s">
        <v>391</v>
      </c>
      <c r="D6216" t="s">
        <v>274</v>
      </c>
      <c r="E6216" t="s">
        <v>18</v>
      </c>
      <c r="F6216" t="s">
        <v>52</v>
      </c>
      <c r="G6216">
        <v>129</v>
      </c>
      <c r="H6216">
        <v>72</v>
      </c>
      <c r="I6216" t="str">
        <f>INDEX('DATA - Teams'!$C:$C,MATCH(C6216,'DATA - Teams'!$B:$B,0))</f>
        <v>JMERC</v>
      </c>
    </row>
    <row r="6217" spans="1:9" hidden="1" x14ac:dyDescent="0.2">
      <c r="A6217">
        <v>2018</v>
      </c>
      <c r="B6217">
        <v>20</v>
      </c>
      <c r="C6217" t="s">
        <v>391</v>
      </c>
      <c r="D6217" t="s">
        <v>57</v>
      </c>
      <c r="E6217" t="s">
        <v>13</v>
      </c>
      <c r="F6217" t="s">
        <v>41</v>
      </c>
      <c r="G6217">
        <v>100</v>
      </c>
      <c r="H6217">
        <v>123</v>
      </c>
      <c r="I6217" t="str">
        <f>INDEX('DATA - Teams'!$C:$C,MATCH(C6217,'DATA - Teams'!$B:$B,0))</f>
        <v>JMERC</v>
      </c>
    </row>
    <row r="6218" spans="1:9" hidden="1" x14ac:dyDescent="0.2">
      <c r="A6218">
        <v>2018</v>
      </c>
      <c r="B6218">
        <v>20</v>
      </c>
      <c r="C6218" t="s">
        <v>391</v>
      </c>
      <c r="D6218" t="s">
        <v>272</v>
      </c>
      <c r="E6218" t="s">
        <v>17</v>
      </c>
      <c r="F6218" t="s">
        <v>38</v>
      </c>
      <c r="G6218">
        <v>96</v>
      </c>
      <c r="H6218">
        <v>80</v>
      </c>
      <c r="I6218" t="str">
        <f>INDEX('DATA - Teams'!$C:$C,MATCH(C6218,'DATA - Teams'!$B:$B,0))</f>
        <v>JMERC</v>
      </c>
    </row>
    <row r="6219" spans="1:9" hidden="1" x14ac:dyDescent="0.2">
      <c r="A6219">
        <v>2018</v>
      </c>
      <c r="B6219">
        <v>20</v>
      </c>
      <c r="C6219" t="s">
        <v>391</v>
      </c>
      <c r="D6219" t="s">
        <v>188</v>
      </c>
      <c r="E6219" t="s">
        <v>32</v>
      </c>
      <c r="F6219" t="s">
        <v>41</v>
      </c>
      <c r="G6219">
        <v>140</v>
      </c>
      <c r="H6219">
        <v>157</v>
      </c>
      <c r="I6219" t="str">
        <f>INDEX('DATA - Teams'!$C:$C,MATCH(C6219,'DATA - Teams'!$B:$B,0))</f>
        <v>JMERC</v>
      </c>
    </row>
    <row r="6220" spans="1:9" hidden="1" x14ac:dyDescent="0.2">
      <c r="A6220">
        <v>2018</v>
      </c>
      <c r="B6220">
        <v>20</v>
      </c>
      <c r="C6220" t="s">
        <v>391</v>
      </c>
      <c r="D6220" t="s">
        <v>402</v>
      </c>
      <c r="E6220" t="s">
        <v>32</v>
      </c>
      <c r="F6220" t="s">
        <v>43</v>
      </c>
      <c r="G6220">
        <v>91</v>
      </c>
      <c r="H6220">
        <v>92</v>
      </c>
      <c r="I6220" t="str">
        <f>INDEX('DATA - Teams'!$C:$C,MATCH(C6220,'DATA - Teams'!$B:$B,0))</f>
        <v>JMERC</v>
      </c>
    </row>
    <row r="6221" spans="1:9" hidden="1" x14ac:dyDescent="0.2">
      <c r="A6221">
        <v>2018</v>
      </c>
      <c r="B6221">
        <v>20</v>
      </c>
      <c r="C6221" t="s">
        <v>391</v>
      </c>
      <c r="D6221" t="s">
        <v>131</v>
      </c>
      <c r="E6221" t="s">
        <v>32</v>
      </c>
      <c r="F6221" t="s">
        <v>38</v>
      </c>
      <c r="G6221">
        <v>76</v>
      </c>
      <c r="H6221">
        <v>98</v>
      </c>
      <c r="I6221" t="str">
        <f>INDEX('DATA - Teams'!$C:$C,MATCH(C6221,'DATA - Teams'!$B:$B,0))</f>
        <v>JMERC</v>
      </c>
    </row>
    <row r="6222" spans="1:9" hidden="1" x14ac:dyDescent="0.2">
      <c r="A6222">
        <v>2018</v>
      </c>
      <c r="B6222">
        <v>20</v>
      </c>
      <c r="C6222" t="s">
        <v>391</v>
      </c>
      <c r="D6222" t="s">
        <v>93</v>
      </c>
      <c r="E6222" t="s">
        <v>23</v>
      </c>
      <c r="F6222" t="s">
        <v>43</v>
      </c>
      <c r="G6222">
        <v>71</v>
      </c>
      <c r="H6222">
        <v>49</v>
      </c>
      <c r="I6222" t="str">
        <f>INDEX('DATA - Teams'!$C:$C,MATCH(C6222,'DATA - Teams'!$B:$B,0))</f>
        <v>JMERC</v>
      </c>
    </row>
    <row r="6223" spans="1:9" hidden="1" x14ac:dyDescent="0.2">
      <c r="A6223">
        <v>2018</v>
      </c>
      <c r="B6223">
        <v>20</v>
      </c>
      <c r="C6223" t="s">
        <v>391</v>
      </c>
      <c r="D6223" t="s">
        <v>394</v>
      </c>
      <c r="E6223" t="s">
        <v>35</v>
      </c>
      <c r="F6223" t="s">
        <v>43</v>
      </c>
      <c r="G6223">
        <v>73</v>
      </c>
      <c r="H6223">
        <v>97</v>
      </c>
      <c r="I6223" t="str">
        <f>INDEX('DATA - Teams'!$C:$C,MATCH(C6223,'DATA - Teams'!$B:$B,0))</f>
        <v>JMERC</v>
      </c>
    </row>
    <row r="6224" spans="1:9" hidden="1" x14ac:dyDescent="0.2">
      <c r="A6224">
        <v>2018</v>
      </c>
      <c r="B6224">
        <v>20</v>
      </c>
      <c r="C6224" t="s">
        <v>391</v>
      </c>
      <c r="D6224" t="s">
        <v>171</v>
      </c>
      <c r="E6224" t="s">
        <v>31</v>
      </c>
      <c r="F6224" t="s">
        <v>59</v>
      </c>
      <c r="G6224">
        <v>85</v>
      </c>
      <c r="H6224">
        <v>0</v>
      </c>
      <c r="I6224" t="str">
        <f>INDEX('DATA - Teams'!$C:$C,MATCH(C6224,'DATA - Teams'!$B:$B,0))</f>
        <v>JMERC</v>
      </c>
    </row>
    <row r="6225" spans="1:9" hidden="1" x14ac:dyDescent="0.2">
      <c r="A6225">
        <v>2018</v>
      </c>
      <c r="B6225">
        <v>20</v>
      </c>
      <c r="C6225" t="s">
        <v>391</v>
      </c>
      <c r="D6225" t="s">
        <v>235</v>
      </c>
      <c r="E6225" t="s">
        <v>27</v>
      </c>
      <c r="F6225" t="s">
        <v>59</v>
      </c>
      <c r="G6225">
        <v>91</v>
      </c>
      <c r="H6225">
        <v>0</v>
      </c>
      <c r="I6225" t="str">
        <f>INDEX('DATA - Teams'!$C:$C,MATCH(C6225,'DATA - Teams'!$B:$B,0))</f>
        <v>JMERC</v>
      </c>
    </row>
    <row r="6226" spans="1:9" hidden="1" x14ac:dyDescent="0.2">
      <c r="A6226">
        <v>2018</v>
      </c>
      <c r="B6226">
        <v>20</v>
      </c>
      <c r="C6226" t="s">
        <v>391</v>
      </c>
      <c r="D6226" t="s">
        <v>316</v>
      </c>
      <c r="E6226" t="s">
        <v>17</v>
      </c>
      <c r="F6226" t="s">
        <v>59</v>
      </c>
      <c r="G6226">
        <v>89</v>
      </c>
      <c r="H6226">
        <v>110</v>
      </c>
      <c r="I6226" t="str">
        <f>INDEX('DATA - Teams'!$C:$C,MATCH(C6226,'DATA - Teams'!$B:$B,0))</f>
        <v>JMERC</v>
      </c>
    </row>
    <row r="6227" spans="1:9" hidden="1" x14ac:dyDescent="0.2">
      <c r="A6227">
        <v>2018</v>
      </c>
      <c r="B6227">
        <v>20</v>
      </c>
      <c r="C6227" t="s">
        <v>391</v>
      </c>
      <c r="D6227" t="s">
        <v>74</v>
      </c>
      <c r="E6227" t="s">
        <v>35</v>
      </c>
      <c r="F6227" t="s">
        <v>59</v>
      </c>
      <c r="G6227">
        <v>102</v>
      </c>
      <c r="H6227">
        <v>118</v>
      </c>
      <c r="I6227" t="str">
        <f>INDEX('DATA - Teams'!$C:$C,MATCH(C6227,'DATA - Teams'!$B:$B,0))</f>
        <v>JMERC</v>
      </c>
    </row>
    <row r="6228" spans="1:9" hidden="1" x14ac:dyDescent="0.2">
      <c r="A6228">
        <v>2018</v>
      </c>
      <c r="B6228">
        <v>21</v>
      </c>
      <c r="C6228" t="s">
        <v>391</v>
      </c>
      <c r="D6228" t="s">
        <v>294</v>
      </c>
      <c r="E6228" t="s">
        <v>16</v>
      </c>
      <c r="F6228" t="s">
        <v>38</v>
      </c>
      <c r="G6228">
        <v>86</v>
      </c>
      <c r="H6228">
        <v>100</v>
      </c>
      <c r="I6228" t="str">
        <f>INDEX('DATA - Teams'!$C:$C,MATCH(C6228,'DATA - Teams'!$B:$B,0))</f>
        <v>JMERC</v>
      </c>
    </row>
    <row r="6229" spans="1:9" hidden="1" x14ac:dyDescent="0.2">
      <c r="A6229">
        <v>2018</v>
      </c>
      <c r="B6229">
        <v>21</v>
      </c>
      <c r="C6229" t="s">
        <v>391</v>
      </c>
      <c r="D6229" t="s">
        <v>393</v>
      </c>
      <c r="E6229" t="s">
        <v>20</v>
      </c>
      <c r="F6229" t="s">
        <v>41</v>
      </c>
      <c r="G6229">
        <v>98</v>
      </c>
      <c r="H6229">
        <v>69</v>
      </c>
      <c r="I6229" t="str">
        <f>INDEX('DATA - Teams'!$C:$C,MATCH(C6229,'DATA - Teams'!$B:$B,0))</f>
        <v>JMERC</v>
      </c>
    </row>
    <row r="6230" spans="1:9" hidden="1" x14ac:dyDescent="0.2">
      <c r="A6230">
        <v>2018</v>
      </c>
      <c r="B6230">
        <v>21</v>
      </c>
      <c r="C6230" t="s">
        <v>391</v>
      </c>
      <c r="D6230" t="s">
        <v>123</v>
      </c>
      <c r="E6230" t="s">
        <v>31</v>
      </c>
      <c r="F6230" t="s">
        <v>41</v>
      </c>
      <c r="G6230">
        <v>85</v>
      </c>
      <c r="H6230">
        <v>49</v>
      </c>
      <c r="I6230" t="str">
        <f>INDEX('DATA - Teams'!$C:$C,MATCH(C6230,'DATA - Teams'!$B:$B,0))</f>
        <v>JMERC</v>
      </c>
    </row>
    <row r="6231" spans="1:9" hidden="1" x14ac:dyDescent="0.2">
      <c r="A6231">
        <v>2018</v>
      </c>
      <c r="B6231">
        <v>21</v>
      </c>
      <c r="C6231" t="s">
        <v>391</v>
      </c>
      <c r="D6231" t="s">
        <v>304</v>
      </c>
      <c r="E6231" t="s">
        <v>14</v>
      </c>
      <c r="F6231" t="s">
        <v>38</v>
      </c>
      <c r="G6231">
        <v>111</v>
      </c>
      <c r="H6231">
        <v>219</v>
      </c>
      <c r="I6231" t="str">
        <f>INDEX('DATA - Teams'!$C:$C,MATCH(C6231,'DATA - Teams'!$B:$B,0))</f>
        <v>JMERC</v>
      </c>
    </row>
    <row r="6232" spans="1:9" hidden="1" x14ac:dyDescent="0.2">
      <c r="A6232">
        <v>2018</v>
      </c>
      <c r="B6232">
        <v>21</v>
      </c>
      <c r="C6232" t="s">
        <v>391</v>
      </c>
      <c r="D6232" t="s">
        <v>141</v>
      </c>
      <c r="E6232" t="s">
        <v>28</v>
      </c>
      <c r="F6232" t="s">
        <v>43</v>
      </c>
      <c r="G6232">
        <v>107</v>
      </c>
      <c r="H6232">
        <v>84</v>
      </c>
      <c r="I6232" t="str">
        <f>INDEX('DATA - Teams'!$C:$C,MATCH(C6232,'DATA - Teams'!$B:$B,0))</f>
        <v>JMERC</v>
      </c>
    </row>
    <row r="6233" spans="1:9" hidden="1" x14ac:dyDescent="0.2">
      <c r="A6233">
        <v>2018</v>
      </c>
      <c r="B6233">
        <v>21</v>
      </c>
      <c r="C6233" t="s">
        <v>391</v>
      </c>
      <c r="D6233" t="s">
        <v>138</v>
      </c>
      <c r="E6233" t="s">
        <v>28</v>
      </c>
      <c r="F6233" t="s">
        <v>41</v>
      </c>
      <c r="G6233">
        <v>97</v>
      </c>
      <c r="H6233">
        <v>51</v>
      </c>
      <c r="I6233" t="str">
        <f>INDEX('DATA - Teams'!$C:$C,MATCH(C6233,'DATA - Teams'!$B:$B,0))</f>
        <v>JMERC</v>
      </c>
    </row>
    <row r="6234" spans="1:9" hidden="1" x14ac:dyDescent="0.2">
      <c r="A6234">
        <v>2018</v>
      </c>
      <c r="B6234">
        <v>21</v>
      </c>
      <c r="C6234" t="s">
        <v>391</v>
      </c>
      <c r="D6234" t="s">
        <v>253</v>
      </c>
      <c r="E6234" t="s">
        <v>27</v>
      </c>
      <c r="F6234" t="s">
        <v>41</v>
      </c>
      <c r="G6234">
        <v>93</v>
      </c>
      <c r="H6234">
        <v>85</v>
      </c>
      <c r="I6234" t="str">
        <f>INDEX('DATA - Teams'!$C:$C,MATCH(C6234,'DATA - Teams'!$B:$B,0))</f>
        <v>JMERC</v>
      </c>
    </row>
    <row r="6235" spans="1:9" hidden="1" x14ac:dyDescent="0.2">
      <c r="A6235">
        <v>2018</v>
      </c>
      <c r="B6235">
        <v>21</v>
      </c>
      <c r="C6235" t="s">
        <v>391</v>
      </c>
      <c r="D6235" t="s">
        <v>378</v>
      </c>
      <c r="E6235" t="s">
        <v>27</v>
      </c>
      <c r="F6235" t="s">
        <v>38</v>
      </c>
      <c r="G6235">
        <v>92</v>
      </c>
      <c r="H6235">
        <v>116</v>
      </c>
      <c r="I6235" t="str">
        <f>INDEX('DATA - Teams'!$C:$C,MATCH(C6235,'DATA - Teams'!$B:$B,0))</f>
        <v>JMERC</v>
      </c>
    </row>
    <row r="6236" spans="1:9" hidden="1" x14ac:dyDescent="0.2">
      <c r="A6236">
        <v>2018</v>
      </c>
      <c r="B6236">
        <v>21</v>
      </c>
      <c r="C6236" t="s">
        <v>391</v>
      </c>
      <c r="D6236" t="s">
        <v>197</v>
      </c>
      <c r="E6236" t="s">
        <v>21</v>
      </c>
      <c r="F6236" t="s">
        <v>41</v>
      </c>
      <c r="G6236">
        <v>87</v>
      </c>
      <c r="H6236">
        <v>100</v>
      </c>
      <c r="I6236" t="str">
        <f>INDEX('DATA - Teams'!$C:$C,MATCH(C6236,'DATA - Teams'!$B:$B,0))</f>
        <v>JMERC</v>
      </c>
    </row>
    <row r="6237" spans="1:9" hidden="1" x14ac:dyDescent="0.2">
      <c r="A6237">
        <v>2018</v>
      </c>
      <c r="B6237">
        <v>21</v>
      </c>
      <c r="C6237" t="s">
        <v>391</v>
      </c>
      <c r="D6237" t="s">
        <v>403</v>
      </c>
      <c r="E6237" t="s">
        <v>36</v>
      </c>
      <c r="F6237" t="s">
        <v>43</v>
      </c>
      <c r="G6237">
        <v>88</v>
      </c>
      <c r="H6237">
        <v>79</v>
      </c>
      <c r="I6237" t="str">
        <f>INDEX('DATA - Teams'!$C:$C,MATCH(C6237,'DATA - Teams'!$B:$B,0))</f>
        <v>JMERC</v>
      </c>
    </row>
    <row r="6238" spans="1:9" hidden="1" x14ac:dyDescent="0.2">
      <c r="A6238">
        <v>2018</v>
      </c>
      <c r="B6238">
        <v>21</v>
      </c>
      <c r="C6238" t="s">
        <v>391</v>
      </c>
      <c r="D6238" t="s">
        <v>274</v>
      </c>
      <c r="E6238" t="s">
        <v>18</v>
      </c>
      <c r="F6238" t="s">
        <v>52</v>
      </c>
      <c r="G6238">
        <v>127</v>
      </c>
      <c r="H6238">
        <v>103</v>
      </c>
      <c r="I6238" t="str">
        <f>INDEX('DATA - Teams'!$C:$C,MATCH(C6238,'DATA - Teams'!$B:$B,0))</f>
        <v>JMERC</v>
      </c>
    </row>
    <row r="6239" spans="1:9" hidden="1" x14ac:dyDescent="0.2">
      <c r="A6239">
        <v>2018</v>
      </c>
      <c r="B6239">
        <v>21</v>
      </c>
      <c r="C6239" t="s">
        <v>391</v>
      </c>
      <c r="D6239" t="s">
        <v>272</v>
      </c>
      <c r="E6239" t="s">
        <v>17</v>
      </c>
      <c r="F6239" t="s">
        <v>43</v>
      </c>
      <c r="G6239">
        <v>96</v>
      </c>
      <c r="H6239">
        <v>103</v>
      </c>
      <c r="I6239" t="str">
        <f>INDEX('DATA - Teams'!$C:$C,MATCH(C6239,'DATA - Teams'!$B:$B,0))</f>
        <v>JMERC</v>
      </c>
    </row>
    <row r="6240" spans="1:9" hidden="1" x14ac:dyDescent="0.2">
      <c r="A6240">
        <v>2018</v>
      </c>
      <c r="B6240">
        <v>21</v>
      </c>
      <c r="C6240" t="s">
        <v>391</v>
      </c>
      <c r="D6240" t="s">
        <v>316</v>
      </c>
      <c r="E6240" t="s">
        <v>17</v>
      </c>
      <c r="F6240" t="s">
        <v>38</v>
      </c>
      <c r="G6240">
        <v>78</v>
      </c>
      <c r="H6240">
        <v>76</v>
      </c>
      <c r="I6240" t="str">
        <f>INDEX('DATA - Teams'!$C:$C,MATCH(C6240,'DATA - Teams'!$B:$B,0))</f>
        <v>JMERC</v>
      </c>
    </row>
    <row r="6241" spans="1:9" hidden="1" x14ac:dyDescent="0.2">
      <c r="A6241">
        <v>2018</v>
      </c>
      <c r="B6241">
        <v>21</v>
      </c>
      <c r="C6241" t="s">
        <v>391</v>
      </c>
      <c r="D6241" t="s">
        <v>188</v>
      </c>
      <c r="E6241" t="s">
        <v>32</v>
      </c>
      <c r="F6241" t="s">
        <v>41</v>
      </c>
      <c r="G6241">
        <v>134</v>
      </c>
      <c r="H6241">
        <v>82</v>
      </c>
      <c r="I6241" t="str">
        <f>INDEX('DATA - Teams'!$C:$C,MATCH(C6241,'DATA - Teams'!$B:$B,0))</f>
        <v>JMERC</v>
      </c>
    </row>
    <row r="6242" spans="1:9" hidden="1" x14ac:dyDescent="0.2">
      <c r="A6242">
        <v>2018</v>
      </c>
      <c r="B6242">
        <v>21</v>
      </c>
      <c r="C6242" t="s">
        <v>391</v>
      </c>
      <c r="D6242" t="s">
        <v>402</v>
      </c>
      <c r="E6242" t="s">
        <v>32</v>
      </c>
      <c r="F6242" t="s">
        <v>43</v>
      </c>
      <c r="G6242">
        <v>91</v>
      </c>
      <c r="H6242">
        <v>69</v>
      </c>
      <c r="I6242" t="str">
        <f>INDEX('DATA - Teams'!$C:$C,MATCH(C6242,'DATA - Teams'!$B:$B,0))</f>
        <v>JMERC</v>
      </c>
    </row>
    <row r="6243" spans="1:9" hidden="1" x14ac:dyDescent="0.2">
      <c r="A6243">
        <v>2018</v>
      </c>
      <c r="B6243">
        <v>21</v>
      </c>
      <c r="C6243" t="s">
        <v>391</v>
      </c>
      <c r="D6243" t="s">
        <v>131</v>
      </c>
      <c r="E6243" t="s">
        <v>32</v>
      </c>
      <c r="F6243" t="s">
        <v>38</v>
      </c>
      <c r="G6243">
        <v>79</v>
      </c>
      <c r="H6243">
        <v>75</v>
      </c>
      <c r="I6243" t="str">
        <f>INDEX('DATA - Teams'!$C:$C,MATCH(C6243,'DATA - Teams'!$B:$B,0))</f>
        <v>JMERC</v>
      </c>
    </row>
    <row r="6244" spans="1:9" hidden="1" x14ac:dyDescent="0.2">
      <c r="A6244">
        <v>2018</v>
      </c>
      <c r="B6244">
        <v>21</v>
      </c>
      <c r="C6244" t="s">
        <v>391</v>
      </c>
      <c r="D6244" t="s">
        <v>74</v>
      </c>
      <c r="E6244" t="s">
        <v>35</v>
      </c>
      <c r="F6244" t="s">
        <v>41</v>
      </c>
      <c r="G6244">
        <v>110</v>
      </c>
      <c r="H6244">
        <v>128</v>
      </c>
      <c r="I6244" t="str">
        <f>INDEX('DATA - Teams'!$C:$C,MATCH(C6244,'DATA - Teams'!$B:$B,0))</f>
        <v>JMERC</v>
      </c>
    </row>
    <row r="6245" spans="1:9" hidden="1" x14ac:dyDescent="0.2">
      <c r="A6245">
        <v>2018</v>
      </c>
      <c r="B6245">
        <v>21</v>
      </c>
      <c r="C6245" t="s">
        <v>391</v>
      </c>
      <c r="D6245" t="s">
        <v>394</v>
      </c>
      <c r="E6245" t="s">
        <v>35</v>
      </c>
      <c r="F6245" t="s">
        <v>43</v>
      </c>
      <c r="G6245">
        <v>64</v>
      </c>
      <c r="H6245">
        <v>63</v>
      </c>
      <c r="I6245" t="str">
        <f>INDEX('DATA - Teams'!$C:$C,MATCH(C6245,'DATA - Teams'!$B:$B,0))</f>
        <v>JMERC</v>
      </c>
    </row>
    <row r="6246" spans="1:9" hidden="1" x14ac:dyDescent="0.2">
      <c r="A6246">
        <v>2018</v>
      </c>
      <c r="B6246">
        <v>21</v>
      </c>
      <c r="C6246" t="s">
        <v>391</v>
      </c>
      <c r="D6246" t="s">
        <v>171</v>
      </c>
      <c r="E6246" t="s">
        <v>31</v>
      </c>
      <c r="F6246" t="s">
        <v>59</v>
      </c>
      <c r="G6246">
        <v>85</v>
      </c>
      <c r="H6246">
        <v>0</v>
      </c>
      <c r="I6246" t="str">
        <f>INDEX('DATA - Teams'!$C:$C,MATCH(C6246,'DATA - Teams'!$B:$B,0))</f>
        <v>JMERC</v>
      </c>
    </row>
    <row r="6247" spans="1:9" hidden="1" x14ac:dyDescent="0.2">
      <c r="A6247">
        <v>2018</v>
      </c>
      <c r="B6247">
        <v>21</v>
      </c>
      <c r="C6247" t="s">
        <v>391</v>
      </c>
      <c r="D6247" t="s">
        <v>235</v>
      </c>
      <c r="E6247" t="s">
        <v>27</v>
      </c>
      <c r="F6247" t="s">
        <v>59</v>
      </c>
      <c r="G6247">
        <v>86</v>
      </c>
      <c r="H6247">
        <v>70</v>
      </c>
      <c r="I6247" t="str">
        <f>INDEX('DATA - Teams'!$C:$C,MATCH(C6247,'DATA - Teams'!$B:$B,0))</f>
        <v>JMERC</v>
      </c>
    </row>
    <row r="6248" spans="1:9" hidden="1" x14ac:dyDescent="0.2">
      <c r="A6248">
        <v>2018</v>
      </c>
      <c r="B6248">
        <v>21</v>
      </c>
      <c r="C6248" t="s">
        <v>391</v>
      </c>
      <c r="D6248" t="s">
        <v>57</v>
      </c>
      <c r="E6248" t="s">
        <v>13</v>
      </c>
      <c r="F6248" t="s">
        <v>59</v>
      </c>
      <c r="G6248">
        <v>100</v>
      </c>
      <c r="H6248">
        <v>0</v>
      </c>
      <c r="I6248" t="str">
        <f>INDEX('DATA - Teams'!$C:$C,MATCH(C6248,'DATA - Teams'!$B:$B,0))</f>
        <v>JMERC</v>
      </c>
    </row>
    <row r="6249" spans="1:9" hidden="1" x14ac:dyDescent="0.2">
      <c r="A6249">
        <v>2018</v>
      </c>
      <c r="B6249">
        <v>21</v>
      </c>
      <c r="C6249" t="s">
        <v>391</v>
      </c>
      <c r="D6249" t="s">
        <v>93</v>
      </c>
      <c r="E6249" t="s">
        <v>23</v>
      </c>
      <c r="F6249" t="s">
        <v>59</v>
      </c>
      <c r="G6249">
        <v>59</v>
      </c>
      <c r="H6249">
        <v>77</v>
      </c>
      <c r="I6249" t="str">
        <f>INDEX('DATA - Teams'!$C:$C,MATCH(C6249,'DATA - Teams'!$B:$B,0))</f>
        <v>JMERC</v>
      </c>
    </row>
    <row r="6250" spans="1:9" hidden="1" x14ac:dyDescent="0.2">
      <c r="A6250">
        <v>2018</v>
      </c>
      <c r="B6250">
        <v>22</v>
      </c>
      <c r="C6250" t="s">
        <v>391</v>
      </c>
      <c r="D6250" t="s">
        <v>294</v>
      </c>
      <c r="E6250" t="s">
        <v>16</v>
      </c>
      <c r="F6250" t="s">
        <v>38</v>
      </c>
      <c r="G6250">
        <v>96</v>
      </c>
      <c r="H6250">
        <v>84</v>
      </c>
      <c r="I6250" t="str">
        <f>INDEX('DATA - Teams'!$C:$C,MATCH(C6250,'DATA - Teams'!$B:$B,0))</f>
        <v>JMERC</v>
      </c>
    </row>
    <row r="6251" spans="1:9" hidden="1" x14ac:dyDescent="0.2">
      <c r="A6251">
        <v>2018</v>
      </c>
      <c r="B6251">
        <v>22</v>
      </c>
      <c r="C6251" t="s">
        <v>391</v>
      </c>
      <c r="D6251" t="s">
        <v>393</v>
      </c>
      <c r="E6251" t="s">
        <v>20</v>
      </c>
      <c r="F6251" t="s">
        <v>41</v>
      </c>
      <c r="G6251">
        <v>107</v>
      </c>
      <c r="H6251">
        <v>155</v>
      </c>
      <c r="I6251" t="str">
        <f>INDEX('DATA - Teams'!$C:$C,MATCH(C6251,'DATA - Teams'!$B:$B,0))</f>
        <v>JMERC</v>
      </c>
    </row>
    <row r="6252" spans="1:9" hidden="1" x14ac:dyDescent="0.2">
      <c r="A6252">
        <v>2018</v>
      </c>
      <c r="B6252">
        <v>22</v>
      </c>
      <c r="C6252" t="s">
        <v>391</v>
      </c>
      <c r="D6252" t="s">
        <v>123</v>
      </c>
      <c r="E6252" t="s">
        <v>31</v>
      </c>
      <c r="F6252" t="s">
        <v>41</v>
      </c>
      <c r="G6252">
        <v>79</v>
      </c>
      <c r="H6252">
        <v>58</v>
      </c>
      <c r="I6252" t="str">
        <f>INDEX('DATA - Teams'!$C:$C,MATCH(C6252,'DATA - Teams'!$B:$B,0))</f>
        <v>JMERC</v>
      </c>
    </row>
    <row r="6253" spans="1:9" hidden="1" x14ac:dyDescent="0.2">
      <c r="A6253">
        <v>2018</v>
      </c>
      <c r="B6253">
        <v>22</v>
      </c>
      <c r="C6253" t="s">
        <v>391</v>
      </c>
      <c r="D6253" t="s">
        <v>304</v>
      </c>
      <c r="E6253" t="s">
        <v>14</v>
      </c>
      <c r="F6253" t="s">
        <v>38</v>
      </c>
      <c r="G6253">
        <v>112</v>
      </c>
      <c r="H6253">
        <v>84</v>
      </c>
      <c r="I6253" t="str">
        <f>INDEX('DATA - Teams'!$C:$C,MATCH(C6253,'DATA - Teams'!$B:$B,0))</f>
        <v>JMERC</v>
      </c>
    </row>
    <row r="6254" spans="1:9" hidden="1" x14ac:dyDescent="0.2">
      <c r="A6254">
        <v>2018</v>
      </c>
      <c r="B6254">
        <v>22</v>
      </c>
      <c r="C6254" t="s">
        <v>391</v>
      </c>
      <c r="D6254" t="s">
        <v>141</v>
      </c>
      <c r="E6254" t="s">
        <v>28</v>
      </c>
      <c r="F6254" t="s">
        <v>43</v>
      </c>
      <c r="G6254">
        <v>104</v>
      </c>
      <c r="H6254">
        <v>117</v>
      </c>
      <c r="I6254" t="str">
        <f>INDEX('DATA - Teams'!$C:$C,MATCH(C6254,'DATA - Teams'!$B:$B,0))</f>
        <v>JMERC</v>
      </c>
    </row>
    <row r="6255" spans="1:9" hidden="1" x14ac:dyDescent="0.2">
      <c r="A6255">
        <v>2018</v>
      </c>
      <c r="B6255">
        <v>22</v>
      </c>
      <c r="C6255" t="s">
        <v>391</v>
      </c>
      <c r="D6255" t="s">
        <v>138</v>
      </c>
      <c r="E6255" t="s">
        <v>28</v>
      </c>
      <c r="F6255" t="s">
        <v>41</v>
      </c>
      <c r="G6255">
        <v>104</v>
      </c>
      <c r="H6255">
        <v>86</v>
      </c>
      <c r="I6255" t="str">
        <f>INDEX('DATA - Teams'!$C:$C,MATCH(C6255,'DATA - Teams'!$B:$B,0))</f>
        <v>JMERC</v>
      </c>
    </row>
    <row r="6256" spans="1:9" hidden="1" x14ac:dyDescent="0.2">
      <c r="A6256">
        <v>2018</v>
      </c>
      <c r="B6256">
        <v>22</v>
      </c>
      <c r="C6256" t="s">
        <v>391</v>
      </c>
      <c r="D6256" t="s">
        <v>253</v>
      </c>
      <c r="E6256" t="s">
        <v>27</v>
      </c>
      <c r="F6256" t="s">
        <v>41</v>
      </c>
      <c r="G6256">
        <v>98</v>
      </c>
      <c r="H6256">
        <v>115</v>
      </c>
      <c r="I6256" t="str">
        <f>INDEX('DATA - Teams'!$C:$C,MATCH(C6256,'DATA - Teams'!$B:$B,0))</f>
        <v>JMERC</v>
      </c>
    </row>
    <row r="6257" spans="1:9" hidden="1" x14ac:dyDescent="0.2">
      <c r="A6257">
        <v>2018</v>
      </c>
      <c r="B6257">
        <v>22</v>
      </c>
      <c r="C6257" t="s">
        <v>391</v>
      </c>
      <c r="D6257" t="s">
        <v>378</v>
      </c>
      <c r="E6257" t="s">
        <v>27</v>
      </c>
      <c r="F6257" t="s">
        <v>38</v>
      </c>
      <c r="G6257">
        <v>90</v>
      </c>
      <c r="H6257">
        <v>100</v>
      </c>
      <c r="I6257" t="str">
        <f>INDEX('DATA - Teams'!$C:$C,MATCH(C6257,'DATA - Teams'!$B:$B,0))</f>
        <v>JMERC</v>
      </c>
    </row>
    <row r="6258" spans="1:9" hidden="1" x14ac:dyDescent="0.2">
      <c r="A6258">
        <v>2018</v>
      </c>
      <c r="B6258">
        <v>22</v>
      </c>
      <c r="C6258" t="s">
        <v>391</v>
      </c>
      <c r="D6258" t="s">
        <v>197</v>
      </c>
      <c r="E6258" t="s">
        <v>21</v>
      </c>
      <c r="F6258" t="s">
        <v>41</v>
      </c>
      <c r="G6258">
        <v>82</v>
      </c>
      <c r="H6258">
        <v>48</v>
      </c>
      <c r="I6258" t="str">
        <f>INDEX('DATA - Teams'!$C:$C,MATCH(C6258,'DATA - Teams'!$B:$B,0))</f>
        <v>JMERC</v>
      </c>
    </row>
    <row r="6259" spans="1:9" hidden="1" x14ac:dyDescent="0.2">
      <c r="A6259">
        <v>2018</v>
      </c>
      <c r="B6259">
        <v>22</v>
      </c>
      <c r="C6259" t="s">
        <v>391</v>
      </c>
      <c r="D6259" t="s">
        <v>403</v>
      </c>
      <c r="E6259" t="s">
        <v>36</v>
      </c>
      <c r="F6259" t="s">
        <v>43</v>
      </c>
      <c r="G6259">
        <v>82</v>
      </c>
      <c r="H6259">
        <v>66</v>
      </c>
      <c r="I6259" t="str">
        <f>INDEX('DATA - Teams'!$C:$C,MATCH(C6259,'DATA - Teams'!$B:$B,0))</f>
        <v>JMERC</v>
      </c>
    </row>
    <row r="6260" spans="1:9" hidden="1" x14ac:dyDescent="0.2">
      <c r="A6260">
        <v>2018</v>
      </c>
      <c r="B6260">
        <v>22</v>
      </c>
      <c r="C6260" t="s">
        <v>391</v>
      </c>
      <c r="D6260" t="s">
        <v>274</v>
      </c>
      <c r="E6260" t="s">
        <v>18</v>
      </c>
      <c r="F6260" t="s">
        <v>52</v>
      </c>
      <c r="G6260">
        <v>125</v>
      </c>
      <c r="H6260">
        <v>133</v>
      </c>
      <c r="I6260" t="str">
        <f>INDEX('DATA - Teams'!$C:$C,MATCH(C6260,'DATA - Teams'!$B:$B,0))</f>
        <v>JMERC</v>
      </c>
    </row>
    <row r="6261" spans="1:9" hidden="1" x14ac:dyDescent="0.2">
      <c r="A6261">
        <v>2018</v>
      </c>
      <c r="B6261">
        <v>22</v>
      </c>
      <c r="C6261" t="s">
        <v>391</v>
      </c>
      <c r="D6261" t="s">
        <v>272</v>
      </c>
      <c r="E6261" t="s">
        <v>17</v>
      </c>
      <c r="F6261" t="s">
        <v>43</v>
      </c>
      <c r="G6261">
        <v>98</v>
      </c>
      <c r="H6261">
        <v>84</v>
      </c>
      <c r="I6261" t="str">
        <f>INDEX('DATA - Teams'!$C:$C,MATCH(C6261,'DATA - Teams'!$B:$B,0))</f>
        <v>JMERC</v>
      </c>
    </row>
    <row r="6262" spans="1:9" hidden="1" x14ac:dyDescent="0.2">
      <c r="A6262">
        <v>2018</v>
      </c>
      <c r="B6262">
        <v>22</v>
      </c>
      <c r="C6262" t="s">
        <v>391</v>
      </c>
      <c r="D6262" t="s">
        <v>188</v>
      </c>
      <c r="E6262" t="s">
        <v>32</v>
      </c>
      <c r="F6262" t="s">
        <v>41</v>
      </c>
      <c r="G6262">
        <v>136</v>
      </c>
      <c r="H6262">
        <v>98</v>
      </c>
      <c r="I6262" t="str">
        <f>INDEX('DATA - Teams'!$C:$C,MATCH(C6262,'DATA - Teams'!$B:$B,0))</f>
        <v>JMERC</v>
      </c>
    </row>
    <row r="6263" spans="1:9" hidden="1" x14ac:dyDescent="0.2">
      <c r="A6263">
        <v>2018</v>
      </c>
      <c r="B6263">
        <v>22</v>
      </c>
      <c r="C6263" t="s">
        <v>391</v>
      </c>
      <c r="D6263" t="s">
        <v>131</v>
      </c>
      <c r="E6263" t="s">
        <v>32</v>
      </c>
      <c r="F6263" t="s">
        <v>38</v>
      </c>
      <c r="G6263">
        <v>76</v>
      </c>
      <c r="H6263">
        <v>59</v>
      </c>
      <c r="I6263" t="str">
        <f>INDEX('DATA - Teams'!$C:$C,MATCH(C6263,'DATA - Teams'!$B:$B,0))</f>
        <v>JMERC</v>
      </c>
    </row>
    <row r="6264" spans="1:9" hidden="1" x14ac:dyDescent="0.2">
      <c r="A6264">
        <v>2018</v>
      </c>
      <c r="B6264">
        <v>22</v>
      </c>
      <c r="C6264" t="s">
        <v>391</v>
      </c>
      <c r="D6264" t="s">
        <v>220</v>
      </c>
      <c r="E6264" t="s">
        <v>32</v>
      </c>
      <c r="F6264" t="s">
        <v>38</v>
      </c>
      <c r="G6264">
        <v>92</v>
      </c>
      <c r="H6264">
        <v>74</v>
      </c>
      <c r="I6264" t="str">
        <f>INDEX('DATA - Teams'!$C:$C,MATCH(C6264,'DATA - Teams'!$B:$B,0))</f>
        <v>JMERC</v>
      </c>
    </row>
    <row r="6265" spans="1:9" hidden="1" x14ac:dyDescent="0.2">
      <c r="A6265">
        <v>2018</v>
      </c>
      <c r="B6265">
        <v>22</v>
      </c>
      <c r="C6265" t="s">
        <v>391</v>
      </c>
      <c r="D6265" t="s">
        <v>93</v>
      </c>
      <c r="E6265" t="s">
        <v>23</v>
      </c>
      <c r="F6265" t="s">
        <v>43</v>
      </c>
      <c r="G6265">
        <v>61</v>
      </c>
      <c r="H6265">
        <v>80</v>
      </c>
      <c r="I6265" t="str">
        <f>INDEX('DATA - Teams'!$C:$C,MATCH(C6265,'DATA - Teams'!$B:$B,0))</f>
        <v>JMERC</v>
      </c>
    </row>
    <row r="6266" spans="1:9" hidden="1" x14ac:dyDescent="0.2">
      <c r="A6266">
        <v>2018</v>
      </c>
      <c r="B6266">
        <v>22</v>
      </c>
      <c r="C6266" t="s">
        <v>391</v>
      </c>
      <c r="D6266" t="s">
        <v>74</v>
      </c>
      <c r="E6266" t="s">
        <v>35</v>
      </c>
      <c r="F6266" t="s">
        <v>41</v>
      </c>
      <c r="G6266">
        <v>105</v>
      </c>
      <c r="H6266">
        <v>121</v>
      </c>
      <c r="I6266" t="str">
        <f>INDEX('DATA - Teams'!$C:$C,MATCH(C6266,'DATA - Teams'!$B:$B,0))</f>
        <v>JMERC</v>
      </c>
    </row>
    <row r="6267" spans="1:9" hidden="1" x14ac:dyDescent="0.2">
      <c r="A6267">
        <v>2018</v>
      </c>
      <c r="B6267">
        <v>22</v>
      </c>
      <c r="C6267" t="s">
        <v>391</v>
      </c>
      <c r="D6267" t="s">
        <v>400</v>
      </c>
      <c r="E6267" t="s">
        <v>35</v>
      </c>
      <c r="F6267" t="s">
        <v>43</v>
      </c>
      <c r="G6267">
        <v>73</v>
      </c>
      <c r="H6267">
        <v>88</v>
      </c>
      <c r="I6267" t="str">
        <f>INDEX('DATA - Teams'!$C:$C,MATCH(C6267,'DATA - Teams'!$B:$B,0))</f>
        <v>JMERC</v>
      </c>
    </row>
    <row r="6268" spans="1:9" hidden="1" x14ac:dyDescent="0.2">
      <c r="A6268">
        <v>2018</v>
      </c>
      <c r="B6268">
        <v>22</v>
      </c>
      <c r="C6268" t="s">
        <v>391</v>
      </c>
      <c r="D6268" t="s">
        <v>235</v>
      </c>
      <c r="E6268" t="s">
        <v>27</v>
      </c>
      <c r="F6268" t="s">
        <v>59</v>
      </c>
      <c r="G6268">
        <v>86</v>
      </c>
      <c r="H6268">
        <v>0</v>
      </c>
      <c r="I6268" t="str">
        <f>INDEX('DATA - Teams'!$C:$C,MATCH(C6268,'DATA - Teams'!$B:$B,0))</f>
        <v>JMERC</v>
      </c>
    </row>
    <row r="6269" spans="1:9" hidden="1" x14ac:dyDescent="0.2">
      <c r="A6269">
        <v>2018</v>
      </c>
      <c r="B6269">
        <v>22</v>
      </c>
      <c r="C6269" t="s">
        <v>391</v>
      </c>
      <c r="D6269" t="s">
        <v>80</v>
      </c>
      <c r="E6269" t="s">
        <v>17</v>
      </c>
      <c r="F6269" t="s">
        <v>59</v>
      </c>
      <c r="G6269">
        <v>84</v>
      </c>
      <c r="H6269">
        <v>118</v>
      </c>
      <c r="I6269" t="str">
        <f>INDEX('DATA - Teams'!$C:$C,MATCH(C6269,'DATA - Teams'!$B:$B,0))</f>
        <v>JMERC</v>
      </c>
    </row>
    <row r="6270" spans="1:9" hidden="1" x14ac:dyDescent="0.2">
      <c r="A6270">
        <v>2018</v>
      </c>
      <c r="B6270">
        <v>22</v>
      </c>
      <c r="C6270" t="s">
        <v>391</v>
      </c>
      <c r="D6270" t="s">
        <v>316</v>
      </c>
      <c r="E6270" t="s">
        <v>17</v>
      </c>
      <c r="F6270" t="s">
        <v>59</v>
      </c>
      <c r="G6270">
        <v>78</v>
      </c>
      <c r="H6270">
        <v>54</v>
      </c>
      <c r="I6270" t="str">
        <f>INDEX('DATA - Teams'!$C:$C,MATCH(C6270,'DATA - Teams'!$B:$B,0))</f>
        <v>JMERC</v>
      </c>
    </row>
    <row r="6271" spans="1:9" hidden="1" x14ac:dyDescent="0.2">
      <c r="A6271">
        <v>2018</v>
      </c>
      <c r="B6271">
        <v>22</v>
      </c>
      <c r="C6271" t="s">
        <v>391</v>
      </c>
      <c r="D6271" t="s">
        <v>402</v>
      </c>
      <c r="E6271" t="s">
        <v>32</v>
      </c>
      <c r="F6271" t="s">
        <v>59</v>
      </c>
      <c r="G6271">
        <v>83</v>
      </c>
      <c r="H6271">
        <v>55</v>
      </c>
      <c r="I6271" t="str">
        <f>INDEX('DATA - Teams'!$C:$C,MATCH(C6271,'DATA - Teams'!$B:$B,0))</f>
        <v>JMERC</v>
      </c>
    </row>
    <row r="6272" spans="1:9" hidden="1" x14ac:dyDescent="0.2">
      <c r="A6272">
        <v>2018</v>
      </c>
      <c r="B6272">
        <v>1</v>
      </c>
      <c r="C6272" t="s">
        <v>404</v>
      </c>
      <c r="D6272" t="s">
        <v>184</v>
      </c>
      <c r="E6272" t="s">
        <v>10</v>
      </c>
      <c r="F6272" t="s">
        <v>38</v>
      </c>
      <c r="G6272">
        <v>79</v>
      </c>
      <c r="H6272">
        <v>92</v>
      </c>
      <c r="I6272" t="str">
        <f>INDEX('DATA - Teams'!$C:$C,MATCH(C6272,'DATA - Teams'!$B:$B,0))</f>
        <v>LESTER</v>
      </c>
    </row>
    <row r="6273" spans="1:9" hidden="1" x14ac:dyDescent="0.2">
      <c r="A6273">
        <v>2018</v>
      </c>
      <c r="B6273">
        <v>1</v>
      </c>
      <c r="C6273" t="s">
        <v>404</v>
      </c>
      <c r="D6273" t="s">
        <v>405</v>
      </c>
      <c r="E6273" t="s">
        <v>16</v>
      </c>
      <c r="F6273" t="s">
        <v>41</v>
      </c>
      <c r="G6273">
        <v>63</v>
      </c>
      <c r="H6273">
        <v>62</v>
      </c>
      <c r="I6273" t="str">
        <f>INDEX('DATA - Teams'!$C:$C,MATCH(C6273,'DATA - Teams'!$B:$B,0))</f>
        <v>LESTER</v>
      </c>
    </row>
    <row r="6274" spans="1:9" hidden="1" x14ac:dyDescent="0.2">
      <c r="A6274">
        <v>2018</v>
      </c>
      <c r="B6274">
        <v>1</v>
      </c>
      <c r="C6274" t="s">
        <v>404</v>
      </c>
      <c r="D6274" t="s">
        <v>293</v>
      </c>
      <c r="E6274" t="s">
        <v>22</v>
      </c>
      <c r="F6274" t="s">
        <v>41</v>
      </c>
      <c r="G6274">
        <v>59</v>
      </c>
      <c r="H6274">
        <v>13</v>
      </c>
      <c r="I6274" t="str">
        <f>INDEX('DATA - Teams'!$C:$C,MATCH(C6274,'DATA - Teams'!$B:$B,0))</f>
        <v>LESTER</v>
      </c>
    </row>
    <row r="6275" spans="1:9" hidden="1" x14ac:dyDescent="0.2">
      <c r="A6275">
        <v>2018</v>
      </c>
      <c r="B6275">
        <v>1</v>
      </c>
      <c r="C6275" t="s">
        <v>404</v>
      </c>
      <c r="D6275" t="s">
        <v>265</v>
      </c>
      <c r="E6275" t="s">
        <v>33</v>
      </c>
      <c r="F6275" t="s">
        <v>43</v>
      </c>
      <c r="G6275">
        <v>75</v>
      </c>
      <c r="H6275">
        <v>56</v>
      </c>
      <c r="I6275" t="str">
        <f>INDEX('DATA - Teams'!$C:$C,MATCH(C6275,'DATA - Teams'!$B:$B,0))</f>
        <v>LESTER</v>
      </c>
    </row>
    <row r="6276" spans="1:9" hidden="1" x14ac:dyDescent="0.2">
      <c r="A6276">
        <v>2018</v>
      </c>
      <c r="B6276">
        <v>1</v>
      </c>
      <c r="C6276" t="s">
        <v>404</v>
      </c>
      <c r="D6276" t="s">
        <v>156</v>
      </c>
      <c r="E6276" t="s">
        <v>33</v>
      </c>
      <c r="F6276" t="s">
        <v>41</v>
      </c>
      <c r="G6276">
        <v>105</v>
      </c>
      <c r="H6276">
        <v>69</v>
      </c>
      <c r="I6276" t="str">
        <f>INDEX('DATA - Teams'!$C:$C,MATCH(C6276,'DATA - Teams'!$B:$B,0))</f>
        <v>LESTER</v>
      </c>
    </row>
    <row r="6277" spans="1:9" hidden="1" x14ac:dyDescent="0.2">
      <c r="A6277">
        <v>2018</v>
      </c>
      <c r="B6277">
        <v>1</v>
      </c>
      <c r="C6277" t="s">
        <v>404</v>
      </c>
      <c r="D6277" t="s">
        <v>260</v>
      </c>
      <c r="E6277" t="s">
        <v>24</v>
      </c>
      <c r="F6277" t="s">
        <v>38</v>
      </c>
      <c r="G6277">
        <v>91</v>
      </c>
      <c r="H6277">
        <v>83</v>
      </c>
      <c r="I6277" t="str">
        <f>INDEX('DATA - Teams'!$C:$C,MATCH(C6277,'DATA - Teams'!$B:$B,0))</f>
        <v>LESTER</v>
      </c>
    </row>
    <row r="6278" spans="1:9" hidden="1" x14ac:dyDescent="0.2">
      <c r="A6278">
        <v>2018</v>
      </c>
      <c r="B6278">
        <v>1</v>
      </c>
      <c r="C6278" t="s">
        <v>404</v>
      </c>
      <c r="D6278" t="s">
        <v>124</v>
      </c>
      <c r="E6278" t="s">
        <v>24</v>
      </c>
      <c r="F6278" t="s">
        <v>41</v>
      </c>
      <c r="G6278">
        <v>104</v>
      </c>
      <c r="H6278">
        <v>75</v>
      </c>
      <c r="I6278" t="str">
        <f>INDEX('DATA - Teams'!$C:$C,MATCH(C6278,'DATA - Teams'!$B:$B,0))</f>
        <v>LESTER</v>
      </c>
    </row>
    <row r="6279" spans="1:9" hidden="1" x14ac:dyDescent="0.2">
      <c r="A6279">
        <v>2018</v>
      </c>
      <c r="B6279">
        <v>1</v>
      </c>
      <c r="C6279" t="s">
        <v>404</v>
      </c>
      <c r="D6279" t="s">
        <v>212</v>
      </c>
      <c r="E6279" t="s">
        <v>28</v>
      </c>
      <c r="F6279" t="s">
        <v>41</v>
      </c>
      <c r="G6279">
        <v>101</v>
      </c>
      <c r="H6279">
        <v>89</v>
      </c>
      <c r="I6279" t="str">
        <f>INDEX('DATA - Teams'!$C:$C,MATCH(C6279,'DATA - Teams'!$B:$B,0))</f>
        <v>LESTER</v>
      </c>
    </row>
    <row r="6280" spans="1:9" hidden="1" x14ac:dyDescent="0.2">
      <c r="A6280">
        <v>2018</v>
      </c>
      <c r="B6280">
        <v>1</v>
      </c>
      <c r="C6280" t="s">
        <v>404</v>
      </c>
      <c r="D6280" t="s">
        <v>216</v>
      </c>
      <c r="E6280" t="s">
        <v>21</v>
      </c>
      <c r="F6280" t="s">
        <v>52</v>
      </c>
      <c r="G6280">
        <v>77</v>
      </c>
      <c r="H6280">
        <v>93</v>
      </c>
      <c r="I6280" t="str">
        <f>INDEX('DATA - Teams'!$C:$C,MATCH(C6280,'DATA - Teams'!$B:$B,0))</f>
        <v>LESTER</v>
      </c>
    </row>
    <row r="6281" spans="1:9" hidden="1" x14ac:dyDescent="0.2">
      <c r="A6281">
        <v>2018</v>
      </c>
      <c r="B6281">
        <v>1</v>
      </c>
      <c r="C6281" t="s">
        <v>404</v>
      </c>
      <c r="D6281" t="s">
        <v>261</v>
      </c>
      <c r="E6281" t="s">
        <v>36</v>
      </c>
      <c r="F6281" t="s">
        <v>43</v>
      </c>
      <c r="G6281">
        <v>74</v>
      </c>
      <c r="H6281">
        <v>90</v>
      </c>
      <c r="I6281" t="str">
        <f>INDEX('DATA - Teams'!$C:$C,MATCH(C6281,'DATA - Teams'!$B:$B,0))</f>
        <v>LESTER</v>
      </c>
    </row>
    <row r="6282" spans="1:9" hidden="1" x14ac:dyDescent="0.2">
      <c r="A6282">
        <v>2018</v>
      </c>
      <c r="B6282">
        <v>1</v>
      </c>
      <c r="C6282" t="s">
        <v>404</v>
      </c>
      <c r="D6282" t="s">
        <v>302</v>
      </c>
      <c r="E6282" t="s">
        <v>36</v>
      </c>
      <c r="F6282" t="s">
        <v>41</v>
      </c>
      <c r="G6282">
        <v>99</v>
      </c>
      <c r="H6282">
        <v>149</v>
      </c>
      <c r="I6282" t="str">
        <f>INDEX('DATA - Teams'!$C:$C,MATCH(C6282,'DATA - Teams'!$B:$B,0))</f>
        <v>LESTER</v>
      </c>
    </row>
    <row r="6283" spans="1:9" hidden="1" x14ac:dyDescent="0.2">
      <c r="A6283">
        <v>2018</v>
      </c>
      <c r="B6283">
        <v>1</v>
      </c>
      <c r="C6283" t="s">
        <v>404</v>
      </c>
      <c r="D6283" t="s">
        <v>291</v>
      </c>
      <c r="E6283" t="s">
        <v>36</v>
      </c>
      <c r="F6283" t="s">
        <v>38</v>
      </c>
      <c r="G6283">
        <v>97</v>
      </c>
      <c r="H6283">
        <v>105</v>
      </c>
      <c r="I6283" t="str">
        <f>INDEX('DATA - Teams'!$C:$C,MATCH(C6283,'DATA - Teams'!$B:$B,0))</f>
        <v>LESTER</v>
      </c>
    </row>
    <row r="6284" spans="1:9" hidden="1" x14ac:dyDescent="0.2">
      <c r="A6284">
        <v>2018</v>
      </c>
      <c r="B6284">
        <v>1</v>
      </c>
      <c r="C6284" t="s">
        <v>404</v>
      </c>
      <c r="D6284" t="s">
        <v>99</v>
      </c>
      <c r="E6284" t="s">
        <v>18</v>
      </c>
      <c r="F6284" t="s">
        <v>43</v>
      </c>
      <c r="G6284">
        <v>72</v>
      </c>
      <c r="H6284">
        <v>21</v>
      </c>
      <c r="I6284" t="str">
        <f>INDEX('DATA - Teams'!$C:$C,MATCH(C6284,'DATA - Teams'!$B:$B,0))</f>
        <v>LESTER</v>
      </c>
    </row>
    <row r="6285" spans="1:9" hidden="1" x14ac:dyDescent="0.2">
      <c r="A6285">
        <v>2018</v>
      </c>
      <c r="B6285">
        <v>1</v>
      </c>
      <c r="C6285" t="s">
        <v>404</v>
      </c>
      <c r="D6285" t="s">
        <v>267</v>
      </c>
      <c r="E6285" t="s">
        <v>18</v>
      </c>
      <c r="F6285" t="s">
        <v>38</v>
      </c>
      <c r="G6285">
        <v>93</v>
      </c>
      <c r="H6285">
        <v>94</v>
      </c>
      <c r="I6285" t="str">
        <f>INDEX('DATA - Teams'!$C:$C,MATCH(C6285,'DATA - Teams'!$B:$B,0))</f>
        <v>LESTER</v>
      </c>
    </row>
    <row r="6286" spans="1:9" hidden="1" x14ac:dyDescent="0.2">
      <c r="A6286">
        <v>2018</v>
      </c>
      <c r="B6286">
        <v>1</v>
      </c>
      <c r="C6286" t="s">
        <v>404</v>
      </c>
      <c r="D6286" t="s">
        <v>284</v>
      </c>
      <c r="E6286" t="s">
        <v>13</v>
      </c>
      <c r="F6286" t="s">
        <v>43</v>
      </c>
      <c r="G6286">
        <v>88</v>
      </c>
      <c r="H6286">
        <v>82</v>
      </c>
      <c r="I6286" t="str">
        <f>INDEX('DATA - Teams'!$C:$C,MATCH(C6286,'DATA - Teams'!$B:$B,0))</f>
        <v>LESTER</v>
      </c>
    </row>
    <row r="6287" spans="1:9" hidden="1" x14ac:dyDescent="0.2">
      <c r="A6287">
        <v>2018</v>
      </c>
      <c r="B6287">
        <v>1</v>
      </c>
      <c r="C6287" t="s">
        <v>404</v>
      </c>
      <c r="D6287" t="s">
        <v>78</v>
      </c>
      <c r="E6287" t="s">
        <v>17</v>
      </c>
      <c r="F6287" t="s">
        <v>43</v>
      </c>
      <c r="G6287">
        <v>76</v>
      </c>
      <c r="H6287">
        <v>68</v>
      </c>
      <c r="I6287" t="str">
        <f>INDEX('DATA - Teams'!$C:$C,MATCH(C6287,'DATA - Teams'!$B:$B,0))</f>
        <v>LESTER</v>
      </c>
    </row>
    <row r="6288" spans="1:9" hidden="1" x14ac:dyDescent="0.2">
      <c r="A6288">
        <v>2018</v>
      </c>
      <c r="B6288">
        <v>1</v>
      </c>
      <c r="C6288" t="s">
        <v>404</v>
      </c>
      <c r="D6288" t="s">
        <v>316</v>
      </c>
      <c r="E6288" t="s">
        <v>17</v>
      </c>
      <c r="F6288" t="s">
        <v>38</v>
      </c>
      <c r="G6288">
        <v>75</v>
      </c>
      <c r="H6288">
        <v>95</v>
      </c>
      <c r="I6288" t="str">
        <f>INDEX('DATA - Teams'!$C:$C,MATCH(C6288,'DATA - Teams'!$B:$B,0))</f>
        <v>LESTER</v>
      </c>
    </row>
    <row r="6289" spans="1:9" hidden="1" x14ac:dyDescent="0.2">
      <c r="A6289">
        <v>2018</v>
      </c>
      <c r="B6289">
        <v>1</v>
      </c>
      <c r="C6289" t="s">
        <v>404</v>
      </c>
      <c r="D6289" t="s">
        <v>46</v>
      </c>
      <c r="E6289" t="s">
        <v>32</v>
      </c>
      <c r="F6289" t="s">
        <v>41</v>
      </c>
      <c r="G6289">
        <v>105</v>
      </c>
      <c r="H6289">
        <v>129</v>
      </c>
      <c r="I6289" t="str">
        <f>INDEX('DATA - Teams'!$C:$C,MATCH(C6289,'DATA - Teams'!$B:$B,0))</f>
        <v>LESTER</v>
      </c>
    </row>
    <row r="6290" spans="1:9" hidden="1" x14ac:dyDescent="0.2">
      <c r="A6290">
        <v>2018</v>
      </c>
      <c r="B6290">
        <v>1</v>
      </c>
      <c r="C6290" t="s">
        <v>404</v>
      </c>
      <c r="D6290" t="s">
        <v>167</v>
      </c>
      <c r="E6290" t="s">
        <v>14</v>
      </c>
      <c r="F6290" t="s">
        <v>59</v>
      </c>
      <c r="G6290">
        <v>84</v>
      </c>
      <c r="H6290">
        <v>0</v>
      </c>
      <c r="I6290" t="str">
        <f>INDEX('DATA - Teams'!$C:$C,MATCH(C6290,'DATA - Teams'!$B:$B,0))</f>
        <v>LESTER</v>
      </c>
    </row>
    <row r="6291" spans="1:9" hidden="1" x14ac:dyDescent="0.2">
      <c r="A6291">
        <v>2018</v>
      </c>
      <c r="B6291">
        <v>1</v>
      </c>
      <c r="C6291" t="s">
        <v>404</v>
      </c>
      <c r="D6291" t="s">
        <v>51</v>
      </c>
      <c r="E6291" t="s">
        <v>24</v>
      </c>
      <c r="F6291" t="s">
        <v>59</v>
      </c>
      <c r="G6291">
        <v>97</v>
      </c>
      <c r="H6291">
        <v>104</v>
      </c>
      <c r="I6291" t="str">
        <f>INDEX('DATA - Teams'!$C:$C,MATCH(C6291,'DATA - Teams'!$B:$B,0))</f>
        <v>LESTER</v>
      </c>
    </row>
    <row r="6292" spans="1:9" hidden="1" x14ac:dyDescent="0.2">
      <c r="A6292">
        <v>2018</v>
      </c>
      <c r="B6292">
        <v>1</v>
      </c>
      <c r="C6292" t="s">
        <v>404</v>
      </c>
      <c r="D6292" t="s">
        <v>406</v>
      </c>
      <c r="E6292" t="s">
        <v>21</v>
      </c>
      <c r="F6292" t="s">
        <v>59</v>
      </c>
      <c r="G6292">
        <v>67</v>
      </c>
      <c r="H6292">
        <v>63</v>
      </c>
      <c r="I6292" t="str">
        <f>INDEX('DATA - Teams'!$C:$C,MATCH(C6292,'DATA - Teams'!$B:$B,0))</f>
        <v>LESTER</v>
      </c>
    </row>
    <row r="6293" spans="1:9" hidden="1" x14ac:dyDescent="0.2">
      <c r="A6293">
        <v>2018</v>
      </c>
      <c r="B6293">
        <v>1</v>
      </c>
      <c r="C6293" t="s">
        <v>404</v>
      </c>
      <c r="D6293" t="s">
        <v>236</v>
      </c>
      <c r="E6293" t="s">
        <v>35</v>
      </c>
      <c r="F6293" t="s">
        <v>59</v>
      </c>
      <c r="G6293">
        <v>95</v>
      </c>
      <c r="H6293">
        <v>0</v>
      </c>
      <c r="I6293" t="str">
        <f>INDEX('DATA - Teams'!$C:$C,MATCH(C6293,'DATA - Teams'!$B:$B,0))</f>
        <v>LESTER</v>
      </c>
    </row>
    <row r="6294" spans="1:9" hidden="1" x14ac:dyDescent="0.2">
      <c r="A6294">
        <v>2018</v>
      </c>
      <c r="B6294">
        <v>2</v>
      </c>
      <c r="C6294" t="s">
        <v>404</v>
      </c>
      <c r="D6294" t="s">
        <v>184</v>
      </c>
      <c r="E6294" t="s">
        <v>10</v>
      </c>
      <c r="F6294" t="s">
        <v>38</v>
      </c>
      <c r="G6294">
        <v>85</v>
      </c>
      <c r="H6294">
        <v>111</v>
      </c>
      <c r="I6294" t="str">
        <f>INDEX('DATA - Teams'!$C:$C,MATCH(C6294,'DATA - Teams'!$B:$B,0))</f>
        <v>LESTER</v>
      </c>
    </row>
    <row r="6295" spans="1:9" hidden="1" x14ac:dyDescent="0.2">
      <c r="A6295">
        <v>2018</v>
      </c>
      <c r="B6295">
        <v>2</v>
      </c>
      <c r="C6295" t="s">
        <v>404</v>
      </c>
      <c r="D6295" t="s">
        <v>239</v>
      </c>
      <c r="E6295" t="s">
        <v>22</v>
      </c>
      <c r="F6295" t="s">
        <v>41</v>
      </c>
      <c r="G6295">
        <v>102</v>
      </c>
      <c r="H6295">
        <v>114</v>
      </c>
      <c r="I6295" t="str">
        <f>INDEX('DATA - Teams'!$C:$C,MATCH(C6295,'DATA - Teams'!$B:$B,0))</f>
        <v>LESTER</v>
      </c>
    </row>
    <row r="6296" spans="1:9" hidden="1" x14ac:dyDescent="0.2">
      <c r="A6296">
        <v>2018</v>
      </c>
      <c r="B6296">
        <v>2</v>
      </c>
      <c r="C6296" t="s">
        <v>404</v>
      </c>
      <c r="D6296" t="s">
        <v>156</v>
      </c>
      <c r="E6296" t="s">
        <v>33</v>
      </c>
      <c r="F6296" t="s">
        <v>41</v>
      </c>
      <c r="G6296">
        <v>99</v>
      </c>
      <c r="H6296">
        <v>77</v>
      </c>
      <c r="I6296" t="str">
        <f>INDEX('DATA - Teams'!$C:$C,MATCH(C6296,'DATA - Teams'!$B:$B,0))</f>
        <v>LESTER</v>
      </c>
    </row>
    <row r="6297" spans="1:9" hidden="1" x14ac:dyDescent="0.2">
      <c r="A6297">
        <v>2018</v>
      </c>
      <c r="B6297">
        <v>2</v>
      </c>
      <c r="C6297" t="s">
        <v>404</v>
      </c>
      <c r="D6297" t="s">
        <v>51</v>
      </c>
      <c r="E6297" t="s">
        <v>24</v>
      </c>
      <c r="F6297" t="s">
        <v>52</v>
      </c>
      <c r="G6297">
        <v>87</v>
      </c>
      <c r="H6297">
        <v>42</v>
      </c>
      <c r="I6297" t="str">
        <f>INDEX('DATA - Teams'!$C:$C,MATCH(C6297,'DATA - Teams'!$B:$B,0))</f>
        <v>LESTER</v>
      </c>
    </row>
    <row r="6298" spans="1:9" hidden="1" x14ac:dyDescent="0.2">
      <c r="A6298">
        <v>2018</v>
      </c>
      <c r="B6298">
        <v>2</v>
      </c>
      <c r="C6298" t="s">
        <v>404</v>
      </c>
      <c r="D6298" t="s">
        <v>260</v>
      </c>
      <c r="E6298" t="s">
        <v>24</v>
      </c>
      <c r="F6298" t="s">
        <v>38</v>
      </c>
      <c r="G6298">
        <v>97</v>
      </c>
      <c r="H6298">
        <v>116</v>
      </c>
      <c r="I6298" t="str">
        <f>INDEX('DATA - Teams'!$C:$C,MATCH(C6298,'DATA - Teams'!$B:$B,0))</f>
        <v>LESTER</v>
      </c>
    </row>
    <row r="6299" spans="1:9" hidden="1" x14ac:dyDescent="0.2">
      <c r="A6299">
        <v>2018</v>
      </c>
      <c r="B6299">
        <v>2</v>
      </c>
      <c r="C6299" t="s">
        <v>404</v>
      </c>
      <c r="D6299" t="s">
        <v>124</v>
      </c>
      <c r="E6299" t="s">
        <v>24</v>
      </c>
      <c r="F6299" t="s">
        <v>41</v>
      </c>
      <c r="G6299">
        <v>106</v>
      </c>
      <c r="H6299">
        <v>120</v>
      </c>
      <c r="I6299" t="str">
        <f>INDEX('DATA - Teams'!$C:$C,MATCH(C6299,'DATA - Teams'!$B:$B,0))</f>
        <v>LESTER</v>
      </c>
    </row>
    <row r="6300" spans="1:9" hidden="1" x14ac:dyDescent="0.2">
      <c r="A6300">
        <v>2018</v>
      </c>
      <c r="B6300">
        <v>2</v>
      </c>
      <c r="C6300" t="s">
        <v>404</v>
      </c>
      <c r="D6300" t="s">
        <v>212</v>
      </c>
      <c r="E6300" t="s">
        <v>28</v>
      </c>
      <c r="F6300" t="s">
        <v>41</v>
      </c>
      <c r="G6300">
        <v>107</v>
      </c>
      <c r="H6300">
        <v>141</v>
      </c>
      <c r="I6300" t="str">
        <f>INDEX('DATA - Teams'!$C:$C,MATCH(C6300,'DATA - Teams'!$B:$B,0))</f>
        <v>LESTER</v>
      </c>
    </row>
    <row r="6301" spans="1:9" hidden="1" x14ac:dyDescent="0.2">
      <c r="A6301">
        <v>2018</v>
      </c>
      <c r="B6301">
        <v>2</v>
      </c>
      <c r="C6301" t="s">
        <v>404</v>
      </c>
      <c r="D6301" t="s">
        <v>296</v>
      </c>
      <c r="E6301" t="s">
        <v>21</v>
      </c>
      <c r="F6301" t="s">
        <v>41</v>
      </c>
      <c r="G6301">
        <v>105</v>
      </c>
      <c r="H6301">
        <v>19</v>
      </c>
      <c r="I6301" t="str">
        <f>INDEX('DATA - Teams'!$C:$C,MATCH(C6301,'DATA - Teams'!$B:$B,0))</f>
        <v>LESTER</v>
      </c>
    </row>
    <row r="6302" spans="1:9" hidden="1" x14ac:dyDescent="0.2">
      <c r="A6302">
        <v>2018</v>
      </c>
      <c r="B6302">
        <v>2</v>
      </c>
      <c r="C6302" t="s">
        <v>404</v>
      </c>
      <c r="D6302" t="s">
        <v>291</v>
      </c>
      <c r="E6302" t="s">
        <v>36</v>
      </c>
      <c r="F6302" t="s">
        <v>38</v>
      </c>
      <c r="G6302">
        <v>99</v>
      </c>
      <c r="H6302">
        <v>110</v>
      </c>
      <c r="I6302" t="str">
        <f>INDEX('DATA - Teams'!$C:$C,MATCH(C6302,'DATA - Teams'!$B:$B,0))</f>
        <v>LESTER</v>
      </c>
    </row>
    <row r="6303" spans="1:9" hidden="1" x14ac:dyDescent="0.2">
      <c r="A6303">
        <v>2018</v>
      </c>
      <c r="B6303">
        <v>2</v>
      </c>
      <c r="C6303" t="s">
        <v>404</v>
      </c>
      <c r="D6303" t="s">
        <v>261</v>
      </c>
      <c r="E6303" t="s">
        <v>36</v>
      </c>
      <c r="F6303" t="s">
        <v>43</v>
      </c>
      <c r="G6303">
        <v>67</v>
      </c>
      <c r="H6303">
        <v>40</v>
      </c>
      <c r="I6303" t="str">
        <f>INDEX('DATA - Teams'!$C:$C,MATCH(C6303,'DATA - Teams'!$B:$B,0))</f>
        <v>LESTER</v>
      </c>
    </row>
    <row r="6304" spans="1:9" hidden="1" x14ac:dyDescent="0.2">
      <c r="A6304">
        <v>2018</v>
      </c>
      <c r="B6304">
        <v>2</v>
      </c>
      <c r="C6304" t="s">
        <v>404</v>
      </c>
      <c r="D6304" t="s">
        <v>302</v>
      </c>
      <c r="E6304" t="s">
        <v>36</v>
      </c>
      <c r="F6304" t="s">
        <v>41</v>
      </c>
      <c r="G6304">
        <v>100</v>
      </c>
      <c r="H6304">
        <v>105</v>
      </c>
      <c r="I6304" t="str">
        <f>INDEX('DATA - Teams'!$C:$C,MATCH(C6304,'DATA - Teams'!$B:$B,0))</f>
        <v>LESTER</v>
      </c>
    </row>
    <row r="6305" spans="1:9" hidden="1" x14ac:dyDescent="0.2">
      <c r="A6305">
        <v>2018</v>
      </c>
      <c r="B6305">
        <v>2</v>
      </c>
      <c r="C6305" t="s">
        <v>404</v>
      </c>
      <c r="D6305" t="s">
        <v>407</v>
      </c>
      <c r="E6305" t="s">
        <v>18</v>
      </c>
      <c r="F6305" t="s">
        <v>43</v>
      </c>
      <c r="G6305">
        <v>80</v>
      </c>
      <c r="H6305">
        <v>61</v>
      </c>
      <c r="I6305" t="str">
        <f>INDEX('DATA - Teams'!$C:$C,MATCH(C6305,'DATA - Teams'!$B:$B,0))</f>
        <v>LESTER</v>
      </c>
    </row>
    <row r="6306" spans="1:9" hidden="1" x14ac:dyDescent="0.2">
      <c r="A6306">
        <v>2018</v>
      </c>
      <c r="B6306">
        <v>2</v>
      </c>
      <c r="C6306" t="s">
        <v>404</v>
      </c>
      <c r="D6306" t="s">
        <v>267</v>
      </c>
      <c r="E6306" t="s">
        <v>18</v>
      </c>
      <c r="F6306" t="s">
        <v>38</v>
      </c>
      <c r="G6306">
        <v>94</v>
      </c>
      <c r="H6306">
        <v>85</v>
      </c>
      <c r="I6306" t="str">
        <f>INDEX('DATA - Teams'!$C:$C,MATCH(C6306,'DATA - Teams'!$B:$B,0))</f>
        <v>LESTER</v>
      </c>
    </row>
    <row r="6307" spans="1:9" hidden="1" x14ac:dyDescent="0.2">
      <c r="A6307">
        <v>2018</v>
      </c>
      <c r="B6307">
        <v>2</v>
      </c>
      <c r="C6307" t="s">
        <v>404</v>
      </c>
      <c r="D6307" t="s">
        <v>284</v>
      </c>
      <c r="E6307" t="s">
        <v>13</v>
      </c>
      <c r="F6307" t="s">
        <v>43</v>
      </c>
      <c r="G6307">
        <v>88</v>
      </c>
      <c r="H6307">
        <v>91</v>
      </c>
      <c r="I6307" t="str">
        <f>INDEX('DATA - Teams'!$C:$C,MATCH(C6307,'DATA - Teams'!$B:$B,0))</f>
        <v>LESTER</v>
      </c>
    </row>
    <row r="6308" spans="1:9" hidden="1" x14ac:dyDescent="0.2">
      <c r="A6308">
        <v>2018</v>
      </c>
      <c r="B6308">
        <v>2</v>
      </c>
      <c r="C6308" t="s">
        <v>404</v>
      </c>
      <c r="D6308" t="s">
        <v>78</v>
      </c>
      <c r="E6308" t="s">
        <v>17</v>
      </c>
      <c r="F6308" t="s">
        <v>43</v>
      </c>
      <c r="G6308">
        <v>72</v>
      </c>
      <c r="H6308">
        <v>59</v>
      </c>
      <c r="I6308" t="str">
        <f>INDEX('DATA - Teams'!$C:$C,MATCH(C6308,'DATA - Teams'!$B:$B,0))</f>
        <v>LESTER</v>
      </c>
    </row>
    <row r="6309" spans="1:9" hidden="1" x14ac:dyDescent="0.2">
      <c r="A6309">
        <v>2018</v>
      </c>
      <c r="B6309">
        <v>2</v>
      </c>
      <c r="C6309" t="s">
        <v>404</v>
      </c>
      <c r="D6309" t="s">
        <v>316</v>
      </c>
      <c r="E6309" t="s">
        <v>17</v>
      </c>
      <c r="F6309" t="s">
        <v>38</v>
      </c>
      <c r="G6309">
        <v>76</v>
      </c>
      <c r="H6309">
        <v>85</v>
      </c>
      <c r="I6309" t="str">
        <f>INDEX('DATA - Teams'!$C:$C,MATCH(C6309,'DATA - Teams'!$B:$B,0))</f>
        <v>LESTER</v>
      </c>
    </row>
    <row r="6310" spans="1:9" hidden="1" x14ac:dyDescent="0.2">
      <c r="A6310">
        <v>2018</v>
      </c>
      <c r="B6310">
        <v>2</v>
      </c>
      <c r="C6310" t="s">
        <v>404</v>
      </c>
      <c r="D6310" t="s">
        <v>46</v>
      </c>
      <c r="E6310" t="s">
        <v>32</v>
      </c>
      <c r="F6310" t="s">
        <v>41</v>
      </c>
      <c r="G6310">
        <v>102</v>
      </c>
      <c r="H6310">
        <v>82</v>
      </c>
      <c r="I6310" t="str">
        <f>INDEX('DATA - Teams'!$C:$C,MATCH(C6310,'DATA - Teams'!$B:$B,0))</f>
        <v>LESTER</v>
      </c>
    </row>
    <row r="6311" spans="1:9" hidden="1" x14ac:dyDescent="0.2">
      <c r="A6311">
        <v>2018</v>
      </c>
      <c r="B6311">
        <v>2</v>
      </c>
      <c r="C6311" t="s">
        <v>404</v>
      </c>
      <c r="D6311" t="s">
        <v>159</v>
      </c>
      <c r="E6311" t="s">
        <v>23</v>
      </c>
      <c r="F6311" t="s">
        <v>43</v>
      </c>
      <c r="G6311">
        <v>87</v>
      </c>
      <c r="H6311">
        <v>69</v>
      </c>
      <c r="I6311" t="str">
        <f>INDEX('DATA - Teams'!$C:$C,MATCH(C6311,'DATA - Teams'!$B:$B,0))</f>
        <v>LESTER</v>
      </c>
    </row>
    <row r="6312" spans="1:9" hidden="1" x14ac:dyDescent="0.2">
      <c r="A6312">
        <v>2018</v>
      </c>
      <c r="B6312">
        <v>2</v>
      </c>
      <c r="C6312" t="s">
        <v>404</v>
      </c>
      <c r="D6312" t="s">
        <v>167</v>
      </c>
      <c r="E6312" t="s">
        <v>14</v>
      </c>
      <c r="F6312" t="s">
        <v>59</v>
      </c>
      <c r="G6312">
        <v>88</v>
      </c>
      <c r="H6312">
        <v>0</v>
      </c>
      <c r="I6312" t="str">
        <f>INDEX('DATA - Teams'!$C:$C,MATCH(C6312,'DATA - Teams'!$B:$B,0))</f>
        <v>LESTER</v>
      </c>
    </row>
    <row r="6313" spans="1:9" hidden="1" x14ac:dyDescent="0.2">
      <c r="A6313">
        <v>2018</v>
      </c>
      <c r="B6313">
        <v>2</v>
      </c>
      <c r="C6313" t="s">
        <v>404</v>
      </c>
      <c r="D6313" t="s">
        <v>265</v>
      </c>
      <c r="E6313" t="s">
        <v>33</v>
      </c>
      <c r="F6313" t="s">
        <v>59</v>
      </c>
      <c r="G6313">
        <v>74</v>
      </c>
      <c r="H6313">
        <v>75</v>
      </c>
      <c r="I6313" t="str">
        <f>INDEX('DATA - Teams'!$C:$C,MATCH(C6313,'DATA - Teams'!$B:$B,0))</f>
        <v>LESTER</v>
      </c>
    </row>
    <row r="6314" spans="1:9" hidden="1" x14ac:dyDescent="0.2">
      <c r="A6314">
        <v>2018</v>
      </c>
      <c r="B6314">
        <v>2</v>
      </c>
      <c r="C6314" t="s">
        <v>404</v>
      </c>
      <c r="D6314" t="s">
        <v>216</v>
      </c>
      <c r="E6314" t="s">
        <v>21</v>
      </c>
      <c r="F6314" t="s">
        <v>59</v>
      </c>
      <c r="G6314">
        <v>84</v>
      </c>
      <c r="H6314">
        <v>138</v>
      </c>
      <c r="I6314" t="str">
        <f>INDEX('DATA - Teams'!$C:$C,MATCH(C6314,'DATA - Teams'!$B:$B,0))</f>
        <v>LESTER</v>
      </c>
    </row>
    <row r="6315" spans="1:9" hidden="1" x14ac:dyDescent="0.2">
      <c r="A6315">
        <v>2018</v>
      </c>
      <c r="B6315">
        <v>2</v>
      </c>
      <c r="C6315" t="s">
        <v>404</v>
      </c>
      <c r="D6315" t="s">
        <v>236</v>
      </c>
      <c r="E6315" t="s">
        <v>35</v>
      </c>
      <c r="F6315" t="s">
        <v>59</v>
      </c>
      <c r="G6315">
        <v>102</v>
      </c>
      <c r="H6315">
        <v>0</v>
      </c>
      <c r="I6315" t="str">
        <f>INDEX('DATA - Teams'!$C:$C,MATCH(C6315,'DATA - Teams'!$B:$B,0))</f>
        <v>LESTER</v>
      </c>
    </row>
    <row r="6316" spans="1:9" hidden="1" x14ac:dyDescent="0.2">
      <c r="A6316">
        <v>2018</v>
      </c>
      <c r="B6316">
        <v>3</v>
      </c>
      <c r="C6316" t="s">
        <v>404</v>
      </c>
      <c r="D6316" t="s">
        <v>184</v>
      </c>
      <c r="E6316" t="s">
        <v>10</v>
      </c>
      <c r="F6316" t="s">
        <v>38</v>
      </c>
      <c r="G6316">
        <v>86</v>
      </c>
      <c r="H6316">
        <v>86</v>
      </c>
      <c r="I6316" t="str">
        <f>INDEX('DATA - Teams'!$C:$C,MATCH(C6316,'DATA - Teams'!$B:$B,0))</f>
        <v>LESTER</v>
      </c>
    </row>
    <row r="6317" spans="1:9" hidden="1" x14ac:dyDescent="0.2">
      <c r="A6317">
        <v>2018</v>
      </c>
      <c r="B6317">
        <v>3</v>
      </c>
      <c r="C6317" t="s">
        <v>404</v>
      </c>
      <c r="D6317" t="s">
        <v>239</v>
      </c>
      <c r="E6317" t="s">
        <v>22</v>
      </c>
      <c r="F6317" t="s">
        <v>41</v>
      </c>
      <c r="G6317">
        <v>116</v>
      </c>
      <c r="H6317">
        <v>142</v>
      </c>
      <c r="I6317" t="str">
        <f>INDEX('DATA - Teams'!$C:$C,MATCH(C6317,'DATA - Teams'!$B:$B,0))</f>
        <v>LESTER</v>
      </c>
    </row>
    <row r="6318" spans="1:9" hidden="1" x14ac:dyDescent="0.2">
      <c r="A6318">
        <v>2018</v>
      </c>
      <c r="B6318">
        <v>3</v>
      </c>
      <c r="C6318" t="s">
        <v>404</v>
      </c>
      <c r="D6318" t="s">
        <v>265</v>
      </c>
      <c r="E6318" t="s">
        <v>33</v>
      </c>
      <c r="F6318" t="s">
        <v>43</v>
      </c>
      <c r="G6318">
        <v>73</v>
      </c>
      <c r="H6318">
        <v>76</v>
      </c>
      <c r="I6318" t="str">
        <f>INDEX('DATA - Teams'!$C:$C,MATCH(C6318,'DATA - Teams'!$B:$B,0))</f>
        <v>LESTER</v>
      </c>
    </row>
    <row r="6319" spans="1:9" hidden="1" x14ac:dyDescent="0.2">
      <c r="A6319">
        <v>2018</v>
      </c>
      <c r="B6319">
        <v>3</v>
      </c>
      <c r="C6319" t="s">
        <v>404</v>
      </c>
      <c r="D6319" t="s">
        <v>156</v>
      </c>
      <c r="E6319" t="s">
        <v>33</v>
      </c>
      <c r="F6319" t="s">
        <v>41</v>
      </c>
      <c r="G6319">
        <v>94</v>
      </c>
      <c r="H6319">
        <v>83</v>
      </c>
      <c r="I6319" t="str">
        <f>INDEX('DATA - Teams'!$C:$C,MATCH(C6319,'DATA - Teams'!$B:$B,0))</f>
        <v>LESTER</v>
      </c>
    </row>
    <row r="6320" spans="1:9" hidden="1" x14ac:dyDescent="0.2">
      <c r="A6320">
        <v>2018</v>
      </c>
      <c r="B6320">
        <v>3</v>
      </c>
      <c r="C6320" t="s">
        <v>404</v>
      </c>
      <c r="D6320" t="s">
        <v>260</v>
      </c>
      <c r="E6320" t="s">
        <v>24</v>
      </c>
      <c r="F6320" t="s">
        <v>38</v>
      </c>
      <c r="G6320">
        <v>107</v>
      </c>
      <c r="H6320">
        <v>132</v>
      </c>
      <c r="I6320" t="str">
        <f>INDEX('DATA - Teams'!$C:$C,MATCH(C6320,'DATA - Teams'!$B:$B,0))</f>
        <v>LESTER</v>
      </c>
    </row>
    <row r="6321" spans="1:9" hidden="1" x14ac:dyDescent="0.2">
      <c r="A6321">
        <v>2018</v>
      </c>
      <c r="B6321">
        <v>3</v>
      </c>
      <c r="C6321" t="s">
        <v>404</v>
      </c>
      <c r="D6321" t="s">
        <v>124</v>
      </c>
      <c r="E6321" t="s">
        <v>24</v>
      </c>
      <c r="F6321" t="s">
        <v>41</v>
      </c>
      <c r="G6321">
        <v>117</v>
      </c>
      <c r="H6321">
        <v>160</v>
      </c>
      <c r="I6321" t="str">
        <f>INDEX('DATA - Teams'!$C:$C,MATCH(C6321,'DATA - Teams'!$B:$B,0))</f>
        <v>LESTER</v>
      </c>
    </row>
    <row r="6322" spans="1:9" hidden="1" x14ac:dyDescent="0.2">
      <c r="A6322">
        <v>2018</v>
      </c>
      <c r="B6322">
        <v>3</v>
      </c>
      <c r="C6322" t="s">
        <v>404</v>
      </c>
      <c r="D6322" t="s">
        <v>212</v>
      </c>
      <c r="E6322" t="s">
        <v>28</v>
      </c>
      <c r="F6322" t="s">
        <v>41</v>
      </c>
      <c r="G6322">
        <v>101</v>
      </c>
      <c r="H6322">
        <v>78</v>
      </c>
      <c r="I6322" t="str">
        <f>INDEX('DATA - Teams'!$C:$C,MATCH(C6322,'DATA - Teams'!$B:$B,0))</f>
        <v>LESTER</v>
      </c>
    </row>
    <row r="6323" spans="1:9" hidden="1" x14ac:dyDescent="0.2">
      <c r="A6323">
        <v>2018</v>
      </c>
      <c r="B6323">
        <v>3</v>
      </c>
      <c r="C6323" t="s">
        <v>404</v>
      </c>
      <c r="D6323" t="s">
        <v>216</v>
      </c>
      <c r="E6323" t="s">
        <v>21</v>
      </c>
      <c r="F6323" t="s">
        <v>52</v>
      </c>
      <c r="G6323">
        <v>83</v>
      </c>
      <c r="H6323">
        <v>93</v>
      </c>
      <c r="I6323" t="str">
        <f>INDEX('DATA - Teams'!$C:$C,MATCH(C6323,'DATA - Teams'!$B:$B,0))</f>
        <v>LESTER</v>
      </c>
    </row>
    <row r="6324" spans="1:9" hidden="1" x14ac:dyDescent="0.2">
      <c r="A6324">
        <v>2018</v>
      </c>
      <c r="B6324">
        <v>3</v>
      </c>
      <c r="C6324" t="s">
        <v>404</v>
      </c>
      <c r="D6324" t="s">
        <v>291</v>
      </c>
      <c r="E6324" t="s">
        <v>36</v>
      </c>
      <c r="F6324" t="s">
        <v>38</v>
      </c>
      <c r="G6324">
        <v>100</v>
      </c>
      <c r="H6324">
        <v>104</v>
      </c>
      <c r="I6324" t="str">
        <f>INDEX('DATA - Teams'!$C:$C,MATCH(C6324,'DATA - Teams'!$B:$B,0))</f>
        <v>LESTER</v>
      </c>
    </row>
    <row r="6325" spans="1:9" hidden="1" x14ac:dyDescent="0.2">
      <c r="A6325">
        <v>2018</v>
      </c>
      <c r="B6325">
        <v>3</v>
      </c>
      <c r="C6325" t="s">
        <v>404</v>
      </c>
      <c r="D6325" t="s">
        <v>302</v>
      </c>
      <c r="E6325" t="s">
        <v>36</v>
      </c>
      <c r="F6325" t="s">
        <v>41</v>
      </c>
      <c r="G6325">
        <v>97</v>
      </c>
      <c r="H6325">
        <v>83</v>
      </c>
      <c r="I6325" t="str">
        <f>INDEX('DATA - Teams'!$C:$C,MATCH(C6325,'DATA - Teams'!$B:$B,0))</f>
        <v>LESTER</v>
      </c>
    </row>
    <row r="6326" spans="1:9" hidden="1" x14ac:dyDescent="0.2">
      <c r="A6326">
        <v>2018</v>
      </c>
      <c r="B6326">
        <v>3</v>
      </c>
      <c r="C6326" t="s">
        <v>404</v>
      </c>
      <c r="D6326" t="s">
        <v>267</v>
      </c>
      <c r="E6326" t="s">
        <v>18</v>
      </c>
      <c r="F6326" t="s">
        <v>38</v>
      </c>
      <c r="G6326">
        <v>89</v>
      </c>
      <c r="H6326">
        <v>59</v>
      </c>
      <c r="I6326" t="str">
        <f>INDEX('DATA - Teams'!$C:$C,MATCH(C6326,'DATA - Teams'!$B:$B,0))</f>
        <v>LESTER</v>
      </c>
    </row>
    <row r="6327" spans="1:9" hidden="1" x14ac:dyDescent="0.2">
      <c r="A6327">
        <v>2018</v>
      </c>
      <c r="B6327">
        <v>3</v>
      </c>
      <c r="C6327" t="s">
        <v>404</v>
      </c>
      <c r="D6327" t="s">
        <v>284</v>
      </c>
      <c r="E6327" t="s">
        <v>13</v>
      </c>
      <c r="F6327" t="s">
        <v>43</v>
      </c>
      <c r="G6327">
        <v>82</v>
      </c>
      <c r="H6327">
        <v>61</v>
      </c>
      <c r="I6327" t="str">
        <f>INDEX('DATA - Teams'!$C:$C,MATCH(C6327,'DATA - Teams'!$B:$B,0))</f>
        <v>LESTER</v>
      </c>
    </row>
    <row r="6328" spans="1:9" hidden="1" x14ac:dyDescent="0.2">
      <c r="A6328">
        <v>2018</v>
      </c>
      <c r="B6328">
        <v>3</v>
      </c>
      <c r="C6328" t="s">
        <v>404</v>
      </c>
      <c r="D6328" t="s">
        <v>78</v>
      </c>
      <c r="E6328" t="s">
        <v>17</v>
      </c>
      <c r="F6328" t="s">
        <v>43</v>
      </c>
      <c r="G6328">
        <v>68</v>
      </c>
      <c r="H6328">
        <v>59</v>
      </c>
      <c r="I6328" t="str">
        <f>INDEX('DATA - Teams'!$C:$C,MATCH(C6328,'DATA - Teams'!$B:$B,0))</f>
        <v>LESTER</v>
      </c>
    </row>
    <row r="6329" spans="1:9" hidden="1" x14ac:dyDescent="0.2">
      <c r="A6329">
        <v>2018</v>
      </c>
      <c r="B6329">
        <v>3</v>
      </c>
      <c r="C6329" t="s">
        <v>404</v>
      </c>
      <c r="D6329" t="s">
        <v>316</v>
      </c>
      <c r="E6329" t="s">
        <v>17</v>
      </c>
      <c r="F6329" t="s">
        <v>38</v>
      </c>
      <c r="G6329">
        <v>81</v>
      </c>
      <c r="H6329">
        <v>106</v>
      </c>
      <c r="I6329" t="str">
        <f>INDEX('DATA - Teams'!$C:$C,MATCH(C6329,'DATA - Teams'!$B:$B,0))</f>
        <v>LESTER</v>
      </c>
    </row>
    <row r="6330" spans="1:9" hidden="1" x14ac:dyDescent="0.2">
      <c r="A6330">
        <v>2018</v>
      </c>
      <c r="B6330">
        <v>3</v>
      </c>
      <c r="C6330" t="s">
        <v>404</v>
      </c>
      <c r="D6330" t="s">
        <v>46</v>
      </c>
      <c r="E6330" t="s">
        <v>32</v>
      </c>
      <c r="F6330" t="s">
        <v>41</v>
      </c>
      <c r="G6330">
        <v>93</v>
      </c>
      <c r="H6330">
        <v>54</v>
      </c>
      <c r="I6330" t="str">
        <f>INDEX('DATA - Teams'!$C:$C,MATCH(C6330,'DATA - Teams'!$B:$B,0))</f>
        <v>LESTER</v>
      </c>
    </row>
    <row r="6331" spans="1:9" hidden="1" x14ac:dyDescent="0.2">
      <c r="A6331">
        <v>2018</v>
      </c>
      <c r="B6331">
        <v>3</v>
      </c>
      <c r="C6331" t="s">
        <v>404</v>
      </c>
      <c r="D6331" t="s">
        <v>357</v>
      </c>
      <c r="E6331" t="s">
        <v>32</v>
      </c>
      <c r="F6331" t="s">
        <v>43</v>
      </c>
      <c r="G6331">
        <v>62</v>
      </c>
      <c r="H6331">
        <v>77</v>
      </c>
      <c r="I6331" t="str">
        <f>INDEX('DATA - Teams'!$C:$C,MATCH(C6331,'DATA - Teams'!$B:$B,0))</f>
        <v>LESTER</v>
      </c>
    </row>
    <row r="6332" spans="1:9" hidden="1" x14ac:dyDescent="0.2">
      <c r="A6332">
        <v>2018</v>
      </c>
      <c r="B6332">
        <v>3</v>
      </c>
      <c r="C6332" t="s">
        <v>404</v>
      </c>
      <c r="D6332" t="s">
        <v>159</v>
      </c>
      <c r="E6332" t="s">
        <v>23</v>
      </c>
      <c r="F6332" t="s">
        <v>43</v>
      </c>
      <c r="G6332">
        <v>87</v>
      </c>
      <c r="H6332">
        <v>72</v>
      </c>
      <c r="I6332" t="str">
        <f>INDEX('DATA - Teams'!$C:$C,MATCH(C6332,'DATA - Teams'!$B:$B,0))</f>
        <v>LESTER</v>
      </c>
    </row>
    <row r="6333" spans="1:9" hidden="1" x14ac:dyDescent="0.2">
      <c r="A6333">
        <v>2018</v>
      </c>
      <c r="B6333">
        <v>3</v>
      </c>
      <c r="C6333" t="s">
        <v>404</v>
      </c>
      <c r="D6333" t="s">
        <v>236</v>
      </c>
      <c r="E6333" t="s">
        <v>35</v>
      </c>
      <c r="F6333" t="s">
        <v>41</v>
      </c>
      <c r="G6333">
        <v>104</v>
      </c>
      <c r="H6333">
        <v>101</v>
      </c>
      <c r="I6333" t="str">
        <f>INDEX('DATA - Teams'!$C:$C,MATCH(C6333,'DATA - Teams'!$B:$B,0))</f>
        <v>LESTER</v>
      </c>
    </row>
    <row r="6334" spans="1:9" hidden="1" x14ac:dyDescent="0.2">
      <c r="A6334">
        <v>2018</v>
      </c>
      <c r="B6334">
        <v>3</v>
      </c>
      <c r="C6334" t="s">
        <v>404</v>
      </c>
      <c r="D6334" t="s">
        <v>167</v>
      </c>
      <c r="E6334" t="s">
        <v>14</v>
      </c>
      <c r="F6334" t="s">
        <v>59</v>
      </c>
      <c r="G6334">
        <v>97</v>
      </c>
      <c r="H6334">
        <v>0</v>
      </c>
      <c r="I6334" t="str">
        <f>INDEX('DATA - Teams'!$C:$C,MATCH(C6334,'DATA - Teams'!$B:$B,0))</f>
        <v>LESTER</v>
      </c>
    </row>
    <row r="6335" spans="1:9" hidden="1" x14ac:dyDescent="0.2">
      <c r="A6335">
        <v>2018</v>
      </c>
      <c r="B6335">
        <v>3</v>
      </c>
      <c r="C6335" t="s">
        <v>404</v>
      </c>
      <c r="D6335" t="s">
        <v>261</v>
      </c>
      <c r="E6335" t="s">
        <v>36</v>
      </c>
      <c r="F6335" t="s">
        <v>59</v>
      </c>
      <c r="G6335">
        <v>74</v>
      </c>
      <c r="H6335">
        <v>105</v>
      </c>
      <c r="I6335" t="str">
        <f>INDEX('DATA - Teams'!$C:$C,MATCH(C6335,'DATA - Teams'!$B:$B,0))</f>
        <v>LESTER</v>
      </c>
    </row>
    <row r="6336" spans="1:9" hidden="1" x14ac:dyDescent="0.2">
      <c r="A6336">
        <v>2018</v>
      </c>
      <c r="B6336">
        <v>3</v>
      </c>
      <c r="C6336" t="s">
        <v>404</v>
      </c>
      <c r="D6336" t="s">
        <v>99</v>
      </c>
      <c r="E6336" t="s">
        <v>18</v>
      </c>
      <c r="F6336" t="s">
        <v>59</v>
      </c>
      <c r="G6336">
        <v>79</v>
      </c>
      <c r="H6336">
        <v>0</v>
      </c>
      <c r="I6336" t="str">
        <f>INDEX('DATA - Teams'!$C:$C,MATCH(C6336,'DATA - Teams'!$B:$B,0))</f>
        <v>LESTER</v>
      </c>
    </row>
    <row r="6337" spans="1:9" hidden="1" x14ac:dyDescent="0.2">
      <c r="A6337">
        <v>2018</v>
      </c>
      <c r="B6337">
        <v>3</v>
      </c>
      <c r="C6337" t="s">
        <v>404</v>
      </c>
      <c r="D6337" t="s">
        <v>185</v>
      </c>
      <c r="E6337" t="s">
        <v>32</v>
      </c>
      <c r="F6337" t="s">
        <v>59</v>
      </c>
      <c r="G6337">
        <v>74</v>
      </c>
      <c r="H6337">
        <v>90</v>
      </c>
      <c r="I6337" t="str">
        <f>INDEX('DATA - Teams'!$C:$C,MATCH(C6337,'DATA - Teams'!$B:$B,0))</f>
        <v>LESTER</v>
      </c>
    </row>
    <row r="6338" spans="1:9" hidden="1" x14ac:dyDescent="0.2">
      <c r="A6338">
        <v>2018</v>
      </c>
      <c r="B6338">
        <v>4</v>
      </c>
      <c r="C6338" t="s">
        <v>404</v>
      </c>
      <c r="D6338" t="s">
        <v>184</v>
      </c>
      <c r="E6338" t="s">
        <v>10</v>
      </c>
      <c r="F6338" t="s">
        <v>38</v>
      </c>
      <c r="G6338">
        <v>87</v>
      </c>
      <c r="H6338">
        <v>82</v>
      </c>
      <c r="I6338" t="str">
        <f>INDEX('DATA - Teams'!$C:$C,MATCH(C6338,'DATA - Teams'!$B:$B,0))</f>
        <v>LESTER</v>
      </c>
    </row>
    <row r="6339" spans="1:9" hidden="1" x14ac:dyDescent="0.2">
      <c r="A6339">
        <v>2018</v>
      </c>
      <c r="B6339">
        <v>4</v>
      </c>
      <c r="C6339" t="s">
        <v>404</v>
      </c>
      <c r="D6339" t="s">
        <v>290</v>
      </c>
      <c r="E6339" t="s">
        <v>16</v>
      </c>
      <c r="F6339" t="s">
        <v>43</v>
      </c>
      <c r="G6339">
        <v>70</v>
      </c>
      <c r="H6339">
        <v>66</v>
      </c>
      <c r="I6339" t="str">
        <f>INDEX('DATA - Teams'!$C:$C,MATCH(C6339,'DATA - Teams'!$B:$B,0))</f>
        <v>LESTER</v>
      </c>
    </row>
    <row r="6340" spans="1:9" hidden="1" x14ac:dyDescent="0.2">
      <c r="A6340">
        <v>2018</v>
      </c>
      <c r="B6340">
        <v>4</v>
      </c>
      <c r="C6340" t="s">
        <v>404</v>
      </c>
      <c r="D6340" t="s">
        <v>167</v>
      </c>
      <c r="E6340" t="s">
        <v>14</v>
      </c>
      <c r="F6340" t="s">
        <v>41</v>
      </c>
      <c r="G6340">
        <v>97</v>
      </c>
      <c r="H6340">
        <v>86</v>
      </c>
      <c r="I6340" t="str">
        <f>INDEX('DATA - Teams'!$C:$C,MATCH(C6340,'DATA - Teams'!$B:$B,0))</f>
        <v>LESTER</v>
      </c>
    </row>
    <row r="6341" spans="1:9" hidden="1" x14ac:dyDescent="0.2">
      <c r="A6341">
        <v>2018</v>
      </c>
      <c r="B6341">
        <v>4</v>
      </c>
      <c r="C6341" t="s">
        <v>404</v>
      </c>
      <c r="D6341" t="s">
        <v>98</v>
      </c>
      <c r="E6341" t="s">
        <v>14</v>
      </c>
      <c r="F6341" t="s">
        <v>43</v>
      </c>
      <c r="G6341">
        <v>83</v>
      </c>
      <c r="H6341">
        <v>83</v>
      </c>
      <c r="I6341" t="str">
        <f>INDEX('DATA - Teams'!$C:$C,MATCH(C6341,'DATA - Teams'!$B:$B,0))</f>
        <v>LESTER</v>
      </c>
    </row>
    <row r="6342" spans="1:9" hidden="1" x14ac:dyDescent="0.2">
      <c r="A6342">
        <v>2018</v>
      </c>
      <c r="B6342">
        <v>4</v>
      </c>
      <c r="C6342" t="s">
        <v>404</v>
      </c>
      <c r="D6342" t="s">
        <v>239</v>
      </c>
      <c r="E6342" t="s">
        <v>22</v>
      </c>
      <c r="F6342" t="s">
        <v>41</v>
      </c>
      <c r="G6342">
        <v>113</v>
      </c>
      <c r="H6342">
        <v>69</v>
      </c>
      <c r="I6342" t="str">
        <f>INDEX('DATA - Teams'!$C:$C,MATCH(C6342,'DATA - Teams'!$B:$B,0))</f>
        <v>LESTER</v>
      </c>
    </row>
    <row r="6343" spans="1:9" hidden="1" x14ac:dyDescent="0.2">
      <c r="A6343">
        <v>2018</v>
      </c>
      <c r="B6343">
        <v>4</v>
      </c>
      <c r="C6343" t="s">
        <v>404</v>
      </c>
      <c r="D6343" t="s">
        <v>51</v>
      </c>
      <c r="E6343" t="s">
        <v>24</v>
      </c>
      <c r="F6343" t="s">
        <v>52</v>
      </c>
      <c r="G6343">
        <v>99</v>
      </c>
      <c r="H6343">
        <v>139</v>
      </c>
      <c r="I6343" t="str">
        <f>INDEX('DATA - Teams'!$C:$C,MATCH(C6343,'DATA - Teams'!$B:$B,0))</f>
        <v>LESTER</v>
      </c>
    </row>
    <row r="6344" spans="1:9" hidden="1" x14ac:dyDescent="0.2">
      <c r="A6344">
        <v>2018</v>
      </c>
      <c r="B6344">
        <v>4</v>
      </c>
      <c r="C6344" t="s">
        <v>404</v>
      </c>
      <c r="D6344" t="s">
        <v>260</v>
      </c>
      <c r="E6344" t="s">
        <v>24</v>
      </c>
      <c r="F6344" t="s">
        <v>38</v>
      </c>
      <c r="G6344">
        <v>103</v>
      </c>
      <c r="H6344">
        <v>72</v>
      </c>
      <c r="I6344" t="str">
        <f>INDEX('DATA - Teams'!$C:$C,MATCH(C6344,'DATA - Teams'!$B:$B,0))</f>
        <v>LESTER</v>
      </c>
    </row>
    <row r="6345" spans="1:9" hidden="1" x14ac:dyDescent="0.2">
      <c r="A6345">
        <v>2018</v>
      </c>
      <c r="B6345">
        <v>4</v>
      </c>
      <c r="C6345" t="s">
        <v>404</v>
      </c>
      <c r="D6345" t="s">
        <v>124</v>
      </c>
      <c r="E6345" t="s">
        <v>24</v>
      </c>
      <c r="F6345" t="s">
        <v>41</v>
      </c>
      <c r="G6345">
        <v>115</v>
      </c>
      <c r="H6345">
        <v>101</v>
      </c>
      <c r="I6345" t="str">
        <f>INDEX('DATA - Teams'!$C:$C,MATCH(C6345,'DATA - Teams'!$B:$B,0))</f>
        <v>LESTER</v>
      </c>
    </row>
    <row r="6346" spans="1:9" hidden="1" x14ac:dyDescent="0.2">
      <c r="A6346">
        <v>2018</v>
      </c>
      <c r="B6346">
        <v>4</v>
      </c>
      <c r="C6346" t="s">
        <v>404</v>
      </c>
      <c r="D6346" t="s">
        <v>212</v>
      </c>
      <c r="E6346" t="s">
        <v>28</v>
      </c>
      <c r="F6346" t="s">
        <v>41</v>
      </c>
      <c r="G6346">
        <v>91</v>
      </c>
      <c r="H6346">
        <v>59</v>
      </c>
      <c r="I6346" t="str">
        <f>INDEX('DATA - Teams'!$C:$C,MATCH(C6346,'DATA - Teams'!$B:$B,0))</f>
        <v>LESTER</v>
      </c>
    </row>
    <row r="6347" spans="1:9" hidden="1" x14ac:dyDescent="0.2">
      <c r="A6347">
        <v>2018</v>
      </c>
      <c r="B6347">
        <v>4</v>
      </c>
      <c r="C6347" t="s">
        <v>404</v>
      </c>
      <c r="D6347" t="s">
        <v>291</v>
      </c>
      <c r="E6347" t="s">
        <v>36</v>
      </c>
      <c r="F6347" t="s">
        <v>38</v>
      </c>
      <c r="G6347">
        <v>105</v>
      </c>
      <c r="H6347">
        <v>120</v>
      </c>
      <c r="I6347" t="str">
        <f>INDEX('DATA - Teams'!$C:$C,MATCH(C6347,'DATA - Teams'!$B:$B,0))</f>
        <v>LESTER</v>
      </c>
    </row>
    <row r="6348" spans="1:9" hidden="1" x14ac:dyDescent="0.2">
      <c r="A6348">
        <v>2018</v>
      </c>
      <c r="B6348">
        <v>4</v>
      </c>
      <c r="C6348" t="s">
        <v>404</v>
      </c>
      <c r="D6348" t="s">
        <v>302</v>
      </c>
      <c r="E6348" t="s">
        <v>36</v>
      </c>
      <c r="F6348" t="s">
        <v>41</v>
      </c>
      <c r="G6348">
        <v>96</v>
      </c>
      <c r="H6348">
        <v>94</v>
      </c>
      <c r="I6348" t="str">
        <f>INDEX('DATA - Teams'!$C:$C,MATCH(C6348,'DATA - Teams'!$B:$B,0))</f>
        <v>LESTER</v>
      </c>
    </row>
    <row r="6349" spans="1:9" hidden="1" x14ac:dyDescent="0.2">
      <c r="A6349">
        <v>2018</v>
      </c>
      <c r="B6349">
        <v>4</v>
      </c>
      <c r="C6349" t="s">
        <v>404</v>
      </c>
      <c r="D6349" t="s">
        <v>261</v>
      </c>
      <c r="E6349" t="s">
        <v>36</v>
      </c>
      <c r="F6349" t="s">
        <v>43</v>
      </c>
      <c r="G6349">
        <v>76</v>
      </c>
      <c r="H6349">
        <v>84</v>
      </c>
      <c r="I6349" t="str">
        <f>INDEX('DATA - Teams'!$C:$C,MATCH(C6349,'DATA - Teams'!$B:$B,0))</f>
        <v>LESTER</v>
      </c>
    </row>
    <row r="6350" spans="1:9" hidden="1" x14ac:dyDescent="0.2">
      <c r="A6350">
        <v>2018</v>
      </c>
      <c r="B6350">
        <v>4</v>
      </c>
      <c r="C6350" t="s">
        <v>404</v>
      </c>
      <c r="D6350" t="s">
        <v>267</v>
      </c>
      <c r="E6350" t="s">
        <v>18</v>
      </c>
      <c r="F6350" t="s">
        <v>38</v>
      </c>
      <c r="G6350">
        <v>88</v>
      </c>
      <c r="H6350">
        <v>72</v>
      </c>
      <c r="I6350" t="str">
        <f>INDEX('DATA - Teams'!$C:$C,MATCH(C6350,'DATA - Teams'!$B:$B,0))</f>
        <v>LESTER</v>
      </c>
    </row>
    <row r="6351" spans="1:9" hidden="1" x14ac:dyDescent="0.2">
      <c r="A6351">
        <v>2018</v>
      </c>
      <c r="B6351">
        <v>4</v>
      </c>
      <c r="C6351" t="s">
        <v>404</v>
      </c>
      <c r="D6351" t="s">
        <v>284</v>
      </c>
      <c r="E6351" t="s">
        <v>13</v>
      </c>
      <c r="F6351" t="s">
        <v>43</v>
      </c>
      <c r="G6351">
        <v>88</v>
      </c>
      <c r="H6351">
        <v>121</v>
      </c>
      <c r="I6351" t="str">
        <f>INDEX('DATA - Teams'!$C:$C,MATCH(C6351,'DATA - Teams'!$B:$B,0))</f>
        <v>LESTER</v>
      </c>
    </row>
    <row r="6352" spans="1:9" hidden="1" x14ac:dyDescent="0.2">
      <c r="A6352">
        <v>2018</v>
      </c>
      <c r="B6352">
        <v>4</v>
      </c>
      <c r="C6352" t="s">
        <v>404</v>
      </c>
      <c r="D6352" t="s">
        <v>316</v>
      </c>
      <c r="E6352" t="s">
        <v>17</v>
      </c>
      <c r="F6352" t="s">
        <v>38</v>
      </c>
      <c r="G6352">
        <v>79</v>
      </c>
      <c r="H6352">
        <v>69</v>
      </c>
      <c r="I6352" t="str">
        <f>INDEX('DATA - Teams'!$C:$C,MATCH(C6352,'DATA - Teams'!$B:$B,0))</f>
        <v>LESTER</v>
      </c>
    </row>
    <row r="6353" spans="1:9" hidden="1" x14ac:dyDescent="0.2">
      <c r="A6353">
        <v>2018</v>
      </c>
      <c r="B6353">
        <v>4</v>
      </c>
      <c r="C6353" t="s">
        <v>404</v>
      </c>
      <c r="D6353" t="s">
        <v>46</v>
      </c>
      <c r="E6353" t="s">
        <v>32</v>
      </c>
      <c r="F6353" t="s">
        <v>41</v>
      </c>
      <c r="G6353">
        <v>92</v>
      </c>
      <c r="H6353">
        <v>96</v>
      </c>
      <c r="I6353" t="str">
        <f>INDEX('DATA - Teams'!$C:$C,MATCH(C6353,'DATA - Teams'!$B:$B,0))</f>
        <v>LESTER</v>
      </c>
    </row>
    <row r="6354" spans="1:9" hidden="1" x14ac:dyDescent="0.2">
      <c r="A6354">
        <v>2018</v>
      </c>
      <c r="B6354">
        <v>4</v>
      </c>
      <c r="C6354" t="s">
        <v>404</v>
      </c>
      <c r="D6354" t="s">
        <v>185</v>
      </c>
      <c r="E6354" t="s">
        <v>32</v>
      </c>
      <c r="F6354" t="s">
        <v>43</v>
      </c>
      <c r="G6354">
        <v>80</v>
      </c>
      <c r="H6354">
        <v>107</v>
      </c>
      <c r="I6354" t="str">
        <f>INDEX('DATA - Teams'!$C:$C,MATCH(C6354,'DATA - Teams'!$B:$B,0))</f>
        <v>LESTER</v>
      </c>
    </row>
    <row r="6355" spans="1:9" hidden="1" x14ac:dyDescent="0.2">
      <c r="A6355">
        <v>2018</v>
      </c>
      <c r="B6355">
        <v>4</v>
      </c>
      <c r="C6355" t="s">
        <v>404</v>
      </c>
      <c r="D6355" t="s">
        <v>236</v>
      </c>
      <c r="E6355" t="s">
        <v>35</v>
      </c>
      <c r="F6355" t="s">
        <v>41</v>
      </c>
      <c r="G6355">
        <v>111</v>
      </c>
      <c r="H6355">
        <v>120</v>
      </c>
      <c r="I6355" t="str">
        <f>INDEX('DATA - Teams'!$C:$C,MATCH(C6355,'DATA - Teams'!$B:$B,0))</f>
        <v>LESTER</v>
      </c>
    </row>
    <row r="6356" spans="1:9" hidden="1" x14ac:dyDescent="0.2">
      <c r="A6356">
        <v>2018</v>
      </c>
      <c r="B6356">
        <v>4</v>
      </c>
      <c r="C6356" t="s">
        <v>404</v>
      </c>
      <c r="D6356" t="s">
        <v>156</v>
      </c>
      <c r="E6356" t="s">
        <v>33</v>
      </c>
      <c r="F6356" t="s">
        <v>59</v>
      </c>
      <c r="G6356">
        <v>92</v>
      </c>
      <c r="H6356">
        <v>0</v>
      </c>
      <c r="I6356" t="str">
        <f>INDEX('DATA - Teams'!$C:$C,MATCH(C6356,'DATA - Teams'!$B:$B,0))</f>
        <v>LESTER</v>
      </c>
    </row>
    <row r="6357" spans="1:9" hidden="1" x14ac:dyDescent="0.2">
      <c r="A6357">
        <v>2018</v>
      </c>
      <c r="B6357">
        <v>4</v>
      </c>
      <c r="C6357" t="s">
        <v>404</v>
      </c>
      <c r="D6357" t="s">
        <v>216</v>
      </c>
      <c r="E6357" t="s">
        <v>21</v>
      </c>
      <c r="F6357" t="s">
        <v>59</v>
      </c>
      <c r="G6357">
        <v>76</v>
      </c>
      <c r="H6357">
        <v>49</v>
      </c>
      <c r="I6357" t="str">
        <f>INDEX('DATA - Teams'!$C:$C,MATCH(C6357,'DATA - Teams'!$B:$B,0))</f>
        <v>LESTER</v>
      </c>
    </row>
    <row r="6358" spans="1:9" hidden="1" x14ac:dyDescent="0.2">
      <c r="A6358">
        <v>2018</v>
      </c>
      <c r="B6358">
        <v>4</v>
      </c>
      <c r="C6358" t="s">
        <v>404</v>
      </c>
      <c r="D6358" t="s">
        <v>99</v>
      </c>
      <c r="E6358" t="s">
        <v>18</v>
      </c>
      <c r="F6358" t="s">
        <v>59</v>
      </c>
      <c r="G6358">
        <v>78</v>
      </c>
      <c r="H6358">
        <v>0</v>
      </c>
      <c r="I6358" t="str">
        <f>INDEX('DATA - Teams'!$C:$C,MATCH(C6358,'DATA - Teams'!$B:$B,0))</f>
        <v>LESTER</v>
      </c>
    </row>
    <row r="6359" spans="1:9" hidden="1" x14ac:dyDescent="0.2">
      <c r="A6359">
        <v>2018</v>
      </c>
      <c r="B6359">
        <v>4</v>
      </c>
      <c r="C6359" t="s">
        <v>404</v>
      </c>
      <c r="D6359" t="s">
        <v>357</v>
      </c>
      <c r="E6359" t="s">
        <v>32</v>
      </c>
      <c r="F6359" t="s">
        <v>59</v>
      </c>
      <c r="G6359">
        <v>78</v>
      </c>
      <c r="H6359">
        <v>101</v>
      </c>
      <c r="I6359" t="str">
        <f>INDEX('DATA - Teams'!$C:$C,MATCH(C6359,'DATA - Teams'!$B:$B,0))</f>
        <v>LESTER</v>
      </c>
    </row>
    <row r="6360" spans="1:9" hidden="1" x14ac:dyDescent="0.2">
      <c r="A6360">
        <v>2018</v>
      </c>
      <c r="B6360">
        <v>5</v>
      </c>
      <c r="C6360" t="s">
        <v>404</v>
      </c>
      <c r="D6360" t="s">
        <v>184</v>
      </c>
      <c r="E6360" t="s">
        <v>10</v>
      </c>
      <c r="F6360" t="s">
        <v>38</v>
      </c>
      <c r="G6360">
        <v>87</v>
      </c>
      <c r="H6360">
        <v>81</v>
      </c>
      <c r="I6360" t="str">
        <f>INDEX('DATA - Teams'!$C:$C,MATCH(C6360,'DATA - Teams'!$B:$B,0))</f>
        <v>LESTER</v>
      </c>
    </row>
    <row r="6361" spans="1:9" hidden="1" x14ac:dyDescent="0.2">
      <c r="A6361">
        <v>2018</v>
      </c>
      <c r="B6361">
        <v>5</v>
      </c>
      <c r="C6361" t="s">
        <v>404</v>
      </c>
      <c r="D6361" t="s">
        <v>290</v>
      </c>
      <c r="E6361" t="s">
        <v>16</v>
      </c>
      <c r="F6361" t="s">
        <v>43</v>
      </c>
      <c r="G6361">
        <v>72</v>
      </c>
      <c r="H6361">
        <v>87</v>
      </c>
      <c r="I6361" t="str">
        <f>INDEX('DATA - Teams'!$C:$C,MATCH(C6361,'DATA - Teams'!$B:$B,0))</f>
        <v>LESTER</v>
      </c>
    </row>
    <row r="6362" spans="1:9" hidden="1" x14ac:dyDescent="0.2">
      <c r="A6362">
        <v>2018</v>
      </c>
      <c r="B6362">
        <v>5</v>
      </c>
      <c r="C6362" t="s">
        <v>404</v>
      </c>
      <c r="D6362" t="s">
        <v>167</v>
      </c>
      <c r="E6362" t="s">
        <v>14</v>
      </c>
      <c r="F6362" t="s">
        <v>41</v>
      </c>
      <c r="G6362">
        <v>99</v>
      </c>
      <c r="H6362">
        <v>90</v>
      </c>
      <c r="I6362" t="str">
        <f>INDEX('DATA - Teams'!$C:$C,MATCH(C6362,'DATA - Teams'!$B:$B,0))</f>
        <v>LESTER</v>
      </c>
    </row>
    <row r="6363" spans="1:9" hidden="1" x14ac:dyDescent="0.2">
      <c r="A6363">
        <v>2018</v>
      </c>
      <c r="B6363">
        <v>5</v>
      </c>
      <c r="C6363" t="s">
        <v>404</v>
      </c>
      <c r="D6363" t="s">
        <v>387</v>
      </c>
      <c r="E6363" t="s">
        <v>33</v>
      </c>
      <c r="F6363" t="s">
        <v>41</v>
      </c>
      <c r="G6363">
        <v>97</v>
      </c>
      <c r="H6363">
        <v>75</v>
      </c>
      <c r="I6363" t="str">
        <f>INDEX('DATA - Teams'!$C:$C,MATCH(C6363,'DATA - Teams'!$B:$B,0))</f>
        <v>LESTER</v>
      </c>
    </row>
    <row r="6364" spans="1:9" hidden="1" x14ac:dyDescent="0.2">
      <c r="A6364">
        <v>2018</v>
      </c>
      <c r="B6364">
        <v>5</v>
      </c>
      <c r="C6364" t="s">
        <v>404</v>
      </c>
      <c r="D6364" t="s">
        <v>408</v>
      </c>
      <c r="E6364" t="s">
        <v>33</v>
      </c>
      <c r="F6364" t="s">
        <v>43</v>
      </c>
      <c r="G6364">
        <v>79</v>
      </c>
      <c r="H6364">
        <v>78</v>
      </c>
      <c r="I6364" t="str">
        <f>INDEX('DATA - Teams'!$C:$C,MATCH(C6364,'DATA - Teams'!$B:$B,0))</f>
        <v>LESTER</v>
      </c>
    </row>
    <row r="6365" spans="1:9" hidden="1" x14ac:dyDescent="0.2">
      <c r="A6365">
        <v>2018</v>
      </c>
      <c r="B6365">
        <v>5</v>
      </c>
      <c r="C6365" t="s">
        <v>404</v>
      </c>
      <c r="D6365" t="s">
        <v>124</v>
      </c>
      <c r="E6365" t="s">
        <v>24</v>
      </c>
      <c r="F6365" t="s">
        <v>41</v>
      </c>
      <c r="G6365">
        <v>124</v>
      </c>
      <c r="H6365">
        <v>151</v>
      </c>
      <c r="I6365" t="str">
        <f>INDEX('DATA - Teams'!$C:$C,MATCH(C6365,'DATA - Teams'!$B:$B,0))</f>
        <v>LESTER</v>
      </c>
    </row>
    <row r="6366" spans="1:9" hidden="1" x14ac:dyDescent="0.2">
      <c r="A6366">
        <v>2018</v>
      </c>
      <c r="B6366">
        <v>5</v>
      </c>
      <c r="C6366" t="s">
        <v>404</v>
      </c>
      <c r="D6366" t="s">
        <v>260</v>
      </c>
      <c r="E6366" t="s">
        <v>24</v>
      </c>
      <c r="F6366" t="s">
        <v>38</v>
      </c>
      <c r="G6366">
        <v>106</v>
      </c>
      <c r="H6366">
        <v>98</v>
      </c>
      <c r="I6366" t="str">
        <f>INDEX('DATA - Teams'!$C:$C,MATCH(C6366,'DATA - Teams'!$B:$B,0))</f>
        <v>LESTER</v>
      </c>
    </row>
    <row r="6367" spans="1:9" hidden="1" x14ac:dyDescent="0.2">
      <c r="A6367">
        <v>2018</v>
      </c>
      <c r="B6367">
        <v>5</v>
      </c>
      <c r="C6367" t="s">
        <v>404</v>
      </c>
      <c r="D6367" t="s">
        <v>51</v>
      </c>
      <c r="E6367" t="s">
        <v>24</v>
      </c>
      <c r="F6367" t="s">
        <v>52</v>
      </c>
      <c r="G6367">
        <v>95</v>
      </c>
      <c r="H6367">
        <v>65</v>
      </c>
      <c r="I6367" t="str">
        <f>INDEX('DATA - Teams'!$C:$C,MATCH(C6367,'DATA - Teams'!$B:$B,0))</f>
        <v>LESTER</v>
      </c>
    </row>
    <row r="6368" spans="1:9" hidden="1" x14ac:dyDescent="0.2">
      <c r="A6368">
        <v>2018</v>
      </c>
      <c r="B6368">
        <v>5</v>
      </c>
      <c r="C6368" t="s">
        <v>404</v>
      </c>
      <c r="D6368" t="s">
        <v>261</v>
      </c>
      <c r="E6368" t="s">
        <v>36</v>
      </c>
      <c r="F6368" t="s">
        <v>43</v>
      </c>
      <c r="G6368">
        <v>75</v>
      </c>
      <c r="H6368">
        <v>68</v>
      </c>
      <c r="I6368" t="str">
        <f>INDEX('DATA - Teams'!$C:$C,MATCH(C6368,'DATA - Teams'!$B:$B,0))</f>
        <v>LESTER</v>
      </c>
    </row>
    <row r="6369" spans="1:9" hidden="1" x14ac:dyDescent="0.2">
      <c r="A6369">
        <v>2018</v>
      </c>
      <c r="B6369">
        <v>5</v>
      </c>
      <c r="C6369" t="s">
        <v>404</v>
      </c>
      <c r="D6369" t="s">
        <v>302</v>
      </c>
      <c r="E6369" t="s">
        <v>36</v>
      </c>
      <c r="F6369" t="s">
        <v>41</v>
      </c>
      <c r="G6369">
        <v>92</v>
      </c>
      <c r="H6369">
        <v>75</v>
      </c>
      <c r="I6369" t="str">
        <f>INDEX('DATA - Teams'!$C:$C,MATCH(C6369,'DATA - Teams'!$B:$B,0))</f>
        <v>LESTER</v>
      </c>
    </row>
    <row r="6370" spans="1:9" hidden="1" x14ac:dyDescent="0.2">
      <c r="A6370">
        <v>2018</v>
      </c>
      <c r="B6370">
        <v>5</v>
      </c>
      <c r="C6370" t="s">
        <v>404</v>
      </c>
      <c r="D6370" t="s">
        <v>291</v>
      </c>
      <c r="E6370" t="s">
        <v>36</v>
      </c>
      <c r="F6370" t="s">
        <v>38</v>
      </c>
      <c r="G6370">
        <v>110</v>
      </c>
      <c r="H6370">
        <v>123</v>
      </c>
      <c r="I6370" t="str">
        <f>INDEX('DATA - Teams'!$C:$C,MATCH(C6370,'DATA - Teams'!$B:$B,0))</f>
        <v>LESTER</v>
      </c>
    </row>
    <row r="6371" spans="1:9" hidden="1" x14ac:dyDescent="0.2">
      <c r="A6371">
        <v>2018</v>
      </c>
      <c r="B6371">
        <v>5</v>
      </c>
      <c r="C6371" t="s">
        <v>404</v>
      </c>
      <c r="D6371" t="s">
        <v>267</v>
      </c>
      <c r="E6371" t="s">
        <v>18</v>
      </c>
      <c r="F6371" t="s">
        <v>38</v>
      </c>
      <c r="G6371">
        <v>84</v>
      </c>
      <c r="H6371">
        <v>61</v>
      </c>
      <c r="I6371" t="str">
        <f>INDEX('DATA - Teams'!$C:$C,MATCH(C6371,'DATA - Teams'!$B:$B,0))</f>
        <v>LESTER</v>
      </c>
    </row>
    <row r="6372" spans="1:9" hidden="1" x14ac:dyDescent="0.2">
      <c r="A6372">
        <v>2018</v>
      </c>
      <c r="B6372">
        <v>5</v>
      </c>
      <c r="C6372" t="s">
        <v>404</v>
      </c>
      <c r="D6372" t="s">
        <v>284</v>
      </c>
      <c r="E6372" t="s">
        <v>13</v>
      </c>
      <c r="F6372" t="s">
        <v>43</v>
      </c>
      <c r="G6372">
        <v>83</v>
      </c>
      <c r="H6372">
        <v>68</v>
      </c>
      <c r="I6372" t="str">
        <f>INDEX('DATA - Teams'!$C:$C,MATCH(C6372,'DATA - Teams'!$B:$B,0))</f>
        <v>LESTER</v>
      </c>
    </row>
    <row r="6373" spans="1:9" hidden="1" x14ac:dyDescent="0.2">
      <c r="A6373">
        <v>2018</v>
      </c>
      <c r="B6373">
        <v>5</v>
      </c>
      <c r="C6373" t="s">
        <v>404</v>
      </c>
      <c r="D6373" t="s">
        <v>316</v>
      </c>
      <c r="E6373" t="s">
        <v>17</v>
      </c>
      <c r="F6373" t="s">
        <v>38</v>
      </c>
      <c r="G6373">
        <v>78</v>
      </c>
      <c r="H6373">
        <v>73</v>
      </c>
      <c r="I6373" t="str">
        <f>INDEX('DATA - Teams'!$C:$C,MATCH(C6373,'DATA - Teams'!$B:$B,0))</f>
        <v>LESTER</v>
      </c>
    </row>
    <row r="6374" spans="1:9" hidden="1" x14ac:dyDescent="0.2">
      <c r="A6374">
        <v>2018</v>
      </c>
      <c r="B6374">
        <v>5</v>
      </c>
      <c r="C6374" t="s">
        <v>404</v>
      </c>
      <c r="D6374" t="s">
        <v>357</v>
      </c>
      <c r="E6374" t="s">
        <v>32</v>
      </c>
      <c r="F6374" t="s">
        <v>41</v>
      </c>
      <c r="G6374">
        <v>92</v>
      </c>
      <c r="H6374">
        <v>89</v>
      </c>
      <c r="I6374" t="str">
        <f>INDEX('DATA - Teams'!$C:$C,MATCH(C6374,'DATA - Teams'!$B:$B,0))</f>
        <v>LESTER</v>
      </c>
    </row>
    <row r="6375" spans="1:9" hidden="1" x14ac:dyDescent="0.2">
      <c r="A6375">
        <v>2018</v>
      </c>
      <c r="B6375">
        <v>5</v>
      </c>
      <c r="C6375" t="s">
        <v>404</v>
      </c>
      <c r="D6375" t="s">
        <v>185</v>
      </c>
      <c r="E6375" t="s">
        <v>32</v>
      </c>
      <c r="F6375" t="s">
        <v>43</v>
      </c>
      <c r="G6375">
        <v>70</v>
      </c>
      <c r="H6375">
        <v>27</v>
      </c>
      <c r="I6375" t="str">
        <f>INDEX('DATA - Teams'!$C:$C,MATCH(C6375,'DATA - Teams'!$B:$B,0))</f>
        <v>LESTER</v>
      </c>
    </row>
    <row r="6376" spans="1:9" hidden="1" x14ac:dyDescent="0.2">
      <c r="A6376">
        <v>2018</v>
      </c>
      <c r="B6376">
        <v>5</v>
      </c>
      <c r="C6376" t="s">
        <v>404</v>
      </c>
      <c r="D6376" t="s">
        <v>46</v>
      </c>
      <c r="E6376" t="s">
        <v>32</v>
      </c>
      <c r="F6376" t="s">
        <v>41</v>
      </c>
      <c r="G6376">
        <v>89</v>
      </c>
      <c r="H6376">
        <v>78</v>
      </c>
      <c r="I6376" t="str">
        <f>INDEX('DATA - Teams'!$C:$C,MATCH(C6376,'DATA - Teams'!$B:$B,0))</f>
        <v>LESTER</v>
      </c>
    </row>
    <row r="6377" spans="1:9" hidden="1" x14ac:dyDescent="0.2">
      <c r="A6377">
        <v>2018</v>
      </c>
      <c r="B6377">
        <v>5</v>
      </c>
      <c r="C6377" t="s">
        <v>404</v>
      </c>
      <c r="D6377" t="s">
        <v>236</v>
      </c>
      <c r="E6377" t="s">
        <v>35</v>
      </c>
      <c r="F6377" t="s">
        <v>41</v>
      </c>
      <c r="G6377">
        <v>109</v>
      </c>
      <c r="H6377">
        <v>81</v>
      </c>
      <c r="I6377" t="str">
        <f>INDEX('DATA - Teams'!$C:$C,MATCH(C6377,'DATA - Teams'!$B:$B,0))</f>
        <v>LESTER</v>
      </c>
    </row>
    <row r="6378" spans="1:9" hidden="1" x14ac:dyDescent="0.2">
      <c r="A6378">
        <v>2018</v>
      </c>
      <c r="B6378">
        <v>5</v>
      </c>
      <c r="C6378" t="s">
        <v>404</v>
      </c>
      <c r="D6378" t="s">
        <v>239</v>
      </c>
      <c r="E6378" t="s">
        <v>22</v>
      </c>
      <c r="F6378" t="s">
        <v>59</v>
      </c>
      <c r="G6378">
        <v>107</v>
      </c>
      <c r="H6378">
        <v>0</v>
      </c>
      <c r="I6378" t="str">
        <f>INDEX('DATA - Teams'!$C:$C,MATCH(C6378,'DATA - Teams'!$B:$B,0))</f>
        <v>LESTER</v>
      </c>
    </row>
    <row r="6379" spans="1:9" hidden="1" x14ac:dyDescent="0.2">
      <c r="A6379">
        <v>2018</v>
      </c>
      <c r="B6379">
        <v>5</v>
      </c>
      <c r="C6379" t="s">
        <v>404</v>
      </c>
      <c r="D6379" t="s">
        <v>156</v>
      </c>
      <c r="E6379" t="s">
        <v>33</v>
      </c>
      <c r="F6379" t="s">
        <v>59</v>
      </c>
      <c r="G6379">
        <v>92</v>
      </c>
      <c r="H6379">
        <v>0</v>
      </c>
      <c r="I6379" t="str">
        <f>INDEX('DATA - Teams'!$C:$C,MATCH(C6379,'DATA - Teams'!$B:$B,0))</f>
        <v>LESTER</v>
      </c>
    </row>
    <row r="6380" spans="1:9" hidden="1" x14ac:dyDescent="0.2">
      <c r="A6380">
        <v>2018</v>
      </c>
      <c r="B6380">
        <v>5</v>
      </c>
      <c r="C6380" t="s">
        <v>404</v>
      </c>
      <c r="D6380" t="s">
        <v>212</v>
      </c>
      <c r="E6380" t="s">
        <v>28</v>
      </c>
      <c r="F6380" t="s">
        <v>59</v>
      </c>
      <c r="G6380">
        <v>95</v>
      </c>
      <c r="H6380">
        <v>0</v>
      </c>
      <c r="I6380" t="str">
        <f>INDEX('DATA - Teams'!$C:$C,MATCH(C6380,'DATA - Teams'!$B:$B,0))</f>
        <v>LESTER</v>
      </c>
    </row>
    <row r="6381" spans="1:9" hidden="1" x14ac:dyDescent="0.2">
      <c r="A6381">
        <v>2018</v>
      </c>
      <c r="B6381">
        <v>5</v>
      </c>
      <c r="C6381" t="s">
        <v>404</v>
      </c>
      <c r="D6381" t="s">
        <v>99</v>
      </c>
      <c r="E6381" t="s">
        <v>18</v>
      </c>
      <c r="F6381" t="s">
        <v>59</v>
      </c>
      <c r="G6381">
        <v>85</v>
      </c>
      <c r="H6381">
        <v>0</v>
      </c>
      <c r="I6381" t="str">
        <f>INDEX('DATA - Teams'!$C:$C,MATCH(C6381,'DATA - Teams'!$B:$B,0))</f>
        <v>LESTER</v>
      </c>
    </row>
    <row r="6382" spans="1:9" hidden="1" x14ac:dyDescent="0.2">
      <c r="A6382">
        <v>2018</v>
      </c>
      <c r="B6382">
        <v>6</v>
      </c>
      <c r="C6382" t="s">
        <v>404</v>
      </c>
      <c r="D6382" t="s">
        <v>184</v>
      </c>
      <c r="E6382" t="s">
        <v>10</v>
      </c>
      <c r="F6382" t="s">
        <v>38</v>
      </c>
      <c r="G6382">
        <v>90</v>
      </c>
      <c r="H6382">
        <v>109</v>
      </c>
      <c r="I6382" t="str">
        <f>INDEX('DATA - Teams'!$C:$C,MATCH(C6382,'DATA - Teams'!$B:$B,0))</f>
        <v>LESTER</v>
      </c>
    </row>
    <row r="6383" spans="1:9" hidden="1" x14ac:dyDescent="0.2">
      <c r="A6383">
        <v>2018</v>
      </c>
      <c r="B6383">
        <v>6</v>
      </c>
      <c r="C6383" t="s">
        <v>404</v>
      </c>
      <c r="D6383" t="s">
        <v>98</v>
      </c>
      <c r="E6383" t="s">
        <v>14</v>
      </c>
      <c r="F6383" t="s">
        <v>43</v>
      </c>
      <c r="G6383">
        <v>80</v>
      </c>
      <c r="H6383">
        <v>58</v>
      </c>
      <c r="I6383" t="str">
        <f>INDEX('DATA - Teams'!$C:$C,MATCH(C6383,'DATA - Teams'!$B:$B,0))</f>
        <v>LESTER</v>
      </c>
    </row>
    <row r="6384" spans="1:9" hidden="1" x14ac:dyDescent="0.2">
      <c r="A6384">
        <v>2018</v>
      </c>
      <c r="B6384">
        <v>6</v>
      </c>
      <c r="C6384" t="s">
        <v>404</v>
      </c>
      <c r="D6384" t="s">
        <v>167</v>
      </c>
      <c r="E6384" t="s">
        <v>14</v>
      </c>
      <c r="F6384" t="s">
        <v>41</v>
      </c>
      <c r="G6384">
        <v>87</v>
      </c>
      <c r="H6384">
        <v>66</v>
      </c>
      <c r="I6384" t="str">
        <f>INDEX('DATA - Teams'!$C:$C,MATCH(C6384,'DATA - Teams'!$B:$B,0))</f>
        <v>LESTER</v>
      </c>
    </row>
    <row r="6385" spans="1:9" hidden="1" x14ac:dyDescent="0.2">
      <c r="A6385">
        <v>2018</v>
      </c>
      <c r="B6385">
        <v>6</v>
      </c>
      <c r="C6385" t="s">
        <v>404</v>
      </c>
      <c r="D6385" t="s">
        <v>298</v>
      </c>
      <c r="E6385" t="s">
        <v>22</v>
      </c>
      <c r="F6385" t="s">
        <v>38</v>
      </c>
      <c r="G6385">
        <v>76</v>
      </c>
      <c r="H6385">
        <v>87</v>
      </c>
      <c r="I6385" t="str">
        <f>INDEX('DATA - Teams'!$C:$C,MATCH(C6385,'DATA - Teams'!$B:$B,0))</f>
        <v>LESTER</v>
      </c>
    </row>
    <row r="6386" spans="1:9" hidden="1" x14ac:dyDescent="0.2">
      <c r="A6386">
        <v>2018</v>
      </c>
      <c r="B6386">
        <v>6</v>
      </c>
      <c r="C6386" t="s">
        <v>404</v>
      </c>
      <c r="D6386" t="s">
        <v>239</v>
      </c>
      <c r="E6386" t="s">
        <v>22</v>
      </c>
      <c r="F6386" t="s">
        <v>41</v>
      </c>
      <c r="G6386">
        <v>116</v>
      </c>
      <c r="H6386">
        <v>98</v>
      </c>
      <c r="I6386" t="str">
        <f>INDEX('DATA - Teams'!$C:$C,MATCH(C6386,'DATA - Teams'!$B:$B,0))</f>
        <v>LESTER</v>
      </c>
    </row>
    <row r="6387" spans="1:9" hidden="1" x14ac:dyDescent="0.2">
      <c r="A6387">
        <v>2018</v>
      </c>
      <c r="B6387">
        <v>6</v>
      </c>
      <c r="C6387" t="s">
        <v>404</v>
      </c>
      <c r="D6387" t="s">
        <v>260</v>
      </c>
      <c r="E6387" t="s">
        <v>24</v>
      </c>
      <c r="F6387" t="s">
        <v>38</v>
      </c>
      <c r="G6387">
        <v>92</v>
      </c>
      <c r="H6387">
        <v>17</v>
      </c>
      <c r="I6387" t="str">
        <f>INDEX('DATA - Teams'!$C:$C,MATCH(C6387,'DATA - Teams'!$B:$B,0))</f>
        <v>LESTER</v>
      </c>
    </row>
    <row r="6388" spans="1:9" hidden="1" x14ac:dyDescent="0.2">
      <c r="A6388">
        <v>2018</v>
      </c>
      <c r="B6388">
        <v>6</v>
      </c>
      <c r="C6388" t="s">
        <v>404</v>
      </c>
      <c r="D6388" t="s">
        <v>124</v>
      </c>
      <c r="E6388" t="s">
        <v>24</v>
      </c>
      <c r="F6388" t="s">
        <v>41</v>
      </c>
      <c r="G6388">
        <v>132</v>
      </c>
      <c r="H6388">
        <v>114</v>
      </c>
      <c r="I6388" t="str">
        <f>INDEX('DATA - Teams'!$C:$C,MATCH(C6388,'DATA - Teams'!$B:$B,0))</f>
        <v>LESTER</v>
      </c>
    </row>
    <row r="6389" spans="1:9" hidden="1" x14ac:dyDescent="0.2">
      <c r="A6389">
        <v>2018</v>
      </c>
      <c r="B6389">
        <v>6</v>
      </c>
      <c r="C6389" t="s">
        <v>404</v>
      </c>
      <c r="D6389" t="s">
        <v>332</v>
      </c>
      <c r="E6389" t="s">
        <v>28</v>
      </c>
      <c r="F6389" t="s">
        <v>41</v>
      </c>
      <c r="G6389">
        <v>78</v>
      </c>
      <c r="H6389">
        <v>78</v>
      </c>
      <c r="I6389" t="str">
        <f>INDEX('DATA - Teams'!$C:$C,MATCH(C6389,'DATA - Teams'!$B:$B,0))</f>
        <v>LESTER</v>
      </c>
    </row>
    <row r="6390" spans="1:9" hidden="1" x14ac:dyDescent="0.2">
      <c r="A6390">
        <v>2018</v>
      </c>
      <c r="B6390">
        <v>6</v>
      </c>
      <c r="C6390" t="s">
        <v>404</v>
      </c>
      <c r="D6390" t="s">
        <v>216</v>
      </c>
      <c r="E6390" t="s">
        <v>21</v>
      </c>
      <c r="F6390" t="s">
        <v>52</v>
      </c>
      <c r="G6390">
        <v>78</v>
      </c>
      <c r="H6390">
        <v>129</v>
      </c>
      <c r="I6390" t="str">
        <f>INDEX('DATA - Teams'!$C:$C,MATCH(C6390,'DATA - Teams'!$B:$B,0))</f>
        <v>LESTER</v>
      </c>
    </row>
    <row r="6391" spans="1:9" hidden="1" x14ac:dyDescent="0.2">
      <c r="A6391">
        <v>2018</v>
      </c>
      <c r="B6391">
        <v>6</v>
      </c>
      <c r="C6391" t="s">
        <v>404</v>
      </c>
      <c r="D6391" t="s">
        <v>291</v>
      </c>
      <c r="E6391" t="s">
        <v>36</v>
      </c>
      <c r="F6391" t="s">
        <v>38</v>
      </c>
      <c r="G6391">
        <v>108</v>
      </c>
      <c r="H6391">
        <v>94</v>
      </c>
      <c r="I6391" t="str">
        <f>INDEX('DATA - Teams'!$C:$C,MATCH(C6391,'DATA - Teams'!$B:$B,0))</f>
        <v>LESTER</v>
      </c>
    </row>
    <row r="6392" spans="1:9" hidden="1" x14ac:dyDescent="0.2">
      <c r="A6392">
        <v>2018</v>
      </c>
      <c r="B6392">
        <v>6</v>
      </c>
      <c r="C6392" t="s">
        <v>404</v>
      </c>
      <c r="D6392" t="s">
        <v>302</v>
      </c>
      <c r="E6392" t="s">
        <v>36</v>
      </c>
      <c r="F6392" t="s">
        <v>41</v>
      </c>
      <c r="G6392">
        <v>79</v>
      </c>
      <c r="H6392">
        <v>79</v>
      </c>
      <c r="I6392" t="str">
        <f>INDEX('DATA - Teams'!$C:$C,MATCH(C6392,'DATA - Teams'!$B:$B,0))</f>
        <v>LESTER</v>
      </c>
    </row>
    <row r="6393" spans="1:9" hidden="1" x14ac:dyDescent="0.2">
      <c r="A6393">
        <v>2018</v>
      </c>
      <c r="B6393">
        <v>6</v>
      </c>
      <c r="C6393" t="s">
        <v>404</v>
      </c>
      <c r="D6393" t="s">
        <v>261</v>
      </c>
      <c r="E6393" t="s">
        <v>36</v>
      </c>
      <c r="F6393" t="s">
        <v>43</v>
      </c>
      <c r="G6393">
        <v>76</v>
      </c>
      <c r="H6393">
        <v>95</v>
      </c>
      <c r="I6393" t="str">
        <f>INDEX('DATA - Teams'!$C:$C,MATCH(C6393,'DATA - Teams'!$B:$B,0))</f>
        <v>LESTER</v>
      </c>
    </row>
    <row r="6394" spans="1:9" hidden="1" x14ac:dyDescent="0.2">
      <c r="A6394">
        <v>2018</v>
      </c>
      <c r="B6394">
        <v>6</v>
      </c>
      <c r="C6394" t="s">
        <v>404</v>
      </c>
      <c r="D6394" t="s">
        <v>267</v>
      </c>
      <c r="E6394" t="s">
        <v>18</v>
      </c>
      <c r="F6394" t="s">
        <v>38</v>
      </c>
      <c r="G6394">
        <v>77</v>
      </c>
      <c r="H6394">
        <v>64</v>
      </c>
      <c r="I6394" t="str">
        <f>INDEX('DATA - Teams'!$C:$C,MATCH(C6394,'DATA - Teams'!$B:$B,0))</f>
        <v>LESTER</v>
      </c>
    </row>
    <row r="6395" spans="1:9" hidden="1" x14ac:dyDescent="0.2">
      <c r="A6395">
        <v>2018</v>
      </c>
      <c r="B6395">
        <v>6</v>
      </c>
      <c r="C6395" t="s">
        <v>404</v>
      </c>
      <c r="D6395" t="s">
        <v>284</v>
      </c>
      <c r="E6395" t="s">
        <v>13</v>
      </c>
      <c r="F6395" t="s">
        <v>43</v>
      </c>
      <c r="G6395">
        <v>84</v>
      </c>
      <c r="H6395">
        <v>84</v>
      </c>
      <c r="I6395" t="str">
        <f>INDEX('DATA - Teams'!$C:$C,MATCH(C6395,'DATA - Teams'!$B:$B,0))</f>
        <v>LESTER</v>
      </c>
    </row>
    <row r="6396" spans="1:9" hidden="1" x14ac:dyDescent="0.2">
      <c r="A6396">
        <v>2018</v>
      </c>
      <c r="B6396">
        <v>6</v>
      </c>
      <c r="C6396" t="s">
        <v>404</v>
      </c>
      <c r="D6396" t="s">
        <v>46</v>
      </c>
      <c r="E6396" t="s">
        <v>32</v>
      </c>
      <c r="F6396" t="s">
        <v>41</v>
      </c>
      <c r="G6396">
        <v>85</v>
      </c>
      <c r="H6396">
        <v>112</v>
      </c>
      <c r="I6396" t="str">
        <f>INDEX('DATA - Teams'!$C:$C,MATCH(C6396,'DATA - Teams'!$B:$B,0))</f>
        <v>LESTER</v>
      </c>
    </row>
    <row r="6397" spans="1:9" hidden="1" x14ac:dyDescent="0.2">
      <c r="A6397">
        <v>2018</v>
      </c>
      <c r="B6397">
        <v>6</v>
      </c>
      <c r="C6397" t="s">
        <v>404</v>
      </c>
      <c r="D6397" t="s">
        <v>357</v>
      </c>
      <c r="E6397" t="s">
        <v>32</v>
      </c>
      <c r="F6397" t="s">
        <v>43</v>
      </c>
      <c r="G6397">
        <v>88</v>
      </c>
      <c r="H6397">
        <v>65</v>
      </c>
      <c r="I6397" t="str">
        <f>INDEX('DATA - Teams'!$C:$C,MATCH(C6397,'DATA - Teams'!$B:$B,0))</f>
        <v>LESTER</v>
      </c>
    </row>
    <row r="6398" spans="1:9" hidden="1" x14ac:dyDescent="0.2">
      <c r="A6398">
        <v>2018</v>
      </c>
      <c r="B6398">
        <v>6</v>
      </c>
      <c r="C6398" t="s">
        <v>404</v>
      </c>
      <c r="D6398" t="s">
        <v>185</v>
      </c>
      <c r="E6398" t="s">
        <v>32</v>
      </c>
      <c r="F6398" t="s">
        <v>43</v>
      </c>
      <c r="G6398">
        <v>65</v>
      </c>
      <c r="H6398">
        <v>46</v>
      </c>
      <c r="I6398" t="str">
        <f>INDEX('DATA - Teams'!$C:$C,MATCH(C6398,'DATA - Teams'!$B:$B,0))</f>
        <v>LESTER</v>
      </c>
    </row>
    <row r="6399" spans="1:9" hidden="1" x14ac:dyDescent="0.2">
      <c r="A6399">
        <v>2018</v>
      </c>
      <c r="B6399">
        <v>6</v>
      </c>
      <c r="C6399" t="s">
        <v>404</v>
      </c>
      <c r="D6399" t="s">
        <v>236</v>
      </c>
      <c r="E6399" t="s">
        <v>35</v>
      </c>
      <c r="F6399" t="s">
        <v>41</v>
      </c>
      <c r="G6399">
        <v>94</v>
      </c>
      <c r="H6399">
        <v>46</v>
      </c>
      <c r="I6399" t="str">
        <f>INDEX('DATA - Teams'!$C:$C,MATCH(C6399,'DATA - Teams'!$B:$B,0))</f>
        <v>LESTER</v>
      </c>
    </row>
    <row r="6400" spans="1:9" hidden="1" x14ac:dyDescent="0.2">
      <c r="A6400">
        <v>2018</v>
      </c>
      <c r="B6400">
        <v>6</v>
      </c>
      <c r="C6400" t="s">
        <v>404</v>
      </c>
      <c r="D6400" t="s">
        <v>156</v>
      </c>
      <c r="E6400" t="s">
        <v>33</v>
      </c>
      <c r="F6400" t="s">
        <v>59</v>
      </c>
      <c r="G6400">
        <v>92</v>
      </c>
      <c r="H6400">
        <v>0</v>
      </c>
      <c r="I6400" t="str">
        <f>INDEX('DATA - Teams'!$C:$C,MATCH(C6400,'DATA - Teams'!$B:$B,0))</f>
        <v>LESTER</v>
      </c>
    </row>
    <row r="6401" spans="1:9" hidden="1" x14ac:dyDescent="0.2">
      <c r="A6401">
        <v>2018</v>
      </c>
      <c r="B6401">
        <v>6</v>
      </c>
      <c r="C6401" t="s">
        <v>404</v>
      </c>
      <c r="D6401" t="s">
        <v>212</v>
      </c>
      <c r="E6401" t="s">
        <v>28</v>
      </c>
      <c r="F6401" t="s">
        <v>59</v>
      </c>
      <c r="G6401">
        <v>95</v>
      </c>
      <c r="H6401">
        <v>0</v>
      </c>
      <c r="I6401" t="str">
        <f>INDEX('DATA - Teams'!$C:$C,MATCH(C6401,'DATA - Teams'!$B:$B,0))</f>
        <v>LESTER</v>
      </c>
    </row>
    <row r="6402" spans="1:9" hidden="1" x14ac:dyDescent="0.2">
      <c r="A6402">
        <v>2018</v>
      </c>
      <c r="B6402">
        <v>6</v>
      </c>
      <c r="C6402" t="s">
        <v>404</v>
      </c>
      <c r="D6402" t="s">
        <v>99</v>
      </c>
      <c r="E6402" t="s">
        <v>18</v>
      </c>
      <c r="F6402" t="s">
        <v>59</v>
      </c>
      <c r="G6402">
        <v>79</v>
      </c>
      <c r="H6402">
        <v>99</v>
      </c>
      <c r="I6402" t="str">
        <f>INDEX('DATA - Teams'!$C:$C,MATCH(C6402,'DATA - Teams'!$B:$B,0))</f>
        <v>LESTER</v>
      </c>
    </row>
    <row r="6403" spans="1:9" hidden="1" x14ac:dyDescent="0.2">
      <c r="A6403">
        <v>2018</v>
      </c>
      <c r="B6403">
        <v>6</v>
      </c>
      <c r="C6403" t="s">
        <v>404</v>
      </c>
      <c r="D6403" t="s">
        <v>316</v>
      </c>
      <c r="E6403" t="s">
        <v>17</v>
      </c>
      <c r="F6403" t="s">
        <v>59</v>
      </c>
      <c r="G6403">
        <v>78</v>
      </c>
      <c r="H6403">
        <v>0</v>
      </c>
      <c r="I6403" t="str">
        <f>INDEX('DATA - Teams'!$C:$C,MATCH(C6403,'DATA - Teams'!$B:$B,0))</f>
        <v>LESTER</v>
      </c>
    </row>
    <row r="6404" spans="1:9" hidden="1" x14ac:dyDescent="0.2">
      <c r="A6404">
        <v>2018</v>
      </c>
      <c r="B6404">
        <v>7</v>
      </c>
      <c r="C6404" t="s">
        <v>404</v>
      </c>
      <c r="D6404" t="s">
        <v>184</v>
      </c>
      <c r="E6404" t="s">
        <v>10</v>
      </c>
      <c r="F6404" t="s">
        <v>38</v>
      </c>
      <c r="G6404">
        <v>86</v>
      </c>
      <c r="H6404">
        <v>90</v>
      </c>
      <c r="I6404" t="str">
        <f>INDEX('DATA - Teams'!$C:$C,MATCH(C6404,'DATA - Teams'!$B:$B,0))</f>
        <v>LESTER</v>
      </c>
    </row>
    <row r="6405" spans="1:9" hidden="1" x14ac:dyDescent="0.2">
      <c r="A6405">
        <v>2018</v>
      </c>
      <c r="B6405">
        <v>7</v>
      </c>
      <c r="C6405" t="s">
        <v>404</v>
      </c>
      <c r="D6405" t="s">
        <v>98</v>
      </c>
      <c r="E6405" t="s">
        <v>14</v>
      </c>
      <c r="F6405" t="s">
        <v>43</v>
      </c>
      <c r="G6405">
        <v>68</v>
      </c>
      <c r="H6405">
        <v>59</v>
      </c>
      <c r="I6405" t="str">
        <f>INDEX('DATA - Teams'!$C:$C,MATCH(C6405,'DATA - Teams'!$B:$B,0))</f>
        <v>LESTER</v>
      </c>
    </row>
    <row r="6406" spans="1:9" hidden="1" x14ac:dyDescent="0.2">
      <c r="A6406">
        <v>2018</v>
      </c>
      <c r="B6406">
        <v>7</v>
      </c>
      <c r="C6406" t="s">
        <v>404</v>
      </c>
      <c r="D6406" t="s">
        <v>167</v>
      </c>
      <c r="E6406" t="s">
        <v>14</v>
      </c>
      <c r="F6406" t="s">
        <v>41</v>
      </c>
      <c r="G6406">
        <v>80</v>
      </c>
      <c r="H6406">
        <v>67</v>
      </c>
      <c r="I6406" t="str">
        <f>INDEX('DATA - Teams'!$C:$C,MATCH(C6406,'DATA - Teams'!$B:$B,0))</f>
        <v>LESTER</v>
      </c>
    </row>
    <row r="6407" spans="1:9" hidden="1" x14ac:dyDescent="0.2">
      <c r="A6407">
        <v>2018</v>
      </c>
      <c r="B6407">
        <v>7</v>
      </c>
      <c r="C6407" t="s">
        <v>404</v>
      </c>
      <c r="D6407" t="s">
        <v>239</v>
      </c>
      <c r="E6407" t="s">
        <v>22</v>
      </c>
      <c r="F6407" t="s">
        <v>41</v>
      </c>
      <c r="G6407">
        <v>119</v>
      </c>
      <c r="H6407">
        <v>114</v>
      </c>
      <c r="I6407" t="str">
        <f>INDEX('DATA - Teams'!$C:$C,MATCH(C6407,'DATA - Teams'!$B:$B,0))</f>
        <v>LESTER</v>
      </c>
    </row>
    <row r="6408" spans="1:9" hidden="1" x14ac:dyDescent="0.2">
      <c r="A6408">
        <v>2018</v>
      </c>
      <c r="B6408">
        <v>7</v>
      </c>
      <c r="C6408" t="s">
        <v>404</v>
      </c>
      <c r="D6408" t="s">
        <v>156</v>
      </c>
      <c r="E6408" t="s">
        <v>33</v>
      </c>
      <c r="F6408" t="s">
        <v>41</v>
      </c>
      <c r="G6408">
        <v>79</v>
      </c>
      <c r="H6408">
        <v>45</v>
      </c>
      <c r="I6408" t="str">
        <f>INDEX('DATA - Teams'!$C:$C,MATCH(C6408,'DATA - Teams'!$B:$B,0))</f>
        <v>LESTER</v>
      </c>
    </row>
    <row r="6409" spans="1:9" hidden="1" x14ac:dyDescent="0.2">
      <c r="A6409">
        <v>2018</v>
      </c>
      <c r="B6409">
        <v>7</v>
      </c>
      <c r="C6409" t="s">
        <v>404</v>
      </c>
      <c r="D6409" t="s">
        <v>124</v>
      </c>
      <c r="E6409" t="s">
        <v>24</v>
      </c>
      <c r="F6409" t="s">
        <v>41</v>
      </c>
      <c r="G6409">
        <v>136</v>
      </c>
      <c r="H6409">
        <v>142</v>
      </c>
      <c r="I6409" t="str">
        <f>INDEX('DATA - Teams'!$C:$C,MATCH(C6409,'DATA - Teams'!$B:$B,0))</f>
        <v>LESTER</v>
      </c>
    </row>
    <row r="6410" spans="1:9" hidden="1" x14ac:dyDescent="0.2">
      <c r="A6410">
        <v>2018</v>
      </c>
      <c r="B6410">
        <v>7</v>
      </c>
      <c r="C6410" t="s">
        <v>404</v>
      </c>
      <c r="D6410" t="s">
        <v>381</v>
      </c>
      <c r="E6410" t="s">
        <v>28</v>
      </c>
      <c r="F6410" t="s">
        <v>38</v>
      </c>
      <c r="G6410">
        <v>49</v>
      </c>
      <c r="H6410">
        <v>28</v>
      </c>
      <c r="I6410" t="str">
        <f>INDEX('DATA - Teams'!$C:$C,MATCH(C6410,'DATA - Teams'!$B:$B,0))</f>
        <v>LESTER</v>
      </c>
    </row>
    <row r="6411" spans="1:9" hidden="1" x14ac:dyDescent="0.2">
      <c r="A6411">
        <v>2018</v>
      </c>
      <c r="B6411">
        <v>7</v>
      </c>
      <c r="C6411" t="s">
        <v>404</v>
      </c>
      <c r="D6411" t="s">
        <v>216</v>
      </c>
      <c r="E6411" t="s">
        <v>21</v>
      </c>
      <c r="F6411" t="s">
        <v>52</v>
      </c>
      <c r="G6411">
        <v>71</v>
      </c>
      <c r="H6411">
        <v>96</v>
      </c>
      <c r="I6411" t="str">
        <f>INDEX('DATA - Teams'!$C:$C,MATCH(C6411,'DATA - Teams'!$B:$B,0))</f>
        <v>LESTER</v>
      </c>
    </row>
    <row r="6412" spans="1:9" hidden="1" x14ac:dyDescent="0.2">
      <c r="A6412">
        <v>2018</v>
      </c>
      <c r="B6412">
        <v>7</v>
      </c>
      <c r="C6412" t="s">
        <v>404</v>
      </c>
      <c r="D6412" t="s">
        <v>291</v>
      </c>
      <c r="E6412" t="s">
        <v>36</v>
      </c>
      <c r="F6412" t="s">
        <v>38</v>
      </c>
      <c r="G6412">
        <v>103</v>
      </c>
      <c r="H6412">
        <v>88</v>
      </c>
      <c r="I6412" t="str">
        <f>INDEX('DATA - Teams'!$C:$C,MATCH(C6412,'DATA - Teams'!$B:$B,0))</f>
        <v>LESTER</v>
      </c>
    </row>
    <row r="6413" spans="1:9" hidden="1" x14ac:dyDescent="0.2">
      <c r="A6413">
        <v>2018</v>
      </c>
      <c r="B6413">
        <v>7</v>
      </c>
      <c r="C6413" t="s">
        <v>404</v>
      </c>
      <c r="D6413" t="s">
        <v>302</v>
      </c>
      <c r="E6413" t="s">
        <v>36</v>
      </c>
      <c r="F6413" t="s">
        <v>41</v>
      </c>
      <c r="G6413">
        <v>76</v>
      </c>
      <c r="H6413">
        <v>88</v>
      </c>
      <c r="I6413" t="str">
        <f>INDEX('DATA - Teams'!$C:$C,MATCH(C6413,'DATA - Teams'!$B:$B,0))</f>
        <v>LESTER</v>
      </c>
    </row>
    <row r="6414" spans="1:9" hidden="1" x14ac:dyDescent="0.2">
      <c r="A6414">
        <v>2018</v>
      </c>
      <c r="B6414">
        <v>7</v>
      </c>
      <c r="C6414" t="s">
        <v>404</v>
      </c>
      <c r="D6414" t="s">
        <v>261</v>
      </c>
      <c r="E6414" t="s">
        <v>36</v>
      </c>
      <c r="F6414" t="s">
        <v>43</v>
      </c>
      <c r="G6414">
        <v>82</v>
      </c>
      <c r="H6414">
        <v>74</v>
      </c>
      <c r="I6414" t="str">
        <f>INDEX('DATA - Teams'!$C:$C,MATCH(C6414,'DATA - Teams'!$B:$B,0))</f>
        <v>LESTER</v>
      </c>
    </row>
    <row r="6415" spans="1:9" hidden="1" x14ac:dyDescent="0.2">
      <c r="A6415">
        <v>2018</v>
      </c>
      <c r="B6415">
        <v>7</v>
      </c>
      <c r="C6415" t="s">
        <v>404</v>
      </c>
      <c r="D6415" t="s">
        <v>99</v>
      </c>
      <c r="E6415" t="s">
        <v>18</v>
      </c>
      <c r="F6415" t="s">
        <v>43</v>
      </c>
      <c r="G6415">
        <v>80</v>
      </c>
      <c r="H6415">
        <v>89</v>
      </c>
      <c r="I6415" t="str">
        <f>INDEX('DATA - Teams'!$C:$C,MATCH(C6415,'DATA - Teams'!$B:$B,0))</f>
        <v>LESTER</v>
      </c>
    </row>
    <row r="6416" spans="1:9" hidden="1" x14ac:dyDescent="0.2">
      <c r="A6416">
        <v>2018</v>
      </c>
      <c r="B6416">
        <v>7</v>
      </c>
      <c r="C6416" t="s">
        <v>404</v>
      </c>
      <c r="D6416" t="s">
        <v>316</v>
      </c>
      <c r="E6416" t="s">
        <v>17</v>
      </c>
      <c r="F6416" t="s">
        <v>38</v>
      </c>
      <c r="G6416">
        <v>68</v>
      </c>
      <c r="H6416">
        <v>40</v>
      </c>
      <c r="I6416" t="str">
        <f>INDEX('DATA - Teams'!$C:$C,MATCH(C6416,'DATA - Teams'!$B:$B,0))</f>
        <v>LESTER</v>
      </c>
    </row>
    <row r="6417" spans="1:9" hidden="1" x14ac:dyDescent="0.2">
      <c r="A6417">
        <v>2018</v>
      </c>
      <c r="B6417">
        <v>7</v>
      </c>
      <c r="C6417" t="s">
        <v>404</v>
      </c>
      <c r="D6417" t="s">
        <v>46</v>
      </c>
      <c r="E6417" t="s">
        <v>32</v>
      </c>
      <c r="F6417" t="s">
        <v>41</v>
      </c>
      <c r="G6417">
        <v>85</v>
      </c>
      <c r="H6417">
        <v>83</v>
      </c>
      <c r="I6417" t="str">
        <f>INDEX('DATA - Teams'!$C:$C,MATCH(C6417,'DATA - Teams'!$B:$B,0))</f>
        <v>LESTER</v>
      </c>
    </row>
    <row r="6418" spans="1:9" hidden="1" x14ac:dyDescent="0.2">
      <c r="A6418">
        <v>2018</v>
      </c>
      <c r="B6418">
        <v>7</v>
      </c>
      <c r="C6418" t="s">
        <v>404</v>
      </c>
      <c r="D6418" t="s">
        <v>185</v>
      </c>
      <c r="E6418" t="s">
        <v>32</v>
      </c>
      <c r="F6418" t="s">
        <v>43</v>
      </c>
      <c r="G6418">
        <v>72</v>
      </c>
      <c r="H6418">
        <v>98</v>
      </c>
      <c r="I6418" t="str">
        <f>INDEX('DATA - Teams'!$C:$C,MATCH(C6418,'DATA - Teams'!$B:$B,0))</f>
        <v>LESTER</v>
      </c>
    </row>
    <row r="6419" spans="1:9" hidden="1" x14ac:dyDescent="0.2">
      <c r="A6419">
        <v>2018</v>
      </c>
      <c r="B6419">
        <v>7</v>
      </c>
      <c r="C6419" t="s">
        <v>404</v>
      </c>
      <c r="D6419" t="s">
        <v>357</v>
      </c>
      <c r="E6419" t="s">
        <v>32</v>
      </c>
      <c r="F6419" t="s">
        <v>43</v>
      </c>
      <c r="G6419">
        <v>79</v>
      </c>
      <c r="H6419">
        <v>62</v>
      </c>
      <c r="I6419" t="str">
        <f>INDEX('DATA - Teams'!$C:$C,MATCH(C6419,'DATA - Teams'!$B:$B,0))</f>
        <v>LESTER</v>
      </c>
    </row>
    <row r="6420" spans="1:9" hidden="1" x14ac:dyDescent="0.2">
      <c r="A6420">
        <v>2018</v>
      </c>
      <c r="B6420">
        <v>7</v>
      </c>
      <c r="C6420" t="s">
        <v>404</v>
      </c>
      <c r="D6420" t="s">
        <v>369</v>
      </c>
      <c r="E6420" t="s">
        <v>32</v>
      </c>
      <c r="F6420" t="s">
        <v>38</v>
      </c>
      <c r="G6420">
        <v>87</v>
      </c>
      <c r="H6420">
        <v>79</v>
      </c>
      <c r="I6420" t="str">
        <f>INDEX('DATA - Teams'!$C:$C,MATCH(C6420,'DATA - Teams'!$B:$B,0))</f>
        <v>LESTER</v>
      </c>
    </row>
    <row r="6421" spans="1:9" hidden="1" x14ac:dyDescent="0.2">
      <c r="A6421">
        <v>2018</v>
      </c>
      <c r="B6421">
        <v>7</v>
      </c>
      <c r="C6421" t="s">
        <v>404</v>
      </c>
      <c r="D6421" t="s">
        <v>236</v>
      </c>
      <c r="E6421" t="s">
        <v>35</v>
      </c>
      <c r="F6421" t="s">
        <v>41</v>
      </c>
      <c r="G6421">
        <v>96</v>
      </c>
      <c r="H6421">
        <v>114</v>
      </c>
      <c r="I6421" t="str">
        <f>INDEX('DATA - Teams'!$C:$C,MATCH(C6421,'DATA - Teams'!$B:$B,0))</f>
        <v>LESTER</v>
      </c>
    </row>
    <row r="6422" spans="1:9" hidden="1" x14ac:dyDescent="0.2">
      <c r="A6422">
        <v>2018</v>
      </c>
      <c r="B6422">
        <v>7</v>
      </c>
      <c r="C6422" t="s">
        <v>404</v>
      </c>
      <c r="D6422" t="s">
        <v>150</v>
      </c>
      <c r="E6422" t="s">
        <v>31</v>
      </c>
      <c r="F6422" t="s">
        <v>59</v>
      </c>
      <c r="G6422">
        <v>69</v>
      </c>
      <c r="H6422">
        <v>0</v>
      </c>
      <c r="I6422" t="str">
        <f>INDEX('DATA - Teams'!$C:$C,MATCH(C6422,'DATA - Teams'!$B:$B,0))</f>
        <v>LESTER</v>
      </c>
    </row>
    <row r="6423" spans="1:9" hidden="1" x14ac:dyDescent="0.2">
      <c r="A6423">
        <v>2018</v>
      </c>
      <c r="B6423">
        <v>7</v>
      </c>
      <c r="C6423" t="s">
        <v>404</v>
      </c>
      <c r="D6423" t="s">
        <v>298</v>
      </c>
      <c r="E6423" t="s">
        <v>22</v>
      </c>
      <c r="F6423" t="s">
        <v>59</v>
      </c>
      <c r="G6423">
        <v>86</v>
      </c>
      <c r="H6423">
        <v>87</v>
      </c>
      <c r="I6423" t="str">
        <f>INDEX('DATA - Teams'!$C:$C,MATCH(C6423,'DATA - Teams'!$B:$B,0))</f>
        <v>LESTER</v>
      </c>
    </row>
    <row r="6424" spans="1:9" hidden="1" x14ac:dyDescent="0.2">
      <c r="A6424">
        <v>2018</v>
      </c>
      <c r="B6424">
        <v>7</v>
      </c>
      <c r="C6424" t="s">
        <v>404</v>
      </c>
      <c r="D6424" t="s">
        <v>260</v>
      </c>
      <c r="E6424" t="s">
        <v>24</v>
      </c>
      <c r="F6424" t="s">
        <v>59</v>
      </c>
      <c r="G6424">
        <v>92</v>
      </c>
      <c r="H6424">
        <v>0</v>
      </c>
      <c r="I6424" t="str">
        <f>INDEX('DATA - Teams'!$C:$C,MATCH(C6424,'DATA - Teams'!$B:$B,0))</f>
        <v>LESTER</v>
      </c>
    </row>
    <row r="6425" spans="1:9" hidden="1" x14ac:dyDescent="0.2">
      <c r="A6425">
        <v>2018</v>
      </c>
      <c r="B6425">
        <v>7</v>
      </c>
      <c r="C6425" t="s">
        <v>404</v>
      </c>
      <c r="D6425" t="s">
        <v>212</v>
      </c>
      <c r="E6425" t="s">
        <v>28</v>
      </c>
      <c r="F6425" t="s">
        <v>59</v>
      </c>
      <c r="G6425">
        <v>95</v>
      </c>
      <c r="H6425">
        <v>0</v>
      </c>
      <c r="I6425" t="str">
        <f>INDEX('DATA - Teams'!$C:$C,MATCH(C6425,'DATA - Teams'!$B:$B,0))</f>
        <v>LESTER</v>
      </c>
    </row>
    <row r="6426" spans="1:9" hidden="1" x14ac:dyDescent="0.2">
      <c r="A6426">
        <v>2018</v>
      </c>
      <c r="B6426">
        <v>8</v>
      </c>
      <c r="C6426" t="s">
        <v>404</v>
      </c>
      <c r="D6426" t="s">
        <v>184</v>
      </c>
      <c r="E6426" t="s">
        <v>10</v>
      </c>
      <c r="F6426" t="s">
        <v>38</v>
      </c>
      <c r="G6426">
        <v>89</v>
      </c>
      <c r="H6426">
        <v>101</v>
      </c>
      <c r="I6426" t="str">
        <f>INDEX('DATA - Teams'!$C:$C,MATCH(C6426,'DATA - Teams'!$B:$B,0))</f>
        <v>LESTER</v>
      </c>
    </row>
    <row r="6427" spans="1:9" hidden="1" x14ac:dyDescent="0.2">
      <c r="A6427">
        <v>2018</v>
      </c>
      <c r="B6427">
        <v>8</v>
      </c>
      <c r="C6427" t="s">
        <v>404</v>
      </c>
      <c r="D6427" t="s">
        <v>150</v>
      </c>
      <c r="E6427" t="s">
        <v>31</v>
      </c>
      <c r="F6427" t="s">
        <v>41</v>
      </c>
      <c r="G6427">
        <v>69</v>
      </c>
      <c r="H6427">
        <v>110</v>
      </c>
      <c r="I6427" t="str">
        <f>INDEX('DATA - Teams'!$C:$C,MATCH(C6427,'DATA - Teams'!$B:$B,0))</f>
        <v>LESTER</v>
      </c>
    </row>
    <row r="6428" spans="1:9" hidden="1" x14ac:dyDescent="0.2">
      <c r="A6428">
        <v>2018</v>
      </c>
      <c r="B6428">
        <v>8</v>
      </c>
      <c r="C6428" t="s">
        <v>404</v>
      </c>
      <c r="D6428" t="s">
        <v>239</v>
      </c>
      <c r="E6428" t="s">
        <v>22</v>
      </c>
      <c r="F6428" t="s">
        <v>41</v>
      </c>
      <c r="G6428">
        <v>116</v>
      </c>
      <c r="H6428">
        <v>102</v>
      </c>
      <c r="I6428" t="str">
        <f>INDEX('DATA - Teams'!$C:$C,MATCH(C6428,'DATA - Teams'!$B:$B,0))</f>
        <v>LESTER</v>
      </c>
    </row>
    <row r="6429" spans="1:9" hidden="1" x14ac:dyDescent="0.2">
      <c r="A6429">
        <v>2018</v>
      </c>
      <c r="B6429">
        <v>8</v>
      </c>
      <c r="C6429" t="s">
        <v>404</v>
      </c>
      <c r="D6429" t="s">
        <v>349</v>
      </c>
      <c r="E6429" t="s">
        <v>33</v>
      </c>
      <c r="F6429" t="s">
        <v>38</v>
      </c>
      <c r="G6429">
        <v>84</v>
      </c>
      <c r="H6429">
        <v>92</v>
      </c>
      <c r="I6429" t="str">
        <f>INDEX('DATA - Teams'!$C:$C,MATCH(C6429,'DATA - Teams'!$B:$B,0))</f>
        <v>LESTER</v>
      </c>
    </row>
    <row r="6430" spans="1:9" hidden="1" x14ac:dyDescent="0.2">
      <c r="A6430">
        <v>2018</v>
      </c>
      <c r="B6430">
        <v>8</v>
      </c>
      <c r="C6430" t="s">
        <v>404</v>
      </c>
      <c r="D6430" t="s">
        <v>51</v>
      </c>
      <c r="E6430" t="s">
        <v>24</v>
      </c>
      <c r="F6430" t="s">
        <v>52</v>
      </c>
      <c r="G6430">
        <v>124</v>
      </c>
      <c r="H6430">
        <v>150</v>
      </c>
      <c r="I6430" t="str">
        <f>INDEX('DATA - Teams'!$C:$C,MATCH(C6430,'DATA - Teams'!$B:$B,0))</f>
        <v>LESTER</v>
      </c>
    </row>
    <row r="6431" spans="1:9" hidden="1" x14ac:dyDescent="0.2">
      <c r="A6431">
        <v>2018</v>
      </c>
      <c r="B6431">
        <v>8</v>
      </c>
      <c r="C6431" t="s">
        <v>404</v>
      </c>
      <c r="D6431" t="s">
        <v>124</v>
      </c>
      <c r="E6431" t="s">
        <v>24</v>
      </c>
      <c r="F6431" t="s">
        <v>41</v>
      </c>
      <c r="G6431">
        <v>129</v>
      </c>
      <c r="H6431">
        <v>126</v>
      </c>
      <c r="I6431" t="str">
        <f>INDEX('DATA - Teams'!$C:$C,MATCH(C6431,'DATA - Teams'!$B:$B,0))</f>
        <v>LESTER</v>
      </c>
    </row>
    <row r="6432" spans="1:9" hidden="1" x14ac:dyDescent="0.2">
      <c r="A6432">
        <v>2018</v>
      </c>
      <c r="B6432">
        <v>8</v>
      </c>
      <c r="C6432" t="s">
        <v>404</v>
      </c>
      <c r="D6432" t="s">
        <v>261</v>
      </c>
      <c r="E6432" t="s">
        <v>36</v>
      </c>
      <c r="F6432" t="s">
        <v>43</v>
      </c>
      <c r="G6432">
        <v>74</v>
      </c>
      <c r="H6432">
        <v>63</v>
      </c>
      <c r="I6432" t="str">
        <f>INDEX('DATA - Teams'!$C:$C,MATCH(C6432,'DATA - Teams'!$B:$B,0))</f>
        <v>LESTER</v>
      </c>
    </row>
    <row r="6433" spans="1:9" hidden="1" x14ac:dyDescent="0.2">
      <c r="A6433">
        <v>2018</v>
      </c>
      <c r="B6433">
        <v>8</v>
      </c>
      <c r="C6433" t="s">
        <v>404</v>
      </c>
      <c r="D6433" t="s">
        <v>291</v>
      </c>
      <c r="E6433" t="s">
        <v>36</v>
      </c>
      <c r="F6433" t="s">
        <v>38</v>
      </c>
      <c r="G6433">
        <v>98</v>
      </c>
      <c r="H6433">
        <v>78</v>
      </c>
      <c r="I6433" t="str">
        <f>INDEX('DATA - Teams'!$C:$C,MATCH(C6433,'DATA - Teams'!$B:$B,0))</f>
        <v>LESTER</v>
      </c>
    </row>
    <row r="6434" spans="1:9" hidden="1" x14ac:dyDescent="0.2">
      <c r="A6434">
        <v>2018</v>
      </c>
      <c r="B6434">
        <v>8</v>
      </c>
      <c r="C6434" t="s">
        <v>404</v>
      </c>
      <c r="D6434" t="s">
        <v>302</v>
      </c>
      <c r="E6434" t="s">
        <v>36</v>
      </c>
      <c r="F6434" t="s">
        <v>41</v>
      </c>
      <c r="G6434">
        <v>84</v>
      </c>
      <c r="H6434">
        <v>124</v>
      </c>
      <c r="I6434" t="str">
        <f>INDEX('DATA - Teams'!$C:$C,MATCH(C6434,'DATA - Teams'!$B:$B,0))</f>
        <v>LESTER</v>
      </c>
    </row>
    <row r="6435" spans="1:9" hidden="1" x14ac:dyDescent="0.2">
      <c r="A6435">
        <v>2018</v>
      </c>
      <c r="B6435">
        <v>8</v>
      </c>
      <c r="C6435" t="s">
        <v>404</v>
      </c>
      <c r="D6435" t="s">
        <v>99</v>
      </c>
      <c r="E6435" t="s">
        <v>18</v>
      </c>
      <c r="F6435" t="s">
        <v>43</v>
      </c>
      <c r="G6435">
        <v>73</v>
      </c>
      <c r="H6435">
        <v>56</v>
      </c>
      <c r="I6435" t="str">
        <f>INDEX('DATA - Teams'!$C:$C,MATCH(C6435,'DATA - Teams'!$B:$B,0))</f>
        <v>LESTER</v>
      </c>
    </row>
    <row r="6436" spans="1:9" hidden="1" x14ac:dyDescent="0.2">
      <c r="A6436">
        <v>2018</v>
      </c>
      <c r="B6436">
        <v>8</v>
      </c>
      <c r="C6436" t="s">
        <v>404</v>
      </c>
      <c r="D6436" t="s">
        <v>105</v>
      </c>
      <c r="E6436" t="s">
        <v>13</v>
      </c>
      <c r="F6436" t="s">
        <v>41</v>
      </c>
      <c r="G6436">
        <v>89</v>
      </c>
      <c r="H6436">
        <v>103</v>
      </c>
      <c r="I6436" t="str">
        <f>INDEX('DATA - Teams'!$C:$C,MATCH(C6436,'DATA - Teams'!$B:$B,0))</f>
        <v>LESTER</v>
      </c>
    </row>
    <row r="6437" spans="1:9" hidden="1" x14ac:dyDescent="0.2">
      <c r="A6437">
        <v>2018</v>
      </c>
      <c r="B6437">
        <v>8</v>
      </c>
      <c r="C6437" t="s">
        <v>404</v>
      </c>
      <c r="D6437" t="s">
        <v>117</v>
      </c>
      <c r="E6437" t="s">
        <v>17</v>
      </c>
      <c r="F6437" t="s">
        <v>43</v>
      </c>
      <c r="G6437">
        <v>70</v>
      </c>
      <c r="H6437">
        <v>36</v>
      </c>
      <c r="I6437" t="str">
        <f>INDEX('DATA - Teams'!$C:$C,MATCH(C6437,'DATA - Teams'!$B:$B,0))</f>
        <v>LESTER</v>
      </c>
    </row>
    <row r="6438" spans="1:9" hidden="1" x14ac:dyDescent="0.2">
      <c r="A6438">
        <v>2018</v>
      </c>
      <c r="B6438">
        <v>8</v>
      </c>
      <c r="C6438" t="s">
        <v>404</v>
      </c>
      <c r="D6438" t="s">
        <v>316</v>
      </c>
      <c r="E6438" t="s">
        <v>17</v>
      </c>
      <c r="F6438" t="s">
        <v>38</v>
      </c>
      <c r="G6438">
        <v>62</v>
      </c>
      <c r="H6438">
        <v>49</v>
      </c>
      <c r="I6438" t="str">
        <f>INDEX('DATA - Teams'!$C:$C,MATCH(C6438,'DATA - Teams'!$B:$B,0))</f>
        <v>LESTER</v>
      </c>
    </row>
    <row r="6439" spans="1:9" hidden="1" x14ac:dyDescent="0.2">
      <c r="A6439">
        <v>2018</v>
      </c>
      <c r="B6439">
        <v>8</v>
      </c>
      <c r="C6439" t="s">
        <v>404</v>
      </c>
      <c r="D6439" t="s">
        <v>46</v>
      </c>
      <c r="E6439" t="s">
        <v>32</v>
      </c>
      <c r="F6439" t="s">
        <v>41</v>
      </c>
      <c r="G6439">
        <v>88</v>
      </c>
      <c r="H6439">
        <v>68</v>
      </c>
      <c r="I6439" t="str">
        <f>INDEX('DATA - Teams'!$C:$C,MATCH(C6439,'DATA - Teams'!$B:$B,0))</f>
        <v>LESTER</v>
      </c>
    </row>
    <row r="6440" spans="1:9" hidden="1" x14ac:dyDescent="0.2">
      <c r="A6440">
        <v>2018</v>
      </c>
      <c r="B6440">
        <v>8</v>
      </c>
      <c r="C6440" t="s">
        <v>404</v>
      </c>
      <c r="D6440" t="s">
        <v>357</v>
      </c>
      <c r="E6440" t="s">
        <v>32</v>
      </c>
      <c r="F6440" t="s">
        <v>43</v>
      </c>
      <c r="G6440">
        <v>76</v>
      </c>
      <c r="H6440">
        <v>61</v>
      </c>
      <c r="I6440" t="str">
        <f>INDEX('DATA - Teams'!$C:$C,MATCH(C6440,'DATA - Teams'!$B:$B,0))</f>
        <v>LESTER</v>
      </c>
    </row>
    <row r="6441" spans="1:9" hidden="1" x14ac:dyDescent="0.2">
      <c r="A6441">
        <v>2018</v>
      </c>
      <c r="B6441">
        <v>8</v>
      </c>
      <c r="C6441" t="s">
        <v>404</v>
      </c>
      <c r="D6441" t="s">
        <v>185</v>
      </c>
      <c r="E6441" t="s">
        <v>32</v>
      </c>
      <c r="F6441" t="s">
        <v>43</v>
      </c>
      <c r="G6441">
        <v>64</v>
      </c>
      <c r="H6441">
        <v>51</v>
      </c>
      <c r="I6441" t="str">
        <f>INDEX('DATA - Teams'!$C:$C,MATCH(C6441,'DATA - Teams'!$B:$B,0))</f>
        <v>LESTER</v>
      </c>
    </row>
    <row r="6442" spans="1:9" hidden="1" x14ac:dyDescent="0.2">
      <c r="A6442">
        <v>2018</v>
      </c>
      <c r="B6442">
        <v>8</v>
      </c>
      <c r="C6442" t="s">
        <v>404</v>
      </c>
      <c r="D6442" t="s">
        <v>369</v>
      </c>
      <c r="E6442" t="s">
        <v>32</v>
      </c>
      <c r="F6442" t="s">
        <v>38</v>
      </c>
      <c r="G6442">
        <v>96</v>
      </c>
      <c r="H6442">
        <v>95</v>
      </c>
      <c r="I6442" t="str">
        <f>INDEX('DATA - Teams'!$C:$C,MATCH(C6442,'DATA - Teams'!$B:$B,0))</f>
        <v>LESTER</v>
      </c>
    </row>
    <row r="6443" spans="1:9" hidden="1" x14ac:dyDescent="0.2">
      <c r="A6443">
        <v>2018</v>
      </c>
      <c r="B6443">
        <v>8</v>
      </c>
      <c r="C6443" t="s">
        <v>404</v>
      </c>
      <c r="D6443" t="s">
        <v>236</v>
      </c>
      <c r="E6443" t="s">
        <v>35</v>
      </c>
      <c r="F6443" t="s">
        <v>41</v>
      </c>
      <c r="G6443">
        <v>95</v>
      </c>
      <c r="H6443">
        <v>99</v>
      </c>
      <c r="I6443" t="str">
        <f>INDEX('DATA - Teams'!$C:$C,MATCH(C6443,'DATA - Teams'!$B:$B,0))</f>
        <v>LESTER</v>
      </c>
    </row>
    <row r="6444" spans="1:9" hidden="1" x14ac:dyDescent="0.2">
      <c r="A6444">
        <v>2018</v>
      </c>
      <c r="B6444">
        <v>8</v>
      </c>
      <c r="C6444" t="s">
        <v>404</v>
      </c>
      <c r="D6444" t="s">
        <v>156</v>
      </c>
      <c r="E6444" t="s">
        <v>33</v>
      </c>
      <c r="F6444" t="s">
        <v>59</v>
      </c>
      <c r="G6444">
        <v>83</v>
      </c>
      <c r="H6444">
        <v>120</v>
      </c>
      <c r="I6444" t="str">
        <f>INDEX('DATA - Teams'!$C:$C,MATCH(C6444,'DATA - Teams'!$B:$B,0))</f>
        <v>LESTER</v>
      </c>
    </row>
    <row r="6445" spans="1:9" hidden="1" x14ac:dyDescent="0.2">
      <c r="A6445">
        <v>2018</v>
      </c>
      <c r="B6445">
        <v>8</v>
      </c>
      <c r="C6445" t="s">
        <v>404</v>
      </c>
      <c r="D6445" t="s">
        <v>228</v>
      </c>
      <c r="E6445" t="s">
        <v>24</v>
      </c>
      <c r="F6445" t="s">
        <v>59</v>
      </c>
      <c r="G6445">
        <v>80</v>
      </c>
      <c r="H6445">
        <v>0</v>
      </c>
      <c r="I6445" t="str">
        <f>INDEX('DATA - Teams'!$C:$C,MATCH(C6445,'DATA - Teams'!$B:$B,0))</f>
        <v>LESTER</v>
      </c>
    </row>
    <row r="6446" spans="1:9" hidden="1" x14ac:dyDescent="0.2">
      <c r="A6446">
        <v>2018</v>
      </c>
      <c r="B6446">
        <v>8</v>
      </c>
      <c r="C6446" t="s">
        <v>404</v>
      </c>
      <c r="D6446" t="s">
        <v>260</v>
      </c>
      <c r="E6446" t="s">
        <v>24</v>
      </c>
      <c r="F6446" t="s">
        <v>59</v>
      </c>
      <c r="G6446">
        <v>92</v>
      </c>
      <c r="H6446">
        <v>0</v>
      </c>
      <c r="I6446" t="str">
        <f>INDEX('DATA - Teams'!$C:$C,MATCH(C6446,'DATA - Teams'!$B:$B,0))</f>
        <v>LESTER</v>
      </c>
    </row>
    <row r="6447" spans="1:9" hidden="1" x14ac:dyDescent="0.2">
      <c r="A6447">
        <v>2018</v>
      </c>
      <c r="B6447">
        <v>8</v>
      </c>
      <c r="C6447" t="s">
        <v>404</v>
      </c>
      <c r="D6447" t="s">
        <v>216</v>
      </c>
      <c r="E6447" t="s">
        <v>21</v>
      </c>
      <c r="F6447" t="s">
        <v>59</v>
      </c>
      <c r="G6447">
        <v>72</v>
      </c>
      <c r="H6447">
        <v>99</v>
      </c>
      <c r="I6447" t="str">
        <f>INDEX('DATA - Teams'!$C:$C,MATCH(C6447,'DATA - Teams'!$B:$B,0))</f>
        <v>LESTER</v>
      </c>
    </row>
    <row r="6448" spans="1:9" hidden="1" x14ac:dyDescent="0.2">
      <c r="A6448">
        <v>2018</v>
      </c>
      <c r="B6448">
        <v>9</v>
      </c>
      <c r="C6448" t="s">
        <v>404</v>
      </c>
      <c r="D6448" t="s">
        <v>184</v>
      </c>
      <c r="E6448" t="s">
        <v>10</v>
      </c>
      <c r="F6448" t="s">
        <v>38</v>
      </c>
      <c r="G6448">
        <v>88</v>
      </c>
      <c r="H6448">
        <v>77</v>
      </c>
      <c r="I6448" t="str">
        <f>INDEX('DATA - Teams'!$C:$C,MATCH(C6448,'DATA - Teams'!$B:$B,0))</f>
        <v>LESTER</v>
      </c>
    </row>
    <row r="6449" spans="1:9" hidden="1" x14ac:dyDescent="0.2">
      <c r="A6449">
        <v>2018</v>
      </c>
      <c r="B6449">
        <v>9</v>
      </c>
      <c r="C6449" t="s">
        <v>404</v>
      </c>
      <c r="D6449" t="s">
        <v>409</v>
      </c>
      <c r="E6449" t="s">
        <v>16</v>
      </c>
      <c r="F6449" t="s">
        <v>43</v>
      </c>
      <c r="G6449">
        <v>79</v>
      </c>
      <c r="H6449">
        <v>61</v>
      </c>
      <c r="I6449" t="str">
        <f>INDEX('DATA - Teams'!$C:$C,MATCH(C6449,'DATA - Teams'!$B:$B,0))</f>
        <v>LESTER</v>
      </c>
    </row>
    <row r="6450" spans="1:9" hidden="1" x14ac:dyDescent="0.2">
      <c r="A6450">
        <v>2018</v>
      </c>
      <c r="B6450">
        <v>9</v>
      </c>
      <c r="C6450" t="s">
        <v>404</v>
      </c>
      <c r="D6450" t="s">
        <v>150</v>
      </c>
      <c r="E6450" t="s">
        <v>31</v>
      </c>
      <c r="F6450" t="s">
        <v>41</v>
      </c>
      <c r="G6450">
        <v>81</v>
      </c>
      <c r="H6450">
        <v>137</v>
      </c>
      <c r="I6450" t="str">
        <f>INDEX('DATA - Teams'!$C:$C,MATCH(C6450,'DATA - Teams'!$B:$B,0))</f>
        <v>LESTER</v>
      </c>
    </row>
    <row r="6451" spans="1:9" hidden="1" x14ac:dyDescent="0.2">
      <c r="A6451">
        <v>2018</v>
      </c>
      <c r="B6451">
        <v>9</v>
      </c>
      <c r="C6451" t="s">
        <v>404</v>
      </c>
      <c r="D6451" t="s">
        <v>98</v>
      </c>
      <c r="E6451" t="s">
        <v>14</v>
      </c>
      <c r="F6451" t="s">
        <v>43</v>
      </c>
      <c r="G6451">
        <v>75</v>
      </c>
      <c r="H6451">
        <v>66</v>
      </c>
      <c r="I6451" t="str">
        <f>INDEX('DATA - Teams'!$C:$C,MATCH(C6451,'DATA - Teams'!$B:$B,0))</f>
        <v>LESTER</v>
      </c>
    </row>
    <row r="6452" spans="1:9" hidden="1" x14ac:dyDescent="0.2">
      <c r="A6452">
        <v>2018</v>
      </c>
      <c r="B6452">
        <v>9</v>
      </c>
      <c r="C6452" t="s">
        <v>404</v>
      </c>
      <c r="D6452" t="s">
        <v>239</v>
      </c>
      <c r="E6452" t="s">
        <v>22</v>
      </c>
      <c r="F6452" t="s">
        <v>41</v>
      </c>
      <c r="G6452">
        <v>101</v>
      </c>
      <c r="H6452">
        <v>74</v>
      </c>
      <c r="I6452" t="str">
        <f>INDEX('DATA - Teams'!$C:$C,MATCH(C6452,'DATA - Teams'!$B:$B,0))</f>
        <v>LESTER</v>
      </c>
    </row>
    <row r="6453" spans="1:9" hidden="1" x14ac:dyDescent="0.2">
      <c r="A6453">
        <v>2018</v>
      </c>
      <c r="B6453">
        <v>9</v>
      </c>
      <c r="C6453" t="s">
        <v>404</v>
      </c>
      <c r="D6453" t="s">
        <v>156</v>
      </c>
      <c r="E6453" t="s">
        <v>33</v>
      </c>
      <c r="F6453" t="s">
        <v>41</v>
      </c>
      <c r="G6453">
        <v>84</v>
      </c>
      <c r="H6453">
        <v>71</v>
      </c>
      <c r="I6453" t="str">
        <f>INDEX('DATA - Teams'!$C:$C,MATCH(C6453,'DATA - Teams'!$B:$B,0))</f>
        <v>LESTER</v>
      </c>
    </row>
    <row r="6454" spans="1:9" hidden="1" x14ac:dyDescent="0.2">
      <c r="A6454">
        <v>2018</v>
      </c>
      <c r="B6454">
        <v>9</v>
      </c>
      <c r="C6454" t="s">
        <v>404</v>
      </c>
      <c r="D6454" t="s">
        <v>349</v>
      </c>
      <c r="E6454" t="s">
        <v>33</v>
      </c>
      <c r="F6454" t="s">
        <v>38</v>
      </c>
      <c r="G6454">
        <v>92</v>
      </c>
      <c r="H6454">
        <v>111</v>
      </c>
      <c r="I6454" t="str">
        <f>INDEX('DATA - Teams'!$C:$C,MATCH(C6454,'DATA - Teams'!$B:$B,0))</f>
        <v>LESTER</v>
      </c>
    </row>
    <row r="6455" spans="1:9" hidden="1" x14ac:dyDescent="0.2">
      <c r="A6455">
        <v>2018</v>
      </c>
      <c r="B6455">
        <v>9</v>
      </c>
      <c r="C6455" t="s">
        <v>404</v>
      </c>
      <c r="D6455" t="s">
        <v>51</v>
      </c>
      <c r="E6455" t="s">
        <v>24</v>
      </c>
      <c r="F6455" t="s">
        <v>52</v>
      </c>
      <c r="G6455">
        <v>112</v>
      </c>
      <c r="H6455">
        <v>84</v>
      </c>
      <c r="I6455" t="str">
        <f>INDEX('DATA - Teams'!$C:$C,MATCH(C6455,'DATA - Teams'!$B:$B,0))</f>
        <v>LESTER</v>
      </c>
    </row>
    <row r="6456" spans="1:9" hidden="1" x14ac:dyDescent="0.2">
      <c r="A6456">
        <v>2018</v>
      </c>
      <c r="B6456">
        <v>9</v>
      </c>
      <c r="C6456" t="s">
        <v>404</v>
      </c>
      <c r="D6456" t="s">
        <v>228</v>
      </c>
      <c r="E6456" t="s">
        <v>24</v>
      </c>
      <c r="F6456" t="s">
        <v>43</v>
      </c>
      <c r="G6456">
        <v>77</v>
      </c>
      <c r="H6456">
        <v>79</v>
      </c>
      <c r="I6456" t="str">
        <f>INDEX('DATA - Teams'!$C:$C,MATCH(C6456,'DATA - Teams'!$B:$B,0))</f>
        <v>LESTER</v>
      </c>
    </row>
    <row r="6457" spans="1:9" hidden="1" x14ac:dyDescent="0.2">
      <c r="A6457">
        <v>2018</v>
      </c>
      <c r="B6457">
        <v>9</v>
      </c>
      <c r="C6457" t="s">
        <v>404</v>
      </c>
      <c r="D6457" t="s">
        <v>260</v>
      </c>
      <c r="E6457" t="s">
        <v>24</v>
      </c>
      <c r="F6457" t="s">
        <v>38</v>
      </c>
      <c r="G6457">
        <v>85</v>
      </c>
      <c r="H6457">
        <v>82</v>
      </c>
      <c r="I6457" t="str">
        <f>INDEX('DATA - Teams'!$C:$C,MATCH(C6457,'DATA - Teams'!$B:$B,0))</f>
        <v>LESTER</v>
      </c>
    </row>
    <row r="6458" spans="1:9" hidden="1" x14ac:dyDescent="0.2">
      <c r="A6458">
        <v>2018</v>
      </c>
      <c r="B6458">
        <v>9</v>
      </c>
      <c r="C6458" t="s">
        <v>404</v>
      </c>
      <c r="D6458" t="s">
        <v>124</v>
      </c>
      <c r="E6458" t="s">
        <v>24</v>
      </c>
      <c r="F6458" t="s">
        <v>41</v>
      </c>
      <c r="G6458">
        <v>129</v>
      </c>
      <c r="H6458">
        <v>101</v>
      </c>
      <c r="I6458" t="str">
        <f>INDEX('DATA - Teams'!$C:$C,MATCH(C6458,'DATA - Teams'!$B:$B,0))</f>
        <v>LESTER</v>
      </c>
    </row>
    <row r="6459" spans="1:9" hidden="1" x14ac:dyDescent="0.2">
      <c r="A6459">
        <v>2018</v>
      </c>
      <c r="B6459">
        <v>9</v>
      </c>
      <c r="C6459" t="s">
        <v>404</v>
      </c>
      <c r="D6459" t="s">
        <v>291</v>
      </c>
      <c r="E6459" t="s">
        <v>36</v>
      </c>
      <c r="F6459" t="s">
        <v>38</v>
      </c>
      <c r="G6459">
        <v>95</v>
      </c>
      <c r="H6459">
        <v>105</v>
      </c>
      <c r="I6459" t="str">
        <f>INDEX('DATA - Teams'!$C:$C,MATCH(C6459,'DATA - Teams'!$B:$B,0))</f>
        <v>LESTER</v>
      </c>
    </row>
    <row r="6460" spans="1:9" hidden="1" x14ac:dyDescent="0.2">
      <c r="A6460">
        <v>2018</v>
      </c>
      <c r="B6460">
        <v>9</v>
      </c>
      <c r="C6460" t="s">
        <v>404</v>
      </c>
      <c r="D6460" t="s">
        <v>302</v>
      </c>
      <c r="E6460" t="s">
        <v>36</v>
      </c>
      <c r="F6460" t="s">
        <v>41</v>
      </c>
      <c r="G6460">
        <v>86</v>
      </c>
      <c r="H6460">
        <v>109</v>
      </c>
      <c r="I6460" t="str">
        <f>INDEX('DATA - Teams'!$C:$C,MATCH(C6460,'DATA - Teams'!$B:$B,0))</f>
        <v>LESTER</v>
      </c>
    </row>
    <row r="6461" spans="1:9" hidden="1" x14ac:dyDescent="0.2">
      <c r="A6461">
        <v>2018</v>
      </c>
      <c r="B6461">
        <v>9</v>
      </c>
      <c r="C6461" t="s">
        <v>404</v>
      </c>
      <c r="D6461" t="s">
        <v>99</v>
      </c>
      <c r="E6461" t="s">
        <v>18</v>
      </c>
      <c r="F6461" t="s">
        <v>43</v>
      </c>
      <c r="G6461">
        <v>59</v>
      </c>
      <c r="H6461">
        <v>51</v>
      </c>
      <c r="I6461" t="str">
        <f>INDEX('DATA - Teams'!$C:$C,MATCH(C6461,'DATA - Teams'!$B:$B,0))</f>
        <v>LESTER</v>
      </c>
    </row>
    <row r="6462" spans="1:9" hidden="1" x14ac:dyDescent="0.2">
      <c r="A6462">
        <v>2018</v>
      </c>
      <c r="B6462">
        <v>9</v>
      </c>
      <c r="C6462" t="s">
        <v>404</v>
      </c>
      <c r="D6462" t="s">
        <v>105</v>
      </c>
      <c r="E6462" t="s">
        <v>13</v>
      </c>
      <c r="F6462" t="s">
        <v>41</v>
      </c>
      <c r="G6462">
        <v>103</v>
      </c>
      <c r="H6462">
        <v>108</v>
      </c>
      <c r="I6462" t="str">
        <f>INDEX('DATA - Teams'!$C:$C,MATCH(C6462,'DATA - Teams'!$B:$B,0))</f>
        <v>LESTER</v>
      </c>
    </row>
    <row r="6463" spans="1:9" hidden="1" x14ac:dyDescent="0.2">
      <c r="A6463">
        <v>2018</v>
      </c>
      <c r="B6463">
        <v>9</v>
      </c>
      <c r="C6463" t="s">
        <v>404</v>
      </c>
      <c r="D6463" t="s">
        <v>369</v>
      </c>
      <c r="E6463" t="s">
        <v>32</v>
      </c>
      <c r="F6463" t="s">
        <v>38</v>
      </c>
      <c r="G6463">
        <v>90</v>
      </c>
      <c r="H6463">
        <v>85</v>
      </c>
      <c r="I6463" t="str">
        <f>INDEX('DATA - Teams'!$C:$C,MATCH(C6463,'DATA - Teams'!$B:$B,0))</f>
        <v>LESTER</v>
      </c>
    </row>
    <row r="6464" spans="1:9" hidden="1" x14ac:dyDescent="0.2">
      <c r="A6464">
        <v>2018</v>
      </c>
      <c r="B6464">
        <v>9</v>
      </c>
      <c r="C6464" t="s">
        <v>404</v>
      </c>
      <c r="D6464" t="s">
        <v>159</v>
      </c>
      <c r="E6464" t="s">
        <v>23</v>
      </c>
      <c r="F6464" t="s">
        <v>43</v>
      </c>
      <c r="G6464">
        <v>86</v>
      </c>
      <c r="H6464">
        <v>54</v>
      </c>
      <c r="I6464" t="str">
        <f>INDEX('DATA - Teams'!$C:$C,MATCH(C6464,'DATA - Teams'!$B:$B,0))</f>
        <v>LESTER</v>
      </c>
    </row>
    <row r="6465" spans="1:9" hidden="1" x14ac:dyDescent="0.2">
      <c r="A6465">
        <v>2018</v>
      </c>
      <c r="B6465">
        <v>9</v>
      </c>
      <c r="C6465" t="s">
        <v>404</v>
      </c>
      <c r="D6465" t="s">
        <v>236</v>
      </c>
      <c r="E6465" t="s">
        <v>35</v>
      </c>
      <c r="F6465" t="s">
        <v>41</v>
      </c>
      <c r="G6465">
        <v>92</v>
      </c>
      <c r="H6465">
        <v>102</v>
      </c>
      <c r="I6465" t="str">
        <f>INDEX('DATA - Teams'!$C:$C,MATCH(C6465,'DATA - Teams'!$B:$B,0))</f>
        <v>LESTER</v>
      </c>
    </row>
    <row r="6466" spans="1:9" hidden="1" x14ac:dyDescent="0.2">
      <c r="A6466">
        <v>2018</v>
      </c>
      <c r="B6466">
        <v>9</v>
      </c>
      <c r="C6466" t="s">
        <v>404</v>
      </c>
      <c r="D6466" t="s">
        <v>216</v>
      </c>
      <c r="E6466" t="s">
        <v>21</v>
      </c>
      <c r="F6466" t="s">
        <v>59</v>
      </c>
      <c r="G6466">
        <v>83</v>
      </c>
      <c r="H6466">
        <v>116</v>
      </c>
      <c r="I6466" t="str">
        <f>INDEX('DATA - Teams'!$C:$C,MATCH(C6466,'DATA - Teams'!$B:$B,0))</f>
        <v>LESTER</v>
      </c>
    </row>
    <row r="6467" spans="1:9" hidden="1" x14ac:dyDescent="0.2">
      <c r="A6467">
        <v>2018</v>
      </c>
      <c r="B6467">
        <v>9</v>
      </c>
      <c r="C6467" t="s">
        <v>404</v>
      </c>
      <c r="D6467" t="s">
        <v>316</v>
      </c>
      <c r="E6467" t="s">
        <v>17</v>
      </c>
      <c r="F6467" t="s">
        <v>59</v>
      </c>
      <c r="G6467">
        <v>58</v>
      </c>
      <c r="H6467">
        <v>89</v>
      </c>
      <c r="I6467" t="str">
        <f>INDEX('DATA - Teams'!$C:$C,MATCH(C6467,'DATA - Teams'!$B:$B,0))</f>
        <v>LESTER</v>
      </c>
    </row>
    <row r="6468" spans="1:9" hidden="1" x14ac:dyDescent="0.2">
      <c r="A6468">
        <v>2018</v>
      </c>
      <c r="B6468">
        <v>9</v>
      </c>
      <c r="C6468" t="s">
        <v>404</v>
      </c>
      <c r="D6468" t="s">
        <v>185</v>
      </c>
      <c r="E6468" t="s">
        <v>32</v>
      </c>
      <c r="F6468" t="s">
        <v>59</v>
      </c>
      <c r="G6468">
        <v>63</v>
      </c>
      <c r="H6468">
        <v>100</v>
      </c>
      <c r="I6468" t="str">
        <f>INDEX('DATA - Teams'!$C:$C,MATCH(C6468,'DATA - Teams'!$B:$B,0))</f>
        <v>LESTER</v>
      </c>
    </row>
    <row r="6469" spans="1:9" hidden="1" x14ac:dyDescent="0.2">
      <c r="A6469">
        <v>2018</v>
      </c>
      <c r="B6469">
        <v>9</v>
      </c>
      <c r="C6469" t="s">
        <v>404</v>
      </c>
      <c r="D6469" t="s">
        <v>46</v>
      </c>
      <c r="E6469" t="s">
        <v>32</v>
      </c>
      <c r="F6469" t="s">
        <v>59</v>
      </c>
      <c r="G6469">
        <v>90</v>
      </c>
      <c r="H6469">
        <v>107</v>
      </c>
      <c r="I6469" t="str">
        <f>INDEX('DATA - Teams'!$C:$C,MATCH(C6469,'DATA - Teams'!$B:$B,0))</f>
        <v>LESTER</v>
      </c>
    </row>
    <row r="6470" spans="1:9" hidden="1" x14ac:dyDescent="0.2">
      <c r="A6470">
        <v>2018</v>
      </c>
      <c r="B6470">
        <v>10</v>
      </c>
      <c r="C6470" t="s">
        <v>404</v>
      </c>
      <c r="D6470" t="s">
        <v>184</v>
      </c>
      <c r="E6470" t="s">
        <v>10</v>
      </c>
      <c r="F6470" t="s">
        <v>38</v>
      </c>
      <c r="G6470">
        <v>96</v>
      </c>
      <c r="H6470">
        <v>120</v>
      </c>
      <c r="I6470" t="str">
        <f>INDEX('DATA - Teams'!$C:$C,MATCH(C6470,'DATA - Teams'!$B:$B,0))</f>
        <v>LESTER</v>
      </c>
    </row>
    <row r="6471" spans="1:9" hidden="1" x14ac:dyDescent="0.2">
      <c r="A6471">
        <v>2018</v>
      </c>
      <c r="B6471">
        <v>10</v>
      </c>
      <c r="C6471" t="s">
        <v>404</v>
      </c>
      <c r="D6471" t="s">
        <v>98</v>
      </c>
      <c r="E6471" t="s">
        <v>14</v>
      </c>
      <c r="F6471" t="s">
        <v>43</v>
      </c>
      <c r="G6471">
        <v>75</v>
      </c>
      <c r="H6471">
        <v>81</v>
      </c>
      <c r="I6471" t="str">
        <f>INDEX('DATA - Teams'!$C:$C,MATCH(C6471,'DATA - Teams'!$B:$B,0))</f>
        <v>LESTER</v>
      </c>
    </row>
    <row r="6472" spans="1:9" hidden="1" x14ac:dyDescent="0.2">
      <c r="A6472">
        <v>2018</v>
      </c>
      <c r="B6472">
        <v>10</v>
      </c>
      <c r="C6472" t="s">
        <v>404</v>
      </c>
      <c r="D6472" t="s">
        <v>239</v>
      </c>
      <c r="E6472" t="s">
        <v>22</v>
      </c>
      <c r="F6472" t="s">
        <v>41</v>
      </c>
      <c r="G6472">
        <v>100</v>
      </c>
      <c r="H6472">
        <v>63</v>
      </c>
      <c r="I6472" t="str">
        <f>INDEX('DATA - Teams'!$C:$C,MATCH(C6472,'DATA - Teams'!$B:$B,0))</f>
        <v>LESTER</v>
      </c>
    </row>
    <row r="6473" spans="1:9" hidden="1" x14ac:dyDescent="0.2">
      <c r="A6473">
        <v>2018</v>
      </c>
      <c r="B6473">
        <v>10</v>
      </c>
      <c r="C6473" t="s">
        <v>404</v>
      </c>
      <c r="D6473" t="s">
        <v>156</v>
      </c>
      <c r="E6473" t="s">
        <v>33</v>
      </c>
      <c r="F6473" t="s">
        <v>41</v>
      </c>
      <c r="G6473">
        <v>85</v>
      </c>
      <c r="H6473">
        <v>84</v>
      </c>
      <c r="I6473" t="str">
        <f>INDEX('DATA - Teams'!$C:$C,MATCH(C6473,'DATA - Teams'!$B:$B,0))</f>
        <v>LESTER</v>
      </c>
    </row>
    <row r="6474" spans="1:9" hidden="1" x14ac:dyDescent="0.2">
      <c r="A6474">
        <v>2018</v>
      </c>
      <c r="B6474">
        <v>10</v>
      </c>
      <c r="C6474" t="s">
        <v>404</v>
      </c>
      <c r="D6474" t="s">
        <v>349</v>
      </c>
      <c r="E6474" t="s">
        <v>33</v>
      </c>
      <c r="F6474" t="s">
        <v>38</v>
      </c>
      <c r="G6474">
        <v>89</v>
      </c>
      <c r="H6474">
        <v>65</v>
      </c>
      <c r="I6474" t="str">
        <f>INDEX('DATA - Teams'!$C:$C,MATCH(C6474,'DATA - Teams'!$B:$B,0))</f>
        <v>LESTER</v>
      </c>
    </row>
    <row r="6475" spans="1:9" hidden="1" x14ac:dyDescent="0.2">
      <c r="A6475">
        <v>2018</v>
      </c>
      <c r="B6475">
        <v>10</v>
      </c>
      <c r="C6475" t="s">
        <v>404</v>
      </c>
      <c r="D6475" t="s">
        <v>124</v>
      </c>
      <c r="E6475" t="s">
        <v>24</v>
      </c>
      <c r="F6475" t="s">
        <v>41</v>
      </c>
      <c r="G6475">
        <v>132</v>
      </c>
      <c r="H6475">
        <v>163</v>
      </c>
      <c r="I6475" t="str">
        <f>INDEX('DATA - Teams'!$C:$C,MATCH(C6475,'DATA - Teams'!$B:$B,0))</f>
        <v>LESTER</v>
      </c>
    </row>
    <row r="6476" spans="1:9" hidden="1" x14ac:dyDescent="0.2">
      <c r="A6476">
        <v>2018</v>
      </c>
      <c r="B6476">
        <v>10</v>
      </c>
      <c r="C6476" t="s">
        <v>404</v>
      </c>
      <c r="D6476" t="s">
        <v>228</v>
      </c>
      <c r="E6476" t="s">
        <v>24</v>
      </c>
      <c r="F6476" t="s">
        <v>43</v>
      </c>
      <c r="G6476">
        <v>80</v>
      </c>
      <c r="H6476">
        <v>74</v>
      </c>
      <c r="I6476" t="str">
        <f>INDEX('DATA - Teams'!$C:$C,MATCH(C6476,'DATA - Teams'!$B:$B,0))</f>
        <v>LESTER</v>
      </c>
    </row>
    <row r="6477" spans="1:9" hidden="1" x14ac:dyDescent="0.2">
      <c r="A6477">
        <v>2018</v>
      </c>
      <c r="B6477">
        <v>10</v>
      </c>
      <c r="C6477" t="s">
        <v>404</v>
      </c>
      <c r="D6477" t="s">
        <v>260</v>
      </c>
      <c r="E6477" t="s">
        <v>24</v>
      </c>
      <c r="F6477" t="s">
        <v>38</v>
      </c>
      <c r="G6477">
        <v>88</v>
      </c>
      <c r="H6477">
        <v>146</v>
      </c>
      <c r="I6477" t="str">
        <f>INDEX('DATA - Teams'!$C:$C,MATCH(C6477,'DATA - Teams'!$B:$B,0))</f>
        <v>LESTER</v>
      </c>
    </row>
    <row r="6478" spans="1:9" hidden="1" x14ac:dyDescent="0.2">
      <c r="A6478">
        <v>2018</v>
      </c>
      <c r="B6478">
        <v>10</v>
      </c>
      <c r="C6478" t="s">
        <v>404</v>
      </c>
      <c r="D6478" t="s">
        <v>51</v>
      </c>
      <c r="E6478" t="s">
        <v>24</v>
      </c>
      <c r="F6478" t="s">
        <v>52</v>
      </c>
      <c r="G6478">
        <v>113</v>
      </c>
      <c r="H6478">
        <v>70</v>
      </c>
      <c r="I6478" t="str">
        <f>INDEX('DATA - Teams'!$C:$C,MATCH(C6478,'DATA - Teams'!$B:$B,0))</f>
        <v>LESTER</v>
      </c>
    </row>
    <row r="6479" spans="1:9" hidden="1" x14ac:dyDescent="0.2">
      <c r="A6479">
        <v>2018</v>
      </c>
      <c r="B6479">
        <v>10</v>
      </c>
      <c r="C6479" t="s">
        <v>404</v>
      </c>
      <c r="D6479" t="s">
        <v>291</v>
      </c>
      <c r="E6479" t="s">
        <v>36</v>
      </c>
      <c r="F6479" t="s">
        <v>38</v>
      </c>
      <c r="G6479">
        <v>96</v>
      </c>
      <c r="H6479">
        <v>128</v>
      </c>
      <c r="I6479" t="str">
        <f>INDEX('DATA - Teams'!$C:$C,MATCH(C6479,'DATA - Teams'!$B:$B,0))</f>
        <v>LESTER</v>
      </c>
    </row>
    <row r="6480" spans="1:9" hidden="1" x14ac:dyDescent="0.2">
      <c r="A6480">
        <v>2018</v>
      </c>
      <c r="B6480">
        <v>10</v>
      </c>
      <c r="C6480" t="s">
        <v>404</v>
      </c>
      <c r="D6480" t="s">
        <v>302</v>
      </c>
      <c r="E6480" t="s">
        <v>36</v>
      </c>
      <c r="F6480" t="s">
        <v>41</v>
      </c>
      <c r="G6480">
        <v>88</v>
      </c>
      <c r="H6480">
        <v>84</v>
      </c>
      <c r="I6480" t="str">
        <f>INDEX('DATA - Teams'!$C:$C,MATCH(C6480,'DATA - Teams'!$B:$B,0))</f>
        <v>LESTER</v>
      </c>
    </row>
    <row r="6481" spans="1:9" hidden="1" x14ac:dyDescent="0.2">
      <c r="A6481">
        <v>2018</v>
      </c>
      <c r="B6481">
        <v>10</v>
      </c>
      <c r="C6481" t="s">
        <v>404</v>
      </c>
      <c r="D6481" t="s">
        <v>374</v>
      </c>
      <c r="E6481" t="s">
        <v>18</v>
      </c>
      <c r="F6481" t="s">
        <v>43</v>
      </c>
      <c r="G6481">
        <v>99</v>
      </c>
      <c r="H6481">
        <v>86</v>
      </c>
      <c r="I6481" t="str">
        <f>INDEX('DATA - Teams'!$C:$C,MATCH(C6481,'DATA - Teams'!$B:$B,0))</f>
        <v>LESTER</v>
      </c>
    </row>
    <row r="6482" spans="1:9" hidden="1" x14ac:dyDescent="0.2">
      <c r="A6482">
        <v>2018</v>
      </c>
      <c r="B6482">
        <v>10</v>
      </c>
      <c r="C6482" t="s">
        <v>404</v>
      </c>
      <c r="D6482" t="s">
        <v>99</v>
      </c>
      <c r="E6482" t="s">
        <v>18</v>
      </c>
      <c r="F6482" t="s">
        <v>43</v>
      </c>
      <c r="G6482">
        <v>71</v>
      </c>
      <c r="H6482">
        <v>85</v>
      </c>
      <c r="I6482" t="str">
        <f>INDEX('DATA - Teams'!$C:$C,MATCH(C6482,'DATA - Teams'!$B:$B,0))</f>
        <v>LESTER</v>
      </c>
    </row>
    <row r="6483" spans="1:9" hidden="1" x14ac:dyDescent="0.2">
      <c r="A6483">
        <v>2018</v>
      </c>
      <c r="B6483">
        <v>10</v>
      </c>
      <c r="C6483" t="s">
        <v>404</v>
      </c>
      <c r="D6483" t="s">
        <v>105</v>
      </c>
      <c r="E6483" t="s">
        <v>13</v>
      </c>
      <c r="F6483" t="s">
        <v>41</v>
      </c>
      <c r="G6483">
        <v>108</v>
      </c>
      <c r="H6483">
        <v>100</v>
      </c>
      <c r="I6483" t="str">
        <f>INDEX('DATA - Teams'!$C:$C,MATCH(C6483,'DATA - Teams'!$B:$B,0))</f>
        <v>LESTER</v>
      </c>
    </row>
    <row r="6484" spans="1:9" hidden="1" x14ac:dyDescent="0.2">
      <c r="A6484">
        <v>2018</v>
      </c>
      <c r="B6484">
        <v>10</v>
      </c>
      <c r="C6484" t="s">
        <v>404</v>
      </c>
      <c r="D6484" t="s">
        <v>46</v>
      </c>
      <c r="E6484" t="s">
        <v>32</v>
      </c>
      <c r="F6484" t="s">
        <v>41</v>
      </c>
      <c r="G6484">
        <v>84</v>
      </c>
      <c r="H6484">
        <v>47</v>
      </c>
      <c r="I6484" t="str">
        <f>INDEX('DATA - Teams'!$C:$C,MATCH(C6484,'DATA - Teams'!$B:$B,0))</f>
        <v>LESTER</v>
      </c>
    </row>
    <row r="6485" spans="1:9" hidden="1" x14ac:dyDescent="0.2">
      <c r="A6485">
        <v>2018</v>
      </c>
      <c r="B6485">
        <v>10</v>
      </c>
      <c r="C6485" t="s">
        <v>404</v>
      </c>
      <c r="D6485" t="s">
        <v>185</v>
      </c>
      <c r="E6485" t="s">
        <v>32</v>
      </c>
      <c r="F6485" t="s">
        <v>43</v>
      </c>
      <c r="G6485">
        <v>72</v>
      </c>
      <c r="H6485">
        <v>77</v>
      </c>
      <c r="I6485" t="str">
        <f>INDEX('DATA - Teams'!$C:$C,MATCH(C6485,'DATA - Teams'!$B:$B,0))</f>
        <v>LESTER</v>
      </c>
    </row>
    <row r="6486" spans="1:9" hidden="1" x14ac:dyDescent="0.2">
      <c r="A6486">
        <v>2018</v>
      </c>
      <c r="B6486">
        <v>10</v>
      </c>
      <c r="C6486" t="s">
        <v>404</v>
      </c>
      <c r="D6486" t="s">
        <v>369</v>
      </c>
      <c r="E6486" t="s">
        <v>32</v>
      </c>
      <c r="F6486" t="s">
        <v>38</v>
      </c>
      <c r="G6486">
        <v>83</v>
      </c>
      <c r="H6486">
        <v>53</v>
      </c>
      <c r="I6486" t="str">
        <f>INDEX('DATA - Teams'!$C:$C,MATCH(C6486,'DATA - Teams'!$B:$B,0))</f>
        <v>LESTER</v>
      </c>
    </row>
    <row r="6487" spans="1:9" hidden="1" x14ac:dyDescent="0.2">
      <c r="A6487">
        <v>2018</v>
      </c>
      <c r="B6487">
        <v>10</v>
      </c>
      <c r="C6487" t="s">
        <v>404</v>
      </c>
      <c r="D6487" t="s">
        <v>236</v>
      </c>
      <c r="E6487" t="s">
        <v>35</v>
      </c>
      <c r="F6487" t="s">
        <v>41</v>
      </c>
      <c r="G6487">
        <v>80</v>
      </c>
      <c r="H6487">
        <v>25</v>
      </c>
      <c r="I6487" t="str">
        <f>INDEX('DATA - Teams'!$C:$C,MATCH(C6487,'DATA - Teams'!$B:$B,0))</f>
        <v>LESTER</v>
      </c>
    </row>
    <row r="6488" spans="1:9" hidden="1" x14ac:dyDescent="0.2">
      <c r="A6488">
        <v>2018</v>
      </c>
      <c r="B6488">
        <v>10</v>
      </c>
      <c r="C6488" t="s">
        <v>404</v>
      </c>
      <c r="D6488" t="s">
        <v>150</v>
      </c>
      <c r="E6488" t="s">
        <v>31</v>
      </c>
      <c r="F6488" t="s">
        <v>59</v>
      </c>
      <c r="G6488">
        <v>81</v>
      </c>
      <c r="H6488">
        <v>0</v>
      </c>
      <c r="I6488" t="str">
        <f>INDEX('DATA - Teams'!$C:$C,MATCH(C6488,'DATA - Teams'!$B:$B,0))</f>
        <v>LESTER</v>
      </c>
    </row>
    <row r="6489" spans="1:9" hidden="1" x14ac:dyDescent="0.2">
      <c r="A6489">
        <v>2018</v>
      </c>
      <c r="B6489">
        <v>10</v>
      </c>
      <c r="C6489" t="s">
        <v>404</v>
      </c>
      <c r="D6489" t="s">
        <v>381</v>
      </c>
      <c r="E6489" t="s">
        <v>28</v>
      </c>
      <c r="F6489" t="s">
        <v>59</v>
      </c>
      <c r="G6489">
        <v>56</v>
      </c>
      <c r="H6489">
        <v>81</v>
      </c>
      <c r="I6489" t="str">
        <f>INDEX('DATA - Teams'!$C:$C,MATCH(C6489,'DATA - Teams'!$B:$B,0))</f>
        <v>LESTER</v>
      </c>
    </row>
    <row r="6490" spans="1:9" hidden="1" x14ac:dyDescent="0.2">
      <c r="A6490">
        <v>2018</v>
      </c>
      <c r="B6490">
        <v>10</v>
      </c>
      <c r="C6490" t="s">
        <v>404</v>
      </c>
      <c r="D6490" t="s">
        <v>216</v>
      </c>
      <c r="E6490" t="s">
        <v>21</v>
      </c>
      <c r="F6490" t="s">
        <v>59</v>
      </c>
      <c r="G6490">
        <v>83</v>
      </c>
      <c r="H6490">
        <v>74</v>
      </c>
      <c r="I6490" t="str">
        <f>INDEX('DATA - Teams'!$C:$C,MATCH(C6490,'DATA - Teams'!$B:$B,0))</f>
        <v>LESTER</v>
      </c>
    </row>
    <row r="6491" spans="1:9" hidden="1" x14ac:dyDescent="0.2">
      <c r="A6491">
        <v>2018</v>
      </c>
      <c r="B6491">
        <v>10</v>
      </c>
      <c r="C6491" t="s">
        <v>404</v>
      </c>
      <c r="D6491" t="s">
        <v>316</v>
      </c>
      <c r="E6491" t="s">
        <v>17</v>
      </c>
      <c r="F6491" t="s">
        <v>59</v>
      </c>
      <c r="G6491">
        <v>61</v>
      </c>
      <c r="H6491">
        <v>81</v>
      </c>
      <c r="I6491" t="str">
        <f>INDEX('DATA - Teams'!$C:$C,MATCH(C6491,'DATA - Teams'!$B:$B,0))</f>
        <v>LESTER</v>
      </c>
    </row>
    <row r="6492" spans="1:9" hidden="1" x14ac:dyDescent="0.2">
      <c r="A6492">
        <v>2018</v>
      </c>
      <c r="B6492">
        <v>11</v>
      </c>
      <c r="C6492" t="s">
        <v>404</v>
      </c>
      <c r="D6492" t="s">
        <v>184</v>
      </c>
      <c r="E6492" t="s">
        <v>10</v>
      </c>
      <c r="F6492" t="s">
        <v>38</v>
      </c>
      <c r="G6492">
        <v>90</v>
      </c>
      <c r="H6492">
        <v>77</v>
      </c>
      <c r="I6492" t="str">
        <f>INDEX('DATA - Teams'!$C:$C,MATCH(C6492,'DATA - Teams'!$B:$B,0))</f>
        <v>LESTER</v>
      </c>
    </row>
    <row r="6493" spans="1:9" hidden="1" x14ac:dyDescent="0.2">
      <c r="A6493">
        <v>2018</v>
      </c>
      <c r="B6493">
        <v>11</v>
      </c>
      <c r="C6493" t="s">
        <v>404</v>
      </c>
      <c r="D6493" t="s">
        <v>221</v>
      </c>
      <c r="E6493" t="s">
        <v>31</v>
      </c>
      <c r="F6493" t="s">
        <v>52</v>
      </c>
      <c r="G6493">
        <v>89</v>
      </c>
      <c r="H6493">
        <v>82</v>
      </c>
      <c r="I6493" t="str">
        <f>INDEX('DATA - Teams'!$C:$C,MATCH(C6493,'DATA - Teams'!$B:$B,0))</f>
        <v>LESTER</v>
      </c>
    </row>
    <row r="6494" spans="1:9" hidden="1" x14ac:dyDescent="0.2">
      <c r="A6494">
        <v>2018</v>
      </c>
      <c r="B6494">
        <v>11</v>
      </c>
      <c r="C6494" t="s">
        <v>404</v>
      </c>
      <c r="D6494" t="s">
        <v>150</v>
      </c>
      <c r="E6494" t="s">
        <v>31</v>
      </c>
      <c r="F6494" t="s">
        <v>41</v>
      </c>
      <c r="G6494">
        <v>73</v>
      </c>
      <c r="H6494">
        <v>50</v>
      </c>
      <c r="I6494" t="str">
        <f>INDEX('DATA - Teams'!$C:$C,MATCH(C6494,'DATA - Teams'!$B:$B,0))</f>
        <v>LESTER</v>
      </c>
    </row>
    <row r="6495" spans="1:9" hidden="1" x14ac:dyDescent="0.2">
      <c r="A6495">
        <v>2018</v>
      </c>
      <c r="B6495">
        <v>11</v>
      </c>
      <c r="C6495" t="s">
        <v>404</v>
      </c>
      <c r="D6495" t="s">
        <v>98</v>
      </c>
      <c r="E6495" t="s">
        <v>14</v>
      </c>
      <c r="F6495" t="s">
        <v>43</v>
      </c>
      <c r="G6495">
        <v>81</v>
      </c>
      <c r="H6495">
        <v>93</v>
      </c>
      <c r="I6495" t="str">
        <f>INDEX('DATA - Teams'!$C:$C,MATCH(C6495,'DATA - Teams'!$B:$B,0))</f>
        <v>LESTER</v>
      </c>
    </row>
    <row r="6496" spans="1:9" hidden="1" x14ac:dyDescent="0.2">
      <c r="A6496">
        <v>2018</v>
      </c>
      <c r="B6496">
        <v>11</v>
      </c>
      <c r="C6496" t="s">
        <v>404</v>
      </c>
      <c r="D6496" t="s">
        <v>239</v>
      </c>
      <c r="E6496" t="s">
        <v>22</v>
      </c>
      <c r="F6496" t="s">
        <v>41</v>
      </c>
      <c r="G6496">
        <v>104</v>
      </c>
      <c r="H6496">
        <v>117</v>
      </c>
      <c r="I6496" t="str">
        <f>INDEX('DATA - Teams'!$C:$C,MATCH(C6496,'DATA - Teams'!$B:$B,0))</f>
        <v>LESTER</v>
      </c>
    </row>
    <row r="6497" spans="1:9" hidden="1" x14ac:dyDescent="0.2">
      <c r="A6497">
        <v>2018</v>
      </c>
      <c r="B6497">
        <v>11</v>
      </c>
      <c r="C6497" t="s">
        <v>404</v>
      </c>
      <c r="D6497" t="s">
        <v>349</v>
      </c>
      <c r="E6497" t="s">
        <v>33</v>
      </c>
      <c r="F6497" t="s">
        <v>38</v>
      </c>
      <c r="G6497">
        <v>89</v>
      </c>
      <c r="H6497">
        <v>63</v>
      </c>
      <c r="I6497" t="str">
        <f>INDEX('DATA - Teams'!$C:$C,MATCH(C6497,'DATA - Teams'!$B:$B,0))</f>
        <v>LESTER</v>
      </c>
    </row>
    <row r="6498" spans="1:9" hidden="1" x14ac:dyDescent="0.2">
      <c r="A6498">
        <v>2018</v>
      </c>
      <c r="B6498">
        <v>11</v>
      </c>
      <c r="C6498" t="s">
        <v>404</v>
      </c>
      <c r="D6498" t="s">
        <v>156</v>
      </c>
      <c r="E6498" t="s">
        <v>33</v>
      </c>
      <c r="F6498" t="s">
        <v>41</v>
      </c>
      <c r="G6498">
        <v>97</v>
      </c>
      <c r="H6498">
        <v>117</v>
      </c>
      <c r="I6498" t="str">
        <f>INDEX('DATA - Teams'!$C:$C,MATCH(C6498,'DATA - Teams'!$B:$B,0))</f>
        <v>LESTER</v>
      </c>
    </row>
    <row r="6499" spans="1:9" hidden="1" x14ac:dyDescent="0.2">
      <c r="A6499">
        <v>2018</v>
      </c>
      <c r="B6499">
        <v>11</v>
      </c>
      <c r="C6499" t="s">
        <v>404</v>
      </c>
      <c r="D6499" t="s">
        <v>260</v>
      </c>
      <c r="E6499" t="s">
        <v>24</v>
      </c>
      <c r="F6499" t="s">
        <v>38</v>
      </c>
      <c r="G6499">
        <v>91</v>
      </c>
      <c r="H6499">
        <v>92</v>
      </c>
      <c r="I6499" t="str">
        <f>INDEX('DATA - Teams'!$C:$C,MATCH(C6499,'DATA - Teams'!$B:$B,0))</f>
        <v>LESTER</v>
      </c>
    </row>
    <row r="6500" spans="1:9" hidden="1" x14ac:dyDescent="0.2">
      <c r="A6500">
        <v>2018</v>
      </c>
      <c r="B6500">
        <v>11</v>
      </c>
      <c r="C6500" t="s">
        <v>404</v>
      </c>
      <c r="D6500" t="s">
        <v>124</v>
      </c>
      <c r="E6500" t="s">
        <v>24</v>
      </c>
      <c r="F6500" t="s">
        <v>41</v>
      </c>
      <c r="G6500">
        <v>116</v>
      </c>
      <c r="H6500">
        <v>78</v>
      </c>
      <c r="I6500" t="str">
        <f>INDEX('DATA - Teams'!$C:$C,MATCH(C6500,'DATA - Teams'!$B:$B,0))</f>
        <v>LESTER</v>
      </c>
    </row>
    <row r="6501" spans="1:9" hidden="1" x14ac:dyDescent="0.2">
      <c r="A6501">
        <v>2018</v>
      </c>
      <c r="B6501">
        <v>11</v>
      </c>
      <c r="C6501" t="s">
        <v>404</v>
      </c>
      <c r="D6501" t="s">
        <v>228</v>
      </c>
      <c r="E6501" t="s">
        <v>24</v>
      </c>
      <c r="F6501" t="s">
        <v>43</v>
      </c>
      <c r="G6501">
        <v>72</v>
      </c>
      <c r="H6501">
        <v>73</v>
      </c>
      <c r="I6501" t="str">
        <f>INDEX('DATA - Teams'!$C:$C,MATCH(C6501,'DATA - Teams'!$B:$B,0))</f>
        <v>LESTER</v>
      </c>
    </row>
    <row r="6502" spans="1:9" hidden="1" x14ac:dyDescent="0.2">
      <c r="A6502">
        <v>2018</v>
      </c>
      <c r="B6502">
        <v>11</v>
      </c>
      <c r="C6502" t="s">
        <v>404</v>
      </c>
      <c r="D6502" t="s">
        <v>381</v>
      </c>
      <c r="E6502" t="s">
        <v>28</v>
      </c>
      <c r="F6502" t="s">
        <v>38</v>
      </c>
      <c r="G6502">
        <v>55</v>
      </c>
      <c r="H6502">
        <v>62</v>
      </c>
      <c r="I6502" t="str">
        <f>INDEX('DATA - Teams'!$C:$C,MATCH(C6502,'DATA - Teams'!$B:$B,0))</f>
        <v>LESTER</v>
      </c>
    </row>
    <row r="6503" spans="1:9" hidden="1" x14ac:dyDescent="0.2">
      <c r="A6503">
        <v>2018</v>
      </c>
      <c r="B6503">
        <v>11</v>
      </c>
      <c r="C6503" t="s">
        <v>404</v>
      </c>
      <c r="D6503" t="s">
        <v>302</v>
      </c>
      <c r="E6503" t="s">
        <v>36</v>
      </c>
      <c r="F6503" t="s">
        <v>41</v>
      </c>
      <c r="G6503">
        <v>96</v>
      </c>
      <c r="H6503">
        <v>125</v>
      </c>
      <c r="I6503" t="str">
        <f>INDEX('DATA - Teams'!$C:$C,MATCH(C6503,'DATA - Teams'!$B:$B,0))</f>
        <v>LESTER</v>
      </c>
    </row>
    <row r="6504" spans="1:9" hidden="1" x14ac:dyDescent="0.2">
      <c r="A6504">
        <v>2018</v>
      </c>
      <c r="B6504">
        <v>11</v>
      </c>
      <c r="C6504" t="s">
        <v>404</v>
      </c>
      <c r="D6504" t="s">
        <v>291</v>
      </c>
      <c r="E6504" t="s">
        <v>36</v>
      </c>
      <c r="F6504" t="s">
        <v>38</v>
      </c>
      <c r="G6504">
        <v>98</v>
      </c>
      <c r="H6504">
        <v>105</v>
      </c>
      <c r="I6504" t="str">
        <f>INDEX('DATA - Teams'!$C:$C,MATCH(C6504,'DATA - Teams'!$B:$B,0))</f>
        <v>LESTER</v>
      </c>
    </row>
    <row r="6505" spans="1:9" hidden="1" x14ac:dyDescent="0.2">
      <c r="A6505">
        <v>2018</v>
      </c>
      <c r="B6505">
        <v>11</v>
      </c>
      <c r="C6505" t="s">
        <v>404</v>
      </c>
      <c r="D6505" t="s">
        <v>99</v>
      </c>
      <c r="E6505" t="s">
        <v>18</v>
      </c>
      <c r="F6505" t="s">
        <v>43</v>
      </c>
      <c r="G6505">
        <v>68</v>
      </c>
      <c r="H6505">
        <v>83</v>
      </c>
      <c r="I6505" t="str">
        <f>INDEX('DATA - Teams'!$C:$C,MATCH(C6505,'DATA - Teams'!$B:$B,0))</f>
        <v>LESTER</v>
      </c>
    </row>
    <row r="6506" spans="1:9" hidden="1" x14ac:dyDescent="0.2">
      <c r="A6506">
        <v>2018</v>
      </c>
      <c r="B6506">
        <v>11</v>
      </c>
      <c r="C6506" t="s">
        <v>404</v>
      </c>
      <c r="D6506" t="s">
        <v>374</v>
      </c>
      <c r="E6506" t="s">
        <v>18</v>
      </c>
      <c r="F6506" t="s">
        <v>43</v>
      </c>
      <c r="G6506">
        <v>97</v>
      </c>
      <c r="H6506">
        <v>71</v>
      </c>
      <c r="I6506" t="str">
        <f>INDEX('DATA - Teams'!$C:$C,MATCH(C6506,'DATA - Teams'!$B:$B,0))</f>
        <v>LESTER</v>
      </c>
    </row>
    <row r="6507" spans="1:9" hidden="1" x14ac:dyDescent="0.2">
      <c r="A6507">
        <v>2018</v>
      </c>
      <c r="B6507">
        <v>11</v>
      </c>
      <c r="C6507" t="s">
        <v>404</v>
      </c>
      <c r="D6507" t="s">
        <v>105</v>
      </c>
      <c r="E6507" t="s">
        <v>13</v>
      </c>
      <c r="F6507" t="s">
        <v>41</v>
      </c>
      <c r="G6507">
        <v>97</v>
      </c>
      <c r="H6507">
        <v>68</v>
      </c>
      <c r="I6507" t="str">
        <f>INDEX('DATA - Teams'!$C:$C,MATCH(C6507,'DATA - Teams'!$B:$B,0))</f>
        <v>LESTER</v>
      </c>
    </row>
    <row r="6508" spans="1:9" hidden="1" x14ac:dyDescent="0.2">
      <c r="A6508">
        <v>2018</v>
      </c>
      <c r="B6508">
        <v>11</v>
      </c>
      <c r="C6508" t="s">
        <v>404</v>
      </c>
      <c r="D6508" t="s">
        <v>46</v>
      </c>
      <c r="E6508" t="s">
        <v>32</v>
      </c>
      <c r="F6508" t="s">
        <v>41</v>
      </c>
      <c r="G6508">
        <v>82</v>
      </c>
      <c r="H6508">
        <v>102</v>
      </c>
      <c r="I6508" t="str">
        <f>INDEX('DATA - Teams'!$C:$C,MATCH(C6508,'DATA - Teams'!$B:$B,0))</f>
        <v>LESTER</v>
      </c>
    </row>
    <row r="6509" spans="1:9" hidden="1" x14ac:dyDescent="0.2">
      <c r="A6509">
        <v>2018</v>
      </c>
      <c r="B6509">
        <v>11</v>
      </c>
      <c r="C6509" t="s">
        <v>404</v>
      </c>
      <c r="D6509" t="s">
        <v>185</v>
      </c>
      <c r="E6509" t="s">
        <v>32</v>
      </c>
      <c r="F6509" t="s">
        <v>43</v>
      </c>
      <c r="G6509">
        <v>78</v>
      </c>
      <c r="H6509">
        <v>77</v>
      </c>
      <c r="I6509" t="str">
        <f>INDEX('DATA - Teams'!$C:$C,MATCH(C6509,'DATA - Teams'!$B:$B,0))</f>
        <v>LESTER</v>
      </c>
    </row>
    <row r="6510" spans="1:9" hidden="1" x14ac:dyDescent="0.2">
      <c r="A6510">
        <v>2018</v>
      </c>
      <c r="B6510">
        <v>11</v>
      </c>
      <c r="C6510" t="s">
        <v>404</v>
      </c>
      <c r="D6510" t="s">
        <v>51</v>
      </c>
      <c r="E6510" t="s">
        <v>24</v>
      </c>
      <c r="F6510" t="s">
        <v>59</v>
      </c>
      <c r="G6510">
        <v>113</v>
      </c>
      <c r="H6510">
        <v>0</v>
      </c>
      <c r="I6510" t="str">
        <f>INDEX('DATA - Teams'!$C:$C,MATCH(C6510,'DATA - Teams'!$B:$B,0))</f>
        <v>LESTER</v>
      </c>
    </row>
    <row r="6511" spans="1:9" hidden="1" x14ac:dyDescent="0.2">
      <c r="A6511">
        <v>2018</v>
      </c>
      <c r="B6511">
        <v>11</v>
      </c>
      <c r="C6511" t="s">
        <v>404</v>
      </c>
      <c r="D6511" t="s">
        <v>316</v>
      </c>
      <c r="E6511" t="s">
        <v>17</v>
      </c>
      <c r="F6511" t="s">
        <v>59</v>
      </c>
      <c r="G6511">
        <v>65</v>
      </c>
      <c r="H6511">
        <v>95</v>
      </c>
      <c r="I6511" t="str">
        <f>INDEX('DATA - Teams'!$C:$C,MATCH(C6511,'DATA - Teams'!$B:$B,0))</f>
        <v>LESTER</v>
      </c>
    </row>
    <row r="6512" spans="1:9" hidden="1" x14ac:dyDescent="0.2">
      <c r="A6512">
        <v>2018</v>
      </c>
      <c r="B6512">
        <v>11</v>
      </c>
      <c r="C6512" t="s">
        <v>404</v>
      </c>
      <c r="D6512" t="s">
        <v>369</v>
      </c>
      <c r="E6512" t="s">
        <v>32</v>
      </c>
      <c r="F6512" t="s">
        <v>59</v>
      </c>
      <c r="G6512">
        <v>81</v>
      </c>
      <c r="H6512">
        <v>91</v>
      </c>
      <c r="I6512" t="str">
        <f>INDEX('DATA - Teams'!$C:$C,MATCH(C6512,'DATA - Teams'!$B:$B,0))</f>
        <v>LESTER</v>
      </c>
    </row>
    <row r="6513" spans="1:9" hidden="1" x14ac:dyDescent="0.2">
      <c r="A6513">
        <v>2018</v>
      </c>
      <c r="B6513">
        <v>11</v>
      </c>
      <c r="C6513" t="s">
        <v>404</v>
      </c>
      <c r="D6513" t="s">
        <v>236</v>
      </c>
      <c r="E6513" t="s">
        <v>35</v>
      </c>
      <c r="F6513" t="s">
        <v>59</v>
      </c>
      <c r="G6513">
        <v>80</v>
      </c>
      <c r="H6513">
        <v>0</v>
      </c>
      <c r="I6513" t="str">
        <f>INDEX('DATA - Teams'!$C:$C,MATCH(C6513,'DATA - Teams'!$B:$B,0))</f>
        <v>LESTER</v>
      </c>
    </row>
    <row r="6514" spans="1:9" hidden="1" x14ac:dyDescent="0.2">
      <c r="A6514">
        <v>2018</v>
      </c>
      <c r="B6514">
        <v>12</v>
      </c>
      <c r="C6514" t="s">
        <v>404</v>
      </c>
      <c r="D6514" t="s">
        <v>184</v>
      </c>
      <c r="E6514" t="s">
        <v>10</v>
      </c>
      <c r="F6514" t="s">
        <v>38</v>
      </c>
      <c r="G6514">
        <v>92</v>
      </c>
      <c r="H6514">
        <v>104</v>
      </c>
      <c r="I6514" t="str">
        <f>INDEX('DATA - Teams'!$C:$C,MATCH(C6514,'DATA - Teams'!$B:$B,0))</f>
        <v>LESTER</v>
      </c>
    </row>
    <row r="6515" spans="1:9" hidden="1" x14ac:dyDescent="0.2">
      <c r="A6515">
        <v>2018</v>
      </c>
      <c r="B6515">
        <v>12</v>
      </c>
      <c r="C6515" t="s">
        <v>404</v>
      </c>
      <c r="D6515" t="s">
        <v>98</v>
      </c>
      <c r="E6515" t="s">
        <v>14</v>
      </c>
      <c r="F6515" t="s">
        <v>43</v>
      </c>
      <c r="G6515">
        <v>87</v>
      </c>
      <c r="H6515">
        <v>90</v>
      </c>
      <c r="I6515" t="str">
        <f>INDEX('DATA - Teams'!$C:$C,MATCH(C6515,'DATA - Teams'!$B:$B,0))</f>
        <v>LESTER</v>
      </c>
    </row>
    <row r="6516" spans="1:9" hidden="1" x14ac:dyDescent="0.2">
      <c r="A6516">
        <v>2018</v>
      </c>
      <c r="B6516">
        <v>12</v>
      </c>
      <c r="C6516" t="s">
        <v>404</v>
      </c>
      <c r="D6516" t="s">
        <v>178</v>
      </c>
      <c r="E6516" t="s">
        <v>14</v>
      </c>
      <c r="F6516" t="s">
        <v>41</v>
      </c>
      <c r="G6516">
        <v>74</v>
      </c>
      <c r="H6516">
        <v>90</v>
      </c>
      <c r="I6516" t="str">
        <f>INDEX('DATA - Teams'!$C:$C,MATCH(C6516,'DATA - Teams'!$B:$B,0))</f>
        <v>LESTER</v>
      </c>
    </row>
    <row r="6517" spans="1:9" hidden="1" x14ac:dyDescent="0.2">
      <c r="A6517">
        <v>2018</v>
      </c>
      <c r="B6517">
        <v>12</v>
      </c>
      <c r="C6517" t="s">
        <v>404</v>
      </c>
      <c r="D6517" t="s">
        <v>156</v>
      </c>
      <c r="E6517" t="s">
        <v>33</v>
      </c>
      <c r="F6517" t="s">
        <v>41</v>
      </c>
      <c r="G6517">
        <v>110</v>
      </c>
      <c r="H6517">
        <v>108</v>
      </c>
      <c r="I6517" t="str">
        <f>INDEX('DATA - Teams'!$C:$C,MATCH(C6517,'DATA - Teams'!$B:$B,0))</f>
        <v>LESTER</v>
      </c>
    </row>
    <row r="6518" spans="1:9" hidden="1" x14ac:dyDescent="0.2">
      <c r="A6518">
        <v>2018</v>
      </c>
      <c r="B6518">
        <v>12</v>
      </c>
      <c r="C6518" t="s">
        <v>404</v>
      </c>
      <c r="D6518" t="s">
        <v>349</v>
      </c>
      <c r="E6518" t="s">
        <v>33</v>
      </c>
      <c r="F6518" t="s">
        <v>41</v>
      </c>
      <c r="G6518">
        <v>91</v>
      </c>
      <c r="H6518">
        <v>139</v>
      </c>
      <c r="I6518" t="str">
        <f>INDEX('DATA - Teams'!$C:$C,MATCH(C6518,'DATA - Teams'!$B:$B,0))</f>
        <v>LESTER</v>
      </c>
    </row>
    <row r="6519" spans="1:9" hidden="1" x14ac:dyDescent="0.2">
      <c r="A6519">
        <v>2018</v>
      </c>
      <c r="B6519">
        <v>12</v>
      </c>
      <c r="C6519" t="s">
        <v>404</v>
      </c>
      <c r="D6519" t="s">
        <v>228</v>
      </c>
      <c r="E6519" t="s">
        <v>24</v>
      </c>
      <c r="F6519" t="s">
        <v>43</v>
      </c>
      <c r="G6519">
        <v>81</v>
      </c>
      <c r="H6519">
        <v>115</v>
      </c>
      <c r="I6519" t="str">
        <f>INDEX('DATA - Teams'!$C:$C,MATCH(C6519,'DATA - Teams'!$B:$B,0))</f>
        <v>LESTER</v>
      </c>
    </row>
    <row r="6520" spans="1:9" hidden="1" x14ac:dyDescent="0.2">
      <c r="A6520">
        <v>2018</v>
      </c>
      <c r="B6520">
        <v>12</v>
      </c>
      <c r="C6520" t="s">
        <v>404</v>
      </c>
      <c r="D6520" t="s">
        <v>260</v>
      </c>
      <c r="E6520" t="s">
        <v>24</v>
      </c>
      <c r="F6520" t="s">
        <v>38</v>
      </c>
      <c r="G6520">
        <v>84</v>
      </c>
      <c r="H6520">
        <v>64</v>
      </c>
      <c r="I6520" t="str">
        <f>INDEX('DATA - Teams'!$C:$C,MATCH(C6520,'DATA - Teams'!$B:$B,0))</f>
        <v>LESTER</v>
      </c>
    </row>
    <row r="6521" spans="1:9" hidden="1" x14ac:dyDescent="0.2">
      <c r="A6521">
        <v>2018</v>
      </c>
      <c r="B6521">
        <v>12</v>
      </c>
      <c r="C6521" t="s">
        <v>404</v>
      </c>
      <c r="D6521" t="s">
        <v>381</v>
      </c>
      <c r="E6521" t="s">
        <v>28</v>
      </c>
      <c r="F6521" t="s">
        <v>38</v>
      </c>
      <c r="G6521">
        <v>54</v>
      </c>
      <c r="H6521">
        <v>73</v>
      </c>
      <c r="I6521" t="str">
        <f>INDEX('DATA - Teams'!$C:$C,MATCH(C6521,'DATA - Teams'!$B:$B,0))</f>
        <v>LESTER</v>
      </c>
    </row>
    <row r="6522" spans="1:9" hidden="1" x14ac:dyDescent="0.2">
      <c r="A6522">
        <v>2018</v>
      </c>
      <c r="B6522">
        <v>12</v>
      </c>
      <c r="C6522" t="s">
        <v>404</v>
      </c>
      <c r="D6522" t="s">
        <v>291</v>
      </c>
      <c r="E6522" t="s">
        <v>36</v>
      </c>
      <c r="F6522" t="s">
        <v>38</v>
      </c>
      <c r="G6522">
        <v>107</v>
      </c>
      <c r="H6522">
        <v>134</v>
      </c>
      <c r="I6522" t="str">
        <f>INDEX('DATA - Teams'!$C:$C,MATCH(C6522,'DATA - Teams'!$B:$B,0))</f>
        <v>LESTER</v>
      </c>
    </row>
    <row r="6523" spans="1:9" hidden="1" x14ac:dyDescent="0.2">
      <c r="A6523">
        <v>2018</v>
      </c>
      <c r="B6523">
        <v>12</v>
      </c>
      <c r="C6523" t="s">
        <v>404</v>
      </c>
      <c r="D6523" t="s">
        <v>302</v>
      </c>
      <c r="E6523" t="s">
        <v>36</v>
      </c>
      <c r="F6523" t="s">
        <v>41</v>
      </c>
      <c r="G6523">
        <v>101</v>
      </c>
      <c r="H6523">
        <v>113</v>
      </c>
      <c r="I6523" t="str">
        <f>INDEX('DATA - Teams'!$C:$C,MATCH(C6523,'DATA - Teams'!$B:$B,0))</f>
        <v>LESTER</v>
      </c>
    </row>
    <row r="6524" spans="1:9" hidden="1" x14ac:dyDescent="0.2">
      <c r="A6524">
        <v>2018</v>
      </c>
      <c r="B6524">
        <v>12</v>
      </c>
      <c r="C6524" t="s">
        <v>404</v>
      </c>
      <c r="D6524" t="s">
        <v>99</v>
      </c>
      <c r="E6524" t="s">
        <v>18</v>
      </c>
      <c r="F6524" t="s">
        <v>43</v>
      </c>
      <c r="G6524">
        <v>72</v>
      </c>
      <c r="H6524">
        <v>110</v>
      </c>
      <c r="I6524" t="str">
        <f>INDEX('DATA - Teams'!$C:$C,MATCH(C6524,'DATA - Teams'!$B:$B,0))</f>
        <v>LESTER</v>
      </c>
    </row>
    <row r="6525" spans="1:9" hidden="1" x14ac:dyDescent="0.2">
      <c r="A6525">
        <v>2018</v>
      </c>
      <c r="B6525">
        <v>12</v>
      </c>
      <c r="C6525" t="s">
        <v>404</v>
      </c>
      <c r="D6525" t="s">
        <v>374</v>
      </c>
      <c r="E6525" t="s">
        <v>18</v>
      </c>
      <c r="F6525" t="s">
        <v>43</v>
      </c>
      <c r="G6525">
        <v>101</v>
      </c>
      <c r="H6525">
        <v>62</v>
      </c>
      <c r="I6525" t="str">
        <f>INDEX('DATA - Teams'!$C:$C,MATCH(C6525,'DATA - Teams'!$B:$B,0))</f>
        <v>LESTER</v>
      </c>
    </row>
    <row r="6526" spans="1:9" hidden="1" x14ac:dyDescent="0.2">
      <c r="A6526">
        <v>2018</v>
      </c>
      <c r="B6526">
        <v>12</v>
      </c>
      <c r="C6526" t="s">
        <v>404</v>
      </c>
      <c r="D6526" t="s">
        <v>316</v>
      </c>
      <c r="E6526" t="s">
        <v>17</v>
      </c>
      <c r="F6526" t="s">
        <v>41</v>
      </c>
      <c r="G6526">
        <v>69</v>
      </c>
      <c r="H6526">
        <v>66</v>
      </c>
      <c r="I6526" t="str">
        <f>INDEX('DATA - Teams'!$C:$C,MATCH(C6526,'DATA - Teams'!$B:$B,0))</f>
        <v>LESTER</v>
      </c>
    </row>
    <row r="6527" spans="1:9" hidden="1" x14ac:dyDescent="0.2">
      <c r="A6527">
        <v>2018</v>
      </c>
      <c r="B6527">
        <v>12</v>
      </c>
      <c r="C6527" t="s">
        <v>404</v>
      </c>
      <c r="D6527" t="s">
        <v>46</v>
      </c>
      <c r="E6527" t="s">
        <v>32</v>
      </c>
      <c r="F6527" t="s">
        <v>41</v>
      </c>
      <c r="G6527">
        <v>88</v>
      </c>
      <c r="H6527">
        <v>113</v>
      </c>
      <c r="I6527" t="str">
        <f>INDEX('DATA - Teams'!$C:$C,MATCH(C6527,'DATA - Teams'!$B:$B,0))</f>
        <v>LESTER</v>
      </c>
    </row>
    <row r="6528" spans="1:9" hidden="1" x14ac:dyDescent="0.2">
      <c r="A6528">
        <v>2018</v>
      </c>
      <c r="B6528">
        <v>12</v>
      </c>
      <c r="C6528" t="s">
        <v>404</v>
      </c>
      <c r="D6528" t="s">
        <v>185</v>
      </c>
      <c r="E6528" t="s">
        <v>32</v>
      </c>
      <c r="F6528" t="s">
        <v>43</v>
      </c>
      <c r="G6528">
        <v>74</v>
      </c>
      <c r="H6528">
        <v>75</v>
      </c>
      <c r="I6528" t="str">
        <f>INDEX('DATA - Teams'!$C:$C,MATCH(C6528,'DATA - Teams'!$B:$B,0))</f>
        <v>LESTER</v>
      </c>
    </row>
    <row r="6529" spans="1:9" hidden="1" x14ac:dyDescent="0.2">
      <c r="A6529">
        <v>2018</v>
      </c>
      <c r="B6529">
        <v>12</v>
      </c>
      <c r="C6529" t="s">
        <v>404</v>
      </c>
      <c r="D6529" t="s">
        <v>369</v>
      </c>
      <c r="E6529" t="s">
        <v>32</v>
      </c>
      <c r="F6529" t="s">
        <v>38</v>
      </c>
      <c r="G6529">
        <v>79</v>
      </c>
      <c r="H6529">
        <v>73</v>
      </c>
      <c r="I6529" t="str">
        <f>INDEX('DATA - Teams'!$C:$C,MATCH(C6529,'DATA - Teams'!$B:$B,0))</f>
        <v>LESTER</v>
      </c>
    </row>
    <row r="6530" spans="1:9" hidden="1" x14ac:dyDescent="0.2">
      <c r="A6530">
        <v>2018</v>
      </c>
      <c r="B6530">
        <v>12</v>
      </c>
      <c r="C6530" t="s">
        <v>404</v>
      </c>
      <c r="D6530" t="s">
        <v>240</v>
      </c>
      <c r="E6530" t="s">
        <v>23</v>
      </c>
      <c r="F6530" t="s">
        <v>52</v>
      </c>
      <c r="G6530">
        <v>111</v>
      </c>
      <c r="H6530">
        <v>112</v>
      </c>
      <c r="I6530" t="str">
        <f>INDEX('DATA - Teams'!$C:$C,MATCH(C6530,'DATA - Teams'!$B:$B,0))</f>
        <v>LESTER</v>
      </c>
    </row>
    <row r="6531" spans="1:9" hidden="1" x14ac:dyDescent="0.2">
      <c r="A6531">
        <v>2018</v>
      </c>
      <c r="B6531">
        <v>12</v>
      </c>
      <c r="C6531" t="s">
        <v>404</v>
      </c>
      <c r="D6531" t="s">
        <v>236</v>
      </c>
      <c r="E6531" t="s">
        <v>35</v>
      </c>
      <c r="F6531" t="s">
        <v>41</v>
      </c>
      <c r="G6531">
        <v>89</v>
      </c>
      <c r="H6531">
        <v>89</v>
      </c>
      <c r="I6531" t="str">
        <f>INDEX('DATA - Teams'!$C:$C,MATCH(C6531,'DATA - Teams'!$B:$B,0))</f>
        <v>LESTER</v>
      </c>
    </row>
    <row r="6532" spans="1:9" hidden="1" x14ac:dyDescent="0.2">
      <c r="A6532">
        <v>2018</v>
      </c>
      <c r="B6532">
        <v>12</v>
      </c>
      <c r="C6532" t="s">
        <v>404</v>
      </c>
      <c r="D6532" t="s">
        <v>239</v>
      </c>
      <c r="E6532" t="s">
        <v>22</v>
      </c>
      <c r="F6532" t="s">
        <v>59</v>
      </c>
      <c r="G6532">
        <v>104</v>
      </c>
      <c r="H6532">
        <v>0</v>
      </c>
      <c r="I6532" t="str">
        <f>INDEX('DATA - Teams'!$C:$C,MATCH(C6532,'DATA - Teams'!$B:$B,0))</f>
        <v>LESTER</v>
      </c>
    </row>
    <row r="6533" spans="1:9" hidden="1" x14ac:dyDescent="0.2">
      <c r="A6533">
        <v>2018</v>
      </c>
      <c r="B6533">
        <v>12</v>
      </c>
      <c r="C6533" t="s">
        <v>404</v>
      </c>
      <c r="D6533" t="s">
        <v>124</v>
      </c>
      <c r="E6533" t="s">
        <v>24</v>
      </c>
      <c r="F6533" t="s">
        <v>59</v>
      </c>
      <c r="G6533">
        <v>116</v>
      </c>
      <c r="H6533">
        <v>0</v>
      </c>
      <c r="I6533" t="str">
        <f>INDEX('DATA - Teams'!$C:$C,MATCH(C6533,'DATA - Teams'!$B:$B,0))</f>
        <v>LESTER</v>
      </c>
    </row>
    <row r="6534" spans="1:9" hidden="1" x14ac:dyDescent="0.2">
      <c r="A6534">
        <v>2018</v>
      </c>
      <c r="B6534">
        <v>12</v>
      </c>
      <c r="C6534" t="s">
        <v>404</v>
      </c>
      <c r="D6534" t="s">
        <v>51</v>
      </c>
      <c r="E6534" t="s">
        <v>24</v>
      </c>
      <c r="F6534" t="s">
        <v>59</v>
      </c>
      <c r="G6534">
        <v>113</v>
      </c>
      <c r="H6534">
        <v>0</v>
      </c>
      <c r="I6534" t="str">
        <f>INDEX('DATA - Teams'!$C:$C,MATCH(C6534,'DATA - Teams'!$B:$B,0))</f>
        <v>LESTER</v>
      </c>
    </row>
    <row r="6535" spans="1:9" hidden="1" x14ac:dyDescent="0.2">
      <c r="A6535">
        <v>2018</v>
      </c>
      <c r="B6535">
        <v>12</v>
      </c>
      <c r="C6535" t="s">
        <v>404</v>
      </c>
      <c r="D6535" t="s">
        <v>105</v>
      </c>
      <c r="E6535" t="s">
        <v>13</v>
      </c>
      <c r="F6535" t="s">
        <v>59</v>
      </c>
      <c r="G6535">
        <v>97</v>
      </c>
      <c r="H6535">
        <v>0</v>
      </c>
      <c r="I6535" t="str">
        <f>INDEX('DATA - Teams'!$C:$C,MATCH(C6535,'DATA - Teams'!$B:$B,0))</f>
        <v>LESTER</v>
      </c>
    </row>
    <row r="6536" spans="1:9" hidden="1" x14ac:dyDescent="0.2">
      <c r="A6536">
        <v>2018</v>
      </c>
      <c r="B6536">
        <v>13</v>
      </c>
      <c r="C6536" t="s">
        <v>404</v>
      </c>
      <c r="D6536" t="s">
        <v>184</v>
      </c>
      <c r="E6536" t="s">
        <v>10</v>
      </c>
      <c r="F6536" t="s">
        <v>38</v>
      </c>
      <c r="G6536">
        <v>92</v>
      </c>
      <c r="H6536">
        <v>0</v>
      </c>
      <c r="I6536" t="str">
        <f>INDEX('DATA - Teams'!$C:$C,MATCH(C6536,'DATA - Teams'!$B:$B,0))</f>
        <v>LESTER</v>
      </c>
    </row>
    <row r="6537" spans="1:9" hidden="1" x14ac:dyDescent="0.2">
      <c r="A6537">
        <v>2018</v>
      </c>
      <c r="B6537">
        <v>13</v>
      </c>
      <c r="C6537" t="s">
        <v>404</v>
      </c>
      <c r="D6537" t="s">
        <v>206</v>
      </c>
      <c r="E6537" t="s">
        <v>31</v>
      </c>
      <c r="F6537" t="s">
        <v>38</v>
      </c>
      <c r="G6537">
        <v>60</v>
      </c>
      <c r="H6537">
        <v>95</v>
      </c>
      <c r="I6537" t="str">
        <f>INDEX('DATA - Teams'!$C:$C,MATCH(C6537,'DATA - Teams'!$B:$B,0))</f>
        <v>LESTER</v>
      </c>
    </row>
    <row r="6538" spans="1:9" hidden="1" x14ac:dyDescent="0.2">
      <c r="A6538">
        <v>2018</v>
      </c>
      <c r="B6538">
        <v>13</v>
      </c>
      <c r="C6538" t="s">
        <v>404</v>
      </c>
      <c r="D6538" t="s">
        <v>98</v>
      </c>
      <c r="E6538" t="s">
        <v>14</v>
      </c>
      <c r="F6538" t="s">
        <v>43</v>
      </c>
      <c r="G6538">
        <v>80</v>
      </c>
      <c r="H6538">
        <v>88</v>
      </c>
      <c r="I6538" t="str">
        <f>INDEX('DATA - Teams'!$C:$C,MATCH(C6538,'DATA - Teams'!$B:$B,0))</f>
        <v>LESTER</v>
      </c>
    </row>
    <row r="6539" spans="1:9" hidden="1" x14ac:dyDescent="0.2">
      <c r="A6539">
        <v>2018</v>
      </c>
      <c r="B6539">
        <v>13</v>
      </c>
      <c r="C6539" t="s">
        <v>404</v>
      </c>
      <c r="D6539" t="s">
        <v>375</v>
      </c>
      <c r="E6539" t="s">
        <v>14</v>
      </c>
      <c r="F6539" t="s">
        <v>43</v>
      </c>
      <c r="G6539">
        <v>78</v>
      </c>
      <c r="H6539">
        <v>87</v>
      </c>
      <c r="I6539" t="str">
        <f>INDEX('DATA - Teams'!$C:$C,MATCH(C6539,'DATA - Teams'!$B:$B,0))</f>
        <v>LESTER</v>
      </c>
    </row>
    <row r="6540" spans="1:9" hidden="1" x14ac:dyDescent="0.2">
      <c r="A6540">
        <v>2018</v>
      </c>
      <c r="B6540">
        <v>13</v>
      </c>
      <c r="C6540" t="s">
        <v>404</v>
      </c>
      <c r="D6540" t="s">
        <v>386</v>
      </c>
      <c r="E6540" t="s">
        <v>22</v>
      </c>
      <c r="F6540" t="s">
        <v>43</v>
      </c>
      <c r="G6540">
        <v>97</v>
      </c>
      <c r="H6540">
        <v>89</v>
      </c>
      <c r="I6540" t="str">
        <f>INDEX('DATA - Teams'!$C:$C,MATCH(C6540,'DATA - Teams'!$B:$B,0))</f>
        <v>LESTER</v>
      </c>
    </row>
    <row r="6541" spans="1:9" hidden="1" x14ac:dyDescent="0.2">
      <c r="A6541">
        <v>2018</v>
      </c>
      <c r="B6541">
        <v>13</v>
      </c>
      <c r="C6541" t="s">
        <v>404</v>
      </c>
      <c r="D6541" t="s">
        <v>239</v>
      </c>
      <c r="E6541" t="s">
        <v>22</v>
      </c>
      <c r="F6541" t="s">
        <v>41</v>
      </c>
      <c r="G6541">
        <v>94</v>
      </c>
      <c r="H6541">
        <v>67</v>
      </c>
      <c r="I6541" t="str">
        <f>INDEX('DATA - Teams'!$C:$C,MATCH(C6541,'DATA - Teams'!$B:$B,0))</f>
        <v>LESTER</v>
      </c>
    </row>
    <row r="6542" spans="1:9" hidden="1" x14ac:dyDescent="0.2">
      <c r="A6542">
        <v>2018</v>
      </c>
      <c r="B6542">
        <v>13</v>
      </c>
      <c r="C6542" t="s">
        <v>404</v>
      </c>
      <c r="D6542" t="s">
        <v>228</v>
      </c>
      <c r="E6542" t="s">
        <v>24</v>
      </c>
      <c r="F6542" t="s">
        <v>43</v>
      </c>
      <c r="G6542">
        <v>84</v>
      </c>
      <c r="H6542">
        <v>82</v>
      </c>
      <c r="I6542" t="str">
        <f>INDEX('DATA - Teams'!$C:$C,MATCH(C6542,'DATA - Teams'!$B:$B,0))</f>
        <v>LESTER</v>
      </c>
    </row>
    <row r="6543" spans="1:9" hidden="1" x14ac:dyDescent="0.2">
      <c r="A6543">
        <v>2018</v>
      </c>
      <c r="B6543">
        <v>13</v>
      </c>
      <c r="C6543" t="s">
        <v>404</v>
      </c>
      <c r="D6543" t="s">
        <v>124</v>
      </c>
      <c r="E6543" t="s">
        <v>24</v>
      </c>
      <c r="F6543" t="s">
        <v>41</v>
      </c>
      <c r="G6543">
        <v>117</v>
      </c>
      <c r="H6543">
        <v>154</v>
      </c>
      <c r="I6543" t="str">
        <f>INDEX('DATA - Teams'!$C:$C,MATCH(C6543,'DATA - Teams'!$B:$B,0))</f>
        <v>LESTER</v>
      </c>
    </row>
    <row r="6544" spans="1:9" hidden="1" x14ac:dyDescent="0.2">
      <c r="A6544">
        <v>2018</v>
      </c>
      <c r="B6544">
        <v>13</v>
      </c>
      <c r="C6544" t="s">
        <v>404</v>
      </c>
      <c r="D6544" t="s">
        <v>341</v>
      </c>
      <c r="E6544" t="s">
        <v>24</v>
      </c>
      <c r="F6544" t="s">
        <v>41</v>
      </c>
      <c r="G6544">
        <v>78</v>
      </c>
      <c r="H6544">
        <v>103</v>
      </c>
      <c r="I6544" t="str">
        <f>INDEX('DATA - Teams'!$C:$C,MATCH(C6544,'DATA - Teams'!$B:$B,0))</f>
        <v>LESTER</v>
      </c>
    </row>
    <row r="6545" spans="1:9" hidden="1" x14ac:dyDescent="0.2">
      <c r="A6545">
        <v>2018</v>
      </c>
      <c r="B6545">
        <v>13</v>
      </c>
      <c r="C6545" t="s">
        <v>404</v>
      </c>
      <c r="D6545" t="s">
        <v>51</v>
      </c>
      <c r="E6545" t="s">
        <v>24</v>
      </c>
      <c r="F6545" t="s">
        <v>52</v>
      </c>
      <c r="G6545">
        <v>117</v>
      </c>
      <c r="H6545">
        <v>98</v>
      </c>
      <c r="I6545" t="str">
        <f>INDEX('DATA - Teams'!$C:$C,MATCH(C6545,'DATA - Teams'!$B:$B,0))</f>
        <v>LESTER</v>
      </c>
    </row>
    <row r="6546" spans="1:9" hidden="1" x14ac:dyDescent="0.2">
      <c r="A6546">
        <v>2018</v>
      </c>
      <c r="B6546">
        <v>13</v>
      </c>
      <c r="C6546" t="s">
        <v>404</v>
      </c>
      <c r="D6546" t="s">
        <v>381</v>
      </c>
      <c r="E6546" t="s">
        <v>28</v>
      </c>
      <c r="F6546" t="s">
        <v>38</v>
      </c>
      <c r="G6546">
        <v>49</v>
      </c>
      <c r="H6546">
        <v>78</v>
      </c>
      <c r="I6546" t="str">
        <f>INDEX('DATA - Teams'!$C:$C,MATCH(C6546,'DATA - Teams'!$B:$B,0))</f>
        <v>LESTER</v>
      </c>
    </row>
    <row r="6547" spans="1:9" hidden="1" x14ac:dyDescent="0.2">
      <c r="A6547">
        <v>2018</v>
      </c>
      <c r="B6547">
        <v>13</v>
      </c>
      <c r="C6547" t="s">
        <v>404</v>
      </c>
      <c r="D6547" t="s">
        <v>296</v>
      </c>
      <c r="E6547" t="s">
        <v>21</v>
      </c>
      <c r="F6547" t="s">
        <v>41</v>
      </c>
      <c r="G6547">
        <v>123</v>
      </c>
      <c r="H6547">
        <v>86</v>
      </c>
      <c r="I6547" t="str">
        <f>INDEX('DATA - Teams'!$C:$C,MATCH(C6547,'DATA - Teams'!$B:$B,0))</f>
        <v>LESTER</v>
      </c>
    </row>
    <row r="6548" spans="1:9" hidden="1" x14ac:dyDescent="0.2">
      <c r="A6548">
        <v>2018</v>
      </c>
      <c r="B6548">
        <v>13</v>
      </c>
      <c r="C6548" t="s">
        <v>404</v>
      </c>
      <c r="D6548" t="s">
        <v>291</v>
      </c>
      <c r="E6548" t="s">
        <v>36</v>
      </c>
      <c r="F6548" t="s">
        <v>38</v>
      </c>
      <c r="G6548">
        <v>111</v>
      </c>
      <c r="H6548">
        <v>97</v>
      </c>
      <c r="I6548" t="str">
        <f>INDEX('DATA - Teams'!$C:$C,MATCH(C6548,'DATA - Teams'!$B:$B,0))</f>
        <v>LESTER</v>
      </c>
    </row>
    <row r="6549" spans="1:9" hidden="1" x14ac:dyDescent="0.2">
      <c r="A6549">
        <v>2018</v>
      </c>
      <c r="B6549">
        <v>13</v>
      </c>
      <c r="C6549" t="s">
        <v>404</v>
      </c>
      <c r="D6549" t="s">
        <v>302</v>
      </c>
      <c r="E6549" t="s">
        <v>36</v>
      </c>
      <c r="F6549" t="s">
        <v>41</v>
      </c>
      <c r="G6549">
        <v>93</v>
      </c>
      <c r="H6549">
        <v>79</v>
      </c>
      <c r="I6549" t="str">
        <f>INDEX('DATA - Teams'!$C:$C,MATCH(C6549,'DATA - Teams'!$B:$B,0))</f>
        <v>LESTER</v>
      </c>
    </row>
    <row r="6550" spans="1:9" hidden="1" x14ac:dyDescent="0.2">
      <c r="A6550">
        <v>2018</v>
      </c>
      <c r="B6550">
        <v>13</v>
      </c>
      <c r="C6550" t="s">
        <v>404</v>
      </c>
      <c r="D6550" t="s">
        <v>99</v>
      </c>
      <c r="E6550" t="s">
        <v>18</v>
      </c>
      <c r="F6550" t="s">
        <v>43</v>
      </c>
      <c r="G6550">
        <v>72</v>
      </c>
      <c r="H6550">
        <v>0</v>
      </c>
      <c r="I6550" t="str">
        <f>INDEX('DATA - Teams'!$C:$C,MATCH(C6550,'DATA - Teams'!$B:$B,0))</f>
        <v>LESTER</v>
      </c>
    </row>
    <row r="6551" spans="1:9" hidden="1" x14ac:dyDescent="0.2">
      <c r="A6551">
        <v>2018</v>
      </c>
      <c r="B6551">
        <v>13</v>
      </c>
      <c r="C6551" t="s">
        <v>404</v>
      </c>
      <c r="D6551" t="s">
        <v>105</v>
      </c>
      <c r="E6551" t="s">
        <v>13</v>
      </c>
      <c r="F6551" t="s">
        <v>41</v>
      </c>
      <c r="G6551">
        <v>88</v>
      </c>
      <c r="H6551">
        <v>84</v>
      </c>
      <c r="I6551" t="str">
        <f>INDEX('DATA - Teams'!$C:$C,MATCH(C6551,'DATA - Teams'!$B:$B,0))</f>
        <v>LESTER</v>
      </c>
    </row>
    <row r="6552" spans="1:9" hidden="1" x14ac:dyDescent="0.2">
      <c r="A6552">
        <v>2018</v>
      </c>
      <c r="B6552">
        <v>13</v>
      </c>
      <c r="C6552" t="s">
        <v>404</v>
      </c>
      <c r="D6552" t="s">
        <v>369</v>
      </c>
      <c r="E6552" t="s">
        <v>32</v>
      </c>
      <c r="F6552" t="s">
        <v>38</v>
      </c>
      <c r="G6552">
        <v>79</v>
      </c>
      <c r="H6552">
        <v>0</v>
      </c>
      <c r="I6552" t="str">
        <f>INDEX('DATA - Teams'!$C:$C,MATCH(C6552,'DATA - Teams'!$B:$B,0))</f>
        <v>LESTER</v>
      </c>
    </row>
    <row r="6553" spans="1:9" hidden="1" x14ac:dyDescent="0.2">
      <c r="A6553">
        <v>2018</v>
      </c>
      <c r="B6553">
        <v>13</v>
      </c>
      <c r="C6553" t="s">
        <v>404</v>
      </c>
      <c r="D6553" t="s">
        <v>236</v>
      </c>
      <c r="E6553" t="s">
        <v>35</v>
      </c>
      <c r="F6553" t="s">
        <v>41</v>
      </c>
      <c r="G6553">
        <v>80</v>
      </c>
      <c r="H6553">
        <v>71</v>
      </c>
      <c r="I6553" t="str">
        <f>INDEX('DATA - Teams'!$C:$C,MATCH(C6553,'DATA - Teams'!$B:$B,0))</f>
        <v>LESTER</v>
      </c>
    </row>
    <row r="6554" spans="1:9" hidden="1" x14ac:dyDescent="0.2">
      <c r="A6554">
        <v>2018</v>
      </c>
      <c r="B6554">
        <v>13</v>
      </c>
      <c r="C6554" t="s">
        <v>404</v>
      </c>
      <c r="D6554" t="s">
        <v>156</v>
      </c>
      <c r="E6554" t="s">
        <v>33</v>
      </c>
      <c r="F6554" t="s">
        <v>59</v>
      </c>
      <c r="G6554">
        <v>110</v>
      </c>
      <c r="H6554">
        <v>0</v>
      </c>
      <c r="I6554" t="str">
        <f>INDEX('DATA - Teams'!$C:$C,MATCH(C6554,'DATA - Teams'!$B:$B,0))</f>
        <v>LESTER</v>
      </c>
    </row>
    <row r="6555" spans="1:9" hidden="1" x14ac:dyDescent="0.2">
      <c r="A6555">
        <v>2018</v>
      </c>
      <c r="B6555">
        <v>13</v>
      </c>
      <c r="C6555" t="s">
        <v>404</v>
      </c>
      <c r="D6555" t="s">
        <v>349</v>
      </c>
      <c r="E6555" t="s">
        <v>33</v>
      </c>
      <c r="F6555" t="s">
        <v>59</v>
      </c>
      <c r="G6555">
        <v>91</v>
      </c>
      <c r="H6555">
        <v>0</v>
      </c>
      <c r="I6555" t="str">
        <f>INDEX('DATA - Teams'!$C:$C,MATCH(C6555,'DATA - Teams'!$B:$B,0))</f>
        <v>LESTER</v>
      </c>
    </row>
    <row r="6556" spans="1:9" hidden="1" x14ac:dyDescent="0.2">
      <c r="A6556">
        <v>2018</v>
      </c>
      <c r="B6556">
        <v>13</v>
      </c>
      <c r="C6556" t="s">
        <v>404</v>
      </c>
      <c r="D6556" t="s">
        <v>260</v>
      </c>
      <c r="E6556" t="s">
        <v>24</v>
      </c>
      <c r="F6556" t="s">
        <v>59</v>
      </c>
      <c r="G6556">
        <v>84</v>
      </c>
      <c r="H6556">
        <v>0</v>
      </c>
      <c r="I6556" t="str">
        <f>INDEX('DATA - Teams'!$C:$C,MATCH(C6556,'DATA - Teams'!$B:$B,0))</f>
        <v>LESTER</v>
      </c>
    </row>
    <row r="6557" spans="1:9" hidden="1" x14ac:dyDescent="0.2">
      <c r="A6557">
        <v>2018</v>
      </c>
      <c r="B6557">
        <v>13</v>
      </c>
      <c r="C6557" t="s">
        <v>404</v>
      </c>
      <c r="D6557" t="s">
        <v>46</v>
      </c>
      <c r="E6557" t="s">
        <v>32</v>
      </c>
      <c r="F6557" t="s">
        <v>59</v>
      </c>
      <c r="G6557">
        <v>88</v>
      </c>
      <c r="H6557">
        <v>0</v>
      </c>
      <c r="I6557" t="str">
        <f>INDEX('DATA - Teams'!$C:$C,MATCH(C6557,'DATA - Teams'!$B:$B,0))</f>
        <v>LESTER</v>
      </c>
    </row>
    <row r="6558" spans="1:9" hidden="1" x14ac:dyDescent="0.2">
      <c r="A6558">
        <v>2018</v>
      </c>
      <c r="B6558">
        <v>14</v>
      </c>
      <c r="C6558" t="s">
        <v>404</v>
      </c>
      <c r="D6558" t="s">
        <v>184</v>
      </c>
      <c r="E6558" t="s">
        <v>10</v>
      </c>
      <c r="F6558" t="s">
        <v>38</v>
      </c>
      <c r="G6558">
        <v>95</v>
      </c>
      <c r="H6558">
        <v>115</v>
      </c>
      <c r="I6558" t="str">
        <f>INDEX('DATA - Teams'!$C:$C,MATCH(C6558,'DATA - Teams'!$B:$B,0))</f>
        <v>LESTER</v>
      </c>
    </row>
    <row r="6559" spans="1:9" hidden="1" x14ac:dyDescent="0.2">
      <c r="A6559">
        <v>2018</v>
      </c>
      <c r="B6559">
        <v>14</v>
      </c>
      <c r="C6559" t="s">
        <v>404</v>
      </c>
      <c r="D6559" t="s">
        <v>98</v>
      </c>
      <c r="E6559" t="s">
        <v>14</v>
      </c>
      <c r="F6559" t="s">
        <v>43</v>
      </c>
      <c r="G6559">
        <v>80</v>
      </c>
      <c r="H6559">
        <v>0</v>
      </c>
      <c r="I6559" t="str">
        <f>INDEX('DATA - Teams'!$C:$C,MATCH(C6559,'DATA - Teams'!$B:$B,0))</f>
        <v>LESTER</v>
      </c>
    </row>
    <row r="6560" spans="1:9" hidden="1" x14ac:dyDescent="0.2">
      <c r="A6560">
        <v>2018</v>
      </c>
      <c r="B6560">
        <v>14</v>
      </c>
      <c r="C6560" t="s">
        <v>404</v>
      </c>
      <c r="D6560" t="s">
        <v>386</v>
      </c>
      <c r="E6560" t="s">
        <v>22</v>
      </c>
      <c r="F6560" t="s">
        <v>43</v>
      </c>
      <c r="G6560">
        <v>96</v>
      </c>
      <c r="H6560">
        <v>79</v>
      </c>
      <c r="I6560" t="str">
        <f>INDEX('DATA - Teams'!$C:$C,MATCH(C6560,'DATA - Teams'!$B:$B,0))</f>
        <v>LESTER</v>
      </c>
    </row>
    <row r="6561" spans="1:9" hidden="1" x14ac:dyDescent="0.2">
      <c r="A6561">
        <v>2018</v>
      </c>
      <c r="B6561">
        <v>14</v>
      </c>
      <c r="C6561" t="s">
        <v>404</v>
      </c>
      <c r="D6561" t="s">
        <v>239</v>
      </c>
      <c r="E6561" t="s">
        <v>22</v>
      </c>
      <c r="F6561" t="s">
        <v>41</v>
      </c>
      <c r="G6561">
        <v>90</v>
      </c>
      <c r="H6561">
        <v>87</v>
      </c>
      <c r="I6561" t="str">
        <f>INDEX('DATA - Teams'!$C:$C,MATCH(C6561,'DATA - Teams'!$B:$B,0))</f>
        <v>LESTER</v>
      </c>
    </row>
    <row r="6562" spans="1:9" hidden="1" x14ac:dyDescent="0.2">
      <c r="A6562">
        <v>2018</v>
      </c>
      <c r="B6562">
        <v>14</v>
      </c>
      <c r="C6562" t="s">
        <v>404</v>
      </c>
      <c r="D6562" t="s">
        <v>349</v>
      </c>
      <c r="E6562" t="s">
        <v>33</v>
      </c>
      <c r="F6562" t="s">
        <v>38</v>
      </c>
      <c r="G6562">
        <v>90</v>
      </c>
      <c r="H6562">
        <v>88</v>
      </c>
      <c r="I6562" t="str">
        <f>INDEX('DATA - Teams'!$C:$C,MATCH(C6562,'DATA - Teams'!$B:$B,0))</f>
        <v>LESTER</v>
      </c>
    </row>
    <row r="6563" spans="1:9" hidden="1" x14ac:dyDescent="0.2">
      <c r="A6563">
        <v>2018</v>
      </c>
      <c r="B6563">
        <v>14</v>
      </c>
      <c r="C6563" t="s">
        <v>404</v>
      </c>
      <c r="D6563" t="s">
        <v>156</v>
      </c>
      <c r="E6563" t="s">
        <v>33</v>
      </c>
      <c r="F6563" t="s">
        <v>41</v>
      </c>
      <c r="G6563">
        <v>103</v>
      </c>
      <c r="H6563">
        <v>86</v>
      </c>
      <c r="I6563" t="str">
        <f>INDEX('DATA - Teams'!$C:$C,MATCH(C6563,'DATA - Teams'!$B:$B,0))</f>
        <v>LESTER</v>
      </c>
    </row>
    <row r="6564" spans="1:9" hidden="1" x14ac:dyDescent="0.2">
      <c r="A6564">
        <v>2018</v>
      </c>
      <c r="B6564">
        <v>14</v>
      </c>
      <c r="C6564" t="s">
        <v>404</v>
      </c>
      <c r="D6564" t="s">
        <v>228</v>
      </c>
      <c r="E6564" t="s">
        <v>24</v>
      </c>
      <c r="F6564" t="s">
        <v>43</v>
      </c>
      <c r="G6564">
        <v>84</v>
      </c>
      <c r="H6564">
        <v>0</v>
      </c>
      <c r="I6564" t="str">
        <f>INDEX('DATA - Teams'!$C:$C,MATCH(C6564,'DATA - Teams'!$B:$B,0))</f>
        <v>LESTER</v>
      </c>
    </row>
    <row r="6565" spans="1:9" hidden="1" x14ac:dyDescent="0.2">
      <c r="A6565">
        <v>2018</v>
      </c>
      <c r="B6565">
        <v>14</v>
      </c>
      <c r="C6565" t="s">
        <v>404</v>
      </c>
      <c r="D6565" t="s">
        <v>101</v>
      </c>
      <c r="E6565" t="s">
        <v>21</v>
      </c>
      <c r="F6565" t="s">
        <v>41</v>
      </c>
      <c r="G6565">
        <v>73</v>
      </c>
      <c r="H6565">
        <v>81</v>
      </c>
      <c r="I6565" t="str">
        <f>INDEX('DATA - Teams'!$C:$C,MATCH(C6565,'DATA - Teams'!$B:$B,0))</f>
        <v>LESTER</v>
      </c>
    </row>
    <row r="6566" spans="1:9" hidden="1" x14ac:dyDescent="0.2">
      <c r="A6566">
        <v>2018</v>
      </c>
      <c r="B6566">
        <v>14</v>
      </c>
      <c r="C6566" t="s">
        <v>404</v>
      </c>
      <c r="D6566" t="s">
        <v>296</v>
      </c>
      <c r="E6566" t="s">
        <v>21</v>
      </c>
      <c r="F6566" t="s">
        <v>41</v>
      </c>
      <c r="G6566">
        <v>118</v>
      </c>
      <c r="H6566">
        <v>98</v>
      </c>
      <c r="I6566" t="str">
        <f>INDEX('DATA - Teams'!$C:$C,MATCH(C6566,'DATA - Teams'!$B:$B,0))</f>
        <v>LESTER</v>
      </c>
    </row>
    <row r="6567" spans="1:9" hidden="1" x14ac:dyDescent="0.2">
      <c r="A6567">
        <v>2018</v>
      </c>
      <c r="B6567">
        <v>14</v>
      </c>
      <c r="C6567" t="s">
        <v>404</v>
      </c>
      <c r="D6567" t="s">
        <v>325</v>
      </c>
      <c r="E6567" t="s">
        <v>21</v>
      </c>
      <c r="F6567" t="s">
        <v>41</v>
      </c>
      <c r="G6567">
        <v>77</v>
      </c>
      <c r="H6567">
        <v>117</v>
      </c>
      <c r="I6567" t="str">
        <f>INDEX('DATA - Teams'!$C:$C,MATCH(C6567,'DATA - Teams'!$B:$B,0))</f>
        <v>LESTER</v>
      </c>
    </row>
    <row r="6568" spans="1:9" hidden="1" x14ac:dyDescent="0.2">
      <c r="A6568">
        <v>2018</v>
      </c>
      <c r="B6568">
        <v>14</v>
      </c>
      <c r="C6568" t="s">
        <v>404</v>
      </c>
      <c r="D6568" t="s">
        <v>99</v>
      </c>
      <c r="E6568" t="s">
        <v>18</v>
      </c>
      <c r="F6568" t="s">
        <v>43</v>
      </c>
      <c r="G6568">
        <v>82</v>
      </c>
      <c r="H6568">
        <v>111</v>
      </c>
      <c r="I6568" t="str">
        <f>INDEX('DATA - Teams'!$C:$C,MATCH(C6568,'DATA - Teams'!$B:$B,0))</f>
        <v>LESTER</v>
      </c>
    </row>
    <row r="6569" spans="1:9" hidden="1" x14ac:dyDescent="0.2">
      <c r="A6569">
        <v>2018</v>
      </c>
      <c r="B6569">
        <v>14</v>
      </c>
      <c r="C6569" t="s">
        <v>404</v>
      </c>
      <c r="D6569" t="s">
        <v>105</v>
      </c>
      <c r="E6569" t="s">
        <v>13</v>
      </c>
      <c r="F6569" t="s">
        <v>41</v>
      </c>
      <c r="G6569">
        <v>89</v>
      </c>
      <c r="H6569">
        <v>109</v>
      </c>
      <c r="I6569" t="str">
        <f>INDEX('DATA - Teams'!$C:$C,MATCH(C6569,'DATA - Teams'!$B:$B,0))</f>
        <v>LESTER</v>
      </c>
    </row>
    <row r="6570" spans="1:9" hidden="1" x14ac:dyDescent="0.2">
      <c r="A6570">
        <v>2018</v>
      </c>
      <c r="B6570">
        <v>14</v>
      </c>
      <c r="C6570" t="s">
        <v>404</v>
      </c>
      <c r="D6570" t="s">
        <v>410</v>
      </c>
      <c r="E6570" t="s">
        <v>17</v>
      </c>
      <c r="F6570" t="s">
        <v>38</v>
      </c>
      <c r="G6570">
        <v>89</v>
      </c>
      <c r="H6570">
        <v>76</v>
      </c>
      <c r="I6570" t="str">
        <f>INDEX('DATA - Teams'!$C:$C,MATCH(C6570,'DATA - Teams'!$B:$B,0))</f>
        <v>LESTER</v>
      </c>
    </row>
    <row r="6571" spans="1:9" hidden="1" x14ac:dyDescent="0.2">
      <c r="A6571">
        <v>2018</v>
      </c>
      <c r="B6571">
        <v>14</v>
      </c>
      <c r="C6571" t="s">
        <v>404</v>
      </c>
      <c r="D6571" t="s">
        <v>46</v>
      </c>
      <c r="E6571" t="s">
        <v>32</v>
      </c>
      <c r="F6571" t="s">
        <v>41</v>
      </c>
      <c r="G6571">
        <v>91</v>
      </c>
      <c r="H6571">
        <v>82</v>
      </c>
      <c r="I6571" t="str">
        <f>INDEX('DATA - Teams'!$C:$C,MATCH(C6571,'DATA - Teams'!$B:$B,0))</f>
        <v>LESTER</v>
      </c>
    </row>
    <row r="6572" spans="1:9" hidden="1" x14ac:dyDescent="0.2">
      <c r="A6572">
        <v>2018</v>
      </c>
      <c r="B6572">
        <v>14</v>
      </c>
      <c r="C6572" t="s">
        <v>404</v>
      </c>
      <c r="D6572" t="s">
        <v>185</v>
      </c>
      <c r="E6572" t="s">
        <v>32</v>
      </c>
      <c r="F6572" t="s">
        <v>43</v>
      </c>
      <c r="G6572">
        <v>77</v>
      </c>
      <c r="H6572">
        <v>68</v>
      </c>
      <c r="I6572" t="str">
        <f>INDEX('DATA - Teams'!$C:$C,MATCH(C6572,'DATA - Teams'!$B:$B,0))</f>
        <v>LESTER</v>
      </c>
    </row>
    <row r="6573" spans="1:9" hidden="1" x14ac:dyDescent="0.2">
      <c r="A6573">
        <v>2018</v>
      </c>
      <c r="B6573">
        <v>14</v>
      </c>
      <c r="C6573" t="s">
        <v>404</v>
      </c>
      <c r="D6573" t="s">
        <v>269</v>
      </c>
      <c r="E6573" t="s">
        <v>32</v>
      </c>
      <c r="F6573" t="s">
        <v>38</v>
      </c>
      <c r="G6573">
        <v>82</v>
      </c>
      <c r="H6573">
        <v>84</v>
      </c>
      <c r="I6573" t="str">
        <f>INDEX('DATA - Teams'!$C:$C,MATCH(C6573,'DATA - Teams'!$B:$B,0))</f>
        <v>LESTER</v>
      </c>
    </row>
    <row r="6574" spans="1:9" hidden="1" x14ac:dyDescent="0.2">
      <c r="A6574">
        <v>2018</v>
      </c>
      <c r="B6574">
        <v>14</v>
      </c>
      <c r="C6574" t="s">
        <v>404</v>
      </c>
      <c r="D6574" t="s">
        <v>369</v>
      </c>
      <c r="E6574" t="s">
        <v>32</v>
      </c>
      <c r="F6574" t="s">
        <v>38</v>
      </c>
      <c r="G6574">
        <v>77</v>
      </c>
      <c r="H6574">
        <v>82</v>
      </c>
      <c r="I6574" t="str">
        <f>INDEX('DATA - Teams'!$C:$C,MATCH(C6574,'DATA - Teams'!$B:$B,0))</f>
        <v>LESTER</v>
      </c>
    </row>
    <row r="6575" spans="1:9" hidden="1" x14ac:dyDescent="0.2">
      <c r="A6575">
        <v>2018</v>
      </c>
      <c r="B6575">
        <v>14</v>
      </c>
      <c r="C6575" t="s">
        <v>404</v>
      </c>
      <c r="D6575" t="s">
        <v>240</v>
      </c>
      <c r="E6575" t="s">
        <v>23</v>
      </c>
      <c r="F6575" t="s">
        <v>52</v>
      </c>
      <c r="G6575">
        <v>124</v>
      </c>
      <c r="H6575">
        <v>132</v>
      </c>
      <c r="I6575" t="str">
        <f>INDEX('DATA - Teams'!$C:$C,MATCH(C6575,'DATA - Teams'!$B:$B,0))</f>
        <v>LESTER</v>
      </c>
    </row>
    <row r="6576" spans="1:9" hidden="1" x14ac:dyDescent="0.2">
      <c r="A6576">
        <v>2018</v>
      </c>
      <c r="B6576">
        <v>14</v>
      </c>
      <c r="C6576" t="s">
        <v>404</v>
      </c>
      <c r="D6576" t="s">
        <v>124</v>
      </c>
      <c r="E6576" t="s">
        <v>24</v>
      </c>
      <c r="F6576" t="s">
        <v>59</v>
      </c>
      <c r="G6576">
        <v>117</v>
      </c>
      <c r="H6576">
        <v>0</v>
      </c>
      <c r="I6576" t="str">
        <f>INDEX('DATA - Teams'!$C:$C,MATCH(C6576,'DATA - Teams'!$B:$B,0))</f>
        <v>LESTER</v>
      </c>
    </row>
    <row r="6577" spans="1:9" hidden="1" x14ac:dyDescent="0.2">
      <c r="A6577">
        <v>2018</v>
      </c>
      <c r="B6577">
        <v>14</v>
      </c>
      <c r="C6577" t="s">
        <v>404</v>
      </c>
      <c r="D6577" t="s">
        <v>260</v>
      </c>
      <c r="E6577" t="s">
        <v>24</v>
      </c>
      <c r="F6577" t="s">
        <v>59</v>
      </c>
      <c r="G6577">
        <v>84</v>
      </c>
      <c r="H6577">
        <v>0</v>
      </c>
      <c r="I6577" t="str">
        <f>INDEX('DATA - Teams'!$C:$C,MATCH(C6577,'DATA - Teams'!$B:$B,0))</f>
        <v>LESTER</v>
      </c>
    </row>
    <row r="6578" spans="1:9" hidden="1" x14ac:dyDescent="0.2">
      <c r="A6578">
        <v>2018</v>
      </c>
      <c r="B6578">
        <v>14</v>
      </c>
      <c r="C6578" t="s">
        <v>404</v>
      </c>
      <c r="D6578" t="s">
        <v>302</v>
      </c>
      <c r="E6578" t="s">
        <v>36</v>
      </c>
      <c r="F6578" t="s">
        <v>59</v>
      </c>
      <c r="G6578">
        <v>93</v>
      </c>
      <c r="H6578">
        <v>0</v>
      </c>
      <c r="I6578" t="str">
        <f>INDEX('DATA - Teams'!$C:$C,MATCH(C6578,'DATA - Teams'!$B:$B,0))</f>
        <v>LESTER</v>
      </c>
    </row>
    <row r="6579" spans="1:9" hidden="1" x14ac:dyDescent="0.2">
      <c r="A6579">
        <v>2018</v>
      </c>
      <c r="B6579">
        <v>14</v>
      </c>
      <c r="C6579" t="s">
        <v>404</v>
      </c>
      <c r="D6579" t="s">
        <v>291</v>
      </c>
      <c r="E6579" t="s">
        <v>36</v>
      </c>
      <c r="F6579" t="s">
        <v>59</v>
      </c>
      <c r="G6579">
        <v>111</v>
      </c>
      <c r="H6579">
        <v>0</v>
      </c>
      <c r="I6579" t="str">
        <f>INDEX('DATA - Teams'!$C:$C,MATCH(C6579,'DATA - Teams'!$B:$B,0))</f>
        <v>LESTER</v>
      </c>
    </row>
    <row r="6580" spans="1:9" hidden="1" x14ac:dyDescent="0.2">
      <c r="A6580">
        <v>2018</v>
      </c>
      <c r="B6580">
        <v>15</v>
      </c>
      <c r="C6580" t="s">
        <v>404</v>
      </c>
      <c r="D6580" t="s">
        <v>184</v>
      </c>
      <c r="E6580" t="s">
        <v>10</v>
      </c>
      <c r="F6580" t="s">
        <v>38</v>
      </c>
      <c r="G6580">
        <v>90</v>
      </c>
      <c r="H6580">
        <v>52</v>
      </c>
      <c r="I6580" t="str">
        <f>INDEX('DATA - Teams'!$C:$C,MATCH(C6580,'DATA - Teams'!$B:$B,0))</f>
        <v>LESTER</v>
      </c>
    </row>
    <row r="6581" spans="1:9" hidden="1" x14ac:dyDescent="0.2">
      <c r="A6581">
        <v>2018</v>
      </c>
      <c r="B6581">
        <v>15</v>
      </c>
      <c r="C6581" t="s">
        <v>404</v>
      </c>
      <c r="D6581" t="s">
        <v>98</v>
      </c>
      <c r="E6581" t="s">
        <v>14</v>
      </c>
      <c r="F6581" t="s">
        <v>43</v>
      </c>
      <c r="G6581">
        <v>91</v>
      </c>
      <c r="H6581">
        <v>125</v>
      </c>
      <c r="I6581" t="str">
        <f>INDEX('DATA - Teams'!$C:$C,MATCH(C6581,'DATA - Teams'!$B:$B,0))</f>
        <v>LESTER</v>
      </c>
    </row>
    <row r="6582" spans="1:9" hidden="1" x14ac:dyDescent="0.2">
      <c r="A6582">
        <v>2018</v>
      </c>
      <c r="B6582">
        <v>15</v>
      </c>
      <c r="C6582" t="s">
        <v>404</v>
      </c>
      <c r="D6582" t="s">
        <v>375</v>
      </c>
      <c r="E6582" t="s">
        <v>14</v>
      </c>
      <c r="F6582" t="s">
        <v>43</v>
      </c>
      <c r="G6582">
        <v>65</v>
      </c>
      <c r="H6582">
        <v>5</v>
      </c>
      <c r="I6582" t="str">
        <f>INDEX('DATA - Teams'!$C:$C,MATCH(C6582,'DATA - Teams'!$B:$B,0))</f>
        <v>LESTER</v>
      </c>
    </row>
    <row r="6583" spans="1:9" hidden="1" x14ac:dyDescent="0.2">
      <c r="A6583">
        <v>2018</v>
      </c>
      <c r="B6583">
        <v>15</v>
      </c>
      <c r="C6583" t="s">
        <v>404</v>
      </c>
      <c r="D6583" t="s">
        <v>386</v>
      </c>
      <c r="E6583" t="s">
        <v>22</v>
      </c>
      <c r="F6583" t="s">
        <v>43</v>
      </c>
      <c r="G6583">
        <v>92</v>
      </c>
      <c r="H6583">
        <v>68</v>
      </c>
      <c r="I6583" t="str">
        <f>INDEX('DATA - Teams'!$C:$C,MATCH(C6583,'DATA - Teams'!$B:$B,0))</f>
        <v>LESTER</v>
      </c>
    </row>
    <row r="6584" spans="1:9" hidden="1" x14ac:dyDescent="0.2">
      <c r="A6584">
        <v>2018</v>
      </c>
      <c r="B6584">
        <v>15</v>
      </c>
      <c r="C6584" t="s">
        <v>404</v>
      </c>
      <c r="D6584" t="s">
        <v>239</v>
      </c>
      <c r="E6584" t="s">
        <v>22</v>
      </c>
      <c r="F6584" t="s">
        <v>41</v>
      </c>
      <c r="G6584">
        <v>95</v>
      </c>
      <c r="H6584">
        <v>96</v>
      </c>
      <c r="I6584" t="str">
        <f>INDEX('DATA - Teams'!$C:$C,MATCH(C6584,'DATA - Teams'!$B:$B,0))</f>
        <v>LESTER</v>
      </c>
    </row>
    <row r="6585" spans="1:9" hidden="1" x14ac:dyDescent="0.2">
      <c r="A6585">
        <v>2018</v>
      </c>
      <c r="B6585">
        <v>15</v>
      </c>
      <c r="C6585" t="s">
        <v>404</v>
      </c>
      <c r="D6585" t="s">
        <v>156</v>
      </c>
      <c r="E6585" t="s">
        <v>33</v>
      </c>
      <c r="F6585" t="s">
        <v>41</v>
      </c>
      <c r="G6585">
        <v>112</v>
      </c>
      <c r="H6585">
        <v>114</v>
      </c>
      <c r="I6585" t="str">
        <f>INDEX('DATA - Teams'!$C:$C,MATCH(C6585,'DATA - Teams'!$B:$B,0))</f>
        <v>LESTER</v>
      </c>
    </row>
    <row r="6586" spans="1:9" hidden="1" x14ac:dyDescent="0.2">
      <c r="A6586">
        <v>2018</v>
      </c>
      <c r="B6586">
        <v>15</v>
      </c>
      <c r="C6586" t="s">
        <v>404</v>
      </c>
      <c r="D6586" t="s">
        <v>349</v>
      </c>
      <c r="E6586" t="s">
        <v>33</v>
      </c>
      <c r="F6586" t="s">
        <v>38</v>
      </c>
      <c r="G6586">
        <v>81</v>
      </c>
      <c r="H6586">
        <v>64</v>
      </c>
      <c r="I6586" t="str">
        <f>INDEX('DATA - Teams'!$C:$C,MATCH(C6586,'DATA - Teams'!$B:$B,0))</f>
        <v>LESTER</v>
      </c>
    </row>
    <row r="6587" spans="1:9" hidden="1" x14ac:dyDescent="0.2">
      <c r="A6587">
        <v>2018</v>
      </c>
      <c r="B6587">
        <v>15</v>
      </c>
      <c r="C6587" t="s">
        <v>404</v>
      </c>
      <c r="D6587" t="s">
        <v>228</v>
      </c>
      <c r="E6587" t="s">
        <v>24</v>
      </c>
      <c r="F6587" t="s">
        <v>43</v>
      </c>
      <c r="G6587">
        <v>84</v>
      </c>
      <c r="H6587">
        <v>83</v>
      </c>
      <c r="I6587" t="str">
        <f>INDEX('DATA - Teams'!$C:$C,MATCH(C6587,'DATA - Teams'!$B:$B,0))</f>
        <v>LESTER</v>
      </c>
    </row>
    <row r="6588" spans="1:9" hidden="1" x14ac:dyDescent="0.2">
      <c r="A6588">
        <v>2018</v>
      </c>
      <c r="B6588">
        <v>15</v>
      </c>
      <c r="C6588" t="s">
        <v>404</v>
      </c>
      <c r="D6588" t="s">
        <v>124</v>
      </c>
      <c r="E6588" t="s">
        <v>24</v>
      </c>
      <c r="F6588" t="s">
        <v>41</v>
      </c>
      <c r="G6588">
        <v>102</v>
      </c>
      <c r="H6588">
        <v>43</v>
      </c>
      <c r="I6588" t="str">
        <f>INDEX('DATA - Teams'!$C:$C,MATCH(C6588,'DATA - Teams'!$B:$B,0))</f>
        <v>LESTER</v>
      </c>
    </row>
    <row r="6589" spans="1:9" hidden="1" x14ac:dyDescent="0.2">
      <c r="A6589">
        <v>2018</v>
      </c>
      <c r="B6589">
        <v>15</v>
      </c>
      <c r="C6589" t="s">
        <v>404</v>
      </c>
      <c r="D6589" t="s">
        <v>260</v>
      </c>
      <c r="E6589" t="s">
        <v>24</v>
      </c>
      <c r="F6589" t="s">
        <v>38</v>
      </c>
      <c r="G6589">
        <v>99</v>
      </c>
      <c r="H6589">
        <v>91</v>
      </c>
      <c r="I6589" t="str">
        <f>INDEX('DATA - Teams'!$C:$C,MATCH(C6589,'DATA - Teams'!$B:$B,0))</f>
        <v>LESTER</v>
      </c>
    </row>
    <row r="6590" spans="1:9" hidden="1" x14ac:dyDescent="0.2">
      <c r="A6590">
        <v>2018</v>
      </c>
      <c r="B6590">
        <v>15</v>
      </c>
      <c r="C6590" t="s">
        <v>404</v>
      </c>
      <c r="D6590" t="s">
        <v>325</v>
      </c>
      <c r="E6590" t="s">
        <v>21</v>
      </c>
      <c r="F6590" t="s">
        <v>41</v>
      </c>
      <c r="G6590">
        <v>85</v>
      </c>
      <c r="H6590">
        <v>88</v>
      </c>
      <c r="I6590" t="str">
        <f>INDEX('DATA - Teams'!$C:$C,MATCH(C6590,'DATA - Teams'!$B:$B,0))</f>
        <v>LESTER</v>
      </c>
    </row>
    <row r="6591" spans="1:9" hidden="1" x14ac:dyDescent="0.2">
      <c r="A6591">
        <v>2018</v>
      </c>
      <c r="B6591">
        <v>15</v>
      </c>
      <c r="C6591" t="s">
        <v>404</v>
      </c>
      <c r="D6591" t="s">
        <v>291</v>
      </c>
      <c r="E6591" t="s">
        <v>36</v>
      </c>
      <c r="F6591" t="s">
        <v>38</v>
      </c>
      <c r="G6591">
        <v>94</v>
      </c>
      <c r="H6591">
        <v>18</v>
      </c>
      <c r="I6591" t="str">
        <f>INDEX('DATA - Teams'!$C:$C,MATCH(C6591,'DATA - Teams'!$B:$B,0))</f>
        <v>LESTER</v>
      </c>
    </row>
    <row r="6592" spans="1:9" hidden="1" x14ac:dyDescent="0.2">
      <c r="A6592">
        <v>2018</v>
      </c>
      <c r="B6592">
        <v>15</v>
      </c>
      <c r="C6592" t="s">
        <v>404</v>
      </c>
      <c r="D6592" t="s">
        <v>302</v>
      </c>
      <c r="E6592" t="s">
        <v>36</v>
      </c>
      <c r="F6592" t="s">
        <v>41</v>
      </c>
      <c r="G6592">
        <v>95</v>
      </c>
      <c r="H6592">
        <v>123</v>
      </c>
      <c r="I6592" t="str">
        <f>INDEX('DATA - Teams'!$C:$C,MATCH(C6592,'DATA - Teams'!$B:$B,0))</f>
        <v>LESTER</v>
      </c>
    </row>
    <row r="6593" spans="1:9" hidden="1" x14ac:dyDescent="0.2">
      <c r="A6593">
        <v>2018</v>
      </c>
      <c r="B6593">
        <v>15</v>
      </c>
      <c r="C6593" t="s">
        <v>404</v>
      </c>
      <c r="D6593" t="s">
        <v>99</v>
      </c>
      <c r="E6593" t="s">
        <v>18</v>
      </c>
      <c r="F6593" t="s">
        <v>43</v>
      </c>
      <c r="G6593">
        <v>83</v>
      </c>
      <c r="H6593">
        <v>57</v>
      </c>
      <c r="I6593" t="str">
        <f>INDEX('DATA - Teams'!$C:$C,MATCH(C6593,'DATA - Teams'!$B:$B,0))</f>
        <v>LESTER</v>
      </c>
    </row>
    <row r="6594" spans="1:9" hidden="1" x14ac:dyDescent="0.2">
      <c r="A6594">
        <v>2018</v>
      </c>
      <c r="B6594">
        <v>15</v>
      </c>
      <c r="C6594" t="s">
        <v>404</v>
      </c>
      <c r="D6594" t="s">
        <v>105</v>
      </c>
      <c r="E6594" t="s">
        <v>13</v>
      </c>
      <c r="F6594" t="s">
        <v>41</v>
      </c>
      <c r="G6594">
        <v>81</v>
      </c>
      <c r="H6594">
        <v>66</v>
      </c>
      <c r="I6594" t="str">
        <f>INDEX('DATA - Teams'!$C:$C,MATCH(C6594,'DATA - Teams'!$B:$B,0))</f>
        <v>LESTER</v>
      </c>
    </row>
    <row r="6595" spans="1:9" hidden="1" x14ac:dyDescent="0.2">
      <c r="A6595">
        <v>2018</v>
      </c>
      <c r="B6595">
        <v>15</v>
      </c>
      <c r="C6595" t="s">
        <v>404</v>
      </c>
      <c r="D6595" t="s">
        <v>410</v>
      </c>
      <c r="E6595" t="s">
        <v>17</v>
      </c>
      <c r="F6595" t="s">
        <v>38</v>
      </c>
      <c r="G6595">
        <v>88</v>
      </c>
      <c r="H6595">
        <v>82</v>
      </c>
      <c r="I6595" t="str">
        <f>INDEX('DATA - Teams'!$C:$C,MATCH(C6595,'DATA - Teams'!$B:$B,0))</f>
        <v>LESTER</v>
      </c>
    </row>
    <row r="6596" spans="1:9" hidden="1" x14ac:dyDescent="0.2">
      <c r="A6596">
        <v>2018</v>
      </c>
      <c r="B6596">
        <v>15</v>
      </c>
      <c r="C6596" t="s">
        <v>404</v>
      </c>
      <c r="D6596" t="s">
        <v>46</v>
      </c>
      <c r="E6596" t="s">
        <v>32</v>
      </c>
      <c r="F6596" t="s">
        <v>41</v>
      </c>
      <c r="G6596">
        <v>88</v>
      </c>
      <c r="H6596">
        <v>92</v>
      </c>
      <c r="I6596" t="str">
        <f>INDEX('DATA - Teams'!$C:$C,MATCH(C6596,'DATA - Teams'!$B:$B,0))</f>
        <v>LESTER</v>
      </c>
    </row>
    <row r="6597" spans="1:9" hidden="1" x14ac:dyDescent="0.2">
      <c r="A6597">
        <v>2018</v>
      </c>
      <c r="B6597">
        <v>15</v>
      </c>
      <c r="C6597" t="s">
        <v>404</v>
      </c>
      <c r="D6597" t="s">
        <v>240</v>
      </c>
      <c r="E6597" t="s">
        <v>23</v>
      </c>
      <c r="F6597" t="s">
        <v>52</v>
      </c>
      <c r="G6597">
        <v>124</v>
      </c>
      <c r="H6597">
        <v>111</v>
      </c>
      <c r="I6597" t="str">
        <f>INDEX('DATA - Teams'!$C:$C,MATCH(C6597,'DATA - Teams'!$B:$B,0))</f>
        <v>LESTER</v>
      </c>
    </row>
    <row r="6598" spans="1:9" hidden="1" x14ac:dyDescent="0.2">
      <c r="A6598">
        <v>2018</v>
      </c>
      <c r="B6598">
        <v>15</v>
      </c>
      <c r="C6598" t="s">
        <v>404</v>
      </c>
      <c r="D6598" t="s">
        <v>101</v>
      </c>
      <c r="E6598" t="s">
        <v>21</v>
      </c>
      <c r="F6598" t="s">
        <v>59</v>
      </c>
      <c r="G6598">
        <v>82</v>
      </c>
      <c r="H6598">
        <v>64</v>
      </c>
      <c r="I6598" t="str">
        <f>INDEX('DATA - Teams'!$C:$C,MATCH(C6598,'DATA - Teams'!$B:$B,0))</f>
        <v>LESTER</v>
      </c>
    </row>
    <row r="6599" spans="1:9" hidden="1" x14ac:dyDescent="0.2">
      <c r="A6599">
        <v>2018</v>
      </c>
      <c r="B6599">
        <v>15</v>
      </c>
      <c r="C6599" t="s">
        <v>404</v>
      </c>
      <c r="D6599" t="s">
        <v>374</v>
      </c>
      <c r="E6599" t="s">
        <v>18</v>
      </c>
      <c r="F6599" t="s">
        <v>59</v>
      </c>
      <c r="G6599">
        <v>101</v>
      </c>
      <c r="H6599">
        <v>102</v>
      </c>
      <c r="I6599" t="str">
        <f>INDEX('DATA - Teams'!$C:$C,MATCH(C6599,'DATA - Teams'!$B:$B,0))</f>
        <v>LESTER</v>
      </c>
    </row>
    <row r="6600" spans="1:9" hidden="1" x14ac:dyDescent="0.2">
      <c r="A6600">
        <v>2018</v>
      </c>
      <c r="B6600">
        <v>15</v>
      </c>
      <c r="C6600" t="s">
        <v>404</v>
      </c>
      <c r="D6600" t="s">
        <v>185</v>
      </c>
      <c r="E6600" t="s">
        <v>32</v>
      </c>
      <c r="F6600" t="s">
        <v>59</v>
      </c>
      <c r="G6600">
        <v>79</v>
      </c>
      <c r="H6600">
        <v>109</v>
      </c>
      <c r="I6600" t="str">
        <f>INDEX('DATA - Teams'!$C:$C,MATCH(C6600,'DATA - Teams'!$B:$B,0))</f>
        <v>LESTER</v>
      </c>
    </row>
    <row r="6601" spans="1:9" hidden="1" x14ac:dyDescent="0.2">
      <c r="A6601">
        <v>2018</v>
      </c>
      <c r="B6601">
        <v>15</v>
      </c>
      <c r="C6601" t="s">
        <v>404</v>
      </c>
      <c r="D6601" t="s">
        <v>369</v>
      </c>
      <c r="E6601" t="s">
        <v>32</v>
      </c>
      <c r="F6601" t="s">
        <v>59</v>
      </c>
      <c r="G6601">
        <v>72</v>
      </c>
      <c r="H6601">
        <v>61</v>
      </c>
      <c r="I6601" t="str">
        <f>INDEX('DATA - Teams'!$C:$C,MATCH(C6601,'DATA - Teams'!$B:$B,0))</f>
        <v>LESTER</v>
      </c>
    </row>
    <row r="6602" spans="1:9" hidden="1" x14ac:dyDescent="0.2">
      <c r="A6602">
        <v>2018</v>
      </c>
      <c r="B6602">
        <v>16</v>
      </c>
      <c r="C6602" t="s">
        <v>404</v>
      </c>
      <c r="D6602" t="s">
        <v>184</v>
      </c>
      <c r="E6602" t="s">
        <v>10</v>
      </c>
      <c r="F6602" t="s">
        <v>38</v>
      </c>
      <c r="G6602">
        <v>91</v>
      </c>
      <c r="H6602">
        <v>124</v>
      </c>
      <c r="I6602" t="str">
        <f>INDEX('DATA - Teams'!$C:$C,MATCH(C6602,'DATA - Teams'!$B:$B,0))</f>
        <v>LESTER</v>
      </c>
    </row>
    <row r="6603" spans="1:9" hidden="1" x14ac:dyDescent="0.2">
      <c r="A6603">
        <v>2018</v>
      </c>
      <c r="B6603">
        <v>16</v>
      </c>
      <c r="C6603" t="s">
        <v>404</v>
      </c>
      <c r="D6603" t="s">
        <v>409</v>
      </c>
      <c r="E6603" t="s">
        <v>16</v>
      </c>
      <c r="F6603" t="s">
        <v>43</v>
      </c>
      <c r="G6603">
        <v>79</v>
      </c>
      <c r="H6603">
        <v>77</v>
      </c>
      <c r="I6603" t="str">
        <f>INDEX('DATA - Teams'!$C:$C,MATCH(C6603,'DATA - Teams'!$B:$B,0))</f>
        <v>LESTER</v>
      </c>
    </row>
    <row r="6604" spans="1:9" hidden="1" x14ac:dyDescent="0.2">
      <c r="A6604">
        <v>2018</v>
      </c>
      <c r="B6604">
        <v>16</v>
      </c>
      <c r="C6604" t="s">
        <v>404</v>
      </c>
      <c r="D6604" t="s">
        <v>239</v>
      </c>
      <c r="E6604" t="s">
        <v>22</v>
      </c>
      <c r="F6604" t="s">
        <v>41</v>
      </c>
      <c r="G6604">
        <v>105</v>
      </c>
      <c r="H6604">
        <v>107</v>
      </c>
      <c r="I6604" t="str">
        <f>INDEX('DATA - Teams'!$C:$C,MATCH(C6604,'DATA - Teams'!$B:$B,0))</f>
        <v>LESTER</v>
      </c>
    </row>
    <row r="6605" spans="1:9" hidden="1" x14ac:dyDescent="0.2">
      <c r="A6605">
        <v>2018</v>
      </c>
      <c r="B6605">
        <v>16</v>
      </c>
      <c r="C6605" t="s">
        <v>404</v>
      </c>
      <c r="D6605" t="s">
        <v>156</v>
      </c>
      <c r="E6605" t="s">
        <v>33</v>
      </c>
      <c r="F6605" t="s">
        <v>41</v>
      </c>
      <c r="G6605">
        <v>111</v>
      </c>
      <c r="H6605">
        <v>81</v>
      </c>
      <c r="I6605" t="str">
        <f>INDEX('DATA - Teams'!$C:$C,MATCH(C6605,'DATA - Teams'!$B:$B,0))</f>
        <v>LESTER</v>
      </c>
    </row>
    <row r="6606" spans="1:9" hidden="1" x14ac:dyDescent="0.2">
      <c r="A6606">
        <v>2018</v>
      </c>
      <c r="B6606">
        <v>16</v>
      </c>
      <c r="C6606" t="s">
        <v>404</v>
      </c>
      <c r="D6606" t="s">
        <v>349</v>
      </c>
      <c r="E6606" t="s">
        <v>33</v>
      </c>
      <c r="F6606" t="s">
        <v>38</v>
      </c>
      <c r="G6606">
        <v>91</v>
      </c>
      <c r="H6606">
        <v>117</v>
      </c>
      <c r="I6606" t="str">
        <f>INDEX('DATA - Teams'!$C:$C,MATCH(C6606,'DATA - Teams'!$B:$B,0))</f>
        <v>LESTER</v>
      </c>
    </row>
    <row r="6607" spans="1:9" hidden="1" x14ac:dyDescent="0.2">
      <c r="A6607">
        <v>2018</v>
      </c>
      <c r="B6607">
        <v>16</v>
      </c>
      <c r="C6607" t="s">
        <v>404</v>
      </c>
      <c r="D6607" t="s">
        <v>260</v>
      </c>
      <c r="E6607" t="s">
        <v>24</v>
      </c>
      <c r="F6607" t="s">
        <v>38</v>
      </c>
      <c r="G6607">
        <v>104</v>
      </c>
      <c r="H6607">
        <v>104</v>
      </c>
      <c r="I6607" t="str">
        <f>INDEX('DATA - Teams'!$C:$C,MATCH(C6607,'DATA - Teams'!$B:$B,0))</f>
        <v>LESTER</v>
      </c>
    </row>
    <row r="6608" spans="1:9" hidden="1" x14ac:dyDescent="0.2">
      <c r="A6608">
        <v>2018</v>
      </c>
      <c r="B6608">
        <v>16</v>
      </c>
      <c r="C6608" t="s">
        <v>404</v>
      </c>
      <c r="D6608" t="s">
        <v>228</v>
      </c>
      <c r="E6608" t="s">
        <v>24</v>
      </c>
      <c r="F6608" t="s">
        <v>43</v>
      </c>
      <c r="G6608">
        <v>83</v>
      </c>
      <c r="H6608">
        <v>68</v>
      </c>
      <c r="I6608" t="str">
        <f>INDEX('DATA - Teams'!$C:$C,MATCH(C6608,'DATA - Teams'!$B:$B,0))</f>
        <v>LESTER</v>
      </c>
    </row>
    <row r="6609" spans="1:9" hidden="1" x14ac:dyDescent="0.2">
      <c r="A6609">
        <v>2018</v>
      </c>
      <c r="B6609">
        <v>16</v>
      </c>
      <c r="C6609" t="s">
        <v>404</v>
      </c>
      <c r="D6609" t="s">
        <v>325</v>
      </c>
      <c r="E6609" t="s">
        <v>21</v>
      </c>
      <c r="F6609" t="s">
        <v>41</v>
      </c>
      <c r="G6609">
        <v>83</v>
      </c>
      <c r="H6609">
        <v>101</v>
      </c>
      <c r="I6609" t="str">
        <f>INDEX('DATA - Teams'!$C:$C,MATCH(C6609,'DATA - Teams'!$B:$B,0))</f>
        <v>LESTER</v>
      </c>
    </row>
    <row r="6610" spans="1:9" hidden="1" x14ac:dyDescent="0.2">
      <c r="A6610">
        <v>2018</v>
      </c>
      <c r="B6610">
        <v>16</v>
      </c>
      <c r="C6610" t="s">
        <v>404</v>
      </c>
      <c r="D6610" t="s">
        <v>302</v>
      </c>
      <c r="E6610" t="s">
        <v>36</v>
      </c>
      <c r="F6610" t="s">
        <v>41</v>
      </c>
      <c r="G6610">
        <v>94</v>
      </c>
      <c r="H6610">
        <v>75</v>
      </c>
      <c r="I6610" t="str">
        <f>INDEX('DATA - Teams'!$C:$C,MATCH(C6610,'DATA - Teams'!$B:$B,0))</f>
        <v>LESTER</v>
      </c>
    </row>
    <row r="6611" spans="1:9" hidden="1" x14ac:dyDescent="0.2">
      <c r="A6611">
        <v>2018</v>
      </c>
      <c r="B6611">
        <v>16</v>
      </c>
      <c r="C6611" t="s">
        <v>404</v>
      </c>
      <c r="D6611" t="s">
        <v>99</v>
      </c>
      <c r="E6611" t="s">
        <v>18</v>
      </c>
      <c r="F6611" t="s">
        <v>43</v>
      </c>
      <c r="G6611">
        <v>90</v>
      </c>
      <c r="H6611">
        <v>119</v>
      </c>
      <c r="I6611" t="str">
        <f>INDEX('DATA - Teams'!$C:$C,MATCH(C6611,'DATA - Teams'!$B:$B,0))</f>
        <v>LESTER</v>
      </c>
    </row>
    <row r="6612" spans="1:9" hidden="1" x14ac:dyDescent="0.2">
      <c r="A6612">
        <v>2018</v>
      </c>
      <c r="B6612">
        <v>16</v>
      </c>
      <c r="C6612" t="s">
        <v>404</v>
      </c>
      <c r="D6612" t="s">
        <v>374</v>
      </c>
      <c r="E6612" t="s">
        <v>18</v>
      </c>
      <c r="F6612" t="s">
        <v>43</v>
      </c>
      <c r="G6612">
        <v>107</v>
      </c>
      <c r="H6612">
        <v>111</v>
      </c>
      <c r="I6612" t="str">
        <f>INDEX('DATA - Teams'!$C:$C,MATCH(C6612,'DATA - Teams'!$B:$B,0))</f>
        <v>LESTER</v>
      </c>
    </row>
    <row r="6613" spans="1:9" hidden="1" x14ac:dyDescent="0.2">
      <c r="A6613">
        <v>2018</v>
      </c>
      <c r="B6613">
        <v>16</v>
      </c>
      <c r="C6613" t="s">
        <v>404</v>
      </c>
      <c r="D6613" t="s">
        <v>105</v>
      </c>
      <c r="E6613" t="s">
        <v>13</v>
      </c>
      <c r="F6613" t="s">
        <v>41</v>
      </c>
      <c r="G6613">
        <v>91</v>
      </c>
      <c r="H6613">
        <v>154</v>
      </c>
      <c r="I6613" t="str">
        <f>INDEX('DATA - Teams'!$C:$C,MATCH(C6613,'DATA - Teams'!$B:$B,0))</f>
        <v>LESTER</v>
      </c>
    </row>
    <row r="6614" spans="1:9" hidden="1" x14ac:dyDescent="0.2">
      <c r="A6614">
        <v>2018</v>
      </c>
      <c r="B6614">
        <v>16</v>
      </c>
      <c r="C6614" t="s">
        <v>404</v>
      </c>
      <c r="D6614" t="s">
        <v>410</v>
      </c>
      <c r="E6614" t="s">
        <v>17</v>
      </c>
      <c r="F6614" t="s">
        <v>38</v>
      </c>
      <c r="G6614">
        <v>91</v>
      </c>
      <c r="H6614">
        <v>102</v>
      </c>
      <c r="I6614" t="str">
        <f>INDEX('DATA - Teams'!$C:$C,MATCH(C6614,'DATA - Teams'!$B:$B,0))</f>
        <v>LESTER</v>
      </c>
    </row>
    <row r="6615" spans="1:9" hidden="1" x14ac:dyDescent="0.2">
      <c r="A6615">
        <v>2018</v>
      </c>
      <c r="B6615">
        <v>16</v>
      </c>
      <c r="C6615" t="s">
        <v>404</v>
      </c>
      <c r="D6615" t="s">
        <v>46</v>
      </c>
      <c r="E6615" t="s">
        <v>32</v>
      </c>
      <c r="F6615" t="s">
        <v>41</v>
      </c>
      <c r="G6615">
        <v>93</v>
      </c>
      <c r="H6615">
        <v>74</v>
      </c>
      <c r="I6615" t="str">
        <f>INDEX('DATA - Teams'!$C:$C,MATCH(C6615,'DATA - Teams'!$B:$B,0))</f>
        <v>LESTER</v>
      </c>
    </row>
    <row r="6616" spans="1:9" hidden="1" x14ac:dyDescent="0.2">
      <c r="A6616">
        <v>2018</v>
      </c>
      <c r="B6616">
        <v>16</v>
      </c>
      <c r="C6616" t="s">
        <v>404</v>
      </c>
      <c r="D6616" t="s">
        <v>185</v>
      </c>
      <c r="E6616" t="s">
        <v>32</v>
      </c>
      <c r="F6616" t="s">
        <v>43</v>
      </c>
      <c r="G6616">
        <v>72</v>
      </c>
      <c r="H6616">
        <v>41</v>
      </c>
      <c r="I6616" t="str">
        <f>INDEX('DATA - Teams'!$C:$C,MATCH(C6616,'DATA - Teams'!$B:$B,0))</f>
        <v>LESTER</v>
      </c>
    </row>
    <row r="6617" spans="1:9" hidden="1" x14ac:dyDescent="0.2">
      <c r="A6617">
        <v>2018</v>
      </c>
      <c r="B6617">
        <v>16</v>
      </c>
      <c r="C6617" t="s">
        <v>404</v>
      </c>
      <c r="D6617" t="s">
        <v>369</v>
      </c>
      <c r="E6617" t="s">
        <v>32</v>
      </c>
      <c r="F6617" t="s">
        <v>38</v>
      </c>
      <c r="G6617">
        <v>82</v>
      </c>
      <c r="H6617">
        <v>105</v>
      </c>
      <c r="I6617" t="str">
        <f>INDEX('DATA - Teams'!$C:$C,MATCH(C6617,'DATA - Teams'!$B:$B,0))</f>
        <v>LESTER</v>
      </c>
    </row>
    <row r="6618" spans="1:9" hidden="1" x14ac:dyDescent="0.2">
      <c r="A6618">
        <v>2018</v>
      </c>
      <c r="B6618">
        <v>16</v>
      </c>
      <c r="C6618" t="s">
        <v>404</v>
      </c>
      <c r="D6618" t="s">
        <v>240</v>
      </c>
      <c r="E6618" t="s">
        <v>23</v>
      </c>
      <c r="F6618" t="s">
        <v>52</v>
      </c>
      <c r="G6618">
        <v>130</v>
      </c>
      <c r="H6618">
        <v>133</v>
      </c>
      <c r="I6618" t="str">
        <f>INDEX('DATA - Teams'!$C:$C,MATCH(C6618,'DATA - Teams'!$B:$B,0))</f>
        <v>LESTER</v>
      </c>
    </row>
    <row r="6619" spans="1:9" hidden="1" x14ac:dyDescent="0.2">
      <c r="A6619">
        <v>2018</v>
      </c>
      <c r="B6619">
        <v>16</v>
      </c>
      <c r="C6619" t="s">
        <v>404</v>
      </c>
      <c r="D6619" t="s">
        <v>55</v>
      </c>
      <c r="E6619" t="s">
        <v>35</v>
      </c>
      <c r="F6619" t="s">
        <v>41</v>
      </c>
      <c r="G6619">
        <v>65</v>
      </c>
      <c r="H6619">
        <v>115</v>
      </c>
      <c r="I6619" t="str">
        <f>INDEX('DATA - Teams'!$C:$C,MATCH(C6619,'DATA - Teams'!$B:$B,0))</f>
        <v>LESTER</v>
      </c>
    </row>
    <row r="6620" spans="1:9" hidden="1" x14ac:dyDescent="0.2">
      <c r="A6620">
        <v>2018</v>
      </c>
      <c r="B6620">
        <v>16</v>
      </c>
      <c r="C6620" t="s">
        <v>404</v>
      </c>
      <c r="D6620" t="s">
        <v>98</v>
      </c>
      <c r="E6620" t="s">
        <v>14</v>
      </c>
      <c r="F6620" t="s">
        <v>59</v>
      </c>
      <c r="G6620">
        <v>91</v>
      </c>
      <c r="H6620">
        <v>0</v>
      </c>
      <c r="I6620" t="str">
        <f>INDEX('DATA - Teams'!$C:$C,MATCH(C6620,'DATA - Teams'!$B:$B,0))</f>
        <v>LESTER</v>
      </c>
    </row>
    <row r="6621" spans="1:9" hidden="1" x14ac:dyDescent="0.2">
      <c r="A6621">
        <v>2018</v>
      </c>
      <c r="B6621">
        <v>16</v>
      </c>
      <c r="C6621" t="s">
        <v>404</v>
      </c>
      <c r="D6621" t="s">
        <v>356</v>
      </c>
      <c r="E6621" t="s">
        <v>22</v>
      </c>
      <c r="F6621" t="s">
        <v>59</v>
      </c>
      <c r="G6621">
        <v>68</v>
      </c>
      <c r="H6621">
        <v>86</v>
      </c>
      <c r="I6621" t="str">
        <f>INDEX('DATA - Teams'!$C:$C,MATCH(C6621,'DATA - Teams'!$B:$B,0))</f>
        <v>LESTER</v>
      </c>
    </row>
    <row r="6622" spans="1:9" hidden="1" x14ac:dyDescent="0.2">
      <c r="A6622">
        <v>2018</v>
      </c>
      <c r="B6622">
        <v>16</v>
      </c>
      <c r="C6622" t="s">
        <v>404</v>
      </c>
      <c r="D6622" t="s">
        <v>124</v>
      </c>
      <c r="E6622" t="s">
        <v>24</v>
      </c>
      <c r="F6622" t="s">
        <v>59</v>
      </c>
      <c r="G6622">
        <v>102</v>
      </c>
      <c r="H6622">
        <v>0</v>
      </c>
      <c r="I6622" t="str">
        <f>INDEX('DATA - Teams'!$C:$C,MATCH(C6622,'DATA - Teams'!$B:$B,0))</f>
        <v>LESTER</v>
      </c>
    </row>
    <row r="6623" spans="1:9" hidden="1" x14ac:dyDescent="0.2">
      <c r="A6623">
        <v>2018</v>
      </c>
      <c r="B6623">
        <v>16</v>
      </c>
      <c r="C6623" t="s">
        <v>404</v>
      </c>
      <c r="D6623" t="s">
        <v>291</v>
      </c>
      <c r="E6623" t="s">
        <v>36</v>
      </c>
      <c r="F6623" t="s">
        <v>59</v>
      </c>
      <c r="G6623">
        <v>94</v>
      </c>
      <c r="H6623">
        <v>0</v>
      </c>
      <c r="I6623" t="str">
        <f>INDEX('DATA - Teams'!$C:$C,MATCH(C6623,'DATA - Teams'!$B:$B,0))</f>
        <v>LESTER</v>
      </c>
    </row>
    <row r="6624" spans="1:9" hidden="1" x14ac:dyDescent="0.2">
      <c r="A6624">
        <v>2018</v>
      </c>
      <c r="B6624">
        <v>17</v>
      </c>
      <c r="C6624" t="s">
        <v>404</v>
      </c>
      <c r="D6624" t="s">
        <v>184</v>
      </c>
      <c r="E6624" t="s">
        <v>10</v>
      </c>
      <c r="F6624" t="s">
        <v>38</v>
      </c>
      <c r="G6624">
        <v>96</v>
      </c>
      <c r="H6624">
        <v>104</v>
      </c>
      <c r="I6624" t="str">
        <f>INDEX('DATA - Teams'!$C:$C,MATCH(C6624,'DATA - Teams'!$B:$B,0))</f>
        <v>LESTER</v>
      </c>
    </row>
    <row r="6625" spans="1:9" hidden="1" x14ac:dyDescent="0.2">
      <c r="A6625">
        <v>2018</v>
      </c>
      <c r="B6625">
        <v>17</v>
      </c>
      <c r="C6625" t="s">
        <v>404</v>
      </c>
      <c r="D6625" t="s">
        <v>409</v>
      </c>
      <c r="E6625" t="s">
        <v>16</v>
      </c>
      <c r="F6625" t="s">
        <v>43</v>
      </c>
      <c r="G6625">
        <v>83</v>
      </c>
      <c r="H6625">
        <v>88</v>
      </c>
      <c r="I6625" t="str">
        <f>INDEX('DATA - Teams'!$C:$C,MATCH(C6625,'DATA - Teams'!$B:$B,0))</f>
        <v>LESTER</v>
      </c>
    </row>
    <row r="6626" spans="1:9" hidden="1" x14ac:dyDescent="0.2">
      <c r="A6626">
        <v>2018</v>
      </c>
      <c r="B6626">
        <v>17</v>
      </c>
      <c r="C6626" t="s">
        <v>404</v>
      </c>
      <c r="D6626" t="s">
        <v>98</v>
      </c>
      <c r="E6626" t="s">
        <v>14</v>
      </c>
      <c r="F6626" t="s">
        <v>43</v>
      </c>
      <c r="G6626">
        <v>93</v>
      </c>
      <c r="H6626">
        <v>88</v>
      </c>
      <c r="I6626" t="str">
        <f>INDEX('DATA - Teams'!$C:$C,MATCH(C6626,'DATA - Teams'!$B:$B,0))</f>
        <v>LESTER</v>
      </c>
    </row>
    <row r="6627" spans="1:9" hidden="1" x14ac:dyDescent="0.2">
      <c r="A6627">
        <v>2018</v>
      </c>
      <c r="B6627">
        <v>17</v>
      </c>
      <c r="C6627" t="s">
        <v>404</v>
      </c>
      <c r="D6627" t="s">
        <v>239</v>
      </c>
      <c r="E6627" t="s">
        <v>22</v>
      </c>
      <c r="F6627" t="s">
        <v>41</v>
      </c>
      <c r="G6627">
        <v>99</v>
      </c>
      <c r="H6627">
        <v>91</v>
      </c>
      <c r="I6627" t="str">
        <f>INDEX('DATA - Teams'!$C:$C,MATCH(C6627,'DATA - Teams'!$B:$B,0))</f>
        <v>LESTER</v>
      </c>
    </row>
    <row r="6628" spans="1:9" hidden="1" x14ac:dyDescent="0.2">
      <c r="A6628">
        <v>2018</v>
      </c>
      <c r="B6628">
        <v>17</v>
      </c>
      <c r="C6628" t="s">
        <v>404</v>
      </c>
      <c r="D6628" t="s">
        <v>156</v>
      </c>
      <c r="E6628" t="s">
        <v>33</v>
      </c>
      <c r="F6628" t="s">
        <v>41</v>
      </c>
      <c r="G6628">
        <v>109</v>
      </c>
      <c r="H6628">
        <v>107</v>
      </c>
      <c r="I6628" t="str">
        <f>INDEX('DATA - Teams'!$C:$C,MATCH(C6628,'DATA - Teams'!$B:$B,0))</f>
        <v>LESTER</v>
      </c>
    </row>
    <row r="6629" spans="1:9" hidden="1" x14ac:dyDescent="0.2">
      <c r="A6629">
        <v>2018</v>
      </c>
      <c r="B6629">
        <v>17</v>
      </c>
      <c r="C6629" t="s">
        <v>404</v>
      </c>
      <c r="D6629" t="s">
        <v>349</v>
      </c>
      <c r="E6629" t="s">
        <v>33</v>
      </c>
      <c r="F6629" t="s">
        <v>38</v>
      </c>
      <c r="G6629">
        <v>93</v>
      </c>
      <c r="H6629">
        <v>73</v>
      </c>
      <c r="I6629" t="str">
        <f>INDEX('DATA - Teams'!$C:$C,MATCH(C6629,'DATA - Teams'!$B:$B,0))</f>
        <v>LESTER</v>
      </c>
    </row>
    <row r="6630" spans="1:9" hidden="1" x14ac:dyDescent="0.2">
      <c r="A6630">
        <v>2018</v>
      </c>
      <c r="B6630">
        <v>17</v>
      </c>
      <c r="C6630" t="s">
        <v>404</v>
      </c>
      <c r="D6630" t="s">
        <v>228</v>
      </c>
      <c r="E6630" t="s">
        <v>24</v>
      </c>
      <c r="F6630" t="s">
        <v>43</v>
      </c>
      <c r="G6630">
        <v>84</v>
      </c>
      <c r="H6630">
        <v>77</v>
      </c>
      <c r="I6630" t="str">
        <f>INDEX('DATA - Teams'!$C:$C,MATCH(C6630,'DATA - Teams'!$B:$B,0))</f>
        <v>LESTER</v>
      </c>
    </row>
    <row r="6631" spans="1:9" hidden="1" x14ac:dyDescent="0.2">
      <c r="A6631">
        <v>2018</v>
      </c>
      <c r="B6631">
        <v>17</v>
      </c>
      <c r="C6631" t="s">
        <v>404</v>
      </c>
      <c r="D6631" t="s">
        <v>260</v>
      </c>
      <c r="E6631" t="s">
        <v>24</v>
      </c>
      <c r="F6631" t="s">
        <v>38</v>
      </c>
      <c r="G6631">
        <v>87</v>
      </c>
      <c r="H6631">
        <v>64</v>
      </c>
      <c r="I6631" t="str">
        <f>INDEX('DATA - Teams'!$C:$C,MATCH(C6631,'DATA - Teams'!$B:$B,0))</f>
        <v>LESTER</v>
      </c>
    </row>
    <row r="6632" spans="1:9" hidden="1" x14ac:dyDescent="0.2">
      <c r="A6632">
        <v>2018</v>
      </c>
      <c r="B6632">
        <v>17</v>
      </c>
      <c r="C6632" t="s">
        <v>404</v>
      </c>
      <c r="D6632" t="s">
        <v>325</v>
      </c>
      <c r="E6632" t="s">
        <v>21</v>
      </c>
      <c r="F6632" t="s">
        <v>41</v>
      </c>
      <c r="G6632">
        <v>93</v>
      </c>
      <c r="H6632">
        <v>124</v>
      </c>
      <c r="I6632" t="str">
        <f>INDEX('DATA - Teams'!$C:$C,MATCH(C6632,'DATA - Teams'!$B:$B,0))</f>
        <v>LESTER</v>
      </c>
    </row>
    <row r="6633" spans="1:9" hidden="1" x14ac:dyDescent="0.2">
      <c r="A6633">
        <v>2018</v>
      </c>
      <c r="B6633">
        <v>17</v>
      </c>
      <c r="C6633" t="s">
        <v>404</v>
      </c>
      <c r="D6633" t="s">
        <v>101</v>
      </c>
      <c r="E6633" t="s">
        <v>21</v>
      </c>
      <c r="F6633" t="s">
        <v>41</v>
      </c>
      <c r="G6633">
        <v>86</v>
      </c>
      <c r="H6633">
        <v>57</v>
      </c>
      <c r="I6633" t="str">
        <f>INDEX('DATA - Teams'!$C:$C,MATCH(C6633,'DATA - Teams'!$B:$B,0))</f>
        <v>LESTER</v>
      </c>
    </row>
    <row r="6634" spans="1:9" hidden="1" x14ac:dyDescent="0.2">
      <c r="A6634">
        <v>2018</v>
      </c>
      <c r="B6634">
        <v>17</v>
      </c>
      <c r="C6634" t="s">
        <v>404</v>
      </c>
      <c r="D6634" t="s">
        <v>291</v>
      </c>
      <c r="E6634" t="s">
        <v>36</v>
      </c>
      <c r="F6634" t="s">
        <v>38</v>
      </c>
      <c r="G6634">
        <v>91</v>
      </c>
      <c r="H6634">
        <v>113</v>
      </c>
      <c r="I6634" t="str">
        <f>INDEX('DATA - Teams'!$C:$C,MATCH(C6634,'DATA - Teams'!$B:$B,0))</f>
        <v>LESTER</v>
      </c>
    </row>
    <row r="6635" spans="1:9" hidden="1" x14ac:dyDescent="0.2">
      <c r="A6635">
        <v>2018</v>
      </c>
      <c r="B6635">
        <v>17</v>
      </c>
      <c r="C6635" t="s">
        <v>404</v>
      </c>
      <c r="D6635" t="s">
        <v>302</v>
      </c>
      <c r="E6635" t="s">
        <v>36</v>
      </c>
      <c r="F6635" t="s">
        <v>41</v>
      </c>
      <c r="G6635">
        <v>90</v>
      </c>
      <c r="H6635">
        <v>105</v>
      </c>
      <c r="I6635" t="str">
        <f>INDEX('DATA - Teams'!$C:$C,MATCH(C6635,'DATA - Teams'!$B:$B,0))</f>
        <v>LESTER</v>
      </c>
    </row>
    <row r="6636" spans="1:9" hidden="1" x14ac:dyDescent="0.2">
      <c r="A6636">
        <v>2018</v>
      </c>
      <c r="B6636">
        <v>17</v>
      </c>
      <c r="C6636" t="s">
        <v>404</v>
      </c>
      <c r="D6636" t="s">
        <v>374</v>
      </c>
      <c r="E6636" t="s">
        <v>18</v>
      </c>
      <c r="F6636" t="s">
        <v>43</v>
      </c>
      <c r="G6636">
        <v>101</v>
      </c>
      <c r="H6636">
        <v>45</v>
      </c>
      <c r="I6636" t="str">
        <f>INDEX('DATA - Teams'!$C:$C,MATCH(C6636,'DATA - Teams'!$B:$B,0))</f>
        <v>LESTER</v>
      </c>
    </row>
    <row r="6637" spans="1:9" hidden="1" x14ac:dyDescent="0.2">
      <c r="A6637">
        <v>2018</v>
      </c>
      <c r="B6637">
        <v>17</v>
      </c>
      <c r="C6637" t="s">
        <v>404</v>
      </c>
      <c r="D6637" t="s">
        <v>99</v>
      </c>
      <c r="E6637" t="s">
        <v>18</v>
      </c>
      <c r="F6637" t="s">
        <v>43</v>
      </c>
      <c r="G6637">
        <v>91</v>
      </c>
      <c r="H6637">
        <v>92</v>
      </c>
      <c r="I6637" t="str">
        <f>INDEX('DATA - Teams'!$C:$C,MATCH(C6637,'DATA - Teams'!$B:$B,0))</f>
        <v>LESTER</v>
      </c>
    </row>
    <row r="6638" spans="1:9" hidden="1" x14ac:dyDescent="0.2">
      <c r="A6638">
        <v>2018</v>
      </c>
      <c r="B6638">
        <v>17</v>
      </c>
      <c r="C6638" t="s">
        <v>404</v>
      </c>
      <c r="D6638" t="s">
        <v>105</v>
      </c>
      <c r="E6638" t="s">
        <v>13</v>
      </c>
      <c r="F6638" t="s">
        <v>41</v>
      </c>
      <c r="G6638">
        <v>108</v>
      </c>
      <c r="H6638">
        <v>154</v>
      </c>
      <c r="I6638" t="str">
        <f>INDEX('DATA - Teams'!$C:$C,MATCH(C6638,'DATA - Teams'!$B:$B,0))</f>
        <v>LESTER</v>
      </c>
    </row>
    <row r="6639" spans="1:9" hidden="1" x14ac:dyDescent="0.2">
      <c r="A6639">
        <v>2018</v>
      </c>
      <c r="B6639">
        <v>17</v>
      </c>
      <c r="C6639" t="s">
        <v>404</v>
      </c>
      <c r="D6639" t="s">
        <v>410</v>
      </c>
      <c r="E6639" t="s">
        <v>17</v>
      </c>
      <c r="F6639" t="s">
        <v>38</v>
      </c>
      <c r="G6639">
        <v>83</v>
      </c>
      <c r="H6639">
        <v>72</v>
      </c>
      <c r="I6639" t="str">
        <f>INDEX('DATA - Teams'!$C:$C,MATCH(C6639,'DATA - Teams'!$B:$B,0))</f>
        <v>LESTER</v>
      </c>
    </row>
    <row r="6640" spans="1:9" hidden="1" x14ac:dyDescent="0.2">
      <c r="A6640">
        <v>2018</v>
      </c>
      <c r="B6640">
        <v>17</v>
      </c>
      <c r="C6640" t="s">
        <v>404</v>
      </c>
      <c r="D6640" t="s">
        <v>240</v>
      </c>
      <c r="E6640" t="s">
        <v>23</v>
      </c>
      <c r="F6640" t="s">
        <v>52</v>
      </c>
      <c r="G6640">
        <v>130</v>
      </c>
      <c r="H6640">
        <v>123</v>
      </c>
      <c r="I6640" t="str">
        <f>INDEX('DATA - Teams'!$C:$C,MATCH(C6640,'DATA - Teams'!$B:$B,0))</f>
        <v>LESTER</v>
      </c>
    </row>
    <row r="6641" spans="1:9" hidden="1" x14ac:dyDescent="0.2">
      <c r="A6641">
        <v>2018</v>
      </c>
      <c r="B6641">
        <v>17</v>
      </c>
      <c r="C6641" t="s">
        <v>404</v>
      </c>
      <c r="D6641" t="s">
        <v>55</v>
      </c>
      <c r="E6641" t="s">
        <v>35</v>
      </c>
      <c r="F6641" t="s">
        <v>41</v>
      </c>
      <c r="G6641">
        <v>78</v>
      </c>
      <c r="H6641">
        <v>108</v>
      </c>
      <c r="I6641" t="str">
        <f>INDEX('DATA - Teams'!$C:$C,MATCH(C6641,'DATA - Teams'!$B:$B,0))</f>
        <v>LESTER</v>
      </c>
    </row>
    <row r="6642" spans="1:9" hidden="1" x14ac:dyDescent="0.2">
      <c r="A6642">
        <v>2018</v>
      </c>
      <c r="B6642">
        <v>17</v>
      </c>
      <c r="C6642" t="s">
        <v>404</v>
      </c>
      <c r="D6642" t="s">
        <v>356</v>
      </c>
      <c r="E6642" t="s">
        <v>22</v>
      </c>
      <c r="F6642" t="s">
        <v>59</v>
      </c>
      <c r="G6642">
        <v>65</v>
      </c>
      <c r="H6642">
        <v>88</v>
      </c>
      <c r="I6642" t="str">
        <f>INDEX('DATA - Teams'!$C:$C,MATCH(C6642,'DATA - Teams'!$B:$B,0))</f>
        <v>LESTER</v>
      </c>
    </row>
    <row r="6643" spans="1:9" hidden="1" x14ac:dyDescent="0.2">
      <c r="A6643">
        <v>2018</v>
      </c>
      <c r="B6643">
        <v>17</v>
      </c>
      <c r="C6643" t="s">
        <v>404</v>
      </c>
      <c r="D6643" t="s">
        <v>124</v>
      </c>
      <c r="E6643" t="s">
        <v>24</v>
      </c>
      <c r="F6643" t="s">
        <v>59</v>
      </c>
      <c r="G6643">
        <v>102</v>
      </c>
      <c r="H6643">
        <v>0</v>
      </c>
      <c r="I6643" t="str">
        <f>INDEX('DATA - Teams'!$C:$C,MATCH(C6643,'DATA - Teams'!$B:$B,0))</f>
        <v>LESTER</v>
      </c>
    </row>
    <row r="6644" spans="1:9" hidden="1" x14ac:dyDescent="0.2">
      <c r="A6644">
        <v>2018</v>
      </c>
      <c r="B6644">
        <v>17</v>
      </c>
      <c r="C6644" t="s">
        <v>404</v>
      </c>
      <c r="D6644" t="s">
        <v>46</v>
      </c>
      <c r="E6644" t="s">
        <v>32</v>
      </c>
      <c r="F6644" t="s">
        <v>59</v>
      </c>
      <c r="G6644">
        <v>94</v>
      </c>
      <c r="H6644">
        <v>103</v>
      </c>
      <c r="I6644" t="str">
        <f>INDEX('DATA - Teams'!$C:$C,MATCH(C6644,'DATA - Teams'!$B:$B,0))</f>
        <v>LESTER</v>
      </c>
    </row>
    <row r="6645" spans="1:9" hidden="1" x14ac:dyDescent="0.2">
      <c r="A6645">
        <v>2018</v>
      </c>
      <c r="B6645">
        <v>17</v>
      </c>
      <c r="C6645" t="s">
        <v>404</v>
      </c>
      <c r="D6645" t="s">
        <v>369</v>
      </c>
      <c r="E6645" t="s">
        <v>32</v>
      </c>
      <c r="F6645" t="s">
        <v>59</v>
      </c>
      <c r="G6645">
        <v>87</v>
      </c>
      <c r="H6645">
        <v>112</v>
      </c>
      <c r="I6645" t="str">
        <f>INDEX('DATA - Teams'!$C:$C,MATCH(C6645,'DATA - Teams'!$B:$B,0))</f>
        <v>LESTER</v>
      </c>
    </row>
    <row r="6646" spans="1:9" hidden="1" x14ac:dyDescent="0.2">
      <c r="A6646">
        <v>2018</v>
      </c>
      <c r="B6646">
        <v>18</v>
      </c>
      <c r="C6646" t="s">
        <v>404</v>
      </c>
      <c r="D6646" t="s">
        <v>184</v>
      </c>
      <c r="E6646" t="s">
        <v>10</v>
      </c>
      <c r="F6646" t="s">
        <v>38</v>
      </c>
      <c r="G6646">
        <v>100</v>
      </c>
      <c r="H6646">
        <v>122</v>
      </c>
      <c r="I6646" t="str">
        <f>INDEX('DATA - Teams'!$C:$C,MATCH(C6646,'DATA - Teams'!$B:$B,0))</f>
        <v>LESTER</v>
      </c>
    </row>
    <row r="6647" spans="1:9" hidden="1" x14ac:dyDescent="0.2">
      <c r="A6647">
        <v>2018</v>
      </c>
      <c r="B6647">
        <v>18</v>
      </c>
      <c r="C6647" t="s">
        <v>404</v>
      </c>
      <c r="D6647" t="s">
        <v>409</v>
      </c>
      <c r="E6647" t="s">
        <v>16</v>
      </c>
      <c r="F6647" t="s">
        <v>43</v>
      </c>
      <c r="G6647">
        <v>86</v>
      </c>
      <c r="H6647">
        <v>100</v>
      </c>
      <c r="I6647" t="str">
        <f>INDEX('DATA - Teams'!$C:$C,MATCH(C6647,'DATA - Teams'!$B:$B,0))</f>
        <v>LESTER</v>
      </c>
    </row>
    <row r="6648" spans="1:9" hidden="1" x14ac:dyDescent="0.2">
      <c r="A6648">
        <v>2018</v>
      </c>
      <c r="B6648">
        <v>18</v>
      </c>
      <c r="C6648" t="s">
        <v>404</v>
      </c>
      <c r="D6648" t="s">
        <v>98</v>
      </c>
      <c r="E6648" t="s">
        <v>14</v>
      </c>
      <c r="F6648" t="s">
        <v>43</v>
      </c>
      <c r="G6648">
        <v>87</v>
      </c>
      <c r="H6648">
        <v>62</v>
      </c>
      <c r="I6648" t="str">
        <f>INDEX('DATA - Teams'!$C:$C,MATCH(C6648,'DATA - Teams'!$B:$B,0))</f>
        <v>LESTER</v>
      </c>
    </row>
    <row r="6649" spans="1:9" hidden="1" x14ac:dyDescent="0.2">
      <c r="A6649">
        <v>2018</v>
      </c>
      <c r="B6649">
        <v>18</v>
      </c>
      <c r="C6649" t="s">
        <v>404</v>
      </c>
      <c r="D6649" t="s">
        <v>239</v>
      </c>
      <c r="E6649" t="s">
        <v>22</v>
      </c>
      <c r="F6649" t="s">
        <v>41</v>
      </c>
      <c r="G6649">
        <v>103</v>
      </c>
      <c r="H6649">
        <v>86</v>
      </c>
      <c r="I6649" t="str">
        <f>INDEX('DATA - Teams'!$C:$C,MATCH(C6649,'DATA - Teams'!$B:$B,0))</f>
        <v>LESTER</v>
      </c>
    </row>
    <row r="6650" spans="1:9" hidden="1" x14ac:dyDescent="0.2">
      <c r="A6650">
        <v>2018</v>
      </c>
      <c r="B6650">
        <v>18</v>
      </c>
      <c r="C6650" t="s">
        <v>404</v>
      </c>
      <c r="D6650" t="s">
        <v>356</v>
      </c>
      <c r="E6650" t="s">
        <v>22</v>
      </c>
      <c r="F6650" t="s">
        <v>38</v>
      </c>
      <c r="G6650">
        <v>76</v>
      </c>
      <c r="H6650">
        <v>105</v>
      </c>
      <c r="I6650" t="str">
        <f>INDEX('DATA - Teams'!$C:$C,MATCH(C6650,'DATA - Teams'!$B:$B,0))</f>
        <v>LESTER</v>
      </c>
    </row>
    <row r="6651" spans="1:9" hidden="1" x14ac:dyDescent="0.2">
      <c r="A6651">
        <v>2018</v>
      </c>
      <c r="B6651">
        <v>18</v>
      </c>
      <c r="C6651" t="s">
        <v>404</v>
      </c>
      <c r="D6651" t="s">
        <v>349</v>
      </c>
      <c r="E6651" t="s">
        <v>33</v>
      </c>
      <c r="F6651" t="s">
        <v>38</v>
      </c>
      <c r="G6651">
        <v>94</v>
      </c>
      <c r="H6651">
        <v>147</v>
      </c>
      <c r="I6651" t="str">
        <f>INDEX('DATA - Teams'!$C:$C,MATCH(C6651,'DATA - Teams'!$B:$B,0))</f>
        <v>LESTER</v>
      </c>
    </row>
    <row r="6652" spans="1:9" hidden="1" x14ac:dyDescent="0.2">
      <c r="A6652">
        <v>2018</v>
      </c>
      <c r="B6652">
        <v>18</v>
      </c>
      <c r="C6652" t="s">
        <v>404</v>
      </c>
      <c r="D6652" t="s">
        <v>156</v>
      </c>
      <c r="E6652" t="s">
        <v>33</v>
      </c>
      <c r="F6652" t="s">
        <v>41</v>
      </c>
      <c r="G6652">
        <v>112</v>
      </c>
      <c r="H6652">
        <v>125</v>
      </c>
      <c r="I6652" t="str">
        <f>INDEX('DATA - Teams'!$C:$C,MATCH(C6652,'DATA - Teams'!$B:$B,0))</f>
        <v>LESTER</v>
      </c>
    </row>
    <row r="6653" spans="1:9" hidden="1" x14ac:dyDescent="0.2">
      <c r="A6653">
        <v>2018</v>
      </c>
      <c r="B6653">
        <v>18</v>
      </c>
      <c r="C6653" t="s">
        <v>404</v>
      </c>
      <c r="D6653" t="s">
        <v>228</v>
      </c>
      <c r="E6653" t="s">
        <v>24</v>
      </c>
      <c r="F6653" t="s">
        <v>43</v>
      </c>
      <c r="G6653">
        <v>80</v>
      </c>
      <c r="H6653">
        <v>96</v>
      </c>
      <c r="I6653" t="str">
        <f>INDEX('DATA - Teams'!$C:$C,MATCH(C6653,'DATA - Teams'!$B:$B,0))</f>
        <v>LESTER</v>
      </c>
    </row>
    <row r="6654" spans="1:9" hidden="1" x14ac:dyDescent="0.2">
      <c r="A6654">
        <v>2018</v>
      </c>
      <c r="B6654">
        <v>18</v>
      </c>
      <c r="C6654" t="s">
        <v>404</v>
      </c>
      <c r="D6654" t="s">
        <v>260</v>
      </c>
      <c r="E6654" t="s">
        <v>24</v>
      </c>
      <c r="F6654" t="s">
        <v>38</v>
      </c>
      <c r="G6654">
        <v>87</v>
      </c>
      <c r="H6654">
        <v>94</v>
      </c>
      <c r="I6654" t="str">
        <f>INDEX('DATA - Teams'!$C:$C,MATCH(C6654,'DATA - Teams'!$B:$B,0))</f>
        <v>LESTER</v>
      </c>
    </row>
    <row r="6655" spans="1:9" hidden="1" x14ac:dyDescent="0.2">
      <c r="A6655">
        <v>2018</v>
      </c>
      <c r="B6655">
        <v>18</v>
      </c>
      <c r="C6655" t="s">
        <v>404</v>
      </c>
      <c r="D6655" t="s">
        <v>291</v>
      </c>
      <c r="E6655" t="s">
        <v>36</v>
      </c>
      <c r="F6655" t="s">
        <v>38</v>
      </c>
      <c r="G6655">
        <v>86</v>
      </c>
      <c r="H6655">
        <v>78</v>
      </c>
      <c r="I6655" t="str">
        <f>INDEX('DATA - Teams'!$C:$C,MATCH(C6655,'DATA - Teams'!$B:$B,0))</f>
        <v>LESTER</v>
      </c>
    </row>
    <row r="6656" spans="1:9" hidden="1" x14ac:dyDescent="0.2">
      <c r="A6656">
        <v>2018</v>
      </c>
      <c r="B6656">
        <v>18</v>
      </c>
      <c r="C6656" t="s">
        <v>404</v>
      </c>
      <c r="D6656" t="s">
        <v>302</v>
      </c>
      <c r="E6656" t="s">
        <v>36</v>
      </c>
      <c r="F6656" t="s">
        <v>41</v>
      </c>
      <c r="G6656">
        <v>92</v>
      </c>
      <c r="H6656">
        <v>125</v>
      </c>
      <c r="I6656" t="str">
        <f>INDEX('DATA - Teams'!$C:$C,MATCH(C6656,'DATA - Teams'!$B:$B,0))</f>
        <v>LESTER</v>
      </c>
    </row>
    <row r="6657" spans="1:9" hidden="1" x14ac:dyDescent="0.2">
      <c r="A6657">
        <v>2018</v>
      </c>
      <c r="B6657">
        <v>18</v>
      </c>
      <c r="C6657" t="s">
        <v>404</v>
      </c>
      <c r="D6657" t="s">
        <v>276</v>
      </c>
      <c r="E6657" t="s">
        <v>36</v>
      </c>
      <c r="F6657" t="s">
        <v>43</v>
      </c>
      <c r="G6657">
        <v>90</v>
      </c>
      <c r="H6657">
        <v>93</v>
      </c>
      <c r="I6657" t="str">
        <f>INDEX('DATA - Teams'!$C:$C,MATCH(C6657,'DATA - Teams'!$B:$B,0))</f>
        <v>LESTER</v>
      </c>
    </row>
    <row r="6658" spans="1:9" hidden="1" x14ac:dyDescent="0.2">
      <c r="A6658">
        <v>2018</v>
      </c>
      <c r="B6658">
        <v>18</v>
      </c>
      <c r="C6658" t="s">
        <v>404</v>
      </c>
      <c r="D6658" t="s">
        <v>99</v>
      </c>
      <c r="E6658" t="s">
        <v>18</v>
      </c>
      <c r="F6658" t="s">
        <v>43</v>
      </c>
      <c r="G6658">
        <v>82</v>
      </c>
      <c r="H6658">
        <v>60</v>
      </c>
      <c r="I6658" t="str">
        <f>INDEX('DATA - Teams'!$C:$C,MATCH(C6658,'DATA - Teams'!$B:$B,0))</f>
        <v>LESTER</v>
      </c>
    </row>
    <row r="6659" spans="1:9" hidden="1" x14ac:dyDescent="0.2">
      <c r="A6659">
        <v>2018</v>
      </c>
      <c r="B6659">
        <v>18</v>
      </c>
      <c r="C6659" t="s">
        <v>404</v>
      </c>
      <c r="D6659" t="s">
        <v>105</v>
      </c>
      <c r="E6659" t="s">
        <v>13</v>
      </c>
      <c r="F6659" t="s">
        <v>41</v>
      </c>
      <c r="G6659">
        <v>110</v>
      </c>
      <c r="H6659">
        <v>96</v>
      </c>
      <c r="I6659" t="str">
        <f>INDEX('DATA - Teams'!$C:$C,MATCH(C6659,'DATA - Teams'!$B:$B,0))</f>
        <v>LESTER</v>
      </c>
    </row>
    <row r="6660" spans="1:9" hidden="1" x14ac:dyDescent="0.2">
      <c r="A6660">
        <v>2018</v>
      </c>
      <c r="B6660">
        <v>18</v>
      </c>
      <c r="C6660" t="s">
        <v>404</v>
      </c>
      <c r="D6660" t="s">
        <v>46</v>
      </c>
      <c r="E6660" t="s">
        <v>32</v>
      </c>
      <c r="F6660" t="s">
        <v>41</v>
      </c>
      <c r="G6660">
        <v>86</v>
      </c>
      <c r="H6660">
        <v>76</v>
      </c>
      <c r="I6660" t="str">
        <f>INDEX('DATA - Teams'!$C:$C,MATCH(C6660,'DATA - Teams'!$B:$B,0))</f>
        <v>LESTER</v>
      </c>
    </row>
    <row r="6661" spans="1:9" hidden="1" x14ac:dyDescent="0.2">
      <c r="A6661">
        <v>2018</v>
      </c>
      <c r="B6661">
        <v>18</v>
      </c>
      <c r="C6661" t="s">
        <v>404</v>
      </c>
      <c r="D6661" t="s">
        <v>369</v>
      </c>
      <c r="E6661" t="s">
        <v>32</v>
      </c>
      <c r="F6661" t="s">
        <v>41</v>
      </c>
      <c r="G6661">
        <v>92</v>
      </c>
      <c r="H6661">
        <v>98</v>
      </c>
      <c r="I6661" t="str">
        <f>INDEX('DATA - Teams'!$C:$C,MATCH(C6661,'DATA - Teams'!$B:$B,0))</f>
        <v>LESTER</v>
      </c>
    </row>
    <row r="6662" spans="1:9" hidden="1" x14ac:dyDescent="0.2">
      <c r="A6662">
        <v>2018</v>
      </c>
      <c r="B6662">
        <v>18</v>
      </c>
      <c r="C6662" t="s">
        <v>404</v>
      </c>
      <c r="D6662" t="s">
        <v>240</v>
      </c>
      <c r="E6662" t="s">
        <v>23</v>
      </c>
      <c r="F6662" t="s">
        <v>52</v>
      </c>
      <c r="G6662">
        <v>128</v>
      </c>
      <c r="H6662">
        <v>102</v>
      </c>
      <c r="I6662" t="str">
        <f>INDEX('DATA - Teams'!$C:$C,MATCH(C6662,'DATA - Teams'!$B:$B,0))</f>
        <v>LESTER</v>
      </c>
    </row>
    <row r="6663" spans="1:9" hidden="1" x14ac:dyDescent="0.2">
      <c r="A6663">
        <v>2018</v>
      </c>
      <c r="B6663">
        <v>18</v>
      </c>
      <c r="C6663" t="s">
        <v>404</v>
      </c>
      <c r="D6663" t="s">
        <v>55</v>
      </c>
      <c r="E6663" t="s">
        <v>35</v>
      </c>
      <c r="F6663" t="s">
        <v>41</v>
      </c>
      <c r="G6663">
        <v>92</v>
      </c>
      <c r="H6663">
        <v>101</v>
      </c>
      <c r="I6663" t="str">
        <f>INDEX('DATA - Teams'!$C:$C,MATCH(C6663,'DATA - Teams'!$B:$B,0))</f>
        <v>LESTER</v>
      </c>
    </row>
    <row r="6664" spans="1:9" hidden="1" x14ac:dyDescent="0.2">
      <c r="A6664">
        <v>2018</v>
      </c>
      <c r="B6664">
        <v>18</v>
      </c>
      <c r="C6664" t="s">
        <v>404</v>
      </c>
      <c r="D6664" t="s">
        <v>124</v>
      </c>
      <c r="E6664" t="s">
        <v>24</v>
      </c>
      <c r="F6664" t="s">
        <v>59</v>
      </c>
      <c r="G6664">
        <v>102</v>
      </c>
      <c r="H6664">
        <v>0</v>
      </c>
      <c r="I6664" t="str">
        <f>INDEX('DATA - Teams'!$C:$C,MATCH(C6664,'DATA - Teams'!$B:$B,0))</f>
        <v>LESTER</v>
      </c>
    </row>
    <row r="6665" spans="1:9" hidden="1" x14ac:dyDescent="0.2">
      <c r="A6665">
        <v>2018</v>
      </c>
      <c r="B6665">
        <v>18</v>
      </c>
      <c r="C6665" t="s">
        <v>404</v>
      </c>
      <c r="D6665" t="s">
        <v>325</v>
      </c>
      <c r="E6665" t="s">
        <v>21</v>
      </c>
      <c r="F6665" t="s">
        <v>59</v>
      </c>
      <c r="G6665">
        <v>93</v>
      </c>
      <c r="H6665">
        <v>0</v>
      </c>
      <c r="I6665" t="str">
        <f>INDEX('DATA - Teams'!$C:$C,MATCH(C6665,'DATA - Teams'!$B:$B,0))</f>
        <v>LESTER</v>
      </c>
    </row>
    <row r="6666" spans="1:9" hidden="1" x14ac:dyDescent="0.2">
      <c r="A6666">
        <v>2018</v>
      </c>
      <c r="B6666">
        <v>18</v>
      </c>
      <c r="C6666" t="s">
        <v>404</v>
      </c>
      <c r="D6666" t="s">
        <v>374</v>
      </c>
      <c r="E6666" t="s">
        <v>18</v>
      </c>
      <c r="F6666" t="s">
        <v>59</v>
      </c>
      <c r="G6666">
        <v>112</v>
      </c>
      <c r="H6666">
        <v>105</v>
      </c>
      <c r="I6666" t="str">
        <f>INDEX('DATA - Teams'!$C:$C,MATCH(C6666,'DATA - Teams'!$B:$B,0))</f>
        <v>LESTER</v>
      </c>
    </row>
    <row r="6667" spans="1:9" hidden="1" x14ac:dyDescent="0.2">
      <c r="A6667">
        <v>2018</v>
      </c>
      <c r="B6667">
        <v>18</v>
      </c>
      <c r="C6667" t="s">
        <v>404</v>
      </c>
      <c r="D6667" t="s">
        <v>410</v>
      </c>
      <c r="E6667" t="s">
        <v>17</v>
      </c>
      <c r="F6667" t="s">
        <v>59</v>
      </c>
      <c r="G6667">
        <v>81</v>
      </c>
      <c r="H6667">
        <v>74</v>
      </c>
      <c r="I6667" t="str">
        <f>INDEX('DATA - Teams'!$C:$C,MATCH(C6667,'DATA - Teams'!$B:$B,0))</f>
        <v>LESTER</v>
      </c>
    </row>
    <row r="6668" spans="1:9" hidden="1" x14ac:dyDescent="0.2">
      <c r="A6668">
        <v>2018</v>
      </c>
      <c r="B6668">
        <v>19</v>
      </c>
      <c r="C6668" t="s">
        <v>404</v>
      </c>
      <c r="D6668" t="s">
        <v>184</v>
      </c>
      <c r="E6668" t="s">
        <v>10</v>
      </c>
      <c r="F6668" t="s">
        <v>38</v>
      </c>
      <c r="G6668">
        <v>96</v>
      </c>
      <c r="H6668">
        <v>97</v>
      </c>
      <c r="I6668" t="str">
        <f>INDEX('DATA - Teams'!$C:$C,MATCH(C6668,'DATA - Teams'!$B:$B,0))</f>
        <v>LESTER</v>
      </c>
    </row>
    <row r="6669" spans="1:9" hidden="1" x14ac:dyDescent="0.2">
      <c r="A6669">
        <v>2018</v>
      </c>
      <c r="B6669">
        <v>19</v>
      </c>
      <c r="C6669" t="s">
        <v>404</v>
      </c>
      <c r="D6669" t="s">
        <v>409</v>
      </c>
      <c r="E6669" t="s">
        <v>16</v>
      </c>
      <c r="F6669" t="s">
        <v>43</v>
      </c>
      <c r="G6669">
        <v>84</v>
      </c>
      <c r="H6669">
        <v>76</v>
      </c>
      <c r="I6669" t="str">
        <f>INDEX('DATA - Teams'!$C:$C,MATCH(C6669,'DATA - Teams'!$B:$B,0))</f>
        <v>LESTER</v>
      </c>
    </row>
    <row r="6670" spans="1:9" hidden="1" x14ac:dyDescent="0.2">
      <c r="A6670">
        <v>2018</v>
      </c>
      <c r="B6670">
        <v>19</v>
      </c>
      <c r="C6670" t="s">
        <v>404</v>
      </c>
      <c r="D6670" t="s">
        <v>98</v>
      </c>
      <c r="E6670" t="s">
        <v>14</v>
      </c>
      <c r="F6670" t="s">
        <v>43</v>
      </c>
      <c r="G6670">
        <v>84</v>
      </c>
      <c r="H6670">
        <v>78</v>
      </c>
      <c r="I6670" t="str">
        <f>INDEX('DATA - Teams'!$C:$C,MATCH(C6670,'DATA - Teams'!$B:$B,0))</f>
        <v>LESTER</v>
      </c>
    </row>
    <row r="6671" spans="1:9" hidden="1" x14ac:dyDescent="0.2">
      <c r="A6671">
        <v>2018</v>
      </c>
      <c r="B6671">
        <v>19</v>
      </c>
      <c r="C6671" t="s">
        <v>404</v>
      </c>
      <c r="D6671" t="s">
        <v>239</v>
      </c>
      <c r="E6671" t="s">
        <v>22</v>
      </c>
      <c r="F6671" t="s">
        <v>41</v>
      </c>
      <c r="G6671">
        <v>103</v>
      </c>
      <c r="H6671">
        <v>84</v>
      </c>
      <c r="I6671" t="str">
        <f>INDEX('DATA - Teams'!$C:$C,MATCH(C6671,'DATA - Teams'!$B:$B,0))</f>
        <v>LESTER</v>
      </c>
    </row>
    <row r="6672" spans="1:9" hidden="1" x14ac:dyDescent="0.2">
      <c r="A6672">
        <v>2018</v>
      </c>
      <c r="B6672">
        <v>19</v>
      </c>
      <c r="C6672" t="s">
        <v>404</v>
      </c>
      <c r="D6672" t="s">
        <v>356</v>
      </c>
      <c r="E6672" t="s">
        <v>22</v>
      </c>
      <c r="F6672" t="s">
        <v>38</v>
      </c>
      <c r="G6672">
        <v>88</v>
      </c>
      <c r="H6672">
        <v>147</v>
      </c>
      <c r="I6672" t="str">
        <f>INDEX('DATA - Teams'!$C:$C,MATCH(C6672,'DATA - Teams'!$B:$B,0))</f>
        <v>LESTER</v>
      </c>
    </row>
    <row r="6673" spans="1:9" hidden="1" x14ac:dyDescent="0.2">
      <c r="A6673">
        <v>2018</v>
      </c>
      <c r="B6673">
        <v>19</v>
      </c>
      <c r="C6673" t="s">
        <v>404</v>
      </c>
      <c r="D6673" t="s">
        <v>156</v>
      </c>
      <c r="E6673" t="s">
        <v>33</v>
      </c>
      <c r="F6673" t="s">
        <v>41</v>
      </c>
      <c r="G6673">
        <v>116</v>
      </c>
      <c r="H6673">
        <v>109</v>
      </c>
      <c r="I6673" t="str">
        <f>INDEX('DATA - Teams'!$C:$C,MATCH(C6673,'DATA - Teams'!$B:$B,0))</f>
        <v>LESTER</v>
      </c>
    </row>
    <row r="6674" spans="1:9" hidden="1" x14ac:dyDescent="0.2">
      <c r="A6674">
        <v>2018</v>
      </c>
      <c r="B6674">
        <v>19</v>
      </c>
      <c r="C6674" t="s">
        <v>404</v>
      </c>
      <c r="D6674" t="s">
        <v>228</v>
      </c>
      <c r="E6674" t="s">
        <v>24</v>
      </c>
      <c r="F6674" t="s">
        <v>43</v>
      </c>
      <c r="G6674">
        <v>77</v>
      </c>
      <c r="H6674">
        <v>63</v>
      </c>
      <c r="I6674" t="str">
        <f>INDEX('DATA - Teams'!$C:$C,MATCH(C6674,'DATA - Teams'!$B:$B,0))</f>
        <v>LESTER</v>
      </c>
    </row>
    <row r="6675" spans="1:9" hidden="1" x14ac:dyDescent="0.2">
      <c r="A6675">
        <v>2018</v>
      </c>
      <c r="B6675">
        <v>19</v>
      </c>
      <c r="C6675" t="s">
        <v>404</v>
      </c>
      <c r="D6675" t="s">
        <v>260</v>
      </c>
      <c r="E6675" t="s">
        <v>24</v>
      </c>
      <c r="F6675" t="s">
        <v>38</v>
      </c>
      <c r="G6675">
        <v>87</v>
      </c>
      <c r="H6675">
        <v>61</v>
      </c>
      <c r="I6675" t="str">
        <f>INDEX('DATA - Teams'!$C:$C,MATCH(C6675,'DATA - Teams'!$B:$B,0))</f>
        <v>LESTER</v>
      </c>
    </row>
    <row r="6676" spans="1:9" hidden="1" x14ac:dyDescent="0.2">
      <c r="A6676">
        <v>2018</v>
      </c>
      <c r="B6676">
        <v>19</v>
      </c>
      <c r="C6676" t="s">
        <v>404</v>
      </c>
      <c r="D6676" t="s">
        <v>325</v>
      </c>
      <c r="E6676" t="s">
        <v>21</v>
      </c>
      <c r="F6676" t="s">
        <v>41</v>
      </c>
      <c r="G6676">
        <v>88</v>
      </c>
      <c r="H6676">
        <v>85</v>
      </c>
      <c r="I6676" t="str">
        <f>INDEX('DATA - Teams'!$C:$C,MATCH(C6676,'DATA - Teams'!$B:$B,0))</f>
        <v>LESTER</v>
      </c>
    </row>
    <row r="6677" spans="1:9" hidden="1" x14ac:dyDescent="0.2">
      <c r="A6677">
        <v>2018</v>
      </c>
      <c r="B6677">
        <v>19</v>
      </c>
      <c r="C6677" t="s">
        <v>404</v>
      </c>
      <c r="D6677" t="s">
        <v>296</v>
      </c>
      <c r="E6677" t="s">
        <v>21</v>
      </c>
      <c r="F6677" t="s">
        <v>41</v>
      </c>
      <c r="G6677">
        <v>132</v>
      </c>
      <c r="H6677">
        <v>117</v>
      </c>
      <c r="I6677" t="str">
        <f>INDEX('DATA - Teams'!$C:$C,MATCH(C6677,'DATA - Teams'!$B:$B,0))</f>
        <v>LESTER</v>
      </c>
    </row>
    <row r="6678" spans="1:9" hidden="1" x14ac:dyDescent="0.2">
      <c r="A6678">
        <v>2018</v>
      </c>
      <c r="B6678">
        <v>19</v>
      </c>
      <c r="C6678" t="s">
        <v>404</v>
      </c>
      <c r="D6678" t="s">
        <v>291</v>
      </c>
      <c r="E6678" t="s">
        <v>36</v>
      </c>
      <c r="F6678" t="s">
        <v>38</v>
      </c>
      <c r="G6678">
        <v>77</v>
      </c>
      <c r="H6678">
        <v>91</v>
      </c>
      <c r="I6678" t="str">
        <f>INDEX('DATA - Teams'!$C:$C,MATCH(C6678,'DATA - Teams'!$B:$B,0))</f>
        <v>LESTER</v>
      </c>
    </row>
    <row r="6679" spans="1:9" hidden="1" x14ac:dyDescent="0.2">
      <c r="A6679">
        <v>2018</v>
      </c>
      <c r="B6679">
        <v>19</v>
      </c>
      <c r="C6679" t="s">
        <v>404</v>
      </c>
      <c r="D6679" t="s">
        <v>302</v>
      </c>
      <c r="E6679" t="s">
        <v>36</v>
      </c>
      <c r="F6679" t="s">
        <v>41</v>
      </c>
      <c r="G6679">
        <v>97</v>
      </c>
      <c r="H6679">
        <v>104</v>
      </c>
      <c r="I6679" t="str">
        <f>INDEX('DATA - Teams'!$C:$C,MATCH(C6679,'DATA - Teams'!$B:$B,0))</f>
        <v>LESTER</v>
      </c>
    </row>
    <row r="6680" spans="1:9" hidden="1" x14ac:dyDescent="0.2">
      <c r="A6680">
        <v>2018</v>
      </c>
      <c r="B6680">
        <v>19</v>
      </c>
      <c r="C6680" t="s">
        <v>404</v>
      </c>
      <c r="D6680" t="s">
        <v>276</v>
      </c>
      <c r="E6680" t="s">
        <v>36</v>
      </c>
      <c r="F6680" t="s">
        <v>43</v>
      </c>
      <c r="G6680">
        <v>89</v>
      </c>
      <c r="H6680">
        <v>68</v>
      </c>
      <c r="I6680" t="str">
        <f>INDEX('DATA - Teams'!$C:$C,MATCH(C6680,'DATA - Teams'!$B:$B,0))</f>
        <v>LESTER</v>
      </c>
    </row>
    <row r="6681" spans="1:9" hidden="1" x14ac:dyDescent="0.2">
      <c r="A6681">
        <v>2018</v>
      </c>
      <c r="B6681">
        <v>19</v>
      </c>
      <c r="C6681" t="s">
        <v>404</v>
      </c>
      <c r="D6681" t="s">
        <v>99</v>
      </c>
      <c r="E6681" t="s">
        <v>18</v>
      </c>
      <c r="F6681" t="s">
        <v>43</v>
      </c>
      <c r="G6681">
        <v>73</v>
      </c>
      <c r="H6681">
        <v>65</v>
      </c>
      <c r="I6681" t="str">
        <f>INDEX('DATA - Teams'!$C:$C,MATCH(C6681,'DATA - Teams'!$B:$B,0))</f>
        <v>LESTER</v>
      </c>
    </row>
    <row r="6682" spans="1:9" hidden="1" x14ac:dyDescent="0.2">
      <c r="A6682">
        <v>2018</v>
      </c>
      <c r="B6682">
        <v>19</v>
      </c>
      <c r="C6682" t="s">
        <v>404</v>
      </c>
      <c r="D6682" t="s">
        <v>105</v>
      </c>
      <c r="E6682" t="s">
        <v>13</v>
      </c>
      <c r="F6682" t="s">
        <v>41</v>
      </c>
      <c r="G6682">
        <v>105</v>
      </c>
      <c r="H6682">
        <v>82</v>
      </c>
      <c r="I6682" t="str">
        <f>INDEX('DATA - Teams'!$C:$C,MATCH(C6682,'DATA - Teams'!$B:$B,0))</f>
        <v>LESTER</v>
      </c>
    </row>
    <row r="6683" spans="1:9" hidden="1" x14ac:dyDescent="0.2">
      <c r="A6683">
        <v>2018</v>
      </c>
      <c r="B6683">
        <v>19</v>
      </c>
      <c r="C6683" t="s">
        <v>404</v>
      </c>
      <c r="D6683" t="s">
        <v>46</v>
      </c>
      <c r="E6683" t="s">
        <v>32</v>
      </c>
      <c r="F6683" t="s">
        <v>41</v>
      </c>
      <c r="G6683">
        <v>82</v>
      </c>
      <c r="H6683">
        <v>63</v>
      </c>
      <c r="I6683" t="str">
        <f>INDEX('DATA - Teams'!$C:$C,MATCH(C6683,'DATA - Teams'!$B:$B,0))</f>
        <v>LESTER</v>
      </c>
    </row>
    <row r="6684" spans="1:9" hidden="1" x14ac:dyDescent="0.2">
      <c r="A6684">
        <v>2018</v>
      </c>
      <c r="B6684">
        <v>19</v>
      </c>
      <c r="C6684" t="s">
        <v>404</v>
      </c>
      <c r="D6684" t="s">
        <v>369</v>
      </c>
      <c r="E6684" t="s">
        <v>32</v>
      </c>
      <c r="F6684" t="s">
        <v>38</v>
      </c>
      <c r="G6684">
        <v>94</v>
      </c>
      <c r="H6684">
        <v>95</v>
      </c>
      <c r="I6684" t="str">
        <f>INDEX('DATA - Teams'!$C:$C,MATCH(C6684,'DATA - Teams'!$B:$B,0))</f>
        <v>LESTER</v>
      </c>
    </row>
    <row r="6685" spans="1:9" hidden="1" x14ac:dyDescent="0.2">
      <c r="A6685">
        <v>2018</v>
      </c>
      <c r="B6685">
        <v>19</v>
      </c>
      <c r="C6685" t="s">
        <v>404</v>
      </c>
      <c r="D6685" t="s">
        <v>240</v>
      </c>
      <c r="E6685" t="s">
        <v>23</v>
      </c>
      <c r="F6685" t="s">
        <v>52</v>
      </c>
      <c r="G6685">
        <v>122</v>
      </c>
      <c r="H6685">
        <v>105</v>
      </c>
      <c r="I6685" t="str">
        <f>INDEX('DATA - Teams'!$C:$C,MATCH(C6685,'DATA - Teams'!$B:$B,0))</f>
        <v>LESTER</v>
      </c>
    </row>
    <row r="6686" spans="1:9" hidden="1" x14ac:dyDescent="0.2">
      <c r="A6686">
        <v>2018</v>
      </c>
      <c r="B6686">
        <v>19</v>
      </c>
      <c r="C6686" t="s">
        <v>404</v>
      </c>
      <c r="D6686" t="s">
        <v>349</v>
      </c>
      <c r="E6686" t="s">
        <v>33</v>
      </c>
      <c r="F6686" t="s">
        <v>59</v>
      </c>
      <c r="G6686">
        <v>94</v>
      </c>
      <c r="H6686">
        <v>0</v>
      </c>
      <c r="I6686" t="str">
        <f>INDEX('DATA - Teams'!$C:$C,MATCH(C6686,'DATA - Teams'!$B:$B,0))</f>
        <v>LESTER</v>
      </c>
    </row>
    <row r="6687" spans="1:9" hidden="1" x14ac:dyDescent="0.2">
      <c r="A6687">
        <v>2018</v>
      </c>
      <c r="B6687">
        <v>19</v>
      </c>
      <c r="C6687" t="s">
        <v>404</v>
      </c>
      <c r="D6687" t="s">
        <v>124</v>
      </c>
      <c r="E6687" t="s">
        <v>24</v>
      </c>
      <c r="F6687" t="s">
        <v>59</v>
      </c>
      <c r="G6687">
        <v>102</v>
      </c>
      <c r="H6687">
        <v>0</v>
      </c>
      <c r="I6687" t="str">
        <f>INDEX('DATA - Teams'!$C:$C,MATCH(C6687,'DATA - Teams'!$B:$B,0))</f>
        <v>LESTER</v>
      </c>
    </row>
    <row r="6688" spans="1:9" hidden="1" x14ac:dyDescent="0.2">
      <c r="A6688">
        <v>2018</v>
      </c>
      <c r="B6688">
        <v>19</v>
      </c>
      <c r="C6688" t="s">
        <v>404</v>
      </c>
      <c r="D6688" t="s">
        <v>374</v>
      </c>
      <c r="E6688" t="s">
        <v>18</v>
      </c>
      <c r="F6688" t="s">
        <v>59</v>
      </c>
      <c r="G6688">
        <v>112</v>
      </c>
      <c r="H6688">
        <v>0</v>
      </c>
      <c r="I6688" t="str">
        <f>INDEX('DATA - Teams'!$C:$C,MATCH(C6688,'DATA - Teams'!$B:$B,0))</f>
        <v>LESTER</v>
      </c>
    </row>
    <row r="6689" spans="1:9" hidden="1" x14ac:dyDescent="0.2">
      <c r="A6689">
        <v>2018</v>
      </c>
      <c r="B6689">
        <v>19</v>
      </c>
      <c r="C6689" t="s">
        <v>404</v>
      </c>
      <c r="D6689" t="s">
        <v>55</v>
      </c>
      <c r="E6689" t="s">
        <v>35</v>
      </c>
      <c r="F6689" t="s">
        <v>59</v>
      </c>
      <c r="G6689">
        <v>92</v>
      </c>
      <c r="H6689">
        <v>0</v>
      </c>
      <c r="I6689" t="str">
        <f>INDEX('DATA - Teams'!$C:$C,MATCH(C6689,'DATA - Teams'!$B:$B,0))</f>
        <v>LESTER</v>
      </c>
    </row>
    <row r="6690" spans="1:9" hidden="1" x14ac:dyDescent="0.2">
      <c r="A6690">
        <v>2018</v>
      </c>
      <c r="B6690">
        <v>20</v>
      </c>
      <c r="C6690" t="s">
        <v>404</v>
      </c>
      <c r="D6690" t="s">
        <v>184</v>
      </c>
      <c r="E6690" t="s">
        <v>10</v>
      </c>
      <c r="F6690" t="s">
        <v>38</v>
      </c>
      <c r="G6690">
        <v>103</v>
      </c>
      <c r="H6690">
        <v>87</v>
      </c>
      <c r="I6690" t="str">
        <f>INDEX('DATA - Teams'!$C:$C,MATCH(C6690,'DATA - Teams'!$B:$B,0))</f>
        <v>LESTER</v>
      </c>
    </row>
    <row r="6691" spans="1:9" hidden="1" x14ac:dyDescent="0.2">
      <c r="A6691">
        <v>2018</v>
      </c>
      <c r="B6691">
        <v>20</v>
      </c>
      <c r="C6691" t="s">
        <v>404</v>
      </c>
      <c r="D6691" t="s">
        <v>409</v>
      </c>
      <c r="E6691" t="s">
        <v>16</v>
      </c>
      <c r="F6691" t="s">
        <v>43</v>
      </c>
      <c r="G6691">
        <v>83</v>
      </c>
      <c r="H6691">
        <v>99</v>
      </c>
      <c r="I6691" t="str">
        <f>INDEX('DATA - Teams'!$C:$C,MATCH(C6691,'DATA - Teams'!$B:$B,0))</f>
        <v>LESTER</v>
      </c>
    </row>
    <row r="6692" spans="1:9" hidden="1" x14ac:dyDescent="0.2">
      <c r="A6692">
        <v>2018</v>
      </c>
      <c r="B6692">
        <v>20</v>
      </c>
      <c r="C6692" t="s">
        <v>404</v>
      </c>
      <c r="D6692" t="s">
        <v>98</v>
      </c>
      <c r="E6692" t="s">
        <v>14</v>
      </c>
      <c r="F6692" t="s">
        <v>43</v>
      </c>
      <c r="G6692">
        <v>77</v>
      </c>
      <c r="H6692">
        <v>52</v>
      </c>
      <c r="I6692" t="str">
        <f>INDEX('DATA - Teams'!$C:$C,MATCH(C6692,'DATA - Teams'!$B:$B,0))</f>
        <v>LESTER</v>
      </c>
    </row>
    <row r="6693" spans="1:9" hidden="1" x14ac:dyDescent="0.2">
      <c r="A6693">
        <v>2018</v>
      </c>
      <c r="B6693">
        <v>20</v>
      </c>
      <c r="C6693" t="s">
        <v>404</v>
      </c>
      <c r="D6693" t="s">
        <v>239</v>
      </c>
      <c r="E6693" t="s">
        <v>22</v>
      </c>
      <c r="F6693" t="s">
        <v>41</v>
      </c>
      <c r="G6693">
        <v>105</v>
      </c>
      <c r="H6693">
        <v>108</v>
      </c>
      <c r="I6693" t="str">
        <f>INDEX('DATA - Teams'!$C:$C,MATCH(C6693,'DATA - Teams'!$B:$B,0))</f>
        <v>LESTER</v>
      </c>
    </row>
    <row r="6694" spans="1:9" hidden="1" x14ac:dyDescent="0.2">
      <c r="A6694">
        <v>2018</v>
      </c>
      <c r="B6694">
        <v>20</v>
      </c>
      <c r="C6694" t="s">
        <v>404</v>
      </c>
      <c r="D6694" t="s">
        <v>356</v>
      </c>
      <c r="E6694" t="s">
        <v>22</v>
      </c>
      <c r="F6694" t="s">
        <v>38</v>
      </c>
      <c r="G6694">
        <v>93</v>
      </c>
      <c r="H6694">
        <v>132</v>
      </c>
      <c r="I6694" t="str">
        <f>INDEX('DATA - Teams'!$C:$C,MATCH(C6694,'DATA - Teams'!$B:$B,0))</f>
        <v>LESTER</v>
      </c>
    </row>
    <row r="6695" spans="1:9" hidden="1" x14ac:dyDescent="0.2">
      <c r="A6695">
        <v>2018</v>
      </c>
      <c r="B6695">
        <v>20</v>
      </c>
      <c r="C6695" t="s">
        <v>404</v>
      </c>
      <c r="D6695" t="s">
        <v>156</v>
      </c>
      <c r="E6695" t="s">
        <v>33</v>
      </c>
      <c r="F6695" t="s">
        <v>41</v>
      </c>
      <c r="G6695">
        <v>115</v>
      </c>
      <c r="H6695">
        <v>107</v>
      </c>
      <c r="I6695" t="str">
        <f>INDEX('DATA - Teams'!$C:$C,MATCH(C6695,'DATA - Teams'!$B:$B,0))</f>
        <v>LESTER</v>
      </c>
    </row>
    <row r="6696" spans="1:9" hidden="1" x14ac:dyDescent="0.2">
      <c r="A6696">
        <v>2018</v>
      </c>
      <c r="B6696">
        <v>20</v>
      </c>
      <c r="C6696" t="s">
        <v>404</v>
      </c>
      <c r="D6696" t="s">
        <v>228</v>
      </c>
      <c r="E6696" t="s">
        <v>24</v>
      </c>
      <c r="F6696" t="s">
        <v>43</v>
      </c>
      <c r="G6696">
        <v>73</v>
      </c>
      <c r="H6696">
        <v>66</v>
      </c>
      <c r="I6696" t="str">
        <f>INDEX('DATA - Teams'!$C:$C,MATCH(C6696,'DATA - Teams'!$B:$B,0))</f>
        <v>LESTER</v>
      </c>
    </row>
    <row r="6697" spans="1:9" hidden="1" x14ac:dyDescent="0.2">
      <c r="A6697">
        <v>2018</v>
      </c>
      <c r="B6697">
        <v>20</v>
      </c>
      <c r="C6697" t="s">
        <v>404</v>
      </c>
      <c r="D6697" t="s">
        <v>260</v>
      </c>
      <c r="E6697" t="s">
        <v>24</v>
      </c>
      <c r="F6697" t="s">
        <v>38</v>
      </c>
      <c r="G6697">
        <v>88</v>
      </c>
      <c r="H6697">
        <v>99</v>
      </c>
      <c r="I6697" t="str">
        <f>INDEX('DATA - Teams'!$C:$C,MATCH(C6697,'DATA - Teams'!$B:$B,0))</f>
        <v>LESTER</v>
      </c>
    </row>
    <row r="6698" spans="1:9" hidden="1" x14ac:dyDescent="0.2">
      <c r="A6698">
        <v>2018</v>
      </c>
      <c r="B6698">
        <v>20</v>
      </c>
      <c r="C6698" t="s">
        <v>404</v>
      </c>
      <c r="D6698" t="s">
        <v>325</v>
      </c>
      <c r="E6698" t="s">
        <v>21</v>
      </c>
      <c r="F6698" t="s">
        <v>41</v>
      </c>
      <c r="G6698">
        <v>85</v>
      </c>
      <c r="H6698">
        <v>99</v>
      </c>
      <c r="I6698" t="str">
        <f>INDEX('DATA - Teams'!$C:$C,MATCH(C6698,'DATA - Teams'!$B:$B,0))</f>
        <v>LESTER</v>
      </c>
    </row>
    <row r="6699" spans="1:9" hidden="1" x14ac:dyDescent="0.2">
      <c r="A6699">
        <v>2018</v>
      </c>
      <c r="B6699">
        <v>20</v>
      </c>
      <c r="C6699" t="s">
        <v>404</v>
      </c>
      <c r="D6699" t="s">
        <v>296</v>
      </c>
      <c r="E6699" t="s">
        <v>21</v>
      </c>
      <c r="F6699" t="s">
        <v>41</v>
      </c>
      <c r="G6699">
        <v>138</v>
      </c>
      <c r="H6699">
        <v>89</v>
      </c>
      <c r="I6699" t="str">
        <f>INDEX('DATA - Teams'!$C:$C,MATCH(C6699,'DATA - Teams'!$B:$B,0))</f>
        <v>LESTER</v>
      </c>
    </row>
    <row r="6700" spans="1:9" hidden="1" x14ac:dyDescent="0.2">
      <c r="A6700">
        <v>2018</v>
      </c>
      <c r="B6700">
        <v>20</v>
      </c>
      <c r="C6700" t="s">
        <v>404</v>
      </c>
      <c r="D6700" t="s">
        <v>291</v>
      </c>
      <c r="E6700" t="s">
        <v>36</v>
      </c>
      <c r="F6700" t="s">
        <v>38</v>
      </c>
      <c r="G6700">
        <v>72</v>
      </c>
      <c r="H6700">
        <v>70</v>
      </c>
      <c r="I6700" t="str">
        <f>INDEX('DATA - Teams'!$C:$C,MATCH(C6700,'DATA - Teams'!$B:$B,0))</f>
        <v>LESTER</v>
      </c>
    </row>
    <row r="6701" spans="1:9" hidden="1" x14ac:dyDescent="0.2">
      <c r="A6701">
        <v>2018</v>
      </c>
      <c r="B6701">
        <v>20</v>
      </c>
      <c r="C6701" t="s">
        <v>404</v>
      </c>
      <c r="D6701" t="s">
        <v>302</v>
      </c>
      <c r="E6701" t="s">
        <v>36</v>
      </c>
      <c r="F6701" t="s">
        <v>41</v>
      </c>
      <c r="G6701">
        <v>91</v>
      </c>
      <c r="H6701">
        <v>91</v>
      </c>
      <c r="I6701" t="str">
        <f>INDEX('DATA - Teams'!$C:$C,MATCH(C6701,'DATA - Teams'!$B:$B,0))</f>
        <v>LESTER</v>
      </c>
    </row>
    <row r="6702" spans="1:9" hidden="1" x14ac:dyDescent="0.2">
      <c r="A6702">
        <v>2018</v>
      </c>
      <c r="B6702">
        <v>20</v>
      </c>
      <c r="C6702" t="s">
        <v>404</v>
      </c>
      <c r="D6702" t="s">
        <v>276</v>
      </c>
      <c r="E6702" t="s">
        <v>36</v>
      </c>
      <c r="F6702" t="s">
        <v>43</v>
      </c>
      <c r="G6702">
        <v>94</v>
      </c>
      <c r="H6702">
        <v>107</v>
      </c>
      <c r="I6702" t="str">
        <f>INDEX('DATA - Teams'!$C:$C,MATCH(C6702,'DATA - Teams'!$B:$B,0))</f>
        <v>LESTER</v>
      </c>
    </row>
    <row r="6703" spans="1:9" hidden="1" x14ac:dyDescent="0.2">
      <c r="A6703">
        <v>2018</v>
      </c>
      <c r="B6703">
        <v>20</v>
      </c>
      <c r="C6703" t="s">
        <v>404</v>
      </c>
      <c r="D6703" t="s">
        <v>99</v>
      </c>
      <c r="E6703" t="s">
        <v>18</v>
      </c>
      <c r="F6703" t="s">
        <v>43</v>
      </c>
      <c r="G6703">
        <v>71</v>
      </c>
      <c r="H6703">
        <v>45</v>
      </c>
      <c r="I6703" t="str">
        <f>INDEX('DATA - Teams'!$C:$C,MATCH(C6703,'DATA - Teams'!$B:$B,0))</f>
        <v>LESTER</v>
      </c>
    </row>
    <row r="6704" spans="1:9" hidden="1" x14ac:dyDescent="0.2">
      <c r="A6704">
        <v>2018</v>
      </c>
      <c r="B6704">
        <v>20</v>
      </c>
      <c r="C6704" t="s">
        <v>404</v>
      </c>
      <c r="D6704" t="s">
        <v>105</v>
      </c>
      <c r="E6704" t="s">
        <v>13</v>
      </c>
      <c r="F6704" t="s">
        <v>41</v>
      </c>
      <c r="G6704">
        <v>118</v>
      </c>
      <c r="H6704">
        <v>137</v>
      </c>
      <c r="I6704" t="str">
        <f>INDEX('DATA - Teams'!$C:$C,MATCH(C6704,'DATA - Teams'!$B:$B,0))</f>
        <v>LESTER</v>
      </c>
    </row>
    <row r="6705" spans="1:9" hidden="1" x14ac:dyDescent="0.2">
      <c r="A6705">
        <v>2018</v>
      </c>
      <c r="B6705">
        <v>20</v>
      </c>
      <c r="C6705" t="s">
        <v>404</v>
      </c>
      <c r="D6705" t="s">
        <v>240</v>
      </c>
      <c r="E6705" t="s">
        <v>23</v>
      </c>
      <c r="F6705" t="s">
        <v>52</v>
      </c>
      <c r="G6705">
        <v>112</v>
      </c>
      <c r="H6705">
        <v>61</v>
      </c>
      <c r="I6705" t="str">
        <f>INDEX('DATA - Teams'!$C:$C,MATCH(C6705,'DATA - Teams'!$B:$B,0))</f>
        <v>LESTER</v>
      </c>
    </row>
    <row r="6706" spans="1:9" hidden="1" x14ac:dyDescent="0.2">
      <c r="A6706">
        <v>2018</v>
      </c>
      <c r="B6706">
        <v>20</v>
      </c>
      <c r="C6706" t="s">
        <v>404</v>
      </c>
      <c r="D6706" t="s">
        <v>70</v>
      </c>
      <c r="E6706" t="s">
        <v>23</v>
      </c>
      <c r="F6706" t="s">
        <v>38</v>
      </c>
      <c r="G6706">
        <v>75</v>
      </c>
      <c r="H6706">
        <v>45</v>
      </c>
      <c r="I6706" t="str">
        <f>INDEX('DATA - Teams'!$C:$C,MATCH(C6706,'DATA - Teams'!$B:$B,0))</f>
        <v>LESTER</v>
      </c>
    </row>
    <row r="6707" spans="1:9" hidden="1" x14ac:dyDescent="0.2">
      <c r="A6707">
        <v>2018</v>
      </c>
      <c r="B6707">
        <v>20</v>
      </c>
      <c r="C6707" t="s">
        <v>404</v>
      </c>
      <c r="D6707" t="s">
        <v>55</v>
      </c>
      <c r="E6707" t="s">
        <v>35</v>
      </c>
      <c r="F6707" t="s">
        <v>41</v>
      </c>
      <c r="G6707">
        <v>92</v>
      </c>
      <c r="H6707">
        <v>84</v>
      </c>
      <c r="I6707" t="str">
        <f>INDEX('DATA - Teams'!$C:$C,MATCH(C6707,'DATA - Teams'!$B:$B,0))</f>
        <v>LESTER</v>
      </c>
    </row>
    <row r="6708" spans="1:9" hidden="1" x14ac:dyDescent="0.2">
      <c r="A6708">
        <v>2018</v>
      </c>
      <c r="B6708">
        <v>20</v>
      </c>
      <c r="C6708" t="s">
        <v>404</v>
      </c>
      <c r="D6708" t="s">
        <v>349</v>
      </c>
      <c r="E6708" t="s">
        <v>33</v>
      </c>
      <c r="F6708" t="s">
        <v>59</v>
      </c>
      <c r="G6708">
        <v>94</v>
      </c>
      <c r="H6708">
        <v>0</v>
      </c>
      <c r="I6708" t="str">
        <f>INDEX('DATA - Teams'!$C:$C,MATCH(C6708,'DATA - Teams'!$B:$B,0))</f>
        <v>LESTER</v>
      </c>
    </row>
    <row r="6709" spans="1:9" hidden="1" x14ac:dyDescent="0.2">
      <c r="A6709">
        <v>2018</v>
      </c>
      <c r="B6709">
        <v>20</v>
      </c>
      <c r="C6709" t="s">
        <v>404</v>
      </c>
      <c r="D6709" t="s">
        <v>124</v>
      </c>
      <c r="E6709" t="s">
        <v>24</v>
      </c>
      <c r="F6709" t="s">
        <v>59</v>
      </c>
      <c r="G6709">
        <v>102</v>
      </c>
      <c r="H6709">
        <v>0</v>
      </c>
      <c r="I6709" t="str">
        <f>INDEX('DATA - Teams'!$C:$C,MATCH(C6709,'DATA - Teams'!$B:$B,0))</f>
        <v>LESTER</v>
      </c>
    </row>
    <row r="6710" spans="1:9" hidden="1" x14ac:dyDescent="0.2">
      <c r="A6710">
        <v>2018</v>
      </c>
      <c r="B6710">
        <v>20</v>
      </c>
      <c r="C6710" t="s">
        <v>404</v>
      </c>
      <c r="D6710" t="s">
        <v>46</v>
      </c>
      <c r="E6710" t="s">
        <v>32</v>
      </c>
      <c r="F6710" t="s">
        <v>59</v>
      </c>
      <c r="G6710">
        <v>82</v>
      </c>
      <c r="H6710">
        <v>0</v>
      </c>
      <c r="I6710" t="str">
        <f>INDEX('DATA - Teams'!$C:$C,MATCH(C6710,'DATA - Teams'!$B:$B,0))</f>
        <v>LESTER</v>
      </c>
    </row>
    <row r="6711" spans="1:9" hidden="1" x14ac:dyDescent="0.2">
      <c r="A6711">
        <v>2018</v>
      </c>
      <c r="B6711">
        <v>20</v>
      </c>
      <c r="C6711" t="s">
        <v>404</v>
      </c>
      <c r="D6711" t="s">
        <v>369</v>
      </c>
      <c r="E6711" t="s">
        <v>32</v>
      </c>
      <c r="F6711" t="s">
        <v>59</v>
      </c>
      <c r="G6711">
        <v>94</v>
      </c>
      <c r="H6711">
        <v>0</v>
      </c>
      <c r="I6711" t="str">
        <f>INDEX('DATA - Teams'!$C:$C,MATCH(C6711,'DATA - Teams'!$B:$B,0))</f>
        <v>LESTER</v>
      </c>
    </row>
    <row r="6712" spans="1:9" hidden="1" x14ac:dyDescent="0.2">
      <c r="A6712">
        <v>2018</v>
      </c>
      <c r="B6712">
        <v>21</v>
      </c>
      <c r="C6712" t="s">
        <v>404</v>
      </c>
      <c r="D6712" t="s">
        <v>184</v>
      </c>
      <c r="E6712" t="s">
        <v>10</v>
      </c>
      <c r="F6712" t="s">
        <v>38</v>
      </c>
      <c r="G6712">
        <v>99</v>
      </c>
      <c r="H6712">
        <v>104</v>
      </c>
      <c r="I6712" t="str">
        <f>INDEX('DATA - Teams'!$C:$C,MATCH(C6712,'DATA - Teams'!$B:$B,0))</f>
        <v>LESTER</v>
      </c>
    </row>
    <row r="6713" spans="1:9" hidden="1" x14ac:dyDescent="0.2">
      <c r="A6713">
        <v>2018</v>
      </c>
      <c r="B6713">
        <v>21</v>
      </c>
      <c r="C6713" t="s">
        <v>404</v>
      </c>
      <c r="D6713" t="s">
        <v>409</v>
      </c>
      <c r="E6713" t="s">
        <v>16</v>
      </c>
      <c r="F6713" t="s">
        <v>43</v>
      </c>
      <c r="G6713">
        <v>79</v>
      </c>
      <c r="H6713">
        <v>53</v>
      </c>
      <c r="I6713" t="str">
        <f>INDEX('DATA - Teams'!$C:$C,MATCH(C6713,'DATA - Teams'!$B:$B,0))</f>
        <v>LESTER</v>
      </c>
    </row>
    <row r="6714" spans="1:9" hidden="1" x14ac:dyDescent="0.2">
      <c r="A6714">
        <v>2018</v>
      </c>
      <c r="B6714">
        <v>21</v>
      </c>
      <c r="C6714" t="s">
        <v>404</v>
      </c>
      <c r="D6714" t="s">
        <v>98</v>
      </c>
      <c r="E6714" t="s">
        <v>14</v>
      </c>
      <c r="F6714" t="s">
        <v>43</v>
      </c>
      <c r="G6714">
        <v>75</v>
      </c>
      <c r="H6714">
        <v>112</v>
      </c>
      <c r="I6714" t="str">
        <f>INDEX('DATA - Teams'!$C:$C,MATCH(C6714,'DATA - Teams'!$B:$B,0))</f>
        <v>LESTER</v>
      </c>
    </row>
    <row r="6715" spans="1:9" hidden="1" x14ac:dyDescent="0.2">
      <c r="A6715">
        <v>2018</v>
      </c>
      <c r="B6715">
        <v>21</v>
      </c>
      <c r="C6715" t="s">
        <v>404</v>
      </c>
      <c r="D6715" t="s">
        <v>239</v>
      </c>
      <c r="E6715" t="s">
        <v>22</v>
      </c>
      <c r="F6715" t="s">
        <v>41</v>
      </c>
      <c r="G6715">
        <v>116</v>
      </c>
      <c r="H6715">
        <v>155</v>
      </c>
      <c r="I6715" t="str">
        <f>INDEX('DATA - Teams'!$C:$C,MATCH(C6715,'DATA - Teams'!$B:$B,0))</f>
        <v>LESTER</v>
      </c>
    </row>
    <row r="6716" spans="1:9" hidden="1" x14ac:dyDescent="0.2">
      <c r="A6716">
        <v>2018</v>
      </c>
      <c r="B6716">
        <v>21</v>
      </c>
      <c r="C6716" t="s">
        <v>404</v>
      </c>
      <c r="D6716" t="s">
        <v>356</v>
      </c>
      <c r="E6716" t="s">
        <v>22</v>
      </c>
      <c r="F6716" t="s">
        <v>38</v>
      </c>
      <c r="G6716">
        <v>96</v>
      </c>
      <c r="H6716">
        <v>106</v>
      </c>
      <c r="I6716" t="str">
        <f>INDEX('DATA - Teams'!$C:$C,MATCH(C6716,'DATA - Teams'!$B:$B,0))</f>
        <v>LESTER</v>
      </c>
    </row>
    <row r="6717" spans="1:9" hidden="1" x14ac:dyDescent="0.2">
      <c r="A6717">
        <v>2018</v>
      </c>
      <c r="B6717">
        <v>21</v>
      </c>
      <c r="C6717" t="s">
        <v>404</v>
      </c>
      <c r="D6717" t="s">
        <v>349</v>
      </c>
      <c r="E6717" t="s">
        <v>33</v>
      </c>
      <c r="F6717" t="s">
        <v>38</v>
      </c>
      <c r="G6717">
        <v>93</v>
      </c>
      <c r="H6717">
        <v>82</v>
      </c>
      <c r="I6717" t="str">
        <f>INDEX('DATA - Teams'!$C:$C,MATCH(C6717,'DATA - Teams'!$B:$B,0))</f>
        <v>LESTER</v>
      </c>
    </row>
    <row r="6718" spans="1:9" hidden="1" x14ac:dyDescent="0.2">
      <c r="A6718">
        <v>2018</v>
      </c>
      <c r="B6718">
        <v>21</v>
      </c>
      <c r="C6718" t="s">
        <v>404</v>
      </c>
      <c r="D6718" t="s">
        <v>156</v>
      </c>
      <c r="E6718" t="s">
        <v>33</v>
      </c>
      <c r="F6718" t="s">
        <v>41</v>
      </c>
      <c r="G6718">
        <v>119</v>
      </c>
      <c r="H6718">
        <v>103</v>
      </c>
      <c r="I6718" t="str">
        <f>INDEX('DATA - Teams'!$C:$C,MATCH(C6718,'DATA - Teams'!$B:$B,0))</f>
        <v>LESTER</v>
      </c>
    </row>
    <row r="6719" spans="1:9" hidden="1" x14ac:dyDescent="0.2">
      <c r="A6719">
        <v>2018</v>
      </c>
      <c r="B6719">
        <v>21</v>
      </c>
      <c r="C6719" t="s">
        <v>404</v>
      </c>
      <c r="D6719" t="s">
        <v>228</v>
      </c>
      <c r="E6719" t="s">
        <v>24</v>
      </c>
      <c r="F6719" t="s">
        <v>43</v>
      </c>
      <c r="G6719">
        <v>81</v>
      </c>
      <c r="H6719">
        <v>110</v>
      </c>
      <c r="I6719" t="str">
        <f>INDEX('DATA - Teams'!$C:$C,MATCH(C6719,'DATA - Teams'!$B:$B,0))</f>
        <v>LESTER</v>
      </c>
    </row>
    <row r="6720" spans="1:9" hidden="1" x14ac:dyDescent="0.2">
      <c r="A6720">
        <v>2018</v>
      </c>
      <c r="B6720">
        <v>21</v>
      </c>
      <c r="C6720" t="s">
        <v>404</v>
      </c>
      <c r="D6720" t="s">
        <v>325</v>
      </c>
      <c r="E6720" t="s">
        <v>21</v>
      </c>
      <c r="F6720" t="s">
        <v>41</v>
      </c>
      <c r="G6720">
        <v>86</v>
      </c>
      <c r="H6720">
        <v>94</v>
      </c>
      <c r="I6720" t="str">
        <f>INDEX('DATA - Teams'!$C:$C,MATCH(C6720,'DATA - Teams'!$B:$B,0))</f>
        <v>LESTER</v>
      </c>
    </row>
    <row r="6721" spans="1:9" hidden="1" x14ac:dyDescent="0.2">
      <c r="A6721">
        <v>2018</v>
      </c>
      <c r="B6721">
        <v>21</v>
      </c>
      <c r="C6721" t="s">
        <v>404</v>
      </c>
      <c r="D6721" t="s">
        <v>296</v>
      </c>
      <c r="E6721" t="s">
        <v>21</v>
      </c>
      <c r="F6721" t="s">
        <v>41</v>
      </c>
      <c r="G6721">
        <v>135</v>
      </c>
      <c r="H6721">
        <v>105</v>
      </c>
      <c r="I6721" t="str">
        <f>INDEX('DATA - Teams'!$C:$C,MATCH(C6721,'DATA - Teams'!$B:$B,0))</f>
        <v>LESTER</v>
      </c>
    </row>
    <row r="6722" spans="1:9" hidden="1" x14ac:dyDescent="0.2">
      <c r="A6722">
        <v>2018</v>
      </c>
      <c r="B6722">
        <v>21</v>
      </c>
      <c r="C6722" t="s">
        <v>404</v>
      </c>
      <c r="D6722" t="s">
        <v>291</v>
      </c>
      <c r="E6722" t="s">
        <v>36</v>
      </c>
      <c r="F6722" t="s">
        <v>38</v>
      </c>
      <c r="G6722">
        <v>92</v>
      </c>
      <c r="H6722">
        <v>120</v>
      </c>
      <c r="I6722" t="str">
        <f>INDEX('DATA - Teams'!$C:$C,MATCH(C6722,'DATA - Teams'!$B:$B,0))</f>
        <v>LESTER</v>
      </c>
    </row>
    <row r="6723" spans="1:9" hidden="1" x14ac:dyDescent="0.2">
      <c r="A6723">
        <v>2018</v>
      </c>
      <c r="B6723">
        <v>21</v>
      </c>
      <c r="C6723" t="s">
        <v>404</v>
      </c>
      <c r="D6723" t="s">
        <v>302</v>
      </c>
      <c r="E6723" t="s">
        <v>36</v>
      </c>
      <c r="F6723" t="s">
        <v>41</v>
      </c>
      <c r="G6723">
        <v>93</v>
      </c>
      <c r="H6723">
        <v>84</v>
      </c>
      <c r="I6723" t="str">
        <f>INDEX('DATA - Teams'!$C:$C,MATCH(C6723,'DATA - Teams'!$B:$B,0))</f>
        <v>LESTER</v>
      </c>
    </row>
    <row r="6724" spans="1:9" hidden="1" x14ac:dyDescent="0.2">
      <c r="A6724">
        <v>2018</v>
      </c>
      <c r="B6724">
        <v>21</v>
      </c>
      <c r="C6724" t="s">
        <v>404</v>
      </c>
      <c r="D6724" t="s">
        <v>276</v>
      </c>
      <c r="E6724" t="s">
        <v>36</v>
      </c>
      <c r="F6724" t="s">
        <v>43</v>
      </c>
      <c r="G6724">
        <v>88</v>
      </c>
      <c r="H6724">
        <v>55</v>
      </c>
      <c r="I6724" t="str">
        <f>INDEX('DATA - Teams'!$C:$C,MATCH(C6724,'DATA - Teams'!$B:$B,0))</f>
        <v>LESTER</v>
      </c>
    </row>
    <row r="6725" spans="1:9" hidden="1" x14ac:dyDescent="0.2">
      <c r="A6725">
        <v>2018</v>
      </c>
      <c r="B6725">
        <v>21</v>
      </c>
      <c r="C6725" t="s">
        <v>404</v>
      </c>
      <c r="D6725" t="s">
        <v>99</v>
      </c>
      <c r="E6725" t="s">
        <v>18</v>
      </c>
      <c r="F6725" t="s">
        <v>43</v>
      </c>
      <c r="G6725">
        <v>63</v>
      </c>
      <c r="H6725">
        <v>76</v>
      </c>
      <c r="I6725" t="str">
        <f>INDEX('DATA - Teams'!$C:$C,MATCH(C6725,'DATA - Teams'!$B:$B,0))</f>
        <v>LESTER</v>
      </c>
    </row>
    <row r="6726" spans="1:9" hidden="1" x14ac:dyDescent="0.2">
      <c r="A6726">
        <v>2018</v>
      </c>
      <c r="B6726">
        <v>21</v>
      </c>
      <c r="C6726" t="s">
        <v>404</v>
      </c>
      <c r="D6726" t="s">
        <v>105</v>
      </c>
      <c r="E6726" t="s">
        <v>13</v>
      </c>
      <c r="F6726" t="s">
        <v>41</v>
      </c>
      <c r="G6726">
        <v>108</v>
      </c>
      <c r="H6726">
        <v>102</v>
      </c>
      <c r="I6726" t="str">
        <f>INDEX('DATA - Teams'!$C:$C,MATCH(C6726,'DATA - Teams'!$B:$B,0))</f>
        <v>LESTER</v>
      </c>
    </row>
    <row r="6727" spans="1:9" hidden="1" x14ac:dyDescent="0.2">
      <c r="A6727">
        <v>2018</v>
      </c>
      <c r="B6727">
        <v>21</v>
      </c>
      <c r="C6727" t="s">
        <v>404</v>
      </c>
      <c r="D6727" t="s">
        <v>46</v>
      </c>
      <c r="E6727" t="s">
        <v>32</v>
      </c>
      <c r="F6727" t="s">
        <v>41</v>
      </c>
      <c r="G6727">
        <v>89</v>
      </c>
      <c r="H6727">
        <v>123</v>
      </c>
      <c r="I6727" t="str">
        <f>INDEX('DATA - Teams'!$C:$C,MATCH(C6727,'DATA - Teams'!$B:$B,0))</f>
        <v>LESTER</v>
      </c>
    </row>
    <row r="6728" spans="1:9" hidden="1" x14ac:dyDescent="0.2">
      <c r="A6728">
        <v>2018</v>
      </c>
      <c r="B6728">
        <v>21</v>
      </c>
      <c r="C6728" t="s">
        <v>404</v>
      </c>
      <c r="D6728" t="s">
        <v>369</v>
      </c>
      <c r="E6728" t="s">
        <v>32</v>
      </c>
      <c r="F6728" t="s">
        <v>38</v>
      </c>
      <c r="G6728">
        <v>100</v>
      </c>
      <c r="H6728">
        <v>92</v>
      </c>
      <c r="I6728" t="str">
        <f>INDEX('DATA - Teams'!$C:$C,MATCH(C6728,'DATA - Teams'!$B:$B,0))</f>
        <v>LESTER</v>
      </c>
    </row>
    <row r="6729" spans="1:9" hidden="1" x14ac:dyDescent="0.2">
      <c r="A6729">
        <v>2018</v>
      </c>
      <c r="B6729">
        <v>21</v>
      </c>
      <c r="C6729" t="s">
        <v>404</v>
      </c>
      <c r="D6729" t="s">
        <v>240</v>
      </c>
      <c r="E6729" t="s">
        <v>23</v>
      </c>
      <c r="F6729" t="s">
        <v>52</v>
      </c>
      <c r="G6729">
        <v>107</v>
      </c>
      <c r="H6729">
        <v>113</v>
      </c>
      <c r="I6729" t="str">
        <f>INDEX('DATA - Teams'!$C:$C,MATCH(C6729,'DATA - Teams'!$B:$B,0))</f>
        <v>LESTER</v>
      </c>
    </row>
    <row r="6730" spans="1:9" hidden="1" x14ac:dyDescent="0.2">
      <c r="A6730">
        <v>2018</v>
      </c>
      <c r="B6730">
        <v>21</v>
      </c>
      <c r="C6730" t="s">
        <v>404</v>
      </c>
      <c r="D6730" t="s">
        <v>124</v>
      </c>
      <c r="E6730" t="s">
        <v>24</v>
      </c>
      <c r="F6730" t="s">
        <v>59</v>
      </c>
      <c r="G6730">
        <v>102</v>
      </c>
      <c r="H6730">
        <v>0</v>
      </c>
      <c r="I6730" t="str">
        <f>INDEX('DATA - Teams'!$C:$C,MATCH(C6730,'DATA - Teams'!$B:$B,0))</f>
        <v>LESTER</v>
      </c>
    </row>
    <row r="6731" spans="1:9" hidden="1" x14ac:dyDescent="0.2">
      <c r="A6731">
        <v>2018</v>
      </c>
      <c r="B6731">
        <v>21</v>
      </c>
      <c r="C6731" t="s">
        <v>404</v>
      </c>
      <c r="D6731" t="s">
        <v>260</v>
      </c>
      <c r="E6731" t="s">
        <v>24</v>
      </c>
      <c r="F6731" t="s">
        <v>59</v>
      </c>
      <c r="G6731">
        <v>87</v>
      </c>
      <c r="H6731">
        <v>96</v>
      </c>
      <c r="I6731" t="str">
        <f>INDEX('DATA - Teams'!$C:$C,MATCH(C6731,'DATA - Teams'!$B:$B,0))</f>
        <v>LESTER</v>
      </c>
    </row>
    <row r="6732" spans="1:9" hidden="1" x14ac:dyDescent="0.2">
      <c r="A6732">
        <v>2018</v>
      </c>
      <c r="B6732">
        <v>21</v>
      </c>
      <c r="C6732" t="s">
        <v>404</v>
      </c>
      <c r="D6732" t="s">
        <v>70</v>
      </c>
      <c r="E6732" t="s">
        <v>23</v>
      </c>
      <c r="F6732" t="s">
        <v>59</v>
      </c>
      <c r="G6732">
        <v>76</v>
      </c>
      <c r="H6732">
        <v>80</v>
      </c>
      <c r="I6732" t="str">
        <f>INDEX('DATA - Teams'!$C:$C,MATCH(C6732,'DATA - Teams'!$B:$B,0))</f>
        <v>LESTER</v>
      </c>
    </row>
    <row r="6733" spans="1:9" hidden="1" x14ac:dyDescent="0.2">
      <c r="A6733">
        <v>2018</v>
      </c>
      <c r="B6733">
        <v>21</v>
      </c>
      <c r="C6733" t="s">
        <v>404</v>
      </c>
      <c r="D6733" t="s">
        <v>55</v>
      </c>
      <c r="E6733" t="s">
        <v>35</v>
      </c>
      <c r="F6733" t="s">
        <v>59</v>
      </c>
      <c r="G6733">
        <v>88</v>
      </c>
      <c r="H6733">
        <v>102</v>
      </c>
      <c r="I6733" t="str">
        <f>INDEX('DATA - Teams'!$C:$C,MATCH(C6733,'DATA - Teams'!$B:$B,0))</f>
        <v>LESTER</v>
      </c>
    </row>
    <row r="6734" spans="1:9" hidden="1" x14ac:dyDescent="0.2">
      <c r="A6734">
        <v>2018</v>
      </c>
      <c r="B6734">
        <v>1</v>
      </c>
      <c r="C6734" t="s">
        <v>411</v>
      </c>
      <c r="D6734" t="s">
        <v>116</v>
      </c>
      <c r="E6734" t="s">
        <v>16</v>
      </c>
      <c r="F6734" t="s">
        <v>38</v>
      </c>
      <c r="G6734">
        <v>80</v>
      </c>
      <c r="H6734">
        <v>97</v>
      </c>
      <c r="I6734" t="str">
        <f>INDEX('DATA - Teams'!$C:$C,MATCH(C6734,'DATA - Teams'!$B:$B,0))</f>
        <v>GARTER</v>
      </c>
    </row>
    <row r="6735" spans="1:9" hidden="1" x14ac:dyDescent="0.2">
      <c r="A6735">
        <v>2018</v>
      </c>
      <c r="B6735">
        <v>1</v>
      </c>
      <c r="C6735" t="s">
        <v>411</v>
      </c>
      <c r="D6735" t="s">
        <v>163</v>
      </c>
      <c r="E6735" t="s">
        <v>16</v>
      </c>
      <c r="F6735" t="s">
        <v>38</v>
      </c>
      <c r="G6735">
        <v>98</v>
      </c>
      <c r="H6735">
        <v>140</v>
      </c>
      <c r="I6735" t="str">
        <f>INDEX('DATA - Teams'!$C:$C,MATCH(C6735,'DATA - Teams'!$B:$B,0))</f>
        <v>GARTER</v>
      </c>
    </row>
    <row r="6736" spans="1:9" hidden="1" x14ac:dyDescent="0.2">
      <c r="A6736">
        <v>2018</v>
      </c>
      <c r="B6736">
        <v>1</v>
      </c>
      <c r="C6736" t="s">
        <v>411</v>
      </c>
      <c r="D6736" t="s">
        <v>204</v>
      </c>
      <c r="E6736" t="s">
        <v>20</v>
      </c>
      <c r="F6736" t="s">
        <v>43</v>
      </c>
      <c r="G6736">
        <v>96</v>
      </c>
      <c r="H6736">
        <v>85</v>
      </c>
      <c r="I6736" t="str">
        <f>INDEX('DATA - Teams'!$C:$C,MATCH(C6736,'DATA - Teams'!$B:$B,0))</f>
        <v>GARTER</v>
      </c>
    </row>
    <row r="6737" spans="1:9" hidden="1" x14ac:dyDescent="0.2">
      <c r="A6737">
        <v>2018</v>
      </c>
      <c r="B6737">
        <v>1</v>
      </c>
      <c r="C6737" t="s">
        <v>411</v>
      </c>
      <c r="D6737" t="s">
        <v>81</v>
      </c>
      <c r="E6737" t="s">
        <v>31</v>
      </c>
      <c r="F6737" t="s">
        <v>41</v>
      </c>
      <c r="G6737">
        <v>88</v>
      </c>
      <c r="H6737">
        <v>110</v>
      </c>
      <c r="I6737" t="str">
        <f>INDEX('DATA - Teams'!$C:$C,MATCH(C6737,'DATA - Teams'!$B:$B,0))</f>
        <v>GARTER</v>
      </c>
    </row>
    <row r="6738" spans="1:9" hidden="1" x14ac:dyDescent="0.2">
      <c r="A6738">
        <v>2018</v>
      </c>
      <c r="B6738">
        <v>1</v>
      </c>
      <c r="C6738" t="s">
        <v>411</v>
      </c>
      <c r="D6738" t="s">
        <v>137</v>
      </c>
      <c r="E6738" t="s">
        <v>14</v>
      </c>
      <c r="F6738" t="s">
        <v>38</v>
      </c>
      <c r="G6738">
        <v>91</v>
      </c>
      <c r="H6738">
        <v>84</v>
      </c>
      <c r="I6738" t="str">
        <f>INDEX('DATA - Teams'!$C:$C,MATCH(C6738,'DATA - Teams'!$B:$B,0))</f>
        <v>GARTER</v>
      </c>
    </row>
    <row r="6739" spans="1:9" hidden="1" x14ac:dyDescent="0.2">
      <c r="A6739">
        <v>2018</v>
      </c>
      <c r="B6739">
        <v>1</v>
      </c>
      <c r="C6739" t="s">
        <v>411</v>
      </c>
      <c r="D6739" t="s">
        <v>200</v>
      </c>
      <c r="E6739" t="s">
        <v>28</v>
      </c>
      <c r="F6739" t="s">
        <v>41</v>
      </c>
      <c r="G6739">
        <v>105</v>
      </c>
      <c r="H6739">
        <v>116</v>
      </c>
      <c r="I6739" t="str">
        <f>INDEX('DATA - Teams'!$C:$C,MATCH(C6739,'DATA - Teams'!$B:$B,0))</f>
        <v>GARTER</v>
      </c>
    </row>
    <row r="6740" spans="1:9" hidden="1" x14ac:dyDescent="0.2">
      <c r="A6740">
        <v>2018</v>
      </c>
      <c r="B6740">
        <v>1</v>
      </c>
      <c r="C6740" t="s">
        <v>411</v>
      </c>
      <c r="D6740" t="s">
        <v>255</v>
      </c>
      <c r="E6740" t="s">
        <v>27</v>
      </c>
      <c r="F6740" t="s">
        <v>52</v>
      </c>
      <c r="G6740">
        <v>94</v>
      </c>
      <c r="H6740">
        <v>74</v>
      </c>
      <c r="I6740" t="str">
        <f>INDEX('DATA - Teams'!$C:$C,MATCH(C6740,'DATA - Teams'!$B:$B,0))</f>
        <v>GARTER</v>
      </c>
    </row>
    <row r="6741" spans="1:9" hidden="1" x14ac:dyDescent="0.2">
      <c r="A6741">
        <v>2018</v>
      </c>
      <c r="B6741">
        <v>1</v>
      </c>
      <c r="C6741" t="s">
        <v>411</v>
      </c>
      <c r="D6741" t="s">
        <v>120</v>
      </c>
      <c r="E6741" t="s">
        <v>27</v>
      </c>
      <c r="F6741" t="s">
        <v>43</v>
      </c>
      <c r="G6741">
        <v>73</v>
      </c>
      <c r="H6741">
        <v>105</v>
      </c>
      <c r="I6741" t="str">
        <f>INDEX('DATA - Teams'!$C:$C,MATCH(C6741,'DATA - Teams'!$B:$B,0))</f>
        <v>GARTER</v>
      </c>
    </row>
    <row r="6742" spans="1:9" hidden="1" x14ac:dyDescent="0.2">
      <c r="A6742">
        <v>2018</v>
      </c>
      <c r="B6742">
        <v>1</v>
      </c>
      <c r="C6742" t="s">
        <v>411</v>
      </c>
      <c r="D6742" t="s">
        <v>230</v>
      </c>
      <c r="E6742" t="s">
        <v>36</v>
      </c>
      <c r="F6742" t="s">
        <v>38</v>
      </c>
      <c r="G6742">
        <v>88</v>
      </c>
      <c r="H6742">
        <v>73</v>
      </c>
      <c r="I6742" t="str">
        <f>INDEX('DATA - Teams'!$C:$C,MATCH(C6742,'DATA - Teams'!$B:$B,0))</f>
        <v>GARTER</v>
      </c>
    </row>
    <row r="6743" spans="1:9" hidden="1" x14ac:dyDescent="0.2">
      <c r="A6743">
        <v>2018</v>
      </c>
      <c r="B6743">
        <v>1</v>
      </c>
      <c r="C6743" t="s">
        <v>411</v>
      </c>
      <c r="D6743" t="s">
        <v>249</v>
      </c>
      <c r="E6743" t="s">
        <v>13</v>
      </c>
      <c r="F6743" t="s">
        <v>41</v>
      </c>
      <c r="G6743">
        <v>95</v>
      </c>
      <c r="H6743">
        <v>110</v>
      </c>
      <c r="I6743" t="str">
        <f>INDEX('DATA - Teams'!$C:$C,MATCH(C6743,'DATA - Teams'!$B:$B,0))</f>
        <v>GARTER</v>
      </c>
    </row>
    <row r="6744" spans="1:9" hidden="1" x14ac:dyDescent="0.2">
      <c r="A6744">
        <v>2018</v>
      </c>
      <c r="B6744">
        <v>1</v>
      </c>
      <c r="C6744" t="s">
        <v>411</v>
      </c>
      <c r="D6744" t="s">
        <v>412</v>
      </c>
      <c r="E6744" t="s">
        <v>13</v>
      </c>
      <c r="F6744" t="s">
        <v>41</v>
      </c>
      <c r="G6744">
        <v>58</v>
      </c>
      <c r="H6744">
        <v>25</v>
      </c>
      <c r="I6744" t="str">
        <f>INDEX('DATA - Teams'!$C:$C,MATCH(C6744,'DATA - Teams'!$B:$B,0))</f>
        <v>GARTER</v>
      </c>
    </row>
    <row r="6745" spans="1:9" hidden="1" x14ac:dyDescent="0.2">
      <c r="A6745">
        <v>2018</v>
      </c>
      <c r="B6745">
        <v>1</v>
      </c>
      <c r="C6745" t="s">
        <v>411</v>
      </c>
      <c r="D6745" t="s">
        <v>79</v>
      </c>
      <c r="E6745" t="s">
        <v>17</v>
      </c>
      <c r="F6745" t="s">
        <v>38</v>
      </c>
      <c r="G6745">
        <v>50</v>
      </c>
      <c r="H6745">
        <v>49</v>
      </c>
      <c r="I6745" t="str">
        <f>INDEX('DATA - Teams'!$C:$C,MATCH(C6745,'DATA - Teams'!$B:$B,0))</f>
        <v>GARTER</v>
      </c>
    </row>
    <row r="6746" spans="1:9" hidden="1" x14ac:dyDescent="0.2">
      <c r="A6746">
        <v>2018</v>
      </c>
      <c r="B6746">
        <v>1</v>
      </c>
      <c r="C6746" t="s">
        <v>411</v>
      </c>
      <c r="D6746" t="s">
        <v>143</v>
      </c>
      <c r="E6746" t="s">
        <v>17</v>
      </c>
      <c r="F6746" t="s">
        <v>43</v>
      </c>
      <c r="G6746">
        <v>98</v>
      </c>
      <c r="H6746">
        <v>74</v>
      </c>
      <c r="I6746" t="str">
        <f>INDEX('DATA - Teams'!$C:$C,MATCH(C6746,'DATA - Teams'!$B:$B,0))</f>
        <v>GARTER</v>
      </c>
    </row>
    <row r="6747" spans="1:9" hidden="1" x14ac:dyDescent="0.2">
      <c r="A6747">
        <v>2018</v>
      </c>
      <c r="B6747">
        <v>1</v>
      </c>
      <c r="C6747" t="s">
        <v>411</v>
      </c>
      <c r="D6747" t="s">
        <v>50</v>
      </c>
      <c r="E6747" t="s">
        <v>32</v>
      </c>
      <c r="F6747" t="s">
        <v>41</v>
      </c>
      <c r="G6747">
        <v>114</v>
      </c>
      <c r="H6747">
        <v>116</v>
      </c>
      <c r="I6747" t="str">
        <f>INDEX('DATA - Teams'!$C:$C,MATCH(C6747,'DATA - Teams'!$B:$B,0))</f>
        <v>GARTER</v>
      </c>
    </row>
    <row r="6748" spans="1:9" hidden="1" x14ac:dyDescent="0.2">
      <c r="A6748">
        <v>2018</v>
      </c>
      <c r="B6748">
        <v>1</v>
      </c>
      <c r="C6748" t="s">
        <v>411</v>
      </c>
      <c r="D6748" t="s">
        <v>275</v>
      </c>
      <c r="E6748" t="s">
        <v>23</v>
      </c>
      <c r="F6748" t="s">
        <v>41</v>
      </c>
      <c r="G6748">
        <v>78</v>
      </c>
      <c r="H6748">
        <v>96</v>
      </c>
      <c r="I6748" t="str">
        <f>INDEX('DATA - Teams'!$C:$C,MATCH(C6748,'DATA - Teams'!$B:$B,0))</f>
        <v>GARTER</v>
      </c>
    </row>
    <row r="6749" spans="1:9" hidden="1" x14ac:dyDescent="0.2">
      <c r="A6749">
        <v>2018</v>
      </c>
      <c r="B6749">
        <v>1</v>
      </c>
      <c r="C6749" t="s">
        <v>411</v>
      </c>
      <c r="D6749" t="s">
        <v>130</v>
      </c>
      <c r="E6749" t="s">
        <v>23</v>
      </c>
      <c r="F6749" t="s">
        <v>43</v>
      </c>
      <c r="G6749">
        <v>75</v>
      </c>
      <c r="H6749">
        <v>58</v>
      </c>
      <c r="I6749" t="str">
        <f>INDEX('DATA - Teams'!$C:$C,MATCH(C6749,'DATA - Teams'!$B:$B,0))</f>
        <v>GARTER</v>
      </c>
    </row>
    <row r="6750" spans="1:9" hidden="1" x14ac:dyDescent="0.2">
      <c r="A6750">
        <v>2018</v>
      </c>
      <c r="B6750">
        <v>1</v>
      </c>
      <c r="C6750" t="s">
        <v>411</v>
      </c>
      <c r="D6750" t="s">
        <v>247</v>
      </c>
      <c r="E6750" t="s">
        <v>35</v>
      </c>
      <c r="F6750" t="s">
        <v>41</v>
      </c>
      <c r="G6750">
        <v>99</v>
      </c>
      <c r="H6750">
        <v>135</v>
      </c>
      <c r="I6750" t="str">
        <f>INDEX('DATA - Teams'!$C:$C,MATCH(C6750,'DATA - Teams'!$B:$B,0))</f>
        <v>GARTER</v>
      </c>
    </row>
    <row r="6751" spans="1:9" hidden="1" x14ac:dyDescent="0.2">
      <c r="A6751">
        <v>2018</v>
      </c>
      <c r="B6751">
        <v>1</v>
      </c>
      <c r="C6751" t="s">
        <v>411</v>
      </c>
      <c r="D6751" t="s">
        <v>288</v>
      </c>
      <c r="E6751" t="s">
        <v>35</v>
      </c>
      <c r="F6751" t="s">
        <v>43</v>
      </c>
      <c r="G6751">
        <v>97</v>
      </c>
      <c r="H6751">
        <v>90</v>
      </c>
      <c r="I6751" t="str">
        <f>INDEX('DATA - Teams'!$C:$C,MATCH(C6751,'DATA - Teams'!$B:$B,0))</f>
        <v>GARTER</v>
      </c>
    </row>
    <row r="6752" spans="1:9" hidden="1" x14ac:dyDescent="0.2">
      <c r="A6752">
        <v>2018</v>
      </c>
      <c r="B6752">
        <v>1</v>
      </c>
      <c r="C6752" t="s">
        <v>411</v>
      </c>
      <c r="D6752" t="s">
        <v>150</v>
      </c>
      <c r="E6752" t="s">
        <v>31</v>
      </c>
      <c r="F6752" t="s">
        <v>59</v>
      </c>
      <c r="G6752">
        <v>84</v>
      </c>
      <c r="H6752">
        <v>0</v>
      </c>
      <c r="I6752" t="str">
        <f>INDEX('DATA - Teams'!$C:$C,MATCH(C6752,'DATA - Teams'!$B:$B,0))</f>
        <v>GARTER</v>
      </c>
    </row>
    <row r="6753" spans="1:9" hidden="1" x14ac:dyDescent="0.2">
      <c r="A6753">
        <v>2018</v>
      </c>
      <c r="B6753">
        <v>1</v>
      </c>
      <c r="C6753" t="s">
        <v>411</v>
      </c>
      <c r="D6753" t="s">
        <v>313</v>
      </c>
      <c r="E6753" t="s">
        <v>28</v>
      </c>
      <c r="F6753" t="s">
        <v>59</v>
      </c>
      <c r="G6753">
        <v>75</v>
      </c>
      <c r="H6753">
        <v>0</v>
      </c>
      <c r="I6753" t="str">
        <f>INDEX('DATA - Teams'!$C:$C,MATCH(C6753,'DATA - Teams'!$B:$B,0))</f>
        <v>GARTER</v>
      </c>
    </row>
    <row r="6754" spans="1:9" hidden="1" x14ac:dyDescent="0.2">
      <c r="A6754">
        <v>2018</v>
      </c>
      <c r="B6754">
        <v>1</v>
      </c>
      <c r="C6754" t="s">
        <v>411</v>
      </c>
      <c r="D6754" t="s">
        <v>136</v>
      </c>
      <c r="E6754" t="s">
        <v>21</v>
      </c>
      <c r="F6754" t="s">
        <v>59</v>
      </c>
      <c r="G6754">
        <v>66</v>
      </c>
      <c r="H6754">
        <v>27</v>
      </c>
      <c r="I6754" t="str">
        <f>INDEX('DATA - Teams'!$C:$C,MATCH(C6754,'DATA - Teams'!$B:$B,0))</f>
        <v>GARTER</v>
      </c>
    </row>
    <row r="6755" spans="1:9" hidden="1" x14ac:dyDescent="0.2">
      <c r="A6755">
        <v>2018</v>
      </c>
      <c r="B6755">
        <v>1</v>
      </c>
      <c r="C6755" t="s">
        <v>411</v>
      </c>
      <c r="D6755" t="s">
        <v>205</v>
      </c>
      <c r="E6755" t="s">
        <v>32</v>
      </c>
      <c r="F6755" t="s">
        <v>59</v>
      </c>
      <c r="G6755">
        <v>81</v>
      </c>
      <c r="H6755">
        <v>0</v>
      </c>
      <c r="I6755" t="str">
        <f>INDEX('DATA - Teams'!$C:$C,MATCH(C6755,'DATA - Teams'!$B:$B,0))</f>
        <v>GARTER</v>
      </c>
    </row>
    <row r="6756" spans="1:9" hidden="1" x14ac:dyDescent="0.2">
      <c r="A6756">
        <v>2018</v>
      </c>
      <c r="B6756">
        <v>2</v>
      </c>
      <c r="C6756" t="s">
        <v>411</v>
      </c>
      <c r="D6756" t="s">
        <v>83</v>
      </c>
      <c r="E6756" t="s">
        <v>10</v>
      </c>
      <c r="F6756" t="s">
        <v>52</v>
      </c>
      <c r="G6756">
        <v>84</v>
      </c>
      <c r="H6756">
        <v>83</v>
      </c>
      <c r="I6756" t="str">
        <f>INDEX('DATA - Teams'!$C:$C,MATCH(C6756,'DATA - Teams'!$B:$B,0))</f>
        <v>GARTER</v>
      </c>
    </row>
    <row r="6757" spans="1:9" hidden="1" x14ac:dyDescent="0.2">
      <c r="A6757">
        <v>2018</v>
      </c>
      <c r="B6757">
        <v>2</v>
      </c>
      <c r="C6757" t="s">
        <v>411</v>
      </c>
      <c r="D6757" t="s">
        <v>163</v>
      </c>
      <c r="E6757" t="s">
        <v>16</v>
      </c>
      <c r="F6757" t="s">
        <v>38</v>
      </c>
      <c r="G6757">
        <v>102</v>
      </c>
      <c r="H6757">
        <v>111</v>
      </c>
      <c r="I6757" t="str">
        <f>INDEX('DATA - Teams'!$C:$C,MATCH(C6757,'DATA - Teams'!$B:$B,0))</f>
        <v>GARTER</v>
      </c>
    </row>
    <row r="6758" spans="1:9" hidden="1" x14ac:dyDescent="0.2">
      <c r="A6758">
        <v>2018</v>
      </c>
      <c r="B6758">
        <v>2</v>
      </c>
      <c r="C6758" t="s">
        <v>411</v>
      </c>
      <c r="D6758" t="s">
        <v>204</v>
      </c>
      <c r="E6758" t="s">
        <v>20</v>
      </c>
      <c r="F6758" t="s">
        <v>43</v>
      </c>
      <c r="G6758">
        <v>98</v>
      </c>
      <c r="H6758">
        <v>99</v>
      </c>
      <c r="I6758" t="str">
        <f>INDEX('DATA - Teams'!$C:$C,MATCH(C6758,'DATA - Teams'!$B:$B,0))</f>
        <v>GARTER</v>
      </c>
    </row>
    <row r="6759" spans="1:9" hidden="1" x14ac:dyDescent="0.2">
      <c r="A6759">
        <v>2018</v>
      </c>
      <c r="B6759">
        <v>2</v>
      </c>
      <c r="C6759" t="s">
        <v>411</v>
      </c>
      <c r="D6759" t="s">
        <v>47</v>
      </c>
      <c r="E6759" t="s">
        <v>31</v>
      </c>
      <c r="F6759" t="s">
        <v>38</v>
      </c>
      <c r="G6759">
        <v>51</v>
      </c>
      <c r="H6759">
        <v>43</v>
      </c>
      <c r="I6759" t="str">
        <f>INDEX('DATA - Teams'!$C:$C,MATCH(C6759,'DATA - Teams'!$B:$B,0))</f>
        <v>GARTER</v>
      </c>
    </row>
    <row r="6760" spans="1:9" hidden="1" x14ac:dyDescent="0.2">
      <c r="A6760">
        <v>2018</v>
      </c>
      <c r="B6760">
        <v>2</v>
      </c>
      <c r="C6760" t="s">
        <v>411</v>
      </c>
      <c r="D6760" t="s">
        <v>150</v>
      </c>
      <c r="E6760" t="s">
        <v>31</v>
      </c>
      <c r="F6760" t="s">
        <v>41</v>
      </c>
      <c r="G6760">
        <v>81</v>
      </c>
      <c r="H6760">
        <v>76</v>
      </c>
      <c r="I6760" t="str">
        <f>INDEX('DATA - Teams'!$C:$C,MATCH(C6760,'DATA - Teams'!$B:$B,0))</f>
        <v>GARTER</v>
      </c>
    </row>
    <row r="6761" spans="1:9" hidden="1" x14ac:dyDescent="0.2">
      <c r="A6761">
        <v>2018</v>
      </c>
      <c r="B6761">
        <v>2</v>
      </c>
      <c r="C6761" t="s">
        <v>411</v>
      </c>
      <c r="D6761" t="s">
        <v>81</v>
      </c>
      <c r="E6761" t="s">
        <v>31</v>
      </c>
      <c r="F6761" t="s">
        <v>41</v>
      </c>
      <c r="G6761">
        <v>95</v>
      </c>
      <c r="H6761">
        <v>121</v>
      </c>
      <c r="I6761" t="str">
        <f>INDEX('DATA - Teams'!$C:$C,MATCH(C6761,'DATA - Teams'!$B:$B,0))</f>
        <v>GARTER</v>
      </c>
    </row>
    <row r="6762" spans="1:9" hidden="1" x14ac:dyDescent="0.2">
      <c r="A6762">
        <v>2018</v>
      </c>
      <c r="B6762">
        <v>2</v>
      </c>
      <c r="C6762" t="s">
        <v>411</v>
      </c>
      <c r="D6762" t="s">
        <v>137</v>
      </c>
      <c r="E6762" t="s">
        <v>14</v>
      </c>
      <c r="F6762" t="s">
        <v>38</v>
      </c>
      <c r="G6762">
        <v>92</v>
      </c>
      <c r="H6762">
        <v>84</v>
      </c>
      <c r="I6762" t="str">
        <f>INDEX('DATA - Teams'!$C:$C,MATCH(C6762,'DATA - Teams'!$B:$B,0))</f>
        <v>GARTER</v>
      </c>
    </row>
    <row r="6763" spans="1:9" hidden="1" x14ac:dyDescent="0.2">
      <c r="A6763">
        <v>2018</v>
      </c>
      <c r="B6763">
        <v>2</v>
      </c>
      <c r="C6763" t="s">
        <v>411</v>
      </c>
      <c r="D6763" t="s">
        <v>313</v>
      </c>
      <c r="E6763" t="s">
        <v>28</v>
      </c>
      <c r="F6763" t="s">
        <v>38</v>
      </c>
      <c r="G6763">
        <v>72</v>
      </c>
      <c r="H6763">
        <v>70</v>
      </c>
      <c r="I6763" t="str">
        <f>INDEX('DATA - Teams'!$C:$C,MATCH(C6763,'DATA - Teams'!$B:$B,0))</f>
        <v>GARTER</v>
      </c>
    </row>
    <row r="6764" spans="1:9" hidden="1" x14ac:dyDescent="0.2">
      <c r="A6764">
        <v>2018</v>
      </c>
      <c r="B6764">
        <v>2</v>
      </c>
      <c r="C6764" t="s">
        <v>411</v>
      </c>
      <c r="D6764" t="s">
        <v>200</v>
      </c>
      <c r="E6764" t="s">
        <v>28</v>
      </c>
      <c r="F6764" t="s">
        <v>41</v>
      </c>
      <c r="G6764">
        <v>110</v>
      </c>
      <c r="H6764">
        <v>127</v>
      </c>
      <c r="I6764" t="str">
        <f>INDEX('DATA - Teams'!$C:$C,MATCH(C6764,'DATA - Teams'!$B:$B,0))</f>
        <v>GARTER</v>
      </c>
    </row>
    <row r="6765" spans="1:9" hidden="1" x14ac:dyDescent="0.2">
      <c r="A6765">
        <v>2018</v>
      </c>
      <c r="B6765">
        <v>2</v>
      </c>
      <c r="C6765" t="s">
        <v>411</v>
      </c>
      <c r="D6765" t="s">
        <v>120</v>
      </c>
      <c r="E6765" t="s">
        <v>27</v>
      </c>
      <c r="F6765" t="s">
        <v>43</v>
      </c>
      <c r="G6765">
        <v>75</v>
      </c>
      <c r="H6765">
        <v>81</v>
      </c>
      <c r="I6765" t="str">
        <f>INDEX('DATA - Teams'!$C:$C,MATCH(C6765,'DATA - Teams'!$B:$B,0))</f>
        <v>GARTER</v>
      </c>
    </row>
    <row r="6766" spans="1:9" hidden="1" x14ac:dyDescent="0.2">
      <c r="A6766">
        <v>2018</v>
      </c>
      <c r="B6766">
        <v>2</v>
      </c>
      <c r="C6766" t="s">
        <v>411</v>
      </c>
      <c r="D6766" t="s">
        <v>230</v>
      </c>
      <c r="E6766" t="s">
        <v>36</v>
      </c>
      <c r="F6766" t="s">
        <v>38</v>
      </c>
      <c r="G6766">
        <v>84</v>
      </c>
      <c r="H6766">
        <v>64</v>
      </c>
      <c r="I6766" t="str">
        <f>INDEX('DATA - Teams'!$C:$C,MATCH(C6766,'DATA - Teams'!$B:$B,0))</f>
        <v>GARTER</v>
      </c>
    </row>
    <row r="6767" spans="1:9" hidden="1" x14ac:dyDescent="0.2">
      <c r="A6767">
        <v>2018</v>
      </c>
      <c r="B6767">
        <v>2</v>
      </c>
      <c r="C6767" t="s">
        <v>411</v>
      </c>
      <c r="D6767" t="s">
        <v>249</v>
      </c>
      <c r="E6767" t="s">
        <v>13</v>
      </c>
      <c r="F6767" t="s">
        <v>41</v>
      </c>
      <c r="G6767">
        <v>89</v>
      </c>
      <c r="H6767">
        <v>63</v>
      </c>
      <c r="I6767" t="str">
        <f>INDEX('DATA - Teams'!$C:$C,MATCH(C6767,'DATA - Teams'!$B:$B,0))</f>
        <v>GARTER</v>
      </c>
    </row>
    <row r="6768" spans="1:9" hidden="1" x14ac:dyDescent="0.2">
      <c r="A6768">
        <v>2018</v>
      </c>
      <c r="B6768">
        <v>2</v>
      </c>
      <c r="C6768" t="s">
        <v>411</v>
      </c>
      <c r="D6768" t="s">
        <v>143</v>
      </c>
      <c r="E6768" t="s">
        <v>17</v>
      </c>
      <c r="F6768" t="s">
        <v>43</v>
      </c>
      <c r="G6768">
        <v>93</v>
      </c>
      <c r="H6768">
        <v>72</v>
      </c>
      <c r="I6768" t="str">
        <f>INDEX('DATA - Teams'!$C:$C,MATCH(C6768,'DATA - Teams'!$B:$B,0))</f>
        <v>GARTER</v>
      </c>
    </row>
    <row r="6769" spans="1:9" hidden="1" x14ac:dyDescent="0.2">
      <c r="A6769">
        <v>2018</v>
      </c>
      <c r="B6769">
        <v>2</v>
      </c>
      <c r="C6769" t="s">
        <v>411</v>
      </c>
      <c r="D6769" t="s">
        <v>205</v>
      </c>
      <c r="E6769" t="s">
        <v>32</v>
      </c>
      <c r="F6769" t="s">
        <v>41</v>
      </c>
      <c r="G6769">
        <v>67</v>
      </c>
      <c r="H6769">
        <v>19</v>
      </c>
      <c r="I6769" t="str">
        <f>INDEX('DATA - Teams'!$C:$C,MATCH(C6769,'DATA - Teams'!$B:$B,0))</f>
        <v>GARTER</v>
      </c>
    </row>
    <row r="6770" spans="1:9" hidden="1" x14ac:dyDescent="0.2">
      <c r="A6770">
        <v>2018</v>
      </c>
      <c r="B6770">
        <v>2</v>
      </c>
      <c r="C6770" t="s">
        <v>411</v>
      </c>
      <c r="D6770" t="s">
        <v>50</v>
      </c>
      <c r="E6770" t="s">
        <v>32</v>
      </c>
      <c r="F6770" t="s">
        <v>41</v>
      </c>
      <c r="G6770">
        <v>113</v>
      </c>
      <c r="H6770">
        <v>108</v>
      </c>
      <c r="I6770" t="str">
        <f>INDEX('DATA - Teams'!$C:$C,MATCH(C6770,'DATA - Teams'!$B:$B,0))</f>
        <v>GARTER</v>
      </c>
    </row>
    <row r="6771" spans="1:9" hidden="1" x14ac:dyDescent="0.2">
      <c r="A6771">
        <v>2018</v>
      </c>
      <c r="B6771">
        <v>2</v>
      </c>
      <c r="C6771" t="s">
        <v>411</v>
      </c>
      <c r="D6771" t="s">
        <v>247</v>
      </c>
      <c r="E6771" t="s">
        <v>35</v>
      </c>
      <c r="F6771" t="s">
        <v>41</v>
      </c>
      <c r="G6771">
        <v>99</v>
      </c>
      <c r="H6771">
        <v>98</v>
      </c>
      <c r="I6771" t="str">
        <f>INDEX('DATA - Teams'!$C:$C,MATCH(C6771,'DATA - Teams'!$B:$B,0))</f>
        <v>GARTER</v>
      </c>
    </row>
    <row r="6772" spans="1:9" hidden="1" x14ac:dyDescent="0.2">
      <c r="A6772">
        <v>2018</v>
      </c>
      <c r="B6772">
        <v>2</v>
      </c>
      <c r="C6772" t="s">
        <v>411</v>
      </c>
      <c r="D6772" t="s">
        <v>218</v>
      </c>
      <c r="E6772" t="s">
        <v>35</v>
      </c>
      <c r="F6772" t="s">
        <v>43</v>
      </c>
      <c r="G6772">
        <v>90</v>
      </c>
      <c r="H6772">
        <v>128</v>
      </c>
      <c r="I6772" t="str">
        <f>INDEX('DATA - Teams'!$C:$C,MATCH(C6772,'DATA - Teams'!$B:$B,0))</f>
        <v>GARTER</v>
      </c>
    </row>
    <row r="6773" spans="1:9" hidden="1" x14ac:dyDescent="0.2">
      <c r="A6773">
        <v>2018</v>
      </c>
      <c r="B6773">
        <v>2</v>
      </c>
      <c r="C6773" t="s">
        <v>411</v>
      </c>
      <c r="D6773" t="s">
        <v>288</v>
      </c>
      <c r="E6773" t="s">
        <v>35</v>
      </c>
      <c r="F6773" t="s">
        <v>43</v>
      </c>
      <c r="G6773">
        <v>89</v>
      </c>
      <c r="H6773">
        <v>70</v>
      </c>
      <c r="I6773" t="str">
        <f>INDEX('DATA - Teams'!$C:$C,MATCH(C6773,'DATA - Teams'!$B:$B,0))</f>
        <v>GARTER</v>
      </c>
    </row>
    <row r="6774" spans="1:9" hidden="1" x14ac:dyDescent="0.2">
      <c r="A6774">
        <v>2018</v>
      </c>
      <c r="B6774">
        <v>2</v>
      </c>
      <c r="C6774" t="s">
        <v>411</v>
      </c>
      <c r="D6774" t="s">
        <v>116</v>
      </c>
      <c r="E6774" t="s">
        <v>16</v>
      </c>
      <c r="F6774" t="s">
        <v>59</v>
      </c>
      <c r="G6774">
        <v>74</v>
      </c>
      <c r="H6774">
        <v>44</v>
      </c>
      <c r="I6774" t="str">
        <f>INDEX('DATA - Teams'!$C:$C,MATCH(C6774,'DATA - Teams'!$B:$B,0))</f>
        <v>GARTER</v>
      </c>
    </row>
    <row r="6775" spans="1:9" hidden="1" x14ac:dyDescent="0.2">
      <c r="A6775">
        <v>2018</v>
      </c>
      <c r="B6775">
        <v>2</v>
      </c>
      <c r="C6775" t="s">
        <v>411</v>
      </c>
      <c r="D6775" t="s">
        <v>255</v>
      </c>
      <c r="E6775" t="s">
        <v>27</v>
      </c>
      <c r="F6775" t="s">
        <v>59</v>
      </c>
      <c r="G6775">
        <v>92</v>
      </c>
      <c r="H6775">
        <v>0</v>
      </c>
      <c r="I6775" t="str">
        <f>INDEX('DATA - Teams'!$C:$C,MATCH(C6775,'DATA - Teams'!$B:$B,0))</f>
        <v>GARTER</v>
      </c>
    </row>
    <row r="6776" spans="1:9" hidden="1" x14ac:dyDescent="0.2">
      <c r="A6776">
        <v>2018</v>
      </c>
      <c r="B6776">
        <v>2</v>
      </c>
      <c r="C6776" t="s">
        <v>411</v>
      </c>
      <c r="D6776" t="s">
        <v>130</v>
      </c>
      <c r="E6776" t="s">
        <v>23</v>
      </c>
      <c r="F6776" t="s">
        <v>59</v>
      </c>
      <c r="G6776">
        <v>78</v>
      </c>
      <c r="H6776">
        <v>86</v>
      </c>
      <c r="I6776" t="str">
        <f>INDEX('DATA - Teams'!$C:$C,MATCH(C6776,'DATA - Teams'!$B:$B,0))</f>
        <v>GARTER</v>
      </c>
    </row>
    <row r="6777" spans="1:9" hidden="1" x14ac:dyDescent="0.2">
      <c r="A6777">
        <v>2018</v>
      </c>
      <c r="B6777">
        <v>2</v>
      </c>
      <c r="C6777" t="s">
        <v>411</v>
      </c>
      <c r="D6777" t="s">
        <v>275</v>
      </c>
      <c r="E6777" t="s">
        <v>23</v>
      </c>
      <c r="F6777" t="s">
        <v>59</v>
      </c>
      <c r="G6777">
        <v>78</v>
      </c>
      <c r="H6777">
        <v>77</v>
      </c>
      <c r="I6777" t="str">
        <f>INDEX('DATA - Teams'!$C:$C,MATCH(C6777,'DATA - Teams'!$B:$B,0))</f>
        <v>GARTER</v>
      </c>
    </row>
    <row r="6778" spans="1:9" hidden="1" x14ac:dyDescent="0.2">
      <c r="A6778">
        <v>2018</v>
      </c>
      <c r="B6778">
        <v>3</v>
      </c>
      <c r="C6778" t="s">
        <v>411</v>
      </c>
      <c r="D6778" t="s">
        <v>83</v>
      </c>
      <c r="E6778" t="s">
        <v>10</v>
      </c>
      <c r="F6778" t="s">
        <v>52</v>
      </c>
      <c r="G6778">
        <v>82</v>
      </c>
      <c r="H6778">
        <v>80</v>
      </c>
      <c r="I6778" t="str">
        <f>INDEX('DATA - Teams'!$C:$C,MATCH(C6778,'DATA - Teams'!$B:$B,0))</f>
        <v>GARTER</v>
      </c>
    </row>
    <row r="6779" spans="1:9" hidden="1" x14ac:dyDescent="0.2">
      <c r="A6779">
        <v>2018</v>
      </c>
      <c r="B6779">
        <v>3</v>
      </c>
      <c r="C6779" t="s">
        <v>411</v>
      </c>
      <c r="D6779" t="s">
        <v>116</v>
      </c>
      <c r="E6779" t="s">
        <v>16</v>
      </c>
      <c r="F6779" t="s">
        <v>38</v>
      </c>
      <c r="G6779">
        <v>72</v>
      </c>
      <c r="H6779">
        <v>67</v>
      </c>
      <c r="I6779" t="str">
        <f>INDEX('DATA - Teams'!$C:$C,MATCH(C6779,'DATA - Teams'!$B:$B,0))</f>
        <v>GARTER</v>
      </c>
    </row>
    <row r="6780" spans="1:9" hidden="1" x14ac:dyDescent="0.2">
      <c r="A6780">
        <v>2018</v>
      </c>
      <c r="B6780">
        <v>3</v>
      </c>
      <c r="C6780" t="s">
        <v>411</v>
      </c>
      <c r="D6780" t="s">
        <v>163</v>
      </c>
      <c r="E6780" t="s">
        <v>16</v>
      </c>
      <c r="F6780" t="s">
        <v>38</v>
      </c>
      <c r="G6780">
        <v>101</v>
      </c>
      <c r="H6780">
        <v>82</v>
      </c>
      <c r="I6780" t="str">
        <f>INDEX('DATA - Teams'!$C:$C,MATCH(C6780,'DATA - Teams'!$B:$B,0))</f>
        <v>GARTER</v>
      </c>
    </row>
    <row r="6781" spans="1:9" hidden="1" x14ac:dyDescent="0.2">
      <c r="A6781">
        <v>2018</v>
      </c>
      <c r="B6781">
        <v>3</v>
      </c>
      <c r="C6781" t="s">
        <v>411</v>
      </c>
      <c r="D6781" t="s">
        <v>204</v>
      </c>
      <c r="E6781" t="s">
        <v>20</v>
      </c>
      <c r="F6781" t="s">
        <v>43</v>
      </c>
      <c r="G6781">
        <v>101</v>
      </c>
      <c r="H6781">
        <v>101</v>
      </c>
      <c r="I6781" t="str">
        <f>INDEX('DATA - Teams'!$C:$C,MATCH(C6781,'DATA - Teams'!$B:$B,0))</f>
        <v>GARTER</v>
      </c>
    </row>
    <row r="6782" spans="1:9" hidden="1" x14ac:dyDescent="0.2">
      <c r="A6782">
        <v>2018</v>
      </c>
      <c r="B6782">
        <v>3</v>
      </c>
      <c r="C6782" t="s">
        <v>411</v>
      </c>
      <c r="D6782" t="s">
        <v>85</v>
      </c>
      <c r="E6782" t="s">
        <v>20</v>
      </c>
      <c r="F6782" t="s">
        <v>38</v>
      </c>
      <c r="G6782">
        <v>95</v>
      </c>
      <c r="H6782">
        <v>48</v>
      </c>
      <c r="I6782" t="str">
        <f>INDEX('DATA - Teams'!$C:$C,MATCH(C6782,'DATA - Teams'!$B:$B,0))</f>
        <v>GARTER</v>
      </c>
    </row>
    <row r="6783" spans="1:9" hidden="1" x14ac:dyDescent="0.2">
      <c r="A6783">
        <v>2018</v>
      </c>
      <c r="B6783">
        <v>3</v>
      </c>
      <c r="C6783" t="s">
        <v>411</v>
      </c>
      <c r="D6783" t="s">
        <v>150</v>
      </c>
      <c r="E6783" t="s">
        <v>31</v>
      </c>
      <c r="F6783" t="s">
        <v>41</v>
      </c>
      <c r="G6783">
        <v>67</v>
      </c>
      <c r="H6783">
        <v>21</v>
      </c>
      <c r="I6783" t="str">
        <f>INDEX('DATA - Teams'!$C:$C,MATCH(C6783,'DATA - Teams'!$B:$B,0))</f>
        <v>GARTER</v>
      </c>
    </row>
    <row r="6784" spans="1:9" hidden="1" x14ac:dyDescent="0.2">
      <c r="A6784">
        <v>2018</v>
      </c>
      <c r="B6784">
        <v>3</v>
      </c>
      <c r="C6784" t="s">
        <v>411</v>
      </c>
      <c r="D6784" t="s">
        <v>81</v>
      </c>
      <c r="E6784" t="s">
        <v>31</v>
      </c>
      <c r="F6784" t="s">
        <v>41</v>
      </c>
      <c r="G6784">
        <v>95</v>
      </c>
      <c r="H6784">
        <v>81</v>
      </c>
      <c r="I6784" t="str">
        <f>INDEX('DATA - Teams'!$C:$C,MATCH(C6784,'DATA - Teams'!$B:$B,0))</f>
        <v>GARTER</v>
      </c>
    </row>
    <row r="6785" spans="1:9" hidden="1" x14ac:dyDescent="0.2">
      <c r="A6785">
        <v>2018</v>
      </c>
      <c r="B6785">
        <v>3</v>
      </c>
      <c r="C6785" t="s">
        <v>411</v>
      </c>
      <c r="D6785" t="s">
        <v>313</v>
      </c>
      <c r="E6785" t="s">
        <v>28</v>
      </c>
      <c r="F6785" t="s">
        <v>38</v>
      </c>
      <c r="G6785">
        <v>70</v>
      </c>
      <c r="H6785">
        <v>79</v>
      </c>
      <c r="I6785" t="str">
        <f>INDEX('DATA - Teams'!$C:$C,MATCH(C6785,'DATA - Teams'!$B:$B,0))</f>
        <v>GARTER</v>
      </c>
    </row>
    <row r="6786" spans="1:9" hidden="1" x14ac:dyDescent="0.2">
      <c r="A6786">
        <v>2018</v>
      </c>
      <c r="B6786">
        <v>3</v>
      </c>
      <c r="C6786" t="s">
        <v>411</v>
      </c>
      <c r="D6786" t="s">
        <v>200</v>
      </c>
      <c r="E6786" t="s">
        <v>28</v>
      </c>
      <c r="F6786" t="s">
        <v>41</v>
      </c>
      <c r="G6786">
        <v>114</v>
      </c>
      <c r="H6786">
        <v>120</v>
      </c>
      <c r="I6786" t="str">
        <f>INDEX('DATA - Teams'!$C:$C,MATCH(C6786,'DATA - Teams'!$B:$B,0))</f>
        <v>GARTER</v>
      </c>
    </row>
    <row r="6787" spans="1:9" hidden="1" x14ac:dyDescent="0.2">
      <c r="A6787">
        <v>2018</v>
      </c>
      <c r="B6787">
        <v>3</v>
      </c>
      <c r="C6787" t="s">
        <v>411</v>
      </c>
      <c r="D6787" t="s">
        <v>120</v>
      </c>
      <c r="E6787" t="s">
        <v>27</v>
      </c>
      <c r="F6787" t="s">
        <v>43</v>
      </c>
      <c r="G6787">
        <v>69</v>
      </c>
      <c r="H6787">
        <v>40</v>
      </c>
      <c r="I6787" t="str">
        <f>INDEX('DATA - Teams'!$C:$C,MATCH(C6787,'DATA - Teams'!$B:$B,0))</f>
        <v>GARTER</v>
      </c>
    </row>
    <row r="6788" spans="1:9" hidden="1" x14ac:dyDescent="0.2">
      <c r="A6788">
        <v>2018</v>
      </c>
      <c r="B6788">
        <v>3</v>
      </c>
      <c r="C6788" t="s">
        <v>411</v>
      </c>
      <c r="D6788" t="s">
        <v>230</v>
      </c>
      <c r="E6788" t="s">
        <v>36</v>
      </c>
      <c r="F6788" t="s">
        <v>38</v>
      </c>
      <c r="G6788">
        <v>83</v>
      </c>
      <c r="H6788">
        <v>79</v>
      </c>
      <c r="I6788" t="str">
        <f>INDEX('DATA - Teams'!$C:$C,MATCH(C6788,'DATA - Teams'!$B:$B,0))</f>
        <v>GARTER</v>
      </c>
    </row>
    <row r="6789" spans="1:9" hidden="1" x14ac:dyDescent="0.2">
      <c r="A6789">
        <v>2018</v>
      </c>
      <c r="B6789">
        <v>3</v>
      </c>
      <c r="C6789" t="s">
        <v>411</v>
      </c>
      <c r="D6789" t="s">
        <v>249</v>
      </c>
      <c r="E6789" t="s">
        <v>13</v>
      </c>
      <c r="F6789" t="s">
        <v>41</v>
      </c>
      <c r="G6789">
        <v>92</v>
      </c>
      <c r="H6789">
        <v>111</v>
      </c>
      <c r="I6789" t="str">
        <f>INDEX('DATA - Teams'!$C:$C,MATCH(C6789,'DATA - Teams'!$B:$B,0))</f>
        <v>GARTER</v>
      </c>
    </row>
    <row r="6790" spans="1:9" hidden="1" x14ac:dyDescent="0.2">
      <c r="A6790">
        <v>2018</v>
      </c>
      <c r="B6790">
        <v>3</v>
      </c>
      <c r="C6790" t="s">
        <v>411</v>
      </c>
      <c r="D6790" t="s">
        <v>143</v>
      </c>
      <c r="E6790" t="s">
        <v>17</v>
      </c>
      <c r="F6790" t="s">
        <v>43</v>
      </c>
      <c r="G6790">
        <v>91</v>
      </c>
      <c r="H6790">
        <v>92</v>
      </c>
      <c r="I6790" t="str">
        <f>INDEX('DATA - Teams'!$C:$C,MATCH(C6790,'DATA - Teams'!$B:$B,0))</f>
        <v>GARTER</v>
      </c>
    </row>
    <row r="6791" spans="1:9" hidden="1" x14ac:dyDescent="0.2">
      <c r="A6791">
        <v>2018</v>
      </c>
      <c r="B6791">
        <v>3</v>
      </c>
      <c r="C6791" t="s">
        <v>411</v>
      </c>
      <c r="D6791" t="s">
        <v>50</v>
      </c>
      <c r="E6791" t="s">
        <v>32</v>
      </c>
      <c r="F6791" t="s">
        <v>41</v>
      </c>
      <c r="G6791">
        <v>108</v>
      </c>
      <c r="H6791">
        <v>91</v>
      </c>
      <c r="I6791" t="str">
        <f>INDEX('DATA - Teams'!$C:$C,MATCH(C6791,'DATA - Teams'!$B:$B,0))</f>
        <v>GARTER</v>
      </c>
    </row>
    <row r="6792" spans="1:9" hidden="1" x14ac:dyDescent="0.2">
      <c r="A6792">
        <v>2018</v>
      </c>
      <c r="B6792">
        <v>3</v>
      </c>
      <c r="C6792" t="s">
        <v>411</v>
      </c>
      <c r="D6792" t="s">
        <v>275</v>
      </c>
      <c r="E6792" t="s">
        <v>23</v>
      </c>
      <c r="F6792" t="s">
        <v>41</v>
      </c>
      <c r="G6792">
        <v>76</v>
      </c>
      <c r="H6792">
        <v>80</v>
      </c>
      <c r="I6792" t="str">
        <f>INDEX('DATA - Teams'!$C:$C,MATCH(C6792,'DATA - Teams'!$B:$B,0))</f>
        <v>GARTER</v>
      </c>
    </row>
    <row r="6793" spans="1:9" hidden="1" x14ac:dyDescent="0.2">
      <c r="A6793">
        <v>2018</v>
      </c>
      <c r="B6793">
        <v>3</v>
      </c>
      <c r="C6793" t="s">
        <v>411</v>
      </c>
      <c r="D6793" t="s">
        <v>247</v>
      </c>
      <c r="E6793" t="s">
        <v>35</v>
      </c>
      <c r="F6793" t="s">
        <v>41</v>
      </c>
      <c r="G6793">
        <v>96</v>
      </c>
      <c r="H6793">
        <v>71</v>
      </c>
      <c r="I6793" t="str">
        <f>INDEX('DATA - Teams'!$C:$C,MATCH(C6793,'DATA - Teams'!$B:$B,0))</f>
        <v>GARTER</v>
      </c>
    </row>
    <row r="6794" spans="1:9" hidden="1" x14ac:dyDescent="0.2">
      <c r="A6794">
        <v>2018</v>
      </c>
      <c r="B6794">
        <v>3</v>
      </c>
      <c r="C6794" t="s">
        <v>411</v>
      </c>
      <c r="D6794" t="s">
        <v>218</v>
      </c>
      <c r="E6794" t="s">
        <v>35</v>
      </c>
      <c r="F6794" t="s">
        <v>43</v>
      </c>
      <c r="G6794">
        <v>89</v>
      </c>
      <c r="H6794">
        <v>49</v>
      </c>
      <c r="I6794" t="str">
        <f>INDEX('DATA - Teams'!$C:$C,MATCH(C6794,'DATA - Teams'!$B:$B,0))</f>
        <v>GARTER</v>
      </c>
    </row>
    <row r="6795" spans="1:9" hidden="1" x14ac:dyDescent="0.2">
      <c r="A6795">
        <v>2018</v>
      </c>
      <c r="B6795">
        <v>3</v>
      </c>
      <c r="C6795" t="s">
        <v>411</v>
      </c>
      <c r="D6795" t="s">
        <v>288</v>
      </c>
      <c r="E6795" t="s">
        <v>35</v>
      </c>
      <c r="F6795" t="s">
        <v>43</v>
      </c>
      <c r="G6795">
        <v>87</v>
      </c>
      <c r="H6795">
        <v>79</v>
      </c>
      <c r="I6795" t="str">
        <f>INDEX('DATA - Teams'!$C:$C,MATCH(C6795,'DATA - Teams'!$B:$B,0))</f>
        <v>GARTER</v>
      </c>
    </row>
    <row r="6796" spans="1:9" hidden="1" x14ac:dyDescent="0.2">
      <c r="A6796">
        <v>2018</v>
      </c>
      <c r="B6796">
        <v>3</v>
      </c>
      <c r="C6796" t="s">
        <v>411</v>
      </c>
      <c r="D6796" t="s">
        <v>137</v>
      </c>
      <c r="E6796" t="s">
        <v>14</v>
      </c>
      <c r="F6796" t="s">
        <v>59</v>
      </c>
      <c r="G6796">
        <v>78</v>
      </c>
      <c r="H6796">
        <v>0</v>
      </c>
      <c r="I6796" t="str">
        <f>INDEX('DATA - Teams'!$C:$C,MATCH(C6796,'DATA - Teams'!$B:$B,0))</f>
        <v>GARTER</v>
      </c>
    </row>
    <row r="6797" spans="1:9" hidden="1" x14ac:dyDescent="0.2">
      <c r="A6797">
        <v>2018</v>
      </c>
      <c r="B6797">
        <v>3</v>
      </c>
      <c r="C6797" t="s">
        <v>411</v>
      </c>
      <c r="D6797" t="s">
        <v>255</v>
      </c>
      <c r="E6797" t="s">
        <v>27</v>
      </c>
      <c r="F6797" t="s">
        <v>59</v>
      </c>
      <c r="G6797">
        <v>87</v>
      </c>
      <c r="H6797">
        <v>86</v>
      </c>
      <c r="I6797" t="str">
        <f>INDEX('DATA - Teams'!$C:$C,MATCH(C6797,'DATA - Teams'!$B:$B,0))</f>
        <v>GARTER</v>
      </c>
    </row>
    <row r="6798" spans="1:9" hidden="1" x14ac:dyDescent="0.2">
      <c r="A6798">
        <v>2018</v>
      </c>
      <c r="B6798">
        <v>3</v>
      </c>
      <c r="C6798" t="s">
        <v>411</v>
      </c>
      <c r="D6798" t="s">
        <v>205</v>
      </c>
      <c r="E6798" t="s">
        <v>32</v>
      </c>
      <c r="F6798" t="s">
        <v>59</v>
      </c>
      <c r="G6798">
        <v>66</v>
      </c>
      <c r="H6798">
        <v>0</v>
      </c>
      <c r="I6798" t="str">
        <f>INDEX('DATA - Teams'!$C:$C,MATCH(C6798,'DATA - Teams'!$B:$B,0))</f>
        <v>GARTER</v>
      </c>
    </row>
    <row r="6799" spans="1:9" hidden="1" x14ac:dyDescent="0.2">
      <c r="A6799">
        <v>2018</v>
      </c>
      <c r="B6799">
        <v>3</v>
      </c>
      <c r="C6799" t="s">
        <v>411</v>
      </c>
      <c r="D6799" t="s">
        <v>130</v>
      </c>
      <c r="E6799" t="s">
        <v>23</v>
      </c>
      <c r="F6799" t="s">
        <v>59</v>
      </c>
      <c r="G6799">
        <v>81</v>
      </c>
      <c r="H6799">
        <v>0</v>
      </c>
      <c r="I6799" t="str">
        <f>INDEX('DATA - Teams'!$C:$C,MATCH(C6799,'DATA - Teams'!$B:$B,0))</f>
        <v>GARTER</v>
      </c>
    </row>
    <row r="6800" spans="1:9" hidden="1" x14ac:dyDescent="0.2">
      <c r="A6800">
        <v>2018</v>
      </c>
      <c r="B6800">
        <v>4</v>
      </c>
      <c r="C6800" t="s">
        <v>411</v>
      </c>
      <c r="D6800" t="s">
        <v>83</v>
      </c>
      <c r="E6800" t="s">
        <v>10</v>
      </c>
      <c r="F6800" t="s">
        <v>52</v>
      </c>
      <c r="G6800">
        <v>81</v>
      </c>
      <c r="H6800">
        <v>85</v>
      </c>
      <c r="I6800" t="str">
        <f>INDEX('DATA - Teams'!$C:$C,MATCH(C6800,'DATA - Teams'!$B:$B,0))</f>
        <v>GARTER</v>
      </c>
    </row>
    <row r="6801" spans="1:9" hidden="1" x14ac:dyDescent="0.2">
      <c r="A6801">
        <v>2018</v>
      </c>
      <c r="B6801">
        <v>4</v>
      </c>
      <c r="C6801" t="s">
        <v>411</v>
      </c>
      <c r="D6801" t="s">
        <v>413</v>
      </c>
      <c r="E6801" t="s">
        <v>16</v>
      </c>
      <c r="F6801" t="s">
        <v>43</v>
      </c>
      <c r="G6801">
        <v>95</v>
      </c>
      <c r="H6801">
        <v>102</v>
      </c>
      <c r="I6801" t="str">
        <f>INDEX('DATA - Teams'!$C:$C,MATCH(C6801,'DATA - Teams'!$B:$B,0))</f>
        <v>GARTER</v>
      </c>
    </row>
    <row r="6802" spans="1:9" hidden="1" x14ac:dyDescent="0.2">
      <c r="A6802">
        <v>2018</v>
      </c>
      <c r="B6802">
        <v>4</v>
      </c>
      <c r="C6802" t="s">
        <v>411</v>
      </c>
      <c r="D6802" t="s">
        <v>163</v>
      </c>
      <c r="E6802" t="s">
        <v>16</v>
      </c>
      <c r="F6802" t="s">
        <v>38</v>
      </c>
      <c r="G6802">
        <v>102</v>
      </c>
      <c r="H6802">
        <v>88</v>
      </c>
      <c r="I6802" t="str">
        <f>INDEX('DATA - Teams'!$C:$C,MATCH(C6802,'DATA - Teams'!$B:$B,0))</f>
        <v>GARTER</v>
      </c>
    </row>
    <row r="6803" spans="1:9" hidden="1" x14ac:dyDescent="0.2">
      <c r="A6803">
        <v>2018</v>
      </c>
      <c r="B6803">
        <v>4</v>
      </c>
      <c r="C6803" t="s">
        <v>411</v>
      </c>
      <c r="D6803" t="s">
        <v>414</v>
      </c>
      <c r="E6803" t="s">
        <v>20</v>
      </c>
      <c r="F6803" t="s">
        <v>41</v>
      </c>
      <c r="G6803">
        <v>96</v>
      </c>
      <c r="H6803">
        <v>168</v>
      </c>
      <c r="I6803" t="str">
        <f>INDEX('DATA - Teams'!$C:$C,MATCH(C6803,'DATA - Teams'!$B:$B,0))</f>
        <v>GARTER</v>
      </c>
    </row>
    <row r="6804" spans="1:9" hidden="1" x14ac:dyDescent="0.2">
      <c r="A6804">
        <v>2018</v>
      </c>
      <c r="B6804">
        <v>4</v>
      </c>
      <c r="C6804" t="s">
        <v>411</v>
      </c>
      <c r="D6804" t="s">
        <v>204</v>
      </c>
      <c r="E6804" t="s">
        <v>20</v>
      </c>
      <c r="F6804" t="s">
        <v>43</v>
      </c>
      <c r="G6804">
        <v>102</v>
      </c>
      <c r="H6804">
        <v>91</v>
      </c>
      <c r="I6804" t="str">
        <f>INDEX('DATA - Teams'!$C:$C,MATCH(C6804,'DATA - Teams'!$B:$B,0))</f>
        <v>GARTER</v>
      </c>
    </row>
    <row r="6805" spans="1:9" hidden="1" x14ac:dyDescent="0.2">
      <c r="A6805">
        <v>2018</v>
      </c>
      <c r="B6805">
        <v>4</v>
      </c>
      <c r="C6805" t="s">
        <v>411</v>
      </c>
      <c r="D6805" t="s">
        <v>81</v>
      </c>
      <c r="E6805" t="s">
        <v>31</v>
      </c>
      <c r="F6805" t="s">
        <v>41</v>
      </c>
      <c r="G6805">
        <v>103</v>
      </c>
      <c r="H6805">
        <v>129</v>
      </c>
      <c r="I6805" t="str">
        <f>INDEX('DATA - Teams'!$C:$C,MATCH(C6805,'DATA - Teams'!$B:$B,0))</f>
        <v>GARTER</v>
      </c>
    </row>
    <row r="6806" spans="1:9" hidden="1" x14ac:dyDescent="0.2">
      <c r="A6806">
        <v>2018</v>
      </c>
      <c r="B6806">
        <v>4</v>
      </c>
      <c r="C6806" t="s">
        <v>411</v>
      </c>
      <c r="D6806" t="s">
        <v>150</v>
      </c>
      <c r="E6806" t="s">
        <v>31</v>
      </c>
      <c r="F6806" t="s">
        <v>41</v>
      </c>
      <c r="G6806">
        <v>66</v>
      </c>
      <c r="H6806">
        <v>84</v>
      </c>
      <c r="I6806" t="str">
        <f>INDEX('DATA - Teams'!$C:$C,MATCH(C6806,'DATA - Teams'!$B:$B,0))</f>
        <v>GARTER</v>
      </c>
    </row>
    <row r="6807" spans="1:9" hidden="1" x14ac:dyDescent="0.2">
      <c r="A6807">
        <v>2018</v>
      </c>
      <c r="B6807">
        <v>4</v>
      </c>
      <c r="C6807" t="s">
        <v>411</v>
      </c>
      <c r="D6807" t="s">
        <v>137</v>
      </c>
      <c r="E6807" t="s">
        <v>14</v>
      </c>
      <c r="F6807" t="s">
        <v>38</v>
      </c>
      <c r="G6807">
        <v>81</v>
      </c>
      <c r="H6807">
        <v>89</v>
      </c>
      <c r="I6807" t="str">
        <f>INDEX('DATA - Teams'!$C:$C,MATCH(C6807,'DATA - Teams'!$B:$B,0))</f>
        <v>GARTER</v>
      </c>
    </row>
    <row r="6808" spans="1:9" hidden="1" x14ac:dyDescent="0.2">
      <c r="A6808">
        <v>2018</v>
      </c>
      <c r="B6808">
        <v>4</v>
      </c>
      <c r="C6808" t="s">
        <v>411</v>
      </c>
      <c r="D6808" t="s">
        <v>313</v>
      </c>
      <c r="E6808" t="s">
        <v>28</v>
      </c>
      <c r="F6808" t="s">
        <v>38</v>
      </c>
      <c r="G6808">
        <v>66</v>
      </c>
      <c r="H6808">
        <v>60</v>
      </c>
      <c r="I6808" t="str">
        <f>INDEX('DATA - Teams'!$C:$C,MATCH(C6808,'DATA - Teams'!$B:$B,0))</f>
        <v>GARTER</v>
      </c>
    </row>
    <row r="6809" spans="1:9" hidden="1" x14ac:dyDescent="0.2">
      <c r="A6809">
        <v>2018</v>
      </c>
      <c r="B6809">
        <v>4</v>
      </c>
      <c r="C6809" t="s">
        <v>411</v>
      </c>
      <c r="D6809" t="s">
        <v>200</v>
      </c>
      <c r="E6809" t="s">
        <v>28</v>
      </c>
      <c r="F6809" t="s">
        <v>41</v>
      </c>
      <c r="G6809">
        <v>114</v>
      </c>
      <c r="H6809">
        <v>104</v>
      </c>
      <c r="I6809" t="str">
        <f>INDEX('DATA - Teams'!$C:$C,MATCH(C6809,'DATA - Teams'!$B:$B,0))</f>
        <v>GARTER</v>
      </c>
    </row>
    <row r="6810" spans="1:9" hidden="1" x14ac:dyDescent="0.2">
      <c r="A6810">
        <v>2018</v>
      </c>
      <c r="B6810">
        <v>4</v>
      </c>
      <c r="C6810" t="s">
        <v>411</v>
      </c>
      <c r="D6810" t="s">
        <v>230</v>
      </c>
      <c r="E6810" t="s">
        <v>36</v>
      </c>
      <c r="F6810" t="s">
        <v>38</v>
      </c>
      <c r="G6810">
        <v>82</v>
      </c>
      <c r="H6810">
        <v>77</v>
      </c>
      <c r="I6810" t="str">
        <f>INDEX('DATA - Teams'!$C:$C,MATCH(C6810,'DATA - Teams'!$B:$B,0))</f>
        <v>GARTER</v>
      </c>
    </row>
    <row r="6811" spans="1:9" hidden="1" x14ac:dyDescent="0.2">
      <c r="A6811">
        <v>2018</v>
      </c>
      <c r="B6811">
        <v>4</v>
      </c>
      <c r="C6811" t="s">
        <v>411</v>
      </c>
      <c r="D6811" t="s">
        <v>249</v>
      </c>
      <c r="E6811" t="s">
        <v>13</v>
      </c>
      <c r="F6811" t="s">
        <v>41</v>
      </c>
      <c r="G6811">
        <v>92</v>
      </c>
      <c r="H6811">
        <v>97</v>
      </c>
      <c r="I6811" t="str">
        <f>INDEX('DATA - Teams'!$C:$C,MATCH(C6811,'DATA - Teams'!$B:$B,0))</f>
        <v>GARTER</v>
      </c>
    </row>
    <row r="6812" spans="1:9" hidden="1" x14ac:dyDescent="0.2">
      <c r="A6812">
        <v>2018</v>
      </c>
      <c r="B6812">
        <v>4</v>
      </c>
      <c r="C6812" t="s">
        <v>411</v>
      </c>
      <c r="D6812" t="s">
        <v>415</v>
      </c>
      <c r="E6812" t="s">
        <v>13</v>
      </c>
      <c r="F6812" t="s">
        <v>38</v>
      </c>
      <c r="G6812">
        <v>92</v>
      </c>
      <c r="H6812">
        <v>120</v>
      </c>
      <c r="I6812" t="str">
        <f>INDEX('DATA - Teams'!$C:$C,MATCH(C6812,'DATA - Teams'!$B:$B,0))</f>
        <v>GARTER</v>
      </c>
    </row>
    <row r="6813" spans="1:9" hidden="1" x14ac:dyDescent="0.2">
      <c r="A6813">
        <v>2018</v>
      </c>
      <c r="B6813">
        <v>4</v>
      </c>
      <c r="C6813" t="s">
        <v>411</v>
      </c>
      <c r="D6813" t="s">
        <v>143</v>
      </c>
      <c r="E6813" t="s">
        <v>17</v>
      </c>
      <c r="F6813" t="s">
        <v>43</v>
      </c>
      <c r="G6813">
        <v>86</v>
      </c>
      <c r="H6813">
        <v>73</v>
      </c>
      <c r="I6813" t="str">
        <f>INDEX('DATA - Teams'!$C:$C,MATCH(C6813,'DATA - Teams'!$B:$B,0))</f>
        <v>GARTER</v>
      </c>
    </row>
    <row r="6814" spans="1:9" hidden="1" x14ac:dyDescent="0.2">
      <c r="A6814">
        <v>2018</v>
      </c>
      <c r="B6814">
        <v>4</v>
      </c>
      <c r="C6814" t="s">
        <v>411</v>
      </c>
      <c r="D6814" t="s">
        <v>275</v>
      </c>
      <c r="E6814" t="s">
        <v>23</v>
      </c>
      <c r="F6814" t="s">
        <v>41</v>
      </c>
      <c r="G6814">
        <v>82</v>
      </c>
      <c r="H6814">
        <v>132</v>
      </c>
      <c r="I6814" t="str">
        <f>INDEX('DATA - Teams'!$C:$C,MATCH(C6814,'DATA - Teams'!$B:$B,0))</f>
        <v>GARTER</v>
      </c>
    </row>
    <row r="6815" spans="1:9" hidden="1" x14ac:dyDescent="0.2">
      <c r="A6815">
        <v>2018</v>
      </c>
      <c r="B6815">
        <v>4</v>
      </c>
      <c r="C6815" t="s">
        <v>411</v>
      </c>
      <c r="D6815" t="s">
        <v>247</v>
      </c>
      <c r="E6815" t="s">
        <v>35</v>
      </c>
      <c r="F6815" t="s">
        <v>41</v>
      </c>
      <c r="G6815">
        <v>94</v>
      </c>
      <c r="H6815">
        <v>76</v>
      </c>
      <c r="I6815" t="str">
        <f>INDEX('DATA - Teams'!$C:$C,MATCH(C6815,'DATA - Teams'!$B:$B,0))</f>
        <v>GARTER</v>
      </c>
    </row>
    <row r="6816" spans="1:9" hidden="1" x14ac:dyDescent="0.2">
      <c r="A6816">
        <v>2018</v>
      </c>
      <c r="B6816">
        <v>4</v>
      </c>
      <c r="C6816" t="s">
        <v>411</v>
      </c>
      <c r="D6816" t="s">
        <v>218</v>
      </c>
      <c r="E6816" t="s">
        <v>35</v>
      </c>
      <c r="F6816" t="s">
        <v>43</v>
      </c>
      <c r="G6816">
        <v>99</v>
      </c>
      <c r="H6816">
        <v>116</v>
      </c>
      <c r="I6816" t="str">
        <f>INDEX('DATA - Teams'!$C:$C,MATCH(C6816,'DATA - Teams'!$B:$B,0))</f>
        <v>GARTER</v>
      </c>
    </row>
    <row r="6817" spans="1:9" hidden="1" x14ac:dyDescent="0.2">
      <c r="A6817">
        <v>2018</v>
      </c>
      <c r="B6817">
        <v>4</v>
      </c>
      <c r="C6817" t="s">
        <v>411</v>
      </c>
      <c r="D6817" t="s">
        <v>288</v>
      </c>
      <c r="E6817" t="s">
        <v>35</v>
      </c>
      <c r="F6817" t="s">
        <v>43</v>
      </c>
      <c r="G6817">
        <v>76</v>
      </c>
      <c r="H6817">
        <v>35</v>
      </c>
      <c r="I6817" t="str">
        <f>INDEX('DATA - Teams'!$C:$C,MATCH(C6817,'DATA - Teams'!$B:$B,0))</f>
        <v>GARTER</v>
      </c>
    </row>
    <row r="6818" spans="1:9" hidden="1" x14ac:dyDescent="0.2">
      <c r="A6818">
        <v>2018</v>
      </c>
      <c r="B6818">
        <v>4</v>
      </c>
      <c r="C6818" t="s">
        <v>411</v>
      </c>
      <c r="D6818" t="s">
        <v>120</v>
      </c>
      <c r="E6818" t="s">
        <v>27</v>
      </c>
      <c r="F6818" t="s">
        <v>59</v>
      </c>
      <c r="G6818">
        <v>65</v>
      </c>
      <c r="H6818">
        <v>0</v>
      </c>
      <c r="I6818" t="str">
        <f>INDEX('DATA - Teams'!$C:$C,MATCH(C6818,'DATA - Teams'!$B:$B,0))</f>
        <v>GARTER</v>
      </c>
    </row>
    <row r="6819" spans="1:9" hidden="1" x14ac:dyDescent="0.2">
      <c r="A6819">
        <v>2018</v>
      </c>
      <c r="B6819">
        <v>4</v>
      </c>
      <c r="C6819" t="s">
        <v>411</v>
      </c>
      <c r="D6819" t="s">
        <v>255</v>
      </c>
      <c r="E6819" t="s">
        <v>27</v>
      </c>
      <c r="F6819" t="s">
        <v>59</v>
      </c>
      <c r="G6819">
        <v>78</v>
      </c>
      <c r="H6819">
        <v>60</v>
      </c>
      <c r="I6819" t="str">
        <f>INDEX('DATA - Teams'!$C:$C,MATCH(C6819,'DATA - Teams'!$B:$B,0))</f>
        <v>GARTER</v>
      </c>
    </row>
    <row r="6820" spans="1:9" hidden="1" x14ac:dyDescent="0.2">
      <c r="A6820">
        <v>2018</v>
      </c>
      <c r="B6820">
        <v>4</v>
      </c>
      <c r="C6820" t="s">
        <v>411</v>
      </c>
      <c r="D6820" t="s">
        <v>50</v>
      </c>
      <c r="E6820" t="s">
        <v>32</v>
      </c>
      <c r="F6820" t="s">
        <v>59</v>
      </c>
      <c r="G6820">
        <v>107</v>
      </c>
      <c r="H6820">
        <v>0</v>
      </c>
      <c r="I6820" t="str">
        <f>INDEX('DATA - Teams'!$C:$C,MATCH(C6820,'DATA - Teams'!$B:$B,0))</f>
        <v>GARTER</v>
      </c>
    </row>
    <row r="6821" spans="1:9" hidden="1" x14ac:dyDescent="0.2">
      <c r="A6821">
        <v>2018</v>
      </c>
      <c r="B6821">
        <v>4</v>
      </c>
      <c r="C6821" t="s">
        <v>411</v>
      </c>
      <c r="D6821" t="s">
        <v>205</v>
      </c>
      <c r="E6821" t="s">
        <v>32</v>
      </c>
      <c r="F6821" t="s">
        <v>59</v>
      </c>
      <c r="G6821">
        <v>69</v>
      </c>
      <c r="H6821">
        <v>0</v>
      </c>
      <c r="I6821" t="str">
        <f>INDEX('DATA - Teams'!$C:$C,MATCH(C6821,'DATA - Teams'!$B:$B,0))</f>
        <v>GARTER</v>
      </c>
    </row>
    <row r="6822" spans="1:9" hidden="1" x14ac:dyDescent="0.2">
      <c r="A6822">
        <v>2018</v>
      </c>
      <c r="B6822">
        <v>5</v>
      </c>
      <c r="C6822" t="s">
        <v>411</v>
      </c>
      <c r="D6822" t="s">
        <v>83</v>
      </c>
      <c r="E6822" t="s">
        <v>10</v>
      </c>
      <c r="F6822" t="s">
        <v>52</v>
      </c>
      <c r="G6822">
        <v>80</v>
      </c>
      <c r="H6822">
        <v>90</v>
      </c>
      <c r="I6822" t="str">
        <f>INDEX('DATA - Teams'!$C:$C,MATCH(C6822,'DATA - Teams'!$B:$B,0))</f>
        <v>GARTER</v>
      </c>
    </row>
    <row r="6823" spans="1:9" hidden="1" x14ac:dyDescent="0.2">
      <c r="A6823">
        <v>2018</v>
      </c>
      <c r="B6823">
        <v>5</v>
      </c>
      <c r="C6823" t="s">
        <v>411</v>
      </c>
      <c r="D6823" t="s">
        <v>165</v>
      </c>
      <c r="E6823" t="s">
        <v>10</v>
      </c>
      <c r="F6823" t="s">
        <v>41</v>
      </c>
      <c r="G6823">
        <v>105</v>
      </c>
      <c r="H6823">
        <v>106</v>
      </c>
      <c r="I6823" t="str">
        <f>INDEX('DATA - Teams'!$C:$C,MATCH(C6823,'DATA - Teams'!$B:$B,0))</f>
        <v>GARTER</v>
      </c>
    </row>
    <row r="6824" spans="1:9" hidden="1" x14ac:dyDescent="0.2">
      <c r="A6824">
        <v>2018</v>
      </c>
      <c r="B6824">
        <v>5</v>
      </c>
      <c r="C6824" t="s">
        <v>411</v>
      </c>
      <c r="D6824" t="s">
        <v>413</v>
      </c>
      <c r="E6824" t="s">
        <v>16</v>
      </c>
      <c r="F6824" t="s">
        <v>43</v>
      </c>
      <c r="G6824">
        <v>103</v>
      </c>
      <c r="H6824">
        <v>105</v>
      </c>
      <c r="I6824" t="str">
        <f>INDEX('DATA - Teams'!$C:$C,MATCH(C6824,'DATA - Teams'!$B:$B,0))</f>
        <v>GARTER</v>
      </c>
    </row>
    <row r="6825" spans="1:9" hidden="1" x14ac:dyDescent="0.2">
      <c r="A6825">
        <v>2018</v>
      </c>
      <c r="B6825">
        <v>5</v>
      </c>
      <c r="C6825" t="s">
        <v>411</v>
      </c>
      <c r="D6825" t="s">
        <v>163</v>
      </c>
      <c r="E6825" t="s">
        <v>16</v>
      </c>
      <c r="F6825" t="s">
        <v>38</v>
      </c>
      <c r="G6825">
        <v>105</v>
      </c>
      <c r="H6825">
        <v>106</v>
      </c>
      <c r="I6825" t="str">
        <f>INDEX('DATA - Teams'!$C:$C,MATCH(C6825,'DATA - Teams'!$B:$B,0))</f>
        <v>GARTER</v>
      </c>
    </row>
    <row r="6826" spans="1:9" hidden="1" x14ac:dyDescent="0.2">
      <c r="A6826">
        <v>2018</v>
      </c>
      <c r="B6826">
        <v>5</v>
      </c>
      <c r="C6826" t="s">
        <v>411</v>
      </c>
      <c r="D6826" t="s">
        <v>414</v>
      </c>
      <c r="E6826" t="s">
        <v>20</v>
      </c>
      <c r="F6826" t="s">
        <v>41</v>
      </c>
      <c r="G6826">
        <v>104</v>
      </c>
      <c r="H6826">
        <v>94</v>
      </c>
      <c r="I6826" t="str">
        <f>INDEX('DATA - Teams'!$C:$C,MATCH(C6826,'DATA - Teams'!$B:$B,0))</f>
        <v>GARTER</v>
      </c>
    </row>
    <row r="6827" spans="1:9" hidden="1" x14ac:dyDescent="0.2">
      <c r="A6827">
        <v>2018</v>
      </c>
      <c r="B6827">
        <v>5</v>
      </c>
      <c r="C6827" t="s">
        <v>411</v>
      </c>
      <c r="D6827" t="s">
        <v>204</v>
      </c>
      <c r="E6827" t="s">
        <v>20</v>
      </c>
      <c r="F6827" t="s">
        <v>43</v>
      </c>
      <c r="G6827">
        <v>94</v>
      </c>
      <c r="H6827">
        <v>51</v>
      </c>
      <c r="I6827" t="str">
        <f>INDEX('DATA - Teams'!$C:$C,MATCH(C6827,'DATA - Teams'!$B:$B,0))</f>
        <v>GARTER</v>
      </c>
    </row>
    <row r="6828" spans="1:9" hidden="1" x14ac:dyDescent="0.2">
      <c r="A6828">
        <v>2018</v>
      </c>
      <c r="B6828">
        <v>5</v>
      </c>
      <c r="C6828" t="s">
        <v>411</v>
      </c>
      <c r="D6828" t="s">
        <v>81</v>
      </c>
      <c r="E6828" t="s">
        <v>31</v>
      </c>
      <c r="F6828" t="s">
        <v>41</v>
      </c>
      <c r="G6828">
        <v>102</v>
      </c>
      <c r="H6828">
        <v>79</v>
      </c>
      <c r="I6828" t="str">
        <f>INDEX('DATA - Teams'!$C:$C,MATCH(C6828,'DATA - Teams'!$B:$B,0))</f>
        <v>GARTER</v>
      </c>
    </row>
    <row r="6829" spans="1:9" hidden="1" x14ac:dyDescent="0.2">
      <c r="A6829">
        <v>2018</v>
      </c>
      <c r="B6829">
        <v>5</v>
      </c>
      <c r="C6829" t="s">
        <v>411</v>
      </c>
      <c r="D6829" t="s">
        <v>416</v>
      </c>
      <c r="E6829" t="s">
        <v>14</v>
      </c>
      <c r="F6829" t="s">
        <v>38</v>
      </c>
      <c r="G6829">
        <v>98</v>
      </c>
      <c r="H6829">
        <v>94</v>
      </c>
      <c r="I6829" t="str">
        <f>INDEX('DATA - Teams'!$C:$C,MATCH(C6829,'DATA - Teams'!$B:$B,0))</f>
        <v>GARTER</v>
      </c>
    </row>
    <row r="6830" spans="1:9" hidden="1" x14ac:dyDescent="0.2">
      <c r="A6830">
        <v>2018</v>
      </c>
      <c r="B6830">
        <v>5</v>
      </c>
      <c r="C6830" t="s">
        <v>411</v>
      </c>
      <c r="D6830" t="s">
        <v>154</v>
      </c>
      <c r="E6830" t="s">
        <v>22</v>
      </c>
      <c r="F6830" t="s">
        <v>43</v>
      </c>
      <c r="G6830">
        <v>80</v>
      </c>
      <c r="H6830">
        <v>98</v>
      </c>
      <c r="I6830" t="str">
        <f>INDEX('DATA - Teams'!$C:$C,MATCH(C6830,'DATA - Teams'!$B:$B,0))</f>
        <v>GARTER</v>
      </c>
    </row>
    <row r="6831" spans="1:9" hidden="1" x14ac:dyDescent="0.2">
      <c r="A6831">
        <v>2018</v>
      </c>
      <c r="B6831">
        <v>5</v>
      </c>
      <c r="C6831" t="s">
        <v>411</v>
      </c>
      <c r="D6831" t="s">
        <v>200</v>
      </c>
      <c r="E6831" t="s">
        <v>28</v>
      </c>
      <c r="F6831" t="s">
        <v>41</v>
      </c>
      <c r="G6831">
        <v>105</v>
      </c>
      <c r="H6831">
        <v>59</v>
      </c>
      <c r="I6831" t="str">
        <f>INDEX('DATA - Teams'!$C:$C,MATCH(C6831,'DATA - Teams'!$B:$B,0))</f>
        <v>GARTER</v>
      </c>
    </row>
    <row r="6832" spans="1:9" hidden="1" x14ac:dyDescent="0.2">
      <c r="A6832">
        <v>2018</v>
      </c>
      <c r="B6832">
        <v>5</v>
      </c>
      <c r="C6832" t="s">
        <v>411</v>
      </c>
      <c r="D6832" t="s">
        <v>133</v>
      </c>
      <c r="E6832" t="s">
        <v>21</v>
      </c>
      <c r="F6832" t="s">
        <v>41</v>
      </c>
      <c r="G6832">
        <v>91</v>
      </c>
      <c r="H6832">
        <v>97</v>
      </c>
      <c r="I6832" t="str">
        <f>INDEX('DATA - Teams'!$C:$C,MATCH(C6832,'DATA - Teams'!$B:$B,0))</f>
        <v>GARTER</v>
      </c>
    </row>
    <row r="6833" spans="1:9" hidden="1" x14ac:dyDescent="0.2">
      <c r="A6833">
        <v>2018</v>
      </c>
      <c r="B6833">
        <v>5</v>
      </c>
      <c r="C6833" t="s">
        <v>411</v>
      </c>
      <c r="D6833" t="s">
        <v>60</v>
      </c>
      <c r="E6833" t="s">
        <v>21</v>
      </c>
      <c r="F6833" t="s">
        <v>41</v>
      </c>
      <c r="G6833">
        <v>87</v>
      </c>
      <c r="H6833">
        <v>64</v>
      </c>
      <c r="I6833" t="str">
        <f>INDEX('DATA - Teams'!$C:$C,MATCH(C6833,'DATA - Teams'!$B:$B,0))</f>
        <v>GARTER</v>
      </c>
    </row>
    <row r="6834" spans="1:9" hidden="1" x14ac:dyDescent="0.2">
      <c r="A6834">
        <v>2018</v>
      </c>
      <c r="B6834">
        <v>5</v>
      </c>
      <c r="C6834" t="s">
        <v>411</v>
      </c>
      <c r="D6834" t="s">
        <v>230</v>
      </c>
      <c r="E6834" t="s">
        <v>36</v>
      </c>
      <c r="F6834" t="s">
        <v>38</v>
      </c>
      <c r="G6834">
        <v>76</v>
      </c>
      <c r="H6834">
        <v>56</v>
      </c>
      <c r="I6834" t="str">
        <f>INDEX('DATA - Teams'!$C:$C,MATCH(C6834,'DATA - Teams'!$B:$B,0))</f>
        <v>GARTER</v>
      </c>
    </row>
    <row r="6835" spans="1:9" hidden="1" x14ac:dyDescent="0.2">
      <c r="A6835">
        <v>2018</v>
      </c>
      <c r="B6835">
        <v>5</v>
      </c>
      <c r="C6835" t="s">
        <v>411</v>
      </c>
      <c r="D6835" t="s">
        <v>415</v>
      </c>
      <c r="E6835" t="s">
        <v>13</v>
      </c>
      <c r="F6835" t="s">
        <v>38</v>
      </c>
      <c r="G6835">
        <v>86</v>
      </c>
      <c r="H6835">
        <v>42</v>
      </c>
      <c r="I6835" t="str">
        <f>INDEX('DATA - Teams'!$C:$C,MATCH(C6835,'DATA - Teams'!$B:$B,0))</f>
        <v>GARTER</v>
      </c>
    </row>
    <row r="6836" spans="1:9" hidden="1" x14ac:dyDescent="0.2">
      <c r="A6836">
        <v>2018</v>
      </c>
      <c r="B6836">
        <v>5</v>
      </c>
      <c r="C6836" t="s">
        <v>411</v>
      </c>
      <c r="D6836" t="s">
        <v>143</v>
      </c>
      <c r="E6836" t="s">
        <v>17</v>
      </c>
      <c r="F6836" t="s">
        <v>43</v>
      </c>
      <c r="G6836">
        <v>78</v>
      </c>
      <c r="H6836">
        <v>63</v>
      </c>
      <c r="I6836" t="str">
        <f>INDEX('DATA - Teams'!$C:$C,MATCH(C6836,'DATA - Teams'!$B:$B,0))</f>
        <v>GARTER</v>
      </c>
    </row>
    <row r="6837" spans="1:9" hidden="1" x14ac:dyDescent="0.2">
      <c r="A6837">
        <v>2018</v>
      </c>
      <c r="B6837">
        <v>5</v>
      </c>
      <c r="C6837" t="s">
        <v>411</v>
      </c>
      <c r="D6837" t="s">
        <v>292</v>
      </c>
      <c r="E6837" t="s">
        <v>17</v>
      </c>
      <c r="F6837" t="s">
        <v>38</v>
      </c>
      <c r="G6837">
        <v>67</v>
      </c>
      <c r="H6837">
        <v>28</v>
      </c>
      <c r="I6837" t="str">
        <f>INDEX('DATA - Teams'!$C:$C,MATCH(C6837,'DATA - Teams'!$B:$B,0))</f>
        <v>GARTER</v>
      </c>
    </row>
    <row r="6838" spans="1:9" hidden="1" x14ac:dyDescent="0.2">
      <c r="A6838">
        <v>2018</v>
      </c>
      <c r="B6838">
        <v>5</v>
      </c>
      <c r="C6838" t="s">
        <v>411</v>
      </c>
      <c r="D6838" t="s">
        <v>275</v>
      </c>
      <c r="E6838" t="s">
        <v>23</v>
      </c>
      <c r="F6838" t="s">
        <v>41</v>
      </c>
      <c r="G6838">
        <v>85</v>
      </c>
      <c r="H6838">
        <v>107</v>
      </c>
      <c r="I6838" t="str">
        <f>INDEX('DATA - Teams'!$C:$C,MATCH(C6838,'DATA - Teams'!$B:$B,0))</f>
        <v>GARTER</v>
      </c>
    </row>
    <row r="6839" spans="1:9" hidden="1" x14ac:dyDescent="0.2">
      <c r="A6839">
        <v>2018</v>
      </c>
      <c r="B6839">
        <v>5</v>
      </c>
      <c r="C6839" t="s">
        <v>411</v>
      </c>
      <c r="D6839" t="s">
        <v>218</v>
      </c>
      <c r="E6839" t="s">
        <v>35</v>
      </c>
      <c r="F6839" t="s">
        <v>43</v>
      </c>
      <c r="G6839">
        <v>99</v>
      </c>
      <c r="H6839">
        <v>57</v>
      </c>
      <c r="I6839" t="str">
        <f>INDEX('DATA - Teams'!$C:$C,MATCH(C6839,'DATA - Teams'!$B:$B,0))</f>
        <v>GARTER</v>
      </c>
    </row>
    <row r="6840" spans="1:9" hidden="1" x14ac:dyDescent="0.2">
      <c r="A6840">
        <v>2018</v>
      </c>
      <c r="B6840">
        <v>5</v>
      </c>
      <c r="C6840" t="s">
        <v>411</v>
      </c>
      <c r="D6840" t="s">
        <v>150</v>
      </c>
      <c r="E6840" t="s">
        <v>31</v>
      </c>
      <c r="F6840" t="s">
        <v>59</v>
      </c>
      <c r="G6840">
        <v>69</v>
      </c>
      <c r="H6840">
        <v>0</v>
      </c>
      <c r="I6840" t="str">
        <f>INDEX('DATA - Teams'!$C:$C,MATCH(C6840,'DATA - Teams'!$B:$B,0))</f>
        <v>GARTER</v>
      </c>
    </row>
    <row r="6841" spans="1:9" hidden="1" x14ac:dyDescent="0.2">
      <c r="A6841">
        <v>2018</v>
      </c>
      <c r="B6841">
        <v>5</v>
      </c>
      <c r="C6841" t="s">
        <v>411</v>
      </c>
      <c r="D6841" t="s">
        <v>120</v>
      </c>
      <c r="E6841" t="s">
        <v>27</v>
      </c>
      <c r="F6841" t="s">
        <v>59</v>
      </c>
      <c r="G6841">
        <v>60</v>
      </c>
      <c r="H6841">
        <v>0</v>
      </c>
      <c r="I6841" t="str">
        <f>INDEX('DATA - Teams'!$C:$C,MATCH(C6841,'DATA - Teams'!$B:$B,0))</f>
        <v>GARTER</v>
      </c>
    </row>
    <row r="6842" spans="1:9" hidden="1" x14ac:dyDescent="0.2">
      <c r="A6842">
        <v>2018</v>
      </c>
      <c r="B6842">
        <v>5</v>
      </c>
      <c r="C6842" t="s">
        <v>411</v>
      </c>
      <c r="D6842" t="s">
        <v>255</v>
      </c>
      <c r="E6842" t="s">
        <v>27</v>
      </c>
      <c r="F6842" t="s">
        <v>59</v>
      </c>
      <c r="G6842">
        <v>74</v>
      </c>
      <c r="H6842">
        <v>0</v>
      </c>
      <c r="I6842" t="str">
        <f>INDEX('DATA - Teams'!$C:$C,MATCH(C6842,'DATA - Teams'!$B:$B,0))</f>
        <v>GARTER</v>
      </c>
    </row>
    <row r="6843" spans="1:9" hidden="1" x14ac:dyDescent="0.2">
      <c r="A6843">
        <v>2018</v>
      </c>
      <c r="B6843">
        <v>5</v>
      </c>
      <c r="C6843" t="s">
        <v>411</v>
      </c>
      <c r="D6843" t="s">
        <v>50</v>
      </c>
      <c r="E6843" t="s">
        <v>32</v>
      </c>
      <c r="F6843" t="s">
        <v>59</v>
      </c>
      <c r="G6843">
        <v>113</v>
      </c>
      <c r="H6843">
        <v>0</v>
      </c>
      <c r="I6843" t="str">
        <f>INDEX('DATA - Teams'!$C:$C,MATCH(C6843,'DATA - Teams'!$B:$B,0))</f>
        <v>GARTER</v>
      </c>
    </row>
    <row r="6844" spans="1:9" hidden="1" x14ac:dyDescent="0.2">
      <c r="A6844">
        <v>2018</v>
      </c>
      <c r="B6844">
        <v>6</v>
      </c>
      <c r="C6844" t="s">
        <v>411</v>
      </c>
      <c r="D6844" t="s">
        <v>165</v>
      </c>
      <c r="E6844" t="s">
        <v>10</v>
      </c>
      <c r="F6844" t="s">
        <v>41</v>
      </c>
      <c r="G6844">
        <v>95</v>
      </c>
      <c r="H6844">
        <v>89</v>
      </c>
      <c r="I6844" t="str">
        <f>INDEX('DATA - Teams'!$C:$C,MATCH(C6844,'DATA - Teams'!$B:$B,0))</f>
        <v>GARTER</v>
      </c>
    </row>
    <row r="6845" spans="1:9" hidden="1" x14ac:dyDescent="0.2">
      <c r="A6845">
        <v>2018</v>
      </c>
      <c r="B6845">
        <v>6</v>
      </c>
      <c r="C6845" t="s">
        <v>411</v>
      </c>
      <c r="D6845" t="s">
        <v>413</v>
      </c>
      <c r="E6845" t="s">
        <v>16</v>
      </c>
      <c r="F6845" t="s">
        <v>43</v>
      </c>
      <c r="G6845">
        <v>106</v>
      </c>
      <c r="H6845">
        <v>100</v>
      </c>
      <c r="I6845" t="str">
        <f>INDEX('DATA - Teams'!$C:$C,MATCH(C6845,'DATA - Teams'!$B:$B,0))</f>
        <v>GARTER</v>
      </c>
    </row>
    <row r="6846" spans="1:9" hidden="1" x14ac:dyDescent="0.2">
      <c r="A6846">
        <v>2018</v>
      </c>
      <c r="B6846">
        <v>6</v>
      </c>
      <c r="C6846" t="s">
        <v>411</v>
      </c>
      <c r="D6846" t="s">
        <v>204</v>
      </c>
      <c r="E6846" t="s">
        <v>20</v>
      </c>
      <c r="F6846" t="s">
        <v>43</v>
      </c>
      <c r="G6846">
        <v>81</v>
      </c>
      <c r="H6846">
        <v>25</v>
      </c>
      <c r="I6846" t="str">
        <f>INDEX('DATA - Teams'!$C:$C,MATCH(C6846,'DATA - Teams'!$B:$B,0))</f>
        <v>GARTER</v>
      </c>
    </row>
    <row r="6847" spans="1:9" hidden="1" x14ac:dyDescent="0.2">
      <c r="A6847">
        <v>2018</v>
      </c>
      <c r="B6847">
        <v>6</v>
      </c>
      <c r="C6847" t="s">
        <v>411</v>
      </c>
      <c r="D6847" t="s">
        <v>81</v>
      </c>
      <c r="E6847" t="s">
        <v>31</v>
      </c>
      <c r="F6847" t="s">
        <v>41</v>
      </c>
      <c r="G6847">
        <v>101</v>
      </c>
      <c r="H6847">
        <v>104</v>
      </c>
      <c r="I6847" t="str">
        <f>INDEX('DATA - Teams'!$C:$C,MATCH(C6847,'DATA - Teams'!$B:$B,0))</f>
        <v>GARTER</v>
      </c>
    </row>
    <row r="6848" spans="1:9" hidden="1" x14ac:dyDescent="0.2">
      <c r="A6848">
        <v>2018</v>
      </c>
      <c r="B6848">
        <v>6</v>
      </c>
      <c r="C6848" t="s">
        <v>411</v>
      </c>
      <c r="D6848" t="s">
        <v>76</v>
      </c>
      <c r="E6848" t="s">
        <v>14</v>
      </c>
      <c r="F6848" t="s">
        <v>41</v>
      </c>
      <c r="G6848">
        <v>87</v>
      </c>
      <c r="H6848">
        <v>78</v>
      </c>
      <c r="I6848" t="str">
        <f>INDEX('DATA - Teams'!$C:$C,MATCH(C6848,'DATA - Teams'!$B:$B,0))</f>
        <v>GARTER</v>
      </c>
    </row>
    <row r="6849" spans="1:9" hidden="1" x14ac:dyDescent="0.2">
      <c r="A6849">
        <v>2018</v>
      </c>
      <c r="B6849">
        <v>6</v>
      </c>
      <c r="C6849" t="s">
        <v>411</v>
      </c>
      <c r="D6849" t="s">
        <v>416</v>
      </c>
      <c r="E6849" t="s">
        <v>14</v>
      </c>
      <c r="F6849" t="s">
        <v>38</v>
      </c>
      <c r="G6849">
        <v>87</v>
      </c>
      <c r="H6849">
        <v>49</v>
      </c>
      <c r="I6849" t="str">
        <f>INDEX('DATA - Teams'!$C:$C,MATCH(C6849,'DATA - Teams'!$B:$B,0))</f>
        <v>GARTER</v>
      </c>
    </row>
    <row r="6850" spans="1:9" hidden="1" x14ac:dyDescent="0.2">
      <c r="A6850">
        <v>2018</v>
      </c>
      <c r="B6850">
        <v>6</v>
      </c>
      <c r="C6850" t="s">
        <v>411</v>
      </c>
      <c r="D6850" t="s">
        <v>154</v>
      </c>
      <c r="E6850" t="s">
        <v>22</v>
      </c>
      <c r="F6850" t="s">
        <v>43</v>
      </c>
      <c r="G6850">
        <v>85</v>
      </c>
      <c r="H6850">
        <v>94</v>
      </c>
      <c r="I6850" t="str">
        <f>INDEX('DATA - Teams'!$C:$C,MATCH(C6850,'DATA - Teams'!$B:$B,0))</f>
        <v>GARTER</v>
      </c>
    </row>
    <row r="6851" spans="1:9" hidden="1" x14ac:dyDescent="0.2">
      <c r="A6851">
        <v>2018</v>
      </c>
      <c r="B6851">
        <v>6</v>
      </c>
      <c r="C6851" t="s">
        <v>411</v>
      </c>
      <c r="D6851" t="s">
        <v>135</v>
      </c>
      <c r="E6851" t="s">
        <v>22</v>
      </c>
      <c r="F6851" t="s">
        <v>38</v>
      </c>
      <c r="G6851">
        <v>86</v>
      </c>
      <c r="H6851">
        <v>96</v>
      </c>
      <c r="I6851" t="str">
        <f>INDEX('DATA - Teams'!$C:$C,MATCH(C6851,'DATA - Teams'!$B:$B,0))</f>
        <v>GARTER</v>
      </c>
    </row>
    <row r="6852" spans="1:9" hidden="1" x14ac:dyDescent="0.2">
      <c r="A6852">
        <v>2018</v>
      </c>
      <c r="B6852">
        <v>6</v>
      </c>
      <c r="C6852" t="s">
        <v>411</v>
      </c>
      <c r="D6852" t="s">
        <v>305</v>
      </c>
      <c r="E6852" t="s">
        <v>28</v>
      </c>
      <c r="F6852" t="s">
        <v>52</v>
      </c>
      <c r="G6852">
        <v>90</v>
      </c>
      <c r="H6852">
        <v>76</v>
      </c>
      <c r="I6852" t="str">
        <f>INDEX('DATA - Teams'!$C:$C,MATCH(C6852,'DATA - Teams'!$B:$B,0))</f>
        <v>GARTER</v>
      </c>
    </row>
    <row r="6853" spans="1:9" hidden="1" x14ac:dyDescent="0.2">
      <c r="A6853">
        <v>2018</v>
      </c>
      <c r="B6853">
        <v>6</v>
      </c>
      <c r="C6853" t="s">
        <v>411</v>
      </c>
      <c r="D6853" t="s">
        <v>313</v>
      </c>
      <c r="E6853" t="s">
        <v>28</v>
      </c>
      <c r="F6853" t="s">
        <v>38</v>
      </c>
      <c r="G6853">
        <v>67</v>
      </c>
      <c r="H6853">
        <v>73</v>
      </c>
      <c r="I6853" t="str">
        <f>INDEX('DATA - Teams'!$C:$C,MATCH(C6853,'DATA - Teams'!$B:$B,0))</f>
        <v>GARTER</v>
      </c>
    </row>
    <row r="6854" spans="1:9" hidden="1" x14ac:dyDescent="0.2">
      <c r="A6854">
        <v>2018</v>
      </c>
      <c r="B6854">
        <v>6</v>
      </c>
      <c r="C6854" t="s">
        <v>411</v>
      </c>
      <c r="D6854" t="s">
        <v>200</v>
      </c>
      <c r="E6854" t="s">
        <v>28</v>
      </c>
      <c r="F6854" t="s">
        <v>41</v>
      </c>
      <c r="G6854">
        <v>98</v>
      </c>
      <c r="H6854">
        <v>80</v>
      </c>
      <c r="I6854" t="str">
        <f>INDEX('DATA - Teams'!$C:$C,MATCH(C6854,'DATA - Teams'!$B:$B,0))</f>
        <v>GARTER</v>
      </c>
    </row>
    <row r="6855" spans="1:9" hidden="1" x14ac:dyDescent="0.2">
      <c r="A6855">
        <v>2018</v>
      </c>
      <c r="B6855">
        <v>6</v>
      </c>
      <c r="C6855" t="s">
        <v>411</v>
      </c>
      <c r="D6855" t="s">
        <v>133</v>
      </c>
      <c r="E6855" t="s">
        <v>21</v>
      </c>
      <c r="F6855" t="s">
        <v>41</v>
      </c>
      <c r="G6855">
        <v>90</v>
      </c>
      <c r="H6855">
        <v>83</v>
      </c>
      <c r="I6855" t="str">
        <f>INDEX('DATA - Teams'!$C:$C,MATCH(C6855,'DATA - Teams'!$B:$B,0))</f>
        <v>GARTER</v>
      </c>
    </row>
    <row r="6856" spans="1:9" hidden="1" x14ac:dyDescent="0.2">
      <c r="A6856">
        <v>2018</v>
      </c>
      <c r="B6856">
        <v>6</v>
      </c>
      <c r="C6856" t="s">
        <v>411</v>
      </c>
      <c r="D6856" t="s">
        <v>230</v>
      </c>
      <c r="E6856" t="s">
        <v>36</v>
      </c>
      <c r="F6856" t="s">
        <v>38</v>
      </c>
      <c r="G6856">
        <v>79</v>
      </c>
      <c r="H6856">
        <v>85</v>
      </c>
      <c r="I6856" t="str">
        <f>INDEX('DATA - Teams'!$C:$C,MATCH(C6856,'DATA - Teams'!$B:$B,0))</f>
        <v>GARTER</v>
      </c>
    </row>
    <row r="6857" spans="1:9" hidden="1" x14ac:dyDescent="0.2">
      <c r="A6857">
        <v>2018</v>
      </c>
      <c r="B6857">
        <v>6</v>
      </c>
      <c r="C6857" t="s">
        <v>411</v>
      </c>
      <c r="D6857" t="s">
        <v>415</v>
      </c>
      <c r="E6857" t="s">
        <v>13</v>
      </c>
      <c r="F6857" t="s">
        <v>38</v>
      </c>
      <c r="G6857">
        <v>91</v>
      </c>
      <c r="H6857">
        <v>112</v>
      </c>
      <c r="I6857" t="str">
        <f>INDEX('DATA - Teams'!$C:$C,MATCH(C6857,'DATA - Teams'!$B:$B,0))</f>
        <v>GARTER</v>
      </c>
    </row>
    <row r="6858" spans="1:9" hidden="1" x14ac:dyDescent="0.2">
      <c r="A6858">
        <v>2018</v>
      </c>
      <c r="B6858">
        <v>6</v>
      </c>
      <c r="C6858" t="s">
        <v>411</v>
      </c>
      <c r="D6858" t="s">
        <v>144</v>
      </c>
      <c r="E6858" t="s">
        <v>17</v>
      </c>
      <c r="F6858" t="s">
        <v>41</v>
      </c>
      <c r="G6858">
        <v>70</v>
      </c>
      <c r="H6858">
        <v>58</v>
      </c>
      <c r="I6858" t="str">
        <f>INDEX('DATA - Teams'!$C:$C,MATCH(C6858,'DATA - Teams'!$B:$B,0))</f>
        <v>GARTER</v>
      </c>
    </row>
    <row r="6859" spans="1:9" hidden="1" x14ac:dyDescent="0.2">
      <c r="A6859">
        <v>2018</v>
      </c>
      <c r="B6859">
        <v>6</v>
      </c>
      <c r="C6859" t="s">
        <v>411</v>
      </c>
      <c r="D6859" t="s">
        <v>143</v>
      </c>
      <c r="E6859" t="s">
        <v>17</v>
      </c>
      <c r="F6859" t="s">
        <v>43</v>
      </c>
      <c r="G6859">
        <v>83</v>
      </c>
      <c r="H6859">
        <v>96</v>
      </c>
      <c r="I6859" t="str">
        <f>INDEX('DATA - Teams'!$C:$C,MATCH(C6859,'DATA - Teams'!$B:$B,0))</f>
        <v>GARTER</v>
      </c>
    </row>
    <row r="6860" spans="1:9" hidden="1" x14ac:dyDescent="0.2">
      <c r="A6860">
        <v>2018</v>
      </c>
      <c r="B6860">
        <v>6</v>
      </c>
      <c r="C6860" t="s">
        <v>411</v>
      </c>
      <c r="D6860" t="s">
        <v>275</v>
      </c>
      <c r="E6860" t="s">
        <v>23</v>
      </c>
      <c r="F6860" t="s">
        <v>41</v>
      </c>
      <c r="G6860">
        <v>76</v>
      </c>
      <c r="H6860">
        <v>39</v>
      </c>
      <c r="I6860" t="str">
        <f>INDEX('DATA - Teams'!$C:$C,MATCH(C6860,'DATA - Teams'!$B:$B,0))</f>
        <v>GARTER</v>
      </c>
    </row>
    <row r="6861" spans="1:9" hidden="1" x14ac:dyDescent="0.2">
      <c r="A6861">
        <v>2018</v>
      </c>
      <c r="B6861">
        <v>6</v>
      </c>
      <c r="C6861" t="s">
        <v>411</v>
      </c>
      <c r="D6861" t="s">
        <v>218</v>
      </c>
      <c r="E6861" t="s">
        <v>35</v>
      </c>
      <c r="F6861" t="s">
        <v>43</v>
      </c>
      <c r="G6861">
        <v>97</v>
      </c>
      <c r="H6861">
        <v>91</v>
      </c>
      <c r="I6861" t="str">
        <f>INDEX('DATA - Teams'!$C:$C,MATCH(C6861,'DATA - Teams'!$B:$B,0))</f>
        <v>GARTER</v>
      </c>
    </row>
    <row r="6862" spans="1:9" hidden="1" x14ac:dyDescent="0.2">
      <c r="A6862">
        <v>2018</v>
      </c>
      <c r="B6862">
        <v>6</v>
      </c>
      <c r="C6862" t="s">
        <v>411</v>
      </c>
      <c r="D6862" t="s">
        <v>83</v>
      </c>
      <c r="E6862" t="s">
        <v>10</v>
      </c>
      <c r="F6862" t="s">
        <v>59</v>
      </c>
      <c r="G6862">
        <v>80</v>
      </c>
      <c r="H6862">
        <v>0</v>
      </c>
      <c r="I6862" t="str">
        <f>INDEX('DATA - Teams'!$C:$C,MATCH(C6862,'DATA - Teams'!$B:$B,0))</f>
        <v>GARTER</v>
      </c>
    </row>
    <row r="6863" spans="1:9" hidden="1" x14ac:dyDescent="0.2">
      <c r="A6863">
        <v>2018</v>
      </c>
      <c r="B6863">
        <v>6</v>
      </c>
      <c r="C6863" t="s">
        <v>411</v>
      </c>
      <c r="D6863" t="s">
        <v>414</v>
      </c>
      <c r="E6863" t="s">
        <v>20</v>
      </c>
      <c r="F6863" t="s">
        <v>59</v>
      </c>
      <c r="G6863">
        <v>104</v>
      </c>
      <c r="H6863">
        <v>0</v>
      </c>
      <c r="I6863" t="str">
        <f>INDEX('DATA - Teams'!$C:$C,MATCH(C6863,'DATA - Teams'!$B:$B,0))</f>
        <v>GARTER</v>
      </c>
    </row>
    <row r="6864" spans="1:9" hidden="1" x14ac:dyDescent="0.2">
      <c r="A6864">
        <v>2018</v>
      </c>
      <c r="B6864">
        <v>6</v>
      </c>
      <c r="C6864" t="s">
        <v>411</v>
      </c>
      <c r="D6864" t="s">
        <v>120</v>
      </c>
      <c r="E6864" t="s">
        <v>27</v>
      </c>
      <c r="F6864" t="s">
        <v>59</v>
      </c>
      <c r="G6864">
        <v>60</v>
      </c>
      <c r="H6864">
        <v>43</v>
      </c>
      <c r="I6864" t="str">
        <f>INDEX('DATA - Teams'!$C:$C,MATCH(C6864,'DATA - Teams'!$B:$B,0))</f>
        <v>GARTER</v>
      </c>
    </row>
    <row r="6865" spans="1:9" hidden="1" x14ac:dyDescent="0.2">
      <c r="A6865">
        <v>2018</v>
      </c>
      <c r="B6865">
        <v>6</v>
      </c>
      <c r="C6865" t="s">
        <v>411</v>
      </c>
      <c r="D6865" t="s">
        <v>50</v>
      </c>
      <c r="E6865" t="s">
        <v>32</v>
      </c>
      <c r="F6865" t="s">
        <v>59</v>
      </c>
      <c r="G6865">
        <v>113</v>
      </c>
      <c r="H6865">
        <v>0</v>
      </c>
      <c r="I6865" t="str">
        <f>INDEX('DATA - Teams'!$C:$C,MATCH(C6865,'DATA - Teams'!$B:$B,0))</f>
        <v>GARTER</v>
      </c>
    </row>
    <row r="6866" spans="1:9" hidden="1" x14ac:dyDescent="0.2">
      <c r="A6866">
        <v>2018</v>
      </c>
      <c r="B6866">
        <v>7</v>
      </c>
      <c r="C6866" t="s">
        <v>411</v>
      </c>
      <c r="D6866" t="s">
        <v>83</v>
      </c>
      <c r="E6866" t="s">
        <v>10</v>
      </c>
      <c r="F6866" t="s">
        <v>52</v>
      </c>
      <c r="G6866">
        <v>84</v>
      </c>
      <c r="H6866">
        <v>112</v>
      </c>
      <c r="I6866" t="str">
        <f>INDEX('DATA - Teams'!$C:$C,MATCH(C6866,'DATA - Teams'!$B:$B,0))</f>
        <v>GARTER</v>
      </c>
    </row>
    <row r="6867" spans="1:9" hidden="1" x14ac:dyDescent="0.2">
      <c r="A6867">
        <v>2018</v>
      </c>
      <c r="B6867">
        <v>7</v>
      </c>
      <c r="C6867" t="s">
        <v>411</v>
      </c>
      <c r="D6867" t="s">
        <v>165</v>
      </c>
      <c r="E6867" t="s">
        <v>10</v>
      </c>
      <c r="F6867" t="s">
        <v>41</v>
      </c>
      <c r="G6867">
        <v>97</v>
      </c>
      <c r="H6867">
        <v>102</v>
      </c>
      <c r="I6867" t="str">
        <f>INDEX('DATA - Teams'!$C:$C,MATCH(C6867,'DATA - Teams'!$B:$B,0))</f>
        <v>GARTER</v>
      </c>
    </row>
    <row r="6868" spans="1:9" hidden="1" x14ac:dyDescent="0.2">
      <c r="A6868">
        <v>2018</v>
      </c>
      <c r="B6868">
        <v>7</v>
      </c>
      <c r="C6868" t="s">
        <v>411</v>
      </c>
      <c r="D6868" t="s">
        <v>413</v>
      </c>
      <c r="E6868" t="s">
        <v>16</v>
      </c>
      <c r="F6868" t="s">
        <v>43</v>
      </c>
      <c r="G6868">
        <v>108</v>
      </c>
      <c r="H6868">
        <v>94</v>
      </c>
      <c r="I6868" t="str">
        <f>INDEX('DATA - Teams'!$C:$C,MATCH(C6868,'DATA - Teams'!$B:$B,0))</f>
        <v>GARTER</v>
      </c>
    </row>
    <row r="6869" spans="1:9" hidden="1" x14ac:dyDescent="0.2">
      <c r="A6869">
        <v>2018</v>
      </c>
      <c r="B6869">
        <v>7</v>
      </c>
      <c r="C6869" t="s">
        <v>411</v>
      </c>
      <c r="D6869" t="s">
        <v>204</v>
      </c>
      <c r="E6869" t="s">
        <v>20</v>
      </c>
      <c r="F6869" t="s">
        <v>43</v>
      </c>
      <c r="G6869">
        <v>78</v>
      </c>
      <c r="H6869">
        <v>88</v>
      </c>
      <c r="I6869" t="str">
        <f>INDEX('DATA - Teams'!$C:$C,MATCH(C6869,'DATA - Teams'!$B:$B,0))</f>
        <v>GARTER</v>
      </c>
    </row>
    <row r="6870" spans="1:9" hidden="1" x14ac:dyDescent="0.2">
      <c r="A6870">
        <v>2018</v>
      </c>
      <c r="B6870">
        <v>7</v>
      </c>
      <c r="C6870" t="s">
        <v>411</v>
      </c>
      <c r="D6870" t="s">
        <v>81</v>
      </c>
      <c r="E6870" t="s">
        <v>31</v>
      </c>
      <c r="F6870" t="s">
        <v>41</v>
      </c>
      <c r="G6870">
        <v>92</v>
      </c>
      <c r="H6870">
        <v>76</v>
      </c>
      <c r="I6870" t="str">
        <f>INDEX('DATA - Teams'!$C:$C,MATCH(C6870,'DATA - Teams'!$B:$B,0))</f>
        <v>GARTER</v>
      </c>
    </row>
    <row r="6871" spans="1:9" hidden="1" x14ac:dyDescent="0.2">
      <c r="A6871">
        <v>2018</v>
      </c>
      <c r="B6871">
        <v>7</v>
      </c>
      <c r="C6871" t="s">
        <v>411</v>
      </c>
      <c r="D6871" t="s">
        <v>76</v>
      </c>
      <c r="E6871" t="s">
        <v>14</v>
      </c>
      <c r="F6871" t="s">
        <v>41</v>
      </c>
      <c r="G6871">
        <v>90</v>
      </c>
      <c r="H6871">
        <v>103</v>
      </c>
      <c r="I6871" t="str">
        <f>INDEX('DATA - Teams'!$C:$C,MATCH(C6871,'DATA - Teams'!$B:$B,0))</f>
        <v>GARTER</v>
      </c>
    </row>
    <row r="6872" spans="1:9" hidden="1" x14ac:dyDescent="0.2">
      <c r="A6872">
        <v>2018</v>
      </c>
      <c r="B6872">
        <v>7</v>
      </c>
      <c r="C6872" t="s">
        <v>411</v>
      </c>
      <c r="D6872" t="s">
        <v>416</v>
      </c>
      <c r="E6872" t="s">
        <v>14</v>
      </c>
      <c r="F6872" t="s">
        <v>38</v>
      </c>
      <c r="G6872">
        <v>100</v>
      </c>
      <c r="H6872">
        <v>82</v>
      </c>
      <c r="I6872" t="str">
        <f>INDEX('DATA - Teams'!$C:$C,MATCH(C6872,'DATA - Teams'!$B:$B,0))</f>
        <v>GARTER</v>
      </c>
    </row>
    <row r="6873" spans="1:9" hidden="1" x14ac:dyDescent="0.2">
      <c r="A6873">
        <v>2018</v>
      </c>
      <c r="B6873">
        <v>7</v>
      </c>
      <c r="C6873" t="s">
        <v>411</v>
      </c>
      <c r="D6873" t="s">
        <v>154</v>
      </c>
      <c r="E6873" t="s">
        <v>22</v>
      </c>
      <c r="F6873" t="s">
        <v>43</v>
      </c>
      <c r="G6873">
        <v>81</v>
      </c>
      <c r="H6873">
        <v>90</v>
      </c>
      <c r="I6873" t="str">
        <f>INDEX('DATA - Teams'!$C:$C,MATCH(C6873,'DATA - Teams'!$B:$B,0))</f>
        <v>GARTER</v>
      </c>
    </row>
    <row r="6874" spans="1:9" hidden="1" x14ac:dyDescent="0.2">
      <c r="A6874">
        <v>2018</v>
      </c>
      <c r="B6874">
        <v>7</v>
      </c>
      <c r="C6874" t="s">
        <v>411</v>
      </c>
      <c r="D6874" t="s">
        <v>135</v>
      </c>
      <c r="E6874" t="s">
        <v>22</v>
      </c>
      <c r="F6874" t="s">
        <v>38</v>
      </c>
      <c r="G6874">
        <v>95</v>
      </c>
      <c r="H6874">
        <v>82</v>
      </c>
      <c r="I6874" t="str">
        <f>INDEX('DATA - Teams'!$C:$C,MATCH(C6874,'DATA - Teams'!$B:$B,0))</f>
        <v>GARTER</v>
      </c>
    </row>
    <row r="6875" spans="1:9" hidden="1" x14ac:dyDescent="0.2">
      <c r="A6875">
        <v>2018</v>
      </c>
      <c r="B6875">
        <v>7</v>
      </c>
      <c r="C6875" t="s">
        <v>411</v>
      </c>
      <c r="D6875" t="s">
        <v>213</v>
      </c>
      <c r="E6875" t="s">
        <v>28</v>
      </c>
      <c r="F6875" t="s">
        <v>38</v>
      </c>
      <c r="G6875">
        <v>64</v>
      </c>
      <c r="H6875">
        <v>86</v>
      </c>
      <c r="I6875" t="str">
        <f>INDEX('DATA - Teams'!$C:$C,MATCH(C6875,'DATA - Teams'!$B:$B,0))</f>
        <v>GARTER</v>
      </c>
    </row>
    <row r="6876" spans="1:9" hidden="1" x14ac:dyDescent="0.2">
      <c r="A6876">
        <v>2018</v>
      </c>
      <c r="B6876">
        <v>7</v>
      </c>
      <c r="C6876" t="s">
        <v>411</v>
      </c>
      <c r="D6876" t="s">
        <v>200</v>
      </c>
      <c r="E6876" t="s">
        <v>28</v>
      </c>
      <c r="F6876" t="s">
        <v>41</v>
      </c>
      <c r="G6876">
        <v>90</v>
      </c>
      <c r="H6876">
        <v>95</v>
      </c>
      <c r="I6876" t="str">
        <f>INDEX('DATA - Teams'!$C:$C,MATCH(C6876,'DATA - Teams'!$B:$B,0))</f>
        <v>GARTER</v>
      </c>
    </row>
    <row r="6877" spans="1:9" hidden="1" x14ac:dyDescent="0.2">
      <c r="A6877">
        <v>2018</v>
      </c>
      <c r="B6877">
        <v>7</v>
      </c>
      <c r="C6877" t="s">
        <v>411</v>
      </c>
      <c r="D6877" t="s">
        <v>133</v>
      </c>
      <c r="E6877" t="s">
        <v>21</v>
      </c>
      <c r="F6877" t="s">
        <v>41</v>
      </c>
      <c r="G6877">
        <v>90</v>
      </c>
      <c r="H6877">
        <v>0</v>
      </c>
      <c r="I6877" t="str">
        <f>INDEX('DATA - Teams'!$C:$C,MATCH(C6877,'DATA - Teams'!$B:$B,0))</f>
        <v>GARTER</v>
      </c>
    </row>
    <row r="6878" spans="1:9" hidden="1" x14ac:dyDescent="0.2">
      <c r="A6878">
        <v>2018</v>
      </c>
      <c r="B6878">
        <v>7</v>
      </c>
      <c r="C6878" t="s">
        <v>411</v>
      </c>
      <c r="D6878" t="s">
        <v>230</v>
      </c>
      <c r="E6878" t="s">
        <v>36</v>
      </c>
      <c r="F6878" t="s">
        <v>38</v>
      </c>
      <c r="G6878">
        <v>76</v>
      </c>
      <c r="H6878">
        <v>49</v>
      </c>
      <c r="I6878" t="str">
        <f>INDEX('DATA - Teams'!$C:$C,MATCH(C6878,'DATA - Teams'!$B:$B,0))</f>
        <v>GARTER</v>
      </c>
    </row>
    <row r="6879" spans="1:9" hidden="1" x14ac:dyDescent="0.2">
      <c r="A6879">
        <v>2018</v>
      </c>
      <c r="B6879">
        <v>7</v>
      </c>
      <c r="C6879" t="s">
        <v>411</v>
      </c>
      <c r="D6879" t="s">
        <v>415</v>
      </c>
      <c r="E6879" t="s">
        <v>13</v>
      </c>
      <c r="F6879" t="s">
        <v>38</v>
      </c>
      <c r="G6879">
        <v>95</v>
      </c>
      <c r="H6879">
        <v>132</v>
      </c>
      <c r="I6879" t="str">
        <f>INDEX('DATA - Teams'!$C:$C,MATCH(C6879,'DATA - Teams'!$B:$B,0))</f>
        <v>GARTER</v>
      </c>
    </row>
    <row r="6880" spans="1:9" hidden="1" x14ac:dyDescent="0.2">
      <c r="A6880">
        <v>2018</v>
      </c>
      <c r="B6880">
        <v>7</v>
      </c>
      <c r="C6880" t="s">
        <v>411</v>
      </c>
      <c r="D6880" t="s">
        <v>144</v>
      </c>
      <c r="E6880" t="s">
        <v>17</v>
      </c>
      <c r="F6880" t="s">
        <v>41</v>
      </c>
      <c r="G6880">
        <v>71</v>
      </c>
      <c r="H6880">
        <v>77</v>
      </c>
      <c r="I6880" t="str">
        <f>INDEX('DATA - Teams'!$C:$C,MATCH(C6880,'DATA - Teams'!$B:$B,0))</f>
        <v>GARTER</v>
      </c>
    </row>
    <row r="6881" spans="1:9" hidden="1" x14ac:dyDescent="0.2">
      <c r="A6881">
        <v>2018</v>
      </c>
      <c r="B6881">
        <v>7</v>
      </c>
      <c r="C6881" t="s">
        <v>411</v>
      </c>
      <c r="D6881" t="s">
        <v>143</v>
      </c>
      <c r="E6881" t="s">
        <v>17</v>
      </c>
      <c r="F6881" t="s">
        <v>43</v>
      </c>
      <c r="G6881">
        <v>88</v>
      </c>
      <c r="H6881">
        <v>99</v>
      </c>
      <c r="I6881" t="str">
        <f>INDEX('DATA - Teams'!$C:$C,MATCH(C6881,'DATA - Teams'!$B:$B,0))</f>
        <v>GARTER</v>
      </c>
    </row>
    <row r="6882" spans="1:9" hidden="1" x14ac:dyDescent="0.2">
      <c r="A6882">
        <v>2018</v>
      </c>
      <c r="B6882">
        <v>7</v>
      </c>
      <c r="C6882" t="s">
        <v>411</v>
      </c>
      <c r="D6882" t="s">
        <v>275</v>
      </c>
      <c r="E6882" t="s">
        <v>23</v>
      </c>
      <c r="F6882" t="s">
        <v>41</v>
      </c>
      <c r="G6882">
        <v>74</v>
      </c>
      <c r="H6882">
        <v>65</v>
      </c>
      <c r="I6882" t="str">
        <f>INDEX('DATA - Teams'!$C:$C,MATCH(C6882,'DATA - Teams'!$B:$B,0))</f>
        <v>GARTER</v>
      </c>
    </row>
    <row r="6883" spans="1:9" hidden="1" x14ac:dyDescent="0.2">
      <c r="A6883">
        <v>2018</v>
      </c>
      <c r="B6883">
        <v>7</v>
      </c>
      <c r="C6883" t="s">
        <v>411</v>
      </c>
      <c r="D6883" t="s">
        <v>218</v>
      </c>
      <c r="E6883" t="s">
        <v>35</v>
      </c>
      <c r="F6883" t="s">
        <v>43</v>
      </c>
      <c r="G6883">
        <v>83</v>
      </c>
      <c r="H6883">
        <v>63</v>
      </c>
      <c r="I6883" t="str">
        <f>INDEX('DATA - Teams'!$C:$C,MATCH(C6883,'DATA - Teams'!$B:$B,0))</f>
        <v>GARTER</v>
      </c>
    </row>
    <row r="6884" spans="1:9" hidden="1" x14ac:dyDescent="0.2">
      <c r="A6884">
        <v>2018</v>
      </c>
      <c r="B6884">
        <v>7</v>
      </c>
      <c r="C6884" t="s">
        <v>411</v>
      </c>
      <c r="D6884" t="s">
        <v>414</v>
      </c>
      <c r="E6884" t="s">
        <v>20</v>
      </c>
      <c r="F6884" t="s">
        <v>59</v>
      </c>
      <c r="G6884">
        <v>104</v>
      </c>
      <c r="H6884">
        <v>0</v>
      </c>
      <c r="I6884" t="str">
        <f>INDEX('DATA - Teams'!$C:$C,MATCH(C6884,'DATA - Teams'!$B:$B,0))</f>
        <v>GARTER</v>
      </c>
    </row>
    <row r="6885" spans="1:9" hidden="1" x14ac:dyDescent="0.2">
      <c r="A6885">
        <v>2018</v>
      </c>
      <c r="B6885">
        <v>7</v>
      </c>
      <c r="C6885" t="s">
        <v>411</v>
      </c>
      <c r="D6885" t="s">
        <v>120</v>
      </c>
      <c r="E6885" t="s">
        <v>27</v>
      </c>
      <c r="F6885" t="s">
        <v>59</v>
      </c>
      <c r="G6885">
        <v>60</v>
      </c>
      <c r="H6885">
        <v>0</v>
      </c>
      <c r="I6885" t="str">
        <f>INDEX('DATA - Teams'!$C:$C,MATCH(C6885,'DATA - Teams'!$B:$B,0))</f>
        <v>GARTER</v>
      </c>
    </row>
    <row r="6886" spans="1:9" hidden="1" x14ac:dyDescent="0.2">
      <c r="A6886">
        <v>2018</v>
      </c>
      <c r="B6886">
        <v>7</v>
      </c>
      <c r="C6886" t="s">
        <v>411</v>
      </c>
      <c r="D6886" t="s">
        <v>94</v>
      </c>
      <c r="E6886" t="s">
        <v>21</v>
      </c>
      <c r="F6886" t="s">
        <v>59</v>
      </c>
      <c r="G6886">
        <v>78</v>
      </c>
      <c r="H6886">
        <v>112</v>
      </c>
      <c r="I6886" t="str">
        <f>INDEX('DATA - Teams'!$C:$C,MATCH(C6886,'DATA - Teams'!$B:$B,0))</f>
        <v>GARTER</v>
      </c>
    </row>
    <row r="6887" spans="1:9" hidden="1" x14ac:dyDescent="0.2">
      <c r="A6887">
        <v>2018</v>
      </c>
      <c r="B6887">
        <v>7</v>
      </c>
      <c r="C6887" t="s">
        <v>411</v>
      </c>
      <c r="D6887" t="s">
        <v>50</v>
      </c>
      <c r="E6887" t="s">
        <v>32</v>
      </c>
      <c r="F6887" t="s">
        <v>59</v>
      </c>
      <c r="G6887">
        <v>113</v>
      </c>
      <c r="H6887">
        <v>0</v>
      </c>
      <c r="I6887" t="str">
        <f>INDEX('DATA - Teams'!$C:$C,MATCH(C6887,'DATA - Teams'!$B:$B,0))</f>
        <v>GARTER</v>
      </c>
    </row>
    <row r="6888" spans="1:9" hidden="1" x14ac:dyDescent="0.2">
      <c r="A6888">
        <v>2018</v>
      </c>
      <c r="B6888">
        <v>8</v>
      </c>
      <c r="C6888" t="s">
        <v>411</v>
      </c>
      <c r="D6888" t="s">
        <v>83</v>
      </c>
      <c r="E6888" t="s">
        <v>10</v>
      </c>
      <c r="F6888" t="s">
        <v>52</v>
      </c>
      <c r="G6888">
        <v>86</v>
      </c>
      <c r="H6888">
        <v>97</v>
      </c>
      <c r="I6888" t="str">
        <f>INDEX('DATA - Teams'!$C:$C,MATCH(C6888,'DATA - Teams'!$B:$B,0))</f>
        <v>GARTER</v>
      </c>
    </row>
    <row r="6889" spans="1:9" hidden="1" x14ac:dyDescent="0.2">
      <c r="A6889">
        <v>2018</v>
      </c>
      <c r="B6889">
        <v>8</v>
      </c>
      <c r="C6889" t="s">
        <v>411</v>
      </c>
      <c r="D6889" t="s">
        <v>165</v>
      </c>
      <c r="E6889" t="s">
        <v>10</v>
      </c>
      <c r="F6889" t="s">
        <v>41</v>
      </c>
      <c r="G6889">
        <v>103</v>
      </c>
      <c r="H6889">
        <v>103</v>
      </c>
      <c r="I6889" t="str">
        <f>INDEX('DATA - Teams'!$C:$C,MATCH(C6889,'DATA - Teams'!$B:$B,0))</f>
        <v>GARTER</v>
      </c>
    </row>
    <row r="6890" spans="1:9" hidden="1" x14ac:dyDescent="0.2">
      <c r="A6890">
        <v>2018</v>
      </c>
      <c r="B6890">
        <v>8</v>
      </c>
      <c r="C6890" t="s">
        <v>411</v>
      </c>
      <c r="D6890" t="s">
        <v>413</v>
      </c>
      <c r="E6890" t="s">
        <v>16</v>
      </c>
      <c r="F6890" t="s">
        <v>43</v>
      </c>
      <c r="G6890">
        <v>112</v>
      </c>
      <c r="H6890">
        <v>104</v>
      </c>
      <c r="I6890" t="str">
        <f>INDEX('DATA - Teams'!$C:$C,MATCH(C6890,'DATA - Teams'!$B:$B,0))</f>
        <v>GARTER</v>
      </c>
    </row>
    <row r="6891" spans="1:9" hidden="1" x14ac:dyDescent="0.2">
      <c r="A6891">
        <v>2018</v>
      </c>
      <c r="B6891">
        <v>8</v>
      </c>
      <c r="C6891" t="s">
        <v>411</v>
      </c>
      <c r="D6891" t="s">
        <v>204</v>
      </c>
      <c r="E6891" t="s">
        <v>20</v>
      </c>
      <c r="F6891" t="s">
        <v>43</v>
      </c>
      <c r="G6891">
        <v>72</v>
      </c>
      <c r="H6891">
        <v>75</v>
      </c>
      <c r="I6891" t="str">
        <f>INDEX('DATA - Teams'!$C:$C,MATCH(C6891,'DATA - Teams'!$B:$B,0))</f>
        <v>GARTER</v>
      </c>
    </row>
    <row r="6892" spans="1:9" hidden="1" x14ac:dyDescent="0.2">
      <c r="A6892">
        <v>2018</v>
      </c>
      <c r="B6892">
        <v>8</v>
      </c>
      <c r="C6892" t="s">
        <v>411</v>
      </c>
      <c r="D6892" t="s">
        <v>81</v>
      </c>
      <c r="E6892" t="s">
        <v>31</v>
      </c>
      <c r="F6892" t="s">
        <v>41</v>
      </c>
      <c r="G6892">
        <v>87</v>
      </c>
      <c r="H6892">
        <v>53</v>
      </c>
      <c r="I6892" t="str">
        <f>INDEX('DATA - Teams'!$C:$C,MATCH(C6892,'DATA - Teams'!$B:$B,0))</f>
        <v>GARTER</v>
      </c>
    </row>
    <row r="6893" spans="1:9" hidden="1" x14ac:dyDescent="0.2">
      <c r="A6893">
        <v>2018</v>
      </c>
      <c r="B6893">
        <v>8</v>
      </c>
      <c r="C6893" t="s">
        <v>411</v>
      </c>
      <c r="D6893" t="s">
        <v>76</v>
      </c>
      <c r="E6893" t="s">
        <v>14</v>
      </c>
      <c r="F6893" t="s">
        <v>41</v>
      </c>
      <c r="G6893">
        <v>74</v>
      </c>
      <c r="H6893">
        <v>32</v>
      </c>
      <c r="I6893" t="str">
        <f>INDEX('DATA - Teams'!$C:$C,MATCH(C6893,'DATA - Teams'!$B:$B,0))</f>
        <v>GARTER</v>
      </c>
    </row>
    <row r="6894" spans="1:9" hidden="1" x14ac:dyDescent="0.2">
      <c r="A6894">
        <v>2018</v>
      </c>
      <c r="B6894">
        <v>8</v>
      </c>
      <c r="C6894" t="s">
        <v>411</v>
      </c>
      <c r="D6894" t="s">
        <v>416</v>
      </c>
      <c r="E6894" t="s">
        <v>14</v>
      </c>
      <c r="F6894" t="s">
        <v>38</v>
      </c>
      <c r="G6894">
        <v>86</v>
      </c>
      <c r="H6894">
        <v>38</v>
      </c>
      <c r="I6894" t="str">
        <f>INDEX('DATA - Teams'!$C:$C,MATCH(C6894,'DATA - Teams'!$B:$B,0))</f>
        <v>GARTER</v>
      </c>
    </row>
    <row r="6895" spans="1:9" hidden="1" x14ac:dyDescent="0.2">
      <c r="A6895">
        <v>2018</v>
      </c>
      <c r="B6895">
        <v>8</v>
      </c>
      <c r="C6895" t="s">
        <v>411</v>
      </c>
      <c r="D6895" t="s">
        <v>154</v>
      </c>
      <c r="E6895" t="s">
        <v>22</v>
      </c>
      <c r="F6895" t="s">
        <v>43</v>
      </c>
      <c r="G6895">
        <v>82</v>
      </c>
      <c r="H6895">
        <v>86</v>
      </c>
      <c r="I6895" t="str">
        <f>INDEX('DATA - Teams'!$C:$C,MATCH(C6895,'DATA - Teams'!$B:$B,0))</f>
        <v>GARTER</v>
      </c>
    </row>
    <row r="6896" spans="1:9" hidden="1" x14ac:dyDescent="0.2">
      <c r="A6896">
        <v>2018</v>
      </c>
      <c r="B6896">
        <v>8</v>
      </c>
      <c r="C6896" t="s">
        <v>411</v>
      </c>
      <c r="D6896" t="s">
        <v>135</v>
      </c>
      <c r="E6896" t="s">
        <v>22</v>
      </c>
      <c r="F6896" t="s">
        <v>38</v>
      </c>
      <c r="G6896">
        <v>91</v>
      </c>
      <c r="H6896">
        <v>84</v>
      </c>
      <c r="I6896" t="str">
        <f>INDEX('DATA - Teams'!$C:$C,MATCH(C6896,'DATA - Teams'!$B:$B,0))</f>
        <v>GARTER</v>
      </c>
    </row>
    <row r="6897" spans="1:9" hidden="1" x14ac:dyDescent="0.2">
      <c r="A6897">
        <v>2018</v>
      </c>
      <c r="B6897">
        <v>8</v>
      </c>
      <c r="C6897" t="s">
        <v>411</v>
      </c>
      <c r="D6897" t="s">
        <v>213</v>
      </c>
      <c r="E6897" t="s">
        <v>28</v>
      </c>
      <c r="F6897" t="s">
        <v>38</v>
      </c>
      <c r="G6897">
        <v>66</v>
      </c>
      <c r="H6897">
        <v>65</v>
      </c>
      <c r="I6897" t="str">
        <f>INDEX('DATA - Teams'!$C:$C,MATCH(C6897,'DATA - Teams'!$B:$B,0))</f>
        <v>GARTER</v>
      </c>
    </row>
    <row r="6898" spans="1:9" hidden="1" x14ac:dyDescent="0.2">
      <c r="A6898">
        <v>2018</v>
      </c>
      <c r="B6898">
        <v>8</v>
      </c>
      <c r="C6898" t="s">
        <v>411</v>
      </c>
      <c r="D6898" t="s">
        <v>200</v>
      </c>
      <c r="E6898" t="s">
        <v>28</v>
      </c>
      <c r="F6898" t="s">
        <v>41</v>
      </c>
      <c r="G6898">
        <v>81</v>
      </c>
      <c r="H6898">
        <v>71</v>
      </c>
      <c r="I6898" t="str">
        <f>INDEX('DATA - Teams'!$C:$C,MATCH(C6898,'DATA - Teams'!$B:$B,0))</f>
        <v>GARTER</v>
      </c>
    </row>
    <row r="6899" spans="1:9" hidden="1" x14ac:dyDescent="0.2">
      <c r="A6899">
        <v>2018</v>
      </c>
      <c r="B6899">
        <v>8</v>
      </c>
      <c r="C6899" t="s">
        <v>411</v>
      </c>
      <c r="D6899" t="s">
        <v>94</v>
      </c>
      <c r="E6899" t="s">
        <v>21</v>
      </c>
      <c r="F6899" t="s">
        <v>38</v>
      </c>
      <c r="G6899">
        <v>83</v>
      </c>
      <c r="H6899">
        <v>89</v>
      </c>
      <c r="I6899" t="str">
        <f>INDEX('DATA - Teams'!$C:$C,MATCH(C6899,'DATA - Teams'!$B:$B,0))</f>
        <v>GARTER</v>
      </c>
    </row>
    <row r="6900" spans="1:9" hidden="1" x14ac:dyDescent="0.2">
      <c r="A6900">
        <v>2018</v>
      </c>
      <c r="B6900">
        <v>8</v>
      </c>
      <c r="C6900" t="s">
        <v>411</v>
      </c>
      <c r="D6900" t="s">
        <v>133</v>
      </c>
      <c r="E6900" t="s">
        <v>21</v>
      </c>
      <c r="F6900" t="s">
        <v>41</v>
      </c>
      <c r="G6900">
        <v>85</v>
      </c>
      <c r="H6900">
        <v>80</v>
      </c>
      <c r="I6900" t="str">
        <f>INDEX('DATA - Teams'!$C:$C,MATCH(C6900,'DATA - Teams'!$B:$B,0))</f>
        <v>GARTER</v>
      </c>
    </row>
    <row r="6901" spans="1:9" hidden="1" x14ac:dyDescent="0.2">
      <c r="A6901">
        <v>2018</v>
      </c>
      <c r="B6901">
        <v>8</v>
      </c>
      <c r="C6901" t="s">
        <v>411</v>
      </c>
      <c r="D6901" t="s">
        <v>44</v>
      </c>
      <c r="E6901" t="s">
        <v>36</v>
      </c>
      <c r="F6901" t="s">
        <v>41</v>
      </c>
      <c r="G6901">
        <v>71</v>
      </c>
      <c r="H6901">
        <v>66</v>
      </c>
      <c r="I6901" t="str">
        <f>INDEX('DATA - Teams'!$C:$C,MATCH(C6901,'DATA - Teams'!$B:$B,0))</f>
        <v>GARTER</v>
      </c>
    </row>
    <row r="6902" spans="1:9" hidden="1" x14ac:dyDescent="0.2">
      <c r="A6902">
        <v>2018</v>
      </c>
      <c r="B6902">
        <v>8</v>
      </c>
      <c r="C6902" t="s">
        <v>411</v>
      </c>
      <c r="D6902" t="s">
        <v>415</v>
      </c>
      <c r="E6902" t="s">
        <v>13</v>
      </c>
      <c r="F6902" t="s">
        <v>38</v>
      </c>
      <c r="G6902">
        <v>101</v>
      </c>
      <c r="H6902">
        <v>125</v>
      </c>
      <c r="I6902" t="str">
        <f>INDEX('DATA - Teams'!$C:$C,MATCH(C6902,'DATA - Teams'!$B:$B,0))</f>
        <v>GARTER</v>
      </c>
    </row>
    <row r="6903" spans="1:9" hidden="1" x14ac:dyDescent="0.2">
      <c r="A6903">
        <v>2018</v>
      </c>
      <c r="B6903">
        <v>8</v>
      </c>
      <c r="C6903" t="s">
        <v>411</v>
      </c>
      <c r="D6903" t="s">
        <v>143</v>
      </c>
      <c r="E6903" t="s">
        <v>17</v>
      </c>
      <c r="F6903" t="s">
        <v>43</v>
      </c>
      <c r="G6903">
        <v>85</v>
      </c>
      <c r="H6903">
        <v>78</v>
      </c>
      <c r="I6903" t="str">
        <f>INDEX('DATA - Teams'!$C:$C,MATCH(C6903,'DATA - Teams'!$B:$B,0))</f>
        <v>GARTER</v>
      </c>
    </row>
    <row r="6904" spans="1:9" hidden="1" x14ac:dyDescent="0.2">
      <c r="A6904">
        <v>2018</v>
      </c>
      <c r="B6904">
        <v>8</v>
      </c>
      <c r="C6904" t="s">
        <v>411</v>
      </c>
      <c r="D6904" t="s">
        <v>275</v>
      </c>
      <c r="E6904" t="s">
        <v>23</v>
      </c>
      <c r="F6904" t="s">
        <v>41</v>
      </c>
      <c r="G6904">
        <v>75</v>
      </c>
      <c r="H6904">
        <v>84</v>
      </c>
      <c r="I6904" t="str">
        <f>INDEX('DATA - Teams'!$C:$C,MATCH(C6904,'DATA - Teams'!$B:$B,0))</f>
        <v>GARTER</v>
      </c>
    </row>
    <row r="6905" spans="1:9" hidden="1" x14ac:dyDescent="0.2">
      <c r="A6905">
        <v>2018</v>
      </c>
      <c r="B6905">
        <v>8</v>
      </c>
      <c r="C6905" t="s">
        <v>411</v>
      </c>
      <c r="D6905" t="s">
        <v>218</v>
      </c>
      <c r="E6905" t="s">
        <v>35</v>
      </c>
      <c r="F6905" t="s">
        <v>43</v>
      </c>
      <c r="G6905">
        <v>83</v>
      </c>
      <c r="H6905">
        <v>45</v>
      </c>
      <c r="I6905" t="str">
        <f>INDEX('DATA - Teams'!$C:$C,MATCH(C6905,'DATA - Teams'!$B:$B,0))</f>
        <v>GARTER</v>
      </c>
    </row>
    <row r="6906" spans="1:9" hidden="1" x14ac:dyDescent="0.2">
      <c r="A6906">
        <v>2018</v>
      </c>
      <c r="B6906">
        <v>8</v>
      </c>
      <c r="C6906" t="s">
        <v>411</v>
      </c>
      <c r="D6906" t="s">
        <v>414</v>
      </c>
      <c r="E6906" t="s">
        <v>20</v>
      </c>
      <c r="F6906" t="s">
        <v>59</v>
      </c>
      <c r="G6906">
        <v>104</v>
      </c>
      <c r="H6906">
        <v>0</v>
      </c>
      <c r="I6906" t="str">
        <f>INDEX('DATA - Teams'!$C:$C,MATCH(C6906,'DATA - Teams'!$B:$B,0))</f>
        <v>GARTER</v>
      </c>
    </row>
    <row r="6907" spans="1:9" hidden="1" x14ac:dyDescent="0.2">
      <c r="A6907">
        <v>2018</v>
      </c>
      <c r="B6907">
        <v>8</v>
      </c>
      <c r="C6907" t="s">
        <v>411</v>
      </c>
      <c r="D6907" t="s">
        <v>120</v>
      </c>
      <c r="E6907" t="s">
        <v>27</v>
      </c>
      <c r="F6907" t="s">
        <v>59</v>
      </c>
      <c r="G6907">
        <v>60</v>
      </c>
      <c r="H6907">
        <v>0</v>
      </c>
      <c r="I6907" t="str">
        <f>INDEX('DATA - Teams'!$C:$C,MATCH(C6907,'DATA - Teams'!$B:$B,0))</f>
        <v>GARTER</v>
      </c>
    </row>
    <row r="6908" spans="1:9" hidden="1" x14ac:dyDescent="0.2">
      <c r="A6908">
        <v>2018</v>
      </c>
      <c r="B6908">
        <v>8</v>
      </c>
      <c r="C6908" t="s">
        <v>411</v>
      </c>
      <c r="D6908" t="s">
        <v>230</v>
      </c>
      <c r="E6908" t="s">
        <v>36</v>
      </c>
      <c r="F6908" t="s">
        <v>59</v>
      </c>
      <c r="G6908">
        <v>71</v>
      </c>
      <c r="H6908">
        <v>57</v>
      </c>
      <c r="I6908" t="str">
        <f>INDEX('DATA - Teams'!$C:$C,MATCH(C6908,'DATA - Teams'!$B:$B,0))</f>
        <v>GARTER</v>
      </c>
    </row>
    <row r="6909" spans="1:9" hidden="1" x14ac:dyDescent="0.2">
      <c r="A6909">
        <v>2018</v>
      </c>
      <c r="B6909">
        <v>8</v>
      </c>
      <c r="C6909" t="s">
        <v>411</v>
      </c>
      <c r="D6909" t="s">
        <v>50</v>
      </c>
      <c r="E6909" t="s">
        <v>32</v>
      </c>
      <c r="F6909" t="s">
        <v>59</v>
      </c>
      <c r="G6909">
        <v>113</v>
      </c>
      <c r="H6909">
        <v>0</v>
      </c>
      <c r="I6909" t="str">
        <f>INDEX('DATA - Teams'!$C:$C,MATCH(C6909,'DATA - Teams'!$B:$B,0))</f>
        <v>GARTER</v>
      </c>
    </row>
    <row r="6910" spans="1:9" hidden="1" x14ac:dyDescent="0.2">
      <c r="A6910">
        <v>2018</v>
      </c>
      <c r="B6910">
        <v>9</v>
      </c>
      <c r="C6910" t="s">
        <v>411</v>
      </c>
      <c r="D6910" t="s">
        <v>83</v>
      </c>
      <c r="E6910" t="s">
        <v>10</v>
      </c>
      <c r="F6910" t="s">
        <v>52</v>
      </c>
      <c r="G6910">
        <v>82</v>
      </c>
      <c r="H6910">
        <v>49</v>
      </c>
      <c r="I6910" t="str">
        <f>INDEX('DATA - Teams'!$C:$C,MATCH(C6910,'DATA - Teams'!$B:$B,0))</f>
        <v>GARTER</v>
      </c>
    </row>
    <row r="6911" spans="1:9" hidden="1" x14ac:dyDescent="0.2">
      <c r="A6911">
        <v>2018</v>
      </c>
      <c r="B6911">
        <v>9</v>
      </c>
      <c r="C6911" t="s">
        <v>411</v>
      </c>
      <c r="D6911" t="s">
        <v>165</v>
      </c>
      <c r="E6911" t="s">
        <v>10</v>
      </c>
      <c r="F6911" t="s">
        <v>41</v>
      </c>
      <c r="G6911">
        <v>105</v>
      </c>
      <c r="H6911">
        <v>113</v>
      </c>
      <c r="I6911" t="str">
        <f>INDEX('DATA - Teams'!$C:$C,MATCH(C6911,'DATA - Teams'!$B:$B,0))</f>
        <v>GARTER</v>
      </c>
    </row>
    <row r="6912" spans="1:9" hidden="1" x14ac:dyDescent="0.2">
      <c r="A6912">
        <v>2018</v>
      </c>
      <c r="B6912">
        <v>9</v>
      </c>
      <c r="C6912" t="s">
        <v>411</v>
      </c>
      <c r="D6912" t="s">
        <v>413</v>
      </c>
      <c r="E6912" t="s">
        <v>16</v>
      </c>
      <c r="F6912" t="s">
        <v>43</v>
      </c>
      <c r="G6912">
        <v>108</v>
      </c>
      <c r="H6912">
        <v>84</v>
      </c>
      <c r="I6912" t="str">
        <f>INDEX('DATA - Teams'!$C:$C,MATCH(C6912,'DATA - Teams'!$B:$B,0))</f>
        <v>GARTER</v>
      </c>
    </row>
    <row r="6913" spans="1:9" hidden="1" x14ac:dyDescent="0.2">
      <c r="A6913">
        <v>2018</v>
      </c>
      <c r="B6913">
        <v>9</v>
      </c>
      <c r="C6913" t="s">
        <v>411</v>
      </c>
      <c r="D6913" t="s">
        <v>204</v>
      </c>
      <c r="E6913" t="s">
        <v>20</v>
      </c>
      <c r="F6913" t="s">
        <v>43</v>
      </c>
      <c r="G6913">
        <v>79</v>
      </c>
      <c r="H6913">
        <v>122</v>
      </c>
      <c r="I6913" t="str">
        <f>INDEX('DATA - Teams'!$C:$C,MATCH(C6913,'DATA - Teams'!$B:$B,0))</f>
        <v>GARTER</v>
      </c>
    </row>
    <row r="6914" spans="1:9" hidden="1" x14ac:dyDescent="0.2">
      <c r="A6914">
        <v>2018</v>
      </c>
      <c r="B6914">
        <v>9</v>
      </c>
      <c r="C6914" t="s">
        <v>411</v>
      </c>
      <c r="D6914" t="s">
        <v>208</v>
      </c>
      <c r="E6914" t="s">
        <v>31</v>
      </c>
      <c r="F6914" t="s">
        <v>43</v>
      </c>
      <c r="G6914">
        <v>90</v>
      </c>
      <c r="H6914">
        <v>76</v>
      </c>
      <c r="I6914" t="str">
        <f>INDEX('DATA - Teams'!$C:$C,MATCH(C6914,'DATA - Teams'!$B:$B,0))</f>
        <v>GARTER</v>
      </c>
    </row>
    <row r="6915" spans="1:9" hidden="1" x14ac:dyDescent="0.2">
      <c r="A6915">
        <v>2018</v>
      </c>
      <c r="B6915">
        <v>9</v>
      </c>
      <c r="C6915" t="s">
        <v>411</v>
      </c>
      <c r="D6915" t="s">
        <v>81</v>
      </c>
      <c r="E6915" t="s">
        <v>31</v>
      </c>
      <c r="F6915" t="s">
        <v>41</v>
      </c>
      <c r="G6915">
        <v>79</v>
      </c>
      <c r="H6915">
        <v>92</v>
      </c>
      <c r="I6915" t="str">
        <f>INDEX('DATA - Teams'!$C:$C,MATCH(C6915,'DATA - Teams'!$B:$B,0))</f>
        <v>GARTER</v>
      </c>
    </row>
    <row r="6916" spans="1:9" hidden="1" x14ac:dyDescent="0.2">
      <c r="A6916">
        <v>2018</v>
      </c>
      <c r="B6916">
        <v>9</v>
      </c>
      <c r="C6916" t="s">
        <v>411</v>
      </c>
      <c r="D6916" t="s">
        <v>76</v>
      </c>
      <c r="E6916" t="s">
        <v>14</v>
      </c>
      <c r="F6916" t="s">
        <v>38</v>
      </c>
      <c r="G6916">
        <v>79</v>
      </c>
      <c r="H6916">
        <v>75</v>
      </c>
      <c r="I6916" t="str">
        <f>INDEX('DATA - Teams'!$C:$C,MATCH(C6916,'DATA - Teams'!$B:$B,0))</f>
        <v>GARTER</v>
      </c>
    </row>
    <row r="6917" spans="1:9" hidden="1" x14ac:dyDescent="0.2">
      <c r="A6917">
        <v>2018</v>
      </c>
      <c r="B6917">
        <v>9</v>
      </c>
      <c r="C6917" t="s">
        <v>411</v>
      </c>
      <c r="D6917" t="s">
        <v>154</v>
      </c>
      <c r="E6917" t="s">
        <v>22</v>
      </c>
      <c r="F6917" t="s">
        <v>43</v>
      </c>
      <c r="G6917">
        <v>83</v>
      </c>
      <c r="H6917">
        <v>73</v>
      </c>
      <c r="I6917" t="str">
        <f>INDEX('DATA - Teams'!$C:$C,MATCH(C6917,'DATA - Teams'!$B:$B,0))</f>
        <v>GARTER</v>
      </c>
    </row>
    <row r="6918" spans="1:9" hidden="1" x14ac:dyDescent="0.2">
      <c r="A6918">
        <v>2018</v>
      </c>
      <c r="B6918">
        <v>9</v>
      </c>
      <c r="C6918" t="s">
        <v>411</v>
      </c>
      <c r="D6918" t="s">
        <v>135</v>
      </c>
      <c r="E6918" t="s">
        <v>22</v>
      </c>
      <c r="F6918" t="s">
        <v>38</v>
      </c>
      <c r="G6918">
        <v>90</v>
      </c>
      <c r="H6918">
        <v>91</v>
      </c>
      <c r="I6918" t="str">
        <f>INDEX('DATA - Teams'!$C:$C,MATCH(C6918,'DATA - Teams'!$B:$B,0))</f>
        <v>GARTER</v>
      </c>
    </row>
    <row r="6919" spans="1:9" hidden="1" x14ac:dyDescent="0.2">
      <c r="A6919">
        <v>2018</v>
      </c>
      <c r="B6919">
        <v>9</v>
      </c>
      <c r="C6919" t="s">
        <v>411</v>
      </c>
      <c r="D6919" t="s">
        <v>398</v>
      </c>
      <c r="E6919" t="s">
        <v>28</v>
      </c>
      <c r="F6919" t="s">
        <v>41</v>
      </c>
      <c r="G6919">
        <v>90</v>
      </c>
      <c r="H6919">
        <v>99</v>
      </c>
      <c r="I6919" t="str">
        <f>INDEX('DATA - Teams'!$C:$C,MATCH(C6919,'DATA - Teams'!$B:$B,0))</f>
        <v>GARTER</v>
      </c>
    </row>
    <row r="6920" spans="1:9" hidden="1" x14ac:dyDescent="0.2">
      <c r="A6920">
        <v>2018</v>
      </c>
      <c r="B6920">
        <v>9</v>
      </c>
      <c r="C6920" t="s">
        <v>411</v>
      </c>
      <c r="D6920" t="s">
        <v>200</v>
      </c>
      <c r="E6920" t="s">
        <v>28</v>
      </c>
      <c r="F6920" t="s">
        <v>41</v>
      </c>
      <c r="G6920">
        <v>79</v>
      </c>
      <c r="H6920">
        <v>92</v>
      </c>
      <c r="I6920" t="str">
        <f>INDEX('DATA - Teams'!$C:$C,MATCH(C6920,'DATA - Teams'!$B:$B,0))</f>
        <v>GARTER</v>
      </c>
    </row>
    <row r="6921" spans="1:9" hidden="1" x14ac:dyDescent="0.2">
      <c r="A6921">
        <v>2018</v>
      </c>
      <c r="B6921">
        <v>9</v>
      </c>
      <c r="C6921" t="s">
        <v>411</v>
      </c>
      <c r="D6921" t="s">
        <v>94</v>
      </c>
      <c r="E6921" t="s">
        <v>21</v>
      </c>
      <c r="F6921" t="s">
        <v>38</v>
      </c>
      <c r="G6921">
        <v>81</v>
      </c>
      <c r="H6921">
        <v>77</v>
      </c>
      <c r="I6921" t="str">
        <f>INDEX('DATA - Teams'!$C:$C,MATCH(C6921,'DATA - Teams'!$B:$B,0))</f>
        <v>GARTER</v>
      </c>
    </row>
    <row r="6922" spans="1:9" hidden="1" x14ac:dyDescent="0.2">
      <c r="A6922">
        <v>2018</v>
      </c>
      <c r="B6922">
        <v>9</v>
      </c>
      <c r="C6922" t="s">
        <v>411</v>
      </c>
      <c r="D6922" t="s">
        <v>133</v>
      </c>
      <c r="E6922" t="s">
        <v>21</v>
      </c>
      <c r="F6922" t="s">
        <v>41</v>
      </c>
      <c r="G6922">
        <v>82</v>
      </c>
      <c r="H6922">
        <v>55</v>
      </c>
      <c r="I6922" t="str">
        <f>INDEX('DATA - Teams'!$C:$C,MATCH(C6922,'DATA - Teams'!$B:$B,0))</f>
        <v>GARTER</v>
      </c>
    </row>
    <row r="6923" spans="1:9" hidden="1" x14ac:dyDescent="0.2">
      <c r="A6923">
        <v>2018</v>
      </c>
      <c r="B6923">
        <v>9</v>
      </c>
      <c r="C6923" t="s">
        <v>411</v>
      </c>
      <c r="D6923" t="s">
        <v>415</v>
      </c>
      <c r="E6923" t="s">
        <v>13</v>
      </c>
      <c r="F6923" t="s">
        <v>38</v>
      </c>
      <c r="G6923">
        <v>113</v>
      </c>
      <c r="H6923">
        <v>181</v>
      </c>
      <c r="I6923" t="str">
        <f>INDEX('DATA - Teams'!$C:$C,MATCH(C6923,'DATA - Teams'!$B:$B,0))</f>
        <v>GARTER</v>
      </c>
    </row>
    <row r="6924" spans="1:9" hidden="1" x14ac:dyDescent="0.2">
      <c r="A6924">
        <v>2018</v>
      </c>
      <c r="B6924">
        <v>9</v>
      </c>
      <c r="C6924" t="s">
        <v>411</v>
      </c>
      <c r="D6924" t="s">
        <v>273</v>
      </c>
      <c r="E6924" t="s">
        <v>17</v>
      </c>
      <c r="F6924" t="s">
        <v>41</v>
      </c>
      <c r="G6924">
        <v>74</v>
      </c>
      <c r="H6924">
        <v>68</v>
      </c>
      <c r="I6924" t="str">
        <f>INDEX('DATA - Teams'!$C:$C,MATCH(C6924,'DATA - Teams'!$B:$B,0))</f>
        <v>GARTER</v>
      </c>
    </row>
    <row r="6925" spans="1:9" hidden="1" x14ac:dyDescent="0.2">
      <c r="A6925">
        <v>2018</v>
      </c>
      <c r="B6925">
        <v>9</v>
      </c>
      <c r="C6925" t="s">
        <v>411</v>
      </c>
      <c r="D6925" t="s">
        <v>80</v>
      </c>
      <c r="E6925" t="s">
        <v>17</v>
      </c>
      <c r="F6925" t="s">
        <v>38</v>
      </c>
      <c r="G6925">
        <v>82</v>
      </c>
      <c r="H6925">
        <v>69</v>
      </c>
      <c r="I6925" t="str">
        <f>INDEX('DATA - Teams'!$C:$C,MATCH(C6925,'DATA - Teams'!$B:$B,0))</f>
        <v>GARTER</v>
      </c>
    </row>
    <row r="6926" spans="1:9" hidden="1" x14ac:dyDescent="0.2">
      <c r="A6926">
        <v>2018</v>
      </c>
      <c r="B6926">
        <v>9</v>
      </c>
      <c r="C6926" t="s">
        <v>411</v>
      </c>
      <c r="D6926" t="s">
        <v>275</v>
      </c>
      <c r="E6926" t="s">
        <v>23</v>
      </c>
      <c r="F6926" t="s">
        <v>41</v>
      </c>
      <c r="G6926">
        <v>69</v>
      </c>
      <c r="H6926">
        <v>99</v>
      </c>
      <c r="I6926" t="str">
        <f>INDEX('DATA - Teams'!$C:$C,MATCH(C6926,'DATA - Teams'!$B:$B,0))</f>
        <v>GARTER</v>
      </c>
    </row>
    <row r="6927" spans="1:9" hidden="1" x14ac:dyDescent="0.2">
      <c r="A6927">
        <v>2018</v>
      </c>
      <c r="B6927">
        <v>9</v>
      </c>
      <c r="C6927" t="s">
        <v>411</v>
      </c>
      <c r="D6927" t="s">
        <v>218</v>
      </c>
      <c r="E6927" t="s">
        <v>35</v>
      </c>
      <c r="F6927" t="s">
        <v>43</v>
      </c>
      <c r="G6927">
        <v>76</v>
      </c>
      <c r="H6927">
        <v>87</v>
      </c>
      <c r="I6927" t="str">
        <f>INDEX('DATA - Teams'!$C:$C,MATCH(C6927,'DATA - Teams'!$B:$B,0))</f>
        <v>GARTER</v>
      </c>
    </row>
    <row r="6928" spans="1:9" hidden="1" x14ac:dyDescent="0.2">
      <c r="A6928">
        <v>2018</v>
      </c>
      <c r="B6928">
        <v>9</v>
      </c>
      <c r="C6928" t="s">
        <v>411</v>
      </c>
      <c r="D6928" t="s">
        <v>414</v>
      </c>
      <c r="E6928" t="s">
        <v>20</v>
      </c>
      <c r="F6928" t="s">
        <v>59</v>
      </c>
      <c r="G6928">
        <v>104</v>
      </c>
      <c r="H6928">
        <v>0</v>
      </c>
      <c r="I6928" t="str">
        <f>INDEX('DATA - Teams'!$C:$C,MATCH(C6928,'DATA - Teams'!$B:$B,0))</f>
        <v>GARTER</v>
      </c>
    </row>
    <row r="6929" spans="1:9" hidden="1" x14ac:dyDescent="0.2">
      <c r="A6929">
        <v>2018</v>
      </c>
      <c r="B6929">
        <v>9</v>
      </c>
      <c r="C6929" t="s">
        <v>411</v>
      </c>
      <c r="D6929" t="s">
        <v>376</v>
      </c>
      <c r="E6929" t="s">
        <v>28</v>
      </c>
      <c r="F6929" t="s">
        <v>59</v>
      </c>
      <c r="G6929">
        <v>76</v>
      </c>
      <c r="H6929">
        <v>0</v>
      </c>
      <c r="I6929" t="str">
        <f>INDEX('DATA - Teams'!$C:$C,MATCH(C6929,'DATA - Teams'!$B:$B,0))</f>
        <v>GARTER</v>
      </c>
    </row>
    <row r="6930" spans="1:9" hidden="1" x14ac:dyDescent="0.2">
      <c r="A6930">
        <v>2018</v>
      </c>
      <c r="B6930">
        <v>9</v>
      </c>
      <c r="C6930" t="s">
        <v>411</v>
      </c>
      <c r="D6930" t="s">
        <v>120</v>
      </c>
      <c r="E6930" t="s">
        <v>27</v>
      </c>
      <c r="F6930" t="s">
        <v>59</v>
      </c>
      <c r="G6930">
        <v>60</v>
      </c>
      <c r="H6930">
        <v>0</v>
      </c>
      <c r="I6930" t="str">
        <f>INDEX('DATA - Teams'!$C:$C,MATCH(C6930,'DATA - Teams'!$B:$B,0))</f>
        <v>GARTER</v>
      </c>
    </row>
    <row r="6931" spans="1:9" hidden="1" x14ac:dyDescent="0.2">
      <c r="A6931">
        <v>2018</v>
      </c>
      <c r="B6931">
        <v>9</v>
      </c>
      <c r="C6931" t="s">
        <v>411</v>
      </c>
      <c r="D6931" t="s">
        <v>50</v>
      </c>
      <c r="E6931" t="s">
        <v>32</v>
      </c>
      <c r="F6931" t="s">
        <v>59</v>
      </c>
      <c r="G6931">
        <v>113</v>
      </c>
      <c r="H6931">
        <v>0</v>
      </c>
      <c r="I6931" t="str">
        <f>INDEX('DATA - Teams'!$C:$C,MATCH(C6931,'DATA - Teams'!$B:$B,0))</f>
        <v>GARTER</v>
      </c>
    </row>
    <row r="6932" spans="1:9" hidden="1" x14ac:dyDescent="0.2">
      <c r="A6932">
        <v>2018</v>
      </c>
      <c r="B6932">
        <v>10</v>
      </c>
      <c r="C6932" t="s">
        <v>411</v>
      </c>
      <c r="D6932" t="s">
        <v>83</v>
      </c>
      <c r="E6932" t="s">
        <v>10</v>
      </c>
      <c r="F6932" t="s">
        <v>52</v>
      </c>
      <c r="G6932">
        <v>85</v>
      </c>
      <c r="H6932">
        <v>105</v>
      </c>
      <c r="I6932" t="str">
        <f>INDEX('DATA - Teams'!$C:$C,MATCH(C6932,'DATA - Teams'!$B:$B,0))</f>
        <v>GARTER</v>
      </c>
    </row>
    <row r="6933" spans="1:9" hidden="1" x14ac:dyDescent="0.2">
      <c r="A6933">
        <v>2018</v>
      </c>
      <c r="B6933">
        <v>10</v>
      </c>
      <c r="C6933" t="s">
        <v>411</v>
      </c>
      <c r="D6933" t="s">
        <v>165</v>
      </c>
      <c r="E6933" t="s">
        <v>10</v>
      </c>
      <c r="F6933" t="s">
        <v>41</v>
      </c>
      <c r="G6933">
        <v>105</v>
      </c>
      <c r="H6933">
        <v>111</v>
      </c>
      <c r="I6933" t="str">
        <f>INDEX('DATA - Teams'!$C:$C,MATCH(C6933,'DATA - Teams'!$B:$B,0))</f>
        <v>GARTER</v>
      </c>
    </row>
    <row r="6934" spans="1:9" hidden="1" x14ac:dyDescent="0.2">
      <c r="A6934">
        <v>2018</v>
      </c>
      <c r="B6934">
        <v>10</v>
      </c>
      <c r="C6934" t="s">
        <v>411</v>
      </c>
      <c r="D6934" t="s">
        <v>204</v>
      </c>
      <c r="E6934" t="s">
        <v>20</v>
      </c>
      <c r="F6934" t="s">
        <v>43</v>
      </c>
      <c r="G6934">
        <v>88</v>
      </c>
      <c r="H6934">
        <v>89</v>
      </c>
      <c r="I6934" t="str">
        <f>INDEX('DATA - Teams'!$C:$C,MATCH(C6934,'DATA - Teams'!$B:$B,0))</f>
        <v>GARTER</v>
      </c>
    </row>
    <row r="6935" spans="1:9" hidden="1" x14ac:dyDescent="0.2">
      <c r="A6935">
        <v>2018</v>
      </c>
      <c r="B6935">
        <v>10</v>
      </c>
      <c r="C6935" t="s">
        <v>411</v>
      </c>
      <c r="D6935" t="s">
        <v>414</v>
      </c>
      <c r="E6935" t="s">
        <v>20</v>
      </c>
      <c r="F6935" t="s">
        <v>38</v>
      </c>
      <c r="G6935">
        <v>95</v>
      </c>
      <c r="H6935">
        <v>57</v>
      </c>
      <c r="I6935" t="str">
        <f>INDEX('DATA - Teams'!$C:$C,MATCH(C6935,'DATA - Teams'!$B:$B,0))</f>
        <v>GARTER</v>
      </c>
    </row>
    <row r="6936" spans="1:9" hidden="1" x14ac:dyDescent="0.2">
      <c r="A6936">
        <v>2018</v>
      </c>
      <c r="B6936">
        <v>10</v>
      </c>
      <c r="C6936" t="s">
        <v>411</v>
      </c>
      <c r="D6936" t="s">
        <v>76</v>
      </c>
      <c r="E6936" t="s">
        <v>14</v>
      </c>
      <c r="F6936" t="s">
        <v>38</v>
      </c>
      <c r="G6936">
        <v>76</v>
      </c>
      <c r="H6936">
        <v>81</v>
      </c>
      <c r="I6936" t="str">
        <f>INDEX('DATA - Teams'!$C:$C,MATCH(C6936,'DATA - Teams'!$B:$B,0))</f>
        <v>GARTER</v>
      </c>
    </row>
    <row r="6937" spans="1:9" hidden="1" x14ac:dyDescent="0.2">
      <c r="A6937">
        <v>2018</v>
      </c>
      <c r="B6937">
        <v>10</v>
      </c>
      <c r="C6937" t="s">
        <v>411</v>
      </c>
      <c r="D6937" t="s">
        <v>154</v>
      </c>
      <c r="E6937" t="s">
        <v>22</v>
      </c>
      <c r="F6937" t="s">
        <v>43</v>
      </c>
      <c r="G6937">
        <v>73</v>
      </c>
      <c r="H6937">
        <v>42</v>
      </c>
      <c r="I6937" t="str">
        <f>INDEX('DATA - Teams'!$C:$C,MATCH(C6937,'DATA - Teams'!$B:$B,0))</f>
        <v>GARTER</v>
      </c>
    </row>
    <row r="6938" spans="1:9" hidden="1" x14ac:dyDescent="0.2">
      <c r="A6938">
        <v>2018</v>
      </c>
      <c r="B6938">
        <v>10</v>
      </c>
      <c r="C6938" t="s">
        <v>411</v>
      </c>
      <c r="D6938" t="s">
        <v>376</v>
      </c>
      <c r="E6938" t="s">
        <v>28</v>
      </c>
      <c r="F6938" t="s">
        <v>43</v>
      </c>
      <c r="G6938">
        <v>66</v>
      </c>
      <c r="H6938">
        <v>12</v>
      </c>
      <c r="I6938" t="str">
        <f>INDEX('DATA - Teams'!$C:$C,MATCH(C6938,'DATA - Teams'!$B:$B,0))</f>
        <v>GARTER</v>
      </c>
    </row>
    <row r="6939" spans="1:9" hidden="1" x14ac:dyDescent="0.2">
      <c r="A6939">
        <v>2018</v>
      </c>
      <c r="B6939">
        <v>10</v>
      </c>
      <c r="C6939" t="s">
        <v>411</v>
      </c>
      <c r="D6939" t="s">
        <v>200</v>
      </c>
      <c r="E6939" t="s">
        <v>28</v>
      </c>
      <c r="F6939" t="s">
        <v>41</v>
      </c>
      <c r="G6939">
        <v>85</v>
      </c>
      <c r="H6939">
        <v>86</v>
      </c>
      <c r="I6939" t="str">
        <f>INDEX('DATA - Teams'!$C:$C,MATCH(C6939,'DATA - Teams'!$B:$B,0))</f>
        <v>GARTER</v>
      </c>
    </row>
    <row r="6940" spans="1:9" hidden="1" x14ac:dyDescent="0.2">
      <c r="A6940">
        <v>2018</v>
      </c>
      <c r="B6940">
        <v>10</v>
      </c>
      <c r="C6940" t="s">
        <v>411</v>
      </c>
      <c r="D6940" t="s">
        <v>398</v>
      </c>
      <c r="E6940" t="s">
        <v>28</v>
      </c>
      <c r="F6940" t="s">
        <v>41</v>
      </c>
      <c r="G6940">
        <v>82</v>
      </c>
      <c r="H6940">
        <v>39</v>
      </c>
      <c r="I6940" t="str">
        <f>INDEX('DATA - Teams'!$C:$C,MATCH(C6940,'DATA - Teams'!$B:$B,0))</f>
        <v>GARTER</v>
      </c>
    </row>
    <row r="6941" spans="1:9" hidden="1" x14ac:dyDescent="0.2">
      <c r="A6941">
        <v>2018</v>
      </c>
      <c r="B6941">
        <v>10</v>
      </c>
      <c r="C6941" t="s">
        <v>411</v>
      </c>
      <c r="D6941" t="s">
        <v>94</v>
      </c>
      <c r="E6941" t="s">
        <v>21</v>
      </c>
      <c r="F6941" t="s">
        <v>38</v>
      </c>
      <c r="G6941">
        <v>87</v>
      </c>
      <c r="H6941">
        <v>95</v>
      </c>
      <c r="I6941" t="str">
        <f>INDEX('DATA - Teams'!$C:$C,MATCH(C6941,'DATA - Teams'!$B:$B,0))</f>
        <v>GARTER</v>
      </c>
    </row>
    <row r="6942" spans="1:9" hidden="1" x14ac:dyDescent="0.2">
      <c r="A6942">
        <v>2018</v>
      </c>
      <c r="B6942">
        <v>10</v>
      </c>
      <c r="C6942" t="s">
        <v>411</v>
      </c>
      <c r="D6942" t="s">
        <v>133</v>
      </c>
      <c r="E6942" t="s">
        <v>21</v>
      </c>
      <c r="F6942" t="s">
        <v>41</v>
      </c>
      <c r="G6942">
        <v>80</v>
      </c>
      <c r="H6942">
        <v>94</v>
      </c>
      <c r="I6942" t="str">
        <f>INDEX('DATA - Teams'!$C:$C,MATCH(C6942,'DATA - Teams'!$B:$B,0))</f>
        <v>GARTER</v>
      </c>
    </row>
    <row r="6943" spans="1:9" hidden="1" x14ac:dyDescent="0.2">
      <c r="A6943">
        <v>2018</v>
      </c>
      <c r="B6943">
        <v>10</v>
      </c>
      <c r="C6943" t="s">
        <v>411</v>
      </c>
      <c r="D6943" t="s">
        <v>415</v>
      </c>
      <c r="E6943" t="s">
        <v>13</v>
      </c>
      <c r="F6943" t="s">
        <v>38</v>
      </c>
      <c r="G6943">
        <v>120</v>
      </c>
      <c r="H6943">
        <v>81</v>
      </c>
      <c r="I6943" t="str">
        <f>INDEX('DATA - Teams'!$C:$C,MATCH(C6943,'DATA - Teams'!$B:$B,0))</f>
        <v>GARTER</v>
      </c>
    </row>
    <row r="6944" spans="1:9" hidden="1" x14ac:dyDescent="0.2">
      <c r="A6944">
        <v>2018</v>
      </c>
      <c r="B6944">
        <v>10</v>
      </c>
      <c r="C6944" t="s">
        <v>411</v>
      </c>
      <c r="D6944" t="s">
        <v>273</v>
      </c>
      <c r="E6944" t="s">
        <v>17</v>
      </c>
      <c r="F6944" t="s">
        <v>41</v>
      </c>
      <c r="G6944">
        <v>80</v>
      </c>
      <c r="H6944">
        <v>106</v>
      </c>
      <c r="I6944" t="str">
        <f>INDEX('DATA - Teams'!$C:$C,MATCH(C6944,'DATA - Teams'!$B:$B,0))</f>
        <v>GARTER</v>
      </c>
    </row>
    <row r="6945" spans="1:9" hidden="1" x14ac:dyDescent="0.2">
      <c r="A6945">
        <v>2018</v>
      </c>
      <c r="B6945">
        <v>10</v>
      </c>
      <c r="C6945" t="s">
        <v>411</v>
      </c>
      <c r="D6945" t="s">
        <v>80</v>
      </c>
      <c r="E6945" t="s">
        <v>17</v>
      </c>
      <c r="F6945" t="s">
        <v>38</v>
      </c>
      <c r="G6945">
        <v>81</v>
      </c>
      <c r="H6945">
        <v>57</v>
      </c>
      <c r="I6945" t="str">
        <f>INDEX('DATA - Teams'!$C:$C,MATCH(C6945,'DATA - Teams'!$B:$B,0))</f>
        <v>GARTER</v>
      </c>
    </row>
    <row r="6946" spans="1:9" hidden="1" x14ac:dyDescent="0.2">
      <c r="A6946">
        <v>2018</v>
      </c>
      <c r="B6946">
        <v>10</v>
      </c>
      <c r="C6946" t="s">
        <v>411</v>
      </c>
      <c r="D6946" t="s">
        <v>50</v>
      </c>
      <c r="E6946" t="s">
        <v>32</v>
      </c>
      <c r="F6946" t="s">
        <v>41</v>
      </c>
      <c r="G6946">
        <v>104</v>
      </c>
      <c r="H6946">
        <v>99</v>
      </c>
      <c r="I6946" t="str">
        <f>INDEX('DATA - Teams'!$C:$C,MATCH(C6946,'DATA - Teams'!$B:$B,0))</f>
        <v>GARTER</v>
      </c>
    </row>
    <row r="6947" spans="1:9" hidden="1" x14ac:dyDescent="0.2">
      <c r="A6947">
        <v>2018</v>
      </c>
      <c r="B6947">
        <v>10</v>
      </c>
      <c r="C6947" t="s">
        <v>411</v>
      </c>
      <c r="D6947" t="s">
        <v>275</v>
      </c>
      <c r="E6947" t="s">
        <v>23</v>
      </c>
      <c r="F6947" t="s">
        <v>41</v>
      </c>
      <c r="G6947">
        <v>58</v>
      </c>
      <c r="H6947">
        <v>40</v>
      </c>
      <c r="I6947" t="str">
        <f>INDEX('DATA - Teams'!$C:$C,MATCH(C6947,'DATA - Teams'!$B:$B,0))</f>
        <v>GARTER</v>
      </c>
    </row>
    <row r="6948" spans="1:9" hidden="1" x14ac:dyDescent="0.2">
      <c r="A6948">
        <v>2018</v>
      </c>
      <c r="B6948">
        <v>10</v>
      </c>
      <c r="C6948" t="s">
        <v>411</v>
      </c>
      <c r="D6948" t="s">
        <v>159</v>
      </c>
      <c r="E6948" t="s">
        <v>23</v>
      </c>
      <c r="F6948" t="s">
        <v>43</v>
      </c>
      <c r="G6948">
        <v>89</v>
      </c>
      <c r="H6948">
        <v>108</v>
      </c>
      <c r="I6948" t="str">
        <f>INDEX('DATA - Teams'!$C:$C,MATCH(C6948,'DATA - Teams'!$B:$B,0))</f>
        <v>GARTER</v>
      </c>
    </row>
    <row r="6949" spans="1:9" hidden="1" x14ac:dyDescent="0.2">
      <c r="A6949">
        <v>2018</v>
      </c>
      <c r="B6949">
        <v>10</v>
      </c>
      <c r="C6949" t="s">
        <v>411</v>
      </c>
      <c r="D6949" t="s">
        <v>218</v>
      </c>
      <c r="E6949" t="s">
        <v>35</v>
      </c>
      <c r="F6949" t="s">
        <v>43</v>
      </c>
      <c r="G6949">
        <v>90</v>
      </c>
      <c r="H6949">
        <v>121</v>
      </c>
      <c r="I6949" t="str">
        <f>INDEX('DATA - Teams'!$C:$C,MATCH(C6949,'DATA - Teams'!$B:$B,0))</f>
        <v>GARTER</v>
      </c>
    </row>
    <row r="6950" spans="1:9" hidden="1" x14ac:dyDescent="0.2">
      <c r="A6950">
        <v>2018</v>
      </c>
      <c r="B6950">
        <v>10</v>
      </c>
      <c r="C6950" t="s">
        <v>411</v>
      </c>
      <c r="D6950" t="s">
        <v>413</v>
      </c>
      <c r="E6950" t="s">
        <v>16</v>
      </c>
      <c r="F6950" t="s">
        <v>59</v>
      </c>
      <c r="G6950">
        <v>108</v>
      </c>
      <c r="H6950">
        <v>0</v>
      </c>
      <c r="I6950" t="str">
        <f>INDEX('DATA - Teams'!$C:$C,MATCH(C6950,'DATA - Teams'!$B:$B,0))</f>
        <v>GARTER</v>
      </c>
    </row>
    <row r="6951" spans="1:9" hidden="1" x14ac:dyDescent="0.2">
      <c r="A6951">
        <v>2018</v>
      </c>
      <c r="B6951">
        <v>10</v>
      </c>
      <c r="C6951" t="s">
        <v>411</v>
      </c>
      <c r="D6951" t="s">
        <v>81</v>
      </c>
      <c r="E6951" t="s">
        <v>31</v>
      </c>
      <c r="F6951" t="s">
        <v>59</v>
      </c>
      <c r="G6951">
        <v>79</v>
      </c>
      <c r="H6951">
        <v>0</v>
      </c>
      <c r="I6951" t="str">
        <f>INDEX('DATA - Teams'!$C:$C,MATCH(C6951,'DATA - Teams'!$B:$B,0))</f>
        <v>GARTER</v>
      </c>
    </row>
    <row r="6952" spans="1:9" hidden="1" x14ac:dyDescent="0.2">
      <c r="A6952">
        <v>2018</v>
      </c>
      <c r="B6952">
        <v>10</v>
      </c>
      <c r="C6952" t="s">
        <v>411</v>
      </c>
      <c r="D6952" t="s">
        <v>135</v>
      </c>
      <c r="E6952" t="s">
        <v>22</v>
      </c>
      <c r="F6952" t="s">
        <v>59</v>
      </c>
      <c r="G6952">
        <v>90</v>
      </c>
      <c r="H6952">
        <v>0</v>
      </c>
      <c r="I6952" t="str">
        <f>INDEX('DATA - Teams'!$C:$C,MATCH(C6952,'DATA - Teams'!$B:$B,0))</f>
        <v>GARTER</v>
      </c>
    </row>
    <row r="6953" spans="1:9" hidden="1" x14ac:dyDescent="0.2">
      <c r="A6953">
        <v>2018</v>
      </c>
      <c r="B6953">
        <v>10</v>
      </c>
      <c r="C6953" t="s">
        <v>411</v>
      </c>
      <c r="D6953" t="s">
        <v>120</v>
      </c>
      <c r="E6953" t="s">
        <v>27</v>
      </c>
      <c r="F6953" t="s">
        <v>59</v>
      </c>
      <c r="G6953">
        <v>60</v>
      </c>
      <c r="H6953">
        <v>0</v>
      </c>
      <c r="I6953" t="str">
        <f>INDEX('DATA - Teams'!$C:$C,MATCH(C6953,'DATA - Teams'!$B:$B,0))</f>
        <v>GARTER</v>
      </c>
    </row>
    <row r="6954" spans="1:9" hidden="1" x14ac:dyDescent="0.2">
      <c r="A6954">
        <v>2018</v>
      </c>
      <c r="B6954">
        <v>11</v>
      </c>
      <c r="C6954" t="s">
        <v>411</v>
      </c>
      <c r="D6954" t="s">
        <v>165</v>
      </c>
      <c r="E6954" t="s">
        <v>10</v>
      </c>
      <c r="F6954" t="s">
        <v>41</v>
      </c>
      <c r="G6954">
        <v>105</v>
      </c>
      <c r="H6954">
        <v>83</v>
      </c>
      <c r="I6954" t="str">
        <f>INDEX('DATA - Teams'!$C:$C,MATCH(C6954,'DATA - Teams'!$B:$B,0))</f>
        <v>GARTER</v>
      </c>
    </row>
    <row r="6955" spans="1:9" hidden="1" x14ac:dyDescent="0.2">
      <c r="A6955">
        <v>2018</v>
      </c>
      <c r="B6955">
        <v>11</v>
      </c>
      <c r="C6955" t="s">
        <v>411</v>
      </c>
      <c r="D6955" t="s">
        <v>83</v>
      </c>
      <c r="E6955" t="s">
        <v>10</v>
      </c>
      <c r="F6955" t="s">
        <v>52</v>
      </c>
      <c r="G6955">
        <v>95</v>
      </c>
      <c r="H6955">
        <v>154</v>
      </c>
      <c r="I6955" t="str">
        <f>INDEX('DATA - Teams'!$C:$C,MATCH(C6955,'DATA - Teams'!$B:$B,0))</f>
        <v>GARTER</v>
      </c>
    </row>
    <row r="6956" spans="1:9" hidden="1" x14ac:dyDescent="0.2">
      <c r="A6956">
        <v>2018</v>
      </c>
      <c r="B6956">
        <v>11</v>
      </c>
      <c r="C6956" t="s">
        <v>411</v>
      </c>
      <c r="D6956" t="s">
        <v>413</v>
      </c>
      <c r="E6956" t="s">
        <v>16</v>
      </c>
      <c r="F6956" t="s">
        <v>43</v>
      </c>
      <c r="G6956">
        <v>101</v>
      </c>
      <c r="H6956">
        <v>74</v>
      </c>
      <c r="I6956" t="str">
        <f>INDEX('DATA - Teams'!$C:$C,MATCH(C6956,'DATA - Teams'!$B:$B,0))</f>
        <v>GARTER</v>
      </c>
    </row>
    <row r="6957" spans="1:9" hidden="1" x14ac:dyDescent="0.2">
      <c r="A6957">
        <v>2018</v>
      </c>
      <c r="B6957">
        <v>11</v>
      </c>
      <c r="C6957" t="s">
        <v>411</v>
      </c>
      <c r="D6957" t="s">
        <v>414</v>
      </c>
      <c r="E6957" t="s">
        <v>20</v>
      </c>
      <c r="F6957" t="s">
        <v>38</v>
      </c>
      <c r="G6957">
        <v>84</v>
      </c>
      <c r="H6957">
        <v>69</v>
      </c>
      <c r="I6957" t="str">
        <f>INDEX('DATA - Teams'!$C:$C,MATCH(C6957,'DATA - Teams'!$B:$B,0))</f>
        <v>GARTER</v>
      </c>
    </row>
    <row r="6958" spans="1:9" hidden="1" x14ac:dyDescent="0.2">
      <c r="A6958">
        <v>2018</v>
      </c>
      <c r="B6958">
        <v>11</v>
      </c>
      <c r="C6958" t="s">
        <v>411</v>
      </c>
      <c r="D6958" t="s">
        <v>204</v>
      </c>
      <c r="E6958" t="s">
        <v>20</v>
      </c>
      <c r="F6958" t="s">
        <v>43</v>
      </c>
      <c r="G6958">
        <v>101</v>
      </c>
      <c r="H6958">
        <v>92</v>
      </c>
      <c r="I6958" t="str">
        <f>INDEX('DATA - Teams'!$C:$C,MATCH(C6958,'DATA - Teams'!$B:$B,0))</f>
        <v>GARTER</v>
      </c>
    </row>
    <row r="6959" spans="1:9" hidden="1" x14ac:dyDescent="0.2">
      <c r="A6959">
        <v>2018</v>
      </c>
      <c r="B6959">
        <v>11</v>
      </c>
      <c r="C6959" t="s">
        <v>411</v>
      </c>
      <c r="D6959" t="s">
        <v>81</v>
      </c>
      <c r="E6959" t="s">
        <v>31</v>
      </c>
      <c r="F6959" t="s">
        <v>41</v>
      </c>
      <c r="G6959">
        <v>81</v>
      </c>
      <c r="H6959">
        <v>88</v>
      </c>
      <c r="I6959" t="str">
        <f>INDEX('DATA - Teams'!$C:$C,MATCH(C6959,'DATA - Teams'!$B:$B,0))</f>
        <v>GARTER</v>
      </c>
    </row>
    <row r="6960" spans="1:9" hidden="1" x14ac:dyDescent="0.2">
      <c r="A6960">
        <v>2018</v>
      </c>
      <c r="B6960">
        <v>11</v>
      </c>
      <c r="C6960" t="s">
        <v>411</v>
      </c>
      <c r="D6960" t="s">
        <v>76</v>
      </c>
      <c r="E6960" t="s">
        <v>14</v>
      </c>
      <c r="F6960" t="s">
        <v>38</v>
      </c>
      <c r="G6960">
        <v>89</v>
      </c>
      <c r="H6960">
        <v>142</v>
      </c>
      <c r="I6960" t="str">
        <f>INDEX('DATA - Teams'!$C:$C,MATCH(C6960,'DATA - Teams'!$B:$B,0))</f>
        <v>GARTER</v>
      </c>
    </row>
    <row r="6961" spans="1:9" hidden="1" x14ac:dyDescent="0.2">
      <c r="A6961">
        <v>2018</v>
      </c>
      <c r="B6961">
        <v>11</v>
      </c>
      <c r="C6961" t="s">
        <v>411</v>
      </c>
      <c r="D6961" t="s">
        <v>154</v>
      </c>
      <c r="E6961" t="s">
        <v>22</v>
      </c>
      <c r="F6961" t="s">
        <v>43</v>
      </c>
      <c r="G6961">
        <v>67</v>
      </c>
      <c r="H6961">
        <v>63</v>
      </c>
      <c r="I6961" t="str">
        <f>INDEX('DATA - Teams'!$C:$C,MATCH(C6961,'DATA - Teams'!$B:$B,0))</f>
        <v>GARTER</v>
      </c>
    </row>
    <row r="6962" spans="1:9" hidden="1" x14ac:dyDescent="0.2">
      <c r="A6962">
        <v>2018</v>
      </c>
      <c r="B6962">
        <v>11</v>
      </c>
      <c r="C6962" t="s">
        <v>411</v>
      </c>
      <c r="D6962" t="s">
        <v>376</v>
      </c>
      <c r="E6962" t="s">
        <v>28</v>
      </c>
      <c r="F6962" t="s">
        <v>43</v>
      </c>
      <c r="G6962">
        <v>62</v>
      </c>
      <c r="H6962">
        <v>71</v>
      </c>
      <c r="I6962" t="str">
        <f>INDEX('DATA - Teams'!$C:$C,MATCH(C6962,'DATA - Teams'!$B:$B,0))</f>
        <v>GARTER</v>
      </c>
    </row>
    <row r="6963" spans="1:9" hidden="1" x14ac:dyDescent="0.2">
      <c r="A6963">
        <v>2018</v>
      </c>
      <c r="B6963">
        <v>11</v>
      </c>
      <c r="C6963" t="s">
        <v>411</v>
      </c>
      <c r="D6963" t="s">
        <v>200</v>
      </c>
      <c r="E6963" t="s">
        <v>28</v>
      </c>
      <c r="F6963" t="s">
        <v>41</v>
      </c>
      <c r="G6963">
        <v>92</v>
      </c>
      <c r="H6963">
        <v>116</v>
      </c>
      <c r="I6963" t="str">
        <f>INDEX('DATA - Teams'!$C:$C,MATCH(C6963,'DATA - Teams'!$B:$B,0))</f>
        <v>GARTER</v>
      </c>
    </row>
    <row r="6964" spans="1:9" hidden="1" x14ac:dyDescent="0.2">
      <c r="A6964">
        <v>2018</v>
      </c>
      <c r="B6964">
        <v>11</v>
      </c>
      <c r="C6964" t="s">
        <v>411</v>
      </c>
      <c r="D6964" t="s">
        <v>133</v>
      </c>
      <c r="E6964" t="s">
        <v>21</v>
      </c>
      <c r="F6964" t="s">
        <v>41</v>
      </c>
      <c r="G6964">
        <v>81</v>
      </c>
      <c r="H6964">
        <v>104</v>
      </c>
      <c r="I6964" t="str">
        <f>INDEX('DATA - Teams'!$C:$C,MATCH(C6964,'DATA - Teams'!$B:$B,0))</f>
        <v>GARTER</v>
      </c>
    </row>
    <row r="6965" spans="1:9" hidden="1" x14ac:dyDescent="0.2">
      <c r="A6965">
        <v>2018</v>
      </c>
      <c r="B6965">
        <v>11</v>
      </c>
      <c r="C6965" t="s">
        <v>411</v>
      </c>
      <c r="D6965" t="s">
        <v>94</v>
      </c>
      <c r="E6965" t="s">
        <v>21</v>
      </c>
      <c r="F6965" t="s">
        <v>38</v>
      </c>
      <c r="G6965">
        <v>96</v>
      </c>
      <c r="H6965">
        <v>108</v>
      </c>
      <c r="I6965" t="str">
        <f>INDEX('DATA - Teams'!$C:$C,MATCH(C6965,'DATA - Teams'!$B:$B,0))</f>
        <v>GARTER</v>
      </c>
    </row>
    <row r="6966" spans="1:9" hidden="1" x14ac:dyDescent="0.2">
      <c r="A6966">
        <v>2018</v>
      </c>
      <c r="B6966">
        <v>11</v>
      </c>
      <c r="C6966" t="s">
        <v>411</v>
      </c>
      <c r="D6966" t="s">
        <v>415</v>
      </c>
      <c r="E6966" t="s">
        <v>13</v>
      </c>
      <c r="F6966" t="s">
        <v>38</v>
      </c>
      <c r="G6966">
        <v>102</v>
      </c>
      <c r="H6966">
        <v>14</v>
      </c>
      <c r="I6966" t="str">
        <f>INDEX('DATA - Teams'!$C:$C,MATCH(C6966,'DATA - Teams'!$B:$B,0))</f>
        <v>GARTER</v>
      </c>
    </row>
    <row r="6967" spans="1:9" hidden="1" x14ac:dyDescent="0.2">
      <c r="A6967">
        <v>2018</v>
      </c>
      <c r="B6967">
        <v>11</v>
      </c>
      <c r="C6967" t="s">
        <v>411</v>
      </c>
      <c r="D6967" t="s">
        <v>273</v>
      </c>
      <c r="E6967" t="s">
        <v>17</v>
      </c>
      <c r="F6967" t="s">
        <v>41</v>
      </c>
      <c r="G6967">
        <v>75</v>
      </c>
      <c r="H6967">
        <v>57</v>
      </c>
      <c r="I6967" t="str">
        <f>INDEX('DATA - Teams'!$C:$C,MATCH(C6967,'DATA - Teams'!$B:$B,0))</f>
        <v>GARTER</v>
      </c>
    </row>
    <row r="6968" spans="1:9" hidden="1" x14ac:dyDescent="0.2">
      <c r="A6968">
        <v>2018</v>
      </c>
      <c r="B6968">
        <v>11</v>
      </c>
      <c r="C6968" t="s">
        <v>411</v>
      </c>
      <c r="D6968" t="s">
        <v>79</v>
      </c>
      <c r="E6968" t="s">
        <v>17</v>
      </c>
      <c r="F6968" t="s">
        <v>38</v>
      </c>
      <c r="G6968">
        <v>65</v>
      </c>
      <c r="H6968">
        <v>93</v>
      </c>
      <c r="I6968" t="str">
        <f>INDEX('DATA - Teams'!$C:$C,MATCH(C6968,'DATA - Teams'!$B:$B,0))</f>
        <v>GARTER</v>
      </c>
    </row>
    <row r="6969" spans="1:9" hidden="1" x14ac:dyDescent="0.2">
      <c r="A6969">
        <v>2018</v>
      </c>
      <c r="B6969">
        <v>11</v>
      </c>
      <c r="C6969" t="s">
        <v>411</v>
      </c>
      <c r="D6969" t="s">
        <v>50</v>
      </c>
      <c r="E6969" t="s">
        <v>32</v>
      </c>
      <c r="F6969" t="s">
        <v>41</v>
      </c>
      <c r="G6969">
        <v>102</v>
      </c>
      <c r="H6969">
        <v>97</v>
      </c>
      <c r="I6969" t="str">
        <f>INDEX('DATA - Teams'!$C:$C,MATCH(C6969,'DATA - Teams'!$B:$B,0))</f>
        <v>GARTER</v>
      </c>
    </row>
    <row r="6970" spans="1:9" hidden="1" x14ac:dyDescent="0.2">
      <c r="A6970">
        <v>2018</v>
      </c>
      <c r="B6970">
        <v>11</v>
      </c>
      <c r="C6970" t="s">
        <v>411</v>
      </c>
      <c r="D6970" t="s">
        <v>275</v>
      </c>
      <c r="E6970" t="s">
        <v>23</v>
      </c>
      <c r="F6970" t="s">
        <v>41</v>
      </c>
      <c r="G6970">
        <v>71</v>
      </c>
      <c r="H6970">
        <v>118</v>
      </c>
      <c r="I6970" t="str">
        <f>INDEX('DATA - Teams'!$C:$C,MATCH(C6970,'DATA - Teams'!$B:$B,0))</f>
        <v>GARTER</v>
      </c>
    </row>
    <row r="6971" spans="1:9" hidden="1" x14ac:dyDescent="0.2">
      <c r="A6971">
        <v>2018</v>
      </c>
      <c r="B6971">
        <v>11</v>
      </c>
      <c r="C6971" t="s">
        <v>411</v>
      </c>
      <c r="D6971" t="s">
        <v>218</v>
      </c>
      <c r="E6971" t="s">
        <v>35</v>
      </c>
      <c r="F6971" t="s">
        <v>43</v>
      </c>
      <c r="G6971">
        <v>81</v>
      </c>
      <c r="H6971">
        <v>50</v>
      </c>
      <c r="I6971" t="str">
        <f>INDEX('DATA - Teams'!$C:$C,MATCH(C6971,'DATA - Teams'!$B:$B,0))</f>
        <v>GARTER</v>
      </c>
    </row>
    <row r="6972" spans="1:9" hidden="1" x14ac:dyDescent="0.2">
      <c r="A6972">
        <v>2018</v>
      </c>
      <c r="B6972">
        <v>11</v>
      </c>
      <c r="C6972" t="s">
        <v>411</v>
      </c>
      <c r="D6972" t="s">
        <v>135</v>
      </c>
      <c r="E6972" t="s">
        <v>22</v>
      </c>
      <c r="F6972" t="s">
        <v>59</v>
      </c>
      <c r="G6972">
        <v>90</v>
      </c>
      <c r="H6972">
        <v>0</v>
      </c>
      <c r="I6972" t="str">
        <f>INDEX('DATA - Teams'!$C:$C,MATCH(C6972,'DATA - Teams'!$B:$B,0))</f>
        <v>GARTER</v>
      </c>
    </row>
    <row r="6973" spans="1:9" hidden="1" x14ac:dyDescent="0.2">
      <c r="A6973">
        <v>2018</v>
      </c>
      <c r="B6973">
        <v>11</v>
      </c>
      <c r="C6973" t="s">
        <v>411</v>
      </c>
      <c r="D6973" t="s">
        <v>78</v>
      </c>
      <c r="E6973" t="s">
        <v>17</v>
      </c>
      <c r="F6973" t="s">
        <v>59</v>
      </c>
      <c r="G6973">
        <v>71</v>
      </c>
      <c r="H6973">
        <v>15</v>
      </c>
      <c r="I6973" t="str">
        <f>INDEX('DATA - Teams'!$C:$C,MATCH(C6973,'DATA - Teams'!$B:$B,0))</f>
        <v>GARTER</v>
      </c>
    </row>
    <row r="6974" spans="1:9" hidden="1" x14ac:dyDescent="0.2">
      <c r="A6974">
        <v>2018</v>
      </c>
      <c r="B6974">
        <v>11</v>
      </c>
      <c r="C6974" t="s">
        <v>411</v>
      </c>
      <c r="D6974" t="s">
        <v>80</v>
      </c>
      <c r="E6974" t="s">
        <v>17</v>
      </c>
      <c r="F6974" t="s">
        <v>59</v>
      </c>
      <c r="G6974">
        <v>79</v>
      </c>
      <c r="H6974">
        <v>92</v>
      </c>
      <c r="I6974" t="str">
        <f>INDEX('DATA - Teams'!$C:$C,MATCH(C6974,'DATA - Teams'!$B:$B,0))</f>
        <v>GARTER</v>
      </c>
    </row>
    <row r="6975" spans="1:9" hidden="1" x14ac:dyDescent="0.2">
      <c r="A6975">
        <v>2018</v>
      </c>
      <c r="B6975">
        <v>11</v>
      </c>
      <c r="C6975" t="s">
        <v>411</v>
      </c>
      <c r="D6975" t="s">
        <v>159</v>
      </c>
      <c r="E6975" t="s">
        <v>23</v>
      </c>
      <c r="F6975" t="s">
        <v>59</v>
      </c>
      <c r="G6975">
        <v>97</v>
      </c>
      <c r="H6975">
        <v>71</v>
      </c>
      <c r="I6975" t="str">
        <f>INDEX('DATA - Teams'!$C:$C,MATCH(C6975,'DATA - Teams'!$B:$B,0))</f>
        <v>GARTER</v>
      </c>
    </row>
    <row r="6976" spans="1:9" hidden="1" x14ac:dyDescent="0.2">
      <c r="A6976">
        <v>2018</v>
      </c>
      <c r="B6976">
        <v>12</v>
      </c>
      <c r="C6976" t="s">
        <v>411</v>
      </c>
      <c r="D6976" t="s">
        <v>165</v>
      </c>
      <c r="E6976" t="s">
        <v>10</v>
      </c>
      <c r="F6976" t="s">
        <v>41</v>
      </c>
      <c r="G6976">
        <v>95</v>
      </c>
      <c r="H6976">
        <v>53</v>
      </c>
      <c r="I6976" t="str">
        <f>INDEX('DATA - Teams'!$C:$C,MATCH(C6976,'DATA - Teams'!$B:$B,0))</f>
        <v>GARTER</v>
      </c>
    </row>
    <row r="6977" spans="1:9" hidden="1" x14ac:dyDescent="0.2">
      <c r="A6977">
        <v>2018</v>
      </c>
      <c r="B6977">
        <v>12</v>
      </c>
      <c r="C6977" t="s">
        <v>411</v>
      </c>
      <c r="D6977" t="s">
        <v>83</v>
      </c>
      <c r="E6977" t="s">
        <v>10</v>
      </c>
      <c r="F6977" t="s">
        <v>52</v>
      </c>
      <c r="G6977">
        <v>88</v>
      </c>
      <c r="H6977">
        <v>70</v>
      </c>
      <c r="I6977" t="str">
        <f>INDEX('DATA - Teams'!$C:$C,MATCH(C6977,'DATA - Teams'!$B:$B,0))</f>
        <v>GARTER</v>
      </c>
    </row>
    <row r="6978" spans="1:9" hidden="1" x14ac:dyDescent="0.2">
      <c r="A6978">
        <v>2018</v>
      </c>
      <c r="B6978">
        <v>12</v>
      </c>
      <c r="C6978" t="s">
        <v>411</v>
      </c>
      <c r="D6978" t="s">
        <v>413</v>
      </c>
      <c r="E6978" t="s">
        <v>16</v>
      </c>
      <c r="F6978" t="s">
        <v>43</v>
      </c>
      <c r="G6978">
        <v>96</v>
      </c>
      <c r="H6978">
        <v>75</v>
      </c>
      <c r="I6978" t="str">
        <f>INDEX('DATA - Teams'!$C:$C,MATCH(C6978,'DATA - Teams'!$B:$B,0))</f>
        <v>GARTER</v>
      </c>
    </row>
    <row r="6979" spans="1:9" hidden="1" x14ac:dyDescent="0.2">
      <c r="A6979">
        <v>2018</v>
      </c>
      <c r="B6979">
        <v>12</v>
      </c>
      <c r="C6979" t="s">
        <v>411</v>
      </c>
      <c r="D6979" t="s">
        <v>414</v>
      </c>
      <c r="E6979" t="s">
        <v>20</v>
      </c>
      <c r="F6979" t="s">
        <v>38</v>
      </c>
      <c r="G6979">
        <v>89</v>
      </c>
      <c r="H6979">
        <v>87</v>
      </c>
      <c r="I6979" t="str">
        <f>INDEX('DATA - Teams'!$C:$C,MATCH(C6979,'DATA - Teams'!$B:$B,0))</f>
        <v>GARTER</v>
      </c>
    </row>
    <row r="6980" spans="1:9" hidden="1" x14ac:dyDescent="0.2">
      <c r="A6980">
        <v>2018</v>
      </c>
      <c r="B6980">
        <v>12</v>
      </c>
      <c r="C6980" t="s">
        <v>411</v>
      </c>
      <c r="D6980" t="s">
        <v>81</v>
      </c>
      <c r="E6980" t="s">
        <v>31</v>
      </c>
      <c r="F6980" t="s">
        <v>41</v>
      </c>
      <c r="G6980">
        <v>74</v>
      </c>
      <c r="H6980">
        <v>68</v>
      </c>
      <c r="I6980" t="str">
        <f>INDEX('DATA - Teams'!$C:$C,MATCH(C6980,'DATA - Teams'!$B:$B,0))</f>
        <v>GARTER</v>
      </c>
    </row>
    <row r="6981" spans="1:9" hidden="1" x14ac:dyDescent="0.2">
      <c r="A6981">
        <v>2018</v>
      </c>
      <c r="B6981">
        <v>12</v>
      </c>
      <c r="C6981" t="s">
        <v>411</v>
      </c>
      <c r="D6981" t="s">
        <v>417</v>
      </c>
      <c r="E6981" t="s">
        <v>14</v>
      </c>
      <c r="F6981" t="s">
        <v>43</v>
      </c>
      <c r="G6981">
        <v>108</v>
      </c>
      <c r="H6981">
        <v>111</v>
      </c>
      <c r="I6981" t="str">
        <f>INDEX('DATA - Teams'!$C:$C,MATCH(C6981,'DATA - Teams'!$B:$B,0))</f>
        <v>GARTER</v>
      </c>
    </row>
    <row r="6982" spans="1:9" hidden="1" x14ac:dyDescent="0.2">
      <c r="A6982">
        <v>2018</v>
      </c>
      <c r="B6982">
        <v>12</v>
      </c>
      <c r="C6982" t="s">
        <v>411</v>
      </c>
      <c r="D6982" t="s">
        <v>76</v>
      </c>
      <c r="E6982" t="s">
        <v>14</v>
      </c>
      <c r="F6982" t="s">
        <v>38</v>
      </c>
      <c r="G6982">
        <v>84</v>
      </c>
      <c r="H6982">
        <v>76</v>
      </c>
      <c r="I6982" t="str">
        <f>INDEX('DATA - Teams'!$C:$C,MATCH(C6982,'DATA - Teams'!$B:$B,0))</f>
        <v>GARTER</v>
      </c>
    </row>
    <row r="6983" spans="1:9" hidden="1" x14ac:dyDescent="0.2">
      <c r="A6983">
        <v>2018</v>
      </c>
      <c r="B6983">
        <v>12</v>
      </c>
      <c r="C6983" t="s">
        <v>411</v>
      </c>
      <c r="D6983" t="s">
        <v>376</v>
      </c>
      <c r="E6983" t="s">
        <v>28</v>
      </c>
      <c r="F6983" t="s">
        <v>43</v>
      </c>
      <c r="G6983">
        <v>51</v>
      </c>
      <c r="H6983">
        <v>61</v>
      </c>
      <c r="I6983" t="str">
        <f>INDEX('DATA - Teams'!$C:$C,MATCH(C6983,'DATA - Teams'!$B:$B,0))</f>
        <v>GARTER</v>
      </c>
    </row>
    <row r="6984" spans="1:9" hidden="1" x14ac:dyDescent="0.2">
      <c r="A6984">
        <v>2018</v>
      </c>
      <c r="B6984">
        <v>12</v>
      </c>
      <c r="C6984" t="s">
        <v>411</v>
      </c>
      <c r="D6984" t="s">
        <v>200</v>
      </c>
      <c r="E6984" t="s">
        <v>28</v>
      </c>
      <c r="F6984" t="s">
        <v>41</v>
      </c>
      <c r="G6984">
        <v>92</v>
      </c>
      <c r="H6984">
        <v>98</v>
      </c>
      <c r="I6984" t="str">
        <f>INDEX('DATA - Teams'!$C:$C,MATCH(C6984,'DATA - Teams'!$B:$B,0))</f>
        <v>GARTER</v>
      </c>
    </row>
    <row r="6985" spans="1:9" hidden="1" x14ac:dyDescent="0.2">
      <c r="A6985">
        <v>2018</v>
      </c>
      <c r="B6985">
        <v>12</v>
      </c>
      <c r="C6985" t="s">
        <v>411</v>
      </c>
      <c r="D6985" t="s">
        <v>268</v>
      </c>
      <c r="E6985" t="s">
        <v>18</v>
      </c>
      <c r="F6985" t="s">
        <v>43</v>
      </c>
      <c r="G6985">
        <v>81</v>
      </c>
      <c r="H6985">
        <v>117</v>
      </c>
      <c r="I6985" t="str">
        <f>INDEX('DATA - Teams'!$C:$C,MATCH(C6985,'DATA - Teams'!$B:$B,0))</f>
        <v>GARTER</v>
      </c>
    </row>
    <row r="6986" spans="1:9" hidden="1" x14ac:dyDescent="0.2">
      <c r="A6986">
        <v>2018</v>
      </c>
      <c r="B6986">
        <v>12</v>
      </c>
      <c r="C6986" t="s">
        <v>411</v>
      </c>
      <c r="D6986" t="s">
        <v>80</v>
      </c>
      <c r="E6986" t="s">
        <v>17</v>
      </c>
      <c r="F6986" t="s">
        <v>38</v>
      </c>
      <c r="G6986">
        <v>75</v>
      </c>
      <c r="H6986">
        <v>58</v>
      </c>
      <c r="I6986" t="str">
        <f>INDEX('DATA - Teams'!$C:$C,MATCH(C6986,'DATA - Teams'!$B:$B,0))</f>
        <v>GARTER</v>
      </c>
    </row>
    <row r="6987" spans="1:9" hidden="1" x14ac:dyDescent="0.2">
      <c r="A6987">
        <v>2018</v>
      </c>
      <c r="B6987">
        <v>12</v>
      </c>
      <c r="C6987" t="s">
        <v>411</v>
      </c>
      <c r="D6987" t="s">
        <v>273</v>
      </c>
      <c r="E6987" t="s">
        <v>17</v>
      </c>
      <c r="F6987" t="s">
        <v>41</v>
      </c>
      <c r="G6987">
        <v>82</v>
      </c>
      <c r="H6987">
        <v>92</v>
      </c>
      <c r="I6987" t="str">
        <f>INDEX('DATA - Teams'!$C:$C,MATCH(C6987,'DATA - Teams'!$B:$B,0))</f>
        <v>GARTER</v>
      </c>
    </row>
    <row r="6988" spans="1:9" hidden="1" x14ac:dyDescent="0.2">
      <c r="A6988">
        <v>2018</v>
      </c>
      <c r="B6988">
        <v>12</v>
      </c>
      <c r="C6988" t="s">
        <v>411</v>
      </c>
      <c r="D6988" t="s">
        <v>79</v>
      </c>
      <c r="E6988" t="s">
        <v>17</v>
      </c>
      <c r="F6988" t="s">
        <v>38</v>
      </c>
      <c r="G6988">
        <v>70</v>
      </c>
      <c r="H6988">
        <v>87</v>
      </c>
      <c r="I6988" t="str">
        <f>INDEX('DATA - Teams'!$C:$C,MATCH(C6988,'DATA - Teams'!$B:$B,0))</f>
        <v>GARTER</v>
      </c>
    </row>
    <row r="6989" spans="1:9" hidden="1" x14ac:dyDescent="0.2">
      <c r="A6989">
        <v>2018</v>
      </c>
      <c r="B6989">
        <v>12</v>
      </c>
      <c r="C6989" t="s">
        <v>411</v>
      </c>
      <c r="D6989" t="s">
        <v>50</v>
      </c>
      <c r="E6989" t="s">
        <v>32</v>
      </c>
      <c r="F6989" t="s">
        <v>41</v>
      </c>
      <c r="G6989">
        <v>108</v>
      </c>
      <c r="H6989">
        <v>146</v>
      </c>
      <c r="I6989" t="str">
        <f>INDEX('DATA - Teams'!$C:$C,MATCH(C6989,'DATA - Teams'!$B:$B,0))</f>
        <v>GARTER</v>
      </c>
    </row>
    <row r="6990" spans="1:9" hidden="1" x14ac:dyDescent="0.2">
      <c r="A6990">
        <v>2018</v>
      </c>
      <c r="B6990">
        <v>12</v>
      </c>
      <c r="C6990" t="s">
        <v>411</v>
      </c>
      <c r="D6990" t="s">
        <v>314</v>
      </c>
      <c r="E6990" t="s">
        <v>32</v>
      </c>
      <c r="F6990" t="s">
        <v>41</v>
      </c>
      <c r="G6990">
        <v>95</v>
      </c>
      <c r="H6990">
        <v>94</v>
      </c>
      <c r="I6990" t="str">
        <f>INDEX('DATA - Teams'!$C:$C,MATCH(C6990,'DATA - Teams'!$B:$B,0))</f>
        <v>GARTER</v>
      </c>
    </row>
    <row r="6991" spans="1:9" hidden="1" x14ac:dyDescent="0.2">
      <c r="A6991">
        <v>2018</v>
      </c>
      <c r="B6991">
        <v>12</v>
      </c>
      <c r="C6991" t="s">
        <v>411</v>
      </c>
      <c r="D6991" t="s">
        <v>275</v>
      </c>
      <c r="E6991" t="s">
        <v>23</v>
      </c>
      <c r="F6991" t="s">
        <v>41</v>
      </c>
      <c r="G6991">
        <v>71</v>
      </c>
      <c r="H6991">
        <v>65</v>
      </c>
      <c r="I6991" t="str">
        <f>INDEX('DATA - Teams'!$C:$C,MATCH(C6991,'DATA - Teams'!$B:$B,0))</f>
        <v>GARTER</v>
      </c>
    </row>
    <row r="6992" spans="1:9" hidden="1" x14ac:dyDescent="0.2">
      <c r="A6992">
        <v>2018</v>
      </c>
      <c r="B6992">
        <v>12</v>
      </c>
      <c r="C6992" t="s">
        <v>411</v>
      </c>
      <c r="D6992" t="s">
        <v>159</v>
      </c>
      <c r="E6992" t="s">
        <v>23</v>
      </c>
      <c r="F6992" t="s">
        <v>43</v>
      </c>
      <c r="G6992">
        <v>99</v>
      </c>
      <c r="H6992">
        <v>82</v>
      </c>
      <c r="I6992" t="str">
        <f>INDEX('DATA - Teams'!$C:$C,MATCH(C6992,'DATA - Teams'!$B:$B,0))</f>
        <v>GARTER</v>
      </c>
    </row>
    <row r="6993" spans="1:9" hidden="1" x14ac:dyDescent="0.2">
      <c r="A6993">
        <v>2018</v>
      </c>
      <c r="B6993">
        <v>12</v>
      </c>
      <c r="C6993" t="s">
        <v>411</v>
      </c>
      <c r="D6993" t="s">
        <v>418</v>
      </c>
      <c r="E6993" t="s">
        <v>23</v>
      </c>
      <c r="F6993" t="s">
        <v>38</v>
      </c>
      <c r="G6993">
        <v>82</v>
      </c>
      <c r="H6993">
        <v>70</v>
      </c>
      <c r="I6993" t="str">
        <f>INDEX('DATA - Teams'!$C:$C,MATCH(C6993,'DATA - Teams'!$B:$B,0))</f>
        <v>GARTER</v>
      </c>
    </row>
    <row r="6994" spans="1:9" hidden="1" x14ac:dyDescent="0.2">
      <c r="A6994">
        <v>2018</v>
      </c>
      <c r="B6994">
        <v>12</v>
      </c>
      <c r="C6994" t="s">
        <v>411</v>
      </c>
      <c r="D6994" t="s">
        <v>154</v>
      </c>
      <c r="E6994" t="s">
        <v>22</v>
      </c>
      <c r="F6994" t="s">
        <v>59</v>
      </c>
      <c r="G6994">
        <v>67</v>
      </c>
      <c r="H6994">
        <v>0</v>
      </c>
      <c r="I6994" t="str">
        <f>INDEX('DATA - Teams'!$C:$C,MATCH(C6994,'DATA - Teams'!$B:$B,0))</f>
        <v>GARTER</v>
      </c>
    </row>
    <row r="6995" spans="1:9" hidden="1" x14ac:dyDescent="0.2">
      <c r="A6995">
        <v>2018</v>
      </c>
      <c r="B6995">
        <v>12</v>
      </c>
      <c r="C6995" t="s">
        <v>411</v>
      </c>
      <c r="D6995" t="s">
        <v>135</v>
      </c>
      <c r="E6995" t="s">
        <v>22</v>
      </c>
      <c r="F6995" t="s">
        <v>59</v>
      </c>
      <c r="G6995">
        <v>90</v>
      </c>
      <c r="H6995">
        <v>0</v>
      </c>
      <c r="I6995" t="str">
        <f>INDEX('DATA - Teams'!$C:$C,MATCH(C6995,'DATA - Teams'!$B:$B,0))</f>
        <v>GARTER</v>
      </c>
    </row>
    <row r="6996" spans="1:9" hidden="1" x14ac:dyDescent="0.2">
      <c r="A6996">
        <v>2018</v>
      </c>
      <c r="B6996">
        <v>12</v>
      </c>
      <c r="C6996" t="s">
        <v>411</v>
      </c>
      <c r="D6996" t="s">
        <v>94</v>
      </c>
      <c r="E6996" t="s">
        <v>21</v>
      </c>
      <c r="F6996" t="s">
        <v>59</v>
      </c>
      <c r="G6996">
        <v>96</v>
      </c>
      <c r="H6996">
        <v>0</v>
      </c>
      <c r="I6996" t="str">
        <f>INDEX('DATA - Teams'!$C:$C,MATCH(C6996,'DATA - Teams'!$B:$B,0))</f>
        <v>GARTER</v>
      </c>
    </row>
    <row r="6997" spans="1:9" hidden="1" x14ac:dyDescent="0.2">
      <c r="A6997">
        <v>2018</v>
      </c>
      <c r="B6997">
        <v>12</v>
      </c>
      <c r="C6997" t="s">
        <v>411</v>
      </c>
      <c r="D6997" t="s">
        <v>415</v>
      </c>
      <c r="E6997" t="s">
        <v>13</v>
      </c>
      <c r="F6997" t="s">
        <v>59</v>
      </c>
      <c r="G6997">
        <v>102</v>
      </c>
      <c r="H6997">
        <v>0</v>
      </c>
      <c r="I6997" t="str">
        <f>INDEX('DATA - Teams'!$C:$C,MATCH(C6997,'DATA - Teams'!$B:$B,0))</f>
        <v>GARTER</v>
      </c>
    </row>
    <row r="6998" spans="1:9" hidden="1" x14ac:dyDescent="0.2">
      <c r="A6998">
        <v>2018</v>
      </c>
      <c r="B6998">
        <v>13</v>
      </c>
      <c r="C6998" t="s">
        <v>411</v>
      </c>
      <c r="D6998" t="s">
        <v>165</v>
      </c>
      <c r="E6998" t="s">
        <v>10</v>
      </c>
      <c r="F6998" t="s">
        <v>41</v>
      </c>
      <c r="G6998">
        <v>95</v>
      </c>
      <c r="H6998">
        <v>0</v>
      </c>
      <c r="I6998" t="str">
        <f>INDEX('DATA - Teams'!$C:$C,MATCH(C6998,'DATA - Teams'!$B:$B,0))</f>
        <v>GARTER</v>
      </c>
    </row>
    <row r="6999" spans="1:9" hidden="1" x14ac:dyDescent="0.2">
      <c r="A6999">
        <v>2018</v>
      </c>
      <c r="B6999">
        <v>13</v>
      </c>
      <c r="C6999" t="s">
        <v>411</v>
      </c>
      <c r="D6999" t="s">
        <v>83</v>
      </c>
      <c r="E6999" t="s">
        <v>10</v>
      </c>
      <c r="F6999" t="s">
        <v>52</v>
      </c>
      <c r="G6999">
        <v>88</v>
      </c>
      <c r="H6999">
        <v>0</v>
      </c>
      <c r="I6999" t="str">
        <f>INDEX('DATA - Teams'!$C:$C,MATCH(C6999,'DATA - Teams'!$B:$B,0))</f>
        <v>GARTER</v>
      </c>
    </row>
    <row r="7000" spans="1:9" hidden="1" x14ac:dyDescent="0.2">
      <c r="A7000">
        <v>2018</v>
      </c>
      <c r="B7000">
        <v>13</v>
      </c>
      <c r="C7000" t="s">
        <v>411</v>
      </c>
      <c r="D7000" t="s">
        <v>413</v>
      </c>
      <c r="E7000" t="s">
        <v>16</v>
      </c>
      <c r="F7000" t="s">
        <v>43</v>
      </c>
      <c r="G7000">
        <v>96</v>
      </c>
      <c r="H7000">
        <v>0</v>
      </c>
      <c r="I7000" t="str">
        <f>INDEX('DATA - Teams'!$C:$C,MATCH(C7000,'DATA - Teams'!$B:$B,0))</f>
        <v>GARTER</v>
      </c>
    </row>
    <row r="7001" spans="1:9" hidden="1" x14ac:dyDescent="0.2">
      <c r="A7001">
        <v>2018</v>
      </c>
      <c r="B7001">
        <v>13</v>
      </c>
      <c r="C7001" t="s">
        <v>411</v>
      </c>
      <c r="D7001" t="s">
        <v>414</v>
      </c>
      <c r="E7001" t="s">
        <v>20</v>
      </c>
      <c r="F7001" t="s">
        <v>38</v>
      </c>
      <c r="G7001">
        <v>69</v>
      </c>
      <c r="H7001">
        <v>61</v>
      </c>
      <c r="I7001" t="str">
        <f>INDEX('DATA - Teams'!$C:$C,MATCH(C7001,'DATA - Teams'!$B:$B,0))</f>
        <v>GARTER</v>
      </c>
    </row>
    <row r="7002" spans="1:9" hidden="1" x14ac:dyDescent="0.2">
      <c r="A7002">
        <v>2018</v>
      </c>
      <c r="B7002">
        <v>13</v>
      </c>
      <c r="C7002" t="s">
        <v>411</v>
      </c>
      <c r="D7002" t="s">
        <v>81</v>
      </c>
      <c r="E7002" t="s">
        <v>31</v>
      </c>
      <c r="F7002" t="s">
        <v>41</v>
      </c>
      <c r="G7002">
        <v>81</v>
      </c>
      <c r="H7002">
        <v>111</v>
      </c>
      <c r="I7002" t="str">
        <f>INDEX('DATA - Teams'!$C:$C,MATCH(C7002,'DATA - Teams'!$B:$B,0))</f>
        <v>GARTER</v>
      </c>
    </row>
    <row r="7003" spans="1:9" hidden="1" x14ac:dyDescent="0.2">
      <c r="A7003">
        <v>2018</v>
      </c>
      <c r="B7003">
        <v>13</v>
      </c>
      <c r="C7003" t="s">
        <v>411</v>
      </c>
      <c r="D7003" t="s">
        <v>417</v>
      </c>
      <c r="E7003" t="s">
        <v>14</v>
      </c>
      <c r="F7003" t="s">
        <v>43</v>
      </c>
      <c r="G7003">
        <v>111</v>
      </c>
      <c r="H7003">
        <v>97</v>
      </c>
      <c r="I7003" t="str">
        <f>INDEX('DATA - Teams'!$C:$C,MATCH(C7003,'DATA - Teams'!$B:$B,0))</f>
        <v>GARTER</v>
      </c>
    </row>
    <row r="7004" spans="1:9" hidden="1" x14ac:dyDescent="0.2">
      <c r="A7004">
        <v>2018</v>
      </c>
      <c r="B7004">
        <v>13</v>
      </c>
      <c r="C7004" t="s">
        <v>411</v>
      </c>
      <c r="D7004" t="s">
        <v>154</v>
      </c>
      <c r="E7004" t="s">
        <v>22</v>
      </c>
      <c r="F7004" t="s">
        <v>43</v>
      </c>
      <c r="G7004">
        <v>61</v>
      </c>
      <c r="H7004">
        <v>61</v>
      </c>
      <c r="I7004" t="str">
        <f>INDEX('DATA - Teams'!$C:$C,MATCH(C7004,'DATA - Teams'!$B:$B,0))</f>
        <v>GARTER</v>
      </c>
    </row>
    <row r="7005" spans="1:9" hidden="1" x14ac:dyDescent="0.2">
      <c r="A7005">
        <v>2018</v>
      </c>
      <c r="B7005">
        <v>13</v>
      </c>
      <c r="C7005" t="s">
        <v>411</v>
      </c>
      <c r="D7005" t="s">
        <v>135</v>
      </c>
      <c r="E7005" t="s">
        <v>22</v>
      </c>
      <c r="F7005" t="s">
        <v>38</v>
      </c>
      <c r="G7005">
        <v>93</v>
      </c>
      <c r="H7005">
        <v>96</v>
      </c>
      <c r="I7005" t="str">
        <f>INDEX('DATA - Teams'!$C:$C,MATCH(C7005,'DATA - Teams'!$B:$B,0))</f>
        <v>GARTER</v>
      </c>
    </row>
    <row r="7006" spans="1:9" hidden="1" x14ac:dyDescent="0.2">
      <c r="A7006">
        <v>2018</v>
      </c>
      <c r="B7006">
        <v>13</v>
      </c>
      <c r="C7006" t="s">
        <v>411</v>
      </c>
      <c r="D7006" t="s">
        <v>265</v>
      </c>
      <c r="E7006" t="s">
        <v>33</v>
      </c>
      <c r="F7006" t="s">
        <v>43</v>
      </c>
      <c r="G7006">
        <v>81</v>
      </c>
      <c r="H7006">
        <v>0</v>
      </c>
      <c r="I7006" t="str">
        <f>INDEX('DATA - Teams'!$C:$C,MATCH(C7006,'DATA - Teams'!$B:$B,0))</f>
        <v>GARTER</v>
      </c>
    </row>
    <row r="7007" spans="1:9" hidden="1" x14ac:dyDescent="0.2">
      <c r="A7007">
        <v>2018</v>
      </c>
      <c r="B7007">
        <v>13</v>
      </c>
      <c r="C7007" t="s">
        <v>411</v>
      </c>
      <c r="D7007" t="s">
        <v>200</v>
      </c>
      <c r="E7007" t="s">
        <v>28</v>
      </c>
      <c r="F7007" t="s">
        <v>41</v>
      </c>
      <c r="G7007">
        <v>95</v>
      </c>
      <c r="H7007">
        <v>87</v>
      </c>
      <c r="I7007" t="str">
        <f>INDEX('DATA - Teams'!$C:$C,MATCH(C7007,'DATA - Teams'!$B:$B,0))</f>
        <v>GARTER</v>
      </c>
    </row>
    <row r="7008" spans="1:9" hidden="1" x14ac:dyDescent="0.2">
      <c r="A7008">
        <v>2018</v>
      </c>
      <c r="B7008">
        <v>13</v>
      </c>
      <c r="C7008" t="s">
        <v>411</v>
      </c>
      <c r="D7008" t="s">
        <v>94</v>
      </c>
      <c r="E7008" t="s">
        <v>21</v>
      </c>
      <c r="F7008" t="s">
        <v>38</v>
      </c>
      <c r="G7008">
        <v>89</v>
      </c>
      <c r="H7008">
        <v>78</v>
      </c>
      <c r="I7008" t="str">
        <f>INDEX('DATA - Teams'!$C:$C,MATCH(C7008,'DATA - Teams'!$B:$B,0))</f>
        <v>GARTER</v>
      </c>
    </row>
    <row r="7009" spans="1:9" hidden="1" x14ac:dyDescent="0.2">
      <c r="A7009">
        <v>2018</v>
      </c>
      <c r="B7009">
        <v>13</v>
      </c>
      <c r="C7009" t="s">
        <v>411</v>
      </c>
      <c r="D7009" t="s">
        <v>79</v>
      </c>
      <c r="E7009" t="s">
        <v>17</v>
      </c>
      <c r="F7009" t="s">
        <v>38</v>
      </c>
      <c r="G7009">
        <v>70</v>
      </c>
      <c r="H7009">
        <v>0</v>
      </c>
      <c r="I7009" t="str">
        <f>INDEX('DATA - Teams'!$C:$C,MATCH(C7009,'DATA - Teams'!$B:$B,0))</f>
        <v>GARTER</v>
      </c>
    </row>
    <row r="7010" spans="1:9" hidden="1" x14ac:dyDescent="0.2">
      <c r="A7010">
        <v>2018</v>
      </c>
      <c r="B7010">
        <v>13</v>
      </c>
      <c r="C7010" t="s">
        <v>411</v>
      </c>
      <c r="D7010" t="s">
        <v>273</v>
      </c>
      <c r="E7010" t="s">
        <v>17</v>
      </c>
      <c r="F7010" t="s">
        <v>41</v>
      </c>
      <c r="G7010">
        <v>82</v>
      </c>
      <c r="H7010">
        <v>0</v>
      </c>
      <c r="I7010" t="str">
        <f>INDEX('DATA - Teams'!$C:$C,MATCH(C7010,'DATA - Teams'!$B:$B,0))</f>
        <v>GARTER</v>
      </c>
    </row>
    <row r="7011" spans="1:9" hidden="1" x14ac:dyDescent="0.2">
      <c r="A7011">
        <v>2018</v>
      </c>
      <c r="B7011">
        <v>13</v>
      </c>
      <c r="C7011" t="s">
        <v>411</v>
      </c>
      <c r="D7011" t="s">
        <v>50</v>
      </c>
      <c r="E7011" t="s">
        <v>32</v>
      </c>
      <c r="F7011" t="s">
        <v>41</v>
      </c>
      <c r="G7011">
        <v>108</v>
      </c>
      <c r="H7011">
        <v>0</v>
      </c>
      <c r="I7011" t="str">
        <f>INDEX('DATA - Teams'!$C:$C,MATCH(C7011,'DATA - Teams'!$B:$B,0))</f>
        <v>GARTER</v>
      </c>
    </row>
    <row r="7012" spans="1:9" hidden="1" x14ac:dyDescent="0.2">
      <c r="A7012">
        <v>2018</v>
      </c>
      <c r="B7012">
        <v>13</v>
      </c>
      <c r="C7012" t="s">
        <v>411</v>
      </c>
      <c r="D7012" t="s">
        <v>314</v>
      </c>
      <c r="E7012" t="s">
        <v>32</v>
      </c>
      <c r="F7012" t="s">
        <v>41</v>
      </c>
      <c r="G7012">
        <v>95</v>
      </c>
      <c r="H7012">
        <v>0</v>
      </c>
      <c r="I7012" t="str">
        <f>INDEX('DATA - Teams'!$C:$C,MATCH(C7012,'DATA - Teams'!$B:$B,0))</f>
        <v>GARTER</v>
      </c>
    </row>
    <row r="7013" spans="1:9" hidden="1" x14ac:dyDescent="0.2">
      <c r="A7013">
        <v>2018</v>
      </c>
      <c r="B7013">
        <v>13</v>
      </c>
      <c r="C7013" t="s">
        <v>411</v>
      </c>
      <c r="D7013" t="s">
        <v>275</v>
      </c>
      <c r="E7013" t="s">
        <v>23</v>
      </c>
      <c r="F7013" t="s">
        <v>41</v>
      </c>
      <c r="G7013">
        <v>71</v>
      </c>
      <c r="H7013">
        <v>0</v>
      </c>
      <c r="I7013" t="str">
        <f>INDEX('DATA - Teams'!$C:$C,MATCH(C7013,'DATA - Teams'!$B:$B,0))</f>
        <v>GARTER</v>
      </c>
    </row>
    <row r="7014" spans="1:9" hidden="1" x14ac:dyDescent="0.2">
      <c r="A7014">
        <v>2018</v>
      </c>
      <c r="B7014">
        <v>13</v>
      </c>
      <c r="C7014" t="s">
        <v>411</v>
      </c>
      <c r="D7014" t="s">
        <v>159</v>
      </c>
      <c r="E7014" t="s">
        <v>23</v>
      </c>
      <c r="F7014" t="s">
        <v>43</v>
      </c>
      <c r="G7014">
        <v>99</v>
      </c>
      <c r="H7014">
        <v>0</v>
      </c>
      <c r="I7014" t="str">
        <f>INDEX('DATA - Teams'!$C:$C,MATCH(C7014,'DATA - Teams'!$B:$B,0))</f>
        <v>GARTER</v>
      </c>
    </row>
    <row r="7015" spans="1:9" hidden="1" x14ac:dyDescent="0.2">
      <c r="A7015">
        <v>2018</v>
      </c>
      <c r="B7015">
        <v>13</v>
      </c>
      <c r="C7015" t="s">
        <v>411</v>
      </c>
      <c r="D7015" t="s">
        <v>419</v>
      </c>
      <c r="E7015" t="s">
        <v>23</v>
      </c>
      <c r="F7015" t="s">
        <v>38</v>
      </c>
      <c r="G7015">
        <v>75</v>
      </c>
      <c r="H7015">
        <v>0</v>
      </c>
      <c r="I7015" t="str">
        <f>INDEX('DATA - Teams'!$C:$C,MATCH(C7015,'DATA - Teams'!$B:$B,0))</f>
        <v>GARTER</v>
      </c>
    </row>
    <row r="7016" spans="1:9" hidden="1" x14ac:dyDescent="0.2">
      <c r="A7016">
        <v>2018</v>
      </c>
      <c r="B7016">
        <v>13</v>
      </c>
      <c r="C7016" t="s">
        <v>411</v>
      </c>
      <c r="D7016" t="s">
        <v>268</v>
      </c>
      <c r="E7016" t="s">
        <v>18</v>
      </c>
      <c r="F7016" t="s">
        <v>59</v>
      </c>
      <c r="G7016">
        <v>81</v>
      </c>
      <c r="H7016">
        <v>0</v>
      </c>
      <c r="I7016" t="str">
        <f>INDEX('DATA - Teams'!$C:$C,MATCH(C7016,'DATA - Teams'!$B:$B,0))</f>
        <v>GARTER</v>
      </c>
    </row>
    <row r="7017" spans="1:9" hidden="1" x14ac:dyDescent="0.2">
      <c r="A7017">
        <v>2018</v>
      </c>
      <c r="B7017">
        <v>13</v>
      </c>
      <c r="C7017" t="s">
        <v>411</v>
      </c>
      <c r="D7017" t="s">
        <v>415</v>
      </c>
      <c r="E7017" t="s">
        <v>13</v>
      </c>
      <c r="F7017" t="s">
        <v>59</v>
      </c>
      <c r="G7017">
        <v>102</v>
      </c>
      <c r="H7017">
        <v>0</v>
      </c>
      <c r="I7017" t="str">
        <f>INDEX('DATA - Teams'!$C:$C,MATCH(C7017,'DATA - Teams'!$B:$B,0))</f>
        <v>GARTER</v>
      </c>
    </row>
    <row r="7018" spans="1:9" hidden="1" x14ac:dyDescent="0.2">
      <c r="A7018">
        <v>2018</v>
      </c>
      <c r="B7018">
        <v>13</v>
      </c>
      <c r="C7018" t="s">
        <v>411</v>
      </c>
      <c r="D7018" t="s">
        <v>40</v>
      </c>
      <c r="E7018" t="s">
        <v>17</v>
      </c>
      <c r="F7018" t="s">
        <v>59</v>
      </c>
      <c r="G7018">
        <v>87</v>
      </c>
      <c r="H7018">
        <v>0</v>
      </c>
      <c r="I7018" t="str">
        <f>INDEX('DATA - Teams'!$C:$C,MATCH(C7018,'DATA - Teams'!$B:$B,0))</f>
        <v>GARTER</v>
      </c>
    </row>
    <row r="7019" spans="1:9" hidden="1" x14ac:dyDescent="0.2">
      <c r="A7019">
        <v>2018</v>
      </c>
      <c r="B7019">
        <v>13</v>
      </c>
      <c r="C7019" t="s">
        <v>411</v>
      </c>
      <c r="D7019" t="s">
        <v>418</v>
      </c>
      <c r="E7019" t="s">
        <v>23</v>
      </c>
      <c r="F7019" t="s">
        <v>59</v>
      </c>
      <c r="G7019">
        <v>82</v>
      </c>
      <c r="H7019">
        <v>0</v>
      </c>
      <c r="I7019" t="str">
        <f>INDEX('DATA - Teams'!$C:$C,MATCH(C7019,'DATA - Teams'!$B:$B,0))</f>
        <v>GARTER</v>
      </c>
    </row>
    <row r="7020" spans="1:9" hidden="1" x14ac:dyDescent="0.2">
      <c r="A7020">
        <v>2018</v>
      </c>
      <c r="B7020">
        <v>14</v>
      </c>
      <c r="C7020" t="s">
        <v>411</v>
      </c>
      <c r="D7020" t="s">
        <v>83</v>
      </c>
      <c r="E7020" t="s">
        <v>10</v>
      </c>
      <c r="F7020" t="s">
        <v>52</v>
      </c>
      <c r="G7020">
        <v>91</v>
      </c>
      <c r="H7020">
        <v>121</v>
      </c>
      <c r="I7020" t="str">
        <f>INDEX('DATA - Teams'!$C:$C,MATCH(C7020,'DATA - Teams'!$B:$B,0))</f>
        <v>GARTER</v>
      </c>
    </row>
    <row r="7021" spans="1:9" hidden="1" x14ac:dyDescent="0.2">
      <c r="A7021">
        <v>2018</v>
      </c>
      <c r="B7021">
        <v>14</v>
      </c>
      <c r="C7021" t="s">
        <v>411</v>
      </c>
      <c r="D7021" t="s">
        <v>165</v>
      </c>
      <c r="E7021" t="s">
        <v>10</v>
      </c>
      <c r="F7021" t="s">
        <v>41</v>
      </c>
      <c r="G7021">
        <v>95</v>
      </c>
      <c r="H7021">
        <v>100</v>
      </c>
      <c r="I7021" t="str">
        <f>INDEX('DATA - Teams'!$C:$C,MATCH(C7021,'DATA - Teams'!$B:$B,0))</f>
        <v>GARTER</v>
      </c>
    </row>
    <row r="7022" spans="1:9" hidden="1" x14ac:dyDescent="0.2">
      <c r="A7022">
        <v>2018</v>
      </c>
      <c r="B7022">
        <v>14</v>
      </c>
      <c r="C7022" t="s">
        <v>411</v>
      </c>
      <c r="D7022" t="s">
        <v>303</v>
      </c>
      <c r="E7022" t="s">
        <v>10</v>
      </c>
      <c r="F7022" t="s">
        <v>41</v>
      </c>
      <c r="G7022">
        <v>92</v>
      </c>
      <c r="H7022">
        <v>112</v>
      </c>
      <c r="I7022" t="str">
        <f>INDEX('DATA - Teams'!$C:$C,MATCH(C7022,'DATA - Teams'!$B:$B,0))</f>
        <v>GARTER</v>
      </c>
    </row>
    <row r="7023" spans="1:9" hidden="1" x14ac:dyDescent="0.2">
      <c r="A7023">
        <v>2018</v>
      </c>
      <c r="B7023">
        <v>14</v>
      </c>
      <c r="C7023" t="s">
        <v>411</v>
      </c>
      <c r="D7023" t="s">
        <v>413</v>
      </c>
      <c r="E7023" t="s">
        <v>16</v>
      </c>
      <c r="F7023" t="s">
        <v>43</v>
      </c>
      <c r="G7023">
        <v>103</v>
      </c>
      <c r="H7023">
        <v>124</v>
      </c>
      <c r="I7023" t="str">
        <f>INDEX('DATA - Teams'!$C:$C,MATCH(C7023,'DATA - Teams'!$B:$B,0))</f>
        <v>GARTER</v>
      </c>
    </row>
    <row r="7024" spans="1:9" hidden="1" x14ac:dyDescent="0.2">
      <c r="A7024">
        <v>2018</v>
      </c>
      <c r="B7024">
        <v>14</v>
      </c>
      <c r="C7024" t="s">
        <v>411</v>
      </c>
      <c r="D7024" t="s">
        <v>154</v>
      </c>
      <c r="E7024" t="s">
        <v>22</v>
      </c>
      <c r="F7024" t="s">
        <v>43</v>
      </c>
      <c r="G7024">
        <v>61</v>
      </c>
      <c r="H7024">
        <v>84</v>
      </c>
      <c r="I7024" t="str">
        <f>INDEX('DATA - Teams'!$C:$C,MATCH(C7024,'DATA - Teams'!$B:$B,0))</f>
        <v>GARTER</v>
      </c>
    </row>
    <row r="7025" spans="1:9" hidden="1" x14ac:dyDescent="0.2">
      <c r="A7025">
        <v>2018</v>
      </c>
      <c r="B7025">
        <v>14</v>
      </c>
      <c r="C7025" t="s">
        <v>411</v>
      </c>
      <c r="D7025" t="s">
        <v>135</v>
      </c>
      <c r="E7025" t="s">
        <v>22</v>
      </c>
      <c r="F7025" t="s">
        <v>38</v>
      </c>
      <c r="G7025">
        <v>95</v>
      </c>
      <c r="H7025">
        <v>106</v>
      </c>
      <c r="I7025" t="str">
        <f>INDEX('DATA - Teams'!$C:$C,MATCH(C7025,'DATA - Teams'!$B:$B,0))</f>
        <v>GARTER</v>
      </c>
    </row>
    <row r="7026" spans="1:9" hidden="1" x14ac:dyDescent="0.2">
      <c r="A7026">
        <v>2018</v>
      </c>
      <c r="B7026">
        <v>14</v>
      </c>
      <c r="C7026" t="s">
        <v>411</v>
      </c>
      <c r="D7026" t="s">
        <v>265</v>
      </c>
      <c r="E7026" t="s">
        <v>33</v>
      </c>
      <c r="F7026" t="s">
        <v>43</v>
      </c>
      <c r="G7026">
        <v>82</v>
      </c>
      <c r="H7026">
        <v>79</v>
      </c>
      <c r="I7026" t="str">
        <f>INDEX('DATA - Teams'!$C:$C,MATCH(C7026,'DATA - Teams'!$B:$B,0))</f>
        <v>GARTER</v>
      </c>
    </row>
    <row r="7027" spans="1:9" hidden="1" x14ac:dyDescent="0.2">
      <c r="A7027">
        <v>2018</v>
      </c>
      <c r="B7027">
        <v>14</v>
      </c>
      <c r="C7027" t="s">
        <v>411</v>
      </c>
      <c r="D7027" t="s">
        <v>200</v>
      </c>
      <c r="E7027" t="s">
        <v>28</v>
      </c>
      <c r="F7027" t="s">
        <v>41</v>
      </c>
      <c r="G7027">
        <v>95</v>
      </c>
      <c r="H7027">
        <v>0</v>
      </c>
      <c r="I7027" t="str">
        <f>INDEX('DATA - Teams'!$C:$C,MATCH(C7027,'DATA - Teams'!$B:$B,0))</f>
        <v>GARTER</v>
      </c>
    </row>
    <row r="7028" spans="1:9" hidden="1" x14ac:dyDescent="0.2">
      <c r="A7028">
        <v>2018</v>
      </c>
      <c r="B7028">
        <v>14</v>
      </c>
      <c r="C7028" t="s">
        <v>411</v>
      </c>
      <c r="D7028" t="s">
        <v>94</v>
      </c>
      <c r="E7028" t="s">
        <v>21</v>
      </c>
      <c r="F7028" t="s">
        <v>38</v>
      </c>
      <c r="G7028">
        <v>84</v>
      </c>
      <c r="H7028">
        <v>63</v>
      </c>
      <c r="I7028" t="str">
        <f>INDEX('DATA - Teams'!$C:$C,MATCH(C7028,'DATA - Teams'!$B:$B,0))</f>
        <v>GARTER</v>
      </c>
    </row>
    <row r="7029" spans="1:9" hidden="1" x14ac:dyDescent="0.2">
      <c r="A7029">
        <v>2018</v>
      </c>
      <c r="B7029">
        <v>14</v>
      </c>
      <c r="C7029" t="s">
        <v>411</v>
      </c>
      <c r="D7029" t="s">
        <v>268</v>
      </c>
      <c r="E7029" t="s">
        <v>18</v>
      </c>
      <c r="F7029" t="s">
        <v>43</v>
      </c>
      <c r="G7029">
        <v>77</v>
      </c>
      <c r="H7029">
        <v>64</v>
      </c>
      <c r="I7029" t="str">
        <f>INDEX('DATA - Teams'!$C:$C,MATCH(C7029,'DATA - Teams'!$B:$B,0))</f>
        <v>GARTER</v>
      </c>
    </row>
    <row r="7030" spans="1:9" hidden="1" x14ac:dyDescent="0.2">
      <c r="A7030">
        <v>2018</v>
      </c>
      <c r="B7030">
        <v>14</v>
      </c>
      <c r="C7030" t="s">
        <v>411</v>
      </c>
      <c r="D7030" t="s">
        <v>415</v>
      </c>
      <c r="E7030" t="s">
        <v>13</v>
      </c>
      <c r="F7030" t="s">
        <v>38</v>
      </c>
      <c r="G7030">
        <v>102</v>
      </c>
      <c r="H7030">
        <v>0</v>
      </c>
      <c r="I7030" t="str">
        <f>INDEX('DATA - Teams'!$C:$C,MATCH(C7030,'DATA - Teams'!$B:$B,0))</f>
        <v>GARTER</v>
      </c>
    </row>
    <row r="7031" spans="1:9" hidden="1" x14ac:dyDescent="0.2">
      <c r="A7031">
        <v>2018</v>
      </c>
      <c r="B7031">
        <v>14</v>
      </c>
      <c r="C7031" t="s">
        <v>411</v>
      </c>
      <c r="D7031" t="s">
        <v>79</v>
      </c>
      <c r="E7031" t="s">
        <v>17</v>
      </c>
      <c r="F7031" t="s">
        <v>38</v>
      </c>
      <c r="G7031">
        <v>63</v>
      </c>
      <c r="H7031">
        <v>47</v>
      </c>
      <c r="I7031" t="str">
        <f>INDEX('DATA - Teams'!$C:$C,MATCH(C7031,'DATA - Teams'!$B:$B,0))</f>
        <v>GARTER</v>
      </c>
    </row>
    <row r="7032" spans="1:9" hidden="1" x14ac:dyDescent="0.2">
      <c r="A7032">
        <v>2018</v>
      </c>
      <c r="B7032">
        <v>14</v>
      </c>
      <c r="C7032" t="s">
        <v>411</v>
      </c>
      <c r="D7032" t="s">
        <v>40</v>
      </c>
      <c r="E7032" t="s">
        <v>17</v>
      </c>
      <c r="F7032" t="s">
        <v>41</v>
      </c>
      <c r="G7032">
        <v>86</v>
      </c>
      <c r="H7032">
        <v>97</v>
      </c>
      <c r="I7032" t="str">
        <f>INDEX('DATA - Teams'!$C:$C,MATCH(C7032,'DATA - Teams'!$B:$B,0))</f>
        <v>GARTER</v>
      </c>
    </row>
    <row r="7033" spans="1:9" hidden="1" x14ac:dyDescent="0.2">
      <c r="A7033">
        <v>2018</v>
      </c>
      <c r="B7033">
        <v>14</v>
      </c>
      <c r="C7033" t="s">
        <v>411</v>
      </c>
      <c r="D7033" t="s">
        <v>273</v>
      </c>
      <c r="E7033" t="s">
        <v>17</v>
      </c>
      <c r="F7033" t="s">
        <v>41</v>
      </c>
      <c r="G7033">
        <v>90</v>
      </c>
      <c r="H7033">
        <v>116</v>
      </c>
      <c r="I7033" t="str">
        <f>INDEX('DATA - Teams'!$C:$C,MATCH(C7033,'DATA - Teams'!$B:$B,0))</f>
        <v>GARTER</v>
      </c>
    </row>
    <row r="7034" spans="1:9" hidden="1" x14ac:dyDescent="0.2">
      <c r="A7034">
        <v>2018</v>
      </c>
      <c r="B7034">
        <v>14</v>
      </c>
      <c r="C7034" t="s">
        <v>411</v>
      </c>
      <c r="D7034" t="s">
        <v>50</v>
      </c>
      <c r="E7034" t="s">
        <v>32</v>
      </c>
      <c r="F7034" t="s">
        <v>41</v>
      </c>
      <c r="G7034">
        <v>116</v>
      </c>
      <c r="H7034">
        <v>149</v>
      </c>
      <c r="I7034" t="str">
        <f>INDEX('DATA - Teams'!$C:$C,MATCH(C7034,'DATA - Teams'!$B:$B,0))</f>
        <v>GARTER</v>
      </c>
    </row>
    <row r="7035" spans="1:9" hidden="1" x14ac:dyDescent="0.2">
      <c r="A7035">
        <v>2018</v>
      </c>
      <c r="B7035">
        <v>14</v>
      </c>
      <c r="C7035" t="s">
        <v>411</v>
      </c>
      <c r="D7035" t="s">
        <v>275</v>
      </c>
      <c r="E7035" t="s">
        <v>23</v>
      </c>
      <c r="F7035" t="s">
        <v>41</v>
      </c>
      <c r="G7035">
        <v>71</v>
      </c>
      <c r="H7035">
        <v>79</v>
      </c>
      <c r="I7035" t="str">
        <f>INDEX('DATA - Teams'!$C:$C,MATCH(C7035,'DATA - Teams'!$B:$B,0))</f>
        <v>GARTER</v>
      </c>
    </row>
    <row r="7036" spans="1:9" hidden="1" x14ac:dyDescent="0.2">
      <c r="A7036">
        <v>2018</v>
      </c>
      <c r="B7036">
        <v>14</v>
      </c>
      <c r="C7036" t="s">
        <v>411</v>
      </c>
      <c r="D7036" t="s">
        <v>159</v>
      </c>
      <c r="E7036" t="s">
        <v>23</v>
      </c>
      <c r="F7036" t="s">
        <v>43</v>
      </c>
      <c r="G7036">
        <v>87</v>
      </c>
      <c r="H7036">
        <v>82</v>
      </c>
      <c r="I7036" t="str">
        <f>INDEX('DATA - Teams'!$C:$C,MATCH(C7036,'DATA - Teams'!$B:$B,0))</f>
        <v>GARTER</v>
      </c>
    </row>
    <row r="7037" spans="1:9" hidden="1" x14ac:dyDescent="0.2">
      <c r="A7037">
        <v>2018</v>
      </c>
      <c r="B7037">
        <v>14</v>
      </c>
      <c r="C7037" t="s">
        <v>411</v>
      </c>
      <c r="D7037" t="s">
        <v>419</v>
      </c>
      <c r="E7037" t="s">
        <v>23</v>
      </c>
      <c r="F7037" t="s">
        <v>38</v>
      </c>
      <c r="G7037">
        <v>72</v>
      </c>
      <c r="H7037">
        <v>69</v>
      </c>
      <c r="I7037" t="str">
        <f>INDEX('DATA - Teams'!$C:$C,MATCH(C7037,'DATA - Teams'!$B:$B,0))</f>
        <v>GARTER</v>
      </c>
    </row>
    <row r="7038" spans="1:9" hidden="1" x14ac:dyDescent="0.2">
      <c r="A7038">
        <v>2018</v>
      </c>
      <c r="B7038">
        <v>14</v>
      </c>
      <c r="C7038" t="s">
        <v>411</v>
      </c>
      <c r="D7038" t="s">
        <v>414</v>
      </c>
      <c r="E7038" t="s">
        <v>20</v>
      </c>
      <c r="F7038" t="s">
        <v>59</v>
      </c>
      <c r="G7038">
        <v>69</v>
      </c>
      <c r="H7038">
        <v>0</v>
      </c>
      <c r="I7038" t="str">
        <f>INDEX('DATA - Teams'!$C:$C,MATCH(C7038,'DATA - Teams'!$B:$B,0))</f>
        <v>GARTER</v>
      </c>
    </row>
    <row r="7039" spans="1:9" hidden="1" x14ac:dyDescent="0.2">
      <c r="A7039">
        <v>2018</v>
      </c>
      <c r="B7039">
        <v>14</v>
      </c>
      <c r="C7039" t="s">
        <v>411</v>
      </c>
      <c r="D7039" t="s">
        <v>417</v>
      </c>
      <c r="E7039" t="s">
        <v>14</v>
      </c>
      <c r="F7039" t="s">
        <v>59</v>
      </c>
      <c r="G7039">
        <v>111</v>
      </c>
      <c r="H7039">
        <v>0</v>
      </c>
      <c r="I7039" t="str">
        <f>INDEX('DATA - Teams'!$C:$C,MATCH(C7039,'DATA - Teams'!$B:$B,0))</f>
        <v>GARTER</v>
      </c>
    </row>
    <row r="7040" spans="1:9" hidden="1" x14ac:dyDescent="0.2">
      <c r="A7040">
        <v>2018</v>
      </c>
      <c r="B7040">
        <v>14</v>
      </c>
      <c r="C7040" t="s">
        <v>411</v>
      </c>
      <c r="D7040" t="s">
        <v>353</v>
      </c>
      <c r="E7040" t="s">
        <v>24</v>
      </c>
      <c r="F7040" t="s">
        <v>59</v>
      </c>
      <c r="G7040">
        <v>74</v>
      </c>
      <c r="H7040">
        <v>0</v>
      </c>
      <c r="I7040" t="str">
        <f>INDEX('DATA - Teams'!$C:$C,MATCH(C7040,'DATA - Teams'!$B:$B,0))</f>
        <v>GARTER</v>
      </c>
    </row>
    <row r="7041" spans="1:9" hidden="1" x14ac:dyDescent="0.2">
      <c r="A7041">
        <v>2018</v>
      </c>
      <c r="B7041">
        <v>14</v>
      </c>
      <c r="C7041" t="s">
        <v>411</v>
      </c>
      <c r="D7041" t="s">
        <v>44</v>
      </c>
      <c r="E7041" t="s">
        <v>36</v>
      </c>
      <c r="F7041" t="s">
        <v>59</v>
      </c>
      <c r="G7041">
        <v>78</v>
      </c>
      <c r="H7041">
        <v>0</v>
      </c>
      <c r="I7041" t="str">
        <f>INDEX('DATA - Teams'!$C:$C,MATCH(C7041,'DATA - Teams'!$B:$B,0))</f>
        <v>GARTER</v>
      </c>
    </row>
    <row r="7042" spans="1:9" hidden="1" x14ac:dyDescent="0.2">
      <c r="A7042">
        <v>2018</v>
      </c>
      <c r="B7042">
        <v>15</v>
      </c>
      <c r="C7042" t="s">
        <v>411</v>
      </c>
      <c r="D7042" t="s">
        <v>165</v>
      </c>
      <c r="E7042" t="s">
        <v>10</v>
      </c>
      <c r="F7042" t="s">
        <v>41</v>
      </c>
      <c r="G7042">
        <v>95</v>
      </c>
      <c r="H7042">
        <v>118</v>
      </c>
      <c r="I7042" t="str">
        <f>INDEX('DATA - Teams'!$C:$C,MATCH(C7042,'DATA - Teams'!$B:$B,0))</f>
        <v>GARTER</v>
      </c>
    </row>
    <row r="7043" spans="1:9" hidden="1" x14ac:dyDescent="0.2">
      <c r="A7043">
        <v>2018</v>
      </c>
      <c r="B7043">
        <v>15</v>
      </c>
      <c r="C7043" t="s">
        <v>411</v>
      </c>
      <c r="D7043" t="s">
        <v>303</v>
      </c>
      <c r="E7043" t="s">
        <v>10</v>
      </c>
      <c r="F7043" t="s">
        <v>41</v>
      </c>
      <c r="G7043">
        <v>91</v>
      </c>
      <c r="H7043">
        <v>81</v>
      </c>
      <c r="I7043" t="str">
        <f>INDEX('DATA - Teams'!$C:$C,MATCH(C7043,'DATA - Teams'!$B:$B,0))</f>
        <v>GARTER</v>
      </c>
    </row>
    <row r="7044" spans="1:9" hidden="1" x14ac:dyDescent="0.2">
      <c r="A7044">
        <v>2018</v>
      </c>
      <c r="B7044">
        <v>15</v>
      </c>
      <c r="C7044" t="s">
        <v>411</v>
      </c>
      <c r="D7044" t="s">
        <v>83</v>
      </c>
      <c r="E7044" t="s">
        <v>10</v>
      </c>
      <c r="F7044" t="s">
        <v>52</v>
      </c>
      <c r="G7044">
        <v>97</v>
      </c>
      <c r="H7044">
        <v>76</v>
      </c>
      <c r="I7044" t="str">
        <f>INDEX('DATA - Teams'!$C:$C,MATCH(C7044,'DATA - Teams'!$B:$B,0))</f>
        <v>GARTER</v>
      </c>
    </row>
    <row r="7045" spans="1:9" hidden="1" x14ac:dyDescent="0.2">
      <c r="A7045">
        <v>2018</v>
      </c>
      <c r="B7045">
        <v>15</v>
      </c>
      <c r="C7045" t="s">
        <v>411</v>
      </c>
      <c r="D7045" t="s">
        <v>414</v>
      </c>
      <c r="E7045" t="s">
        <v>20</v>
      </c>
      <c r="F7045" t="s">
        <v>38</v>
      </c>
      <c r="G7045">
        <v>60</v>
      </c>
      <c r="H7045">
        <v>42</v>
      </c>
      <c r="I7045" t="str">
        <f>INDEX('DATA - Teams'!$C:$C,MATCH(C7045,'DATA - Teams'!$B:$B,0))</f>
        <v>GARTER</v>
      </c>
    </row>
    <row r="7046" spans="1:9" hidden="1" x14ac:dyDescent="0.2">
      <c r="A7046">
        <v>2018</v>
      </c>
      <c r="B7046">
        <v>15</v>
      </c>
      <c r="C7046" t="s">
        <v>411</v>
      </c>
      <c r="D7046" t="s">
        <v>417</v>
      </c>
      <c r="E7046" t="s">
        <v>14</v>
      </c>
      <c r="F7046" t="s">
        <v>43</v>
      </c>
      <c r="G7046">
        <v>118</v>
      </c>
      <c r="H7046">
        <v>105</v>
      </c>
      <c r="I7046" t="str">
        <f>INDEX('DATA - Teams'!$C:$C,MATCH(C7046,'DATA - Teams'!$B:$B,0))</f>
        <v>GARTER</v>
      </c>
    </row>
    <row r="7047" spans="1:9" hidden="1" x14ac:dyDescent="0.2">
      <c r="A7047">
        <v>2018</v>
      </c>
      <c r="B7047">
        <v>15</v>
      </c>
      <c r="C7047" t="s">
        <v>411</v>
      </c>
      <c r="D7047" t="s">
        <v>154</v>
      </c>
      <c r="E7047" t="s">
        <v>22</v>
      </c>
      <c r="F7047" t="s">
        <v>43</v>
      </c>
      <c r="G7047">
        <v>65</v>
      </c>
      <c r="H7047">
        <v>95</v>
      </c>
      <c r="I7047" t="str">
        <f>INDEX('DATA - Teams'!$C:$C,MATCH(C7047,'DATA - Teams'!$B:$B,0))</f>
        <v>GARTER</v>
      </c>
    </row>
    <row r="7048" spans="1:9" hidden="1" x14ac:dyDescent="0.2">
      <c r="A7048">
        <v>2018</v>
      </c>
      <c r="B7048">
        <v>15</v>
      </c>
      <c r="C7048" t="s">
        <v>411</v>
      </c>
      <c r="D7048" t="s">
        <v>289</v>
      </c>
      <c r="E7048" t="s">
        <v>22</v>
      </c>
      <c r="F7048" t="s">
        <v>43</v>
      </c>
      <c r="G7048">
        <v>74</v>
      </c>
      <c r="H7048">
        <v>68</v>
      </c>
      <c r="I7048" t="str">
        <f>INDEX('DATA - Teams'!$C:$C,MATCH(C7048,'DATA - Teams'!$B:$B,0))</f>
        <v>GARTER</v>
      </c>
    </row>
    <row r="7049" spans="1:9" hidden="1" x14ac:dyDescent="0.2">
      <c r="A7049">
        <v>2018</v>
      </c>
      <c r="B7049">
        <v>15</v>
      </c>
      <c r="C7049" t="s">
        <v>411</v>
      </c>
      <c r="D7049" t="s">
        <v>135</v>
      </c>
      <c r="E7049" t="s">
        <v>22</v>
      </c>
      <c r="F7049" t="s">
        <v>38</v>
      </c>
      <c r="G7049">
        <v>95</v>
      </c>
      <c r="H7049">
        <v>85</v>
      </c>
      <c r="I7049" t="str">
        <f>INDEX('DATA - Teams'!$C:$C,MATCH(C7049,'DATA - Teams'!$B:$B,0))</f>
        <v>GARTER</v>
      </c>
    </row>
    <row r="7050" spans="1:9" hidden="1" x14ac:dyDescent="0.2">
      <c r="A7050">
        <v>2018</v>
      </c>
      <c r="B7050">
        <v>15</v>
      </c>
      <c r="C7050" t="s">
        <v>411</v>
      </c>
      <c r="D7050" t="s">
        <v>353</v>
      </c>
      <c r="E7050" t="s">
        <v>24</v>
      </c>
      <c r="F7050" t="s">
        <v>38</v>
      </c>
      <c r="G7050">
        <v>75</v>
      </c>
      <c r="H7050">
        <v>96</v>
      </c>
      <c r="I7050" t="str">
        <f>INDEX('DATA - Teams'!$C:$C,MATCH(C7050,'DATA - Teams'!$B:$B,0))</f>
        <v>GARTER</v>
      </c>
    </row>
    <row r="7051" spans="1:9" hidden="1" x14ac:dyDescent="0.2">
      <c r="A7051">
        <v>2018</v>
      </c>
      <c r="B7051">
        <v>15</v>
      </c>
      <c r="C7051" t="s">
        <v>411</v>
      </c>
      <c r="D7051" t="s">
        <v>200</v>
      </c>
      <c r="E7051" t="s">
        <v>28</v>
      </c>
      <c r="F7051" t="s">
        <v>41</v>
      </c>
      <c r="G7051">
        <v>99</v>
      </c>
      <c r="H7051">
        <v>112</v>
      </c>
      <c r="I7051" t="str">
        <f>INDEX('DATA - Teams'!$C:$C,MATCH(C7051,'DATA - Teams'!$B:$B,0))</f>
        <v>GARTER</v>
      </c>
    </row>
    <row r="7052" spans="1:9" hidden="1" x14ac:dyDescent="0.2">
      <c r="A7052">
        <v>2018</v>
      </c>
      <c r="B7052">
        <v>15</v>
      </c>
      <c r="C7052" t="s">
        <v>411</v>
      </c>
      <c r="D7052" t="s">
        <v>94</v>
      </c>
      <c r="E7052" t="s">
        <v>21</v>
      </c>
      <c r="F7052" t="s">
        <v>38</v>
      </c>
      <c r="G7052">
        <v>83</v>
      </c>
      <c r="H7052">
        <v>73</v>
      </c>
      <c r="I7052" t="str">
        <f>INDEX('DATA - Teams'!$C:$C,MATCH(C7052,'DATA - Teams'!$B:$B,0))</f>
        <v>GARTER</v>
      </c>
    </row>
    <row r="7053" spans="1:9" hidden="1" x14ac:dyDescent="0.2">
      <c r="A7053">
        <v>2018</v>
      </c>
      <c r="B7053">
        <v>15</v>
      </c>
      <c r="C7053" t="s">
        <v>411</v>
      </c>
      <c r="D7053" t="s">
        <v>44</v>
      </c>
      <c r="E7053" t="s">
        <v>36</v>
      </c>
      <c r="F7053" t="s">
        <v>41</v>
      </c>
      <c r="G7053">
        <v>79</v>
      </c>
      <c r="H7053">
        <v>67</v>
      </c>
      <c r="I7053" t="str">
        <f>INDEX('DATA - Teams'!$C:$C,MATCH(C7053,'DATA - Teams'!$B:$B,0))</f>
        <v>GARTER</v>
      </c>
    </row>
    <row r="7054" spans="1:9" hidden="1" x14ac:dyDescent="0.2">
      <c r="A7054">
        <v>2018</v>
      </c>
      <c r="B7054">
        <v>15</v>
      </c>
      <c r="C7054" t="s">
        <v>411</v>
      </c>
      <c r="D7054" t="s">
        <v>268</v>
      </c>
      <c r="E7054" t="s">
        <v>18</v>
      </c>
      <c r="F7054" t="s">
        <v>43</v>
      </c>
      <c r="G7054">
        <v>81</v>
      </c>
      <c r="H7054">
        <v>86</v>
      </c>
      <c r="I7054" t="str">
        <f>INDEX('DATA - Teams'!$C:$C,MATCH(C7054,'DATA - Teams'!$B:$B,0))</f>
        <v>GARTER</v>
      </c>
    </row>
    <row r="7055" spans="1:9" hidden="1" x14ac:dyDescent="0.2">
      <c r="A7055">
        <v>2018</v>
      </c>
      <c r="B7055">
        <v>15</v>
      </c>
      <c r="C7055" t="s">
        <v>411</v>
      </c>
      <c r="D7055" t="s">
        <v>273</v>
      </c>
      <c r="E7055" t="s">
        <v>17</v>
      </c>
      <c r="F7055" t="s">
        <v>41</v>
      </c>
      <c r="G7055">
        <v>97</v>
      </c>
      <c r="H7055">
        <v>101</v>
      </c>
      <c r="I7055" t="str">
        <f>INDEX('DATA - Teams'!$C:$C,MATCH(C7055,'DATA - Teams'!$B:$B,0))</f>
        <v>GARTER</v>
      </c>
    </row>
    <row r="7056" spans="1:9" hidden="1" x14ac:dyDescent="0.2">
      <c r="A7056">
        <v>2018</v>
      </c>
      <c r="B7056">
        <v>15</v>
      </c>
      <c r="C7056" t="s">
        <v>411</v>
      </c>
      <c r="D7056" t="s">
        <v>50</v>
      </c>
      <c r="E7056" t="s">
        <v>32</v>
      </c>
      <c r="F7056" t="s">
        <v>41</v>
      </c>
      <c r="G7056">
        <v>117</v>
      </c>
      <c r="H7056">
        <v>96</v>
      </c>
      <c r="I7056" t="str">
        <f>INDEX('DATA - Teams'!$C:$C,MATCH(C7056,'DATA - Teams'!$B:$B,0))</f>
        <v>GARTER</v>
      </c>
    </row>
    <row r="7057" spans="1:9" hidden="1" x14ac:dyDescent="0.2">
      <c r="A7057">
        <v>2018</v>
      </c>
      <c r="B7057">
        <v>15</v>
      </c>
      <c r="C7057" t="s">
        <v>411</v>
      </c>
      <c r="D7057" t="s">
        <v>275</v>
      </c>
      <c r="E7057" t="s">
        <v>23</v>
      </c>
      <c r="F7057" t="s">
        <v>41</v>
      </c>
      <c r="G7057">
        <v>66</v>
      </c>
      <c r="H7057">
        <v>71</v>
      </c>
      <c r="I7057" t="str">
        <f>INDEX('DATA - Teams'!$C:$C,MATCH(C7057,'DATA - Teams'!$B:$B,0))</f>
        <v>GARTER</v>
      </c>
    </row>
    <row r="7058" spans="1:9" hidden="1" x14ac:dyDescent="0.2">
      <c r="A7058">
        <v>2018</v>
      </c>
      <c r="B7058">
        <v>15</v>
      </c>
      <c r="C7058" t="s">
        <v>411</v>
      </c>
      <c r="D7058" t="s">
        <v>159</v>
      </c>
      <c r="E7058" t="s">
        <v>23</v>
      </c>
      <c r="F7058" t="s">
        <v>43</v>
      </c>
      <c r="G7058">
        <v>99</v>
      </c>
      <c r="H7058">
        <v>107</v>
      </c>
      <c r="I7058" t="str">
        <f>INDEX('DATA - Teams'!$C:$C,MATCH(C7058,'DATA - Teams'!$B:$B,0))</f>
        <v>GARTER</v>
      </c>
    </row>
    <row r="7059" spans="1:9" hidden="1" x14ac:dyDescent="0.2">
      <c r="A7059">
        <v>2018</v>
      </c>
      <c r="B7059">
        <v>15</v>
      </c>
      <c r="C7059" t="s">
        <v>411</v>
      </c>
      <c r="D7059" t="s">
        <v>419</v>
      </c>
      <c r="E7059" t="s">
        <v>23</v>
      </c>
      <c r="F7059" t="s">
        <v>38</v>
      </c>
      <c r="G7059">
        <v>65</v>
      </c>
      <c r="H7059">
        <v>73</v>
      </c>
      <c r="I7059" t="str">
        <f>INDEX('DATA - Teams'!$C:$C,MATCH(C7059,'DATA - Teams'!$B:$B,0))</f>
        <v>GARTER</v>
      </c>
    </row>
    <row r="7060" spans="1:9" hidden="1" x14ac:dyDescent="0.2">
      <c r="A7060">
        <v>2018</v>
      </c>
      <c r="B7060">
        <v>15</v>
      </c>
      <c r="C7060" t="s">
        <v>411</v>
      </c>
      <c r="D7060" t="s">
        <v>413</v>
      </c>
      <c r="E7060" t="s">
        <v>16</v>
      </c>
      <c r="F7060" t="s">
        <v>59</v>
      </c>
      <c r="G7060">
        <v>103</v>
      </c>
      <c r="H7060">
        <v>0</v>
      </c>
      <c r="I7060" t="str">
        <f>INDEX('DATA - Teams'!$C:$C,MATCH(C7060,'DATA - Teams'!$B:$B,0))</f>
        <v>GARTER</v>
      </c>
    </row>
    <row r="7061" spans="1:9" hidden="1" x14ac:dyDescent="0.2">
      <c r="A7061">
        <v>2018</v>
      </c>
      <c r="B7061">
        <v>15</v>
      </c>
      <c r="C7061" t="s">
        <v>411</v>
      </c>
      <c r="D7061" t="s">
        <v>265</v>
      </c>
      <c r="E7061" t="s">
        <v>33</v>
      </c>
      <c r="F7061" t="s">
        <v>59</v>
      </c>
      <c r="G7061">
        <v>78</v>
      </c>
      <c r="H7061">
        <v>70</v>
      </c>
      <c r="I7061" t="str">
        <f>INDEX('DATA - Teams'!$C:$C,MATCH(C7061,'DATA - Teams'!$B:$B,0))</f>
        <v>GARTER</v>
      </c>
    </row>
    <row r="7062" spans="1:9" hidden="1" x14ac:dyDescent="0.2">
      <c r="A7062">
        <v>2018</v>
      </c>
      <c r="B7062">
        <v>15</v>
      </c>
      <c r="C7062" t="s">
        <v>411</v>
      </c>
      <c r="D7062" t="s">
        <v>415</v>
      </c>
      <c r="E7062" t="s">
        <v>13</v>
      </c>
      <c r="F7062" t="s">
        <v>59</v>
      </c>
      <c r="G7062">
        <v>102</v>
      </c>
      <c r="H7062">
        <v>0</v>
      </c>
      <c r="I7062" t="str">
        <f>INDEX('DATA - Teams'!$C:$C,MATCH(C7062,'DATA - Teams'!$B:$B,0))</f>
        <v>GARTER</v>
      </c>
    </row>
    <row r="7063" spans="1:9" hidden="1" x14ac:dyDescent="0.2">
      <c r="A7063">
        <v>2018</v>
      </c>
      <c r="B7063">
        <v>15</v>
      </c>
      <c r="C7063" t="s">
        <v>411</v>
      </c>
      <c r="D7063" t="s">
        <v>40</v>
      </c>
      <c r="E7063" t="s">
        <v>17</v>
      </c>
      <c r="F7063" t="s">
        <v>59</v>
      </c>
      <c r="G7063">
        <v>89</v>
      </c>
      <c r="H7063">
        <v>83</v>
      </c>
      <c r="I7063" t="str">
        <f>INDEX('DATA - Teams'!$C:$C,MATCH(C7063,'DATA - Teams'!$B:$B,0))</f>
        <v>GARTER</v>
      </c>
    </row>
    <row r="7064" spans="1:9" hidden="1" x14ac:dyDescent="0.2">
      <c r="A7064">
        <v>2018</v>
      </c>
      <c r="B7064">
        <v>16</v>
      </c>
      <c r="C7064" t="s">
        <v>411</v>
      </c>
      <c r="D7064" t="s">
        <v>83</v>
      </c>
      <c r="E7064" t="s">
        <v>10</v>
      </c>
      <c r="F7064" t="s">
        <v>52</v>
      </c>
      <c r="G7064">
        <v>96</v>
      </c>
      <c r="H7064">
        <v>101</v>
      </c>
      <c r="I7064" t="str">
        <f>INDEX('DATA - Teams'!$C:$C,MATCH(C7064,'DATA - Teams'!$B:$B,0))</f>
        <v>GARTER</v>
      </c>
    </row>
    <row r="7065" spans="1:9" hidden="1" x14ac:dyDescent="0.2">
      <c r="A7065">
        <v>2018</v>
      </c>
      <c r="B7065">
        <v>16</v>
      </c>
      <c r="C7065" t="s">
        <v>411</v>
      </c>
      <c r="D7065" t="s">
        <v>165</v>
      </c>
      <c r="E7065" t="s">
        <v>10</v>
      </c>
      <c r="F7065" t="s">
        <v>41</v>
      </c>
      <c r="G7065">
        <v>91</v>
      </c>
      <c r="H7065">
        <v>90</v>
      </c>
      <c r="I7065" t="str">
        <f>INDEX('DATA - Teams'!$C:$C,MATCH(C7065,'DATA - Teams'!$B:$B,0))</f>
        <v>GARTER</v>
      </c>
    </row>
    <row r="7066" spans="1:9" hidden="1" x14ac:dyDescent="0.2">
      <c r="A7066">
        <v>2018</v>
      </c>
      <c r="B7066">
        <v>16</v>
      </c>
      <c r="C7066" t="s">
        <v>411</v>
      </c>
      <c r="D7066" t="s">
        <v>303</v>
      </c>
      <c r="E7066" t="s">
        <v>10</v>
      </c>
      <c r="F7066" t="s">
        <v>41</v>
      </c>
      <c r="G7066">
        <v>84</v>
      </c>
      <c r="H7066">
        <v>68</v>
      </c>
      <c r="I7066" t="str">
        <f>INDEX('DATA - Teams'!$C:$C,MATCH(C7066,'DATA - Teams'!$B:$B,0))</f>
        <v>GARTER</v>
      </c>
    </row>
    <row r="7067" spans="1:9" hidden="1" x14ac:dyDescent="0.2">
      <c r="A7067">
        <v>2018</v>
      </c>
      <c r="B7067">
        <v>16</v>
      </c>
      <c r="C7067" t="s">
        <v>411</v>
      </c>
      <c r="D7067" t="s">
        <v>413</v>
      </c>
      <c r="E7067" t="s">
        <v>16</v>
      </c>
      <c r="F7067" t="s">
        <v>43</v>
      </c>
      <c r="G7067">
        <v>93</v>
      </c>
      <c r="H7067">
        <v>60</v>
      </c>
      <c r="I7067" t="str">
        <f>INDEX('DATA - Teams'!$C:$C,MATCH(C7067,'DATA - Teams'!$B:$B,0))</f>
        <v>GARTER</v>
      </c>
    </row>
    <row r="7068" spans="1:9" hidden="1" x14ac:dyDescent="0.2">
      <c r="A7068">
        <v>2018</v>
      </c>
      <c r="B7068">
        <v>16</v>
      </c>
      <c r="C7068" t="s">
        <v>411</v>
      </c>
      <c r="D7068" t="s">
        <v>414</v>
      </c>
      <c r="E7068" t="s">
        <v>20</v>
      </c>
      <c r="F7068" t="s">
        <v>38</v>
      </c>
      <c r="G7068">
        <v>68</v>
      </c>
      <c r="H7068">
        <v>102</v>
      </c>
      <c r="I7068" t="str">
        <f>INDEX('DATA - Teams'!$C:$C,MATCH(C7068,'DATA - Teams'!$B:$B,0))</f>
        <v>GARTER</v>
      </c>
    </row>
    <row r="7069" spans="1:9" hidden="1" x14ac:dyDescent="0.2">
      <c r="A7069">
        <v>2018</v>
      </c>
      <c r="B7069">
        <v>16</v>
      </c>
      <c r="C7069" t="s">
        <v>411</v>
      </c>
      <c r="D7069" t="s">
        <v>417</v>
      </c>
      <c r="E7069" t="s">
        <v>14</v>
      </c>
      <c r="F7069" t="s">
        <v>43</v>
      </c>
      <c r="G7069">
        <v>117</v>
      </c>
      <c r="H7069">
        <v>86</v>
      </c>
      <c r="I7069" t="str">
        <f>INDEX('DATA - Teams'!$C:$C,MATCH(C7069,'DATA - Teams'!$B:$B,0))</f>
        <v>GARTER</v>
      </c>
    </row>
    <row r="7070" spans="1:9" hidden="1" x14ac:dyDescent="0.2">
      <c r="A7070">
        <v>2018</v>
      </c>
      <c r="B7070">
        <v>16</v>
      </c>
      <c r="C7070" t="s">
        <v>411</v>
      </c>
      <c r="D7070" t="s">
        <v>154</v>
      </c>
      <c r="E7070" t="s">
        <v>22</v>
      </c>
      <c r="F7070" t="s">
        <v>43</v>
      </c>
      <c r="G7070">
        <v>84</v>
      </c>
      <c r="H7070">
        <v>139</v>
      </c>
      <c r="I7070" t="str">
        <f>INDEX('DATA - Teams'!$C:$C,MATCH(C7070,'DATA - Teams'!$B:$B,0))</f>
        <v>GARTER</v>
      </c>
    </row>
    <row r="7071" spans="1:9" hidden="1" x14ac:dyDescent="0.2">
      <c r="A7071">
        <v>2018</v>
      </c>
      <c r="B7071">
        <v>16</v>
      </c>
      <c r="C7071" t="s">
        <v>411</v>
      </c>
      <c r="D7071" t="s">
        <v>135</v>
      </c>
      <c r="E7071" t="s">
        <v>22</v>
      </c>
      <c r="F7071" t="s">
        <v>38</v>
      </c>
      <c r="G7071">
        <v>94</v>
      </c>
      <c r="H7071">
        <v>79</v>
      </c>
      <c r="I7071" t="str">
        <f>INDEX('DATA - Teams'!$C:$C,MATCH(C7071,'DATA - Teams'!$B:$B,0))</f>
        <v>GARTER</v>
      </c>
    </row>
    <row r="7072" spans="1:9" hidden="1" x14ac:dyDescent="0.2">
      <c r="A7072">
        <v>2018</v>
      </c>
      <c r="B7072">
        <v>16</v>
      </c>
      <c r="C7072" t="s">
        <v>411</v>
      </c>
      <c r="D7072" t="s">
        <v>353</v>
      </c>
      <c r="E7072" t="s">
        <v>24</v>
      </c>
      <c r="F7072" t="s">
        <v>38</v>
      </c>
      <c r="G7072">
        <v>66</v>
      </c>
      <c r="H7072">
        <v>50</v>
      </c>
      <c r="I7072" t="str">
        <f>INDEX('DATA - Teams'!$C:$C,MATCH(C7072,'DATA - Teams'!$B:$B,0))</f>
        <v>GARTER</v>
      </c>
    </row>
    <row r="7073" spans="1:9" hidden="1" x14ac:dyDescent="0.2">
      <c r="A7073">
        <v>2018</v>
      </c>
      <c r="B7073">
        <v>16</v>
      </c>
      <c r="C7073" t="s">
        <v>411</v>
      </c>
      <c r="D7073" t="s">
        <v>200</v>
      </c>
      <c r="E7073" t="s">
        <v>28</v>
      </c>
      <c r="F7073" t="s">
        <v>41</v>
      </c>
      <c r="G7073">
        <v>95</v>
      </c>
      <c r="H7073">
        <v>61</v>
      </c>
      <c r="I7073" t="str">
        <f>INDEX('DATA - Teams'!$C:$C,MATCH(C7073,'DATA - Teams'!$B:$B,0))</f>
        <v>GARTER</v>
      </c>
    </row>
    <row r="7074" spans="1:9" hidden="1" x14ac:dyDescent="0.2">
      <c r="A7074">
        <v>2018</v>
      </c>
      <c r="B7074">
        <v>16</v>
      </c>
      <c r="C7074" t="s">
        <v>411</v>
      </c>
      <c r="D7074" t="s">
        <v>94</v>
      </c>
      <c r="E7074" t="s">
        <v>21</v>
      </c>
      <c r="F7074" t="s">
        <v>38</v>
      </c>
      <c r="G7074">
        <v>88</v>
      </c>
      <c r="H7074">
        <v>117</v>
      </c>
      <c r="I7074" t="str">
        <f>INDEX('DATA - Teams'!$C:$C,MATCH(C7074,'DATA - Teams'!$B:$B,0))</f>
        <v>GARTER</v>
      </c>
    </row>
    <row r="7075" spans="1:9" hidden="1" x14ac:dyDescent="0.2">
      <c r="A7075">
        <v>2018</v>
      </c>
      <c r="B7075">
        <v>16</v>
      </c>
      <c r="C7075" t="s">
        <v>411</v>
      </c>
      <c r="D7075" t="s">
        <v>268</v>
      </c>
      <c r="E7075" t="s">
        <v>18</v>
      </c>
      <c r="F7075" t="s">
        <v>43</v>
      </c>
      <c r="G7075">
        <v>95</v>
      </c>
      <c r="H7075">
        <v>105</v>
      </c>
      <c r="I7075" t="str">
        <f>INDEX('DATA - Teams'!$C:$C,MATCH(C7075,'DATA - Teams'!$B:$B,0))</f>
        <v>GARTER</v>
      </c>
    </row>
    <row r="7076" spans="1:9" hidden="1" x14ac:dyDescent="0.2">
      <c r="A7076">
        <v>2018</v>
      </c>
      <c r="B7076">
        <v>16</v>
      </c>
      <c r="C7076" t="s">
        <v>411</v>
      </c>
      <c r="D7076" t="s">
        <v>40</v>
      </c>
      <c r="E7076" t="s">
        <v>17</v>
      </c>
      <c r="F7076" t="s">
        <v>41</v>
      </c>
      <c r="G7076">
        <v>83</v>
      </c>
      <c r="H7076">
        <v>55</v>
      </c>
      <c r="I7076" t="str">
        <f>INDEX('DATA - Teams'!$C:$C,MATCH(C7076,'DATA - Teams'!$B:$B,0))</f>
        <v>GARTER</v>
      </c>
    </row>
    <row r="7077" spans="1:9" hidden="1" x14ac:dyDescent="0.2">
      <c r="A7077">
        <v>2018</v>
      </c>
      <c r="B7077">
        <v>16</v>
      </c>
      <c r="C7077" t="s">
        <v>411</v>
      </c>
      <c r="D7077" t="s">
        <v>273</v>
      </c>
      <c r="E7077" t="s">
        <v>17</v>
      </c>
      <c r="F7077" t="s">
        <v>41</v>
      </c>
      <c r="G7077">
        <v>96</v>
      </c>
      <c r="H7077">
        <v>104</v>
      </c>
      <c r="I7077" t="str">
        <f>INDEX('DATA - Teams'!$C:$C,MATCH(C7077,'DATA - Teams'!$B:$B,0))</f>
        <v>GARTER</v>
      </c>
    </row>
    <row r="7078" spans="1:9" hidden="1" x14ac:dyDescent="0.2">
      <c r="A7078">
        <v>2018</v>
      </c>
      <c r="B7078">
        <v>16</v>
      </c>
      <c r="C7078" t="s">
        <v>411</v>
      </c>
      <c r="D7078" t="s">
        <v>50</v>
      </c>
      <c r="E7078" t="s">
        <v>32</v>
      </c>
      <c r="F7078" t="s">
        <v>41</v>
      </c>
      <c r="G7078">
        <v>116</v>
      </c>
      <c r="H7078">
        <v>94</v>
      </c>
      <c r="I7078" t="str">
        <f>INDEX('DATA - Teams'!$C:$C,MATCH(C7078,'DATA - Teams'!$B:$B,0))</f>
        <v>GARTER</v>
      </c>
    </row>
    <row r="7079" spans="1:9" hidden="1" x14ac:dyDescent="0.2">
      <c r="A7079">
        <v>2018</v>
      </c>
      <c r="B7079">
        <v>16</v>
      </c>
      <c r="C7079" t="s">
        <v>411</v>
      </c>
      <c r="D7079" t="s">
        <v>275</v>
      </c>
      <c r="E7079" t="s">
        <v>23</v>
      </c>
      <c r="F7079" t="s">
        <v>41</v>
      </c>
      <c r="G7079">
        <v>73</v>
      </c>
      <c r="H7079">
        <v>81</v>
      </c>
      <c r="I7079" t="str">
        <f>INDEX('DATA - Teams'!$C:$C,MATCH(C7079,'DATA - Teams'!$B:$B,0))</f>
        <v>GARTER</v>
      </c>
    </row>
    <row r="7080" spans="1:9" hidden="1" x14ac:dyDescent="0.2">
      <c r="A7080">
        <v>2018</v>
      </c>
      <c r="B7080">
        <v>16</v>
      </c>
      <c r="C7080" t="s">
        <v>411</v>
      </c>
      <c r="D7080" t="s">
        <v>159</v>
      </c>
      <c r="E7080" t="s">
        <v>23</v>
      </c>
      <c r="F7080" t="s">
        <v>43</v>
      </c>
      <c r="G7080">
        <v>89</v>
      </c>
      <c r="H7080">
        <v>61</v>
      </c>
      <c r="I7080" t="str">
        <f>INDEX('DATA - Teams'!$C:$C,MATCH(C7080,'DATA - Teams'!$B:$B,0))</f>
        <v>GARTER</v>
      </c>
    </row>
    <row r="7081" spans="1:9" hidden="1" x14ac:dyDescent="0.2">
      <c r="A7081">
        <v>2018</v>
      </c>
      <c r="B7081">
        <v>16</v>
      </c>
      <c r="C7081" t="s">
        <v>411</v>
      </c>
      <c r="D7081" t="s">
        <v>419</v>
      </c>
      <c r="E7081" t="s">
        <v>23</v>
      </c>
      <c r="F7081" t="s">
        <v>38</v>
      </c>
      <c r="G7081">
        <v>61</v>
      </c>
      <c r="H7081">
        <v>90</v>
      </c>
      <c r="I7081" t="str">
        <f>INDEX('DATA - Teams'!$C:$C,MATCH(C7081,'DATA - Teams'!$B:$B,0))</f>
        <v>GARTER</v>
      </c>
    </row>
    <row r="7082" spans="1:9" hidden="1" x14ac:dyDescent="0.2">
      <c r="A7082">
        <v>2018</v>
      </c>
      <c r="B7082">
        <v>16</v>
      </c>
      <c r="C7082" t="s">
        <v>411</v>
      </c>
      <c r="D7082" t="s">
        <v>289</v>
      </c>
      <c r="E7082" t="s">
        <v>22</v>
      </c>
      <c r="F7082" t="s">
        <v>59</v>
      </c>
      <c r="G7082">
        <v>76</v>
      </c>
      <c r="H7082">
        <v>89</v>
      </c>
      <c r="I7082" t="str">
        <f>INDEX('DATA - Teams'!$C:$C,MATCH(C7082,'DATA - Teams'!$B:$B,0))</f>
        <v>GARTER</v>
      </c>
    </row>
    <row r="7083" spans="1:9" hidden="1" x14ac:dyDescent="0.2">
      <c r="A7083">
        <v>2018</v>
      </c>
      <c r="B7083">
        <v>16</v>
      </c>
      <c r="C7083" t="s">
        <v>411</v>
      </c>
      <c r="D7083" t="s">
        <v>265</v>
      </c>
      <c r="E7083" t="s">
        <v>33</v>
      </c>
      <c r="F7083" t="s">
        <v>59</v>
      </c>
      <c r="G7083">
        <v>78</v>
      </c>
      <c r="H7083">
        <v>89</v>
      </c>
      <c r="I7083" t="str">
        <f>INDEX('DATA - Teams'!$C:$C,MATCH(C7083,'DATA - Teams'!$B:$B,0))</f>
        <v>GARTER</v>
      </c>
    </row>
    <row r="7084" spans="1:9" hidden="1" x14ac:dyDescent="0.2">
      <c r="A7084">
        <v>2018</v>
      </c>
      <c r="B7084">
        <v>16</v>
      </c>
      <c r="C7084" t="s">
        <v>411</v>
      </c>
      <c r="D7084" t="s">
        <v>44</v>
      </c>
      <c r="E7084" t="s">
        <v>36</v>
      </c>
      <c r="F7084" t="s">
        <v>59</v>
      </c>
      <c r="G7084">
        <v>76</v>
      </c>
      <c r="H7084">
        <v>83</v>
      </c>
      <c r="I7084" t="str">
        <f>INDEX('DATA - Teams'!$C:$C,MATCH(C7084,'DATA - Teams'!$B:$B,0))</f>
        <v>GARTER</v>
      </c>
    </row>
    <row r="7085" spans="1:9" hidden="1" x14ac:dyDescent="0.2">
      <c r="A7085">
        <v>2018</v>
      </c>
      <c r="B7085">
        <v>16</v>
      </c>
      <c r="C7085" t="s">
        <v>411</v>
      </c>
      <c r="D7085" t="s">
        <v>415</v>
      </c>
      <c r="E7085" t="s">
        <v>13</v>
      </c>
      <c r="F7085" t="s">
        <v>59</v>
      </c>
      <c r="G7085">
        <v>102</v>
      </c>
      <c r="H7085">
        <v>0</v>
      </c>
      <c r="I7085" t="str">
        <f>INDEX('DATA - Teams'!$C:$C,MATCH(C7085,'DATA - Teams'!$B:$B,0))</f>
        <v>GARTER</v>
      </c>
    </row>
    <row r="7086" spans="1:9" hidden="1" x14ac:dyDescent="0.2">
      <c r="A7086">
        <v>2018</v>
      </c>
      <c r="B7086">
        <v>17</v>
      </c>
      <c r="C7086" t="s">
        <v>411</v>
      </c>
      <c r="D7086" t="s">
        <v>83</v>
      </c>
      <c r="E7086" t="s">
        <v>10</v>
      </c>
      <c r="F7086" t="s">
        <v>52</v>
      </c>
      <c r="G7086">
        <v>84</v>
      </c>
      <c r="H7086">
        <v>92</v>
      </c>
      <c r="I7086" t="str">
        <f>INDEX('DATA - Teams'!$C:$C,MATCH(C7086,'DATA - Teams'!$B:$B,0))</f>
        <v>GARTER</v>
      </c>
    </row>
    <row r="7087" spans="1:9" hidden="1" x14ac:dyDescent="0.2">
      <c r="A7087">
        <v>2018</v>
      </c>
      <c r="B7087">
        <v>17</v>
      </c>
      <c r="C7087" t="s">
        <v>411</v>
      </c>
      <c r="D7087" t="s">
        <v>165</v>
      </c>
      <c r="E7087" t="s">
        <v>10</v>
      </c>
      <c r="F7087" t="s">
        <v>41</v>
      </c>
      <c r="G7087">
        <v>100</v>
      </c>
      <c r="H7087">
        <v>129</v>
      </c>
      <c r="I7087" t="str">
        <f>INDEX('DATA - Teams'!$C:$C,MATCH(C7087,'DATA - Teams'!$B:$B,0))</f>
        <v>GARTER</v>
      </c>
    </row>
    <row r="7088" spans="1:9" hidden="1" x14ac:dyDescent="0.2">
      <c r="A7088">
        <v>2018</v>
      </c>
      <c r="B7088">
        <v>17</v>
      </c>
      <c r="C7088" t="s">
        <v>411</v>
      </c>
      <c r="D7088" t="s">
        <v>303</v>
      </c>
      <c r="E7088" t="s">
        <v>10</v>
      </c>
      <c r="F7088" t="s">
        <v>41</v>
      </c>
      <c r="G7088">
        <v>79</v>
      </c>
      <c r="H7088">
        <v>47</v>
      </c>
      <c r="I7088" t="str">
        <f>INDEX('DATA - Teams'!$C:$C,MATCH(C7088,'DATA - Teams'!$B:$B,0))</f>
        <v>GARTER</v>
      </c>
    </row>
    <row r="7089" spans="1:9" hidden="1" x14ac:dyDescent="0.2">
      <c r="A7089">
        <v>2018</v>
      </c>
      <c r="B7089">
        <v>17</v>
      </c>
      <c r="C7089" t="s">
        <v>411</v>
      </c>
      <c r="D7089" t="s">
        <v>414</v>
      </c>
      <c r="E7089" t="s">
        <v>20</v>
      </c>
      <c r="F7089" t="s">
        <v>38</v>
      </c>
      <c r="G7089">
        <v>61</v>
      </c>
      <c r="H7089">
        <v>26</v>
      </c>
      <c r="I7089" t="str">
        <f>INDEX('DATA - Teams'!$C:$C,MATCH(C7089,'DATA - Teams'!$B:$B,0))</f>
        <v>GARTER</v>
      </c>
    </row>
    <row r="7090" spans="1:9" hidden="1" x14ac:dyDescent="0.2">
      <c r="A7090">
        <v>2018</v>
      </c>
      <c r="B7090">
        <v>17</v>
      </c>
      <c r="C7090" t="s">
        <v>411</v>
      </c>
      <c r="D7090" t="s">
        <v>417</v>
      </c>
      <c r="E7090" t="s">
        <v>14</v>
      </c>
      <c r="F7090" t="s">
        <v>43</v>
      </c>
      <c r="G7090">
        <v>116</v>
      </c>
      <c r="H7090">
        <v>95</v>
      </c>
      <c r="I7090" t="str">
        <f>INDEX('DATA - Teams'!$C:$C,MATCH(C7090,'DATA - Teams'!$B:$B,0))</f>
        <v>GARTER</v>
      </c>
    </row>
    <row r="7091" spans="1:9" hidden="1" x14ac:dyDescent="0.2">
      <c r="A7091">
        <v>2018</v>
      </c>
      <c r="B7091">
        <v>17</v>
      </c>
      <c r="C7091" t="s">
        <v>411</v>
      </c>
      <c r="D7091" t="s">
        <v>289</v>
      </c>
      <c r="E7091" t="s">
        <v>22</v>
      </c>
      <c r="F7091" t="s">
        <v>43</v>
      </c>
      <c r="G7091">
        <v>77</v>
      </c>
      <c r="H7091">
        <v>81</v>
      </c>
      <c r="I7091" t="str">
        <f>INDEX('DATA - Teams'!$C:$C,MATCH(C7091,'DATA - Teams'!$B:$B,0))</f>
        <v>GARTER</v>
      </c>
    </row>
    <row r="7092" spans="1:9" hidden="1" x14ac:dyDescent="0.2">
      <c r="A7092">
        <v>2018</v>
      </c>
      <c r="B7092">
        <v>17</v>
      </c>
      <c r="C7092" t="s">
        <v>411</v>
      </c>
      <c r="D7092" t="s">
        <v>154</v>
      </c>
      <c r="E7092" t="s">
        <v>22</v>
      </c>
      <c r="F7092" t="s">
        <v>43</v>
      </c>
      <c r="G7092">
        <v>88</v>
      </c>
      <c r="H7092">
        <v>88</v>
      </c>
      <c r="I7092" t="str">
        <f>INDEX('DATA - Teams'!$C:$C,MATCH(C7092,'DATA - Teams'!$B:$B,0))</f>
        <v>GARTER</v>
      </c>
    </row>
    <row r="7093" spans="1:9" hidden="1" x14ac:dyDescent="0.2">
      <c r="A7093">
        <v>2018</v>
      </c>
      <c r="B7093">
        <v>17</v>
      </c>
      <c r="C7093" t="s">
        <v>411</v>
      </c>
      <c r="D7093" t="s">
        <v>135</v>
      </c>
      <c r="E7093" t="s">
        <v>22</v>
      </c>
      <c r="F7093" t="s">
        <v>38</v>
      </c>
      <c r="G7093">
        <v>100</v>
      </c>
      <c r="H7093">
        <v>116</v>
      </c>
      <c r="I7093" t="str">
        <f>INDEX('DATA - Teams'!$C:$C,MATCH(C7093,'DATA - Teams'!$B:$B,0))</f>
        <v>GARTER</v>
      </c>
    </row>
    <row r="7094" spans="1:9" hidden="1" x14ac:dyDescent="0.2">
      <c r="A7094">
        <v>2018</v>
      </c>
      <c r="B7094">
        <v>17</v>
      </c>
      <c r="C7094" t="s">
        <v>411</v>
      </c>
      <c r="D7094" t="s">
        <v>353</v>
      </c>
      <c r="E7094" t="s">
        <v>24</v>
      </c>
      <c r="F7094" t="s">
        <v>38</v>
      </c>
      <c r="G7094">
        <v>70</v>
      </c>
      <c r="H7094">
        <v>99</v>
      </c>
      <c r="I7094" t="str">
        <f>INDEX('DATA - Teams'!$C:$C,MATCH(C7094,'DATA - Teams'!$B:$B,0))</f>
        <v>GARTER</v>
      </c>
    </row>
    <row r="7095" spans="1:9" hidden="1" x14ac:dyDescent="0.2">
      <c r="A7095">
        <v>2018</v>
      </c>
      <c r="B7095">
        <v>17</v>
      </c>
      <c r="C7095" t="s">
        <v>411</v>
      </c>
      <c r="D7095" t="s">
        <v>200</v>
      </c>
      <c r="E7095" t="s">
        <v>28</v>
      </c>
      <c r="F7095" t="s">
        <v>41</v>
      </c>
      <c r="G7095">
        <v>88</v>
      </c>
      <c r="H7095">
        <v>80</v>
      </c>
      <c r="I7095" t="str">
        <f>INDEX('DATA - Teams'!$C:$C,MATCH(C7095,'DATA - Teams'!$B:$B,0))</f>
        <v>GARTER</v>
      </c>
    </row>
    <row r="7096" spans="1:9" hidden="1" x14ac:dyDescent="0.2">
      <c r="A7096">
        <v>2018</v>
      </c>
      <c r="B7096">
        <v>17</v>
      </c>
      <c r="C7096" t="s">
        <v>411</v>
      </c>
      <c r="D7096" t="s">
        <v>94</v>
      </c>
      <c r="E7096" t="s">
        <v>21</v>
      </c>
      <c r="F7096" t="s">
        <v>38</v>
      </c>
      <c r="G7096">
        <v>82</v>
      </c>
      <c r="H7096">
        <v>78</v>
      </c>
      <c r="I7096" t="str">
        <f>INDEX('DATA - Teams'!$C:$C,MATCH(C7096,'DATA - Teams'!$B:$B,0))</f>
        <v>GARTER</v>
      </c>
    </row>
    <row r="7097" spans="1:9" hidden="1" x14ac:dyDescent="0.2">
      <c r="A7097">
        <v>2018</v>
      </c>
      <c r="B7097">
        <v>17</v>
      </c>
      <c r="C7097" t="s">
        <v>411</v>
      </c>
      <c r="D7097" t="s">
        <v>268</v>
      </c>
      <c r="E7097" t="s">
        <v>18</v>
      </c>
      <c r="F7097" t="s">
        <v>43</v>
      </c>
      <c r="G7097">
        <v>98</v>
      </c>
      <c r="H7097">
        <v>94</v>
      </c>
      <c r="I7097" t="str">
        <f>INDEX('DATA - Teams'!$C:$C,MATCH(C7097,'DATA - Teams'!$B:$B,0))</f>
        <v>GARTER</v>
      </c>
    </row>
    <row r="7098" spans="1:9" hidden="1" x14ac:dyDescent="0.2">
      <c r="A7098">
        <v>2018</v>
      </c>
      <c r="B7098">
        <v>17</v>
      </c>
      <c r="C7098" t="s">
        <v>411</v>
      </c>
      <c r="D7098" t="s">
        <v>415</v>
      </c>
      <c r="E7098" t="s">
        <v>13</v>
      </c>
      <c r="F7098" t="s">
        <v>38</v>
      </c>
      <c r="G7098">
        <v>90</v>
      </c>
      <c r="H7098">
        <v>68</v>
      </c>
      <c r="I7098" t="str">
        <f>INDEX('DATA - Teams'!$C:$C,MATCH(C7098,'DATA - Teams'!$B:$B,0))</f>
        <v>GARTER</v>
      </c>
    </row>
    <row r="7099" spans="1:9" hidden="1" x14ac:dyDescent="0.2">
      <c r="A7099">
        <v>2018</v>
      </c>
      <c r="B7099">
        <v>17</v>
      </c>
      <c r="C7099" t="s">
        <v>411</v>
      </c>
      <c r="D7099" t="s">
        <v>273</v>
      </c>
      <c r="E7099" t="s">
        <v>17</v>
      </c>
      <c r="F7099" t="s">
        <v>41</v>
      </c>
      <c r="G7099">
        <v>96</v>
      </c>
      <c r="H7099">
        <v>0</v>
      </c>
      <c r="I7099" t="str">
        <f>INDEX('DATA - Teams'!$C:$C,MATCH(C7099,'DATA - Teams'!$B:$B,0))</f>
        <v>GARTER</v>
      </c>
    </row>
    <row r="7100" spans="1:9" hidden="1" x14ac:dyDescent="0.2">
      <c r="A7100">
        <v>2018</v>
      </c>
      <c r="B7100">
        <v>17</v>
      </c>
      <c r="C7100" t="s">
        <v>411</v>
      </c>
      <c r="D7100" t="s">
        <v>40</v>
      </c>
      <c r="E7100" t="s">
        <v>17</v>
      </c>
      <c r="F7100" t="s">
        <v>41</v>
      </c>
      <c r="G7100">
        <v>86</v>
      </c>
      <c r="H7100">
        <v>95</v>
      </c>
      <c r="I7100" t="str">
        <f>INDEX('DATA - Teams'!$C:$C,MATCH(C7100,'DATA - Teams'!$B:$B,0))</f>
        <v>GARTER</v>
      </c>
    </row>
    <row r="7101" spans="1:9" hidden="1" x14ac:dyDescent="0.2">
      <c r="A7101">
        <v>2018</v>
      </c>
      <c r="B7101">
        <v>17</v>
      </c>
      <c r="C7101" t="s">
        <v>411</v>
      </c>
      <c r="D7101" t="s">
        <v>50</v>
      </c>
      <c r="E7101" t="s">
        <v>32</v>
      </c>
      <c r="F7101" t="s">
        <v>41</v>
      </c>
      <c r="G7101">
        <v>113</v>
      </c>
      <c r="H7101">
        <v>82</v>
      </c>
      <c r="I7101" t="str">
        <f>INDEX('DATA - Teams'!$C:$C,MATCH(C7101,'DATA - Teams'!$B:$B,0))</f>
        <v>GARTER</v>
      </c>
    </row>
    <row r="7102" spans="1:9" hidden="1" x14ac:dyDescent="0.2">
      <c r="A7102">
        <v>2018</v>
      </c>
      <c r="B7102">
        <v>17</v>
      </c>
      <c r="C7102" t="s">
        <v>411</v>
      </c>
      <c r="D7102" t="s">
        <v>275</v>
      </c>
      <c r="E7102" t="s">
        <v>23</v>
      </c>
      <c r="F7102" t="s">
        <v>41</v>
      </c>
      <c r="G7102">
        <v>74</v>
      </c>
      <c r="H7102">
        <v>124</v>
      </c>
      <c r="I7102" t="str">
        <f>INDEX('DATA - Teams'!$C:$C,MATCH(C7102,'DATA - Teams'!$B:$B,0))</f>
        <v>GARTER</v>
      </c>
    </row>
    <row r="7103" spans="1:9" hidden="1" x14ac:dyDescent="0.2">
      <c r="A7103">
        <v>2018</v>
      </c>
      <c r="B7103">
        <v>17</v>
      </c>
      <c r="C7103" t="s">
        <v>411</v>
      </c>
      <c r="D7103" t="s">
        <v>159</v>
      </c>
      <c r="E7103" t="s">
        <v>23</v>
      </c>
      <c r="F7103" t="s">
        <v>43</v>
      </c>
      <c r="G7103">
        <v>93</v>
      </c>
      <c r="H7103">
        <v>93</v>
      </c>
      <c r="I7103" t="str">
        <f>INDEX('DATA - Teams'!$C:$C,MATCH(C7103,'DATA - Teams'!$B:$B,0))</f>
        <v>GARTER</v>
      </c>
    </row>
    <row r="7104" spans="1:9" hidden="1" x14ac:dyDescent="0.2">
      <c r="A7104">
        <v>2018</v>
      </c>
      <c r="B7104">
        <v>17</v>
      </c>
      <c r="C7104" t="s">
        <v>411</v>
      </c>
      <c r="D7104" t="s">
        <v>413</v>
      </c>
      <c r="E7104" t="s">
        <v>16</v>
      </c>
      <c r="F7104" t="s">
        <v>59</v>
      </c>
      <c r="G7104">
        <v>93</v>
      </c>
      <c r="H7104">
        <v>0</v>
      </c>
      <c r="I7104" t="str">
        <f>INDEX('DATA - Teams'!$C:$C,MATCH(C7104,'DATA - Teams'!$B:$B,0))</f>
        <v>GARTER</v>
      </c>
    </row>
    <row r="7105" spans="1:9" hidden="1" x14ac:dyDescent="0.2">
      <c r="A7105">
        <v>2018</v>
      </c>
      <c r="B7105">
        <v>17</v>
      </c>
      <c r="C7105" t="s">
        <v>411</v>
      </c>
      <c r="D7105" t="s">
        <v>265</v>
      </c>
      <c r="E7105" t="s">
        <v>33</v>
      </c>
      <c r="F7105" t="s">
        <v>59</v>
      </c>
      <c r="G7105">
        <v>75</v>
      </c>
      <c r="H7105">
        <v>62</v>
      </c>
      <c r="I7105" t="str">
        <f>INDEX('DATA - Teams'!$C:$C,MATCH(C7105,'DATA - Teams'!$B:$B,0))</f>
        <v>GARTER</v>
      </c>
    </row>
    <row r="7106" spans="1:9" hidden="1" x14ac:dyDescent="0.2">
      <c r="A7106">
        <v>2018</v>
      </c>
      <c r="B7106">
        <v>17</v>
      </c>
      <c r="C7106" t="s">
        <v>411</v>
      </c>
      <c r="D7106" t="s">
        <v>44</v>
      </c>
      <c r="E7106" t="s">
        <v>36</v>
      </c>
      <c r="F7106" t="s">
        <v>59</v>
      </c>
      <c r="G7106">
        <v>72</v>
      </c>
      <c r="H7106">
        <v>63</v>
      </c>
      <c r="I7106" t="str">
        <f>INDEX('DATA - Teams'!$C:$C,MATCH(C7106,'DATA - Teams'!$B:$B,0))</f>
        <v>GARTER</v>
      </c>
    </row>
    <row r="7107" spans="1:9" hidden="1" x14ac:dyDescent="0.2">
      <c r="A7107">
        <v>2018</v>
      </c>
      <c r="B7107">
        <v>17</v>
      </c>
      <c r="C7107" t="s">
        <v>411</v>
      </c>
      <c r="D7107" t="s">
        <v>419</v>
      </c>
      <c r="E7107" t="s">
        <v>23</v>
      </c>
      <c r="F7107" t="s">
        <v>59</v>
      </c>
      <c r="G7107">
        <v>60</v>
      </c>
      <c r="H7107">
        <v>89</v>
      </c>
      <c r="I7107" t="str">
        <f>INDEX('DATA - Teams'!$C:$C,MATCH(C7107,'DATA - Teams'!$B:$B,0))</f>
        <v>GARTER</v>
      </c>
    </row>
    <row r="7108" spans="1:9" hidden="1" x14ac:dyDescent="0.2">
      <c r="A7108">
        <v>2018</v>
      </c>
      <c r="B7108">
        <v>18</v>
      </c>
      <c r="C7108" t="s">
        <v>411</v>
      </c>
      <c r="D7108" t="s">
        <v>165</v>
      </c>
      <c r="E7108" t="s">
        <v>10</v>
      </c>
      <c r="F7108" t="s">
        <v>41</v>
      </c>
      <c r="G7108">
        <v>110</v>
      </c>
      <c r="H7108">
        <v>99</v>
      </c>
      <c r="I7108" t="str">
        <f>INDEX('DATA - Teams'!$C:$C,MATCH(C7108,'DATA - Teams'!$B:$B,0))</f>
        <v>GARTER</v>
      </c>
    </row>
    <row r="7109" spans="1:9" hidden="1" x14ac:dyDescent="0.2">
      <c r="A7109">
        <v>2018</v>
      </c>
      <c r="B7109">
        <v>18</v>
      </c>
      <c r="C7109" t="s">
        <v>411</v>
      </c>
      <c r="D7109" t="s">
        <v>303</v>
      </c>
      <c r="E7109" t="s">
        <v>10</v>
      </c>
      <c r="F7109" t="s">
        <v>41</v>
      </c>
      <c r="G7109">
        <v>85</v>
      </c>
      <c r="H7109">
        <v>86</v>
      </c>
      <c r="I7109" t="str">
        <f>INDEX('DATA - Teams'!$C:$C,MATCH(C7109,'DATA - Teams'!$B:$B,0))</f>
        <v>GARTER</v>
      </c>
    </row>
    <row r="7110" spans="1:9" hidden="1" x14ac:dyDescent="0.2">
      <c r="A7110">
        <v>2018</v>
      </c>
      <c r="B7110">
        <v>18</v>
      </c>
      <c r="C7110" t="s">
        <v>411</v>
      </c>
      <c r="D7110" t="s">
        <v>83</v>
      </c>
      <c r="E7110" t="s">
        <v>10</v>
      </c>
      <c r="F7110" t="s">
        <v>52</v>
      </c>
      <c r="G7110">
        <v>89</v>
      </c>
      <c r="H7110">
        <v>97</v>
      </c>
      <c r="I7110" t="str">
        <f>INDEX('DATA - Teams'!$C:$C,MATCH(C7110,'DATA - Teams'!$B:$B,0))</f>
        <v>GARTER</v>
      </c>
    </row>
    <row r="7111" spans="1:9" hidden="1" x14ac:dyDescent="0.2">
      <c r="A7111">
        <v>2018</v>
      </c>
      <c r="B7111">
        <v>18</v>
      </c>
      <c r="C7111" t="s">
        <v>411</v>
      </c>
      <c r="D7111" t="s">
        <v>417</v>
      </c>
      <c r="E7111" t="s">
        <v>14</v>
      </c>
      <c r="F7111" t="s">
        <v>43</v>
      </c>
      <c r="G7111">
        <v>116</v>
      </c>
      <c r="H7111">
        <v>114</v>
      </c>
      <c r="I7111" t="str">
        <f>INDEX('DATA - Teams'!$C:$C,MATCH(C7111,'DATA - Teams'!$B:$B,0))</f>
        <v>GARTER</v>
      </c>
    </row>
    <row r="7112" spans="1:9" hidden="1" x14ac:dyDescent="0.2">
      <c r="A7112">
        <v>2018</v>
      </c>
      <c r="B7112">
        <v>18</v>
      </c>
      <c r="C7112" t="s">
        <v>411</v>
      </c>
      <c r="D7112" t="s">
        <v>135</v>
      </c>
      <c r="E7112" t="s">
        <v>22</v>
      </c>
      <c r="F7112" t="s">
        <v>38</v>
      </c>
      <c r="G7112">
        <v>101</v>
      </c>
      <c r="H7112">
        <v>103</v>
      </c>
      <c r="I7112" t="str">
        <f>INDEX('DATA - Teams'!$C:$C,MATCH(C7112,'DATA - Teams'!$B:$B,0))</f>
        <v>GARTER</v>
      </c>
    </row>
    <row r="7113" spans="1:9" hidden="1" x14ac:dyDescent="0.2">
      <c r="A7113">
        <v>2018</v>
      </c>
      <c r="B7113">
        <v>18</v>
      </c>
      <c r="C7113" t="s">
        <v>411</v>
      </c>
      <c r="D7113" t="s">
        <v>289</v>
      </c>
      <c r="E7113" t="s">
        <v>22</v>
      </c>
      <c r="F7113" t="s">
        <v>43</v>
      </c>
      <c r="G7113">
        <v>73</v>
      </c>
      <c r="H7113">
        <v>44</v>
      </c>
      <c r="I7113" t="str">
        <f>INDEX('DATA - Teams'!$C:$C,MATCH(C7113,'DATA - Teams'!$B:$B,0))</f>
        <v>GARTER</v>
      </c>
    </row>
    <row r="7114" spans="1:9" hidden="1" x14ac:dyDescent="0.2">
      <c r="A7114">
        <v>2018</v>
      </c>
      <c r="B7114">
        <v>18</v>
      </c>
      <c r="C7114" t="s">
        <v>411</v>
      </c>
      <c r="D7114" t="s">
        <v>154</v>
      </c>
      <c r="E7114" t="s">
        <v>22</v>
      </c>
      <c r="F7114" t="s">
        <v>43</v>
      </c>
      <c r="G7114">
        <v>98</v>
      </c>
      <c r="H7114">
        <v>113</v>
      </c>
      <c r="I7114" t="str">
        <f>INDEX('DATA - Teams'!$C:$C,MATCH(C7114,'DATA - Teams'!$B:$B,0))</f>
        <v>GARTER</v>
      </c>
    </row>
    <row r="7115" spans="1:9" hidden="1" x14ac:dyDescent="0.2">
      <c r="A7115">
        <v>2018</v>
      </c>
      <c r="B7115">
        <v>18</v>
      </c>
      <c r="C7115" t="s">
        <v>411</v>
      </c>
      <c r="D7115" t="s">
        <v>353</v>
      </c>
      <c r="E7115" t="s">
        <v>24</v>
      </c>
      <c r="F7115" t="s">
        <v>38</v>
      </c>
      <c r="G7115">
        <v>59</v>
      </c>
      <c r="H7115">
        <v>20</v>
      </c>
      <c r="I7115" t="str">
        <f>INDEX('DATA - Teams'!$C:$C,MATCH(C7115,'DATA - Teams'!$B:$B,0))</f>
        <v>GARTER</v>
      </c>
    </row>
    <row r="7116" spans="1:9" hidden="1" x14ac:dyDescent="0.2">
      <c r="A7116">
        <v>2018</v>
      </c>
      <c r="B7116">
        <v>18</v>
      </c>
      <c r="C7116" t="s">
        <v>411</v>
      </c>
      <c r="D7116" t="s">
        <v>200</v>
      </c>
      <c r="E7116" t="s">
        <v>28</v>
      </c>
      <c r="F7116" t="s">
        <v>41</v>
      </c>
      <c r="G7116">
        <v>88</v>
      </c>
      <c r="H7116">
        <v>101</v>
      </c>
      <c r="I7116" t="str">
        <f>INDEX('DATA - Teams'!$C:$C,MATCH(C7116,'DATA - Teams'!$B:$B,0))</f>
        <v>GARTER</v>
      </c>
    </row>
    <row r="7117" spans="1:9" hidden="1" x14ac:dyDescent="0.2">
      <c r="A7117">
        <v>2018</v>
      </c>
      <c r="B7117">
        <v>18</v>
      </c>
      <c r="C7117" t="s">
        <v>411</v>
      </c>
      <c r="D7117" t="s">
        <v>94</v>
      </c>
      <c r="E7117" t="s">
        <v>21</v>
      </c>
      <c r="F7117" t="s">
        <v>38</v>
      </c>
      <c r="G7117">
        <v>83</v>
      </c>
      <c r="H7117">
        <v>87</v>
      </c>
      <c r="I7117" t="str">
        <f>INDEX('DATA - Teams'!$C:$C,MATCH(C7117,'DATA - Teams'!$B:$B,0))</f>
        <v>GARTER</v>
      </c>
    </row>
    <row r="7118" spans="1:9" hidden="1" x14ac:dyDescent="0.2">
      <c r="A7118">
        <v>2018</v>
      </c>
      <c r="B7118">
        <v>18</v>
      </c>
      <c r="C7118" t="s">
        <v>411</v>
      </c>
      <c r="D7118" t="s">
        <v>44</v>
      </c>
      <c r="E7118" t="s">
        <v>36</v>
      </c>
      <c r="F7118" t="s">
        <v>41</v>
      </c>
      <c r="G7118">
        <v>65</v>
      </c>
      <c r="H7118">
        <v>64</v>
      </c>
      <c r="I7118" t="str">
        <f>INDEX('DATA - Teams'!$C:$C,MATCH(C7118,'DATA - Teams'!$B:$B,0))</f>
        <v>GARTER</v>
      </c>
    </row>
    <row r="7119" spans="1:9" hidden="1" x14ac:dyDescent="0.2">
      <c r="A7119">
        <v>2018</v>
      </c>
      <c r="B7119">
        <v>18</v>
      </c>
      <c r="C7119" t="s">
        <v>411</v>
      </c>
      <c r="D7119" t="s">
        <v>268</v>
      </c>
      <c r="E7119" t="s">
        <v>18</v>
      </c>
      <c r="F7119" t="s">
        <v>43</v>
      </c>
      <c r="G7119">
        <v>101</v>
      </c>
      <c r="H7119">
        <v>131</v>
      </c>
      <c r="I7119" t="str">
        <f>INDEX('DATA - Teams'!$C:$C,MATCH(C7119,'DATA - Teams'!$B:$B,0))</f>
        <v>GARTER</v>
      </c>
    </row>
    <row r="7120" spans="1:9" hidden="1" x14ac:dyDescent="0.2">
      <c r="A7120">
        <v>2018</v>
      </c>
      <c r="B7120">
        <v>18</v>
      </c>
      <c r="C7120" t="s">
        <v>411</v>
      </c>
      <c r="D7120" t="s">
        <v>415</v>
      </c>
      <c r="E7120" t="s">
        <v>13</v>
      </c>
      <c r="F7120" t="s">
        <v>38</v>
      </c>
      <c r="G7120">
        <v>83</v>
      </c>
      <c r="H7120">
        <v>93</v>
      </c>
      <c r="I7120" t="str">
        <f>INDEX('DATA - Teams'!$C:$C,MATCH(C7120,'DATA - Teams'!$B:$B,0))</f>
        <v>GARTER</v>
      </c>
    </row>
    <row r="7121" spans="1:9" hidden="1" x14ac:dyDescent="0.2">
      <c r="A7121">
        <v>2018</v>
      </c>
      <c r="B7121">
        <v>18</v>
      </c>
      <c r="C7121" t="s">
        <v>411</v>
      </c>
      <c r="D7121" t="s">
        <v>40</v>
      </c>
      <c r="E7121" t="s">
        <v>17</v>
      </c>
      <c r="F7121" t="s">
        <v>41</v>
      </c>
      <c r="G7121">
        <v>80</v>
      </c>
      <c r="H7121">
        <v>87</v>
      </c>
      <c r="I7121" t="str">
        <f>INDEX('DATA - Teams'!$C:$C,MATCH(C7121,'DATA - Teams'!$B:$B,0))</f>
        <v>GARTER</v>
      </c>
    </row>
    <row r="7122" spans="1:9" hidden="1" x14ac:dyDescent="0.2">
      <c r="A7122">
        <v>2018</v>
      </c>
      <c r="B7122">
        <v>18</v>
      </c>
      <c r="C7122" t="s">
        <v>411</v>
      </c>
      <c r="D7122" t="s">
        <v>50</v>
      </c>
      <c r="E7122" t="s">
        <v>32</v>
      </c>
      <c r="F7122" t="s">
        <v>41</v>
      </c>
      <c r="G7122">
        <v>110</v>
      </c>
      <c r="H7122">
        <v>130</v>
      </c>
      <c r="I7122" t="str">
        <f>INDEX('DATA - Teams'!$C:$C,MATCH(C7122,'DATA - Teams'!$B:$B,0))</f>
        <v>GARTER</v>
      </c>
    </row>
    <row r="7123" spans="1:9" hidden="1" x14ac:dyDescent="0.2">
      <c r="A7123">
        <v>2018</v>
      </c>
      <c r="B7123">
        <v>18</v>
      </c>
      <c r="C7123" t="s">
        <v>411</v>
      </c>
      <c r="D7123" t="s">
        <v>275</v>
      </c>
      <c r="E7123" t="s">
        <v>23</v>
      </c>
      <c r="F7123" t="s">
        <v>41</v>
      </c>
      <c r="G7123">
        <v>72</v>
      </c>
      <c r="H7123">
        <v>54</v>
      </c>
      <c r="I7123" t="str">
        <f>INDEX('DATA - Teams'!$C:$C,MATCH(C7123,'DATA - Teams'!$B:$B,0))</f>
        <v>GARTER</v>
      </c>
    </row>
    <row r="7124" spans="1:9" hidden="1" x14ac:dyDescent="0.2">
      <c r="A7124">
        <v>2018</v>
      </c>
      <c r="B7124">
        <v>18</v>
      </c>
      <c r="C7124" t="s">
        <v>411</v>
      </c>
      <c r="D7124" t="s">
        <v>159</v>
      </c>
      <c r="E7124" t="s">
        <v>23</v>
      </c>
      <c r="F7124" t="s">
        <v>43</v>
      </c>
      <c r="G7124">
        <v>92</v>
      </c>
      <c r="H7124">
        <v>75</v>
      </c>
      <c r="I7124" t="str">
        <f>INDEX('DATA - Teams'!$C:$C,MATCH(C7124,'DATA - Teams'!$B:$B,0))</f>
        <v>GARTER</v>
      </c>
    </row>
    <row r="7125" spans="1:9" hidden="1" x14ac:dyDescent="0.2">
      <c r="A7125">
        <v>2018</v>
      </c>
      <c r="B7125">
        <v>18</v>
      </c>
      <c r="C7125" t="s">
        <v>411</v>
      </c>
      <c r="D7125" t="s">
        <v>419</v>
      </c>
      <c r="E7125" t="s">
        <v>23</v>
      </c>
      <c r="F7125" t="s">
        <v>38</v>
      </c>
      <c r="G7125">
        <v>75</v>
      </c>
      <c r="H7125">
        <v>86</v>
      </c>
      <c r="I7125" t="str">
        <f>INDEX('DATA - Teams'!$C:$C,MATCH(C7125,'DATA - Teams'!$B:$B,0))</f>
        <v>GARTER</v>
      </c>
    </row>
    <row r="7126" spans="1:9" hidden="1" x14ac:dyDescent="0.2">
      <c r="A7126">
        <v>2018</v>
      </c>
      <c r="B7126">
        <v>18</v>
      </c>
      <c r="C7126" t="s">
        <v>411</v>
      </c>
      <c r="D7126" t="s">
        <v>413</v>
      </c>
      <c r="E7126" t="s">
        <v>16</v>
      </c>
      <c r="F7126" t="s">
        <v>59</v>
      </c>
      <c r="G7126">
        <v>93</v>
      </c>
      <c r="H7126">
        <v>0</v>
      </c>
      <c r="I7126" t="str">
        <f>INDEX('DATA - Teams'!$C:$C,MATCH(C7126,'DATA - Teams'!$B:$B,0))</f>
        <v>GARTER</v>
      </c>
    </row>
    <row r="7127" spans="1:9" hidden="1" x14ac:dyDescent="0.2">
      <c r="A7127">
        <v>2018</v>
      </c>
      <c r="B7127">
        <v>18</v>
      </c>
      <c r="C7127" t="s">
        <v>411</v>
      </c>
      <c r="D7127" t="s">
        <v>414</v>
      </c>
      <c r="E7127" t="s">
        <v>20</v>
      </c>
      <c r="F7127" t="s">
        <v>59</v>
      </c>
      <c r="G7127">
        <v>55</v>
      </c>
      <c r="H7127">
        <v>55</v>
      </c>
      <c r="I7127" t="str">
        <f>INDEX('DATA - Teams'!$C:$C,MATCH(C7127,'DATA - Teams'!$B:$B,0))</f>
        <v>GARTER</v>
      </c>
    </row>
    <row r="7128" spans="1:9" hidden="1" x14ac:dyDescent="0.2">
      <c r="A7128">
        <v>2018</v>
      </c>
      <c r="B7128">
        <v>18</v>
      </c>
      <c r="C7128" t="s">
        <v>411</v>
      </c>
      <c r="D7128" t="s">
        <v>265</v>
      </c>
      <c r="E7128" t="s">
        <v>33</v>
      </c>
      <c r="F7128" t="s">
        <v>59</v>
      </c>
      <c r="G7128">
        <v>74</v>
      </c>
      <c r="H7128">
        <v>65</v>
      </c>
      <c r="I7128" t="str">
        <f>INDEX('DATA - Teams'!$C:$C,MATCH(C7128,'DATA - Teams'!$B:$B,0))</f>
        <v>GARTER</v>
      </c>
    </row>
    <row r="7129" spans="1:9" hidden="1" x14ac:dyDescent="0.2">
      <c r="A7129">
        <v>2018</v>
      </c>
      <c r="B7129">
        <v>18</v>
      </c>
      <c r="C7129" t="s">
        <v>411</v>
      </c>
      <c r="D7129" t="s">
        <v>273</v>
      </c>
      <c r="E7129" t="s">
        <v>17</v>
      </c>
      <c r="F7129" t="s">
        <v>59</v>
      </c>
      <c r="G7129">
        <v>96</v>
      </c>
      <c r="H7129">
        <v>0</v>
      </c>
      <c r="I7129" t="str">
        <f>INDEX('DATA - Teams'!$C:$C,MATCH(C7129,'DATA - Teams'!$B:$B,0))</f>
        <v>GARTER</v>
      </c>
    </row>
    <row r="7130" spans="1:9" hidden="1" x14ac:dyDescent="0.2">
      <c r="A7130">
        <v>2018</v>
      </c>
      <c r="B7130">
        <v>19</v>
      </c>
      <c r="C7130" t="s">
        <v>411</v>
      </c>
      <c r="D7130" t="s">
        <v>165</v>
      </c>
      <c r="E7130" t="s">
        <v>10</v>
      </c>
      <c r="F7130" t="s">
        <v>41</v>
      </c>
      <c r="G7130">
        <v>113</v>
      </c>
      <c r="H7130">
        <v>118</v>
      </c>
      <c r="I7130" t="str">
        <f>INDEX('DATA - Teams'!$C:$C,MATCH(C7130,'DATA - Teams'!$B:$B,0))</f>
        <v>GARTER</v>
      </c>
    </row>
    <row r="7131" spans="1:9" hidden="1" x14ac:dyDescent="0.2">
      <c r="A7131">
        <v>2018</v>
      </c>
      <c r="B7131">
        <v>19</v>
      </c>
      <c r="C7131" t="s">
        <v>411</v>
      </c>
      <c r="D7131" t="s">
        <v>303</v>
      </c>
      <c r="E7131" t="s">
        <v>10</v>
      </c>
      <c r="F7131" t="s">
        <v>41</v>
      </c>
      <c r="G7131">
        <v>81</v>
      </c>
      <c r="H7131">
        <v>92</v>
      </c>
      <c r="I7131" t="str">
        <f>INDEX('DATA - Teams'!$C:$C,MATCH(C7131,'DATA - Teams'!$B:$B,0))</f>
        <v>GARTER</v>
      </c>
    </row>
    <row r="7132" spans="1:9" hidden="1" x14ac:dyDescent="0.2">
      <c r="A7132">
        <v>2018</v>
      </c>
      <c r="B7132">
        <v>19</v>
      </c>
      <c r="C7132" t="s">
        <v>411</v>
      </c>
      <c r="D7132" t="s">
        <v>83</v>
      </c>
      <c r="E7132" t="s">
        <v>10</v>
      </c>
      <c r="F7132" t="s">
        <v>52</v>
      </c>
      <c r="G7132">
        <v>85</v>
      </c>
      <c r="H7132">
        <v>98</v>
      </c>
      <c r="I7132" t="str">
        <f>INDEX('DATA - Teams'!$C:$C,MATCH(C7132,'DATA - Teams'!$B:$B,0))</f>
        <v>GARTER</v>
      </c>
    </row>
    <row r="7133" spans="1:9" hidden="1" x14ac:dyDescent="0.2">
      <c r="A7133">
        <v>2018</v>
      </c>
      <c r="B7133">
        <v>19</v>
      </c>
      <c r="C7133" t="s">
        <v>411</v>
      </c>
      <c r="D7133" t="s">
        <v>413</v>
      </c>
      <c r="E7133" t="s">
        <v>16</v>
      </c>
      <c r="F7133" t="s">
        <v>43</v>
      </c>
      <c r="G7133">
        <v>89</v>
      </c>
      <c r="H7133">
        <v>66</v>
      </c>
      <c r="I7133" t="str">
        <f>INDEX('DATA - Teams'!$C:$C,MATCH(C7133,'DATA - Teams'!$B:$B,0))</f>
        <v>GARTER</v>
      </c>
    </row>
    <row r="7134" spans="1:9" hidden="1" x14ac:dyDescent="0.2">
      <c r="A7134">
        <v>2018</v>
      </c>
      <c r="B7134">
        <v>19</v>
      </c>
      <c r="C7134" t="s">
        <v>411</v>
      </c>
      <c r="D7134" t="s">
        <v>368</v>
      </c>
      <c r="E7134" t="s">
        <v>31</v>
      </c>
      <c r="F7134" t="s">
        <v>41</v>
      </c>
      <c r="G7134">
        <v>75</v>
      </c>
      <c r="H7134">
        <v>67</v>
      </c>
      <c r="I7134" t="str">
        <f>INDEX('DATA - Teams'!$C:$C,MATCH(C7134,'DATA - Teams'!$B:$B,0))</f>
        <v>GARTER</v>
      </c>
    </row>
    <row r="7135" spans="1:9" hidden="1" x14ac:dyDescent="0.2">
      <c r="A7135">
        <v>2018</v>
      </c>
      <c r="B7135">
        <v>19</v>
      </c>
      <c r="C7135" t="s">
        <v>411</v>
      </c>
      <c r="D7135" t="s">
        <v>417</v>
      </c>
      <c r="E7135" t="s">
        <v>14</v>
      </c>
      <c r="F7135" t="s">
        <v>43</v>
      </c>
      <c r="G7135">
        <v>108</v>
      </c>
      <c r="H7135">
        <v>63</v>
      </c>
      <c r="I7135" t="str">
        <f>INDEX('DATA - Teams'!$C:$C,MATCH(C7135,'DATA - Teams'!$B:$B,0))</f>
        <v>GARTER</v>
      </c>
    </row>
    <row r="7136" spans="1:9" hidden="1" x14ac:dyDescent="0.2">
      <c r="A7136">
        <v>2018</v>
      </c>
      <c r="B7136">
        <v>19</v>
      </c>
      <c r="C7136" t="s">
        <v>411</v>
      </c>
      <c r="D7136" t="s">
        <v>135</v>
      </c>
      <c r="E7136" t="s">
        <v>22</v>
      </c>
      <c r="F7136" t="s">
        <v>38</v>
      </c>
      <c r="G7136">
        <v>98</v>
      </c>
      <c r="H7136">
        <v>94</v>
      </c>
      <c r="I7136" t="str">
        <f>INDEX('DATA - Teams'!$C:$C,MATCH(C7136,'DATA - Teams'!$B:$B,0))</f>
        <v>GARTER</v>
      </c>
    </row>
    <row r="7137" spans="1:9" hidden="1" x14ac:dyDescent="0.2">
      <c r="A7137">
        <v>2018</v>
      </c>
      <c r="B7137">
        <v>19</v>
      </c>
      <c r="C7137" t="s">
        <v>411</v>
      </c>
      <c r="D7137" t="s">
        <v>154</v>
      </c>
      <c r="E7137" t="s">
        <v>22</v>
      </c>
      <c r="F7137" t="s">
        <v>43</v>
      </c>
      <c r="G7137">
        <v>88</v>
      </c>
      <c r="H7137">
        <v>32</v>
      </c>
      <c r="I7137" t="str">
        <f>INDEX('DATA - Teams'!$C:$C,MATCH(C7137,'DATA - Teams'!$B:$B,0))</f>
        <v>GARTER</v>
      </c>
    </row>
    <row r="7138" spans="1:9" hidden="1" x14ac:dyDescent="0.2">
      <c r="A7138">
        <v>2018</v>
      </c>
      <c r="B7138">
        <v>19</v>
      </c>
      <c r="C7138" t="s">
        <v>411</v>
      </c>
      <c r="D7138" t="s">
        <v>353</v>
      </c>
      <c r="E7138" t="s">
        <v>24</v>
      </c>
      <c r="F7138" t="s">
        <v>38</v>
      </c>
      <c r="G7138">
        <v>65</v>
      </c>
      <c r="H7138">
        <v>97</v>
      </c>
      <c r="I7138" t="str">
        <f>INDEX('DATA - Teams'!$C:$C,MATCH(C7138,'DATA - Teams'!$B:$B,0))</f>
        <v>GARTER</v>
      </c>
    </row>
    <row r="7139" spans="1:9" hidden="1" x14ac:dyDescent="0.2">
      <c r="A7139">
        <v>2018</v>
      </c>
      <c r="B7139">
        <v>19</v>
      </c>
      <c r="C7139" t="s">
        <v>411</v>
      </c>
      <c r="D7139" t="s">
        <v>200</v>
      </c>
      <c r="E7139" t="s">
        <v>28</v>
      </c>
      <c r="F7139" t="s">
        <v>41</v>
      </c>
      <c r="G7139">
        <v>94</v>
      </c>
      <c r="H7139">
        <v>118</v>
      </c>
      <c r="I7139" t="str">
        <f>INDEX('DATA - Teams'!$C:$C,MATCH(C7139,'DATA - Teams'!$B:$B,0))</f>
        <v>GARTER</v>
      </c>
    </row>
    <row r="7140" spans="1:9" hidden="1" x14ac:dyDescent="0.2">
      <c r="A7140">
        <v>2018</v>
      </c>
      <c r="B7140">
        <v>19</v>
      </c>
      <c r="C7140" t="s">
        <v>411</v>
      </c>
      <c r="D7140" t="s">
        <v>94</v>
      </c>
      <c r="E7140" t="s">
        <v>21</v>
      </c>
      <c r="F7140" t="s">
        <v>38</v>
      </c>
      <c r="G7140">
        <v>89</v>
      </c>
      <c r="H7140">
        <v>90</v>
      </c>
      <c r="I7140" t="str">
        <f>INDEX('DATA - Teams'!$C:$C,MATCH(C7140,'DATA - Teams'!$B:$B,0))</f>
        <v>GARTER</v>
      </c>
    </row>
    <row r="7141" spans="1:9" hidden="1" x14ac:dyDescent="0.2">
      <c r="A7141">
        <v>2018</v>
      </c>
      <c r="B7141">
        <v>19</v>
      </c>
      <c r="C7141" t="s">
        <v>411</v>
      </c>
      <c r="D7141" t="s">
        <v>268</v>
      </c>
      <c r="E7141" t="s">
        <v>18</v>
      </c>
      <c r="F7141" t="s">
        <v>43</v>
      </c>
      <c r="G7141">
        <v>103</v>
      </c>
      <c r="H7141">
        <v>73</v>
      </c>
      <c r="I7141" t="str">
        <f>INDEX('DATA - Teams'!$C:$C,MATCH(C7141,'DATA - Teams'!$B:$B,0))</f>
        <v>GARTER</v>
      </c>
    </row>
    <row r="7142" spans="1:9" hidden="1" x14ac:dyDescent="0.2">
      <c r="A7142">
        <v>2018</v>
      </c>
      <c r="B7142">
        <v>19</v>
      </c>
      <c r="C7142" t="s">
        <v>411</v>
      </c>
      <c r="D7142" t="s">
        <v>415</v>
      </c>
      <c r="E7142" t="s">
        <v>13</v>
      </c>
      <c r="F7142" t="s">
        <v>38</v>
      </c>
      <c r="G7142">
        <v>61</v>
      </c>
      <c r="H7142">
        <v>62</v>
      </c>
      <c r="I7142" t="str">
        <f>INDEX('DATA - Teams'!$C:$C,MATCH(C7142,'DATA - Teams'!$B:$B,0))</f>
        <v>GARTER</v>
      </c>
    </row>
    <row r="7143" spans="1:9" hidden="1" x14ac:dyDescent="0.2">
      <c r="A7143">
        <v>2018</v>
      </c>
      <c r="B7143">
        <v>19</v>
      </c>
      <c r="C7143" t="s">
        <v>411</v>
      </c>
      <c r="D7143" t="s">
        <v>40</v>
      </c>
      <c r="E7143" t="s">
        <v>17</v>
      </c>
      <c r="F7143" t="s">
        <v>41</v>
      </c>
      <c r="G7143">
        <v>79</v>
      </c>
      <c r="H7143">
        <v>91</v>
      </c>
      <c r="I7143" t="str">
        <f>INDEX('DATA - Teams'!$C:$C,MATCH(C7143,'DATA - Teams'!$B:$B,0))</f>
        <v>GARTER</v>
      </c>
    </row>
    <row r="7144" spans="1:9" hidden="1" x14ac:dyDescent="0.2">
      <c r="A7144">
        <v>2018</v>
      </c>
      <c r="B7144">
        <v>19</v>
      </c>
      <c r="C7144" t="s">
        <v>411</v>
      </c>
      <c r="D7144" t="s">
        <v>50</v>
      </c>
      <c r="E7144" t="s">
        <v>32</v>
      </c>
      <c r="F7144" t="s">
        <v>41</v>
      </c>
      <c r="G7144">
        <v>106</v>
      </c>
      <c r="H7144">
        <v>130</v>
      </c>
      <c r="I7144" t="str">
        <f>INDEX('DATA - Teams'!$C:$C,MATCH(C7144,'DATA - Teams'!$B:$B,0))</f>
        <v>GARTER</v>
      </c>
    </row>
    <row r="7145" spans="1:9" hidden="1" x14ac:dyDescent="0.2">
      <c r="A7145">
        <v>2018</v>
      </c>
      <c r="B7145">
        <v>19</v>
      </c>
      <c r="C7145" t="s">
        <v>411</v>
      </c>
      <c r="D7145" t="s">
        <v>275</v>
      </c>
      <c r="E7145" t="s">
        <v>23</v>
      </c>
      <c r="F7145" t="s">
        <v>41</v>
      </c>
      <c r="G7145">
        <v>73</v>
      </c>
      <c r="H7145">
        <v>85</v>
      </c>
      <c r="I7145" t="str">
        <f>INDEX('DATA - Teams'!$C:$C,MATCH(C7145,'DATA - Teams'!$B:$B,0))</f>
        <v>GARTER</v>
      </c>
    </row>
    <row r="7146" spans="1:9" hidden="1" x14ac:dyDescent="0.2">
      <c r="A7146">
        <v>2018</v>
      </c>
      <c r="B7146">
        <v>19</v>
      </c>
      <c r="C7146" t="s">
        <v>411</v>
      </c>
      <c r="D7146" t="s">
        <v>159</v>
      </c>
      <c r="E7146" t="s">
        <v>23</v>
      </c>
      <c r="F7146" t="s">
        <v>43</v>
      </c>
      <c r="G7146">
        <v>94</v>
      </c>
      <c r="H7146">
        <v>91</v>
      </c>
      <c r="I7146" t="str">
        <f>INDEX('DATA - Teams'!$C:$C,MATCH(C7146,'DATA - Teams'!$B:$B,0))</f>
        <v>GARTER</v>
      </c>
    </row>
    <row r="7147" spans="1:9" hidden="1" x14ac:dyDescent="0.2">
      <c r="A7147">
        <v>2018</v>
      </c>
      <c r="B7147">
        <v>19</v>
      </c>
      <c r="C7147" t="s">
        <v>411</v>
      </c>
      <c r="D7147" t="s">
        <v>419</v>
      </c>
      <c r="E7147" t="s">
        <v>23</v>
      </c>
      <c r="F7147" t="s">
        <v>38</v>
      </c>
      <c r="G7147">
        <v>75</v>
      </c>
      <c r="H7147">
        <v>70</v>
      </c>
      <c r="I7147" t="str">
        <f>INDEX('DATA - Teams'!$C:$C,MATCH(C7147,'DATA - Teams'!$B:$B,0))</f>
        <v>GARTER</v>
      </c>
    </row>
    <row r="7148" spans="1:9" hidden="1" x14ac:dyDescent="0.2">
      <c r="A7148">
        <v>2018</v>
      </c>
      <c r="B7148">
        <v>19</v>
      </c>
      <c r="C7148" t="s">
        <v>411</v>
      </c>
      <c r="D7148" t="s">
        <v>414</v>
      </c>
      <c r="E7148" t="s">
        <v>20</v>
      </c>
      <c r="F7148" t="s">
        <v>59</v>
      </c>
      <c r="G7148">
        <v>66</v>
      </c>
      <c r="H7148">
        <v>119</v>
      </c>
      <c r="I7148" t="str">
        <f>INDEX('DATA - Teams'!$C:$C,MATCH(C7148,'DATA - Teams'!$B:$B,0))</f>
        <v>GARTER</v>
      </c>
    </row>
    <row r="7149" spans="1:9" hidden="1" x14ac:dyDescent="0.2">
      <c r="A7149">
        <v>2018</v>
      </c>
      <c r="B7149">
        <v>19</v>
      </c>
      <c r="C7149" t="s">
        <v>411</v>
      </c>
      <c r="D7149" t="s">
        <v>289</v>
      </c>
      <c r="E7149" t="s">
        <v>22</v>
      </c>
      <c r="F7149" t="s">
        <v>59</v>
      </c>
      <c r="G7149">
        <v>64</v>
      </c>
      <c r="H7149">
        <v>45</v>
      </c>
      <c r="I7149" t="str">
        <f>INDEX('DATA - Teams'!$C:$C,MATCH(C7149,'DATA - Teams'!$B:$B,0))</f>
        <v>GARTER</v>
      </c>
    </row>
    <row r="7150" spans="1:9" hidden="1" x14ac:dyDescent="0.2">
      <c r="A7150">
        <v>2018</v>
      </c>
      <c r="B7150">
        <v>19</v>
      </c>
      <c r="C7150" t="s">
        <v>411</v>
      </c>
      <c r="D7150" t="s">
        <v>44</v>
      </c>
      <c r="E7150" t="s">
        <v>36</v>
      </c>
      <c r="F7150" t="s">
        <v>59</v>
      </c>
      <c r="G7150">
        <v>61</v>
      </c>
      <c r="H7150">
        <v>64</v>
      </c>
      <c r="I7150" t="str">
        <f>INDEX('DATA - Teams'!$C:$C,MATCH(C7150,'DATA - Teams'!$B:$B,0))</f>
        <v>GARTER</v>
      </c>
    </row>
    <row r="7151" spans="1:9" hidden="1" x14ac:dyDescent="0.2">
      <c r="A7151">
        <v>2018</v>
      </c>
      <c r="B7151">
        <v>19</v>
      </c>
      <c r="C7151" t="s">
        <v>411</v>
      </c>
      <c r="D7151" t="s">
        <v>273</v>
      </c>
      <c r="E7151" t="s">
        <v>17</v>
      </c>
      <c r="F7151" t="s">
        <v>59</v>
      </c>
      <c r="G7151">
        <v>96</v>
      </c>
      <c r="H7151">
        <v>0</v>
      </c>
      <c r="I7151" t="str">
        <f>INDEX('DATA - Teams'!$C:$C,MATCH(C7151,'DATA - Teams'!$B:$B,0))</f>
        <v>GARTER</v>
      </c>
    </row>
    <row r="7152" spans="1:9" hidden="1" x14ac:dyDescent="0.2">
      <c r="A7152">
        <v>2018</v>
      </c>
      <c r="B7152">
        <v>20</v>
      </c>
      <c r="C7152" t="s">
        <v>411</v>
      </c>
      <c r="D7152" t="s">
        <v>83</v>
      </c>
      <c r="E7152" t="s">
        <v>10</v>
      </c>
      <c r="F7152" t="s">
        <v>52</v>
      </c>
      <c r="G7152">
        <v>88</v>
      </c>
      <c r="H7152">
        <v>90</v>
      </c>
      <c r="I7152" t="str">
        <f>INDEX('DATA - Teams'!$C:$C,MATCH(C7152,'DATA - Teams'!$B:$B,0))</f>
        <v>GARTER</v>
      </c>
    </row>
    <row r="7153" spans="1:9" hidden="1" x14ac:dyDescent="0.2">
      <c r="A7153">
        <v>2018</v>
      </c>
      <c r="B7153">
        <v>20</v>
      </c>
      <c r="C7153" t="s">
        <v>411</v>
      </c>
      <c r="D7153" t="s">
        <v>165</v>
      </c>
      <c r="E7153" t="s">
        <v>10</v>
      </c>
      <c r="F7153" t="s">
        <v>41</v>
      </c>
      <c r="G7153">
        <v>105</v>
      </c>
      <c r="H7153">
        <v>77</v>
      </c>
      <c r="I7153" t="str">
        <f>INDEX('DATA - Teams'!$C:$C,MATCH(C7153,'DATA - Teams'!$B:$B,0))</f>
        <v>GARTER</v>
      </c>
    </row>
    <row r="7154" spans="1:9" hidden="1" x14ac:dyDescent="0.2">
      <c r="A7154">
        <v>2018</v>
      </c>
      <c r="B7154">
        <v>20</v>
      </c>
      <c r="C7154" t="s">
        <v>411</v>
      </c>
      <c r="D7154" t="s">
        <v>303</v>
      </c>
      <c r="E7154" t="s">
        <v>10</v>
      </c>
      <c r="F7154" t="s">
        <v>41</v>
      </c>
      <c r="G7154">
        <v>75</v>
      </c>
      <c r="H7154">
        <v>57</v>
      </c>
      <c r="I7154" t="str">
        <f>INDEX('DATA - Teams'!$C:$C,MATCH(C7154,'DATA - Teams'!$B:$B,0))</f>
        <v>GARTER</v>
      </c>
    </row>
    <row r="7155" spans="1:9" hidden="1" x14ac:dyDescent="0.2">
      <c r="A7155">
        <v>2018</v>
      </c>
      <c r="B7155">
        <v>20</v>
      </c>
      <c r="C7155" t="s">
        <v>411</v>
      </c>
      <c r="D7155" t="s">
        <v>413</v>
      </c>
      <c r="E7155" t="s">
        <v>16</v>
      </c>
      <c r="F7155" t="s">
        <v>43</v>
      </c>
      <c r="G7155">
        <v>84</v>
      </c>
      <c r="H7155">
        <v>54</v>
      </c>
      <c r="I7155" t="str">
        <f>INDEX('DATA - Teams'!$C:$C,MATCH(C7155,'DATA - Teams'!$B:$B,0))</f>
        <v>GARTER</v>
      </c>
    </row>
    <row r="7156" spans="1:9" hidden="1" x14ac:dyDescent="0.2">
      <c r="A7156">
        <v>2018</v>
      </c>
      <c r="B7156">
        <v>20</v>
      </c>
      <c r="C7156" t="s">
        <v>411</v>
      </c>
      <c r="D7156" t="s">
        <v>414</v>
      </c>
      <c r="E7156" t="s">
        <v>20</v>
      </c>
      <c r="F7156" t="s">
        <v>38</v>
      </c>
      <c r="G7156">
        <v>70</v>
      </c>
      <c r="H7156">
        <v>63</v>
      </c>
      <c r="I7156" t="str">
        <f>INDEX('DATA - Teams'!$C:$C,MATCH(C7156,'DATA - Teams'!$B:$B,0))</f>
        <v>GARTER</v>
      </c>
    </row>
    <row r="7157" spans="1:9" hidden="1" x14ac:dyDescent="0.2">
      <c r="A7157">
        <v>2018</v>
      </c>
      <c r="B7157">
        <v>20</v>
      </c>
      <c r="C7157" t="s">
        <v>411</v>
      </c>
      <c r="D7157" t="s">
        <v>417</v>
      </c>
      <c r="E7157" t="s">
        <v>14</v>
      </c>
      <c r="F7157" t="s">
        <v>43</v>
      </c>
      <c r="G7157">
        <v>100</v>
      </c>
      <c r="H7157">
        <v>68</v>
      </c>
      <c r="I7157" t="str">
        <f>INDEX('DATA - Teams'!$C:$C,MATCH(C7157,'DATA - Teams'!$B:$B,0))</f>
        <v>GARTER</v>
      </c>
    </row>
    <row r="7158" spans="1:9" hidden="1" x14ac:dyDescent="0.2">
      <c r="A7158">
        <v>2018</v>
      </c>
      <c r="B7158">
        <v>20</v>
      </c>
      <c r="C7158" t="s">
        <v>411</v>
      </c>
      <c r="D7158" t="s">
        <v>154</v>
      </c>
      <c r="E7158" t="s">
        <v>22</v>
      </c>
      <c r="F7158" t="s">
        <v>43</v>
      </c>
      <c r="G7158">
        <v>100</v>
      </c>
      <c r="H7158">
        <v>156</v>
      </c>
      <c r="I7158" t="str">
        <f>INDEX('DATA - Teams'!$C:$C,MATCH(C7158,'DATA - Teams'!$B:$B,0))</f>
        <v>GARTER</v>
      </c>
    </row>
    <row r="7159" spans="1:9" hidden="1" x14ac:dyDescent="0.2">
      <c r="A7159">
        <v>2018</v>
      </c>
      <c r="B7159">
        <v>20</v>
      </c>
      <c r="C7159" t="s">
        <v>411</v>
      </c>
      <c r="D7159" t="s">
        <v>135</v>
      </c>
      <c r="E7159" t="s">
        <v>22</v>
      </c>
      <c r="F7159" t="s">
        <v>38</v>
      </c>
      <c r="G7159">
        <v>97</v>
      </c>
      <c r="H7159">
        <v>77</v>
      </c>
      <c r="I7159" t="str">
        <f>INDEX('DATA - Teams'!$C:$C,MATCH(C7159,'DATA - Teams'!$B:$B,0))</f>
        <v>GARTER</v>
      </c>
    </row>
    <row r="7160" spans="1:9" hidden="1" x14ac:dyDescent="0.2">
      <c r="A7160">
        <v>2018</v>
      </c>
      <c r="B7160">
        <v>20</v>
      </c>
      <c r="C7160" t="s">
        <v>411</v>
      </c>
      <c r="D7160" t="s">
        <v>353</v>
      </c>
      <c r="E7160" t="s">
        <v>24</v>
      </c>
      <c r="F7160" t="s">
        <v>38</v>
      </c>
      <c r="G7160">
        <v>58</v>
      </c>
      <c r="H7160">
        <v>56</v>
      </c>
      <c r="I7160" t="str">
        <f>INDEX('DATA - Teams'!$C:$C,MATCH(C7160,'DATA - Teams'!$B:$B,0))</f>
        <v>GARTER</v>
      </c>
    </row>
    <row r="7161" spans="1:9" hidden="1" x14ac:dyDescent="0.2">
      <c r="A7161">
        <v>2018</v>
      </c>
      <c r="B7161">
        <v>20</v>
      </c>
      <c r="C7161" t="s">
        <v>411</v>
      </c>
      <c r="D7161" t="s">
        <v>200</v>
      </c>
      <c r="E7161" t="s">
        <v>28</v>
      </c>
      <c r="F7161" t="s">
        <v>41</v>
      </c>
      <c r="G7161">
        <v>95</v>
      </c>
      <c r="H7161">
        <v>118</v>
      </c>
      <c r="I7161" t="str">
        <f>INDEX('DATA - Teams'!$C:$C,MATCH(C7161,'DATA - Teams'!$B:$B,0))</f>
        <v>GARTER</v>
      </c>
    </row>
    <row r="7162" spans="1:9" hidden="1" x14ac:dyDescent="0.2">
      <c r="A7162">
        <v>2018</v>
      </c>
      <c r="B7162">
        <v>20</v>
      </c>
      <c r="C7162" t="s">
        <v>411</v>
      </c>
      <c r="D7162" t="s">
        <v>94</v>
      </c>
      <c r="E7162" t="s">
        <v>21</v>
      </c>
      <c r="F7162" t="s">
        <v>38</v>
      </c>
      <c r="G7162">
        <v>91</v>
      </c>
      <c r="H7162">
        <v>83</v>
      </c>
      <c r="I7162" t="str">
        <f>INDEX('DATA - Teams'!$C:$C,MATCH(C7162,'DATA - Teams'!$B:$B,0))</f>
        <v>GARTER</v>
      </c>
    </row>
    <row r="7163" spans="1:9" hidden="1" x14ac:dyDescent="0.2">
      <c r="A7163">
        <v>2018</v>
      </c>
      <c r="B7163">
        <v>20</v>
      </c>
      <c r="C7163" t="s">
        <v>411</v>
      </c>
      <c r="D7163" t="s">
        <v>268</v>
      </c>
      <c r="E7163" t="s">
        <v>18</v>
      </c>
      <c r="F7163" t="s">
        <v>43</v>
      </c>
      <c r="G7163">
        <v>101</v>
      </c>
      <c r="H7163">
        <v>78</v>
      </c>
      <c r="I7163" t="str">
        <f>INDEX('DATA - Teams'!$C:$C,MATCH(C7163,'DATA - Teams'!$B:$B,0))</f>
        <v>GARTER</v>
      </c>
    </row>
    <row r="7164" spans="1:9" hidden="1" x14ac:dyDescent="0.2">
      <c r="A7164">
        <v>2018</v>
      </c>
      <c r="B7164">
        <v>20</v>
      </c>
      <c r="C7164" t="s">
        <v>411</v>
      </c>
      <c r="D7164" t="s">
        <v>415</v>
      </c>
      <c r="E7164" t="s">
        <v>13</v>
      </c>
      <c r="F7164" t="s">
        <v>38</v>
      </c>
      <c r="G7164">
        <v>63</v>
      </c>
      <c r="H7164">
        <v>95</v>
      </c>
      <c r="I7164" t="str">
        <f>INDEX('DATA - Teams'!$C:$C,MATCH(C7164,'DATA - Teams'!$B:$B,0))</f>
        <v>GARTER</v>
      </c>
    </row>
    <row r="7165" spans="1:9" hidden="1" x14ac:dyDescent="0.2">
      <c r="A7165">
        <v>2018</v>
      </c>
      <c r="B7165">
        <v>20</v>
      </c>
      <c r="C7165" t="s">
        <v>411</v>
      </c>
      <c r="D7165" t="s">
        <v>40</v>
      </c>
      <c r="E7165" t="s">
        <v>17</v>
      </c>
      <c r="F7165" t="s">
        <v>41</v>
      </c>
      <c r="G7165">
        <v>78</v>
      </c>
      <c r="H7165">
        <v>80</v>
      </c>
      <c r="I7165" t="str">
        <f>INDEX('DATA - Teams'!$C:$C,MATCH(C7165,'DATA - Teams'!$B:$B,0))</f>
        <v>GARTER</v>
      </c>
    </row>
    <row r="7166" spans="1:9" hidden="1" x14ac:dyDescent="0.2">
      <c r="A7166">
        <v>2018</v>
      </c>
      <c r="B7166">
        <v>20</v>
      </c>
      <c r="C7166" t="s">
        <v>411</v>
      </c>
      <c r="D7166" t="s">
        <v>50</v>
      </c>
      <c r="E7166" t="s">
        <v>32</v>
      </c>
      <c r="F7166" t="s">
        <v>41</v>
      </c>
      <c r="G7166">
        <v>128</v>
      </c>
      <c r="H7166">
        <v>205</v>
      </c>
      <c r="I7166" t="str">
        <f>INDEX('DATA - Teams'!$C:$C,MATCH(C7166,'DATA - Teams'!$B:$B,0))</f>
        <v>GARTER</v>
      </c>
    </row>
    <row r="7167" spans="1:9" hidden="1" x14ac:dyDescent="0.2">
      <c r="A7167">
        <v>2018</v>
      </c>
      <c r="B7167">
        <v>20</v>
      </c>
      <c r="C7167" t="s">
        <v>411</v>
      </c>
      <c r="D7167" t="s">
        <v>399</v>
      </c>
      <c r="E7167" t="s">
        <v>23</v>
      </c>
      <c r="F7167" t="s">
        <v>41</v>
      </c>
      <c r="G7167">
        <v>78</v>
      </c>
      <c r="H7167">
        <v>40</v>
      </c>
      <c r="I7167" t="str">
        <f>INDEX('DATA - Teams'!$C:$C,MATCH(C7167,'DATA - Teams'!$B:$B,0))</f>
        <v>GARTER</v>
      </c>
    </row>
    <row r="7168" spans="1:9" hidden="1" x14ac:dyDescent="0.2">
      <c r="A7168">
        <v>2018</v>
      </c>
      <c r="B7168">
        <v>20</v>
      </c>
      <c r="C7168" t="s">
        <v>411</v>
      </c>
      <c r="D7168" t="s">
        <v>275</v>
      </c>
      <c r="E7168" t="s">
        <v>23</v>
      </c>
      <c r="F7168" t="s">
        <v>41</v>
      </c>
      <c r="G7168">
        <v>80</v>
      </c>
      <c r="H7168">
        <v>109</v>
      </c>
      <c r="I7168" t="str">
        <f>INDEX('DATA - Teams'!$C:$C,MATCH(C7168,'DATA - Teams'!$B:$B,0))</f>
        <v>GARTER</v>
      </c>
    </row>
    <row r="7169" spans="1:9" hidden="1" x14ac:dyDescent="0.2">
      <c r="A7169">
        <v>2018</v>
      </c>
      <c r="B7169">
        <v>20</v>
      </c>
      <c r="C7169" t="s">
        <v>411</v>
      </c>
      <c r="D7169" t="s">
        <v>159</v>
      </c>
      <c r="E7169" t="s">
        <v>23</v>
      </c>
      <c r="F7169" t="s">
        <v>43</v>
      </c>
      <c r="G7169">
        <v>86</v>
      </c>
      <c r="H7169">
        <v>71</v>
      </c>
      <c r="I7169" t="str">
        <f>INDEX('DATA - Teams'!$C:$C,MATCH(C7169,'DATA - Teams'!$B:$B,0))</f>
        <v>GARTER</v>
      </c>
    </row>
    <row r="7170" spans="1:9" hidden="1" x14ac:dyDescent="0.2">
      <c r="A7170">
        <v>2018</v>
      </c>
      <c r="B7170">
        <v>20</v>
      </c>
      <c r="C7170" t="s">
        <v>411</v>
      </c>
      <c r="D7170" t="s">
        <v>368</v>
      </c>
      <c r="E7170" t="s">
        <v>31</v>
      </c>
      <c r="F7170" t="s">
        <v>59</v>
      </c>
      <c r="G7170">
        <v>84</v>
      </c>
      <c r="H7170">
        <v>84</v>
      </c>
      <c r="I7170" t="str">
        <f>INDEX('DATA - Teams'!$C:$C,MATCH(C7170,'DATA - Teams'!$B:$B,0))</f>
        <v>GARTER</v>
      </c>
    </row>
    <row r="7171" spans="1:9" hidden="1" x14ac:dyDescent="0.2">
      <c r="A7171">
        <v>2018</v>
      </c>
      <c r="B7171">
        <v>20</v>
      </c>
      <c r="C7171" t="s">
        <v>411</v>
      </c>
      <c r="D7171" t="s">
        <v>289</v>
      </c>
      <c r="E7171" t="s">
        <v>22</v>
      </c>
      <c r="F7171" t="s">
        <v>59</v>
      </c>
      <c r="G7171">
        <v>64</v>
      </c>
      <c r="H7171">
        <v>0</v>
      </c>
      <c r="I7171" t="str">
        <f>INDEX('DATA - Teams'!$C:$C,MATCH(C7171,'DATA - Teams'!$B:$B,0))</f>
        <v>GARTER</v>
      </c>
    </row>
    <row r="7172" spans="1:9" hidden="1" x14ac:dyDescent="0.2">
      <c r="A7172">
        <v>2018</v>
      </c>
      <c r="B7172">
        <v>20</v>
      </c>
      <c r="C7172" t="s">
        <v>411</v>
      </c>
      <c r="D7172" t="s">
        <v>273</v>
      </c>
      <c r="E7172" t="s">
        <v>17</v>
      </c>
      <c r="F7172" t="s">
        <v>59</v>
      </c>
      <c r="G7172">
        <v>96</v>
      </c>
      <c r="H7172">
        <v>0</v>
      </c>
      <c r="I7172" t="str">
        <f>INDEX('DATA - Teams'!$C:$C,MATCH(C7172,'DATA - Teams'!$B:$B,0))</f>
        <v>GARTER</v>
      </c>
    </row>
    <row r="7173" spans="1:9" hidden="1" x14ac:dyDescent="0.2">
      <c r="A7173">
        <v>2018</v>
      </c>
      <c r="B7173">
        <v>20</v>
      </c>
      <c r="C7173" t="s">
        <v>411</v>
      </c>
      <c r="D7173" t="s">
        <v>419</v>
      </c>
      <c r="E7173" t="s">
        <v>23</v>
      </c>
      <c r="F7173" t="s">
        <v>59</v>
      </c>
      <c r="G7173">
        <v>78</v>
      </c>
      <c r="H7173">
        <v>89</v>
      </c>
      <c r="I7173" t="str">
        <f>INDEX('DATA - Teams'!$C:$C,MATCH(C7173,'DATA - Teams'!$B:$B,0))</f>
        <v>GARTER</v>
      </c>
    </row>
    <row r="7174" spans="1:9" hidden="1" x14ac:dyDescent="0.2">
      <c r="A7174">
        <v>2018</v>
      </c>
      <c r="B7174">
        <v>21</v>
      </c>
      <c r="C7174" t="s">
        <v>411</v>
      </c>
      <c r="D7174" t="s">
        <v>165</v>
      </c>
      <c r="E7174" t="s">
        <v>10</v>
      </c>
      <c r="F7174" t="s">
        <v>41</v>
      </c>
      <c r="G7174">
        <v>114</v>
      </c>
      <c r="H7174">
        <v>137</v>
      </c>
      <c r="I7174" t="str">
        <f>INDEX('DATA - Teams'!$C:$C,MATCH(C7174,'DATA - Teams'!$B:$B,0))</f>
        <v>GARTER</v>
      </c>
    </row>
    <row r="7175" spans="1:9" hidden="1" x14ac:dyDescent="0.2">
      <c r="A7175">
        <v>2018</v>
      </c>
      <c r="B7175">
        <v>21</v>
      </c>
      <c r="C7175" t="s">
        <v>411</v>
      </c>
      <c r="D7175" t="s">
        <v>303</v>
      </c>
      <c r="E7175" t="s">
        <v>10</v>
      </c>
      <c r="F7175" t="s">
        <v>41</v>
      </c>
      <c r="G7175">
        <v>63</v>
      </c>
      <c r="H7175">
        <v>9</v>
      </c>
      <c r="I7175" t="str">
        <f>INDEX('DATA - Teams'!$C:$C,MATCH(C7175,'DATA - Teams'!$B:$B,0))</f>
        <v>GARTER</v>
      </c>
    </row>
    <row r="7176" spans="1:9" hidden="1" x14ac:dyDescent="0.2">
      <c r="A7176">
        <v>2018</v>
      </c>
      <c r="B7176">
        <v>21</v>
      </c>
      <c r="C7176" t="s">
        <v>411</v>
      </c>
      <c r="D7176" t="s">
        <v>83</v>
      </c>
      <c r="E7176" t="s">
        <v>10</v>
      </c>
      <c r="F7176" t="s">
        <v>52</v>
      </c>
      <c r="G7176">
        <v>81</v>
      </c>
      <c r="H7176">
        <v>62</v>
      </c>
      <c r="I7176" t="str">
        <f>INDEX('DATA - Teams'!$C:$C,MATCH(C7176,'DATA - Teams'!$B:$B,0))</f>
        <v>GARTER</v>
      </c>
    </row>
    <row r="7177" spans="1:9" hidden="1" x14ac:dyDescent="0.2">
      <c r="A7177">
        <v>2018</v>
      </c>
      <c r="B7177">
        <v>21</v>
      </c>
      <c r="C7177" t="s">
        <v>411</v>
      </c>
      <c r="D7177" t="s">
        <v>413</v>
      </c>
      <c r="E7177" t="s">
        <v>16</v>
      </c>
      <c r="F7177" t="s">
        <v>43</v>
      </c>
      <c r="G7177">
        <v>94</v>
      </c>
      <c r="H7177">
        <v>118</v>
      </c>
      <c r="I7177" t="str">
        <f>INDEX('DATA - Teams'!$C:$C,MATCH(C7177,'DATA - Teams'!$B:$B,0))</f>
        <v>GARTER</v>
      </c>
    </row>
    <row r="7178" spans="1:9" hidden="1" x14ac:dyDescent="0.2">
      <c r="A7178">
        <v>2018</v>
      </c>
      <c r="B7178">
        <v>21</v>
      </c>
      <c r="C7178" t="s">
        <v>411</v>
      </c>
      <c r="D7178" t="s">
        <v>368</v>
      </c>
      <c r="E7178" t="s">
        <v>31</v>
      </c>
      <c r="F7178" t="s">
        <v>41</v>
      </c>
      <c r="G7178">
        <v>91</v>
      </c>
      <c r="H7178">
        <v>118</v>
      </c>
      <c r="I7178" t="str">
        <f>INDEX('DATA - Teams'!$C:$C,MATCH(C7178,'DATA - Teams'!$B:$B,0))</f>
        <v>GARTER</v>
      </c>
    </row>
    <row r="7179" spans="1:9" hidden="1" x14ac:dyDescent="0.2">
      <c r="A7179">
        <v>2018</v>
      </c>
      <c r="B7179">
        <v>21</v>
      </c>
      <c r="C7179" t="s">
        <v>411</v>
      </c>
      <c r="D7179" t="s">
        <v>417</v>
      </c>
      <c r="E7179" t="s">
        <v>14</v>
      </c>
      <c r="F7179" t="s">
        <v>43</v>
      </c>
      <c r="G7179">
        <v>103</v>
      </c>
      <c r="H7179">
        <v>101</v>
      </c>
      <c r="I7179" t="str">
        <f>INDEX('DATA - Teams'!$C:$C,MATCH(C7179,'DATA - Teams'!$B:$B,0))</f>
        <v>GARTER</v>
      </c>
    </row>
    <row r="7180" spans="1:9" hidden="1" x14ac:dyDescent="0.2">
      <c r="A7180">
        <v>2018</v>
      </c>
      <c r="B7180">
        <v>21</v>
      </c>
      <c r="C7180" t="s">
        <v>411</v>
      </c>
      <c r="D7180" t="s">
        <v>135</v>
      </c>
      <c r="E7180" t="s">
        <v>22</v>
      </c>
      <c r="F7180" t="s">
        <v>38</v>
      </c>
      <c r="G7180">
        <v>95</v>
      </c>
      <c r="H7180">
        <v>69</v>
      </c>
      <c r="I7180" t="str">
        <f>INDEX('DATA - Teams'!$C:$C,MATCH(C7180,'DATA - Teams'!$B:$B,0))</f>
        <v>GARTER</v>
      </c>
    </row>
    <row r="7181" spans="1:9" hidden="1" x14ac:dyDescent="0.2">
      <c r="A7181">
        <v>2018</v>
      </c>
      <c r="B7181">
        <v>21</v>
      </c>
      <c r="C7181" t="s">
        <v>411</v>
      </c>
      <c r="D7181" t="s">
        <v>154</v>
      </c>
      <c r="E7181" t="s">
        <v>22</v>
      </c>
      <c r="F7181" t="s">
        <v>43</v>
      </c>
      <c r="G7181">
        <v>91</v>
      </c>
      <c r="H7181">
        <v>92</v>
      </c>
      <c r="I7181" t="str">
        <f>INDEX('DATA - Teams'!$C:$C,MATCH(C7181,'DATA - Teams'!$B:$B,0))</f>
        <v>GARTER</v>
      </c>
    </row>
    <row r="7182" spans="1:9" hidden="1" x14ac:dyDescent="0.2">
      <c r="A7182">
        <v>2018</v>
      </c>
      <c r="B7182">
        <v>21</v>
      </c>
      <c r="C7182" t="s">
        <v>411</v>
      </c>
      <c r="D7182" t="s">
        <v>353</v>
      </c>
      <c r="E7182" t="s">
        <v>24</v>
      </c>
      <c r="F7182" t="s">
        <v>38</v>
      </c>
      <c r="G7182">
        <v>70</v>
      </c>
      <c r="H7182">
        <v>113</v>
      </c>
      <c r="I7182" t="str">
        <f>INDEX('DATA - Teams'!$C:$C,MATCH(C7182,'DATA - Teams'!$B:$B,0))</f>
        <v>GARTER</v>
      </c>
    </row>
    <row r="7183" spans="1:9" hidden="1" x14ac:dyDescent="0.2">
      <c r="A7183">
        <v>2018</v>
      </c>
      <c r="B7183">
        <v>21</v>
      </c>
      <c r="C7183" t="s">
        <v>411</v>
      </c>
      <c r="D7183" t="s">
        <v>200</v>
      </c>
      <c r="E7183" t="s">
        <v>28</v>
      </c>
      <c r="F7183" t="s">
        <v>41</v>
      </c>
      <c r="G7183">
        <v>102</v>
      </c>
      <c r="H7183">
        <v>98</v>
      </c>
      <c r="I7183" t="str">
        <f>INDEX('DATA - Teams'!$C:$C,MATCH(C7183,'DATA - Teams'!$B:$B,0))</f>
        <v>GARTER</v>
      </c>
    </row>
    <row r="7184" spans="1:9" hidden="1" x14ac:dyDescent="0.2">
      <c r="A7184">
        <v>2018</v>
      </c>
      <c r="B7184">
        <v>21</v>
      </c>
      <c r="C7184" t="s">
        <v>411</v>
      </c>
      <c r="D7184" t="s">
        <v>94</v>
      </c>
      <c r="E7184" t="s">
        <v>21</v>
      </c>
      <c r="F7184" t="s">
        <v>38</v>
      </c>
      <c r="G7184">
        <v>91</v>
      </c>
      <c r="H7184">
        <v>0</v>
      </c>
      <c r="I7184" t="str">
        <f>INDEX('DATA - Teams'!$C:$C,MATCH(C7184,'DATA - Teams'!$B:$B,0))</f>
        <v>GARTER</v>
      </c>
    </row>
    <row r="7185" spans="1:9" hidden="1" x14ac:dyDescent="0.2">
      <c r="A7185">
        <v>2018</v>
      </c>
      <c r="B7185">
        <v>21</v>
      </c>
      <c r="C7185" t="s">
        <v>411</v>
      </c>
      <c r="D7185" t="s">
        <v>268</v>
      </c>
      <c r="E7185" t="s">
        <v>18</v>
      </c>
      <c r="F7185" t="s">
        <v>43</v>
      </c>
      <c r="G7185">
        <v>102</v>
      </c>
      <c r="H7185">
        <v>110</v>
      </c>
      <c r="I7185" t="str">
        <f>INDEX('DATA - Teams'!$C:$C,MATCH(C7185,'DATA - Teams'!$B:$B,0))</f>
        <v>GARTER</v>
      </c>
    </row>
    <row r="7186" spans="1:9" hidden="1" x14ac:dyDescent="0.2">
      <c r="A7186">
        <v>2018</v>
      </c>
      <c r="B7186">
        <v>21</v>
      </c>
      <c r="C7186" t="s">
        <v>411</v>
      </c>
      <c r="D7186" t="s">
        <v>415</v>
      </c>
      <c r="E7186" t="s">
        <v>13</v>
      </c>
      <c r="F7186" t="s">
        <v>38</v>
      </c>
      <c r="G7186">
        <v>68</v>
      </c>
      <c r="H7186">
        <v>39</v>
      </c>
      <c r="I7186" t="str">
        <f>INDEX('DATA - Teams'!$C:$C,MATCH(C7186,'DATA - Teams'!$B:$B,0))</f>
        <v>GARTER</v>
      </c>
    </row>
    <row r="7187" spans="1:9" hidden="1" x14ac:dyDescent="0.2">
      <c r="A7187">
        <v>2018</v>
      </c>
      <c r="B7187">
        <v>21</v>
      </c>
      <c r="C7187" t="s">
        <v>411</v>
      </c>
      <c r="D7187" t="s">
        <v>40</v>
      </c>
      <c r="E7187" t="s">
        <v>17</v>
      </c>
      <c r="F7187" t="s">
        <v>41</v>
      </c>
      <c r="G7187">
        <v>83</v>
      </c>
      <c r="H7187">
        <v>79</v>
      </c>
      <c r="I7187" t="str">
        <f>INDEX('DATA - Teams'!$C:$C,MATCH(C7187,'DATA - Teams'!$B:$B,0))</f>
        <v>GARTER</v>
      </c>
    </row>
    <row r="7188" spans="1:9" hidden="1" x14ac:dyDescent="0.2">
      <c r="A7188">
        <v>2018</v>
      </c>
      <c r="B7188">
        <v>21</v>
      </c>
      <c r="C7188" t="s">
        <v>411</v>
      </c>
      <c r="D7188" t="s">
        <v>50</v>
      </c>
      <c r="E7188" t="s">
        <v>32</v>
      </c>
      <c r="F7188" t="s">
        <v>41</v>
      </c>
      <c r="G7188">
        <v>125</v>
      </c>
      <c r="H7188">
        <v>82</v>
      </c>
      <c r="I7188" t="str">
        <f>INDEX('DATA - Teams'!$C:$C,MATCH(C7188,'DATA - Teams'!$B:$B,0))</f>
        <v>GARTER</v>
      </c>
    </row>
    <row r="7189" spans="1:9" hidden="1" x14ac:dyDescent="0.2">
      <c r="A7189">
        <v>2018</v>
      </c>
      <c r="B7189">
        <v>21</v>
      </c>
      <c r="C7189" t="s">
        <v>411</v>
      </c>
      <c r="D7189" t="s">
        <v>275</v>
      </c>
      <c r="E7189" t="s">
        <v>23</v>
      </c>
      <c r="F7189" t="s">
        <v>41</v>
      </c>
      <c r="G7189">
        <v>80</v>
      </c>
      <c r="H7189">
        <v>84</v>
      </c>
      <c r="I7189" t="str">
        <f>INDEX('DATA - Teams'!$C:$C,MATCH(C7189,'DATA - Teams'!$B:$B,0))</f>
        <v>GARTER</v>
      </c>
    </row>
    <row r="7190" spans="1:9" hidden="1" x14ac:dyDescent="0.2">
      <c r="A7190">
        <v>2018</v>
      </c>
      <c r="B7190">
        <v>21</v>
      </c>
      <c r="C7190" t="s">
        <v>411</v>
      </c>
      <c r="D7190" t="s">
        <v>159</v>
      </c>
      <c r="E7190" t="s">
        <v>23</v>
      </c>
      <c r="F7190" t="s">
        <v>43</v>
      </c>
      <c r="G7190">
        <v>88</v>
      </c>
      <c r="H7190">
        <v>71</v>
      </c>
      <c r="I7190" t="str">
        <f>INDEX('DATA - Teams'!$C:$C,MATCH(C7190,'DATA - Teams'!$B:$B,0))</f>
        <v>GARTER</v>
      </c>
    </row>
    <row r="7191" spans="1:9" hidden="1" x14ac:dyDescent="0.2">
      <c r="A7191">
        <v>2018</v>
      </c>
      <c r="B7191">
        <v>21</v>
      </c>
      <c r="C7191" t="s">
        <v>411</v>
      </c>
      <c r="D7191" t="s">
        <v>419</v>
      </c>
      <c r="E7191" t="s">
        <v>23</v>
      </c>
      <c r="F7191" t="s">
        <v>38</v>
      </c>
      <c r="G7191">
        <v>78</v>
      </c>
      <c r="H7191">
        <v>93</v>
      </c>
      <c r="I7191" t="str">
        <f>INDEX('DATA - Teams'!$C:$C,MATCH(C7191,'DATA - Teams'!$B:$B,0))</f>
        <v>GARTER</v>
      </c>
    </row>
    <row r="7192" spans="1:9" hidden="1" x14ac:dyDescent="0.2">
      <c r="A7192">
        <v>2018</v>
      </c>
      <c r="B7192">
        <v>21</v>
      </c>
      <c r="C7192" t="s">
        <v>411</v>
      </c>
      <c r="D7192" t="s">
        <v>414</v>
      </c>
      <c r="E7192" t="s">
        <v>20</v>
      </c>
      <c r="F7192" t="s">
        <v>59</v>
      </c>
      <c r="G7192">
        <v>60</v>
      </c>
      <c r="H7192">
        <v>45</v>
      </c>
      <c r="I7192" t="str">
        <f>INDEX('DATA - Teams'!$C:$C,MATCH(C7192,'DATA - Teams'!$B:$B,0))</f>
        <v>GARTER</v>
      </c>
    </row>
    <row r="7193" spans="1:9" hidden="1" x14ac:dyDescent="0.2">
      <c r="A7193">
        <v>2018</v>
      </c>
      <c r="B7193">
        <v>21</v>
      </c>
      <c r="C7193" t="s">
        <v>411</v>
      </c>
      <c r="D7193" t="s">
        <v>289</v>
      </c>
      <c r="E7193" t="s">
        <v>22</v>
      </c>
      <c r="F7193" t="s">
        <v>59</v>
      </c>
      <c r="G7193">
        <v>64</v>
      </c>
      <c r="H7193">
        <v>0</v>
      </c>
      <c r="I7193" t="str">
        <f>INDEX('DATA - Teams'!$C:$C,MATCH(C7193,'DATA - Teams'!$B:$B,0))</f>
        <v>GARTER</v>
      </c>
    </row>
    <row r="7194" spans="1:9" hidden="1" x14ac:dyDescent="0.2">
      <c r="A7194">
        <v>2018</v>
      </c>
      <c r="B7194">
        <v>21</v>
      </c>
      <c r="C7194" t="s">
        <v>411</v>
      </c>
      <c r="D7194" t="s">
        <v>273</v>
      </c>
      <c r="E7194" t="s">
        <v>17</v>
      </c>
      <c r="F7194" t="s">
        <v>59</v>
      </c>
      <c r="G7194">
        <v>96</v>
      </c>
      <c r="H7194">
        <v>0</v>
      </c>
      <c r="I7194" t="str">
        <f>INDEX('DATA - Teams'!$C:$C,MATCH(C7194,'DATA - Teams'!$B:$B,0))</f>
        <v>GARTER</v>
      </c>
    </row>
    <row r="7195" spans="1:9" hidden="1" x14ac:dyDescent="0.2">
      <c r="A7195">
        <v>2018</v>
      </c>
      <c r="B7195">
        <v>21</v>
      </c>
      <c r="C7195" t="s">
        <v>411</v>
      </c>
      <c r="D7195" t="s">
        <v>399</v>
      </c>
      <c r="E7195" t="s">
        <v>23</v>
      </c>
      <c r="F7195" t="s">
        <v>59</v>
      </c>
      <c r="G7195">
        <v>69</v>
      </c>
      <c r="H7195">
        <v>35</v>
      </c>
      <c r="I7195" t="str">
        <f>INDEX('DATA - Teams'!$C:$C,MATCH(C7195,'DATA - Teams'!$B:$B,0))</f>
        <v>GARTER</v>
      </c>
    </row>
    <row r="7196" spans="1:9" hidden="1" x14ac:dyDescent="0.2">
      <c r="A7196">
        <v>2018</v>
      </c>
      <c r="B7196">
        <v>1</v>
      </c>
      <c r="C7196" t="s">
        <v>420</v>
      </c>
      <c r="D7196" t="s">
        <v>183</v>
      </c>
      <c r="E7196" t="s">
        <v>10</v>
      </c>
      <c r="F7196" t="s">
        <v>41</v>
      </c>
      <c r="G7196">
        <v>104</v>
      </c>
      <c r="H7196">
        <v>131</v>
      </c>
      <c r="I7196" t="str">
        <f>INDEX('DATA - Teams'!$C:$C,MATCH(C7196,'DATA - Teams'!$B:$B,0))</f>
        <v>RICHO</v>
      </c>
    </row>
    <row r="7197" spans="1:9" hidden="1" x14ac:dyDescent="0.2">
      <c r="A7197">
        <v>2018</v>
      </c>
      <c r="B7197">
        <v>1</v>
      </c>
      <c r="C7197" t="s">
        <v>420</v>
      </c>
      <c r="D7197" t="s">
        <v>362</v>
      </c>
      <c r="E7197" t="s">
        <v>10</v>
      </c>
      <c r="F7197" t="s">
        <v>38</v>
      </c>
      <c r="G7197">
        <v>80</v>
      </c>
      <c r="H7197">
        <v>77</v>
      </c>
      <c r="I7197" t="str">
        <f>INDEX('DATA - Teams'!$C:$C,MATCH(C7197,'DATA - Teams'!$B:$B,0))</f>
        <v>RICHO</v>
      </c>
    </row>
    <row r="7198" spans="1:9" hidden="1" x14ac:dyDescent="0.2">
      <c r="A7198">
        <v>2018</v>
      </c>
      <c r="B7198">
        <v>1</v>
      </c>
      <c r="C7198" t="s">
        <v>420</v>
      </c>
      <c r="D7198" t="s">
        <v>48</v>
      </c>
      <c r="E7198" t="s">
        <v>16</v>
      </c>
      <c r="F7198" t="s">
        <v>52</v>
      </c>
      <c r="G7198">
        <v>96</v>
      </c>
      <c r="H7198">
        <v>68</v>
      </c>
      <c r="I7198" t="str">
        <f>INDEX('DATA - Teams'!$C:$C,MATCH(C7198,'DATA - Teams'!$B:$B,0))</f>
        <v>RICHO</v>
      </c>
    </row>
    <row r="7199" spans="1:9" hidden="1" x14ac:dyDescent="0.2">
      <c r="A7199">
        <v>2018</v>
      </c>
      <c r="B7199">
        <v>1</v>
      </c>
      <c r="C7199" t="s">
        <v>420</v>
      </c>
      <c r="D7199" t="s">
        <v>338</v>
      </c>
      <c r="E7199" t="s">
        <v>16</v>
      </c>
      <c r="F7199" t="s">
        <v>38</v>
      </c>
      <c r="G7199">
        <v>109</v>
      </c>
      <c r="H7199">
        <v>112</v>
      </c>
      <c r="I7199" t="str">
        <f>INDEX('DATA - Teams'!$C:$C,MATCH(C7199,'DATA - Teams'!$B:$B,0))</f>
        <v>RICHO</v>
      </c>
    </row>
    <row r="7200" spans="1:9" hidden="1" x14ac:dyDescent="0.2">
      <c r="A7200">
        <v>2018</v>
      </c>
      <c r="B7200">
        <v>1</v>
      </c>
      <c r="C7200" t="s">
        <v>420</v>
      </c>
      <c r="D7200" t="s">
        <v>164</v>
      </c>
      <c r="E7200" t="s">
        <v>16</v>
      </c>
      <c r="F7200" t="s">
        <v>41</v>
      </c>
      <c r="G7200">
        <v>96</v>
      </c>
      <c r="H7200">
        <v>93</v>
      </c>
      <c r="I7200" t="str">
        <f>INDEX('DATA - Teams'!$C:$C,MATCH(C7200,'DATA - Teams'!$B:$B,0))</f>
        <v>RICHO</v>
      </c>
    </row>
    <row r="7201" spans="1:9" hidden="1" x14ac:dyDescent="0.2">
      <c r="A7201">
        <v>2018</v>
      </c>
      <c r="B7201">
        <v>1</v>
      </c>
      <c r="C7201" t="s">
        <v>420</v>
      </c>
      <c r="D7201" t="s">
        <v>208</v>
      </c>
      <c r="E7201" t="s">
        <v>31</v>
      </c>
      <c r="F7201" t="s">
        <v>43</v>
      </c>
      <c r="G7201">
        <v>94</v>
      </c>
      <c r="H7201">
        <v>73</v>
      </c>
      <c r="I7201" t="str">
        <f>INDEX('DATA - Teams'!$C:$C,MATCH(C7201,'DATA - Teams'!$B:$B,0))</f>
        <v>RICHO</v>
      </c>
    </row>
    <row r="7202" spans="1:9" hidden="1" x14ac:dyDescent="0.2">
      <c r="A7202">
        <v>2018</v>
      </c>
      <c r="B7202">
        <v>1</v>
      </c>
      <c r="C7202" t="s">
        <v>420</v>
      </c>
      <c r="D7202" t="s">
        <v>68</v>
      </c>
      <c r="E7202" t="s">
        <v>14</v>
      </c>
      <c r="F7202" t="s">
        <v>38</v>
      </c>
      <c r="G7202">
        <v>72</v>
      </c>
      <c r="H7202">
        <v>71</v>
      </c>
      <c r="I7202" t="str">
        <f>INDEX('DATA - Teams'!$C:$C,MATCH(C7202,'DATA - Teams'!$B:$B,0))</f>
        <v>RICHO</v>
      </c>
    </row>
    <row r="7203" spans="1:9" hidden="1" x14ac:dyDescent="0.2">
      <c r="A7203">
        <v>2018</v>
      </c>
      <c r="B7203">
        <v>1</v>
      </c>
      <c r="C7203" t="s">
        <v>420</v>
      </c>
      <c r="D7203" t="s">
        <v>282</v>
      </c>
      <c r="E7203" t="s">
        <v>14</v>
      </c>
      <c r="F7203" t="s">
        <v>41</v>
      </c>
      <c r="G7203">
        <v>134</v>
      </c>
      <c r="H7203">
        <v>139</v>
      </c>
      <c r="I7203" t="str">
        <f>INDEX('DATA - Teams'!$C:$C,MATCH(C7203,'DATA - Teams'!$B:$B,0))</f>
        <v>RICHO</v>
      </c>
    </row>
    <row r="7204" spans="1:9" hidden="1" x14ac:dyDescent="0.2">
      <c r="A7204">
        <v>2018</v>
      </c>
      <c r="B7204">
        <v>1</v>
      </c>
      <c r="C7204" t="s">
        <v>420</v>
      </c>
      <c r="D7204" t="s">
        <v>320</v>
      </c>
      <c r="E7204" t="s">
        <v>14</v>
      </c>
      <c r="F7204" t="s">
        <v>43</v>
      </c>
      <c r="G7204">
        <v>81</v>
      </c>
      <c r="H7204">
        <v>51</v>
      </c>
      <c r="I7204" t="str">
        <f>INDEX('DATA - Teams'!$C:$C,MATCH(C7204,'DATA - Teams'!$B:$B,0))</f>
        <v>RICHO</v>
      </c>
    </row>
    <row r="7205" spans="1:9" hidden="1" x14ac:dyDescent="0.2">
      <c r="A7205">
        <v>2018</v>
      </c>
      <c r="B7205">
        <v>1</v>
      </c>
      <c r="C7205" t="s">
        <v>420</v>
      </c>
      <c r="D7205" t="s">
        <v>299</v>
      </c>
      <c r="E7205" t="s">
        <v>22</v>
      </c>
      <c r="F7205" t="s">
        <v>41</v>
      </c>
      <c r="G7205">
        <v>107</v>
      </c>
      <c r="H7205">
        <v>63</v>
      </c>
      <c r="I7205" t="str">
        <f>INDEX('DATA - Teams'!$C:$C,MATCH(C7205,'DATA - Teams'!$B:$B,0))</f>
        <v>RICHO</v>
      </c>
    </row>
    <row r="7206" spans="1:9" hidden="1" x14ac:dyDescent="0.2">
      <c r="A7206">
        <v>2018</v>
      </c>
      <c r="B7206">
        <v>1</v>
      </c>
      <c r="C7206" t="s">
        <v>420</v>
      </c>
      <c r="D7206" t="s">
        <v>115</v>
      </c>
      <c r="E7206" t="s">
        <v>33</v>
      </c>
      <c r="F7206" t="s">
        <v>43</v>
      </c>
      <c r="G7206">
        <v>96</v>
      </c>
      <c r="H7206">
        <v>78</v>
      </c>
      <c r="I7206" t="str">
        <f>INDEX('DATA - Teams'!$C:$C,MATCH(C7206,'DATA - Teams'!$B:$B,0))</f>
        <v>RICHO</v>
      </c>
    </row>
    <row r="7207" spans="1:9" hidden="1" x14ac:dyDescent="0.2">
      <c r="A7207">
        <v>2018</v>
      </c>
      <c r="B7207">
        <v>1</v>
      </c>
      <c r="C7207" t="s">
        <v>420</v>
      </c>
      <c r="D7207" t="s">
        <v>1064</v>
      </c>
      <c r="E7207" t="s">
        <v>36</v>
      </c>
      <c r="F7207" t="s">
        <v>41</v>
      </c>
      <c r="G7207">
        <v>111</v>
      </c>
      <c r="H7207">
        <v>93</v>
      </c>
      <c r="I7207" t="str">
        <f>INDEX('DATA - Teams'!$C:$C,MATCH(C7207,'DATA - Teams'!$B:$B,0))</f>
        <v>RICHO</v>
      </c>
    </row>
    <row r="7208" spans="1:9" hidden="1" x14ac:dyDescent="0.2">
      <c r="A7208">
        <v>2018</v>
      </c>
      <c r="B7208">
        <v>1</v>
      </c>
      <c r="C7208" t="s">
        <v>420</v>
      </c>
      <c r="D7208" t="s">
        <v>199</v>
      </c>
      <c r="E7208" t="s">
        <v>17</v>
      </c>
      <c r="F7208" t="s">
        <v>38</v>
      </c>
      <c r="G7208">
        <v>78</v>
      </c>
      <c r="H7208">
        <v>79</v>
      </c>
      <c r="I7208" t="str">
        <f>INDEX('DATA - Teams'!$C:$C,MATCH(C7208,'DATA - Teams'!$B:$B,0))</f>
        <v>RICHO</v>
      </c>
    </row>
    <row r="7209" spans="1:9" hidden="1" x14ac:dyDescent="0.2">
      <c r="A7209">
        <v>2018</v>
      </c>
      <c r="B7209">
        <v>1</v>
      </c>
      <c r="C7209" t="s">
        <v>420</v>
      </c>
      <c r="D7209" t="s">
        <v>279</v>
      </c>
      <c r="E7209" t="s">
        <v>32</v>
      </c>
      <c r="F7209" t="s">
        <v>41</v>
      </c>
      <c r="G7209">
        <v>106</v>
      </c>
      <c r="H7209">
        <v>84</v>
      </c>
      <c r="I7209" t="str">
        <f>INDEX('DATA - Teams'!$C:$C,MATCH(C7209,'DATA - Teams'!$B:$B,0))</f>
        <v>RICHO</v>
      </c>
    </row>
    <row r="7210" spans="1:9" hidden="1" x14ac:dyDescent="0.2">
      <c r="A7210">
        <v>2018</v>
      </c>
      <c r="B7210">
        <v>1</v>
      </c>
      <c r="C7210" t="s">
        <v>420</v>
      </c>
      <c r="D7210" t="s">
        <v>269</v>
      </c>
      <c r="E7210" t="s">
        <v>32</v>
      </c>
      <c r="F7210" t="s">
        <v>38</v>
      </c>
      <c r="G7210">
        <v>81</v>
      </c>
      <c r="H7210">
        <v>83</v>
      </c>
      <c r="I7210" t="str">
        <f>INDEX('DATA - Teams'!$C:$C,MATCH(C7210,'DATA - Teams'!$B:$B,0))</f>
        <v>RICHO</v>
      </c>
    </row>
    <row r="7211" spans="1:9" hidden="1" x14ac:dyDescent="0.2">
      <c r="A7211">
        <v>2018</v>
      </c>
      <c r="B7211">
        <v>1</v>
      </c>
      <c r="C7211" t="s">
        <v>420</v>
      </c>
      <c r="D7211" t="s">
        <v>132</v>
      </c>
      <c r="E7211" t="s">
        <v>23</v>
      </c>
      <c r="F7211" t="s">
        <v>41</v>
      </c>
      <c r="G7211">
        <v>104</v>
      </c>
      <c r="H7211">
        <v>97</v>
      </c>
      <c r="I7211" t="str">
        <f>INDEX('DATA - Teams'!$C:$C,MATCH(C7211,'DATA - Teams'!$B:$B,0))</f>
        <v>RICHO</v>
      </c>
    </row>
    <row r="7212" spans="1:9" hidden="1" x14ac:dyDescent="0.2">
      <c r="A7212">
        <v>2018</v>
      </c>
      <c r="B7212">
        <v>1</v>
      </c>
      <c r="C7212" t="s">
        <v>420</v>
      </c>
      <c r="D7212" t="s">
        <v>182</v>
      </c>
      <c r="E7212" t="s">
        <v>23</v>
      </c>
      <c r="F7212" t="s">
        <v>43</v>
      </c>
      <c r="G7212">
        <v>86</v>
      </c>
      <c r="H7212">
        <v>68</v>
      </c>
      <c r="I7212" t="str">
        <f>INDEX('DATA - Teams'!$C:$C,MATCH(C7212,'DATA - Teams'!$B:$B,0))</f>
        <v>RICHO</v>
      </c>
    </row>
    <row r="7213" spans="1:9" hidden="1" x14ac:dyDescent="0.2">
      <c r="A7213">
        <v>2018</v>
      </c>
      <c r="B7213">
        <v>1</v>
      </c>
      <c r="C7213" t="s">
        <v>420</v>
      </c>
      <c r="D7213" t="s">
        <v>189</v>
      </c>
      <c r="E7213" t="s">
        <v>35</v>
      </c>
      <c r="F7213" t="s">
        <v>43</v>
      </c>
      <c r="G7213">
        <v>85</v>
      </c>
      <c r="H7213">
        <v>92</v>
      </c>
      <c r="I7213" t="str">
        <f>INDEX('DATA - Teams'!$C:$C,MATCH(C7213,'DATA - Teams'!$B:$B,0))</f>
        <v>RICHO</v>
      </c>
    </row>
    <row r="7214" spans="1:9" hidden="1" x14ac:dyDescent="0.2">
      <c r="A7214">
        <v>2018</v>
      </c>
      <c r="B7214">
        <v>1</v>
      </c>
      <c r="C7214" t="s">
        <v>420</v>
      </c>
      <c r="D7214" t="s">
        <v>331</v>
      </c>
      <c r="E7214" t="s">
        <v>18</v>
      </c>
      <c r="F7214" t="s">
        <v>59</v>
      </c>
      <c r="G7214">
        <v>87</v>
      </c>
      <c r="H7214">
        <v>74</v>
      </c>
      <c r="I7214" t="str">
        <f>INDEX('DATA - Teams'!$C:$C,MATCH(C7214,'DATA - Teams'!$B:$B,0))</f>
        <v>RICHO</v>
      </c>
    </row>
    <row r="7215" spans="1:9" hidden="1" x14ac:dyDescent="0.2">
      <c r="A7215">
        <v>2018</v>
      </c>
      <c r="B7215">
        <v>1</v>
      </c>
      <c r="C7215" t="s">
        <v>420</v>
      </c>
      <c r="D7215" t="s">
        <v>421</v>
      </c>
      <c r="E7215" t="s">
        <v>18</v>
      </c>
      <c r="F7215" t="s">
        <v>59</v>
      </c>
      <c r="G7215">
        <v>62</v>
      </c>
      <c r="H7215">
        <v>66</v>
      </c>
      <c r="I7215" t="str">
        <f>INDEX('DATA - Teams'!$C:$C,MATCH(C7215,'DATA - Teams'!$B:$B,0))</f>
        <v>RICHO</v>
      </c>
    </row>
    <row r="7216" spans="1:9" hidden="1" x14ac:dyDescent="0.2">
      <c r="A7216">
        <v>2018</v>
      </c>
      <c r="B7216">
        <v>1</v>
      </c>
      <c r="C7216" t="s">
        <v>420</v>
      </c>
      <c r="D7216" t="s">
        <v>422</v>
      </c>
      <c r="E7216" t="s">
        <v>13</v>
      </c>
      <c r="F7216" t="s">
        <v>59</v>
      </c>
      <c r="G7216">
        <v>107</v>
      </c>
      <c r="H7216">
        <v>113</v>
      </c>
      <c r="I7216" t="str">
        <f>INDEX('DATA - Teams'!$C:$C,MATCH(C7216,'DATA - Teams'!$B:$B,0))</f>
        <v>RICHO</v>
      </c>
    </row>
    <row r="7217" spans="1:9" hidden="1" x14ac:dyDescent="0.2">
      <c r="A7217">
        <v>2018</v>
      </c>
      <c r="B7217">
        <v>1</v>
      </c>
      <c r="C7217" t="s">
        <v>420</v>
      </c>
      <c r="D7217" t="s">
        <v>273</v>
      </c>
      <c r="E7217" t="s">
        <v>17</v>
      </c>
      <c r="F7217" t="s">
        <v>59</v>
      </c>
      <c r="G7217">
        <v>90</v>
      </c>
      <c r="H7217">
        <v>0</v>
      </c>
      <c r="I7217" t="str">
        <f>INDEX('DATA - Teams'!$C:$C,MATCH(C7217,'DATA - Teams'!$B:$B,0))</f>
        <v>RICHO</v>
      </c>
    </row>
    <row r="7218" spans="1:9" hidden="1" x14ac:dyDescent="0.2">
      <c r="A7218">
        <v>2018</v>
      </c>
      <c r="B7218">
        <v>2</v>
      </c>
      <c r="C7218" t="s">
        <v>420</v>
      </c>
      <c r="D7218" t="s">
        <v>362</v>
      </c>
      <c r="E7218" t="s">
        <v>10</v>
      </c>
      <c r="F7218" t="s">
        <v>38</v>
      </c>
      <c r="G7218">
        <v>81</v>
      </c>
      <c r="H7218">
        <v>81</v>
      </c>
      <c r="I7218" t="str">
        <f>INDEX('DATA - Teams'!$C:$C,MATCH(C7218,'DATA - Teams'!$B:$B,0))</f>
        <v>RICHO</v>
      </c>
    </row>
    <row r="7219" spans="1:9" hidden="1" x14ac:dyDescent="0.2">
      <c r="A7219">
        <v>2018</v>
      </c>
      <c r="B7219">
        <v>2</v>
      </c>
      <c r="C7219" t="s">
        <v>420</v>
      </c>
      <c r="D7219" t="s">
        <v>183</v>
      </c>
      <c r="E7219" t="s">
        <v>10</v>
      </c>
      <c r="F7219" t="s">
        <v>41</v>
      </c>
      <c r="G7219">
        <v>104</v>
      </c>
      <c r="H7219">
        <v>94</v>
      </c>
      <c r="I7219" t="str">
        <f>INDEX('DATA - Teams'!$C:$C,MATCH(C7219,'DATA - Teams'!$B:$B,0))</f>
        <v>RICHO</v>
      </c>
    </row>
    <row r="7220" spans="1:9" hidden="1" x14ac:dyDescent="0.2">
      <c r="A7220">
        <v>2018</v>
      </c>
      <c r="B7220">
        <v>2</v>
      </c>
      <c r="C7220" t="s">
        <v>420</v>
      </c>
      <c r="D7220" t="s">
        <v>338</v>
      </c>
      <c r="E7220" t="s">
        <v>16</v>
      </c>
      <c r="F7220" t="s">
        <v>38</v>
      </c>
      <c r="G7220">
        <v>111</v>
      </c>
      <c r="H7220">
        <v>102</v>
      </c>
      <c r="I7220" t="str">
        <f>INDEX('DATA - Teams'!$C:$C,MATCH(C7220,'DATA - Teams'!$B:$B,0))</f>
        <v>RICHO</v>
      </c>
    </row>
    <row r="7221" spans="1:9" hidden="1" x14ac:dyDescent="0.2">
      <c r="A7221">
        <v>2018</v>
      </c>
      <c r="B7221">
        <v>2</v>
      </c>
      <c r="C7221" t="s">
        <v>420</v>
      </c>
      <c r="D7221" t="s">
        <v>164</v>
      </c>
      <c r="E7221" t="s">
        <v>16</v>
      </c>
      <c r="F7221" t="s">
        <v>41</v>
      </c>
      <c r="G7221">
        <v>106</v>
      </c>
      <c r="H7221">
        <v>147</v>
      </c>
      <c r="I7221" t="str">
        <f>INDEX('DATA - Teams'!$C:$C,MATCH(C7221,'DATA - Teams'!$B:$B,0))</f>
        <v>RICHO</v>
      </c>
    </row>
    <row r="7222" spans="1:9" hidden="1" x14ac:dyDescent="0.2">
      <c r="A7222">
        <v>2018</v>
      </c>
      <c r="B7222">
        <v>2</v>
      </c>
      <c r="C7222" t="s">
        <v>420</v>
      </c>
      <c r="D7222" t="s">
        <v>208</v>
      </c>
      <c r="E7222" t="s">
        <v>31</v>
      </c>
      <c r="F7222" t="s">
        <v>43</v>
      </c>
      <c r="G7222">
        <v>91</v>
      </c>
      <c r="H7222">
        <v>68</v>
      </c>
      <c r="I7222" t="str">
        <f>INDEX('DATA - Teams'!$C:$C,MATCH(C7222,'DATA - Teams'!$B:$B,0))</f>
        <v>RICHO</v>
      </c>
    </row>
    <row r="7223" spans="1:9" hidden="1" x14ac:dyDescent="0.2">
      <c r="A7223">
        <v>2018</v>
      </c>
      <c r="B7223">
        <v>2</v>
      </c>
      <c r="C7223" t="s">
        <v>420</v>
      </c>
      <c r="D7223" t="s">
        <v>68</v>
      </c>
      <c r="E7223" t="s">
        <v>14</v>
      </c>
      <c r="F7223" t="s">
        <v>38</v>
      </c>
      <c r="G7223">
        <v>66</v>
      </c>
      <c r="H7223">
        <v>49</v>
      </c>
      <c r="I7223" t="str">
        <f>INDEX('DATA - Teams'!$C:$C,MATCH(C7223,'DATA - Teams'!$B:$B,0))</f>
        <v>RICHO</v>
      </c>
    </row>
    <row r="7224" spans="1:9" hidden="1" x14ac:dyDescent="0.2">
      <c r="A7224">
        <v>2018</v>
      </c>
      <c r="B7224">
        <v>2</v>
      </c>
      <c r="C7224" t="s">
        <v>420</v>
      </c>
      <c r="D7224" t="s">
        <v>282</v>
      </c>
      <c r="E7224" t="s">
        <v>14</v>
      </c>
      <c r="F7224" t="s">
        <v>41</v>
      </c>
      <c r="G7224">
        <v>143</v>
      </c>
      <c r="H7224">
        <v>160</v>
      </c>
      <c r="I7224" t="str">
        <f>INDEX('DATA - Teams'!$C:$C,MATCH(C7224,'DATA - Teams'!$B:$B,0))</f>
        <v>RICHO</v>
      </c>
    </row>
    <row r="7225" spans="1:9" hidden="1" x14ac:dyDescent="0.2">
      <c r="A7225">
        <v>2018</v>
      </c>
      <c r="B7225">
        <v>2</v>
      </c>
      <c r="C7225" t="s">
        <v>420</v>
      </c>
      <c r="D7225" t="s">
        <v>320</v>
      </c>
      <c r="E7225" t="s">
        <v>14</v>
      </c>
      <c r="F7225" t="s">
        <v>43</v>
      </c>
      <c r="G7225">
        <v>73</v>
      </c>
      <c r="H7225">
        <v>52</v>
      </c>
      <c r="I7225" t="str">
        <f>INDEX('DATA - Teams'!$C:$C,MATCH(C7225,'DATA - Teams'!$B:$B,0))</f>
        <v>RICHO</v>
      </c>
    </row>
    <row r="7226" spans="1:9" hidden="1" x14ac:dyDescent="0.2">
      <c r="A7226">
        <v>2018</v>
      </c>
      <c r="B7226">
        <v>2</v>
      </c>
      <c r="C7226" t="s">
        <v>420</v>
      </c>
      <c r="D7226" t="s">
        <v>299</v>
      </c>
      <c r="E7226" t="s">
        <v>22</v>
      </c>
      <c r="F7226" t="s">
        <v>41</v>
      </c>
      <c r="G7226">
        <v>106</v>
      </c>
      <c r="H7226">
        <v>102</v>
      </c>
      <c r="I7226" t="str">
        <f>INDEX('DATA - Teams'!$C:$C,MATCH(C7226,'DATA - Teams'!$B:$B,0))</f>
        <v>RICHO</v>
      </c>
    </row>
    <row r="7227" spans="1:9" hidden="1" x14ac:dyDescent="0.2">
      <c r="A7227">
        <v>2018</v>
      </c>
      <c r="B7227">
        <v>2</v>
      </c>
      <c r="C7227" t="s">
        <v>420</v>
      </c>
      <c r="D7227" t="s">
        <v>115</v>
      </c>
      <c r="E7227" t="s">
        <v>33</v>
      </c>
      <c r="F7227" t="s">
        <v>43</v>
      </c>
      <c r="G7227">
        <v>101</v>
      </c>
      <c r="H7227">
        <v>121</v>
      </c>
      <c r="I7227" t="str">
        <f>INDEX('DATA - Teams'!$C:$C,MATCH(C7227,'DATA - Teams'!$B:$B,0))</f>
        <v>RICHO</v>
      </c>
    </row>
    <row r="7228" spans="1:9" hidden="1" x14ac:dyDescent="0.2">
      <c r="A7228">
        <v>2018</v>
      </c>
      <c r="B7228">
        <v>2</v>
      </c>
      <c r="C7228" t="s">
        <v>420</v>
      </c>
      <c r="D7228" t="s">
        <v>1064</v>
      </c>
      <c r="E7228" t="s">
        <v>36</v>
      </c>
      <c r="F7228" t="s">
        <v>41</v>
      </c>
      <c r="G7228">
        <v>111</v>
      </c>
      <c r="H7228">
        <v>100</v>
      </c>
      <c r="I7228" t="str">
        <f>INDEX('DATA - Teams'!$C:$C,MATCH(C7228,'DATA - Teams'!$B:$B,0))</f>
        <v>RICHO</v>
      </c>
    </row>
    <row r="7229" spans="1:9" hidden="1" x14ac:dyDescent="0.2">
      <c r="A7229">
        <v>2018</v>
      </c>
      <c r="B7229">
        <v>2</v>
      </c>
      <c r="C7229" t="s">
        <v>420</v>
      </c>
      <c r="D7229" t="s">
        <v>422</v>
      </c>
      <c r="E7229" t="s">
        <v>13</v>
      </c>
      <c r="F7229" t="s">
        <v>52</v>
      </c>
      <c r="G7229">
        <v>94</v>
      </c>
      <c r="H7229">
        <v>85</v>
      </c>
      <c r="I7229" t="str">
        <f>INDEX('DATA - Teams'!$C:$C,MATCH(C7229,'DATA - Teams'!$B:$B,0))</f>
        <v>RICHO</v>
      </c>
    </row>
    <row r="7230" spans="1:9" hidden="1" x14ac:dyDescent="0.2">
      <c r="A7230">
        <v>2018</v>
      </c>
      <c r="B7230">
        <v>2</v>
      </c>
      <c r="C7230" t="s">
        <v>420</v>
      </c>
      <c r="D7230" t="s">
        <v>199</v>
      </c>
      <c r="E7230" t="s">
        <v>17</v>
      </c>
      <c r="F7230" t="s">
        <v>38</v>
      </c>
      <c r="G7230">
        <v>95</v>
      </c>
      <c r="H7230">
        <v>145</v>
      </c>
      <c r="I7230" t="str">
        <f>INDEX('DATA - Teams'!$C:$C,MATCH(C7230,'DATA - Teams'!$B:$B,0))</f>
        <v>RICHO</v>
      </c>
    </row>
    <row r="7231" spans="1:9" hidden="1" x14ac:dyDescent="0.2">
      <c r="A7231">
        <v>2018</v>
      </c>
      <c r="B7231">
        <v>2</v>
      </c>
      <c r="C7231" t="s">
        <v>420</v>
      </c>
      <c r="D7231" t="s">
        <v>279</v>
      </c>
      <c r="E7231" t="s">
        <v>32</v>
      </c>
      <c r="F7231" t="s">
        <v>41</v>
      </c>
      <c r="G7231">
        <v>108</v>
      </c>
      <c r="H7231">
        <v>108</v>
      </c>
      <c r="I7231" t="str">
        <f>INDEX('DATA - Teams'!$C:$C,MATCH(C7231,'DATA - Teams'!$B:$B,0))</f>
        <v>RICHO</v>
      </c>
    </row>
    <row r="7232" spans="1:9" hidden="1" x14ac:dyDescent="0.2">
      <c r="A7232">
        <v>2018</v>
      </c>
      <c r="B7232">
        <v>2</v>
      </c>
      <c r="C7232" t="s">
        <v>420</v>
      </c>
      <c r="D7232" t="s">
        <v>269</v>
      </c>
      <c r="E7232" t="s">
        <v>32</v>
      </c>
      <c r="F7232" t="s">
        <v>38</v>
      </c>
      <c r="G7232">
        <v>75</v>
      </c>
      <c r="H7232">
        <v>51</v>
      </c>
      <c r="I7232" t="str">
        <f>INDEX('DATA - Teams'!$C:$C,MATCH(C7232,'DATA - Teams'!$B:$B,0))</f>
        <v>RICHO</v>
      </c>
    </row>
    <row r="7233" spans="1:9" hidden="1" x14ac:dyDescent="0.2">
      <c r="A7233">
        <v>2018</v>
      </c>
      <c r="B7233">
        <v>2</v>
      </c>
      <c r="C7233" t="s">
        <v>420</v>
      </c>
      <c r="D7233" t="s">
        <v>132</v>
      </c>
      <c r="E7233" t="s">
        <v>23</v>
      </c>
      <c r="F7233" t="s">
        <v>41</v>
      </c>
      <c r="G7233">
        <v>95</v>
      </c>
      <c r="H7233">
        <v>68</v>
      </c>
      <c r="I7233" t="str">
        <f>INDEX('DATA - Teams'!$C:$C,MATCH(C7233,'DATA - Teams'!$B:$B,0))</f>
        <v>RICHO</v>
      </c>
    </row>
    <row r="7234" spans="1:9" hidden="1" x14ac:dyDescent="0.2">
      <c r="A7234">
        <v>2018</v>
      </c>
      <c r="B7234">
        <v>2</v>
      </c>
      <c r="C7234" t="s">
        <v>420</v>
      </c>
      <c r="D7234" t="s">
        <v>182</v>
      </c>
      <c r="E7234" t="s">
        <v>23</v>
      </c>
      <c r="F7234" t="s">
        <v>43</v>
      </c>
      <c r="G7234">
        <v>85</v>
      </c>
      <c r="H7234">
        <v>80</v>
      </c>
      <c r="I7234" t="str">
        <f>INDEX('DATA - Teams'!$C:$C,MATCH(C7234,'DATA - Teams'!$B:$B,0))</f>
        <v>RICHO</v>
      </c>
    </row>
    <row r="7235" spans="1:9" hidden="1" x14ac:dyDescent="0.2">
      <c r="A7235">
        <v>2018</v>
      </c>
      <c r="B7235">
        <v>2</v>
      </c>
      <c r="C7235" t="s">
        <v>420</v>
      </c>
      <c r="D7235" t="s">
        <v>189</v>
      </c>
      <c r="E7235" t="s">
        <v>35</v>
      </c>
      <c r="F7235" t="s">
        <v>43</v>
      </c>
      <c r="G7235">
        <v>88</v>
      </c>
      <c r="H7235">
        <v>97</v>
      </c>
      <c r="I7235" t="str">
        <f>INDEX('DATA - Teams'!$C:$C,MATCH(C7235,'DATA - Teams'!$B:$B,0))</f>
        <v>RICHO</v>
      </c>
    </row>
    <row r="7236" spans="1:9" hidden="1" x14ac:dyDescent="0.2">
      <c r="A7236">
        <v>2018</v>
      </c>
      <c r="B7236">
        <v>2</v>
      </c>
      <c r="C7236" t="s">
        <v>420</v>
      </c>
      <c r="D7236" t="s">
        <v>48</v>
      </c>
      <c r="E7236" t="s">
        <v>16</v>
      </c>
      <c r="F7236" t="s">
        <v>59</v>
      </c>
      <c r="G7236">
        <v>100</v>
      </c>
      <c r="H7236">
        <v>0</v>
      </c>
      <c r="I7236" t="str">
        <f>INDEX('DATA - Teams'!$C:$C,MATCH(C7236,'DATA - Teams'!$B:$B,0))</f>
        <v>RICHO</v>
      </c>
    </row>
    <row r="7237" spans="1:9" hidden="1" x14ac:dyDescent="0.2">
      <c r="A7237">
        <v>2018</v>
      </c>
      <c r="B7237">
        <v>2</v>
      </c>
      <c r="C7237" t="s">
        <v>420</v>
      </c>
      <c r="D7237" t="s">
        <v>135</v>
      </c>
      <c r="E7237" t="s">
        <v>22</v>
      </c>
      <c r="F7237" t="s">
        <v>59</v>
      </c>
      <c r="G7237">
        <v>78</v>
      </c>
      <c r="H7237">
        <v>0</v>
      </c>
      <c r="I7237" t="str">
        <f>INDEX('DATA - Teams'!$C:$C,MATCH(C7237,'DATA - Teams'!$B:$B,0))</f>
        <v>RICHO</v>
      </c>
    </row>
    <row r="7238" spans="1:9" hidden="1" x14ac:dyDescent="0.2">
      <c r="A7238">
        <v>2018</v>
      </c>
      <c r="B7238">
        <v>2</v>
      </c>
      <c r="C7238" t="s">
        <v>420</v>
      </c>
      <c r="D7238" t="s">
        <v>421</v>
      </c>
      <c r="E7238" t="s">
        <v>18</v>
      </c>
      <c r="F7238" t="s">
        <v>59</v>
      </c>
      <c r="G7238">
        <v>78</v>
      </c>
      <c r="H7238">
        <v>101</v>
      </c>
      <c r="I7238" t="str">
        <f>INDEX('DATA - Teams'!$C:$C,MATCH(C7238,'DATA - Teams'!$B:$B,0))</f>
        <v>RICHO</v>
      </c>
    </row>
    <row r="7239" spans="1:9" hidden="1" x14ac:dyDescent="0.2">
      <c r="A7239">
        <v>2018</v>
      </c>
      <c r="B7239">
        <v>2</v>
      </c>
      <c r="C7239" t="s">
        <v>420</v>
      </c>
      <c r="D7239" t="s">
        <v>350</v>
      </c>
      <c r="E7239" t="s">
        <v>17</v>
      </c>
      <c r="F7239" t="s">
        <v>59</v>
      </c>
      <c r="G7239">
        <v>62</v>
      </c>
      <c r="H7239">
        <v>0</v>
      </c>
      <c r="I7239" t="str">
        <f>INDEX('DATA - Teams'!$C:$C,MATCH(C7239,'DATA - Teams'!$B:$B,0))</f>
        <v>RICHO</v>
      </c>
    </row>
    <row r="7240" spans="1:9" hidden="1" x14ac:dyDescent="0.2">
      <c r="A7240">
        <v>2018</v>
      </c>
      <c r="B7240">
        <v>3</v>
      </c>
      <c r="C7240" t="s">
        <v>420</v>
      </c>
      <c r="D7240" t="s">
        <v>362</v>
      </c>
      <c r="E7240" t="s">
        <v>10</v>
      </c>
      <c r="F7240" t="s">
        <v>38</v>
      </c>
      <c r="G7240">
        <v>77</v>
      </c>
      <c r="H7240">
        <v>59</v>
      </c>
      <c r="I7240" t="str">
        <f>INDEX('DATA - Teams'!$C:$C,MATCH(C7240,'DATA - Teams'!$B:$B,0))</f>
        <v>RICHO</v>
      </c>
    </row>
    <row r="7241" spans="1:9" hidden="1" x14ac:dyDescent="0.2">
      <c r="A7241">
        <v>2018</v>
      </c>
      <c r="B7241">
        <v>3</v>
      </c>
      <c r="C7241" t="s">
        <v>420</v>
      </c>
      <c r="D7241" t="s">
        <v>183</v>
      </c>
      <c r="E7241" t="s">
        <v>10</v>
      </c>
      <c r="F7241" t="s">
        <v>41</v>
      </c>
      <c r="G7241">
        <v>100</v>
      </c>
      <c r="H7241">
        <v>72</v>
      </c>
      <c r="I7241" t="str">
        <f>INDEX('DATA - Teams'!$C:$C,MATCH(C7241,'DATA - Teams'!$B:$B,0))</f>
        <v>RICHO</v>
      </c>
    </row>
    <row r="7242" spans="1:9" hidden="1" x14ac:dyDescent="0.2">
      <c r="A7242">
        <v>2018</v>
      </c>
      <c r="B7242">
        <v>3</v>
      </c>
      <c r="C7242" t="s">
        <v>420</v>
      </c>
      <c r="D7242" t="s">
        <v>338</v>
      </c>
      <c r="E7242" t="s">
        <v>16</v>
      </c>
      <c r="F7242" t="s">
        <v>38</v>
      </c>
      <c r="G7242">
        <v>104</v>
      </c>
      <c r="H7242">
        <v>57</v>
      </c>
      <c r="I7242" t="str">
        <f>INDEX('DATA - Teams'!$C:$C,MATCH(C7242,'DATA - Teams'!$B:$B,0))</f>
        <v>RICHO</v>
      </c>
    </row>
    <row r="7243" spans="1:9" hidden="1" x14ac:dyDescent="0.2">
      <c r="A7243">
        <v>2018</v>
      </c>
      <c r="B7243">
        <v>3</v>
      </c>
      <c r="C7243" t="s">
        <v>420</v>
      </c>
      <c r="D7243" t="s">
        <v>164</v>
      </c>
      <c r="E7243" t="s">
        <v>16</v>
      </c>
      <c r="F7243" t="s">
        <v>41</v>
      </c>
      <c r="G7243">
        <v>106</v>
      </c>
      <c r="H7243">
        <v>98</v>
      </c>
      <c r="I7243" t="str">
        <f>INDEX('DATA - Teams'!$C:$C,MATCH(C7243,'DATA - Teams'!$B:$B,0))</f>
        <v>RICHO</v>
      </c>
    </row>
    <row r="7244" spans="1:9" hidden="1" x14ac:dyDescent="0.2">
      <c r="A7244">
        <v>2018</v>
      </c>
      <c r="B7244">
        <v>3</v>
      </c>
      <c r="C7244" t="s">
        <v>420</v>
      </c>
      <c r="D7244" t="s">
        <v>208</v>
      </c>
      <c r="E7244" t="s">
        <v>31</v>
      </c>
      <c r="F7244" t="s">
        <v>43</v>
      </c>
      <c r="G7244">
        <v>87</v>
      </c>
      <c r="H7244">
        <v>66</v>
      </c>
      <c r="I7244" t="str">
        <f>INDEX('DATA - Teams'!$C:$C,MATCH(C7244,'DATA - Teams'!$B:$B,0))</f>
        <v>RICHO</v>
      </c>
    </row>
    <row r="7245" spans="1:9" hidden="1" x14ac:dyDescent="0.2">
      <c r="A7245">
        <v>2018</v>
      </c>
      <c r="B7245">
        <v>3</v>
      </c>
      <c r="C7245" t="s">
        <v>420</v>
      </c>
      <c r="D7245" t="s">
        <v>68</v>
      </c>
      <c r="E7245" t="s">
        <v>14</v>
      </c>
      <c r="F7245" t="s">
        <v>38</v>
      </c>
      <c r="G7245">
        <v>63</v>
      </c>
      <c r="H7245">
        <v>72</v>
      </c>
      <c r="I7245" t="str">
        <f>INDEX('DATA - Teams'!$C:$C,MATCH(C7245,'DATA - Teams'!$B:$B,0))</f>
        <v>RICHO</v>
      </c>
    </row>
    <row r="7246" spans="1:9" hidden="1" x14ac:dyDescent="0.2">
      <c r="A7246">
        <v>2018</v>
      </c>
      <c r="B7246">
        <v>3</v>
      </c>
      <c r="C7246" t="s">
        <v>420</v>
      </c>
      <c r="D7246" t="s">
        <v>282</v>
      </c>
      <c r="E7246" t="s">
        <v>14</v>
      </c>
      <c r="F7246" t="s">
        <v>41</v>
      </c>
      <c r="G7246">
        <v>137</v>
      </c>
      <c r="H7246">
        <v>93</v>
      </c>
      <c r="I7246" t="str">
        <f>INDEX('DATA - Teams'!$C:$C,MATCH(C7246,'DATA - Teams'!$B:$B,0))</f>
        <v>RICHO</v>
      </c>
    </row>
    <row r="7247" spans="1:9" hidden="1" x14ac:dyDescent="0.2">
      <c r="A7247">
        <v>2018</v>
      </c>
      <c r="B7247">
        <v>3</v>
      </c>
      <c r="C7247" t="s">
        <v>420</v>
      </c>
      <c r="D7247" t="s">
        <v>299</v>
      </c>
      <c r="E7247" t="s">
        <v>22</v>
      </c>
      <c r="F7247" t="s">
        <v>41</v>
      </c>
      <c r="G7247">
        <v>108</v>
      </c>
      <c r="H7247">
        <v>116</v>
      </c>
      <c r="I7247" t="str">
        <f>INDEX('DATA - Teams'!$C:$C,MATCH(C7247,'DATA - Teams'!$B:$B,0))</f>
        <v>RICHO</v>
      </c>
    </row>
    <row r="7248" spans="1:9" hidden="1" x14ac:dyDescent="0.2">
      <c r="A7248">
        <v>2018</v>
      </c>
      <c r="B7248">
        <v>3</v>
      </c>
      <c r="C7248" t="s">
        <v>420</v>
      </c>
      <c r="D7248" t="s">
        <v>115</v>
      </c>
      <c r="E7248" t="s">
        <v>33</v>
      </c>
      <c r="F7248" t="s">
        <v>43</v>
      </c>
      <c r="G7248">
        <v>101</v>
      </c>
      <c r="H7248">
        <v>92</v>
      </c>
      <c r="I7248" t="str">
        <f>INDEX('DATA - Teams'!$C:$C,MATCH(C7248,'DATA - Teams'!$B:$B,0))</f>
        <v>RICHO</v>
      </c>
    </row>
    <row r="7249" spans="1:9" hidden="1" x14ac:dyDescent="0.2">
      <c r="A7249">
        <v>2018</v>
      </c>
      <c r="B7249">
        <v>3</v>
      </c>
      <c r="C7249" t="s">
        <v>420</v>
      </c>
      <c r="D7249" t="s">
        <v>228</v>
      </c>
      <c r="E7249" t="s">
        <v>24</v>
      </c>
      <c r="F7249" t="s">
        <v>43</v>
      </c>
      <c r="G7249">
        <v>83</v>
      </c>
      <c r="H7249">
        <v>90</v>
      </c>
      <c r="I7249" t="str">
        <f>INDEX('DATA - Teams'!$C:$C,MATCH(C7249,'DATA - Teams'!$B:$B,0))</f>
        <v>RICHO</v>
      </c>
    </row>
    <row r="7250" spans="1:9" hidden="1" x14ac:dyDescent="0.2">
      <c r="A7250">
        <v>2018</v>
      </c>
      <c r="B7250">
        <v>3</v>
      </c>
      <c r="C7250" t="s">
        <v>420</v>
      </c>
      <c r="D7250" t="s">
        <v>1064</v>
      </c>
      <c r="E7250" t="s">
        <v>36</v>
      </c>
      <c r="F7250" t="s">
        <v>41</v>
      </c>
      <c r="G7250">
        <v>108</v>
      </c>
      <c r="H7250">
        <v>92</v>
      </c>
      <c r="I7250" t="str">
        <f>INDEX('DATA - Teams'!$C:$C,MATCH(C7250,'DATA - Teams'!$B:$B,0))</f>
        <v>RICHO</v>
      </c>
    </row>
    <row r="7251" spans="1:9" hidden="1" x14ac:dyDescent="0.2">
      <c r="A7251">
        <v>2018</v>
      </c>
      <c r="B7251">
        <v>3</v>
      </c>
      <c r="C7251" t="s">
        <v>420</v>
      </c>
      <c r="D7251" t="s">
        <v>422</v>
      </c>
      <c r="E7251" t="s">
        <v>13</v>
      </c>
      <c r="F7251" t="s">
        <v>52</v>
      </c>
      <c r="G7251">
        <v>97</v>
      </c>
      <c r="H7251">
        <v>110</v>
      </c>
      <c r="I7251" t="str">
        <f>INDEX('DATA - Teams'!$C:$C,MATCH(C7251,'DATA - Teams'!$B:$B,0))</f>
        <v>RICHO</v>
      </c>
    </row>
    <row r="7252" spans="1:9" hidden="1" x14ac:dyDescent="0.2">
      <c r="A7252">
        <v>2018</v>
      </c>
      <c r="B7252">
        <v>3</v>
      </c>
      <c r="C7252" t="s">
        <v>420</v>
      </c>
      <c r="D7252" t="s">
        <v>199</v>
      </c>
      <c r="E7252" t="s">
        <v>17</v>
      </c>
      <c r="F7252" t="s">
        <v>38</v>
      </c>
      <c r="G7252">
        <v>107</v>
      </c>
      <c r="H7252">
        <v>125</v>
      </c>
      <c r="I7252" t="str">
        <f>INDEX('DATA - Teams'!$C:$C,MATCH(C7252,'DATA - Teams'!$B:$B,0))</f>
        <v>RICHO</v>
      </c>
    </row>
    <row r="7253" spans="1:9" hidden="1" x14ac:dyDescent="0.2">
      <c r="A7253">
        <v>2018</v>
      </c>
      <c r="B7253">
        <v>3</v>
      </c>
      <c r="C7253" t="s">
        <v>420</v>
      </c>
      <c r="D7253" t="s">
        <v>279</v>
      </c>
      <c r="E7253" t="s">
        <v>32</v>
      </c>
      <c r="F7253" t="s">
        <v>41</v>
      </c>
      <c r="G7253">
        <v>112</v>
      </c>
      <c r="H7253">
        <v>120</v>
      </c>
      <c r="I7253" t="str">
        <f>INDEX('DATA - Teams'!$C:$C,MATCH(C7253,'DATA - Teams'!$B:$B,0))</f>
        <v>RICHO</v>
      </c>
    </row>
    <row r="7254" spans="1:9" hidden="1" x14ac:dyDescent="0.2">
      <c r="A7254">
        <v>2018</v>
      </c>
      <c r="B7254">
        <v>3</v>
      </c>
      <c r="C7254" t="s">
        <v>420</v>
      </c>
      <c r="D7254" t="s">
        <v>269</v>
      </c>
      <c r="E7254" t="s">
        <v>32</v>
      </c>
      <c r="F7254" t="s">
        <v>38</v>
      </c>
      <c r="G7254">
        <v>91</v>
      </c>
      <c r="H7254">
        <v>159</v>
      </c>
      <c r="I7254" t="str">
        <f>INDEX('DATA - Teams'!$C:$C,MATCH(C7254,'DATA - Teams'!$B:$B,0))</f>
        <v>RICHO</v>
      </c>
    </row>
    <row r="7255" spans="1:9" hidden="1" x14ac:dyDescent="0.2">
      <c r="A7255">
        <v>2018</v>
      </c>
      <c r="B7255">
        <v>3</v>
      </c>
      <c r="C7255" t="s">
        <v>420</v>
      </c>
      <c r="D7255" t="s">
        <v>132</v>
      </c>
      <c r="E7255" t="s">
        <v>23</v>
      </c>
      <c r="F7255" t="s">
        <v>41</v>
      </c>
      <c r="G7255">
        <v>93</v>
      </c>
      <c r="H7255">
        <v>84</v>
      </c>
      <c r="I7255" t="str">
        <f>INDEX('DATA - Teams'!$C:$C,MATCH(C7255,'DATA - Teams'!$B:$B,0))</f>
        <v>RICHO</v>
      </c>
    </row>
    <row r="7256" spans="1:9" hidden="1" x14ac:dyDescent="0.2">
      <c r="A7256">
        <v>2018</v>
      </c>
      <c r="B7256">
        <v>3</v>
      </c>
      <c r="C7256" t="s">
        <v>420</v>
      </c>
      <c r="D7256" t="s">
        <v>182</v>
      </c>
      <c r="E7256" t="s">
        <v>23</v>
      </c>
      <c r="F7256" t="s">
        <v>43</v>
      </c>
      <c r="G7256">
        <v>85</v>
      </c>
      <c r="H7256">
        <v>87</v>
      </c>
      <c r="I7256" t="str">
        <f>INDEX('DATA - Teams'!$C:$C,MATCH(C7256,'DATA - Teams'!$B:$B,0))</f>
        <v>RICHO</v>
      </c>
    </row>
    <row r="7257" spans="1:9" hidden="1" x14ac:dyDescent="0.2">
      <c r="A7257">
        <v>2018</v>
      </c>
      <c r="B7257">
        <v>3</v>
      </c>
      <c r="C7257" t="s">
        <v>420</v>
      </c>
      <c r="D7257" t="s">
        <v>189</v>
      </c>
      <c r="E7257" t="s">
        <v>35</v>
      </c>
      <c r="F7257" t="s">
        <v>43</v>
      </c>
      <c r="G7257">
        <v>93</v>
      </c>
      <c r="H7257">
        <v>121</v>
      </c>
      <c r="I7257" t="str">
        <f>INDEX('DATA - Teams'!$C:$C,MATCH(C7257,'DATA - Teams'!$B:$B,0))</f>
        <v>RICHO</v>
      </c>
    </row>
    <row r="7258" spans="1:9" hidden="1" x14ac:dyDescent="0.2">
      <c r="A7258">
        <v>2018</v>
      </c>
      <c r="B7258">
        <v>3</v>
      </c>
      <c r="C7258" t="s">
        <v>420</v>
      </c>
      <c r="D7258" t="s">
        <v>48</v>
      </c>
      <c r="E7258" t="s">
        <v>16</v>
      </c>
      <c r="F7258" t="s">
        <v>59</v>
      </c>
      <c r="G7258">
        <v>106</v>
      </c>
      <c r="H7258">
        <v>0</v>
      </c>
      <c r="I7258" t="str">
        <f>INDEX('DATA - Teams'!$C:$C,MATCH(C7258,'DATA - Teams'!$B:$B,0))</f>
        <v>RICHO</v>
      </c>
    </row>
    <row r="7259" spans="1:9" hidden="1" x14ac:dyDescent="0.2">
      <c r="A7259">
        <v>2018</v>
      </c>
      <c r="B7259">
        <v>3</v>
      </c>
      <c r="C7259" t="s">
        <v>420</v>
      </c>
      <c r="D7259" t="s">
        <v>320</v>
      </c>
      <c r="E7259" t="s">
        <v>14</v>
      </c>
      <c r="F7259" t="s">
        <v>59</v>
      </c>
      <c r="G7259">
        <v>70</v>
      </c>
      <c r="H7259">
        <v>74</v>
      </c>
      <c r="I7259" t="str">
        <f>INDEX('DATA - Teams'!$C:$C,MATCH(C7259,'DATA - Teams'!$B:$B,0))</f>
        <v>RICHO</v>
      </c>
    </row>
    <row r="7260" spans="1:9" hidden="1" x14ac:dyDescent="0.2">
      <c r="A7260">
        <v>2018</v>
      </c>
      <c r="B7260">
        <v>3</v>
      </c>
      <c r="C7260" t="s">
        <v>420</v>
      </c>
      <c r="D7260" t="s">
        <v>135</v>
      </c>
      <c r="E7260" t="s">
        <v>22</v>
      </c>
      <c r="F7260" t="s">
        <v>59</v>
      </c>
      <c r="G7260">
        <v>82</v>
      </c>
      <c r="H7260">
        <v>107</v>
      </c>
      <c r="I7260" t="str">
        <f>INDEX('DATA - Teams'!$C:$C,MATCH(C7260,'DATA - Teams'!$B:$B,0))</f>
        <v>RICHO</v>
      </c>
    </row>
    <row r="7261" spans="1:9" hidden="1" x14ac:dyDescent="0.2">
      <c r="A7261">
        <v>2018</v>
      </c>
      <c r="B7261">
        <v>3</v>
      </c>
      <c r="C7261" t="s">
        <v>420</v>
      </c>
      <c r="D7261" t="s">
        <v>421</v>
      </c>
      <c r="E7261" t="s">
        <v>18</v>
      </c>
      <c r="F7261" t="s">
        <v>59</v>
      </c>
      <c r="G7261">
        <v>75</v>
      </c>
      <c r="H7261">
        <v>74</v>
      </c>
      <c r="I7261" t="str">
        <f>INDEX('DATA - Teams'!$C:$C,MATCH(C7261,'DATA - Teams'!$B:$B,0))</f>
        <v>RICHO</v>
      </c>
    </row>
    <row r="7262" spans="1:9" hidden="1" x14ac:dyDescent="0.2">
      <c r="A7262">
        <v>2018</v>
      </c>
      <c r="B7262">
        <v>4</v>
      </c>
      <c r="C7262" t="s">
        <v>420</v>
      </c>
      <c r="D7262" t="s">
        <v>183</v>
      </c>
      <c r="E7262" t="s">
        <v>10</v>
      </c>
      <c r="F7262" t="s">
        <v>41</v>
      </c>
      <c r="G7262">
        <v>101</v>
      </c>
      <c r="H7262">
        <v>93</v>
      </c>
      <c r="I7262" t="str">
        <f>INDEX('DATA - Teams'!$C:$C,MATCH(C7262,'DATA - Teams'!$B:$B,0))</f>
        <v>RICHO</v>
      </c>
    </row>
    <row r="7263" spans="1:9" hidden="1" x14ac:dyDescent="0.2">
      <c r="A7263">
        <v>2018</v>
      </c>
      <c r="B7263">
        <v>4</v>
      </c>
      <c r="C7263" t="s">
        <v>420</v>
      </c>
      <c r="D7263" t="s">
        <v>338</v>
      </c>
      <c r="E7263" t="s">
        <v>16</v>
      </c>
      <c r="F7263" t="s">
        <v>38</v>
      </c>
      <c r="G7263">
        <v>97</v>
      </c>
      <c r="H7263">
        <v>60</v>
      </c>
      <c r="I7263" t="str">
        <f>INDEX('DATA - Teams'!$C:$C,MATCH(C7263,'DATA - Teams'!$B:$B,0))</f>
        <v>RICHO</v>
      </c>
    </row>
    <row r="7264" spans="1:9" hidden="1" x14ac:dyDescent="0.2">
      <c r="A7264">
        <v>2018</v>
      </c>
      <c r="B7264">
        <v>4</v>
      </c>
      <c r="C7264" t="s">
        <v>420</v>
      </c>
      <c r="D7264" t="s">
        <v>164</v>
      </c>
      <c r="E7264" t="s">
        <v>16</v>
      </c>
      <c r="F7264" t="s">
        <v>41</v>
      </c>
      <c r="G7264">
        <v>102</v>
      </c>
      <c r="H7264">
        <v>79</v>
      </c>
      <c r="I7264" t="str">
        <f>INDEX('DATA - Teams'!$C:$C,MATCH(C7264,'DATA - Teams'!$B:$B,0))</f>
        <v>RICHO</v>
      </c>
    </row>
    <row r="7265" spans="1:9" hidden="1" x14ac:dyDescent="0.2">
      <c r="A7265">
        <v>2018</v>
      </c>
      <c r="B7265">
        <v>4</v>
      </c>
      <c r="C7265" t="s">
        <v>420</v>
      </c>
      <c r="D7265" t="s">
        <v>320</v>
      </c>
      <c r="E7265" t="s">
        <v>14</v>
      </c>
      <c r="F7265" t="s">
        <v>43</v>
      </c>
      <c r="G7265">
        <v>63</v>
      </c>
      <c r="H7265">
        <v>56</v>
      </c>
      <c r="I7265" t="str">
        <f>INDEX('DATA - Teams'!$C:$C,MATCH(C7265,'DATA - Teams'!$B:$B,0))</f>
        <v>RICHO</v>
      </c>
    </row>
    <row r="7266" spans="1:9" hidden="1" x14ac:dyDescent="0.2">
      <c r="A7266">
        <v>2018</v>
      </c>
      <c r="B7266">
        <v>4</v>
      </c>
      <c r="C7266" t="s">
        <v>420</v>
      </c>
      <c r="D7266" t="s">
        <v>68</v>
      </c>
      <c r="E7266" t="s">
        <v>14</v>
      </c>
      <c r="F7266" t="s">
        <v>38</v>
      </c>
      <c r="G7266">
        <v>69</v>
      </c>
      <c r="H7266">
        <v>119</v>
      </c>
      <c r="I7266" t="str">
        <f>INDEX('DATA - Teams'!$C:$C,MATCH(C7266,'DATA - Teams'!$B:$B,0))</f>
        <v>RICHO</v>
      </c>
    </row>
    <row r="7267" spans="1:9" hidden="1" x14ac:dyDescent="0.2">
      <c r="A7267">
        <v>2018</v>
      </c>
      <c r="B7267">
        <v>4</v>
      </c>
      <c r="C7267" t="s">
        <v>420</v>
      </c>
      <c r="D7267" t="s">
        <v>282</v>
      </c>
      <c r="E7267" t="s">
        <v>14</v>
      </c>
      <c r="F7267" t="s">
        <v>41</v>
      </c>
      <c r="G7267">
        <v>142</v>
      </c>
      <c r="H7267">
        <v>141</v>
      </c>
      <c r="I7267" t="str">
        <f>INDEX('DATA - Teams'!$C:$C,MATCH(C7267,'DATA - Teams'!$B:$B,0))</f>
        <v>RICHO</v>
      </c>
    </row>
    <row r="7268" spans="1:9" hidden="1" x14ac:dyDescent="0.2">
      <c r="A7268">
        <v>2018</v>
      </c>
      <c r="B7268">
        <v>4</v>
      </c>
      <c r="C7268" t="s">
        <v>420</v>
      </c>
      <c r="D7268" t="s">
        <v>135</v>
      </c>
      <c r="E7268" t="s">
        <v>22</v>
      </c>
      <c r="F7268" t="s">
        <v>38</v>
      </c>
      <c r="G7268">
        <v>83</v>
      </c>
      <c r="H7268">
        <v>95</v>
      </c>
      <c r="I7268" t="str">
        <f>INDEX('DATA - Teams'!$C:$C,MATCH(C7268,'DATA - Teams'!$B:$B,0))</f>
        <v>RICHO</v>
      </c>
    </row>
    <row r="7269" spans="1:9" hidden="1" x14ac:dyDescent="0.2">
      <c r="A7269">
        <v>2018</v>
      </c>
      <c r="B7269">
        <v>4</v>
      </c>
      <c r="C7269" t="s">
        <v>420</v>
      </c>
      <c r="D7269" t="s">
        <v>299</v>
      </c>
      <c r="E7269" t="s">
        <v>22</v>
      </c>
      <c r="F7269" t="s">
        <v>41</v>
      </c>
      <c r="G7269">
        <v>108</v>
      </c>
      <c r="H7269">
        <v>105</v>
      </c>
      <c r="I7269" t="str">
        <f>INDEX('DATA - Teams'!$C:$C,MATCH(C7269,'DATA - Teams'!$B:$B,0))</f>
        <v>RICHO</v>
      </c>
    </row>
    <row r="7270" spans="1:9" hidden="1" x14ac:dyDescent="0.2">
      <c r="A7270">
        <v>2018</v>
      </c>
      <c r="B7270">
        <v>4</v>
      </c>
      <c r="C7270" t="s">
        <v>420</v>
      </c>
      <c r="D7270" t="s">
        <v>115</v>
      </c>
      <c r="E7270" t="s">
        <v>33</v>
      </c>
      <c r="F7270" t="s">
        <v>43</v>
      </c>
      <c r="G7270">
        <v>91</v>
      </c>
      <c r="H7270">
        <v>48</v>
      </c>
      <c r="I7270" t="str">
        <f>INDEX('DATA - Teams'!$C:$C,MATCH(C7270,'DATA - Teams'!$B:$B,0))</f>
        <v>RICHO</v>
      </c>
    </row>
    <row r="7271" spans="1:9" hidden="1" x14ac:dyDescent="0.2">
      <c r="A7271">
        <v>2018</v>
      </c>
      <c r="B7271">
        <v>4</v>
      </c>
      <c r="C7271" t="s">
        <v>420</v>
      </c>
      <c r="D7271" t="s">
        <v>228</v>
      </c>
      <c r="E7271" t="s">
        <v>24</v>
      </c>
      <c r="F7271" t="s">
        <v>43</v>
      </c>
      <c r="G7271">
        <v>80</v>
      </c>
      <c r="H7271">
        <v>60</v>
      </c>
      <c r="I7271" t="str">
        <f>INDEX('DATA - Teams'!$C:$C,MATCH(C7271,'DATA - Teams'!$B:$B,0))</f>
        <v>RICHO</v>
      </c>
    </row>
    <row r="7272" spans="1:9" hidden="1" x14ac:dyDescent="0.2">
      <c r="A7272">
        <v>2018</v>
      </c>
      <c r="B7272">
        <v>4</v>
      </c>
      <c r="C7272" t="s">
        <v>420</v>
      </c>
      <c r="D7272" t="s">
        <v>1064</v>
      </c>
      <c r="E7272" t="s">
        <v>36</v>
      </c>
      <c r="F7272" t="s">
        <v>41</v>
      </c>
      <c r="G7272">
        <v>96</v>
      </c>
      <c r="H7272">
        <v>46</v>
      </c>
      <c r="I7272" t="str">
        <f>INDEX('DATA - Teams'!$C:$C,MATCH(C7272,'DATA - Teams'!$B:$B,0))</f>
        <v>RICHO</v>
      </c>
    </row>
    <row r="7273" spans="1:9" hidden="1" x14ac:dyDescent="0.2">
      <c r="A7273">
        <v>2018</v>
      </c>
      <c r="B7273">
        <v>4</v>
      </c>
      <c r="C7273" t="s">
        <v>420</v>
      </c>
      <c r="D7273" t="s">
        <v>422</v>
      </c>
      <c r="E7273" t="s">
        <v>13</v>
      </c>
      <c r="F7273" t="s">
        <v>52</v>
      </c>
      <c r="G7273">
        <v>94</v>
      </c>
      <c r="H7273">
        <v>92</v>
      </c>
      <c r="I7273" t="str">
        <f>INDEX('DATA - Teams'!$C:$C,MATCH(C7273,'DATA - Teams'!$B:$B,0))</f>
        <v>RICHO</v>
      </c>
    </row>
    <row r="7274" spans="1:9" hidden="1" x14ac:dyDescent="0.2">
      <c r="A7274">
        <v>2018</v>
      </c>
      <c r="B7274">
        <v>4</v>
      </c>
      <c r="C7274" t="s">
        <v>420</v>
      </c>
      <c r="D7274" t="s">
        <v>199</v>
      </c>
      <c r="E7274" t="s">
        <v>17</v>
      </c>
      <c r="F7274" t="s">
        <v>38</v>
      </c>
      <c r="G7274">
        <v>112</v>
      </c>
      <c r="H7274">
        <v>94</v>
      </c>
      <c r="I7274" t="str">
        <f>INDEX('DATA - Teams'!$C:$C,MATCH(C7274,'DATA - Teams'!$B:$B,0))</f>
        <v>RICHO</v>
      </c>
    </row>
    <row r="7275" spans="1:9" hidden="1" x14ac:dyDescent="0.2">
      <c r="A7275">
        <v>2018</v>
      </c>
      <c r="B7275">
        <v>4</v>
      </c>
      <c r="C7275" t="s">
        <v>420</v>
      </c>
      <c r="D7275" t="s">
        <v>279</v>
      </c>
      <c r="E7275" t="s">
        <v>32</v>
      </c>
      <c r="F7275" t="s">
        <v>41</v>
      </c>
      <c r="G7275">
        <v>113</v>
      </c>
      <c r="H7275">
        <v>102</v>
      </c>
      <c r="I7275" t="str">
        <f>INDEX('DATA - Teams'!$C:$C,MATCH(C7275,'DATA - Teams'!$B:$B,0))</f>
        <v>RICHO</v>
      </c>
    </row>
    <row r="7276" spans="1:9" hidden="1" x14ac:dyDescent="0.2">
      <c r="A7276">
        <v>2018</v>
      </c>
      <c r="B7276">
        <v>4</v>
      </c>
      <c r="C7276" t="s">
        <v>420</v>
      </c>
      <c r="D7276" t="s">
        <v>269</v>
      </c>
      <c r="E7276" t="s">
        <v>32</v>
      </c>
      <c r="F7276" t="s">
        <v>38</v>
      </c>
      <c r="G7276">
        <v>84</v>
      </c>
      <c r="H7276">
        <v>45</v>
      </c>
      <c r="I7276" t="str">
        <f>INDEX('DATA - Teams'!$C:$C,MATCH(C7276,'DATA - Teams'!$B:$B,0))</f>
        <v>RICHO</v>
      </c>
    </row>
    <row r="7277" spans="1:9" hidden="1" x14ac:dyDescent="0.2">
      <c r="A7277">
        <v>2018</v>
      </c>
      <c r="B7277">
        <v>4</v>
      </c>
      <c r="C7277" t="s">
        <v>420</v>
      </c>
      <c r="D7277" t="s">
        <v>132</v>
      </c>
      <c r="E7277" t="s">
        <v>23</v>
      </c>
      <c r="F7277" t="s">
        <v>41</v>
      </c>
      <c r="G7277">
        <v>97</v>
      </c>
      <c r="H7277">
        <v>112</v>
      </c>
      <c r="I7277" t="str">
        <f>INDEX('DATA - Teams'!$C:$C,MATCH(C7277,'DATA - Teams'!$B:$B,0))</f>
        <v>RICHO</v>
      </c>
    </row>
    <row r="7278" spans="1:9" hidden="1" x14ac:dyDescent="0.2">
      <c r="A7278">
        <v>2018</v>
      </c>
      <c r="B7278">
        <v>4</v>
      </c>
      <c r="C7278" t="s">
        <v>420</v>
      </c>
      <c r="D7278" t="s">
        <v>182</v>
      </c>
      <c r="E7278" t="s">
        <v>23</v>
      </c>
      <c r="F7278" t="s">
        <v>43</v>
      </c>
      <c r="G7278">
        <v>85</v>
      </c>
      <c r="H7278">
        <v>85</v>
      </c>
      <c r="I7278" t="str">
        <f>INDEX('DATA - Teams'!$C:$C,MATCH(C7278,'DATA - Teams'!$B:$B,0))</f>
        <v>RICHO</v>
      </c>
    </row>
    <row r="7279" spans="1:9" hidden="1" x14ac:dyDescent="0.2">
      <c r="A7279">
        <v>2018</v>
      </c>
      <c r="B7279">
        <v>4</v>
      </c>
      <c r="C7279" t="s">
        <v>420</v>
      </c>
      <c r="D7279" t="s">
        <v>189</v>
      </c>
      <c r="E7279" t="s">
        <v>35</v>
      </c>
      <c r="F7279" t="s">
        <v>43</v>
      </c>
      <c r="G7279">
        <v>96</v>
      </c>
      <c r="H7279">
        <v>100</v>
      </c>
      <c r="I7279" t="str">
        <f>INDEX('DATA - Teams'!$C:$C,MATCH(C7279,'DATA - Teams'!$B:$B,0))</f>
        <v>RICHO</v>
      </c>
    </row>
    <row r="7280" spans="1:9" hidden="1" x14ac:dyDescent="0.2">
      <c r="A7280">
        <v>2018</v>
      </c>
      <c r="B7280">
        <v>4</v>
      </c>
      <c r="C7280" t="s">
        <v>420</v>
      </c>
      <c r="D7280" t="s">
        <v>362</v>
      </c>
      <c r="E7280" t="s">
        <v>10</v>
      </c>
      <c r="F7280" t="s">
        <v>59</v>
      </c>
      <c r="G7280">
        <v>75</v>
      </c>
      <c r="H7280">
        <v>69</v>
      </c>
      <c r="I7280" t="str">
        <f>INDEX('DATA - Teams'!$C:$C,MATCH(C7280,'DATA - Teams'!$B:$B,0))</f>
        <v>RICHO</v>
      </c>
    </row>
    <row r="7281" spans="1:9" hidden="1" x14ac:dyDescent="0.2">
      <c r="A7281">
        <v>2018</v>
      </c>
      <c r="B7281">
        <v>4</v>
      </c>
      <c r="C7281" t="s">
        <v>420</v>
      </c>
      <c r="D7281" t="s">
        <v>48</v>
      </c>
      <c r="E7281" t="s">
        <v>16</v>
      </c>
      <c r="F7281" t="s">
        <v>59</v>
      </c>
      <c r="G7281">
        <v>106</v>
      </c>
      <c r="H7281">
        <v>0</v>
      </c>
      <c r="I7281" t="str">
        <f>INDEX('DATA - Teams'!$C:$C,MATCH(C7281,'DATA - Teams'!$B:$B,0))</f>
        <v>RICHO</v>
      </c>
    </row>
    <row r="7282" spans="1:9" hidden="1" x14ac:dyDescent="0.2">
      <c r="A7282">
        <v>2018</v>
      </c>
      <c r="B7282">
        <v>4</v>
      </c>
      <c r="C7282" t="s">
        <v>420</v>
      </c>
      <c r="D7282" t="s">
        <v>208</v>
      </c>
      <c r="E7282" t="s">
        <v>31</v>
      </c>
      <c r="F7282" t="s">
        <v>59</v>
      </c>
      <c r="G7282">
        <v>77</v>
      </c>
      <c r="H7282">
        <v>42</v>
      </c>
      <c r="I7282" t="str">
        <f>INDEX('DATA - Teams'!$C:$C,MATCH(C7282,'DATA - Teams'!$B:$B,0))</f>
        <v>RICHO</v>
      </c>
    </row>
    <row r="7283" spans="1:9" hidden="1" x14ac:dyDescent="0.2">
      <c r="A7283">
        <v>2018</v>
      </c>
      <c r="B7283">
        <v>4</v>
      </c>
      <c r="C7283" t="s">
        <v>420</v>
      </c>
      <c r="D7283" t="s">
        <v>421</v>
      </c>
      <c r="E7283" t="s">
        <v>18</v>
      </c>
      <c r="F7283" t="s">
        <v>59</v>
      </c>
      <c r="G7283">
        <v>79</v>
      </c>
      <c r="H7283">
        <v>98</v>
      </c>
      <c r="I7283" t="str">
        <f>INDEX('DATA - Teams'!$C:$C,MATCH(C7283,'DATA - Teams'!$B:$B,0))</f>
        <v>RICHO</v>
      </c>
    </row>
    <row r="7284" spans="1:9" hidden="1" x14ac:dyDescent="0.2">
      <c r="A7284">
        <v>2018</v>
      </c>
      <c r="B7284">
        <v>5</v>
      </c>
      <c r="C7284" t="s">
        <v>420</v>
      </c>
      <c r="D7284" t="s">
        <v>183</v>
      </c>
      <c r="E7284" t="s">
        <v>10</v>
      </c>
      <c r="F7284" t="s">
        <v>41</v>
      </c>
      <c r="G7284">
        <v>103</v>
      </c>
      <c r="H7284">
        <v>102</v>
      </c>
      <c r="I7284" t="str">
        <f>INDEX('DATA - Teams'!$C:$C,MATCH(C7284,'DATA - Teams'!$B:$B,0))</f>
        <v>RICHO</v>
      </c>
    </row>
    <row r="7285" spans="1:9" hidden="1" x14ac:dyDescent="0.2">
      <c r="A7285">
        <v>2018</v>
      </c>
      <c r="B7285">
        <v>5</v>
      </c>
      <c r="C7285" t="s">
        <v>420</v>
      </c>
      <c r="D7285" t="s">
        <v>338</v>
      </c>
      <c r="E7285" t="s">
        <v>16</v>
      </c>
      <c r="F7285" t="s">
        <v>38</v>
      </c>
      <c r="G7285">
        <v>90</v>
      </c>
      <c r="H7285">
        <v>61</v>
      </c>
      <c r="I7285" t="str">
        <f>INDEX('DATA - Teams'!$C:$C,MATCH(C7285,'DATA - Teams'!$B:$B,0))</f>
        <v>RICHO</v>
      </c>
    </row>
    <row r="7286" spans="1:9" hidden="1" x14ac:dyDescent="0.2">
      <c r="A7286">
        <v>2018</v>
      </c>
      <c r="B7286">
        <v>5</v>
      </c>
      <c r="C7286" t="s">
        <v>420</v>
      </c>
      <c r="D7286" t="s">
        <v>164</v>
      </c>
      <c r="E7286" t="s">
        <v>16</v>
      </c>
      <c r="F7286" t="s">
        <v>41</v>
      </c>
      <c r="G7286">
        <v>105</v>
      </c>
      <c r="H7286">
        <v>116</v>
      </c>
      <c r="I7286" t="str">
        <f>INDEX('DATA - Teams'!$C:$C,MATCH(C7286,'DATA - Teams'!$B:$B,0))</f>
        <v>RICHO</v>
      </c>
    </row>
    <row r="7287" spans="1:9" hidden="1" x14ac:dyDescent="0.2">
      <c r="A7287">
        <v>2018</v>
      </c>
      <c r="B7287">
        <v>5</v>
      </c>
      <c r="C7287" t="s">
        <v>420</v>
      </c>
      <c r="D7287" t="s">
        <v>68</v>
      </c>
      <c r="E7287" t="s">
        <v>14</v>
      </c>
      <c r="F7287" t="s">
        <v>38</v>
      </c>
      <c r="G7287">
        <v>75</v>
      </c>
      <c r="H7287">
        <v>119</v>
      </c>
      <c r="I7287" t="str">
        <f>INDEX('DATA - Teams'!$C:$C,MATCH(C7287,'DATA - Teams'!$B:$B,0))</f>
        <v>RICHO</v>
      </c>
    </row>
    <row r="7288" spans="1:9" hidden="1" x14ac:dyDescent="0.2">
      <c r="A7288">
        <v>2018</v>
      </c>
      <c r="B7288">
        <v>5</v>
      </c>
      <c r="C7288" t="s">
        <v>420</v>
      </c>
      <c r="D7288" t="s">
        <v>282</v>
      </c>
      <c r="E7288" t="s">
        <v>14</v>
      </c>
      <c r="F7288" t="s">
        <v>41</v>
      </c>
      <c r="G7288">
        <v>136</v>
      </c>
      <c r="H7288">
        <v>91</v>
      </c>
      <c r="I7288" t="str">
        <f>INDEX('DATA - Teams'!$C:$C,MATCH(C7288,'DATA - Teams'!$B:$B,0))</f>
        <v>RICHO</v>
      </c>
    </row>
    <row r="7289" spans="1:9" hidden="1" x14ac:dyDescent="0.2">
      <c r="A7289">
        <v>2018</v>
      </c>
      <c r="B7289">
        <v>5</v>
      </c>
      <c r="C7289" t="s">
        <v>420</v>
      </c>
      <c r="D7289" t="s">
        <v>299</v>
      </c>
      <c r="E7289" t="s">
        <v>22</v>
      </c>
      <c r="F7289" t="s">
        <v>41</v>
      </c>
      <c r="G7289">
        <v>103</v>
      </c>
      <c r="H7289">
        <v>79</v>
      </c>
      <c r="I7289" t="str">
        <f>INDEX('DATA - Teams'!$C:$C,MATCH(C7289,'DATA - Teams'!$B:$B,0))</f>
        <v>RICHO</v>
      </c>
    </row>
    <row r="7290" spans="1:9" hidden="1" x14ac:dyDescent="0.2">
      <c r="A7290">
        <v>2018</v>
      </c>
      <c r="B7290">
        <v>5</v>
      </c>
      <c r="C7290" t="s">
        <v>420</v>
      </c>
      <c r="D7290" t="s">
        <v>115</v>
      </c>
      <c r="E7290" t="s">
        <v>33</v>
      </c>
      <c r="F7290" t="s">
        <v>43</v>
      </c>
      <c r="G7290">
        <v>88</v>
      </c>
      <c r="H7290">
        <v>80</v>
      </c>
      <c r="I7290" t="str">
        <f>INDEX('DATA - Teams'!$C:$C,MATCH(C7290,'DATA - Teams'!$B:$B,0))</f>
        <v>RICHO</v>
      </c>
    </row>
    <row r="7291" spans="1:9" hidden="1" x14ac:dyDescent="0.2">
      <c r="A7291">
        <v>2018</v>
      </c>
      <c r="B7291">
        <v>5</v>
      </c>
      <c r="C7291" t="s">
        <v>420</v>
      </c>
      <c r="D7291" t="s">
        <v>228</v>
      </c>
      <c r="E7291" t="s">
        <v>24</v>
      </c>
      <c r="F7291" t="s">
        <v>43</v>
      </c>
      <c r="G7291">
        <v>86</v>
      </c>
      <c r="H7291">
        <v>107</v>
      </c>
      <c r="I7291" t="str">
        <f>INDEX('DATA - Teams'!$C:$C,MATCH(C7291,'DATA - Teams'!$B:$B,0))</f>
        <v>RICHO</v>
      </c>
    </row>
    <row r="7292" spans="1:9" hidden="1" x14ac:dyDescent="0.2">
      <c r="A7292">
        <v>2018</v>
      </c>
      <c r="B7292">
        <v>5</v>
      </c>
      <c r="C7292" t="s">
        <v>420</v>
      </c>
      <c r="D7292" t="s">
        <v>138</v>
      </c>
      <c r="E7292" t="s">
        <v>28</v>
      </c>
      <c r="F7292" t="s">
        <v>41</v>
      </c>
      <c r="G7292">
        <v>79</v>
      </c>
      <c r="H7292">
        <v>86</v>
      </c>
      <c r="I7292" t="str">
        <f>INDEX('DATA - Teams'!$C:$C,MATCH(C7292,'DATA - Teams'!$B:$B,0))</f>
        <v>RICHO</v>
      </c>
    </row>
    <row r="7293" spans="1:9" hidden="1" x14ac:dyDescent="0.2">
      <c r="A7293">
        <v>2018</v>
      </c>
      <c r="B7293">
        <v>5</v>
      </c>
      <c r="C7293" t="s">
        <v>420</v>
      </c>
      <c r="D7293" t="s">
        <v>1064</v>
      </c>
      <c r="E7293" t="s">
        <v>36</v>
      </c>
      <c r="F7293" t="s">
        <v>41</v>
      </c>
      <c r="G7293">
        <v>86</v>
      </c>
      <c r="H7293">
        <v>59</v>
      </c>
      <c r="I7293" t="str">
        <f>INDEX('DATA - Teams'!$C:$C,MATCH(C7293,'DATA - Teams'!$B:$B,0))</f>
        <v>RICHO</v>
      </c>
    </row>
    <row r="7294" spans="1:9" hidden="1" x14ac:dyDescent="0.2">
      <c r="A7294">
        <v>2018</v>
      </c>
      <c r="B7294">
        <v>5</v>
      </c>
      <c r="C7294" t="s">
        <v>420</v>
      </c>
      <c r="D7294" t="s">
        <v>421</v>
      </c>
      <c r="E7294" t="s">
        <v>18</v>
      </c>
      <c r="F7294" t="s">
        <v>38</v>
      </c>
      <c r="G7294">
        <v>74</v>
      </c>
      <c r="H7294">
        <v>54</v>
      </c>
      <c r="I7294" t="str">
        <f>INDEX('DATA - Teams'!$C:$C,MATCH(C7294,'DATA - Teams'!$B:$B,0))</f>
        <v>RICHO</v>
      </c>
    </row>
    <row r="7295" spans="1:9" hidden="1" x14ac:dyDescent="0.2">
      <c r="A7295">
        <v>2018</v>
      </c>
      <c r="B7295">
        <v>5</v>
      </c>
      <c r="C7295" t="s">
        <v>420</v>
      </c>
      <c r="D7295" t="s">
        <v>422</v>
      </c>
      <c r="E7295" t="s">
        <v>13</v>
      </c>
      <c r="F7295" t="s">
        <v>52</v>
      </c>
      <c r="G7295">
        <v>95</v>
      </c>
      <c r="H7295">
        <v>103</v>
      </c>
      <c r="I7295" t="str">
        <f>INDEX('DATA - Teams'!$C:$C,MATCH(C7295,'DATA - Teams'!$B:$B,0))</f>
        <v>RICHO</v>
      </c>
    </row>
    <row r="7296" spans="1:9" hidden="1" x14ac:dyDescent="0.2">
      <c r="A7296">
        <v>2018</v>
      </c>
      <c r="B7296">
        <v>5</v>
      </c>
      <c r="C7296" t="s">
        <v>420</v>
      </c>
      <c r="D7296" t="s">
        <v>199</v>
      </c>
      <c r="E7296" t="s">
        <v>17</v>
      </c>
      <c r="F7296" t="s">
        <v>38</v>
      </c>
      <c r="G7296">
        <v>115</v>
      </c>
      <c r="H7296">
        <v>81</v>
      </c>
      <c r="I7296" t="str">
        <f>INDEX('DATA - Teams'!$C:$C,MATCH(C7296,'DATA - Teams'!$B:$B,0))</f>
        <v>RICHO</v>
      </c>
    </row>
    <row r="7297" spans="1:9" hidden="1" x14ac:dyDescent="0.2">
      <c r="A7297">
        <v>2018</v>
      </c>
      <c r="B7297">
        <v>5</v>
      </c>
      <c r="C7297" t="s">
        <v>420</v>
      </c>
      <c r="D7297" t="s">
        <v>279</v>
      </c>
      <c r="E7297" t="s">
        <v>32</v>
      </c>
      <c r="F7297" t="s">
        <v>41</v>
      </c>
      <c r="G7297">
        <v>113</v>
      </c>
      <c r="H7297">
        <v>103</v>
      </c>
      <c r="I7297" t="str">
        <f>INDEX('DATA - Teams'!$C:$C,MATCH(C7297,'DATA - Teams'!$B:$B,0))</f>
        <v>RICHO</v>
      </c>
    </row>
    <row r="7298" spans="1:9" hidden="1" x14ac:dyDescent="0.2">
      <c r="A7298">
        <v>2018</v>
      </c>
      <c r="B7298">
        <v>5</v>
      </c>
      <c r="C7298" t="s">
        <v>420</v>
      </c>
      <c r="D7298" t="s">
        <v>278</v>
      </c>
      <c r="E7298" t="s">
        <v>32</v>
      </c>
      <c r="F7298" t="s">
        <v>43</v>
      </c>
      <c r="G7298">
        <v>85</v>
      </c>
      <c r="H7298">
        <v>81</v>
      </c>
      <c r="I7298" t="str">
        <f>INDEX('DATA - Teams'!$C:$C,MATCH(C7298,'DATA - Teams'!$B:$B,0))</f>
        <v>RICHO</v>
      </c>
    </row>
    <row r="7299" spans="1:9" hidden="1" x14ac:dyDescent="0.2">
      <c r="A7299">
        <v>2018</v>
      </c>
      <c r="B7299">
        <v>5</v>
      </c>
      <c r="C7299" t="s">
        <v>420</v>
      </c>
      <c r="D7299" t="s">
        <v>269</v>
      </c>
      <c r="E7299" t="s">
        <v>32</v>
      </c>
      <c r="F7299" t="s">
        <v>38</v>
      </c>
      <c r="G7299">
        <v>76</v>
      </c>
      <c r="H7299">
        <v>41</v>
      </c>
      <c r="I7299" t="str">
        <f>INDEX('DATA - Teams'!$C:$C,MATCH(C7299,'DATA - Teams'!$B:$B,0))</f>
        <v>RICHO</v>
      </c>
    </row>
    <row r="7300" spans="1:9" hidden="1" x14ac:dyDescent="0.2">
      <c r="A7300">
        <v>2018</v>
      </c>
      <c r="B7300">
        <v>5</v>
      </c>
      <c r="C7300" t="s">
        <v>420</v>
      </c>
      <c r="D7300" t="s">
        <v>182</v>
      </c>
      <c r="E7300" t="s">
        <v>23</v>
      </c>
      <c r="F7300" t="s">
        <v>43</v>
      </c>
      <c r="G7300">
        <v>81</v>
      </c>
      <c r="H7300">
        <v>63</v>
      </c>
      <c r="I7300" t="str">
        <f>INDEX('DATA - Teams'!$C:$C,MATCH(C7300,'DATA - Teams'!$B:$B,0))</f>
        <v>RICHO</v>
      </c>
    </row>
    <row r="7301" spans="1:9" hidden="1" x14ac:dyDescent="0.2">
      <c r="A7301">
        <v>2018</v>
      </c>
      <c r="B7301">
        <v>5</v>
      </c>
      <c r="C7301" t="s">
        <v>420</v>
      </c>
      <c r="D7301" t="s">
        <v>189</v>
      </c>
      <c r="E7301" t="s">
        <v>35</v>
      </c>
      <c r="F7301" t="s">
        <v>43</v>
      </c>
      <c r="G7301">
        <v>91</v>
      </c>
      <c r="H7301">
        <v>58</v>
      </c>
      <c r="I7301" t="str">
        <f>INDEX('DATA - Teams'!$C:$C,MATCH(C7301,'DATA - Teams'!$B:$B,0))</f>
        <v>RICHO</v>
      </c>
    </row>
    <row r="7302" spans="1:9" hidden="1" x14ac:dyDescent="0.2">
      <c r="A7302">
        <v>2018</v>
      </c>
      <c r="B7302">
        <v>5</v>
      </c>
      <c r="C7302" t="s">
        <v>420</v>
      </c>
      <c r="D7302" t="s">
        <v>48</v>
      </c>
      <c r="E7302" t="s">
        <v>16</v>
      </c>
      <c r="F7302" t="s">
        <v>59</v>
      </c>
      <c r="G7302">
        <v>103</v>
      </c>
      <c r="H7302">
        <v>0</v>
      </c>
      <c r="I7302" t="str">
        <f>INDEX('DATA - Teams'!$C:$C,MATCH(C7302,'DATA - Teams'!$B:$B,0))</f>
        <v>RICHO</v>
      </c>
    </row>
    <row r="7303" spans="1:9" hidden="1" x14ac:dyDescent="0.2">
      <c r="A7303">
        <v>2018</v>
      </c>
      <c r="B7303">
        <v>5</v>
      </c>
      <c r="C7303" t="s">
        <v>420</v>
      </c>
      <c r="D7303" t="s">
        <v>320</v>
      </c>
      <c r="E7303" t="s">
        <v>14</v>
      </c>
      <c r="F7303" t="s">
        <v>59</v>
      </c>
      <c r="G7303">
        <v>55</v>
      </c>
      <c r="H7303">
        <v>49</v>
      </c>
      <c r="I7303" t="str">
        <f>INDEX('DATA - Teams'!$C:$C,MATCH(C7303,'DATA - Teams'!$B:$B,0))</f>
        <v>RICHO</v>
      </c>
    </row>
    <row r="7304" spans="1:9" hidden="1" x14ac:dyDescent="0.2">
      <c r="A7304">
        <v>2018</v>
      </c>
      <c r="B7304">
        <v>5</v>
      </c>
      <c r="C7304" t="s">
        <v>420</v>
      </c>
      <c r="D7304" t="s">
        <v>349</v>
      </c>
      <c r="E7304" t="s">
        <v>33</v>
      </c>
      <c r="F7304" t="s">
        <v>59</v>
      </c>
      <c r="G7304">
        <v>73</v>
      </c>
      <c r="H7304">
        <v>84</v>
      </c>
      <c r="I7304" t="str">
        <f>INDEX('DATA - Teams'!$C:$C,MATCH(C7304,'DATA - Teams'!$B:$B,0))</f>
        <v>RICHO</v>
      </c>
    </row>
    <row r="7305" spans="1:9" hidden="1" x14ac:dyDescent="0.2">
      <c r="A7305">
        <v>2018</v>
      </c>
      <c r="B7305">
        <v>5</v>
      </c>
      <c r="C7305" t="s">
        <v>420</v>
      </c>
      <c r="D7305" t="s">
        <v>132</v>
      </c>
      <c r="E7305" t="s">
        <v>23</v>
      </c>
      <c r="F7305" t="s">
        <v>59</v>
      </c>
      <c r="G7305">
        <v>105</v>
      </c>
      <c r="H7305">
        <v>135</v>
      </c>
      <c r="I7305" t="str">
        <f>INDEX('DATA - Teams'!$C:$C,MATCH(C7305,'DATA - Teams'!$B:$B,0))</f>
        <v>RICHO</v>
      </c>
    </row>
    <row r="7306" spans="1:9" hidden="1" x14ac:dyDescent="0.2">
      <c r="A7306">
        <v>2018</v>
      </c>
      <c r="B7306">
        <v>6</v>
      </c>
      <c r="C7306" t="s">
        <v>420</v>
      </c>
      <c r="D7306" t="s">
        <v>183</v>
      </c>
      <c r="E7306" t="s">
        <v>10</v>
      </c>
      <c r="F7306" t="s">
        <v>41</v>
      </c>
      <c r="G7306">
        <v>100</v>
      </c>
      <c r="H7306">
        <v>120</v>
      </c>
      <c r="I7306" t="str">
        <f>INDEX('DATA - Teams'!$C:$C,MATCH(C7306,'DATA - Teams'!$B:$B,0))</f>
        <v>RICHO</v>
      </c>
    </row>
    <row r="7307" spans="1:9" hidden="1" x14ac:dyDescent="0.2">
      <c r="A7307">
        <v>2018</v>
      </c>
      <c r="B7307">
        <v>6</v>
      </c>
      <c r="C7307" t="s">
        <v>420</v>
      </c>
      <c r="D7307" t="s">
        <v>338</v>
      </c>
      <c r="E7307" t="s">
        <v>16</v>
      </c>
      <c r="F7307" t="s">
        <v>38</v>
      </c>
      <c r="G7307">
        <v>86</v>
      </c>
      <c r="H7307">
        <v>94</v>
      </c>
      <c r="I7307" t="str">
        <f>INDEX('DATA - Teams'!$C:$C,MATCH(C7307,'DATA - Teams'!$B:$B,0))</f>
        <v>RICHO</v>
      </c>
    </row>
    <row r="7308" spans="1:9" hidden="1" x14ac:dyDescent="0.2">
      <c r="A7308">
        <v>2018</v>
      </c>
      <c r="B7308">
        <v>6</v>
      </c>
      <c r="C7308" t="s">
        <v>420</v>
      </c>
      <c r="D7308" t="s">
        <v>164</v>
      </c>
      <c r="E7308" t="s">
        <v>16</v>
      </c>
      <c r="F7308" t="s">
        <v>41</v>
      </c>
      <c r="G7308">
        <v>98</v>
      </c>
      <c r="H7308">
        <v>57</v>
      </c>
      <c r="I7308" t="str">
        <f>INDEX('DATA - Teams'!$C:$C,MATCH(C7308,'DATA - Teams'!$B:$B,0))</f>
        <v>RICHO</v>
      </c>
    </row>
    <row r="7309" spans="1:9" hidden="1" x14ac:dyDescent="0.2">
      <c r="A7309">
        <v>2018</v>
      </c>
      <c r="B7309">
        <v>6</v>
      </c>
      <c r="C7309" t="s">
        <v>420</v>
      </c>
      <c r="D7309" t="s">
        <v>68</v>
      </c>
      <c r="E7309" t="s">
        <v>14</v>
      </c>
      <c r="F7309" t="s">
        <v>38</v>
      </c>
      <c r="G7309">
        <v>76</v>
      </c>
      <c r="H7309">
        <v>77</v>
      </c>
      <c r="I7309" t="str">
        <f>INDEX('DATA - Teams'!$C:$C,MATCH(C7309,'DATA - Teams'!$B:$B,0))</f>
        <v>RICHO</v>
      </c>
    </row>
    <row r="7310" spans="1:9" hidden="1" x14ac:dyDescent="0.2">
      <c r="A7310">
        <v>2018</v>
      </c>
      <c r="B7310">
        <v>6</v>
      </c>
      <c r="C7310" t="s">
        <v>420</v>
      </c>
      <c r="D7310" t="s">
        <v>282</v>
      </c>
      <c r="E7310" t="s">
        <v>14</v>
      </c>
      <c r="F7310" t="s">
        <v>41</v>
      </c>
      <c r="G7310">
        <v>125</v>
      </c>
      <c r="H7310">
        <v>88</v>
      </c>
      <c r="I7310" t="str">
        <f>INDEX('DATA - Teams'!$C:$C,MATCH(C7310,'DATA - Teams'!$B:$B,0))</f>
        <v>RICHO</v>
      </c>
    </row>
    <row r="7311" spans="1:9" hidden="1" x14ac:dyDescent="0.2">
      <c r="A7311">
        <v>2018</v>
      </c>
      <c r="B7311">
        <v>6</v>
      </c>
      <c r="C7311" t="s">
        <v>420</v>
      </c>
      <c r="D7311" t="s">
        <v>299</v>
      </c>
      <c r="E7311" t="s">
        <v>22</v>
      </c>
      <c r="F7311" t="s">
        <v>41</v>
      </c>
      <c r="G7311">
        <v>121</v>
      </c>
      <c r="H7311">
        <v>145</v>
      </c>
      <c r="I7311" t="str">
        <f>INDEX('DATA - Teams'!$C:$C,MATCH(C7311,'DATA - Teams'!$B:$B,0))</f>
        <v>RICHO</v>
      </c>
    </row>
    <row r="7312" spans="1:9" hidden="1" x14ac:dyDescent="0.2">
      <c r="A7312">
        <v>2018</v>
      </c>
      <c r="B7312">
        <v>6</v>
      </c>
      <c r="C7312" t="s">
        <v>420</v>
      </c>
      <c r="D7312" t="s">
        <v>115</v>
      </c>
      <c r="E7312" t="s">
        <v>33</v>
      </c>
      <c r="F7312" t="s">
        <v>43</v>
      </c>
      <c r="G7312">
        <v>103</v>
      </c>
      <c r="H7312">
        <v>149</v>
      </c>
      <c r="I7312" t="str">
        <f>INDEX('DATA - Teams'!$C:$C,MATCH(C7312,'DATA - Teams'!$B:$B,0))</f>
        <v>RICHO</v>
      </c>
    </row>
    <row r="7313" spans="1:9" hidden="1" x14ac:dyDescent="0.2">
      <c r="A7313">
        <v>2018</v>
      </c>
      <c r="B7313">
        <v>6</v>
      </c>
      <c r="C7313" t="s">
        <v>420</v>
      </c>
      <c r="D7313" t="s">
        <v>349</v>
      </c>
      <c r="E7313" t="s">
        <v>33</v>
      </c>
      <c r="F7313" t="s">
        <v>38</v>
      </c>
      <c r="G7313">
        <v>72</v>
      </c>
      <c r="H7313">
        <v>47</v>
      </c>
      <c r="I7313" t="str">
        <f>INDEX('DATA - Teams'!$C:$C,MATCH(C7313,'DATA - Teams'!$B:$B,0))</f>
        <v>RICHO</v>
      </c>
    </row>
    <row r="7314" spans="1:9" hidden="1" x14ac:dyDescent="0.2">
      <c r="A7314">
        <v>2018</v>
      </c>
      <c r="B7314">
        <v>6</v>
      </c>
      <c r="C7314" t="s">
        <v>420</v>
      </c>
      <c r="D7314" t="s">
        <v>228</v>
      </c>
      <c r="E7314" t="s">
        <v>24</v>
      </c>
      <c r="F7314" t="s">
        <v>43</v>
      </c>
      <c r="G7314">
        <v>87</v>
      </c>
      <c r="H7314">
        <v>68</v>
      </c>
      <c r="I7314" t="str">
        <f>INDEX('DATA - Teams'!$C:$C,MATCH(C7314,'DATA - Teams'!$B:$B,0))</f>
        <v>RICHO</v>
      </c>
    </row>
    <row r="7315" spans="1:9" hidden="1" x14ac:dyDescent="0.2">
      <c r="A7315">
        <v>2018</v>
      </c>
      <c r="B7315">
        <v>6</v>
      </c>
      <c r="C7315" t="s">
        <v>420</v>
      </c>
      <c r="D7315" t="s">
        <v>1064</v>
      </c>
      <c r="E7315" t="s">
        <v>36</v>
      </c>
      <c r="F7315" t="s">
        <v>41</v>
      </c>
      <c r="G7315">
        <v>93</v>
      </c>
      <c r="H7315">
        <v>125</v>
      </c>
      <c r="I7315" t="str">
        <f>INDEX('DATA - Teams'!$C:$C,MATCH(C7315,'DATA - Teams'!$B:$B,0))</f>
        <v>RICHO</v>
      </c>
    </row>
    <row r="7316" spans="1:9" hidden="1" x14ac:dyDescent="0.2">
      <c r="A7316">
        <v>2018</v>
      </c>
      <c r="B7316">
        <v>6</v>
      </c>
      <c r="C7316" t="s">
        <v>420</v>
      </c>
      <c r="D7316" t="s">
        <v>422</v>
      </c>
      <c r="E7316" t="s">
        <v>13</v>
      </c>
      <c r="F7316" t="s">
        <v>52</v>
      </c>
      <c r="G7316">
        <v>87</v>
      </c>
      <c r="H7316">
        <v>70</v>
      </c>
      <c r="I7316" t="str">
        <f>INDEX('DATA - Teams'!$C:$C,MATCH(C7316,'DATA - Teams'!$B:$B,0))</f>
        <v>RICHO</v>
      </c>
    </row>
    <row r="7317" spans="1:9" hidden="1" x14ac:dyDescent="0.2">
      <c r="A7317">
        <v>2018</v>
      </c>
      <c r="B7317">
        <v>6</v>
      </c>
      <c r="C7317" t="s">
        <v>420</v>
      </c>
      <c r="D7317" t="s">
        <v>199</v>
      </c>
      <c r="E7317" t="s">
        <v>17</v>
      </c>
      <c r="F7317" t="s">
        <v>38</v>
      </c>
      <c r="G7317">
        <v>105</v>
      </c>
      <c r="H7317">
        <v>36</v>
      </c>
      <c r="I7317" t="str">
        <f>INDEX('DATA - Teams'!$C:$C,MATCH(C7317,'DATA - Teams'!$B:$B,0))</f>
        <v>RICHO</v>
      </c>
    </row>
    <row r="7318" spans="1:9" hidden="1" x14ac:dyDescent="0.2">
      <c r="A7318">
        <v>2018</v>
      </c>
      <c r="B7318">
        <v>6</v>
      </c>
      <c r="C7318" t="s">
        <v>420</v>
      </c>
      <c r="D7318" t="s">
        <v>279</v>
      </c>
      <c r="E7318" t="s">
        <v>32</v>
      </c>
      <c r="F7318" t="s">
        <v>41</v>
      </c>
      <c r="G7318">
        <v>108</v>
      </c>
      <c r="H7318">
        <v>62</v>
      </c>
      <c r="I7318" t="str">
        <f>INDEX('DATA - Teams'!$C:$C,MATCH(C7318,'DATA - Teams'!$B:$B,0))</f>
        <v>RICHO</v>
      </c>
    </row>
    <row r="7319" spans="1:9" hidden="1" x14ac:dyDescent="0.2">
      <c r="A7319">
        <v>2018</v>
      </c>
      <c r="B7319">
        <v>6</v>
      </c>
      <c r="C7319" t="s">
        <v>420</v>
      </c>
      <c r="D7319" t="s">
        <v>278</v>
      </c>
      <c r="E7319" t="s">
        <v>32</v>
      </c>
      <c r="F7319" t="s">
        <v>43</v>
      </c>
      <c r="G7319">
        <v>82</v>
      </c>
      <c r="H7319">
        <v>98</v>
      </c>
      <c r="I7319" t="str">
        <f>INDEX('DATA - Teams'!$C:$C,MATCH(C7319,'DATA - Teams'!$B:$B,0))</f>
        <v>RICHO</v>
      </c>
    </row>
    <row r="7320" spans="1:9" hidden="1" x14ac:dyDescent="0.2">
      <c r="A7320">
        <v>2018</v>
      </c>
      <c r="B7320">
        <v>6</v>
      </c>
      <c r="C7320" t="s">
        <v>420</v>
      </c>
      <c r="D7320" t="s">
        <v>269</v>
      </c>
      <c r="E7320" t="s">
        <v>32</v>
      </c>
      <c r="F7320" t="s">
        <v>38</v>
      </c>
      <c r="G7320">
        <v>76</v>
      </c>
      <c r="H7320">
        <v>84</v>
      </c>
      <c r="I7320" t="str">
        <f>INDEX('DATA - Teams'!$C:$C,MATCH(C7320,'DATA - Teams'!$B:$B,0))</f>
        <v>RICHO</v>
      </c>
    </row>
    <row r="7321" spans="1:9" hidden="1" x14ac:dyDescent="0.2">
      <c r="A7321">
        <v>2018</v>
      </c>
      <c r="B7321">
        <v>6</v>
      </c>
      <c r="C7321" t="s">
        <v>420</v>
      </c>
      <c r="D7321" t="s">
        <v>132</v>
      </c>
      <c r="E7321" t="s">
        <v>23</v>
      </c>
      <c r="F7321" t="s">
        <v>41</v>
      </c>
      <c r="G7321">
        <v>105</v>
      </c>
      <c r="H7321">
        <v>96</v>
      </c>
      <c r="I7321" t="str">
        <f>INDEX('DATA - Teams'!$C:$C,MATCH(C7321,'DATA - Teams'!$B:$B,0))</f>
        <v>RICHO</v>
      </c>
    </row>
    <row r="7322" spans="1:9" hidden="1" x14ac:dyDescent="0.2">
      <c r="A7322">
        <v>2018</v>
      </c>
      <c r="B7322">
        <v>6</v>
      </c>
      <c r="C7322" t="s">
        <v>420</v>
      </c>
      <c r="D7322" t="s">
        <v>130</v>
      </c>
      <c r="E7322" t="s">
        <v>23</v>
      </c>
      <c r="F7322" t="s">
        <v>43</v>
      </c>
      <c r="G7322">
        <v>79</v>
      </c>
      <c r="H7322">
        <v>51</v>
      </c>
      <c r="I7322" t="str">
        <f>INDEX('DATA - Teams'!$C:$C,MATCH(C7322,'DATA - Teams'!$B:$B,0))</f>
        <v>RICHO</v>
      </c>
    </row>
    <row r="7323" spans="1:9" hidden="1" x14ac:dyDescent="0.2">
      <c r="A7323">
        <v>2018</v>
      </c>
      <c r="B7323">
        <v>6</v>
      </c>
      <c r="C7323" t="s">
        <v>420</v>
      </c>
      <c r="D7323" t="s">
        <v>189</v>
      </c>
      <c r="E7323" t="s">
        <v>35</v>
      </c>
      <c r="F7323" t="s">
        <v>43</v>
      </c>
      <c r="G7323">
        <v>94</v>
      </c>
      <c r="H7323">
        <v>107</v>
      </c>
      <c r="I7323" t="str">
        <f>INDEX('DATA - Teams'!$C:$C,MATCH(C7323,'DATA - Teams'!$B:$B,0))</f>
        <v>RICHO</v>
      </c>
    </row>
    <row r="7324" spans="1:9" hidden="1" x14ac:dyDescent="0.2">
      <c r="A7324">
        <v>2018</v>
      </c>
      <c r="B7324">
        <v>6</v>
      </c>
      <c r="C7324" t="s">
        <v>420</v>
      </c>
      <c r="D7324" t="s">
        <v>48</v>
      </c>
      <c r="E7324" t="s">
        <v>16</v>
      </c>
      <c r="F7324" t="s">
        <v>59</v>
      </c>
      <c r="G7324">
        <v>103</v>
      </c>
      <c r="H7324">
        <v>0</v>
      </c>
      <c r="I7324" t="str">
        <f>INDEX('DATA - Teams'!$C:$C,MATCH(C7324,'DATA - Teams'!$B:$B,0))</f>
        <v>RICHO</v>
      </c>
    </row>
    <row r="7325" spans="1:9" hidden="1" x14ac:dyDescent="0.2">
      <c r="A7325">
        <v>2018</v>
      </c>
      <c r="B7325">
        <v>6</v>
      </c>
      <c r="C7325" t="s">
        <v>420</v>
      </c>
      <c r="D7325" t="s">
        <v>320</v>
      </c>
      <c r="E7325" t="s">
        <v>14</v>
      </c>
      <c r="F7325" t="s">
        <v>59</v>
      </c>
      <c r="G7325">
        <v>55</v>
      </c>
      <c r="H7325">
        <v>0</v>
      </c>
      <c r="I7325" t="str">
        <f>INDEX('DATA - Teams'!$C:$C,MATCH(C7325,'DATA - Teams'!$B:$B,0))</f>
        <v>RICHO</v>
      </c>
    </row>
    <row r="7326" spans="1:9" hidden="1" x14ac:dyDescent="0.2">
      <c r="A7326">
        <v>2018</v>
      </c>
      <c r="B7326">
        <v>6</v>
      </c>
      <c r="C7326" t="s">
        <v>420</v>
      </c>
      <c r="D7326" t="s">
        <v>421</v>
      </c>
      <c r="E7326" t="s">
        <v>18</v>
      </c>
      <c r="F7326" t="s">
        <v>59</v>
      </c>
      <c r="G7326">
        <v>75</v>
      </c>
      <c r="H7326">
        <v>74</v>
      </c>
      <c r="I7326" t="str">
        <f>INDEX('DATA - Teams'!$C:$C,MATCH(C7326,'DATA - Teams'!$B:$B,0))</f>
        <v>RICHO</v>
      </c>
    </row>
    <row r="7327" spans="1:9" hidden="1" x14ac:dyDescent="0.2">
      <c r="A7327">
        <v>2018</v>
      </c>
      <c r="B7327">
        <v>6</v>
      </c>
      <c r="C7327" t="s">
        <v>420</v>
      </c>
      <c r="D7327" t="s">
        <v>182</v>
      </c>
      <c r="E7327" t="s">
        <v>23</v>
      </c>
      <c r="F7327" t="s">
        <v>59</v>
      </c>
      <c r="G7327">
        <v>84</v>
      </c>
      <c r="H7327">
        <v>83</v>
      </c>
      <c r="I7327" t="str">
        <f>INDEX('DATA - Teams'!$C:$C,MATCH(C7327,'DATA - Teams'!$B:$B,0))</f>
        <v>RICHO</v>
      </c>
    </row>
    <row r="7328" spans="1:9" hidden="1" x14ac:dyDescent="0.2">
      <c r="A7328">
        <v>2018</v>
      </c>
      <c r="B7328">
        <v>7</v>
      </c>
      <c r="C7328" t="s">
        <v>420</v>
      </c>
      <c r="D7328" t="s">
        <v>362</v>
      </c>
      <c r="E7328" t="s">
        <v>10</v>
      </c>
      <c r="F7328" t="s">
        <v>38</v>
      </c>
      <c r="G7328">
        <v>77</v>
      </c>
      <c r="H7328">
        <v>55</v>
      </c>
      <c r="I7328" t="str">
        <f>INDEX('DATA - Teams'!$C:$C,MATCH(C7328,'DATA - Teams'!$B:$B,0))</f>
        <v>RICHO</v>
      </c>
    </row>
    <row r="7329" spans="1:9" hidden="1" x14ac:dyDescent="0.2">
      <c r="A7329">
        <v>2018</v>
      </c>
      <c r="B7329">
        <v>7</v>
      </c>
      <c r="C7329" t="s">
        <v>420</v>
      </c>
      <c r="D7329" t="s">
        <v>183</v>
      </c>
      <c r="E7329" t="s">
        <v>10</v>
      </c>
      <c r="F7329" t="s">
        <v>41</v>
      </c>
      <c r="G7329">
        <v>100</v>
      </c>
      <c r="H7329">
        <v>91</v>
      </c>
      <c r="I7329" t="str">
        <f>INDEX('DATA - Teams'!$C:$C,MATCH(C7329,'DATA - Teams'!$B:$B,0))</f>
        <v>RICHO</v>
      </c>
    </row>
    <row r="7330" spans="1:9" hidden="1" x14ac:dyDescent="0.2">
      <c r="A7330">
        <v>2018</v>
      </c>
      <c r="B7330">
        <v>7</v>
      </c>
      <c r="C7330" t="s">
        <v>420</v>
      </c>
      <c r="D7330" t="s">
        <v>338</v>
      </c>
      <c r="E7330" t="s">
        <v>16</v>
      </c>
      <c r="F7330" t="s">
        <v>38</v>
      </c>
      <c r="G7330">
        <v>76</v>
      </c>
      <c r="H7330">
        <v>59</v>
      </c>
      <c r="I7330" t="str">
        <f>INDEX('DATA - Teams'!$C:$C,MATCH(C7330,'DATA - Teams'!$B:$B,0))</f>
        <v>RICHO</v>
      </c>
    </row>
    <row r="7331" spans="1:9" hidden="1" x14ac:dyDescent="0.2">
      <c r="A7331">
        <v>2018</v>
      </c>
      <c r="B7331">
        <v>7</v>
      </c>
      <c r="C7331" t="s">
        <v>420</v>
      </c>
      <c r="D7331" t="s">
        <v>164</v>
      </c>
      <c r="E7331" t="s">
        <v>16</v>
      </c>
      <c r="F7331" t="s">
        <v>41</v>
      </c>
      <c r="G7331">
        <v>84</v>
      </c>
      <c r="H7331">
        <v>76</v>
      </c>
      <c r="I7331" t="str">
        <f>INDEX('DATA - Teams'!$C:$C,MATCH(C7331,'DATA - Teams'!$B:$B,0))</f>
        <v>RICHO</v>
      </c>
    </row>
    <row r="7332" spans="1:9" hidden="1" x14ac:dyDescent="0.2">
      <c r="A7332">
        <v>2018</v>
      </c>
      <c r="B7332">
        <v>7</v>
      </c>
      <c r="C7332" t="s">
        <v>420</v>
      </c>
      <c r="D7332" t="s">
        <v>68</v>
      </c>
      <c r="E7332" t="s">
        <v>14</v>
      </c>
      <c r="F7332" t="s">
        <v>38</v>
      </c>
      <c r="G7332">
        <v>88</v>
      </c>
      <c r="H7332">
        <v>120</v>
      </c>
      <c r="I7332" t="str">
        <f>INDEX('DATA - Teams'!$C:$C,MATCH(C7332,'DATA - Teams'!$B:$B,0))</f>
        <v>RICHO</v>
      </c>
    </row>
    <row r="7333" spans="1:9" hidden="1" x14ac:dyDescent="0.2">
      <c r="A7333">
        <v>2018</v>
      </c>
      <c r="B7333">
        <v>7</v>
      </c>
      <c r="C7333" t="s">
        <v>420</v>
      </c>
      <c r="D7333" t="s">
        <v>282</v>
      </c>
      <c r="E7333" t="s">
        <v>14</v>
      </c>
      <c r="F7333" t="s">
        <v>41</v>
      </c>
      <c r="G7333">
        <v>109</v>
      </c>
      <c r="H7333">
        <v>87</v>
      </c>
      <c r="I7333" t="str">
        <f>INDEX('DATA - Teams'!$C:$C,MATCH(C7333,'DATA - Teams'!$B:$B,0))</f>
        <v>RICHO</v>
      </c>
    </row>
    <row r="7334" spans="1:9" hidden="1" x14ac:dyDescent="0.2">
      <c r="A7334">
        <v>2018</v>
      </c>
      <c r="B7334">
        <v>7</v>
      </c>
      <c r="C7334" t="s">
        <v>420</v>
      </c>
      <c r="D7334" t="s">
        <v>115</v>
      </c>
      <c r="E7334" t="s">
        <v>33</v>
      </c>
      <c r="F7334" t="s">
        <v>43</v>
      </c>
      <c r="G7334">
        <v>97</v>
      </c>
      <c r="H7334">
        <v>92</v>
      </c>
      <c r="I7334" t="str">
        <f>INDEX('DATA - Teams'!$C:$C,MATCH(C7334,'DATA - Teams'!$B:$B,0))</f>
        <v>RICHO</v>
      </c>
    </row>
    <row r="7335" spans="1:9" hidden="1" x14ac:dyDescent="0.2">
      <c r="A7335">
        <v>2018</v>
      </c>
      <c r="B7335">
        <v>7</v>
      </c>
      <c r="C7335" t="s">
        <v>420</v>
      </c>
      <c r="D7335" t="s">
        <v>228</v>
      </c>
      <c r="E7335" t="s">
        <v>24</v>
      </c>
      <c r="F7335" t="s">
        <v>43</v>
      </c>
      <c r="G7335">
        <v>80</v>
      </c>
      <c r="H7335">
        <v>68</v>
      </c>
      <c r="I7335" t="str">
        <f>INDEX('DATA - Teams'!$C:$C,MATCH(C7335,'DATA - Teams'!$B:$B,0))</f>
        <v>RICHO</v>
      </c>
    </row>
    <row r="7336" spans="1:9" hidden="1" x14ac:dyDescent="0.2">
      <c r="A7336">
        <v>2018</v>
      </c>
      <c r="B7336">
        <v>7</v>
      </c>
      <c r="C7336" t="s">
        <v>420</v>
      </c>
      <c r="D7336" t="s">
        <v>90</v>
      </c>
      <c r="E7336" t="s">
        <v>28</v>
      </c>
      <c r="F7336" t="s">
        <v>41</v>
      </c>
      <c r="G7336">
        <v>108</v>
      </c>
      <c r="H7336">
        <v>132</v>
      </c>
      <c r="I7336" t="str">
        <f>INDEX('DATA - Teams'!$C:$C,MATCH(C7336,'DATA - Teams'!$B:$B,0))</f>
        <v>RICHO</v>
      </c>
    </row>
    <row r="7337" spans="1:9" hidden="1" x14ac:dyDescent="0.2">
      <c r="A7337">
        <v>2018</v>
      </c>
      <c r="B7337">
        <v>7</v>
      </c>
      <c r="C7337" t="s">
        <v>420</v>
      </c>
      <c r="D7337" t="s">
        <v>1064</v>
      </c>
      <c r="E7337" t="s">
        <v>36</v>
      </c>
      <c r="F7337" t="s">
        <v>41</v>
      </c>
      <c r="G7337">
        <v>105</v>
      </c>
      <c r="H7337">
        <v>151</v>
      </c>
      <c r="I7337" t="str">
        <f>INDEX('DATA - Teams'!$C:$C,MATCH(C7337,'DATA - Teams'!$B:$B,0))</f>
        <v>RICHO</v>
      </c>
    </row>
    <row r="7338" spans="1:9" hidden="1" x14ac:dyDescent="0.2">
      <c r="A7338">
        <v>2018</v>
      </c>
      <c r="B7338">
        <v>7</v>
      </c>
      <c r="C7338" t="s">
        <v>420</v>
      </c>
      <c r="D7338" t="s">
        <v>422</v>
      </c>
      <c r="E7338" t="s">
        <v>13</v>
      </c>
      <c r="F7338" t="s">
        <v>52</v>
      </c>
      <c r="G7338">
        <v>88</v>
      </c>
      <c r="H7338">
        <v>93</v>
      </c>
      <c r="I7338" t="str">
        <f>INDEX('DATA - Teams'!$C:$C,MATCH(C7338,'DATA - Teams'!$B:$B,0))</f>
        <v>RICHO</v>
      </c>
    </row>
    <row r="7339" spans="1:9" hidden="1" x14ac:dyDescent="0.2">
      <c r="A7339">
        <v>2018</v>
      </c>
      <c r="B7339">
        <v>7</v>
      </c>
      <c r="C7339" t="s">
        <v>420</v>
      </c>
      <c r="D7339" t="s">
        <v>199</v>
      </c>
      <c r="E7339" t="s">
        <v>17</v>
      </c>
      <c r="F7339" t="s">
        <v>38</v>
      </c>
      <c r="G7339">
        <v>102</v>
      </c>
      <c r="H7339">
        <v>130</v>
      </c>
      <c r="I7339" t="str">
        <f>INDEX('DATA - Teams'!$C:$C,MATCH(C7339,'DATA - Teams'!$B:$B,0))</f>
        <v>RICHO</v>
      </c>
    </row>
    <row r="7340" spans="1:9" hidden="1" x14ac:dyDescent="0.2">
      <c r="A7340">
        <v>2018</v>
      </c>
      <c r="B7340">
        <v>7</v>
      </c>
      <c r="C7340" t="s">
        <v>420</v>
      </c>
      <c r="D7340" t="s">
        <v>279</v>
      </c>
      <c r="E7340" t="s">
        <v>32</v>
      </c>
      <c r="F7340" t="s">
        <v>41</v>
      </c>
      <c r="G7340">
        <v>103</v>
      </c>
      <c r="H7340">
        <v>84</v>
      </c>
      <c r="I7340" t="str">
        <f>INDEX('DATA - Teams'!$C:$C,MATCH(C7340,'DATA - Teams'!$B:$B,0))</f>
        <v>RICHO</v>
      </c>
    </row>
    <row r="7341" spans="1:9" hidden="1" x14ac:dyDescent="0.2">
      <c r="A7341">
        <v>2018</v>
      </c>
      <c r="B7341">
        <v>7</v>
      </c>
      <c r="C7341" t="s">
        <v>420</v>
      </c>
      <c r="D7341" t="s">
        <v>278</v>
      </c>
      <c r="E7341" t="s">
        <v>32</v>
      </c>
      <c r="F7341" t="s">
        <v>43</v>
      </c>
      <c r="G7341">
        <v>78</v>
      </c>
      <c r="H7341">
        <v>88</v>
      </c>
      <c r="I7341" t="str">
        <f>INDEX('DATA - Teams'!$C:$C,MATCH(C7341,'DATA - Teams'!$B:$B,0))</f>
        <v>RICHO</v>
      </c>
    </row>
    <row r="7342" spans="1:9" hidden="1" x14ac:dyDescent="0.2">
      <c r="A7342">
        <v>2018</v>
      </c>
      <c r="B7342">
        <v>7</v>
      </c>
      <c r="C7342" t="s">
        <v>420</v>
      </c>
      <c r="D7342" t="s">
        <v>269</v>
      </c>
      <c r="E7342" t="s">
        <v>32</v>
      </c>
      <c r="F7342" t="s">
        <v>38</v>
      </c>
      <c r="G7342">
        <v>78</v>
      </c>
      <c r="H7342">
        <v>61</v>
      </c>
      <c r="I7342" t="str">
        <f>INDEX('DATA - Teams'!$C:$C,MATCH(C7342,'DATA - Teams'!$B:$B,0))</f>
        <v>RICHO</v>
      </c>
    </row>
    <row r="7343" spans="1:9" hidden="1" x14ac:dyDescent="0.2">
      <c r="A7343">
        <v>2018</v>
      </c>
      <c r="B7343">
        <v>7</v>
      </c>
      <c r="C7343" t="s">
        <v>420</v>
      </c>
      <c r="D7343" t="s">
        <v>132</v>
      </c>
      <c r="E7343" t="s">
        <v>23</v>
      </c>
      <c r="F7343" t="s">
        <v>41</v>
      </c>
      <c r="G7343">
        <v>106</v>
      </c>
      <c r="H7343">
        <v>72</v>
      </c>
      <c r="I7343" t="str">
        <f>INDEX('DATA - Teams'!$C:$C,MATCH(C7343,'DATA - Teams'!$B:$B,0))</f>
        <v>RICHO</v>
      </c>
    </row>
    <row r="7344" spans="1:9" hidden="1" x14ac:dyDescent="0.2">
      <c r="A7344">
        <v>2018</v>
      </c>
      <c r="B7344">
        <v>7</v>
      </c>
      <c r="C7344" t="s">
        <v>420</v>
      </c>
      <c r="D7344" t="s">
        <v>182</v>
      </c>
      <c r="E7344" t="s">
        <v>23</v>
      </c>
      <c r="F7344" t="s">
        <v>43</v>
      </c>
      <c r="G7344">
        <v>80</v>
      </c>
      <c r="H7344">
        <v>62</v>
      </c>
      <c r="I7344" t="str">
        <f>INDEX('DATA - Teams'!$C:$C,MATCH(C7344,'DATA - Teams'!$B:$B,0))</f>
        <v>RICHO</v>
      </c>
    </row>
    <row r="7345" spans="1:9" hidden="1" x14ac:dyDescent="0.2">
      <c r="A7345">
        <v>2018</v>
      </c>
      <c r="B7345">
        <v>7</v>
      </c>
      <c r="C7345" t="s">
        <v>420</v>
      </c>
      <c r="D7345" t="s">
        <v>189</v>
      </c>
      <c r="E7345" t="s">
        <v>35</v>
      </c>
      <c r="F7345" t="s">
        <v>43</v>
      </c>
      <c r="G7345">
        <v>90</v>
      </c>
      <c r="H7345">
        <v>72</v>
      </c>
      <c r="I7345" t="str">
        <f>INDEX('DATA - Teams'!$C:$C,MATCH(C7345,'DATA - Teams'!$B:$B,0))</f>
        <v>RICHO</v>
      </c>
    </row>
    <row r="7346" spans="1:9" hidden="1" x14ac:dyDescent="0.2">
      <c r="A7346">
        <v>2018</v>
      </c>
      <c r="B7346">
        <v>7</v>
      </c>
      <c r="C7346" t="s">
        <v>420</v>
      </c>
      <c r="D7346" t="s">
        <v>48</v>
      </c>
      <c r="E7346" t="s">
        <v>16</v>
      </c>
      <c r="F7346" t="s">
        <v>59</v>
      </c>
      <c r="G7346">
        <v>99</v>
      </c>
      <c r="H7346">
        <v>66</v>
      </c>
      <c r="I7346" t="str">
        <f>INDEX('DATA - Teams'!$C:$C,MATCH(C7346,'DATA - Teams'!$B:$B,0))</f>
        <v>RICHO</v>
      </c>
    </row>
    <row r="7347" spans="1:9" hidden="1" x14ac:dyDescent="0.2">
      <c r="A7347">
        <v>2018</v>
      </c>
      <c r="B7347">
        <v>7</v>
      </c>
      <c r="C7347" t="s">
        <v>420</v>
      </c>
      <c r="D7347" t="s">
        <v>320</v>
      </c>
      <c r="E7347" t="s">
        <v>14</v>
      </c>
      <c r="F7347" t="s">
        <v>59</v>
      </c>
      <c r="G7347">
        <v>55</v>
      </c>
      <c r="H7347">
        <v>0</v>
      </c>
      <c r="I7347" t="str">
        <f>INDEX('DATA - Teams'!$C:$C,MATCH(C7347,'DATA - Teams'!$B:$B,0))</f>
        <v>RICHO</v>
      </c>
    </row>
    <row r="7348" spans="1:9" hidden="1" x14ac:dyDescent="0.2">
      <c r="A7348">
        <v>2018</v>
      </c>
      <c r="B7348">
        <v>7</v>
      </c>
      <c r="C7348" t="s">
        <v>420</v>
      </c>
      <c r="D7348" t="s">
        <v>299</v>
      </c>
      <c r="E7348" t="s">
        <v>22</v>
      </c>
      <c r="F7348" t="s">
        <v>59</v>
      </c>
      <c r="G7348">
        <v>121</v>
      </c>
      <c r="H7348">
        <v>0</v>
      </c>
      <c r="I7348" t="str">
        <f>INDEX('DATA - Teams'!$C:$C,MATCH(C7348,'DATA - Teams'!$B:$B,0))</f>
        <v>RICHO</v>
      </c>
    </row>
    <row r="7349" spans="1:9" hidden="1" x14ac:dyDescent="0.2">
      <c r="A7349">
        <v>2018</v>
      </c>
      <c r="B7349">
        <v>7</v>
      </c>
      <c r="C7349" t="s">
        <v>420</v>
      </c>
      <c r="D7349" t="s">
        <v>349</v>
      </c>
      <c r="E7349" t="s">
        <v>33</v>
      </c>
      <c r="F7349" t="s">
        <v>59</v>
      </c>
      <c r="G7349">
        <v>75</v>
      </c>
      <c r="H7349">
        <v>123</v>
      </c>
      <c r="I7349" t="str">
        <f>INDEX('DATA - Teams'!$C:$C,MATCH(C7349,'DATA - Teams'!$B:$B,0))</f>
        <v>RICHO</v>
      </c>
    </row>
    <row r="7350" spans="1:9" hidden="1" x14ac:dyDescent="0.2">
      <c r="A7350">
        <v>2018</v>
      </c>
      <c r="B7350">
        <v>8</v>
      </c>
      <c r="C7350" t="s">
        <v>420</v>
      </c>
      <c r="D7350" t="s">
        <v>183</v>
      </c>
      <c r="E7350" t="s">
        <v>10</v>
      </c>
      <c r="F7350" t="s">
        <v>41</v>
      </c>
      <c r="G7350">
        <v>107</v>
      </c>
      <c r="H7350">
        <v>108</v>
      </c>
      <c r="I7350" t="str">
        <f>INDEX('DATA - Teams'!$C:$C,MATCH(C7350,'DATA - Teams'!$B:$B,0))</f>
        <v>RICHO</v>
      </c>
    </row>
    <row r="7351" spans="1:9" hidden="1" x14ac:dyDescent="0.2">
      <c r="A7351">
        <v>2018</v>
      </c>
      <c r="B7351">
        <v>8</v>
      </c>
      <c r="C7351" t="s">
        <v>420</v>
      </c>
      <c r="D7351" t="s">
        <v>48</v>
      </c>
      <c r="E7351" t="s">
        <v>16</v>
      </c>
      <c r="F7351" t="s">
        <v>52</v>
      </c>
      <c r="G7351">
        <v>100</v>
      </c>
      <c r="H7351">
        <v>108</v>
      </c>
      <c r="I7351" t="str">
        <f>INDEX('DATA - Teams'!$C:$C,MATCH(C7351,'DATA - Teams'!$B:$B,0))</f>
        <v>RICHO</v>
      </c>
    </row>
    <row r="7352" spans="1:9" hidden="1" x14ac:dyDescent="0.2">
      <c r="A7352">
        <v>2018</v>
      </c>
      <c r="B7352">
        <v>8</v>
      </c>
      <c r="C7352" t="s">
        <v>420</v>
      </c>
      <c r="D7352" t="s">
        <v>281</v>
      </c>
      <c r="E7352" t="s">
        <v>16</v>
      </c>
      <c r="F7352" t="s">
        <v>38</v>
      </c>
      <c r="G7352">
        <v>63</v>
      </c>
      <c r="H7352">
        <v>76</v>
      </c>
      <c r="I7352" t="str">
        <f>INDEX('DATA - Teams'!$C:$C,MATCH(C7352,'DATA - Teams'!$B:$B,0))</f>
        <v>RICHO</v>
      </c>
    </row>
    <row r="7353" spans="1:9" hidden="1" x14ac:dyDescent="0.2">
      <c r="A7353">
        <v>2018</v>
      </c>
      <c r="B7353">
        <v>8</v>
      </c>
      <c r="C7353" t="s">
        <v>420</v>
      </c>
      <c r="D7353" t="s">
        <v>164</v>
      </c>
      <c r="E7353" t="s">
        <v>16</v>
      </c>
      <c r="F7353" t="s">
        <v>41</v>
      </c>
      <c r="G7353">
        <v>84</v>
      </c>
      <c r="H7353">
        <v>98</v>
      </c>
      <c r="I7353" t="str">
        <f>INDEX('DATA - Teams'!$C:$C,MATCH(C7353,'DATA - Teams'!$B:$B,0))</f>
        <v>RICHO</v>
      </c>
    </row>
    <row r="7354" spans="1:9" hidden="1" x14ac:dyDescent="0.2">
      <c r="A7354">
        <v>2018</v>
      </c>
      <c r="B7354">
        <v>8</v>
      </c>
      <c r="C7354" t="s">
        <v>420</v>
      </c>
      <c r="D7354" t="s">
        <v>338</v>
      </c>
      <c r="E7354" t="s">
        <v>16</v>
      </c>
      <c r="F7354" t="s">
        <v>38</v>
      </c>
      <c r="G7354">
        <v>76</v>
      </c>
      <c r="H7354">
        <v>59</v>
      </c>
      <c r="I7354" t="str">
        <f>INDEX('DATA - Teams'!$C:$C,MATCH(C7354,'DATA - Teams'!$B:$B,0))</f>
        <v>RICHO</v>
      </c>
    </row>
    <row r="7355" spans="1:9" hidden="1" x14ac:dyDescent="0.2">
      <c r="A7355">
        <v>2018</v>
      </c>
      <c r="B7355">
        <v>8</v>
      </c>
      <c r="C7355" t="s">
        <v>420</v>
      </c>
      <c r="D7355" t="s">
        <v>68</v>
      </c>
      <c r="E7355" t="s">
        <v>14</v>
      </c>
      <c r="F7355" t="s">
        <v>38</v>
      </c>
      <c r="G7355">
        <v>95</v>
      </c>
      <c r="H7355">
        <v>113</v>
      </c>
      <c r="I7355" t="str">
        <f>INDEX('DATA - Teams'!$C:$C,MATCH(C7355,'DATA - Teams'!$B:$B,0))</f>
        <v>RICHO</v>
      </c>
    </row>
    <row r="7356" spans="1:9" hidden="1" x14ac:dyDescent="0.2">
      <c r="A7356">
        <v>2018</v>
      </c>
      <c r="B7356">
        <v>8</v>
      </c>
      <c r="C7356" t="s">
        <v>420</v>
      </c>
      <c r="D7356" t="s">
        <v>282</v>
      </c>
      <c r="E7356" t="s">
        <v>14</v>
      </c>
      <c r="F7356" t="s">
        <v>41</v>
      </c>
      <c r="G7356">
        <v>102</v>
      </c>
      <c r="H7356">
        <v>64</v>
      </c>
      <c r="I7356" t="str">
        <f>INDEX('DATA - Teams'!$C:$C,MATCH(C7356,'DATA - Teams'!$B:$B,0))</f>
        <v>RICHO</v>
      </c>
    </row>
    <row r="7357" spans="1:9" hidden="1" x14ac:dyDescent="0.2">
      <c r="A7357">
        <v>2018</v>
      </c>
      <c r="B7357">
        <v>8</v>
      </c>
      <c r="C7357" t="s">
        <v>420</v>
      </c>
      <c r="D7357" t="s">
        <v>298</v>
      </c>
      <c r="E7357" t="s">
        <v>22</v>
      </c>
      <c r="F7357" t="s">
        <v>38</v>
      </c>
      <c r="G7357">
        <v>84</v>
      </c>
      <c r="H7357">
        <v>94</v>
      </c>
      <c r="I7357" t="str">
        <f>INDEX('DATA - Teams'!$C:$C,MATCH(C7357,'DATA - Teams'!$B:$B,0))</f>
        <v>RICHO</v>
      </c>
    </row>
    <row r="7358" spans="1:9" hidden="1" x14ac:dyDescent="0.2">
      <c r="A7358">
        <v>2018</v>
      </c>
      <c r="B7358">
        <v>8</v>
      </c>
      <c r="C7358" t="s">
        <v>420</v>
      </c>
      <c r="D7358" t="s">
        <v>299</v>
      </c>
      <c r="E7358" t="s">
        <v>22</v>
      </c>
      <c r="F7358" t="s">
        <v>41</v>
      </c>
      <c r="G7358">
        <v>127</v>
      </c>
      <c r="H7358">
        <v>132</v>
      </c>
      <c r="I7358" t="str">
        <f>INDEX('DATA - Teams'!$C:$C,MATCH(C7358,'DATA - Teams'!$B:$B,0))</f>
        <v>RICHO</v>
      </c>
    </row>
    <row r="7359" spans="1:9" hidden="1" x14ac:dyDescent="0.2">
      <c r="A7359">
        <v>2018</v>
      </c>
      <c r="B7359">
        <v>8</v>
      </c>
      <c r="C7359" t="s">
        <v>420</v>
      </c>
      <c r="D7359" t="s">
        <v>115</v>
      </c>
      <c r="E7359" t="s">
        <v>33</v>
      </c>
      <c r="F7359" t="s">
        <v>43</v>
      </c>
      <c r="G7359">
        <v>104</v>
      </c>
      <c r="H7359">
        <v>123</v>
      </c>
      <c r="I7359" t="str">
        <f>INDEX('DATA - Teams'!$C:$C,MATCH(C7359,'DATA - Teams'!$B:$B,0))</f>
        <v>RICHO</v>
      </c>
    </row>
    <row r="7360" spans="1:9" hidden="1" x14ac:dyDescent="0.2">
      <c r="A7360">
        <v>2018</v>
      </c>
      <c r="B7360">
        <v>8</v>
      </c>
      <c r="C7360" t="s">
        <v>420</v>
      </c>
      <c r="D7360" t="s">
        <v>1064</v>
      </c>
      <c r="E7360" t="s">
        <v>36</v>
      </c>
      <c r="F7360" t="s">
        <v>41</v>
      </c>
      <c r="G7360">
        <v>100</v>
      </c>
      <c r="H7360">
        <v>73</v>
      </c>
      <c r="I7360" t="str">
        <f>INDEX('DATA - Teams'!$C:$C,MATCH(C7360,'DATA - Teams'!$B:$B,0))</f>
        <v>RICHO</v>
      </c>
    </row>
    <row r="7361" spans="1:9" hidden="1" x14ac:dyDescent="0.2">
      <c r="A7361">
        <v>2018</v>
      </c>
      <c r="B7361">
        <v>8</v>
      </c>
      <c r="C7361" t="s">
        <v>420</v>
      </c>
      <c r="D7361" t="s">
        <v>199</v>
      </c>
      <c r="E7361" t="s">
        <v>17</v>
      </c>
      <c r="F7361" t="s">
        <v>38</v>
      </c>
      <c r="G7361">
        <v>95</v>
      </c>
      <c r="H7361">
        <v>91</v>
      </c>
      <c r="I7361" t="str">
        <f>INDEX('DATA - Teams'!$C:$C,MATCH(C7361,'DATA - Teams'!$B:$B,0))</f>
        <v>RICHO</v>
      </c>
    </row>
    <row r="7362" spans="1:9" hidden="1" x14ac:dyDescent="0.2">
      <c r="A7362">
        <v>2018</v>
      </c>
      <c r="B7362">
        <v>8</v>
      </c>
      <c r="C7362" t="s">
        <v>420</v>
      </c>
      <c r="D7362" t="s">
        <v>279</v>
      </c>
      <c r="E7362" t="s">
        <v>32</v>
      </c>
      <c r="F7362" t="s">
        <v>41</v>
      </c>
      <c r="G7362">
        <v>101</v>
      </c>
      <c r="H7362">
        <v>110</v>
      </c>
      <c r="I7362" t="str">
        <f>INDEX('DATA - Teams'!$C:$C,MATCH(C7362,'DATA - Teams'!$B:$B,0))</f>
        <v>RICHO</v>
      </c>
    </row>
    <row r="7363" spans="1:9" hidden="1" x14ac:dyDescent="0.2">
      <c r="A7363">
        <v>2018</v>
      </c>
      <c r="B7363">
        <v>8</v>
      </c>
      <c r="C7363" t="s">
        <v>420</v>
      </c>
      <c r="D7363" t="s">
        <v>278</v>
      </c>
      <c r="E7363" t="s">
        <v>32</v>
      </c>
      <c r="F7363" t="s">
        <v>43</v>
      </c>
      <c r="G7363">
        <v>83</v>
      </c>
      <c r="H7363">
        <v>94</v>
      </c>
      <c r="I7363" t="str">
        <f>INDEX('DATA - Teams'!$C:$C,MATCH(C7363,'DATA - Teams'!$B:$B,0))</f>
        <v>RICHO</v>
      </c>
    </row>
    <row r="7364" spans="1:9" hidden="1" x14ac:dyDescent="0.2">
      <c r="A7364">
        <v>2018</v>
      </c>
      <c r="B7364">
        <v>8</v>
      </c>
      <c r="C7364" t="s">
        <v>420</v>
      </c>
      <c r="D7364" t="s">
        <v>132</v>
      </c>
      <c r="E7364" t="s">
        <v>23</v>
      </c>
      <c r="F7364" t="s">
        <v>41</v>
      </c>
      <c r="G7364">
        <v>118</v>
      </c>
      <c r="H7364">
        <v>143</v>
      </c>
      <c r="I7364" t="str">
        <f>INDEX('DATA - Teams'!$C:$C,MATCH(C7364,'DATA - Teams'!$B:$B,0))</f>
        <v>RICHO</v>
      </c>
    </row>
    <row r="7365" spans="1:9" hidden="1" x14ac:dyDescent="0.2">
      <c r="A7365">
        <v>2018</v>
      </c>
      <c r="B7365">
        <v>8</v>
      </c>
      <c r="C7365" t="s">
        <v>420</v>
      </c>
      <c r="D7365" t="s">
        <v>130</v>
      </c>
      <c r="E7365" t="s">
        <v>23</v>
      </c>
      <c r="F7365" t="s">
        <v>43</v>
      </c>
      <c r="G7365">
        <v>75</v>
      </c>
      <c r="H7365">
        <v>44</v>
      </c>
      <c r="I7365" t="str">
        <f>INDEX('DATA - Teams'!$C:$C,MATCH(C7365,'DATA - Teams'!$B:$B,0))</f>
        <v>RICHO</v>
      </c>
    </row>
    <row r="7366" spans="1:9" hidden="1" x14ac:dyDescent="0.2">
      <c r="A7366">
        <v>2018</v>
      </c>
      <c r="B7366">
        <v>8</v>
      </c>
      <c r="C7366" t="s">
        <v>420</v>
      </c>
      <c r="D7366" t="s">
        <v>182</v>
      </c>
      <c r="E7366" t="s">
        <v>23</v>
      </c>
      <c r="F7366" t="s">
        <v>43</v>
      </c>
      <c r="G7366">
        <v>80</v>
      </c>
      <c r="H7366">
        <v>85</v>
      </c>
      <c r="I7366" t="str">
        <f>INDEX('DATA - Teams'!$C:$C,MATCH(C7366,'DATA - Teams'!$B:$B,0))</f>
        <v>RICHO</v>
      </c>
    </row>
    <row r="7367" spans="1:9" hidden="1" x14ac:dyDescent="0.2">
      <c r="A7367">
        <v>2018</v>
      </c>
      <c r="B7367">
        <v>8</v>
      </c>
      <c r="C7367" t="s">
        <v>420</v>
      </c>
      <c r="D7367" t="s">
        <v>189</v>
      </c>
      <c r="E7367" t="s">
        <v>35</v>
      </c>
      <c r="F7367" t="s">
        <v>43</v>
      </c>
      <c r="G7367">
        <v>81</v>
      </c>
      <c r="H7367">
        <v>75</v>
      </c>
      <c r="I7367" t="str">
        <f>INDEX('DATA - Teams'!$C:$C,MATCH(C7367,'DATA - Teams'!$B:$B,0))</f>
        <v>RICHO</v>
      </c>
    </row>
    <row r="7368" spans="1:9" hidden="1" x14ac:dyDescent="0.2">
      <c r="A7368">
        <v>2018</v>
      </c>
      <c r="B7368">
        <v>8</v>
      </c>
      <c r="C7368" t="s">
        <v>420</v>
      </c>
      <c r="D7368" t="s">
        <v>214</v>
      </c>
      <c r="E7368" t="s">
        <v>33</v>
      </c>
      <c r="F7368" t="s">
        <v>59</v>
      </c>
      <c r="G7368">
        <v>55</v>
      </c>
      <c r="H7368">
        <v>69</v>
      </c>
      <c r="I7368" t="str">
        <f>INDEX('DATA - Teams'!$C:$C,MATCH(C7368,'DATA - Teams'!$B:$B,0))</f>
        <v>RICHO</v>
      </c>
    </row>
    <row r="7369" spans="1:9" hidden="1" x14ac:dyDescent="0.2">
      <c r="A7369">
        <v>2018</v>
      </c>
      <c r="B7369">
        <v>8</v>
      </c>
      <c r="C7369" t="s">
        <v>420</v>
      </c>
      <c r="D7369" t="s">
        <v>212</v>
      </c>
      <c r="E7369" t="s">
        <v>28</v>
      </c>
      <c r="F7369" t="s">
        <v>59</v>
      </c>
      <c r="G7369">
        <v>95</v>
      </c>
      <c r="H7369">
        <v>0</v>
      </c>
      <c r="I7369" t="str">
        <f>INDEX('DATA - Teams'!$C:$C,MATCH(C7369,'DATA - Teams'!$B:$B,0))</f>
        <v>RICHO</v>
      </c>
    </row>
    <row r="7370" spans="1:9" hidden="1" x14ac:dyDescent="0.2">
      <c r="A7370">
        <v>2018</v>
      </c>
      <c r="B7370">
        <v>8</v>
      </c>
      <c r="C7370" t="s">
        <v>420</v>
      </c>
      <c r="D7370" t="s">
        <v>90</v>
      </c>
      <c r="E7370" t="s">
        <v>28</v>
      </c>
      <c r="F7370" t="s">
        <v>59</v>
      </c>
      <c r="G7370">
        <v>98</v>
      </c>
      <c r="H7370">
        <v>64</v>
      </c>
      <c r="I7370" t="str">
        <f>INDEX('DATA - Teams'!$C:$C,MATCH(C7370,'DATA - Teams'!$B:$B,0))</f>
        <v>RICHO</v>
      </c>
    </row>
    <row r="7371" spans="1:9" hidden="1" x14ac:dyDescent="0.2">
      <c r="A7371">
        <v>2018</v>
      </c>
      <c r="B7371">
        <v>8</v>
      </c>
      <c r="C7371" t="s">
        <v>420</v>
      </c>
      <c r="D7371" t="s">
        <v>422</v>
      </c>
      <c r="E7371" t="s">
        <v>13</v>
      </c>
      <c r="F7371" t="s">
        <v>59</v>
      </c>
      <c r="G7371">
        <v>88</v>
      </c>
      <c r="H7371">
        <v>0</v>
      </c>
      <c r="I7371" t="str">
        <f>INDEX('DATA - Teams'!$C:$C,MATCH(C7371,'DATA - Teams'!$B:$B,0))</f>
        <v>RICHO</v>
      </c>
    </row>
    <row r="7372" spans="1:9" hidden="1" x14ac:dyDescent="0.2">
      <c r="A7372">
        <v>2018</v>
      </c>
      <c r="B7372">
        <v>9</v>
      </c>
      <c r="C7372" t="s">
        <v>420</v>
      </c>
      <c r="D7372" t="s">
        <v>183</v>
      </c>
      <c r="E7372" t="s">
        <v>10</v>
      </c>
      <c r="F7372" t="s">
        <v>41</v>
      </c>
      <c r="G7372">
        <v>108</v>
      </c>
      <c r="H7372">
        <v>98</v>
      </c>
      <c r="I7372" t="str">
        <f>INDEX('DATA - Teams'!$C:$C,MATCH(C7372,'DATA - Teams'!$B:$B,0))</f>
        <v>RICHO</v>
      </c>
    </row>
    <row r="7373" spans="1:9" hidden="1" x14ac:dyDescent="0.2">
      <c r="A7373">
        <v>2018</v>
      </c>
      <c r="B7373">
        <v>9</v>
      </c>
      <c r="C7373" t="s">
        <v>420</v>
      </c>
      <c r="D7373" t="s">
        <v>281</v>
      </c>
      <c r="E7373" t="s">
        <v>16</v>
      </c>
      <c r="F7373" t="s">
        <v>38</v>
      </c>
      <c r="G7373">
        <v>62</v>
      </c>
      <c r="H7373">
        <v>83</v>
      </c>
      <c r="I7373" t="str">
        <f>INDEX('DATA - Teams'!$C:$C,MATCH(C7373,'DATA - Teams'!$B:$B,0))</f>
        <v>RICHO</v>
      </c>
    </row>
    <row r="7374" spans="1:9" hidden="1" x14ac:dyDescent="0.2">
      <c r="A7374">
        <v>2018</v>
      </c>
      <c r="B7374">
        <v>9</v>
      </c>
      <c r="C7374" t="s">
        <v>420</v>
      </c>
      <c r="D7374" t="s">
        <v>164</v>
      </c>
      <c r="E7374" t="s">
        <v>16</v>
      </c>
      <c r="F7374" t="s">
        <v>41</v>
      </c>
      <c r="G7374">
        <v>89</v>
      </c>
      <c r="H7374">
        <v>105</v>
      </c>
      <c r="I7374" t="str">
        <f>INDEX('DATA - Teams'!$C:$C,MATCH(C7374,'DATA - Teams'!$B:$B,0))</f>
        <v>RICHO</v>
      </c>
    </row>
    <row r="7375" spans="1:9" hidden="1" x14ac:dyDescent="0.2">
      <c r="A7375">
        <v>2018</v>
      </c>
      <c r="B7375">
        <v>9</v>
      </c>
      <c r="C7375" t="s">
        <v>420</v>
      </c>
      <c r="D7375" t="s">
        <v>68</v>
      </c>
      <c r="E7375" t="s">
        <v>14</v>
      </c>
      <c r="F7375" t="s">
        <v>38</v>
      </c>
      <c r="G7375">
        <v>86</v>
      </c>
      <c r="H7375">
        <v>64</v>
      </c>
      <c r="I7375" t="str">
        <f>INDEX('DATA - Teams'!$C:$C,MATCH(C7375,'DATA - Teams'!$B:$B,0))</f>
        <v>RICHO</v>
      </c>
    </row>
    <row r="7376" spans="1:9" hidden="1" x14ac:dyDescent="0.2">
      <c r="A7376">
        <v>2018</v>
      </c>
      <c r="B7376">
        <v>9</v>
      </c>
      <c r="C7376" t="s">
        <v>420</v>
      </c>
      <c r="D7376" t="s">
        <v>282</v>
      </c>
      <c r="E7376" t="s">
        <v>14</v>
      </c>
      <c r="F7376" t="s">
        <v>41</v>
      </c>
      <c r="G7376">
        <v>94</v>
      </c>
      <c r="H7376">
        <v>103</v>
      </c>
      <c r="I7376" t="str">
        <f>INDEX('DATA - Teams'!$C:$C,MATCH(C7376,'DATA - Teams'!$B:$B,0))</f>
        <v>RICHO</v>
      </c>
    </row>
    <row r="7377" spans="1:9" hidden="1" x14ac:dyDescent="0.2">
      <c r="A7377">
        <v>2018</v>
      </c>
      <c r="B7377">
        <v>9</v>
      </c>
      <c r="C7377" t="s">
        <v>420</v>
      </c>
      <c r="D7377" t="s">
        <v>299</v>
      </c>
      <c r="E7377" t="s">
        <v>22</v>
      </c>
      <c r="F7377" t="s">
        <v>41</v>
      </c>
      <c r="G7377">
        <v>128</v>
      </c>
      <c r="H7377">
        <v>120</v>
      </c>
      <c r="I7377" t="str">
        <f>INDEX('DATA - Teams'!$C:$C,MATCH(C7377,'DATA - Teams'!$B:$B,0))</f>
        <v>RICHO</v>
      </c>
    </row>
    <row r="7378" spans="1:9" hidden="1" x14ac:dyDescent="0.2">
      <c r="A7378">
        <v>2018</v>
      </c>
      <c r="B7378">
        <v>9</v>
      </c>
      <c r="C7378" t="s">
        <v>420</v>
      </c>
      <c r="D7378" t="s">
        <v>298</v>
      </c>
      <c r="E7378" t="s">
        <v>22</v>
      </c>
      <c r="F7378" t="s">
        <v>38</v>
      </c>
      <c r="G7378">
        <v>86</v>
      </c>
      <c r="H7378">
        <v>75</v>
      </c>
      <c r="I7378" t="str">
        <f>INDEX('DATA - Teams'!$C:$C,MATCH(C7378,'DATA - Teams'!$B:$B,0))</f>
        <v>RICHO</v>
      </c>
    </row>
    <row r="7379" spans="1:9" hidden="1" x14ac:dyDescent="0.2">
      <c r="A7379">
        <v>2018</v>
      </c>
      <c r="B7379">
        <v>9</v>
      </c>
      <c r="C7379" t="s">
        <v>420</v>
      </c>
      <c r="D7379" t="s">
        <v>115</v>
      </c>
      <c r="E7379" t="s">
        <v>33</v>
      </c>
      <c r="F7379" t="s">
        <v>43</v>
      </c>
      <c r="G7379">
        <v>119</v>
      </c>
      <c r="H7379">
        <v>121</v>
      </c>
      <c r="I7379" t="str">
        <f>INDEX('DATA - Teams'!$C:$C,MATCH(C7379,'DATA - Teams'!$B:$B,0))</f>
        <v>RICHO</v>
      </c>
    </row>
    <row r="7380" spans="1:9" hidden="1" x14ac:dyDescent="0.2">
      <c r="A7380">
        <v>2018</v>
      </c>
      <c r="B7380">
        <v>9</v>
      </c>
      <c r="C7380" t="s">
        <v>420</v>
      </c>
      <c r="D7380" t="s">
        <v>1064</v>
      </c>
      <c r="E7380" t="s">
        <v>36</v>
      </c>
      <c r="F7380" t="s">
        <v>41</v>
      </c>
      <c r="G7380">
        <v>114</v>
      </c>
      <c r="H7380">
        <v>108</v>
      </c>
      <c r="I7380" t="str">
        <f>INDEX('DATA - Teams'!$C:$C,MATCH(C7380,'DATA - Teams'!$B:$B,0))</f>
        <v>RICHO</v>
      </c>
    </row>
    <row r="7381" spans="1:9" hidden="1" x14ac:dyDescent="0.2">
      <c r="A7381">
        <v>2018</v>
      </c>
      <c r="B7381">
        <v>9</v>
      </c>
      <c r="C7381" t="s">
        <v>420</v>
      </c>
      <c r="D7381" t="s">
        <v>422</v>
      </c>
      <c r="E7381" t="s">
        <v>13</v>
      </c>
      <c r="F7381" t="s">
        <v>52</v>
      </c>
      <c r="G7381">
        <v>90</v>
      </c>
      <c r="H7381">
        <v>118</v>
      </c>
      <c r="I7381" t="str">
        <f>INDEX('DATA - Teams'!$C:$C,MATCH(C7381,'DATA - Teams'!$B:$B,0))</f>
        <v>RICHO</v>
      </c>
    </row>
    <row r="7382" spans="1:9" hidden="1" x14ac:dyDescent="0.2">
      <c r="A7382">
        <v>2018</v>
      </c>
      <c r="B7382">
        <v>9</v>
      </c>
      <c r="C7382" t="s">
        <v>420</v>
      </c>
      <c r="D7382" t="s">
        <v>350</v>
      </c>
      <c r="E7382" t="s">
        <v>17</v>
      </c>
      <c r="F7382" t="s">
        <v>43</v>
      </c>
      <c r="G7382">
        <v>73</v>
      </c>
      <c r="H7382">
        <v>105</v>
      </c>
      <c r="I7382" t="str">
        <f>INDEX('DATA - Teams'!$C:$C,MATCH(C7382,'DATA - Teams'!$B:$B,0))</f>
        <v>RICHO</v>
      </c>
    </row>
    <row r="7383" spans="1:9" hidden="1" x14ac:dyDescent="0.2">
      <c r="A7383">
        <v>2018</v>
      </c>
      <c r="B7383">
        <v>9</v>
      </c>
      <c r="C7383" t="s">
        <v>420</v>
      </c>
      <c r="D7383" t="s">
        <v>199</v>
      </c>
      <c r="E7383" t="s">
        <v>17</v>
      </c>
      <c r="F7383" t="s">
        <v>38</v>
      </c>
      <c r="G7383">
        <v>88</v>
      </c>
      <c r="H7383">
        <v>63</v>
      </c>
      <c r="I7383" t="str">
        <f>INDEX('DATA - Teams'!$C:$C,MATCH(C7383,'DATA - Teams'!$B:$B,0))</f>
        <v>RICHO</v>
      </c>
    </row>
    <row r="7384" spans="1:9" hidden="1" x14ac:dyDescent="0.2">
      <c r="A7384">
        <v>2018</v>
      </c>
      <c r="B7384">
        <v>9</v>
      </c>
      <c r="C7384" t="s">
        <v>420</v>
      </c>
      <c r="D7384" t="s">
        <v>279</v>
      </c>
      <c r="E7384" t="s">
        <v>32</v>
      </c>
      <c r="F7384" t="s">
        <v>41</v>
      </c>
      <c r="G7384">
        <v>93</v>
      </c>
      <c r="H7384">
        <v>64</v>
      </c>
      <c r="I7384" t="str">
        <f>INDEX('DATA - Teams'!$C:$C,MATCH(C7384,'DATA - Teams'!$B:$B,0))</f>
        <v>RICHO</v>
      </c>
    </row>
    <row r="7385" spans="1:9" hidden="1" x14ac:dyDescent="0.2">
      <c r="A7385">
        <v>2018</v>
      </c>
      <c r="B7385">
        <v>9</v>
      </c>
      <c r="C7385" t="s">
        <v>420</v>
      </c>
      <c r="D7385" t="s">
        <v>278</v>
      </c>
      <c r="E7385" t="s">
        <v>32</v>
      </c>
      <c r="F7385" t="s">
        <v>43</v>
      </c>
      <c r="G7385">
        <v>79</v>
      </c>
      <c r="H7385">
        <v>54</v>
      </c>
      <c r="I7385" t="str">
        <f>INDEX('DATA - Teams'!$C:$C,MATCH(C7385,'DATA - Teams'!$B:$B,0))</f>
        <v>RICHO</v>
      </c>
    </row>
    <row r="7386" spans="1:9" hidden="1" x14ac:dyDescent="0.2">
      <c r="A7386">
        <v>2018</v>
      </c>
      <c r="B7386">
        <v>9</v>
      </c>
      <c r="C7386" t="s">
        <v>420</v>
      </c>
      <c r="D7386" t="s">
        <v>132</v>
      </c>
      <c r="E7386" t="s">
        <v>23</v>
      </c>
      <c r="F7386" t="s">
        <v>41</v>
      </c>
      <c r="G7386">
        <v>112</v>
      </c>
      <c r="H7386">
        <v>83</v>
      </c>
      <c r="I7386" t="str">
        <f>INDEX('DATA - Teams'!$C:$C,MATCH(C7386,'DATA - Teams'!$B:$B,0))</f>
        <v>RICHO</v>
      </c>
    </row>
    <row r="7387" spans="1:9" hidden="1" x14ac:dyDescent="0.2">
      <c r="A7387">
        <v>2018</v>
      </c>
      <c r="B7387">
        <v>9</v>
      </c>
      <c r="C7387" t="s">
        <v>420</v>
      </c>
      <c r="D7387" t="s">
        <v>182</v>
      </c>
      <c r="E7387" t="s">
        <v>23</v>
      </c>
      <c r="F7387" t="s">
        <v>43</v>
      </c>
      <c r="G7387">
        <v>78</v>
      </c>
      <c r="H7387">
        <v>78</v>
      </c>
      <c r="I7387" t="str">
        <f>INDEX('DATA - Teams'!$C:$C,MATCH(C7387,'DATA - Teams'!$B:$B,0))</f>
        <v>RICHO</v>
      </c>
    </row>
    <row r="7388" spans="1:9" hidden="1" x14ac:dyDescent="0.2">
      <c r="A7388">
        <v>2018</v>
      </c>
      <c r="B7388">
        <v>9</v>
      </c>
      <c r="C7388" t="s">
        <v>420</v>
      </c>
      <c r="D7388" t="s">
        <v>419</v>
      </c>
      <c r="E7388" t="s">
        <v>23</v>
      </c>
      <c r="F7388" t="s">
        <v>38</v>
      </c>
      <c r="G7388">
        <v>85</v>
      </c>
      <c r="H7388">
        <v>113</v>
      </c>
      <c r="I7388" t="str">
        <f>INDEX('DATA - Teams'!$C:$C,MATCH(C7388,'DATA - Teams'!$B:$B,0))</f>
        <v>RICHO</v>
      </c>
    </row>
    <row r="7389" spans="1:9" hidden="1" x14ac:dyDescent="0.2">
      <c r="A7389">
        <v>2018</v>
      </c>
      <c r="B7389">
        <v>9</v>
      </c>
      <c r="C7389" t="s">
        <v>420</v>
      </c>
      <c r="D7389" t="s">
        <v>189</v>
      </c>
      <c r="E7389" t="s">
        <v>35</v>
      </c>
      <c r="F7389" t="s">
        <v>43</v>
      </c>
      <c r="G7389">
        <v>79</v>
      </c>
      <c r="H7389">
        <v>91</v>
      </c>
      <c r="I7389" t="str">
        <f>INDEX('DATA - Teams'!$C:$C,MATCH(C7389,'DATA - Teams'!$B:$B,0))</f>
        <v>RICHO</v>
      </c>
    </row>
    <row r="7390" spans="1:9" hidden="1" x14ac:dyDescent="0.2">
      <c r="A7390">
        <v>2018</v>
      </c>
      <c r="B7390">
        <v>9</v>
      </c>
      <c r="C7390" t="s">
        <v>420</v>
      </c>
      <c r="D7390" t="s">
        <v>48</v>
      </c>
      <c r="E7390" t="s">
        <v>16</v>
      </c>
      <c r="F7390" t="s">
        <v>59</v>
      </c>
      <c r="G7390">
        <v>92</v>
      </c>
      <c r="H7390">
        <v>96</v>
      </c>
      <c r="I7390" t="str">
        <f>INDEX('DATA - Teams'!$C:$C,MATCH(C7390,'DATA - Teams'!$B:$B,0))</f>
        <v>RICHO</v>
      </c>
    </row>
    <row r="7391" spans="1:9" hidden="1" x14ac:dyDescent="0.2">
      <c r="A7391">
        <v>2018</v>
      </c>
      <c r="B7391">
        <v>9</v>
      </c>
      <c r="C7391" t="s">
        <v>420</v>
      </c>
      <c r="D7391" t="s">
        <v>338</v>
      </c>
      <c r="E7391" t="s">
        <v>16</v>
      </c>
      <c r="F7391" t="s">
        <v>59</v>
      </c>
      <c r="G7391">
        <v>84</v>
      </c>
      <c r="H7391">
        <v>94</v>
      </c>
      <c r="I7391" t="str">
        <f>INDEX('DATA - Teams'!$C:$C,MATCH(C7391,'DATA - Teams'!$B:$B,0))</f>
        <v>RICHO</v>
      </c>
    </row>
    <row r="7392" spans="1:9" hidden="1" x14ac:dyDescent="0.2">
      <c r="A7392">
        <v>2018</v>
      </c>
      <c r="B7392">
        <v>9</v>
      </c>
      <c r="C7392" t="s">
        <v>420</v>
      </c>
      <c r="D7392" t="s">
        <v>212</v>
      </c>
      <c r="E7392" t="s">
        <v>28</v>
      </c>
      <c r="F7392" t="s">
        <v>59</v>
      </c>
      <c r="G7392">
        <v>95</v>
      </c>
      <c r="H7392">
        <v>0</v>
      </c>
      <c r="I7392" t="str">
        <f>INDEX('DATA - Teams'!$C:$C,MATCH(C7392,'DATA - Teams'!$B:$B,0))</f>
        <v>RICHO</v>
      </c>
    </row>
    <row r="7393" spans="1:9" hidden="1" x14ac:dyDescent="0.2">
      <c r="A7393">
        <v>2018</v>
      </c>
      <c r="B7393">
        <v>9</v>
      </c>
      <c r="C7393" t="s">
        <v>420</v>
      </c>
      <c r="D7393" t="s">
        <v>90</v>
      </c>
      <c r="E7393" t="s">
        <v>28</v>
      </c>
      <c r="F7393" t="s">
        <v>59</v>
      </c>
      <c r="G7393">
        <v>100</v>
      </c>
      <c r="H7393">
        <v>80</v>
      </c>
      <c r="I7393" t="str">
        <f>INDEX('DATA - Teams'!$C:$C,MATCH(C7393,'DATA - Teams'!$B:$B,0))</f>
        <v>RICHO</v>
      </c>
    </row>
    <row r="7394" spans="1:9" hidden="1" x14ac:dyDescent="0.2">
      <c r="A7394">
        <v>2018</v>
      </c>
      <c r="B7394">
        <v>10</v>
      </c>
      <c r="C7394" t="s">
        <v>420</v>
      </c>
      <c r="D7394" t="s">
        <v>183</v>
      </c>
      <c r="E7394" t="s">
        <v>10</v>
      </c>
      <c r="F7394" t="s">
        <v>41</v>
      </c>
      <c r="G7394">
        <v>113</v>
      </c>
      <c r="H7394">
        <v>126</v>
      </c>
      <c r="I7394" t="str">
        <f>INDEX('DATA - Teams'!$C:$C,MATCH(C7394,'DATA - Teams'!$B:$B,0))</f>
        <v>RICHO</v>
      </c>
    </row>
    <row r="7395" spans="1:9" hidden="1" x14ac:dyDescent="0.2">
      <c r="A7395">
        <v>2018</v>
      </c>
      <c r="B7395">
        <v>10</v>
      </c>
      <c r="C7395" t="s">
        <v>420</v>
      </c>
      <c r="D7395" t="s">
        <v>68</v>
      </c>
      <c r="E7395" t="s">
        <v>14</v>
      </c>
      <c r="F7395" t="s">
        <v>38</v>
      </c>
      <c r="G7395">
        <v>78</v>
      </c>
      <c r="H7395">
        <v>72</v>
      </c>
      <c r="I7395" t="str">
        <f>INDEX('DATA - Teams'!$C:$C,MATCH(C7395,'DATA - Teams'!$B:$B,0))</f>
        <v>RICHO</v>
      </c>
    </row>
    <row r="7396" spans="1:9" hidden="1" x14ac:dyDescent="0.2">
      <c r="A7396">
        <v>2018</v>
      </c>
      <c r="B7396">
        <v>10</v>
      </c>
      <c r="C7396" t="s">
        <v>420</v>
      </c>
      <c r="D7396" t="s">
        <v>282</v>
      </c>
      <c r="E7396" t="s">
        <v>14</v>
      </c>
      <c r="F7396" t="s">
        <v>41</v>
      </c>
      <c r="G7396">
        <v>97</v>
      </c>
      <c r="H7396">
        <v>105</v>
      </c>
      <c r="I7396" t="str">
        <f>INDEX('DATA - Teams'!$C:$C,MATCH(C7396,'DATA - Teams'!$B:$B,0))</f>
        <v>RICHO</v>
      </c>
    </row>
    <row r="7397" spans="1:9" hidden="1" x14ac:dyDescent="0.2">
      <c r="A7397">
        <v>2018</v>
      </c>
      <c r="B7397">
        <v>10</v>
      </c>
      <c r="C7397" t="s">
        <v>420</v>
      </c>
      <c r="D7397" t="s">
        <v>298</v>
      </c>
      <c r="E7397" t="s">
        <v>22</v>
      </c>
      <c r="F7397" t="s">
        <v>38</v>
      </c>
      <c r="G7397">
        <v>80</v>
      </c>
      <c r="H7397">
        <v>76</v>
      </c>
      <c r="I7397" t="str">
        <f>INDEX('DATA - Teams'!$C:$C,MATCH(C7397,'DATA - Teams'!$B:$B,0))</f>
        <v>RICHO</v>
      </c>
    </row>
    <row r="7398" spans="1:9" hidden="1" x14ac:dyDescent="0.2">
      <c r="A7398">
        <v>2018</v>
      </c>
      <c r="B7398">
        <v>10</v>
      </c>
      <c r="C7398" t="s">
        <v>420</v>
      </c>
      <c r="D7398" t="s">
        <v>299</v>
      </c>
      <c r="E7398" t="s">
        <v>22</v>
      </c>
      <c r="F7398" t="s">
        <v>41</v>
      </c>
      <c r="G7398">
        <v>115</v>
      </c>
      <c r="H7398">
        <v>47</v>
      </c>
      <c r="I7398" t="str">
        <f>INDEX('DATA - Teams'!$C:$C,MATCH(C7398,'DATA - Teams'!$B:$B,0))</f>
        <v>RICHO</v>
      </c>
    </row>
    <row r="7399" spans="1:9" hidden="1" x14ac:dyDescent="0.2">
      <c r="A7399">
        <v>2018</v>
      </c>
      <c r="B7399">
        <v>10</v>
      </c>
      <c r="C7399" t="s">
        <v>420</v>
      </c>
      <c r="D7399" t="s">
        <v>115</v>
      </c>
      <c r="E7399" t="s">
        <v>33</v>
      </c>
      <c r="F7399" t="s">
        <v>43</v>
      </c>
      <c r="G7399">
        <v>115</v>
      </c>
      <c r="H7399">
        <v>59</v>
      </c>
      <c r="I7399" t="str">
        <f>INDEX('DATA - Teams'!$C:$C,MATCH(C7399,'DATA - Teams'!$B:$B,0))</f>
        <v>RICHO</v>
      </c>
    </row>
    <row r="7400" spans="1:9" hidden="1" x14ac:dyDescent="0.2">
      <c r="A7400">
        <v>2018</v>
      </c>
      <c r="B7400">
        <v>10</v>
      </c>
      <c r="C7400" t="s">
        <v>420</v>
      </c>
      <c r="D7400" t="s">
        <v>355</v>
      </c>
      <c r="E7400" t="s">
        <v>33</v>
      </c>
      <c r="F7400" t="s">
        <v>38</v>
      </c>
      <c r="G7400">
        <v>80</v>
      </c>
      <c r="H7400">
        <v>85</v>
      </c>
      <c r="I7400" t="str">
        <f>INDEX('DATA - Teams'!$C:$C,MATCH(C7400,'DATA - Teams'!$B:$B,0))</f>
        <v>RICHO</v>
      </c>
    </row>
    <row r="7401" spans="1:9" hidden="1" x14ac:dyDescent="0.2">
      <c r="A7401">
        <v>2018</v>
      </c>
      <c r="B7401">
        <v>10</v>
      </c>
      <c r="C7401" t="s">
        <v>420</v>
      </c>
      <c r="D7401" t="s">
        <v>90</v>
      </c>
      <c r="E7401" t="s">
        <v>28</v>
      </c>
      <c r="F7401" t="s">
        <v>41</v>
      </c>
      <c r="G7401">
        <v>99</v>
      </c>
      <c r="H7401">
        <v>56</v>
      </c>
      <c r="I7401" t="str">
        <f>INDEX('DATA - Teams'!$C:$C,MATCH(C7401,'DATA - Teams'!$B:$B,0))</f>
        <v>RICHO</v>
      </c>
    </row>
    <row r="7402" spans="1:9" hidden="1" x14ac:dyDescent="0.2">
      <c r="A7402">
        <v>2018</v>
      </c>
      <c r="B7402">
        <v>10</v>
      </c>
      <c r="C7402" t="s">
        <v>420</v>
      </c>
      <c r="D7402" t="s">
        <v>1064</v>
      </c>
      <c r="E7402" t="s">
        <v>36</v>
      </c>
      <c r="F7402" t="s">
        <v>41</v>
      </c>
      <c r="G7402">
        <v>125</v>
      </c>
      <c r="H7402">
        <v>109</v>
      </c>
      <c r="I7402" t="str">
        <f>INDEX('DATA - Teams'!$C:$C,MATCH(C7402,'DATA - Teams'!$B:$B,0))</f>
        <v>RICHO</v>
      </c>
    </row>
    <row r="7403" spans="1:9" hidden="1" x14ac:dyDescent="0.2">
      <c r="A7403">
        <v>2018</v>
      </c>
      <c r="B7403">
        <v>10</v>
      </c>
      <c r="C7403" t="s">
        <v>420</v>
      </c>
      <c r="D7403" t="s">
        <v>422</v>
      </c>
      <c r="E7403" t="s">
        <v>13</v>
      </c>
      <c r="F7403" t="s">
        <v>52</v>
      </c>
      <c r="G7403">
        <v>93</v>
      </c>
      <c r="H7403">
        <v>107</v>
      </c>
      <c r="I7403" t="str">
        <f>INDEX('DATA - Teams'!$C:$C,MATCH(C7403,'DATA - Teams'!$B:$B,0))</f>
        <v>RICHO</v>
      </c>
    </row>
    <row r="7404" spans="1:9" hidden="1" x14ac:dyDescent="0.2">
      <c r="A7404">
        <v>2018</v>
      </c>
      <c r="B7404">
        <v>10</v>
      </c>
      <c r="C7404" t="s">
        <v>420</v>
      </c>
      <c r="D7404" t="s">
        <v>350</v>
      </c>
      <c r="E7404" t="s">
        <v>17</v>
      </c>
      <c r="F7404" t="s">
        <v>43</v>
      </c>
      <c r="G7404">
        <v>84</v>
      </c>
      <c r="H7404">
        <v>130</v>
      </c>
      <c r="I7404" t="str">
        <f>INDEX('DATA - Teams'!$C:$C,MATCH(C7404,'DATA - Teams'!$B:$B,0))</f>
        <v>RICHO</v>
      </c>
    </row>
    <row r="7405" spans="1:9" hidden="1" x14ac:dyDescent="0.2">
      <c r="A7405">
        <v>2018</v>
      </c>
      <c r="B7405">
        <v>10</v>
      </c>
      <c r="C7405" t="s">
        <v>420</v>
      </c>
      <c r="D7405" t="s">
        <v>199</v>
      </c>
      <c r="E7405" t="s">
        <v>17</v>
      </c>
      <c r="F7405" t="s">
        <v>38</v>
      </c>
      <c r="G7405">
        <v>97</v>
      </c>
      <c r="H7405">
        <v>123</v>
      </c>
      <c r="I7405" t="str">
        <f>INDEX('DATA - Teams'!$C:$C,MATCH(C7405,'DATA - Teams'!$B:$B,0))</f>
        <v>RICHO</v>
      </c>
    </row>
    <row r="7406" spans="1:9" hidden="1" x14ac:dyDescent="0.2">
      <c r="A7406">
        <v>2018</v>
      </c>
      <c r="B7406">
        <v>10</v>
      </c>
      <c r="C7406" t="s">
        <v>420</v>
      </c>
      <c r="D7406" t="s">
        <v>279</v>
      </c>
      <c r="E7406" t="s">
        <v>32</v>
      </c>
      <c r="F7406" t="s">
        <v>41</v>
      </c>
      <c r="G7406">
        <v>96</v>
      </c>
      <c r="H7406">
        <v>118</v>
      </c>
      <c r="I7406" t="str">
        <f>INDEX('DATA - Teams'!$C:$C,MATCH(C7406,'DATA - Teams'!$B:$B,0))</f>
        <v>RICHO</v>
      </c>
    </row>
    <row r="7407" spans="1:9" hidden="1" x14ac:dyDescent="0.2">
      <c r="A7407">
        <v>2018</v>
      </c>
      <c r="B7407">
        <v>10</v>
      </c>
      <c r="C7407" t="s">
        <v>420</v>
      </c>
      <c r="D7407" t="s">
        <v>278</v>
      </c>
      <c r="E7407" t="s">
        <v>32</v>
      </c>
      <c r="F7407" t="s">
        <v>43</v>
      </c>
      <c r="G7407">
        <v>92</v>
      </c>
      <c r="H7407">
        <v>149</v>
      </c>
      <c r="I7407" t="str">
        <f>INDEX('DATA - Teams'!$C:$C,MATCH(C7407,'DATA - Teams'!$B:$B,0))</f>
        <v>RICHO</v>
      </c>
    </row>
    <row r="7408" spans="1:9" hidden="1" x14ac:dyDescent="0.2">
      <c r="A7408">
        <v>2018</v>
      </c>
      <c r="B7408">
        <v>10</v>
      </c>
      <c r="C7408" t="s">
        <v>420</v>
      </c>
      <c r="D7408" t="s">
        <v>132</v>
      </c>
      <c r="E7408" t="s">
        <v>23</v>
      </c>
      <c r="F7408" t="s">
        <v>41</v>
      </c>
      <c r="G7408">
        <v>98</v>
      </c>
      <c r="H7408">
        <v>67</v>
      </c>
      <c r="I7408" t="str">
        <f>INDEX('DATA - Teams'!$C:$C,MATCH(C7408,'DATA - Teams'!$B:$B,0))</f>
        <v>RICHO</v>
      </c>
    </row>
    <row r="7409" spans="1:9" hidden="1" x14ac:dyDescent="0.2">
      <c r="A7409">
        <v>2018</v>
      </c>
      <c r="B7409">
        <v>10</v>
      </c>
      <c r="C7409" t="s">
        <v>420</v>
      </c>
      <c r="D7409" t="s">
        <v>182</v>
      </c>
      <c r="E7409" t="s">
        <v>23</v>
      </c>
      <c r="F7409" t="s">
        <v>43</v>
      </c>
      <c r="G7409">
        <v>73</v>
      </c>
      <c r="H7409">
        <v>35</v>
      </c>
      <c r="I7409" t="str">
        <f>INDEX('DATA - Teams'!$C:$C,MATCH(C7409,'DATA - Teams'!$B:$B,0))</f>
        <v>RICHO</v>
      </c>
    </row>
    <row r="7410" spans="1:9" hidden="1" x14ac:dyDescent="0.2">
      <c r="A7410">
        <v>2018</v>
      </c>
      <c r="B7410">
        <v>10</v>
      </c>
      <c r="C7410" t="s">
        <v>420</v>
      </c>
      <c r="D7410" t="s">
        <v>419</v>
      </c>
      <c r="E7410" t="s">
        <v>23</v>
      </c>
      <c r="F7410" t="s">
        <v>38</v>
      </c>
      <c r="G7410">
        <v>90</v>
      </c>
      <c r="H7410">
        <v>91</v>
      </c>
      <c r="I7410" t="str">
        <f>INDEX('DATA - Teams'!$C:$C,MATCH(C7410,'DATA - Teams'!$B:$B,0))</f>
        <v>RICHO</v>
      </c>
    </row>
    <row r="7411" spans="1:9" hidden="1" x14ac:dyDescent="0.2">
      <c r="A7411">
        <v>2018</v>
      </c>
      <c r="B7411">
        <v>10</v>
      </c>
      <c r="C7411" t="s">
        <v>420</v>
      </c>
      <c r="D7411" t="s">
        <v>189</v>
      </c>
      <c r="E7411" t="s">
        <v>35</v>
      </c>
      <c r="F7411" t="s">
        <v>43</v>
      </c>
      <c r="G7411">
        <v>88</v>
      </c>
      <c r="H7411">
        <v>104</v>
      </c>
      <c r="I7411" t="str">
        <f>INDEX('DATA - Teams'!$C:$C,MATCH(C7411,'DATA - Teams'!$B:$B,0))</f>
        <v>RICHO</v>
      </c>
    </row>
    <row r="7412" spans="1:9" hidden="1" x14ac:dyDescent="0.2">
      <c r="A7412">
        <v>2018</v>
      </c>
      <c r="B7412">
        <v>10</v>
      </c>
      <c r="C7412" t="s">
        <v>420</v>
      </c>
      <c r="D7412" t="s">
        <v>164</v>
      </c>
      <c r="E7412" t="s">
        <v>16</v>
      </c>
      <c r="F7412" t="s">
        <v>59</v>
      </c>
      <c r="G7412">
        <v>89</v>
      </c>
      <c r="H7412">
        <v>0</v>
      </c>
      <c r="I7412" t="str">
        <f>INDEX('DATA - Teams'!$C:$C,MATCH(C7412,'DATA - Teams'!$B:$B,0))</f>
        <v>RICHO</v>
      </c>
    </row>
    <row r="7413" spans="1:9" hidden="1" x14ac:dyDescent="0.2">
      <c r="A7413">
        <v>2018</v>
      </c>
      <c r="B7413">
        <v>10</v>
      </c>
      <c r="C7413" t="s">
        <v>420</v>
      </c>
      <c r="D7413" t="s">
        <v>48</v>
      </c>
      <c r="E7413" t="s">
        <v>16</v>
      </c>
      <c r="F7413" t="s">
        <v>59</v>
      </c>
      <c r="G7413">
        <v>92</v>
      </c>
      <c r="H7413">
        <v>0</v>
      </c>
      <c r="I7413" t="str">
        <f>INDEX('DATA - Teams'!$C:$C,MATCH(C7413,'DATA - Teams'!$B:$B,0))</f>
        <v>RICHO</v>
      </c>
    </row>
    <row r="7414" spans="1:9" hidden="1" x14ac:dyDescent="0.2">
      <c r="A7414">
        <v>2018</v>
      </c>
      <c r="B7414">
        <v>10</v>
      </c>
      <c r="C7414" t="s">
        <v>420</v>
      </c>
      <c r="D7414" t="s">
        <v>338</v>
      </c>
      <c r="E7414" t="s">
        <v>16</v>
      </c>
      <c r="F7414" t="s">
        <v>59</v>
      </c>
      <c r="G7414">
        <v>84</v>
      </c>
      <c r="H7414">
        <v>0</v>
      </c>
      <c r="I7414" t="str">
        <f>INDEX('DATA - Teams'!$C:$C,MATCH(C7414,'DATA - Teams'!$B:$B,0))</f>
        <v>RICHO</v>
      </c>
    </row>
    <row r="7415" spans="1:9" hidden="1" x14ac:dyDescent="0.2">
      <c r="A7415">
        <v>2018</v>
      </c>
      <c r="B7415">
        <v>10</v>
      </c>
      <c r="C7415" t="s">
        <v>420</v>
      </c>
      <c r="D7415" t="s">
        <v>212</v>
      </c>
      <c r="E7415" t="s">
        <v>28</v>
      </c>
      <c r="F7415" t="s">
        <v>59</v>
      </c>
      <c r="G7415">
        <v>95</v>
      </c>
      <c r="H7415">
        <v>0</v>
      </c>
      <c r="I7415" t="str">
        <f>INDEX('DATA - Teams'!$C:$C,MATCH(C7415,'DATA - Teams'!$B:$B,0))</f>
        <v>RICHO</v>
      </c>
    </row>
    <row r="7416" spans="1:9" hidden="1" x14ac:dyDescent="0.2">
      <c r="A7416">
        <v>2018</v>
      </c>
      <c r="B7416">
        <v>11</v>
      </c>
      <c r="C7416" t="s">
        <v>420</v>
      </c>
      <c r="D7416" t="s">
        <v>183</v>
      </c>
      <c r="E7416" t="s">
        <v>10</v>
      </c>
      <c r="F7416" t="s">
        <v>41</v>
      </c>
      <c r="G7416">
        <v>92</v>
      </c>
      <c r="H7416">
        <v>15</v>
      </c>
      <c r="I7416" t="str">
        <f>INDEX('DATA - Teams'!$C:$C,MATCH(C7416,'DATA - Teams'!$B:$B,0))</f>
        <v>RICHO</v>
      </c>
    </row>
    <row r="7417" spans="1:9" hidden="1" x14ac:dyDescent="0.2">
      <c r="A7417">
        <v>2018</v>
      </c>
      <c r="B7417">
        <v>11</v>
      </c>
      <c r="C7417" t="s">
        <v>420</v>
      </c>
      <c r="D7417" t="s">
        <v>164</v>
      </c>
      <c r="E7417" t="s">
        <v>16</v>
      </c>
      <c r="F7417" t="s">
        <v>41</v>
      </c>
      <c r="G7417">
        <v>79</v>
      </c>
      <c r="H7417">
        <v>66</v>
      </c>
      <c r="I7417" t="str">
        <f>INDEX('DATA - Teams'!$C:$C,MATCH(C7417,'DATA - Teams'!$B:$B,0))</f>
        <v>RICHO</v>
      </c>
    </row>
    <row r="7418" spans="1:9" hidden="1" x14ac:dyDescent="0.2">
      <c r="A7418">
        <v>2018</v>
      </c>
      <c r="B7418">
        <v>11</v>
      </c>
      <c r="C7418" t="s">
        <v>420</v>
      </c>
      <c r="D7418" t="s">
        <v>208</v>
      </c>
      <c r="E7418" t="s">
        <v>31</v>
      </c>
      <c r="F7418" t="s">
        <v>43</v>
      </c>
      <c r="G7418">
        <v>103</v>
      </c>
      <c r="H7418">
        <v>98</v>
      </c>
      <c r="I7418" t="str">
        <f>INDEX('DATA - Teams'!$C:$C,MATCH(C7418,'DATA - Teams'!$B:$B,0))</f>
        <v>RICHO</v>
      </c>
    </row>
    <row r="7419" spans="1:9" hidden="1" x14ac:dyDescent="0.2">
      <c r="A7419">
        <v>2018</v>
      </c>
      <c r="B7419">
        <v>11</v>
      </c>
      <c r="C7419" t="s">
        <v>420</v>
      </c>
      <c r="D7419" t="s">
        <v>68</v>
      </c>
      <c r="E7419" t="s">
        <v>14</v>
      </c>
      <c r="F7419" t="s">
        <v>38</v>
      </c>
      <c r="G7419">
        <v>72</v>
      </c>
      <c r="H7419">
        <v>46</v>
      </c>
      <c r="I7419" t="str">
        <f>INDEX('DATA - Teams'!$C:$C,MATCH(C7419,'DATA - Teams'!$B:$B,0))</f>
        <v>RICHO</v>
      </c>
    </row>
    <row r="7420" spans="1:9" hidden="1" x14ac:dyDescent="0.2">
      <c r="A7420">
        <v>2018</v>
      </c>
      <c r="B7420">
        <v>11</v>
      </c>
      <c r="C7420" t="s">
        <v>420</v>
      </c>
      <c r="D7420" t="s">
        <v>282</v>
      </c>
      <c r="E7420" t="s">
        <v>14</v>
      </c>
      <c r="F7420" t="s">
        <v>41</v>
      </c>
      <c r="G7420">
        <v>97</v>
      </c>
      <c r="H7420">
        <v>85</v>
      </c>
      <c r="I7420" t="str">
        <f>INDEX('DATA - Teams'!$C:$C,MATCH(C7420,'DATA - Teams'!$B:$B,0))</f>
        <v>RICHO</v>
      </c>
    </row>
    <row r="7421" spans="1:9" hidden="1" x14ac:dyDescent="0.2">
      <c r="A7421">
        <v>2018</v>
      </c>
      <c r="B7421">
        <v>11</v>
      </c>
      <c r="C7421" t="s">
        <v>420</v>
      </c>
      <c r="D7421" t="s">
        <v>299</v>
      </c>
      <c r="E7421" t="s">
        <v>22</v>
      </c>
      <c r="F7421" t="s">
        <v>41</v>
      </c>
      <c r="G7421">
        <v>126</v>
      </c>
      <c r="H7421">
        <v>128</v>
      </c>
      <c r="I7421" t="str">
        <f>INDEX('DATA - Teams'!$C:$C,MATCH(C7421,'DATA - Teams'!$B:$B,0))</f>
        <v>RICHO</v>
      </c>
    </row>
    <row r="7422" spans="1:9" hidden="1" x14ac:dyDescent="0.2">
      <c r="A7422">
        <v>2018</v>
      </c>
      <c r="B7422">
        <v>11</v>
      </c>
      <c r="C7422" t="s">
        <v>420</v>
      </c>
      <c r="D7422" t="s">
        <v>298</v>
      </c>
      <c r="E7422" t="s">
        <v>22</v>
      </c>
      <c r="F7422" t="s">
        <v>38</v>
      </c>
      <c r="G7422">
        <v>71</v>
      </c>
      <c r="H7422">
        <v>44</v>
      </c>
      <c r="I7422" t="str">
        <f>INDEX('DATA - Teams'!$C:$C,MATCH(C7422,'DATA - Teams'!$B:$B,0))</f>
        <v>RICHO</v>
      </c>
    </row>
    <row r="7423" spans="1:9" hidden="1" x14ac:dyDescent="0.2">
      <c r="A7423">
        <v>2018</v>
      </c>
      <c r="B7423">
        <v>11</v>
      </c>
      <c r="C7423" t="s">
        <v>420</v>
      </c>
      <c r="D7423" t="s">
        <v>355</v>
      </c>
      <c r="E7423" t="s">
        <v>33</v>
      </c>
      <c r="F7423" t="s">
        <v>38</v>
      </c>
      <c r="G7423">
        <v>90</v>
      </c>
      <c r="H7423">
        <v>95</v>
      </c>
      <c r="I7423" t="str">
        <f>INDEX('DATA - Teams'!$C:$C,MATCH(C7423,'DATA - Teams'!$B:$B,0))</f>
        <v>RICHO</v>
      </c>
    </row>
    <row r="7424" spans="1:9" hidden="1" x14ac:dyDescent="0.2">
      <c r="A7424">
        <v>2018</v>
      </c>
      <c r="B7424">
        <v>11</v>
      </c>
      <c r="C7424" t="s">
        <v>420</v>
      </c>
      <c r="D7424" t="s">
        <v>1064</v>
      </c>
      <c r="E7424" t="s">
        <v>36</v>
      </c>
      <c r="F7424" t="s">
        <v>41</v>
      </c>
      <c r="G7424">
        <v>120</v>
      </c>
      <c r="H7424">
        <v>102</v>
      </c>
      <c r="I7424" t="str">
        <f>INDEX('DATA - Teams'!$C:$C,MATCH(C7424,'DATA - Teams'!$B:$B,0))</f>
        <v>RICHO</v>
      </c>
    </row>
    <row r="7425" spans="1:9" hidden="1" x14ac:dyDescent="0.2">
      <c r="A7425">
        <v>2018</v>
      </c>
      <c r="B7425">
        <v>11</v>
      </c>
      <c r="C7425" t="s">
        <v>420</v>
      </c>
      <c r="D7425" t="s">
        <v>422</v>
      </c>
      <c r="E7425" t="s">
        <v>13</v>
      </c>
      <c r="F7425" t="s">
        <v>52</v>
      </c>
      <c r="G7425">
        <v>98</v>
      </c>
      <c r="H7425">
        <v>129</v>
      </c>
      <c r="I7425" t="str">
        <f>INDEX('DATA - Teams'!$C:$C,MATCH(C7425,'DATA - Teams'!$B:$B,0))</f>
        <v>RICHO</v>
      </c>
    </row>
    <row r="7426" spans="1:9" hidden="1" x14ac:dyDescent="0.2">
      <c r="A7426">
        <v>2018</v>
      </c>
      <c r="B7426">
        <v>11</v>
      </c>
      <c r="C7426" t="s">
        <v>420</v>
      </c>
      <c r="D7426" t="s">
        <v>350</v>
      </c>
      <c r="E7426" t="s">
        <v>17</v>
      </c>
      <c r="F7426" t="s">
        <v>43</v>
      </c>
      <c r="G7426">
        <v>86</v>
      </c>
      <c r="H7426">
        <v>89</v>
      </c>
      <c r="I7426" t="str">
        <f>INDEX('DATA - Teams'!$C:$C,MATCH(C7426,'DATA - Teams'!$B:$B,0))</f>
        <v>RICHO</v>
      </c>
    </row>
    <row r="7427" spans="1:9" hidden="1" x14ac:dyDescent="0.2">
      <c r="A7427">
        <v>2018</v>
      </c>
      <c r="B7427">
        <v>11</v>
      </c>
      <c r="C7427" t="s">
        <v>420</v>
      </c>
      <c r="D7427" t="s">
        <v>199</v>
      </c>
      <c r="E7427" t="s">
        <v>17</v>
      </c>
      <c r="F7427" t="s">
        <v>38</v>
      </c>
      <c r="G7427">
        <v>117</v>
      </c>
      <c r="H7427">
        <v>127</v>
      </c>
      <c r="I7427" t="str">
        <f>INDEX('DATA - Teams'!$C:$C,MATCH(C7427,'DATA - Teams'!$B:$B,0))</f>
        <v>RICHO</v>
      </c>
    </row>
    <row r="7428" spans="1:9" hidden="1" x14ac:dyDescent="0.2">
      <c r="A7428">
        <v>2018</v>
      </c>
      <c r="B7428">
        <v>11</v>
      </c>
      <c r="C7428" t="s">
        <v>420</v>
      </c>
      <c r="D7428" t="s">
        <v>279</v>
      </c>
      <c r="E7428" t="s">
        <v>32</v>
      </c>
      <c r="F7428" t="s">
        <v>41</v>
      </c>
      <c r="G7428">
        <v>107</v>
      </c>
      <c r="H7428">
        <v>111</v>
      </c>
      <c r="I7428" t="str">
        <f>INDEX('DATA - Teams'!$C:$C,MATCH(C7428,'DATA - Teams'!$B:$B,0))</f>
        <v>RICHO</v>
      </c>
    </row>
    <row r="7429" spans="1:9" hidden="1" x14ac:dyDescent="0.2">
      <c r="A7429">
        <v>2018</v>
      </c>
      <c r="B7429">
        <v>11</v>
      </c>
      <c r="C7429" t="s">
        <v>420</v>
      </c>
      <c r="D7429" t="s">
        <v>278</v>
      </c>
      <c r="E7429" t="s">
        <v>32</v>
      </c>
      <c r="F7429" t="s">
        <v>43</v>
      </c>
      <c r="G7429">
        <v>90</v>
      </c>
      <c r="H7429">
        <v>86</v>
      </c>
      <c r="I7429" t="str">
        <f>INDEX('DATA - Teams'!$C:$C,MATCH(C7429,'DATA - Teams'!$B:$B,0))</f>
        <v>RICHO</v>
      </c>
    </row>
    <row r="7430" spans="1:9" hidden="1" x14ac:dyDescent="0.2">
      <c r="A7430">
        <v>2018</v>
      </c>
      <c r="B7430">
        <v>11</v>
      </c>
      <c r="C7430" t="s">
        <v>420</v>
      </c>
      <c r="D7430" t="s">
        <v>132</v>
      </c>
      <c r="E7430" t="s">
        <v>23</v>
      </c>
      <c r="F7430" t="s">
        <v>41</v>
      </c>
      <c r="G7430">
        <v>98</v>
      </c>
      <c r="H7430">
        <v>95</v>
      </c>
      <c r="I7430" t="str">
        <f>INDEX('DATA - Teams'!$C:$C,MATCH(C7430,'DATA - Teams'!$B:$B,0))</f>
        <v>RICHO</v>
      </c>
    </row>
    <row r="7431" spans="1:9" hidden="1" x14ac:dyDescent="0.2">
      <c r="A7431">
        <v>2018</v>
      </c>
      <c r="B7431">
        <v>11</v>
      </c>
      <c r="C7431" t="s">
        <v>420</v>
      </c>
      <c r="D7431" t="s">
        <v>182</v>
      </c>
      <c r="E7431" t="s">
        <v>23</v>
      </c>
      <c r="F7431" t="s">
        <v>43</v>
      </c>
      <c r="G7431">
        <v>82</v>
      </c>
      <c r="H7431">
        <v>132</v>
      </c>
      <c r="I7431" t="str">
        <f>INDEX('DATA - Teams'!$C:$C,MATCH(C7431,'DATA - Teams'!$B:$B,0))</f>
        <v>RICHO</v>
      </c>
    </row>
    <row r="7432" spans="1:9" hidden="1" x14ac:dyDescent="0.2">
      <c r="A7432">
        <v>2018</v>
      </c>
      <c r="B7432">
        <v>11</v>
      </c>
      <c r="C7432" t="s">
        <v>420</v>
      </c>
      <c r="D7432" t="s">
        <v>419</v>
      </c>
      <c r="E7432" t="s">
        <v>23</v>
      </c>
      <c r="F7432" t="s">
        <v>38</v>
      </c>
      <c r="G7432">
        <v>75</v>
      </c>
      <c r="H7432">
        <v>6</v>
      </c>
      <c r="I7432" t="str">
        <f>INDEX('DATA - Teams'!$C:$C,MATCH(C7432,'DATA - Teams'!$B:$B,0))</f>
        <v>RICHO</v>
      </c>
    </row>
    <row r="7433" spans="1:9" hidden="1" x14ac:dyDescent="0.2">
      <c r="A7433">
        <v>2018</v>
      </c>
      <c r="B7433">
        <v>11</v>
      </c>
      <c r="C7433" t="s">
        <v>420</v>
      </c>
      <c r="D7433" t="s">
        <v>189</v>
      </c>
      <c r="E7433" t="s">
        <v>35</v>
      </c>
      <c r="F7433" t="s">
        <v>43</v>
      </c>
      <c r="G7433">
        <v>86</v>
      </c>
      <c r="H7433">
        <v>95</v>
      </c>
      <c r="I7433" t="str">
        <f>INDEX('DATA - Teams'!$C:$C,MATCH(C7433,'DATA - Teams'!$B:$B,0))</f>
        <v>RICHO</v>
      </c>
    </row>
    <row r="7434" spans="1:9" hidden="1" x14ac:dyDescent="0.2">
      <c r="A7434">
        <v>2018</v>
      </c>
      <c r="B7434">
        <v>11</v>
      </c>
      <c r="C7434" t="s">
        <v>420</v>
      </c>
      <c r="D7434" t="s">
        <v>48</v>
      </c>
      <c r="E7434" t="s">
        <v>16</v>
      </c>
      <c r="F7434" t="s">
        <v>59</v>
      </c>
      <c r="G7434">
        <v>85</v>
      </c>
      <c r="H7434">
        <v>85</v>
      </c>
      <c r="I7434" t="str">
        <f>INDEX('DATA - Teams'!$C:$C,MATCH(C7434,'DATA - Teams'!$B:$B,0))</f>
        <v>RICHO</v>
      </c>
    </row>
    <row r="7435" spans="1:9" hidden="1" x14ac:dyDescent="0.2">
      <c r="A7435">
        <v>2018</v>
      </c>
      <c r="B7435">
        <v>11</v>
      </c>
      <c r="C7435" t="s">
        <v>420</v>
      </c>
      <c r="D7435" t="s">
        <v>338</v>
      </c>
      <c r="E7435" t="s">
        <v>16</v>
      </c>
      <c r="F7435" t="s">
        <v>59</v>
      </c>
      <c r="G7435">
        <v>84</v>
      </c>
      <c r="H7435">
        <v>61</v>
      </c>
      <c r="I7435" t="str">
        <f>INDEX('DATA - Teams'!$C:$C,MATCH(C7435,'DATA - Teams'!$B:$B,0))</f>
        <v>RICHO</v>
      </c>
    </row>
    <row r="7436" spans="1:9" hidden="1" x14ac:dyDescent="0.2">
      <c r="A7436">
        <v>2018</v>
      </c>
      <c r="B7436">
        <v>11</v>
      </c>
      <c r="C7436" t="s">
        <v>420</v>
      </c>
      <c r="D7436" t="s">
        <v>115</v>
      </c>
      <c r="E7436" t="s">
        <v>33</v>
      </c>
      <c r="F7436" t="s">
        <v>59</v>
      </c>
      <c r="G7436">
        <v>115</v>
      </c>
      <c r="H7436">
        <v>0</v>
      </c>
      <c r="I7436" t="str">
        <f>INDEX('DATA - Teams'!$C:$C,MATCH(C7436,'DATA - Teams'!$B:$B,0))</f>
        <v>RICHO</v>
      </c>
    </row>
    <row r="7437" spans="1:9" hidden="1" x14ac:dyDescent="0.2">
      <c r="A7437">
        <v>2018</v>
      </c>
      <c r="B7437">
        <v>11</v>
      </c>
      <c r="C7437" t="s">
        <v>420</v>
      </c>
      <c r="D7437" t="s">
        <v>212</v>
      </c>
      <c r="E7437" t="s">
        <v>28</v>
      </c>
      <c r="F7437" t="s">
        <v>59</v>
      </c>
      <c r="G7437">
        <v>95</v>
      </c>
      <c r="H7437">
        <v>0</v>
      </c>
      <c r="I7437" t="str">
        <f>INDEX('DATA - Teams'!$C:$C,MATCH(C7437,'DATA - Teams'!$B:$B,0))</f>
        <v>RICHO</v>
      </c>
    </row>
    <row r="7438" spans="1:9" hidden="1" x14ac:dyDescent="0.2">
      <c r="A7438">
        <v>2018</v>
      </c>
      <c r="B7438">
        <v>12</v>
      </c>
      <c r="C7438" t="s">
        <v>420</v>
      </c>
      <c r="D7438" t="s">
        <v>48</v>
      </c>
      <c r="E7438" t="s">
        <v>16</v>
      </c>
      <c r="F7438" t="s">
        <v>52</v>
      </c>
      <c r="G7438">
        <v>91</v>
      </c>
      <c r="H7438">
        <v>99</v>
      </c>
      <c r="I7438" t="str">
        <f>INDEX('DATA - Teams'!$C:$C,MATCH(C7438,'DATA - Teams'!$B:$B,0))</f>
        <v>RICHO</v>
      </c>
    </row>
    <row r="7439" spans="1:9" hidden="1" x14ac:dyDescent="0.2">
      <c r="A7439">
        <v>2018</v>
      </c>
      <c r="B7439">
        <v>12</v>
      </c>
      <c r="C7439" t="s">
        <v>420</v>
      </c>
      <c r="D7439" t="s">
        <v>164</v>
      </c>
      <c r="E7439" t="s">
        <v>16</v>
      </c>
      <c r="F7439" t="s">
        <v>41</v>
      </c>
      <c r="G7439">
        <v>96</v>
      </c>
      <c r="H7439">
        <v>142</v>
      </c>
      <c r="I7439" t="str">
        <f>INDEX('DATA - Teams'!$C:$C,MATCH(C7439,'DATA - Teams'!$B:$B,0))</f>
        <v>RICHO</v>
      </c>
    </row>
    <row r="7440" spans="1:9" hidden="1" x14ac:dyDescent="0.2">
      <c r="A7440">
        <v>2018</v>
      </c>
      <c r="B7440">
        <v>12</v>
      </c>
      <c r="C7440" t="s">
        <v>420</v>
      </c>
      <c r="D7440" t="s">
        <v>338</v>
      </c>
      <c r="E7440" t="s">
        <v>16</v>
      </c>
      <c r="F7440" t="s">
        <v>38</v>
      </c>
      <c r="G7440">
        <v>77</v>
      </c>
      <c r="H7440">
        <v>62</v>
      </c>
      <c r="I7440" t="str">
        <f>INDEX('DATA - Teams'!$C:$C,MATCH(C7440,'DATA - Teams'!$B:$B,0))</f>
        <v>RICHO</v>
      </c>
    </row>
    <row r="7441" spans="1:9" hidden="1" x14ac:dyDescent="0.2">
      <c r="A7441">
        <v>2018</v>
      </c>
      <c r="B7441">
        <v>12</v>
      </c>
      <c r="C7441" t="s">
        <v>420</v>
      </c>
      <c r="D7441" t="s">
        <v>320</v>
      </c>
      <c r="E7441" t="s">
        <v>14</v>
      </c>
      <c r="F7441" t="s">
        <v>43</v>
      </c>
      <c r="G7441">
        <v>68</v>
      </c>
      <c r="H7441">
        <v>77</v>
      </c>
      <c r="I7441" t="str">
        <f>INDEX('DATA - Teams'!$C:$C,MATCH(C7441,'DATA - Teams'!$B:$B,0))</f>
        <v>RICHO</v>
      </c>
    </row>
    <row r="7442" spans="1:9" hidden="1" x14ac:dyDescent="0.2">
      <c r="A7442">
        <v>2018</v>
      </c>
      <c r="B7442">
        <v>12</v>
      </c>
      <c r="C7442" t="s">
        <v>420</v>
      </c>
      <c r="D7442" t="s">
        <v>68</v>
      </c>
      <c r="E7442" t="s">
        <v>14</v>
      </c>
      <c r="F7442" t="s">
        <v>38</v>
      </c>
      <c r="G7442">
        <v>65</v>
      </c>
      <c r="H7442">
        <v>80</v>
      </c>
      <c r="I7442" t="str">
        <f>INDEX('DATA - Teams'!$C:$C,MATCH(C7442,'DATA - Teams'!$B:$B,0))</f>
        <v>RICHO</v>
      </c>
    </row>
    <row r="7443" spans="1:9" hidden="1" x14ac:dyDescent="0.2">
      <c r="A7443">
        <v>2018</v>
      </c>
      <c r="B7443">
        <v>12</v>
      </c>
      <c r="C7443" t="s">
        <v>420</v>
      </c>
      <c r="D7443" t="s">
        <v>355</v>
      </c>
      <c r="E7443" t="s">
        <v>33</v>
      </c>
      <c r="F7443" t="s">
        <v>38</v>
      </c>
      <c r="G7443">
        <v>82</v>
      </c>
      <c r="H7443">
        <v>69</v>
      </c>
      <c r="I7443" t="str">
        <f>INDEX('DATA - Teams'!$C:$C,MATCH(C7443,'DATA - Teams'!$B:$B,0))</f>
        <v>RICHO</v>
      </c>
    </row>
    <row r="7444" spans="1:9" hidden="1" x14ac:dyDescent="0.2">
      <c r="A7444">
        <v>2018</v>
      </c>
      <c r="B7444">
        <v>12</v>
      </c>
      <c r="C7444" t="s">
        <v>420</v>
      </c>
      <c r="D7444" t="s">
        <v>115</v>
      </c>
      <c r="E7444" t="s">
        <v>33</v>
      </c>
      <c r="F7444" t="s">
        <v>43</v>
      </c>
      <c r="G7444">
        <v>99</v>
      </c>
      <c r="H7444">
        <v>77</v>
      </c>
      <c r="I7444" t="str">
        <f>INDEX('DATA - Teams'!$C:$C,MATCH(C7444,'DATA - Teams'!$B:$B,0))</f>
        <v>RICHO</v>
      </c>
    </row>
    <row r="7445" spans="1:9" hidden="1" x14ac:dyDescent="0.2">
      <c r="A7445">
        <v>2018</v>
      </c>
      <c r="B7445">
        <v>12</v>
      </c>
      <c r="C7445" t="s">
        <v>420</v>
      </c>
      <c r="D7445" t="s">
        <v>1064</v>
      </c>
      <c r="E7445" t="s">
        <v>36</v>
      </c>
      <c r="F7445" t="s">
        <v>41</v>
      </c>
      <c r="G7445">
        <v>113</v>
      </c>
      <c r="H7445">
        <v>118</v>
      </c>
      <c r="I7445" t="str">
        <f>INDEX('DATA - Teams'!$C:$C,MATCH(C7445,'DATA - Teams'!$B:$B,0))</f>
        <v>RICHO</v>
      </c>
    </row>
    <row r="7446" spans="1:9" hidden="1" x14ac:dyDescent="0.2">
      <c r="A7446">
        <v>2018</v>
      </c>
      <c r="B7446">
        <v>12</v>
      </c>
      <c r="C7446" t="s">
        <v>420</v>
      </c>
      <c r="D7446" t="s">
        <v>199</v>
      </c>
      <c r="E7446" t="s">
        <v>17</v>
      </c>
      <c r="F7446" t="s">
        <v>38</v>
      </c>
      <c r="G7446">
        <v>101</v>
      </c>
      <c r="H7446">
        <v>59</v>
      </c>
      <c r="I7446" t="str">
        <f>INDEX('DATA - Teams'!$C:$C,MATCH(C7446,'DATA - Teams'!$B:$B,0))</f>
        <v>RICHO</v>
      </c>
    </row>
    <row r="7447" spans="1:9" hidden="1" x14ac:dyDescent="0.2">
      <c r="A7447">
        <v>2018</v>
      </c>
      <c r="B7447">
        <v>12</v>
      </c>
      <c r="C7447" t="s">
        <v>420</v>
      </c>
      <c r="D7447" t="s">
        <v>350</v>
      </c>
      <c r="E7447" t="s">
        <v>17</v>
      </c>
      <c r="F7447" t="s">
        <v>41</v>
      </c>
      <c r="G7447">
        <v>79</v>
      </c>
      <c r="H7447">
        <v>60</v>
      </c>
      <c r="I7447" t="str">
        <f>INDEX('DATA - Teams'!$C:$C,MATCH(C7447,'DATA - Teams'!$B:$B,0))</f>
        <v>RICHO</v>
      </c>
    </row>
    <row r="7448" spans="1:9" hidden="1" x14ac:dyDescent="0.2">
      <c r="A7448">
        <v>2018</v>
      </c>
      <c r="B7448">
        <v>12</v>
      </c>
      <c r="C7448" t="s">
        <v>420</v>
      </c>
      <c r="D7448" t="s">
        <v>278</v>
      </c>
      <c r="E7448" t="s">
        <v>32</v>
      </c>
      <c r="F7448" t="s">
        <v>43</v>
      </c>
      <c r="G7448">
        <v>88</v>
      </c>
      <c r="H7448">
        <v>80</v>
      </c>
      <c r="I7448" t="str">
        <f>INDEX('DATA - Teams'!$C:$C,MATCH(C7448,'DATA - Teams'!$B:$B,0))</f>
        <v>RICHO</v>
      </c>
    </row>
    <row r="7449" spans="1:9" hidden="1" x14ac:dyDescent="0.2">
      <c r="A7449">
        <v>2018</v>
      </c>
      <c r="B7449">
        <v>12</v>
      </c>
      <c r="C7449" t="s">
        <v>420</v>
      </c>
      <c r="D7449" t="s">
        <v>279</v>
      </c>
      <c r="E7449" t="s">
        <v>32</v>
      </c>
      <c r="F7449" t="s">
        <v>41</v>
      </c>
      <c r="G7449">
        <v>122</v>
      </c>
      <c r="H7449">
        <v>156</v>
      </c>
      <c r="I7449" t="str">
        <f>INDEX('DATA - Teams'!$C:$C,MATCH(C7449,'DATA - Teams'!$B:$B,0))</f>
        <v>RICHO</v>
      </c>
    </row>
    <row r="7450" spans="1:9" hidden="1" x14ac:dyDescent="0.2">
      <c r="A7450">
        <v>2018</v>
      </c>
      <c r="B7450">
        <v>12</v>
      </c>
      <c r="C7450" t="s">
        <v>420</v>
      </c>
      <c r="D7450" t="s">
        <v>132</v>
      </c>
      <c r="E7450" t="s">
        <v>23</v>
      </c>
      <c r="F7450" t="s">
        <v>41</v>
      </c>
      <c r="G7450">
        <v>103</v>
      </c>
      <c r="H7450">
        <v>93</v>
      </c>
      <c r="I7450" t="str">
        <f>INDEX('DATA - Teams'!$C:$C,MATCH(C7450,'DATA - Teams'!$B:$B,0))</f>
        <v>RICHO</v>
      </c>
    </row>
    <row r="7451" spans="1:9" hidden="1" x14ac:dyDescent="0.2">
      <c r="A7451">
        <v>2018</v>
      </c>
      <c r="B7451">
        <v>12</v>
      </c>
      <c r="C7451" t="s">
        <v>420</v>
      </c>
      <c r="D7451" t="s">
        <v>423</v>
      </c>
      <c r="E7451" t="s">
        <v>23</v>
      </c>
      <c r="F7451" t="s">
        <v>41</v>
      </c>
      <c r="G7451">
        <v>102</v>
      </c>
      <c r="H7451">
        <v>67</v>
      </c>
      <c r="I7451" t="str">
        <f>INDEX('DATA - Teams'!$C:$C,MATCH(C7451,'DATA - Teams'!$B:$B,0))</f>
        <v>RICHO</v>
      </c>
    </row>
    <row r="7452" spans="1:9" hidden="1" x14ac:dyDescent="0.2">
      <c r="A7452">
        <v>2018</v>
      </c>
      <c r="B7452">
        <v>12</v>
      </c>
      <c r="C7452" t="s">
        <v>420</v>
      </c>
      <c r="D7452" t="s">
        <v>182</v>
      </c>
      <c r="E7452" t="s">
        <v>23</v>
      </c>
      <c r="F7452" t="s">
        <v>43</v>
      </c>
      <c r="G7452">
        <v>81</v>
      </c>
      <c r="H7452">
        <v>55</v>
      </c>
      <c r="I7452" t="str">
        <f>INDEX('DATA - Teams'!$C:$C,MATCH(C7452,'DATA - Teams'!$B:$B,0))</f>
        <v>RICHO</v>
      </c>
    </row>
    <row r="7453" spans="1:9" hidden="1" x14ac:dyDescent="0.2">
      <c r="A7453">
        <v>2018</v>
      </c>
      <c r="B7453">
        <v>12</v>
      </c>
      <c r="C7453" t="s">
        <v>420</v>
      </c>
      <c r="D7453" t="s">
        <v>419</v>
      </c>
      <c r="E7453" t="s">
        <v>23</v>
      </c>
      <c r="F7453" t="s">
        <v>38</v>
      </c>
      <c r="G7453">
        <v>75</v>
      </c>
      <c r="H7453">
        <v>0</v>
      </c>
      <c r="I7453" t="str">
        <f>INDEX('DATA - Teams'!$C:$C,MATCH(C7453,'DATA - Teams'!$B:$B,0))</f>
        <v>RICHO</v>
      </c>
    </row>
    <row r="7454" spans="1:9" hidden="1" x14ac:dyDescent="0.2">
      <c r="A7454">
        <v>2018</v>
      </c>
      <c r="B7454">
        <v>12</v>
      </c>
      <c r="C7454" t="s">
        <v>420</v>
      </c>
      <c r="D7454" t="s">
        <v>195</v>
      </c>
      <c r="E7454" t="s">
        <v>35</v>
      </c>
      <c r="F7454" t="s">
        <v>41</v>
      </c>
      <c r="G7454">
        <v>88</v>
      </c>
      <c r="H7454">
        <v>80</v>
      </c>
      <c r="I7454" t="str">
        <f>INDEX('DATA - Teams'!$C:$C,MATCH(C7454,'DATA - Teams'!$B:$B,0))</f>
        <v>RICHO</v>
      </c>
    </row>
    <row r="7455" spans="1:9" hidden="1" x14ac:dyDescent="0.2">
      <c r="A7455">
        <v>2018</v>
      </c>
      <c r="B7455">
        <v>12</v>
      </c>
      <c r="C7455" t="s">
        <v>420</v>
      </c>
      <c r="D7455" t="s">
        <v>189</v>
      </c>
      <c r="E7455" t="s">
        <v>35</v>
      </c>
      <c r="F7455" t="s">
        <v>43</v>
      </c>
      <c r="G7455">
        <v>87</v>
      </c>
      <c r="H7455">
        <v>77</v>
      </c>
      <c r="I7455" t="str">
        <f>INDEX('DATA - Teams'!$C:$C,MATCH(C7455,'DATA - Teams'!$B:$B,0))</f>
        <v>RICHO</v>
      </c>
    </row>
    <row r="7456" spans="1:9" hidden="1" x14ac:dyDescent="0.2">
      <c r="A7456">
        <v>2018</v>
      </c>
      <c r="B7456">
        <v>12</v>
      </c>
      <c r="C7456" t="s">
        <v>420</v>
      </c>
      <c r="D7456" t="s">
        <v>282</v>
      </c>
      <c r="E7456" t="s">
        <v>14</v>
      </c>
      <c r="F7456" t="s">
        <v>59</v>
      </c>
      <c r="G7456">
        <v>97</v>
      </c>
      <c r="H7456">
        <v>0</v>
      </c>
      <c r="I7456" t="str">
        <f>INDEX('DATA - Teams'!$C:$C,MATCH(C7456,'DATA - Teams'!$B:$B,0))</f>
        <v>RICHO</v>
      </c>
    </row>
    <row r="7457" spans="1:9" hidden="1" x14ac:dyDescent="0.2">
      <c r="A7457">
        <v>2018</v>
      </c>
      <c r="B7457">
        <v>12</v>
      </c>
      <c r="C7457" t="s">
        <v>420</v>
      </c>
      <c r="D7457" t="s">
        <v>299</v>
      </c>
      <c r="E7457" t="s">
        <v>22</v>
      </c>
      <c r="F7457" t="s">
        <v>59</v>
      </c>
      <c r="G7457">
        <v>126</v>
      </c>
      <c r="H7457">
        <v>0</v>
      </c>
      <c r="I7457" t="str">
        <f>INDEX('DATA - Teams'!$C:$C,MATCH(C7457,'DATA - Teams'!$B:$B,0))</f>
        <v>RICHO</v>
      </c>
    </row>
    <row r="7458" spans="1:9" hidden="1" x14ac:dyDescent="0.2">
      <c r="A7458">
        <v>2018</v>
      </c>
      <c r="B7458">
        <v>12</v>
      </c>
      <c r="C7458" t="s">
        <v>420</v>
      </c>
      <c r="D7458" t="s">
        <v>212</v>
      </c>
      <c r="E7458" t="s">
        <v>28</v>
      </c>
      <c r="F7458" t="s">
        <v>59</v>
      </c>
      <c r="G7458">
        <v>95</v>
      </c>
      <c r="H7458">
        <v>0</v>
      </c>
      <c r="I7458" t="str">
        <f>INDEX('DATA - Teams'!$C:$C,MATCH(C7458,'DATA - Teams'!$B:$B,0))</f>
        <v>RICHO</v>
      </c>
    </row>
    <row r="7459" spans="1:9" hidden="1" x14ac:dyDescent="0.2">
      <c r="A7459">
        <v>2018</v>
      </c>
      <c r="B7459">
        <v>12</v>
      </c>
      <c r="C7459" t="s">
        <v>420</v>
      </c>
      <c r="D7459" t="s">
        <v>422</v>
      </c>
      <c r="E7459" t="s">
        <v>13</v>
      </c>
      <c r="F7459" t="s">
        <v>59</v>
      </c>
      <c r="G7459">
        <v>98</v>
      </c>
      <c r="H7459">
        <v>0</v>
      </c>
      <c r="I7459" t="str">
        <f>INDEX('DATA - Teams'!$C:$C,MATCH(C7459,'DATA - Teams'!$B:$B,0))</f>
        <v>RICHO</v>
      </c>
    </row>
    <row r="7460" spans="1:9" hidden="1" x14ac:dyDescent="0.2">
      <c r="A7460">
        <v>2018</v>
      </c>
      <c r="B7460">
        <v>13</v>
      </c>
      <c r="C7460" t="s">
        <v>420</v>
      </c>
      <c r="D7460" t="s">
        <v>48</v>
      </c>
      <c r="E7460" t="s">
        <v>16</v>
      </c>
      <c r="F7460" t="s">
        <v>52</v>
      </c>
      <c r="G7460">
        <v>103</v>
      </c>
      <c r="H7460">
        <v>125</v>
      </c>
      <c r="I7460" t="str">
        <f>INDEX('DATA - Teams'!$C:$C,MATCH(C7460,'DATA - Teams'!$B:$B,0))</f>
        <v>RICHO</v>
      </c>
    </row>
    <row r="7461" spans="1:9" hidden="1" x14ac:dyDescent="0.2">
      <c r="A7461">
        <v>2018</v>
      </c>
      <c r="B7461">
        <v>13</v>
      </c>
      <c r="C7461" t="s">
        <v>420</v>
      </c>
      <c r="D7461" t="s">
        <v>164</v>
      </c>
      <c r="E7461" t="s">
        <v>16</v>
      </c>
      <c r="F7461" t="s">
        <v>41</v>
      </c>
      <c r="G7461">
        <v>112</v>
      </c>
      <c r="H7461">
        <v>157</v>
      </c>
      <c r="I7461" t="str">
        <f>INDEX('DATA - Teams'!$C:$C,MATCH(C7461,'DATA - Teams'!$B:$B,0))</f>
        <v>RICHO</v>
      </c>
    </row>
    <row r="7462" spans="1:9" hidden="1" x14ac:dyDescent="0.2">
      <c r="A7462">
        <v>2018</v>
      </c>
      <c r="B7462">
        <v>13</v>
      </c>
      <c r="C7462" t="s">
        <v>420</v>
      </c>
      <c r="D7462" t="s">
        <v>405</v>
      </c>
      <c r="E7462" t="s">
        <v>16</v>
      </c>
      <c r="F7462" t="s">
        <v>41</v>
      </c>
      <c r="G7462">
        <v>91</v>
      </c>
      <c r="H7462">
        <v>96</v>
      </c>
      <c r="I7462" t="str">
        <f>INDEX('DATA - Teams'!$C:$C,MATCH(C7462,'DATA - Teams'!$B:$B,0))</f>
        <v>RICHO</v>
      </c>
    </row>
    <row r="7463" spans="1:9" hidden="1" x14ac:dyDescent="0.2">
      <c r="A7463">
        <v>2018</v>
      </c>
      <c r="B7463">
        <v>13</v>
      </c>
      <c r="C7463" t="s">
        <v>420</v>
      </c>
      <c r="D7463" t="s">
        <v>338</v>
      </c>
      <c r="E7463" t="s">
        <v>16</v>
      </c>
      <c r="F7463" t="s">
        <v>38</v>
      </c>
      <c r="G7463">
        <v>85</v>
      </c>
      <c r="H7463">
        <v>94</v>
      </c>
      <c r="I7463" t="str">
        <f>INDEX('DATA - Teams'!$C:$C,MATCH(C7463,'DATA - Teams'!$B:$B,0))</f>
        <v>RICHO</v>
      </c>
    </row>
    <row r="7464" spans="1:9" hidden="1" x14ac:dyDescent="0.2">
      <c r="A7464">
        <v>2018</v>
      </c>
      <c r="B7464">
        <v>13</v>
      </c>
      <c r="C7464" t="s">
        <v>420</v>
      </c>
      <c r="D7464" t="s">
        <v>67</v>
      </c>
      <c r="E7464" t="s">
        <v>31</v>
      </c>
      <c r="F7464" t="s">
        <v>43</v>
      </c>
      <c r="G7464">
        <v>83</v>
      </c>
      <c r="H7464">
        <v>92</v>
      </c>
      <c r="I7464" t="str">
        <f>INDEX('DATA - Teams'!$C:$C,MATCH(C7464,'DATA - Teams'!$B:$B,0))</f>
        <v>RICHO</v>
      </c>
    </row>
    <row r="7465" spans="1:9" hidden="1" x14ac:dyDescent="0.2">
      <c r="A7465">
        <v>2018</v>
      </c>
      <c r="B7465">
        <v>13</v>
      </c>
      <c r="C7465" t="s">
        <v>420</v>
      </c>
      <c r="D7465" t="s">
        <v>68</v>
      </c>
      <c r="E7465" t="s">
        <v>14</v>
      </c>
      <c r="F7465" t="s">
        <v>38</v>
      </c>
      <c r="G7465">
        <v>62</v>
      </c>
      <c r="H7465">
        <v>95</v>
      </c>
      <c r="I7465" t="str">
        <f>INDEX('DATA - Teams'!$C:$C,MATCH(C7465,'DATA - Teams'!$B:$B,0))</f>
        <v>RICHO</v>
      </c>
    </row>
    <row r="7466" spans="1:9" hidden="1" x14ac:dyDescent="0.2">
      <c r="A7466">
        <v>2018</v>
      </c>
      <c r="B7466">
        <v>13</v>
      </c>
      <c r="C7466" t="s">
        <v>420</v>
      </c>
      <c r="D7466" t="s">
        <v>282</v>
      </c>
      <c r="E7466" t="s">
        <v>14</v>
      </c>
      <c r="F7466" t="s">
        <v>41</v>
      </c>
      <c r="G7466">
        <v>97</v>
      </c>
      <c r="H7466">
        <v>88</v>
      </c>
      <c r="I7466" t="str">
        <f>INDEX('DATA - Teams'!$C:$C,MATCH(C7466,'DATA - Teams'!$B:$B,0))</f>
        <v>RICHO</v>
      </c>
    </row>
    <row r="7467" spans="1:9" hidden="1" x14ac:dyDescent="0.2">
      <c r="A7467">
        <v>2018</v>
      </c>
      <c r="B7467">
        <v>13</v>
      </c>
      <c r="C7467" t="s">
        <v>420</v>
      </c>
      <c r="D7467" t="s">
        <v>320</v>
      </c>
      <c r="E7467" t="s">
        <v>14</v>
      </c>
      <c r="F7467" t="s">
        <v>43</v>
      </c>
      <c r="G7467">
        <v>73</v>
      </c>
      <c r="H7467">
        <v>84</v>
      </c>
      <c r="I7467" t="str">
        <f>INDEX('DATA - Teams'!$C:$C,MATCH(C7467,'DATA - Teams'!$B:$B,0))</f>
        <v>RICHO</v>
      </c>
    </row>
    <row r="7468" spans="1:9" hidden="1" x14ac:dyDescent="0.2">
      <c r="A7468">
        <v>2018</v>
      </c>
      <c r="B7468">
        <v>13</v>
      </c>
      <c r="C7468" t="s">
        <v>420</v>
      </c>
      <c r="D7468" t="s">
        <v>76</v>
      </c>
      <c r="E7468" t="s">
        <v>14</v>
      </c>
      <c r="F7468" t="s">
        <v>38</v>
      </c>
      <c r="G7468">
        <v>97</v>
      </c>
      <c r="H7468">
        <v>95</v>
      </c>
      <c r="I7468" t="str">
        <f>INDEX('DATA - Teams'!$C:$C,MATCH(C7468,'DATA - Teams'!$B:$B,0))</f>
        <v>RICHO</v>
      </c>
    </row>
    <row r="7469" spans="1:9" hidden="1" x14ac:dyDescent="0.2">
      <c r="A7469">
        <v>2018</v>
      </c>
      <c r="B7469">
        <v>13</v>
      </c>
      <c r="C7469" t="s">
        <v>420</v>
      </c>
      <c r="D7469" t="s">
        <v>299</v>
      </c>
      <c r="E7469" t="s">
        <v>22</v>
      </c>
      <c r="F7469" t="s">
        <v>41</v>
      </c>
      <c r="G7469">
        <v>123</v>
      </c>
      <c r="H7469">
        <v>129</v>
      </c>
      <c r="I7469" t="str">
        <f>INDEX('DATA - Teams'!$C:$C,MATCH(C7469,'DATA - Teams'!$B:$B,0))</f>
        <v>RICHO</v>
      </c>
    </row>
    <row r="7470" spans="1:9" hidden="1" x14ac:dyDescent="0.2">
      <c r="A7470">
        <v>2018</v>
      </c>
      <c r="B7470">
        <v>13</v>
      </c>
      <c r="C7470" t="s">
        <v>420</v>
      </c>
      <c r="D7470" t="s">
        <v>115</v>
      </c>
      <c r="E7470" t="s">
        <v>33</v>
      </c>
      <c r="F7470" t="s">
        <v>43</v>
      </c>
      <c r="G7470">
        <v>99</v>
      </c>
      <c r="H7470">
        <v>0</v>
      </c>
      <c r="I7470" t="str">
        <f>INDEX('DATA - Teams'!$C:$C,MATCH(C7470,'DATA - Teams'!$B:$B,0))</f>
        <v>RICHO</v>
      </c>
    </row>
    <row r="7471" spans="1:9" hidden="1" x14ac:dyDescent="0.2">
      <c r="A7471">
        <v>2018</v>
      </c>
      <c r="B7471">
        <v>13</v>
      </c>
      <c r="C7471" t="s">
        <v>420</v>
      </c>
      <c r="D7471" t="s">
        <v>230</v>
      </c>
      <c r="E7471" t="s">
        <v>36</v>
      </c>
      <c r="F7471" t="s">
        <v>38</v>
      </c>
      <c r="G7471">
        <v>80</v>
      </c>
      <c r="H7471">
        <v>63</v>
      </c>
      <c r="I7471" t="str">
        <f>INDEX('DATA - Teams'!$C:$C,MATCH(C7471,'DATA - Teams'!$B:$B,0))</f>
        <v>RICHO</v>
      </c>
    </row>
    <row r="7472" spans="1:9" hidden="1" x14ac:dyDescent="0.2">
      <c r="A7472">
        <v>2018</v>
      </c>
      <c r="B7472">
        <v>13</v>
      </c>
      <c r="C7472" t="s">
        <v>420</v>
      </c>
      <c r="D7472" t="s">
        <v>1064</v>
      </c>
      <c r="E7472" t="s">
        <v>36</v>
      </c>
      <c r="F7472" t="s">
        <v>41</v>
      </c>
      <c r="G7472">
        <v>121</v>
      </c>
      <c r="H7472">
        <v>112</v>
      </c>
      <c r="I7472" t="str">
        <f>INDEX('DATA - Teams'!$C:$C,MATCH(C7472,'DATA - Teams'!$B:$B,0))</f>
        <v>RICHO</v>
      </c>
    </row>
    <row r="7473" spans="1:9" hidden="1" x14ac:dyDescent="0.2">
      <c r="A7473">
        <v>2018</v>
      </c>
      <c r="B7473">
        <v>13</v>
      </c>
      <c r="C7473" t="s">
        <v>420</v>
      </c>
      <c r="D7473" t="s">
        <v>199</v>
      </c>
      <c r="E7473" t="s">
        <v>17</v>
      </c>
      <c r="F7473" t="s">
        <v>38</v>
      </c>
      <c r="G7473">
        <v>101</v>
      </c>
      <c r="H7473">
        <v>0</v>
      </c>
      <c r="I7473" t="str">
        <f>INDEX('DATA - Teams'!$C:$C,MATCH(C7473,'DATA - Teams'!$B:$B,0))</f>
        <v>RICHO</v>
      </c>
    </row>
    <row r="7474" spans="1:9" hidden="1" x14ac:dyDescent="0.2">
      <c r="A7474">
        <v>2018</v>
      </c>
      <c r="B7474">
        <v>13</v>
      </c>
      <c r="C7474" t="s">
        <v>420</v>
      </c>
      <c r="D7474" t="s">
        <v>279</v>
      </c>
      <c r="E7474" t="s">
        <v>32</v>
      </c>
      <c r="F7474" t="s">
        <v>41</v>
      </c>
      <c r="G7474">
        <v>122</v>
      </c>
      <c r="H7474">
        <v>0</v>
      </c>
      <c r="I7474" t="str">
        <f>INDEX('DATA - Teams'!$C:$C,MATCH(C7474,'DATA - Teams'!$B:$B,0))</f>
        <v>RICHO</v>
      </c>
    </row>
    <row r="7475" spans="1:9" hidden="1" x14ac:dyDescent="0.2">
      <c r="A7475">
        <v>2018</v>
      </c>
      <c r="B7475">
        <v>13</v>
      </c>
      <c r="C7475" t="s">
        <v>420</v>
      </c>
      <c r="D7475" t="s">
        <v>278</v>
      </c>
      <c r="E7475" t="s">
        <v>32</v>
      </c>
      <c r="F7475" t="s">
        <v>43</v>
      </c>
      <c r="G7475">
        <v>88</v>
      </c>
      <c r="H7475">
        <v>0</v>
      </c>
      <c r="I7475" t="str">
        <f>INDEX('DATA - Teams'!$C:$C,MATCH(C7475,'DATA - Teams'!$B:$B,0))</f>
        <v>RICHO</v>
      </c>
    </row>
    <row r="7476" spans="1:9" hidden="1" x14ac:dyDescent="0.2">
      <c r="A7476">
        <v>2018</v>
      </c>
      <c r="B7476">
        <v>13</v>
      </c>
      <c r="C7476" t="s">
        <v>420</v>
      </c>
      <c r="D7476" t="s">
        <v>195</v>
      </c>
      <c r="E7476" t="s">
        <v>35</v>
      </c>
      <c r="F7476" t="s">
        <v>41</v>
      </c>
      <c r="G7476">
        <v>92</v>
      </c>
      <c r="H7476">
        <v>81</v>
      </c>
      <c r="I7476" t="str">
        <f>INDEX('DATA - Teams'!$C:$C,MATCH(C7476,'DATA - Teams'!$B:$B,0))</f>
        <v>RICHO</v>
      </c>
    </row>
    <row r="7477" spans="1:9" hidden="1" x14ac:dyDescent="0.2">
      <c r="A7477">
        <v>2018</v>
      </c>
      <c r="B7477">
        <v>13</v>
      </c>
      <c r="C7477" t="s">
        <v>420</v>
      </c>
      <c r="D7477" t="s">
        <v>189</v>
      </c>
      <c r="E7477" t="s">
        <v>35</v>
      </c>
      <c r="F7477" t="s">
        <v>43</v>
      </c>
      <c r="G7477">
        <v>89</v>
      </c>
      <c r="H7477">
        <v>88</v>
      </c>
      <c r="I7477" t="str">
        <f>INDEX('DATA - Teams'!$C:$C,MATCH(C7477,'DATA - Teams'!$B:$B,0))</f>
        <v>RICHO</v>
      </c>
    </row>
    <row r="7478" spans="1:9" hidden="1" x14ac:dyDescent="0.2">
      <c r="A7478">
        <v>2018</v>
      </c>
      <c r="B7478">
        <v>13</v>
      </c>
      <c r="C7478" t="s">
        <v>420</v>
      </c>
      <c r="D7478" t="s">
        <v>212</v>
      </c>
      <c r="E7478" t="s">
        <v>28</v>
      </c>
      <c r="F7478" t="s">
        <v>59</v>
      </c>
      <c r="G7478">
        <v>95</v>
      </c>
      <c r="H7478">
        <v>0</v>
      </c>
      <c r="I7478" t="str">
        <f>INDEX('DATA - Teams'!$C:$C,MATCH(C7478,'DATA - Teams'!$B:$B,0))</f>
        <v>RICHO</v>
      </c>
    </row>
    <row r="7479" spans="1:9" hidden="1" x14ac:dyDescent="0.2">
      <c r="A7479">
        <v>2018</v>
      </c>
      <c r="B7479">
        <v>13</v>
      </c>
      <c r="C7479" t="s">
        <v>420</v>
      </c>
      <c r="D7479" t="s">
        <v>422</v>
      </c>
      <c r="E7479" t="s">
        <v>13</v>
      </c>
      <c r="F7479" t="s">
        <v>59</v>
      </c>
      <c r="G7479">
        <v>101</v>
      </c>
      <c r="H7479">
        <v>87</v>
      </c>
      <c r="I7479" t="str">
        <f>INDEX('DATA - Teams'!$C:$C,MATCH(C7479,'DATA - Teams'!$B:$B,0))</f>
        <v>RICHO</v>
      </c>
    </row>
    <row r="7480" spans="1:9" hidden="1" x14ac:dyDescent="0.2">
      <c r="A7480">
        <v>2018</v>
      </c>
      <c r="B7480">
        <v>13</v>
      </c>
      <c r="C7480" t="s">
        <v>420</v>
      </c>
      <c r="D7480" t="s">
        <v>350</v>
      </c>
      <c r="E7480" t="s">
        <v>17</v>
      </c>
      <c r="F7480" t="s">
        <v>59</v>
      </c>
      <c r="G7480">
        <v>79</v>
      </c>
      <c r="H7480">
        <v>0</v>
      </c>
      <c r="I7480" t="str">
        <f>INDEX('DATA - Teams'!$C:$C,MATCH(C7480,'DATA - Teams'!$B:$B,0))</f>
        <v>RICHO</v>
      </c>
    </row>
    <row r="7481" spans="1:9" hidden="1" x14ac:dyDescent="0.2">
      <c r="A7481">
        <v>2018</v>
      </c>
      <c r="B7481">
        <v>13</v>
      </c>
      <c r="C7481" t="s">
        <v>420</v>
      </c>
      <c r="D7481" t="s">
        <v>132</v>
      </c>
      <c r="E7481" t="s">
        <v>23</v>
      </c>
      <c r="F7481" t="s">
        <v>59</v>
      </c>
      <c r="G7481">
        <v>103</v>
      </c>
      <c r="H7481">
        <v>0</v>
      </c>
      <c r="I7481" t="str">
        <f>INDEX('DATA - Teams'!$C:$C,MATCH(C7481,'DATA - Teams'!$B:$B,0))</f>
        <v>RICHO</v>
      </c>
    </row>
    <row r="7482" spans="1:9" hidden="1" x14ac:dyDescent="0.2">
      <c r="A7482">
        <v>2018</v>
      </c>
      <c r="B7482">
        <v>14</v>
      </c>
      <c r="C7482" t="s">
        <v>420</v>
      </c>
      <c r="D7482" t="s">
        <v>338</v>
      </c>
      <c r="E7482" t="s">
        <v>16</v>
      </c>
      <c r="F7482" t="s">
        <v>38</v>
      </c>
      <c r="G7482">
        <v>90</v>
      </c>
      <c r="H7482">
        <v>83</v>
      </c>
      <c r="I7482" t="str">
        <f>INDEX('DATA - Teams'!$C:$C,MATCH(C7482,'DATA - Teams'!$B:$B,0))</f>
        <v>RICHO</v>
      </c>
    </row>
    <row r="7483" spans="1:9" hidden="1" x14ac:dyDescent="0.2">
      <c r="A7483">
        <v>2018</v>
      </c>
      <c r="B7483">
        <v>14</v>
      </c>
      <c r="C7483" t="s">
        <v>420</v>
      </c>
      <c r="D7483" t="s">
        <v>164</v>
      </c>
      <c r="E7483" t="s">
        <v>16</v>
      </c>
      <c r="F7483" t="s">
        <v>41</v>
      </c>
      <c r="G7483">
        <v>110</v>
      </c>
      <c r="H7483">
        <v>87</v>
      </c>
      <c r="I7483" t="str">
        <f>INDEX('DATA - Teams'!$C:$C,MATCH(C7483,'DATA - Teams'!$B:$B,0))</f>
        <v>RICHO</v>
      </c>
    </row>
    <row r="7484" spans="1:9" hidden="1" x14ac:dyDescent="0.2">
      <c r="A7484">
        <v>2018</v>
      </c>
      <c r="B7484">
        <v>14</v>
      </c>
      <c r="C7484" t="s">
        <v>420</v>
      </c>
      <c r="D7484" t="s">
        <v>405</v>
      </c>
      <c r="E7484" t="s">
        <v>16</v>
      </c>
      <c r="F7484" t="s">
        <v>41</v>
      </c>
      <c r="G7484">
        <v>94</v>
      </c>
      <c r="H7484">
        <v>96</v>
      </c>
      <c r="I7484" t="str">
        <f>INDEX('DATA - Teams'!$C:$C,MATCH(C7484,'DATA - Teams'!$B:$B,0))</f>
        <v>RICHO</v>
      </c>
    </row>
    <row r="7485" spans="1:9" hidden="1" x14ac:dyDescent="0.2">
      <c r="A7485">
        <v>2018</v>
      </c>
      <c r="B7485">
        <v>14</v>
      </c>
      <c r="C7485" t="s">
        <v>420</v>
      </c>
      <c r="D7485" t="s">
        <v>67</v>
      </c>
      <c r="E7485" t="s">
        <v>31</v>
      </c>
      <c r="F7485" t="s">
        <v>43</v>
      </c>
      <c r="G7485">
        <v>95</v>
      </c>
      <c r="H7485">
        <v>115</v>
      </c>
      <c r="I7485" t="str">
        <f>INDEX('DATA - Teams'!$C:$C,MATCH(C7485,'DATA - Teams'!$B:$B,0))</f>
        <v>RICHO</v>
      </c>
    </row>
    <row r="7486" spans="1:9" hidden="1" x14ac:dyDescent="0.2">
      <c r="A7486">
        <v>2018</v>
      </c>
      <c r="B7486">
        <v>14</v>
      </c>
      <c r="C7486" t="s">
        <v>420</v>
      </c>
      <c r="D7486" t="s">
        <v>68</v>
      </c>
      <c r="E7486" t="s">
        <v>14</v>
      </c>
      <c r="F7486" t="s">
        <v>38</v>
      </c>
      <c r="G7486">
        <v>62</v>
      </c>
      <c r="H7486">
        <v>0</v>
      </c>
      <c r="I7486" t="str">
        <f>INDEX('DATA - Teams'!$C:$C,MATCH(C7486,'DATA - Teams'!$B:$B,0))</f>
        <v>RICHO</v>
      </c>
    </row>
    <row r="7487" spans="1:9" hidden="1" x14ac:dyDescent="0.2">
      <c r="A7487">
        <v>2018</v>
      </c>
      <c r="B7487">
        <v>14</v>
      </c>
      <c r="C7487" t="s">
        <v>420</v>
      </c>
      <c r="D7487" t="s">
        <v>299</v>
      </c>
      <c r="E7487" t="s">
        <v>22</v>
      </c>
      <c r="F7487" t="s">
        <v>41</v>
      </c>
      <c r="G7487">
        <v>113</v>
      </c>
      <c r="H7487">
        <v>87</v>
      </c>
      <c r="I7487" t="str">
        <f>INDEX('DATA - Teams'!$C:$C,MATCH(C7487,'DATA - Teams'!$B:$B,0))</f>
        <v>RICHO</v>
      </c>
    </row>
    <row r="7488" spans="1:9" hidden="1" x14ac:dyDescent="0.2">
      <c r="A7488">
        <v>2018</v>
      </c>
      <c r="B7488">
        <v>14</v>
      </c>
      <c r="C7488" t="s">
        <v>420</v>
      </c>
      <c r="D7488" t="s">
        <v>115</v>
      </c>
      <c r="E7488" t="s">
        <v>33</v>
      </c>
      <c r="F7488" t="s">
        <v>43</v>
      </c>
      <c r="G7488">
        <v>105</v>
      </c>
      <c r="H7488">
        <v>118</v>
      </c>
      <c r="I7488" t="str">
        <f>INDEX('DATA - Teams'!$C:$C,MATCH(C7488,'DATA - Teams'!$B:$B,0))</f>
        <v>RICHO</v>
      </c>
    </row>
    <row r="7489" spans="1:9" hidden="1" x14ac:dyDescent="0.2">
      <c r="A7489">
        <v>2018</v>
      </c>
      <c r="B7489">
        <v>14</v>
      </c>
      <c r="C7489" t="s">
        <v>420</v>
      </c>
      <c r="D7489" t="s">
        <v>63</v>
      </c>
      <c r="E7489" t="s">
        <v>33</v>
      </c>
      <c r="F7489" t="s">
        <v>41</v>
      </c>
      <c r="G7489">
        <v>103</v>
      </c>
      <c r="H7489">
        <v>111</v>
      </c>
      <c r="I7489" t="str">
        <f>INDEX('DATA - Teams'!$C:$C,MATCH(C7489,'DATA - Teams'!$B:$B,0))</f>
        <v>RICHO</v>
      </c>
    </row>
    <row r="7490" spans="1:9" hidden="1" x14ac:dyDescent="0.2">
      <c r="A7490">
        <v>2018</v>
      </c>
      <c r="B7490">
        <v>14</v>
      </c>
      <c r="C7490" t="s">
        <v>420</v>
      </c>
      <c r="D7490" t="s">
        <v>342</v>
      </c>
      <c r="E7490" t="s">
        <v>27</v>
      </c>
      <c r="F7490" t="s">
        <v>38</v>
      </c>
      <c r="G7490">
        <v>80</v>
      </c>
      <c r="H7490">
        <v>110</v>
      </c>
      <c r="I7490" t="str">
        <f>INDEX('DATA - Teams'!$C:$C,MATCH(C7490,'DATA - Teams'!$B:$B,0))</f>
        <v>RICHO</v>
      </c>
    </row>
    <row r="7491" spans="1:9" hidden="1" x14ac:dyDescent="0.2">
      <c r="A7491">
        <v>2018</v>
      </c>
      <c r="B7491">
        <v>14</v>
      </c>
      <c r="C7491" t="s">
        <v>420</v>
      </c>
      <c r="D7491" t="s">
        <v>262</v>
      </c>
      <c r="E7491" t="s">
        <v>13</v>
      </c>
      <c r="F7491" t="s">
        <v>41</v>
      </c>
      <c r="G7491">
        <v>66</v>
      </c>
      <c r="H7491">
        <v>75</v>
      </c>
      <c r="I7491" t="str">
        <f>INDEX('DATA - Teams'!$C:$C,MATCH(C7491,'DATA - Teams'!$B:$B,0))</f>
        <v>RICHO</v>
      </c>
    </row>
    <row r="7492" spans="1:9" hidden="1" x14ac:dyDescent="0.2">
      <c r="A7492">
        <v>2018</v>
      </c>
      <c r="B7492">
        <v>14</v>
      </c>
      <c r="C7492" t="s">
        <v>420</v>
      </c>
      <c r="D7492" t="s">
        <v>422</v>
      </c>
      <c r="E7492" t="s">
        <v>13</v>
      </c>
      <c r="F7492" t="s">
        <v>52</v>
      </c>
      <c r="G7492">
        <v>102</v>
      </c>
      <c r="H7492">
        <v>99</v>
      </c>
      <c r="I7492" t="str">
        <f>INDEX('DATA - Teams'!$C:$C,MATCH(C7492,'DATA - Teams'!$B:$B,0))</f>
        <v>RICHO</v>
      </c>
    </row>
    <row r="7493" spans="1:9" hidden="1" x14ac:dyDescent="0.2">
      <c r="A7493">
        <v>2018</v>
      </c>
      <c r="B7493">
        <v>14</v>
      </c>
      <c r="C7493" t="s">
        <v>420</v>
      </c>
      <c r="D7493" t="s">
        <v>350</v>
      </c>
      <c r="E7493" t="s">
        <v>17</v>
      </c>
      <c r="F7493" t="s">
        <v>43</v>
      </c>
      <c r="G7493">
        <v>83</v>
      </c>
      <c r="H7493">
        <v>91</v>
      </c>
      <c r="I7493" t="str">
        <f>INDEX('DATA - Teams'!$C:$C,MATCH(C7493,'DATA - Teams'!$B:$B,0))</f>
        <v>RICHO</v>
      </c>
    </row>
    <row r="7494" spans="1:9" hidden="1" x14ac:dyDescent="0.2">
      <c r="A7494">
        <v>2018</v>
      </c>
      <c r="B7494">
        <v>14</v>
      </c>
      <c r="C7494" t="s">
        <v>420</v>
      </c>
      <c r="D7494" t="s">
        <v>199</v>
      </c>
      <c r="E7494" t="s">
        <v>17</v>
      </c>
      <c r="F7494" t="s">
        <v>38</v>
      </c>
      <c r="G7494">
        <v>92</v>
      </c>
      <c r="H7494">
        <v>47</v>
      </c>
      <c r="I7494" t="str">
        <f>INDEX('DATA - Teams'!$C:$C,MATCH(C7494,'DATA - Teams'!$B:$B,0))</f>
        <v>RICHO</v>
      </c>
    </row>
    <row r="7495" spans="1:9" hidden="1" x14ac:dyDescent="0.2">
      <c r="A7495">
        <v>2018</v>
      </c>
      <c r="B7495">
        <v>14</v>
      </c>
      <c r="C7495" t="s">
        <v>420</v>
      </c>
      <c r="D7495" t="s">
        <v>279</v>
      </c>
      <c r="E7495" t="s">
        <v>32</v>
      </c>
      <c r="F7495" t="s">
        <v>41</v>
      </c>
      <c r="G7495">
        <v>115</v>
      </c>
      <c r="H7495">
        <v>75</v>
      </c>
      <c r="I7495" t="str">
        <f>INDEX('DATA - Teams'!$C:$C,MATCH(C7495,'DATA - Teams'!$B:$B,0))</f>
        <v>RICHO</v>
      </c>
    </row>
    <row r="7496" spans="1:9" hidden="1" x14ac:dyDescent="0.2">
      <c r="A7496">
        <v>2018</v>
      </c>
      <c r="B7496">
        <v>14</v>
      </c>
      <c r="C7496" t="s">
        <v>420</v>
      </c>
      <c r="D7496" t="s">
        <v>278</v>
      </c>
      <c r="E7496" t="s">
        <v>32</v>
      </c>
      <c r="F7496" t="s">
        <v>43</v>
      </c>
      <c r="G7496">
        <v>92</v>
      </c>
      <c r="H7496">
        <v>113</v>
      </c>
      <c r="I7496" t="str">
        <f>INDEX('DATA - Teams'!$C:$C,MATCH(C7496,'DATA - Teams'!$B:$B,0))</f>
        <v>RICHO</v>
      </c>
    </row>
    <row r="7497" spans="1:9" hidden="1" x14ac:dyDescent="0.2">
      <c r="A7497">
        <v>2018</v>
      </c>
      <c r="B7497">
        <v>14</v>
      </c>
      <c r="C7497" t="s">
        <v>420</v>
      </c>
      <c r="D7497" t="s">
        <v>182</v>
      </c>
      <c r="E7497" t="s">
        <v>23</v>
      </c>
      <c r="F7497" t="s">
        <v>43</v>
      </c>
      <c r="G7497">
        <v>77</v>
      </c>
      <c r="H7497">
        <v>62</v>
      </c>
      <c r="I7497" t="str">
        <f>INDEX('DATA - Teams'!$C:$C,MATCH(C7497,'DATA - Teams'!$B:$B,0))</f>
        <v>RICHO</v>
      </c>
    </row>
    <row r="7498" spans="1:9" hidden="1" x14ac:dyDescent="0.2">
      <c r="A7498">
        <v>2018</v>
      </c>
      <c r="B7498">
        <v>14</v>
      </c>
      <c r="C7498" t="s">
        <v>420</v>
      </c>
      <c r="D7498" t="s">
        <v>132</v>
      </c>
      <c r="E7498" t="s">
        <v>23</v>
      </c>
      <c r="F7498" t="s">
        <v>41</v>
      </c>
      <c r="G7498">
        <v>95</v>
      </c>
      <c r="H7498">
        <v>106</v>
      </c>
      <c r="I7498" t="str">
        <f>INDEX('DATA - Teams'!$C:$C,MATCH(C7498,'DATA - Teams'!$B:$B,0))</f>
        <v>RICHO</v>
      </c>
    </row>
    <row r="7499" spans="1:9" hidden="1" x14ac:dyDescent="0.2">
      <c r="A7499">
        <v>2018</v>
      </c>
      <c r="B7499">
        <v>14</v>
      </c>
      <c r="C7499" t="s">
        <v>420</v>
      </c>
      <c r="D7499" t="s">
        <v>48</v>
      </c>
      <c r="E7499" t="s">
        <v>16</v>
      </c>
      <c r="F7499" t="s">
        <v>59</v>
      </c>
      <c r="G7499">
        <v>101</v>
      </c>
      <c r="H7499">
        <v>99</v>
      </c>
      <c r="I7499" t="str">
        <f>INDEX('DATA - Teams'!$C:$C,MATCH(C7499,'DATA - Teams'!$B:$B,0))</f>
        <v>RICHO</v>
      </c>
    </row>
    <row r="7500" spans="1:9" hidden="1" x14ac:dyDescent="0.2">
      <c r="A7500">
        <v>2018</v>
      </c>
      <c r="B7500">
        <v>14</v>
      </c>
      <c r="C7500" t="s">
        <v>420</v>
      </c>
      <c r="D7500" t="s">
        <v>282</v>
      </c>
      <c r="E7500" t="s">
        <v>14</v>
      </c>
      <c r="F7500" t="s">
        <v>59</v>
      </c>
      <c r="G7500">
        <v>97</v>
      </c>
      <c r="H7500">
        <v>0</v>
      </c>
      <c r="I7500" t="str">
        <f>INDEX('DATA - Teams'!$C:$C,MATCH(C7500,'DATA - Teams'!$B:$B,0))</f>
        <v>RICHO</v>
      </c>
    </row>
    <row r="7501" spans="1:9" hidden="1" x14ac:dyDescent="0.2">
      <c r="A7501">
        <v>2018</v>
      </c>
      <c r="B7501">
        <v>14</v>
      </c>
      <c r="C7501" t="s">
        <v>420</v>
      </c>
      <c r="D7501" t="s">
        <v>212</v>
      </c>
      <c r="E7501" t="s">
        <v>28</v>
      </c>
      <c r="F7501" t="s">
        <v>59</v>
      </c>
      <c r="G7501">
        <v>95</v>
      </c>
      <c r="H7501">
        <v>0</v>
      </c>
      <c r="I7501" t="str">
        <f>INDEX('DATA - Teams'!$C:$C,MATCH(C7501,'DATA - Teams'!$B:$B,0))</f>
        <v>RICHO</v>
      </c>
    </row>
    <row r="7502" spans="1:9" hidden="1" x14ac:dyDescent="0.2">
      <c r="A7502">
        <v>2018</v>
      </c>
      <c r="B7502">
        <v>14</v>
      </c>
      <c r="C7502" t="s">
        <v>420</v>
      </c>
      <c r="D7502" t="s">
        <v>1064</v>
      </c>
      <c r="E7502" t="s">
        <v>36</v>
      </c>
      <c r="F7502" t="s">
        <v>59</v>
      </c>
      <c r="G7502">
        <v>121</v>
      </c>
      <c r="H7502">
        <v>0</v>
      </c>
      <c r="I7502" t="str">
        <f>INDEX('DATA - Teams'!$C:$C,MATCH(C7502,'DATA - Teams'!$B:$B,0))</f>
        <v>RICHO</v>
      </c>
    </row>
    <row r="7503" spans="1:9" hidden="1" x14ac:dyDescent="0.2">
      <c r="A7503">
        <v>2018</v>
      </c>
      <c r="B7503">
        <v>14</v>
      </c>
      <c r="C7503" t="s">
        <v>420</v>
      </c>
      <c r="D7503" t="s">
        <v>189</v>
      </c>
      <c r="E7503" t="s">
        <v>35</v>
      </c>
      <c r="F7503" t="s">
        <v>59</v>
      </c>
      <c r="G7503">
        <v>89</v>
      </c>
      <c r="H7503">
        <v>0</v>
      </c>
      <c r="I7503" t="str">
        <f>INDEX('DATA - Teams'!$C:$C,MATCH(C7503,'DATA - Teams'!$B:$B,0))</f>
        <v>RICHO</v>
      </c>
    </row>
    <row r="7504" spans="1:9" hidden="1" x14ac:dyDescent="0.2">
      <c r="A7504">
        <v>2018</v>
      </c>
      <c r="B7504">
        <v>15</v>
      </c>
      <c r="C7504" t="s">
        <v>420</v>
      </c>
      <c r="D7504" t="s">
        <v>48</v>
      </c>
      <c r="E7504" t="s">
        <v>16</v>
      </c>
      <c r="F7504" t="s">
        <v>52</v>
      </c>
      <c r="G7504">
        <v>102</v>
      </c>
      <c r="H7504">
        <v>101</v>
      </c>
      <c r="I7504" t="str">
        <f>INDEX('DATA - Teams'!$C:$C,MATCH(C7504,'DATA - Teams'!$B:$B,0))</f>
        <v>RICHO</v>
      </c>
    </row>
    <row r="7505" spans="1:9" hidden="1" x14ac:dyDescent="0.2">
      <c r="A7505">
        <v>2018</v>
      </c>
      <c r="B7505">
        <v>15</v>
      </c>
      <c r="C7505" t="s">
        <v>420</v>
      </c>
      <c r="D7505" t="s">
        <v>164</v>
      </c>
      <c r="E7505" t="s">
        <v>16</v>
      </c>
      <c r="F7505" t="s">
        <v>41</v>
      </c>
      <c r="G7505">
        <v>106</v>
      </c>
      <c r="H7505">
        <v>88</v>
      </c>
      <c r="I7505" t="str">
        <f>INDEX('DATA - Teams'!$C:$C,MATCH(C7505,'DATA - Teams'!$B:$B,0))</f>
        <v>RICHO</v>
      </c>
    </row>
    <row r="7506" spans="1:9" hidden="1" x14ac:dyDescent="0.2">
      <c r="A7506">
        <v>2018</v>
      </c>
      <c r="B7506">
        <v>15</v>
      </c>
      <c r="C7506" t="s">
        <v>420</v>
      </c>
      <c r="D7506" t="s">
        <v>338</v>
      </c>
      <c r="E7506" t="s">
        <v>16</v>
      </c>
      <c r="F7506" t="s">
        <v>38</v>
      </c>
      <c r="G7506">
        <v>88</v>
      </c>
      <c r="H7506">
        <v>83</v>
      </c>
      <c r="I7506" t="str">
        <f>INDEX('DATA - Teams'!$C:$C,MATCH(C7506,'DATA - Teams'!$B:$B,0))</f>
        <v>RICHO</v>
      </c>
    </row>
    <row r="7507" spans="1:9" hidden="1" x14ac:dyDescent="0.2">
      <c r="A7507">
        <v>2018</v>
      </c>
      <c r="B7507">
        <v>15</v>
      </c>
      <c r="C7507" t="s">
        <v>420</v>
      </c>
      <c r="D7507" t="s">
        <v>67</v>
      </c>
      <c r="E7507" t="s">
        <v>31</v>
      </c>
      <c r="F7507" t="s">
        <v>43</v>
      </c>
      <c r="G7507">
        <v>89</v>
      </c>
      <c r="H7507">
        <v>92</v>
      </c>
      <c r="I7507" t="str">
        <f>INDEX('DATA - Teams'!$C:$C,MATCH(C7507,'DATA - Teams'!$B:$B,0))</f>
        <v>RICHO</v>
      </c>
    </row>
    <row r="7508" spans="1:9" hidden="1" x14ac:dyDescent="0.2">
      <c r="A7508">
        <v>2018</v>
      </c>
      <c r="B7508">
        <v>15</v>
      </c>
      <c r="C7508" t="s">
        <v>420</v>
      </c>
      <c r="D7508" t="s">
        <v>68</v>
      </c>
      <c r="E7508" t="s">
        <v>14</v>
      </c>
      <c r="F7508" t="s">
        <v>38</v>
      </c>
      <c r="G7508">
        <v>73</v>
      </c>
      <c r="H7508">
        <v>126</v>
      </c>
      <c r="I7508" t="str">
        <f>INDEX('DATA - Teams'!$C:$C,MATCH(C7508,'DATA - Teams'!$B:$B,0))</f>
        <v>RICHO</v>
      </c>
    </row>
    <row r="7509" spans="1:9" hidden="1" x14ac:dyDescent="0.2">
      <c r="A7509">
        <v>2018</v>
      </c>
      <c r="B7509">
        <v>15</v>
      </c>
      <c r="C7509" t="s">
        <v>420</v>
      </c>
      <c r="D7509" t="s">
        <v>282</v>
      </c>
      <c r="E7509" t="s">
        <v>14</v>
      </c>
      <c r="F7509" t="s">
        <v>41</v>
      </c>
      <c r="G7509">
        <v>96</v>
      </c>
      <c r="H7509">
        <v>62</v>
      </c>
      <c r="I7509" t="str">
        <f>INDEX('DATA - Teams'!$C:$C,MATCH(C7509,'DATA - Teams'!$B:$B,0))</f>
        <v>RICHO</v>
      </c>
    </row>
    <row r="7510" spans="1:9" hidden="1" x14ac:dyDescent="0.2">
      <c r="A7510">
        <v>2018</v>
      </c>
      <c r="B7510">
        <v>15</v>
      </c>
      <c r="C7510" t="s">
        <v>420</v>
      </c>
      <c r="D7510" t="s">
        <v>380</v>
      </c>
      <c r="E7510" t="s">
        <v>22</v>
      </c>
      <c r="F7510" t="s">
        <v>38</v>
      </c>
      <c r="G7510">
        <v>101</v>
      </c>
      <c r="H7510">
        <v>69</v>
      </c>
      <c r="I7510" t="str">
        <f>INDEX('DATA - Teams'!$C:$C,MATCH(C7510,'DATA - Teams'!$B:$B,0))</f>
        <v>RICHO</v>
      </c>
    </row>
    <row r="7511" spans="1:9" hidden="1" x14ac:dyDescent="0.2">
      <c r="A7511">
        <v>2018</v>
      </c>
      <c r="B7511">
        <v>15</v>
      </c>
      <c r="C7511" t="s">
        <v>420</v>
      </c>
      <c r="D7511" t="s">
        <v>299</v>
      </c>
      <c r="E7511" t="s">
        <v>22</v>
      </c>
      <c r="F7511" t="s">
        <v>41</v>
      </c>
      <c r="G7511">
        <v>107</v>
      </c>
      <c r="H7511">
        <v>94</v>
      </c>
      <c r="I7511" t="str">
        <f>INDEX('DATA - Teams'!$C:$C,MATCH(C7511,'DATA - Teams'!$B:$B,0))</f>
        <v>RICHO</v>
      </c>
    </row>
    <row r="7512" spans="1:9" hidden="1" x14ac:dyDescent="0.2">
      <c r="A7512">
        <v>2018</v>
      </c>
      <c r="B7512">
        <v>15</v>
      </c>
      <c r="C7512" t="s">
        <v>420</v>
      </c>
      <c r="D7512" t="s">
        <v>115</v>
      </c>
      <c r="E7512" t="s">
        <v>33</v>
      </c>
      <c r="F7512" t="s">
        <v>43</v>
      </c>
      <c r="G7512">
        <v>98</v>
      </c>
      <c r="H7512">
        <v>90</v>
      </c>
      <c r="I7512" t="str">
        <f>INDEX('DATA - Teams'!$C:$C,MATCH(C7512,'DATA - Teams'!$B:$B,0))</f>
        <v>RICHO</v>
      </c>
    </row>
    <row r="7513" spans="1:9" hidden="1" x14ac:dyDescent="0.2">
      <c r="A7513">
        <v>2018</v>
      </c>
      <c r="B7513">
        <v>15</v>
      </c>
      <c r="C7513" t="s">
        <v>420</v>
      </c>
      <c r="D7513" t="s">
        <v>212</v>
      </c>
      <c r="E7513" t="s">
        <v>28</v>
      </c>
      <c r="F7513" t="s">
        <v>41</v>
      </c>
      <c r="G7513">
        <v>87</v>
      </c>
      <c r="H7513">
        <v>89</v>
      </c>
      <c r="I7513" t="str">
        <f>INDEX('DATA - Teams'!$C:$C,MATCH(C7513,'DATA - Teams'!$B:$B,0))</f>
        <v>RICHO</v>
      </c>
    </row>
    <row r="7514" spans="1:9" hidden="1" x14ac:dyDescent="0.2">
      <c r="A7514">
        <v>2018</v>
      </c>
      <c r="B7514">
        <v>15</v>
      </c>
      <c r="C7514" t="s">
        <v>420</v>
      </c>
      <c r="D7514" t="s">
        <v>342</v>
      </c>
      <c r="E7514" t="s">
        <v>27</v>
      </c>
      <c r="F7514" t="s">
        <v>38</v>
      </c>
      <c r="G7514">
        <v>86</v>
      </c>
      <c r="H7514">
        <v>108</v>
      </c>
      <c r="I7514" t="str">
        <f>INDEX('DATA - Teams'!$C:$C,MATCH(C7514,'DATA - Teams'!$B:$B,0))</f>
        <v>RICHO</v>
      </c>
    </row>
    <row r="7515" spans="1:9" hidden="1" x14ac:dyDescent="0.2">
      <c r="A7515">
        <v>2018</v>
      </c>
      <c r="B7515">
        <v>15</v>
      </c>
      <c r="C7515" t="s">
        <v>420</v>
      </c>
      <c r="D7515" t="s">
        <v>1064</v>
      </c>
      <c r="E7515" t="s">
        <v>36</v>
      </c>
      <c r="F7515" t="s">
        <v>41</v>
      </c>
      <c r="G7515">
        <v>129</v>
      </c>
      <c r="H7515">
        <v>140</v>
      </c>
      <c r="I7515" t="str">
        <f>INDEX('DATA - Teams'!$C:$C,MATCH(C7515,'DATA - Teams'!$B:$B,0))</f>
        <v>RICHO</v>
      </c>
    </row>
    <row r="7516" spans="1:9" hidden="1" x14ac:dyDescent="0.2">
      <c r="A7516">
        <v>2018</v>
      </c>
      <c r="B7516">
        <v>15</v>
      </c>
      <c r="C7516" t="s">
        <v>420</v>
      </c>
      <c r="D7516" t="s">
        <v>350</v>
      </c>
      <c r="E7516" t="s">
        <v>17</v>
      </c>
      <c r="F7516" t="s">
        <v>43</v>
      </c>
      <c r="G7516">
        <v>82</v>
      </c>
      <c r="H7516">
        <v>104</v>
      </c>
      <c r="I7516" t="str">
        <f>INDEX('DATA - Teams'!$C:$C,MATCH(C7516,'DATA - Teams'!$B:$B,0))</f>
        <v>RICHO</v>
      </c>
    </row>
    <row r="7517" spans="1:9" hidden="1" x14ac:dyDescent="0.2">
      <c r="A7517">
        <v>2018</v>
      </c>
      <c r="B7517">
        <v>15</v>
      </c>
      <c r="C7517" t="s">
        <v>420</v>
      </c>
      <c r="D7517" t="s">
        <v>199</v>
      </c>
      <c r="E7517" t="s">
        <v>17</v>
      </c>
      <c r="F7517" t="s">
        <v>38</v>
      </c>
      <c r="G7517">
        <v>103</v>
      </c>
      <c r="H7517">
        <v>114</v>
      </c>
      <c r="I7517" t="str">
        <f>INDEX('DATA - Teams'!$C:$C,MATCH(C7517,'DATA - Teams'!$B:$B,0))</f>
        <v>RICHO</v>
      </c>
    </row>
    <row r="7518" spans="1:9" hidden="1" x14ac:dyDescent="0.2">
      <c r="A7518">
        <v>2018</v>
      </c>
      <c r="B7518">
        <v>15</v>
      </c>
      <c r="C7518" t="s">
        <v>420</v>
      </c>
      <c r="D7518" t="s">
        <v>279</v>
      </c>
      <c r="E7518" t="s">
        <v>32</v>
      </c>
      <c r="F7518" t="s">
        <v>41</v>
      </c>
      <c r="G7518">
        <v>129</v>
      </c>
      <c r="H7518">
        <v>131</v>
      </c>
      <c r="I7518" t="str">
        <f>INDEX('DATA - Teams'!$C:$C,MATCH(C7518,'DATA - Teams'!$B:$B,0))</f>
        <v>RICHO</v>
      </c>
    </row>
    <row r="7519" spans="1:9" hidden="1" x14ac:dyDescent="0.2">
      <c r="A7519">
        <v>2018</v>
      </c>
      <c r="B7519">
        <v>15</v>
      </c>
      <c r="C7519" t="s">
        <v>420</v>
      </c>
      <c r="D7519" t="s">
        <v>278</v>
      </c>
      <c r="E7519" t="s">
        <v>32</v>
      </c>
      <c r="F7519" t="s">
        <v>43</v>
      </c>
      <c r="G7519">
        <v>89</v>
      </c>
      <c r="H7519">
        <v>40</v>
      </c>
      <c r="I7519" t="str">
        <f>INDEX('DATA - Teams'!$C:$C,MATCH(C7519,'DATA - Teams'!$B:$B,0))</f>
        <v>RICHO</v>
      </c>
    </row>
    <row r="7520" spans="1:9" hidden="1" x14ac:dyDescent="0.2">
      <c r="A7520">
        <v>2018</v>
      </c>
      <c r="B7520">
        <v>15</v>
      </c>
      <c r="C7520" t="s">
        <v>420</v>
      </c>
      <c r="D7520" t="s">
        <v>132</v>
      </c>
      <c r="E7520" t="s">
        <v>23</v>
      </c>
      <c r="F7520" t="s">
        <v>41</v>
      </c>
      <c r="G7520">
        <v>98</v>
      </c>
      <c r="H7520">
        <v>97</v>
      </c>
      <c r="I7520" t="str">
        <f>INDEX('DATA - Teams'!$C:$C,MATCH(C7520,'DATA - Teams'!$B:$B,0))</f>
        <v>RICHO</v>
      </c>
    </row>
    <row r="7521" spans="1:9" hidden="1" x14ac:dyDescent="0.2">
      <c r="A7521">
        <v>2018</v>
      </c>
      <c r="B7521">
        <v>15</v>
      </c>
      <c r="C7521" t="s">
        <v>420</v>
      </c>
      <c r="D7521" t="s">
        <v>189</v>
      </c>
      <c r="E7521" t="s">
        <v>35</v>
      </c>
      <c r="F7521" t="s">
        <v>43</v>
      </c>
      <c r="G7521">
        <v>91</v>
      </c>
      <c r="H7521">
        <v>103</v>
      </c>
      <c r="I7521" t="str">
        <f>INDEX('DATA - Teams'!$C:$C,MATCH(C7521,'DATA - Teams'!$B:$B,0))</f>
        <v>RICHO</v>
      </c>
    </row>
    <row r="7522" spans="1:9" hidden="1" x14ac:dyDescent="0.2">
      <c r="A7522">
        <v>2018</v>
      </c>
      <c r="B7522">
        <v>15</v>
      </c>
      <c r="C7522" t="s">
        <v>420</v>
      </c>
      <c r="D7522" t="s">
        <v>405</v>
      </c>
      <c r="E7522" t="s">
        <v>16</v>
      </c>
      <c r="F7522" t="s">
        <v>59</v>
      </c>
      <c r="G7522">
        <v>90</v>
      </c>
      <c r="H7522">
        <v>105</v>
      </c>
      <c r="I7522" t="str">
        <f>INDEX('DATA - Teams'!$C:$C,MATCH(C7522,'DATA - Teams'!$B:$B,0))</f>
        <v>RICHO</v>
      </c>
    </row>
    <row r="7523" spans="1:9" hidden="1" x14ac:dyDescent="0.2">
      <c r="A7523">
        <v>2018</v>
      </c>
      <c r="B7523">
        <v>15</v>
      </c>
      <c r="C7523" t="s">
        <v>420</v>
      </c>
      <c r="D7523" t="s">
        <v>320</v>
      </c>
      <c r="E7523" t="s">
        <v>14</v>
      </c>
      <c r="F7523" t="s">
        <v>59</v>
      </c>
      <c r="G7523">
        <v>74</v>
      </c>
      <c r="H7523">
        <v>54</v>
      </c>
      <c r="I7523" t="str">
        <f>INDEX('DATA - Teams'!$C:$C,MATCH(C7523,'DATA - Teams'!$B:$B,0))</f>
        <v>RICHO</v>
      </c>
    </row>
    <row r="7524" spans="1:9" hidden="1" x14ac:dyDescent="0.2">
      <c r="A7524">
        <v>2018</v>
      </c>
      <c r="B7524">
        <v>15</v>
      </c>
      <c r="C7524" t="s">
        <v>420</v>
      </c>
      <c r="D7524" t="s">
        <v>63</v>
      </c>
      <c r="E7524" t="s">
        <v>33</v>
      </c>
      <c r="F7524" t="s">
        <v>59</v>
      </c>
      <c r="G7524">
        <v>97</v>
      </c>
      <c r="H7524">
        <v>58</v>
      </c>
      <c r="I7524" t="str">
        <f>INDEX('DATA - Teams'!$C:$C,MATCH(C7524,'DATA - Teams'!$B:$B,0))</f>
        <v>RICHO</v>
      </c>
    </row>
    <row r="7525" spans="1:9" hidden="1" x14ac:dyDescent="0.2">
      <c r="A7525">
        <v>2018</v>
      </c>
      <c r="B7525">
        <v>15</v>
      </c>
      <c r="C7525" t="s">
        <v>420</v>
      </c>
      <c r="D7525" t="s">
        <v>422</v>
      </c>
      <c r="E7525" t="s">
        <v>13</v>
      </c>
      <c r="F7525" t="s">
        <v>59</v>
      </c>
      <c r="G7525">
        <v>96</v>
      </c>
      <c r="H7525">
        <v>86</v>
      </c>
      <c r="I7525" t="str">
        <f>INDEX('DATA - Teams'!$C:$C,MATCH(C7525,'DATA - Teams'!$B:$B,0))</f>
        <v>RICHO</v>
      </c>
    </row>
    <row r="7526" spans="1:9" hidden="1" x14ac:dyDescent="0.2">
      <c r="A7526">
        <v>2018</v>
      </c>
      <c r="B7526">
        <v>16</v>
      </c>
      <c r="C7526" t="s">
        <v>420</v>
      </c>
      <c r="D7526" t="s">
        <v>48</v>
      </c>
      <c r="E7526" t="s">
        <v>16</v>
      </c>
      <c r="F7526" t="s">
        <v>52</v>
      </c>
      <c r="G7526">
        <v>103</v>
      </c>
      <c r="H7526">
        <v>92</v>
      </c>
      <c r="I7526" t="str">
        <f>INDEX('DATA - Teams'!$C:$C,MATCH(C7526,'DATA - Teams'!$B:$B,0))</f>
        <v>RICHO</v>
      </c>
    </row>
    <row r="7527" spans="1:9" hidden="1" x14ac:dyDescent="0.2">
      <c r="A7527">
        <v>2018</v>
      </c>
      <c r="B7527">
        <v>16</v>
      </c>
      <c r="C7527" t="s">
        <v>420</v>
      </c>
      <c r="D7527" t="s">
        <v>338</v>
      </c>
      <c r="E7527" t="s">
        <v>16</v>
      </c>
      <c r="F7527" t="s">
        <v>38</v>
      </c>
      <c r="G7527">
        <v>100</v>
      </c>
      <c r="H7527">
        <v>115</v>
      </c>
      <c r="I7527" t="str">
        <f>INDEX('DATA - Teams'!$C:$C,MATCH(C7527,'DATA - Teams'!$B:$B,0))</f>
        <v>RICHO</v>
      </c>
    </row>
    <row r="7528" spans="1:9" hidden="1" x14ac:dyDescent="0.2">
      <c r="A7528">
        <v>2018</v>
      </c>
      <c r="B7528">
        <v>16</v>
      </c>
      <c r="C7528" t="s">
        <v>420</v>
      </c>
      <c r="D7528" t="s">
        <v>164</v>
      </c>
      <c r="E7528" t="s">
        <v>16</v>
      </c>
      <c r="F7528" t="s">
        <v>41</v>
      </c>
      <c r="G7528">
        <v>106</v>
      </c>
      <c r="H7528">
        <v>62</v>
      </c>
      <c r="I7528" t="str">
        <f>INDEX('DATA - Teams'!$C:$C,MATCH(C7528,'DATA - Teams'!$B:$B,0))</f>
        <v>RICHO</v>
      </c>
    </row>
    <row r="7529" spans="1:9" hidden="1" x14ac:dyDescent="0.2">
      <c r="A7529">
        <v>2018</v>
      </c>
      <c r="B7529">
        <v>16</v>
      </c>
      <c r="C7529" t="s">
        <v>420</v>
      </c>
      <c r="D7529" t="s">
        <v>67</v>
      </c>
      <c r="E7529" t="s">
        <v>31</v>
      </c>
      <c r="F7529" t="s">
        <v>43</v>
      </c>
      <c r="G7529">
        <v>94</v>
      </c>
      <c r="H7529">
        <v>95</v>
      </c>
      <c r="I7529" t="str">
        <f>INDEX('DATA - Teams'!$C:$C,MATCH(C7529,'DATA - Teams'!$B:$B,0))</f>
        <v>RICHO</v>
      </c>
    </row>
    <row r="7530" spans="1:9" hidden="1" x14ac:dyDescent="0.2">
      <c r="A7530">
        <v>2018</v>
      </c>
      <c r="B7530">
        <v>16</v>
      </c>
      <c r="C7530" t="s">
        <v>420</v>
      </c>
      <c r="D7530" t="s">
        <v>68</v>
      </c>
      <c r="E7530" t="s">
        <v>14</v>
      </c>
      <c r="F7530" t="s">
        <v>38</v>
      </c>
      <c r="G7530">
        <v>75</v>
      </c>
      <c r="H7530">
        <v>83</v>
      </c>
      <c r="I7530" t="str">
        <f>INDEX('DATA - Teams'!$C:$C,MATCH(C7530,'DATA - Teams'!$B:$B,0))</f>
        <v>RICHO</v>
      </c>
    </row>
    <row r="7531" spans="1:9" hidden="1" x14ac:dyDescent="0.2">
      <c r="A7531">
        <v>2018</v>
      </c>
      <c r="B7531">
        <v>16</v>
      </c>
      <c r="C7531" t="s">
        <v>420</v>
      </c>
      <c r="D7531" t="s">
        <v>282</v>
      </c>
      <c r="E7531" t="s">
        <v>14</v>
      </c>
      <c r="F7531" t="s">
        <v>41</v>
      </c>
      <c r="G7531">
        <v>95</v>
      </c>
      <c r="H7531">
        <v>99</v>
      </c>
      <c r="I7531" t="str">
        <f>INDEX('DATA - Teams'!$C:$C,MATCH(C7531,'DATA - Teams'!$B:$B,0))</f>
        <v>RICHO</v>
      </c>
    </row>
    <row r="7532" spans="1:9" hidden="1" x14ac:dyDescent="0.2">
      <c r="A7532">
        <v>2018</v>
      </c>
      <c r="B7532">
        <v>16</v>
      </c>
      <c r="C7532" t="s">
        <v>420</v>
      </c>
      <c r="D7532" t="s">
        <v>299</v>
      </c>
      <c r="E7532" t="s">
        <v>22</v>
      </c>
      <c r="F7532" t="s">
        <v>41</v>
      </c>
      <c r="G7532">
        <v>111</v>
      </c>
      <c r="H7532">
        <v>67</v>
      </c>
      <c r="I7532" t="str">
        <f>INDEX('DATA - Teams'!$C:$C,MATCH(C7532,'DATA - Teams'!$B:$B,0))</f>
        <v>RICHO</v>
      </c>
    </row>
    <row r="7533" spans="1:9" hidden="1" x14ac:dyDescent="0.2">
      <c r="A7533">
        <v>2018</v>
      </c>
      <c r="B7533">
        <v>16</v>
      </c>
      <c r="C7533" t="s">
        <v>420</v>
      </c>
      <c r="D7533" t="s">
        <v>115</v>
      </c>
      <c r="E7533" t="s">
        <v>33</v>
      </c>
      <c r="F7533" t="s">
        <v>43</v>
      </c>
      <c r="G7533">
        <v>90</v>
      </c>
      <c r="H7533">
        <v>82</v>
      </c>
      <c r="I7533" t="str">
        <f>INDEX('DATA - Teams'!$C:$C,MATCH(C7533,'DATA - Teams'!$B:$B,0))</f>
        <v>RICHO</v>
      </c>
    </row>
    <row r="7534" spans="1:9" hidden="1" x14ac:dyDescent="0.2">
      <c r="A7534">
        <v>2018</v>
      </c>
      <c r="B7534">
        <v>16</v>
      </c>
      <c r="C7534" t="s">
        <v>420</v>
      </c>
      <c r="D7534" t="s">
        <v>212</v>
      </c>
      <c r="E7534" t="s">
        <v>28</v>
      </c>
      <c r="F7534" t="s">
        <v>41</v>
      </c>
      <c r="G7534">
        <v>88</v>
      </c>
      <c r="H7534">
        <v>96</v>
      </c>
      <c r="I7534" t="str">
        <f>INDEX('DATA - Teams'!$C:$C,MATCH(C7534,'DATA - Teams'!$B:$B,0))</f>
        <v>RICHO</v>
      </c>
    </row>
    <row r="7535" spans="1:9" hidden="1" x14ac:dyDescent="0.2">
      <c r="A7535">
        <v>2018</v>
      </c>
      <c r="B7535">
        <v>16</v>
      </c>
      <c r="C7535" t="s">
        <v>420</v>
      </c>
      <c r="D7535" t="s">
        <v>342</v>
      </c>
      <c r="E7535" t="s">
        <v>27</v>
      </c>
      <c r="F7535" t="s">
        <v>38</v>
      </c>
      <c r="G7535">
        <v>82</v>
      </c>
      <c r="H7535">
        <v>38</v>
      </c>
      <c r="I7535" t="str">
        <f>INDEX('DATA - Teams'!$C:$C,MATCH(C7535,'DATA - Teams'!$B:$B,0))</f>
        <v>RICHO</v>
      </c>
    </row>
    <row r="7536" spans="1:9" hidden="1" x14ac:dyDescent="0.2">
      <c r="A7536">
        <v>2018</v>
      </c>
      <c r="B7536">
        <v>16</v>
      </c>
      <c r="C7536" t="s">
        <v>420</v>
      </c>
      <c r="D7536" t="s">
        <v>1064</v>
      </c>
      <c r="E7536" t="s">
        <v>36</v>
      </c>
      <c r="F7536" t="s">
        <v>41</v>
      </c>
      <c r="G7536">
        <v>127</v>
      </c>
      <c r="H7536">
        <v>103</v>
      </c>
      <c r="I7536" t="str">
        <f>INDEX('DATA - Teams'!$C:$C,MATCH(C7536,'DATA - Teams'!$B:$B,0))</f>
        <v>RICHO</v>
      </c>
    </row>
    <row r="7537" spans="1:9" hidden="1" x14ac:dyDescent="0.2">
      <c r="A7537">
        <v>2018</v>
      </c>
      <c r="B7537">
        <v>16</v>
      </c>
      <c r="C7537" t="s">
        <v>420</v>
      </c>
      <c r="D7537" t="s">
        <v>350</v>
      </c>
      <c r="E7537" t="s">
        <v>17</v>
      </c>
      <c r="F7537" t="s">
        <v>43</v>
      </c>
      <c r="G7537">
        <v>82</v>
      </c>
      <c r="H7537">
        <v>126</v>
      </c>
      <c r="I7537" t="str">
        <f>INDEX('DATA - Teams'!$C:$C,MATCH(C7537,'DATA - Teams'!$B:$B,0))</f>
        <v>RICHO</v>
      </c>
    </row>
    <row r="7538" spans="1:9" hidden="1" x14ac:dyDescent="0.2">
      <c r="A7538">
        <v>2018</v>
      </c>
      <c r="B7538">
        <v>16</v>
      </c>
      <c r="C7538" t="s">
        <v>420</v>
      </c>
      <c r="D7538" t="s">
        <v>199</v>
      </c>
      <c r="E7538" t="s">
        <v>17</v>
      </c>
      <c r="F7538" t="s">
        <v>38</v>
      </c>
      <c r="G7538">
        <v>95</v>
      </c>
      <c r="H7538">
        <v>86</v>
      </c>
      <c r="I7538" t="str">
        <f>INDEX('DATA - Teams'!$C:$C,MATCH(C7538,'DATA - Teams'!$B:$B,0))</f>
        <v>RICHO</v>
      </c>
    </row>
    <row r="7539" spans="1:9" hidden="1" x14ac:dyDescent="0.2">
      <c r="A7539">
        <v>2018</v>
      </c>
      <c r="B7539">
        <v>16</v>
      </c>
      <c r="C7539" t="s">
        <v>420</v>
      </c>
      <c r="D7539" t="s">
        <v>279</v>
      </c>
      <c r="E7539" t="s">
        <v>32</v>
      </c>
      <c r="F7539" t="s">
        <v>41</v>
      </c>
      <c r="G7539">
        <v>126</v>
      </c>
      <c r="H7539">
        <v>103</v>
      </c>
      <c r="I7539" t="str">
        <f>INDEX('DATA - Teams'!$C:$C,MATCH(C7539,'DATA - Teams'!$B:$B,0))</f>
        <v>RICHO</v>
      </c>
    </row>
    <row r="7540" spans="1:9" hidden="1" x14ac:dyDescent="0.2">
      <c r="A7540">
        <v>2018</v>
      </c>
      <c r="B7540">
        <v>16</v>
      </c>
      <c r="C7540" t="s">
        <v>420</v>
      </c>
      <c r="D7540" t="s">
        <v>278</v>
      </c>
      <c r="E7540" t="s">
        <v>32</v>
      </c>
      <c r="F7540" t="s">
        <v>43</v>
      </c>
      <c r="G7540">
        <v>74</v>
      </c>
      <c r="H7540">
        <v>71</v>
      </c>
      <c r="I7540" t="str">
        <f>INDEX('DATA - Teams'!$C:$C,MATCH(C7540,'DATA - Teams'!$B:$B,0))</f>
        <v>RICHO</v>
      </c>
    </row>
    <row r="7541" spans="1:9" hidden="1" x14ac:dyDescent="0.2">
      <c r="A7541">
        <v>2018</v>
      </c>
      <c r="B7541">
        <v>16</v>
      </c>
      <c r="C7541" t="s">
        <v>420</v>
      </c>
      <c r="D7541" t="s">
        <v>132</v>
      </c>
      <c r="E7541" t="s">
        <v>23</v>
      </c>
      <c r="F7541" t="s">
        <v>41</v>
      </c>
      <c r="G7541">
        <v>104</v>
      </c>
      <c r="H7541">
        <v>98</v>
      </c>
      <c r="I7541" t="str">
        <f>INDEX('DATA - Teams'!$C:$C,MATCH(C7541,'DATA - Teams'!$B:$B,0))</f>
        <v>RICHO</v>
      </c>
    </row>
    <row r="7542" spans="1:9" hidden="1" x14ac:dyDescent="0.2">
      <c r="A7542">
        <v>2018</v>
      </c>
      <c r="B7542">
        <v>16</v>
      </c>
      <c r="C7542" t="s">
        <v>420</v>
      </c>
      <c r="D7542" t="s">
        <v>189</v>
      </c>
      <c r="E7542" t="s">
        <v>35</v>
      </c>
      <c r="F7542" t="s">
        <v>43</v>
      </c>
      <c r="G7542">
        <v>86</v>
      </c>
      <c r="H7542">
        <v>76</v>
      </c>
      <c r="I7542" t="str">
        <f>INDEX('DATA - Teams'!$C:$C,MATCH(C7542,'DATA - Teams'!$B:$B,0))</f>
        <v>RICHO</v>
      </c>
    </row>
    <row r="7543" spans="1:9" hidden="1" x14ac:dyDescent="0.2">
      <c r="A7543">
        <v>2018</v>
      </c>
      <c r="B7543">
        <v>16</v>
      </c>
      <c r="C7543" t="s">
        <v>420</v>
      </c>
      <c r="D7543" t="s">
        <v>385</v>
      </c>
      <c r="E7543" t="s">
        <v>35</v>
      </c>
      <c r="F7543" t="s">
        <v>38</v>
      </c>
      <c r="G7543">
        <v>96</v>
      </c>
      <c r="H7543">
        <v>97</v>
      </c>
      <c r="I7543" t="str">
        <f>INDEX('DATA - Teams'!$C:$C,MATCH(C7543,'DATA - Teams'!$B:$B,0))</f>
        <v>RICHO</v>
      </c>
    </row>
    <row r="7544" spans="1:9" hidden="1" x14ac:dyDescent="0.2">
      <c r="A7544">
        <v>2018</v>
      </c>
      <c r="B7544">
        <v>16</v>
      </c>
      <c r="C7544" t="s">
        <v>420</v>
      </c>
      <c r="D7544" t="s">
        <v>405</v>
      </c>
      <c r="E7544" t="s">
        <v>16</v>
      </c>
      <c r="F7544" t="s">
        <v>59</v>
      </c>
      <c r="G7544">
        <v>94</v>
      </c>
      <c r="H7544">
        <v>96</v>
      </c>
      <c r="I7544" t="str">
        <f>INDEX('DATA - Teams'!$C:$C,MATCH(C7544,'DATA - Teams'!$B:$B,0))</f>
        <v>RICHO</v>
      </c>
    </row>
    <row r="7545" spans="1:9" hidden="1" x14ac:dyDescent="0.2">
      <c r="A7545">
        <v>2018</v>
      </c>
      <c r="B7545">
        <v>16</v>
      </c>
      <c r="C7545" t="s">
        <v>420</v>
      </c>
      <c r="D7545" t="s">
        <v>380</v>
      </c>
      <c r="E7545" t="s">
        <v>22</v>
      </c>
      <c r="F7545" t="s">
        <v>59</v>
      </c>
      <c r="G7545">
        <v>116</v>
      </c>
      <c r="H7545">
        <v>108</v>
      </c>
      <c r="I7545" t="str">
        <f>INDEX('DATA - Teams'!$C:$C,MATCH(C7545,'DATA - Teams'!$B:$B,0))</f>
        <v>RICHO</v>
      </c>
    </row>
    <row r="7546" spans="1:9" hidden="1" x14ac:dyDescent="0.2">
      <c r="A7546">
        <v>2018</v>
      </c>
      <c r="B7546">
        <v>16</v>
      </c>
      <c r="C7546" t="s">
        <v>420</v>
      </c>
      <c r="D7546" t="s">
        <v>424</v>
      </c>
      <c r="E7546" t="s">
        <v>24</v>
      </c>
      <c r="F7546" t="s">
        <v>59</v>
      </c>
      <c r="G7546">
        <v>64</v>
      </c>
      <c r="H7546">
        <v>52</v>
      </c>
      <c r="I7546" t="str">
        <f>INDEX('DATA - Teams'!$C:$C,MATCH(C7546,'DATA - Teams'!$B:$B,0))</f>
        <v>RICHO</v>
      </c>
    </row>
    <row r="7547" spans="1:9" hidden="1" x14ac:dyDescent="0.2">
      <c r="A7547">
        <v>2018</v>
      </c>
      <c r="B7547">
        <v>16</v>
      </c>
      <c r="C7547" t="s">
        <v>420</v>
      </c>
      <c r="D7547" t="s">
        <v>422</v>
      </c>
      <c r="E7547" t="s">
        <v>13</v>
      </c>
      <c r="F7547" t="s">
        <v>59</v>
      </c>
      <c r="G7547">
        <v>97</v>
      </c>
      <c r="H7547">
        <v>115</v>
      </c>
      <c r="I7547" t="str">
        <f>INDEX('DATA - Teams'!$C:$C,MATCH(C7547,'DATA - Teams'!$B:$B,0))</f>
        <v>RICHO</v>
      </c>
    </row>
    <row r="7548" spans="1:9" hidden="1" x14ac:dyDescent="0.2">
      <c r="A7548">
        <v>2018</v>
      </c>
      <c r="B7548">
        <v>17</v>
      </c>
      <c r="C7548" t="s">
        <v>420</v>
      </c>
      <c r="D7548" t="s">
        <v>48</v>
      </c>
      <c r="E7548" t="s">
        <v>16</v>
      </c>
      <c r="F7548" t="s">
        <v>52</v>
      </c>
      <c r="G7548">
        <v>93</v>
      </c>
      <c r="H7548">
        <v>49</v>
      </c>
      <c r="I7548" t="str">
        <f>INDEX('DATA - Teams'!$C:$C,MATCH(C7548,'DATA - Teams'!$B:$B,0))</f>
        <v>RICHO</v>
      </c>
    </row>
    <row r="7549" spans="1:9" hidden="1" x14ac:dyDescent="0.2">
      <c r="A7549">
        <v>2018</v>
      </c>
      <c r="B7549">
        <v>17</v>
      </c>
      <c r="C7549" t="s">
        <v>420</v>
      </c>
      <c r="D7549" t="s">
        <v>338</v>
      </c>
      <c r="E7549" t="s">
        <v>16</v>
      </c>
      <c r="F7549" t="s">
        <v>38</v>
      </c>
      <c r="G7549">
        <v>103</v>
      </c>
      <c r="H7549">
        <v>76</v>
      </c>
      <c r="I7549" t="str">
        <f>INDEX('DATA - Teams'!$C:$C,MATCH(C7549,'DATA - Teams'!$B:$B,0))</f>
        <v>RICHO</v>
      </c>
    </row>
    <row r="7550" spans="1:9" hidden="1" x14ac:dyDescent="0.2">
      <c r="A7550">
        <v>2018</v>
      </c>
      <c r="B7550">
        <v>17</v>
      </c>
      <c r="C7550" t="s">
        <v>420</v>
      </c>
      <c r="D7550" t="s">
        <v>164</v>
      </c>
      <c r="E7550" t="s">
        <v>16</v>
      </c>
      <c r="F7550" t="s">
        <v>41</v>
      </c>
      <c r="G7550">
        <v>101</v>
      </c>
      <c r="H7550">
        <v>120</v>
      </c>
      <c r="I7550" t="str">
        <f>INDEX('DATA - Teams'!$C:$C,MATCH(C7550,'DATA - Teams'!$B:$B,0))</f>
        <v>RICHO</v>
      </c>
    </row>
    <row r="7551" spans="1:9" hidden="1" x14ac:dyDescent="0.2">
      <c r="A7551">
        <v>2018</v>
      </c>
      <c r="B7551">
        <v>17</v>
      </c>
      <c r="C7551" t="s">
        <v>420</v>
      </c>
      <c r="D7551" t="s">
        <v>405</v>
      </c>
      <c r="E7551" t="s">
        <v>16</v>
      </c>
      <c r="F7551" t="s">
        <v>41</v>
      </c>
      <c r="G7551">
        <v>97</v>
      </c>
      <c r="H7551">
        <v>102</v>
      </c>
      <c r="I7551" t="str">
        <f>INDEX('DATA - Teams'!$C:$C,MATCH(C7551,'DATA - Teams'!$B:$B,0))</f>
        <v>RICHO</v>
      </c>
    </row>
    <row r="7552" spans="1:9" hidden="1" x14ac:dyDescent="0.2">
      <c r="A7552">
        <v>2018</v>
      </c>
      <c r="B7552">
        <v>17</v>
      </c>
      <c r="C7552" t="s">
        <v>420</v>
      </c>
      <c r="D7552" t="s">
        <v>67</v>
      </c>
      <c r="E7552" t="s">
        <v>31</v>
      </c>
      <c r="F7552" t="s">
        <v>43</v>
      </c>
      <c r="G7552">
        <v>88</v>
      </c>
      <c r="H7552">
        <v>80</v>
      </c>
      <c r="I7552" t="str">
        <f>INDEX('DATA - Teams'!$C:$C,MATCH(C7552,'DATA - Teams'!$B:$B,0))</f>
        <v>RICHO</v>
      </c>
    </row>
    <row r="7553" spans="1:9" hidden="1" x14ac:dyDescent="0.2">
      <c r="A7553">
        <v>2018</v>
      </c>
      <c r="B7553">
        <v>17</v>
      </c>
      <c r="C7553" t="s">
        <v>420</v>
      </c>
      <c r="D7553" t="s">
        <v>68</v>
      </c>
      <c r="E7553" t="s">
        <v>14</v>
      </c>
      <c r="F7553" t="s">
        <v>38</v>
      </c>
      <c r="G7553">
        <v>82</v>
      </c>
      <c r="H7553">
        <v>87</v>
      </c>
      <c r="I7553" t="str">
        <f>INDEX('DATA - Teams'!$C:$C,MATCH(C7553,'DATA - Teams'!$B:$B,0))</f>
        <v>RICHO</v>
      </c>
    </row>
    <row r="7554" spans="1:9" hidden="1" x14ac:dyDescent="0.2">
      <c r="A7554">
        <v>2018</v>
      </c>
      <c r="B7554">
        <v>17</v>
      </c>
      <c r="C7554" t="s">
        <v>420</v>
      </c>
      <c r="D7554" t="s">
        <v>282</v>
      </c>
      <c r="E7554" t="s">
        <v>14</v>
      </c>
      <c r="F7554" t="s">
        <v>41</v>
      </c>
      <c r="G7554">
        <v>97</v>
      </c>
      <c r="H7554">
        <v>110</v>
      </c>
      <c r="I7554" t="str">
        <f>INDEX('DATA - Teams'!$C:$C,MATCH(C7554,'DATA - Teams'!$B:$B,0))</f>
        <v>RICHO</v>
      </c>
    </row>
    <row r="7555" spans="1:9" hidden="1" x14ac:dyDescent="0.2">
      <c r="A7555">
        <v>2018</v>
      </c>
      <c r="B7555">
        <v>17</v>
      </c>
      <c r="C7555" t="s">
        <v>420</v>
      </c>
      <c r="D7555" t="s">
        <v>115</v>
      </c>
      <c r="E7555" t="s">
        <v>33</v>
      </c>
      <c r="F7555" t="s">
        <v>43</v>
      </c>
      <c r="G7555">
        <v>102</v>
      </c>
      <c r="H7555">
        <v>118</v>
      </c>
      <c r="I7555" t="str">
        <f>INDEX('DATA - Teams'!$C:$C,MATCH(C7555,'DATA - Teams'!$B:$B,0))</f>
        <v>RICHO</v>
      </c>
    </row>
    <row r="7556" spans="1:9" hidden="1" x14ac:dyDescent="0.2">
      <c r="A7556">
        <v>2018</v>
      </c>
      <c r="B7556">
        <v>17</v>
      </c>
      <c r="C7556" t="s">
        <v>420</v>
      </c>
      <c r="D7556" t="s">
        <v>212</v>
      </c>
      <c r="E7556" t="s">
        <v>28</v>
      </c>
      <c r="F7556" t="s">
        <v>41</v>
      </c>
      <c r="G7556">
        <v>86</v>
      </c>
      <c r="H7556">
        <v>127</v>
      </c>
      <c r="I7556" t="str">
        <f>INDEX('DATA - Teams'!$C:$C,MATCH(C7556,'DATA - Teams'!$B:$B,0))</f>
        <v>RICHO</v>
      </c>
    </row>
    <row r="7557" spans="1:9" hidden="1" x14ac:dyDescent="0.2">
      <c r="A7557">
        <v>2018</v>
      </c>
      <c r="B7557">
        <v>17</v>
      </c>
      <c r="C7557" t="s">
        <v>420</v>
      </c>
      <c r="D7557" t="s">
        <v>342</v>
      </c>
      <c r="E7557" t="s">
        <v>27</v>
      </c>
      <c r="F7557" t="s">
        <v>38</v>
      </c>
      <c r="G7557">
        <v>87</v>
      </c>
      <c r="H7557">
        <v>114</v>
      </c>
      <c r="I7557" t="str">
        <f>INDEX('DATA - Teams'!$C:$C,MATCH(C7557,'DATA - Teams'!$B:$B,0))</f>
        <v>RICHO</v>
      </c>
    </row>
    <row r="7558" spans="1:9" hidden="1" x14ac:dyDescent="0.2">
      <c r="A7558">
        <v>2018</v>
      </c>
      <c r="B7558">
        <v>17</v>
      </c>
      <c r="C7558" t="s">
        <v>420</v>
      </c>
      <c r="D7558" t="s">
        <v>1064</v>
      </c>
      <c r="E7558" t="s">
        <v>36</v>
      </c>
      <c r="F7558" t="s">
        <v>41</v>
      </c>
      <c r="G7558">
        <v>111</v>
      </c>
      <c r="H7558">
        <v>27</v>
      </c>
      <c r="I7558" t="str">
        <f>INDEX('DATA - Teams'!$C:$C,MATCH(C7558,'DATA - Teams'!$B:$B,0))</f>
        <v>RICHO</v>
      </c>
    </row>
    <row r="7559" spans="1:9" hidden="1" x14ac:dyDescent="0.2">
      <c r="A7559">
        <v>2018</v>
      </c>
      <c r="B7559">
        <v>17</v>
      </c>
      <c r="C7559" t="s">
        <v>420</v>
      </c>
      <c r="D7559" t="s">
        <v>350</v>
      </c>
      <c r="E7559" t="s">
        <v>17</v>
      </c>
      <c r="F7559" t="s">
        <v>43</v>
      </c>
      <c r="G7559">
        <v>86</v>
      </c>
      <c r="H7559">
        <v>116</v>
      </c>
      <c r="I7559" t="str">
        <f>INDEX('DATA - Teams'!$C:$C,MATCH(C7559,'DATA - Teams'!$B:$B,0))</f>
        <v>RICHO</v>
      </c>
    </row>
    <row r="7560" spans="1:9" hidden="1" x14ac:dyDescent="0.2">
      <c r="A7560">
        <v>2018</v>
      </c>
      <c r="B7560">
        <v>17</v>
      </c>
      <c r="C7560" t="s">
        <v>420</v>
      </c>
      <c r="D7560" t="s">
        <v>199</v>
      </c>
      <c r="E7560" t="s">
        <v>17</v>
      </c>
      <c r="F7560" t="s">
        <v>38</v>
      </c>
      <c r="G7560">
        <v>94</v>
      </c>
      <c r="H7560">
        <v>123</v>
      </c>
      <c r="I7560" t="str">
        <f>INDEX('DATA - Teams'!$C:$C,MATCH(C7560,'DATA - Teams'!$B:$B,0))</f>
        <v>RICHO</v>
      </c>
    </row>
    <row r="7561" spans="1:9" hidden="1" x14ac:dyDescent="0.2">
      <c r="A7561">
        <v>2018</v>
      </c>
      <c r="B7561">
        <v>17</v>
      </c>
      <c r="C7561" t="s">
        <v>420</v>
      </c>
      <c r="D7561" t="s">
        <v>279</v>
      </c>
      <c r="E7561" t="s">
        <v>32</v>
      </c>
      <c r="F7561" t="s">
        <v>41</v>
      </c>
      <c r="G7561">
        <v>127</v>
      </c>
      <c r="H7561">
        <v>117</v>
      </c>
      <c r="I7561" t="str">
        <f>INDEX('DATA - Teams'!$C:$C,MATCH(C7561,'DATA - Teams'!$B:$B,0))</f>
        <v>RICHO</v>
      </c>
    </row>
    <row r="7562" spans="1:9" hidden="1" x14ac:dyDescent="0.2">
      <c r="A7562">
        <v>2018</v>
      </c>
      <c r="B7562">
        <v>17</v>
      </c>
      <c r="C7562" t="s">
        <v>420</v>
      </c>
      <c r="D7562" t="s">
        <v>278</v>
      </c>
      <c r="E7562" t="s">
        <v>32</v>
      </c>
      <c r="F7562" t="s">
        <v>43</v>
      </c>
      <c r="G7562">
        <v>79</v>
      </c>
      <c r="H7562">
        <v>113</v>
      </c>
      <c r="I7562" t="str">
        <f>INDEX('DATA - Teams'!$C:$C,MATCH(C7562,'DATA - Teams'!$B:$B,0))</f>
        <v>RICHO</v>
      </c>
    </row>
    <row r="7563" spans="1:9" hidden="1" x14ac:dyDescent="0.2">
      <c r="A7563">
        <v>2018</v>
      </c>
      <c r="B7563">
        <v>17</v>
      </c>
      <c r="C7563" t="s">
        <v>420</v>
      </c>
      <c r="D7563" t="s">
        <v>132</v>
      </c>
      <c r="E7563" t="s">
        <v>23</v>
      </c>
      <c r="F7563" t="s">
        <v>41</v>
      </c>
      <c r="G7563">
        <v>100</v>
      </c>
      <c r="H7563">
        <v>74</v>
      </c>
      <c r="I7563" t="str">
        <f>INDEX('DATA - Teams'!$C:$C,MATCH(C7563,'DATA - Teams'!$B:$B,0))</f>
        <v>RICHO</v>
      </c>
    </row>
    <row r="7564" spans="1:9" hidden="1" x14ac:dyDescent="0.2">
      <c r="A7564">
        <v>2018</v>
      </c>
      <c r="B7564">
        <v>17</v>
      </c>
      <c r="C7564" t="s">
        <v>420</v>
      </c>
      <c r="D7564" t="s">
        <v>189</v>
      </c>
      <c r="E7564" t="s">
        <v>35</v>
      </c>
      <c r="F7564" t="s">
        <v>43</v>
      </c>
      <c r="G7564">
        <v>86</v>
      </c>
      <c r="H7564">
        <v>97</v>
      </c>
      <c r="I7564" t="str">
        <f>INDEX('DATA - Teams'!$C:$C,MATCH(C7564,'DATA - Teams'!$B:$B,0))</f>
        <v>RICHO</v>
      </c>
    </row>
    <row r="7565" spans="1:9" hidden="1" x14ac:dyDescent="0.2">
      <c r="A7565">
        <v>2018</v>
      </c>
      <c r="B7565">
        <v>17</v>
      </c>
      <c r="C7565" t="s">
        <v>420</v>
      </c>
      <c r="D7565" t="s">
        <v>385</v>
      </c>
      <c r="E7565" t="s">
        <v>35</v>
      </c>
      <c r="F7565" t="s">
        <v>38</v>
      </c>
      <c r="G7565">
        <v>99</v>
      </c>
      <c r="H7565">
        <v>66</v>
      </c>
      <c r="I7565" t="str">
        <f>INDEX('DATA - Teams'!$C:$C,MATCH(C7565,'DATA - Teams'!$B:$B,0))</f>
        <v>RICHO</v>
      </c>
    </row>
    <row r="7566" spans="1:9" hidden="1" x14ac:dyDescent="0.2">
      <c r="A7566">
        <v>2018</v>
      </c>
      <c r="B7566">
        <v>17</v>
      </c>
      <c r="C7566" t="s">
        <v>420</v>
      </c>
      <c r="D7566" t="s">
        <v>277</v>
      </c>
      <c r="E7566" t="s">
        <v>16</v>
      </c>
      <c r="F7566" t="s">
        <v>59</v>
      </c>
      <c r="G7566">
        <v>86</v>
      </c>
      <c r="H7566">
        <v>48</v>
      </c>
      <c r="I7566" t="str">
        <f>INDEX('DATA - Teams'!$C:$C,MATCH(C7566,'DATA - Teams'!$B:$B,0))</f>
        <v>RICHO</v>
      </c>
    </row>
    <row r="7567" spans="1:9" hidden="1" x14ac:dyDescent="0.2">
      <c r="A7567">
        <v>2018</v>
      </c>
      <c r="B7567">
        <v>17</v>
      </c>
      <c r="C7567" t="s">
        <v>420</v>
      </c>
      <c r="D7567" t="s">
        <v>299</v>
      </c>
      <c r="E7567" t="s">
        <v>22</v>
      </c>
      <c r="F7567" t="s">
        <v>59</v>
      </c>
      <c r="G7567">
        <v>111</v>
      </c>
      <c r="H7567">
        <v>0</v>
      </c>
      <c r="I7567" t="str">
        <f>INDEX('DATA - Teams'!$C:$C,MATCH(C7567,'DATA - Teams'!$B:$B,0))</f>
        <v>RICHO</v>
      </c>
    </row>
    <row r="7568" spans="1:9" hidden="1" x14ac:dyDescent="0.2">
      <c r="A7568">
        <v>2018</v>
      </c>
      <c r="B7568">
        <v>17</v>
      </c>
      <c r="C7568" t="s">
        <v>420</v>
      </c>
      <c r="D7568" t="s">
        <v>422</v>
      </c>
      <c r="E7568" t="s">
        <v>13</v>
      </c>
      <c r="F7568" t="s">
        <v>59</v>
      </c>
      <c r="G7568">
        <v>81</v>
      </c>
      <c r="H7568">
        <v>42</v>
      </c>
      <c r="I7568" t="str">
        <f>INDEX('DATA - Teams'!$C:$C,MATCH(C7568,'DATA - Teams'!$B:$B,0))</f>
        <v>RICHO</v>
      </c>
    </row>
    <row r="7569" spans="1:9" hidden="1" x14ac:dyDescent="0.2">
      <c r="A7569">
        <v>2018</v>
      </c>
      <c r="B7569">
        <v>17</v>
      </c>
      <c r="C7569" t="s">
        <v>420</v>
      </c>
      <c r="D7569" t="s">
        <v>80</v>
      </c>
      <c r="E7569" t="s">
        <v>17</v>
      </c>
      <c r="F7569" t="s">
        <v>59</v>
      </c>
      <c r="G7569">
        <v>69</v>
      </c>
      <c r="H7569">
        <v>49</v>
      </c>
      <c r="I7569" t="str">
        <f>INDEX('DATA - Teams'!$C:$C,MATCH(C7569,'DATA - Teams'!$B:$B,0))</f>
        <v>RICHO</v>
      </c>
    </row>
    <row r="7570" spans="1:9" hidden="1" x14ac:dyDescent="0.2">
      <c r="A7570">
        <v>2018</v>
      </c>
      <c r="B7570">
        <v>18</v>
      </c>
      <c r="C7570" t="s">
        <v>420</v>
      </c>
      <c r="D7570" t="s">
        <v>338</v>
      </c>
      <c r="E7570" t="s">
        <v>16</v>
      </c>
      <c r="F7570" t="s">
        <v>38</v>
      </c>
      <c r="G7570">
        <v>96</v>
      </c>
      <c r="H7570">
        <v>61</v>
      </c>
      <c r="I7570" t="str">
        <f>INDEX('DATA - Teams'!$C:$C,MATCH(C7570,'DATA - Teams'!$B:$B,0))</f>
        <v>RICHO</v>
      </c>
    </row>
    <row r="7571" spans="1:9" hidden="1" x14ac:dyDescent="0.2">
      <c r="A7571">
        <v>2018</v>
      </c>
      <c r="B7571">
        <v>18</v>
      </c>
      <c r="C7571" t="s">
        <v>420</v>
      </c>
      <c r="D7571" t="s">
        <v>164</v>
      </c>
      <c r="E7571" t="s">
        <v>16</v>
      </c>
      <c r="F7571" t="s">
        <v>41</v>
      </c>
      <c r="G7571">
        <v>85</v>
      </c>
      <c r="H7571">
        <v>75</v>
      </c>
      <c r="I7571" t="str">
        <f>INDEX('DATA - Teams'!$C:$C,MATCH(C7571,'DATA - Teams'!$B:$B,0))</f>
        <v>RICHO</v>
      </c>
    </row>
    <row r="7572" spans="1:9" hidden="1" x14ac:dyDescent="0.2">
      <c r="A7572">
        <v>2018</v>
      </c>
      <c r="B7572">
        <v>18</v>
      </c>
      <c r="C7572" t="s">
        <v>420</v>
      </c>
      <c r="D7572" t="s">
        <v>405</v>
      </c>
      <c r="E7572" t="s">
        <v>16</v>
      </c>
      <c r="F7572" t="s">
        <v>41</v>
      </c>
      <c r="G7572">
        <v>85</v>
      </c>
      <c r="H7572">
        <v>36</v>
      </c>
      <c r="I7572" t="str">
        <f>INDEX('DATA - Teams'!$C:$C,MATCH(C7572,'DATA - Teams'!$B:$B,0))</f>
        <v>RICHO</v>
      </c>
    </row>
    <row r="7573" spans="1:9" hidden="1" x14ac:dyDescent="0.2">
      <c r="A7573">
        <v>2018</v>
      </c>
      <c r="B7573">
        <v>18</v>
      </c>
      <c r="C7573" t="s">
        <v>420</v>
      </c>
      <c r="D7573" t="s">
        <v>67</v>
      </c>
      <c r="E7573" t="s">
        <v>31</v>
      </c>
      <c r="F7573" t="s">
        <v>43</v>
      </c>
      <c r="G7573">
        <v>79</v>
      </c>
      <c r="H7573">
        <v>43</v>
      </c>
      <c r="I7573" t="str">
        <f>INDEX('DATA - Teams'!$C:$C,MATCH(C7573,'DATA - Teams'!$B:$B,0))</f>
        <v>RICHO</v>
      </c>
    </row>
    <row r="7574" spans="1:9" hidden="1" x14ac:dyDescent="0.2">
      <c r="A7574">
        <v>2018</v>
      </c>
      <c r="B7574">
        <v>18</v>
      </c>
      <c r="C7574" t="s">
        <v>420</v>
      </c>
      <c r="D7574" t="s">
        <v>68</v>
      </c>
      <c r="E7574" t="s">
        <v>14</v>
      </c>
      <c r="F7574" t="s">
        <v>38</v>
      </c>
      <c r="G7574">
        <v>87</v>
      </c>
      <c r="H7574">
        <v>107</v>
      </c>
      <c r="I7574" t="str">
        <f>INDEX('DATA - Teams'!$C:$C,MATCH(C7574,'DATA - Teams'!$B:$B,0))</f>
        <v>RICHO</v>
      </c>
    </row>
    <row r="7575" spans="1:9" hidden="1" x14ac:dyDescent="0.2">
      <c r="A7575">
        <v>2018</v>
      </c>
      <c r="B7575">
        <v>18</v>
      </c>
      <c r="C7575" t="s">
        <v>420</v>
      </c>
      <c r="D7575" t="s">
        <v>282</v>
      </c>
      <c r="E7575" t="s">
        <v>14</v>
      </c>
      <c r="F7575" t="s">
        <v>41</v>
      </c>
      <c r="G7575">
        <v>108</v>
      </c>
      <c r="H7575">
        <v>139</v>
      </c>
      <c r="I7575" t="str">
        <f>INDEX('DATA - Teams'!$C:$C,MATCH(C7575,'DATA - Teams'!$B:$B,0))</f>
        <v>RICHO</v>
      </c>
    </row>
    <row r="7576" spans="1:9" hidden="1" x14ac:dyDescent="0.2">
      <c r="A7576">
        <v>2018</v>
      </c>
      <c r="B7576">
        <v>18</v>
      </c>
      <c r="C7576" t="s">
        <v>420</v>
      </c>
      <c r="D7576" t="s">
        <v>115</v>
      </c>
      <c r="E7576" t="s">
        <v>33</v>
      </c>
      <c r="F7576" t="s">
        <v>43</v>
      </c>
      <c r="G7576">
        <v>105</v>
      </c>
      <c r="H7576">
        <v>92</v>
      </c>
      <c r="I7576" t="str">
        <f>INDEX('DATA - Teams'!$C:$C,MATCH(C7576,'DATA - Teams'!$B:$B,0))</f>
        <v>RICHO</v>
      </c>
    </row>
    <row r="7577" spans="1:9" hidden="1" x14ac:dyDescent="0.2">
      <c r="A7577">
        <v>2018</v>
      </c>
      <c r="B7577">
        <v>18</v>
      </c>
      <c r="C7577" t="s">
        <v>420</v>
      </c>
      <c r="D7577" t="s">
        <v>305</v>
      </c>
      <c r="E7577" t="s">
        <v>28</v>
      </c>
      <c r="F7577" t="s">
        <v>52</v>
      </c>
      <c r="G7577">
        <v>104</v>
      </c>
      <c r="H7577">
        <v>68</v>
      </c>
      <c r="I7577" t="str">
        <f>INDEX('DATA - Teams'!$C:$C,MATCH(C7577,'DATA - Teams'!$B:$B,0))</f>
        <v>RICHO</v>
      </c>
    </row>
    <row r="7578" spans="1:9" hidden="1" x14ac:dyDescent="0.2">
      <c r="A7578">
        <v>2018</v>
      </c>
      <c r="B7578">
        <v>18</v>
      </c>
      <c r="C7578" t="s">
        <v>420</v>
      </c>
      <c r="D7578" t="s">
        <v>212</v>
      </c>
      <c r="E7578" t="s">
        <v>28</v>
      </c>
      <c r="F7578" t="s">
        <v>41</v>
      </c>
      <c r="G7578">
        <v>87</v>
      </c>
      <c r="H7578">
        <v>84</v>
      </c>
      <c r="I7578" t="str">
        <f>INDEX('DATA - Teams'!$C:$C,MATCH(C7578,'DATA - Teams'!$B:$B,0))</f>
        <v>RICHO</v>
      </c>
    </row>
    <row r="7579" spans="1:9" hidden="1" x14ac:dyDescent="0.2">
      <c r="A7579">
        <v>2018</v>
      </c>
      <c r="B7579">
        <v>18</v>
      </c>
      <c r="C7579" t="s">
        <v>420</v>
      </c>
      <c r="D7579" t="s">
        <v>342</v>
      </c>
      <c r="E7579" t="s">
        <v>27</v>
      </c>
      <c r="F7579" t="s">
        <v>38</v>
      </c>
      <c r="G7579">
        <v>84</v>
      </c>
      <c r="H7579">
        <v>36</v>
      </c>
      <c r="I7579" t="str">
        <f>INDEX('DATA - Teams'!$C:$C,MATCH(C7579,'DATA - Teams'!$B:$B,0))</f>
        <v>RICHO</v>
      </c>
    </row>
    <row r="7580" spans="1:9" hidden="1" x14ac:dyDescent="0.2">
      <c r="A7580">
        <v>2018</v>
      </c>
      <c r="B7580">
        <v>18</v>
      </c>
      <c r="C7580" t="s">
        <v>420</v>
      </c>
      <c r="D7580" t="s">
        <v>1064</v>
      </c>
      <c r="E7580" t="s">
        <v>36</v>
      </c>
      <c r="F7580" t="s">
        <v>41</v>
      </c>
      <c r="G7580">
        <v>109</v>
      </c>
      <c r="H7580">
        <v>111</v>
      </c>
      <c r="I7580" t="str">
        <f>INDEX('DATA - Teams'!$C:$C,MATCH(C7580,'DATA - Teams'!$B:$B,0))</f>
        <v>RICHO</v>
      </c>
    </row>
    <row r="7581" spans="1:9" hidden="1" x14ac:dyDescent="0.2">
      <c r="A7581">
        <v>2018</v>
      </c>
      <c r="B7581">
        <v>18</v>
      </c>
      <c r="C7581" t="s">
        <v>420</v>
      </c>
      <c r="D7581" t="s">
        <v>350</v>
      </c>
      <c r="E7581" t="s">
        <v>17</v>
      </c>
      <c r="F7581" t="s">
        <v>43</v>
      </c>
      <c r="G7581">
        <v>91</v>
      </c>
      <c r="H7581">
        <v>87</v>
      </c>
      <c r="I7581" t="str">
        <f>INDEX('DATA - Teams'!$C:$C,MATCH(C7581,'DATA - Teams'!$B:$B,0))</f>
        <v>RICHO</v>
      </c>
    </row>
    <row r="7582" spans="1:9" hidden="1" x14ac:dyDescent="0.2">
      <c r="A7582">
        <v>2018</v>
      </c>
      <c r="B7582">
        <v>18</v>
      </c>
      <c r="C7582" t="s">
        <v>420</v>
      </c>
      <c r="D7582" t="s">
        <v>199</v>
      </c>
      <c r="E7582" t="s">
        <v>17</v>
      </c>
      <c r="F7582" t="s">
        <v>38</v>
      </c>
      <c r="G7582">
        <v>97</v>
      </c>
      <c r="H7582">
        <v>72</v>
      </c>
      <c r="I7582" t="str">
        <f>INDEX('DATA - Teams'!$C:$C,MATCH(C7582,'DATA - Teams'!$B:$B,0))</f>
        <v>RICHO</v>
      </c>
    </row>
    <row r="7583" spans="1:9" hidden="1" x14ac:dyDescent="0.2">
      <c r="A7583">
        <v>2018</v>
      </c>
      <c r="B7583">
        <v>18</v>
      </c>
      <c r="C7583" t="s">
        <v>420</v>
      </c>
      <c r="D7583" t="s">
        <v>279</v>
      </c>
      <c r="E7583" t="s">
        <v>32</v>
      </c>
      <c r="F7583" t="s">
        <v>41</v>
      </c>
      <c r="G7583">
        <v>115</v>
      </c>
      <c r="H7583">
        <v>97</v>
      </c>
      <c r="I7583" t="str">
        <f>INDEX('DATA - Teams'!$C:$C,MATCH(C7583,'DATA - Teams'!$B:$B,0))</f>
        <v>RICHO</v>
      </c>
    </row>
    <row r="7584" spans="1:9" hidden="1" x14ac:dyDescent="0.2">
      <c r="A7584">
        <v>2018</v>
      </c>
      <c r="B7584">
        <v>18</v>
      </c>
      <c r="C7584" t="s">
        <v>420</v>
      </c>
      <c r="D7584" t="s">
        <v>278</v>
      </c>
      <c r="E7584" t="s">
        <v>32</v>
      </c>
      <c r="F7584" t="s">
        <v>43</v>
      </c>
      <c r="G7584">
        <v>82</v>
      </c>
      <c r="H7584">
        <v>94</v>
      </c>
      <c r="I7584" t="str">
        <f>INDEX('DATA - Teams'!$C:$C,MATCH(C7584,'DATA - Teams'!$B:$B,0))</f>
        <v>RICHO</v>
      </c>
    </row>
    <row r="7585" spans="1:9" hidden="1" x14ac:dyDescent="0.2">
      <c r="A7585">
        <v>2018</v>
      </c>
      <c r="B7585">
        <v>18</v>
      </c>
      <c r="C7585" t="s">
        <v>420</v>
      </c>
      <c r="D7585" t="s">
        <v>132</v>
      </c>
      <c r="E7585" t="s">
        <v>23</v>
      </c>
      <c r="F7585" t="s">
        <v>41</v>
      </c>
      <c r="G7585">
        <v>104</v>
      </c>
      <c r="H7585">
        <v>113</v>
      </c>
      <c r="I7585" t="str">
        <f>INDEX('DATA - Teams'!$C:$C,MATCH(C7585,'DATA - Teams'!$B:$B,0))</f>
        <v>RICHO</v>
      </c>
    </row>
    <row r="7586" spans="1:9" hidden="1" x14ac:dyDescent="0.2">
      <c r="A7586">
        <v>2018</v>
      </c>
      <c r="B7586">
        <v>18</v>
      </c>
      <c r="C7586" t="s">
        <v>420</v>
      </c>
      <c r="D7586" t="s">
        <v>189</v>
      </c>
      <c r="E7586" t="s">
        <v>35</v>
      </c>
      <c r="F7586" t="s">
        <v>43</v>
      </c>
      <c r="G7586">
        <v>85</v>
      </c>
      <c r="H7586">
        <v>69</v>
      </c>
      <c r="I7586" t="str">
        <f>INDEX('DATA - Teams'!$C:$C,MATCH(C7586,'DATA - Teams'!$B:$B,0))</f>
        <v>RICHO</v>
      </c>
    </row>
    <row r="7587" spans="1:9" hidden="1" x14ac:dyDescent="0.2">
      <c r="A7587">
        <v>2018</v>
      </c>
      <c r="B7587">
        <v>18</v>
      </c>
      <c r="C7587" t="s">
        <v>420</v>
      </c>
      <c r="D7587" t="s">
        <v>385</v>
      </c>
      <c r="E7587" t="s">
        <v>35</v>
      </c>
      <c r="F7587" t="s">
        <v>38</v>
      </c>
      <c r="G7587">
        <v>108</v>
      </c>
      <c r="H7587">
        <v>110</v>
      </c>
      <c r="I7587" t="str">
        <f>INDEX('DATA - Teams'!$C:$C,MATCH(C7587,'DATA - Teams'!$B:$B,0))</f>
        <v>RICHO</v>
      </c>
    </row>
    <row r="7588" spans="1:9" hidden="1" x14ac:dyDescent="0.2">
      <c r="A7588">
        <v>2018</v>
      </c>
      <c r="B7588">
        <v>18</v>
      </c>
      <c r="C7588" t="s">
        <v>420</v>
      </c>
      <c r="D7588" t="s">
        <v>48</v>
      </c>
      <c r="E7588" t="s">
        <v>16</v>
      </c>
      <c r="F7588" t="s">
        <v>59</v>
      </c>
      <c r="G7588">
        <v>93</v>
      </c>
      <c r="H7588">
        <v>0</v>
      </c>
      <c r="I7588" t="str">
        <f>INDEX('DATA - Teams'!$C:$C,MATCH(C7588,'DATA - Teams'!$B:$B,0))</f>
        <v>RICHO</v>
      </c>
    </row>
    <row r="7589" spans="1:9" hidden="1" x14ac:dyDescent="0.2">
      <c r="A7589">
        <v>2018</v>
      </c>
      <c r="B7589">
        <v>18</v>
      </c>
      <c r="C7589" t="s">
        <v>420</v>
      </c>
      <c r="D7589" t="s">
        <v>277</v>
      </c>
      <c r="E7589" t="s">
        <v>16</v>
      </c>
      <c r="F7589" t="s">
        <v>59</v>
      </c>
      <c r="G7589">
        <v>86</v>
      </c>
      <c r="H7589">
        <v>0</v>
      </c>
      <c r="I7589" t="str">
        <f>INDEX('DATA - Teams'!$C:$C,MATCH(C7589,'DATA - Teams'!$B:$B,0))</f>
        <v>RICHO</v>
      </c>
    </row>
    <row r="7590" spans="1:9" hidden="1" x14ac:dyDescent="0.2">
      <c r="A7590">
        <v>2018</v>
      </c>
      <c r="B7590">
        <v>18</v>
      </c>
      <c r="C7590" t="s">
        <v>420</v>
      </c>
      <c r="D7590" t="s">
        <v>299</v>
      </c>
      <c r="E7590" t="s">
        <v>22</v>
      </c>
      <c r="F7590" t="s">
        <v>59</v>
      </c>
      <c r="G7590">
        <v>111</v>
      </c>
      <c r="H7590">
        <v>0</v>
      </c>
      <c r="I7590" t="str">
        <f>INDEX('DATA - Teams'!$C:$C,MATCH(C7590,'DATA - Teams'!$B:$B,0))</f>
        <v>RICHO</v>
      </c>
    </row>
    <row r="7591" spans="1:9" hidden="1" x14ac:dyDescent="0.2">
      <c r="A7591">
        <v>2018</v>
      </c>
      <c r="B7591">
        <v>18</v>
      </c>
      <c r="C7591" t="s">
        <v>420</v>
      </c>
      <c r="D7591" t="s">
        <v>332</v>
      </c>
      <c r="E7591" t="s">
        <v>28</v>
      </c>
      <c r="F7591" t="s">
        <v>59</v>
      </c>
      <c r="G7591">
        <v>61</v>
      </c>
      <c r="H7591">
        <v>67</v>
      </c>
      <c r="I7591" t="str">
        <f>INDEX('DATA - Teams'!$C:$C,MATCH(C7591,'DATA - Teams'!$B:$B,0))</f>
        <v>RICHO</v>
      </c>
    </row>
    <row r="7592" spans="1:9" hidden="1" x14ac:dyDescent="0.2">
      <c r="A7592">
        <v>2018</v>
      </c>
      <c r="B7592">
        <v>19</v>
      </c>
      <c r="C7592" t="s">
        <v>420</v>
      </c>
      <c r="D7592" t="s">
        <v>223</v>
      </c>
      <c r="E7592" t="s">
        <v>10</v>
      </c>
      <c r="F7592" t="s">
        <v>38</v>
      </c>
      <c r="G7592">
        <v>100</v>
      </c>
      <c r="H7592">
        <v>87</v>
      </c>
      <c r="I7592" t="str">
        <f>INDEX('DATA - Teams'!$C:$C,MATCH(C7592,'DATA - Teams'!$B:$B,0))</f>
        <v>RICHO</v>
      </c>
    </row>
    <row r="7593" spans="1:9" hidden="1" x14ac:dyDescent="0.2">
      <c r="A7593">
        <v>2018</v>
      </c>
      <c r="B7593">
        <v>19</v>
      </c>
      <c r="C7593" t="s">
        <v>420</v>
      </c>
      <c r="D7593" t="s">
        <v>164</v>
      </c>
      <c r="E7593" t="s">
        <v>16</v>
      </c>
      <c r="F7593" t="s">
        <v>41</v>
      </c>
      <c r="G7593">
        <v>90</v>
      </c>
      <c r="H7593">
        <v>113</v>
      </c>
      <c r="I7593" t="str">
        <f>INDEX('DATA - Teams'!$C:$C,MATCH(C7593,'DATA - Teams'!$B:$B,0))</f>
        <v>RICHO</v>
      </c>
    </row>
    <row r="7594" spans="1:9" hidden="1" x14ac:dyDescent="0.2">
      <c r="A7594">
        <v>2018</v>
      </c>
      <c r="B7594">
        <v>19</v>
      </c>
      <c r="C7594" t="s">
        <v>420</v>
      </c>
      <c r="D7594" t="s">
        <v>67</v>
      </c>
      <c r="E7594" t="s">
        <v>31</v>
      </c>
      <c r="F7594" t="s">
        <v>43</v>
      </c>
      <c r="G7594">
        <v>74</v>
      </c>
      <c r="H7594">
        <v>89</v>
      </c>
      <c r="I7594" t="str">
        <f>INDEX('DATA - Teams'!$C:$C,MATCH(C7594,'DATA - Teams'!$B:$B,0))</f>
        <v>RICHO</v>
      </c>
    </row>
    <row r="7595" spans="1:9" hidden="1" x14ac:dyDescent="0.2">
      <c r="A7595">
        <v>2018</v>
      </c>
      <c r="B7595">
        <v>19</v>
      </c>
      <c r="C7595" t="s">
        <v>420</v>
      </c>
      <c r="D7595" t="s">
        <v>68</v>
      </c>
      <c r="E7595" t="s">
        <v>14</v>
      </c>
      <c r="F7595" t="s">
        <v>38</v>
      </c>
      <c r="G7595">
        <v>82</v>
      </c>
      <c r="H7595">
        <v>69</v>
      </c>
      <c r="I7595" t="str">
        <f>INDEX('DATA - Teams'!$C:$C,MATCH(C7595,'DATA - Teams'!$B:$B,0))</f>
        <v>RICHO</v>
      </c>
    </row>
    <row r="7596" spans="1:9" hidden="1" x14ac:dyDescent="0.2">
      <c r="A7596">
        <v>2018</v>
      </c>
      <c r="B7596">
        <v>19</v>
      </c>
      <c r="C7596" t="s">
        <v>420</v>
      </c>
      <c r="D7596" t="s">
        <v>282</v>
      </c>
      <c r="E7596" t="s">
        <v>14</v>
      </c>
      <c r="F7596" t="s">
        <v>41</v>
      </c>
      <c r="G7596">
        <v>107</v>
      </c>
      <c r="H7596">
        <v>83</v>
      </c>
      <c r="I7596" t="str">
        <f>INDEX('DATA - Teams'!$C:$C,MATCH(C7596,'DATA - Teams'!$B:$B,0))</f>
        <v>RICHO</v>
      </c>
    </row>
    <row r="7597" spans="1:9" hidden="1" x14ac:dyDescent="0.2">
      <c r="A7597">
        <v>2018</v>
      </c>
      <c r="B7597">
        <v>19</v>
      </c>
      <c r="C7597" t="s">
        <v>420</v>
      </c>
      <c r="D7597" t="s">
        <v>299</v>
      </c>
      <c r="E7597" t="s">
        <v>22</v>
      </c>
      <c r="F7597" t="s">
        <v>41</v>
      </c>
      <c r="G7597">
        <v>105</v>
      </c>
      <c r="H7597">
        <v>98</v>
      </c>
      <c r="I7597" t="str">
        <f>INDEX('DATA - Teams'!$C:$C,MATCH(C7597,'DATA - Teams'!$B:$B,0))</f>
        <v>RICHO</v>
      </c>
    </row>
    <row r="7598" spans="1:9" hidden="1" x14ac:dyDescent="0.2">
      <c r="A7598">
        <v>2018</v>
      </c>
      <c r="B7598">
        <v>19</v>
      </c>
      <c r="C7598" t="s">
        <v>420</v>
      </c>
      <c r="D7598" t="s">
        <v>115</v>
      </c>
      <c r="E7598" t="s">
        <v>33</v>
      </c>
      <c r="F7598" t="s">
        <v>43</v>
      </c>
      <c r="G7598">
        <v>84</v>
      </c>
      <c r="H7598">
        <v>17</v>
      </c>
      <c r="I7598" t="str">
        <f>INDEX('DATA - Teams'!$C:$C,MATCH(C7598,'DATA - Teams'!$B:$B,0))</f>
        <v>RICHO</v>
      </c>
    </row>
    <row r="7599" spans="1:9" hidden="1" x14ac:dyDescent="0.2">
      <c r="A7599">
        <v>2018</v>
      </c>
      <c r="B7599">
        <v>19</v>
      </c>
      <c r="C7599" t="s">
        <v>420</v>
      </c>
      <c r="D7599" t="s">
        <v>212</v>
      </c>
      <c r="E7599" t="s">
        <v>28</v>
      </c>
      <c r="F7599" t="s">
        <v>41</v>
      </c>
      <c r="G7599">
        <v>88</v>
      </c>
      <c r="H7599">
        <v>66</v>
      </c>
      <c r="I7599" t="str">
        <f>INDEX('DATA - Teams'!$C:$C,MATCH(C7599,'DATA - Teams'!$B:$B,0))</f>
        <v>RICHO</v>
      </c>
    </row>
    <row r="7600" spans="1:9" hidden="1" x14ac:dyDescent="0.2">
      <c r="A7600">
        <v>2018</v>
      </c>
      <c r="B7600">
        <v>19</v>
      </c>
      <c r="C7600" t="s">
        <v>420</v>
      </c>
      <c r="D7600" t="s">
        <v>342</v>
      </c>
      <c r="E7600" t="s">
        <v>27</v>
      </c>
      <c r="F7600" t="s">
        <v>38</v>
      </c>
      <c r="G7600">
        <v>83</v>
      </c>
      <c r="H7600">
        <v>107</v>
      </c>
      <c r="I7600" t="str">
        <f>INDEX('DATA - Teams'!$C:$C,MATCH(C7600,'DATA - Teams'!$B:$B,0))</f>
        <v>RICHO</v>
      </c>
    </row>
    <row r="7601" spans="1:9" hidden="1" x14ac:dyDescent="0.2">
      <c r="A7601">
        <v>2018</v>
      </c>
      <c r="B7601">
        <v>19</v>
      </c>
      <c r="C7601" t="s">
        <v>420</v>
      </c>
      <c r="D7601" t="s">
        <v>1064</v>
      </c>
      <c r="E7601" t="s">
        <v>36</v>
      </c>
      <c r="F7601" t="s">
        <v>41</v>
      </c>
      <c r="G7601">
        <v>101</v>
      </c>
      <c r="H7601">
        <v>74</v>
      </c>
      <c r="I7601" t="str">
        <f>INDEX('DATA - Teams'!$C:$C,MATCH(C7601,'DATA - Teams'!$B:$B,0))</f>
        <v>RICHO</v>
      </c>
    </row>
    <row r="7602" spans="1:9" hidden="1" x14ac:dyDescent="0.2">
      <c r="A7602">
        <v>2018</v>
      </c>
      <c r="B7602">
        <v>19</v>
      </c>
      <c r="C7602" t="s">
        <v>420</v>
      </c>
      <c r="D7602" t="s">
        <v>350</v>
      </c>
      <c r="E7602" t="s">
        <v>17</v>
      </c>
      <c r="F7602" t="s">
        <v>43</v>
      </c>
      <c r="G7602">
        <v>89</v>
      </c>
      <c r="H7602">
        <v>80</v>
      </c>
      <c r="I7602" t="str">
        <f>INDEX('DATA - Teams'!$C:$C,MATCH(C7602,'DATA - Teams'!$B:$B,0))</f>
        <v>RICHO</v>
      </c>
    </row>
    <row r="7603" spans="1:9" hidden="1" x14ac:dyDescent="0.2">
      <c r="A7603">
        <v>2018</v>
      </c>
      <c r="B7603">
        <v>19</v>
      </c>
      <c r="C7603" t="s">
        <v>420</v>
      </c>
      <c r="D7603" t="s">
        <v>199</v>
      </c>
      <c r="E7603" t="s">
        <v>17</v>
      </c>
      <c r="F7603" t="s">
        <v>38</v>
      </c>
      <c r="G7603">
        <v>100</v>
      </c>
      <c r="H7603">
        <v>60</v>
      </c>
      <c r="I7603" t="str">
        <f>INDEX('DATA - Teams'!$C:$C,MATCH(C7603,'DATA - Teams'!$B:$B,0))</f>
        <v>RICHO</v>
      </c>
    </row>
    <row r="7604" spans="1:9" hidden="1" x14ac:dyDescent="0.2">
      <c r="A7604">
        <v>2018</v>
      </c>
      <c r="B7604">
        <v>19</v>
      </c>
      <c r="C7604" t="s">
        <v>420</v>
      </c>
      <c r="D7604" t="s">
        <v>279</v>
      </c>
      <c r="E7604" t="s">
        <v>32</v>
      </c>
      <c r="F7604" t="s">
        <v>41</v>
      </c>
      <c r="G7604">
        <v>112</v>
      </c>
      <c r="H7604">
        <v>63</v>
      </c>
      <c r="I7604" t="str">
        <f>INDEX('DATA - Teams'!$C:$C,MATCH(C7604,'DATA - Teams'!$B:$B,0))</f>
        <v>RICHO</v>
      </c>
    </row>
    <row r="7605" spans="1:9" hidden="1" x14ac:dyDescent="0.2">
      <c r="A7605">
        <v>2018</v>
      </c>
      <c r="B7605">
        <v>19</v>
      </c>
      <c r="C7605" t="s">
        <v>420</v>
      </c>
      <c r="D7605" t="s">
        <v>102</v>
      </c>
      <c r="E7605" t="s">
        <v>32</v>
      </c>
      <c r="F7605" t="s">
        <v>52</v>
      </c>
      <c r="G7605">
        <v>88</v>
      </c>
      <c r="H7605">
        <v>43</v>
      </c>
      <c r="I7605" t="str">
        <f>INDEX('DATA - Teams'!$C:$C,MATCH(C7605,'DATA - Teams'!$B:$B,0))</f>
        <v>RICHO</v>
      </c>
    </row>
    <row r="7606" spans="1:9" hidden="1" x14ac:dyDescent="0.2">
      <c r="A7606">
        <v>2018</v>
      </c>
      <c r="B7606">
        <v>19</v>
      </c>
      <c r="C7606" t="s">
        <v>420</v>
      </c>
      <c r="D7606" t="s">
        <v>278</v>
      </c>
      <c r="E7606" t="s">
        <v>32</v>
      </c>
      <c r="F7606" t="s">
        <v>43</v>
      </c>
      <c r="G7606">
        <v>81</v>
      </c>
      <c r="H7606">
        <v>107</v>
      </c>
      <c r="I7606" t="str">
        <f>INDEX('DATA - Teams'!$C:$C,MATCH(C7606,'DATA - Teams'!$B:$B,0))</f>
        <v>RICHO</v>
      </c>
    </row>
    <row r="7607" spans="1:9" hidden="1" x14ac:dyDescent="0.2">
      <c r="A7607">
        <v>2018</v>
      </c>
      <c r="B7607">
        <v>19</v>
      </c>
      <c r="C7607" t="s">
        <v>420</v>
      </c>
      <c r="D7607" t="s">
        <v>132</v>
      </c>
      <c r="E7607" t="s">
        <v>23</v>
      </c>
      <c r="F7607" t="s">
        <v>41</v>
      </c>
      <c r="G7607">
        <v>111</v>
      </c>
      <c r="H7607">
        <v>142</v>
      </c>
      <c r="I7607" t="str">
        <f>INDEX('DATA - Teams'!$C:$C,MATCH(C7607,'DATA - Teams'!$B:$B,0))</f>
        <v>RICHO</v>
      </c>
    </row>
    <row r="7608" spans="1:9" hidden="1" x14ac:dyDescent="0.2">
      <c r="A7608">
        <v>2018</v>
      </c>
      <c r="B7608">
        <v>19</v>
      </c>
      <c r="C7608" t="s">
        <v>420</v>
      </c>
      <c r="D7608" t="s">
        <v>189</v>
      </c>
      <c r="E7608" t="s">
        <v>35</v>
      </c>
      <c r="F7608" t="s">
        <v>43</v>
      </c>
      <c r="G7608">
        <v>82</v>
      </c>
      <c r="H7608">
        <v>74</v>
      </c>
      <c r="I7608" t="str">
        <f>INDEX('DATA - Teams'!$C:$C,MATCH(C7608,'DATA - Teams'!$B:$B,0))</f>
        <v>RICHO</v>
      </c>
    </row>
    <row r="7609" spans="1:9" hidden="1" x14ac:dyDescent="0.2">
      <c r="A7609">
        <v>2018</v>
      </c>
      <c r="B7609">
        <v>19</v>
      </c>
      <c r="C7609" t="s">
        <v>420</v>
      </c>
      <c r="D7609" t="s">
        <v>385</v>
      </c>
      <c r="E7609" t="s">
        <v>35</v>
      </c>
      <c r="F7609" t="s">
        <v>38</v>
      </c>
      <c r="G7609">
        <v>104</v>
      </c>
      <c r="H7609">
        <v>113</v>
      </c>
      <c r="I7609" t="str">
        <f>INDEX('DATA - Teams'!$C:$C,MATCH(C7609,'DATA - Teams'!$B:$B,0))</f>
        <v>RICHO</v>
      </c>
    </row>
    <row r="7610" spans="1:9" hidden="1" x14ac:dyDescent="0.2">
      <c r="A7610">
        <v>2018</v>
      </c>
      <c r="B7610">
        <v>19</v>
      </c>
      <c r="C7610" t="s">
        <v>420</v>
      </c>
      <c r="D7610" t="s">
        <v>405</v>
      </c>
      <c r="E7610" t="s">
        <v>16</v>
      </c>
      <c r="F7610" t="s">
        <v>59</v>
      </c>
      <c r="G7610">
        <v>78</v>
      </c>
      <c r="H7610">
        <v>59</v>
      </c>
      <c r="I7610" t="str">
        <f>INDEX('DATA - Teams'!$C:$C,MATCH(C7610,'DATA - Teams'!$B:$B,0))</f>
        <v>RICHO</v>
      </c>
    </row>
    <row r="7611" spans="1:9" hidden="1" x14ac:dyDescent="0.2">
      <c r="A7611">
        <v>2018</v>
      </c>
      <c r="B7611">
        <v>19</v>
      </c>
      <c r="C7611" t="s">
        <v>420</v>
      </c>
      <c r="D7611" t="s">
        <v>48</v>
      </c>
      <c r="E7611" t="s">
        <v>16</v>
      </c>
      <c r="F7611" t="s">
        <v>59</v>
      </c>
      <c r="G7611">
        <v>85</v>
      </c>
      <c r="H7611">
        <v>83</v>
      </c>
      <c r="I7611" t="str">
        <f>INDEX('DATA - Teams'!$C:$C,MATCH(C7611,'DATA - Teams'!$B:$B,0))</f>
        <v>RICHO</v>
      </c>
    </row>
    <row r="7612" spans="1:9" hidden="1" x14ac:dyDescent="0.2">
      <c r="A7612">
        <v>2018</v>
      </c>
      <c r="B7612">
        <v>19</v>
      </c>
      <c r="C7612" t="s">
        <v>420</v>
      </c>
      <c r="D7612" t="s">
        <v>338</v>
      </c>
      <c r="E7612" t="s">
        <v>16</v>
      </c>
      <c r="F7612" t="s">
        <v>59</v>
      </c>
      <c r="G7612">
        <v>105</v>
      </c>
      <c r="H7612">
        <v>125</v>
      </c>
      <c r="I7612" t="str">
        <f>INDEX('DATA - Teams'!$C:$C,MATCH(C7612,'DATA - Teams'!$B:$B,0))</f>
        <v>RICHO</v>
      </c>
    </row>
    <row r="7613" spans="1:9" hidden="1" x14ac:dyDescent="0.2">
      <c r="A7613">
        <v>2018</v>
      </c>
      <c r="B7613">
        <v>19</v>
      </c>
      <c r="C7613" t="s">
        <v>420</v>
      </c>
      <c r="D7613" t="s">
        <v>332</v>
      </c>
      <c r="E7613" t="s">
        <v>28</v>
      </c>
      <c r="F7613" t="s">
        <v>59</v>
      </c>
      <c r="G7613">
        <v>67</v>
      </c>
      <c r="H7613">
        <v>88</v>
      </c>
      <c r="I7613" t="str">
        <f>INDEX('DATA - Teams'!$C:$C,MATCH(C7613,'DATA - Teams'!$B:$B,0))</f>
        <v>RICHO</v>
      </c>
    </row>
    <row r="7614" spans="1:9" hidden="1" x14ac:dyDescent="0.2">
      <c r="A7614">
        <v>2018</v>
      </c>
      <c r="B7614">
        <v>20</v>
      </c>
      <c r="C7614" t="s">
        <v>420</v>
      </c>
      <c r="D7614" t="s">
        <v>223</v>
      </c>
      <c r="E7614" t="s">
        <v>10</v>
      </c>
      <c r="F7614" t="s">
        <v>38</v>
      </c>
      <c r="G7614">
        <v>103</v>
      </c>
      <c r="H7614">
        <v>71</v>
      </c>
      <c r="I7614" t="str">
        <f>INDEX('DATA - Teams'!$C:$C,MATCH(C7614,'DATA - Teams'!$B:$B,0))</f>
        <v>RICHO</v>
      </c>
    </row>
    <row r="7615" spans="1:9" hidden="1" x14ac:dyDescent="0.2">
      <c r="A7615">
        <v>2018</v>
      </c>
      <c r="B7615">
        <v>20</v>
      </c>
      <c r="C7615" t="s">
        <v>420</v>
      </c>
      <c r="D7615" t="s">
        <v>48</v>
      </c>
      <c r="E7615" t="s">
        <v>16</v>
      </c>
      <c r="F7615" t="s">
        <v>52</v>
      </c>
      <c r="G7615">
        <v>80</v>
      </c>
      <c r="H7615">
        <v>74</v>
      </c>
      <c r="I7615" t="str">
        <f>INDEX('DATA - Teams'!$C:$C,MATCH(C7615,'DATA - Teams'!$B:$B,0))</f>
        <v>RICHO</v>
      </c>
    </row>
    <row r="7616" spans="1:9" hidden="1" x14ac:dyDescent="0.2">
      <c r="A7616">
        <v>2018</v>
      </c>
      <c r="B7616">
        <v>20</v>
      </c>
      <c r="C7616" t="s">
        <v>420</v>
      </c>
      <c r="D7616" t="s">
        <v>164</v>
      </c>
      <c r="E7616" t="s">
        <v>16</v>
      </c>
      <c r="F7616" t="s">
        <v>41</v>
      </c>
      <c r="G7616">
        <v>85</v>
      </c>
      <c r="H7616">
        <v>63</v>
      </c>
      <c r="I7616" t="str">
        <f>INDEX('DATA - Teams'!$C:$C,MATCH(C7616,'DATA - Teams'!$B:$B,0))</f>
        <v>RICHO</v>
      </c>
    </row>
    <row r="7617" spans="1:9" hidden="1" x14ac:dyDescent="0.2">
      <c r="A7617">
        <v>2018</v>
      </c>
      <c r="B7617">
        <v>20</v>
      </c>
      <c r="C7617" t="s">
        <v>420</v>
      </c>
      <c r="D7617" t="s">
        <v>67</v>
      </c>
      <c r="E7617" t="s">
        <v>31</v>
      </c>
      <c r="F7617" t="s">
        <v>43</v>
      </c>
      <c r="G7617">
        <v>71</v>
      </c>
      <c r="H7617">
        <v>73</v>
      </c>
      <c r="I7617" t="str">
        <f>INDEX('DATA - Teams'!$C:$C,MATCH(C7617,'DATA - Teams'!$B:$B,0))</f>
        <v>RICHO</v>
      </c>
    </row>
    <row r="7618" spans="1:9" hidden="1" x14ac:dyDescent="0.2">
      <c r="A7618">
        <v>2018</v>
      </c>
      <c r="B7618">
        <v>20</v>
      </c>
      <c r="C7618" t="s">
        <v>420</v>
      </c>
      <c r="D7618" t="s">
        <v>68</v>
      </c>
      <c r="E7618" t="s">
        <v>14</v>
      </c>
      <c r="F7618" t="s">
        <v>38</v>
      </c>
      <c r="G7618">
        <v>80</v>
      </c>
      <c r="H7618">
        <v>113</v>
      </c>
      <c r="I7618" t="str">
        <f>INDEX('DATA - Teams'!$C:$C,MATCH(C7618,'DATA - Teams'!$B:$B,0))</f>
        <v>RICHO</v>
      </c>
    </row>
    <row r="7619" spans="1:9" hidden="1" x14ac:dyDescent="0.2">
      <c r="A7619">
        <v>2018</v>
      </c>
      <c r="B7619">
        <v>20</v>
      </c>
      <c r="C7619" t="s">
        <v>420</v>
      </c>
      <c r="D7619" t="s">
        <v>282</v>
      </c>
      <c r="E7619" t="s">
        <v>14</v>
      </c>
      <c r="F7619" t="s">
        <v>41</v>
      </c>
      <c r="G7619">
        <v>118</v>
      </c>
      <c r="H7619">
        <v>111</v>
      </c>
      <c r="I7619" t="str">
        <f>INDEX('DATA - Teams'!$C:$C,MATCH(C7619,'DATA - Teams'!$B:$B,0))</f>
        <v>RICHO</v>
      </c>
    </row>
    <row r="7620" spans="1:9" hidden="1" x14ac:dyDescent="0.2">
      <c r="A7620">
        <v>2018</v>
      </c>
      <c r="B7620">
        <v>20</v>
      </c>
      <c r="C7620" t="s">
        <v>420</v>
      </c>
      <c r="D7620" t="s">
        <v>299</v>
      </c>
      <c r="E7620" t="s">
        <v>22</v>
      </c>
      <c r="F7620" t="s">
        <v>41</v>
      </c>
      <c r="G7620">
        <v>98</v>
      </c>
      <c r="H7620">
        <v>100</v>
      </c>
      <c r="I7620" t="str">
        <f>INDEX('DATA - Teams'!$C:$C,MATCH(C7620,'DATA - Teams'!$B:$B,0))</f>
        <v>RICHO</v>
      </c>
    </row>
    <row r="7621" spans="1:9" hidden="1" x14ac:dyDescent="0.2">
      <c r="A7621">
        <v>2018</v>
      </c>
      <c r="B7621">
        <v>20</v>
      </c>
      <c r="C7621" t="s">
        <v>420</v>
      </c>
      <c r="D7621" t="s">
        <v>265</v>
      </c>
      <c r="E7621" t="s">
        <v>33</v>
      </c>
      <c r="F7621" t="s">
        <v>43</v>
      </c>
      <c r="G7621">
        <v>86</v>
      </c>
      <c r="H7621">
        <v>119</v>
      </c>
      <c r="I7621" t="str">
        <f>INDEX('DATA - Teams'!$C:$C,MATCH(C7621,'DATA - Teams'!$B:$B,0))</f>
        <v>RICHO</v>
      </c>
    </row>
    <row r="7622" spans="1:9" hidden="1" x14ac:dyDescent="0.2">
      <c r="A7622">
        <v>2018</v>
      </c>
      <c r="B7622">
        <v>20</v>
      </c>
      <c r="C7622" t="s">
        <v>420</v>
      </c>
      <c r="D7622" t="s">
        <v>115</v>
      </c>
      <c r="E7622" t="s">
        <v>33</v>
      </c>
      <c r="F7622" t="s">
        <v>43</v>
      </c>
      <c r="G7622">
        <v>84</v>
      </c>
      <c r="H7622">
        <v>0</v>
      </c>
      <c r="I7622" t="str">
        <f>INDEX('DATA - Teams'!$C:$C,MATCH(C7622,'DATA - Teams'!$B:$B,0))</f>
        <v>RICHO</v>
      </c>
    </row>
    <row r="7623" spans="1:9" hidden="1" x14ac:dyDescent="0.2">
      <c r="A7623">
        <v>2018</v>
      </c>
      <c r="B7623">
        <v>20</v>
      </c>
      <c r="C7623" t="s">
        <v>420</v>
      </c>
      <c r="D7623" t="s">
        <v>212</v>
      </c>
      <c r="E7623" t="s">
        <v>28</v>
      </c>
      <c r="F7623" t="s">
        <v>41</v>
      </c>
      <c r="G7623">
        <v>92</v>
      </c>
      <c r="H7623">
        <v>111</v>
      </c>
      <c r="I7623" t="str">
        <f>INDEX('DATA - Teams'!$C:$C,MATCH(C7623,'DATA - Teams'!$B:$B,0))</f>
        <v>RICHO</v>
      </c>
    </row>
    <row r="7624" spans="1:9" hidden="1" x14ac:dyDescent="0.2">
      <c r="A7624">
        <v>2018</v>
      </c>
      <c r="B7624">
        <v>20</v>
      </c>
      <c r="C7624" t="s">
        <v>420</v>
      </c>
      <c r="D7624" t="s">
        <v>342</v>
      </c>
      <c r="E7624" t="s">
        <v>27</v>
      </c>
      <c r="F7624" t="s">
        <v>38</v>
      </c>
      <c r="G7624">
        <v>72</v>
      </c>
      <c r="H7624">
        <v>56</v>
      </c>
      <c r="I7624" t="str">
        <f>INDEX('DATA - Teams'!$C:$C,MATCH(C7624,'DATA - Teams'!$B:$B,0))</f>
        <v>RICHO</v>
      </c>
    </row>
    <row r="7625" spans="1:9" hidden="1" x14ac:dyDescent="0.2">
      <c r="A7625">
        <v>2018</v>
      </c>
      <c r="B7625">
        <v>20</v>
      </c>
      <c r="C7625" t="s">
        <v>420</v>
      </c>
      <c r="D7625" t="s">
        <v>1064</v>
      </c>
      <c r="E7625" t="s">
        <v>36</v>
      </c>
      <c r="F7625" t="s">
        <v>41</v>
      </c>
      <c r="G7625">
        <v>86</v>
      </c>
      <c r="H7625">
        <v>75</v>
      </c>
      <c r="I7625" t="str">
        <f>INDEX('DATA - Teams'!$C:$C,MATCH(C7625,'DATA - Teams'!$B:$B,0))</f>
        <v>RICHO</v>
      </c>
    </row>
    <row r="7626" spans="1:9" hidden="1" x14ac:dyDescent="0.2">
      <c r="A7626">
        <v>2018</v>
      </c>
      <c r="B7626">
        <v>20</v>
      </c>
      <c r="C7626" t="s">
        <v>420</v>
      </c>
      <c r="D7626" t="s">
        <v>350</v>
      </c>
      <c r="E7626" t="s">
        <v>17</v>
      </c>
      <c r="F7626" t="s">
        <v>43</v>
      </c>
      <c r="G7626">
        <v>91</v>
      </c>
      <c r="H7626">
        <v>115</v>
      </c>
      <c r="I7626" t="str">
        <f>INDEX('DATA - Teams'!$C:$C,MATCH(C7626,'DATA - Teams'!$B:$B,0))</f>
        <v>RICHO</v>
      </c>
    </row>
    <row r="7627" spans="1:9" hidden="1" x14ac:dyDescent="0.2">
      <c r="A7627">
        <v>2018</v>
      </c>
      <c r="B7627">
        <v>20</v>
      </c>
      <c r="C7627" t="s">
        <v>420</v>
      </c>
      <c r="D7627" t="s">
        <v>199</v>
      </c>
      <c r="E7627" t="s">
        <v>17</v>
      </c>
      <c r="F7627" t="s">
        <v>38</v>
      </c>
      <c r="G7627">
        <v>102</v>
      </c>
      <c r="H7627">
        <v>124</v>
      </c>
      <c r="I7627" t="str">
        <f>INDEX('DATA - Teams'!$C:$C,MATCH(C7627,'DATA - Teams'!$B:$B,0))</f>
        <v>RICHO</v>
      </c>
    </row>
    <row r="7628" spans="1:9" hidden="1" x14ac:dyDescent="0.2">
      <c r="A7628">
        <v>2018</v>
      </c>
      <c r="B7628">
        <v>20</v>
      </c>
      <c r="C7628" t="s">
        <v>420</v>
      </c>
      <c r="D7628" t="s">
        <v>279</v>
      </c>
      <c r="E7628" t="s">
        <v>32</v>
      </c>
      <c r="F7628" t="s">
        <v>41</v>
      </c>
      <c r="G7628">
        <v>116</v>
      </c>
      <c r="H7628">
        <v>151</v>
      </c>
      <c r="I7628" t="str">
        <f>INDEX('DATA - Teams'!$C:$C,MATCH(C7628,'DATA - Teams'!$B:$B,0))</f>
        <v>RICHO</v>
      </c>
    </row>
    <row r="7629" spans="1:9" hidden="1" x14ac:dyDescent="0.2">
      <c r="A7629">
        <v>2018</v>
      </c>
      <c r="B7629">
        <v>20</v>
      </c>
      <c r="C7629" t="s">
        <v>420</v>
      </c>
      <c r="D7629" t="s">
        <v>278</v>
      </c>
      <c r="E7629" t="s">
        <v>32</v>
      </c>
      <c r="F7629" t="s">
        <v>43</v>
      </c>
      <c r="G7629">
        <v>88</v>
      </c>
      <c r="H7629">
        <v>76</v>
      </c>
      <c r="I7629" t="str">
        <f>INDEX('DATA - Teams'!$C:$C,MATCH(C7629,'DATA - Teams'!$B:$B,0))</f>
        <v>RICHO</v>
      </c>
    </row>
    <row r="7630" spans="1:9" hidden="1" x14ac:dyDescent="0.2">
      <c r="A7630">
        <v>2018</v>
      </c>
      <c r="B7630">
        <v>20</v>
      </c>
      <c r="C7630" t="s">
        <v>420</v>
      </c>
      <c r="D7630" t="s">
        <v>132</v>
      </c>
      <c r="E7630" t="s">
        <v>23</v>
      </c>
      <c r="F7630" t="s">
        <v>41</v>
      </c>
      <c r="G7630">
        <v>111</v>
      </c>
      <c r="H7630">
        <v>95</v>
      </c>
      <c r="I7630" t="str">
        <f>INDEX('DATA - Teams'!$C:$C,MATCH(C7630,'DATA - Teams'!$B:$B,0))</f>
        <v>RICHO</v>
      </c>
    </row>
    <row r="7631" spans="1:9" hidden="1" x14ac:dyDescent="0.2">
      <c r="A7631">
        <v>2018</v>
      </c>
      <c r="B7631">
        <v>20</v>
      </c>
      <c r="C7631" t="s">
        <v>420</v>
      </c>
      <c r="D7631" t="s">
        <v>385</v>
      </c>
      <c r="E7631" t="s">
        <v>35</v>
      </c>
      <c r="F7631" t="s">
        <v>38</v>
      </c>
      <c r="G7631">
        <v>97</v>
      </c>
      <c r="H7631">
        <v>81</v>
      </c>
      <c r="I7631" t="str">
        <f>INDEX('DATA - Teams'!$C:$C,MATCH(C7631,'DATA - Teams'!$B:$B,0))</f>
        <v>RICHO</v>
      </c>
    </row>
    <row r="7632" spans="1:9" hidden="1" x14ac:dyDescent="0.2">
      <c r="A7632">
        <v>2018</v>
      </c>
      <c r="B7632">
        <v>20</v>
      </c>
      <c r="C7632" t="s">
        <v>420</v>
      </c>
      <c r="D7632" t="s">
        <v>405</v>
      </c>
      <c r="E7632" t="s">
        <v>16</v>
      </c>
      <c r="F7632" t="s">
        <v>59</v>
      </c>
      <c r="G7632">
        <v>68</v>
      </c>
      <c r="H7632">
        <v>55</v>
      </c>
      <c r="I7632" t="str">
        <f>INDEX('DATA - Teams'!$C:$C,MATCH(C7632,'DATA - Teams'!$B:$B,0))</f>
        <v>RICHO</v>
      </c>
    </row>
    <row r="7633" spans="1:9" hidden="1" x14ac:dyDescent="0.2">
      <c r="A7633">
        <v>2018</v>
      </c>
      <c r="B7633">
        <v>20</v>
      </c>
      <c r="C7633" t="s">
        <v>420</v>
      </c>
      <c r="D7633" t="s">
        <v>338</v>
      </c>
      <c r="E7633" t="s">
        <v>16</v>
      </c>
      <c r="F7633" t="s">
        <v>59</v>
      </c>
      <c r="G7633">
        <v>98</v>
      </c>
      <c r="H7633">
        <v>52</v>
      </c>
      <c r="I7633" t="str">
        <f>INDEX('DATA - Teams'!$C:$C,MATCH(C7633,'DATA - Teams'!$B:$B,0))</f>
        <v>RICHO</v>
      </c>
    </row>
    <row r="7634" spans="1:9" hidden="1" x14ac:dyDescent="0.2">
      <c r="A7634">
        <v>2018</v>
      </c>
      <c r="B7634">
        <v>20</v>
      </c>
      <c r="C7634" t="s">
        <v>420</v>
      </c>
      <c r="D7634" t="s">
        <v>102</v>
      </c>
      <c r="E7634" t="s">
        <v>32</v>
      </c>
      <c r="F7634" t="s">
        <v>59</v>
      </c>
      <c r="G7634">
        <v>86</v>
      </c>
      <c r="H7634">
        <v>80</v>
      </c>
      <c r="I7634" t="str">
        <f>INDEX('DATA - Teams'!$C:$C,MATCH(C7634,'DATA - Teams'!$B:$B,0))</f>
        <v>RICHO</v>
      </c>
    </row>
    <row r="7635" spans="1:9" hidden="1" x14ac:dyDescent="0.2">
      <c r="A7635">
        <v>2018</v>
      </c>
      <c r="B7635">
        <v>20</v>
      </c>
      <c r="C7635" t="s">
        <v>420</v>
      </c>
      <c r="D7635" t="s">
        <v>425</v>
      </c>
      <c r="E7635" t="s">
        <v>23</v>
      </c>
      <c r="F7635" t="s">
        <v>59</v>
      </c>
      <c r="G7635">
        <v>67</v>
      </c>
      <c r="H7635">
        <v>61</v>
      </c>
      <c r="I7635" t="str">
        <f>INDEX('DATA - Teams'!$C:$C,MATCH(C7635,'DATA - Teams'!$B:$B,0))</f>
        <v>RICHO</v>
      </c>
    </row>
    <row r="7636" spans="1:9" hidden="1" x14ac:dyDescent="0.2">
      <c r="A7636">
        <v>2018</v>
      </c>
      <c r="B7636">
        <v>21</v>
      </c>
      <c r="C7636" t="s">
        <v>420</v>
      </c>
      <c r="D7636" t="s">
        <v>223</v>
      </c>
      <c r="E7636" t="s">
        <v>10</v>
      </c>
      <c r="F7636" t="s">
        <v>38</v>
      </c>
      <c r="G7636">
        <v>106</v>
      </c>
      <c r="H7636">
        <v>84</v>
      </c>
      <c r="I7636" t="str">
        <f>INDEX('DATA - Teams'!$C:$C,MATCH(C7636,'DATA - Teams'!$B:$B,0))</f>
        <v>RICHO</v>
      </c>
    </row>
    <row r="7637" spans="1:9" hidden="1" x14ac:dyDescent="0.2">
      <c r="A7637">
        <v>2018</v>
      </c>
      <c r="B7637">
        <v>21</v>
      </c>
      <c r="C7637" t="s">
        <v>420</v>
      </c>
      <c r="D7637" t="s">
        <v>48</v>
      </c>
      <c r="E7637" t="s">
        <v>16</v>
      </c>
      <c r="F7637" t="s">
        <v>52</v>
      </c>
      <c r="G7637">
        <v>69</v>
      </c>
      <c r="H7637">
        <v>47</v>
      </c>
      <c r="I7637" t="str">
        <f>INDEX('DATA - Teams'!$C:$C,MATCH(C7637,'DATA - Teams'!$B:$B,0))</f>
        <v>RICHO</v>
      </c>
    </row>
    <row r="7638" spans="1:9" hidden="1" x14ac:dyDescent="0.2">
      <c r="A7638">
        <v>2018</v>
      </c>
      <c r="B7638">
        <v>21</v>
      </c>
      <c r="C7638" t="s">
        <v>420</v>
      </c>
      <c r="D7638" t="s">
        <v>164</v>
      </c>
      <c r="E7638" t="s">
        <v>16</v>
      </c>
      <c r="F7638" t="s">
        <v>41</v>
      </c>
      <c r="G7638">
        <v>97</v>
      </c>
      <c r="H7638">
        <v>122</v>
      </c>
      <c r="I7638" t="str">
        <f>INDEX('DATA - Teams'!$C:$C,MATCH(C7638,'DATA - Teams'!$B:$B,0))</f>
        <v>RICHO</v>
      </c>
    </row>
    <row r="7639" spans="1:9" hidden="1" x14ac:dyDescent="0.2">
      <c r="A7639">
        <v>2018</v>
      </c>
      <c r="B7639">
        <v>21</v>
      </c>
      <c r="C7639" t="s">
        <v>420</v>
      </c>
      <c r="D7639" t="s">
        <v>67</v>
      </c>
      <c r="E7639" t="s">
        <v>31</v>
      </c>
      <c r="F7639" t="s">
        <v>43</v>
      </c>
      <c r="G7639">
        <v>67</v>
      </c>
      <c r="H7639">
        <v>73</v>
      </c>
      <c r="I7639" t="str">
        <f>INDEX('DATA - Teams'!$C:$C,MATCH(C7639,'DATA - Teams'!$B:$B,0))</f>
        <v>RICHO</v>
      </c>
    </row>
    <row r="7640" spans="1:9" hidden="1" x14ac:dyDescent="0.2">
      <c r="A7640">
        <v>2018</v>
      </c>
      <c r="B7640">
        <v>21</v>
      </c>
      <c r="C7640" t="s">
        <v>420</v>
      </c>
      <c r="D7640" t="s">
        <v>68</v>
      </c>
      <c r="E7640" t="s">
        <v>14</v>
      </c>
      <c r="F7640" t="s">
        <v>38</v>
      </c>
      <c r="G7640">
        <v>82</v>
      </c>
      <c r="H7640">
        <v>93</v>
      </c>
      <c r="I7640" t="str">
        <f>INDEX('DATA - Teams'!$C:$C,MATCH(C7640,'DATA - Teams'!$B:$B,0))</f>
        <v>RICHO</v>
      </c>
    </row>
    <row r="7641" spans="1:9" hidden="1" x14ac:dyDescent="0.2">
      <c r="A7641">
        <v>2018</v>
      </c>
      <c r="B7641">
        <v>21</v>
      </c>
      <c r="C7641" t="s">
        <v>420</v>
      </c>
      <c r="D7641" t="s">
        <v>282</v>
      </c>
      <c r="E7641" t="s">
        <v>14</v>
      </c>
      <c r="F7641" t="s">
        <v>41</v>
      </c>
      <c r="G7641">
        <v>116</v>
      </c>
      <c r="H7641">
        <v>91</v>
      </c>
      <c r="I7641" t="str">
        <f>INDEX('DATA - Teams'!$C:$C,MATCH(C7641,'DATA - Teams'!$B:$B,0))</f>
        <v>RICHO</v>
      </c>
    </row>
    <row r="7642" spans="1:9" hidden="1" x14ac:dyDescent="0.2">
      <c r="A7642">
        <v>2018</v>
      </c>
      <c r="B7642">
        <v>21</v>
      </c>
      <c r="C7642" t="s">
        <v>420</v>
      </c>
      <c r="D7642" t="s">
        <v>299</v>
      </c>
      <c r="E7642" t="s">
        <v>22</v>
      </c>
      <c r="F7642" t="s">
        <v>41</v>
      </c>
      <c r="G7642">
        <v>109</v>
      </c>
      <c r="H7642">
        <v>134</v>
      </c>
      <c r="I7642" t="str">
        <f>INDEX('DATA - Teams'!$C:$C,MATCH(C7642,'DATA - Teams'!$B:$B,0))</f>
        <v>RICHO</v>
      </c>
    </row>
    <row r="7643" spans="1:9" hidden="1" x14ac:dyDescent="0.2">
      <c r="A7643">
        <v>2018</v>
      </c>
      <c r="B7643">
        <v>21</v>
      </c>
      <c r="C7643" t="s">
        <v>420</v>
      </c>
      <c r="D7643" t="s">
        <v>265</v>
      </c>
      <c r="E7643" t="s">
        <v>33</v>
      </c>
      <c r="F7643" t="s">
        <v>43</v>
      </c>
      <c r="G7643">
        <v>85</v>
      </c>
      <c r="H7643">
        <v>84</v>
      </c>
      <c r="I7643" t="str">
        <f>INDEX('DATA - Teams'!$C:$C,MATCH(C7643,'DATA - Teams'!$B:$B,0))</f>
        <v>RICHO</v>
      </c>
    </row>
    <row r="7644" spans="1:9" hidden="1" x14ac:dyDescent="0.2">
      <c r="A7644">
        <v>2018</v>
      </c>
      <c r="B7644">
        <v>21</v>
      </c>
      <c r="C7644" t="s">
        <v>420</v>
      </c>
      <c r="D7644" t="s">
        <v>212</v>
      </c>
      <c r="E7644" t="s">
        <v>28</v>
      </c>
      <c r="F7644" t="s">
        <v>41</v>
      </c>
      <c r="G7644">
        <v>95</v>
      </c>
      <c r="H7644">
        <v>109</v>
      </c>
      <c r="I7644" t="str">
        <f>INDEX('DATA - Teams'!$C:$C,MATCH(C7644,'DATA - Teams'!$B:$B,0))</f>
        <v>RICHO</v>
      </c>
    </row>
    <row r="7645" spans="1:9" hidden="1" x14ac:dyDescent="0.2">
      <c r="A7645">
        <v>2018</v>
      </c>
      <c r="B7645">
        <v>21</v>
      </c>
      <c r="C7645" t="s">
        <v>420</v>
      </c>
      <c r="D7645" t="s">
        <v>342</v>
      </c>
      <c r="E7645" t="s">
        <v>27</v>
      </c>
      <c r="F7645" t="s">
        <v>38</v>
      </c>
      <c r="G7645">
        <v>81</v>
      </c>
      <c r="H7645">
        <v>81</v>
      </c>
      <c r="I7645" t="str">
        <f>INDEX('DATA - Teams'!$C:$C,MATCH(C7645,'DATA - Teams'!$B:$B,0))</f>
        <v>RICHO</v>
      </c>
    </row>
    <row r="7646" spans="1:9" hidden="1" x14ac:dyDescent="0.2">
      <c r="A7646">
        <v>2018</v>
      </c>
      <c r="B7646">
        <v>21</v>
      </c>
      <c r="C7646" t="s">
        <v>420</v>
      </c>
      <c r="D7646" t="s">
        <v>1064</v>
      </c>
      <c r="E7646" t="s">
        <v>36</v>
      </c>
      <c r="F7646" t="s">
        <v>41</v>
      </c>
      <c r="G7646">
        <v>87</v>
      </c>
      <c r="H7646">
        <v>107</v>
      </c>
      <c r="I7646" t="str">
        <f>INDEX('DATA - Teams'!$C:$C,MATCH(C7646,'DATA - Teams'!$B:$B,0))</f>
        <v>RICHO</v>
      </c>
    </row>
    <row r="7647" spans="1:9" hidden="1" x14ac:dyDescent="0.2">
      <c r="A7647">
        <v>2018</v>
      </c>
      <c r="B7647">
        <v>21</v>
      </c>
      <c r="C7647" t="s">
        <v>420</v>
      </c>
      <c r="D7647" t="s">
        <v>96</v>
      </c>
      <c r="E7647" t="s">
        <v>17</v>
      </c>
      <c r="F7647" t="s">
        <v>43</v>
      </c>
      <c r="G7647">
        <v>92</v>
      </c>
      <c r="H7647">
        <v>105</v>
      </c>
      <c r="I7647" t="str">
        <f>INDEX('DATA - Teams'!$C:$C,MATCH(C7647,'DATA - Teams'!$B:$B,0))</f>
        <v>RICHO</v>
      </c>
    </row>
    <row r="7648" spans="1:9" hidden="1" x14ac:dyDescent="0.2">
      <c r="A7648">
        <v>2018</v>
      </c>
      <c r="B7648">
        <v>21</v>
      </c>
      <c r="C7648" t="s">
        <v>420</v>
      </c>
      <c r="D7648" t="s">
        <v>350</v>
      </c>
      <c r="E7648" t="s">
        <v>17</v>
      </c>
      <c r="F7648" t="s">
        <v>43</v>
      </c>
      <c r="G7648">
        <v>89</v>
      </c>
      <c r="H7648">
        <v>116</v>
      </c>
      <c r="I7648" t="str">
        <f>INDEX('DATA - Teams'!$C:$C,MATCH(C7648,'DATA - Teams'!$B:$B,0))</f>
        <v>RICHO</v>
      </c>
    </row>
    <row r="7649" spans="1:9" hidden="1" x14ac:dyDescent="0.2">
      <c r="A7649">
        <v>2018</v>
      </c>
      <c r="B7649">
        <v>21</v>
      </c>
      <c r="C7649" t="s">
        <v>420</v>
      </c>
      <c r="D7649" t="s">
        <v>199</v>
      </c>
      <c r="E7649" t="s">
        <v>17</v>
      </c>
      <c r="F7649" t="s">
        <v>38</v>
      </c>
      <c r="G7649">
        <v>95</v>
      </c>
      <c r="H7649">
        <v>57</v>
      </c>
      <c r="I7649" t="str">
        <f>INDEX('DATA - Teams'!$C:$C,MATCH(C7649,'DATA - Teams'!$B:$B,0))</f>
        <v>RICHO</v>
      </c>
    </row>
    <row r="7650" spans="1:9" hidden="1" x14ac:dyDescent="0.2">
      <c r="A7650">
        <v>2018</v>
      </c>
      <c r="B7650">
        <v>21</v>
      </c>
      <c r="C7650" t="s">
        <v>420</v>
      </c>
      <c r="D7650" t="s">
        <v>279</v>
      </c>
      <c r="E7650" t="s">
        <v>32</v>
      </c>
      <c r="F7650" t="s">
        <v>41</v>
      </c>
      <c r="G7650">
        <v>118</v>
      </c>
      <c r="H7650">
        <v>110</v>
      </c>
      <c r="I7650" t="str">
        <f>INDEX('DATA - Teams'!$C:$C,MATCH(C7650,'DATA - Teams'!$B:$B,0))</f>
        <v>RICHO</v>
      </c>
    </row>
    <row r="7651" spans="1:9" hidden="1" x14ac:dyDescent="0.2">
      <c r="A7651">
        <v>2018</v>
      </c>
      <c r="B7651">
        <v>21</v>
      </c>
      <c r="C7651" t="s">
        <v>420</v>
      </c>
      <c r="D7651" t="s">
        <v>278</v>
      </c>
      <c r="E7651" t="s">
        <v>32</v>
      </c>
      <c r="F7651" t="s">
        <v>43</v>
      </c>
      <c r="G7651">
        <v>94</v>
      </c>
      <c r="H7651">
        <v>102</v>
      </c>
      <c r="I7651" t="str">
        <f>INDEX('DATA - Teams'!$C:$C,MATCH(C7651,'DATA - Teams'!$B:$B,0))</f>
        <v>RICHO</v>
      </c>
    </row>
    <row r="7652" spans="1:9" hidden="1" x14ac:dyDescent="0.2">
      <c r="A7652">
        <v>2018</v>
      </c>
      <c r="B7652">
        <v>21</v>
      </c>
      <c r="C7652" t="s">
        <v>420</v>
      </c>
      <c r="D7652" t="s">
        <v>132</v>
      </c>
      <c r="E7652" t="s">
        <v>23</v>
      </c>
      <c r="F7652" t="s">
        <v>41</v>
      </c>
      <c r="G7652">
        <v>110</v>
      </c>
      <c r="H7652">
        <v>92</v>
      </c>
      <c r="I7652" t="str">
        <f>INDEX('DATA - Teams'!$C:$C,MATCH(C7652,'DATA - Teams'!$B:$B,0))</f>
        <v>RICHO</v>
      </c>
    </row>
    <row r="7653" spans="1:9" hidden="1" x14ac:dyDescent="0.2">
      <c r="A7653">
        <v>2018</v>
      </c>
      <c r="B7653">
        <v>21</v>
      </c>
      <c r="C7653" t="s">
        <v>420</v>
      </c>
      <c r="D7653" t="s">
        <v>385</v>
      </c>
      <c r="E7653" t="s">
        <v>35</v>
      </c>
      <c r="F7653" t="s">
        <v>38</v>
      </c>
      <c r="G7653">
        <v>89</v>
      </c>
      <c r="H7653">
        <v>59</v>
      </c>
      <c r="I7653" t="str">
        <f>INDEX('DATA - Teams'!$C:$C,MATCH(C7653,'DATA - Teams'!$B:$B,0))</f>
        <v>RICHO</v>
      </c>
    </row>
    <row r="7654" spans="1:9" hidden="1" x14ac:dyDescent="0.2">
      <c r="A7654">
        <v>2018</v>
      </c>
      <c r="B7654">
        <v>21</v>
      </c>
      <c r="C7654" t="s">
        <v>420</v>
      </c>
      <c r="D7654" t="s">
        <v>405</v>
      </c>
      <c r="E7654" t="s">
        <v>16</v>
      </c>
      <c r="F7654" t="s">
        <v>59</v>
      </c>
      <c r="G7654">
        <v>68</v>
      </c>
      <c r="H7654">
        <v>0</v>
      </c>
      <c r="I7654" t="str">
        <f>INDEX('DATA - Teams'!$C:$C,MATCH(C7654,'DATA - Teams'!$B:$B,0))</f>
        <v>RICHO</v>
      </c>
    </row>
    <row r="7655" spans="1:9" hidden="1" x14ac:dyDescent="0.2">
      <c r="A7655">
        <v>2018</v>
      </c>
      <c r="B7655">
        <v>21</v>
      </c>
      <c r="C7655" t="s">
        <v>420</v>
      </c>
      <c r="D7655" t="s">
        <v>338</v>
      </c>
      <c r="E7655" t="s">
        <v>16</v>
      </c>
      <c r="F7655" t="s">
        <v>59</v>
      </c>
      <c r="G7655">
        <v>85</v>
      </c>
      <c r="H7655">
        <v>57</v>
      </c>
      <c r="I7655" t="str">
        <f>INDEX('DATA - Teams'!$C:$C,MATCH(C7655,'DATA - Teams'!$B:$B,0))</f>
        <v>RICHO</v>
      </c>
    </row>
    <row r="7656" spans="1:9" hidden="1" x14ac:dyDescent="0.2">
      <c r="A7656">
        <v>2018</v>
      </c>
      <c r="B7656">
        <v>21</v>
      </c>
      <c r="C7656" t="s">
        <v>420</v>
      </c>
      <c r="D7656" t="s">
        <v>115</v>
      </c>
      <c r="E7656" t="s">
        <v>33</v>
      </c>
      <c r="F7656" t="s">
        <v>59</v>
      </c>
      <c r="G7656">
        <v>84</v>
      </c>
      <c r="H7656">
        <v>0</v>
      </c>
      <c r="I7656" t="str">
        <f>INDEX('DATA - Teams'!$C:$C,MATCH(C7656,'DATA - Teams'!$B:$B,0))</f>
        <v>RICHO</v>
      </c>
    </row>
    <row r="7657" spans="1:9" hidden="1" x14ac:dyDescent="0.2">
      <c r="A7657">
        <v>2018</v>
      </c>
      <c r="B7657">
        <v>21</v>
      </c>
      <c r="C7657" t="s">
        <v>420</v>
      </c>
      <c r="D7657" t="s">
        <v>180</v>
      </c>
      <c r="E7657" t="s">
        <v>13</v>
      </c>
      <c r="F7657" t="s">
        <v>59</v>
      </c>
      <c r="G7657">
        <v>95</v>
      </c>
      <c r="H7657">
        <v>125</v>
      </c>
      <c r="I7657" t="str">
        <f>INDEX('DATA - Teams'!$C:$C,MATCH(C7657,'DATA - Teams'!$B:$B,0))</f>
        <v>RICHO</v>
      </c>
    </row>
    <row r="7658" spans="1:9" x14ac:dyDescent="0.2">
      <c r="A7658">
        <v>2019</v>
      </c>
      <c r="B7658">
        <v>1</v>
      </c>
      <c r="C7658" t="s">
        <v>426</v>
      </c>
      <c r="D7658" t="s">
        <v>316</v>
      </c>
      <c r="E7658" t="s">
        <v>17</v>
      </c>
      <c r="F7658" t="s">
        <v>38</v>
      </c>
      <c r="G7658">
        <v>78</v>
      </c>
      <c r="H7658">
        <v>62</v>
      </c>
      <c r="I7658" t="str">
        <f>INDEX('DATA - Teams'!$C:$C,MATCH(C7658,'DATA - Teams'!$B:$B,0))</f>
        <v>PMAC</v>
      </c>
    </row>
    <row r="7659" spans="1:9" x14ac:dyDescent="0.2">
      <c r="A7659">
        <v>2019</v>
      </c>
      <c r="B7659">
        <v>1</v>
      </c>
      <c r="C7659" t="s">
        <v>426</v>
      </c>
      <c r="D7659" t="s">
        <v>161</v>
      </c>
      <c r="E7659" t="s">
        <v>36</v>
      </c>
      <c r="F7659" t="s">
        <v>43</v>
      </c>
      <c r="G7659">
        <v>108</v>
      </c>
      <c r="H7659">
        <v>131</v>
      </c>
      <c r="I7659" t="str">
        <f>INDEX('DATA - Teams'!$C:$C,MATCH(C7659,'DATA - Teams'!$B:$B,0))</f>
        <v>PMAC</v>
      </c>
    </row>
    <row r="7660" spans="1:9" x14ac:dyDescent="0.2">
      <c r="A7660">
        <v>2019</v>
      </c>
      <c r="B7660">
        <v>1</v>
      </c>
      <c r="C7660" t="s">
        <v>426</v>
      </c>
      <c r="D7660" t="s">
        <v>302</v>
      </c>
      <c r="E7660" t="s">
        <v>36</v>
      </c>
      <c r="F7660" t="s">
        <v>41</v>
      </c>
      <c r="G7660">
        <v>98</v>
      </c>
      <c r="H7660">
        <v>86</v>
      </c>
      <c r="I7660" t="str">
        <f>INDEX('DATA - Teams'!$C:$C,MATCH(C7660,'DATA - Teams'!$B:$B,0))</f>
        <v>PMAC</v>
      </c>
    </row>
    <row r="7661" spans="1:9" x14ac:dyDescent="0.2">
      <c r="A7661">
        <v>2019</v>
      </c>
      <c r="B7661">
        <v>1</v>
      </c>
      <c r="C7661" t="s">
        <v>426</v>
      </c>
      <c r="D7661" t="s">
        <v>75</v>
      </c>
      <c r="E7661" t="s">
        <v>33</v>
      </c>
      <c r="F7661" t="s">
        <v>43</v>
      </c>
      <c r="G7661">
        <v>86</v>
      </c>
      <c r="H7661">
        <v>83</v>
      </c>
      <c r="I7661" t="str">
        <f>INDEX('DATA - Teams'!$C:$C,MATCH(C7661,'DATA - Teams'!$B:$B,0))</f>
        <v>PMAC</v>
      </c>
    </row>
    <row r="7662" spans="1:9" x14ac:dyDescent="0.2">
      <c r="A7662">
        <v>2019</v>
      </c>
      <c r="B7662">
        <v>1</v>
      </c>
      <c r="C7662" t="s">
        <v>426</v>
      </c>
      <c r="D7662" t="s">
        <v>252</v>
      </c>
      <c r="E7662" t="s">
        <v>33</v>
      </c>
      <c r="F7662" t="s">
        <v>38</v>
      </c>
      <c r="G7662">
        <v>75</v>
      </c>
      <c r="H7662">
        <v>59</v>
      </c>
      <c r="I7662" t="str">
        <f>INDEX('DATA - Teams'!$C:$C,MATCH(C7662,'DATA - Teams'!$B:$B,0))</f>
        <v>PMAC</v>
      </c>
    </row>
    <row r="7663" spans="1:9" x14ac:dyDescent="0.2">
      <c r="A7663">
        <v>2019</v>
      </c>
      <c r="B7663">
        <v>1</v>
      </c>
      <c r="C7663" t="s">
        <v>426</v>
      </c>
      <c r="D7663" t="s">
        <v>356</v>
      </c>
      <c r="E7663" t="s">
        <v>22</v>
      </c>
      <c r="F7663" t="s">
        <v>38</v>
      </c>
      <c r="G7663">
        <v>103</v>
      </c>
      <c r="H7663">
        <v>98</v>
      </c>
      <c r="I7663" t="str">
        <f>INDEX('DATA - Teams'!$C:$C,MATCH(C7663,'DATA - Teams'!$B:$B,0))</f>
        <v>PMAC</v>
      </c>
    </row>
    <row r="7664" spans="1:9" x14ac:dyDescent="0.2">
      <c r="A7664">
        <v>2019</v>
      </c>
      <c r="B7664">
        <v>1</v>
      </c>
      <c r="C7664" t="s">
        <v>426</v>
      </c>
      <c r="D7664" t="s">
        <v>45</v>
      </c>
      <c r="E7664" t="s">
        <v>32</v>
      </c>
      <c r="F7664" t="s">
        <v>38</v>
      </c>
      <c r="G7664">
        <v>72</v>
      </c>
      <c r="H7664">
        <v>78</v>
      </c>
      <c r="I7664" t="str">
        <f>INDEX('DATA - Teams'!$C:$C,MATCH(C7664,'DATA - Teams'!$B:$B,0))</f>
        <v>PMAC</v>
      </c>
    </row>
    <row r="7665" spans="1:9" x14ac:dyDescent="0.2">
      <c r="A7665">
        <v>2019</v>
      </c>
      <c r="B7665">
        <v>1</v>
      </c>
      <c r="C7665" t="s">
        <v>426</v>
      </c>
      <c r="D7665" t="s">
        <v>314</v>
      </c>
      <c r="E7665" t="s">
        <v>32</v>
      </c>
      <c r="F7665" t="s">
        <v>41</v>
      </c>
      <c r="G7665">
        <v>88</v>
      </c>
      <c r="H7665">
        <v>129</v>
      </c>
      <c r="I7665" t="str">
        <f>INDEX('DATA - Teams'!$C:$C,MATCH(C7665,'DATA - Teams'!$B:$B,0))</f>
        <v>PMAC</v>
      </c>
    </row>
    <row r="7666" spans="1:9" x14ac:dyDescent="0.2">
      <c r="A7666">
        <v>2019</v>
      </c>
      <c r="B7666">
        <v>1</v>
      </c>
      <c r="C7666" t="s">
        <v>426</v>
      </c>
      <c r="D7666" t="s">
        <v>165</v>
      </c>
      <c r="E7666" t="s">
        <v>10</v>
      </c>
      <c r="F7666" t="s">
        <v>41</v>
      </c>
      <c r="G7666">
        <v>90</v>
      </c>
      <c r="H7666">
        <v>92</v>
      </c>
      <c r="I7666" t="str">
        <f>INDEX('DATA - Teams'!$C:$C,MATCH(C7666,'DATA - Teams'!$B:$B,0))</f>
        <v>PMAC</v>
      </c>
    </row>
    <row r="7667" spans="1:9" x14ac:dyDescent="0.2">
      <c r="A7667">
        <v>2019</v>
      </c>
      <c r="B7667">
        <v>1</v>
      </c>
      <c r="C7667" t="s">
        <v>426</v>
      </c>
      <c r="D7667" t="s">
        <v>344</v>
      </c>
      <c r="E7667" t="s">
        <v>16</v>
      </c>
      <c r="F7667" t="s">
        <v>43</v>
      </c>
      <c r="G7667">
        <v>80</v>
      </c>
      <c r="H7667">
        <v>76</v>
      </c>
      <c r="I7667" t="str">
        <f>INDEX('DATA - Teams'!$C:$C,MATCH(C7667,'DATA - Teams'!$B:$B,0))</f>
        <v>PMAC</v>
      </c>
    </row>
    <row r="7668" spans="1:9" x14ac:dyDescent="0.2">
      <c r="A7668">
        <v>2019</v>
      </c>
      <c r="B7668">
        <v>1</v>
      </c>
      <c r="C7668" t="s">
        <v>426</v>
      </c>
      <c r="D7668" t="s">
        <v>150</v>
      </c>
      <c r="E7668" t="s">
        <v>23</v>
      </c>
      <c r="F7668" t="s">
        <v>41</v>
      </c>
      <c r="G7668">
        <v>74</v>
      </c>
      <c r="H7668">
        <v>59</v>
      </c>
      <c r="I7668" t="str">
        <f>INDEX('DATA - Teams'!$C:$C,MATCH(C7668,'DATA - Teams'!$B:$B,0))</f>
        <v>PMAC</v>
      </c>
    </row>
    <row r="7669" spans="1:9" x14ac:dyDescent="0.2">
      <c r="A7669">
        <v>2019</v>
      </c>
      <c r="B7669">
        <v>1</v>
      </c>
      <c r="C7669" t="s">
        <v>426</v>
      </c>
      <c r="D7669" t="s">
        <v>260</v>
      </c>
      <c r="E7669" t="s">
        <v>24</v>
      </c>
      <c r="F7669" t="s">
        <v>38</v>
      </c>
      <c r="G7669">
        <v>75</v>
      </c>
      <c r="H7669">
        <v>109</v>
      </c>
      <c r="I7669" t="str">
        <f>INDEX('DATA - Teams'!$C:$C,MATCH(C7669,'DATA - Teams'!$B:$B,0))</f>
        <v>PMAC</v>
      </c>
    </row>
    <row r="7670" spans="1:9" x14ac:dyDescent="0.2">
      <c r="A7670">
        <v>2019</v>
      </c>
      <c r="B7670">
        <v>1</v>
      </c>
      <c r="C7670" t="s">
        <v>426</v>
      </c>
      <c r="D7670" t="s">
        <v>168</v>
      </c>
      <c r="E7670" t="s">
        <v>13</v>
      </c>
      <c r="F7670" t="s">
        <v>43</v>
      </c>
      <c r="G7670">
        <v>110</v>
      </c>
      <c r="H7670">
        <v>108</v>
      </c>
      <c r="I7670" t="str">
        <f>INDEX('DATA - Teams'!$C:$C,MATCH(C7670,'DATA - Teams'!$B:$B,0))</f>
        <v>PMAC</v>
      </c>
    </row>
    <row r="7671" spans="1:9" x14ac:dyDescent="0.2">
      <c r="A7671">
        <v>2019</v>
      </c>
      <c r="B7671">
        <v>1</v>
      </c>
      <c r="C7671" t="s">
        <v>426</v>
      </c>
      <c r="D7671" t="s">
        <v>253</v>
      </c>
      <c r="E7671" t="s">
        <v>27</v>
      </c>
      <c r="F7671" t="s">
        <v>41</v>
      </c>
      <c r="G7671">
        <v>102</v>
      </c>
      <c r="H7671">
        <v>98</v>
      </c>
      <c r="I7671" t="str">
        <f>INDEX('DATA - Teams'!$C:$C,MATCH(C7671,'DATA - Teams'!$B:$B,0))</f>
        <v>PMAC</v>
      </c>
    </row>
    <row r="7672" spans="1:9" x14ac:dyDescent="0.2">
      <c r="A7672">
        <v>2019</v>
      </c>
      <c r="B7672">
        <v>1</v>
      </c>
      <c r="C7672" t="s">
        <v>426</v>
      </c>
      <c r="D7672" t="s">
        <v>221</v>
      </c>
      <c r="E7672" t="s">
        <v>31</v>
      </c>
      <c r="F7672" t="s">
        <v>52</v>
      </c>
      <c r="G7672">
        <v>80</v>
      </c>
      <c r="H7672">
        <v>87</v>
      </c>
      <c r="I7672" t="str">
        <f>INDEX('DATA - Teams'!$C:$C,MATCH(C7672,'DATA - Teams'!$B:$B,0))</f>
        <v>PMAC</v>
      </c>
    </row>
    <row r="7673" spans="1:9" x14ac:dyDescent="0.2">
      <c r="A7673">
        <v>2019</v>
      </c>
      <c r="B7673">
        <v>1</v>
      </c>
      <c r="C7673" t="s">
        <v>426</v>
      </c>
      <c r="D7673" t="s">
        <v>368</v>
      </c>
      <c r="E7673" t="s">
        <v>31</v>
      </c>
      <c r="F7673" t="s">
        <v>41</v>
      </c>
      <c r="G7673">
        <v>84</v>
      </c>
      <c r="H7673">
        <v>118</v>
      </c>
      <c r="I7673" t="str">
        <f>INDEX('DATA - Teams'!$C:$C,MATCH(C7673,'DATA - Teams'!$B:$B,0))</f>
        <v>PMAC</v>
      </c>
    </row>
    <row r="7674" spans="1:9" x14ac:dyDescent="0.2">
      <c r="A7674">
        <v>2019</v>
      </c>
      <c r="B7674">
        <v>1</v>
      </c>
      <c r="C7674" t="s">
        <v>426</v>
      </c>
      <c r="D7674" t="s">
        <v>60</v>
      </c>
      <c r="E7674" t="s">
        <v>21</v>
      </c>
      <c r="F7674" t="s">
        <v>41</v>
      </c>
      <c r="G7674">
        <v>77</v>
      </c>
      <c r="H7674">
        <v>54</v>
      </c>
      <c r="I7674" t="str">
        <f>INDEX('DATA - Teams'!$C:$C,MATCH(C7674,'DATA - Teams'!$B:$B,0))</f>
        <v>PMAC</v>
      </c>
    </row>
    <row r="7675" spans="1:9" x14ac:dyDescent="0.2">
      <c r="A7675">
        <v>2019</v>
      </c>
      <c r="B7675">
        <v>1</v>
      </c>
      <c r="C7675" t="s">
        <v>426</v>
      </c>
      <c r="D7675" t="s">
        <v>193</v>
      </c>
      <c r="E7675" t="s">
        <v>21</v>
      </c>
      <c r="F7675" t="s">
        <v>43</v>
      </c>
      <c r="G7675">
        <v>84</v>
      </c>
      <c r="H7675">
        <v>100</v>
      </c>
      <c r="I7675" t="str">
        <f>INDEX('DATA - Teams'!$C:$C,MATCH(C7675,'DATA - Teams'!$B:$B,0))</f>
        <v>PMAC</v>
      </c>
    </row>
    <row r="7676" spans="1:9" x14ac:dyDescent="0.2">
      <c r="A7676">
        <v>2019</v>
      </c>
      <c r="B7676">
        <v>1</v>
      </c>
      <c r="C7676" t="s">
        <v>426</v>
      </c>
      <c r="D7676" t="s">
        <v>156</v>
      </c>
      <c r="E7676" t="s">
        <v>33</v>
      </c>
      <c r="F7676" t="s">
        <v>59</v>
      </c>
      <c r="G7676">
        <v>89</v>
      </c>
      <c r="H7676">
        <v>0</v>
      </c>
      <c r="I7676" t="str">
        <f>INDEX('DATA - Teams'!$C:$C,MATCH(C7676,'DATA - Teams'!$B:$B,0))</f>
        <v>PMAC</v>
      </c>
    </row>
    <row r="7677" spans="1:9" x14ac:dyDescent="0.2">
      <c r="A7677">
        <v>2019</v>
      </c>
      <c r="B7677">
        <v>1</v>
      </c>
      <c r="C7677" t="s">
        <v>426</v>
      </c>
      <c r="D7677" t="s">
        <v>164</v>
      </c>
      <c r="E7677" t="s">
        <v>16</v>
      </c>
      <c r="F7677" t="s">
        <v>59</v>
      </c>
      <c r="G7677">
        <v>100</v>
      </c>
      <c r="H7677">
        <v>0</v>
      </c>
      <c r="I7677" t="str">
        <f>INDEX('DATA - Teams'!$C:$C,MATCH(C7677,'DATA - Teams'!$B:$B,0))</f>
        <v>PMAC</v>
      </c>
    </row>
    <row r="7678" spans="1:9" x14ac:dyDescent="0.2">
      <c r="A7678">
        <v>2019</v>
      </c>
      <c r="B7678">
        <v>1</v>
      </c>
      <c r="C7678" t="s">
        <v>426</v>
      </c>
      <c r="D7678" t="s">
        <v>305</v>
      </c>
      <c r="E7678" t="s">
        <v>28</v>
      </c>
      <c r="F7678" t="s">
        <v>59</v>
      </c>
      <c r="G7678">
        <v>87</v>
      </c>
      <c r="H7678">
        <v>86</v>
      </c>
      <c r="I7678" t="str">
        <f>INDEX('DATA - Teams'!$C:$C,MATCH(C7678,'DATA - Teams'!$B:$B,0))</f>
        <v>PMAC</v>
      </c>
    </row>
    <row r="7679" spans="1:9" x14ac:dyDescent="0.2">
      <c r="A7679">
        <v>2019</v>
      </c>
      <c r="B7679">
        <v>1</v>
      </c>
      <c r="C7679" t="s">
        <v>426</v>
      </c>
      <c r="D7679" t="s">
        <v>205</v>
      </c>
      <c r="E7679" t="s">
        <v>21</v>
      </c>
      <c r="F7679" t="s">
        <v>59</v>
      </c>
      <c r="G7679">
        <v>20</v>
      </c>
      <c r="H7679">
        <v>0</v>
      </c>
      <c r="I7679" t="str">
        <f>INDEX('DATA - Teams'!$C:$C,MATCH(C7679,'DATA - Teams'!$B:$B,0))</f>
        <v>PMAC</v>
      </c>
    </row>
    <row r="7680" spans="1:9" x14ac:dyDescent="0.2">
      <c r="A7680">
        <v>2019</v>
      </c>
      <c r="B7680">
        <v>1</v>
      </c>
      <c r="C7680" t="s">
        <v>427</v>
      </c>
      <c r="D7680" t="s">
        <v>272</v>
      </c>
      <c r="E7680" t="s">
        <v>17</v>
      </c>
      <c r="F7680" t="s">
        <v>38</v>
      </c>
      <c r="G7680">
        <v>88</v>
      </c>
      <c r="H7680">
        <v>59</v>
      </c>
      <c r="I7680" t="str">
        <f>INDEX('DATA - Teams'!$C:$C,MATCH(C7680,'DATA - Teams'!$B:$B,0))</f>
        <v>MELONS</v>
      </c>
    </row>
    <row r="7681" spans="1:9" x14ac:dyDescent="0.2">
      <c r="A7681">
        <v>2019</v>
      </c>
      <c r="B7681">
        <v>1</v>
      </c>
      <c r="C7681" t="s">
        <v>427</v>
      </c>
      <c r="D7681" t="s">
        <v>125</v>
      </c>
      <c r="E7681" t="s">
        <v>36</v>
      </c>
      <c r="F7681" t="s">
        <v>43</v>
      </c>
      <c r="G7681">
        <v>100</v>
      </c>
      <c r="H7681">
        <v>85</v>
      </c>
      <c r="I7681" t="str">
        <f>INDEX('DATA - Teams'!$C:$C,MATCH(C7681,'DATA - Teams'!$B:$B,0))</f>
        <v>MELONS</v>
      </c>
    </row>
    <row r="7682" spans="1:9" x14ac:dyDescent="0.2">
      <c r="A7682">
        <v>2019</v>
      </c>
      <c r="B7682">
        <v>1</v>
      </c>
      <c r="C7682" t="s">
        <v>427</v>
      </c>
      <c r="D7682" t="s">
        <v>242</v>
      </c>
      <c r="E7682" t="s">
        <v>36</v>
      </c>
      <c r="F7682" t="s">
        <v>38</v>
      </c>
      <c r="G7682">
        <v>92</v>
      </c>
      <c r="H7682">
        <v>55</v>
      </c>
      <c r="I7682" t="str">
        <f>INDEX('DATA - Teams'!$C:$C,MATCH(C7682,'DATA - Teams'!$B:$B,0))</f>
        <v>MELONS</v>
      </c>
    </row>
    <row r="7683" spans="1:9" x14ac:dyDescent="0.2">
      <c r="A7683">
        <v>2019</v>
      </c>
      <c r="B7683">
        <v>1</v>
      </c>
      <c r="C7683" t="s">
        <v>427</v>
      </c>
      <c r="D7683" t="s">
        <v>265</v>
      </c>
      <c r="E7683" t="s">
        <v>33</v>
      </c>
      <c r="F7683" t="s">
        <v>43</v>
      </c>
      <c r="G7683">
        <v>80</v>
      </c>
      <c r="H7683">
        <v>82</v>
      </c>
      <c r="I7683" t="str">
        <f>INDEX('DATA - Teams'!$C:$C,MATCH(C7683,'DATA - Teams'!$B:$B,0))</f>
        <v>MELONS</v>
      </c>
    </row>
    <row r="7684" spans="1:9" x14ac:dyDescent="0.2">
      <c r="A7684">
        <v>2019</v>
      </c>
      <c r="B7684">
        <v>1</v>
      </c>
      <c r="C7684" t="s">
        <v>427</v>
      </c>
      <c r="D7684" t="s">
        <v>386</v>
      </c>
      <c r="E7684" t="s">
        <v>22</v>
      </c>
      <c r="F7684" t="s">
        <v>43</v>
      </c>
      <c r="G7684">
        <v>72</v>
      </c>
      <c r="H7684">
        <v>40</v>
      </c>
      <c r="I7684" t="str">
        <f>INDEX('DATA - Teams'!$C:$C,MATCH(C7684,'DATA - Teams'!$B:$B,0))</f>
        <v>MELONS</v>
      </c>
    </row>
    <row r="7685" spans="1:9" x14ac:dyDescent="0.2">
      <c r="A7685">
        <v>2019</v>
      </c>
      <c r="B7685">
        <v>1</v>
      </c>
      <c r="C7685" t="s">
        <v>427</v>
      </c>
      <c r="D7685" t="s">
        <v>234</v>
      </c>
      <c r="E7685" t="s">
        <v>22</v>
      </c>
      <c r="F7685" t="s">
        <v>38</v>
      </c>
      <c r="G7685">
        <v>79</v>
      </c>
      <c r="H7685">
        <v>95</v>
      </c>
      <c r="I7685" t="str">
        <f>INDEX('DATA - Teams'!$C:$C,MATCH(C7685,'DATA - Teams'!$B:$B,0))</f>
        <v>MELONS</v>
      </c>
    </row>
    <row r="7686" spans="1:9" x14ac:dyDescent="0.2">
      <c r="A7686">
        <v>2019</v>
      </c>
      <c r="B7686">
        <v>1</v>
      </c>
      <c r="C7686" t="s">
        <v>427</v>
      </c>
      <c r="D7686" t="s">
        <v>393</v>
      </c>
      <c r="E7686" t="s">
        <v>20</v>
      </c>
      <c r="F7686" t="s">
        <v>38</v>
      </c>
      <c r="G7686">
        <v>102</v>
      </c>
      <c r="H7686">
        <v>106</v>
      </c>
      <c r="I7686" t="str">
        <f>INDEX('DATA - Teams'!$C:$C,MATCH(C7686,'DATA - Teams'!$B:$B,0))</f>
        <v>MELONS</v>
      </c>
    </row>
    <row r="7687" spans="1:9" x14ac:dyDescent="0.2">
      <c r="A7687">
        <v>2019</v>
      </c>
      <c r="B7687">
        <v>1</v>
      </c>
      <c r="C7687" t="s">
        <v>427</v>
      </c>
      <c r="D7687" t="s">
        <v>155</v>
      </c>
      <c r="E7687" t="s">
        <v>20</v>
      </c>
      <c r="F7687" t="s">
        <v>38</v>
      </c>
      <c r="G7687">
        <v>79</v>
      </c>
      <c r="H7687">
        <v>102</v>
      </c>
      <c r="I7687" t="str">
        <f>INDEX('DATA - Teams'!$C:$C,MATCH(C7687,'DATA - Teams'!$B:$B,0))</f>
        <v>MELONS</v>
      </c>
    </row>
    <row r="7688" spans="1:9" x14ac:dyDescent="0.2">
      <c r="A7688">
        <v>2019</v>
      </c>
      <c r="B7688">
        <v>1</v>
      </c>
      <c r="C7688" t="s">
        <v>427</v>
      </c>
      <c r="D7688" t="s">
        <v>207</v>
      </c>
      <c r="E7688" t="s">
        <v>20</v>
      </c>
      <c r="F7688" t="s">
        <v>41</v>
      </c>
      <c r="G7688">
        <v>88</v>
      </c>
      <c r="H7688">
        <v>84</v>
      </c>
      <c r="I7688" t="str">
        <f>INDEX('DATA - Teams'!$C:$C,MATCH(C7688,'DATA - Teams'!$B:$B,0))</f>
        <v>MELONS</v>
      </c>
    </row>
    <row r="7689" spans="1:9" x14ac:dyDescent="0.2">
      <c r="A7689">
        <v>2019</v>
      </c>
      <c r="B7689">
        <v>1</v>
      </c>
      <c r="C7689" t="s">
        <v>427</v>
      </c>
      <c r="D7689" t="s">
        <v>329</v>
      </c>
      <c r="E7689" t="s">
        <v>18</v>
      </c>
      <c r="F7689" t="s">
        <v>41</v>
      </c>
      <c r="G7689">
        <v>119</v>
      </c>
      <c r="H7689">
        <v>127</v>
      </c>
      <c r="I7689" t="str">
        <f>INDEX('DATA - Teams'!$C:$C,MATCH(C7689,'DATA - Teams'!$B:$B,0))</f>
        <v>MELONS</v>
      </c>
    </row>
    <row r="7690" spans="1:9" x14ac:dyDescent="0.2">
      <c r="A7690">
        <v>2019</v>
      </c>
      <c r="B7690">
        <v>1</v>
      </c>
      <c r="C7690" t="s">
        <v>427</v>
      </c>
      <c r="D7690" t="s">
        <v>409</v>
      </c>
      <c r="E7690" t="s">
        <v>16</v>
      </c>
      <c r="F7690" t="s">
        <v>43</v>
      </c>
      <c r="G7690">
        <v>80</v>
      </c>
      <c r="H7690">
        <v>91</v>
      </c>
      <c r="I7690" t="str">
        <f>INDEX('DATA - Teams'!$C:$C,MATCH(C7690,'DATA - Teams'!$B:$B,0))</f>
        <v>MELONS</v>
      </c>
    </row>
    <row r="7691" spans="1:9" x14ac:dyDescent="0.2">
      <c r="A7691">
        <v>2019</v>
      </c>
      <c r="B7691">
        <v>1</v>
      </c>
      <c r="C7691" t="s">
        <v>427</v>
      </c>
      <c r="D7691" t="s">
        <v>282</v>
      </c>
      <c r="E7691" t="s">
        <v>14</v>
      </c>
      <c r="F7691" t="s">
        <v>41</v>
      </c>
      <c r="G7691">
        <v>99</v>
      </c>
      <c r="H7691">
        <v>109</v>
      </c>
      <c r="I7691" t="str">
        <f>INDEX('DATA - Teams'!$C:$C,MATCH(C7691,'DATA - Teams'!$B:$B,0))</f>
        <v>MELONS</v>
      </c>
    </row>
    <row r="7692" spans="1:9" x14ac:dyDescent="0.2">
      <c r="A7692">
        <v>2019</v>
      </c>
      <c r="B7692">
        <v>1</v>
      </c>
      <c r="C7692" t="s">
        <v>427</v>
      </c>
      <c r="D7692" t="s">
        <v>240</v>
      </c>
      <c r="E7692" t="s">
        <v>23</v>
      </c>
      <c r="F7692" t="s">
        <v>52</v>
      </c>
      <c r="G7692">
        <v>104</v>
      </c>
      <c r="H7692">
        <v>102</v>
      </c>
      <c r="I7692" t="str">
        <f>INDEX('DATA - Teams'!$C:$C,MATCH(C7692,'DATA - Teams'!$B:$B,0))</f>
        <v>MELONS</v>
      </c>
    </row>
    <row r="7693" spans="1:9" x14ac:dyDescent="0.2">
      <c r="A7693">
        <v>2019</v>
      </c>
      <c r="B7693">
        <v>1</v>
      </c>
      <c r="C7693" t="s">
        <v>427</v>
      </c>
      <c r="D7693" t="s">
        <v>263</v>
      </c>
      <c r="E7693" t="s">
        <v>13</v>
      </c>
      <c r="F7693" t="s">
        <v>41</v>
      </c>
      <c r="G7693">
        <v>84</v>
      </c>
      <c r="H7693">
        <v>144</v>
      </c>
      <c r="I7693" t="str">
        <f>INDEX('DATA - Teams'!$C:$C,MATCH(C7693,'DATA - Teams'!$B:$B,0))</f>
        <v>MELONS</v>
      </c>
    </row>
    <row r="7694" spans="1:9" x14ac:dyDescent="0.2">
      <c r="A7694">
        <v>2019</v>
      </c>
      <c r="B7694">
        <v>1</v>
      </c>
      <c r="C7694" t="s">
        <v>427</v>
      </c>
      <c r="D7694" t="s">
        <v>241</v>
      </c>
      <c r="E7694" t="s">
        <v>27</v>
      </c>
      <c r="F7694" t="s">
        <v>41</v>
      </c>
      <c r="G7694">
        <v>98</v>
      </c>
      <c r="H7694">
        <v>91</v>
      </c>
      <c r="I7694" t="str">
        <f>INDEX('DATA - Teams'!$C:$C,MATCH(C7694,'DATA - Teams'!$B:$B,0))</f>
        <v>MELONS</v>
      </c>
    </row>
    <row r="7695" spans="1:9" x14ac:dyDescent="0.2">
      <c r="A7695">
        <v>2019</v>
      </c>
      <c r="B7695">
        <v>1</v>
      </c>
      <c r="C7695" t="s">
        <v>427</v>
      </c>
      <c r="D7695" t="s">
        <v>177</v>
      </c>
      <c r="E7695" t="s">
        <v>27</v>
      </c>
      <c r="F7695" t="s">
        <v>43</v>
      </c>
      <c r="G7695">
        <v>110</v>
      </c>
      <c r="H7695">
        <v>83</v>
      </c>
      <c r="I7695" t="str">
        <f>INDEX('DATA - Teams'!$C:$C,MATCH(C7695,'DATA - Teams'!$B:$B,0))</f>
        <v>MELONS</v>
      </c>
    </row>
    <row r="7696" spans="1:9" x14ac:dyDescent="0.2">
      <c r="A7696">
        <v>2019</v>
      </c>
      <c r="B7696">
        <v>1</v>
      </c>
      <c r="C7696" t="s">
        <v>427</v>
      </c>
      <c r="D7696" t="s">
        <v>301</v>
      </c>
      <c r="E7696" t="s">
        <v>27</v>
      </c>
      <c r="F7696" t="s">
        <v>41</v>
      </c>
      <c r="G7696">
        <v>129</v>
      </c>
      <c r="H7696">
        <v>126</v>
      </c>
      <c r="I7696" t="str">
        <f>INDEX('DATA - Teams'!$C:$C,MATCH(C7696,'DATA - Teams'!$B:$B,0))</f>
        <v>MELONS</v>
      </c>
    </row>
    <row r="7697" spans="1:9" x14ac:dyDescent="0.2">
      <c r="A7697">
        <v>2019</v>
      </c>
      <c r="B7697">
        <v>1</v>
      </c>
      <c r="C7697" t="s">
        <v>427</v>
      </c>
      <c r="D7697" t="s">
        <v>81</v>
      </c>
      <c r="E7697" t="s">
        <v>31</v>
      </c>
      <c r="F7697" t="s">
        <v>41</v>
      </c>
      <c r="G7697">
        <v>76</v>
      </c>
      <c r="H7697">
        <v>86</v>
      </c>
      <c r="I7697" t="str">
        <f>INDEX('DATA - Teams'!$C:$C,MATCH(C7697,'DATA - Teams'!$B:$B,0))</f>
        <v>MELONS</v>
      </c>
    </row>
    <row r="7698" spans="1:9" x14ac:dyDescent="0.2">
      <c r="A7698">
        <v>2019</v>
      </c>
      <c r="B7698">
        <v>1</v>
      </c>
      <c r="C7698" t="s">
        <v>427</v>
      </c>
      <c r="D7698" t="s">
        <v>154</v>
      </c>
      <c r="E7698" t="s">
        <v>22</v>
      </c>
      <c r="F7698" t="s">
        <v>59</v>
      </c>
      <c r="G7698">
        <v>95</v>
      </c>
      <c r="H7698">
        <v>0</v>
      </c>
      <c r="I7698" t="str">
        <f>INDEX('DATA - Teams'!$C:$C,MATCH(C7698,'DATA - Teams'!$B:$B,0))</f>
        <v>MELONS</v>
      </c>
    </row>
    <row r="7699" spans="1:9" x14ac:dyDescent="0.2">
      <c r="A7699">
        <v>2019</v>
      </c>
      <c r="B7699">
        <v>1</v>
      </c>
      <c r="C7699" t="s">
        <v>427</v>
      </c>
      <c r="D7699" t="s">
        <v>279</v>
      </c>
      <c r="E7699" t="s">
        <v>32</v>
      </c>
      <c r="F7699" t="s">
        <v>59</v>
      </c>
      <c r="G7699">
        <v>101</v>
      </c>
      <c r="H7699">
        <v>0</v>
      </c>
      <c r="I7699" t="str">
        <f>INDEX('DATA - Teams'!$C:$C,MATCH(C7699,'DATA - Teams'!$B:$B,0))</f>
        <v>MELONS</v>
      </c>
    </row>
    <row r="7700" spans="1:9" x14ac:dyDescent="0.2">
      <c r="A7700">
        <v>2019</v>
      </c>
      <c r="B7700">
        <v>1</v>
      </c>
      <c r="C7700" t="s">
        <v>427</v>
      </c>
      <c r="D7700" t="s">
        <v>361</v>
      </c>
      <c r="E7700" t="s">
        <v>10</v>
      </c>
      <c r="F7700" t="s">
        <v>59</v>
      </c>
      <c r="G7700">
        <v>86</v>
      </c>
      <c r="H7700">
        <v>80</v>
      </c>
      <c r="I7700" t="str">
        <f>INDEX('DATA - Teams'!$C:$C,MATCH(C7700,'DATA - Teams'!$B:$B,0))</f>
        <v>MELONS</v>
      </c>
    </row>
    <row r="7701" spans="1:9" x14ac:dyDescent="0.2">
      <c r="A7701">
        <v>2019</v>
      </c>
      <c r="B7701">
        <v>1</v>
      </c>
      <c r="C7701" t="s">
        <v>427</v>
      </c>
      <c r="D7701" t="s">
        <v>48</v>
      </c>
      <c r="E7701" t="s">
        <v>16</v>
      </c>
      <c r="F7701" t="s">
        <v>59</v>
      </c>
      <c r="G7701">
        <v>94</v>
      </c>
      <c r="H7701">
        <v>68</v>
      </c>
      <c r="I7701" t="str">
        <f>INDEX('DATA - Teams'!$C:$C,MATCH(C7701,'DATA - Teams'!$B:$B,0))</f>
        <v>MELONS</v>
      </c>
    </row>
    <row r="7702" spans="1:9" x14ac:dyDescent="0.2">
      <c r="A7702">
        <v>2019</v>
      </c>
      <c r="B7702">
        <v>1</v>
      </c>
      <c r="C7702" t="s">
        <v>12</v>
      </c>
      <c r="D7702" t="s">
        <v>96</v>
      </c>
      <c r="E7702" t="s">
        <v>17</v>
      </c>
      <c r="F7702" t="s">
        <v>43</v>
      </c>
      <c r="G7702">
        <v>101</v>
      </c>
      <c r="H7702">
        <v>139</v>
      </c>
      <c r="I7702" t="str">
        <f>INDEX('DATA - Teams'!$C:$C,MATCH(C7702,'DATA - Teams'!$B:$B,0))</f>
        <v>LESTER</v>
      </c>
    </row>
    <row r="7703" spans="1:9" x14ac:dyDescent="0.2">
      <c r="A7703">
        <v>2019</v>
      </c>
      <c r="B7703">
        <v>1</v>
      </c>
      <c r="C7703" t="s">
        <v>12</v>
      </c>
      <c r="D7703" t="s">
        <v>118</v>
      </c>
      <c r="E7703" t="s">
        <v>17</v>
      </c>
      <c r="F7703" t="s">
        <v>41</v>
      </c>
      <c r="G7703">
        <v>94</v>
      </c>
      <c r="H7703">
        <v>71</v>
      </c>
      <c r="I7703" t="str">
        <f>INDEX('DATA - Teams'!$C:$C,MATCH(C7703,'DATA - Teams'!$B:$B,0))</f>
        <v>LESTER</v>
      </c>
    </row>
    <row r="7704" spans="1:9" x14ac:dyDescent="0.2">
      <c r="A7704">
        <v>2019</v>
      </c>
      <c r="B7704">
        <v>1</v>
      </c>
      <c r="C7704" t="s">
        <v>12</v>
      </c>
      <c r="D7704" t="s">
        <v>428</v>
      </c>
      <c r="E7704" t="s">
        <v>33</v>
      </c>
      <c r="F7704" t="s">
        <v>38</v>
      </c>
      <c r="G7704">
        <v>46</v>
      </c>
      <c r="H7704">
        <v>77</v>
      </c>
      <c r="I7704" t="str">
        <f>INDEX('DATA - Teams'!$C:$C,MATCH(C7704,'DATA - Teams'!$B:$B,0))</f>
        <v>LESTER</v>
      </c>
    </row>
    <row r="7705" spans="1:9" x14ac:dyDescent="0.2">
      <c r="A7705">
        <v>2019</v>
      </c>
      <c r="B7705">
        <v>1</v>
      </c>
      <c r="C7705" t="s">
        <v>12</v>
      </c>
      <c r="D7705" t="s">
        <v>326</v>
      </c>
      <c r="E7705" t="s">
        <v>33</v>
      </c>
      <c r="F7705" t="s">
        <v>41</v>
      </c>
      <c r="G7705">
        <v>101</v>
      </c>
      <c r="H7705">
        <v>87</v>
      </c>
      <c r="I7705" t="str">
        <f>INDEX('DATA - Teams'!$C:$C,MATCH(C7705,'DATA - Teams'!$B:$B,0))</f>
        <v>LESTER</v>
      </c>
    </row>
    <row r="7706" spans="1:9" x14ac:dyDescent="0.2">
      <c r="A7706">
        <v>2019</v>
      </c>
      <c r="B7706">
        <v>1</v>
      </c>
      <c r="C7706" t="s">
        <v>12</v>
      </c>
      <c r="D7706" t="s">
        <v>188</v>
      </c>
      <c r="E7706" t="s">
        <v>32</v>
      </c>
      <c r="F7706" t="s">
        <v>41</v>
      </c>
      <c r="G7706">
        <v>104</v>
      </c>
      <c r="H7706">
        <v>154</v>
      </c>
      <c r="I7706" t="str">
        <f>INDEX('DATA - Teams'!$C:$C,MATCH(C7706,'DATA - Teams'!$B:$B,0))</f>
        <v>LESTER</v>
      </c>
    </row>
    <row r="7707" spans="1:9" x14ac:dyDescent="0.2">
      <c r="A7707">
        <v>2019</v>
      </c>
      <c r="B7707">
        <v>1</v>
      </c>
      <c r="C7707" t="s">
        <v>12</v>
      </c>
      <c r="D7707" t="s">
        <v>369</v>
      </c>
      <c r="E7707" t="s">
        <v>32</v>
      </c>
      <c r="F7707" t="s">
        <v>41</v>
      </c>
      <c r="G7707">
        <v>91</v>
      </c>
      <c r="H7707">
        <v>112</v>
      </c>
      <c r="I7707" t="str">
        <f>INDEX('DATA - Teams'!$C:$C,MATCH(C7707,'DATA - Teams'!$B:$B,0))</f>
        <v>LESTER</v>
      </c>
    </row>
    <row r="7708" spans="1:9" x14ac:dyDescent="0.2">
      <c r="A7708">
        <v>2019</v>
      </c>
      <c r="B7708">
        <v>1</v>
      </c>
      <c r="C7708" t="s">
        <v>12</v>
      </c>
      <c r="D7708" t="s">
        <v>274</v>
      </c>
      <c r="E7708" t="s">
        <v>18</v>
      </c>
      <c r="F7708" t="s">
        <v>52</v>
      </c>
      <c r="G7708">
        <v>116</v>
      </c>
      <c r="H7708">
        <v>82</v>
      </c>
      <c r="I7708" t="str">
        <f>INDEX('DATA - Teams'!$C:$C,MATCH(C7708,'DATA - Teams'!$B:$B,0))</f>
        <v>LESTER</v>
      </c>
    </row>
    <row r="7709" spans="1:9" x14ac:dyDescent="0.2">
      <c r="A7709">
        <v>2019</v>
      </c>
      <c r="B7709">
        <v>1</v>
      </c>
      <c r="C7709" t="s">
        <v>12</v>
      </c>
      <c r="D7709" t="s">
        <v>184</v>
      </c>
      <c r="E7709" t="s">
        <v>10</v>
      </c>
      <c r="F7709" t="s">
        <v>38</v>
      </c>
      <c r="G7709">
        <v>98</v>
      </c>
      <c r="H7709">
        <v>77</v>
      </c>
      <c r="I7709" t="str">
        <f>INDEX('DATA - Teams'!$C:$C,MATCH(C7709,'DATA - Teams'!$B:$B,0))</f>
        <v>LESTER</v>
      </c>
    </row>
    <row r="7710" spans="1:9" x14ac:dyDescent="0.2">
      <c r="A7710">
        <v>2019</v>
      </c>
      <c r="B7710">
        <v>1</v>
      </c>
      <c r="C7710" t="s">
        <v>12</v>
      </c>
      <c r="D7710" t="s">
        <v>287</v>
      </c>
      <c r="E7710" t="s">
        <v>16</v>
      </c>
      <c r="F7710" t="s">
        <v>38</v>
      </c>
      <c r="G7710">
        <v>101</v>
      </c>
      <c r="H7710">
        <v>119</v>
      </c>
      <c r="I7710" t="str">
        <f>INDEX('DATA - Teams'!$C:$C,MATCH(C7710,'DATA - Teams'!$B:$B,0))</f>
        <v>LESTER</v>
      </c>
    </row>
    <row r="7711" spans="1:9" x14ac:dyDescent="0.2">
      <c r="A7711">
        <v>2019</v>
      </c>
      <c r="B7711">
        <v>1</v>
      </c>
      <c r="C7711" t="s">
        <v>12</v>
      </c>
      <c r="D7711" t="s">
        <v>266</v>
      </c>
      <c r="E7711" t="s">
        <v>16</v>
      </c>
      <c r="F7711" t="s">
        <v>41</v>
      </c>
      <c r="G7711">
        <v>96</v>
      </c>
      <c r="H7711">
        <v>138</v>
      </c>
      <c r="I7711" t="str">
        <f>INDEX('DATA - Teams'!$C:$C,MATCH(C7711,'DATA - Teams'!$B:$B,0))</f>
        <v>LESTER</v>
      </c>
    </row>
    <row r="7712" spans="1:9" x14ac:dyDescent="0.2">
      <c r="A7712">
        <v>2019</v>
      </c>
      <c r="B7712">
        <v>1</v>
      </c>
      <c r="C7712" t="s">
        <v>12</v>
      </c>
      <c r="D7712" t="s">
        <v>212</v>
      </c>
      <c r="E7712" t="s">
        <v>28</v>
      </c>
      <c r="F7712" t="s">
        <v>41</v>
      </c>
      <c r="G7712">
        <v>110</v>
      </c>
      <c r="H7712">
        <v>155</v>
      </c>
      <c r="I7712" t="str">
        <f>INDEX('DATA - Teams'!$C:$C,MATCH(C7712,'DATA - Teams'!$B:$B,0))</f>
        <v>LESTER</v>
      </c>
    </row>
    <row r="7713" spans="1:9" x14ac:dyDescent="0.2">
      <c r="A7713">
        <v>2019</v>
      </c>
      <c r="B7713">
        <v>1</v>
      </c>
      <c r="C7713" t="s">
        <v>12</v>
      </c>
      <c r="D7713" t="s">
        <v>371</v>
      </c>
      <c r="E7713" t="s">
        <v>28</v>
      </c>
      <c r="F7713" t="s">
        <v>43</v>
      </c>
      <c r="G7713">
        <v>76</v>
      </c>
      <c r="H7713">
        <v>56</v>
      </c>
      <c r="I7713" t="str">
        <f>INDEX('DATA - Teams'!$C:$C,MATCH(C7713,'DATA - Teams'!$B:$B,0))</f>
        <v>LESTER</v>
      </c>
    </row>
    <row r="7714" spans="1:9" x14ac:dyDescent="0.2">
      <c r="A7714">
        <v>2019</v>
      </c>
      <c r="B7714">
        <v>1</v>
      </c>
      <c r="C7714" t="s">
        <v>12</v>
      </c>
      <c r="D7714" t="s">
        <v>381</v>
      </c>
      <c r="E7714" t="s">
        <v>28</v>
      </c>
      <c r="F7714" t="s">
        <v>43</v>
      </c>
      <c r="G7714">
        <v>83</v>
      </c>
      <c r="H7714">
        <v>82</v>
      </c>
      <c r="I7714" t="str">
        <f>INDEX('DATA - Teams'!$C:$C,MATCH(C7714,'DATA - Teams'!$B:$B,0))</f>
        <v>LESTER</v>
      </c>
    </row>
    <row r="7715" spans="1:9" x14ac:dyDescent="0.2">
      <c r="A7715">
        <v>2019</v>
      </c>
      <c r="B7715">
        <v>1</v>
      </c>
      <c r="C7715" t="s">
        <v>12</v>
      </c>
      <c r="D7715" t="s">
        <v>206</v>
      </c>
      <c r="E7715" t="s">
        <v>28</v>
      </c>
      <c r="F7715" t="s">
        <v>38</v>
      </c>
      <c r="G7715">
        <v>73</v>
      </c>
      <c r="H7715">
        <v>79</v>
      </c>
      <c r="I7715" t="str">
        <f>INDEX('DATA - Teams'!$C:$C,MATCH(C7715,'DATA - Teams'!$B:$B,0))</f>
        <v>LESTER</v>
      </c>
    </row>
    <row r="7716" spans="1:9" x14ac:dyDescent="0.2">
      <c r="A7716">
        <v>2019</v>
      </c>
      <c r="B7716">
        <v>1</v>
      </c>
      <c r="C7716" t="s">
        <v>12</v>
      </c>
      <c r="D7716" t="s">
        <v>67</v>
      </c>
      <c r="E7716" t="s">
        <v>31</v>
      </c>
      <c r="F7716" t="s">
        <v>43</v>
      </c>
      <c r="G7716">
        <v>85</v>
      </c>
      <c r="H7716">
        <v>79</v>
      </c>
      <c r="I7716" t="str">
        <f>INDEX('DATA - Teams'!$C:$C,MATCH(C7716,'DATA - Teams'!$B:$B,0))</f>
        <v>LESTER</v>
      </c>
    </row>
    <row r="7717" spans="1:9" x14ac:dyDescent="0.2">
      <c r="A7717">
        <v>2019</v>
      </c>
      <c r="B7717">
        <v>1</v>
      </c>
      <c r="C7717" t="s">
        <v>12</v>
      </c>
      <c r="D7717" t="s">
        <v>247</v>
      </c>
      <c r="E7717" t="s">
        <v>35</v>
      </c>
      <c r="F7717" t="s">
        <v>41</v>
      </c>
      <c r="G7717">
        <v>95</v>
      </c>
      <c r="H7717">
        <v>92</v>
      </c>
      <c r="I7717" t="str">
        <f>INDEX('DATA - Teams'!$C:$C,MATCH(C7717,'DATA - Teams'!$B:$B,0))</f>
        <v>LESTER</v>
      </c>
    </row>
    <row r="7718" spans="1:9" x14ac:dyDescent="0.2">
      <c r="A7718">
        <v>2019</v>
      </c>
      <c r="B7718">
        <v>1</v>
      </c>
      <c r="C7718" t="s">
        <v>12</v>
      </c>
      <c r="D7718" t="s">
        <v>189</v>
      </c>
      <c r="E7718" t="s">
        <v>35</v>
      </c>
      <c r="F7718" t="s">
        <v>43</v>
      </c>
      <c r="G7718">
        <v>93</v>
      </c>
      <c r="H7718">
        <v>51</v>
      </c>
      <c r="I7718" t="str">
        <f>INDEX('DATA - Teams'!$C:$C,MATCH(C7718,'DATA - Teams'!$B:$B,0))</f>
        <v>LESTER</v>
      </c>
    </row>
    <row r="7719" spans="1:9" x14ac:dyDescent="0.2">
      <c r="A7719">
        <v>2019</v>
      </c>
      <c r="B7719">
        <v>1</v>
      </c>
      <c r="C7719" t="s">
        <v>12</v>
      </c>
      <c r="D7719" t="s">
        <v>140</v>
      </c>
      <c r="E7719" t="s">
        <v>35</v>
      </c>
      <c r="F7719" t="s">
        <v>38</v>
      </c>
      <c r="G7719">
        <v>77</v>
      </c>
      <c r="H7719">
        <v>92</v>
      </c>
      <c r="I7719" t="str">
        <f>INDEX('DATA - Teams'!$C:$C,MATCH(C7719,'DATA - Teams'!$B:$B,0))</f>
        <v>LESTER</v>
      </c>
    </row>
    <row r="7720" spans="1:9" x14ac:dyDescent="0.2">
      <c r="A7720">
        <v>2019</v>
      </c>
      <c r="B7720">
        <v>1</v>
      </c>
      <c r="C7720" t="s">
        <v>12</v>
      </c>
      <c r="D7720" t="s">
        <v>143</v>
      </c>
      <c r="E7720" t="s">
        <v>17</v>
      </c>
      <c r="F7720" t="s">
        <v>59</v>
      </c>
      <c r="G7720">
        <v>74</v>
      </c>
      <c r="H7720">
        <v>67</v>
      </c>
      <c r="I7720" t="str">
        <f>INDEX('DATA - Teams'!$C:$C,MATCH(C7720,'DATA - Teams'!$B:$B,0))</f>
        <v>LESTER</v>
      </c>
    </row>
    <row r="7721" spans="1:9" x14ac:dyDescent="0.2">
      <c r="A7721">
        <v>2019</v>
      </c>
      <c r="B7721">
        <v>1</v>
      </c>
      <c r="C7721" t="s">
        <v>12</v>
      </c>
      <c r="D7721" t="s">
        <v>204</v>
      </c>
      <c r="E7721" t="s">
        <v>20</v>
      </c>
      <c r="F7721" t="s">
        <v>59</v>
      </c>
      <c r="G7721">
        <v>87</v>
      </c>
      <c r="H7721">
        <v>0</v>
      </c>
      <c r="I7721" t="str">
        <f>INDEX('DATA - Teams'!$C:$C,MATCH(C7721,'DATA - Teams'!$B:$B,0))</f>
        <v>LESTER</v>
      </c>
    </row>
    <row r="7722" spans="1:9" x14ac:dyDescent="0.2">
      <c r="A7722">
        <v>2019</v>
      </c>
      <c r="B7722">
        <v>1</v>
      </c>
      <c r="C7722" t="s">
        <v>12</v>
      </c>
      <c r="D7722" t="s">
        <v>159</v>
      </c>
      <c r="E7722" t="s">
        <v>23</v>
      </c>
      <c r="F7722" t="s">
        <v>59</v>
      </c>
      <c r="G7722">
        <v>86</v>
      </c>
      <c r="H7722">
        <v>124</v>
      </c>
      <c r="I7722" t="str">
        <f>INDEX('DATA - Teams'!$C:$C,MATCH(C7722,'DATA - Teams'!$B:$B,0))</f>
        <v>LESTER</v>
      </c>
    </row>
    <row r="7723" spans="1:9" x14ac:dyDescent="0.2">
      <c r="A7723">
        <v>2019</v>
      </c>
      <c r="B7723">
        <v>1</v>
      </c>
      <c r="C7723" t="s">
        <v>12</v>
      </c>
      <c r="D7723" t="s">
        <v>429</v>
      </c>
      <c r="E7723" t="s">
        <v>24</v>
      </c>
      <c r="F7723" t="s">
        <v>59</v>
      </c>
      <c r="G7723">
        <v>46</v>
      </c>
      <c r="H7723">
        <v>54</v>
      </c>
      <c r="I7723" t="str">
        <f>INDEX('DATA - Teams'!$C:$C,MATCH(C7723,'DATA - Teams'!$B:$B,0))</f>
        <v>LESTER</v>
      </c>
    </row>
    <row r="7724" spans="1:9" x14ac:dyDescent="0.2">
      <c r="A7724">
        <v>2019</v>
      </c>
      <c r="B7724">
        <v>1</v>
      </c>
      <c r="C7724" t="s">
        <v>430</v>
      </c>
      <c r="D7724" t="s">
        <v>300</v>
      </c>
      <c r="E7724" t="s">
        <v>17</v>
      </c>
      <c r="F7724" t="s">
        <v>41</v>
      </c>
      <c r="G7724">
        <v>79</v>
      </c>
      <c r="H7724">
        <v>71</v>
      </c>
      <c r="I7724" t="str">
        <f>INDEX('DATA - Teams'!$C:$C,MATCH(C7724,'DATA - Teams'!$B:$B,0))</f>
        <v>RICHO</v>
      </c>
    </row>
    <row r="7725" spans="1:9" x14ac:dyDescent="0.2">
      <c r="A7725">
        <v>2019</v>
      </c>
      <c r="B7725">
        <v>1</v>
      </c>
      <c r="C7725" t="s">
        <v>430</v>
      </c>
      <c r="D7725" t="s">
        <v>299</v>
      </c>
      <c r="E7725" t="s">
        <v>22</v>
      </c>
      <c r="F7725" t="s">
        <v>41</v>
      </c>
      <c r="G7725">
        <v>111</v>
      </c>
      <c r="H7725">
        <v>158</v>
      </c>
      <c r="I7725" t="str">
        <f>INDEX('DATA - Teams'!$C:$C,MATCH(C7725,'DATA - Teams'!$B:$B,0))</f>
        <v>RICHO</v>
      </c>
    </row>
    <row r="7726" spans="1:9" x14ac:dyDescent="0.2">
      <c r="A7726">
        <v>2019</v>
      </c>
      <c r="B7726">
        <v>1</v>
      </c>
      <c r="C7726" t="s">
        <v>430</v>
      </c>
      <c r="D7726" t="s">
        <v>162</v>
      </c>
      <c r="E7726" t="s">
        <v>20</v>
      </c>
      <c r="F7726" t="s">
        <v>38</v>
      </c>
      <c r="G7726">
        <v>113</v>
      </c>
      <c r="H7726">
        <v>97</v>
      </c>
      <c r="I7726" t="str">
        <f>INDEX('DATA - Teams'!$C:$C,MATCH(C7726,'DATA - Teams'!$B:$B,0))</f>
        <v>RICHO</v>
      </c>
    </row>
    <row r="7727" spans="1:9" x14ac:dyDescent="0.2">
      <c r="A7727">
        <v>2019</v>
      </c>
      <c r="B7727">
        <v>1</v>
      </c>
      <c r="C7727" t="s">
        <v>430</v>
      </c>
      <c r="D7727" t="s">
        <v>268</v>
      </c>
      <c r="E7727" t="s">
        <v>18</v>
      </c>
      <c r="F7727" t="s">
        <v>43</v>
      </c>
      <c r="G7727">
        <v>97</v>
      </c>
      <c r="H7727">
        <v>97</v>
      </c>
      <c r="I7727" t="str">
        <f>INDEX('DATA - Teams'!$C:$C,MATCH(C7727,'DATA - Teams'!$B:$B,0))</f>
        <v>RICHO</v>
      </c>
    </row>
    <row r="7728" spans="1:9" x14ac:dyDescent="0.2">
      <c r="A7728">
        <v>2019</v>
      </c>
      <c r="B7728">
        <v>1</v>
      </c>
      <c r="C7728" t="s">
        <v>430</v>
      </c>
      <c r="D7728" t="s">
        <v>119</v>
      </c>
      <c r="E7728" t="s">
        <v>18</v>
      </c>
      <c r="F7728" t="s">
        <v>41</v>
      </c>
      <c r="G7728">
        <v>103</v>
      </c>
      <c r="H7728">
        <v>112</v>
      </c>
      <c r="I7728" t="str">
        <f>INDEX('DATA - Teams'!$C:$C,MATCH(C7728,'DATA - Teams'!$B:$B,0))</f>
        <v>RICHO</v>
      </c>
    </row>
    <row r="7729" spans="1:9" x14ac:dyDescent="0.2">
      <c r="A7729">
        <v>2019</v>
      </c>
      <c r="B7729">
        <v>1</v>
      </c>
      <c r="C7729" t="s">
        <v>430</v>
      </c>
      <c r="D7729" t="s">
        <v>99</v>
      </c>
      <c r="E7729" t="s">
        <v>18</v>
      </c>
      <c r="F7729" t="s">
        <v>43</v>
      </c>
      <c r="G7729">
        <v>86</v>
      </c>
      <c r="H7729">
        <v>97</v>
      </c>
      <c r="I7729" t="str">
        <f>INDEX('DATA - Teams'!$C:$C,MATCH(C7729,'DATA - Teams'!$B:$B,0))</f>
        <v>RICHO</v>
      </c>
    </row>
    <row r="7730" spans="1:9" x14ac:dyDescent="0.2">
      <c r="A7730">
        <v>2019</v>
      </c>
      <c r="B7730">
        <v>1</v>
      </c>
      <c r="C7730" t="s">
        <v>430</v>
      </c>
      <c r="D7730" t="s">
        <v>210</v>
      </c>
      <c r="E7730" t="s">
        <v>10</v>
      </c>
      <c r="F7730" t="s">
        <v>43</v>
      </c>
      <c r="G7730">
        <v>83</v>
      </c>
      <c r="H7730">
        <v>62</v>
      </c>
      <c r="I7730" t="str">
        <f>INDEX('DATA - Teams'!$C:$C,MATCH(C7730,'DATA - Teams'!$B:$B,0))</f>
        <v>RICHO</v>
      </c>
    </row>
    <row r="7731" spans="1:9" x14ac:dyDescent="0.2">
      <c r="A7731">
        <v>2019</v>
      </c>
      <c r="B7731">
        <v>1</v>
      </c>
      <c r="C7731" t="s">
        <v>430</v>
      </c>
      <c r="D7731" t="s">
        <v>183</v>
      </c>
      <c r="E7731" t="s">
        <v>10</v>
      </c>
      <c r="F7731" t="s">
        <v>41</v>
      </c>
      <c r="G7731">
        <v>81</v>
      </c>
      <c r="H7731">
        <v>90</v>
      </c>
      <c r="I7731" t="str">
        <f>INDEX('DATA - Teams'!$C:$C,MATCH(C7731,'DATA - Teams'!$B:$B,0))</f>
        <v>RICHO</v>
      </c>
    </row>
    <row r="7732" spans="1:9" x14ac:dyDescent="0.2">
      <c r="A7732">
        <v>2019</v>
      </c>
      <c r="B7732">
        <v>1</v>
      </c>
      <c r="C7732" t="s">
        <v>430</v>
      </c>
      <c r="D7732" t="s">
        <v>294</v>
      </c>
      <c r="E7732" t="s">
        <v>16</v>
      </c>
      <c r="F7732" t="s">
        <v>38</v>
      </c>
      <c r="G7732">
        <v>86</v>
      </c>
      <c r="H7732">
        <v>91</v>
      </c>
      <c r="I7732" t="str">
        <f>INDEX('DATA - Teams'!$C:$C,MATCH(C7732,'DATA - Teams'!$B:$B,0))</f>
        <v>RICHO</v>
      </c>
    </row>
    <row r="7733" spans="1:9" x14ac:dyDescent="0.2">
      <c r="A7733">
        <v>2019</v>
      </c>
      <c r="B7733">
        <v>1</v>
      </c>
      <c r="C7733" t="s">
        <v>430</v>
      </c>
      <c r="D7733" t="s">
        <v>147</v>
      </c>
      <c r="E7733" t="s">
        <v>14</v>
      </c>
      <c r="F7733" t="s">
        <v>52</v>
      </c>
      <c r="G7733">
        <v>97</v>
      </c>
      <c r="H7733">
        <v>127</v>
      </c>
      <c r="I7733" t="str">
        <f>INDEX('DATA - Teams'!$C:$C,MATCH(C7733,'DATA - Teams'!$B:$B,0))</f>
        <v>RICHO</v>
      </c>
    </row>
    <row r="7734" spans="1:9" x14ac:dyDescent="0.2">
      <c r="A7734">
        <v>2019</v>
      </c>
      <c r="B7734">
        <v>1</v>
      </c>
      <c r="C7734" t="s">
        <v>430</v>
      </c>
      <c r="D7734" t="s">
        <v>206</v>
      </c>
      <c r="E7734" t="s">
        <v>14</v>
      </c>
      <c r="F7734" t="s">
        <v>38</v>
      </c>
      <c r="G7734">
        <v>59</v>
      </c>
      <c r="H7734">
        <v>58</v>
      </c>
      <c r="I7734" t="str">
        <f>INDEX('DATA - Teams'!$C:$C,MATCH(C7734,'DATA - Teams'!$B:$B,0))</f>
        <v>RICHO</v>
      </c>
    </row>
    <row r="7735" spans="1:9" x14ac:dyDescent="0.2">
      <c r="A7735">
        <v>2019</v>
      </c>
      <c r="B7735">
        <v>1</v>
      </c>
      <c r="C7735" t="s">
        <v>430</v>
      </c>
      <c r="D7735" t="s">
        <v>167</v>
      </c>
      <c r="E7735" t="s">
        <v>14</v>
      </c>
      <c r="F7735" t="s">
        <v>41</v>
      </c>
      <c r="G7735">
        <v>82</v>
      </c>
      <c r="H7735">
        <v>82</v>
      </c>
      <c r="I7735" t="str">
        <f>INDEX('DATA - Teams'!$C:$C,MATCH(C7735,'DATA - Teams'!$B:$B,0))</f>
        <v>RICHO</v>
      </c>
    </row>
    <row r="7736" spans="1:9" x14ac:dyDescent="0.2">
      <c r="A7736">
        <v>2019</v>
      </c>
      <c r="B7736">
        <v>1</v>
      </c>
      <c r="C7736" t="s">
        <v>430</v>
      </c>
      <c r="D7736" t="s">
        <v>54</v>
      </c>
      <c r="E7736" t="s">
        <v>14</v>
      </c>
      <c r="F7736" t="s">
        <v>43</v>
      </c>
      <c r="G7736">
        <v>82</v>
      </c>
      <c r="H7736">
        <v>36</v>
      </c>
      <c r="I7736" t="str">
        <f>INDEX('DATA - Teams'!$C:$C,MATCH(C7736,'DATA - Teams'!$B:$B,0))</f>
        <v>RICHO</v>
      </c>
    </row>
    <row r="7737" spans="1:9" x14ac:dyDescent="0.2">
      <c r="A7737">
        <v>2019</v>
      </c>
      <c r="B7737">
        <v>1</v>
      </c>
      <c r="C7737" t="s">
        <v>430</v>
      </c>
      <c r="D7737" t="s">
        <v>71</v>
      </c>
      <c r="E7737" t="s">
        <v>28</v>
      </c>
      <c r="F7737" t="s">
        <v>38</v>
      </c>
      <c r="G7737">
        <v>75</v>
      </c>
      <c r="H7737">
        <v>54</v>
      </c>
      <c r="I7737" t="str">
        <f>INDEX('DATA - Teams'!$C:$C,MATCH(C7737,'DATA - Teams'!$B:$B,0))</f>
        <v>RICHO</v>
      </c>
    </row>
    <row r="7738" spans="1:9" x14ac:dyDescent="0.2">
      <c r="A7738">
        <v>2019</v>
      </c>
      <c r="B7738">
        <v>1</v>
      </c>
      <c r="C7738" t="s">
        <v>430</v>
      </c>
      <c r="D7738" t="s">
        <v>103</v>
      </c>
      <c r="E7738" t="s">
        <v>24</v>
      </c>
      <c r="F7738" t="s">
        <v>43</v>
      </c>
      <c r="G7738">
        <v>84</v>
      </c>
      <c r="H7738">
        <v>91</v>
      </c>
      <c r="I7738" t="str">
        <f>INDEX('DATA - Teams'!$C:$C,MATCH(C7738,'DATA - Teams'!$B:$B,0))</f>
        <v>RICHO</v>
      </c>
    </row>
    <row r="7739" spans="1:9" x14ac:dyDescent="0.2">
      <c r="A7739">
        <v>2019</v>
      </c>
      <c r="B7739">
        <v>1</v>
      </c>
      <c r="C7739" t="s">
        <v>430</v>
      </c>
      <c r="D7739" t="s">
        <v>249</v>
      </c>
      <c r="E7739" t="s">
        <v>13</v>
      </c>
      <c r="F7739" t="s">
        <v>41</v>
      </c>
      <c r="G7739">
        <v>94</v>
      </c>
      <c r="H7739">
        <v>101</v>
      </c>
      <c r="I7739" t="str">
        <f>INDEX('DATA - Teams'!$C:$C,MATCH(C7739,'DATA - Teams'!$B:$B,0))</f>
        <v>RICHO</v>
      </c>
    </row>
    <row r="7740" spans="1:9" x14ac:dyDescent="0.2">
      <c r="A7740">
        <v>2019</v>
      </c>
      <c r="B7740">
        <v>1</v>
      </c>
      <c r="C7740" t="s">
        <v>430</v>
      </c>
      <c r="D7740" t="s">
        <v>105</v>
      </c>
      <c r="E7740" t="s">
        <v>13</v>
      </c>
      <c r="F7740" t="s">
        <v>41</v>
      </c>
      <c r="G7740">
        <v>113</v>
      </c>
      <c r="H7740">
        <v>85</v>
      </c>
      <c r="I7740" t="str">
        <f>INDEX('DATA - Teams'!$C:$C,MATCH(C7740,'DATA - Teams'!$B:$B,0))</f>
        <v>RICHO</v>
      </c>
    </row>
    <row r="7741" spans="1:9" x14ac:dyDescent="0.2">
      <c r="A7741">
        <v>2019</v>
      </c>
      <c r="B7741">
        <v>1</v>
      </c>
      <c r="C7741" t="s">
        <v>430</v>
      </c>
      <c r="D7741" t="s">
        <v>385</v>
      </c>
      <c r="E7741" t="s">
        <v>35</v>
      </c>
      <c r="F7741" t="s">
        <v>38</v>
      </c>
      <c r="G7741">
        <v>71</v>
      </c>
      <c r="H7741">
        <v>86</v>
      </c>
      <c r="I7741" t="str">
        <f>INDEX('DATA - Teams'!$C:$C,MATCH(C7741,'DATA - Teams'!$B:$B,0))</f>
        <v>RICHO</v>
      </c>
    </row>
    <row r="7742" spans="1:9" x14ac:dyDescent="0.2">
      <c r="A7742">
        <v>2019</v>
      </c>
      <c r="B7742">
        <v>1</v>
      </c>
      <c r="C7742" t="s">
        <v>430</v>
      </c>
      <c r="D7742" t="s">
        <v>50</v>
      </c>
      <c r="E7742" t="s">
        <v>32</v>
      </c>
      <c r="F7742" t="s">
        <v>59</v>
      </c>
      <c r="G7742">
        <v>102</v>
      </c>
      <c r="H7742">
        <v>0</v>
      </c>
      <c r="I7742" t="str">
        <f>INDEX('DATA - Teams'!$C:$C,MATCH(C7742,'DATA - Teams'!$B:$B,0))</f>
        <v>RICHO</v>
      </c>
    </row>
    <row r="7743" spans="1:9" x14ac:dyDescent="0.2">
      <c r="A7743">
        <v>2019</v>
      </c>
      <c r="B7743">
        <v>1</v>
      </c>
      <c r="C7743" t="s">
        <v>430</v>
      </c>
      <c r="D7743" t="s">
        <v>199</v>
      </c>
      <c r="E7743" t="s">
        <v>24</v>
      </c>
      <c r="F7743" t="s">
        <v>59</v>
      </c>
      <c r="G7743">
        <v>79</v>
      </c>
      <c r="H7743">
        <v>0</v>
      </c>
      <c r="I7743" t="str">
        <f>INDEX('DATA - Teams'!$C:$C,MATCH(C7743,'DATA - Teams'!$B:$B,0))</f>
        <v>RICHO</v>
      </c>
    </row>
    <row r="7744" spans="1:9" x14ac:dyDescent="0.2">
      <c r="A7744">
        <v>2019</v>
      </c>
      <c r="B7744">
        <v>1</v>
      </c>
      <c r="C7744" t="s">
        <v>430</v>
      </c>
      <c r="D7744" t="s">
        <v>281</v>
      </c>
      <c r="E7744" t="s">
        <v>21</v>
      </c>
      <c r="F7744" t="s">
        <v>59</v>
      </c>
      <c r="G7744">
        <v>112</v>
      </c>
      <c r="H7744">
        <v>0</v>
      </c>
      <c r="I7744" t="str">
        <f>INDEX('DATA - Teams'!$C:$C,MATCH(C7744,'DATA - Teams'!$B:$B,0))</f>
        <v>RICHO</v>
      </c>
    </row>
    <row r="7745" spans="1:9" x14ac:dyDescent="0.2">
      <c r="A7745">
        <v>2019</v>
      </c>
      <c r="B7745">
        <v>1</v>
      </c>
      <c r="C7745" t="s">
        <v>430</v>
      </c>
      <c r="D7745" t="s">
        <v>176</v>
      </c>
      <c r="E7745" t="s">
        <v>35</v>
      </c>
      <c r="F7745" t="s">
        <v>59</v>
      </c>
      <c r="G7745">
        <v>76</v>
      </c>
      <c r="H7745">
        <v>0</v>
      </c>
      <c r="I7745" t="str">
        <f>INDEX('DATA - Teams'!$C:$C,MATCH(C7745,'DATA - Teams'!$B:$B,0))</f>
        <v>RICHO</v>
      </c>
    </row>
    <row r="7746" spans="1:9" x14ac:dyDescent="0.2">
      <c r="A7746">
        <v>2019</v>
      </c>
      <c r="B7746">
        <v>1</v>
      </c>
      <c r="C7746" t="s">
        <v>30</v>
      </c>
      <c r="D7746" t="s">
        <v>327</v>
      </c>
      <c r="E7746" t="s">
        <v>17</v>
      </c>
      <c r="F7746" t="s">
        <v>52</v>
      </c>
      <c r="G7746">
        <v>119</v>
      </c>
      <c r="H7746">
        <v>87</v>
      </c>
      <c r="I7746" t="str">
        <f>INDEX('DATA - Teams'!$C:$C,MATCH(C7746,'DATA - Teams'!$B:$B,0))</f>
        <v>GARTER</v>
      </c>
    </row>
    <row r="7747" spans="1:9" x14ac:dyDescent="0.2">
      <c r="A7747">
        <v>2019</v>
      </c>
      <c r="B7747">
        <v>1</v>
      </c>
      <c r="C7747" t="s">
        <v>30</v>
      </c>
      <c r="D7747" t="s">
        <v>273</v>
      </c>
      <c r="E7747" t="s">
        <v>17</v>
      </c>
      <c r="F7747" t="s">
        <v>41</v>
      </c>
      <c r="G7747">
        <v>76</v>
      </c>
      <c r="H7747">
        <v>41</v>
      </c>
      <c r="I7747" t="str">
        <f>INDEX('DATA - Teams'!$C:$C,MATCH(C7747,'DATA - Teams'!$B:$B,0))</f>
        <v>GARTER</v>
      </c>
    </row>
    <row r="7748" spans="1:9" x14ac:dyDescent="0.2">
      <c r="A7748">
        <v>2019</v>
      </c>
      <c r="B7748">
        <v>1</v>
      </c>
      <c r="C7748" t="s">
        <v>30</v>
      </c>
      <c r="D7748" t="s">
        <v>261</v>
      </c>
      <c r="E7748" t="s">
        <v>36</v>
      </c>
      <c r="F7748" t="s">
        <v>43</v>
      </c>
      <c r="G7748">
        <v>82</v>
      </c>
      <c r="H7748">
        <v>79</v>
      </c>
      <c r="I7748" t="str">
        <f>INDEX('DATA - Teams'!$C:$C,MATCH(C7748,'DATA - Teams'!$B:$B,0))</f>
        <v>GARTER</v>
      </c>
    </row>
    <row r="7749" spans="1:9" x14ac:dyDescent="0.2">
      <c r="A7749">
        <v>2019</v>
      </c>
      <c r="B7749">
        <v>1</v>
      </c>
      <c r="C7749" t="s">
        <v>30</v>
      </c>
      <c r="D7749" t="s">
        <v>271</v>
      </c>
      <c r="E7749" t="s">
        <v>33</v>
      </c>
      <c r="F7749" t="s">
        <v>41</v>
      </c>
      <c r="G7749">
        <v>112</v>
      </c>
      <c r="H7749">
        <v>96</v>
      </c>
      <c r="I7749" t="str">
        <f>INDEX('DATA - Teams'!$C:$C,MATCH(C7749,'DATA - Teams'!$B:$B,0))</f>
        <v>GARTER</v>
      </c>
    </row>
    <row r="7750" spans="1:9" x14ac:dyDescent="0.2">
      <c r="A7750">
        <v>2019</v>
      </c>
      <c r="B7750">
        <v>1</v>
      </c>
      <c r="C7750" t="s">
        <v>30</v>
      </c>
      <c r="D7750" t="s">
        <v>158</v>
      </c>
      <c r="E7750" t="s">
        <v>33</v>
      </c>
      <c r="F7750" t="s">
        <v>41</v>
      </c>
      <c r="G7750">
        <v>93</v>
      </c>
      <c r="H7750">
        <v>98</v>
      </c>
      <c r="I7750" t="str">
        <f>INDEX('DATA - Teams'!$C:$C,MATCH(C7750,'DATA - Teams'!$B:$B,0))</f>
        <v>GARTER</v>
      </c>
    </row>
    <row r="7751" spans="1:9" x14ac:dyDescent="0.2">
      <c r="A7751">
        <v>2019</v>
      </c>
      <c r="B7751">
        <v>1</v>
      </c>
      <c r="C7751" t="s">
        <v>30</v>
      </c>
      <c r="D7751" t="s">
        <v>135</v>
      </c>
      <c r="E7751" t="s">
        <v>22</v>
      </c>
      <c r="F7751" t="s">
        <v>38</v>
      </c>
      <c r="G7751">
        <v>87</v>
      </c>
      <c r="H7751">
        <v>96</v>
      </c>
      <c r="I7751" t="str">
        <f>INDEX('DATA - Teams'!$C:$C,MATCH(C7751,'DATA - Teams'!$B:$B,0))</f>
        <v>GARTER</v>
      </c>
    </row>
    <row r="7752" spans="1:9" x14ac:dyDescent="0.2">
      <c r="A7752">
        <v>2019</v>
      </c>
      <c r="B7752">
        <v>1</v>
      </c>
      <c r="C7752" t="s">
        <v>30</v>
      </c>
      <c r="D7752" t="s">
        <v>226</v>
      </c>
      <c r="E7752" t="s">
        <v>32</v>
      </c>
      <c r="F7752" t="s">
        <v>43</v>
      </c>
      <c r="G7752">
        <v>96</v>
      </c>
      <c r="H7752">
        <v>105</v>
      </c>
      <c r="I7752" t="str">
        <f>INDEX('DATA - Teams'!$C:$C,MATCH(C7752,'DATA - Teams'!$B:$B,0))</f>
        <v>GARTER</v>
      </c>
    </row>
    <row r="7753" spans="1:9" x14ac:dyDescent="0.2">
      <c r="A7753">
        <v>2019</v>
      </c>
      <c r="B7753">
        <v>1</v>
      </c>
      <c r="C7753" t="s">
        <v>30</v>
      </c>
      <c r="D7753" t="s">
        <v>58</v>
      </c>
      <c r="E7753" t="s">
        <v>18</v>
      </c>
      <c r="F7753" t="s">
        <v>43</v>
      </c>
      <c r="G7753">
        <v>75</v>
      </c>
      <c r="H7753">
        <v>73</v>
      </c>
      <c r="I7753" t="str">
        <f>INDEX('DATA - Teams'!$C:$C,MATCH(C7753,'DATA - Teams'!$B:$B,0))</f>
        <v>GARTER</v>
      </c>
    </row>
    <row r="7754" spans="1:9" x14ac:dyDescent="0.2">
      <c r="A7754">
        <v>2019</v>
      </c>
      <c r="B7754">
        <v>1</v>
      </c>
      <c r="C7754" t="s">
        <v>30</v>
      </c>
      <c r="D7754" t="s">
        <v>108</v>
      </c>
      <c r="E7754" t="s">
        <v>18</v>
      </c>
      <c r="F7754" t="s">
        <v>41</v>
      </c>
      <c r="G7754">
        <v>94</v>
      </c>
      <c r="H7754">
        <v>92</v>
      </c>
      <c r="I7754" t="str">
        <f>INDEX('DATA - Teams'!$C:$C,MATCH(C7754,'DATA - Teams'!$B:$B,0))</f>
        <v>GARTER</v>
      </c>
    </row>
    <row r="7755" spans="1:9" x14ac:dyDescent="0.2">
      <c r="A7755">
        <v>2019</v>
      </c>
      <c r="B7755">
        <v>1</v>
      </c>
      <c r="C7755" t="s">
        <v>30</v>
      </c>
      <c r="D7755" t="s">
        <v>209</v>
      </c>
      <c r="E7755" t="s">
        <v>10</v>
      </c>
      <c r="F7755" t="s">
        <v>41</v>
      </c>
      <c r="G7755">
        <v>97</v>
      </c>
      <c r="H7755">
        <v>67</v>
      </c>
      <c r="I7755" t="str">
        <f>INDEX('DATA - Teams'!$C:$C,MATCH(C7755,'DATA - Teams'!$B:$B,0))</f>
        <v>GARTER</v>
      </c>
    </row>
    <row r="7756" spans="1:9" x14ac:dyDescent="0.2">
      <c r="A7756">
        <v>2019</v>
      </c>
      <c r="B7756">
        <v>1</v>
      </c>
      <c r="C7756" t="s">
        <v>30</v>
      </c>
      <c r="D7756" t="s">
        <v>432</v>
      </c>
      <c r="E7756" t="s">
        <v>10</v>
      </c>
      <c r="F7756" t="s">
        <v>43</v>
      </c>
      <c r="G7756">
        <v>57</v>
      </c>
      <c r="H7756">
        <v>71</v>
      </c>
      <c r="I7756" t="str">
        <f>INDEX('DATA - Teams'!$C:$C,MATCH(C7756,'DATA - Teams'!$B:$B,0))</f>
        <v>GARTER</v>
      </c>
    </row>
    <row r="7757" spans="1:9" x14ac:dyDescent="0.2">
      <c r="A7757">
        <v>2019</v>
      </c>
      <c r="B7757">
        <v>1</v>
      </c>
      <c r="C7757" t="s">
        <v>30</v>
      </c>
      <c r="D7757" t="s">
        <v>417</v>
      </c>
      <c r="E7757" t="s">
        <v>14</v>
      </c>
      <c r="F7757" t="s">
        <v>43</v>
      </c>
      <c r="G7757">
        <v>94</v>
      </c>
      <c r="H7757">
        <v>67</v>
      </c>
      <c r="I7757" t="str">
        <f>INDEX('DATA - Teams'!$C:$C,MATCH(C7757,'DATA - Teams'!$B:$B,0))</f>
        <v>GARTER</v>
      </c>
    </row>
    <row r="7758" spans="1:9" x14ac:dyDescent="0.2">
      <c r="A7758">
        <v>2019</v>
      </c>
      <c r="B7758">
        <v>1</v>
      </c>
      <c r="C7758" t="s">
        <v>30</v>
      </c>
      <c r="D7758" t="s">
        <v>76</v>
      </c>
      <c r="E7758" t="s">
        <v>14</v>
      </c>
      <c r="F7758" t="s">
        <v>38</v>
      </c>
      <c r="G7758">
        <v>81</v>
      </c>
      <c r="H7758">
        <v>92</v>
      </c>
      <c r="I7758" t="str">
        <f>INDEX('DATA - Teams'!$C:$C,MATCH(C7758,'DATA - Teams'!$B:$B,0))</f>
        <v>GARTER</v>
      </c>
    </row>
    <row r="7759" spans="1:9" x14ac:dyDescent="0.2">
      <c r="A7759">
        <v>2019</v>
      </c>
      <c r="B7759">
        <v>1</v>
      </c>
      <c r="C7759" t="s">
        <v>30</v>
      </c>
      <c r="D7759" t="s">
        <v>175</v>
      </c>
      <c r="E7759" t="s">
        <v>28</v>
      </c>
      <c r="F7759" t="s">
        <v>41</v>
      </c>
      <c r="G7759">
        <v>80</v>
      </c>
      <c r="H7759">
        <v>91</v>
      </c>
      <c r="I7759" t="str">
        <f>INDEX('DATA - Teams'!$C:$C,MATCH(C7759,'DATA - Teams'!$B:$B,0))</f>
        <v>GARTER</v>
      </c>
    </row>
    <row r="7760" spans="1:9" x14ac:dyDescent="0.2">
      <c r="A7760">
        <v>2019</v>
      </c>
      <c r="B7760">
        <v>1</v>
      </c>
      <c r="C7760" t="s">
        <v>30</v>
      </c>
      <c r="D7760" t="s">
        <v>181</v>
      </c>
      <c r="E7760" t="s">
        <v>23</v>
      </c>
      <c r="F7760" t="s">
        <v>38</v>
      </c>
      <c r="G7760">
        <v>68</v>
      </c>
      <c r="H7760">
        <v>54</v>
      </c>
      <c r="I7760" t="str">
        <f>INDEX('DATA - Teams'!$C:$C,MATCH(C7760,'DATA - Teams'!$B:$B,0))</f>
        <v>GARTER</v>
      </c>
    </row>
    <row r="7761" spans="1:9" x14ac:dyDescent="0.2">
      <c r="A7761">
        <v>2019</v>
      </c>
      <c r="B7761">
        <v>1</v>
      </c>
      <c r="C7761" t="s">
        <v>30</v>
      </c>
      <c r="D7761" t="s">
        <v>415</v>
      </c>
      <c r="E7761" t="s">
        <v>13</v>
      </c>
      <c r="F7761" t="s">
        <v>38</v>
      </c>
      <c r="G7761">
        <v>93</v>
      </c>
      <c r="H7761">
        <v>75</v>
      </c>
      <c r="I7761" t="str">
        <f>INDEX('DATA - Teams'!$C:$C,MATCH(C7761,'DATA - Teams'!$B:$B,0))</f>
        <v>GARTER</v>
      </c>
    </row>
    <row r="7762" spans="1:9" x14ac:dyDescent="0.2">
      <c r="A7762">
        <v>2019</v>
      </c>
      <c r="B7762">
        <v>1</v>
      </c>
      <c r="C7762" t="s">
        <v>30</v>
      </c>
      <c r="D7762" t="s">
        <v>325</v>
      </c>
      <c r="E7762" t="s">
        <v>21</v>
      </c>
      <c r="F7762" t="s">
        <v>41</v>
      </c>
      <c r="G7762">
        <v>86</v>
      </c>
      <c r="H7762">
        <v>105</v>
      </c>
      <c r="I7762" t="str">
        <f>INDEX('DATA - Teams'!$C:$C,MATCH(C7762,'DATA - Teams'!$B:$B,0))</f>
        <v>GARTER</v>
      </c>
    </row>
    <row r="7763" spans="1:9" x14ac:dyDescent="0.2">
      <c r="A7763">
        <v>2019</v>
      </c>
      <c r="B7763">
        <v>1</v>
      </c>
      <c r="C7763" t="s">
        <v>30</v>
      </c>
      <c r="D7763" t="s">
        <v>433</v>
      </c>
      <c r="E7763" t="s">
        <v>21</v>
      </c>
      <c r="F7763" t="s">
        <v>38</v>
      </c>
      <c r="G7763">
        <v>77</v>
      </c>
      <c r="H7763">
        <v>110</v>
      </c>
      <c r="I7763" t="str">
        <f>INDEX('DATA - Teams'!$C:$C,MATCH(C7763,'DATA - Teams'!$B:$B,0))</f>
        <v>GARTER</v>
      </c>
    </row>
    <row r="7764" spans="1:9" x14ac:dyDescent="0.2">
      <c r="A7764">
        <v>2019</v>
      </c>
      <c r="B7764">
        <v>1</v>
      </c>
      <c r="C7764" t="s">
        <v>30</v>
      </c>
      <c r="D7764" t="s">
        <v>131</v>
      </c>
      <c r="E7764" t="s">
        <v>32</v>
      </c>
      <c r="F7764" t="s">
        <v>59</v>
      </c>
      <c r="G7764">
        <v>69</v>
      </c>
      <c r="H7764">
        <v>100</v>
      </c>
      <c r="I7764" t="str">
        <f>INDEX('DATA - Teams'!$C:$C,MATCH(C7764,'DATA - Teams'!$B:$B,0))</f>
        <v>GARTER</v>
      </c>
    </row>
    <row r="7765" spans="1:9" x14ac:dyDescent="0.2">
      <c r="A7765">
        <v>2019</v>
      </c>
      <c r="B7765">
        <v>1</v>
      </c>
      <c r="C7765" t="s">
        <v>30</v>
      </c>
      <c r="D7765" t="s">
        <v>372</v>
      </c>
      <c r="E7765" t="s">
        <v>18</v>
      </c>
      <c r="F7765" t="s">
        <v>59</v>
      </c>
      <c r="G7765">
        <v>74</v>
      </c>
      <c r="H7765">
        <v>95</v>
      </c>
      <c r="I7765" t="str">
        <f>INDEX('DATA - Teams'!$C:$C,MATCH(C7765,'DATA - Teams'!$B:$B,0))</f>
        <v>GARTER</v>
      </c>
    </row>
    <row r="7766" spans="1:9" x14ac:dyDescent="0.2">
      <c r="A7766">
        <v>2019</v>
      </c>
      <c r="B7766">
        <v>1</v>
      </c>
      <c r="C7766" t="s">
        <v>30</v>
      </c>
      <c r="D7766" t="s">
        <v>320</v>
      </c>
      <c r="E7766" t="s">
        <v>14</v>
      </c>
      <c r="F7766" t="s">
        <v>59</v>
      </c>
      <c r="G7766">
        <v>75</v>
      </c>
      <c r="H7766">
        <v>0</v>
      </c>
      <c r="I7766" t="str">
        <f>INDEX('DATA - Teams'!$C:$C,MATCH(C7766,'DATA - Teams'!$B:$B,0))</f>
        <v>GARTER</v>
      </c>
    </row>
    <row r="7767" spans="1:9" x14ac:dyDescent="0.2">
      <c r="A7767">
        <v>2019</v>
      </c>
      <c r="B7767">
        <v>1</v>
      </c>
      <c r="C7767" t="s">
        <v>30</v>
      </c>
      <c r="D7767" t="s">
        <v>275</v>
      </c>
      <c r="E7767" t="s">
        <v>23</v>
      </c>
      <c r="F7767" t="s">
        <v>59</v>
      </c>
      <c r="G7767">
        <v>76</v>
      </c>
      <c r="H7767">
        <v>57</v>
      </c>
      <c r="I7767" t="str">
        <f>INDEX('DATA - Teams'!$C:$C,MATCH(C7767,'DATA - Teams'!$B:$B,0))</f>
        <v>GARTER</v>
      </c>
    </row>
    <row r="7768" spans="1:9" x14ac:dyDescent="0.2">
      <c r="A7768">
        <v>2019</v>
      </c>
      <c r="B7768">
        <v>1</v>
      </c>
      <c r="C7768" t="s">
        <v>434</v>
      </c>
      <c r="D7768" t="s">
        <v>340</v>
      </c>
      <c r="E7768" t="s">
        <v>36</v>
      </c>
      <c r="F7768" t="s">
        <v>52</v>
      </c>
      <c r="G7768">
        <v>95</v>
      </c>
      <c r="H7768">
        <v>99</v>
      </c>
      <c r="I7768" t="str">
        <f>INDEX('DATA - Teams'!$C:$C,MATCH(C7768,'DATA - Teams'!$B:$B,0))</f>
        <v>CHIEF</v>
      </c>
    </row>
    <row r="7769" spans="1:9" x14ac:dyDescent="0.2">
      <c r="A7769">
        <v>2019</v>
      </c>
      <c r="B7769">
        <v>1</v>
      </c>
      <c r="C7769" t="s">
        <v>434</v>
      </c>
      <c r="D7769" t="s">
        <v>114</v>
      </c>
      <c r="E7769" t="s">
        <v>33</v>
      </c>
      <c r="F7769" t="s">
        <v>41</v>
      </c>
      <c r="G7769">
        <v>104</v>
      </c>
      <c r="H7769">
        <v>102</v>
      </c>
      <c r="I7769" t="str">
        <f>INDEX('DATA - Teams'!$C:$C,MATCH(C7769,'DATA - Teams'!$B:$B,0))</f>
        <v>CHIEF</v>
      </c>
    </row>
    <row r="7770" spans="1:9" x14ac:dyDescent="0.2">
      <c r="A7770">
        <v>2019</v>
      </c>
      <c r="B7770">
        <v>1</v>
      </c>
      <c r="C7770" t="s">
        <v>434</v>
      </c>
      <c r="D7770" t="s">
        <v>239</v>
      </c>
      <c r="E7770" t="s">
        <v>22</v>
      </c>
      <c r="F7770" t="s">
        <v>41</v>
      </c>
      <c r="G7770">
        <v>109</v>
      </c>
      <c r="H7770">
        <v>104</v>
      </c>
      <c r="I7770" t="str">
        <f>INDEX('DATA - Teams'!$C:$C,MATCH(C7770,'DATA - Teams'!$B:$B,0))</f>
        <v>CHIEF</v>
      </c>
    </row>
    <row r="7771" spans="1:9" x14ac:dyDescent="0.2">
      <c r="A7771">
        <v>2019</v>
      </c>
      <c r="B7771">
        <v>1</v>
      </c>
      <c r="C7771" t="s">
        <v>434</v>
      </c>
      <c r="D7771" t="s">
        <v>293</v>
      </c>
      <c r="E7771" t="s">
        <v>22</v>
      </c>
      <c r="F7771" t="s">
        <v>41</v>
      </c>
      <c r="G7771">
        <v>27</v>
      </c>
      <c r="H7771">
        <v>75</v>
      </c>
      <c r="I7771" t="str">
        <f>INDEX('DATA - Teams'!$C:$C,MATCH(C7771,'DATA - Teams'!$B:$B,0))</f>
        <v>CHIEF</v>
      </c>
    </row>
    <row r="7772" spans="1:9" x14ac:dyDescent="0.2">
      <c r="A7772">
        <v>2019</v>
      </c>
      <c r="B7772">
        <v>1</v>
      </c>
      <c r="C7772" t="s">
        <v>434</v>
      </c>
      <c r="D7772" t="s">
        <v>286</v>
      </c>
      <c r="E7772" t="s">
        <v>20</v>
      </c>
      <c r="F7772" t="s">
        <v>38</v>
      </c>
      <c r="G7772">
        <v>101</v>
      </c>
      <c r="H7772">
        <v>89</v>
      </c>
      <c r="I7772" t="str">
        <f>INDEX('DATA - Teams'!$C:$C,MATCH(C7772,'DATA - Teams'!$B:$B,0))</f>
        <v>CHIEF</v>
      </c>
    </row>
    <row r="7773" spans="1:9" x14ac:dyDescent="0.2">
      <c r="A7773">
        <v>2019</v>
      </c>
      <c r="B7773">
        <v>1</v>
      </c>
      <c r="C7773" t="s">
        <v>434</v>
      </c>
      <c r="D7773" t="s">
        <v>244</v>
      </c>
      <c r="E7773" t="s">
        <v>20</v>
      </c>
      <c r="F7773" t="s">
        <v>41</v>
      </c>
      <c r="G7773">
        <v>112</v>
      </c>
      <c r="H7773">
        <v>98</v>
      </c>
      <c r="I7773" t="str">
        <f>INDEX('DATA - Teams'!$C:$C,MATCH(C7773,'DATA - Teams'!$B:$B,0))</f>
        <v>CHIEF</v>
      </c>
    </row>
    <row r="7774" spans="1:9" x14ac:dyDescent="0.2">
      <c r="A7774">
        <v>2019</v>
      </c>
      <c r="B7774">
        <v>1</v>
      </c>
      <c r="C7774" t="s">
        <v>434</v>
      </c>
      <c r="D7774" t="s">
        <v>352</v>
      </c>
      <c r="E7774" t="s">
        <v>18</v>
      </c>
      <c r="F7774" t="s">
        <v>43</v>
      </c>
      <c r="G7774">
        <v>105</v>
      </c>
      <c r="H7774">
        <v>117</v>
      </c>
      <c r="I7774" t="str">
        <f>INDEX('DATA - Teams'!$C:$C,MATCH(C7774,'DATA - Teams'!$B:$B,0))</f>
        <v>CHIEF</v>
      </c>
    </row>
    <row r="7775" spans="1:9" x14ac:dyDescent="0.2">
      <c r="A7775">
        <v>2019</v>
      </c>
      <c r="B7775">
        <v>1</v>
      </c>
      <c r="C7775" t="s">
        <v>434</v>
      </c>
      <c r="D7775" t="s">
        <v>77</v>
      </c>
      <c r="E7775" t="s">
        <v>10</v>
      </c>
      <c r="F7775" t="s">
        <v>43</v>
      </c>
      <c r="G7775">
        <v>71</v>
      </c>
      <c r="H7775">
        <v>71</v>
      </c>
      <c r="I7775" t="str">
        <f>INDEX('DATA - Teams'!$C:$C,MATCH(C7775,'DATA - Teams'!$B:$B,0))</f>
        <v>CHIEF</v>
      </c>
    </row>
    <row r="7776" spans="1:9" x14ac:dyDescent="0.2">
      <c r="A7776">
        <v>2019</v>
      </c>
      <c r="B7776">
        <v>1</v>
      </c>
      <c r="C7776" t="s">
        <v>434</v>
      </c>
      <c r="D7776" t="s">
        <v>163</v>
      </c>
      <c r="E7776" t="s">
        <v>16</v>
      </c>
      <c r="F7776" t="s">
        <v>38</v>
      </c>
      <c r="G7776">
        <v>118</v>
      </c>
      <c r="H7776">
        <v>149</v>
      </c>
      <c r="I7776" t="str">
        <f>INDEX('DATA - Teams'!$C:$C,MATCH(C7776,'DATA - Teams'!$B:$B,0))</f>
        <v>CHIEF</v>
      </c>
    </row>
    <row r="7777" spans="1:9" x14ac:dyDescent="0.2">
      <c r="A7777">
        <v>2019</v>
      </c>
      <c r="B7777">
        <v>1</v>
      </c>
      <c r="C7777" t="s">
        <v>434</v>
      </c>
      <c r="D7777" t="s">
        <v>405</v>
      </c>
      <c r="E7777" t="s">
        <v>16</v>
      </c>
      <c r="F7777" t="s">
        <v>41</v>
      </c>
      <c r="G7777">
        <v>78</v>
      </c>
      <c r="H7777">
        <v>52</v>
      </c>
      <c r="I7777" t="str">
        <f>INDEX('DATA - Teams'!$C:$C,MATCH(C7777,'DATA - Teams'!$B:$B,0))</f>
        <v>CHIEF</v>
      </c>
    </row>
    <row r="7778" spans="1:9" x14ac:dyDescent="0.2">
      <c r="A7778">
        <v>2019</v>
      </c>
      <c r="B7778">
        <v>1</v>
      </c>
      <c r="C7778" t="s">
        <v>434</v>
      </c>
      <c r="D7778" t="s">
        <v>413</v>
      </c>
      <c r="E7778" t="s">
        <v>16</v>
      </c>
      <c r="F7778" t="s">
        <v>43</v>
      </c>
      <c r="G7778">
        <v>87</v>
      </c>
      <c r="H7778">
        <v>64</v>
      </c>
      <c r="I7778" t="str">
        <f>INDEX('DATA - Teams'!$C:$C,MATCH(C7778,'DATA - Teams'!$B:$B,0))</f>
        <v>CHIEF</v>
      </c>
    </row>
    <row r="7779" spans="1:9" x14ac:dyDescent="0.2">
      <c r="A7779">
        <v>2019</v>
      </c>
      <c r="B7779">
        <v>1</v>
      </c>
      <c r="C7779" t="s">
        <v>434</v>
      </c>
      <c r="D7779" t="s">
        <v>304</v>
      </c>
      <c r="E7779" t="s">
        <v>14</v>
      </c>
      <c r="F7779" t="s">
        <v>38</v>
      </c>
      <c r="G7779">
        <v>81</v>
      </c>
      <c r="H7779">
        <v>50</v>
      </c>
      <c r="I7779" t="str">
        <f>INDEX('DATA - Teams'!$C:$C,MATCH(C7779,'DATA - Teams'!$B:$B,0))</f>
        <v>CHIEF</v>
      </c>
    </row>
    <row r="7780" spans="1:9" x14ac:dyDescent="0.2">
      <c r="A7780">
        <v>2019</v>
      </c>
      <c r="B7780">
        <v>1</v>
      </c>
      <c r="C7780" t="s">
        <v>434</v>
      </c>
      <c r="D7780" t="s">
        <v>132</v>
      </c>
      <c r="E7780" t="s">
        <v>23</v>
      </c>
      <c r="F7780" t="s">
        <v>41</v>
      </c>
      <c r="G7780">
        <v>100</v>
      </c>
      <c r="H7780">
        <v>91</v>
      </c>
      <c r="I7780" t="str">
        <f>INDEX('DATA - Teams'!$C:$C,MATCH(C7780,'DATA - Teams'!$B:$B,0))</f>
        <v>CHIEF</v>
      </c>
    </row>
    <row r="7781" spans="1:9" x14ac:dyDescent="0.2">
      <c r="A7781">
        <v>2019</v>
      </c>
      <c r="B7781">
        <v>1</v>
      </c>
      <c r="C7781" t="s">
        <v>434</v>
      </c>
      <c r="D7781" t="s">
        <v>124</v>
      </c>
      <c r="E7781" t="s">
        <v>24</v>
      </c>
      <c r="F7781" t="s">
        <v>41</v>
      </c>
      <c r="G7781">
        <v>121</v>
      </c>
      <c r="H7781">
        <v>147</v>
      </c>
      <c r="I7781" t="str">
        <f>INDEX('DATA - Teams'!$C:$C,MATCH(C7781,'DATA - Teams'!$B:$B,0))</f>
        <v>CHIEF</v>
      </c>
    </row>
    <row r="7782" spans="1:9" x14ac:dyDescent="0.2">
      <c r="A7782">
        <v>2019</v>
      </c>
      <c r="B7782">
        <v>1</v>
      </c>
      <c r="C7782" t="s">
        <v>434</v>
      </c>
      <c r="D7782" t="s">
        <v>284</v>
      </c>
      <c r="E7782" t="s">
        <v>13</v>
      </c>
      <c r="F7782" t="s">
        <v>43</v>
      </c>
      <c r="G7782">
        <v>85</v>
      </c>
      <c r="H7782">
        <v>87</v>
      </c>
      <c r="I7782" t="str">
        <f>INDEX('DATA - Teams'!$C:$C,MATCH(C7782,'DATA - Teams'!$B:$B,0))</f>
        <v>CHIEF</v>
      </c>
    </row>
    <row r="7783" spans="1:9" x14ac:dyDescent="0.2">
      <c r="A7783">
        <v>2019</v>
      </c>
      <c r="B7783">
        <v>1</v>
      </c>
      <c r="C7783" t="s">
        <v>434</v>
      </c>
      <c r="D7783" t="s">
        <v>297</v>
      </c>
      <c r="E7783" t="s">
        <v>21</v>
      </c>
      <c r="F7783" t="s">
        <v>38</v>
      </c>
      <c r="G7783">
        <v>95</v>
      </c>
      <c r="H7783">
        <v>103</v>
      </c>
      <c r="I7783" t="str">
        <f>INDEX('DATA - Teams'!$C:$C,MATCH(C7783,'DATA - Teams'!$B:$B,0))</f>
        <v>CHIEF</v>
      </c>
    </row>
    <row r="7784" spans="1:9" x14ac:dyDescent="0.2">
      <c r="A7784">
        <v>2019</v>
      </c>
      <c r="B7784">
        <v>1</v>
      </c>
      <c r="C7784" t="s">
        <v>434</v>
      </c>
      <c r="D7784" t="s">
        <v>37</v>
      </c>
      <c r="E7784" t="s">
        <v>21</v>
      </c>
      <c r="F7784" t="s">
        <v>38</v>
      </c>
      <c r="G7784">
        <v>79</v>
      </c>
      <c r="H7784">
        <v>72</v>
      </c>
      <c r="I7784" t="str">
        <f>INDEX('DATA - Teams'!$C:$C,MATCH(C7784,'DATA - Teams'!$B:$B,0))</f>
        <v>CHIEF</v>
      </c>
    </row>
    <row r="7785" spans="1:9" x14ac:dyDescent="0.2">
      <c r="A7785">
        <v>2019</v>
      </c>
      <c r="B7785">
        <v>1</v>
      </c>
      <c r="C7785" t="s">
        <v>434</v>
      </c>
      <c r="D7785" t="s">
        <v>259</v>
      </c>
      <c r="E7785" t="s">
        <v>35</v>
      </c>
      <c r="F7785" t="s">
        <v>43</v>
      </c>
      <c r="G7785">
        <v>92</v>
      </c>
      <c r="H7785">
        <v>70</v>
      </c>
      <c r="I7785" t="str">
        <f>INDEX('DATA - Teams'!$C:$C,MATCH(C7785,'DATA - Teams'!$B:$B,0))</f>
        <v>CHIEF</v>
      </c>
    </row>
    <row r="7786" spans="1:9" x14ac:dyDescent="0.2">
      <c r="A7786">
        <v>2019</v>
      </c>
      <c r="B7786">
        <v>1</v>
      </c>
      <c r="C7786" t="s">
        <v>434</v>
      </c>
      <c r="D7786" t="s">
        <v>362</v>
      </c>
      <c r="E7786" t="s">
        <v>10</v>
      </c>
      <c r="F7786" t="s">
        <v>59</v>
      </c>
      <c r="G7786">
        <v>89</v>
      </c>
      <c r="H7786">
        <v>0</v>
      </c>
      <c r="I7786" t="str">
        <f>INDEX('DATA - Teams'!$C:$C,MATCH(C7786,'DATA - Teams'!$B:$B,0))</f>
        <v>CHIEF</v>
      </c>
    </row>
    <row r="7787" spans="1:9" x14ac:dyDescent="0.2">
      <c r="A7787">
        <v>2019</v>
      </c>
      <c r="B7787">
        <v>1</v>
      </c>
      <c r="C7787" t="s">
        <v>434</v>
      </c>
      <c r="D7787" t="s">
        <v>57</v>
      </c>
      <c r="E7787" t="s">
        <v>13</v>
      </c>
      <c r="F7787" t="s">
        <v>59</v>
      </c>
      <c r="G7787">
        <v>114</v>
      </c>
      <c r="H7787">
        <v>0</v>
      </c>
      <c r="I7787" t="str">
        <f>INDEX('DATA - Teams'!$C:$C,MATCH(C7787,'DATA - Teams'!$B:$B,0))</f>
        <v>CHIEF</v>
      </c>
    </row>
    <row r="7788" spans="1:9" x14ac:dyDescent="0.2">
      <c r="A7788">
        <v>2019</v>
      </c>
      <c r="B7788">
        <v>1</v>
      </c>
      <c r="C7788" t="s">
        <v>434</v>
      </c>
      <c r="D7788" t="s">
        <v>435</v>
      </c>
      <c r="E7788" t="s">
        <v>13</v>
      </c>
      <c r="F7788" t="s">
        <v>59</v>
      </c>
      <c r="G7788">
        <v>64</v>
      </c>
      <c r="H7788">
        <v>0</v>
      </c>
      <c r="I7788" t="str">
        <f>INDEX('DATA - Teams'!$C:$C,MATCH(C7788,'DATA - Teams'!$B:$B,0))</f>
        <v>CHIEF</v>
      </c>
    </row>
    <row r="7789" spans="1:9" x14ac:dyDescent="0.2">
      <c r="A7789">
        <v>2019</v>
      </c>
      <c r="B7789">
        <v>1</v>
      </c>
      <c r="C7789" t="s">
        <v>434</v>
      </c>
      <c r="D7789" t="s">
        <v>192</v>
      </c>
      <c r="E7789" t="s">
        <v>31</v>
      </c>
      <c r="F7789" t="s">
        <v>59</v>
      </c>
      <c r="G7789">
        <v>75</v>
      </c>
      <c r="H7789">
        <v>55</v>
      </c>
      <c r="I7789" t="str">
        <f>INDEX('DATA - Teams'!$C:$C,MATCH(C7789,'DATA - Teams'!$B:$B,0))</f>
        <v>CHIEF</v>
      </c>
    </row>
    <row r="7790" spans="1:9" x14ac:dyDescent="0.2">
      <c r="A7790">
        <v>2019</v>
      </c>
      <c r="B7790">
        <v>1</v>
      </c>
      <c r="C7790" t="s">
        <v>7</v>
      </c>
      <c r="D7790" t="s">
        <v>291</v>
      </c>
      <c r="E7790" t="s">
        <v>36</v>
      </c>
      <c r="F7790" t="s">
        <v>38</v>
      </c>
      <c r="G7790">
        <v>89</v>
      </c>
      <c r="H7790">
        <v>85</v>
      </c>
      <c r="I7790" t="str">
        <f>INDEX('DATA - Teams'!$C:$C,MATCH(C7790,'DATA - Teams'!$B:$B,0))</f>
        <v>JMERC</v>
      </c>
    </row>
    <row r="7791" spans="1:9" x14ac:dyDescent="0.2">
      <c r="A7791">
        <v>2019</v>
      </c>
      <c r="B7791">
        <v>1</v>
      </c>
      <c r="C7791" t="s">
        <v>7</v>
      </c>
      <c r="D7791" t="s">
        <v>115</v>
      </c>
      <c r="E7791" t="s">
        <v>33</v>
      </c>
      <c r="F7791" t="s">
        <v>43</v>
      </c>
      <c r="G7791">
        <v>103</v>
      </c>
      <c r="H7791">
        <v>89</v>
      </c>
      <c r="I7791" t="str">
        <f>INDEX('DATA - Teams'!$C:$C,MATCH(C7791,'DATA - Teams'!$B:$B,0))</f>
        <v>JMERC</v>
      </c>
    </row>
    <row r="7792" spans="1:9" x14ac:dyDescent="0.2">
      <c r="A7792">
        <v>2019</v>
      </c>
      <c r="B7792">
        <v>1</v>
      </c>
      <c r="C7792" t="s">
        <v>7</v>
      </c>
      <c r="D7792" t="s">
        <v>39</v>
      </c>
      <c r="E7792" t="s">
        <v>22</v>
      </c>
      <c r="F7792" t="s">
        <v>41</v>
      </c>
      <c r="G7792">
        <v>127</v>
      </c>
      <c r="H7792">
        <v>132</v>
      </c>
      <c r="I7792" t="str">
        <f>INDEX('DATA - Teams'!$C:$C,MATCH(C7792,'DATA - Teams'!$B:$B,0))</f>
        <v>JMERC</v>
      </c>
    </row>
    <row r="7793" spans="1:9" x14ac:dyDescent="0.2">
      <c r="A7793">
        <v>2019</v>
      </c>
      <c r="B7793">
        <v>1</v>
      </c>
      <c r="C7793" t="s">
        <v>7</v>
      </c>
      <c r="D7793" t="s">
        <v>169</v>
      </c>
      <c r="E7793" t="s">
        <v>22</v>
      </c>
      <c r="F7793" t="s">
        <v>43</v>
      </c>
      <c r="G7793">
        <v>98</v>
      </c>
      <c r="H7793">
        <v>85</v>
      </c>
      <c r="I7793" t="str">
        <f>INDEX('DATA - Teams'!$C:$C,MATCH(C7793,'DATA - Teams'!$B:$B,0))</f>
        <v>JMERC</v>
      </c>
    </row>
    <row r="7794" spans="1:9" x14ac:dyDescent="0.2">
      <c r="A7794">
        <v>2019</v>
      </c>
      <c r="B7794">
        <v>1</v>
      </c>
      <c r="C7794" t="s">
        <v>7</v>
      </c>
      <c r="D7794" t="s">
        <v>129</v>
      </c>
      <c r="E7794" t="s">
        <v>20</v>
      </c>
      <c r="F7794" t="s">
        <v>38</v>
      </c>
      <c r="G7794">
        <v>96</v>
      </c>
      <c r="H7794">
        <v>101</v>
      </c>
      <c r="I7794" t="str">
        <f>INDEX('DATA - Teams'!$C:$C,MATCH(C7794,'DATA - Teams'!$B:$B,0))</f>
        <v>JMERC</v>
      </c>
    </row>
    <row r="7795" spans="1:9" x14ac:dyDescent="0.2">
      <c r="A7795">
        <v>2019</v>
      </c>
      <c r="B7795">
        <v>1</v>
      </c>
      <c r="C7795" t="s">
        <v>7</v>
      </c>
      <c r="D7795" t="s">
        <v>245</v>
      </c>
      <c r="E7795" t="s">
        <v>32</v>
      </c>
      <c r="F7795" t="s">
        <v>43</v>
      </c>
      <c r="G7795">
        <v>82</v>
      </c>
      <c r="H7795">
        <v>82</v>
      </c>
      <c r="I7795" t="str">
        <f>INDEX('DATA - Teams'!$C:$C,MATCH(C7795,'DATA - Teams'!$B:$B,0))</f>
        <v>JMERC</v>
      </c>
    </row>
    <row r="7796" spans="1:9" x14ac:dyDescent="0.2">
      <c r="A7796">
        <v>2019</v>
      </c>
      <c r="B7796">
        <v>1</v>
      </c>
      <c r="C7796" t="s">
        <v>7</v>
      </c>
      <c r="D7796" t="s">
        <v>336</v>
      </c>
      <c r="E7796" t="s">
        <v>18</v>
      </c>
      <c r="F7796" t="s">
        <v>38</v>
      </c>
      <c r="G7796">
        <v>81</v>
      </c>
      <c r="H7796">
        <v>70</v>
      </c>
      <c r="I7796" t="str">
        <f>INDEX('DATA - Teams'!$C:$C,MATCH(C7796,'DATA - Teams'!$B:$B,0))</f>
        <v>JMERC</v>
      </c>
    </row>
    <row r="7797" spans="1:9" x14ac:dyDescent="0.2">
      <c r="A7797">
        <v>2019</v>
      </c>
      <c r="B7797">
        <v>1</v>
      </c>
      <c r="C7797" t="s">
        <v>7</v>
      </c>
      <c r="D7797" t="s">
        <v>166</v>
      </c>
      <c r="E7797" t="s">
        <v>14</v>
      </c>
      <c r="F7797" t="s">
        <v>41</v>
      </c>
      <c r="G7797">
        <v>77</v>
      </c>
      <c r="H7797">
        <v>98</v>
      </c>
      <c r="I7797" t="str">
        <f>INDEX('DATA - Teams'!$C:$C,MATCH(C7797,'DATA - Teams'!$B:$B,0))</f>
        <v>JMERC</v>
      </c>
    </row>
    <row r="7798" spans="1:9" x14ac:dyDescent="0.2">
      <c r="A7798">
        <v>2019</v>
      </c>
      <c r="B7798">
        <v>1</v>
      </c>
      <c r="C7798" t="s">
        <v>7</v>
      </c>
      <c r="D7798" t="s">
        <v>248</v>
      </c>
      <c r="E7798" t="s">
        <v>28</v>
      </c>
      <c r="F7798" t="s">
        <v>43</v>
      </c>
      <c r="G7798">
        <v>78</v>
      </c>
      <c r="H7798">
        <v>81</v>
      </c>
      <c r="I7798" t="str">
        <f>INDEX('DATA - Teams'!$C:$C,MATCH(C7798,'DATA - Teams'!$B:$B,0))</f>
        <v>JMERC</v>
      </c>
    </row>
    <row r="7799" spans="1:9" x14ac:dyDescent="0.2">
      <c r="A7799">
        <v>2019</v>
      </c>
      <c r="B7799">
        <v>1</v>
      </c>
      <c r="C7799" t="s">
        <v>7</v>
      </c>
      <c r="D7799" t="s">
        <v>306</v>
      </c>
      <c r="E7799" t="s">
        <v>28</v>
      </c>
      <c r="F7799" t="s">
        <v>41</v>
      </c>
      <c r="G7799">
        <v>120</v>
      </c>
      <c r="H7799">
        <v>138</v>
      </c>
      <c r="I7799" t="str">
        <f>INDEX('DATA - Teams'!$C:$C,MATCH(C7799,'DATA - Teams'!$B:$B,0))</f>
        <v>JMERC</v>
      </c>
    </row>
    <row r="7800" spans="1:9" x14ac:dyDescent="0.2">
      <c r="A7800">
        <v>2019</v>
      </c>
      <c r="B7800">
        <v>1</v>
      </c>
      <c r="C7800" t="s">
        <v>7</v>
      </c>
      <c r="D7800" t="s">
        <v>200</v>
      </c>
      <c r="E7800" t="s">
        <v>28</v>
      </c>
      <c r="F7800" t="s">
        <v>41</v>
      </c>
      <c r="G7800">
        <v>97</v>
      </c>
      <c r="H7800">
        <v>69</v>
      </c>
      <c r="I7800" t="str">
        <f>INDEX('DATA - Teams'!$C:$C,MATCH(C7800,'DATA - Teams'!$B:$B,0))</f>
        <v>JMERC</v>
      </c>
    </row>
    <row r="7801" spans="1:9" x14ac:dyDescent="0.2">
      <c r="A7801">
        <v>2019</v>
      </c>
      <c r="B7801">
        <v>1</v>
      </c>
      <c r="C7801" t="s">
        <v>7</v>
      </c>
      <c r="D7801" t="s">
        <v>328</v>
      </c>
      <c r="E7801" t="s">
        <v>23</v>
      </c>
      <c r="F7801" t="s">
        <v>41</v>
      </c>
      <c r="G7801">
        <v>96</v>
      </c>
      <c r="H7801">
        <v>84</v>
      </c>
      <c r="I7801" t="str">
        <f>INDEX('DATA - Teams'!$C:$C,MATCH(C7801,'DATA - Teams'!$B:$B,0))</f>
        <v>JMERC</v>
      </c>
    </row>
    <row r="7802" spans="1:9" x14ac:dyDescent="0.2">
      <c r="A7802">
        <v>2019</v>
      </c>
      <c r="B7802">
        <v>1</v>
      </c>
      <c r="C7802" t="s">
        <v>7</v>
      </c>
      <c r="D7802" t="s">
        <v>82</v>
      </c>
      <c r="E7802" t="s">
        <v>23</v>
      </c>
      <c r="F7802" t="s">
        <v>41</v>
      </c>
      <c r="G7802">
        <v>91</v>
      </c>
      <c r="H7802">
        <v>100</v>
      </c>
      <c r="I7802" t="str">
        <f>INDEX('DATA - Teams'!$C:$C,MATCH(C7802,'DATA - Teams'!$B:$B,0))</f>
        <v>JMERC</v>
      </c>
    </row>
    <row r="7803" spans="1:9" x14ac:dyDescent="0.2">
      <c r="A7803">
        <v>2019</v>
      </c>
      <c r="B7803">
        <v>1</v>
      </c>
      <c r="C7803" t="s">
        <v>7</v>
      </c>
      <c r="D7803" t="s">
        <v>134</v>
      </c>
      <c r="E7803" t="s">
        <v>27</v>
      </c>
      <c r="F7803" t="s">
        <v>43</v>
      </c>
      <c r="G7803">
        <v>87</v>
      </c>
      <c r="H7803">
        <v>134</v>
      </c>
      <c r="I7803" t="str">
        <f>INDEX('DATA - Teams'!$C:$C,MATCH(C7803,'DATA - Teams'!$B:$B,0))</f>
        <v>JMERC</v>
      </c>
    </row>
    <row r="7804" spans="1:9" x14ac:dyDescent="0.2">
      <c r="A7804">
        <v>2019</v>
      </c>
      <c r="B7804">
        <v>1</v>
      </c>
      <c r="C7804" t="s">
        <v>7</v>
      </c>
      <c r="D7804" t="s">
        <v>123</v>
      </c>
      <c r="E7804" t="s">
        <v>31</v>
      </c>
      <c r="F7804" t="s">
        <v>41</v>
      </c>
      <c r="G7804">
        <v>96</v>
      </c>
      <c r="H7804">
        <v>101</v>
      </c>
      <c r="I7804" t="str">
        <f>INDEX('DATA - Teams'!$C:$C,MATCH(C7804,'DATA - Teams'!$B:$B,0))</f>
        <v>JMERC</v>
      </c>
    </row>
    <row r="7805" spans="1:9" x14ac:dyDescent="0.2">
      <c r="A7805">
        <v>2019</v>
      </c>
      <c r="B7805">
        <v>1</v>
      </c>
      <c r="C7805" t="s">
        <v>7</v>
      </c>
      <c r="D7805" t="s">
        <v>171</v>
      </c>
      <c r="E7805" t="s">
        <v>31</v>
      </c>
      <c r="F7805" t="s">
        <v>38</v>
      </c>
      <c r="G7805">
        <v>83</v>
      </c>
      <c r="H7805">
        <v>79</v>
      </c>
      <c r="I7805" t="str">
        <f>INDEX('DATA - Teams'!$C:$C,MATCH(C7805,'DATA - Teams'!$B:$B,0))</f>
        <v>JMERC</v>
      </c>
    </row>
    <row r="7806" spans="1:9" x14ac:dyDescent="0.2">
      <c r="A7806">
        <v>2019</v>
      </c>
      <c r="B7806">
        <v>1</v>
      </c>
      <c r="C7806" t="s">
        <v>7</v>
      </c>
      <c r="D7806" t="s">
        <v>216</v>
      </c>
      <c r="E7806" t="s">
        <v>21</v>
      </c>
      <c r="F7806" t="s">
        <v>52</v>
      </c>
      <c r="G7806">
        <v>113</v>
      </c>
      <c r="H7806">
        <v>102</v>
      </c>
      <c r="I7806" t="str">
        <f>INDEX('DATA - Teams'!$C:$C,MATCH(C7806,'DATA - Teams'!$B:$B,0))</f>
        <v>JMERC</v>
      </c>
    </row>
    <row r="7807" spans="1:9" x14ac:dyDescent="0.2">
      <c r="A7807">
        <v>2019</v>
      </c>
      <c r="B7807">
        <v>1</v>
      </c>
      <c r="C7807" t="s">
        <v>7</v>
      </c>
      <c r="D7807" t="s">
        <v>179</v>
      </c>
      <c r="E7807" t="s">
        <v>35</v>
      </c>
      <c r="F7807" t="s">
        <v>38</v>
      </c>
      <c r="G7807">
        <v>84</v>
      </c>
      <c r="H7807">
        <v>88</v>
      </c>
      <c r="I7807" t="str">
        <f>INDEX('DATA - Teams'!$C:$C,MATCH(C7807,'DATA - Teams'!$B:$B,0))</f>
        <v>JMERC</v>
      </c>
    </row>
    <row r="7808" spans="1:9" x14ac:dyDescent="0.2">
      <c r="A7808">
        <v>2019</v>
      </c>
      <c r="B7808">
        <v>1</v>
      </c>
      <c r="C7808" t="s">
        <v>7</v>
      </c>
      <c r="D7808" t="s">
        <v>414</v>
      </c>
      <c r="E7808" t="s">
        <v>20</v>
      </c>
      <c r="F7808" t="s">
        <v>59</v>
      </c>
      <c r="G7808">
        <v>78</v>
      </c>
      <c r="H7808">
        <v>96</v>
      </c>
      <c r="I7808" t="str">
        <f>INDEX('DATA - Teams'!$C:$C,MATCH(C7808,'DATA - Teams'!$B:$B,0))</f>
        <v>JMERC</v>
      </c>
    </row>
    <row r="7809" spans="1:9" x14ac:dyDescent="0.2">
      <c r="A7809">
        <v>2019</v>
      </c>
      <c r="B7809">
        <v>1</v>
      </c>
      <c r="C7809" t="s">
        <v>7</v>
      </c>
      <c r="D7809" t="s">
        <v>364</v>
      </c>
      <c r="E7809" t="s">
        <v>32</v>
      </c>
      <c r="F7809" t="s">
        <v>59</v>
      </c>
      <c r="G7809">
        <v>85</v>
      </c>
      <c r="H7809">
        <v>78</v>
      </c>
      <c r="I7809" t="str">
        <f>INDEX('DATA - Teams'!$C:$C,MATCH(C7809,'DATA - Teams'!$B:$B,0))</f>
        <v>JMERC</v>
      </c>
    </row>
    <row r="7810" spans="1:9" x14ac:dyDescent="0.2">
      <c r="A7810">
        <v>2019</v>
      </c>
      <c r="B7810">
        <v>1</v>
      </c>
      <c r="C7810" t="s">
        <v>7</v>
      </c>
      <c r="D7810" t="s">
        <v>437</v>
      </c>
      <c r="E7810" t="s">
        <v>27</v>
      </c>
      <c r="F7810" t="s">
        <v>59</v>
      </c>
      <c r="G7810">
        <v>68</v>
      </c>
      <c r="H7810">
        <v>68</v>
      </c>
      <c r="I7810" t="str">
        <f>INDEX('DATA - Teams'!$C:$C,MATCH(C7810,'DATA - Teams'!$B:$B,0))</f>
        <v>JMERC</v>
      </c>
    </row>
    <row r="7811" spans="1:9" x14ac:dyDescent="0.2">
      <c r="A7811">
        <v>2019</v>
      </c>
      <c r="B7811">
        <v>1</v>
      </c>
      <c r="C7811" t="s">
        <v>7</v>
      </c>
      <c r="D7811" t="s">
        <v>231</v>
      </c>
      <c r="E7811" t="s">
        <v>31</v>
      </c>
      <c r="F7811" t="s">
        <v>59</v>
      </c>
      <c r="G7811">
        <v>51</v>
      </c>
      <c r="H7811">
        <v>46</v>
      </c>
      <c r="I7811" t="str">
        <f>INDEX('DATA - Teams'!$C:$C,MATCH(C7811,'DATA - Teams'!$B:$B,0))</f>
        <v>JMERC</v>
      </c>
    </row>
    <row r="7812" spans="1:9" x14ac:dyDescent="0.2">
      <c r="A7812">
        <v>2019</v>
      </c>
      <c r="B7812">
        <v>1</v>
      </c>
      <c r="C7812" t="s">
        <v>438</v>
      </c>
      <c r="D7812" t="s">
        <v>350</v>
      </c>
      <c r="E7812" t="s">
        <v>17</v>
      </c>
      <c r="F7812" t="s">
        <v>41</v>
      </c>
      <c r="G7812">
        <v>101</v>
      </c>
      <c r="H7812">
        <v>89</v>
      </c>
      <c r="I7812" t="str">
        <f>INDEX('DATA - Teams'!$C:$C,MATCH(C7812,'DATA - Teams'!$B:$B,0))</f>
        <v>KAPPAZ</v>
      </c>
    </row>
    <row r="7813" spans="1:9" x14ac:dyDescent="0.2">
      <c r="A7813">
        <v>2019</v>
      </c>
      <c r="B7813">
        <v>1</v>
      </c>
      <c r="C7813" t="s">
        <v>438</v>
      </c>
      <c r="D7813" t="s">
        <v>403</v>
      </c>
      <c r="E7813" t="s">
        <v>36</v>
      </c>
      <c r="F7813" t="s">
        <v>43</v>
      </c>
      <c r="G7813">
        <v>76</v>
      </c>
      <c r="H7813">
        <v>83</v>
      </c>
      <c r="I7813" t="str">
        <f>INDEX('DATA - Teams'!$C:$C,MATCH(C7813,'DATA - Teams'!$B:$B,0))</f>
        <v>KAPPAZ</v>
      </c>
    </row>
    <row r="7814" spans="1:9" x14ac:dyDescent="0.2">
      <c r="A7814">
        <v>2019</v>
      </c>
      <c r="B7814">
        <v>1</v>
      </c>
      <c r="C7814" t="s">
        <v>438</v>
      </c>
      <c r="D7814" t="s">
        <v>1064</v>
      </c>
      <c r="E7814" t="s">
        <v>36</v>
      </c>
      <c r="F7814" t="s">
        <v>41</v>
      </c>
      <c r="G7814">
        <v>94</v>
      </c>
      <c r="H7814">
        <v>94</v>
      </c>
      <c r="I7814" t="str">
        <f>INDEX('DATA - Teams'!$C:$C,MATCH(C7814,'DATA - Teams'!$B:$B,0))</f>
        <v>KAPPAZ</v>
      </c>
    </row>
    <row r="7815" spans="1:9" x14ac:dyDescent="0.2">
      <c r="A7815">
        <v>2019</v>
      </c>
      <c r="B7815">
        <v>1</v>
      </c>
      <c r="C7815" t="s">
        <v>438</v>
      </c>
      <c r="D7815" t="s">
        <v>157</v>
      </c>
      <c r="E7815" t="s">
        <v>33</v>
      </c>
      <c r="F7815" t="s">
        <v>52</v>
      </c>
      <c r="G7815">
        <v>104</v>
      </c>
      <c r="H7815">
        <v>81</v>
      </c>
      <c r="I7815" t="str">
        <f>INDEX('DATA - Teams'!$C:$C,MATCH(C7815,'DATA - Teams'!$B:$B,0))</f>
        <v>KAPPAZ</v>
      </c>
    </row>
    <row r="7816" spans="1:9" x14ac:dyDescent="0.2">
      <c r="A7816">
        <v>2019</v>
      </c>
      <c r="B7816">
        <v>1</v>
      </c>
      <c r="C7816" t="s">
        <v>438</v>
      </c>
      <c r="D7816" t="s">
        <v>298</v>
      </c>
      <c r="E7816" t="s">
        <v>22</v>
      </c>
      <c r="F7816" t="s">
        <v>38</v>
      </c>
      <c r="G7816">
        <v>79</v>
      </c>
      <c r="H7816">
        <v>104</v>
      </c>
      <c r="I7816" t="str">
        <f>INDEX('DATA - Teams'!$C:$C,MATCH(C7816,'DATA - Teams'!$B:$B,0))</f>
        <v>KAPPAZ</v>
      </c>
    </row>
    <row r="7817" spans="1:9" x14ac:dyDescent="0.2">
      <c r="A7817">
        <v>2019</v>
      </c>
      <c r="B7817">
        <v>1</v>
      </c>
      <c r="C7817" t="s">
        <v>438</v>
      </c>
      <c r="D7817" t="s">
        <v>61</v>
      </c>
      <c r="E7817" t="s">
        <v>20</v>
      </c>
      <c r="F7817" t="s">
        <v>41</v>
      </c>
      <c r="G7817">
        <v>113</v>
      </c>
      <c r="H7817">
        <v>100</v>
      </c>
      <c r="I7817" t="str">
        <f>INDEX('DATA - Teams'!$C:$C,MATCH(C7817,'DATA - Teams'!$B:$B,0))</f>
        <v>KAPPAZ</v>
      </c>
    </row>
    <row r="7818" spans="1:9" x14ac:dyDescent="0.2">
      <c r="A7818">
        <v>2019</v>
      </c>
      <c r="B7818">
        <v>1</v>
      </c>
      <c r="C7818" t="s">
        <v>438</v>
      </c>
      <c r="D7818" t="s">
        <v>347</v>
      </c>
      <c r="E7818" t="s">
        <v>20</v>
      </c>
      <c r="F7818" t="s">
        <v>43</v>
      </c>
      <c r="G7818">
        <v>87</v>
      </c>
      <c r="H7818">
        <v>95</v>
      </c>
      <c r="I7818" t="str">
        <f>INDEX('DATA - Teams'!$C:$C,MATCH(C7818,'DATA - Teams'!$B:$B,0))</f>
        <v>KAPPAZ</v>
      </c>
    </row>
    <row r="7819" spans="1:9" x14ac:dyDescent="0.2">
      <c r="A7819">
        <v>2019</v>
      </c>
      <c r="B7819">
        <v>1</v>
      </c>
      <c r="C7819" t="s">
        <v>438</v>
      </c>
      <c r="D7819" t="s">
        <v>278</v>
      </c>
      <c r="E7819" t="s">
        <v>32</v>
      </c>
      <c r="F7819" t="s">
        <v>43</v>
      </c>
      <c r="G7819">
        <v>89</v>
      </c>
      <c r="H7819">
        <v>84</v>
      </c>
      <c r="I7819" t="str">
        <f>INDEX('DATA - Teams'!$C:$C,MATCH(C7819,'DATA - Teams'!$B:$B,0))</f>
        <v>KAPPAZ</v>
      </c>
    </row>
    <row r="7820" spans="1:9" x14ac:dyDescent="0.2">
      <c r="A7820">
        <v>2019</v>
      </c>
      <c r="B7820">
        <v>1</v>
      </c>
      <c r="C7820" t="s">
        <v>438</v>
      </c>
      <c r="D7820" t="s">
        <v>46</v>
      </c>
      <c r="E7820" t="s">
        <v>10</v>
      </c>
      <c r="F7820" t="s">
        <v>41</v>
      </c>
      <c r="G7820">
        <v>99</v>
      </c>
      <c r="H7820">
        <v>101</v>
      </c>
      <c r="I7820" t="str">
        <f>INDEX('DATA - Teams'!$C:$C,MATCH(C7820,'DATA - Teams'!$B:$B,0))</f>
        <v>KAPPAZ</v>
      </c>
    </row>
    <row r="7821" spans="1:9" x14ac:dyDescent="0.2">
      <c r="A7821">
        <v>2019</v>
      </c>
      <c r="B7821">
        <v>1</v>
      </c>
      <c r="C7821" t="s">
        <v>438</v>
      </c>
      <c r="D7821" t="s">
        <v>180</v>
      </c>
      <c r="E7821" t="s">
        <v>16</v>
      </c>
      <c r="F7821" t="s">
        <v>38</v>
      </c>
      <c r="G7821">
        <v>82</v>
      </c>
      <c r="H7821">
        <v>69</v>
      </c>
      <c r="I7821" t="str">
        <f>INDEX('DATA - Teams'!$C:$C,MATCH(C7821,'DATA - Teams'!$B:$B,0))</f>
        <v>KAPPAZ</v>
      </c>
    </row>
    <row r="7822" spans="1:9" x14ac:dyDescent="0.2">
      <c r="A7822">
        <v>2019</v>
      </c>
      <c r="B7822">
        <v>1</v>
      </c>
      <c r="C7822" t="s">
        <v>438</v>
      </c>
      <c r="D7822" t="s">
        <v>246</v>
      </c>
      <c r="E7822" t="s">
        <v>14</v>
      </c>
      <c r="F7822" t="s">
        <v>43</v>
      </c>
      <c r="G7822">
        <v>86</v>
      </c>
      <c r="H7822">
        <v>112</v>
      </c>
      <c r="I7822" t="str">
        <f>INDEX('DATA - Teams'!$C:$C,MATCH(C7822,'DATA - Teams'!$B:$B,0))</f>
        <v>KAPPAZ</v>
      </c>
    </row>
    <row r="7823" spans="1:9" x14ac:dyDescent="0.2">
      <c r="A7823">
        <v>2019</v>
      </c>
      <c r="B7823">
        <v>1</v>
      </c>
      <c r="C7823" t="s">
        <v>438</v>
      </c>
      <c r="D7823" t="s">
        <v>440</v>
      </c>
      <c r="E7823" t="s">
        <v>14</v>
      </c>
      <c r="F7823" t="s">
        <v>38</v>
      </c>
      <c r="G7823">
        <v>74</v>
      </c>
      <c r="H7823">
        <v>94</v>
      </c>
      <c r="I7823" t="str">
        <f>INDEX('DATA - Teams'!$C:$C,MATCH(C7823,'DATA - Teams'!$B:$B,0))</f>
        <v>KAPPAZ</v>
      </c>
    </row>
    <row r="7824" spans="1:9" x14ac:dyDescent="0.2">
      <c r="A7824">
        <v>2019</v>
      </c>
      <c r="B7824">
        <v>1</v>
      </c>
      <c r="C7824" t="s">
        <v>438</v>
      </c>
      <c r="D7824" t="s">
        <v>68</v>
      </c>
      <c r="E7824" t="s">
        <v>14</v>
      </c>
      <c r="F7824" t="s">
        <v>38</v>
      </c>
      <c r="G7824">
        <v>91</v>
      </c>
      <c r="H7824">
        <v>95</v>
      </c>
      <c r="I7824" t="str">
        <f>INDEX('DATA - Teams'!$C:$C,MATCH(C7824,'DATA - Teams'!$B:$B,0))</f>
        <v>KAPPAZ</v>
      </c>
    </row>
    <row r="7825" spans="1:9" x14ac:dyDescent="0.2">
      <c r="A7825">
        <v>2019</v>
      </c>
      <c r="B7825">
        <v>1</v>
      </c>
      <c r="C7825" t="s">
        <v>438</v>
      </c>
      <c r="D7825" t="s">
        <v>141</v>
      </c>
      <c r="E7825" t="s">
        <v>28</v>
      </c>
      <c r="F7825" t="s">
        <v>43</v>
      </c>
      <c r="G7825">
        <v>106</v>
      </c>
      <c r="H7825">
        <v>102</v>
      </c>
      <c r="I7825" t="str">
        <f>INDEX('DATA - Teams'!$C:$C,MATCH(C7825,'DATA - Teams'!$B:$B,0))</f>
        <v>KAPPAZ</v>
      </c>
    </row>
    <row r="7826" spans="1:9" x14ac:dyDescent="0.2">
      <c r="A7826">
        <v>2019</v>
      </c>
      <c r="B7826">
        <v>1</v>
      </c>
      <c r="C7826" t="s">
        <v>438</v>
      </c>
      <c r="D7826" t="s">
        <v>53</v>
      </c>
      <c r="E7826" t="s">
        <v>24</v>
      </c>
      <c r="F7826" t="s">
        <v>38</v>
      </c>
      <c r="G7826">
        <v>97</v>
      </c>
      <c r="H7826">
        <v>73</v>
      </c>
      <c r="I7826" t="str">
        <f>INDEX('DATA - Teams'!$C:$C,MATCH(C7826,'DATA - Teams'!$B:$B,0))</f>
        <v>KAPPAZ</v>
      </c>
    </row>
    <row r="7827" spans="1:9" x14ac:dyDescent="0.2">
      <c r="A7827">
        <v>2019</v>
      </c>
      <c r="B7827">
        <v>1</v>
      </c>
      <c r="C7827" t="s">
        <v>438</v>
      </c>
      <c r="D7827" t="s">
        <v>251</v>
      </c>
      <c r="E7827" t="s">
        <v>13</v>
      </c>
      <c r="F7827" t="s">
        <v>41</v>
      </c>
      <c r="G7827">
        <v>104</v>
      </c>
      <c r="H7827">
        <v>83</v>
      </c>
      <c r="I7827" t="str">
        <f>INDEX('DATA - Teams'!$C:$C,MATCH(C7827,'DATA - Teams'!$B:$B,0))</f>
        <v>KAPPAZ</v>
      </c>
    </row>
    <row r="7828" spans="1:9" x14ac:dyDescent="0.2">
      <c r="A7828">
        <v>2019</v>
      </c>
      <c r="B7828">
        <v>1</v>
      </c>
      <c r="C7828" t="s">
        <v>438</v>
      </c>
      <c r="D7828" t="s">
        <v>74</v>
      </c>
      <c r="E7828" t="s">
        <v>35</v>
      </c>
      <c r="F7828" t="s">
        <v>41</v>
      </c>
      <c r="G7828">
        <v>110</v>
      </c>
      <c r="H7828">
        <v>115</v>
      </c>
      <c r="I7828" t="str">
        <f>INDEX('DATA - Teams'!$C:$C,MATCH(C7828,'DATA - Teams'!$B:$B,0))</f>
        <v>KAPPAZ</v>
      </c>
    </row>
    <row r="7829" spans="1:9" x14ac:dyDescent="0.2">
      <c r="A7829">
        <v>2019</v>
      </c>
      <c r="B7829">
        <v>1</v>
      </c>
      <c r="C7829" t="s">
        <v>438</v>
      </c>
      <c r="D7829" t="s">
        <v>65</v>
      </c>
      <c r="E7829" t="s">
        <v>35</v>
      </c>
      <c r="F7829" t="s">
        <v>41</v>
      </c>
      <c r="G7829">
        <v>97</v>
      </c>
      <c r="H7829">
        <v>86</v>
      </c>
      <c r="I7829" t="str">
        <f>INDEX('DATA - Teams'!$C:$C,MATCH(C7829,'DATA - Teams'!$B:$B,0))</f>
        <v>KAPPAZ</v>
      </c>
    </row>
    <row r="7830" spans="1:9" x14ac:dyDescent="0.2">
      <c r="A7830">
        <v>2019</v>
      </c>
      <c r="B7830">
        <v>1</v>
      </c>
      <c r="C7830" t="s">
        <v>438</v>
      </c>
      <c r="D7830" t="s">
        <v>80</v>
      </c>
      <c r="E7830" t="s">
        <v>17</v>
      </c>
      <c r="F7830" t="s">
        <v>59</v>
      </c>
      <c r="G7830">
        <v>82</v>
      </c>
      <c r="H7830">
        <v>103</v>
      </c>
      <c r="I7830" t="str">
        <f>INDEX('DATA - Teams'!$C:$C,MATCH(C7830,'DATA - Teams'!$B:$B,0))</f>
        <v>KAPPAZ</v>
      </c>
    </row>
    <row r="7831" spans="1:9" x14ac:dyDescent="0.2">
      <c r="A7831">
        <v>2019</v>
      </c>
      <c r="B7831">
        <v>1</v>
      </c>
      <c r="C7831" t="s">
        <v>438</v>
      </c>
      <c r="D7831" t="s">
        <v>425</v>
      </c>
      <c r="E7831" t="s">
        <v>36</v>
      </c>
      <c r="F7831" t="s">
        <v>59</v>
      </c>
      <c r="G7831">
        <v>67</v>
      </c>
      <c r="H7831">
        <v>63</v>
      </c>
      <c r="I7831" t="str">
        <f>INDEX('DATA - Teams'!$C:$C,MATCH(C7831,'DATA - Teams'!$B:$B,0))</f>
        <v>KAPPAZ</v>
      </c>
    </row>
    <row r="7832" spans="1:9" x14ac:dyDescent="0.2">
      <c r="A7832">
        <v>2019</v>
      </c>
      <c r="B7832">
        <v>1</v>
      </c>
      <c r="C7832" t="s">
        <v>438</v>
      </c>
      <c r="D7832" t="s">
        <v>387</v>
      </c>
      <c r="E7832" t="s">
        <v>33</v>
      </c>
      <c r="F7832" t="s">
        <v>59</v>
      </c>
      <c r="G7832">
        <v>90</v>
      </c>
      <c r="H7832">
        <v>79</v>
      </c>
      <c r="I7832" t="str">
        <f>INDEX('DATA - Teams'!$C:$C,MATCH(C7832,'DATA - Teams'!$B:$B,0))</f>
        <v>KAPPAZ</v>
      </c>
    </row>
    <row r="7833" spans="1:9" x14ac:dyDescent="0.2">
      <c r="A7833">
        <v>2019</v>
      </c>
      <c r="B7833">
        <v>1</v>
      </c>
      <c r="C7833" t="s">
        <v>438</v>
      </c>
      <c r="D7833" t="s">
        <v>441</v>
      </c>
      <c r="E7833" t="s">
        <v>10</v>
      </c>
      <c r="F7833" t="s">
        <v>59</v>
      </c>
      <c r="G7833">
        <v>84</v>
      </c>
      <c r="H7833">
        <v>52</v>
      </c>
      <c r="I7833" t="str">
        <f>INDEX('DATA - Teams'!$C:$C,MATCH(C7833,'DATA - Teams'!$B:$B,0))</f>
        <v>KAPPAZ</v>
      </c>
    </row>
    <row r="7834" spans="1:9" x14ac:dyDescent="0.2">
      <c r="A7834">
        <v>2019</v>
      </c>
      <c r="B7834">
        <v>2</v>
      </c>
      <c r="C7834" t="s">
        <v>426</v>
      </c>
      <c r="D7834" t="s">
        <v>316</v>
      </c>
      <c r="E7834" t="s">
        <v>17</v>
      </c>
      <c r="F7834" t="s">
        <v>38</v>
      </c>
      <c r="G7834">
        <v>78</v>
      </c>
      <c r="H7834">
        <v>83</v>
      </c>
      <c r="I7834" t="str">
        <f>INDEX('DATA - Teams'!$C:$C,MATCH(C7834,'DATA - Teams'!$B:$B,0))</f>
        <v>PMAC</v>
      </c>
    </row>
    <row r="7835" spans="1:9" x14ac:dyDescent="0.2">
      <c r="A7835">
        <v>2019</v>
      </c>
      <c r="B7835">
        <v>2</v>
      </c>
      <c r="C7835" t="s">
        <v>426</v>
      </c>
      <c r="D7835" t="s">
        <v>161</v>
      </c>
      <c r="E7835" t="s">
        <v>36</v>
      </c>
      <c r="F7835" t="s">
        <v>43</v>
      </c>
      <c r="G7835">
        <v>110</v>
      </c>
      <c r="H7835">
        <v>124</v>
      </c>
      <c r="I7835" t="str">
        <f>INDEX('DATA - Teams'!$C:$C,MATCH(C7835,'DATA - Teams'!$B:$B,0))</f>
        <v>PMAC</v>
      </c>
    </row>
    <row r="7836" spans="1:9" x14ac:dyDescent="0.2">
      <c r="A7836">
        <v>2019</v>
      </c>
      <c r="B7836">
        <v>2</v>
      </c>
      <c r="C7836" t="s">
        <v>426</v>
      </c>
      <c r="D7836" t="s">
        <v>302</v>
      </c>
      <c r="E7836" t="s">
        <v>36</v>
      </c>
      <c r="F7836" t="s">
        <v>41</v>
      </c>
      <c r="G7836">
        <v>99</v>
      </c>
      <c r="H7836">
        <v>109</v>
      </c>
      <c r="I7836" t="str">
        <f>INDEX('DATA - Teams'!$C:$C,MATCH(C7836,'DATA - Teams'!$B:$B,0))</f>
        <v>PMAC</v>
      </c>
    </row>
    <row r="7837" spans="1:9" x14ac:dyDescent="0.2">
      <c r="A7837">
        <v>2019</v>
      </c>
      <c r="B7837">
        <v>2</v>
      </c>
      <c r="C7837" t="s">
        <v>426</v>
      </c>
      <c r="D7837" t="s">
        <v>75</v>
      </c>
      <c r="E7837" t="s">
        <v>33</v>
      </c>
      <c r="F7837" t="s">
        <v>43</v>
      </c>
      <c r="G7837">
        <v>91</v>
      </c>
      <c r="H7837">
        <v>123</v>
      </c>
      <c r="I7837" t="str">
        <f>INDEX('DATA - Teams'!$C:$C,MATCH(C7837,'DATA - Teams'!$B:$B,0))</f>
        <v>PMAC</v>
      </c>
    </row>
    <row r="7838" spans="1:9" x14ac:dyDescent="0.2">
      <c r="A7838">
        <v>2019</v>
      </c>
      <c r="B7838">
        <v>2</v>
      </c>
      <c r="C7838" t="s">
        <v>426</v>
      </c>
      <c r="D7838" t="s">
        <v>252</v>
      </c>
      <c r="E7838" t="s">
        <v>33</v>
      </c>
      <c r="F7838" t="s">
        <v>38</v>
      </c>
      <c r="G7838">
        <v>74</v>
      </c>
      <c r="H7838">
        <v>82</v>
      </c>
      <c r="I7838" t="str">
        <f>INDEX('DATA - Teams'!$C:$C,MATCH(C7838,'DATA - Teams'!$B:$B,0))</f>
        <v>PMAC</v>
      </c>
    </row>
    <row r="7839" spans="1:9" x14ac:dyDescent="0.2">
      <c r="A7839">
        <v>2019</v>
      </c>
      <c r="B7839">
        <v>2</v>
      </c>
      <c r="C7839" t="s">
        <v>426</v>
      </c>
      <c r="D7839" t="s">
        <v>356</v>
      </c>
      <c r="E7839" t="s">
        <v>22</v>
      </c>
      <c r="F7839" t="s">
        <v>38</v>
      </c>
      <c r="G7839">
        <v>99</v>
      </c>
      <c r="H7839">
        <v>76</v>
      </c>
      <c r="I7839" t="str">
        <f>INDEX('DATA - Teams'!$C:$C,MATCH(C7839,'DATA - Teams'!$B:$B,0))</f>
        <v>PMAC</v>
      </c>
    </row>
    <row r="7840" spans="1:9" x14ac:dyDescent="0.2">
      <c r="A7840">
        <v>2019</v>
      </c>
      <c r="B7840">
        <v>2</v>
      </c>
      <c r="C7840" t="s">
        <v>426</v>
      </c>
      <c r="D7840" t="s">
        <v>314</v>
      </c>
      <c r="E7840" t="s">
        <v>32</v>
      </c>
      <c r="F7840" t="s">
        <v>41</v>
      </c>
      <c r="G7840">
        <v>89</v>
      </c>
      <c r="H7840">
        <v>84</v>
      </c>
      <c r="I7840" t="str">
        <f>INDEX('DATA - Teams'!$C:$C,MATCH(C7840,'DATA - Teams'!$B:$B,0))</f>
        <v>PMAC</v>
      </c>
    </row>
    <row r="7841" spans="1:9" x14ac:dyDescent="0.2">
      <c r="A7841">
        <v>2019</v>
      </c>
      <c r="B7841">
        <v>2</v>
      </c>
      <c r="C7841" t="s">
        <v>426</v>
      </c>
      <c r="D7841" t="s">
        <v>165</v>
      </c>
      <c r="E7841" t="s">
        <v>10</v>
      </c>
      <c r="F7841" t="s">
        <v>41</v>
      </c>
      <c r="G7841">
        <v>88</v>
      </c>
      <c r="H7841">
        <v>88</v>
      </c>
      <c r="I7841" t="str">
        <f>INDEX('DATA - Teams'!$C:$C,MATCH(C7841,'DATA - Teams'!$B:$B,0))</f>
        <v>PMAC</v>
      </c>
    </row>
    <row r="7842" spans="1:9" x14ac:dyDescent="0.2">
      <c r="A7842">
        <v>2019</v>
      </c>
      <c r="B7842">
        <v>2</v>
      </c>
      <c r="C7842" t="s">
        <v>426</v>
      </c>
      <c r="D7842" t="s">
        <v>260</v>
      </c>
      <c r="E7842" t="s">
        <v>24</v>
      </c>
      <c r="F7842" t="s">
        <v>38</v>
      </c>
      <c r="G7842">
        <v>69</v>
      </c>
      <c r="H7842">
        <v>50</v>
      </c>
      <c r="I7842" t="str">
        <f>INDEX('DATA - Teams'!$C:$C,MATCH(C7842,'DATA - Teams'!$B:$B,0))</f>
        <v>PMAC</v>
      </c>
    </row>
    <row r="7843" spans="1:9" x14ac:dyDescent="0.2">
      <c r="A7843">
        <v>2019</v>
      </c>
      <c r="B7843">
        <v>2</v>
      </c>
      <c r="C7843" t="s">
        <v>426</v>
      </c>
      <c r="D7843" t="s">
        <v>258</v>
      </c>
      <c r="E7843" t="s">
        <v>24</v>
      </c>
      <c r="F7843" t="s">
        <v>41</v>
      </c>
      <c r="G7843">
        <v>104</v>
      </c>
      <c r="H7843">
        <v>133</v>
      </c>
      <c r="I7843" t="str">
        <f>INDEX('DATA - Teams'!$C:$C,MATCH(C7843,'DATA - Teams'!$B:$B,0))</f>
        <v>PMAC</v>
      </c>
    </row>
    <row r="7844" spans="1:9" x14ac:dyDescent="0.2">
      <c r="A7844">
        <v>2019</v>
      </c>
      <c r="B7844">
        <v>2</v>
      </c>
      <c r="C7844" t="s">
        <v>426</v>
      </c>
      <c r="D7844" t="s">
        <v>168</v>
      </c>
      <c r="E7844" t="s">
        <v>13</v>
      </c>
      <c r="F7844" t="s">
        <v>43</v>
      </c>
      <c r="G7844">
        <v>108</v>
      </c>
      <c r="H7844">
        <v>89</v>
      </c>
      <c r="I7844" t="str">
        <f>INDEX('DATA - Teams'!$C:$C,MATCH(C7844,'DATA - Teams'!$B:$B,0))</f>
        <v>PMAC</v>
      </c>
    </row>
    <row r="7845" spans="1:9" x14ac:dyDescent="0.2">
      <c r="A7845">
        <v>2019</v>
      </c>
      <c r="B7845">
        <v>2</v>
      </c>
      <c r="C7845" t="s">
        <v>426</v>
      </c>
      <c r="D7845" t="s">
        <v>253</v>
      </c>
      <c r="E7845" t="s">
        <v>27</v>
      </c>
      <c r="F7845" t="s">
        <v>41</v>
      </c>
      <c r="G7845">
        <v>90</v>
      </c>
      <c r="H7845">
        <v>39</v>
      </c>
      <c r="I7845" t="str">
        <f>INDEX('DATA - Teams'!$C:$C,MATCH(C7845,'DATA - Teams'!$B:$B,0))</f>
        <v>PMAC</v>
      </c>
    </row>
    <row r="7846" spans="1:9" x14ac:dyDescent="0.2">
      <c r="A7846">
        <v>2019</v>
      </c>
      <c r="B7846">
        <v>2</v>
      </c>
      <c r="C7846" t="s">
        <v>426</v>
      </c>
      <c r="D7846" t="s">
        <v>378</v>
      </c>
      <c r="E7846" t="s">
        <v>27</v>
      </c>
      <c r="F7846" t="s">
        <v>43</v>
      </c>
      <c r="G7846">
        <v>88</v>
      </c>
      <c r="H7846">
        <v>75</v>
      </c>
      <c r="I7846" t="str">
        <f>INDEX('DATA - Teams'!$C:$C,MATCH(C7846,'DATA - Teams'!$B:$B,0))</f>
        <v>PMAC</v>
      </c>
    </row>
    <row r="7847" spans="1:9" x14ac:dyDescent="0.2">
      <c r="A7847">
        <v>2019</v>
      </c>
      <c r="B7847">
        <v>2</v>
      </c>
      <c r="C7847" t="s">
        <v>426</v>
      </c>
      <c r="D7847" t="s">
        <v>348</v>
      </c>
      <c r="E7847" t="s">
        <v>27</v>
      </c>
      <c r="F7847" t="s">
        <v>38</v>
      </c>
      <c r="G7847">
        <v>78</v>
      </c>
      <c r="H7847">
        <v>68</v>
      </c>
      <c r="I7847" t="str">
        <f>INDEX('DATA - Teams'!$C:$C,MATCH(C7847,'DATA - Teams'!$B:$B,0))</f>
        <v>PMAC</v>
      </c>
    </row>
    <row r="7848" spans="1:9" x14ac:dyDescent="0.2">
      <c r="A7848">
        <v>2019</v>
      </c>
      <c r="B7848">
        <v>2</v>
      </c>
      <c r="C7848" t="s">
        <v>426</v>
      </c>
      <c r="D7848" t="s">
        <v>221</v>
      </c>
      <c r="E7848" t="s">
        <v>31</v>
      </c>
      <c r="F7848" t="s">
        <v>52</v>
      </c>
      <c r="G7848">
        <v>80</v>
      </c>
      <c r="H7848">
        <v>88</v>
      </c>
      <c r="I7848" t="str">
        <f>INDEX('DATA - Teams'!$C:$C,MATCH(C7848,'DATA - Teams'!$B:$B,0))</f>
        <v>PMAC</v>
      </c>
    </row>
    <row r="7849" spans="1:9" x14ac:dyDescent="0.2">
      <c r="A7849">
        <v>2019</v>
      </c>
      <c r="B7849">
        <v>2</v>
      </c>
      <c r="C7849" t="s">
        <v>426</v>
      </c>
      <c r="D7849" t="s">
        <v>368</v>
      </c>
      <c r="E7849" t="s">
        <v>31</v>
      </c>
      <c r="F7849" t="s">
        <v>41</v>
      </c>
      <c r="G7849">
        <v>85</v>
      </c>
      <c r="H7849">
        <v>86</v>
      </c>
      <c r="I7849" t="str">
        <f>INDEX('DATA - Teams'!$C:$C,MATCH(C7849,'DATA - Teams'!$B:$B,0))</f>
        <v>PMAC</v>
      </c>
    </row>
    <row r="7850" spans="1:9" x14ac:dyDescent="0.2">
      <c r="A7850">
        <v>2019</v>
      </c>
      <c r="B7850">
        <v>2</v>
      </c>
      <c r="C7850" t="s">
        <v>426</v>
      </c>
      <c r="D7850" t="s">
        <v>205</v>
      </c>
      <c r="E7850" t="s">
        <v>21</v>
      </c>
      <c r="F7850" t="s">
        <v>41</v>
      </c>
      <c r="G7850">
        <v>26</v>
      </c>
      <c r="H7850">
        <v>48</v>
      </c>
      <c r="I7850" t="str">
        <f>INDEX('DATA - Teams'!$C:$C,MATCH(C7850,'DATA - Teams'!$B:$B,0))</f>
        <v>PMAC</v>
      </c>
    </row>
    <row r="7851" spans="1:9" x14ac:dyDescent="0.2">
      <c r="A7851">
        <v>2019</v>
      </c>
      <c r="B7851">
        <v>2</v>
      </c>
      <c r="C7851" t="s">
        <v>426</v>
      </c>
      <c r="D7851" t="s">
        <v>193</v>
      </c>
      <c r="E7851" t="s">
        <v>21</v>
      </c>
      <c r="F7851" t="s">
        <v>43</v>
      </c>
      <c r="G7851">
        <v>80</v>
      </c>
      <c r="H7851">
        <v>81</v>
      </c>
      <c r="I7851" t="str">
        <f>INDEX('DATA - Teams'!$C:$C,MATCH(C7851,'DATA - Teams'!$B:$B,0))</f>
        <v>PMAC</v>
      </c>
    </row>
    <row r="7852" spans="1:9" x14ac:dyDescent="0.2">
      <c r="A7852">
        <v>2019</v>
      </c>
      <c r="B7852">
        <v>2</v>
      </c>
      <c r="C7852" t="s">
        <v>426</v>
      </c>
      <c r="D7852" t="s">
        <v>156</v>
      </c>
      <c r="E7852" t="s">
        <v>33</v>
      </c>
      <c r="F7852" t="s">
        <v>59</v>
      </c>
      <c r="G7852">
        <v>95</v>
      </c>
      <c r="H7852">
        <v>0</v>
      </c>
      <c r="I7852" t="str">
        <f>INDEX('DATA - Teams'!$C:$C,MATCH(C7852,'DATA - Teams'!$B:$B,0))</f>
        <v>PMAC</v>
      </c>
    </row>
    <row r="7853" spans="1:9" x14ac:dyDescent="0.2">
      <c r="A7853">
        <v>2019</v>
      </c>
      <c r="B7853">
        <v>2</v>
      </c>
      <c r="C7853" t="s">
        <v>426</v>
      </c>
      <c r="D7853" t="s">
        <v>45</v>
      </c>
      <c r="E7853" t="s">
        <v>32</v>
      </c>
      <c r="F7853" t="s">
        <v>59</v>
      </c>
      <c r="G7853">
        <v>61</v>
      </c>
      <c r="H7853">
        <v>0</v>
      </c>
      <c r="I7853" t="str">
        <f>INDEX('DATA - Teams'!$C:$C,MATCH(C7853,'DATA - Teams'!$B:$B,0))</f>
        <v>PMAC</v>
      </c>
    </row>
    <row r="7854" spans="1:9" x14ac:dyDescent="0.2">
      <c r="A7854">
        <v>2019</v>
      </c>
      <c r="B7854">
        <v>2</v>
      </c>
      <c r="C7854" t="s">
        <v>426</v>
      </c>
      <c r="D7854" t="s">
        <v>164</v>
      </c>
      <c r="E7854" t="s">
        <v>16</v>
      </c>
      <c r="F7854" t="s">
        <v>59</v>
      </c>
      <c r="G7854">
        <v>100</v>
      </c>
      <c r="H7854">
        <v>0</v>
      </c>
      <c r="I7854" t="str">
        <f>INDEX('DATA - Teams'!$C:$C,MATCH(C7854,'DATA - Teams'!$B:$B,0))</f>
        <v>PMAC</v>
      </c>
    </row>
    <row r="7855" spans="1:9" x14ac:dyDescent="0.2">
      <c r="A7855">
        <v>2019</v>
      </c>
      <c r="B7855">
        <v>2</v>
      </c>
      <c r="C7855" t="s">
        <v>426</v>
      </c>
      <c r="D7855" t="s">
        <v>1064</v>
      </c>
      <c r="E7855" t="s">
        <v>13</v>
      </c>
      <c r="F7855" t="s">
        <v>59</v>
      </c>
      <c r="G7855">
        <v>64</v>
      </c>
      <c r="H7855">
        <v>52</v>
      </c>
      <c r="I7855" t="str">
        <f>INDEX('DATA - Teams'!$C:$C,MATCH(C7855,'DATA - Teams'!$B:$B,0))</f>
        <v>PMAC</v>
      </c>
    </row>
    <row r="7856" spans="1:9" x14ac:dyDescent="0.2">
      <c r="A7856">
        <v>2019</v>
      </c>
      <c r="B7856">
        <v>2</v>
      </c>
      <c r="C7856" t="s">
        <v>430</v>
      </c>
      <c r="D7856" t="s">
        <v>208</v>
      </c>
      <c r="E7856" t="s">
        <v>17</v>
      </c>
      <c r="F7856" t="s">
        <v>43</v>
      </c>
      <c r="G7856">
        <v>74</v>
      </c>
      <c r="H7856">
        <v>23</v>
      </c>
      <c r="I7856" t="str">
        <f>INDEX('DATA - Teams'!$C:$C,MATCH(C7856,'DATA - Teams'!$B:$B,0))</f>
        <v>RICHO</v>
      </c>
    </row>
    <row r="7857" spans="1:9" x14ac:dyDescent="0.2">
      <c r="A7857">
        <v>2019</v>
      </c>
      <c r="B7857">
        <v>2</v>
      </c>
      <c r="C7857" t="s">
        <v>430</v>
      </c>
      <c r="D7857" t="s">
        <v>299</v>
      </c>
      <c r="E7857" t="s">
        <v>22</v>
      </c>
      <c r="F7857" t="s">
        <v>41</v>
      </c>
      <c r="G7857">
        <v>109</v>
      </c>
      <c r="H7857">
        <v>97</v>
      </c>
      <c r="I7857" t="str">
        <f>INDEX('DATA - Teams'!$C:$C,MATCH(C7857,'DATA - Teams'!$B:$B,0))</f>
        <v>RICHO</v>
      </c>
    </row>
    <row r="7858" spans="1:9" x14ac:dyDescent="0.2">
      <c r="A7858">
        <v>2019</v>
      </c>
      <c r="B7858">
        <v>2</v>
      </c>
      <c r="C7858" t="s">
        <v>430</v>
      </c>
      <c r="D7858" t="s">
        <v>162</v>
      </c>
      <c r="E7858" t="s">
        <v>20</v>
      </c>
      <c r="F7858" t="s">
        <v>38</v>
      </c>
      <c r="G7858">
        <v>119</v>
      </c>
      <c r="H7858">
        <v>154</v>
      </c>
      <c r="I7858" t="str">
        <f>INDEX('DATA - Teams'!$C:$C,MATCH(C7858,'DATA - Teams'!$B:$B,0))</f>
        <v>RICHO</v>
      </c>
    </row>
    <row r="7859" spans="1:9" x14ac:dyDescent="0.2">
      <c r="A7859">
        <v>2019</v>
      </c>
      <c r="B7859">
        <v>2</v>
      </c>
      <c r="C7859" t="s">
        <v>430</v>
      </c>
      <c r="D7859" t="s">
        <v>99</v>
      </c>
      <c r="E7859" t="s">
        <v>18</v>
      </c>
      <c r="F7859" t="s">
        <v>43</v>
      </c>
      <c r="G7859">
        <v>96</v>
      </c>
      <c r="H7859">
        <v>127</v>
      </c>
      <c r="I7859" t="str">
        <f>INDEX('DATA - Teams'!$C:$C,MATCH(C7859,'DATA - Teams'!$B:$B,0))</f>
        <v>RICHO</v>
      </c>
    </row>
    <row r="7860" spans="1:9" x14ac:dyDescent="0.2">
      <c r="A7860">
        <v>2019</v>
      </c>
      <c r="B7860">
        <v>2</v>
      </c>
      <c r="C7860" t="s">
        <v>430</v>
      </c>
      <c r="D7860" t="s">
        <v>119</v>
      </c>
      <c r="E7860" t="s">
        <v>18</v>
      </c>
      <c r="F7860" t="s">
        <v>41</v>
      </c>
      <c r="G7860">
        <v>99</v>
      </c>
      <c r="H7860">
        <v>76</v>
      </c>
      <c r="I7860" t="str">
        <f>INDEX('DATA - Teams'!$C:$C,MATCH(C7860,'DATA - Teams'!$B:$B,0))</f>
        <v>RICHO</v>
      </c>
    </row>
    <row r="7861" spans="1:9" x14ac:dyDescent="0.2">
      <c r="A7861">
        <v>2019</v>
      </c>
      <c r="B7861">
        <v>2</v>
      </c>
      <c r="C7861" t="s">
        <v>430</v>
      </c>
      <c r="D7861" t="s">
        <v>268</v>
      </c>
      <c r="E7861" t="s">
        <v>18</v>
      </c>
      <c r="F7861" t="s">
        <v>43</v>
      </c>
      <c r="G7861">
        <v>95</v>
      </c>
      <c r="H7861">
        <v>77</v>
      </c>
      <c r="I7861" t="str">
        <f>INDEX('DATA - Teams'!$C:$C,MATCH(C7861,'DATA - Teams'!$B:$B,0))</f>
        <v>RICHO</v>
      </c>
    </row>
    <row r="7862" spans="1:9" x14ac:dyDescent="0.2">
      <c r="A7862">
        <v>2019</v>
      </c>
      <c r="B7862">
        <v>2</v>
      </c>
      <c r="C7862" t="s">
        <v>430</v>
      </c>
      <c r="D7862" t="s">
        <v>210</v>
      </c>
      <c r="E7862" t="s">
        <v>10</v>
      </c>
      <c r="F7862" t="s">
        <v>43</v>
      </c>
      <c r="G7862">
        <v>85</v>
      </c>
      <c r="H7862">
        <v>101</v>
      </c>
      <c r="I7862" t="str">
        <f>INDEX('DATA - Teams'!$C:$C,MATCH(C7862,'DATA - Teams'!$B:$B,0))</f>
        <v>RICHO</v>
      </c>
    </row>
    <row r="7863" spans="1:9" x14ac:dyDescent="0.2">
      <c r="A7863">
        <v>2019</v>
      </c>
      <c r="B7863">
        <v>2</v>
      </c>
      <c r="C7863" t="s">
        <v>430</v>
      </c>
      <c r="D7863" t="s">
        <v>183</v>
      </c>
      <c r="E7863" t="s">
        <v>10</v>
      </c>
      <c r="F7863" t="s">
        <v>41</v>
      </c>
      <c r="G7863">
        <v>75</v>
      </c>
      <c r="H7863">
        <v>60</v>
      </c>
      <c r="I7863" t="str">
        <f>INDEX('DATA - Teams'!$C:$C,MATCH(C7863,'DATA - Teams'!$B:$B,0))</f>
        <v>RICHO</v>
      </c>
    </row>
    <row r="7864" spans="1:9" x14ac:dyDescent="0.2">
      <c r="A7864">
        <v>2019</v>
      </c>
      <c r="B7864">
        <v>2</v>
      </c>
      <c r="C7864" t="s">
        <v>430</v>
      </c>
      <c r="D7864" t="s">
        <v>294</v>
      </c>
      <c r="E7864" t="s">
        <v>16</v>
      </c>
      <c r="F7864" t="s">
        <v>38</v>
      </c>
      <c r="G7864">
        <v>88</v>
      </c>
      <c r="H7864">
        <v>106</v>
      </c>
      <c r="I7864" t="str">
        <f>INDEX('DATA - Teams'!$C:$C,MATCH(C7864,'DATA - Teams'!$B:$B,0))</f>
        <v>RICHO</v>
      </c>
    </row>
    <row r="7865" spans="1:9" x14ac:dyDescent="0.2">
      <c r="A7865">
        <v>2019</v>
      </c>
      <c r="B7865">
        <v>2</v>
      </c>
      <c r="C7865" t="s">
        <v>430</v>
      </c>
      <c r="D7865" t="s">
        <v>167</v>
      </c>
      <c r="E7865" t="s">
        <v>14</v>
      </c>
      <c r="F7865" t="s">
        <v>41</v>
      </c>
      <c r="G7865">
        <v>77</v>
      </c>
      <c r="H7865">
        <v>63</v>
      </c>
      <c r="I7865" t="str">
        <f>INDEX('DATA - Teams'!$C:$C,MATCH(C7865,'DATA - Teams'!$B:$B,0))</f>
        <v>RICHO</v>
      </c>
    </row>
    <row r="7866" spans="1:9" x14ac:dyDescent="0.2">
      <c r="A7866">
        <v>2019</v>
      </c>
      <c r="B7866">
        <v>2</v>
      </c>
      <c r="C7866" t="s">
        <v>430</v>
      </c>
      <c r="D7866" t="s">
        <v>206</v>
      </c>
      <c r="E7866" t="s">
        <v>14</v>
      </c>
      <c r="F7866" t="s">
        <v>38</v>
      </c>
      <c r="G7866">
        <v>58</v>
      </c>
      <c r="H7866">
        <v>70</v>
      </c>
      <c r="I7866" t="str">
        <f>INDEX('DATA - Teams'!$C:$C,MATCH(C7866,'DATA - Teams'!$B:$B,0))</f>
        <v>RICHO</v>
      </c>
    </row>
    <row r="7867" spans="1:9" x14ac:dyDescent="0.2">
      <c r="A7867">
        <v>2019</v>
      </c>
      <c r="B7867">
        <v>2</v>
      </c>
      <c r="C7867" t="s">
        <v>430</v>
      </c>
      <c r="D7867" t="s">
        <v>147</v>
      </c>
      <c r="E7867" t="s">
        <v>14</v>
      </c>
      <c r="F7867" t="s">
        <v>52</v>
      </c>
      <c r="G7867">
        <v>93</v>
      </c>
      <c r="H7867">
        <v>78</v>
      </c>
      <c r="I7867" t="str">
        <f>INDEX('DATA - Teams'!$C:$C,MATCH(C7867,'DATA - Teams'!$B:$B,0))</f>
        <v>RICHO</v>
      </c>
    </row>
    <row r="7868" spans="1:9" x14ac:dyDescent="0.2">
      <c r="A7868">
        <v>2019</v>
      </c>
      <c r="B7868">
        <v>2</v>
      </c>
      <c r="C7868" t="s">
        <v>430</v>
      </c>
      <c r="D7868" t="s">
        <v>442</v>
      </c>
      <c r="E7868" t="s">
        <v>24</v>
      </c>
      <c r="F7868" t="s">
        <v>38</v>
      </c>
      <c r="G7868">
        <v>69</v>
      </c>
      <c r="H7868">
        <v>49</v>
      </c>
      <c r="I7868" t="str">
        <f>INDEX('DATA - Teams'!$C:$C,MATCH(C7868,'DATA - Teams'!$B:$B,0))</f>
        <v>RICHO</v>
      </c>
    </row>
    <row r="7869" spans="1:9" x14ac:dyDescent="0.2">
      <c r="A7869">
        <v>2019</v>
      </c>
      <c r="B7869">
        <v>2</v>
      </c>
      <c r="C7869" t="s">
        <v>430</v>
      </c>
      <c r="D7869" t="s">
        <v>353</v>
      </c>
      <c r="E7869" t="s">
        <v>24</v>
      </c>
      <c r="F7869" t="s">
        <v>41</v>
      </c>
      <c r="G7869">
        <v>88</v>
      </c>
      <c r="H7869">
        <v>85</v>
      </c>
      <c r="I7869" t="str">
        <f>INDEX('DATA - Teams'!$C:$C,MATCH(C7869,'DATA - Teams'!$B:$B,0))</f>
        <v>RICHO</v>
      </c>
    </row>
    <row r="7870" spans="1:9" x14ac:dyDescent="0.2">
      <c r="A7870">
        <v>2019</v>
      </c>
      <c r="B7870">
        <v>2</v>
      </c>
      <c r="C7870" t="s">
        <v>430</v>
      </c>
      <c r="D7870" t="s">
        <v>103</v>
      </c>
      <c r="E7870" t="s">
        <v>24</v>
      </c>
      <c r="F7870" t="s">
        <v>43</v>
      </c>
      <c r="G7870">
        <v>82</v>
      </c>
      <c r="H7870">
        <v>78</v>
      </c>
      <c r="I7870" t="str">
        <f>INDEX('DATA - Teams'!$C:$C,MATCH(C7870,'DATA - Teams'!$B:$B,0))</f>
        <v>RICHO</v>
      </c>
    </row>
    <row r="7871" spans="1:9" x14ac:dyDescent="0.2">
      <c r="A7871">
        <v>2019</v>
      </c>
      <c r="B7871">
        <v>2</v>
      </c>
      <c r="C7871" t="s">
        <v>430</v>
      </c>
      <c r="D7871" t="s">
        <v>249</v>
      </c>
      <c r="E7871" t="s">
        <v>13</v>
      </c>
      <c r="F7871" t="s">
        <v>41</v>
      </c>
      <c r="G7871">
        <v>97</v>
      </c>
      <c r="H7871">
        <v>105</v>
      </c>
      <c r="I7871" t="str">
        <f>INDEX('DATA - Teams'!$C:$C,MATCH(C7871,'DATA - Teams'!$B:$B,0))</f>
        <v>RICHO</v>
      </c>
    </row>
    <row r="7872" spans="1:9" x14ac:dyDescent="0.2">
      <c r="A7872">
        <v>2019</v>
      </c>
      <c r="B7872">
        <v>2</v>
      </c>
      <c r="C7872" t="s">
        <v>430</v>
      </c>
      <c r="D7872" t="s">
        <v>105</v>
      </c>
      <c r="E7872" t="s">
        <v>13</v>
      </c>
      <c r="F7872" t="s">
        <v>41</v>
      </c>
      <c r="G7872">
        <v>109</v>
      </c>
      <c r="H7872">
        <v>77</v>
      </c>
      <c r="I7872" t="str">
        <f>INDEX('DATA - Teams'!$C:$C,MATCH(C7872,'DATA - Teams'!$B:$B,0))</f>
        <v>RICHO</v>
      </c>
    </row>
    <row r="7873" spans="1:9" x14ac:dyDescent="0.2">
      <c r="A7873">
        <v>2019</v>
      </c>
      <c r="B7873">
        <v>2</v>
      </c>
      <c r="C7873" t="s">
        <v>430</v>
      </c>
      <c r="D7873" t="s">
        <v>385</v>
      </c>
      <c r="E7873" t="s">
        <v>35</v>
      </c>
      <c r="F7873" t="s">
        <v>38</v>
      </c>
      <c r="G7873">
        <v>78</v>
      </c>
      <c r="H7873">
        <v>121</v>
      </c>
      <c r="I7873" t="str">
        <f>INDEX('DATA - Teams'!$C:$C,MATCH(C7873,'DATA - Teams'!$B:$B,0))</f>
        <v>RICHO</v>
      </c>
    </row>
    <row r="7874" spans="1:9" x14ac:dyDescent="0.2">
      <c r="A7874">
        <v>2019</v>
      </c>
      <c r="B7874">
        <v>2</v>
      </c>
      <c r="C7874" t="s">
        <v>430</v>
      </c>
      <c r="D7874" t="s">
        <v>50</v>
      </c>
      <c r="E7874" t="s">
        <v>32</v>
      </c>
      <c r="F7874" t="s">
        <v>59</v>
      </c>
      <c r="G7874">
        <v>96</v>
      </c>
      <c r="H7874">
        <v>0</v>
      </c>
      <c r="I7874" t="str">
        <f>INDEX('DATA - Teams'!$C:$C,MATCH(C7874,'DATA - Teams'!$B:$B,0))</f>
        <v>RICHO</v>
      </c>
    </row>
    <row r="7875" spans="1:9" x14ac:dyDescent="0.2">
      <c r="A7875">
        <v>2019</v>
      </c>
      <c r="B7875">
        <v>2</v>
      </c>
      <c r="C7875" t="s">
        <v>430</v>
      </c>
      <c r="D7875" t="s">
        <v>199</v>
      </c>
      <c r="E7875" t="s">
        <v>24</v>
      </c>
      <c r="F7875" t="s">
        <v>59</v>
      </c>
      <c r="G7875">
        <v>80</v>
      </c>
      <c r="H7875">
        <v>96</v>
      </c>
      <c r="I7875" t="str">
        <f>INDEX('DATA - Teams'!$C:$C,MATCH(C7875,'DATA - Teams'!$B:$B,0))</f>
        <v>RICHO</v>
      </c>
    </row>
    <row r="7876" spans="1:9" x14ac:dyDescent="0.2">
      <c r="A7876">
        <v>2019</v>
      </c>
      <c r="B7876">
        <v>2</v>
      </c>
      <c r="C7876" t="s">
        <v>430</v>
      </c>
      <c r="D7876" t="s">
        <v>281</v>
      </c>
      <c r="E7876" t="s">
        <v>21</v>
      </c>
      <c r="F7876" t="s">
        <v>59</v>
      </c>
      <c r="G7876">
        <v>110</v>
      </c>
      <c r="H7876">
        <v>0</v>
      </c>
      <c r="I7876" t="str">
        <f>INDEX('DATA - Teams'!$C:$C,MATCH(C7876,'DATA - Teams'!$B:$B,0))</f>
        <v>RICHO</v>
      </c>
    </row>
    <row r="7877" spans="1:9" x14ac:dyDescent="0.2">
      <c r="A7877">
        <v>2019</v>
      </c>
      <c r="B7877">
        <v>2</v>
      </c>
      <c r="C7877" t="s">
        <v>430</v>
      </c>
      <c r="D7877" t="s">
        <v>176</v>
      </c>
      <c r="E7877" t="s">
        <v>35</v>
      </c>
      <c r="F7877" t="s">
        <v>59</v>
      </c>
      <c r="G7877">
        <v>70</v>
      </c>
      <c r="H7877">
        <v>56</v>
      </c>
      <c r="I7877" t="str">
        <f>INDEX('DATA - Teams'!$C:$C,MATCH(C7877,'DATA - Teams'!$B:$B,0))</f>
        <v>RICHO</v>
      </c>
    </row>
    <row r="7878" spans="1:9" x14ac:dyDescent="0.2">
      <c r="A7878">
        <v>2019</v>
      </c>
      <c r="B7878">
        <v>2</v>
      </c>
      <c r="C7878" t="s">
        <v>427</v>
      </c>
      <c r="D7878" t="s">
        <v>272</v>
      </c>
      <c r="E7878" t="s">
        <v>17</v>
      </c>
      <c r="F7878" t="s">
        <v>38</v>
      </c>
      <c r="G7878">
        <v>79</v>
      </c>
      <c r="H7878">
        <v>51</v>
      </c>
      <c r="I7878" t="str">
        <f>INDEX('DATA - Teams'!$C:$C,MATCH(C7878,'DATA - Teams'!$B:$B,0))</f>
        <v>MELONS</v>
      </c>
    </row>
    <row r="7879" spans="1:9" x14ac:dyDescent="0.2">
      <c r="A7879">
        <v>2019</v>
      </c>
      <c r="B7879">
        <v>2</v>
      </c>
      <c r="C7879" t="s">
        <v>427</v>
      </c>
      <c r="D7879" t="s">
        <v>125</v>
      </c>
      <c r="E7879" t="s">
        <v>36</v>
      </c>
      <c r="F7879" t="s">
        <v>43</v>
      </c>
      <c r="G7879">
        <v>101</v>
      </c>
      <c r="H7879">
        <v>95</v>
      </c>
      <c r="I7879" t="str">
        <f>INDEX('DATA - Teams'!$C:$C,MATCH(C7879,'DATA - Teams'!$B:$B,0))</f>
        <v>MELONS</v>
      </c>
    </row>
    <row r="7880" spans="1:9" x14ac:dyDescent="0.2">
      <c r="A7880">
        <v>2019</v>
      </c>
      <c r="B7880">
        <v>2</v>
      </c>
      <c r="C7880" t="s">
        <v>427</v>
      </c>
      <c r="D7880" t="s">
        <v>242</v>
      </c>
      <c r="E7880" t="s">
        <v>36</v>
      </c>
      <c r="F7880" t="s">
        <v>38</v>
      </c>
      <c r="G7880">
        <v>88</v>
      </c>
      <c r="H7880">
        <v>77</v>
      </c>
      <c r="I7880" t="str">
        <f>INDEX('DATA - Teams'!$C:$C,MATCH(C7880,'DATA - Teams'!$B:$B,0))</f>
        <v>MELONS</v>
      </c>
    </row>
    <row r="7881" spans="1:9" x14ac:dyDescent="0.2">
      <c r="A7881">
        <v>2019</v>
      </c>
      <c r="B7881">
        <v>2</v>
      </c>
      <c r="C7881" t="s">
        <v>427</v>
      </c>
      <c r="D7881" t="s">
        <v>265</v>
      </c>
      <c r="E7881" t="s">
        <v>33</v>
      </c>
      <c r="F7881" t="s">
        <v>43</v>
      </c>
      <c r="G7881">
        <v>82</v>
      </c>
      <c r="H7881">
        <v>88</v>
      </c>
      <c r="I7881" t="str">
        <f>INDEX('DATA - Teams'!$C:$C,MATCH(C7881,'DATA - Teams'!$B:$B,0))</f>
        <v>MELONS</v>
      </c>
    </row>
    <row r="7882" spans="1:9" x14ac:dyDescent="0.2">
      <c r="A7882">
        <v>2019</v>
      </c>
      <c r="B7882">
        <v>2</v>
      </c>
      <c r="C7882" t="s">
        <v>427</v>
      </c>
      <c r="D7882" t="s">
        <v>234</v>
      </c>
      <c r="E7882" t="s">
        <v>22</v>
      </c>
      <c r="F7882" t="s">
        <v>38</v>
      </c>
      <c r="G7882">
        <v>78</v>
      </c>
      <c r="H7882">
        <v>92</v>
      </c>
      <c r="I7882" t="str">
        <f>INDEX('DATA - Teams'!$C:$C,MATCH(C7882,'DATA - Teams'!$B:$B,0))</f>
        <v>MELONS</v>
      </c>
    </row>
    <row r="7883" spans="1:9" x14ac:dyDescent="0.2">
      <c r="A7883">
        <v>2019</v>
      </c>
      <c r="B7883">
        <v>2</v>
      </c>
      <c r="C7883" t="s">
        <v>427</v>
      </c>
      <c r="D7883" t="s">
        <v>393</v>
      </c>
      <c r="E7883" t="s">
        <v>20</v>
      </c>
      <c r="F7883" t="s">
        <v>38</v>
      </c>
      <c r="G7883">
        <v>106</v>
      </c>
      <c r="H7883">
        <v>111</v>
      </c>
      <c r="I7883" t="str">
        <f>INDEX('DATA - Teams'!$C:$C,MATCH(C7883,'DATA - Teams'!$B:$B,0))</f>
        <v>MELONS</v>
      </c>
    </row>
    <row r="7884" spans="1:9" x14ac:dyDescent="0.2">
      <c r="A7884">
        <v>2019</v>
      </c>
      <c r="B7884">
        <v>2</v>
      </c>
      <c r="C7884" t="s">
        <v>427</v>
      </c>
      <c r="D7884" t="s">
        <v>155</v>
      </c>
      <c r="E7884" t="s">
        <v>20</v>
      </c>
      <c r="F7884" t="s">
        <v>38</v>
      </c>
      <c r="G7884">
        <v>84</v>
      </c>
      <c r="H7884">
        <v>105</v>
      </c>
      <c r="I7884" t="str">
        <f>INDEX('DATA - Teams'!$C:$C,MATCH(C7884,'DATA - Teams'!$B:$B,0))</f>
        <v>MELONS</v>
      </c>
    </row>
    <row r="7885" spans="1:9" x14ac:dyDescent="0.2">
      <c r="A7885">
        <v>2019</v>
      </c>
      <c r="B7885">
        <v>2</v>
      </c>
      <c r="C7885" t="s">
        <v>427</v>
      </c>
      <c r="D7885" t="s">
        <v>207</v>
      </c>
      <c r="E7885" t="s">
        <v>20</v>
      </c>
      <c r="F7885" t="s">
        <v>41</v>
      </c>
      <c r="G7885">
        <v>81</v>
      </c>
      <c r="H7885">
        <v>63</v>
      </c>
      <c r="I7885" t="str">
        <f>INDEX('DATA - Teams'!$C:$C,MATCH(C7885,'DATA - Teams'!$B:$B,0))</f>
        <v>MELONS</v>
      </c>
    </row>
    <row r="7886" spans="1:9" x14ac:dyDescent="0.2">
      <c r="A7886">
        <v>2019</v>
      </c>
      <c r="B7886">
        <v>2</v>
      </c>
      <c r="C7886" t="s">
        <v>427</v>
      </c>
      <c r="D7886" t="s">
        <v>443</v>
      </c>
      <c r="E7886" t="s">
        <v>18</v>
      </c>
      <c r="F7886" t="s">
        <v>41</v>
      </c>
      <c r="G7886">
        <v>89</v>
      </c>
      <c r="H7886">
        <v>91</v>
      </c>
      <c r="I7886" t="str">
        <f>INDEX('DATA - Teams'!$C:$C,MATCH(C7886,'DATA - Teams'!$B:$B,0))</f>
        <v>MELONS</v>
      </c>
    </row>
    <row r="7887" spans="1:9" x14ac:dyDescent="0.2">
      <c r="A7887">
        <v>2019</v>
      </c>
      <c r="B7887">
        <v>2</v>
      </c>
      <c r="C7887" t="s">
        <v>427</v>
      </c>
      <c r="D7887" t="s">
        <v>329</v>
      </c>
      <c r="E7887" t="s">
        <v>18</v>
      </c>
      <c r="F7887" t="s">
        <v>41</v>
      </c>
      <c r="G7887">
        <v>125</v>
      </c>
      <c r="H7887">
        <v>140</v>
      </c>
      <c r="I7887" t="str">
        <f>INDEX('DATA - Teams'!$C:$C,MATCH(C7887,'DATA - Teams'!$B:$B,0))</f>
        <v>MELONS</v>
      </c>
    </row>
    <row r="7888" spans="1:9" x14ac:dyDescent="0.2">
      <c r="A7888">
        <v>2019</v>
      </c>
      <c r="B7888">
        <v>2</v>
      </c>
      <c r="C7888" t="s">
        <v>427</v>
      </c>
      <c r="D7888" t="s">
        <v>409</v>
      </c>
      <c r="E7888" t="s">
        <v>16</v>
      </c>
      <c r="F7888" t="s">
        <v>43</v>
      </c>
      <c r="G7888">
        <v>81</v>
      </c>
      <c r="H7888">
        <v>81</v>
      </c>
      <c r="I7888" t="str">
        <f>INDEX('DATA - Teams'!$C:$C,MATCH(C7888,'DATA - Teams'!$B:$B,0))</f>
        <v>MELONS</v>
      </c>
    </row>
    <row r="7889" spans="1:9" x14ac:dyDescent="0.2">
      <c r="A7889">
        <v>2019</v>
      </c>
      <c r="B7889">
        <v>2</v>
      </c>
      <c r="C7889" t="s">
        <v>427</v>
      </c>
      <c r="D7889" t="s">
        <v>282</v>
      </c>
      <c r="E7889" t="s">
        <v>14</v>
      </c>
      <c r="F7889" t="s">
        <v>41</v>
      </c>
      <c r="G7889">
        <v>92</v>
      </c>
      <c r="H7889">
        <v>66</v>
      </c>
      <c r="I7889" t="str">
        <f>INDEX('DATA - Teams'!$C:$C,MATCH(C7889,'DATA - Teams'!$B:$B,0))</f>
        <v>MELONS</v>
      </c>
    </row>
    <row r="7890" spans="1:9" x14ac:dyDescent="0.2">
      <c r="A7890">
        <v>2019</v>
      </c>
      <c r="B7890">
        <v>2</v>
      </c>
      <c r="C7890" t="s">
        <v>427</v>
      </c>
      <c r="D7890" t="s">
        <v>240</v>
      </c>
      <c r="E7890" t="s">
        <v>23</v>
      </c>
      <c r="F7890" t="s">
        <v>52</v>
      </c>
      <c r="G7890">
        <v>97</v>
      </c>
      <c r="H7890">
        <v>66</v>
      </c>
      <c r="I7890" t="str">
        <f>INDEX('DATA - Teams'!$C:$C,MATCH(C7890,'DATA - Teams'!$B:$B,0))</f>
        <v>MELONS</v>
      </c>
    </row>
    <row r="7891" spans="1:9" x14ac:dyDescent="0.2">
      <c r="A7891">
        <v>2019</v>
      </c>
      <c r="B7891">
        <v>2</v>
      </c>
      <c r="C7891" t="s">
        <v>427</v>
      </c>
      <c r="D7891" t="s">
        <v>263</v>
      </c>
      <c r="E7891" t="s">
        <v>13</v>
      </c>
      <c r="F7891" t="s">
        <v>41</v>
      </c>
      <c r="G7891">
        <v>89</v>
      </c>
      <c r="H7891">
        <v>100</v>
      </c>
      <c r="I7891" t="str">
        <f>INDEX('DATA - Teams'!$C:$C,MATCH(C7891,'DATA - Teams'!$B:$B,0))</f>
        <v>MELONS</v>
      </c>
    </row>
    <row r="7892" spans="1:9" x14ac:dyDescent="0.2">
      <c r="A7892">
        <v>2019</v>
      </c>
      <c r="B7892">
        <v>2</v>
      </c>
      <c r="C7892" t="s">
        <v>427</v>
      </c>
      <c r="D7892" t="s">
        <v>301</v>
      </c>
      <c r="E7892" t="s">
        <v>27</v>
      </c>
      <c r="F7892" t="s">
        <v>41</v>
      </c>
      <c r="G7892">
        <v>129</v>
      </c>
      <c r="H7892">
        <v>116</v>
      </c>
      <c r="I7892" t="str">
        <f>INDEX('DATA - Teams'!$C:$C,MATCH(C7892,'DATA - Teams'!$B:$B,0))</f>
        <v>MELONS</v>
      </c>
    </row>
    <row r="7893" spans="1:9" x14ac:dyDescent="0.2">
      <c r="A7893">
        <v>2019</v>
      </c>
      <c r="B7893">
        <v>2</v>
      </c>
      <c r="C7893" t="s">
        <v>427</v>
      </c>
      <c r="D7893" t="s">
        <v>241</v>
      </c>
      <c r="E7893" t="s">
        <v>27</v>
      </c>
      <c r="F7893" t="s">
        <v>41</v>
      </c>
      <c r="G7893">
        <v>89</v>
      </c>
      <c r="H7893">
        <v>51</v>
      </c>
      <c r="I7893" t="str">
        <f>INDEX('DATA - Teams'!$C:$C,MATCH(C7893,'DATA - Teams'!$B:$B,0))</f>
        <v>MELONS</v>
      </c>
    </row>
    <row r="7894" spans="1:9" x14ac:dyDescent="0.2">
      <c r="A7894">
        <v>2019</v>
      </c>
      <c r="B7894">
        <v>2</v>
      </c>
      <c r="C7894" t="s">
        <v>427</v>
      </c>
      <c r="D7894" t="s">
        <v>177</v>
      </c>
      <c r="E7894" t="s">
        <v>27</v>
      </c>
      <c r="F7894" t="s">
        <v>43</v>
      </c>
      <c r="G7894">
        <v>103</v>
      </c>
      <c r="H7894">
        <v>72</v>
      </c>
      <c r="I7894" t="str">
        <f>INDEX('DATA - Teams'!$C:$C,MATCH(C7894,'DATA - Teams'!$B:$B,0))</f>
        <v>MELONS</v>
      </c>
    </row>
    <row r="7895" spans="1:9" x14ac:dyDescent="0.2">
      <c r="A7895">
        <v>2019</v>
      </c>
      <c r="B7895">
        <v>2</v>
      </c>
      <c r="C7895" t="s">
        <v>427</v>
      </c>
      <c r="D7895" t="s">
        <v>358</v>
      </c>
      <c r="E7895" t="s">
        <v>21</v>
      </c>
      <c r="F7895" t="s">
        <v>43</v>
      </c>
      <c r="G7895">
        <v>82</v>
      </c>
      <c r="H7895">
        <v>77</v>
      </c>
      <c r="I7895" t="str">
        <f>INDEX('DATA - Teams'!$C:$C,MATCH(C7895,'DATA - Teams'!$B:$B,0))</f>
        <v>MELONS</v>
      </c>
    </row>
    <row r="7896" spans="1:9" x14ac:dyDescent="0.2">
      <c r="A7896">
        <v>2019</v>
      </c>
      <c r="B7896">
        <v>2</v>
      </c>
      <c r="C7896" t="s">
        <v>427</v>
      </c>
      <c r="D7896" t="s">
        <v>154</v>
      </c>
      <c r="E7896" t="s">
        <v>22</v>
      </c>
      <c r="F7896" t="s">
        <v>59</v>
      </c>
      <c r="G7896">
        <v>95</v>
      </c>
      <c r="H7896">
        <v>0</v>
      </c>
      <c r="I7896" t="str">
        <f>INDEX('DATA - Teams'!$C:$C,MATCH(C7896,'DATA - Teams'!$B:$B,0))</f>
        <v>MELONS</v>
      </c>
    </row>
    <row r="7897" spans="1:9" x14ac:dyDescent="0.2">
      <c r="A7897">
        <v>2019</v>
      </c>
      <c r="B7897">
        <v>2</v>
      </c>
      <c r="C7897" t="s">
        <v>427</v>
      </c>
      <c r="D7897" t="s">
        <v>279</v>
      </c>
      <c r="E7897" t="s">
        <v>32</v>
      </c>
      <c r="F7897" t="s">
        <v>59</v>
      </c>
      <c r="G7897">
        <v>103</v>
      </c>
      <c r="H7897">
        <v>0</v>
      </c>
      <c r="I7897" t="str">
        <f>INDEX('DATA - Teams'!$C:$C,MATCH(C7897,'DATA - Teams'!$B:$B,0))</f>
        <v>MELONS</v>
      </c>
    </row>
    <row r="7898" spans="1:9" x14ac:dyDescent="0.2">
      <c r="A7898">
        <v>2019</v>
      </c>
      <c r="B7898">
        <v>2</v>
      </c>
      <c r="C7898" t="s">
        <v>427</v>
      </c>
      <c r="D7898" t="s">
        <v>361</v>
      </c>
      <c r="E7898" t="s">
        <v>10</v>
      </c>
      <c r="F7898" t="s">
        <v>59</v>
      </c>
      <c r="G7898">
        <v>79</v>
      </c>
      <c r="H7898">
        <v>45</v>
      </c>
      <c r="I7898" t="str">
        <f>INDEX('DATA - Teams'!$C:$C,MATCH(C7898,'DATA - Teams'!$B:$B,0))</f>
        <v>MELONS</v>
      </c>
    </row>
    <row r="7899" spans="1:9" x14ac:dyDescent="0.2">
      <c r="A7899">
        <v>2019</v>
      </c>
      <c r="B7899">
        <v>2</v>
      </c>
      <c r="C7899" t="s">
        <v>427</v>
      </c>
      <c r="D7899" t="s">
        <v>341</v>
      </c>
      <c r="E7899" t="s">
        <v>24</v>
      </c>
      <c r="F7899" t="s">
        <v>59</v>
      </c>
      <c r="G7899">
        <v>99</v>
      </c>
      <c r="H7899">
        <v>0</v>
      </c>
      <c r="I7899" t="str">
        <f>INDEX('DATA - Teams'!$C:$C,MATCH(C7899,'DATA - Teams'!$B:$B,0))</f>
        <v>MELONS</v>
      </c>
    </row>
    <row r="7900" spans="1:9" x14ac:dyDescent="0.2">
      <c r="A7900">
        <v>2019</v>
      </c>
      <c r="B7900">
        <v>2</v>
      </c>
      <c r="C7900" t="s">
        <v>434</v>
      </c>
      <c r="D7900" t="s">
        <v>340</v>
      </c>
      <c r="E7900" t="s">
        <v>36</v>
      </c>
      <c r="F7900" t="s">
        <v>52</v>
      </c>
      <c r="G7900">
        <v>87</v>
      </c>
      <c r="H7900">
        <v>56</v>
      </c>
      <c r="I7900" t="str">
        <f>INDEX('DATA - Teams'!$C:$C,MATCH(C7900,'DATA - Teams'!$B:$B,0))</f>
        <v>CHIEF</v>
      </c>
    </row>
    <row r="7901" spans="1:9" x14ac:dyDescent="0.2">
      <c r="A7901">
        <v>2019</v>
      </c>
      <c r="B7901">
        <v>2</v>
      </c>
      <c r="C7901" t="s">
        <v>434</v>
      </c>
      <c r="D7901" t="s">
        <v>114</v>
      </c>
      <c r="E7901" t="s">
        <v>33</v>
      </c>
      <c r="F7901" t="s">
        <v>41</v>
      </c>
      <c r="G7901">
        <v>109</v>
      </c>
      <c r="H7901">
        <v>135</v>
      </c>
      <c r="I7901" t="str">
        <f>INDEX('DATA - Teams'!$C:$C,MATCH(C7901,'DATA - Teams'!$B:$B,0))</f>
        <v>CHIEF</v>
      </c>
    </row>
    <row r="7902" spans="1:9" x14ac:dyDescent="0.2">
      <c r="A7902">
        <v>2019</v>
      </c>
      <c r="B7902">
        <v>2</v>
      </c>
      <c r="C7902" t="s">
        <v>434</v>
      </c>
      <c r="D7902" t="s">
        <v>239</v>
      </c>
      <c r="E7902" t="s">
        <v>22</v>
      </c>
      <c r="F7902" t="s">
        <v>41</v>
      </c>
      <c r="G7902">
        <v>107</v>
      </c>
      <c r="H7902">
        <v>95</v>
      </c>
      <c r="I7902" t="str">
        <f>INDEX('DATA - Teams'!$C:$C,MATCH(C7902,'DATA - Teams'!$B:$B,0))</f>
        <v>CHIEF</v>
      </c>
    </row>
    <row r="7903" spans="1:9" x14ac:dyDescent="0.2">
      <c r="A7903">
        <v>2019</v>
      </c>
      <c r="B7903">
        <v>2</v>
      </c>
      <c r="C7903" t="s">
        <v>434</v>
      </c>
      <c r="D7903" t="s">
        <v>293</v>
      </c>
      <c r="E7903" t="s">
        <v>22</v>
      </c>
      <c r="F7903" t="s">
        <v>41</v>
      </c>
      <c r="G7903">
        <v>52</v>
      </c>
      <c r="H7903">
        <v>128</v>
      </c>
      <c r="I7903" t="str">
        <f>INDEX('DATA - Teams'!$C:$C,MATCH(C7903,'DATA - Teams'!$B:$B,0))</f>
        <v>CHIEF</v>
      </c>
    </row>
    <row r="7904" spans="1:9" x14ac:dyDescent="0.2">
      <c r="A7904">
        <v>2019</v>
      </c>
      <c r="B7904">
        <v>2</v>
      </c>
      <c r="C7904" t="s">
        <v>434</v>
      </c>
      <c r="D7904" t="s">
        <v>286</v>
      </c>
      <c r="E7904" t="s">
        <v>20</v>
      </c>
      <c r="F7904" t="s">
        <v>38</v>
      </c>
      <c r="G7904">
        <v>103</v>
      </c>
      <c r="H7904">
        <v>112</v>
      </c>
      <c r="I7904" t="str">
        <f>INDEX('DATA - Teams'!$C:$C,MATCH(C7904,'DATA - Teams'!$B:$B,0))</f>
        <v>CHIEF</v>
      </c>
    </row>
    <row r="7905" spans="1:9" x14ac:dyDescent="0.2">
      <c r="A7905">
        <v>2019</v>
      </c>
      <c r="B7905">
        <v>2</v>
      </c>
      <c r="C7905" t="s">
        <v>434</v>
      </c>
      <c r="D7905" t="s">
        <v>244</v>
      </c>
      <c r="E7905" t="s">
        <v>20</v>
      </c>
      <c r="F7905" t="s">
        <v>41</v>
      </c>
      <c r="G7905">
        <v>112</v>
      </c>
      <c r="H7905">
        <v>108</v>
      </c>
      <c r="I7905" t="str">
        <f>INDEX('DATA - Teams'!$C:$C,MATCH(C7905,'DATA - Teams'!$B:$B,0))</f>
        <v>CHIEF</v>
      </c>
    </row>
    <row r="7906" spans="1:9" x14ac:dyDescent="0.2">
      <c r="A7906">
        <v>2019</v>
      </c>
      <c r="B7906">
        <v>2</v>
      </c>
      <c r="C7906" t="s">
        <v>434</v>
      </c>
      <c r="D7906" t="s">
        <v>352</v>
      </c>
      <c r="E7906" t="s">
        <v>18</v>
      </c>
      <c r="F7906" t="s">
        <v>43</v>
      </c>
      <c r="G7906">
        <v>105</v>
      </c>
      <c r="H7906">
        <v>88</v>
      </c>
      <c r="I7906" t="str">
        <f>INDEX('DATA - Teams'!$C:$C,MATCH(C7906,'DATA - Teams'!$B:$B,0))</f>
        <v>CHIEF</v>
      </c>
    </row>
    <row r="7907" spans="1:9" x14ac:dyDescent="0.2">
      <c r="A7907">
        <v>2019</v>
      </c>
      <c r="B7907">
        <v>2</v>
      </c>
      <c r="C7907" t="s">
        <v>434</v>
      </c>
      <c r="D7907" t="s">
        <v>77</v>
      </c>
      <c r="E7907" t="s">
        <v>10</v>
      </c>
      <c r="F7907" t="s">
        <v>43</v>
      </c>
      <c r="G7907">
        <v>71</v>
      </c>
      <c r="H7907">
        <v>74</v>
      </c>
      <c r="I7907" t="str">
        <f>INDEX('DATA - Teams'!$C:$C,MATCH(C7907,'DATA - Teams'!$B:$B,0))</f>
        <v>CHIEF</v>
      </c>
    </row>
    <row r="7908" spans="1:9" x14ac:dyDescent="0.2">
      <c r="A7908">
        <v>2019</v>
      </c>
      <c r="B7908">
        <v>2</v>
      </c>
      <c r="C7908" t="s">
        <v>434</v>
      </c>
      <c r="D7908" t="s">
        <v>163</v>
      </c>
      <c r="E7908" t="s">
        <v>16</v>
      </c>
      <c r="F7908" t="s">
        <v>38</v>
      </c>
      <c r="G7908">
        <v>106</v>
      </c>
      <c r="H7908">
        <v>47</v>
      </c>
      <c r="I7908" t="str">
        <f>INDEX('DATA - Teams'!$C:$C,MATCH(C7908,'DATA - Teams'!$B:$B,0))</f>
        <v>CHIEF</v>
      </c>
    </row>
    <row r="7909" spans="1:9" x14ac:dyDescent="0.2">
      <c r="A7909">
        <v>2019</v>
      </c>
      <c r="B7909">
        <v>2</v>
      </c>
      <c r="C7909" t="s">
        <v>434</v>
      </c>
      <c r="D7909" t="s">
        <v>310</v>
      </c>
      <c r="E7909" t="s">
        <v>16</v>
      </c>
      <c r="F7909" t="s">
        <v>41</v>
      </c>
      <c r="G7909">
        <v>81</v>
      </c>
      <c r="H7909">
        <v>106</v>
      </c>
      <c r="I7909" t="str">
        <f>INDEX('DATA - Teams'!$C:$C,MATCH(C7909,'DATA - Teams'!$B:$B,0))</f>
        <v>CHIEF</v>
      </c>
    </row>
    <row r="7910" spans="1:9" x14ac:dyDescent="0.2">
      <c r="A7910">
        <v>2019</v>
      </c>
      <c r="B7910">
        <v>2</v>
      </c>
      <c r="C7910" t="s">
        <v>434</v>
      </c>
      <c r="D7910" t="s">
        <v>413</v>
      </c>
      <c r="E7910" t="s">
        <v>16</v>
      </c>
      <c r="F7910" t="s">
        <v>43</v>
      </c>
      <c r="G7910">
        <v>86</v>
      </c>
      <c r="H7910">
        <v>82</v>
      </c>
      <c r="I7910" t="str">
        <f>INDEX('DATA - Teams'!$C:$C,MATCH(C7910,'DATA - Teams'!$B:$B,0))</f>
        <v>CHIEF</v>
      </c>
    </row>
    <row r="7911" spans="1:9" x14ac:dyDescent="0.2">
      <c r="A7911">
        <v>2019</v>
      </c>
      <c r="B7911">
        <v>2</v>
      </c>
      <c r="C7911" t="s">
        <v>434</v>
      </c>
      <c r="D7911" t="s">
        <v>304</v>
      </c>
      <c r="E7911" t="s">
        <v>14</v>
      </c>
      <c r="F7911" t="s">
        <v>38</v>
      </c>
      <c r="G7911">
        <v>69</v>
      </c>
      <c r="H7911">
        <v>33</v>
      </c>
      <c r="I7911" t="str">
        <f>INDEX('DATA - Teams'!$C:$C,MATCH(C7911,'DATA - Teams'!$B:$B,0))</f>
        <v>CHIEF</v>
      </c>
    </row>
    <row r="7912" spans="1:9" x14ac:dyDescent="0.2">
      <c r="A7912">
        <v>2019</v>
      </c>
      <c r="B7912">
        <v>2</v>
      </c>
      <c r="C7912" t="s">
        <v>434</v>
      </c>
      <c r="D7912" t="s">
        <v>132</v>
      </c>
      <c r="E7912" t="s">
        <v>23</v>
      </c>
      <c r="F7912" t="s">
        <v>41</v>
      </c>
      <c r="G7912">
        <v>114</v>
      </c>
      <c r="H7912">
        <v>159</v>
      </c>
      <c r="I7912" t="str">
        <f>INDEX('DATA - Teams'!$C:$C,MATCH(C7912,'DATA - Teams'!$B:$B,0))</f>
        <v>CHIEF</v>
      </c>
    </row>
    <row r="7913" spans="1:9" x14ac:dyDescent="0.2">
      <c r="A7913">
        <v>2019</v>
      </c>
      <c r="B7913">
        <v>2</v>
      </c>
      <c r="C7913" t="s">
        <v>434</v>
      </c>
      <c r="D7913" t="s">
        <v>124</v>
      </c>
      <c r="E7913" t="s">
        <v>24</v>
      </c>
      <c r="F7913" t="s">
        <v>41</v>
      </c>
      <c r="G7913">
        <v>123</v>
      </c>
      <c r="H7913">
        <v>124</v>
      </c>
      <c r="I7913" t="str">
        <f>INDEX('DATA - Teams'!$C:$C,MATCH(C7913,'DATA - Teams'!$B:$B,0))</f>
        <v>CHIEF</v>
      </c>
    </row>
    <row r="7914" spans="1:9" x14ac:dyDescent="0.2">
      <c r="A7914">
        <v>2019</v>
      </c>
      <c r="B7914">
        <v>2</v>
      </c>
      <c r="C7914" t="s">
        <v>434</v>
      </c>
      <c r="D7914" t="s">
        <v>284</v>
      </c>
      <c r="E7914" t="s">
        <v>13</v>
      </c>
      <c r="F7914" t="s">
        <v>43</v>
      </c>
      <c r="G7914">
        <v>93</v>
      </c>
      <c r="H7914">
        <v>134</v>
      </c>
      <c r="I7914" t="str">
        <f>INDEX('DATA - Teams'!$C:$C,MATCH(C7914,'DATA - Teams'!$B:$B,0))</f>
        <v>CHIEF</v>
      </c>
    </row>
    <row r="7915" spans="1:9" x14ac:dyDescent="0.2">
      <c r="A7915">
        <v>2019</v>
      </c>
      <c r="B7915">
        <v>2</v>
      </c>
      <c r="C7915" t="s">
        <v>434</v>
      </c>
      <c r="D7915" t="s">
        <v>297</v>
      </c>
      <c r="E7915" t="s">
        <v>21</v>
      </c>
      <c r="F7915" t="s">
        <v>38</v>
      </c>
      <c r="G7915">
        <v>97</v>
      </c>
      <c r="H7915">
        <v>110</v>
      </c>
      <c r="I7915" t="str">
        <f>INDEX('DATA - Teams'!$C:$C,MATCH(C7915,'DATA - Teams'!$B:$B,0))</f>
        <v>CHIEF</v>
      </c>
    </row>
    <row r="7916" spans="1:9" x14ac:dyDescent="0.2">
      <c r="A7916">
        <v>2019</v>
      </c>
      <c r="B7916">
        <v>2</v>
      </c>
      <c r="C7916" t="s">
        <v>434</v>
      </c>
      <c r="D7916" t="s">
        <v>37</v>
      </c>
      <c r="E7916" t="s">
        <v>21</v>
      </c>
      <c r="F7916" t="s">
        <v>38</v>
      </c>
      <c r="G7916">
        <v>76</v>
      </c>
      <c r="H7916">
        <v>82</v>
      </c>
      <c r="I7916" t="str">
        <f>INDEX('DATA - Teams'!$C:$C,MATCH(C7916,'DATA - Teams'!$B:$B,0))</f>
        <v>CHIEF</v>
      </c>
    </row>
    <row r="7917" spans="1:9" x14ac:dyDescent="0.2">
      <c r="A7917">
        <v>2019</v>
      </c>
      <c r="B7917">
        <v>2</v>
      </c>
      <c r="C7917" t="s">
        <v>434</v>
      </c>
      <c r="D7917" t="s">
        <v>259</v>
      </c>
      <c r="E7917" t="s">
        <v>35</v>
      </c>
      <c r="F7917" t="s">
        <v>43</v>
      </c>
      <c r="G7917">
        <v>89</v>
      </c>
      <c r="H7917">
        <v>72</v>
      </c>
      <c r="I7917" t="str">
        <f>INDEX('DATA - Teams'!$C:$C,MATCH(C7917,'DATA - Teams'!$B:$B,0))</f>
        <v>CHIEF</v>
      </c>
    </row>
    <row r="7918" spans="1:9" x14ac:dyDescent="0.2">
      <c r="A7918">
        <v>2019</v>
      </c>
      <c r="B7918">
        <v>2</v>
      </c>
      <c r="C7918" t="s">
        <v>434</v>
      </c>
      <c r="D7918" t="s">
        <v>128</v>
      </c>
      <c r="E7918" t="s">
        <v>18</v>
      </c>
      <c r="F7918" t="s">
        <v>59</v>
      </c>
      <c r="G7918">
        <v>86</v>
      </c>
      <c r="H7918">
        <v>87</v>
      </c>
      <c r="I7918" t="str">
        <f>INDEX('DATA - Teams'!$C:$C,MATCH(C7918,'DATA - Teams'!$B:$B,0))</f>
        <v>CHIEF</v>
      </c>
    </row>
    <row r="7919" spans="1:9" x14ac:dyDescent="0.2">
      <c r="A7919">
        <v>2019</v>
      </c>
      <c r="B7919">
        <v>2</v>
      </c>
      <c r="C7919" t="s">
        <v>434</v>
      </c>
      <c r="D7919" t="s">
        <v>359</v>
      </c>
      <c r="E7919" t="s">
        <v>10</v>
      </c>
      <c r="F7919" t="s">
        <v>59</v>
      </c>
      <c r="G7919">
        <v>95</v>
      </c>
      <c r="H7919">
        <v>104</v>
      </c>
      <c r="I7919" t="str">
        <f>INDEX('DATA - Teams'!$C:$C,MATCH(C7919,'DATA - Teams'!$B:$B,0))</f>
        <v>CHIEF</v>
      </c>
    </row>
    <row r="7920" spans="1:9" x14ac:dyDescent="0.2">
      <c r="A7920">
        <v>2019</v>
      </c>
      <c r="B7920">
        <v>2</v>
      </c>
      <c r="C7920" t="s">
        <v>434</v>
      </c>
      <c r="D7920" t="s">
        <v>362</v>
      </c>
      <c r="E7920" t="s">
        <v>10</v>
      </c>
      <c r="F7920" t="s">
        <v>59</v>
      </c>
      <c r="G7920">
        <v>88</v>
      </c>
      <c r="H7920">
        <v>74</v>
      </c>
      <c r="I7920" t="str">
        <f>INDEX('DATA - Teams'!$C:$C,MATCH(C7920,'DATA - Teams'!$B:$B,0))</f>
        <v>CHIEF</v>
      </c>
    </row>
    <row r="7921" spans="1:9" x14ac:dyDescent="0.2">
      <c r="A7921">
        <v>2019</v>
      </c>
      <c r="B7921">
        <v>2</v>
      </c>
      <c r="C7921" t="s">
        <v>434</v>
      </c>
      <c r="D7921" t="s">
        <v>57</v>
      </c>
      <c r="E7921" t="s">
        <v>13</v>
      </c>
      <c r="F7921" t="s">
        <v>59</v>
      </c>
      <c r="G7921">
        <v>110</v>
      </c>
      <c r="H7921">
        <v>0</v>
      </c>
      <c r="I7921" t="str">
        <f>INDEX('DATA - Teams'!$C:$C,MATCH(C7921,'DATA - Teams'!$B:$B,0))</f>
        <v>CHIEF</v>
      </c>
    </row>
    <row r="7922" spans="1:9" x14ac:dyDescent="0.2">
      <c r="A7922">
        <v>2019</v>
      </c>
      <c r="B7922">
        <v>2</v>
      </c>
      <c r="C7922" t="s">
        <v>438</v>
      </c>
      <c r="D7922" t="s">
        <v>350</v>
      </c>
      <c r="E7922" t="s">
        <v>17</v>
      </c>
      <c r="F7922" t="s">
        <v>41</v>
      </c>
      <c r="G7922">
        <v>106</v>
      </c>
      <c r="H7922">
        <v>124</v>
      </c>
      <c r="I7922" t="str">
        <f>INDEX('DATA - Teams'!$C:$C,MATCH(C7922,'DATA - Teams'!$B:$B,0))</f>
        <v>KAPPAZ</v>
      </c>
    </row>
    <row r="7923" spans="1:9" x14ac:dyDescent="0.2">
      <c r="A7923">
        <v>2019</v>
      </c>
      <c r="B7923">
        <v>2</v>
      </c>
      <c r="C7923" t="s">
        <v>438</v>
      </c>
      <c r="D7923" t="s">
        <v>1064</v>
      </c>
      <c r="E7923" t="s">
        <v>36</v>
      </c>
      <c r="F7923" t="s">
        <v>41</v>
      </c>
      <c r="G7923">
        <v>102</v>
      </c>
      <c r="H7923">
        <v>136</v>
      </c>
      <c r="I7923" t="str">
        <f>INDEX('DATA - Teams'!$C:$C,MATCH(C7923,'DATA - Teams'!$B:$B,0))</f>
        <v>KAPPAZ</v>
      </c>
    </row>
    <row r="7924" spans="1:9" x14ac:dyDescent="0.2">
      <c r="A7924">
        <v>2019</v>
      </c>
      <c r="B7924">
        <v>2</v>
      </c>
      <c r="C7924" t="s">
        <v>438</v>
      </c>
      <c r="D7924" t="s">
        <v>157</v>
      </c>
      <c r="E7924" t="s">
        <v>33</v>
      </c>
      <c r="F7924" t="s">
        <v>52</v>
      </c>
      <c r="G7924">
        <v>105</v>
      </c>
      <c r="H7924">
        <v>137</v>
      </c>
      <c r="I7924" t="str">
        <f>INDEX('DATA - Teams'!$C:$C,MATCH(C7924,'DATA - Teams'!$B:$B,0))</f>
        <v>KAPPAZ</v>
      </c>
    </row>
    <row r="7925" spans="1:9" x14ac:dyDescent="0.2">
      <c r="A7925">
        <v>2019</v>
      </c>
      <c r="B7925">
        <v>2</v>
      </c>
      <c r="C7925" t="s">
        <v>438</v>
      </c>
      <c r="D7925" t="s">
        <v>298</v>
      </c>
      <c r="E7925" t="s">
        <v>22</v>
      </c>
      <c r="F7925" t="s">
        <v>38</v>
      </c>
      <c r="G7925">
        <v>87</v>
      </c>
      <c r="H7925">
        <v>120</v>
      </c>
      <c r="I7925" t="str">
        <f>INDEX('DATA - Teams'!$C:$C,MATCH(C7925,'DATA - Teams'!$B:$B,0))</f>
        <v>KAPPAZ</v>
      </c>
    </row>
    <row r="7926" spans="1:9" x14ac:dyDescent="0.2">
      <c r="A7926">
        <v>2019</v>
      </c>
      <c r="B7926">
        <v>2</v>
      </c>
      <c r="C7926" t="s">
        <v>438</v>
      </c>
      <c r="D7926" t="s">
        <v>347</v>
      </c>
      <c r="E7926" t="s">
        <v>20</v>
      </c>
      <c r="F7926" t="s">
        <v>43</v>
      </c>
      <c r="G7926">
        <v>93</v>
      </c>
      <c r="H7926">
        <v>120</v>
      </c>
      <c r="I7926" t="str">
        <f>INDEX('DATA - Teams'!$C:$C,MATCH(C7926,'DATA - Teams'!$B:$B,0))</f>
        <v>KAPPAZ</v>
      </c>
    </row>
    <row r="7927" spans="1:9" x14ac:dyDescent="0.2">
      <c r="A7927">
        <v>2019</v>
      </c>
      <c r="B7927">
        <v>2</v>
      </c>
      <c r="C7927" t="s">
        <v>438</v>
      </c>
      <c r="D7927" t="s">
        <v>61</v>
      </c>
      <c r="E7927" t="s">
        <v>20</v>
      </c>
      <c r="F7927" t="s">
        <v>41</v>
      </c>
      <c r="G7927">
        <v>112</v>
      </c>
      <c r="H7927">
        <v>103</v>
      </c>
      <c r="I7927" t="str">
        <f>INDEX('DATA - Teams'!$C:$C,MATCH(C7927,'DATA - Teams'!$B:$B,0))</f>
        <v>KAPPAZ</v>
      </c>
    </row>
    <row r="7928" spans="1:9" x14ac:dyDescent="0.2">
      <c r="A7928">
        <v>2019</v>
      </c>
      <c r="B7928">
        <v>2</v>
      </c>
      <c r="C7928" t="s">
        <v>438</v>
      </c>
      <c r="D7928" t="s">
        <v>278</v>
      </c>
      <c r="E7928" t="s">
        <v>32</v>
      </c>
      <c r="F7928" t="s">
        <v>43</v>
      </c>
      <c r="G7928">
        <v>83</v>
      </c>
      <c r="H7928">
        <v>61</v>
      </c>
      <c r="I7928" t="str">
        <f>INDEX('DATA - Teams'!$C:$C,MATCH(C7928,'DATA - Teams'!$B:$B,0))</f>
        <v>KAPPAZ</v>
      </c>
    </row>
    <row r="7929" spans="1:9" x14ac:dyDescent="0.2">
      <c r="A7929">
        <v>2019</v>
      </c>
      <c r="B7929">
        <v>2</v>
      </c>
      <c r="C7929" t="s">
        <v>438</v>
      </c>
      <c r="D7929" t="s">
        <v>46</v>
      </c>
      <c r="E7929" t="s">
        <v>10</v>
      </c>
      <c r="F7929" t="s">
        <v>41</v>
      </c>
      <c r="G7929">
        <v>105</v>
      </c>
      <c r="H7929">
        <v>116</v>
      </c>
      <c r="I7929" t="str">
        <f>INDEX('DATA - Teams'!$C:$C,MATCH(C7929,'DATA - Teams'!$B:$B,0))</f>
        <v>KAPPAZ</v>
      </c>
    </row>
    <row r="7930" spans="1:9" x14ac:dyDescent="0.2">
      <c r="A7930">
        <v>2019</v>
      </c>
      <c r="B7930">
        <v>2</v>
      </c>
      <c r="C7930" t="s">
        <v>438</v>
      </c>
      <c r="D7930" t="s">
        <v>180</v>
      </c>
      <c r="E7930" t="s">
        <v>16</v>
      </c>
      <c r="F7930" t="s">
        <v>38</v>
      </c>
      <c r="G7930">
        <v>100</v>
      </c>
      <c r="H7930">
        <v>167</v>
      </c>
      <c r="I7930" t="str">
        <f>INDEX('DATA - Teams'!$C:$C,MATCH(C7930,'DATA - Teams'!$B:$B,0))</f>
        <v>KAPPAZ</v>
      </c>
    </row>
    <row r="7931" spans="1:9" x14ac:dyDescent="0.2">
      <c r="A7931">
        <v>2019</v>
      </c>
      <c r="B7931">
        <v>2</v>
      </c>
      <c r="C7931" t="s">
        <v>438</v>
      </c>
      <c r="D7931" t="s">
        <v>136</v>
      </c>
      <c r="E7931" t="s">
        <v>16</v>
      </c>
      <c r="F7931" t="s">
        <v>43</v>
      </c>
      <c r="G7931">
        <v>66</v>
      </c>
      <c r="H7931">
        <v>78</v>
      </c>
      <c r="I7931" t="str">
        <f>INDEX('DATA - Teams'!$C:$C,MATCH(C7931,'DATA - Teams'!$B:$B,0))</f>
        <v>KAPPAZ</v>
      </c>
    </row>
    <row r="7932" spans="1:9" x14ac:dyDescent="0.2">
      <c r="A7932">
        <v>2019</v>
      </c>
      <c r="B7932">
        <v>2</v>
      </c>
      <c r="C7932" t="s">
        <v>438</v>
      </c>
      <c r="D7932" t="s">
        <v>440</v>
      </c>
      <c r="E7932" t="s">
        <v>14</v>
      </c>
      <c r="F7932" t="s">
        <v>38</v>
      </c>
      <c r="G7932">
        <v>69</v>
      </c>
      <c r="H7932">
        <v>46</v>
      </c>
      <c r="I7932" t="str">
        <f>INDEX('DATA - Teams'!$C:$C,MATCH(C7932,'DATA - Teams'!$B:$B,0))</f>
        <v>KAPPAZ</v>
      </c>
    </row>
    <row r="7933" spans="1:9" x14ac:dyDescent="0.2">
      <c r="A7933">
        <v>2019</v>
      </c>
      <c r="B7933">
        <v>2</v>
      </c>
      <c r="C7933" t="s">
        <v>438</v>
      </c>
      <c r="D7933" t="s">
        <v>68</v>
      </c>
      <c r="E7933" t="s">
        <v>14</v>
      </c>
      <c r="F7933" t="s">
        <v>38</v>
      </c>
      <c r="G7933">
        <v>80</v>
      </c>
      <c r="H7933">
        <v>34</v>
      </c>
      <c r="I7933" t="str">
        <f>INDEX('DATA - Teams'!$C:$C,MATCH(C7933,'DATA - Teams'!$B:$B,0))</f>
        <v>KAPPAZ</v>
      </c>
    </row>
    <row r="7934" spans="1:9" x14ac:dyDescent="0.2">
      <c r="A7934">
        <v>2019</v>
      </c>
      <c r="B7934">
        <v>2</v>
      </c>
      <c r="C7934" t="s">
        <v>438</v>
      </c>
      <c r="D7934" t="s">
        <v>141</v>
      </c>
      <c r="E7934" t="s">
        <v>28</v>
      </c>
      <c r="F7934" t="s">
        <v>43</v>
      </c>
      <c r="G7934">
        <v>102</v>
      </c>
      <c r="H7934">
        <v>89</v>
      </c>
      <c r="I7934" t="str">
        <f>INDEX('DATA - Teams'!$C:$C,MATCH(C7934,'DATA - Teams'!$B:$B,0))</f>
        <v>KAPPAZ</v>
      </c>
    </row>
    <row r="7935" spans="1:9" x14ac:dyDescent="0.2">
      <c r="A7935">
        <v>2019</v>
      </c>
      <c r="B7935">
        <v>2</v>
      </c>
      <c r="C7935" t="s">
        <v>438</v>
      </c>
      <c r="D7935" t="s">
        <v>62</v>
      </c>
      <c r="E7935" t="s">
        <v>23</v>
      </c>
      <c r="F7935" t="s">
        <v>43</v>
      </c>
      <c r="G7935">
        <v>62</v>
      </c>
      <c r="H7935">
        <v>54</v>
      </c>
      <c r="I7935" t="str">
        <f>INDEX('DATA - Teams'!$C:$C,MATCH(C7935,'DATA - Teams'!$B:$B,0))</f>
        <v>KAPPAZ</v>
      </c>
    </row>
    <row r="7936" spans="1:9" x14ac:dyDescent="0.2">
      <c r="A7936">
        <v>2019</v>
      </c>
      <c r="B7936">
        <v>2</v>
      </c>
      <c r="C7936" t="s">
        <v>438</v>
      </c>
      <c r="D7936" t="s">
        <v>53</v>
      </c>
      <c r="E7936" t="s">
        <v>24</v>
      </c>
      <c r="F7936" t="s">
        <v>38</v>
      </c>
      <c r="G7936">
        <v>84</v>
      </c>
      <c r="H7936">
        <v>35</v>
      </c>
      <c r="I7936" t="str">
        <f>INDEX('DATA - Teams'!$C:$C,MATCH(C7936,'DATA - Teams'!$B:$B,0))</f>
        <v>KAPPAZ</v>
      </c>
    </row>
    <row r="7937" spans="1:9" x14ac:dyDescent="0.2">
      <c r="A7937">
        <v>2019</v>
      </c>
      <c r="B7937">
        <v>2</v>
      </c>
      <c r="C7937" t="s">
        <v>438</v>
      </c>
      <c r="D7937" t="s">
        <v>251</v>
      </c>
      <c r="E7937" t="s">
        <v>13</v>
      </c>
      <c r="F7937" t="s">
        <v>41</v>
      </c>
      <c r="G7937">
        <v>97</v>
      </c>
      <c r="H7937">
        <v>72</v>
      </c>
      <c r="I7937" t="str">
        <f>INDEX('DATA - Teams'!$C:$C,MATCH(C7937,'DATA - Teams'!$B:$B,0))</f>
        <v>KAPPAZ</v>
      </c>
    </row>
    <row r="7938" spans="1:9" x14ac:dyDescent="0.2">
      <c r="A7938">
        <v>2019</v>
      </c>
      <c r="B7938">
        <v>2</v>
      </c>
      <c r="C7938" t="s">
        <v>438</v>
      </c>
      <c r="D7938" t="s">
        <v>74</v>
      </c>
      <c r="E7938" t="s">
        <v>35</v>
      </c>
      <c r="F7938" t="s">
        <v>41</v>
      </c>
      <c r="G7938">
        <v>111</v>
      </c>
      <c r="H7938">
        <v>100</v>
      </c>
      <c r="I7938" t="str">
        <f>INDEX('DATA - Teams'!$C:$C,MATCH(C7938,'DATA - Teams'!$B:$B,0))</f>
        <v>KAPPAZ</v>
      </c>
    </row>
    <row r="7939" spans="1:9" x14ac:dyDescent="0.2">
      <c r="A7939">
        <v>2019</v>
      </c>
      <c r="B7939">
        <v>2</v>
      </c>
      <c r="C7939" t="s">
        <v>438</v>
      </c>
      <c r="D7939" t="s">
        <v>65</v>
      </c>
      <c r="E7939" t="s">
        <v>35</v>
      </c>
      <c r="F7939" t="s">
        <v>41</v>
      </c>
      <c r="G7939">
        <v>92</v>
      </c>
      <c r="H7939">
        <v>80</v>
      </c>
      <c r="I7939" t="str">
        <f>INDEX('DATA - Teams'!$C:$C,MATCH(C7939,'DATA - Teams'!$B:$B,0))</f>
        <v>KAPPAZ</v>
      </c>
    </row>
    <row r="7940" spans="1:9" x14ac:dyDescent="0.2">
      <c r="A7940">
        <v>2019</v>
      </c>
      <c r="B7940">
        <v>2</v>
      </c>
      <c r="C7940" t="s">
        <v>438</v>
      </c>
      <c r="D7940" t="s">
        <v>80</v>
      </c>
      <c r="E7940" t="s">
        <v>17</v>
      </c>
      <c r="F7940" t="s">
        <v>59</v>
      </c>
      <c r="G7940">
        <v>84</v>
      </c>
      <c r="H7940">
        <v>92</v>
      </c>
      <c r="I7940" t="str">
        <f>INDEX('DATA - Teams'!$C:$C,MATCH(C7940,'DATA - Teams'!$B:$B,0))</f>
        <v>KAPPAZ</v>
      </c>
    </row>
    <row r="7941" spans="1:9" x14ac:dyDescent="0.2">
      <c r="A7941">
        <v>2019</v>
      </c>
      <c r="B7941">
        <v>2</v>
      </c>
      <c r="C7941" t="s">
        <v>438</v>
      </c>
      <c r="D7941" t="s">
        <v>230</v>
      </c>
      <c r="E7941" t="s">
        <v>36</v>
      </c>
      <c r="F7941" t="s">
        <v>59</v>
      </c>
      <c r="G7941">
        <v>83</v>
      </c>
      <c r="H7941">
        <v>63</v>
      </c>
      <c r="I7941" t="str">
        <f>INDEX('DATA - Teams'!$C:$C,MATCH(C7941,'DATA - Teams'!$B:$B,0))</f>
        <v>KAPPAZ</v>
      </c>
    </row>
    <row r="7942" spans="1:9" x14ac:dyDescent="0.2">
      <c r="A7942">
        <v>2019</v>
      </c>
      <c r="B7942">
        <v>2</v>
      </c>
      <c r="C7942" t="s">
        <v>438</v>
      </c>
      <c r="D7942" t="s">
        <v>387</v>
      </c>
      <c r="E7942" t="s">
        <v>33</v>
      </c>
      <c r="F7942" t="s">
        <v>59</v>
      </c>
      <c r="G7942">
        <v>94</v>
      </c>
      <c r="H7942">
        <v>109</v>
      </c>
      <c r="I7942" t="str">
        <f>INDEX('DATA - Teams'!$C:$C,MATCH(C7942,'DATA - Teams'!$B:$B,0))</f>
        <v>KAPPAZ</v>
      </c>
    </row>
    <row r="7943" spans="1:9" x14ac:dyDescent="0.2">
      <c r="A7943">
        <v>2019</v>
      </c>
      <c r="B7943">
        <v>2</v>
      </c>
      <c r="C7943" t="s">
        <v>438</v>
      </c>
      <c r="D7943" t="s">
        <v>246</v>
      </c>
      <c r="E7943" t="s">
        <v>14</v>
      </c>
      <c r="F7943" t="s">
        <v>59</v>
      </c>
      <c r="G7943">
        <v>84</v>
      </c>
      <c r="H7943">
        <v>0</v>
      </c>
      <c r="I7943" t="str">
        <f>INDEX('DATA - Teams'!$C:$C,MATCH(C7943,'DATA - Teams'!$B:$B,0))</f>
        <v>KAPPAZ</v>
      </c>
    </row>
    <row r="7944" spans="1:9" x14ac:dyDescent="0.2">
      <c r="A7944">
        <v>2019</v>
      </c>
      <c r="B7944">
        <v>2</v>
      </c>
      <c r="C7944" t="s">
        <v>12</v>
      </c>
      <c r="D7944" t="s">
        <v>96</v>
      </c>
      <c r="E7944" t="s">
        <v>17</v>
      </c>
      <c r="F7944" t="s">
        <v>43</v>
      </c>
      <c r="G7944">
        <v>99</v>
      </c>
      <c r="H7944">
        <v>75</v>
      </c>
      <c r="I7944" t="str">
        <f>INDEX('DATA - Teams'!$C:$C,MATCH(C7944,'DATA - Teams'!$B:$B,0))</f>
        <v>LESTER</v>
      </c>
    </row>
    <row r="7945" spans="1:9" x14ac:dyDescent="0.2">
      <c r="A7945">
        <v>2019</v>
      </c>
      <c r="B7945">
        <v>2</v>
      </c>
      <c r="C7945" t="s">
        <v>12</v>
      </c>
      <c r="D7945" t="s">
        <v>118</v>
      </c>
      <c r="E7945" t="s">
        <v>17</v>
      </c>
      <c r="F7945" t="s">
        <v>41</v>
      </c>
      <c r="G7945">
        <v>98</v>
      </c>
      <c r="H7945">
        <v>141</v>
      </c>
      <c r="I7945" t="str">
        <f>INDEX('DATA - Teams'!$C:$C,MATCH(C7945,'DATA - Teams'!$B:$B,0))</f>
        <v>LESTER</v>
      </c>
    </row>
    <row r="7946" spans="1:9" x14ac:dyDescent="0.2">
      <c r="A7946">
        <v>2019</v>
      </c>
      <c r="B7946">
        <v>2</v>
      </c>
      <c r="C7946" t="s">
        <v>12</v>
      </c>
      <c r="D7946" t="s">
        <v>428</v>
      </c>
      <c r="E7946" t="s">
        <v>33</v>
      </c>
      <c r="F7946" t="s">
        <v>38</v>
      </c>
      <c r="G7946">
        <v>54</v>
      </c>
      <c r="H7946">
        <v>93</v>
      </c>
      <c r="I7946" t="str">
        <f>INDEX('DATA - Teams'!$C:$C,MATCH(C7946,'DATA - Teams'!$B:$B,0))</f>
        <v>LESTER</v>
      </c>
    </row>
    <row r="7947" spans="1:9" x14ac:dyDescent="0.2">
      <c r="A7947">
        <v>2019</v>
      </c>
      <c r="B7947">
        <v>2</v>
      </c>
      <c r="C7947" t="s">
        <v>12</v>
      </c>
      <c r="D7947" t="s">
        <v>326</v>
      </c>
      <c r="E7947" t="s">
        <v>33</v>
      </c>
      <c r="F7947" t="s">
        <v>41</v>
      </c>
      <c r="G7947">
        <v>94</v>
      </c>
      <c r="H7947">
        <v>66</v>
      </c>
      <c r="I7947" t="str">
        <f>INDEX('DATA - Teams'!$C:$C,MATCH(C7947,'DATA - Teams'!$B:$B,0))</f>
        <v>LESTER</v>
      </c>
    </row>
    <row r="7948" spans="1:9" x14ac:dyDescent="0.2">
      <c r="A7948">
        <v>2019</v>
      </c>
      <c r="B7948">
        <v>2</v>
      </c>
      <c r="C7948" t="s">
        <v>12</v>
      </c>
      <c r="D7948" t="s">
        <v>188</v>
      </c>
      <c r="E7948" t="s">
        <v>32</v>
      </c>
      <c r="F7948" t="s">
        <v>41</v>
      </c>
      <c r="G7948">
        <v>94</v>
      </c>
      <c r="H7948">
        <v>52</v>
      </c>
      <c r="I7948" t="str">
        <f>INDEX('DATA - Teams'!$C:$C,MATCH(C7948,'DATA - Teams'!$B:$B,0))</f>
        <v>LESTER</v>
      </c>
    </row>
    <row r="7949" spans="1:9" x14ac:dyDescent="0.2">
      <c r="A7949">
        <v>2019</v>
      </c>
      <c r="B7949">
        <v>2</v>
      </c>
      <c r="C7949" t="s">
        <v>12</v>
      </c>
      <c r="D7949" t="s">
        <v>369</v>
      </c>
      <c r="E7949" t="s">
        <v>32</v>
      </c>
      <c r="F7949" t="s">
        <v>41</v>
      </c>
      <c r="G7949">
        <v>88</v>
      </c>
      <c r="H7949">
        <v>78</v>
      </c>
      <c r="I7949" t="str">
        <f>INDEX('DATA - Teams'!$C:$C,MATCH(C7949,'DATA - Teams'!$B:$B,0))</f>
        <v>LESTER</v>
      </c>
    </row>
    <row r="7950" spans="1:9" x14ac:dyDescent="0.2">
      <c r="A7950">
        <v>2019</v>
      </c>
      <c r="B7950">
        <v>2</v>
      </c>
      <c r="C7950" t="s">
        <v>12</v>
      </c>
      <c r="D7950" t="s">
        <v>274</v>
      </c>
      <c r="E7950" t="s">
        <v>18</v>
      </c>
      <c r="F7950" t="s">
        <v>52</v>
      </c>
      <c r="G7950">
        <v>117</v>
      </c>
      <c r="H7950">
        <v>108</v>
      </c>
      <c r="I7950" t="str">
        <f>INDEX('DATA - Teams'!$C:$C,MATCH(C7950,'DATA - Teams'!$B:$B,0))</f>
        <v>LESTER</v>
      </c>
    </row>
    <row r="7951" spans="1:9" x14ac:dyDescent="0.2">
      <c r="A7951">
        <v>2019</v>
      </c>
      <c r="B7951">
        <v>2</v>
      </c>
      <c r="C7951" t="s">
        <v>12</v>
      </c>
      <c r="D7951" t="s">
        <v>184</v>
      </c>
      <c r="E7951" t="s">
        <v>10</v>
      </c>
      <c r="F7951" t="s">
        <v>38</v>
      </c>
      <c r="G7951">
        <v>94</v>
      </c>
      <c r="H7951">
        <v>78</v>
      </c>
      <c r="I7951" t="str">
        <f>INDEX('DATA - Teams'!$C:$C,MATCH(C7951,'DATA - Teams'!$B:$B,0))</f>
        <v>LESTER</v>
      </c>
    </row>
    <row r="7952" spans="1:9" x14ac:dyDescent="0.2">
      <c r="A7952">
        <v>2019</v>
      </c>
      <c r="B7952">
        <v>2</v>
      </c>
      <c r="C7952" t="s">
        <v>12</v>
      </c>
      <c r="D7952" t="s">
        <v>287</v>
      </c>
      <c r="E7952" t="s">
        <v>16</v>
      </c>
      <c r="F7952" t="s">
        <v>38</v>
      </c>
      <c r="G7952">
        <v>109</v>
      </c>
      <c r="H7952">
        <v>123</v>
      </c>
      <c r="I7952" t="str">
        <f>INDEX('DATA - Teams'!$C:$C,MATCH(C7952,'DATA - Teams'!$B:$B,0))</f>
        <v>LESTER</v>
      </c>
    </row>
    <row r="7953" spans="1:9" x14ac:dyDescent="0.2">
      <c r="A7953">
        <v>2019</v>
      </c>
      <c r="B7953">
        <v>2</v>
      </c>
      <c r="C7953" t="s">
        <v>12</v>
      </c>
      <c r="D7953" t="s">
        <v>266</v>
      </c>
      <c r="E7953" t="s">
        <v>16</v>
      </c>
      <c r="F7953" t="s">
        <v>41</v>
      </c>
      <c r="G7953">
        <v>105</v>
      </c>
      <c r="H7953">
        <v>116</v>
      </c>
      <c r="I7953" t="str">
        <f>INDEX('DATA - Teams'!$C:$C,MATCH(C7953,'DATA - Teams'!$B:$B,0))</f>
        <v>LESTER</v>
      </c>
    </row>
    <row r="7954" spans="1:9" x14ac:dyDescent="0.2">
      <c r="A7954">
        <v>2019</v>
      </c>
      <c r="B7954">
        <v>2</v>
      </c>
      <c r="C7954" t="s">
        <v>12</v>
      </c>
      <c r="D7954" t="s">
        <v>212</v>
      </c>
      <c r="E7954" t="s">
        <v>28</v>
      </c>
      <c r="F7954" t="s">
        <v>41</v>
      </c>
      <c r="G7954">
        <v>111</v>
      </c>
      <c r="H7954">
        <v>105</v>
      </c>
      <c r="I7954" t="str">
        <f>INDEX('DATA - Teams'!$C:$C,MATCH(C7954,'DATA - Teams'!$B:$B,0))</f>
        <v>LESTER</v>
      </c>
    </row>
    <row r="7955" spans="1:9" x14ac:dyDescent="0.2">
      <c r="A7955">
        <v>2019</v>
      </c>
      <c r="B7955">
        <v>2</v>
      </c>
      <c r="C7955" t="s">
        <v>12</v>
      </c>
      <c r="D7955" t="s">
        <v>381</v>
      </c>
      <c r="E7955" t="s">
        <v>28</v>
      </c>
      <c r="F7955" t="s">
        <v>43</v>
      </c>
      <c r="G7955">
        <v>88</v>
      </c>
      <c r="H7955">
        <v>105</v>
      </c>
      <c r="I7955" t="str">
        <f>INDEX('DATA - Teams'!$C:$C,MATCH(C7955,'DATA - Teams'!$B:$B,0))</f>
        <v>LESTER</v>
      </c>
    </row>
    <row r="7956" spans="1:9" x14ac:dyDescent="0.2">
      <c r="A7956">
        <v>2019</v>
      </c>
      <c r="B7956">
        <v>2</v>
      </c>
      <c r="C7956" t="s">
        <v>12</v>
      </c>
      <c r="D7956" t="s">
        <v>206</v>
      </c>
      <c r="E7956" t="s">
        <v>28</v>
      </c>
      <c r="F7956" t="s">
        <v>38</v>
      </c>
      <c r="G7956">
        <v>73</v>
      </c>
      <c r="H7956">
        <v>84</v>
      </c>
      <c r="I7956" t="str">
        <f>INDEX('DATA - Teams'!$C:$C,MATCH(C7956,'DATA - Teams'!$B:$B,0))</f>
        <v>LESTER</v>
      </c>
    </row>
    <row r="7957" spans="1:9" x14ac:dyDescent="0.2">
      <c r="A7957">
        <v>2019</v>
      </c>
      <c r="B7957">
        <v>2</v>
      </c>
      <c r="C7957" t="s">
        <v>12</v>
      </c>
      <c r="D7957" t="s">
        <v>159</v>
      </c>
      <c r="E7957" t="s">
        <v>23</v>
      </c>
      <c r="F7957" t="s">
        <v>43</v>
      </c>
      <c r="G7957">
        <v>85</v>
      </c>
      <c r="H7957">
        <v>79</v>
      </c>
      <c r="I7957" t="str">
        <f>INDEX('DATA - Teams'!$C:$C,MATCH(C7957,'DATA - Teams'!$B:$B,0))</f>
        <v>LESTER</v>
      </c>
    </row>
    <row r="7958" spans="1:9" x14ac:dyDescent="0.2">
      <c r="A7958">
        <v>2019</v>
      </c>
      <c r="B7958">
        <v>2</v>
      </c>
      <c r="C7958" t="s">
        <v>12</v>
      </c>
      <c r="D7958" t="s">
        <v>67</v>
      </c>
      <c r="E7958" t="s">
        <v>31</v>
      </c>
      <c r="F7958" t="s">
        <v>43</v>
      </c>
      <c r="G7958">
        <v>91</v>
      </c>
      <c r="H7958">
        <v>115</v>
      </c>
      <c r="I7958" t="str">
        <f>INDEX('DATA - Teams'!$C:$C,MATCH(C7958,'DATA - Teams'!$B:$B,0))</f>
        <v>LESTER</v>
      </c>
    </row>
    <row r="7959" spans="1:9" x14ac:dyDescent="0.2">
      <c r="A7959">
        <v>2019</v>
      </c>
      <c r="B7959">
        <v>2</v>
      </c>
      <c r="C7959" t="s">
        <v>12</v>
      </c>
      <c r="D7959" t="s">
        <v>247</v>
      </c>
      <c r="E7959" t="s">
        <v>35</v>
      </c>
      <c r="F7959" t="s">
        <v>41</v>
      </c>
      <c r="G7959">
        <v>89</v>
      </c>
      <c r="H7959">
        <v>67</v>
      </c>
      <c r="I7959" t="str">
        <f>INDEX('DATA - Teams'!$C:$C,MATCH(C7959,'DATA - Teams'!$B:$B,0))</f>
        <v>LESTER</v>
      </c>
    </row>
    <row r="7960" spans="1:9" x14ac:dyDescent="0.2">
      <c r="A7960">
        <v>2019</v>
      </c>
      <c r="B7960">
        <v>2</v>
      </c>
      <c r="C7960" t="s">
        <v>12</v>
      </c>
      <c r="D7960" t="s">
        <v>189</v>
      </c>
      <c r="E7960" t="s">
        <v>35</v>
      </c>
      <c r="F7960" t="s">
        <v>43</v>
      </c>
      <c r="G7960">
        <v>95</v>
      </c>
      <c r="H7960">
        <v>94</v>
      </c>
      <c r="I7960" t="str">
        <f>INDEX('DATA - Teams'!$C:$C,MATCH(C7960,'DATA - Teams'!$B:$B,0))</f>
        <v>LESTER</v>
      </c>
    </row>
    <row r="7961" spans="1:9" x14ac:dyDescent="0.2">
      <c r="A7961">
        <v>2019</v>
      </c>
      <c r="B7961">
        <v>2</v>
      </c>
      <c r="C7961" t="s">
        <v>12</v>
      </c>
      <c r="D7961" t="s">
        <v>140</v>
      </c>
      <c r="E7961" t="s">
        <v>35</v>
      </c>
      <c r="F7961" t="s">
        <v>38</v>
      </c>
      <c r="G7961">
        <v>81</v>
      </c>
      <c r="H7961">
        <v>83</v>
      </c>
      <c r="I7961" t="str">
        <f>INDEX('DATA - Teams'!$C:$C,MATCH(C7961,'DATA - Teams'!$B:$B,0))</f>
        <v>LESTER</v>
      </c>
    </row>
    <row r="7962" spans="1:9" x14ac:dyDescent="0.2">
      <c r="A7962">
        <v>2019</v>
      </c>
      <c r="B7962">
        <v>2</v>
      </c>
      <c r="C7962" t="s">
        <v>12</v>
      </c>
      <c r="D7962" t="s">
        <v>204</v>
      </c>
      <c r="E7962" t="s">
        <v>20</v>
      </c>
      <c r="F7962" t="s">
        <v>59</v>
      </c>
      <c r="G7962">
        <v>89</v>
      </c>
      <c r="H7962">
        <v>0</v>
      </c>
      <c r="I7962" t="str">
        <f>INDEX('DATA - Teams'!$C:$C,MATCH(C7962,'DATA - Teams'!$B:$B,0))</f>
        <v>LESTER</v>
      </c>
    </row>
    <row r="7963" spans="1:9" x14ac:dyDescent="0.2">
      <c r="A7963">
        <v>2019</v>
      </c>
      <c r="B7963">
        <v>2</v>
      </c>
      <c r="C7963" t="s">
        <v>12</v>
      </c>
      <c r="D7963" t="s">
        <v>116</v>
      </c>
      <c r="E7963" t="s">
        <v>16</v>
      </c>
      <c r="F7963" t="s">
        <v>59</v>
      </c>
      <c r="G7963">
        <v>66</v>
      </c>
      <c r="H7963">
        <v>72</v>
      </c>
      <c r="I7963" t="str">
        <f>INDEX('DATA - Teams'!$C:$C,MATCH(C7963,'DATA - Teams'!$B:$B,0))</f>
        <v>LESTER</v>
      </c>
    </row>
    <row r="7964" spans="1:9" x14ac:dyDescent="0.2">
      <c r="A7964">
        <v>2019</v>
      </c>
      <c r="B7964">
        <v>2</v>
      </c>
      <c r="C7964" t="s">
        <v>12</v>
      </c>
      <c r="D7964" t="s">
        <v>444</v>
      </c>
      <c r="E7964" t="s">
        <v>24</v>
      </c>
      <c r="F7964" t="s">
        <v>59</v>
      </c>
      <c r="G7964">
        <v>77</v>
      </c>
      <c r="H7964">
        <v>62</v>
      </c>
      <c r="I7964" t="str">
        <f>INDEX('DATA - Teams'!$C:$C,MATCH(C7964,'DATA - Teams'!$B:$B,0))</f>
        <v>LESTER</v>
      </c>
    </row>
    <row r="7965" spans="1:9" x14ac:dyDescent="0.2">
      <c r="A7965">
        <v>2019</v>
      </c>
      <c r="B7965">
        <v>2</v>
      </c>
      <c r="C7965" t="s">
        <v>12</v>
      </c>
      <c r="D7965" t="s">
        <v>178</v>
      </c>
      <c r="E7965" t="s">
        <v>31</v>
      </c>
      <c r="F7965" t="s">
        <v>59</v>
      </c>
      <c r="G7965">
        <v>87</v>
      </c>
      <c r="H7965">
        <v>75</v>
      </c>
      <c r="I7965" t="str">
        <f>INDEX('DATA - Teams'!$C:$C,MATCH(C7965,'DATA - Teams'!$B:$B,0))</f>
        <v>LESTER</v>
      </c>
    </row>
    <row r="7966" spans="1:9" x14ac:dyDescent="0.2">
      <c r="A7966">
        <v>2019</v>
      </c>
      <c r="B7966">
        <v>2</v>
      </c>
      <c r="C7966" t="s">
        <v>7</v>
      </c>
      <c r="D7966" t="s">
        <v>44</v>
      </c>
      <c r="E7966" t="s">
        <v>36</v>
      </c>
      <c r="F7966" t="s">
        <v>43</v>
      </c>
      <c r="G7966">
        <v>101</v>
      </c>
      <c r="H7966">
        <v>92</v>
      </c>
      <c r="I7966" t="str">
        <f>INDEX('DATA - Teams'!$C:$C,MATCH(C7966,'DATA - Teams'!$B:$B,0))</f>
        <v>JMERC</v>
      </c>
    </row>
    <row r="7967" spans="1:9" x14ac:dyDescent="0.2">
      <c r="A7967">
        <v>2019</v>
      </c>
      <c r="B7967">
        <v>2</v>
      </c>
      <c r="C7967" t="s">
        <v>7</v>
      </c>
      <c r="D7967" t="s">
        <v>291</v>
      </c>
      <c r="E7967" t="s">
        <v>36</v>
      </c>
      <c r="F7967" t="s">
        <v>38</v>
      </c>
      <c r="G7967">
        <v>83</v>
      </c>
      <c r="H7967">
        <v>67</v>
      </c>
      <c r="I7967" t="str">
        <f>INDEX('DATA - Teams'!$C:$C,MATCH(C7967,'DATA - Teams'!$B:$B,0))</f>
        <v>JMERC</v>
      </c>
    </row>
    <row r="7968" spans="1:9" x14ac:dyDescent="0.2">
      <c r="A7968">
        <v>2019</v>
      </c>
      <c r="B7968">
        <v>2</v>
      </c>
      <c r="C7968" t="s">
        <v>7</v>
      </c>
      <c r="D7968" t="s">
        <v>115</v>
      </c>
      <c r="E7968" t="s">
        <v>33</v>
      </c>
      <c r="F7968" t="s">
        <v>43</v>
      </c>
      <c r="G7968">
        <v>105</v>
      </c>
      <c r="H7968">
        <v>99</v>
      </c>
      <c r="I7968" t="str">
        <f>INDEX('DATA - Teams'!$C:$C,MATCH(C7968,'DATA - Teams'!$B:$B,0))</f>
        <v>JMERC</v>
      </c>
    </row>
    <row r="7969" spans="1:9" x14ac:dyDescent="0.2">
      <c r="A7969">
        <v>2019</v>
      </c>
      <c r="B7969">
        <v>2</v>
      </c>
      <c r="C7969" t="s">
        <v>7</v>
      </c>
      <c r="D7969" t="s">
        <v>169</v>
      </c>
      <c r="E7969" t="s">
        <v>22</v>
      </c>
      <c r="F7969" t="s">
        <v>43</v>
      </c>
      <c r="G7969">
        <v>100</v>
      </c>
      <c r="H7969">
        <v>103</v>
      </c>
      <c r="I7969" t="str">
        <f>INDEX('DATA - Teams'!$C:$C,MATCH(C7969,'DATA - Teams'!$B:$B,0))</f>
        <v>JMERC</v>
      </c>
    </row>
    <row r="7970" spans="1:9" x14ac:dyDescent="0.2">
      <c r="A7970">
        <v>2019</v>
      </c>
      <c r="B7970">
        <v>2</v>
      </c>
      <c r="C7970" t="s">
        <v>7</v>
      </c>
      <c r="D7970" t="s">
        <v>39</v>
      </c>
      <c r="E7970" t="s">
        <v>22</v>
      </c>
      <c r="F7970" t="s">
        <v>41</v>
      </c>
      <c r="G7970">
        <v>127</v>
      </c>
      <c r="H7970">
        <v>127</v>
      </c>
      <c r="I7970" t="str">
        <f>INDEX('DATA - Teams'!$C:$C,MATCH(C7970,'DATA - Teams'!$B:$B,0))</f>
        <v>JMERC</v>
      </c>
    </row>
    <row r="7971" spans="1:9" x14ac:dyDescent="0.2">
      <c r="A7971">
        <v>2019</v>
      </c>
      <c r="B7971">
        <v>2</v>
      </c>
      <c r="C7971" t="s">
        <v>7</v>
      </c>
      <c r="D7971" t="s">
        <v>414</v>
      </c>
      <c r="E7971" t="s">
        <v>20</v>
      </c>
      <c r="F7971" t="s">
        <v>38</v>
      </c>
      <c r="G7971">
        <v>79</v>
      </c>
      <c r="H7971">
        <v>85</v>
      </c>
      <c r="I7971" t="str">
        <f>INDEX('DATA - Teams'!$C:$C,MATCH(C7971,'DATA - Teams'!$B:$B,0))</f>
        <v>JMERC</v>
      </c>
    </row>
    <row r="7972" spans="1:9" x14ac:dyDescent="0.2">
      <c r="A7972">
        <v>2019</v>
      </c>
      <c r="B7972">
        <v>2</v>
      </c>
      <c r="C7972" t="s">
        <v>7</v>
      </c>
      <c r="D7972" t="s">
        <v>129</v>
      </c>
      <c r="E7972" t="s">
        <v>20</v>
      </c>
      <c r="F7972" t="s">
        <v>38</v>
      </c>
      <c r="G7972">
        <v>90</v>
      </c>
      <c r="H7972">
        <v>70</v>
      </c>
      <c r="I7972" t="str">
        <f>INDEX('DATA - Teams'!$C:$C,MATCH(C7972,'DATA - Teams'!$B:$B,0))</f>
        <v>JMERC</v>
      </c>
    </row>
    <row r="7973" spans="1:9" x14ac:dyDescent="0.2">
      <c r="A7973">
        <v>2019</v>
      </c>
      <c r="B7973">
        <v>2</v>
      </c>
      <c r="C7973" t="s">
        <v>7</v>
      </c>
      <c r="D7973" t="s">
        <v>245</v>
      </c>
      <c r="E7973" t="s">
        <v>32</v>
      </c>
      <c r="F7973" t="s">
        <v>43</v>
      </c>
      <c r="G7973">
        <v>88</v>
      </c>
      <c r="H7973">
        <v>95</v>
      </c>
      <c r="I7973" t="str">
        <f>INDEX('DATA - Teams'!$C:$C,MATCH(C7973,'DATA - Teams'!$B:$B,0))</f>
        <v>JMERC</v>
      </c>
    </row>
    <row r="7974" spans="1:9" x14ac:dyDescent="0.2">
      <c r="A7974">
        <v>2019</v>
      </c>
      <c r="B7974">
        <v>2</v>
      </c>
      <c r="C7974" t="s">
        <v>7</v>
      </c>
      <c r="D7974" t="s">
        <v>445</v>
      </c>
      <c r="E7974" t="s">
        <v>18</v>
      </c>
      <c r="F7974" t="s">
        <v>41</v>
      </c>
      <c r="G7974">
        <v>84</v>
      </c>
      <c r="H7974">
        <v>103</v>
      </c>
      <c r="I7974" t="str">
        <f>INDEX('DATA - Teams'!$C:$C,MATCH(C7974,'DATA - Teams'!$B:$B,0))</f>
        <v>JMERC</v>
      </c>
    </row>
    <row r="7975" spans="1:9" x14ac:dyDescent="0.2">
      <c r="A7975">
        <v>2019</v>
      </c>
      <c r="B7975">
        <v>2</v>
      </c>
      <c r="C7975" t="s">
        <v>7</v>
      </c>
      <c r="D7975" t="s">
        <v>446</v>
      </c>
      <c r="E7975" t="s">
        <v>16</v>
      </c>
      <c r="F7975" t="s">
        <v>38</v>
      </c>
      <c r="G7975">
        <v>97</v>
      </c>
      <c r="H7975">
        <v>90</v>
      </c>
      <c r="I7975" t="str">
        <f>INDEX('DATA - Teams'!$C:$C,MATCH(C7975,'DATA - Teams'!$B:$B,0))</f>
        <v>JMERC</v>
      </c>
    </row>
    <row r="7976" spans="1:9" x14ac:dyDescent="0.2">
      <c r="A7976">
        <v>2019</v>
      </c>
      <c r="B7976">
        <v>2</v>
      </c>
      <c r="C7976" t="s">
        <v>7</v>
      </c>
      <c r="D7976" t="s">
        <v>166</v>
      </c>
      <c r="E7976" t="s">
        <v>14</v>
      </c>
      <c r="F7976" t="s">
        <v>41</v>
      </c>
      <c r="G7976">
        <v>75</v>
      </c>
      <c r="H7976">
        <v>76</v>
      </c>
      <c r="I7976" t="str">
        <f>INDEX('DATA - Teams'!$C:$C,MATCH(C7976,'DATA - Teams'!$B:$B,0))</f>
        <v>JMERC</v>
      </c>
    </row>
    <row r="7977" spans="1:9" x14ac:dyDescent="0.2">
      <c r="A7977">
        <v>2019</v>
      </c>
      <c r="B7977">
        <v>2</v>
      </c>
      <c r="C7977" t="s">
        <v>7</v>
      </c>
      <c r="D7977" t="s">
        <v>306</v>
      </c>
      <c r="E7977" t="s">
        <v>28</v>
      </c>
      <c r="F7977" t="s">
        <v>41</v>
      </c>
      <c r="G7977">
        <v>119</v>
      </c>
      <c r="H7977">
        <v>96</v>
      </c>
      <c r="I7977" t="str">
        <f>INDEX('DATA - Teams'!$C:$C,MATCH(C7977,'DATA - Teams'!$B:$B,0))</f>
        <v>JMERC</v>
      </c>
    </row>
    <row r="7978" spans="1:9" x14ac:dyDescent="0.2">
      <c r="A7978">
        <v>2019</v>
      </c>
      <c r="B7978">
        <v>2</v>
      </c>
      <c r="C7978" t="s">
        <v>7</v>
      </c>
      <c r="D7978" t="s">
        <v>328</v>
      </c>
      <c r="E7978" t="s">
        <v>23</v>
      </c>
      <c r="F7978" t="s">
        <v>41</v>
      </c>
      <c r="G7978">
        <v>93</v>
      </c>
      <c r="H7978">
        <v>86</v>
      </c>
      <c r="I7978" t="str">
        <f>INDEX('DATA - Teams'!$C:$C,MATCH(C7978,'DATA - Teams'!$B:$B,0))</f>
        <v>JMERC</v>
      </c>
    </row>
    <row r="7979" spans="1:9" x14ac:dyDescent="0.2">
      <c r="A7979">
        <v>2019</v>
      </c>
      <c r="B7979">
        <v>2</v>
      </c>
      <c r="C7979" t="s">
        <v>7</v>
      </c>
      <c r="D7979" t="s">
        <v>82</v>
      </c>
      <c r="E7979" t="s">
        <v>23</v>
      </c>
      <c r="F7979" t="s">
        <v>41</v>
      </c>
      <c r="G7979">
        <v>94</v>
      </c>
      <c r="H7979">
        <v>110</v>
      </c>
      <c r="I7979" t="str">
        <f>INDEX('DATA - Teams'!$C:$C,MATCH(C7979,'DATA - Teams'!$B:$B,0))</f>
        <v>JMERC</v>
      </c>
    </row>
    <row r="7980" spans="1:9" x14ac:dyDescent="0.2">
      <c r="A7980">
        <v>2019</v>
      </c>
      <c r="B7980">
        <v>2</v>
      </c>
      <c r="C7980" t="s">
        <v>7</v>
      </c>
      <c r="D7980" t="s">
        <v>134</v>
      </c>
      <c r="E7980" t="s">
        <v>27</v>
      </c>
      <c r="F7980" t="s">
        <v>43</v>
      </c>
      <c r="G7980">
        <v>88</v>
      </c>
      <c r="H7980">
        <v>82</v>
      </c>
      <c r="I7980" t="str">
        <f>INDEX('DATA - Teams'!$C:$C,MATCH(C7980,'DATA - Teams'!$B:$B,0))</f>
        <v>JMERC</v>
      </c>
    </row>
    <row r="7981" spans="1:9" x14ac:dyDescent="0.2">
      <c r="A7981">
        <v>2019</v>
      </c>
      <c r="B7981">
        <v>2</v>
      </c>
      <c r="C7981" t="s">
        <v>7</v>
      </c>
      <c r="D7981" t="s">
        <v>123</v>
      </c>
      <c r="E7981" t="s">
        <v>31</v>
      </c>
      <c r="F7981" t="s">
        <v>41</v>
      </c>
      <c r="G7981">
        <v>96</v>
      </c>
      <c r="H7981">
        <v>90</v>
      </c>
      <c r="I7981" t="str">
        <f>INDEX('DATA - Teams'!$C:$C,MATCH(C7981,'DATA - Teams'!$B:$B,0))</f>
        <v>JMERC</v>
      </c>
    </row>
    <row r="7982" spans="1:9" x14ac:dyDescent="0.2">
      <c r="A7982">
        <v>2019</v>
      </c>
      <c r="B7982">
        <v>2</v>
      </c>
      <c r="C7982" t="s">
        <v>7</v>
      </c>
      <c r="D7982" t="s">
        <v>216</v>
      </c>
      <c r="E7982" t="s">
        <v>21</v>
      </c>
      <c r="F7982" t="s">
        <v>52</v>
      </c>
      <c r="G7982">
        <v>114</v>
      </c>
      <c r="H7982">
        <v>104</v>
      </c>
      <c r="I7982" t="str">
        <f>INDEX('DATA - Teams'!$C:$C,MATCH(C7982,'DATA - Teams'!$B:$B,0))</f>
        <v>JMERC</v>
      </c>
    </row>
    <row r="7983" spans="1:9" x14ac:dyDescent="0.2">
      <c r="A7983">
        <v>2019</v>
      </c>
      <c r="B7983">
        <v>2</v>
      </c>
      <c r="C7983" t="s">
        <v>7</v>
      </c>
      <c r="D7983" t="s">
        <v>179</v>
      </c>
      <c r="E7983" t="s">
        <v>35</v>
      </c>
      <c r="F7983" t="s">
        <v>38</v>
      </c>
      <c r="G7983">
        <v>84</v>
      </c>
      <c r="H7983">
        <v>84</v>
      </c>
      <c r="I7983" t="str">
        <f>INDEX('DATA - Teams'!$C:$C,MATCH(C7983,'DATA - Teams'!$B:$B,0))</f>
        <v>JMERC</v>
      </c>
    </row>
    <row r="7984" spans="1:9" x14ac:dyDescent="0.2">
      <c r="A7984">
        <v>2019</v>
      </c>
      <c r="B7984">
        <v>2</v>
      </c>
      <c r="C7984" t="s">
        <v>7</v>
      </c>
      <c r="D7984" t="s">
        <v>336</v>
      </c>
      <c r="E7984" t="s">
        <v>18</v>
      </c>
      <c r="F7984" t="s">
        <v>59</v>
      </c>
      <c r="G7984">
        <v>79</v>
      </c>
      <c r="H7984">
        <v>80</v>
      </c>
      <c r="I7984" t="str">
        <f>INDEX('DATA - Teams'!$C:$C,MATCH(C7984,'DATA - Teams'!$B:$B,0))</f>
        <v>JMERC</v>
      </c>
    </row>
    <row r="7985" spans="1:9" x14ac:dyDescent="0.2">
      <c r="A7985">
        <v>2019</v>
      </c>
      <c r="B7985">
        <v>2</v>
      </c>
      <c r="C7985" t="s">
        <v>7</v>
      </c>
      <c r="D7985" t="s">
        <v>248</v>
      </c>
      <c r="E7985" t="s">
        <v>28</v>
      </c>
      <c r="F7985" t="s">
        <v>59</v>
      </c>
      <c r="G7985">
        <v>79</v>
      </c>
      <c r="H7985">
        <v>97</v>
      </c>
      <c r="I7985" t="str">
        <f>INDEX('DATA - Teams'!$C:$C,MATCH(C7985,'DATA - Teams'!$B:$B,0))</f>
        <v>JMERC</v>
      </c>
    </row>
    <row r="7986" spans="1:9" x14ac:dyDescent="0.2">
      <c r="A7986">
        <v>2019</v>
      </c>
      <c r="B7986">
        <v>2</v>
      </c>
      <c r="C7986" t="s">
        <v>7</v>
      </c>
      <c r="D7986" t="s">
        <v>200</v>
      </c>
      <c r="E7986" t="s">
        <v>28</v>
      </c>
      <c r="F7986" t="s">
        <v>59</v>
      </c>
      <c r="G7986">
        <v>96</v>
      </c>
      <c r="H7986">
        <v>93</v>
      </c>
      <c r="I7986" t="str">
        <f>INDEX('DATA - Teams'!$C:$C,MATCH(C7986,'DATA - Teams'!$B:$B,0))</f>
        <v>JMERC</v>
      </c>
    </row>
    <row r="7987" spans="1:9" x14ac:dyDescent="0.2">
      <c r="A7987">
        <v>2019</v>
      </c>
      <c r="B7987">
        <v>2</v>
      </c>
      <c r="C7987" t="s">
        <v>7</v>
      </c>
      <c r="D7987" t="s">
        <v>171</v>
      </c>
      <c r="E7987" t="s">
        <v>31</v>
      </c>
      <c r="F7987" t="s">
        <v>59</v>
      </c>
      <c r="G7987">
        <v>91</v>
      </c>
      <c r="H7987">
        <v>118</v>
      </c>
      <c r="I7987" t="str">
        <f>INDEX('DATA - Teams'!$C:$C,MATCH(C7987,'DATA - Teams'!$B:$B,0))</f>
        <v>JMERC</v>
      </c>
    </row>
    <row r="7988" spans="1:9" x14ac:dyDescent="0.2">
      <c r="A7988">
        <v>2019</v>
      </c>
      <c r="B7988">
        <v>2</v>
      </c>
      <c r="C7988" t="s">
        <v>30</v>
      </c>
      <c r="D7988" t="s">
        <v>327</v>
      </c>
      <c r="E7988" t="s">
        <v>17</v>
      </c>
      <c r="F7988" t="s">
        <v>52</v>
      </c>
      <c r="G7988">
        <v>116</v>
      </c>
      <c r="H7988">
        <v>116</v>
      </c>
      <c r="I7988" t="str">
        <f>INDEX('DATA - Teams'!$C:$C,MATCH(C7988,'DATA - Teams'!$B:$B,0))</f>
        <v>GARTER</v>
      </c>
    </row>
    <row r="7989" spans="1:9" x14ac:dyDescent="0.2">
      <c r="A7989">
        <v>2019</v>
      </c>
      <c r="B7989">
        <v>2</v>
      </c>
      <c r="C7989" t="s">
        <v>30</v>
      </c>
      <c r="D7989" t="s">
        <v>261</v>
      </c>
      <c r="E7989" t="s">
        <v>36</v>
      </c>
      <c r="F7989" t="s">
        <v>43</v>
      </c>
      <c r="G7989">
        <v>76</v>
      </c>
      <c r="H7989">
        <v>49</v>
      </c>
      <c r="I7989" t="str">
        <f>INDEX('DATA - Teams'!$C:$C,MATCH(C7989,'DATA - Teams'!$B:$B,0))</f>
        <v>GARTER</v>
      </c>
    </row>
    <row r="7990" spans="1:9" x14ac:dyDescent="0.2">
      <c r="A7990">
        <v>2019</v>
      </c>
      <c r="B7990">
        <v>2</v>
      </c>
      <c r="C7990" t="s">
        <v>30</v>
      </c>
      <c r="D7990" t="s">
        <v>271</v>
      </c>
      <c r="E7990" t="s">
        <v>33</v>
      </c>
      <c r="F7990" t="s">
        <v>41</v>
      </c>
      <c r="G7990">
        <v>119</v>
      </c>
      <c r="H7990">
        <v>133</v>
      </c>
      <c r="I7990" t="str">
        <f>INDEX('DATA - Teams'!$C:$C,MATCH(C7990,'DATA - Teams'!$B:$B,0))</f>
        <v>GARTER</v>
      </c>
    </row>
    <row r="7991" spans="1:9" x14ac:dyDescent="0.2">
      <c r="A7991">
        <v>2019</v>
      </c>
      <c r="B7991">
        <v>2</v>
      </c>
      <c r="C7991" t="s">
        <v>30</v>
      </c>
      <c r="D7991" t="s">
        <v>158</v>
      </c>
      <c r="E7991" t="s">
        <v>33</v>
      </c>
      <c r="F7991" t="s">
        <v>41</v>
      </c>
      <c r="G7991">
        <v>93</v>
      </c>
      <c r="H7991">
        <v>104</v>
      </c>
      <c r="I7991" t="str">
        <f>INDEX('DATA - Teams'!$C:$C,MATCH(C7991,'DATA - Teams'!$B:$B,0))</f>
        <v>GARTER</v>
      </c>
    </row>
    <row r="7992" spans="1:9" x14ac:dyDescent="0.2">
      <c r="A7992">
        <v>2019</v>
      </c>
      <c r="B7992">
        <v>2</v>
      </c>
      <c r="C7992" t="s">
        <v>30</v>
      </c>
      <c r="D7992" t="s">
        <v>135</v>
      </c>
      <c r="E7992" t="s">
        <v>22</v>
      </c>
      <c r="F7992" t="s">
        <v>38</v>
      </c>
      <c r="G7992">
        <v>86</v>
      </c>
      <c r="H7992">
        <v>89</v>
      </c>
      <c r="I7992" t="str">
        <f>INDEX('DATA - Teams'!$C:$C,MATCH(C7992,'DATA - Teams'!$B:$B,0))</f>
        <v>GARTER</v>
      </c>
    </row>
    <row r="7993" spans="1:9" x14ac:dyDescent="0.2">
      <c r="A7993">
        <v>2019</v>
      </c>
      <c r="B7993">
        <v>2</v>
      </c>
      <c r="C7993" t="s">
        <v>30</v>
      </c>
      <c r="D7993" t="s">
        <v>373</v>
      </c>
      <c r="E7993" t="s">
        <v>32</v>
      </c>
      <c r="F7993" t="s">
        <v>41</v>
      </c>
      <c r="G7993">
        <v>71</v>
      </c>
      <c r="H7993">
        <v>77</v>
      </c>
      <c r="I7993" t="str">
        <f>INDEX('DATA - Teams'!$C:$C,MATCH(C7993,'DATA - Teams'!$B:$B,0))</f>
        <v>GARTER</v>
      </c>
    </row>
    <row r="7994" spans="1:9" x14ac:dyDescent="0.2">
      <c r="A7994">
        <v>2019</v>
      </c>
      <c r="B7994">
        <v>2</v>
      </c>
      <c r="C7994" t="s">
        <v>30</v>
      </c>
      <c r="D7994" t="s">
        <v>226</v>
      </c>
      <c r="E7994" t="s">
        <v>32</v>
      </c>
      <c r="F7994" t="s">
        <v>43</v>
      </c>
      <c r="G7994">
        <v>100</v>
      </c>
      <c r="H7994">
        <v>123</v>
      </c>
      <c r="I7994" t="str">
        <f>INDEX('DATA - Teams'!$C:$C,MATCH(C7994,'DATA - Teams'!$B:$B,0))</f>
        <v>GARTER</v>
      </c>
    </row>
    <row r="7995" spans="1:9" x14ac:dyDescent="0.2">
      <c r="A7995">
        <v>2019</v>
      </c>
      <c r="B7995">
        <v>2</v>
      </c>
      <c r="C7995" t="s">
        <v>30</v>
      </c>
      <c r="D7995" t="s">
        <v>58</v>
      </c>
      <c r="E7995" t="s">
        <v>18</v>
      </c>
      <c r="F7995" t="s">
        <v>43</v>
      </c>
      <c r="G7995">
        <v>76</v>
      </c>
      <c r="H7995">
        <v>85</v>
      </c>
      <c r="I7995" t="str">
        <f>INDEX('DATA - Teams'!$C:$C,MATCH(C7995,'DATA - Teams'!$B:$B,0))</f>
        <v>GARTER</v>
      </c>
    </row>
    <row r="7996" spans="1:9" x14ac:dyDescent="0.2">
      <c r="A7996">
        <v>2019</v>
      </c>
      <c r="B7996">
        <v>2</v>
      </c>
      <c r="C7996" t="s">
        <v>30</v>
      </c>
      <c r="D7996" t="s">
        <v>372</v>
      </c>
      <c r="E7996" t="s">
        <v>18</v>
      </c>
      <c r="F7996" t="s">
        <v>38</v>
      </c>
      <c r="G7996">
        <v>75</v>
      </c>
      <c r="H7996">
        <v>71</v>
      </c>
      <c r="I7996" t="str">
        <f>INDEX('DATA - Teams'!$C:$C,MATCH(C7996,'DATA - Teams'!$B:$B,0))</f>
        <v>GARTER</v>
      </c>
    </row>
    <row r="7997" spans="1:9" x14ac:dyDescent="0.2">
      <c r="A7997">
        <v>2019</v>
      </c>
      <c r="B7997">
        <v>2</v>
      </c>
      <c r="C7997" t="s">
        <v>30</v>
      </c>
      <c r="D7997" t="s">
        <v>108</v>
      </c>
      <c r="E7997" t="s">
        <v>18</v>
      </c>
      <c r="F7997" t="s">
        <v>41</v>
      </c>
      <c r="G7997">
        <v>91</v>
      </c>
      <c r="H7997">
        <v>78</v>
      </c>
      <c r="I7997" t="str">
        <f>INDEX('DATA - Teams'!$C:$C,MATCH(C7997,'DATA - Teams'!$B:$B,0))</f>
        <v>GARTER</v>
      </c>
    </row>
    <row r="7998" spans="1:9" x14ac:dyDescent="0.2">
      <c r="A7998">
        <v>2019</v>
      </c>
      <c r="B7998">
        <v>2</v>
      </c>
      <c r="C7998" t="s">
        <v>30</v>
      </c>
      <c r="D7998" t="s">
        <v>209</v>
      </c>
      <c r="E7998" t="s">
        <v>10</v>
      </c>
      <c r="F7998" t="s">
        <v>41</v>
      </c>
      <c r="G7998">
        <v>99</v>
      </c>
      <c r="H7998">
        <v>108</v>
      </c>
      <c r="I7998" t="str">
        <f>INDEX('DATA - Teams'!$C:$C,MATCH(C7998,'DATA - Teams'!$B:$B,0))</f>
        <v>GARTER</v>
      </c>
    </row>
    <row r="7999" spans="1:9" x14ac:dyDescent="0.2">
      <c r="A7999">
        <v>2019</v>
      </c>
      <c r="B7999">
        <v>2</v>
      </c>
      <c r="C7999" t="s">
        <v>30</v>
      </c>
      <c r="D7999" t="s">
        <v>320</v>
      </c>
      <c r="E7999" t="s">
        <v>14</v>
      </c>
      <c r="F7999" t="s">
        <v>43</v>
      </c>
      <c r="G7999">
        <v>78</v>
      </c>
      <c r="H7999">
        <v>89</v>
      </c>
      <c r="I7999" t="str">
        <f>INDEX('DATA - Teams'!$C:$C,MATCH(C7999,'DATA - Teams'!$B:$B,0))</f>
        <v>GARTER</v>
      </c>
    </row>
    <row r="8000" spans="1:9" x14ac:dyDescent="0.2">
      <c r="A8000">
        <v>2019</v>
      </c>
      <c r="B8000">
        <v>2</v>
      </c>
      <c r="C8000" t="s">
        <v>30</v>
      </c>
      <c r="D8000" t="s">
        <v>417</v>
      </c>
      <c r="E8000" t="s">
        <v>14</v>
      </c>
      <c r="F8000" t="s">
        <v>43</v>
      </c>
      <c r="G8000">
        <v>95</v>
      </c>
      <c r="H8000">
        <v>91</v>
      </c>
      <c r="I8000" t="str">
        <f>INDEX('DATA - Teams'!$C:$C,MATCH(C8000,'DATA - Teams'!$B:$B,0))</f>
        <v>GARTER</v>
      </c>
    </row>
    <row r="8001" spans="1:9" x14ac:dyDescent="0.2">
      <c r="A8001">
        <v>2019</v>
      </c>
      <c r="B8001">
        <v>2</v>
      </c>
      <c r="C8001" t="s">
        <v>30</v>
      </c>
      <c r="D8001" t="s">
        <v>76</v>
      </c>
      <c r="E8001" t="s">
        <v>14</v>
      </c>
      <c r="F8001" t="s">
        <v>38</v>
      </c>
      <c r="G8001">
        <v>80</v>
      </c>
      <c r="H8001">
        <v>81</v>
      </c>
      <c r="I8001" t="str">
        <f>INDEX('DATA - Teams'!$C:$C,MATCH(C8001,'DATA - Teams'!$B:$B,0))</f>
        <v>GARTER</v>
      </c>
    </row>
    <row r="8002" spans="1:9" x14ac:dyDescent="0.2">
      <c r="A8002">
        <v>2019</v>
      </c>
      <c r="B8002">
        <v>2</v>
      </c>
      <c r="C8002" t="s">
        <v>30</v>
      </c>
      <c r="D8002" t="s">
        <v>175</v>
      </c>
      <c r="E8002" t="s">
        <v>28</v>
      </c>
      <c r="F8002" t="s">
        <v>41</v>
      </c>
      <c r="G8002">
        <v>86</v>
      </c>
      <c r="H8002">
        <v>104</v>
      </c>
      <c r="I8002" t="str">
        <f>INDEX('DATA - Teams'!$C:$C,MATCH(C8002,'DATA - Teams'!$B:$B,0))</f>
        <v>GARTER</v>
      </c>
    </row>
    <row r="8003" spans="1:9" x14ac:dyDescent="0.2">
      <c r="A8003">
        <v>2019</v>
      </c>
      <c r="B8003">
        <v>2</v>
      </c>
      <c r="C8003" t="s">
        <v>30</v>
      </c>
      <c r="D8003" t="s">
        <v>415</v>
      </c>
      <c r="E8003" t="s">
        <v>13</v>
      </c>
      <c r="F8003" t="s">
        <v>38</v>
      </c>
      <c r="G8003">
        <v>94</v>
      </c>
      <c r="H8003">
        <v>90</v>
      </c>
      <c r="I8003" t="str">
        <f>INDEX('DATA - Teams'!$C:$C,MATCH(C8003,'DATA - Teams'!$B:$B,0))</f>
        <v>GARTER</v>
      </c>
    </row>
    <row r="8004" spans="1:9" x14ac:dyDescent="0.2">
      <c r="A8004">
        <v>2019</v>
      </c>
      <c r="B8004">
        <v>2</v>
      </c>
      <c r="C8004" t="s">
        <v>30</v>
      </c>
      <c r="D8004" t="s">
        <v>325</v>
      </c>
      <c r="E8004" t="s">
        <v>21</v>
      </c>
      <c r="F8004" t="s">
        <v>41</v>
      </c>
      <c r="G8004">
        <v>88</v>
      </c>
      <c r="H8004">
        <v>104</v>
      </c>
      <c r="I8004" t="str">
        <f>INDEX('DATA - Teams'!$C:$C,MATCH(C8004,'DATA - Teams'!$B:$B,0))</f>
        <v>GARTER</v>
      </c>
    </row>
    <row r="8005" spans="1:9" x14ac:dyDescent="0.2">
      <c r="A8005">
        <v>2019</v>
      </c>
      <c r="B8005">
        <v>2</v>
      </c>
      <c r="C8005" t="s">
        <v>30</v>
      </c>
      <c r="D8005" t="s">
        <v>433</v>
      </c>
      <c r="E8005" t="s">
        <v>21</v>
      </c>
      <c r="F8005" t="s">
        <v>38</v>
      </c>
      <c r="G8005">
        <v>80</v>
      </c>
      <c r="H8005">
        <v>92</v>
      </c>
      <c r="I8005" t="str">
        <f>INDEX('DATA - Teams'!$C:$C,MATCH(C8005,'DATA - Teams'!$B:$B,0))</f>
        <v>GARTER</v>
      </c>
    </row>
    <row r="8006" spans="1:9" x14ac:dyDescent="0.2">
      <c r="A8006">
        <v>2019</v>
      </c>
      <c r="B8006">
        <v>2</v>
      </c>
      <c r="C8006" t="s">
        <v>30</v>
      </c>
      <c r="D8006" t="s">
        <v>273</v>
      </c>
      <c r="E8006" t="s">
        <v>17</v>
      </c>
      <c r="F8006" t="s">
        <v>59</v>
      </c>
      <c r="G8006">
        <v>79</v>
      </c>
      <c r="H8006">
        <v>109</v>
      </c>
      <c r="I8006" t="str">
        <f>INDEX('DATA - Teams'!$C:$C,MATCH(C8006,'DATA - Teams'!$B:$B,0))</f>
        <v>GARTER</v>
      </c>
    </row>
    <row r="8007" spans="1:9" x14ac:dyDescent="0.2">
      <c r="A8007">
        <v>2019</v>
      </c>
      <c r="B8007">
        <v>2</v>
      </c>
      <c r="C8007" t="s">
        <v>30</v>
      </c>
      <c r="D8007" t="s">
        <v>447</v>
      </c>
      <c r="E8007" t="s">
        <v>17</v>
      </c>
      <c r="F8007" t="s">
        <v>59</v>
      </c>
      <c r="G8007">
        <v>73</v>
      </c>
      <c r="H8007">
        <v>68</v>
      </c>
      <c r="I8007" t="str">
        <f>INDEX('DATA - Teams'!$C:$C,MATCH(C8007,'DATA - Teams'!$B:$B,0))</f>
        <v>GARTER</v>
      </c>
    </row>
    <row r="8008" spans="1:9" x14ac:dyDescent="0.2">
      <c r="A8008">
        <v>2019</v>
      </c>
      <c r="B8008">
        <v>2</v>
      </c>
      <c r="C8008" t="s">
        <v>30</v>
      </c>
      <c r="D8008" t="s">
        <v>131</v>
      </c>
      <c r="E8008" t="s">
        <v>32</v>
      </c>
      <c r="F8008" t="s">
        <v>59</v>
      </c>
      <c r="G8008">
        <v>67</v>
      </c>
      <c r="H8008">
        <v>68</v>
      </c>
      <c r="I8008" t="str">
        <f>INDEX('DATA - Teams'!$C:$C,MATCH(C8008,'DATA - Teams'!$B:$B,0))</f>
        <v>GARTER</v>
      </c>
    </row>
    <row r="8009" spans="1:9" x14ac:dyDescent="0.2">
      <c r="A8009">
        <v>2019</v>
      </c>
      <c r="B8009">
        <v>2</v>
      </c>
      <c r="C8009" t="s">
        <v>30</v>
      </c>
      <c r="D8009" t="s">
        <v>181</v>
      </c>
      <c r="E8009" t="s">
        <v>23</v>
      </c>
      <c r="F8009" t="s">
        <v>59</v>
      </c>
      <c r="G8009">
        <v>66</v>
      </c>
      <c r="H8009">
        <v>72</v>
      </c>
      <c r="I8009" t="str">
        <f>INDEX('DATA - Teams'!$C:$C,MATCH(C8009,'DATA - Teams'!$B:$B,0))</f>
        <v>GARTER</v>
      </c>
    </row>
    <row r="8010" spans="1:9" x14ac:dyDescent="0.2">
      <c r="A8010">
        <v>2019</v>
      </c>
      <c r="B8010">
        <v>3</v>
      </c>
      <c r="C8010" t="s">
        <v>426</v>
      </c>
      <c r="D8010" t="s">
        <v>316</v>
      </c>
      <c r="E8010" t="s">
        <v>17</v>
      </c>
      <c r="F8010" t="s">
        <v>38</v>
      </c>
      <c r="G8010">
        <v>0</v>
      </c>
      <c r="H8010">
        <v>76</v>
      </c>
      <c r="I8010" t="str">
        <f>INDEX('DATA - Teams'!$C:$C,MATCH(C8010,'DATA - Teams'!$B:$B,0))</f>
        <v>PMAC</v>
      </c>
    </row>
    <row r="8011" spans="1:9" x14ac:dyDescent="0.2">
      <c r="A8011">
        <v>2019</v>
      </c>
      <c r="B8011">
        <v>3</v>
      </c>
      <c r="C8011" t="s">
        <v>426</v>
      </c>
      <c r="D8011" t="s">
        <v>161</v>
      </c>
      <c r="E8011" t="s">
        <v>36</v>
      </c>
      <c r="F8011" t="s">
        <v>43</v>
      </c>
      <c r="G8011">
        <v>0</v>
      </c>
      <c r="H8011">
        <v>130</v>
      </c>
      <c r="I8011" t="str">
        <f>INDEX('DATA - Teams'!$C:$C,MATCH(C8011,'DATA - Teams'!$B:$B,0))</f>
        <v>PMAC</v>
      </c>
    </row>
    <row r="8012" spans="1:9" x14ac:dyDescent="0.2">
      <c r="A8012">
        <v>2019</v>
      </c>
      <c r="B8012">
        <v>3</v>
      </c>
      <c r="C8012" t="s">
        <v>426</v>
      </c>
      <c r="D8012" t="s">
        <v>302</v>
      </c>
      <c r="E8012" t="s">
        <v>36</v>
      </c>
      <c r="F8012" t="s">
        <v>41</v>
      </c>
      <c r="G8012">
        <v>0</v>
      </c>
      <c r="H8012">
        <v>90</v>
      </c>
      <c r="I8012" t="str">
        <f>INDEX('DATA - Teams'!$C:$C,MATCH(C8012,'DATA - Teams'!$B:$B,0))</f>
        <v>PMAC</v>
      </c>
    </row>
    <row r="8013" spans="1:9" x14ac:dyDescent="0.2">
      <c r="A8013">
        <v>2019</v>
      </c>
      <c r="B8013">
        <v>3</v>
      </c>
      <c r="C8013" t="s">
        <v>426</v>
      </c>
      <c r="D8013" t="s">
        <v>252</v>
      </c>
      <c r="E8013" t="s">
        <v>33</v>
      </c>
      <c r="F8013" t="s">
        <v>38</v>
      </c>
      <c r="G8013">
        <v>0</v>
      </c>
      <c r="H8013">
        <v>113</v>
      </c>
      <c r="I8013" t="str">
        <f>INDEX('DATA - Teams'!$C:$C,MATCH(C8013,'DATA - Teams'!$B:$B,0))</f>
        <v>PMAC</v>
      </c>
    </row>
    <row r="8014" spans="1:9" x14ac:dyDescent="0.2">
      <c r="A8014">
        <v>2019</v>
      </c>
      <c r="B8014">
        <v>3</v>
      </c>
      <c r="C8014" t="s">
        <v>426</v>
      </c>
      <c r="D8014" t="s">
        <v>156</v>
      </c>
      <c r="E8014" t="s">
        <v>33</v>
      </c>
      <c r="F8014" t="s">
        <v>41</v>
      </c>
      <c r="G8014">
        <v>0</v>
      </c>
      <c r="H8014">
        <v>97</v>
      </c>
      <c r="I8014" t="str">
        <f>INDEX('DATA - Teams'!$C:$C,MATCH(C8014,'DATA - Teams'!$B:$B,0))</f>
        <v>PMAC</v>
      </c>
    </row>
    <row r="8015" spans="1:9" x14ac:dyDescent="0.2">
      <c r="A8015">
        <v>2019</v>
      </c>
      <c r="B8015">
        <v>3</v>
      </c>
      <c r="C8015" t="s">
        <v>426</v>
      </c>
      <c r="D8015" t="s">
        <v>75</v>
      </c>
      <c r="E8015" t="s">
        <v>33</v>
      </c>
      <c r="F8015" t="s">
        <v>43</v>
      </c>
      <c r="G8015">
        <v>0</v>
      </c>
      <c r="H8015">
        <v>56</v>
      </c>
      <c r="I8015" t="str">
        <f>INDEX('DATA - Teams'!$C:$C,MATCH(C8015,'DATA - Teams'!$B:$B,0))</f>
        <v>PMAC</v>
      </c>
    </row>
    <row r="8016" spans="1:9" x14ac:dyDescent="0.2">
      <c r="A8016">
        <v>2019</v>
      </c>
      <c r="B8016">
        <v>3</v>
      </c>
      <c r="C8016" t="s">
        <v>426</v>
      </c>
      <c r="D8016" t="s">
        <v>356</v>
      </c>
      <c r="E8016" t="s">
        <v>22</v>
      </c>
      <c r="F8016" t="s">
        <v>38</v>
      </c>
      <c r="G8016">
        <v>0</v>
      </c>
      <c r="H8016">
        <v>80</v>
      </c>
      <c r="I8016" t="str">
        <f>INDEX('DATA - Teams'!$C:$C,MATCH(C8016,'DATA - Teams'!$B:$B,0))</f>
        <v>PMAC</v>
      </c>
    </row>
    <row r="8017" spans="1:9" x14ac:dyDescent="0.2">
      <c r="A8017">
        <v>2019</v>
      </c>
      <c r="B8017">
        <v>3</v>
      </c>
      <c r="C8017" t="s">
        <v>426</v>
      </c>
      <c r="D8017" t="s">
        <v>364</v>
      </c>
      <c r="E8017" t="s">
        <v>32</v>
      </c>
      <c r="F8017" t="s">
        <v>43</v>
      </c>
      <c r="G8017">
        <v>0</v>
      </c>
      <c r="H8017">
        <v>66</v>
      </c>
      <c r="I8017" t="str">
        <f>INDEX('DATA - Teams'!$C:$C,MATCH(C8017,'DATA - Teams'!$B:$B,0))</f>
        <v>PMAC</v>
      </c>
    </row>
    <row r="8018" spans="1:9" x14ac:dyDescent="0.2">
      <c r="A8018">
        <v>2019</v>
      </c>
      <c r="B8018">
        <v>3</v>
      </c>
      <c r="C8018" t="s">
        <v>426</v>
      </c>
      <c r="D8018" t="s">
        <v>314</v>
      </c>
      <c r="E8018" t="s">
        <v>32</v>
      </c>
      <c r="F8018" t="s">
        <v>41</v>
      </c>
      <c r="G8018">
        <v>0</v>
      </c>
      <c r="H8018">
        <v>114</v>
      </c>
      <c r="I8018" t="str">
        <f>INDEX('DATA - Teams'!$C:$C,MATCH(C8018,'DATA - Teams'!$B:$B,0))</f>
        <v>PMAC</v>
      </c>
    </row>
    <row r="8019" spans="1:9" x14ac:dyDescent="0.2">
      <c r="A8019">
        <v>2019</v>
      </c>
      <c r="B8019">
        <v>3</v>
      </c>
      <c r="C8019" t="s">
        <v>426</v>
      </c>
      <c r="D8019" t="s">
        <v>165</v>
      </c>
      <c r="E8019" t="s">
        <v>10</v>
      </c>
      <c r="F8019" t="s">
        <v>41</v>
      </c>
      <c r="G8019">
        <v>0</v>
      </c>
      <c r="H8019">
        <v>125</v>
      </c>
      <c r="I8019" t="str">
        <f>INDEX('DATA - Teams'!$C:$C,MATCH(C8019,'DATA - Teams'!$B:$B,0))</f>
        <v>PMAC</v>
      </c>
    </row>
    <row r="8020" spans="1:9" x14ac:dyDescent="0.2">
      <c r="A8020">
        <v>2019</v>
      </c>
      <c r="B8020">
        <v>3</v>
      </c>
      <c r="C8020" t="s">
        <v>426</v>
      </c>
      <c r="D8020" t="s">
        <v>164</v>
      </c>
      <c r="E8020" t="s">
        <v>16</v>
      </c>
      <c r="F8020" t="s">
        <v>41</v>
      </c>
      <c r="G8020">
        <v>0</v>
      </c>
      <c r="H8020">
        <v>68</v>
      </c>
      <c r="I8020" t="str">
        <f>INDEX('DATA - Teams'!$C:$C,MATCH(C8020,'DATA - Teams'!$B:$B,0))</f>
        <v>PMAC</v>
      </c>
    </row>
    <row r="8021" spans="1:9" x14ac:dyDescent="0.2">
      <c r="A8021">
        <v>2019</v>
      </c>
      <c r="B8021">
        <v>3</v>
      </c>
      <c r="C8021" t="s">
        <v>426</v>
      </c>
      <c r="D8021" t="s">
        <v>258</v>
      </c>
      <c r="E8021" t="s">
        <v>24</v>
      </c>
      <c r="F8021" t="s">
        <v>41</v>
      </c>
      <c r="G8021">
        <v>0</v>
      </c>
      <c r="H8021">
        <v>81</v>
      </c>
      <c r="I8021" t="str">
        <f>INDEX('DATA - Teams'!$C:$C,MATCH(C8021,'DATA - Teams'!$B:$B,0))</f>
        <v>PMAC</v>
      </c>
    </row>
    <row r="8022" spans="1:9" x14ac:dyDescent="0.2">
      <c r="A8022">
        <v>2019</v>
      </c>
      <c r="B8022">
        <v>3</v>
      </c>
      <c r="C8022" t="s">
        <v>426</v>
      </c>
      <c r="D8022" t="s">
        <v>260</v>
      </c>
      <c r="E8022" t="s">
        <v>24</v>
      </c>
      <c r="F8022" t="s">
        <v>38</v>
      </c>
      <c r="G8022">
        <v>0</v>
      </c>
      <c r="H8022">
        <v>120</v>
      </c>
      <c r="I8022" t="str">
        <f>INDEX('DATA - Teams'!$C:$C,MATCH(C8022,'DATA - Teams'!$B:$B,0))</f>
        <v>PMAC</v>
      </c>
    </row>
    <row r="8023" spans="1:9" x14ac:dyDescent="0.2">
      <c r="A8023">
        <v>2019</v>
      </c>
      <c r="B8023">
        <v>3</v>
      </c>
      <c r="C8023" t="s">
        <v>426</v>
      </c>
      <c r="D8023" t="s">
        <v>168</v>
      </c>
      <c r="E8023" t="s">
        <v>13</v>
      </c>
      <c r="F8023" t="s">
        <v>43</v>
      </c>
      <c r="G8023">
        <v>111</v>
      </c>
      <c r="H8023">
        <v>109</v>
      </c>
      <c r="I8023" t="str">
        <f>INDEX('DATA - Teams'!$C:$C,MATCH(C8023,'DATA - Teams'!$B:$B,0))</f>
        <v>PMAC</v>
      </c>
    </row>
    <row r="8024" spans="1:9" x14ac:dyDescent="0.2">
      <c r="A8024">
        <v>2019</v>
      </c>
      <c r="B8024">
        <v>3</v>
      </c>
      <c r="C8024" t="s">
        <v>426</v>
      </c>
      <c r="D8024" t="s">
        <v>348</v>
      </c>
      <c r="E8024" t="s">
        <v>27</v>
      </c>
      <c r="F8024" t="s">
        <v>38</v>
      </c>
      <c r="G8024">
        <v>0</v>
      </c>
      <c r="H8024">
        <v>85</v>
      </c>
      <c r="I8024" t="str">
        <f>INDEX('DATA - Teams'!$C:$C,MATCH(C8024,'DATA - Teams'!$B:$B,0))</f>
        <v>PMAC</v>
      </c>
    </row>
    <row r="8025" spans="1:9" x14ac:dyDescent="0.2">
      <c r="A8025">
        <v>2019</v>
      </c>
      <c r="B8025">
        <v>3</v>
      </c>
      <c r="C8025" t="s">
        <v>426</v>
      </c>
      <c r="D8025" t="s">
        <v>368</v>
      </c>
      <c r="E8025" t="s">
        <v>31</v>
      </c>
      <c r="F8025" t="s">
        <v>41</v>
      </c>
      <c r="G8025">
        <v>0</v>
      </c>
      <c r="H8025">
        <v>117</v>
      </c>
      <c r="I8025" t="str">
        <f>INDEX('DATA - Teams'!$C:$C,MATCH(C8025,'DATA - Teams'!$B:$B,0))</f>
        <v>PMAC</v>
      </c>
    </row>
    <row r="8026" spans="1:9" x14ac:dyDescent="0.2">
      <c r="A8026">
        <v>2019</v>
      </c>
      <c r="B8026">
        <v>3</v>
      </c>
      <c r="C8026" t="s">
        <v>426</v>
      </c>
      <c r="D8026" t="s">
        <v>221</v>
      </c>
      <c r="E8026" t="s">
        <v>31</v>
      </c>
      <c r="F8026" t="s">
        <v>52</v>
      </c>
      <c r="G8026">
        <v>0</v>
      </c>
      <c r="H8026">
        <v>70</v>
      </c>
      <c r="I8026" t="str">
        <f>INDEX('DATA - Teams'!$C:$C,MATCH(C8026,'DATA - Teams'!$B:$B,0))</f>
        <v>PMAC</v>
      </c>
    </row>
    <row r="8027" spans="1:9" x14ac:dyDescent="0.2">
      <c r="A8027">
        <v>2019</v>
      </c>
      <c r="B8027">
        <v>3</v>
      </c>
      <c r="C8027" t="s">
        <v>426</v>
      </c>
      <c r="D8027" t="s">
        <v>193</v>
      </c>
      <c r="E8027" t="s">
        <v>21</v>
      </c>
      <c r="F8027" t="s">
        <v>43</v>
      </c>
      <c r="G8027">
        <v>0</v>
      </c>
      <c r="H8027">
        <v>95</v>
      </c>
      <c r="I8027" t="str">
        <f>INDEX('DATA - Teams'!$C:$C,MATCH(C8027,'DATA - Teams'!$B:$B,0))</f>
        <v>PMAC</v>
      </c>
    </row>
    <row r="8028" spans="1:9" x14ac:dyDescent="0.2">
      <c r="A8028">
        <v>2019</v>
      </c>
      <c r="B8028">
        <v>3</v>
      </c>
      <c r="C8028" t="s">
        <v>426</v>
      </c>
      <c r="D8028" t="s">
        <v>45</v>
      </c>
      <c r="E8028" t="s">
        <v>32</v>
      </c>
      <c r="F8028" t="s">
        <v>59</v>
      </c>
      <c r="G8028">
        <v>0</v>
      </c>
      <c r="H8028">
        <v>0</v>
      </c>
      <c r="I8028" t="str">
        <f>INDEX('DATA - Teams'!$C:$C,MATCH(C8028,'DATA - Teams'!$B:$B,0))</f>
        <v>PMAC</v>
      </c>
    </row>
    <row r="8029" spans="1:9" x14ac:dyDescent="0.2">
      <c r="A8029">
        <v>2019</v>
      </c>
      <c r="B8029">
        <v>3</v>
      </c>
      <c r="C8029" t="s">
        <v>426</v>
      </c>
      <c r="D8029" t="s">
        <v>137</v>
      </c>
      <c r="E8029" t="s">
        <v>14</v>
      </c>
      <c r="F8029" t="s">
        <v>59</v>
      </c>
      <c r="G8029">
        <v>0</v>
      </c>
      <c r="H8029">
        <v>0</v>
      </c>
      <c r="I8029" t="str">
        <f>INDEX('DATA - Teams'!$C:$C,MATCH(C8029,'DATA - Teams'!$B:$B,0))</f>
        <v>PMAC</v>
      </c>
    </row>
    <row r="8030" spans="1:9" x14ac:dyDescent="0.2">
      <c r="A8030">
        <v>2019</v>
      </c>
      <c r="B8030">
        <v>3</v>
      </c>
      <c r="C8030" t="s">
        <v>426</v>
      </c>
      <c r="D8030" t="s">
        <v>448</v>
      </c>
      <c r="E8030" t="s">
        <v>31</v>
      </c>
      <c r="F8030" t="s">
        <v>59</v>
      </c>
      <c r="G8030">
        <v>0</v>
      </c>
      <c r="H8030">
        <v>117</v>
      </c>
      <c r="I8030" t="str">
        <f>INDEX('DATA - Teams'!$C:$C,MATCH(C8030,'DATA - Teams'!$B:$B,0))</f>
        <v>PMAC</v>
      </c>
    </row>
    <row r="8031" spans="1:9" x14ac:dyDescent="0.2">
      <c r="A8031">
        <v>2019</v>
      </c>
      <c r="B8031">
        <v>3</v>
      </c>
      <c r="C8031" t="s">
        <v>426</v>
      </c>
      <c r="D8031" t="s">
        <v>205</v>
      </c>
      <c r="E8031" t="s">
        <v>21</v>
      </c>
      <c r="F8031" t="s">
        <v>59</v>
      </c>
      <c r="G8031">
        <v>0</v>
      </c>
      <c r="H8031">
        <v>51</v>
      </c>
      <c r="I8031" t="str">
        <f>INDEX('DATA - Teams'!$C:$C,MATCH(C8031,'DATA - Teams'!$B:$B,0))</f>
        <v>PMAC</v>
      </c>
    </row>
    <row r="8032" spans="1:9" x14ac:dyDescent="0.2">
      <c r="A8032">
        <v>2019</v>
      </c>
      <c r="B8032">
        <v>3</v>
      </c>
      <c r="C8032" t="s">
        <v>434</v>
      </c>
      <c r="D8032" t="s">
        <v>340</v>
      </c>
      <c r="E8032" t="s">
        <v>36</v>
      </c>
      <c r="F8032" t="s">
        <v>52</v>
      </c>
      <c r="G8032">
        <v>0</v>
      </c>
      <c r="H8032">
        <v>109</v>
      </c>
      <c r="I8032" t="str">
        <f>INDEX('DATA - Teams'!$C:$C,MATCH(C8032,'DATA - Teams'!$B:$B,0))</f>
        <v>CHIEF</v>
      </c>
    </row>
    <row r="8033" spans="1:9" x14ac:dyDescent="0.2">
      <c r="A8033">
        <v>2019</v>
      </c>
      <c r="B8033">
        <v>3</v>
      </c>
      <c r="C8033" t="s">
        <v>434</v>
      </c>
      <c r="D8033" t="s">
        <v>114</v>
      </c>
      <c r="E8033" t="s">
        <v>33</v>
      </c>
      <c r="F8033" t="s">
        <v>41</v>
      </c>
      <c r="G8033">
        <v>105</v>
      </c>
      <c r="H8033">
        <v>86</v>
      </c>
      <c r="I8033" t="str">
        <f>INDEX('DATA - Teams'!$C:$C,MATCH(C8033,'DATA - Teams'!$B:$B,0))</f>
        <v>CHIEF</v>
      </c>
    </row>
    <row r="8034" spans="1:9" x14ac:dyDescent="0.2">
      <c r="A8034">
        <v>2019</v>
      </c>
      <c r="B8034">
        <v>3</v>
      </c>
      <c r="C8034" t="s">
        <v>434</v>
      </c>
      <c r="D8034" t="s">
        <v>239</v>
      </c>
      <c r="E8034" t="s">
        <v>22</v>
      </c>
      <c r="F8034" t="s">
        <v>41</v>
      </c>
      <c r="G8034">
        <v>0</v>
      </c>
      <c r="H8034">
        <v>105</v>
      </c>
      <c r="I8034" t="str">
        <f>INDEX('DATA - Teams'!$C:$C,MATCH(C8034,'DATA - Teams'!$B:$B,0))</f>
        <v>CHIEF</v>
      </c>
    </row>
    <row r="8035" spans="1:9" x14ac:dyDescent="0.2">
      <c r="A8035">
        <v>2019</v>
      </c>
      <c r="B8035">
        <v>3</v>
      </c>
      <c r="C8035" t="s">
        <v>434</v>
      </c>
      <c r="D8035" t="s">
        <v>293</v>
      </c>
      <c r="E8035" t="s">
        <v>22</v>
      </c>
      <c r="F8035" t="s">
        <v>41</v>
      </c>
      <c r="G8035">
        <v>0</v>
      </c>
      <c r="H8035">
        <v>150</v>
      </c>
      <c r="I8035" t="str">
        <f>INDEX('DATA - Teams'!$C:$C,MATCH(C8035,'DATA - Teams'!$B:$B,0))</f>
        <v>CHIEF</v>
      </c>
    </row>
    <row r="8036" spans="1:9" x14ac:dyDescent="0.2">
      <c r="A8036">
        <v>2019</v>
      </c>
      <c r="B8036">
        <v>3</v>
      </c>
      <c r="C8036" t="s">
        <v>434</v>
      </c>
      <c r="D8036" t="s">
        <v>244</v>
      </c>
      <c r="E8036" t="s">
        <v>20</v>
      </c>
      <c r="F8036" t="s">
        <v>41</v>
      </c>
      <c r="G8036">
        <v>0</v>
      </c>
      <c r="H8036">
        <v>46</v>
      </c>
      <c r="I8036" t="str">
        <f>INDEX('DATA - Teams'!$C:$C,MATCH(C8036,'DATA - Teams'!$B:$B,0))</f>
        <v>CHIEF</v>
      </c>
    </row>
    <row r="8037" spans="1:9" x14ac:dyDescent="0.2">
      <c r="A8037">
        <v>2019</v>
      </c>
      <c r="B8037">
        <v>3</v>
      </c>
      <c r="C8037" t="s">
        <v>434</v>
      </c>
      <c r="D8037" t="s">
        <v>286</v>
      </c>
      <c r="E8037" t="s">
        <v>20</v>
      </c>
      <c r="F8037" t="s">
        <v>38</v>
      </c>
      <c r="G8037">
        <v>0</v>
      </c>
      <c r="H8037">
        <v>69</v>
      </c>
      <c r="I8037" t="str">
        <f>INDEX('DATA - Teams'!$C:$C,MATCH(C8037,'DATA - Teams'!$B:$B,0))</f>
        <v>CHIEF</v>
      </c>
    </row>
    <row r="8038" spans="1:9" x14ac:dyDescent="0.2">
      <c r="A8038">
        <v>2019</v>
      </c>
      <c r="B8038">
        <v>3</v>
      </c>
      <c r="C8038" t="s">
        <v>434</v>
      </c>
      <c r="D8038" t="s">
        <v>352</v>
      </c>
      <c r="E8038" t="s">
        <v>18</v>
      </c>
      <c r="F8038" t="s">
        <v>43</v>
      </c>
      <c r="G8038">
        <v>0</v>
      </c>
      <c r="H8038">
        <v>40</v>
      </c>
      <c r="I8038" t="str">
        <f>INDEX('DATA - Teams'!$C:$C,MATCH(C8038,'DATA - Teams'!$B:$B,0))</f>
        <v>CHIEF</v>
      </c>
    </row>
    <row r="8039" spans="1:9" x14ac:dyDescent="0.2">
      <c r="A8039">
        <v>2019</v>
      </c>
      <c r="B8039">
        <v>3</v>
      </c>
      <c r="C8039" t="s">
        <v>434</v>
      </c>
      <c r="D8039" t="s">
        <v>128</v>
      </c>
      <c r="E8039" t="s">
        <v>18</v>
      </c>
      <c r="F8039" t="s">
        <v>38</v>
      </c>
      <c r="G8039">
        <v>0</v>
      </c>
      <c r="H8039">
        <v>50</v>
      </c>
      <c r="I8039" t="str">
        <f>INDEX('DATA - Teams'!$C:$C,MATCH(C8039,'DATA - Teams'!$B:$B,0))</f>
        <v>CHIEF</v>
      </c>
    </row>
    <row r="8040" spans="1:9" x14ac:dyDescent="0.2">
      <c r="A8040">
        <v>2019</v>
      </c>
      <c r="B8040">
        <v>3</v>
      </c>
      <c r="C8040" t="s">
        <v>434</v>
      </c>
      <c r="D8040" t="s">
        <v>359</v>
      </c>
      <c r="E8040" t="s">
        <v>10</v>
      </c>
      <c r="F8040" t="s">
        <v>43</v>
      </c>
      <c r="G8040">
        <v>0</v>
      </c>
      <c r="H8040">
        <v>52</v>
      </c>
      <c r="I8040" t="str">
        <f>INDEX('DATA - Teams'!$C:$C,MATCH(C8040,'DATA - Teams'!$B:$B,0))</f>
        <v>CHIEF</v>
      </c>
    </row>
    <row r="8041" spans="1:9" x14ac:dyDescent="0.2">
      <c r="A8041">
        <v>2019</v>
      </c>
      <c r="B8041">
        <v>3</v>
      </c>
      <c r="C8041" t="s">
        <v>434</v>
      </c>
      <c r="D8041" t="s">
        <v>413</v>
      </c>
      <c r="E8041" t="s">
        <v>16</v>
      </c>
      <c r="F8041" t="s">
        <v>43</v>
      </c>
      <c r="G8041">
        <v>0</v>
      </c>
      <c r="H8041">
        <v>83</v>
      </c>
      <c r="I8041" t="str">
        <f>INDEX('DATA - Teams'!$C:$C,MATCH(C8041,'DATA - Teams'!$B:$B,0))</f>
        <v>CHIEF</v>
      </c>
    </row>
    <row r="8042" spans="1:9" x14ac:dyDescent="0.2">
      <c r="A8042">
        <v>2019</v>
      </c>
      <c r="B8042">
        <v>3</v>
      </c>
      <c r="C8042" t="s">
        <v>434</v>
      </c>
      <c r="D8042" t="s">
        <v>163</v>
      </c>
      <c r="E8042" t="s">
        <v>16</v>
      </c>
      <c r="F8042" t="s">
        <v>38</v>
      </c>
      <c r="G8042">
        <v>93</v>
      </c>
      <c r="H8042">
        <v>39</v>
      </c>
      <c r="I8042" t="str">
        <f>INDEX('DATA - Teams'!$C:$C,MATCH(C8042,'DATA - Teams'!$B:$B,0))</f>
        <v>CHIEF</v>
      </c>
    </row>
    <row r="8043" spans="1:9" x14ac:dyDescent="0.2">
      <c r="A8043">
        <v>2019</v>
      </c>
      <c r="B8043">
        <v>3</v>
      </c>
      <c r="C8043" t="s">
        <v>434</v>
      </c>
      <c r="D8043" t="s">
        <v>132</v>
      </c>
      <c r="E8043" t="s">
        <v>23</v>
      </c>
      <c r="F8043" t="s">
        <v>41</v>
      </c>
      <c r="G8043">
        <v>0</v>
      </c>
      <c r="H8043">
        <v>118</v>
      </c>
      <c r="I8043" t="str">
        <f>INDEX('DATA - Teams'!$C:$C,MATCH(C8043,'DATA - Teams'!$B:$B,0))</f>
        <v>CHIEF</v>
      </c>
    </row>
    <row r="8044" spans="1:9" x14ac:dyDescent="0.2">
      <c r="A8044">
        <v>2019</v>
      </c>
      <c r="B8044">
        <v>3</v>
      </c>
      <c r="C8044" t="s">
        <v>434</v>
      </c>
      <c r="D8044" t="s">
        <v>124</v>
      </c>
      <c r="E8044" t="s">
        <v>24</v>
      </c>
      <c r="F8044" t="s">
        <v>41</v>
      </c>
      <c r="G8044">
        <v>0</v>
      </c>
      <c r="H8044">
        <v>63</v>
      </c>
      <c r="I8044" t="str">
        <f>INDEX('DATA - Teams'!$C:$C,MATCH(C8044,'DATA - Teams'!$B:$B,0))</f>
        <v>CHIEF</v>
      </c>
    </row>
    <row r="8045" spans="1:9" x14ac:dyDescent="0.2">
      <c r="A8045">
        <v>2019</v>
      </c>
      <c r="B8045">
        <v>3</v>
      </c>
      <c r="C8045" t="s">
        <v>434</v>
      </c>
      <c r="D8045" t="s">
        <v>57</v>
      </c>
      <c r="E8045" t="s">
        <v>13</v>
      </c>
      <c r="F8045" t="s">
        <v>41</v>
      </c>
      <c r="G8045">
        <v>0</v>
      </c>
      <c r="H8045">
        <v>103</v>
      </c>
      <c r="I8045" t="str">
        <f>INDEX('DATA - Teams'!$C:$C,MATCH(C8045,'DATA - Teams'!$B:$B,0))</f>
        <v>CHIEF</v>
      </c>
    </row>
    <row r="8046" spans="1:9" x14ac:dyDescent="0.2">
      <c r="A8046">
        <v>2019</v>
      </c>
      <c r="B8046">
        <v>3</v>
      </c>
      <c r="C8046" t="s">
        <v>434</v>
      </c>
      <c r="D8046" t="s">
        <v>284</v>
      </c>
      <c r="E8046" t="s">
        <v>13</v>
      </c>
      <c r="F8046" t="s">
        <v>43</v>
      </c>
      <c r="G8046">
        <v>0</v>
      </c>
      <c r="H8046">
        <v>66</v>
      </c>
      <c r="I8046" t="str">
        <f>INDEX('DATA - Teams'!$C:$C,MATCH(C8046,'DATA - Teams'!$B:$B,0))</f>
        <v>CHIEF</v>
      </c>
    </row>
    <row r="8047" spans="1:9" x14ac:dyDescent="0.2">
      <c r="A8047">
        <v>2019</v>
      </c>
      <c r="B8047">
        <v>3</v>
      </c>
      <c r="C8047" t="s">
        <v>434</v>
      </c>
      <c r="D8047" t="s">
        <v>297</v>
      </c>
      <c r="E8047" t="s">
        <v>21</v>
      </c>
      <c r="F8047" t="s">
        <v>38</v>
      </c>
      <c r="G8047">
        <v>0</v>
      </c>
      <c r="H8047">
        <v>64</v>
      </c>
      <c r="I8047" t="str">
        <f>INDEX('DATA - Teams'!$C:$C,MATCH(C8047,'DATA - Teams'!$B:$B,0))</f>
        <v>CHIEF</v>
      </c>
    </row>
    <row r="8048" spans="1:9" x14ac:dyDescent="0.2">
      <c r="A8048">
        <v>2019</v>
      </c>
      <c r="B8048">
        <v>3</v>
      </c>
      <c r="C8048" t="s">
        <v>434</v>
      </c>
      <c r="D8048" t="s">
        <v>37</v>
      </c>
      <c r="E8048" t="s">
        <v>21</v>
      </c>
      <c r="F8048" t="s">
        <v>38</v>
      </c>
      <c r="G8048">
        <v>0</v>
      </c>
      <c r="H8048">
        <v>107</v>
      </c>
      <c r="I8048" t="str">
        <f>INDEX('DATA - Teams'!$C:$C,MATCH(C8048,'DATA - Teams'!$B:$B,0))</f>
        <v>CHIEF</v>
      </c>
    </row>
    <row r="8049" spans="1:9" x14ac:dyDescent="0.2">
      <c r="A8049">
        <v>2019</v>
      </c>
      <c r="B8049">
        <v>3</v>
      </c>
      <c r="C8049" t="s">
        <v>434</v>
      </c>
      <c r="D8049" t="s">
        <v>259</v>
      </c>
      <c r="E8049" t="s">
        <v>35</v>
      </c>
      <c r="F8049" t="s">
        <v>43</v>
      </c>
      <c r="G8049">
        <v>0</v>
      </c>
      <c r="H8049">
        <v>57</v>
      </c>
      <c r="I8049" t="str">
        <f>INDEX('DATA - Teams'!$C:$C,MATCH(C8049,'DATA - Teams'!$B:$B,0))</f>
        <v>CHIEF</v>
      </c>
    </row>
    <row r="8050" spans="1:9" x14ac:dyDescent="0.2">
      <c r="A8050">
        <v>2019</v>
      </c>
      <c r="B8050">
        <v>3</v>
      </c>
      <c r="C8050" t="s">
        <v>434</v>
      </c>
      <c r="D8050" t="s">
        <v>77</v>
      </c>
      <c r="E8050" t="s">
        <v>10</v>
      </c>
      <c r="F8050" t="s">
        <v>59</v>
      </c>
      <c r="G8050">
        <v>0</v>
      </c>
      <c r="H8050">
        <v>88</v>
      </c>
      <c r="I8050" t="str">
        <f>INDEX('DATA - Teams'!$C:$C,MATCH(C8050,'DATA - Teams'!$B:$B,0))</f>
        <v>CHIEF</v>
      </c>
    </row>
    <row r="8051" spans="1:9" x14ac:dyDescent="0.2">
      <c r="A8051">
        <v>2019</v>
      </c>
      <c r="B8051">
        <v>3</v>
      </c>
      <c r="C8051" t="s">
        <v>434</v>
      </c>
      <c r="D8051" t="s">
        <v>310</v>
      </c>
      <c r="E8051" t="s">
        <v>16</v>
      </c>
      <c r="F8051" t="s">
        <v>59</v>
      </c>
      <c r="G8051">
        <v>0</v>
      </c>
      <c r="H8051">
        <v>70</v>
      </c>
      <c r="I8051" t="str">
        <f>INDEX('DATA - Teams'!$C:$C,MATCH(C8051,'DATA - Teams'!$B:$B,0))</f>
        <v>CHIEF</v>
      </c>
    </row>
    <row r="8052" spans="1:9" x14ac:dyDescent="0.2">
      <c r="A8052">
        <v>2019</v>
      </c>
      <c r="B8052">
        <v>3</v>
      </c>
      <c r="C8052" t="s">
        <v>434</v>
      </c>
      <c r="D8052" t="s">
        <v>304</v>
      </c>
      <c r="E8052" t="s">
        <v>14</v>
      </c>
      <c r="F8052" t="s">
        <v>59</v>
      </c>
      <c r="G8052">
        <v>0</v>
      </c>
      <c r="H8052">
        <v>0</v>
      </c>
      <c r="I8052" t="str">
        <f>INDEX('DATA - Teams'!$C:$C,MATCH(C8052,'DATA - Teams'!$B:$B,0))</f>
        <v>CHIEF</v>
      </c>
    </row>
    <row r="8053" spans="1:9" x14ac:dyDescent="0.2">
      <c r="A8053">
        <v>2019</v>
      </c>
      <c r="B8053">
        <v>3</v>
      </c>
      <c r="C8053" t="s">
        <v>434</v>
      </c>
      <c r="D8053" t="s">
        <v>449</v>
      </c>
      <c r="E8053" t="s">
        <v>31</v>
      </c>
      <c r="F8053" t="s">
        <v>59</v>
      </c>
      <c r="G8053">
        <v>0</v>
      </c>
      <c r="H8053">
        <v>84</v>
      </c>
      <c r="I8053" t="str">
        <f>INDEX('DATA - Teams'!$C:$C,MATCH(C8053,'DATA - Teams'!$B:$B,0))</f>
        <v>CHIEF</v>
      </c>
    </row>
    <row r="8054" spans="1:9" x14ac:dyDescent="0.2">
      <c r="A8054">
        <v>2019</v>
      </c>
      <c r="B8054">
        <v>3</v>
      </c>
      <c r="C8054" t="s">
        <v>430</v>
      </c>
      <c r="D8054" t="s">
        <v>299</v>
      </c>
      <c r="E8054" t="s">
        <v>22</v>
      </c>
      <c r="F8054" t="s">
        <v>41</v>
      </c>
      <c r="G8054">
        <v>0</v>
      </c>
      <c r="H8054">
        <v>124</v>
      </c>
      <c r="I8054" t="str">
        <f>INDEX('DATA - Teams'!$C:$C,MATCH(C8054,'DATA - Teams'!$B:$B,0))</f>
        <v>RICHO</v>
      </c>
    </row>
    <row r="8055" spans="1:9" x14ac:dyDescent="0.2">
      <c r="A8055">
        <v>2019</v>
      </c>
      <c r="B8055">
        <v>3</v>
      </c>
      <c r="C8055" t="s">
        <v>430</v>
      </c>
      <c r="D8055" t="s">
        <v>162</v>
      </c>
      <c r="E8055" t="s">
        <v>20</v>
      </c>
      <c r="F8055" t="s">
        <v>38</v>
      </c>
      <c r="G8055">
        <v>121</v>
      </c>
      <c r="H8055">
        <v>128</v>
      </c>
      <c r="I8055" t="str">
        <f>INDEX('DATA - Teams'!$C:$C,MATCH(C8055,'DATA - Teams'!$B:$B,0))</f>
        <v>RICHO</v>
      </c>
    </row>
    <row r="8056" spans="1:9" x14ac:dyDescent="0.2">
      <c r="A8056">
        <v>2019</v>
      </c>
      <c r="B8056">
        <v>3</v>
      </c>
      <c r="C8056" t="s">
        <v>430</v>
      </c>
      <c r="D8056" t="s">
        <v>185</v>
      </c>
      <c r="E8056" t="s">
        <v>32</v>
      </c>
      <c r="F8056" t="s">
        <v>43</v>
      </c>
      <c r="G8056">
        <v>0</v>
      </c>
      <c r="H8056">
        <v>67</v>
      </c>
      <c r="I8056" t="str">
        <f>INDEX('DATA - Teams'!$C:$C,MATCH(C8056,'DATA - Teams'!$B:$B,0))</f>
        <v>RICHO</v>
      </c>
    </row>
    <row r="8057" spans="1:9" x14ac:dyDescent="0.2">
      <c r="A8057">
        <v>2019</v>
      </c>
      <c r="B8057">
        <v>3</v>
      </c>
      <c r="C8057" t="s">
        <v>430</v>
      </c>
      <c r="D8057" t="s">
        <v>50</v>
      </c>
      <c r="E8057" t="s">
        <v>32</v>
      </c>
      <c r="F8057" t="s">
        <v>41</v>
      </c>
      <c r="G8057">
        <v>0</v>
      </c>
      <c r="H8057">
        <v>95</v>
      </c>
      <c r="I8057" t="str">
        <f>INDEX('DATA - Teams'!$C:$C,MATCH(C8057,'DATA - Teams'!$B:$B,0))</f>
        <v>RICHO</v>
      </c>
    </row>
    <row r="8058" spans="1:9" x14ac:dyDescent="0.2">
      <c r="A8058">
        <v>2019</v>
      </c>
      <c r="B8058">
        <v>3</v>
      </c>
      <c r="C8058" t="s">
        <v>430</v>
      </c>
      <c r="D8058" t="s">
        <v>268</v>
      </c>
      <c r="E8058" t="s">
        <v>18</v>
      </c>
      <c r="F8058" t="s">
        <v>43</v>
      </c>
      <c r="G8058">
        <v>0</v>
      </c>
      <c r="H8058">
        <v>92</v>
      </c>
      <c r="I8058" t="str">
        <f>INDEX('DATA - Teams'!$C:$C,MATCH(C8058,'DATA - Teams'!$B:$B,0))</f>
        <v>RICHO</v>
      </c>
    </row>
    <row r="8059" spans="1:9" x14ac:dyDescent="0.2">
      <c r="A8059">
        <v>2019</v>
      </c>
      <c r="B8059">
        <v>3</v>
      </c>
      <c r="C8059" t="s">
        <v>430</v>
      </c>
      <c r="D8059" t="s">
        <v>119</v>
      </c>
      <c r="E8059" t="s">
        <v>18</v>
      </c>
      <c r="F8059" t="s">
        <v>41</v>
      </c>
      <c r="G8059">
        <v>0</v>
      </c>
      <c r="H8059">
        <v>105</v>
      </c>
      <c r="I8059" t="str">
        <f>INDEX('DATA - Teams'!$C:$C,MATCH(C8059,'DATA - Teams'!$B:$B,0))</f>
        <v>RICHO</v>
      </c>
    </row>
    <row r="8060" spans="1:9" x14ac:dyDescent="0.2">
      <c r="A8060">
        <v>2019</v>
      </c>
      <c r="B8060">
        <v>3</v>
      </c>
      <c r="C8060" t="s">
        <v>430</v>
      </c>
      <c r="D8060" t="s">
        <v>99</v>
      </c>
      <c r="E8060" t="s">
        <v>18</v>
      </c>
      <c r="F8060" t="s">
        <v>43</v>
      </c>
      <c r="G8060">
        <v>0</v>
      </c>
      <c r="H8060">
        <v>101</v>
      </c>
      <c r="I8060" t="str">
        <f>INDEX('DATA - Teams'!$C:$C,MATCH(C8060,'DATA - Teams'!$B:$B,0))</f>
        <v>RICHO</v>
      </c>
    </row>
    <row r="8061" spans="1:9" x14ac:dyDescent="0.2">
      <c r="A8061">
        <v>2019</v>
      </c>
      <c r="B8061">
        <v>3</v>
      </c>
      <c r="C8061" t="s">
        <v>430</v>
      </c>
      <c r="D8061" t="s">
        <v>210</v>
      </c>
      <c r="E8061" t="s">
        <v>10</v>
      </c>
      <c r="F8061" t="s">
        <v>43</v>
      </c>
      <c r="G8061">
        <v>79</v>
      </c>
      <c r="H8061">
        <v>59</v>
      </c>
      <c r="I8061" t="str">
        <f>INDEX('DATA - Teams'!$C:$C,MATCH(C8061,'DATA - Teams'!$B:$B,0))</f>
        <v>RICHO</v>
      </c>
    </row>
    <row r="8062" spans="1:9" x14ac:dyDescent="0.2">
      <c r="A8062">
        <v>2019</v>
      </c>
      <c r="B8062">
        <v>3</v>
      </c>
      <c r="C8062" t="s">
        <v>430</v>
      </c>
      <c r="D8062" t="s">
        <v>183</v>
      </c>
      <c r="E8062" t="s">
        <v>10</v>
      </c>
      <c r="F8062" t="s">
        <v>41</v>
      </c>
      <c r="G8062">
        <v>83</v>
      </c>
      <c r="H8062">
        <v>135</v>
      </c>
      <c r="I8062" t="str">
        <f>INDEX('DATA - Teams'!$C:$C,MATCH(C8062,'DATA - Teams'!$B:$B,0))</f>
        <v>RICHO</v>
      </c>
    </row>
    <row r="8063" spans="1:9" x14ac:dyDescent="0.2">
      <c r="A8063">
        <v>2019</v>
      </c>
      <c r="B8063">
        <v>3</v>
      </c>
      <c r="C8063" t="s">
        <v>430</v>
      </c>
      <c r="D8063" t="s">
        <v>294</v>
      </c>
      <c r="E8063" t="s">
        <v>16</v>
      </c>
      <c r="F8063" t="s">
        <v>38</v>
      </c>
      <c r="G8063">
        <v>0</v>
      </c>
      <c r="H8063">
        <v>91</v>
      </c>
      <c r="I8063" t="str">
        <f>INDEX('DATA - Teams'!$C:$C,MATCH(C8063,'DATA - Teams'!$B:$B,0))</f>
        <v>RICHO</v>
      </c>
    </row>
    <row r="8064" spans="1:9" x14ac:dyDescent="0.2">
      <c r="A8064">
        <v>2019</v>
      </c>
      <c r="B8064">
        <v>3</v>
      </c>
      <c r="C8064" t="s">
        <v>430</v>
      </c>
      <c r="D8064" t="s">
        <v>206</v>
      </c>
      <c r="E8064" t="s">
        <v>14</v>
      </c>
      <c r="F8064" t="s">
        <v>38</v>
      </c>
      <c r="G8064">
        <v>0</v>
      </c>
      <c r="H8064">
        <v>68</v>
      </c>
      <c r="I8064" t="str">
        <f>INDEX('DATA - Teams'!$C:$C,MATCH(C8064,'DATA - Teams'!$B:$B,0))</f>
        <v>RICHO</v>
      </c>
    </row>
    <row r="8065" spans="1:9" x14ac:dyDescent="0.2">
      <c r="A8065">
        <v>2019</v>
      </c>
      <c r="B8065">
        <v>3</v>
      </c>
      <c r="C8065" t="s">
        <v>430</v>
      </c>
      <c r="D8065" t="s">
        <v>167</v>
      </c>
      <c r="E8065" t="s">
        <v>14</v>
      </c>
      <c r="F8065" t="s">
        <v>41</v>
      </c>
      <c r="G8065">
        <v>0</v>
      </c>
      <c r="H8065">
        <v>92</v>
      </c>
      <c r="I8065" t="str">
        <f>INDEX('DATA - Teams'!$C:$C,MATCH(C8065,'DATA - Teams'!$B:$B,0))</f>
        <v>RICHO</v>
      </c>
    </row>
    <row r="8066" spans="1:9" x14ac:dyDescent="0.2">
      <c r="A8066">
        <v>2019</v>
      </c>
      <c r="B8066">
        <v>3</v>
      </c>
      <c r="C8066" t="s">
        <v>430</v>
      </c>
      <c r="D8066" t="s">
        <v>147</v>
      </c>
      <c r="E8066" t="s">
        <v>14</v>
      </c>
      <c r="F8066" t="s">
        <v>52</v>
      </c>
      <c r="G8066">
        <v>0</v>
      </c>
      <c r="H8066">
        <v>88</v>
      </c>
      <c r="I8066" t="str">
        <f>INDEX('DATA - Teams'!$C:$C,MATCH(C8066,'DATA - Teams'!$B:$B,0))</f>
        <v>RICHO</v>
      </c>
    </row>
    <row r="8067" spans="1:9" x14ac:dyDescent="0.2">
      <c r="A8067">
        <v>2019</v>
      </c>
      <c r="B8067">
        <v>3</v>
      </c>
      <c r="C8067" t="s">
        <v>430</v>
      </c>
      <c r="D8067" t="s">
        <v>103</v>
      </c>
      <c r="E8067" t="s">
        <v>24</v>
      </c>
      <c r="F8067" t="s">
        <v>43</v>
      </c>
      <c r="G8067">
        <v>0</v>
      </c>
      <c r="H8067">
        <v>156</v>
      </c>
      <c r="I8067" t="str">
        <f>INDEX('DATA - Teams'!$C:$C,MATCH(C8067,'DATA - Teams'!$B:$B,0))</f>
        <v>RICHO</v>
      </c>
    </row>
    <row r="8068" spans="1:9" x14ac:dyDescent="0.2">
      <c r="A8068">
        <v>2019</v>
      </c>
      <c r="B8068">
        <v>3</v>
      </c>
      <c r="C8068" t="s">
        <v>430</v>
      </c>
      <c r="D8068" t="s">
        <v>199</v>
      </c>
      <c r="E8068" t="s">
        <v>24</v>
      </c>
      <c r="F8068" t="s">
        <v>38</v>
      </c>
      <c r="G8068">
        <v>0</v>
      </c>
      <c r="H8068">
        <v>59</v>
      </c>
      <c r="I8068" t="str">
        <f>INDEX('DATA - Teams'!$C:$C,MATCH(C8068,'DATA - Teams'!$B:$B,0))</f>
        <v>RICHO</v>
      </c>
    </row>
    <row r="8069" spans="1:9" x14ac:dyDescent="0.2">
      <c r="A8069">
        <v>2019</v>
      </c>
      <c r="B8069">
        <v>3</v>
      </c>
      <c r="C8069" t="s">
        <v>430</v>
      </c>
      <c r="D8069" t="s">
        <v>105</v>
      </c>
      <c r="E8069" t="s">
        <v>13</v>
      </c>
      <c r="F8069" t="s">
        <v>41</v>
      </c>
      <c r="G8069">
        <v>0</v>
      </c>
      <c r="H8069">
        <v>70</v>
      </c>
      <c r="I8069" t="str">
        <f>INDEX('DATA - Teams'!$C:$C,MATCH(C8069,'DATA - Teams'!$B:$B,0))</f>
        <v>RICHO</v>
      </c>
    </row>
    <row r="8070" spans="1:9" x14ac:dyDescent="0.2">
      <c r="A8070">
        <v>2019</v>
      </c>
      <c r="B8070">
        <v>3</v>
      </c>
      <c r="C8070" t="s">
        <v>430</v>
      </c>
      <c r="D8070" t="s">
        <v>249</v>
      </c>
      <c r="E8070" t="s">
        <v>13</v>
      </c>
      <c r="F8070" t="s">
        <v>41</v>
      </c>
      <c r="G8070">
        <v>0</v>
      </c>
      <c r="H8070">
        <v>96</v>
      </c>
      <c r="I8070" t="str">
        <f>INDEX('DATA - Teams'!$C:$C,MATCH(C8070,'DATA - Teams'!$B:$B,0))</f>
        <v>RICHO</v>
      </c>
    </row>
    <row r="8071" spans="1:9" x14ac:dyDescent="0.2">
      <c r="A8071">
        <v>2019</v>
      </c>
      <c r="B8071">
        <v>3</v>
      </c>
      <c r="C8071" t="s">
        <v>430</v>
      </c>
      <c r="D8071" t="s">
        <v>385</v>
      </c>
      <c r="E8071" t="s">
        <v>35</v>
      </c>
      <c r="F8071" t="s">
        <v>38</v>
      </c>
      <c r="G8071">
        <v>0</v>
      </c>
      <c r="H8071">
        <v>95</v>
      </c>
      <c r="I8071" t="str">
        <f>INDEX('DATA - Teams'!$C:$C,MATCH(C8071,'DATA - Teams'!$B:$B,0))</f>
        <v>RICHO</v>
      </c>
    </row>
    <row r="8072" spans="1:9" x14ac:dyDescent="0.2">
      <c r="A8072">
        <v>2019</v>
      </c>
      <c r="B8072">
        <v>3</v>
      </c>
      <c r="C8072" t="s">
        <v>430</v>
      </c>
      <c r="D8072" t="s">
        <v>353</v>
      </c>
      <c r="E8072" t="s">
        <v>24</v>
      </c>
      <c r="F8072" t="s">
        <v>59</v>
      </c>
      <c r="G8072">
        <v>0</v>
      </c>
      <c r="H8072">
        <v>76</v>
      </c>
      <c r="I8072" t="str">
        <f>INDEX('DATA - Teams'!$C:$C,MATCH(C8072,'DATA - Teams'!$B:$B,0))</f>
        <v>RICHO</v>
      </c>
    </row>
    <row r="8073" spans="1:9" x14ac:dyDescent="0.2">
      <c r="A8073">
        <v>2019</v>
      </c>
      <c r="B8073">
        <v>3</v>
      </c>
      <c r="C8073" t="s">
        <v>430</v>
      </c>
      <c r="D8073" t="s">
        <v>401</v>
      </c>
      <c r="E8073" t="s">
        <v>13</v>
      </c>
      <c r="F8073" t="s">
        <v>59</v>
      </c>
      <c r="G8073">
        <v>0</v>
      </c>
      <c r="H8073">
        <v>86</v>
      </c>
      <c r="I8073" t="str">
        <f>INDEX('DATA - Teams'!$C:$C,MATCH(C8073,'DATA - Teams'!$B:$B,0))</f>
        <v>RICHO</v>
      </c>
    </row>
    <row r="8074" spans="1:9" x14ac:dyDescent="0.2">
      <c r="A8074">
        <v>2019</v>
      </c>
      <c r="B8074">
        <v>3</v>
      </c>
      <c r="C8074" t="s">
        <v>430</v>
      </c>
      <c r="D8074" t="s">
        <v>281</v>
      </c>
      <c r="E8074" t="s">
        <v>21</v>
      </c>
      <c r="F8074" t="s">
        <v>59</v>
      </c>
      <c r="G8074">
        <v>0</v>
      </c>
      <c r="H8074">
        <v>82</v>
      </c>
      <c r="I8074" t="str">
        <f>INDEX('DATA - Teams'!$C:$C,MATCH(C8074,'DATA - Teams'!$B:$B,0))</f>
        <v>RICHO</v>
      </c>
    </row>
    <row r="8075" spans="1:9" x14ac:dyDescent="0.2">
      <c r="A8075">
        <v>2019</v>
      </c>
      <c r="B8075">
        <v>3</v>
      </c>
      <c r="C8075" t="s">
        <v>430</v>
      </c>
      <c r="D8075" t="s">
        <v>176</v>
      </c>
      <c r="E8075" t="s">
        <v>35</v>
      </c>
      <c r="F8075" t="s">
        <v>59</v>
      </c>
      <c r="G8075">
        <v>0</v>
      </c>
      <c r="H8075">
        <v>51</v>
      </c>
      <c r="I8075" t="str">
        <f>INDEX('DATA - Teams'!$C:$C,MATCH(C8075,'DATA - Teams'!$B:$B,0))</f>
        <v>RICHO</v>
      </c>
    </row>
    <row r="8076" spans="1:9" x14ac:dyDescent="0.2">
      <c r="A8076">
        <v>2019</v>
      </c>
      <c r="B8076">
        <v>3</v>
      </c>
      <c r="C8076" t="s">
        <v>438</v>
      </c>
      <c r="D8076" t="s">
        <v>350</v>
      </c>
      <c r="E8076" t="s">
        <v>17</v>
      </c>
      <c r="F8076" t="s">
        <v>41</v>
      </c>
      <c r="G8076">
        <v>0</v>
      </c>
      <c r="H8076">
        <v>108</v>
      </c>
      <c r="I8076" t="str">
        <f>INDEX('DATA - Teams'!$C:$C,MATCH(C8076,'DATA - Teams'!$B:$B,0))</f>
        <v>KAPPAZ</v>
      </c>
    </row>
    <row r="8077" spans="1:9" x14ac:dyDescent="0.2">
      <c r="A8077">
        <v>2019</v>
      </c>
      <c r="B8077">
        <v>3</v>
      </c>
      <c r="C8077" t="s">
        <v>438</v>
      </c>
      <c r="D8077" t="s">
        <v>1064</v>
      </c>
      <c r="E8077" t="s">
        <v>36</v>
      </c>
      <c r="F8077" t="s">
        <v>41</v>
      </c>
      <c r="G8077">
        <v>105</v>
      </c>
      <c r="H8077">
        <v>113</v>
      </c>
      <c r="I8077" t="str">
        <f>INDEX('DATA - Teams'!$C:$C,MATCH(C8077,'DATA - Teams'!$B:$B,0))</f>
        <v>KAPPAZ</v>
      </c>
    </row>
    <row r="8078" spans="1:9" x14ac:dyDescent="0.2">
      <c r="A8078">
        <v>2019</v>
      </c>
      <c r="B8078">
        <v>3</v>
      </c>
      <c r="C8078" t="s">
        <v>438</v>
      </c>
      <c r="D8078" t="s">
        <v>230</v>
      </c>
      <c r="E8078" t="s">
        <v>36</v>
      </c>
      <c r="F8078" t="s">
        <v>38</v>
      </c>
      <c r="G8078">
        <v>0</v>
      </c>
      <c r="H8078">
        <v>105</v>
      </c>
      <c r="I8078" t="str">
        <f>INDEX('DATA - Teams'!$C:$C,MATCH(C8078,'DATA - Teams'!$B:$B,0))</f>
        <v>KAPPAZ</v>
      </c>
    </row>
    <row r="8079" spans="1:9" x14ac:dyDescent="0.2">
      <c r="A8079">
        <v>2019</v>
      </c>
      <c r="B8079">
        <v>3</v>
      </c>
      <c r="C8079" t="s">
        <v>438</v>
      </c>
      <c r="D8079" t="s">
        <v>157</v>
      </c>
      <c r="E8079" t="s">
        <v>33</v>
      </c>
      <c r="F8079" t="s">
        <v>52</v>
      </c>
      <c r="G8079">
        <v>0</v>
      </c>
      <c r="H8079">
        <v>132</v>
      </c>
      <c r="I8079" t="str">
        <f>INDEX('DATA - Teams'!$C:$C,MATCH(C8079,'DATA - Teams'!$B:$B,0))</f>
        <v>KAPPAZ</v>
      </c>
    </row>
    <row r="8080" spans="1:9" x14ac:dyDescent="0.2">
      <c r="A8080">
        <v>2019</v>
      </c>
      <c r="B8080">
        <v>3</v>
      </c>
      <c r="C8080" t="s">
        <v>438</v>
      </c>
      <c r="D8080" t="s">
        <v>298</v>
      </c>
      <c r="E8080" t="s">
        <v>22</v>
      </c>
      <c r="F8080" t="s">
        <v>38</v>
      </c>
      <c r="G8080">
        <v>0</v>
      </c>
      <c r="H8080">
        <v>96</v>
      </c>
      <c r="I8080" t="str">
        <f>INDEX('DATA - Teams'!$C:$C,MATCH(C8080,'DATA - Teams'!$B:$B,0))</f>
        <v>KAPPAZ</v>
      </c>
    </row>
    <row r="8081" spans="1:9" x14ac:dyDescent="0.2">
      <c r="A8081">
        <v>2019</v>
      </c>
      <c r="B8081">
        <v>3</v>
      </c>
      <c r="C8081" t="s">
        <v>438</v>
      </c>
      <c r="D8081" t="s">
        <v>347</v>
      </c>
      <c r="E8081" t="s">
        <v>20</v>
      </c>
      <c r="F8081" t="s">
        <v>43</v>
      </c>
      <c r="G8081">
        <v>0</v>
      </c>
      <c r="H8081">
        <v>108</v>
      </c>
      <c r="I8081" t="str">
        <f>INDEX('DATA - Teams'!$C:$C,MATCH(C8081,'DATA - Teams'!$B:$B,0))</f>
        <v>KAPPAZ</v>
      </c>
    </row>
    <row r="8082" spans="1:9" x14ac:dyDescent="0.2">
      <c r="A8082">
        <v>2019</v>
      </c>
      <c r="B8082">
        <v>3</v>
      </c>
      <c r="C8082" t="s">
        <v>438</v>
      </c>
      <c r="D8082" t="s">
        <v>61</v>
      </c>
      <c r="E8082" t="s">
        <v>20</v>
      </c>
      <c r="F8082" t="s">
        <v>41</v>
      </c>
      <c r="G8082">
        <v>0</v>
      </c>
      <c r="H8082">
        <v>118</v>
      </c>
      <c r="I8082" t="str">
        <f>INDEX('DATA - Teams'!$C:$C,MATCH(C8082,'DATA - Teams'!$B:$B,0))</f>
        <v>KAPPAZ</v>
      </c>
    </row>
    <row r="8083" spans="1:9" x14ac:dyDescent="0.2">
      <c r="A8083">
        <v>2019</v>
      </c>
      <c r="B8083">
        <v>3</v>
      </c>
      <c r="C8083" t="s">
        <v>438</v>
      </c>
      <c r="D8083" t="s">
        <v>278</v>
      </c>
      <c r="E8083" t="s">
        <v>32</v>
      </c>
      <c r="F8083" t="s">
        <v>43</v>
      </c>
      <c r="G8083">
        <v>0</v>
      </c>
      <c r="H8083">
        <v>87</v>
      </c>
      <c r="I8083" t="str">
        <f>INDEX('DATA - Teams'!$C:$C,MATCH(C8083,'DATA - Teams'!$B:$B,0))</f>
        <v>KAPPAZ</v>
      </c>
    </row>
    <row r="8084" spans="1:9" x14ac:dyDescent="0.2">
      <c r="A8084">
        <v>2019</v>
      </c>
      <c r="B8084">
        <v>3</v>
      </c>
      <c r="C8084" t="s">
        <v>438</v>
      </c>
      <c r="D8084" t="s">
        <v>46</v>
      </c>
      <c r="E8084" t="s">
        <v>10</v>
      </c>
      <c r="F8084" t="s">
        <v>41</v>
      </c>
      <c r="G8084">
        <v>0</v>
      </c>
      <c r="H8084">
        <v>92</v>
      </c>
      <c r="I8084" t="str">
        <f>INDEX('DATA - Teams'!$C:$C,MATCH(C8084,'DATA - Teams'!$B:$B,0))</f>
        <v>KAPPAZ</v>
      </c>
    </row>
    <row r="8085" spans="1:9" x14ac:dyDescent="0.2">
      <c r="A8085">
        <v>2019</v>
      </c>
      <c r="B8085">
        <v>3</v>
      </c>
      <c r="C8085" t="s">
        <v>438</v>
      </c>
      <c r="D8085" t="s">
        <v>344</v>
      </c>
      <c r="E8085" t="s">
        <v>16</v>
      </c>
      <c r="F8085" t="s">
        <v>43</v>
      </c>
      <c r="G8085">
        <v>0</v>
      </c>
      <c r="H8085">
        <v>79</v>
      </c>
      <c r="I8085" t="str">
        <f>INDEX('DATA - Teams'!$C:$C,MATCH(C8085,'DATA - Teams'!$B:$B,0))</f>
        <v>KAPPAZ</v>
      </c>
    </row>
    <row r="8086" spans="1:9" x14ac:dyDescent="0.2">
      <c r="A8086">
        <v>2019</v>
      </c>
      <c r="B8086">
        <v>3</v>
      </c>
      <c r="C8086" t="s">
        <v>438</v>
      </c>
      <c r="D8086" t="s">
        <v>136</v>
      </c>
      <c r="E8086" t="s">
        <v>16</v>
      </c>
      <c r="F8086" t="s">
        <v>43</v>
      </c>
      <c r="G8086">
        <v>0</v>
      </c>
      <c r="H8086">
        <v>87</v>
      </c>
      <c r="I8086" t="str">
        <f>INDEX('DATA - Teams'!$C:$C,MATCH(C8086,'DATA - Teams'!$B:$B,0))</f>
        <v>KAPPAZ</v>
      </c>
    </row>
    <row r="8087" spans="1:9" x14ac:dyDescent="0.2">
      <c r="A8087">
        <v>2019</v>
      </c>
      <c r="B8087">
        <v>3</v>
      </c>
      <c r="C8087" t="s">
        <v>438</v>
      </c>
      <c r="D8087" t="s">
        <v>180</v>
      </c>
      <c r="E8087" t="s">
        <v>16</v>
      </c>
      <c r="F8087" t="s">
        <v>38</v>
      </c>
      <c r="G8087">
        <v>0</v>
      </c>
      <c r="H8087">
        <v>49</v>
      </c>
      <c r="I8087" t="str">
        <f>INDEX('DATA - Teams'!$C:$C,MATCH(C8087,'DATA - Teams'!$B:$B,0))</f>
        <v>KAPPAZ</v>
      </c>
    </row>
    <row r="8088" spans="1:9" x14ac:dyDescent="0.2">
      <c r="A8088">
        <v>2019</v>
      </c>
      <c r="B8088">
        <v>3</v>
      </c>
      <c r="C8088" t="s">
        <v>438</v>
      </c>
      <c r="D8088" t="s">
        <v>68</v>
      </c>
      <c r="E8088" t="s">
        <v>14</v>
      </c>
      <c r="F8088" t="s">
        <v>38</v>
      </c>
      <c r="G8088">
        <v>0</v>
      </c>
      <c r="H8088">
        <v>140</v>
      </c>
      <c r="I8088" t="str">
        <f>INDEX('DATA - Teams'!$C:$C,MATCH(C8088,'DATA - Teams'!$B:$B,0))</f>
        <v>KAPPAZ</v>
      </c>
    </row>
    <row r="8089" spans="1:9" x14ac:dyDescent="0.2">
      <c r="A8089">
        <v>2019</v>
      </c>
      <c r="B8089">
        <v>3</v>
      </c>
      <c r="C8089" t="s">
        <v>438</v>
      </c>
      <c r="D8089" t="s">
        <v>141</v>
      </c>
      <c r="E8089" t="s">
        <v>28</v>
      </c>
      <c r="F8089" t="s">
        <v>43</v>
      </c>
      <c r="G8089">
        <v>0</v>
      </c>
      <c r="H8089">
        <v>84</v>
      </c>
      <c r="I8089" t="str">
        <f>INDEX('DATA - Teams'!$C:$C,MATCH(C8089,'DATA - Teams'!$B:$B,0))</f>
        <v>KAPPAZ</v>
      </c>
    </row>
    <row r="8090" spans="1:9" x14ac:dyDescent="0.2">
      <c r="A8090">
        <v>2019</v>
      </c>
      <c r="B8090">
        <v>3</v>
      </c>
      <c r="C8090" t="s">
        <v>438</v>
      </c>
      <c r="D8090" t="s">
        <v>53</v>
      </c>
      <c r="E8090" t="s">
        <v>24</v>
      </c>
      <c r="F8090" t="s">
        <v>38</v>
      </c>
      <c r="G8090">
        <v>0</v>
      </c>
      <c r="H8090">
        <v>104</v>
      </c>
      <c r="I8090" t="str">
        <f>INDEX('DATA - Teams'!$C:$C,MATCH(C8090,'DATA - Teams'!$B:$B,0))</f>
        <v>KAPPAZ</v>
      </c>
    </row>
    <row r="8091" spans="1:9" x14ac:dyDescent="0.2">
      <c r="A8091">
        <v>2019</v>
      </c>
      <c r="B8091">
        <v>3</v>
      </c>
      <c r="C8091" t="s">
        <v>438</v>
      </c>
      <c r="D8091" t="s">
        <v>251</v>
      </c>
      <c r="E8091" t="s">
        <v>13</v>
      </c>
      <c r="F8091" t="s">
        <v>41</v>
      </c>
      <c r="G8091">
        <v>0</v>
      </c>
      <c r="H8091">
        <v>85</v>
      </c>
      <c r="I8091" t="str">
        <f>INDEX('DATA - Teams'!$C:$C,MATCH(C8091,'DATA - Teams'!$B:$B,0))</f>
        <v>KAPPAZ</v>
      </c>
    </row>
    <row r="8092" spans="1:9" x14ac:dyDescent="0.2">
      <c r="A8092">
        <v>2019</v>
      </c>
      <c r="B8092">
        <v>3</v>
      </c>
      <c r="C8092" t="s">
        <v>438</v>
      </c>
      <c r="D8092" t="s">
        <v>74</v>
      </c>
      <c r="E8092" t="s">
        <v>35</v>
      </c>
      <c r="F8092" t="s">
        <v>41</v>
      </c>
      <c r="G8092">
        <v>0</v>
      </c>
      <c r="H8092">
        <v>85</v>
      </c>
      <c r="I8092" t="str">
        <f>INDEX('DATA - Teams'!$C:$C,MATCH(C8092,'DATA - Teams'!$B:$B,0))</f>
        <v>KAPPAZ</v>
      </c>
    </row>
    <row r="8093" spans="1:9" x14ac:dyDescent="0.2">
      <c r="A8093">
        <v>2019</v>
      </c>
      <c r="B8093">
        <v>3</v>
      </c>
      <c r="C8093" t="s">
        <v>438</v>
      </c>
      <c r="D8093" t="s">
        <v>65</v>
      </c>
      <c r="E8093" t="s">
        <v>35</v>
      </c>
      <c r="F8093" t="s">
        <v>41</v>
      </c>
      <c r="G8093">
        <v>0</v>
      </c>
      <c r="H8093">
        <v>78</v>
      </c>
      <c r="I8093" t="str">
        <f>INDEX('DATA - Teams'!$C:$C,MATCH(C8093,'DATA - Teams'!$B:$B,0))</f>
        <v>KAPPAZ</v>
      </c>
    </row>
    <row r="8094" spans="1:9" x14ac:dyDescent="0.2">
      <c r="A8094">
        <v>2019</v>
      </c>
      <c r="B8094">
        <v>3</v>
      </c>
      <c r="C8094" t="s">
        <v>438</v>
      </c>
      <c r="D8094" t="s">
        <v>80</v>
      </c>
      <c r="E8094" t="s">
        <v>17</v>
      </c>
      <c r="F8094" t="s">
        <v>59</v>
      </c>
      <c r="G8094">
        <v>0</v>
      </c>
      <c r="H8094">
        <v>85</v>
      </c>
      <c r="I8094" t="str">
        <f>INDEX('DATA - Teams'!$C:$C,MATCH(C8094,'DATA - Teams'!$B:$B,0))</f>
        <v>KAPPAZ</v>
      </c>
    </row>
    <row r="8095" spans="1:9" x14ac:dyDescent="0.2">
      <c r="A8095">
        <v>2019</v>
      </c>
      <c r="B8095">
        <v>3</v>
      </c>
      <c r="C8095" t="s">
        <v>438</v>
      </c>
      <c r="D8095" t="s">
        <v>387</v>
      </c>
      <c r="E8095" t="s">
        <v>33</v>
      </c>
      <c r="F8095" t="s">
        <v>59</v>
      </c>
      <c r="G8095">
        <v>0</v>
      </c>
      <c r="H8095">
        <v>47</v>
      </c>
      <c r="I8095" t="str">
        <f>INDEX('DATA - Teams'!$C:$C,MATCH(C8095,'DATA - Teams'!$B:$B,0))</f>
        <v>KAPPAZ</v>
      </c>
    </row>
    <row r="8096" spans="1:9" x14ac:dyDescent="0.2">
      <c r="A8096">
        <v>2019</v>
      </c>
      <c r="B8096">
        <v>3</v>
      </c>
      <c r="C8096" t="s">
        <v>438</v>
      </c>
      <c r="D8096" t="s">
        <v>94</v>
      </c>
      <c r="E8096" t="s">
        <v>33</v>
      </c>
      <c r="F8096" t="s">
        <v>59</v>
      </c>
      <c r="G8096">
        <v>0</v>
      </c>
      <c r="H8096">
        <v>68</v>
      </c>
      <c r="I8096" t="str">
        <f>INDEX('DATA - Teams'!$C:$C,MATCH(C8096,'DATA - Teams'!$B:$B,0))</f>
        <v>KAPPAZ</v>
      </c>
    </row>
    <row r="8097" spans="1:9" x14ac:dyDescent="0.2">
      <c r="A8097">
        <v>2019</v>
      </c>
      <c r="B8097">
        <v>3</v>
      </c>
      <c r="C8097" t="s">
        <v>438</v>
      </c>
      <c r="D8097" t="s">
        <v>246</v>
      </c>
      <c r="E8097" t="s">
        <v>14</v>
      </c>
      <c r="F8097" t="s">
        <v>59</v>
      </c>
      <c r="G8097">
        <v>0</v>
      </c>
      <c r="H8097">
        <v>0</v>
      </c>
      <c r="I8097" t="str">
        <f>INDEX('DATA - Teams'!$C:$C,MATCH(C8097,'DATA - Teams'!$B:$B,0))</f>
        <v>KAPPAZ</v>
      </c>
    </row>
    <row r="8098" spans="1:9" x14ac:dyDescent="0.2">
      <c r="A8098">
        <v>2019</v>
      </c>
      <c r="B8098">
        <v>3</v>
      </c>
      <c r="C8098" t="s">
        <v>427</v>
      </c>
      <c r="D8098" t="s">
        <v>272</v>
      </c>
      <c r="E8098" t="s">
        <v>17</v>
      </c>
      <c r="F8098" t="s">
        <v>38</v>
      </c>
      <c r="G8098">
        <v>0</v>
      </c>
      <c r="H8098">
        <v>26</v>
      </c>
      <c r="I8098" t="str">
        <f>INDEX('DATA - Teams'!$C:$C,MATCH(C8098,'DATA - Teams'!$B:$B,0))</f>
        <v>MELONS</v>
      </c>
    </row>
    <row r="8099" spans="1:9" x14ac:dyDescent="0.2">
      <c r="A8099">
        <v>2019</v>
      </c>
      <c r="B8099">
        <v>3</v>
      </c>
      <c r="C8099" t="s">
        <v>427</v>
      </c>
      <c r="D8099" t="s">
        <v>125</v>
      </c>
      <c r="E8099" t="s">
        <v>36</v>
      </c>
      <c r="F8099" t="s">
        <v>43</v>
      </c>
      <c r="G8099">
        <v>0</v>
      </c>
      <c r="H8099">
        <v>92</v>
      </c>
      <c r="I8099" t="str">
        <f>INDEX('DATA - Teams'!$C:$C,MATCH(C8099,'DATA - Teams'!$B:$B,0))</f>
        <v>MELONS</v>
      </c>
    </row>
    <row r="8100" spans="1:9" x14ac:dyDescent="0.2">
      <c r="A8100">
        <v>2019</v>
      </c>
      <c r="B8100">
        <v>3</v>
      </c>
      <c r="C8100" t="s">
        <v>427</v>
      </c>
      <c r="D8100" t="s">
        <v>242</v>
      </c>
      <c r="E8100" t="s">
        <v>36</v>
      </c>
      <c r="F8100" t="s">
        <v>38</v>
      </c>
      <c r="G8100">
        <v>0</v>
      </c>
      <c r="H8100">
        <v>61</v>
      </c>
      <c r="I8100" t="str">
        <f>INDEX('DATA - Teams'!$C:$C,MATCH(C8100,'DATA - Teams'!$B:$B,0))</f>
        <v>MELONS</v>
      </c>
    </row>
    <row r="8101" spans="1:9" x14ac:dyDescent="0.2">
      <c r="A8101">
        <v>2019</v>
      </c>
      <c r="B8101">
        <v>3</v>
      </c>
      <c r="C8101" t="s">
        <v>427</v>
      </c>
      <c r="D8101" t="s">
        <v>265</v>
      </c>
      <c r="E8101" t="s">
        <v>33</v>
      </c>
      <c r="F8101" t="s">
        <v>43</v>
      </c>
      <c r="G8101">
        <v>0</v>
      </c>
      <c r="H8101">
        <v>75</v>
      </c>
      <c r="I8101" t="str">
        <f>INDEX('DATA - Teams'!$C:$C,MATCH(C8101,'DATA - Teams'!$B:$B,0))</f>
        <v>MELONS</v>
      </c>
    </row>
    <row r="8102" spans="1:9" x14ac:dyDescent="0.2">
      <c r="A8102">
        <v>2019</v>
      </c>
      <c r="B8102">
        <v>3</v>
      </c>
      <c r="C8102" t="s">
        <v>427</v>
      </c>
      <c r="D8102" t="s">
        <v>234</v>
      </c>
      <c r="E8102" t="s">
        <v>22</v>
      </c>
      <c r="F8102" t="s">
        <v>38</v>
      </c>
      <c r="G8102">
        <v>0</v>
      </c>
      <c r="H8102">
        <v>49</v>
      </c>
      <c r="I8102" t="str">
        <f>INDEX('DATA - Teams'!$C:$C,MATCH(C8102,'DATA - Teams'!$B:$B,0))</f>
        <v>MELONS</v>
      </c>
    </row>
    <row r="8103" spans="1:9" x14ac:dyDescent="0.2">
      <c r="A8103">
        <v>2019</v>
      </c>
      <c r="B8103">
        <v>3</v>
      </c>
      <c r="C8103" t="s">
        <v>427</v>
      </c>
      <c r="D8103" t="s">
        <v>393</v>
      </c>
      <c r="E8103" t="s">
        <v>20</v>
      </c>
      <c r="F8103" t="s">
        <v>38</v>
      </c>
      <c r="G8103">
        <v>0</v>
      </c>
      <c r="H8103">
        <v>107</v>
      </c>
      <c r="I8103" t="str">
        <f>INDEX('DATA - Teams'!$C:$C,MATCH(C8103,'DATA - Teams'!$B:$B,0))</f>
        <v>MELONS</v>
      </c>
    </row>
    <row r="8104" spans="1:9" x14ac:dyDescent="0.2">
      <c r="A8104">
        <v>2019</v>
      </c>
      <c r="B8104">
        <v>3</v>
      </c>
      <c r="C8104" t="s">
        <v>427</v>
      </c>
      <c r="D8104" t="s">
        <v>155</v>
      </c>
      <c r="E8104" t="s">
        <v>20</v>
      </c>
      <c r="F8104" t="s">
        <v>38</v>
      </c>
      <c r="G8104">
        <v>0</v>
      </c>
      <c r="H8104">
        <v>105</v>
      </c>
      <c r="I8104" t="str">
        <f>INDEX('DATA - Teams'!$C:$C,MATCH(C8104,'DATA - Teams'!$B:$B,0))</f>
        <v>MELONS</v>
      </c>
    </row>
    <row r="8105" spans="1:9" x14ac:dyDescent="0.2">
      <c r="A8105">
        <v>2019</v>
      </c>
      <c r="B8105">
        <v>3</v>
      </c>
      <c r="C8105" t="s">
        <v>427</v>
      </c>
      <c r="D8105" t="s">
        <v>207</v>
      </c>
      <c r="E8105" t="s">
        <v>20</v>
      </c>
      <c r="F8105" t="s">
        <v>41</v>
      </c>
      <c r="G8105">
        <v>0</v>
      </c>
      <c r="H8105">
        <v>80</v>
      </c>
      <c r="I8105" t="str">
        <f>INDEX('DATA - Teams'!$C:$C,MATCH(C8105,'DATA - Teams'!$B:$B,0))</f>
        <v>MELONS</v>
      </c>
    </row>
    <row r="8106" spans="1:9" x14ac:dyDescent="0.2">
      <c r="A8106">
        <v>2019</v>
      </c>
      <c r="B8106">
        <v>3</v>
      </c>
      <c r="C8106" t="s">
        <v>427</v>
      </c>
      <c r="D8106" t="s">
        <v>443</v>
      </c>
      <c r="E8106" t="s">
        <v>18</v>
      </c>
      <c r="F8106" t="s">
        <v>41</v>
      </c>
      <c r="G8106">
        <v>0</v>
      </c>
      <c r="H8106">
        <v>75</v>
      </c>
      <c r="I8106" t="str">
        <f>INDEX('DATA - Teams'!$C:$C,MATCH(C8106,'DATA - Teams'!$B:$B,0))</f>
        <v>MELONS</v>
      </c>
    </row>
    <row r="8107" spans="1:9" x14ac:dyDescent="0.2">
      <c r="A8107">
        <v>2019</v>
      </c>
      <c r="B8107">
        <v>3</v>
      </c>
      <c r="C8107" t="s">
        <v>427</v>
      </c>
      <c r="D8107" t="s">
        <v>329</v>
      </c>
      <c r="E8107" t="s">
        <v>18</v>
      </c>
      <c r="F8107" t="s">
        <v>41</v>
      </c>
      <c r="G8107">
        <v>0</v>
      </c>
      <c r="H8107">
        <v>177</v>
      </c>
      <c r="I8107" t="str">
        <f>INDEX('DATA - Teams'!$C:$C,MATCH(C8107,'DATA - Teams'!$B:$B,0))</f>
        <v>MELONS</v>
      </c>
    </row>
    <row r="8108" spans="1:9" x14ac:dyDescent="0.2">
      <c r="A8108">
        <v>2019</v>
      </c>
      <c r="B8108">
        <v>3</v>
      </c>
      <c r="C8108" t="s">
        <v>427</v>
      </c>
      <c r="D8108" t="s">
        <v>409</v>
      </c>
      <c r="E8108" t="s">
        <v>16</v>
      </c>
      <c r="F8108" t="s">
        <v>43</v>
      </c>
      <c r="G8108">
        <v>0</v>
      </c>
      <c r="H8108">
        <v>72</v>
      </c>
      <c r="I8108" t="str">
        <f>INDEX('DATA - Teams'!$C:$C,MATCH(C8108,'DATA - Teams'!$B:$B,0))</f>
        <v>MELONS</v>
      </c>
    </row>
    <row r="8109" spans="1:9" x14ac:dyDescent="0.2">
      <c r="A8109">
        <v>2019</v>
      </c>
      <c r="B8109">
        <v>3</v>
      </c>
      <c r="C8109" t="s">
        <v>427</v>
      </c>
      <c r="D8109" t="s">
        <v>282</v>
      </c>
      <c r="E8109" t="s">
        <v>14</v>
      </c>
      <c r="F8109" t="s">
        <v>41</v>
      </c>
      <c r="G8109">
        <v>0</v>
      </c>
      <c r="H8109">
        <v>60</v>
      </c>
      <c r="I8109" t="str">
        <f>INDEX('DATA - Teams'!$C:$C,MATCH(C8109,'DATA - Teams'!$B:$B,0))</f>
        <v>MELONS</v>
      </c>
    </row>
    <row r="8110" spans="1:9" x14ac:dyDescent="0.2">
      <c r="A8110">
        <v>2019</v>
      </c>
      <c r="B8110">
        <v>3</v>
      </c>
      <c r="C8110" t="s">
        <v>427</v>
      </c>
      <c r="D8110" t="s">
        <v>240</v>
      </c>
      <c r="E8110" t="s">
        <v>23</v>
      </c>
      <c r="F8110" t="s">
        <v>52</v>
      </c>
      <c r="G8110">
        <v>0</v>
      </c>
      <c r="H8110">
        <v>114</v>
      </c>
      <c r="I8110" t="str">
        <f>INDEX('DATA - Teams'!$C:$C,MATCH(C8110,'DATA - Teams'!$B:$B,0))</f>
        <v>MELONS</v>
      </c>
    </row>
    <row r="8111" spans="1:9" x14ac:dyDescent="0.2">
      <c r="A8111">
        <v>2019</v>
      </c>
      <c r="B8111">
        <v>3</v>
      </c>
      <c r="C8111" t="s">
        <v>427</v>
      </c>
      <c r="D8111" t="s">
        <v>150</v>
      </c>
      <c r="E8111" t="s">
        <v>23</v>
      </c>
      <c r="F8111" t="s">
        <v>41</v>
      </c>
      <c r="G8111">
        <v>0</v>
      </c>
      <c r="H8111">
        <v>88</v>
      </c>
      <c r="I8111" t="str">
        <f>INDEX('DATA - Teams'!$C:$C,MATCH(C8111,'DATA - Teams'!$B:$B,0))</f>
        <v>MELONS</v>
      </c>
    </row>
    <row r="8112" spans="1:9" x14ac:dyDescent="0.2">
      <c r="A8112">
        <v>2019</v>
      </c>
      <c r="B8112">
        <v>3</v>
      </c>
      <c r="C8112" t="s">
        <v>427</v>
      </c>
      <c r="D8112" t="s">
        <v>263</v>
      </c>
      <c r="E8112" t="s">
        <v>13</v>
      </c>
      <c r="F8112" t="s">
        <v>41</v>
      </c>
      <c r="G8112">
        <v>0</v>
      </c>
      <c r="H8112">
        <v>111</v>
      </c>
      <c r="I8112" t="str">
        <f>INDEX('DATA - Teams'!$C:$C,MATCH(C8112,'DATA - Teams'!$B:$B,0))</f>
        <v>MELONS</v>
      </c>
    </row>
    <row r="8113" spans="1:9" x14ac:dyDescent="0.2">
      <c r="A8113">
        <v>2019</v>
      </c>
      <c r="B8113">
        <v>3</v>
      </c>
      <c r="C8113" t="s">
        <v>427</v>
      </c>
      <c r="D8113" t="s">
        <v>301</v>
      </c>
      <c r="E8113" t="s">
        <v>27</v>
      </c>
      <c r="F8113" t="s">
        <v>41</v>
      </c>
      <c r="G8113">
        <v>0</v>
      </c>
      <c r="H8113">
        <v>157</v>
      </c>
      <c r="I8113" t="str">
        <f>INDEX('DATA - Teams'!$C:$C,MATCH(C8113,'DATA - Teams'!$B:$B,0))</f>
        <v>MELONS</v>
      </c>
    </row>
    <row r="8114" spans="1:9" x14ac:dyDescent="0.2">
      <c r="A8114">
        <v>2019</v>
      </c>
      <c r="B8114">
        <v>3</v>
      </c>
      <c r="C8114" t="s">
        <v>427</v>
      </c>
      <c r="D8114" t="s">
        <v>177</v>
      </c>
      <c r="E8114" t="s">
        <v>27</v>
      </c>
      <c r="F8114" t="s">
        <v>43</v>
      </c>
      <c r="G8114">
        <v>0</v>
      </c>
      <c r="H8114">
        <v>62</v>
      </c>
      <c r="I8114" t="str">
        <f>INDEX('DATA - Teams'!$C:$C,MATCH(C8114,'DATA - Teams'!$B:$B,0))</f>
        <v>MELONS</v>
      </c>
    </row>
    <row r="8115" spans="1:9" x14ac:dyDescent="0.2">
      <c r="A8115">
        <v>2019</v>
      </c>
      <c r="B8115">
        <v>3</v>
      </c>
      <c r="C8115" t="s">
        <v>427</v>
      </c>
      <c r="D8115" t="s">
        <v>358</v>
      </c>
      <c r="E8115" t="s">
        <v>21</v>
      </c>
      <c r="F8115" t="s">
        <v>43</v>
      </c>
      <c r="G8115">
        <v>0</v>
      </c>
      <c r="H8115">
        <v>88</v>
      </c>
      <c r="I8115" t="str">
        <f>INDEX('DATA - Teams'!$C:$C,MATCH(C8115,'DATA - Teams'!$B:$B,0))</f>
        <v>MELONS</v>
      </c>
    </row>
    <row r="8116" spans="1:9" x14ac:dyDescent="0.2">
      <c r="A8116">
        <v>2019</v>
      </c>
      <c r="B8116">
        <v>3</v>
      </c>
      <c r="C8116" t="s">
        <v>427</v>
      </c>
      <c r="D8116" t="s">
        <v>154</v>
      </c>
      <c r="E8116" t="s">
        <v>22</v>
      </c>
      <c r="F8116" t="s">
        <v>59</v>
      </c>
      <c r="G8116">
        <v>0</v>
      </c>
      <c r="H8116">
        <v>0</v>
      </c>
      <c r="I8116" t="str">
        <f>INDEX('DATA - Teams'!$C:$C,MATCH(C8116,'DATA - Teams'!$B:$B,0))</f>
        <v>MELONS</v>
      </c>
    </row>
    <row r="8117" spans="1:9" x14ac:dyDescent="0.2">
      <c r="A8117">
        <v>2019</v>
      </c>
      <c r="B8117">
        <v>3</v>
      </c>
      <c r="C8117" t="s">
        <v>427</v>
      </c>
      <c r="D8117" t="s">
        <v>279</v>
      </c>
      <c r="E8117" t="s">
        <v>32</v>
      </c>
      <c r="F8117" t="s">
        <v>59</v>
      </c>
      <c r="G8117">
        <v>0</v>
      </c>
      <c r="H8117">
        <v>0</v>
      </c>
      <c r="I8117" t="str">
        <f>INDEX('DATA - Teams'!$C:$C,MATCH(C8117,'DATA - Teams'!$B:$B,0))</f>
        <v>MELONS</v>
      </c>
    </row>
    <row r="8118" spans="1:9" x14ac:dyDescent="0.2">
      <c r="A8118">
        <v>2019</v>
      </c>
      <c r="B8118">
        <v>3</v>
      </c>
      <c r="C8118" t="s">
        <v>427</v>
      </c>
      <c r="D8118" t="s">
        <v>341</v>
      </c>
      <c r="E8118" t="s">
        <v>24</v>
      </c>
      <c r="F8118" t="s">
        <v>59</v>
      </c>
      <c r="G8118">
        <v>0</v>
      </c>
      <c r="H8118">
        <v>0</v>
      </c>
      <c r="I8118" t="str">
        <f>INDEX('DATA - Teams'!$C:$C,MATCH(C8118,'DATA - Teams'!$B:$B,0))</f>
        <v>MELONS</v>
      </c>
    </row>
    <row r="8119" spans="1:9" x14ac:dyDescent="0.2">
      <c r="A8119">
        <v>2019</v>
      </c>
      <c r="B8119">
        <v>3</v>
      </c>
      <c r="C8119" t="s">
        <v>427</v>
      </c>
      <c r="D8119" t="s">
        <v>241</v>
      </c>
      <c r="E8119" t="s">
        <v>27</v>
      </c>
      <c r="F8119" t="s">
        <v>59</v>
      </c>
      <c r="G8119">
        <v>0</v>
      </c>
      <c r="H8119">
        <v>99</v>
      </c>
      <c r="I8119" t="str">
        <f>INDEX('DATA - Teams'!$C:$C,MATCH(C8119,'DATA - Teams'!$B:$B,0))</f>
        <v>MELONS</v>
      </c>
    </row>
    <row r="8120" spans="1:9" x14ac:dyDescent="0.2">
      <c r="A8120">
        <v>2019</v>
      </c>
      <c r="B8120">
        <v>3</v>
      </c>
      <c r="C8120" t="s">
        <v>7</v>
      </c>
      <c r="D8120" t="s">
        <v>44</v>
      </c>
      <c r="E8120" t="s">
        <v>36</v>
      </c>
      <c r="F8120" t="s">
        <v>43</v>
      </c>
      <c r="G8120">
        <v>0</v>
      </c>
      <c r="H8120">
        <v>116</v>
      </c>
      <c r="I8120" t="str">
        <f>INDEX('DATA - Teams'!$C:$C,MATCH(C8120,'DATA - Teams'!$B:$B,0))</f>
        <v>JMERC</v>
      </c>
    </row>
    <row r="8121" spans="1:9" x14ac:dyDescent="0.2">
      <c r="A8121">
        <v>2019</v>
      </c>
      <c r="B8121">
        <v>3</v>
      </c>
      <c r="C8121" t="s">
        <v>7</v>
      </c>
      <c r="D8121" t="s">
        <v>291</v>
      </c>
      <c r="E8121" t="s">
        <v>36</v>
      </c>
      <c r="F8121" t="s">
        <v>38</v>
      </c>
      <c r="G8121">
        <v>0</v>
      </c>
      <c r="H8121">
        <v>137</v>
      </c>
      <c r="I8121" t="str">
        <f>INDEX('DATA - Teams'!$C:$C,MATCH(C8121,'DATA - Teams'!$B:$B,0))</f>
        <v>JMERC</v>
      </c>
    </row>
    <row r="8122" spans="1:9" x14ac:dyDescent="0.2">
      <c r="A8122">
        <v>2019</v>
      </c>
      <c r="B8122">
        <v>3</v>
      </c>
      <c r="C8122" t="s">
        <v>7</v>
      </c>
      <c r="D8122" t="s">
        <v>115</v>
      </c>
      <c r="E8122" t="s">
        <v>33</v>
      </c>
      <c r="F8122" t="s">
        <v>43</v>
      </c>
      <c r="G8122">
        <v>0</v>
      </c>
      <c r="H8122">
        <v>103</v>
      </c>
      <c r="I8122" t="str">
        <f>INDEX('DATA - Teams'!$C:$C,MATCH(C8122,'DATA - Teams'!$B:$B,0))</f>
        <v>JMERC</v>
      </c>
    </row>
    <row r="8123" spans="1:9" x14ac:dyDescent="0.2">
      <c r="A8123">
        <v>2019</v>
      </c>
      <c r="B8123">
        <v>3</v>
      </c>
      <c r="C8123" t="s">
        <v>7</v>
      </c>
      <c r="D8123" t="s">
        <v>169</v>
      </c>
      <c r="E8123" t="s">
        <v>22</v>
      </c>
      <c r="F8123" t="s">
        <v>43</v>
      </c>
      <c r="G8123">
        <v>0</v>
      </c>
      <c r="H8123">
        <v>101</v>
      </c>
      <c r="I8123" t="str">
        <f>INDEX('DATA - Teams'!$C:$C,MATCH(C8123,'DATA - Teams'!$B:$B,0))</f>
        <v>JMERC</v>
      </c>
    </row>
    <row r="8124" spans="1:9" x14ac:dyDescent="0.2">
      <c r="A8124">
        <v>2019</v>
      </c>
      <c r="B8124">
        <v>3</v>
      </c>
      <c r="C8124" t="s">
        <v>7</v>
      </c>
      <c r="D8124" t="s">
        <v>39</v>
      </c>
      <c r="E8124" t="s">
        <v>22</v>
      </c>
      <c r="F8124" t="s">
        <v>41</v>
      </c>
      <c r="G8124">
        <v>0</v>
      </c>
      <c r="H8124">
        <v>139</v>
      </c>
      <c r="I8124" t="str">
        <f>INDEX('DATA - Teams'!$C:$C,MATCH(C8124,'DATA - Teams'!$B:$B,0))</f>
        <v>JMERC</v>
      </c>
    </row>
    <row r="8125" spans="1:9" x14ac:dyDescent="0.2">
      <c r="A8125">
        <v>2019</v>
      </c>
      <c r="B8125">
        <v>3</v>
      </c>
      <c r="C8125" t="s">
        <v>7</v>
      </c>
      <c r="D8125" t="s">
        <v>414</v>
      </c>
      <c r="E8125" t="s">
        <v>20</v>
      </c>
      <c r="F8125" t="s">
        <v>38</v>
      </c>
      <c r="G8125">
        <v>0</v>
      </c>
      <c r="H8125">
        <v>63</v>
      </c>
      <c r="I8125" t="str">
        <f>INDEX('DATA - Teams'!$C:$C,MATCH(C8125,'DATA - Teams'!$B:$B,0))</f>
        <v>JMERC</v>
      </c>
    </row>
    <row r="8126" spans="1:9" x14ac:dyDescent="0.2">
      <c r="A8126">
        <v>2019</v>
      </c>
      <c r="B8126">
        <v>3</v>
      </c>
      <c r="C8126" t="s">
        <v>7</v>
      </c>
      <c r="D8126" t="s">
        <v>129</v>
      </c>
      <c r="E8126" t="s">
        <v>20</v>
      </c>
      <c r="F8126" t="s">
        <v>38</v>
      </c>
      <c r="G8126">
        <v>0</v>
      </c>
      <c r="H8126">
        <v>115</v>
      </c>
      <c r="I8126" t="str">
        <f>INDEX('DATA - Teams'!$C:$C,MATCH(C8126,'DATA - Teams'!$B:$B,0))</f>
        <v>JMERC</v>
      </c>
    </row>
    <row r="8127" spans="1:9" x14ac:dyDescent="0.2">
      <c r="A8127">
        <v>2019</v>
      </c>
      <c r="B8127">
        <v>3</v>
      </c>
      <c r="C8127" t="s">
        <v>7</v>
      </c>
      <c r="D8127" t="s">
        <v>245</v>
      </c>
      <c r="E8127" t="s">
        <v>32</v>
      </c>
      <c r="F8127" t="s">
        <v>43</v>
      </c>
      <c r="G8127">
        <v>0</v>
      </c>
      <c r="H8127">
        <v>101</v>
      </c>
      <c r="I8127" t="str">
        <f>INDEX('DATA - Teams'!$C:$C,MATCH(C8127,'DATA - Teams'!$B:$B,0))</f>
        <v>JMERC</v>
      </c>
    </row>
    <row r="8128" spans="1:9" x14ac:dyDescent="0.2">
      <c r="A8128">
        <v>2019</v>
      </c>
      <c r="B8128">
        <v>3</v>
      </c>
      <c r="C8128" t="s">
        <v>7</v>
      </c>
      <c r="D8128" t="s">
        <v>445</v>
      </c>
      <c r="E8128" t="s">
        <v>18</v>
      </c>
      <c r="F8128" t="s">
        <v>41</v>
      </c>
      <c r="G8128">
        <v>0</v>
      </c>
      <c r="H8128">
        <v>68</v>
      </c>
      <c r="I8128" t="str">
        <f>INDEX('DATA - Teams'!$C:$C,MATCH(C8128,'DATA - Teams'!$B:$B,0))</f>
        <v>JMERC</v>
      </c>
    </row>
    <row r="8129" spans="1:9" x14ac:dyDescent="0.2">
      <c r="A8129">
        <v>2019</v>
      </c>
      <c r="B8129">
        <v>3</v>
      </c>
      <c r="C8129" t="s">
        <v>7</v>
      </c>
      <c r="D8129" t="s">
        <v>446</v>
      </c>
      <c r="E8129" t="s">
        <v>16</v>
      </c>
      <c r="F8129" t="s">
        <v>38</v>
      </c>
      <c r="G8129">
        <v>0</v>
      </c>
      <c r="H8129">
        <v>36</v>
      </c>
      <c r="I8129" t="str">
        <f>INDEX('DATA - Teams'!$C:$C,MATCH(C8129,'DATA - Teams'!$B:$B,0))</f>
        <v>JMERC</v>
      </c>
    </row>
    <row r="8130" spans="1:9" x14ac:dyDescent="0.2">
      <c r="A8130">
        <v>2019</v>
      </c>
      <c r="B8130">
        <v>3</v>
      </c>
      <c r="C8130" t="s">
        <v>7</v>
      </c>
      <c r="D8130" t="s">
        <v>166</v>
      </c>
      <c r="E8130" t="s">
        <v>14</v>
      </c>
      <c r="F8130" t="s">
        <v>41</v>
      </c>
      <c r="G8130">
        <v>0</v>
      </c>
      <c r="H8130">
        <v>57</v>
      </c>
      <c r="I8130" t="str">
        <f>INDEX('DATA - Teams'!$C:$C,MATCH(C8130,'DATA - Teams'!$B:$B,0))</f>
        <v>JMERC</v>
      </c>
    </row>
    <row r="8131" spans="1:9" x14ac:dyDescent="0.2">
      <c r="A8131">
        <v>2019</v>
      </c>
      <c r="B8131">
        <v>3</v>
      </c>
      <c r="C8131" t="s">
        <v>7</v>
      </c>
      <c r="D8131" t="s">
        <v>306</v>
      </c>
      <c r="E8131" t="s">
        <v>28</v>
      </c>
      <c r="F8131" t="s">
        <v>41</v>
      </c>
      <c r="G8131">
        <v>0</v>
      </c>
      <c r="H8131">
        <v>119</v>
      </c>
      <c r="I8131" t="str">
        <f>INDEX('DATA - Teams'!$C:$C,MATCH(C8131,'DATA - Teams'!$B:$B,0))</f>
        <v>JMERC</v>
      </c>
    </row>
    <row r="8132" spans="1:9" x14ac:dyDescent="0.2">
      <c r="A8132">
        <v>2019</v>
      </c>
      <c r="B8132">
        <v>3</v>
      </c>
      <c r="C8132" t="s">
        <v>7</v>
      </c>
      <c r="D8132" t="s">
        <v>82</v>
      </c>
      <c r="E8132" t="s">
        <v>23</v>
      </c>
      <c r="F8132" t="s">
        <v>41</v>
      </c>
      <c r="G8132">
        <v>0</v>
      </c>
      <c r="H8132">
        <v>83</v>
      </c>
      <c r="I8132" t="str">
        <f>INDEX('DATA - Teams'!$C:$C,MATCH(C8132,'DATA - Teams'!$B:$B,0))</f>
        <v>JMERC</v>
      </c>
    </row>
    <row r="8133" spans="1:9" x14ac:dyDescent="0.2">
      <c r="A8133">
        <v>2019</v>
      </c>
      <c r="B8133">
        <v>3</v>
      </c>
      <c r="C8133" t="s">
        <v>7</v>
      </c>
      <c r="D8133" t="s">
        <v>134</v>
      </c>
      <c r="E8133" t="s">
        <v>27</v>
      </c>
      <c r="F8133" t="s">
        <v>43</v>
      </c>
      <c r="G8133">
        <v>0</v>
      </c>
      <c r="H8133">
        <v>68</v>
      </c>
      <c r="I8133" t="str">
        <f>INDEX('DATA - Teams'!$C:$C,MATCH(C8133,'DATA - Teams'!$B:$B,0))</f>
        <v>JMERC</v>
      </c>
    </row>
    <row r="8134" spans="1:9" x14ac:dyDescent="0.2">
      <c r="A8134">
        <v>2019</v>
      </c>
      <c r="B8134">
        <v>3</v>
      </c>
      <c r="C8134" t="s">
        <v>7</v>
      </c>
      <c r="D8134" t="s">
        <v>171</v>
      </c>
      <c r="E8134" t="s">
        <v>31</v>
      </c>
      <c r="F8134" t="s">
        <v>41</v>
      </c>
      <c r="G8134">
        <v>0</v>
      </c>
      <c r="H8134">
        <v>100</v>
      </c>
      <c r="I8134" t="str">
        <f>INDEX('DATA - Teams'!$C:$C,MATCH(C8134,'DATA - Teams'!$B:$B,0))</f>
        <v>JMERC</v>
      </c>
    </row>
    <row r="8135" spans="1:9" x14ac:dyDescent="0.2">
      <c r="A8135">
        <v>2019</v>
      </c>
      <c r="B8135">
        <v>3</v>
      </c>
      <c r="C8135" t="s">
        <v>7</v>
      </c>
      <c r="D8135" t="s">
        <v>123</v>
      </c>
      <c r="E8135" t="s">
        <v>31</v>
      </c>
      <c r="F8135" t="s">
        <v>41</v>
      </c>
      <c r="G8135">
        <v>0</v>
      </c>
      <c r="H8135">
        <v>80</v>
      </c>
      <c r="I8135" t="str">
        <f>INDEX('DATA - Teams'!$C:$C,MATCH(C8135,'DATA - Teams'!$B:$B,0))</f>
        <v>JMERC</v>
      </c>
    </row>
    <row r="8136" spans="1:9" x14ac:dyDescent="0.2">
      <c r="A8136">
        <v>2019</v>
      </c>
      <c r="B8136">
        <v>3</v>
      </c>
      <c r="C8136" t="s">
        <v>7</v>
      </c>
      <c r="D8136" t="s">
        <v>216</v>
      </c>
      <c r="E8136" t="s">
        <v>21</v>
      </c>
      <c r="F8136" t="s">
        <v>52</v>
      </c>
      <c r="G8136">
        <v>106</v>
      </c>
      <c r="H8136">
        <v>122</v>
      </c>
      <c r="I8136" t="str">
        <f>INDEX('DATA - Teams'!$C:$C,MATCH(C8136,'DATA - Teams'!$B:$B,0))</f>
        <v>JMERC</v>
      </c>
    </row>
    <row r="8137" spans="1:9" x14ac:dyDescent="0.2">
      <c r="A8137">
        <v>2019</v>
      </c>
      <c r="B8137">
        <v>3</v>
      </c>
      <c r="C8137" t="s">
        <v>7</v>
      </c>
      <c r="D8137" t="s">
        <v>179</v>
      </c>
      <c r="E8137" t="s">
        <v>35</v>
      </c>
      <c r="F8137" t="s">
        <v>38</v>
      </c>
      <c r="G8137">
        <v>0</v>
      </c>
      <c r="H8137">
        <v>108</v>
      </c>
      <c r="I8137" t="str">
        <f>INDEX('DATA - Teams'!$C:$C,MATCH(C8137,'DATA - Teams'!$B:$B,0))</f>
        <v>JMERC</v>
      </c>
    </row>
    <row r="8138" spans="1:9" x14ac:dyDescent="0.2">
      <c r="A8138">
        <v>2019</v>
      </c>
      <c r="B8138">
        <v>3</v>
      </c>
      <c r="C8138" t="s">
        <v>7</v>
      </c>
      <c r="D8138" t="s">
        <v>336</v>
      </c>
      <c r="E8138" t="s">
        <v>18</v>
      </c>
      <c r="F8138" t="s">
        <v>59</v>
      </c>
      <c r="G8138">
        <v>0</v>
      </c>
      <c r="H8138">
        <v>131</v>
      </c>
      <c r="I8138" t="str">
        <f>INDEX('DATA - Teams'!$C:$C,MATCH(C8138,'DATA - Teams'!$B:$B,0))</f>
        <v>JMERC</v>
      </c>
    </row>
    <row r="8139" spans="1:9" x14ac:dyDescent="0.2">
      <c r="A8139">
        <v>2019</v>
      </c>
      <c r="B8139">
        <v>3</v>
      </c>
      <c r="C8139" t="s">
        <v>7</v>
      </c>
      <c r="D8139" t="s">
        <v>248</v>
      </c>
      <c r="E8139" t="s">
        <v>28</v>
      </c>
      <c r="F8139" t="s">
        <v>59</v>
      </c>
      <c r="G8139">
        <v>0</v>
      </c>
      <c r="H8139">
        <v>68</v>
      </c>
      <c r="I8139" t="str">
        <f>INDEX('DATA - Teams'!$C:$C,MATCH(C8139,'DATA - Teams'!$B:$B,0))</f>
        <v>JMERC</v>
      </c>
    </row>
    <row r="8140" spans="1:9" x14ac:dyDescent="0.2">
      <c r="A8140">
        <v>2019</v>
      </c>
      <c r="B8140">
        <v>3</v>
      </c>
      <c r="C8140" t="s">
        <v>7</v>
      </c>
      <c r="D8140" t="s">
        <v>200</v>
      </c>
      <c r="E8140" t="s">
        <v>28</v>
      </c>
      <c r="F8140" t="s">
        <v>59</v>
      </c>
      <c r="G8140">
        <v>0</v>
      </c>
      <c r="H8140">
        <v>67</v>
      </c>
      <c r="I8140" t="str">
        <f>INDEX('DATA - Teams'!$C:$C,MATCH(C8140,'DATA - Teams'!$B:$B,0))</f>
        <v>JMERC</v>
      </c>
    </row>
    <row r="8141" spans="1:9" x14ac:dyDescent="0.2">
      <c r="A8141">
        <v>2019</v>
      </c>
      <c r="B8141">
        <v>3</v>
      </c>
      <c r="C8141" t="s">
        <v>7</v>
      </c>
      <c r="D8141" t="s">
        <v>328</v>
      </c>
      <c r="E8141" t="s">
        <v>23</v>
      </c>
      <c r="F8141" t="s">
        <v>59</v>
      </c>
      <c r="G8141">
        <v>0</v>
      </c>
      <c r="H8141">
        <v>133</v>
      </c>
      <c r="I8141" t="str">
        <f>INDEX('DATA - Teams'!$C:$C,MATCH(C8141,'DATA - Teams'!$B:$B,0))</f>
        <v>JMERC</v>
      </c>
    </row>
    <row r="8142" spans="1:9" x14ac:dyDescent="0.2">
      <c r="A8142">
        <v>2019</v>
      </c>
      <c r="B8142">
        <v>3</v>
      </c>
      <c r="C8142" t="s">
        <v>12</v>
      </c>
      <c r="D8142" t="s">
        <v>96</v>
      </c>
      <c r="E8142" t="s">
        <v>17</v>
      </c>
      <c r="F8142" t="s">
        <v>43</v>
      </c>
      <c r="G8142">
        <v>0</v>
      </c>
      <c r="H8142">
        <v>82</v>
      </c>
      <c r="I8142" t="str">
        <f>INDEX('DATA - Teams'!$C:$C,MATCH(C8142,'DATA - Teams'!$B:$B,0))</f>
        <v>LESTER</v>
      </c>
    </row>
    <row r="8143" spans="1:9" x14ac:dyDescent="0.2">
      <c r="A8143">
        <v>2019</v>
      </c>
      <c r="B8143">
        <v>3</v>
      </c>
      <c r="C8143" t="s">
        <v>12</v>
      </c>
      <c r="D8143" t="s">
        <v>118</v>
      </c>
      <c r="E8143" t="s">
        <v>17</v>
      </c>
      <c r="F8143" t="s">
        <v>41</v>
      </c>
      <c r="G8143">
        <v>0</v>
      </c>
      <c r="H8143">
        <v>95</v>
      </c>
      <c r="I8143" t="str">
        <f>INDEX('DATA - Teams'!$C:$C,MATCH(C8143,'DATA - Teams'!$B:$B,0))</f>
        <v>LESTER</v>
      </c>
    </row>
    <row r="8144" spans="1:9" x14ac:dyDescent="0.2">
      <c r="A8144">
        <v>2019</v>
      </c>
      <c r="B8144">
        <v>3</v>
      </c>
      <c r="C8144" t="s">
        <v>12</v>
      </c>
      <c r="D8144" t="s">
        <v>428</v>
      </c>
      <c r="E8144" t="s">
        <v>33</v>
      </c>
      <c r="F8144" t="s">
        <v>38</v>
      </c>
      <c r="G8144">
        <v>0</v>
      </c>
      <c r="H8144">
        <v>79</v>
      </c>
      <c r="I8144" t="str">
        <f>INDEX('DATA - Teams'!$C:$C,MATCH(C8144,'DATA - Teams'!$B:$B,0))</f>
        <v>LESTER</v>
      </c>
    </row>
    <row r="8145" spans="1:9" x14ac:dyDescent="0.2">
      <c r="A8145">
        <v>2019</v>
      </c>
      <c r="B8145">
        <v>3</v>
      </c>
      <c r="C8145" t="s">
        <v>12</v>
      </c>
      <c r="D8145" t="s">
        <v>326</v>
      </c>
      <c r="E8145" t="s">
        <v>33</v>
      </c>
      <c r="F8145" t="s">
        <v>41</v>
      </c>
      <c r="G8145">
        <v>0</v>
      </c>
      <c r="H8145">
        <v>132</v>
      </c>
      <c r="I8145" t="str">
        <f>INDEX('DATA - Teams'!$C:$C,MATCH(C8145,'DATA - Teams'!$B:$B,0))</f>
        <v>LESTER</v>
      </c>
    </row>
    <row r="8146" spans="1:9" x14ac:dyDescent="0.2">
      <c r="A8146">
        <v>2019</v>
      </c>
      <c r="B8146">
        <v>3</v>
      </c>
      <c r="C8146" t="s">
        <v>12</v>
      </c>
      <c r="D8146" t="s">
        <v>188</v>
      </c>
      <c r="E8146" t="s">
        <v>32</v>
      </c>
      <c r="F8146" t="s">
        <v>41</v>
      </c>
      <c r="G8146">
        <v>0</v>
      </c>
      <c r="H8146">
        <v>102</v>
      </c>
      <c r="I8146" t="str">
        <f>INDEX('DATA - Teams'!$C:$C,MATCH(C8146,'DATA - Teams'!$B:$B,0))</f>
        <v>LESTER</v>
      </c>
    </row>
    <row r="8147" spans="1:9" x14ac:dyDescent="0.2">
      <c r="A8147">
        <v>2019</v>
      </c>
      <c r="B8147">
        <v>3</v>
      </c>
      <c r="C8147" t="s">
        <v>12</v>
      </c>
      <c r="D8147" t="s">
        <v>369</v>
      </c>
      <c r="E8147" t="s">
        <v>32</v>
      </c>
      <c r="F8147" t="s">
        <v>41</v>
      </c>
      <c r="G8147">
        <v>0</v>
      </c>
      <c r="H8147">
        <v>112</v>
      </c>
      <c r="I8147" t="str">
        <f>INDEX('DATA - Teams'!$C:$C,MATCH(C8147,'DATA - Teams'!$B:$B,0))</f>
        <v>LESTER</v>
      </c>
    </row>
    <row r="8148" spans="1:9" x14ac:dyDescent="0.2">
      <c r="A8148">
        <v>2019</v>
      </c>
      <c r="B8148">
        <v>3</v>
      </c>
      <c r="C8148" t="s">
        <v>12</v>
      </c>
      <c r="D8148" t="s">
        <v>274</v>
      </c>
      <c r="E8148" t="s">
        <v>18</v>
      </c>
      <c r="F8148" t="s">
        <v>52</v>
      </c>
      <c r="G8148">
        <v>0</v>
      </c>
      <c r="H8148">
        <v>86</v>
      </c>
      <c r="I8148" t="str">
        <f>INDEX('DATA - Teams'!$C:$C,MATCH(C8148,'DATA - Teams'!$B:$B,0))</f>
        <v>LESTER</v>
      </c>
    </row>
    <row r="8149" spans="1:9" x14ac:dyDescent="0.2">
      <c r="A8149">
        <v>2019</v>
      </c>
      <c r="B8149">
        <v>3</v>
      </c>
      <c r="C8149" t="s">
        <v>12</v>
      </c>
      <c r="D8149" t="s">
        <v>184</v>
      </c>
      <c r="E8149" t="s">
        <v>10</v>
      </c>
      <c r="F8149" t="s">
        <v>38</v>
      </c>
      <c r="G8149">
        <v>0</v>
      </c>
      <c r="H8149">
        <v>102</v>
      </c>
      <c r="I8149" t="str">
        <f>INDEX('DATA - Teams'!$C:$C,MATCH(C8149,'DATA - Teams'!$B:$B,0))</f>
        <v>LESTER</v>
      </c>
    </row>
    <row r="8150" spans="1:9" x14ac:dyDescent="0.2">
      <c r="A8150">
        <v>2019</v>
      </c>
      <c r="B8150">
        <v>3</v>
      </c>
      <c r="C8150" t="s">
        <v>12</v>
      </c>
      <c r="D8150" t="s">
        <v>287</v>
      </c>
      <c r="E8150" t="s">
        <v>16</v>
      </c>
      <c r="F8150" t="s">
        <v>38</v>
      </c>
      <c r="G8150">
        <v>0</v>
      </c>
      <c r="H8150">
        <v>136</v>
      </c>
      <c r="I8150" t="str">
        <f>INDEX('DATA - Teams'!$C:$C,MATCH(C8150,'DATA - Teams'!$B:$B,0))</f>
        <v>LESTER</v>
      </c>
    </row>
    <row r="8151" spans="1:9" x14ac:dyDescent="0.2">
      <c r="A8151">
        <v>2019</v>
      </c>
      <c r="B8151">
        <v>3</v>
      </c>
      <c r="C8151" t="s">
        <v>12</v>
      </c>
      <c r="D8151" t="s">
        <v>266</v>
      </c>
      <c r="E8151" t="s">
        <v>16</v>
      </c>
      <c r="F8151" t="s">
        <v>41</v>
      </c>
      <c r="G8151">
        <v>96</v>
      </c>
      <c r="H8151">
        <v>36</v>
      </c>
      <c r="I8151" t="str">
        <f>INDEX('DATA - Teams'!$C:$C,MATCH(C8151,'DATA - Teams'!$B:$B,0))</f>
        <v>LESTER</v>
      </c>
    </row>
    <row r="8152" spans="1:9" x14ac:dyDescent="0.2">
      <c r="A8152">
        <v>2019</v>
      </c>
      <c r="B8152">
        <v>3</v>
      </c>
      <c r="C8152" t="s">
        <v>12</v>
      </c>
      <c r="D8152" t="s">
        <v>212</v>
      </c>
      <c r="E8152" t="s">
        <v>28</v>
      </c>
      <c r="F8152" t="s">
        <v>41</v>
      </c>
      <c r="G8152">
        <v>0</v>
      </c>
      <c r="H8152">
        <v>107</v>
      </c>
      <c r="I8152" t="str">
        <f>INDEX('DATA - Teams'!$C:$C,MATCH(C8152,'DATA - Teams'!$B:$B,0))</f>
        <v>LESTER</v>
      </c>
    </row>
    <row r="8153" spans="1:9" x14ac:dyDescent="0.2">
      <c r="A8153">
        <v>2019</v>
      </c>
      <c r="B8153">
        <v>3</v>
      </c>
      <c r="C8153" t="s">
        <v>12</v>
      </c>
      <c r="D8153" t="s">
        <v>381</v>
      </c>
      <c r="E8153" t="s">
        <v>28</v>
      </c>
      <c r="F8153" t="s">
        <v>43</v>
      </c>
      <c r="G8153">
        <v>0</v>
      </c>
      <c r="H8153">
        <v>109</v>
      </c>
      <c r="I8153" t="str">
        <f>INDEX('DATA - Teams'!$C:$C,MATCH(C8153,'DATA - Teams'!$B:$B,0))</f>
        <v>LESTER</v>
      </c>
    </row>
    <row r="8154" spans="1:9" x14ac:dyDescent="0.2">
      <c r="A8154">
        <v>2019</v>
      </c>
      <c r="B8154">
        <v>3</v>
      </c>
      <c r="C8154" t="s">
        <v>12</v>
      </c>
      <c r="D8154" t="s">
        <v>206</v>
      </c>
      <c r="E8154" t="s">
        <v>28</v>
      </c>
      <c r="F8154" t="s">
        <v>38</v>
      </c>
      <c r="G8154">
        <v>0</v>
      </c>
      <c r="H8154">
        <v>121</v>
      </c>
      <c r="I8154" t="str">
        <f>INDEX('DATA - Teams'!$C:$C,MATCH(C8154,'DATA - Teams'!$B:$B,0))</f>
        <v>LESTER</v>
      </c>
    </row>
    <row r="8155" spans="1:9" x14ac:dyDescent="0.2">
      <c r="A8155">
        <v>2019</v>
      </c>
      <c r="B8155">
        <v>3</v>
      </c>
      <c r="C8155" t="s">
        <v>12</v>
      </c>
      <c r="D8155" t="s">
        <v>159</v>
      </c>
      <c r="E8155" t="s">
        <v>23</v>
      </c>
      <c r="F8155" t="s">
        <v>43</v>
      </c>
      <c r="G8155">
        <v>0</v>
      </c>
      <c r="H8155">
        <v>88</v>
      </c>
      <c r="I8155" t="str">
        <f>INDEX('DATA - Teams'!$C:$C,MATCH(C8155,'DATA - Teams'!$B:$B,0))</f>
        <v>LESTER</v>
      </c>
    </row>
    <row r="8156" spans="1:9" x14ac:dyDescent="0.2">
      <c r="A8156">
        <v>2019</v>
      </c>
      <c r="B8156">
        <v>3</v>
      </c>
      <c r="C8156" t="s">
        <v>12</v>
      </c>
      <c r="D8156" t="s">
        <v>67</v>
      </c>
      <c r="E8156" t="s">
        <v>31</v>
      </c>
      <c r="F8156" t="s">
        <v>43</v>
      </c>
      <c r="G8156">
        <v>0</v>
      </c>
      <c r="H8156">
        <v>82</v>
      </c>
      <c r="I8156" t="str">
        <f>INDEX('DATA - Teams'!$C:$C,MATCH(C8156,'DATA - Teams'!$B:$B,0))</f>
        <v>LESTER</v>
      </c>
    </row>
    <row r="8157" spans="1:9" x14ac:dyDescent="0.2">
      <c r="A8157">
        <v>2019</v>
      </c>
      <c r="B8157">
        <v>3</v>
      </c>
      <c r="C8157" t="s">
        <v>12</v>
      </c>
      <c r="D8157" t="s">
        <v>133</v>
      </c>
      <c r="E8157" t="s">
        <v>21</v>
      </c>
      <c r="F8157" t="s">
        <v>41</v>
      </c>
      <c r="G8157">
        <v>0</v>
      </c>
      <c r="H8157">
        <v>125</v>
      </c>
      <c r="I8157" t="str">
        <f>INDEX('DATA - Teams'!$C:$C,MATCH(C8157,'DATA - Teams'!$B:$B,0))</f>
        <v>LESTER</v>
      </c>
    </row>
    <row r="8158" spans="1:9" x14ac:dyDescent="0.2">
      <c r="A8158">
        <v>2019</v>
      </c>
      <c r="B8158">
        <v>3</v>
      </c>
      <c r="C8158" t="s">
        <v>12</v>
      </c>
      <c r="D8158" t="s">
        <v>189</v>
      </c>
      <c r="E8158" t="s">
        <v>35</v>
      </c>
      <c r="F8158" t="s">
        <v>43</v>
      </c>
      <c r="G8158">
        <v>0</v>
      </c>
      <c r="H8158">
        <v>76</v>
      </c>
      <c r="I8158" t="str">
        <f>INDEX('DATA - Teams'!$C:$C,MATCH(C8158,'DATA - Teams'!$B:$B,0))</f>
        <v>LESTER</v>
      </c>
    </row>
    <row r="8159" spans="1:9" x14ac:dyDescent="0.2">
      <c r="A8159">
        <v>2019</v>
      </c>
      <c r="B8159">
        <v>3</v>
      </c>
      <c r="C8159" t="s">
        <v>12</v>
      </c>
      <c r="D8159" t="s">
        <v>140</v>
      </c>
      <c r="E8159" t="s">
        <v>35</v>
      </c>
      <c r="F8159" t="s">
        <v>38</v>
      </c>
      <c r="G8159">
        <v>0</v>
      </c>
      <c r="H8159">
        <v>81</v>
      </c>
      <c r="I8159" t="str">
        <f>INDEX('DATA - Teams'!$C:$C,MATCH(C8159,'DATA - Teams'!$B:$B,0))</f>
        <v>LESTER</v>
      </c>
    </row>
    <row r="8160" spans="1:9" x14ac:dyDescent="0.2">
      <c r="A8160">
        <v>2019</v>
      </c>
      <c r="B8160">
        <v>3</v>
      </c>
      <c r="C8160" t="s">
        <v>12</v>
      </c>
      <c r="D8160" t="s">
        <v>403</v>
      </c>
      <c r="E8160" t="s">
        <v>36</v>
      </c>
      <c r="F8160" t="s">
        <v>59</v>
      </c>
      <c r="G8160">
        <v>0</v>
      </c>
      <c r="H8160">
        <v>76</v>
      </c>
      <c r="I8160" t="str">
        <f>INDEX('DATA - Teams'!$C:$C,MATCH(C8160,'DATA - Teams'!$B:$B,0))</f>
        <v>LESTER</v>
      </c>
    </row>
    <row r="8161" spans="1:9" x14ac:dyDescent="0.2">
      <c r="A8161">
        <v>2019</v>
      </c>
      <c r="B8161">
        <v>3</v>
      </c>
      <c r="C8161" t="s">
        <v>12</v>
      </c>
      <c r="D8161" t="s">
        <v>204</v>
      </c>
      <c r="E8161" t="s">
        <v>20</v>
      </c>
      <c r="F8161" t="s">
        <v>59</v>
      </c>
      <c r="G8161">
        <v>0</v>
      </c>
      <c r="H8161">
        <v>0</v>
      </c>
      <c r="I8161" t="str">
        <f>INDEX('DATA - Teams'!$C:$C,MATCH(C8161,'DATA - Teams'!$B:$B,0))</f>
        <v>LESTER</v>
      </c>
    </row>
    <row r="8162" spans="1:9" x14ac:dyDescent="0.2">
      <c r="A8162">
        <v>2019</v>
      </c>
      <c r="B8162">
        <v>3</v>
      </c>
      <c r="C8162" t="s">
        <v>12</v>
      </c>
      <c r="D8162" t="s">
        <v>247</v>
      </c>
      <c r="E8162" t="s">
        <v>35</v>
      </c>
      <c r="F8162" t="s">
        <v>59</v>
      </c>
      <c r="G8162">
        <v>0</v>
      </c>
      <c r="H8162">
        <v>0</v>
      </c>
      <c r="I8162" t="str">
        <f>INDEX('DATA - Teams'!$C:$C,MATCH(C8162,'DATA - Teams'!$B:$B,0))</f>
        <v>LESTER</v>
      </c>
    </row>
    <row r="8163" spans="1:9" x14ac:dyDescent="0.2">
      <c r="A8163">
        <v>2019</v>
      </c>
      <c r="B8163">
        <v>3</v>
      </c>
      <c r="C8163" t="s">
        <v>12</v>
      </c>
      <c r="D8163" t="s">
        <v>450</v>
      </c>
      <c r="E8163" t="s">
        <v>35</v>
      </c>
      <c r="F8163" t="s">
        <v>59</v>
      </c>
      <c r="G8163">
        <v>0</v>
      </c>
      <c r="H8163">
        <v>111</v>
      </c>
      <c r="I8163" t="str">
        <f>INDEX('DATA - Teams'!$C:$C,MATCH(C8163,'DATA - Teams'!$B:$B,0))</f>
        <v>LESTER</v>
      </c>
    </row>
    <row r="8164" spans="1:9" x14ac:dyDescent="0.2">
      <c r="A8164">
        <v>2019</v>
      </c>
      <c r="B8164">
        <v>3</v>
      </c>
      <c r="C8164" t="s">
        <v>30</v>
      </c>
      <c r="D8164" t="s">
        <v>327</v>
      </c>
      <c r="E8164" t="s">
        <v>17</v>
      </c>
      <c r="F8164" t="s">
        <v>52</v>
      </c>
      <c r="G8164">
        <v>0</v>
      </c>
      <c r="H8164">
        <v>126</v>
      </c>
      <c r="I8164" t="str">
        <f>INDEX('DATA - Teams'!$C:$C,MATCH(C8164,'DATA - Teams'!$B:$B,0))</f>
        <v>GARTER</v>
      </c>
    </row>
    <row r="8165" spans="1:9" x14ac:dyDescent="0.2">
      <c r="A8165">
        <v>2019</v>
      </c>
      <c r="B8165">
        <v>3</v>
      </c>
      <c r="C8165" t="s">
        <v>30</v>
      </c>
      <c r="D8165" t="s">
        <v>261</v>
      </c>
      <c r="E8165" t="s">
        <v>36</v>
      </c>
      <c r="F8165" t="s">
        <v>43</v>
      </c>
      <c r="G8165">
        <v>0</v>
      </c>
      <c r="H8165">
        <v>108</v>
      </c>
      <c r="I8165" t="str">
        <f>INDEX('DATA - Teams'!$C:$C,MATCH(C8165,'DATA - Teams'!$B:$B,0))</f>
        <v>GARTER</v>
      </c>
    </row>
    <row r="8166" spans="1:9" x14ac:dyDescent="0.2">
      <c r="A8166">
        <v>2019</v>
      </c>
      <c r="B8166">
        <v>3</v>
      </c>
      <c r="C8166" t="s">
        <v>30</v>
      </c>
      <c r="D8166" t="s">
        <v>271</v>
      </c>
      <c r="E8166" t="s">
        <v>33</v>
      </c>
      <c r="F8166" t="s">
        <v>41</v>
      </c>
      <c r="G8166">
        <v>112</v>
      </c>
      <c r="H8166">
        <v>72</v>
      </c>
      <c r="I8166" t="str">
        <f>INDEX('DATA - Teams'!$C:$C,MATCH(C8166,'DATA - Teams'!$B:$B,0))</f>
        <v>GARTER</v>
      </c>
    </row>
    <row r="8167" spans="1:9" x14ac:dyDescent="0.2">
      <c r="A8167">
        <v>2019</v>
      </c>
      <c r="B8167">
        <v>3</v>
      </c>
      <c r="C8167" t="s">
        <v>30</v>
      </c>
      <c r="D8167" t="s">
        <v>158</v>
      </c>
      <c r="E8167" t="s">
        <v>33</v>
      </c>
      <c r="F8167" t="s">
        <v>41</v>
      </c>
      <c r="G8167">
        <v>91</v>
      </c>
      <c r="H8167">
        <v>89</v>
      </c>
      <c r="I8167" t="str">
        <f>INDEX('DATA - Teams'!$C:$C,MATCH(C8167,'DATA - Teams'!$B:$B,0))</f>
        <v>GARTER</v>
      </c>
    </row>
    <row r="8168" spans="1:9" x14ac:dyDescent="0.2">
      <c r="A8168">
        <v>2019</v>
      </c>
      <c r="B8168">
        <v>3</v>
      </c>
      <c r="C8168" t="s">
        <v>30</v>
      </c>
      <c r="D8168" t="s">
        <v>135</v>
      </c>
      <c r="E8168" t="s">
        <v>22</v>
      </c>
      <c r="F8168" t="s">
        <v>38</v>
      </c>
      <c r="G8168">
        <v>0</v>
      </c>
      <c r="H8168">
        <v>94</v>
      </c>
      <c r="I8168" t="str">
        <f>INDEX('DATA - Teams'!$C:$C,MATCH(C8168,'DATA - Teams'!$B:$B,0))</f>
        <v>GARTER</v>
      </c>
    </row>
    <row r="8169" spans="1:9" x14ac:dyDescent="0.2">
      <c r="A8169">
        <v>2019</v>
      </c>
      <c r="B8169">
        <v>3</v>
      </c>
      <c r="C8169" t="s">
        <v>30</v>
      </c>
      <c r="D8169" t="s">
        <v>226</v>
      </c>
      <c r="E8169" t="s">
        <v>32</v>
      </c>
      <c r="F8169" t="s">
        <v>43</v>
      </c>
      <c r="G8169">
        <v>0</v>
      </c>
      <c r="H8169">
        <v>152</v>
      </c>
      <c r="I8169" t="str">
        <f>INDEX('DATA - Teams'!$C:$C,MATCH(C8169,'DATA - Teams'!$B:$B,0))</f>
        <v>GARTER</v>
      </c>
    </row>
    <row r="8170" spans="1:9" x14ac:dyDescent="0.2">
      <c r="A8170">
        <v>2019</v>
      </c>
      <c r="B8170">
        <v>3</v>
      </c>
      <c r="C8170" t="s">
        <v>30</v>
      </c>
      <c r="D8170" t="s">
        <v>58</v>
      </c>
      <c r="E8170" t="s">
        <v>18</v>
      </c>
      <c r="F8170" t="s">
        <v>43</v>
      </c>
      <c r="G8170">
        <v>0</v>
      </c>
      <c r="H8170">
        <v>77</v>
      </c>
      <c r="I8170" t="str">
        <f>INDEX('DATA - Teams'!$C:$C,MATCH(C8170,'DATA - Teams'!$B:$B,0))</f>
        <v>GARTER</v>
      </c>
    </row>
    <row r="8171" spans="1:9" x14ac:dyDescent="0.2">
      <c r="A8171">
        <v>2019</v>
      </c>
      <c r="B8171">
        <v>3</v>
      </c>
      <c r="C8171" t="s">
        <v>30</v>
      </c>
      <c r="D8171" t="s">
        <v>108</v>
      </c>
      <c r="E8171" t="s">
        <v>18</v>
      </c>
      <c r="F8171" t="s">
        <v>41</v>
      </c>
      <c r="G8171">
        <v>0</v>
      </c>
      <c r="H8171">
        <v>68</v>
      </c>
      <c r="I8171" t="str">
        <f>INDEX('DATA - Teams'!$C:$C,MATCH(C8171,'DATA - Teams'!$B:$B,0))</f>
        <v>GARTER</v>
      </c>
    </row>
    <row r="8172" spans="1:9" x14ac:dyDescent="0.2">
      <c r="A8172">
        <v>2019</v>
      </c>
      <c r="B8172">
        <v>3</v>
      </c>
      <c r="C8172" t="s">
        <v>30</v>
      </c>
      <c r="D8172" t="s">
        <v>372</v>
      </c>
      <c r="E8172" t="s">
        <v>18</v>
      </c>
      <c r="F8172" t="s">
        <v>38</v>
      </c>
      <c r="G8172">
        <v>0</v>
      </c>
      <c r="H8172">
        <v>46</v>
      </c>
      <c r="I8172" t="str">
        <f>INDEX('DATA - Teams'!$C:$C,MATCH(C8172,'DATA - Teams'!$B:$B,0))</f>
        <v>GARTER</v>
      </c>
    </row>
    <row r="8173" spans="1:9" x14ac:dyDescent="0.2">
      <c r="A8173">
        <v>2019</v>
      </c>
      <c r="B8173">
        <v>3</v>
      </c>
      <c r="C8173" t="s">
        <v>30</v>
      </c>
      <c r="D8173" t="s">
        <v>209</v>
      </c>
      <c r="E8173" t="s">
        <v>10</v>
      </c>
      <c r="F8173" t="s">
        <v>41</v>
      </c>
      <c r="G8173">
        <v>103</v>
      </c>
      <c r="H8173">
        <v>120</v>
      </c>
      <c r="I8173" t="str">
        <f>INDEX('DATA - Teams'!$C:$C,MATCH(C8173,'DATA - Teams'!$B:$B,0))</f>
        <v>GARTER</v>
      </c>
    </row>
    <row r="8174" spans="1:9" x14ac:dyDescent="0.2">
      <c r="A8174">
        <v>2019</v>
      </c>
      <c r="B8174">
        <v>3</v>
      </c>
      <c r="C8174" t="s">
        <v>30</v>
      </c>
      <c r="D8174" t="s">
        <v>417</v>
      </c>
      <c r="E8174" t="s">
        <v>14</v>
      </c>
      <c r="F8174" t="s">
        <v>43</v>
      </c>
      <c r="G8174">
        <v>0</v>
      </c>
      <c r="H8174">
        <v>7</v>
      </c>
      <c r="I8174" t="str">
        <f>INDEX('DATA - Teams'!$C:$C,MATCH(C8174,'DATA - Teams'!$B:$B,0))</f>
        <v>GARTER</v>
      </c>
    </row>
    <row r="8175" spans="1:9" x14ac:dyDescent="0.2">
      <c r="A8175">
        <v>2019</v>
      </c>
      <c r="B8175">
        <v>3</v>
      </c>
      <c r="C8175" t="s">
        <v>30</v>
      </c>
      <c r="D8175" t="s">
        <v>320</v>
      </c>
      <c r="E8175" t="s">
        <v>14</v>
      </c>
      <c r="F8175" t="s">
        <v>43</v>
      </c>
      <c r="G8175">
        <v>0</v>
      </c>
      <c r="H8175">
        <v>72</v>
      </c>
      <c r="I8175" t="str">
        <f>INDEX('DATA - Teams'!$C:$C,MATCH(C8175,'DATA - Teams'!$B:$B,0))</f>
        <v>GARTER</v>
      </c>
    </row>
    <row r="8176" spans="1:9" x14ac:dyDescent="0.2">
      <c r="A8176">
        <v>2019</v>
      </c>
      <c r="B8176">
        <v>3</v>
      </c>
      <c r="C8176" t="s">
        <v>30</v>
      </c>
      <c r="D8176" t="s">
        <v>76</v>
      </c>
      <c r="E8176" t="s">
        <v>14</v>
      </c>
      <c r="F8176" t="s">
        <v>38</v>
      </c>
      <c r="G8176">
        <v>0</v>
      </c>
      <c r="H8176">
        <v>73</v>
      </c>
      <c r="I8176" t="str">
        <f>INDEX('DATA - Teams'!$C:$C,MATCH(C8176,'DATA - Teams'!$B:$B,0))</f>
        <v>GARTER</v>
      </c>
    </row>
    <row r="8177" spans="1:9" x14ac:dyDescent="0.2">
      <c r="A8177">
        <v>2019</v>
      </c>
      <c r="B8177">
        <v>3</v>
      </c>
      <c r="C8177" t="s">
        <v>30</v>
      </c>
      <c r="D8177" t="s">
        <v>175</v>
      </c>
      <c r="E8177" t="s">
        <v>28</v>
      </c>
      <c r="F8177" t="s">
        <v>41</v>
      </c>
      <c r="G8177">
        <v>0</v>
      </c>
      <c r="H8177">
        <v>114</v>
      </c>
      <c r="I8177" t="str">
        <f>INDEX('DATA - Teams'!$C:$C,MATCH(C8177,'DATA - Teams'!$B:$B,0))</f>
        <v>GARTER</v>
      </c>
    </row>
    <row r="8178" spans="1:9" x14ac:dyDescent="0.2">
      <c r="A8178">
        <v>2019</v>
      </c>
      <c r="B8178">
        <v>3</v>
      </c>
      <c r="C8178" t="s">
        <v>30</v>
      </c>
      <c r="D8178" t="s">
        <v>415</v>
      </c>
      <c r="E8178" t="s">
        <v>13</v>
      </c>
      <c r="F8178" t="s">
        <v>38</v>
      </c>
      <c r="G8178">
        <v>0</v>
      </c>
      <c r="H8178">
        <v>50</v>
      </c>
      <c r="I8178" t="str">
        <f>INDEX('DATA - Teams'!$C:$C,MATCH(C8178,'DATA - Teams'!$B:$B,0))</f>
        <v>GARTER</v>
      </c>
    </row>
    <row r="8179" spans="1:9" x14ac:dyDescent="0.2">
      <c r="A8179">
        <v>2019</v>
      </c>
      <c r="B8179">
        <v>3</v>
      </c>
      <c r="C8179" t="s">
        <v>30</v>
      </c>
      <c r="D8179" t="s">
        <v>81</v>
      </c>
      <c r="E8179" t="s">
        <v>31</v>
      </c>
      <c r="F8179" t="s">
        <v>41</v>
      </c>
      <c r="G8179">
        <v>0</v>
      </c>
      <c r="H8179">
        <v>58</v>
      </c>
      <c r="I8179" t="str">
        <f>INDEX('DATA - Teams'!$C:$C,MATCH(C8179,'DATA - Teams'!$B:$B,0))</f>
        <v>GARTER</v>
      </c>
    </row>
    <row r="8180" spans="1:9" x14ac:dyDescent="0.2">
      <c r="A8180">
        <v>2019</v>
      </c>
      <c r="B8180">
        <v>3</v>
      </c>
      <c r="C8180" t="s">
        <v>30</v>
      </c>
      <c r="D8180" t="s">
        <v>325</v>
      </c>
      <c r="E8180" t="s">
        <v>21</v>
      </c>
      <c r="F8180" t="s">
        <v>41</v>
      </c>
      <c r="G8180">
        <v>0</v>
      </c>
      <c r="H8180">
        <v>86</v>
      </c>
      <c r="I8180" t="str">
        <f>INDEX('DATA - Teams'!$C:$C,MATCH(C8180,'DATA - Teams'!$B:$B,0))</f>
        <v>GARTER</v>
      </c>
    </row>
    <row r="8181" spans="1:9" x14ac:dyDescent="0.2">
      <c r="A8181">
        <v>2019</v>
      </c>
      <c r="B8181">
        <v>3</v>
      </c>
      <c r="C8181" t="s">
        <v>30</v>
      </c>
      <c r="D8181" t="s">
        <v>433</v>
      </c>
      <c r="E8181" t="s">
        <v>21</v>
      </c>
      <c r="F8181" t="s">
        <v>38</v>
      </c>
      <c r="G8181">
        <v>0</v>
      </c>
      <c r="H8181">
        <v>87</v>
      </c>
      <c r="I8181" t="str">
        <f>INDEX('DATA - Teams'!$C:$C,MATCH(C8181,'DATA - Teams'!$B:$B,0))</f>
        <v>GARTER</v>
      </c>
    </row>
    <row r="8182" spans="1:9" x14ac:dyDescent="0.2">
      <c r="A8182">
        <v>2019</v>
      </c>
      <c r="B8182">
        <v>3</v>
      </c>
      <c r="C8182" t="s">
        <v>30</v>
      </c>
      <c r="D8182" t="s">
        <v>273</v>
      </c>
      <c r="E8182" t="s">
        <v>17</v>
      </c>
      <c r="F8182" t="s">
        <v>59</v>
      </c>
      <c r="G8182">
        <v>0</v>
      </c>
      <c r="H8182">
        <v>82</v>
      </c>
      <c r="I8182" t="str">
        <f>INDEX('DATA - Teams'!$C:$C,MATCH(C8182,'DATA - Teams'!$B:$B,0))</f>
        <v>GARTER</v>
      </c>
    </row>
    <row r="8183" spans="1:9" x14ac:dyDescent="0.2">
      <c r="A8183">
        <v>2019</v>
      </c>
      <c r="B8183">
        <v>3</v>
      </c>
      <c r="C8183" t="s">
        <v>30</v>
      </c>
      <c r="D8183" t="s">
        <v>373</v>
      </c>
      <c r="E8183" t="s">
        <v>32</v>
      </c>
      <c r="F8183" t="s">
        <v>59</v>
      </c>
      <c r="G8183">
        <v>0</v>
      </c>
      <c r="H8183">
        <v>33</v>
      </c>
      <c r="I8183" t="str">
        <f>INDEX('DATA - Teams'!$C:$C,MATCH(C8183,'DATA - Teams'!$B:$B,0))</f>
        <v>GARTER</v>
      </c>
    </row>
    <row r="8184" spans="1:9" x14ac:dyDescent="0.2">
      <c r="A8184">
        <v>2019</v>
      </c>
      <c r="B8184">
        <v>3</v>
      </c>
      <c r="C8184" t="s">
        <v>30</v>
      </c>
      <c r="D8184" t="s">
        <v>131</v>
      </c>
      <c r="E8184" t="s">
        <v>32</v>
      </c>
      <c r="F8184" t="s">
        <v>59</v>
      </c>
      <c r="G8184">
        <v>0</v>
      </c>
      <c r="H8184">
        <v>163</v>
      </c>
      <c r="I8184" t="str">
        <f>INDEX('DATA - Teams'!$C:$C,MATCH(C8184,'DATA - Teams'!$B:$B,0))</f>
        <v>GARTER</v>
      </c>
    </row>
    <row r="8185" spans="1:9" x14ac:dyDescent="0.2">
      <c r="A8185">
        <v>2019</v>
      </c>
      <c r="B8185">
        <v>3</v>
      </c>
      <c r="C8185" t="s">
        <v>30</v>
      </c>
      <c r="D8185" t="s">
        <v>181</v>
      </c>
      <c r="E8185" t="s">
        <v>23</v>
      </c>
      <c r="F8185" t="s">
        <v>59</v>
      </c>
      <c r="G8185">
        <v>0</v>
      </c>
      <c r="H8185">
        <v>32</v>
      </c>
      <c r="I8185" t="str">
        <f>INDEX('DATA - Teams'!$C:$C,MATCH(C8185,'DATA - Teams'!$B:$B,0))</f>
        <v>GARTER</v>
      </c>
    </row>
    <row r="8186" spans="1:9" x14ac:dyDescent="0.2">
      <c r="A8186">
        <v>2019</v>
      </c>
      <c r="B8186">
        <v>4</v>
      </c>
      <c r="C8186" t="s">
        <v>426</v>
      </c>
      <c r="D8186" t="s">
        <v>75</v>
      </c>
      <c r="E8186" t="s">
        <v>33</v>
      </c>
      <c r="F8186" t="s">
        <v>43</v>
      </c>
      <c r="G8186">
        <v>0</v>
      </c>
      <c r="H8186">
        <v>71</v>
      </c>
      <c r="I8186" t="str">
        <f>INDEX('DATA - Teams'!$C:$C,MATCH(C8186,'DATA - Teams'!$B:$B,0))</f>
        <v>PMAC</v>
      </c>
    </row>
    <row r="8187" spans="1:9" x14ac:dyDescent="0.2">
      <c r="A8187">
        <v>2019</v>
      </c>
      <c r="B8187">
        <v>4</v>
      </c>
      <c r="C8187" t="s">
        <v>426</v>
      </c>
      <c r="D8187" t="s">
        <v>252</v>
      </c>
      <c r="E8187" t="s">
        <v>33</v>
      </c>
      <c r="F8187" t="s">
        <v>38</v>
      </c>
      <c r="G8187">
        <v>0</v>
      </c>
      <c r="H8187">
        <v>85</v>
      </c>
      <c r="I8187" t="str">
        <f>INDEX('DATA - Teams'!$C:$C,MATCH(C8187,'DATA - Teams'!$B:$B,0))</f>
        <v>PMAC</v>
      </c>
    </row>
    <row r="8188" spans="1:9" x14ac:dyDescent="0.2">
      <c r="A8188">
        <v>2019</v>
      </c>
      <c r="B8188">
        <v>4</v>
      </c>
      <c r="C8188" t="s">
        <v>426</v>
      </c>
      <c r="D8188" t="s">
        <v>156</v>
      </c>
      <c r="E8188" t="s">
        <v>33</v>
      </c>
      <c r="F8188" t="s">
        <v>41</v>
      </c>
      <c r="G8188">
        <v>0</v>
      </c>
      <c r="H8188">
        <v>90</v>
      </c>
      <c r="I8188" t="str">
        <f>INDEX('DATA - Teams'!$C:$C,MATCH(C8188,'DATA - Teams'!$B:$B,0))</f>
        <v>PMAC</v>
      </c>
    </row>
    <row r="8189" spans="1:9" x14ac:dyDescent="0.2">
      <c r="A8189">
        <v>2019</v>
      </c>
      <c r="B8189">
        <v>4</v>
      </c>
      <c r="C8189" t="s">
        <v>426</v>
      </c>
      <c r="D8189" t="s">
        <v>362</v>
      </c>
      <c r="E8189" t="s">
        <v>10</v>
      </c>
      <c r="F8189" t="s">
        <v>38</v>
      </c>
      <c r="G8189">
        <v>0</v>
      </c>
      <c r="H8189">
        <v>66</v>
      </c>
      <c r="I8189" t="str">
        <f>INDEX('DATA - Teams'!$C:$C,MATCH(C8189,'DATA - Teams'!$B:$B,0))</f>
        <v>PMAC</v>
      </c>
    </row>
    <row r="8190" spans="1:9" x14ac:dyDescent="0.2">
      <c r="A8190">
        <v>2019</v>
      </c>
      <c r="B8190">
        <v>4</v>
      </c>
      <c r="C8190" t="s">
        <v>426</v>
      </c>
      <c r="D8190" t="s">
        <v>165</v>
      </c>
      <c r="E8190" t="s">
        <v>10</v>
      </c>
      <c r="F8190" t="s">
        <v>41</v>
      </c>
      <c r="G8190">
        <v>0</v>
      </c>
      <c r="H8190">
        <v>76</v>
      </c>
      <c r="I8190" t="str">
        <f>INDEX('DATA - Teams'!$C:$C,MATCH(C8190,'DATA - Teams'!$B:$B,0))</f>
        <v>PMAC</v>
      </c>
    </row>
    <row r="8191" spans="1:9" x14ac:dyDescent="0.2">
      <c r="A8191">
        <v>2019</v>
      </c>
      <c r="B8191">
        <v>4</v>
      </c>
      <c r="C8191" t="s">
        <v>426</v>
      </c>
      <c r="D8191" t="s">
        <v>168</v>
      </c>
      <c r="E8191" t="s">
        <v>13</v>
      </c>
      <c r="F8191" t="s">
        <v>43</v>
      </c>
      <c r="G8191">
        <v>111</v>
      </c>
      <c r="H8191">
        <v>139</v>
      </c>
      <c r="I8191" t="str">
        <f>INDEX('DATA - Teams'!$C:$C,MATCH(C8191,'DATA - Teams'!$B:$B,0))</f>
        <v>PMAC</v>
      </c>
    </row>
    <row r="8192" spans="1:9" x14ac:dyDescent="0.2">
      <c r="A8192">
        <v>2019</v>
      </c>
      <c r="B8192">
        <v>4</v>
      </c>
      <c r="C8192" t="s">
        <v>426</v>
      </c>
      <c r="D8192" t="s">
        <v>260</v>
      </c>
      <c r="E8192" t="s">
        <v>24</v>
      </c>
      <c r="F8192" t="s">
        <v>38</v>
      </c>
      <c r="G8192">
        <v>0</v>
      </c>
      <c r="H8192">
        <v>103</v>
      </c>
      <c r="I8192" t="str">
        <f>INDEX('DATA - Teams'!$C:$C,MATCH(C8192,'DATA - Teams'!$B:$B,0))</f>
        <v>PMAC</v>
      </c>
    </row>
    <row r="8193" spans="1:9" x14ac:dyDescent="0.2">
      <c r="A8193">
        <v>2019</v>
      </c>
      <c r="B8193">
        <v>4</v>
      </c>
      <c r="C8193" t="s">
        <v>426</v>
      </c>
      <c r="D8193" t="s">
        <v>258</v>
      </c>
      <c r="E8193" t="s">
        <v>24</v>
      </c>
      <c r="F8193" t="s">
        <v>41</v>
      </c>
      <c r="G8193">
        <v>0</v>
      </c>
      <c r="H8193">
        <v>70</v>
      </c>
      <c r="I8193" t="str">
        <f>INDEX('DATA - Teams'!$C:$C,MATCH(C8193,'DATA - Teams'!$B:$B,0))</f>
        <v>PMAC</v>
      </c>
    </row>
    <row r="8194" spans="1:9" x14ac:dyDescent="0.2">
      <c r="A8194">
        <v>2019</v>
      </c>
      <c r="B8194">
        <v>4</v>
      </c>
      <c r="C8194" t="s">
        <v>426</v>
      </c>
      <c r="D8194" t="s">
        <v>364</v>
      </c>
      <c r="E8194" t="s">
        <v>32</v>
      </c>
      <c r="F8194" t="s">
        <v>43</v>
      </c>
      <c r="G8194">
        <v>0</v>
      </c>
      <c r="H8194">
        <v>62</v>
      </c>
      <c r="I8194" t="str">
        <f>INDEX('DATA - Teams'!$C:$C,MATCH(C8194,'DATA - Teams'!$B:$B,0))</f>
        <v>PMAC</v>
      </c>
    </row>
    <row r="8195" spans="1:9" x14ac:dyDescent="0.2">
      <c r="A8195">
        <v>2019</v>
      </c>
      <c r="B8195">
        <v>4</v>
      </c>
      <c r="C8195" t="s">
        <v>426</v>
      </c>
      <c r="D8195" t="s">
        <v>314</v>
      </c>
      <c r="E8195" t="s">
        <v>32</v>
      </c>
      <c r="F8195" t="s">
        <v>41</v>
      </c>
      <c r="G8195">
        <v>0</v>
      </c>
      <c r="H8195">
        <v>106</v>
      </c>
      <c r="I8195" t="str">
        <f>INDEX('DATA - Teams'!$C:$C,MATCH(C8195,'DATA - Teams'!$B:$B,0))</f>
        <v>PMAC</v>
      </c>
    </row>
    <row r="8196" spans="1:9" x14ac:dyDescent="0.2">
      <c r="A8196">
        <v>2019</v>
      </c>
      <c r="B8196">
        <v>4</v>
      </c>
      <c r="C8196" t="s">
        <v>426</v>
      </c>
      <c r="D8196" t="s">
        <v>302</v>
      </c>
      <c r="E8196" t="s">
        <v>36</v>
      </c>
      <c r="F8196" t="s">
        <v>41</v>
      </c>
      <c r="G8196">
        <v>0</v>
      </c>
      <c r="H8196">
        <v>100</v>
      </c>
      <c r="I8196" t="str">
        <f>INDEX('DATA - Teams'!$C:$C,MATCH(C8196,'DATA - Teams'!$B:$B,0))</f>
        <v>PMAC</v>
      </c>
    </row>
    <row r="8197" spans="1:9" x14ac:dyDescent="0.2">
      <c r="A8197">
        <v>2019</v>
      </c>
      <c r="B8197">
        <v>4</v>
      </c>
      <c r="C8197" t="s">
        <v>426</v>
      </c>
      <c r="D8197" t="s">
        <v>161</v>
      </c>
      <c r="E8197" t="s">
        <v>36</v>
      </c>
      <c r="F8197" t="s">
        <v>43</v>
      </c>
      <c r="G8197">
        <v>0</v>
      </c>
      <c r="H8197">
        <v>109</v>
      </c>
      <c r="I8197" t="str">
        <f>INDEX('DATA - Teams'!$C:$C,MATCH(C8197,'DATA - Teams'!$B:$B,0))</f>
        <v>PMAC</v>
      </c>
    </row>
    <row r="8198" spans="1:9" x14ac:dyDescent="0.2">
      <c r="A8198">
        <v>2019</v>
      </c>
      <c r="B8198">
        <v>4</v>
      </c>
      <c r="C8198" t="s">
        <v>426</v>
      </c>
      <c r="D8198" t="s">
        <v>348</v>
      </c>
      <c r="E8198" t="s">
        <v>27</v>
      </c>
      <c r="F8198" t="s">
        <v>38</v>
      </c>
      <c r="G8198">
        <v>0</v>
      </c>
      <c r="H8198">
        <v>80</v>
      </c>
      <c r="I8198" t="str">
        <f>INDEX('DATA - Teams'!$C:$C,MATCH(C8198,'DATA - Teams'!$B:$B,0))</f>
        <v>PMAC</v>
      </c>
    </row>
    <row r="8199" spans="1:9" x14ac:dyDescent="0.2">
      <c r="A8199">
        <v>2019</v>
      </c>
      <c r="B8199">
        <v>4</v>
      </c>
      <c r="C8199" t="s">
        <v>426</v>
      </c>
      <c r="D8199" t="s">
        <v>356</v>
      </c>
      <c r="E8199" t="s">
        <v>22</v>
      </c>
      <c r="F8199" t="s">
        <v>38</v>
      </c>
      <c r="G8199">
        <v>0</v>
      </c>
      <c r="H8199">
        <v>73</v>
      </c>
      <c r="I8199" t="str">
        <f>INDEX('DATA - Teams'!$C:$C,MATCH(C8199,'DATA - Teams'!$B:$B,0))</f>
        <v>PMAC</v>
      </c>
    </row>
    <row r="8200" spans="1:9" x14ac:dyDescent="0.2">
      <c r="A8200">
        <v>2019</v>
      </c>
      <c r="B8200">
        <v>4</v>
      </c>
      <c r="C8200" t="s">
        <v>426</v>
      </c>
      <c r="D8200" t="s">
        <v>448</v>
      </c>
      <c r="E8200" t="s">
        <v>31</v>
      </c>
      <c r="F8200" t="s">
        <v>41</v>
      </c>
      <c r="G8200">
        <v>0</v>
      </c>
      <c r="H8200">
        <v>98</v>
      </c>
      <c r="I8200" t="str">
        <f>INDEX('DATA - Teams'!$C:$C,MATCH(C8200,'DATA - Teams'!$B:$B,0))</f>
        <v>PMAC</v>
      </c>
    </row>
    <row r="8201" spans="1:9" x14ac:dyDescent="0.2">
      <c r="A8201">
        <v>2019</v>
      </c>
      <c r="B8201">
        <v>4</v>
      </c>
      <c r="C8201" t="s">
        <v>426</v>
      </c>
      <c r="D8201" t="s">
        <v>221</v>
      </c>
      <c r="E8201" t="s">
        <v>31</v>
      </c>
      <c r="F8201" t="s">
        <v>52</v>
      </c>
      <c r="G8201">
        <v>0</v>
      </c>
      <c r="H8201">
        <v>107</v>
      </c>
      <c r="I8201" t="str">
        <f>INDEX('DATA - Teams'!$C:$C,MATCH(C8201,'DATA - Teams'!$B:$B,0))</f>
        <v>PMAC</v>
      </c>
    </row>
    <row r="8202" spans="1:9" x14ac:dyDescent="0.2">
      <c r="A8202">
        <v>2019</v>
      </c>
      <c r="B8202">
        <v>4</v>
      </c>
      <c r="C8202" t="s">
        <v>426</v>
      </c>
      <c r="D8202" t="s">
        <v>368</v>
      </c>
      <c r="E8202" t="s">
        <v>31</v>
      </c>
      <c r="F8202" t="s">
        <v>41</v>
      </c>
      <c r="G8202">
        <v>0</v>
      </c>
      <c r="H8202">
        <v>93</v>
      </c>
      <c r="I8202" t="str">
        <f>INDEX('DATA - Teams'!$C:$C,MATCH(C8202,'DATA - Teams'!$B:$B,0))</f>
        <v>PMAC</v>
      </c>
    </row>
    <row r="8203" spans="1:9" x14ac:dyDescent="0.2">
      <c r="A8203">
        <v>2019</v>
      </c>
      <c r="B8203">
        <v>4</v>
      </c>
      <c r="C8203" t="s">
        <v>426</v>
      </c>
      <c r="D8203" t="s">
        <v>193</v>
      </c>
      <c r="E8203" t="s">
        <v>21</v>
      </c>
      <c r="F8203" t="s">
        <v>43</v>
      </c>
      <c r="G8203">
        <v>0</v>
      </c>
      <c r="H8203">
        <v>119</v>
      </c>
      <c r="I8203" t="str">
        <f>INDEX('DATA - Teams'!$C:$C,MATCH(C8203,'DATA - Teams'!$B:$B,0))</f>
        <v>PMAC</v>
      </c>
    </row>
    <row r="8204" spans="1:9" x14ac:dyDescent="0.2">
      <c r="A8204">
        <v>2019</v>
      </c>
      <c r="B8204">
        <v>4</v>
      </c>
      <c r="C8204" t="s">
        <v>426</v>
      </c>
      <c r="D8204" t="s">
        <v>164</v>
      </c>
      <c r="E8204" t="s">
        <v>16</v>
      </c>
      <c r="F8204" t="s">
        <v>59</v>
      </c>
      <c r="G8204">
        <v>0</v>
      </c>
      <c r="H8204">
        <v>95</v>
      </c>
      <c r="I8204" t="str">
        <f>INDEX('DATA - Teams'!$C:$C,MATCH(C8204,'DATA - Teams'!$B:$B,0))</f>
        <v>PMAC</v>
      </c>
    </row>
    <row r="8205" spans="1:9" x14ac:dyDescent="0.2">
      <c r="A8205">
        <v>2019</v>
      </c>
      <c r="B8205">
        <v>4</v>
      </c>
      <c r="C8205" t="s">
        <v>426</v>
      </c>
      <c r="D8205" t="s">
        <v>45</v>
      </c>
      <c r="E8205" t="s">
        <v>32</v>
      </c>
      <c r="F8205" t="s">
        <v>59</v>
      </c>
      <c r="G8205">
        <v>0</v>
      </c>
      <c r="H8205">
        <v>0</v>
      </c>
      <c r="I8205" t="str">
        <f>INDEX('DATA - Teams'!$C:$C,MATCH(C8205,'DATA - Teams'!$B:$B,0))</f>
        <v>PMAC</v>
      </c>
    </row>
    <row r="8206" spans="1:9" x14ac:dyDescent="0.2">
      <c r="A8206">
        <v>2019</v>
      </c>
      <c r="B8206">
        <v>4</v>
      </c>
      <c r="C8206" t="s">
        <v>426</v>
      </c>
      <c r="D8206" t="s">
        <v>316</v>
      </c>
      <c r="E8206" t="s">
        <v>17</v>
      </c>
      <c r="F8206" t="s">
        <v>59</v>
      </c>
      <c r="G8206">
        <v>0</v>
      </c>
      <c r="H8206">
        <v>98</v>
      </c>
      <c r="I8206" t="str">
        <f>INDEX('DATA - Teams'!$C:$C,MATCH(C8206,'DATA - Teams'!$B:$B,0))</f>
        <v>PMAC</v>
      </c>
    </row>
    <row r="8207" spans="1:9" x14ac:dyDescent="0.2">
      <c r="A8207">
        <v>2019</v>
      </c>
      <c r="B8207">
        <v>4</v>
      </c>
      <c r="C8207" t="s">
        <v>426</v>
      </c>
      <c r="D8207" t="s">
        <v>137</v>
      </c>
      <c r="E8207" t="s">
        <v>14</v>
      </c>
      <c r="F8207" t="s">
        <v>59</v>
      </c>
      <c r="G8207">
        <v>0</v>
      </c>
      <c r="H8207">
        <v>72</v>
      </c>
      <c r="I8207" t="str">
        <f>INDEX('DATA - Teams'!$C:$C,MATCH(C8207,'DATA - Teams'!$B:$B,0))</f>
        <v>PMAC</v>
      </c>
    </row>
    <row r="8208" spans="1:9" x14ac:dyDescent="0.2">
      <c r="A8208">
        <v>2019</v>
      </c>
      <c r="B8208">
        <v>4</v>
      </c>
      <c r="C8208" t="s">
        <v>438</v>
      </c>
      <c r="D8208" t="s">
        <v>157</v>
      </c>
      <c r="E8208" t="s">
        <v>33</v>
      </c>
      <c r="F8208" t="s">
        <v>52</v>
      </c>
      <c r="G8208">
        <v>0</v>
      </c>
      <c r="H8208">
        <v>160</v>
      </c>
      <c r="I8208" t="str">
        <f>INDEX('DATA - Teams'!$C:$C,MATCH(C8208,'DATA - Teams'!$B:$B,0))</f>
        <v>KAPPAZ</v>
      </c>
    </row>
    <row r="8209" spans="1:9" x14ac:dyDescent="0.2">
      <c r="A8209">
        <v>2019</v>
      </c>
      <c r="B8209">
        <v>4</v>
      </c>
      <c r="C8209" t="s">
        <v>438</v>
      </c>
      <c r="D8209" t="s">
        <v>46</v>
      </c>
      <c r="E8209" t="s">
        <v>10</v>
      </c>
      <c r="F8209" t="s">
        <v>41</v>
      </c>
      <c r="G8209">
        <v>0</v>
      </c>
      <c r="H8209">
        <v>115</v>
      </c>
      <c r="I8209" t="str">
        <f>INDEX('DATA - Teams'!$C:$C,MATCH(C8209,'DATA - Teams'!$B:$B,0))</f>
        <v>KAPPAZ</v>
      </c>
    </row>
    <row r="8210" spans="1:9" x14ac:dyDescent="0.2">
      <c r="A8210">
        <v>2019</v>
      </c>
      <c r="B8210">
        <v>4</v>
      </c>
      <c r="C8210" t="s">
        <v>438</v>
      </c>
      <c r="D8210" t="s">
        <v>136</v>
      </c>
      <c r="E8210" t="s">
        <v>16</v>
      </c>
      <c r="F8210" t="s">
        <v>43</v>
      </c>
      <c r="G8210">
        <v>0</v>
      </c>
      <c r="H8210">
        <v>106</v>
      </c>
      <c r="I8210" t="str">
        <f>INDEX('DATA - Teams'!$C:$C,MATCH(C8210,'DATA - Teams'!$B:$B,0))</f>
        <v>KAPPAZ</v>
      </c>
    </row>
    <row r="8211" spans="1:9" x14ac:dyDescent="0.2">
      <c r="A8211">
        <v>2019</v>
      </c>
      <c r="B8211">
        <v>4</v>
      </c>
      <c r="C8211" t="s">
        <v>438</v>
      </c>
      <c r="D8211" t="s">
        <v>344</v>
      </c>
      <c r="E8211" t="s">
        <v>16</v>
      </c>
      <c r="F8211" t="s">
        <v>43</v>
      </c>
      <c r="G8211">
        <v>0</v>
      </c>
      <c r="H8211">
        <v>61</v>
      </c>
      <c r="I8211" t="str">
        <f>INDEX('DATA - Teams'!$C:$C,MATCH(C8211,'DATA - Teams'!$B:$B,0))</f>
        <v>KAPPAZ</v>
      </c>
    </row>
    <row r="8212" spans="1:9" x14ac:dyDescent="0.2">
      <c r="A8212">
        <v>2019</v>
      </c>
      <c r="B8212">
        <v>4</v>
      </c>
      <c r="C8212" t="s">
        <v>438</v>
      </c>
      <c r="D8212" t="s">
        <v>180</v>
      </c>
      <c r="E8212" t="s">
        <v>16</v>
      </c>
      <c r="F8212" t="s">
        <v>38</v>
      </c>
      <c r="G8212">
        <v>0</v>
      </c>
      <c r="H8212">
        <v>83</v>
      </c>
      <c r="I8212" t="str">
        <f>INDEX('DATA - Teams'!$C:$C,MATCH(C8212,'DATA - Teams'!$B:$B,0))</f>
        <v>KAPPAZ</v>
      </c>
    </row>
    <row r="8213" spans="1:9" x14ac:dyDescent="0.2">
      <c r="A8213">
        <v>2019</v>
      </c>
      <c r="B8213">
        <v>4</v>
      </c>
      <c r="C8213" t="s">
        <v>438</v>
      </c>
      <c r="D8213" t="s">
        <v>251</v>
      </c>
      <c r="E8213" t="s">
        <v>13</v>
      </c>
      <c r="F8213" t="s">
        <v>41</v>
      </c>
      <c r="G8213">
        <v>0</v>
      </c>
      <c r="H8213">
        <v>114</v>
      </c>
      <c r="I8213" t="str">
        <f>INDEX('DATA - Teams'!$C:$C,MATCH(C8213,'DATA - Teams'!$B:$B,0))</f>
        <v>KAPPAZ</v>
      </c>
    </row>
    <row r="8214" spans="1:9" x14ac:dyDescent="0.2">
      <c r="A8214">
        <v>2019</v>
      </c>
      <c r="B8214">
        <v>4</v>
      </c>
      <c r="C8214" t="s">
        <v>438</v>
      </c>
      <c r="D8214" t="s">
        <v>53</v>
      </c>
      <c r="E8214" t="s">
        <v>24</v>
      </c>
      <c r="F8214" t="s">
        <v>38</v>
      </c>
      <c r="G8214">
        <v>0</v>
      </c>
      <c r="H8214">
        <v>151</v>
      </c>
      <c r="I8214" t="str">
        <f>INDEX('DATA - Teams'!$C:$C,MATCH(C8214,'DATA - Teams'!$B:$B,0))</f>
        <v>KAPPAZ</v>
      </c>
    </row>
    <row r="8215" spans="1:9" x14ac:dyDescent="0.2">
      <c r="A8215">
        <v>2019</v>
      </c>
      <c r="B8215">
        <v>4</v>
      </c>
      <c r="C8215" t="s">
        <v>438</v>
      </c>
      <c r="D8215" t="s">
        <v>278</v>
      </c>
      <c r="E8215" t="s">
        <v>32</v>
      </c>
      <c r="F8215" t="s">
        <v>43</v>
      </c>
      <c r="G8215">
        <v>0</v>
      </c>
      <c r="H8215">
        <v>60</v>
      </c>
      <c r="I8215" t="str">
        <f>INDEX('DATA - Teams'!$C:$C,MATCH(C8215,'DATA - Teams'!$B:$B,0))</f>
        <v>KAPPAZ</v>
      </c>
    </row>
    <row r="8216" spans="1:9" x14ac:dyDescent="0.2">
      <c r="A8216">
        <v>2019</v>
      </c>
      <c r="B8216">
        <v>4</v>
      </c>
      <c r="C8216" t="s">
        <v>438</v>
      </c>
      <c r="D8216" t="s">
        <v>350</v>
      </c>
      <c r="E8216" t="s">
        <v>17</v>
      </c>
      <c r="F8216" t="s">
        <v>41</v>
      </c>
      <c r="G8216">
        <v>0</v>
      </c>
      <c r="H8216">
        <v>89</v>
      </c>
      <c r="I8216" t="str">
        <f>INDEX('DATA - Teams'!$C:$C,MATCH(C8216,'DATA - Teams'!$B:$B,0))</f>
        <v>KAPPAZ</v>
      </c>
    </row>
    <row r="8217" spans="1:9" x14ac:dyDescent="0.2">
      <c r="A8217">
        <v>2019</v>
      </c>
      <c r="B8217">
        <v>4</v>
      </c>
      <c r="C8217" t="s">
        <v>438</v>
      </c>
      <c r="D8217" t="s">
        <v>74</v>
      </c>
      <c r="E8217" t="s">
        <v>35</v>
      </c>
      <c r="F8217" t="s">
        <v>41</v>
      </c>
      <c r="G8217">
        <v>0</v>
      </c>
      <c r="H8217">
        <v>105</v>
      </c>
      <c r="I8217" t="str">
        <f>INDEX('DATA - Teams'!$C:$C,MATCH(C8217,'DATA - Teams'!$B:$B,0))</f>
        <v>KAPPAZ</v>
      </c>
    </row>
    <row r="8218" spans="1:9" x14ac:dyDescent="0.2">
      <c r="A8218">
        <v>2019</v>
      </c>
      <c r="B8218">
        <v>4</v>
      </c>
      <c r="C8218" t="s">
        <v>438</v>
      </c>
      <c r="D8218" t="s">
        <v>65</v>
      </c>
      <c r="E8218" t="s">
        <v>35</v>
      </c>
      <c r="F8218" t="s">
        <v>41</v>
      </c>
      <c r="G8218">
        <v>0</v>
      </c>
      <c r="H8218">
        <v>133</v>
      </c>
      <c r="I8218" t="str">
        <f>INDEX('DATA - Teams'!$C:$C,MATCH(C8218,'DATA - Teams'!$B:$B,0))</f>
        <v>KAPPAZ</v>
      </c>
    </row>
    <row r="8219" spans="1:9" x14ac:dyDescent="0.2">
      <c r="A8219">
        <v>2019</v>
      </c>
      <c r="B8219">
        <v>4</v>
      </c>
      <c r="C8219" t="s">
        <v>438</v>
      </c>
      <c r="D8219" t="s">
        <v>68</v>
      </c>
      <c r="E8219" t="s">
        <v>14</v>
      </c>
      <c r="F8219" t="s">
        <v>38</v>
      </c>
      <c r="G8219">
        <v>0</v>
      </c>
      <c r="H8219">
        <v>72</v>
      </c>
      <c r="I8219" t="str">
        <f>INDEX('DATA - Teams'!$C:$C,MATCH(C8219,'DATA - Teams'!$B:$B,0))</f>
        <v>KAPPAZ</v>
      </c>
    </row>
    <row r="8220" spans="1:9" x14ac:dyDescent="0.2">
      <c r="A8220">
        <v>2019</v>
      </c>
      <c r="B8220">
        <v>4</v>
      </c>
      <c r="C8220" t="s">
        <v>438</v>
      </c>
      <c r="D8220" t="s">
        <v>1064</v>
      </c>
      <c r="E8220" t="s">
        <v>36</v>
      </c>
      <c r="F8220" t="s">
        <v>41</v>
      </c>
      <c r="G8220">
        <v>120</v>
      </c>
      <c r="H8220">
        <v>95</v>
      </c>
      <c r="I8220" t="str">
        <f>INDEX('DATA - Teams'!$C:$C,MATCH(C8220,'DATA - Teams'!$B:$B,0))</f>
        <v>KAPPAZ</v>
      </c>
    </row>
    <row r="8221" spans="1:9" x14ac:dyDescent="0.2">
      <c r="A8221">
        <v>2019</v>
      </c>
      <c r="B8221">
        <v>4</v>
      </c>
      <c r="C8221" t="s">
        <v>438</v>
      </c>
      <c r="D8221" t="s">
        <v>230</v>
      </c>
      <c r="E8221" t="s">
        <v>36</v>
      </c>
      <c r="F8221" t="s">
        <v>38</v>
      </c>
      <c r="G8221">
        <v>0</v>
      </c>
      <c r="H8221">
        <v>70</v>
      </c>
      <c r="I8221" t="str">
        <f>INDEX('DATA - Teams'!$C:$C,MATCH(C8221,'DATA - Teams'!$B:$B,0))</f>
        <v>KAPPAZ</v>
      </c>
    </row>
    <row r="8222" spans="1:9" x14ac:dyDescent="0.2">
      <c r="A8222">
        <v>2019</v>
      </c>
      <c r="B8222">
        <v>4</v>
      </c>
      <c r="C8222" t="s">
        <v>438</v>
      </c>
      <c r="D8222" t="s">
        <v>298</v>
      </c>
      <c r="E8222" t="s">
        <v>22</v>
      </c>
      <c r="F8222" t="s">
        <v>38</v>
      </c>
      <c r="G8222">
        <v>0</v>
      </c>
      <c r="H8222">
        <v>93</v>
      </c>
      <c r="I8222" t="str">
        <f>INDEX('DATA - Teams'!$C:$C,MATCH(C8222,'DATA - Teams'!$B:$B,0))</f>
        <v>KAPPAZ</v>
      </c>
    </row>
    <row r="8223" spans="1:9" x14ac:dyDescent="0.2">
      <c r="A8223">
        <v>2019</v>
      </c>
      <c r="B8223">
        <v>4</v>
      </c>
      <c r="C8223" t="s">
        <v>438</v>
      </c>
      <c r="D8223" t="s">
        <v>141</v>
      </c>
      <c r="E8223" t="s">
        <v>28</v>
      </c>
      <c r="F8223" t="s">
        <v>43</v>
      </c>
      <c r="G8223">
        <v>0</v>
      </c>
      <c r="H8223">
        <v>106</v>
      </c>
      <c r="I8223" t="str">
        <f>INDEX('DATA - Teams'!$C:$C,MATCH(C8223,'DATA - Teams'!$B:$B,0))</f>
        <v>KAPPAZ</v>
      </c>
    </row>
    <row r="8224" spans="1:9" x14ac:dyDescent="0.2">
      <c r="A8224">
        <v>2019</v>
      </c>
      <c r="B8224">
        <v>4</v>
      </c>
      <c r="C8224" t="s">
        <v>438</v>
      </c>
      <c r="D8224" t="s">
        <v>61</v>
      </c>
      <c r="E8224" t="s">
        <v>20</v>
      </c>
      <c r="F8224" t="s">
        <v>41</v>
      </c>
      <c r="G8224">
        <v>0</v>
      </c>
      <c r="H8224">
        <v>87</v>
      </c>
      <c r="I8224" t="str">
        <f>INDEX('DATA - Teams'!$C:$C,MATCH(C8224,'DATA - Teams'!$B:$B,0))</f>
        <v>KAPPAZ</v>
      </c>
    </row>
    <row r="8225" spans="1:9" x14ac:dyDescent="0.2">
      <c r="A8225">
        <v>2019</v>
      </c>
      <c r="B8225">
        <v>4</v>
      </c>
      <c r="C8225" t="s">
        <v>438</v>
      </c>
      <c r="D8225" t="s">
        <v>347</v>
      </c>
      <c r="E8225" t="s">
        <v>20</v>
      </c>
      <c r="F8225" t="s">
        <v>43</v>
      </c>
      <c r="G8225">
        <v>0</v>
      </c>
      <c r="H8225">
        <v>124</v>
      </c>
      <c r="I8225" t="str">
        <f>INDEX('DATA - Teams'!$C:$C,MATCH(C8225,'DATA - Teams'!$B:$B,0))</f>
        <v>KAPPAZ</v>
      </c>
    </row>
    <row r="8226" spans="1:9" x14ac:dyDescent="0.2">
      <c r="A8226">
        <v>2019</v>
      </c>
      <c r="B8226">
        <v>4</v>
      </c>
      <c r="C8226" t="s">
        <v>438</v>
      </c>
      <c r="D8226" t="s">
        <v>421</v>
      </c>
      <c r="E8226" t="s">
        <v>18</v>
      </c>
      <c r="F8226" t="s">
        <v>59</v>
      </c>
      <c r="G8226">
        <v>0</v>
      </c>
      <c r="H8226">
        <v>64</v>
      </c>
      <c r="I8226" t="str">
        <f>INDEX('DATA - Teams'!$C:$C,MATCH(C8226,'DATA - Teams'!$B:$B,0))</f>
        <v>KAPPAZ</v>
      </c>
    </row>
    <row r="8227" spans="1:9" x14ac:dyDescent="0.2">
      <c r="A8227">
        <v>2019</v>
      </c>
      <c r="B8227">
        <v>4</v>
      </c>
      <c r="C8227" t="s">
        <v>438</v>
      </c>
      <c r="D8227" t="s">
        <v>387</v>
      </c>
      <c r="E8227" t="s">
        <v>33</v>
      </c>
      <c r="F8227" t="s">
        <v>59</v>
      </c>
      <c r="G8227">
        <v>0</v>
      </c>
      <c r="H8227">
        <v>116</v>
      </c>
      <c r="I8227" t="str">
        <f>INDEX('DATA - Teams'!$C:$C,MATCH(C8227,'DATA - Teams'!$B:$B,0))</f>
        <v>KAPPAZ</v>
      </c>
    </row>
    <row r="8228" spans="1:9" x14ac:dyDescent="0.2">
      <c r="A8228">
        <v>2019</v>
      </c>
      <c r="B8228">
        <v>4</v>
      </c>
      <c r="C8228" t="s">
        <v>438</v>
      </c>
      <c r="D8228" t="s">
        <v>80</v>
      </c>
      <c r="E8228" t="s">
        <v>17</v>
      </c>
      <c r="F8228" t="s">
        <v>59</v>
      </c>
      <c r="G8228">
        <v>0</v>
      </c>
      <c r="H8228">
        <v>83</v>
      </c>
      <c r="I8228" t="str">
        <f>INDEX('DATA - Teams'!$C:$C,MATCH(C8228,'DATA - Teams'!$B:$B,0))</f>
        <v>KAPPAZ</v>
      </c>
    </row>
    <row r="8229" spans="1:9" x14ac:dyDescent="0.2">
      <c r="A8229">
        <v>2019</v>
      </c>
      <c r="B8229">
        <v>4</v>
      </c>
      <c r="C8229" t="s">
        <v>438</v>
      </c>
      <c r="D8229" t="s">
        <v>246</v>
      </c>
      <c r="E8229" t="s">
        <v>14</v>
      </c>
      <c r="F8229" t="s">
        <v>59</v>
      </c>
      <c r="G8229">
        <v>0</v>
      </c>
      <c r="H8229">
        <v>0</v>
      </c>
      <c r="I8229" t="str">
        <f>INDEX('DATA - Teams'!$C:$C,MATCH(C8229,'DATA - Teams'!$B:$B,0))</f>
        <v>KAPPAZ</v>
      </c>
    </row>
    <row r="8230" spans="1:9" x14ac:dyDescent="0.2">
      <c r="A8230">
        <v>2019</v>
      </c>
      <c r="B8230">
        <v>4</v>
      </c>
      <c r="C8230" t="s">
        <v>434</v>
      </c>
      <c r="D8230" t="s">
        <v>352</v>
      </c>
      <c r="E8230" t="s">
        <v>18</v>
      </c>
      <c r="F8230" t="s">
        <v>43</v>
      </c>
      <c r="G8230">
        <v>0</v>
      </c>
      <c r="H8230">
        <v>100</v>
      </c>
      <c r="I8230" t="str">
        <f>INDEX('DATA - Teams'!$C:$C,MATCH(C8230,'DATA - Teams'!$B:$B,0))</f>
        <v>CHIEF</v>
      </c>
    </row>
    <row r="8231" spans="1:9" x14ac:dyDescent="0.2">
      <c r="A8231">
        <v>2019</v>
      </c>
      <c r="B8231">
        <v>4</v>
      </c>
      <c r="C8231" t="s">
        <v>434</v>
      </c>
      <c r="D8231" t="s">
        <v>363</v>
      </c>
      <c r="E8231" t="s">
        <v>18</v>
      </c>
      <c r="F8231" t="s">
        <v>43</v>
      </c>
      <c r="G8231">
        <v>0</v>
      </c>
      <c r="H8231">
        <v>71</v>
      </c>
      <c r="I8231" t="str">
        <f>INDEX('DATA - Teams'!$C:$C,MATCH(C8231,'DATA - Teams'!$B:$B,0))</f>
        <v>CHIEF</v>
      </c>
    </row>
    <row r="8232" spans="1:9" x14ac:dyDescent="0.2">
      <c r="A8232">
        <v>2019</v>
      </c>
      <c r="B8232">
        <v>4</v>
      </c>
      <c r="C8232" t="s">
        <v>434</v>
      </c>
      <c r="D8232" t="s">
        <v>114</v>
      </c>
      <c r="E8232" t="s">
        <v>33</v>
      </c>
      <c r="F8232" t="s">
        <v>41</v>
      </c>
      <c r="G8232">
        <v>118</v>
      </c>
      <c r="H8232">
        <v>83</v>
      </c>
      <c r="I8232" t="str">
        <f>INDEX('DATA - Teams'!$C:$C,MATCH(C8232,'DATA - Teams'!$B:$B,0))</f>
        <v>CHIEF</v>
      </c>
    </row>
    <row r="8233" spans="1:9" x14ac:dyDescent="0.2">
      <c r="A8233">
        <v>2019</v>
      </c>
      <c r="B8233">
        <v>4</v>
      </c>
      <c r="C8233" t="s">
        <v>434</v>
      </c>
      <c r="D8233" t="s">
        <v>451</v>
      </c>
      <c r="E8233" t="s">
        <v>33</v>
      </c>
      <c r="F8233" t="s">
        <v>41</v>
      </c>
      <c r="G8233">
        <v>0</v>
      </c>
      <c r="H8233">
        <v>7</v>
      </c>
      <c r="I8233" t="str">
        <f>INDEX('DATA - Teams'!$C:$C,MATCH(C8233,'DATA - Teams'!$B:$B,0))</f>
        <v>CHIEF</v>
      </c>
    </row>
    <row r="8234" spans="1:9" x14ac:dyDescent="0.2">
      <c r="A8234">
        <v>2019</v>
      </c>
      <c r="B8234">
        <v>4</v>
      </c>
      <c r="C8234" t="s">
        <v>434</v>
      </c>
      <c r="D8234" t="s">
        <v>359</v>
      </c>
      <c r="E8234" t="s">
        <v>10</v>
      </c>
      <c r="F8234" t="s">
        <v>43</v>
      </c>
      <c r="G8234">
        <v>0</v>
      </c>
      <c r="H8234">
        <v>53</v>
      </c>
      <c r="I8234" t="str">
        <f>INDEX('DATA - Teams'!$C:$C,MATCH(C8234,'DATA - Teams'!$B:$B,0))</f>
        <v>CHIEF</v>
      </c>
    </row>
    <row r="8235" spans="1:9" x14ac:dyDescent="0.2">
      <c r="A8235">
        <v>2019</v>
      </c>
      <c r="B8235">
        <v>4</v>
      </c>
      <c r="C8235" t="s">
        <v>434</v>
      </c>
      <c r="D8235" t="s">
        <v>77</v>
      </c>
      <c r="E8235" t="s">
        <v>10</v>
      </c>
      <c r="F8235" t="s">
        <v>43</v>
      </c>
      <c r="G8235">
        <v>0</v>
      </c>
      <c r="H8235">
        <v>65</v>
      </c>
      <c r="I8235" t="str">
        <f>INDEX('DATA - Teams'!$C:$C,MATCH(C8235,'DATA - Teams'!$B:$B,0))</f>
        <v>CHIEF</v>
      </c>
    </row>
    <row r="8236" spans="1:9" x14ac:dyDescent="0.2">
      <c r="A8236">
        <v>2019</v>
      </c>
      <c r="B8236">
        <v>4</v>
      </c>
      <c r="C8236" t="s">
        <v>434</v>
      </c>
      <c r="D8236" t="s">
        <v>132</v>
      </c>
      <c r="E8236" t="s">
        <v>23</v>
      </c>
      <c r="F8236" t="s">
        <v>41</v>
      </c>
      <c r="G8236">
        <v>0</v>
      </c>
      <c r="H8236">
        <v>92</v>
      </c>
      <c r="I8236" t="str">
        <f>INDEX('DATA - Teams'!$C:$C,MATCH(C8236,'DATA - Teams'!$B:$B,0))</f>
        <v>CHIEF</v>
      </c>
    </row>
    <row r="8237" spans="1:9" x14ac:dyDescent="0.2">
      <c r="A8237">
        <v>2019</v>
      </c>
      <c r="B8237">
        <v>4</v>
      </c>
      <c r="C8237" t="s">
        <v>434</v>
      </c>
      <c r="D8237" t="s">
        <v>284</v>
      </c>
      <c r="E8237" t="s">
        <v>13</v>
      </c>
      <c r="F8237" t="s">
        <v>43</v>
      </c>
      <c r="G8237">
        <v>0</v>
      </c>
      <c r="H8237">
        <v>65</v>
      </c>
      <c r="I8237" t="str">
        <f>INDEX('DATA - Teams'!$C:$C,MATCH(C8237,'DATA - Teams'!$B:$B,0))</f>
        <v>CHIEF</v>
      </c>
    </row>
    <row r="8238" spans="1:9" x14ac:dyDescent="0.2">
      <c r="A8238">
        <v>2019</v>
      </c>
      <c r="B8238">
        <v>4</v>
      </c>
      <c r="C8238" t="s">
        <v>434</v>
      </c>
      <c r="D8238" t="s">
        <v>57</v>
      </c>
      <c r="E8238" t="s">
        <v>13</v>
      </c>
      <c r="F8238" t="s">
        <v>41</v>
      </c>
      <c r="G8238">
        <v>0</v>
      </c>
      <c r="H8238">
        <v>104</v>
      </c>
      <c r="I8238" t="str">
        <f>INDEX('DATA - Teams'!$C:$C,MATCH(C8238,'DATA - Teams'!$B:$B,0))</f>
        <v>CHIEF</v>
      </c>
    </row>
    <row r="8239" spans="1:9" x14ac:dyDescent="0.2">
      <c r="A8239">
        <v>2019</v>
      </c>
      <c r="B8239">
        <v>4</v>
      </c>
      <c r="C8239" t="s">
        <v>434</v>
      </c>
      <c r="D8239" t="s">
        <v>340</v>
      </c>
      <c r="E8239" t="s">
        <v>36</v>
      </c>
      <c r="F8239" t="s">
        <v>52</v>
      </c>
      <c r="G8239">
        <v>0</v>
      </c>
      <c r="H8239">
        <v>35</v>
      </c>
      <c r="I8239" t="str">
        <f>INDEX('DATA - Teams'!$C:$C,MATCH(C8239,'DATA - Teams'!$B:$B,0))</f>
        <v>CHIEF</v>
      </c>
    </row>
    <row r="8240" spans="1:9" x14ac:dyDescent="0.2">
      <c r="A8240">
        <v>2019</v>
      </c>
      <c r="B8240">
        <v>4</v>
      </c>
      <c r="C8240" t="s">
        <v>434</v>
      </c>
      <c r="D8240" t="s">
        <v>383</v>
      </c>
      <c r="E8240" t="s">
        <v>27</v>
      </c>
      <c r="F8240" t="s">
        <v>38</v>
      </c>
      <c r="G8240">
        <v>0</v>
      </c>
      <c r="H8240">
        <v>77</v>
      </c>
      <c r="I8240" t="str">
        <f>INDEX('DATA - Teams'!$C:$C,MATCH(C8240,'DATA - Teams'!$B:$B,0))</f>
        <v>CHIEF</v>
      </c>
    </row>
    <row r="8241" spans="1:9" x14ac:dyDescent="0.2">
      <c r="A8241">
        <v>2019</v>
      </c>
      <c r="B8241">
        <v>4</v>
      </c>
      <c r="C8241" t="s">
        <v>434</v>
      </c>
      <c r="D8241" t="s">
        <v>239</v>
      </c>
      <c r="E8241" t="s">
        <v>22</v>
      </c>
      <c r="F8241" t="s">
        <v>41</v>
      </c>
      <c r="G8241">
        <v>0</v>
      </c>
      <c r="H8241">
        <v>97</v>
      </c>
      <c r="I8241" t="str">
        <f>INDEX('DATA - Teams'!$C:$C,MATCH(C8241,'DATA - Teams'!$B:$B,0))</f>
        <v>CHIEF</v>
      </c>
    </row>
    <row r="8242" spans="1:9" x14ac:dyDescent="0.2">
      <c r="A8242">
        <v>2019</v>
      </c>
      <c r="B8242">
        <v>4</v>
      </c>
      <c r="C8242" t="s">
        <v>434</v>
      </c>
      <c r="D8242" t="s">
        <v>293</v>
      </c>
      <c r="E8242" t="s">
        <v>22</v>
      </c>
      <c r="F8242" t="s">
        <v>41</v>
      </c>
      <c r="G8242">
        <v>0</v>
      </c>
      <c r="H8242">
        <v>106</v>
      </c>
      <c r="I8242" t="str">
        <f>INDEX('DATA - Teams'!$C:$C,MATCH(C8242,'DATA - Teams'!$B:$B,0))</f>
        <v>CHIEF</v>
      </c>
    </row>
    <row r="8243" spans="1:9" x14ac:dyDescent="0.2">
      <c r="A8243">
        <v>2019</v>
      </c>
      <c r="B8243">
        <v>4</v>
      </c>
      <c r="C8243" t="s">
        <v>434</v>
      </c>
      <c r="D8243" t="s">
        <v>449</v>
      </c>
      <c r="E8243" t="s">
        <v>31</v>
      </c>
      <c r="F8243" t="s">
        <v>38</v>
      </c>
      <c r="G8243">
        <v>0</v>
      </c>
      <c r="H8243">
        <v>61</v>
      </c>
      <c r="I8243" t="str">
        <f>INDEX('DATA - Teams'!$C:$C,MATCH(C8243,'DATA - Teams'!$B:$B,0))</f>
        <v>CHIEF</v>
      </c>
    </row>
    <row r="8244" spans="1:9" x14ac:dyDescent="0.2">
      <c r="A8244">
        <v>2019</v>
      </c>
      <c r="B8244">
        <v>4</v>
      </c>
      <c r="C8244" t="s">
        <v>434</v>
      </c>
      <c r="D8244" t="s">
        <v>244</v>
      </c>
      <c r="E8244" t="s">
        <v>20</v>
      </c>
      <c r="F8244" t="s">
        <v>41</v>
      </c>
      <c r="G8244">
        <v>0</v>
      </c>
      <c r="H8244">
        <v>76</v>
      </c>
      <c r="I8244" t="str">
        <f>INDEX('DATA - Teams'!$C:$C,MATCH(C8244,'DATA - Teams'!$B:$B,0))</f>
        <v>CHIEF</v>
      </c>
    </row>
    <row r="8245" spans="1:9" x14ac:dyDescent="0.2">
      <c r="A8245">
        <v>2019</v>
      </c>
      <c r="B8245">
        <v>4</v>
      </c>
      <c r="C8245" t="s">
        <v>434</v>
      </c>
      <c r="D8245" t="s">
        <v>286</v>
      </c>
      <c r="E8245" t="s">
        <v>20</v>
      </c>
      <c r="F8245" t="s">
        <v>38</v>
      </c>
      <c r="G8245">
        <v>0</v>
      </c>
      <c r="H8245">
        <v>111</v>
      </c>
      <c r="I8245" t="str">
        <f>INDEX('DATA - Teams'!$C:$C,MATCH(C8245,'DATA - Teams'!$B:$B,0))</f>
        <v>CHIEF</v>
      </c>
    </row>
    <row r="8246" spans="1:9" x14ac:dyDescent="0.2">
      <c r="A8246">
        <v>2019</v>
      </c>
      <c r="B8246">
        <v>4</v>
      </c>
      <c r="C8246" t="s">
        <v>434</v>
      </c>
      <c r="D8246" t="s">
        <v>37</v>
      </c>
      <c r="E8246" t="s">
        <v>21</v>
      </c>
      <c r="F8246" t="s">
        <v>38</v>
      </c>
      <c r="G8246">
        <v>0</v>
      </c>
      <c r="H8246">
        <v>79</v>
      </c>
      <c r="I8246" t="str">
        <f>INDEX('DATA - Teams'!$C:$C,MATCH(C8246,'DATA - Teams'!$B:$B,0))</f>
        <v>CHIEF</v>
      </c>
    </row>
    <row r="8247" spans="1:9" x14ac:dyDescent="0.2">
      <c r="A8247">
        <v>2019</v>
      </c>
      <c r="B8247">
        <v>4</v>
      </c>
      <c r="C8247" t="s">
        <v>434</v>
      </c>
      <c r="D8247" t="s">
        <v>297</v>
      </c>
      <c r="E8247" t="s">
        <v>21</v>
      </c>
      <c r="F8247" t="s">
        <v>38</v>
      </c>
      <c r="G8247">
        <v>0</v>
      </c>
      <c r="H8247">
        <v>58</v>
      </c>
      <c r="I8247" t="str">
        <f>INDEX('DATA - Teams'!$C:$C,MATCH(C8247,'DATA - Teams'!$B:$B,0))</f>
        <v>CHIEF</v>
      </c>
    </row>
    <row r="8248" spans="1:9" x14ac:dyDescent="0.2">
      <c r="A8248">
        <v>2019</v>
      </c>
      <c r="B8248">
        <v>4</v>
      </c>
      <c r="C8248" t="s">
        <v>434</v>
      </c>
      <c r="D8248" t="s">
        <v>163</v>
      </c>
      <c r="E8248" t="s">
        <v>16</v>
      </c>
      <c r="F8248" t="s">
        <v>59</v>
      </c>
      <c r="G8248">
        <v>74</v>
      </c>
      <c r="H8248">
        <v>49</v>
      </c>
      <c r="I8248" t="str">
        <f>INDEX('DATA - Teams'!$C:$C,MATCH(C8248,'DATA - Teams'!$B:$B,0))</f>
        <v>CHIEF</v>
      </c>
    </row>
    <row r="8249" spans="1:9" x14ac:dyDescent="0.2">
      <c r="A8249">
        <v>2019</v>
      </c>
      <c r="B8249">
        <v>4</v>
      </c>
      <c r="C8249" t="s">
        <v>434</v>
      </c>
      <c r="D8249" t="s">
        <v>124</v>
      </c>
      <c r="E8249" t="s">
        <v>24</v>
      </c>
      <c r="F8249" t="s">
        <v>59</v>
      </c>
      <c r="G8249">
        <v>0</v>
      </c>
      <c r="H8249">
        <v>0</v>
      </c>
      <c r="I8249" t="str">
        <f>INDEX('DATA - Teams'!$C:$C,MATCH(C8249,'DATA - Teams'!$B:$B,0))</f>
        <v>CHIEF</v>
      </c>
    </row>
    <row r="8250" spans="1:9" x14ac:dyDescent="0.2">
      <c r="A8250">
        <v>2019</v>
      </c>
      <c r="B8250">
        <v>4</v>
      </c>
      <c r="C8250" t="s">
        <v>434</v>
      </c>
      <c r="D8250" t="s">
        <v>304</v>
      </c>
      <c r="E8250" t="s">
        <v>14</v>
      </c>
      <c r="F8250" t="s">
        <v>59</v>
      </c>
      <c r="G8250">
        <v>0</v>
      </c>
      <c r="H8250">
        <v>0</v>
      </c>
      <c r="I8250" t="str">
        <f>INDEX('DATA - Teams'!$C:$C,MATCH(C8250,'DATA - Teams'!$B:$B,0))</f>
        <v>CHIEF</v>
      </c>
    </row>
    <row r="8251" spans="1:9" x14ac:dyDescent="0.2">
      <c r="A8251">
        <v>2019</v>
      </c>
      <c r="B8251">
        <v>4</v>
      </c>
      <c r="C8251" t="s">
        <v>434</v>
      </c>
      <c r="D8251" t="s">
        <v>192</v>
      </c>
      <c r="E8251" t="s">
        <v>31</v>
      </c>
      <c r="F8251" t="s">
        <v>59</v>
      </c>
      <c r="G8251">
        <v>0</v>
      </c>
      <c r="H8251">
        <v>0</v>
      </c>
      <c r="I8251" t="str">
        <f>INDEX('DATA - Teams'!$C:$C,MATCH(C8251,'DATA - Teams'!$B:$B,0))</f>
        <v>CHIEF</v>
      </c>
    </row>
    <row r="8252" spans="1:9" x14ac:dyDescent="0.2">
      <c r="A8252">
        <v>2019</v>
      </c>
      <c r="B8252">
        <v>4</v>
      </c>
      <c r="C8252" t="s">
        <v>7</v>
      </c>
      <c r="D8252" t="s">
        <v>336</v>
      </c>
      <c r="E8252" t="s">
        <v>18</v>
      </c>
      <c r="F8252" t="s">
        <v>38</v>
      </c>
      <c r="G8252">
        <v>0</v>
      </c>
      <c r="H8252">
        <v>69</v>
      </c>
      <c r="I8252" t="str">
        <f>INDEX('DATA - Teams'!$C:$C,MATCH(C8252,'DATA - Teams'!$B:$B,0))</f>
        <v>JMERC</v>
      </c>
    </row>
    <row r="8253" spans="1:9" x14ac:dyDescent="0.2">
      <c r="A8253">
        <v>2019</v>
      </c>
      <c r="B8253">
        <v>4</v>
      </c>
      <c r="C8253" t="s">
        <v>7</v>
      </c>
      <c r="D8253" t="s">
        <v>445</v>
      </c>
      <c r="E8253" t="s">
        <v>18</v>
      </c>
      <c r="F8253" t="s">
        <v>41</v>
      </c>
      <c r="G8253">
        <v>0</v>
      </c>
      <c r="H8253">
        <v>85</v>
      </c>
      <c r="I8253" t="str">
        <f>INDEX('DATA - Teams'!$C:$C,MATCH(C8253,'DATA - Teams'!$B:$B,0))</f>
        <v>JMERC</v>
      </c>
    </row>
    <row r="8254" spans="1:9" x14ac:dyDescent="0.2">
      <c r="A8254">
        <v>2019</v>
      </c>
      <c r="B8254">
        <v>4</v>
      </c>
      <c r="C8254" t="s">
        <v>7</v>
      </c>
      <c r="D8254" t="s">
        <v>115</v>
      </c>
      <c r="E8254" t="s">
        <v>33</v>
      </c>
      <c r="F8254" t="s">
        <v>43</v>
      </c>
      <c r="G8254">
        <v>0</v>
      </c>
      <c r="H8254">
        <v>74</v>
      </c>
      <c r="I8254" t="str">
        <f>INDEX('DATA - Teams'!$C:$C,MATCH(C8254,'DATA - Teams'!$B:$B,0))</f>
        <v>JMERC</v>
      </c>
    </row>
    <row r="8255" spans="1:9" x14ac:dyDescent="0.2">
      <c r="A8255">
        <v>2019</v>
      </c>
      <c r="B8255">
        <v>4</v>
      </c>
      <c r="C8255" t="s">
        <v>7</v>
      </c>
      <c r="D8255" t="s">
        <v>328</v>
      </c>
      <c r="E8255" t="s">
        <v>23</v>
      </c>
      <c r="F8255" t="s">
        <v>41</v>
      </c>
      <c r="G8255">
        <v>0</v>
      </c>
      <c r="H8255">
        <v>93</v>
      </c>
      <c r="I8255" t="str">
        <f>INDEX('DATA - Teams'!$C:$C,MATCH(C8255,'DATA - Teams'!$B:$B,0))</f>
        <v>JMERC</v>
      </c>
    </row>
    <row r="8256" spans="1:9" x14ac:dyDescent="0.2">
      <c r="A8256">
        <v>2019</v>
      </c>
      <c r="B8256">
        <v>4</v>
      </c>
      <c r="C8256" t="s">
        <v>7</v>
      </c>
      <c r="D8256" t="s">
        <v>82</v>
      </c>
      <c r="E8256" t="s">
        <v>23</v>
      </c>
      <c r="F8256" t="s">
        <v>41</v>
      </c>
      <c r="G8256">
        <v>0</v>
      </c>
      <c r="H8256">
        <v>94</v>
      </c>
      <c r="I8256" t="str">
        <f>INDEX('DATA - Teams'!$C:$C,MATCH(C8256,'DATA - Teams'!$B:$B,0))</f>
        <v>JMERC</v>
      </c>
    </row>
    <row r="8257" spans="1:9" x14ac:dyDescent="0.2">
      <c r="A8257">
        <v>2019</v>
      </c>
      <c r="B8257">
        <v>4</v>
      </c>
      <c r="C8257" t="s">
        <v>7</v>
      </c>
      <c r="D8257" t="s">
        <v>405</v>
      </c>
      <c r="E8257" t="s">
        <v>16</v>
      </c>
      <c r="F8257" t="s">
        <v>41</v>
      </c>
      <c r="G8257">
        <v>0</v>
      </c>
      <c r="H8257">
        <v>65</v>
      </c>
      <c r="I8257" t="str">
        <f>INDEX('DATA - Teams'!$C:$C,MATCH(C8257,'DATA - Teams'!$B:$B,0))</f>
        <v>JMERC</v>
      </c>
    </row>
    <row r="8258" spans="1:9" x14ac:dyDescent="0.2">
      <c r="A8258">
        <v>2019</v>
      </c>
      <c r="B8258">
        <v>4</v>
      </c>
      <c r="C8258" t="s">
        <v>7</v>
      </c>
      <c r="D8258" t="s">
        <v>245</v>
      </c>
      <c r="E8258" t="s">
        <v>32</v>
      </c>
      <c r="F8258" t="s">
        <v>43</v>
      </c>
      <c r="G8258">
        <v>0</v>
      </c>
      <c r="H8258">
        <v>60</v>
      </c>
      <c r="I8258" t="str">
        <f>INDEX('DATA - Teams'!$C:$C,MATCH(C8258,'DATA - Teams'!$B:$B,0))</f>
        <v>JMERC</v>
      </c>
    </row>
    <row r="8259" spans="1:9" x14ac:dyDescent="0.2">
      <c r="A8259">
        <v>2019</v>
      </c>
      <c r="B8259">
        <v>4</v>
      </c>
      <c r="C8259" t="s">
        <v>7</v>
      </c>
      <c r="D8259" t="s">
        <v>179</v>
      </c>
      <c r="E8259" t="s">
        <v>35</v>
      </c>
      <c r="F8259" t="s">
        <v>38</v>
      </c>
      <c r="G8259">
        <v>0</v>
      </c>
      <c r="H8259">
        <v>126</v>
      </c>
      <c r="I8259" t="str">
        <f>INDEX('DATA - Teams'!$C:$C,MATCH(C8259,'DATA - Teams'!$B:$B,0))</f>
        <v>JMERC</v>
      </c>
    </row>
    <row r="8260" spans="1:9" x14ac:dyDescent="0.2">
      <c r="A8260">
        <v>2019</v>
      </c>
      <c r="B8260">
        <v>4</v>
      </c>
      <c r="C8260" t="s">
        <v>7</v>
      </c>
      <c r="D8260" t="s">
        <v>44</v>
      </c>
      <c r="E8260" t="s">
        <v>36</v>
      </c>
      <c r="F8260" t="s">
        <v>43</v>
      </c>
      <c r="G8260">
        <v>0</v>
      </c>
      <c r="H8260">
        <v>80</v>
      </c>
      <c r="I8260" t="str">
        <f>INDEX('DATA - Teams'!$C:$C,MATCH(C8260,'DATA - Teams'!$B:$B,0))</f>
        <v>JMERC</v>
      </c>
    </row>
    <row r="8261" spans="1:9" x14ac:dyDescent="0.2">
      <c r="A8261">
        <v>2019</v>
      </c>
      <c r="B8261">
        <v>4</v>
      </c>
      <c r="C8261" t="s">
        <v>7</v>
      </c>
      <c r="D8261" t="s">
        <v>291</v>
      </c>
      <c r="E8261" t="s">
        <v>36</v>
      </c>
      <c r="F8261" t="s">
        <v>38</v>
      </c>
      <c r="G8261">
        <v>0</v>
      </c>
      <c r="H8261">
        <v>130</v>
      </c>
      <c r="I8261" t="str">
        <f>INDEX('DATA - Teams'!$C:$C,MATCH(C8261,'DATA - Teams'!$B:$B,0))</f>
        <v>JMERC</v>
      </c>
    </row>
    <row r="8262" spans="1:9" x14ac:dyDescent="0.2">
      <c r="A8262">
        <v>2019</v>
      </c>
      <c r="B8262">
        <v>4</v>
      </c>
      <c r="C8262" t="s">
        <v>7</v>
      </c>
      <c r="D8262" t="s">
        <v>134</v>
      </c>
      <c r="E8262" t="s">
        <v>27</v>
      </c>
      <c r="F8262" t="s">
        <v>43</v>
      </c>
      <c r="G8262">
        <v>0</v>
      </c>
      <c r="H8262">
        <v>94</v>
      </c>
      <c r="I8262" t="str">
        <f>INDEX('DATA - Teams'!$C:$C,MATCH(C8262,'DATA - Teams'!$B:$B,0))</f>
        <v>JMERC</v>
      </c>
    </row>
    <row r="8263" spans="1:9" x14ac:dyDescent="0.2">
      <c r="A8263">
        <v>2019</v>
      </c>
      <c r="B8263">
        <v>4</v>
      </c>
      <c r="C8263" t="s">
        <v>7</v>
      </c>
      <c r="D8263" t="s">
        <v>39</v>
      </c>
      <c r="E8263" t="s">
        <v>22</v>
      </c>
      <c r="F8263" t="s">
        <v>41</v>
      </c>
      <c r="G8263">
        <v>0</v>
      </c>
      <c r="H8263">
        <v>110</v>
      </c>
      <c r="I8263" t="str">
        <f>INDEX('DATA - Teams'!$C:$C,MATCH(C8263,'DATA - Teams'!$B:$B,0))</f>
        <v>JMERC</v>
      </c>
    </row>
    <row r="8264" spans="1:9" x14ac:dyDescent="0.2">
      <c r="A8264">
        <v>2019</v>
      </c>
      <c r="B8264">
        <v>4</v>
      </c>
      <c r="C8264" t="s">
        <v>7</v>
      </c>
      <c r="D8264" t="s">
        <v>169</v>
      </c>
      <c r="E8264" t="s">
        <v>22</v>
      </c>
      <c r="F8264" t="s">
        <v>43</v>
      </c>
      <c r="G8264">
        <v>0</v>
      </c>
      <c r="H8264">
        <v>107</v>
      </c>
      <c r="I8264" t="str">
        <f>INDEX('DATA - Teams'!$C:$C,MATCH(C8264,'DATA - Teams'!$B:$B,0))</f>
        <v>JMERC</v>
      </c>
    </row>
    <row r="8265" spans="1:9" x14ac:dyDescent="0.2">
      <c r="A8265">
        <v>2019</v>
      </c>
      <c r="B8265">
        <v>4</v>
      </c>
      <c r="C8265" t="s">
        <v>7</v>
      </c>
      <c r="D8265" t="s">
        <v>306</v>
      </c>
      <c r="E8265" t="s">
        <v>28</v>
      </c>
      <c r="F8265" t="s">
        <v>41</v>
      </c>
      <c r="G8265">
        <v>0</v>
      </c>
      <c r="H8265">
        <v>90</v>
      </c>
      <c r="I8265" t="str">
        <f>INDEX('DATA - Teams'!$C:$C,MATCH(C8265,'DATA - Teams'!$B:$B,0))</f>
        <v>JMERC</v>
      </c>
    </row>
    <row r="8266" spans="1:9" x14ac:dyDescent="0.2">
      <c r="A8266">
        <v>2019</v>
      </c>
      <c r="B8266">
        <v>4</v>
      </c>
      <c r="C8266" t="s">
        <v>7</v>
      </c>
      <c r="D8266" t="s">
        <v>123</v>
      </c>
      <c r="E8266" t="s">
        <v>31</v>
      </c>
      <c r="F8266" t="s">
        <v>41</v>
      </c>
      <c r="G8266">
        <v>0</v>
      </c>
      <c r="H8266">
        <v>110</v>
      </c>
      <c r="I8266" t="str">
        <f>INDEX('DATA - Teams'!$C:$C,MATCH(C8266,'DATA - Teams'!$B:$B,0))</f>
        <v>JMERC</v>
      </c>
    </row>
    <row r="8267" spans="1:9" x14ac:dyDescent="0.2">
      <c r="A8267">
        <v>2019</v>
      </c>
      <c r="B8267">
        <v>4</v>
      </c>
      <c r="C8267" t="s">
        <v>7</v>
      </c>
      <c r="D8267" t="s">
        <v>171</v>
      </c>
      <c r="E8267" t="s">
        <v>31</v>
      </c>
      <c r="F8267" t="s">
        <v>38</v>
      </c>
      <c r="G8267">
        <v>0</v>
      </c>
      <c r="H8267">
        <v>68</v>
      </c>
      <c r="I8267" t="str">
        <f>INDEX('DATA - Teams'!$C:$C,MATCH(C8267,'DATA - Teams'!$B:$B,0))</f>
        <v>JMERC</v>
      </c>
    </row>
    <row r="8268" spans="1:9" x14ac:dyDescent="0.2">
      <c r="A8268">
        <v>2019</v>
      </c>
      <c r="B8268">
        <v>4</v>
      </c>
      <c r="C8268" t="s">
        <v>7</v>
      </c>
      <c r="D8268" t="s">
        <v>129</v>
      </c>
      <c r="E8268" t="s">
        <v>20</v>
      </c>
      <c r="F8268" t="s">
        <v>38</v>
      </c>
      <c r="G8268">
        <v>0</v>
      </c>
      <c r="H8268">
        <v>51</v>
      </c>
      <c r="I8268" t="str">
        <f>INDEX('DATA - Teams'!$C:$C,MATCH(C8268,'DATA - Teams'!$B:$B,0))</f>
        <v>JMERC</v>
      </c>
    </row>
    <row r="8269" spans="1:9" x14ac:dyDescent="0.2">
      <c r="A8269">
        <v>2019</v>
      </c>
      <c r="B8269">
        <v>4</v>
      </c>
      <c r="C8269" t="s">
        <v>7</v>
      </c>
      <c r="D8269" t="s">
        <v>216</v>
      </c>
      <c r="E8269" t="s">
        <v>21</v>
      </c>
      <c r="F8269" t="s">
        <v>52</v>
      </c>
      <c r="G8269">
        <v>108</v>
      </c>
      <c r="H8269">
        <v>80</v>
      </c>
      <c r="I8269" t="str">
        <f>INDEX('DATA - Teams'!$C:$C,MATCH(C8269,'DATA - Teams'!$B:$B,0))</f>
        <v>JMERC</v>
      </c>
    </row>
    <row r="8270" spans="1:9" x14ac:dyDescent="0.2">
      <c r="A8270">
        <v>2019</v>
      </c>
      <c r="B8270">
        <v>4</v>
      </c>
      <c r="C8270" t="s">
        <v>7</v>
      </c>
      <c r="D8270" t="s">
        <v>166</v>
      </c>
      <c r="E8270" t="s">
        <v>14</v>
      </c>
      <c r="F8270" t="s">
        <v>59</v>
      </c>
      <c r="G8270">
        <v>0</v>
      </c>
      <c r="H8270">
        <v>0</v>
      </c>
      <c r="I8270" t="str">
        <f>INDEX('DATA - Teams'!$C:$C,MATCH(C8270,'DATA - Teams'!$B:$B,0))</f>
        <v>JMERC</v>
      </c>
    </row>
    <row r="8271" spans="1:9" x14ac:dyDescent="0.2">
      <c r="A8271">
        <v>2019</v>
      </c>
      <c r="B8271">
        <v>4</v>
      </c>
      <c r="C8271" t="s">
        <v>7</v>
      </c>
      <c r="D8271" t="s">
        <v>248</v>
      </c>
      <c r="E8271" t="s">
        <v>28</v>
      </c>
      <c r="F8271" t="s">
        <v>59</v>
      </c>
      <c r="G8271">
        <v>0</v>
      </c>
      <c r="H8271">
        <v>104</v>
      </c>
      <c r="I8271" t="str">
        <f>INDEX('DATA - Teams'!$C:$C,MATCH(C8271,'DATA - Teams'!$B:$B,0))</f>
        <v>JMERC</v>
      </c>
    </row>
    <row r="8272" spans="1:9" x14ac:dyDescent="0.2">
      <c r="A8272">
        <v>2019</v>
      </c>
      <c r="B8272">
        <v>4</v>
      </c>
      <c r="C8272" t="s">
        <v>7</v>
      </c>
      <c r="D8272" t="s">
        <v>200</v>
      </c>
      <c r="E8272" t="s">
        <v>28</v>
      </c>
      <c r="F8272" t="s">
        <v>59</v>
      </c>
      <c r="G8272">
        <v>0</v>
      </c>
      <c r="H8272">
        <v>0</v>
      </c>
      <c r="I8272" t="str">
        <f>INDEX('DATA - Teams'!$C:$C,MATCH(C8272,'DATA - Teams'!$B:$B,0))</f>
        <v>JMERC</v>
      </c>
    </row>
    <row r="8273" spans="1:9" x14ac:dyDescent="0.2">
      <c r="A8273">
        <v>2019</v>
      </c>
      <c r="B8273">
        <v>4</v>
      </c>
      <c r="C8273" t="s">
        <v>7</v>
      </c>
      <c r="D8273" t="s">
        <v>414</v>
      </c>
      <c r="E8273" t="s">
        <v>20</v>
      </c>
      <c r="F8273" t="s">
        <v>59</v>
      </c>
      <c r="G8273">
        <v>0</v>
      </c>
      <c r="H8273">
        <v>98</v>
      </c>
      <c r="I8273" t="str">
        <f>INDEX('DATA - Teams'!$C:$C,MATCH(C8273,'DATA - Teams'!$B:$B,0))</f>
        <v>JMERC</v>
      </c>
    </row>
    <row r="8274" spans="1:9" x14ac:dyDescent="0.2">
      <c r="A8274">
        <v>2019</v>
      </c>
      <c r="B8274">
        <v>4</v>
      </c>
      <c r="C8274" t="s">
        <v>30</v>
      </c>
      <c r="D8274" t="s">
        <v>58</v>
      </c>
      <c r="E8274" t="s">
        <v>18</v>
      </c>
      <c r="F8274" t="s">
        <v>43</v>
      </c>
      <c r="G8274">
        <v>0</v>
      </c>
      <c r="H8274">
        <v>78</v>
      </c>
      <c r="I8274" t="str">
        <f>INDEX('DATA - Teams'!$C:$C,MATCH(C8274,'DATA - Teams'!$B:$B,0))</f>
        <v>GARTER</v>
      </c>
    </row>
    <row r="8275" spans="1:9" x14ac:dyDescent="0.2">
      <c r="A8275">
        <v>2019</v>
      </c>
      <c r="B8275">
        <v>4</v>
      </c>
      <c r="C8275" t="s">
        <v>30</v>
      </c>
      <c r="D8275" t="s">
        <v>158</v>
      </c>
      <c r="E8275" t="s">
        <v>33</v>
      </c>
      <c r="F8275" t="s">
        <v>41</v>
      </c>
      <c r="G8275">
        <v>104</v>
      </c>
      <c r="H8275">
        <v>0</v>
      </c>
      <c r="I8275" t="str">
        <f>INDEX('DATA - Teams'!$C:$C,MATCH(C8275,'DATA - Teams'!$B:$B,0))</f>
        <v>GARTER</v>
      </c>
    </row>
    <row r="8276" spans="1:9" x14ac:dyDescent="0.2">
      <c r="A8276">
        <v>2019</v>
      </c>
      <c r="B8276">
        <v>4</v>
      </c>
      <c r="C8276" t="s">
        <v>30</v>
      </c>
      <c r="D8276" t="s">
        <v>271</v>
      </c>
      <c r="E8276" t="s">
        <v>33</v>
      </c>
      <c r="F8276" t="s">
        <v>41</v>
      </c>
      <c r="G8276">
        <v>94</v>
      </c>
      <c r="H8276">
        <v>74</v>
      </c>
      <c r="I8276" t="str">
        <f>INDEX('DATA - Teams'!$C:$C,MATCH(C8276,'DATA - Teams'!$B:$B,0))</f>
        <v>GARTER</v>
      </c>
    </row>
    <row r="8277" spans="1:9" x14ac:dyDescent="0.2">
      <c r="A8277">
        <v>2019</v>
      </c>
      <c r="B8277">
        <v>4</v>
      </c>
      <c r="C8277" t="s">
        <v>30</v>
      </c>
      <c r="D8277" t="s">
        <v>209</v>
      </c>
      <c r="E8277" t="s">
        <v>10</v>
      </c>
      <c r="F8277" t="s">
        <v>41</v>
      </c>
      <c r="G8277">
        <v>115</v>
      </c>
      <c r="H8277">
        <v>155</v>
      </c>
      <c r="I8277" t="str">
        <f>INDEX('DATA - Teams'!$C:$C,MATCH(C8277,'DATA - Teams'!$B:$B,0))</f>
        <v>GARTER</v>
      </c>
    </row>
    <row r="8278" spans="1:9" x14ac:dyDescent="0.2">
      <c r="A8278">
        <v>2019</v>
      </c>
      <c r="B8278">
        <v>4</v>
      </c>
      <c r="C8278" t="s">
        <v>30</v>
      </c>
      <c r="D8278" t="s">
        <v>415</v>
      </c>
      <c r="E8278" t="s">
        <v>13</v>
      </c>
      <c r="F8278" t="s">
        <v>38</v>
      </c>
      <c r="G8278">
        <v>0</v>
      </c>
      <c r="H8278">
        <v>90</v>
      </c>
      <c r="I8278" t="str">
        <f>INDEX('DATA - Teams'!$C:$C,MATCH(C8278,'DATA - Teams'!$B:$B,0))</f>
        <v>GARTER</v>
      </c>
    </row>
    <row r="8279" spans="1:9" x14ac:dyDescent="0.2">
      <c r="A8279">
        <v>2019</v>
      </c>
      <c r="B8279">
        <v>4</v>
      </c>
      <c r="C8279" t="s">
        <v>30</v>
      </c>
      <c r="D8279" t="s">
        <v>444</v>
      </c>
      <c r="E8279" t="s">
        <v>24</v>
      </c>
      <c r="F8279" t="s">
        <v>41</v>
      </c>
      <c r="G8279">
        <v>0</v>
      </c>
      <c r="H8279">
        <v>42</v>
      </c>
      <c r="I8279" t="str">
        <f>INDEX('DATA - Teams'!$C:$C,MATCH(C8279,'DATA - Teams'!$B:$B,0))</f>
        <v>GARTER</v>
      </c>
    </row>
    <row r="8280" spans="1:9" x14ac:dyDescent="0.2">
      <c r="A8280">
        <v>2019</v>
      </c>
      <c r="B8280">
        <v>4</v>
      </c>
      <c r="C8280" t="s">
        <v>30</v>
      </c>
      <c r="D8280" t="s">
        <v>226</v>
      </c>
      <c r="E8280" t="s">
        <v>32</v>
      </c>
      <c r="F8280" t="s">
        <v>43</v>
      </c>
      <c r="G8280">
        <v>0</v>
      </c>
      <c r="H8280">
        <v>137</v>
      </c>
      <c r="I8280" t="str">
        <f>INDEX('DATA - Teams'!$C:$C,MATCH(C8280,'DATA - Teams'!$B:$B,0))</f>
        <v>GARTER</v>
      </c>
    </row>
    <row r="8281" spans="1:9" x14ac:dyDescent="0.2">
      <c r="A8281">
        <v>2019</v>
      </c>
      <c r="B8281">
        <v>4</v>
      </c>
      <c r="C8281" t="s">
        <v>30</v>
      </c>
      <c r="D8281" t="s">
        <v>131</v>
      </c>
      <c r="E8281" t="s">
        <v>32</v>
      </c>
      <c r="F8281" t="s">
        <v>38</v>
      </c>
      <c r="G8281">
        <v>0</v>
      </c>
      <c r="H8281">
        <v>92</v>
      </c>
      <c r="I8281" t="str">
        <f>INDEX('DATA - Teams'!$C:$C,MATCH(C8281,'DATA - Teams'!$B:$B,0))</f>
        <v>GARTER</v>
      </c>
    </row>
    <row r="8282" spans="1:9" x14ac:dyDescent="0.2">
      <c r="A8282">
        <v>2019</v>
      </c>
      <c r="B8282">
        <v>4</v>
      </c>
      <c r="C8282" t="s">
        <v>30</v>
      </c>
      <c r="D8282" t="s">
        <v>327</v>
      </c>
      <c r="E8282" t="s">
        <v>17</v>
      </c>
      <c r="F8282" t="s">
        <v>52</v>
      </c>
      <c r="G8282">
        <v>0</v>
      </c>
      <c r="H8282">
        <v>113</v>
      </c>
      <c r="I8282" t="str">
        <f>INDEX('DATA - Teams'!$C:$C,MATCH(C8282,'DATA - Teams'!$B:$B,0))</f>
        <v>GARTER</v>
      </c>
    </row>
    <row r="8283" spans="1:9" x14ac:dyDescent="0.2">
      <c r="A8283">
        <v>2019</v>
      </c>
      <c r="B8283">
        <v>4</v>
      </c>
      <c r="C8283" t="s">
        <v>30</v>
      </c>
      <c r="D8283" t="s">
        <v>273</v>
      </c>
      <c r="E8283" t="s">
        <v>17</v>
      </c>
      <c r="F8283" t="s">
        <v>41</v>
      </c>
      <c r="G8283">
        <v>0</v>
      </c>
      <c r="H8283">
        <v>69</v>
      </c>
      <c r="I8283" t="str">
        <f>INDEX('DATA - Teams'!$C:$C,MATCH(C8283,'DATA - Teams'!$B:$B,0))</f>
        <v>GARTER</v>
      </c>
    </row>
    <row r="8284" spans="1:9" x14ac:dyDescent="0.2">
      <c r="A8284">
        <v>2019</v>
      </c>
      <c r="B8284">
        <v>4</v>
      </c>
      <c r="C8284" t="s">
        <v>30</v>
      </c>
      <c r="D8284" t="s">
        <v>320</v>
      </c>
      <c r="E8284" t="s">
        <v>14</v>
      </c>
      <c r="F8284" t="s">
        <v>43</v>
      </c>
      <c r="G8284">
        <v>0</v>
      </c>
      <c r="H8284">
        <v>127</v>
      </c>
      <c r="I8284" t="str">
        <f>INDEX('DATA - Teams'!$C:$C,MATCH(C8284,'DATA - Teams'!$B:$B,0))</f>
        <v>GARTER</v>
      </c>
    </row>
    <row r="8285" spans="1:9" x14ac:dyDescent="0.2">
      <c r="A8285">
        <v>2019</v>
      </c>
      <c r="B8285">
        <v>4</v>
      </c>
      <c r="C8285" t="s">
        <v>30</v>
      </c>
      <c r="D8285" t="s">
        <v>76</v>
      </c>
      <c r="E8285" t="s">
        <v>14</v>
      </c>
      <c r="F8285" t="s">
        <v>38</v>
      </c>
      <c r="G8285">
        <v>0</v>
      </c>
      <c r="H8285">
        <v>86</v>
      </c>
      <c r="I8285" t="str">
        <f>INDEX('DATA - Teams'!$C:$C,MATCH(C8285,'DATA - Teams'!$B:$B,0))</f>
        <v>GARTER</v>
      </c>
    </row>
    <row r="8286" spans="1:9" x14ac:dyDescent="0.2">
      <c r="A8286">
        <v>2019</v>
      </c>
      <c r="B8286">
        <v>4</v>
      </c>
      <c r="C8286" t="s">
        <v>30</v>
      </c>
      <c r="D8286" t="s">
        <v>261</v>
      </c>
      <c r="E8286" t="s">
        <v>36</v>
      </c>
      <c r="F8286" t="s">
        <v>43</v>
      </c>
      <c r="G8286">
        <v>0</v>
      </c>
      <c r="H8286">
        <v>66</v>
      </c>
      <c r="I8286" t="str">
        <f>INDEX('DATA - Teams'!$C:$C,MATCH(C8286,'DATA - Teams'!$B:$B,0))</f>
        <v>GARTER</v>
      </c>
    </row>
    <row r="8287" spans="1:9" x14ac:dyDescent="0.2">
      <c r="A8287">
        <v>2019</v>
      </c>
      <c r="B8287">
        <v>4</v>
      </c>
      <c r="C8287" t="s">
        <v>30</v>
      </c>
      <c r="D8287" t="s">
        <v>276</v>
      </c>
      <c r="E8287" t="s">
        <v>36</v>
      </c>
      <c r="F8287" t="s">
        <v>43</v>
      </c>
      <c r="G8287">
        <v>0</v>
      </c>
      <c r="H8287">
        <v>98</v>
      </c>
      <c r="I8287" t="str">
        <f>INDEX('DATA - Teams'!$C:$C,MATCH(C8287,'DATA - Teams'!$B:$B,0))</f>
        <v>GARTER</v>
      </c>
    </row>
    <row r="8288" spans="1:9" x14ac:dyDescent="0.2">
      <c r="A8288">
        <v>2019</v>
      </c>
      <c r="B8288">
        <v>4</v>
      </c>
      <c r="C8288" t="s">
        <v>30</v>
      </c>
      <c r="D8288" t="s">
        <v>135</v>
      </c>
      <c r="E8288" t="s">
        <v>22</v>
      </c>
      <c r="F8288" t="s">
        <v>38</v>
      </c>
      <c r="G8288">
        <v>0</v>
      </c>
      <c r="H8288">
        <v>68</v>
      </c>
      <c r="I8288" t="str">
        <f>INDEX('DATA - Teams'!$C:$C,MATCH(C8288,'DATA - Teams'!$B:$B,0))</f>
        <v>GARTER</v>
      </c>
    </row>
    <row r="8289" spans="1:9" x14ac:dyDescent="0.2">
      <c r="A8289">
        <v>2019</v>
      </c>
      <c r="B8289">
        <v>4</v>
      </c>
      <c r="C8289" t="s">
        <v>30</v>
      </c>
      <c r="D8289" t="s">
        <v>175</v>
      </c>
      <c r="E8289" t="s">
        <v>28</v>
      </c>
      <c r="F8289" t="s">
        <v>41</v>
      </c>
      <c r="G8289">
        <v>0</v>
      </c>
      <c r="H8289">
        <v>77</v>
      </c>
      <c r="I8289" t="str">
        <f>INDEX('DATA - Teams'!$C:$C,MATCH(C8289,'DATA - Teams'!$B:$B,0))</f>
        <v>GARTER</v>
      </c>
    </row>
    <row r="8290" spans="1:9" x14ac:dyDescent="0.2">
      <c r="A8290">
        <v>2019</v>
      </c>
      <c r="B8290">
        <v>4</v>
      </c>
      <c r="C8290" t="s">
        <v>30</v>
      </c>
      <c r="D8290" t="s">
        <v>81</v>
      </c>
      <c r="E8290" t="s">
        <v>31</v>
      </c>
      <c r="F8290" t="s">
        <v>41</v>
      </c>
      <c r="G8290">
        <v>0</v>
      </c>
      <c r="H8290">
        <v>110</v>
      </c>
      <c r="I8290" t="str">
        <f>INDEX('DATA - Teams'!$C:$C,MATCH(C8290,'DATA - Teams'!$B:$B,0))</f>
        <v>GARTER</v>
      </c>
    </row>
    <row r="8291" spans="1:9" x14ac:dyDescent="0.2">
      <c r="A8291">
        <v>2019</v>
      </c>
      <c r="B8291">
        <v>4</v>
      </c>
      <c r="C8291" t="s">
        <v>30</v>
      </c>
      <c r="D8291" t="s">
        <v>433</v>
      </c>
      <c r="E8291" t="s">
        <v>21</v>
      </c>
      <c r="F8291" t="s">
        <v>38</v>
      </c>
      <c r="G8291">
        <v>0</v>
      </c>
      <c r="H8291">
        <v>85</v>
      </c>
      <c r="I8291" t="str">
        <f>INDEX('DATA - Teams'!$C:$C,MATCH(C8291,'DATA - Teams'!$B:$B,0))</f>
        <v>GARTER</v>
      </c>
    </row>
    <row r="8292" spans="1:9" x14ac:dyDescent="0.2">
      <c r="A8292">
        <v>2019</v>
      </c>
      <c r="B8292">
        <v>4</v>
      </c>
      <c r="C8292" t="s">
        <v>30</v>
      </c>
      <c r="D8292" t="s">
        <v>108</v>
      </c>
      <c r="E8292" t="s">
        <v>18</v>
      </c>
      <c r="F8292" t="s">
        <v>59</v>
      </c>
      <c r="G8292">
        <v>0</v>
      </c>
      <c r="H8292">
        <v>58</v>
      </c>
      <c r="I8292" t="str">
        <f>INDEX('DATA - Teams'!$C:$C,MATCH(C8292,'DATA - Teams'!$B:$B,0))</f>
        <v>GARTER</v>
      </c>
    </row>
    <row r="8293" spans="1:9" x14ac:dyDescent="0.2">
      <c r="A8293">
        <v>2019</v>
      </c>
      <c r="B8293">
        <v>4</v>
      </c>
      <c r="C8293" t="s">
        <v>30</v>
      </c>
      <c r="D8293" t="s">
        <v>229</v>
      </c>
      <c r="E8293" t="s">
        <v>33</v>
      </c>
      <c r="F8293" t="s">
        <v>59</v>
      </c>
      <c r="G8293">
        <v>0</v>
      </c>
      <c r="H8293">
        <v>55</v>
      </c>
      <c r="I8293" t="str">
        <f>INDEX('DATA - Teams'!$C:$C,MATCH(C8293,'DATA - Teams'!$B:$B,0))</f>
        <v>GARTER</v>
      </c>
    </row>
    <row r="8294" spans="1:9" x14ac:dyDescent="0.2">
      <c r="A8294">
        <v>2019</v>
      </c>
      <c r="B8294">
        <v>4</v>
      </c>
      <c r="C8294" t="s">
        <v>30</v>
      </c>
      <c r="D8294" t="s">
        <v>417</v>
      </c>
      <c r="E8294" t="s">
        <v>14</v>
      </c>
      <c r="F8294" t="s">
        <v>59</v>
      </c>
      <c r="G8294">
        <v>0</v>
      </c>
      <c r="H8294">
        <v>0</v>
      </c>
      <c r="I8294" t="str">
        <f>INDEX('DATA - Teams'!$C:$C,MATCH(C8294,'DATA - Teams'!$B:$B,0))</f>
        <v>GARTER</v>
      </c>
    </row>
    <row r="8295" spans="1:9" x14ac:dyDescent="0.2">
      <c r="A8295">
        <v>2019</v>
      </c>
      <c r="B8295">
        <v>4</v>
      </c>
      <c r="C8295" t="s">
        <v>30</v>
      </c>
      <c r="D8295" t="s">
        <v>325</v>
      </c>
      <c r="E8295" t="s">
        <v>21</v>
      </c>
      <c r="F8295" t="s">
        <v>59</v>
      </c>
      <c r="G8295">
        <v>0</v>
      </c>
      <c r="H8295">
        <v>0</v>
      </c>
      <c r="I8295" t="str">
        <f>INDEX('DATA - Teams'!$C:$C,MATCH(C8295,'DATA - Teams'!$B:$B,0))</f>
        <v>GARTER</v>
      </c>
    </row>
    <row r="8296" spans="1:9" x14ac:dyDescent="0.2">
      <c r="A8296">
        <v>2019</v>
      </c>
      <c r="B8296">
        <v>4</v>
      </c>
      <c r="C8296" t="s">
        <v>430</v>
      </c>
      <c r="D8296" t="s">
        <v>99</v>
      </c>
      <c r="E8296" t="s">
        <v>18</v>
      </c>
      <c r="F8296" t="s">
        <v>43</v>
      </c>
      <c r="G8296">
        <v>0</v>
      </c>
      <c r="H8296">
        <v>76</v>
      </c>
      <c r="I8296" t="str">
        <f>INDEX('DATA - Teams'!$C:$C,MATCH(C8296,'DATA - Teams'!$B:$B,0))</f>
        <v>RICHO</v>
      </c>
    </row>
    <row r="8297" spans="1:9" x14ac:dyDescent="0.2">
      <c r="A8297">
        <v>2019</v>
      </c>
      <c r="B8297">
        <v>4</v>
      </c>
      <c r="C8297" t="s">
        <v>430</v>
      </c>
      <c r="D8297" t="s">
        <v>119</v>
      </c>
      <c r="E8297" t="s">
        <v>18</v>
      </c>
      <c r="F8297" t="s">
        <v>41</v>
      </c>
      <c r="G8297">
        <v>0</v>
      </c>
      <c r="H8297">
        <v>63</v>
      </c>
      <c r="I8297" t="str">
        <f>INDEX('DATA - Teams'!$C:$C,MATCH(C8297,'DATA - Teams'!$B:$B,0))</f>
        <v>RICHO</v>
      </c>
    </row>
    <row r="8298" spans="1:9" x14ac:dyDescent="0.2">
      <c r="A8298">
        <v>2019</v>
      </c>
      <c r="B8298">
        <v>4</v>
      </c>
      <c r="C8298" t="s">
        <v>430</v>
      </c>
      <c r="D8298" t="s">
        <v>268</v>
      </c>
      <c r="E8298" t="s">
        <v>18</v>
      </c>
      <c r="F8298" t="s">
        <v>43</v>
      </c>
      <c r="G8298">
        <v>0</v>
      </c>
      <c r="H8298">
        <v>92</v>
      </c>
      <c r="I8298" t="str">
        <f>INDEX('DATA - Teams'!$C:$C,MATCH(C8298,'DATA - Teams'!$B:$B,0))</f>
        <v>RICHO</v>
      </c>
    </row>
    <row r="8299" spans="1:9" x14ac:dyDescent="0.2">
      <c r="A8299">
        <v>2019</v>
      </c>
      <c r="B8299">
        <v>4</v>
      </c>
      <c r="C8299" t="s">
        <v>430</v>
      </c>
      <c r="D8299" t="s">
        <v>210</v>
      </c>
      <c r="E8299" t="s">
        <v>10</v>
      </c>
      <c r="F8299" t="s">
        <v>43</v>
      </c>
      <c r="G8299">
        <v>75</v>
      </c>
      <c r="H8299">
        <v>94</v>
      </c>
      <c r="I8299" t="str">
        <f>INDEX('DATA - Teams'!$C:$C,MATCH(C8299,'DATA - Teams'!$B:$B,0))</f>
        <v>RICHO</v>
      </c>
    </row>
    <row r="8300" spans="1:9" x14ac:dyDescent="0.2">
      <c r="A8300">
        <v>2019</v>
      </c>
      <c r="B8300">
        <v>4</v>
      </c>
      <c r="C8300" t="s">
        <v>430</v>
      </c>
      <c r="D8300" t="s">
        <v>183</v>
      </c>
      <c r="E8300" t="s">
        <v>10</v>
      </c>
      <c r="F8300" t="s">
        <v>41</v>
      </c>
      <c r="G8300">
        <v>84</v>
      </c>
      <c r="H8300">
        <v>119</v>
      </c>
      <c r="I8300" t="str">
        <f>INDEX('DATA - Teams'!$C:$C,MATCH(C8300,'DATA - Teams'!$B:$B,0))</f>
        <v>RICHO</v>
      </c>
    </row>
    <row r="8301" spans="1:9" x14ac:dyDescent="0.2">
      <c r="A8301">
        <v>2019</v>
      </c>
      <c r="B8301">
        <v>4</v>
      </c>
      <c r="C8301" t="s">
        <v>430</v>
      </c>
      <c r="D8301" t="s">
        <v>294</v>
      </c>
      <c r="E8301" t="s">
        <v>16</v>
      </c>
      <c r="F8301" t="s">
        <v>38</v>
      </c>
      <c r="G8301">
        <v>0</v>
      </c>
      <c r="H8301">
        <v>72</v>
      </c>
      <c r="I8301" t="str">
        <f>INDEX('DATA - Teams'!$C:$C,MATCH(C8301,'DATA - Teams'!$B:$B,0))</f>
        <v>RICHO</v>
      </c>
    </row>
    <row r="8302" spans="1:9" x14ac:dyDescent="0.2">
      <c r="A8302">
        <v>2019</v>
      </c>
      <c r="B8302">
        <v>4</v>
      </c>
      <c r="C8302" t="s">
        <v>430</v>
      </c>
      <c r="D8302" t="s">
        <v>401</v>
      </c>
      <c r="E8302" t="s">
        <v>13</v>
      </c>
      <c r="F8302" t="s">
        <v>43</v>
      </c>
      <c r="G8302">
        <v>0</v>
      </c>
      <c r="H8302">
        <v>109</v>
      </c>
      <c r="I8302" t="str">
        <f>INDEX('DATA - Teams'!$C:$C,MATCH(C8302,'DATA - Teams'!$B:$B,0))</f>
        <v>RICHO</v>
      </c>
    </row>
    <row r="8303" spans="1:9" x14ac:dyDescent="0.2">
      <c r="A8303">
        <v>2019</v>
      </c>
      <c r="B8303">
        <v>4</v>
      </c>
      <c r="C8303" t="s">
        <v>430</v>
      </c>
      <c r="D8303" t="s">
        <v>249</v>
      </c>
      <c r="E8303" t="s">
        <v>13</v>
      </c>
      <c r="F8303" t="s">
        <v>41</v>
      </c>
      <c r="G8303">
        <v>0</v>
      </c>
      <c r="H8303">
        <v>94</v>
      </c>
      <c r="I8303" t="str">
        <f>INDEX('DATA - Teams'!$C:$C,MATCH(C8303,'DATA - Teams'!$B:$B,0))</f>
        <v>RICHO</v>
      </c>
    </row>
    <row r="8304" spans="1:9" x14ac:dyDescent="0.2">
      <c r="A8304">
        <v>2019</v>
      </c>
      <c r="B8304">
        <v>4</v>
      </c>
      <c r="C8304" t="s">
        <v>430</v>
      </c>
      <c r="D8304" t="s">
        <v>105</v>
      </c>
      <c r="E8304" t="s">
        <v>13</v>
      </c>
      <c r="F8304" t="s">
        <v>41</v>
      </c>
      <c r="G8304">
        <v>0</v>
      </c>
      <c r="H8304">
        <v>145</v>
      </c>
      <c r="I8304" t="str">
        <f>INDEX('DATA - Teams'!$C:$C,MATCH(C8304,'DATA - Teams'!$B:$B,0))</f>
        <v>RICHO</v>
      </c>
    </row>
    <row r="8305" spans="1:9" x14ac:dyDescent="0.2">
      <c r="A8305">
        <v>2019</v>
      </c>
      <c r="B8305">
        <v>4</v>
      </c>
      <c r="C8305" t="s">
        <v>430</v>
      </c>
      <c r="D8305" t="s">
        <v>365</v>
      </c>
      <c r="E8305" t="s">
        <v>13</v>
      </c>
      <c r="F8305" t="s">
        <v>38</v>
      </c>
      <c r="G8305">
        <v>0</v>
      </c>
      <c r="H8305">
        <v>75</v>
      </c>
      <c r="I8305" t="str">
        <f>INDEX('DATA - Teams'!$C:$C,MATCH(C8305,'DATA - Teams'!$B:$B,0))</f>
        <v>RICHO</v>
      </c>
    </row>
    <row r="8306" spans="1:9" x14ac:dyDescent="0.2">
      <c r="A8306">
        <v>2019</v>
      </c>
      <c r="B8306">
        <v>4</v>
      </c>
      <c r="C8306" t="s">
        <v>430</v>
      </c>
      <c r="D8306" t="s">
        <v>103</v>
      </c>
      <c r="E8306" t="s">
        <v>24</v>
      </c>
      <c r="F8306" t="s">
        <v>43</v>
      </c>
      <c r="G8306">
        <v>0</v>
      </c>
      <c r="H8306">
        <v>93</v>
      </c>
      <c r="I8306" t="str">
        <f>INDEX('DATA - Teams'!$C:$C,MATCH(C8306,'DATA - Teams'!$B:$B,0))</f>
        <v>RICHO</v>
      </c>
    </row>
    <row r="8307" spans="1:9" x14ac:dyDescent="0.2">
      <c r="A8307">
        <v>2019</v>
      </c>
      <c r="B8307">
        <v>4</v>
      </c>
      <c r="C8307" t="s">
        <v>430</v>
      </c>
      <c r="D8307" t="s">
        <v>50</v>
      </c>
      <c r="E8307" t="s">
        <v>32</v>
      </c>
      <c r="F8307" t="s">
        <v>41</v>
      </c>
      <c r="G8307">
        <v>0</v>
      </c>
      <c r="H8307">
        <v>114</v>
      </c>
      <c r="I8307" t="str">
        <f>INDEX('DATA - Teams'!$C:$C,MATCH(C8307,'DATA - Teams'!$B:$B,0))</f>
        <v>RICHO</v>
      </c>
    </row>
    <row r="8308" spans="1:9" x14ac:dyDescent="0.2">
      <c r="A8308">
        <v>2019</v>
      </c>
      <c r="B8308">
        <v>4</v>
      </c>
      <c r="C8308" t="s">
        <v>430</v>
      </c>
      <c r="D8308" t="s">
        <v>385</v>
      </c>
      <c r="E8308" t="s">
        <v>35</v>
      </c>
      <c r="F8308" t="s">
        <v>38</v>
      </c>
      <c r="G8308">
        <v>0</v>
      </c>
      <c r="H8308">
        <v>85</v>
      </c>
      <c r="I8308" t="str">
        <f>INDEX('DATA - Teams'!$C:$C,MATCH(C8308,'DATA - Teams'!$B:$B,0))</f>
        <v>RICHO</v>
      </c>
    </row>
    <row r="8309" spans="1:9" x14ac:dyDescent="0.2">
      <c r="A8309">
        <v>2019</v>
      </c>
      <c r="B8309">
        <v>4</v>
      </c>
      <c r="C8309" t="s">
        <v>430</v>
      </c>
      <c r="D8309" t="s">
        <v>147</v>
      </c>
      <c r="E8309" t="s">
        <v>14</v>
      </c>
      <c r="F8309" t="s">
        <v>52</v>
      </c>
      <c r="G8309">
        <v>0</v>
      </c>
      <c r="H8309">
        <v>85</v>
      </c>
      <c r="I8309" t="str">
        <f>INDEX('DATA - Teams'!$C:$C,MATCH(C8309,'DATA - Teams'!$B:$B,0))</f>
        <v>RICHO</v>
      </c>
    </row>
    <row r="8310" spans="1:9" x14ac:dyDescent="0.2">
      <c r="A8310">
        <v>2019</v>
      </c>
      <c r="B8310">
        <v>4</v>
      </c>
      <c r="C8310" t="s">
        <v>430</v>
      </c>
      <c r="D8310" t="s">
        <v>167</v>
      </c>
      <c r="E8310" t="s">
        <v>14</v>
      </c>
      <c r="F8310" t="s">
        <v>41</v>
      </c>
      <c r="G8310">
        <v>0</v>
      </c>
      <c r="H8310">
        <v>66</v>
      </c>
      <c r="I8310" t="str">
        <f>INDEX('DATA - Teams'!$C:$C,MATCH(C8310,'DATA - Teams'!$B:$B,0))</f>
        <v>RICHO</v>
      </c>
    </row>
    <row r="8311" spans="1:9" x14ac:dyDescent="0.2">
      <c r="A8311">
        <v>2019</v>
      </c>
      <c r="B8311">
        <v>4</v>
      </c>
      <c r="C8311" t="s">
        <v>430</v>
      </c>
      <c r="D8311" t="s">
        <v>299</v>
      </c>
      <c r="E8311" t="s">
        <v>22</v>
      </c>
      <c r="F8311" t="s">
        <v>41</v>
      </c>
      <c r="G8311">
        <v>0</v>
      </c>
      <c r="H8311">
        <v>127</v>
      </c>
      <c r="I8311" t="str">
        <f>INDEX('DATA - Teams'!$C:$C,MATCH(C8311,'DATA - Teams'!$B:$B,0))</f>
        <v>RICHO</v>
      </c>
    </row>
    <row r="8312" spans="1:9" x14ac:dyDescent="0.2">
      <c r="A8312">
        <v>2019</v>
      </c>
      <c r="B8312">
        <v>4</v>
      </c>
      <c r="C8312" t="s">
        <v>430</v>
      </c>
      <c r="D8312" t="s">
        <v>162</v>
      </c>
      <c r="E8312" t="s">
        <v>20</v>
      </c>
      <c r="F8312" t="s">
        <v>38</v>
      </c>
      <c r="G8312">
        <v>117</v>
      </c>
      <c r="H8312">
        <v>66</v>
      </c>
      <c r="I8312" t="str">
        <f>INDEX('DATA - Teams'!$C:$C,MATCH(C8312,'DATA - Teams'!$B:$B,0))</f>
        <v>RICHO</v>
      </c>
    </row>
    <row r="8313" spans="1:9" x14ac:dyDescent="0.2">
      <c r="A8313">
        <v>2019</v>
      </c>
      <c r="B8313">
        <v>4</v>
      </c>
      <c r="C8313" t="s">
        <v>430</v>
      </c>
      <c r="D8313" t="s">
        <v>281</v>
      </c>
      <c r="E8313" t="s">
        <v>21</v>
      </c>
      <c r="F8313" t="s">
        <v>38</v>
      </c>
      <c r="G8313">
        <v>0</v>
      </c>
      <c r="H8313">
        <v>54</v>
      </c>
      <c r="I8313" t="str">
        <f>INDEX('DATA - Teams'!$C:$C,MATCH(C8313,'DATA - Teams'!$B:$B,0))</f>
        <v>RICHO</v>
      </c>
    </row>
    <row r="8314" spans="1:9" x14ac:dyDescent="0.2">
      <c r="A8314">
        <v>2019</v>
      </c>
      <c r="B8314">
        <v>4</v>
      </c>
      <c r="C8314" t="s">
        <v>430</v>
      </c>
      <c r="D8314" t="s">
        <v>199</v>
      </c>
      <c r="E8314" t="s">
        <v>24</v>
      </c>
      <c r="F8314" t="s">
        <v>59</v>
      </c>
      <c r="G8314">
        <v>0</v>
      </c>
      <c r="H8314">
        <v>50</v>
      </c>
      <c r="I8314" t="str">
        <f>INDEX('DATA - Teams'!$C:$C,MATCH(C8314,'DATA - Teams'!$B:$B,0))</f>
        <v>RICHO</v>
      </c>
    </row>
    <row r="8315" spans="1:9" x14ac:dyDescent="0.2">
      <c r="A8315">
        <v>2019</v>
      </c>
      <c r="B8315">
        <v>4</v>
      </c>
      <c r="C8315" t="s">
        <v>430</v>
      </c>
      <c r="D8315" t="s">
        <v>259</v>
      </c>
      <c r="E8315" t="s">
        <v>35</v>
      </c>
      <c r="F8315" t="s">
        <v>59</v>
      </c>
      <c r="G8315">
        <v>0</v>
      </c>
      <c r="H8315">
        <v>66</v>
      </c>
      <c r="I8315" t="str">
        <f>INDEX('DATA - Teams'!$C:$C,MATCH(C8315,'DATA - Teams'!$B:$B,0))</f>
        <v>RICHO</v>
      </c>
    </row>
    <row r="8316" spans="1:9" x14ac:dyDescent="0.2">
      <c r="A8316">
        <v>2019</v>
      </c>
      <c r="B8316">
        <v>4</v>
      </c>
      <c r="C8316" t="s">
        <v>430</v>
      </c>
      <c r="D8316" t="s">
        <v>176</v>
      </c>
      <c r="E8316" t="s">
        <v>35</v>
      </c>
      <c r="F8316" t="s">
        <v>59</v>
      </c>
      <c r="G8316">
        <v>0</v>
      </c>
      <c r="H8316">
        <v>105</v>
      </c>
      <c r="I8316" t="str">
        <f>INDEX('DATA - Teams'!$C:$C,MATCH(C8316,'DATA - Teams'!$B:$B,0))</f>
        <v>RICHO</v>
      </c>
    </row>
    <row r="8317" spans="1:9" x14ac:dyDescent="0.2">
      <c r="A8317">
        <v>2019</v>
      </c>
      <c r="B8317">
        <v>4</v>
      </c>
      <c r="C8317" t="s">
        <v>430</v>
      </c>
      <c r="D8317" t="s">
        <v>206</v>
      </c>
      <c r="E8317" t="s">
        <v>14</v>
      </c>
      <c r="F8317" t="s">
        <v>59</v>
      </c>
      <c r="G8317">
        <v>0</v>
      </c>
      <c r="H8317">
        <v>103</v>
      </c>
      <c r="I8317" t="str">
        <f>INDEX('DATA - Teams'!$C:$C,MATCH(C8317,'DATA - Teams'!$B:$B,0))</f>
        <v>RICHO</v>
      </c>
    </row>
    <row r="8318" spans="1:9" x14ac:dyDescent="0.2">
      <c r="A8318">
        <v>2019</v>
      </c>
      <c r="B8318">
        <v>4</v>
      </c>
      <c r="C8318" t="s">
        <v>427</v>
      </c>
      <c r="D8318" t="s">
        <v>329</v>
      </c>
      <c r="E8318" t="s">
        <v>18</v>
      </c>
      <c r="F8318" t="s">
        <v>41</v>
      </c>
      <c r="G8318">
        <v>0</v>
      </c>
      <c r="H8318">
        <v>140</v>
      </c>
      <c r="I8318" t="str">
        <f>INDEX('DATA - Teams'!$C:$C,MATCH(C8318,'DATA - Teams'!$B:$B,0))</f>
        <v>MELONS</v>
      </c>
    </row>
    <row r="8319" spans="1:9" x14ac:dyDescent="0.2">
      <c r="A8319">
        <v>2019</v>
      </c>
      <c r="B8319">
        <v>4</v>
      </c>
      <c r="C8319" t="s">
        <v>427</v>
      </c>
      <c r="D8319" t="s">
        <v>443</v>
      </c>
      <c r="E8319" t="s">
        <v>18</v>
      </c>
      <c r="F8319" t="s">
        <v>41</v>
      </c>
      <c r="G8319">
        <v>0</v>
      </c>
      <c r="H8319">
        <v>96</v>
      </c>
      <c r="I8319" t="str">
        <f>INDEX('DATA - Teams'!$C:$C,MATCH(C8319,'DATA - Teams'!$B:$B,0))</f>
        <v>MELONS</v>
      </c>
    </row>
    <row r="8320" spans="1:9" x14ac:dyDescent="0.2">
      <c r="A8320">
        <v>2019</v>
      </c>
      <c r="B8320">
        <v>4</v>
      </c>
      <c r="C8320" t="s">
        <v>427</v>
      </c>
      <c r="D8320" t="s">
        <v>265</v>
      </c>
      <c r="E8320" t="s">
        <v>33</v>
      </c>
      <c r="F8320" t="s">
        <v>43</v>
      </c>
      <c r="G8320">
        <v>0</v>
      </c>
      <c r="H8320">
        <v>80</v>
      </c>
      <c r="I8320" t="str">
        <f>INDEX('DATA - Teams'!$C:$C,MATCH(C8320,'DATA - Teams'!$B:$B,0))</f>
        <v>MELONS</v>
      </c>
    </row>
    <row r="8321" spans="1:9" x14ac:dyDescent="0.2">
      <c r="A8321">
        <v>2019</v>
      </c>
      <c r="B8321">
        <v>4</v>
      </c>
      <c r="C8321" t="s">
        <v>427</v>
      </c>
      <c r="D8321" t="s">
        <v>275</v>
      </c>
      <c r="E8321" t="s">
        <v>23</v>
      </c>
      <c r="F8321" t="s">
        <v>38</v>
      </c>
      <c r="G8321">
        <v>0</v>
      </c>
      <c r="H8321">
        <v>91</v>
      </c>
      <c r="I8321" t="str">
        <f>INDEX('DATA - Teams'!$C:$C,MATCH(C8321,'DATA - Teams'!$B:$B,0))</f>
        <v>MELONS</v>
      </c>
    </row>
    <row r="8322" spans="1:9" x14ac:dyDescent="0.2">
      <c r="A8322">
        <v>2019</v>
      </c>
      <c r="B8322">
        <v>4</v>
      </c>
      <c r="C8322" t="s">
        <v>427</v>
      </c>
      <c r="D8322" t="s">
        <v>240</v>
      </c>
      <c r="E8322" t="s">
        <v>23</v>
      </c>
      <c r="F8322" t="s">
        <v>52</v>
      </c>
      <c r="G8322">
        <v>0</v>
      </c>
      <c r="H8322">
        <v>113</v>
      </c>
      <c r="I8322" t="str">
        <f>INDEX('DATA - Teams'!$C:$C,MATCH(C8322,'DATA - Teams'!$B:$B,0))</f>
        <v>MELONS</v>
      </c>
    </row>
    <row r="8323" spans="1:9" x14ac:dyDescent="0.2">
      <c r="A8323">
        <v>2019</v>
      </c>
      <c r="B8323">
        <v>4</v>
      </c>
      <c r="C8323" t="s">
        <v>427</v>
      </c>
      <c r="D8323" t="s">
        <v>409</v>
      </c>
      <c r="E8323" t="s">
        <v>16</v>
      </c>
      <c r="F8323" t="s">
        <v>43</v>
      </c>
      <c r="G8323">
        <v>0</v>
      </c>
      <c r="H8323">
        <v>99</v>
      </c>
      <c r="I8323" t="str">
        <f>INDEX('DATA - Teams'!$C:$C,MATCH(C8323,'DATA - Teams'!$B:$B,0))</f>
        <v>MELONS</v>
      </c>
    </row>
    <row r="8324" spans="1:9" x14ac:dyDescent="0.2">
      <c r="A8324">
        <v>2019</v>
      </c>
      <c r="B8324">
        <v>4</v>
      </c>
      <c r="C8324" t="s">
        <v>427</v>
      </c>
      <c r="D8324" t="s">
        <v>263</v>
      </c>
      <c r="E8324" t="s">
        <v>13</v>
      </c>
      <c r="F8324" t="s">
        <v>41</v>
      </c>
      <c r="G8324">
        <v>0</v>
      </c>
      <c r="H8324">
        <v>65</v>
      </c>
      <c r="I8324" t="str">
        <f>INDEX('DATA - Teams'!$C:$C,MATCH(C8324,'DATA - Teams'!$B:$B,0))</f>
        <v>MELONS</v>
      </c>
    </row>
    <row r="8325" spans="1:9" x14ac:dyDescent="0.2">
      <c r="A8325">
        <v>2019</v>
      </c>
      <c r="B8325">
        <v>4</v>
      </c>
      <c r="C8325" t="s">
        <v>427</v>
      </c>
      <c r="D8325" t="s">
        <v>279</v>
      </c>
      <c r="E8325" t="s">
        <v>32</v>
      </c>
      <c r="F8325" t="s">
        <v>41</v>
      </c>
      <c r="G8325">
        <v>0</v>
      </c>
      <c r="H8325">
        <v>4</v>
      </c>
      <c r="I8325" t="str">
        <f>INDEX('DATA - Teams'!$C:$C,MATCH(C8325,'DATA - Teams'!$B:$B,0))</f>
        <v>MELONS</v>
      </c>
    </row>
    <row r="8326" spans="1:9" x14ac:dyDescent="0.2">
      <c r="A8326">
        <v>2019</v>
      </c>
      <c r="B8326">
        <v>4</v>
      </c>
      <c r="C8326" t="s">
        <v>427</v>
      </c>
      <c r="D8326" t="s">
        <v>242</v>
      </c>
      <c r="E8326" t="s">
        <v>36</v>
      </c>
      <c r="F8326" t="s">
        <v>38</v>
      </c>
      <c r="G8326">
        <v>0</v>
      </c>
      <c r="H8326">
        <v>80</v>
      </c>
      <c r="I8326" t="str">
        <f>INDEX('DATA - Teams'!$C:$C,MATCH(C8326,'DATA - Teams'!$B:$B,0))</f>
        <v>MELONS</v>
      </c>
    </row>
    <row r="8327" spans="1:9" x14ac:dyDescent="0.2">
      <c r="A8327">
        <v>2019</v>
      </c>
      <c r="B8327">
        <v>4</v>
      </c>
      <c r="C8327" t="s">
        <v>427</v>
      </c>
      <c r="D8327" t="s">
        <v>301</v>
      </c>
      <c r="E8327" t="s">
        <v>27</v>
      </c>
      <c r="F8327" t="s">
        <v>41</v>
      </c>
      <c r="G8327">
        <v>0</v>
      </c>
      <c r="H8327">
        <v>169</v>
      </c>
      <c r="I8327" t="str">
        <f>INDEX('DATA - Teams'!$C:$C,MATCH(C8327,'DATA - Teams'!$B:$B,0))</f>
        <v>MELONS</v>
      </c>
    </row>
    <row r="8328" spans="1:9" x14ac:dyDescent="0.2">
      <c r="A8328">
        <v>2019</v>
      </c>
      <c r="B8328">
        <v>4</v>
      </c>
      <c r="C8328" t="s">
        <v>427</v>
      </c>
      <c r="D8328" t="s">
        <v>253</v>
      </c>
      <c r="E8328" t="s">
        <v>27</v>
      </c>
      <c r="F8328" t="s">
        <v>41</v>
      </c>
      <c r="G8328">
        <v>0</v>
      </c>
      <c r="H8328">
        <v>64</v>
      </c>
      <c r="I8328" t="str">
        <f>INDEX('DATA - Teams'!$C:$C,MATCH(C8328,'DATA - Teams'!$B:$B,0))</f>
        <v>MELONS</v>
      </c>
    </row>
    <row r="8329" spans="1:9" x14ac:dyDescent="0.2">
      <c r="A8329">
        <v>2019</v>
      </c>
      <c r="B8329">
        <v>4</v>
      </c>
      <c r="C8329" t="s">
        <v>427</v>
      </c>
      <c r="D8329" t="s">
        <v>177</v>
      </c>
      <c r="E8329" t="s">
        <v>27</v>
      </c>
      <c r="F8329" t="s">
        <v>43</v>
      </c>
      <c r="G8329">
        <v>0</v>
      </c>
      <c r="H8329">
        <v>107</v>
      </c>
      <c r="I8329" t="str">
        <f>INDEX('DATA - Teams'!$C:$C,MATCH(C8329,'DATA - Teams'!$B:$B,0))</f>
        <v>MELONS</v>
      </c>
    </row>
    <row r="8330" spans="1:9" x14ac:dyDescent="0.2">
      <c r="A8330">
        <v>2019</v>
      </c>
      <c r="B8330">
        <v>4</v>
      </c>
      <c r="C8330" t="s">
        <v>427</v>
      </c>
      <c r="D8330" t="s">
        <v>154</v>
      </c>
      <c r="E8330" t="s">
        <v>22</v>
      </c>
      <c r="F8330" t="s">
        <v>43</v>
      </c>
      <c r="G8330">
        <v>0</v>
      </c>
      <c r="H8330">
        <v>84</v>
      </c>
      <c r="I8330" t="str">
        <f>INDEX('DATA - Teams'!$C:$C,MATCH(C8330,'DATA - Teams'!$B:$B,0))</f>
        <v>MELONS</v>
      </c>
    </row>
    <row r="8331" spans="1:9" x14ac:dyDescent="0.2">
      <c r="A8331">
        <v>2019</v>
      </c>
      <c r="B8331">
        <v>4</v>
      </c>
      <c r="C8331" t="s">
        <v>427</v>
      </c>
      <c r="D8331" t="s">
        <v>234</v>
      </c>
      <c r="E8331" t="s">
        <v>22</v>
      </c>
      <c r="F8331" t="s">
        <v>38</v>
      </c>
      <c r="G8331">
        <v>0</v>
      </c>
      <c r="H8331">
        <v>71</v>
      </c>
      <c r="I8331" t="str">
        <f>INDEX('DATA - Teams'!$C:$C,MATCH(C8331,'DATA - Teams'!$B:$B,0))</f>
        <v>MELONS</v>
      </c>
    </row>
    <row r="8332" spans="1:9" x14ac:dyDescent="0.2">
      <c r="A8332">
        <v>2019</v>
      </c>
      <c r="B8332">
        <v>4</v>
      </c>
      <c r="C8332" t="s">
        <v>427</v>
      </c>
      <c r="D8332" t="s">
        <v>207</v>
      </c>
      <c r="E8332" t="s">
        <v>20</v>
      </c>
      <c r="F8332" t="s">
        <v>41</v>
      </c>
      <c r="G8332">
        <v>0</v>
      </c>
      <c r="H8332">
        <v>106</v>
      </c>
      <c r="I8332" t="str">
        <f>INDEX('DATA - Teams'!$C:$C,MATCH(C8332,'DATA - Teams'!$B:$B,0))</f>
        <v>MELONS</v>
      </c>
    </row>
    <row r="8333" spans="1:9" x14ac:dyDescent="0.2">
      <c r="A8333">
        <v>2019</v>
      </c>
      <c r="B8333">
        <v>4</v>
      </c>
      <c r="C8333" t="s">
        <v>427</v>
      </c>
      <c r="D8333" t="s">
        <v>393</v>
      </c>
      <c r="E8333" t="s">
        <v>20</v>
      </c>
      <c r="F8333" t="s">
        <v>38</v>
      </c>
      <c r="G8333">
        <v>0</v>
      </c>
      <c r="H8333">
        <v>39</v>
      </c>
      <c r="I8333" t="str">
        <f>INDEX('DATA - Teams'!$C:$C,MATCH(C8333,'DATA - Teams'!$B:$B,0))</f>
        <v>MELONS</v>
      </c>
    </row>
    <row r="8334" spans="1:9" x14ac:dyDescent="0.2">
      <c r="A8334">
        <v>2019</v>
      </c>
      <c r="B8334">
        <v>4</v>
      </c>
      <c r="C8334" t="s">
        <v>427</v>
      </c>
      <c r="D8334" t="s">
        <v>155</v>
      </c>
      <c r="E8334" t="s">
        <v>20</v>
      </c>
      <c r="F8334" t="s">
        <v>38</v>
      </c>
      <c r="G8334">
        <v>0</v>
      </c>
      <c r="H8334">
        <v>49</v>
      </c>
      <c r="I8334" t="str">
        <f>INDEX('DATA - Teams'!$C:$C,MATCH(C8334,'DATA - Teams'!$B:$B,0))</f>
        <v>MELONS</v>
      </c>
    </row>
    <row r="8335" spans="1:9" x14ac:dyDescent="0.2">
      <c r="A8335">
        <v>2019</v>
      </c>
      <c r="B8335">
        <v>4</v>
      </c>
      <c r="C8335" t="s">
        <v>427</v>
      </c>
      <c r="D8335" t="s">
        <v>358</v>
      </c>
      <c r="E8335" t="s">
        <v>21</v>
      </c>
      <c r="F8335" t="s">
        <v>43</v>
      </c>
      <c r="G8335">
        <v>0</v>
      </c>
      <c r="H8335">
        <v>66</v>
      </c>
      <c r="I8335" t="str">
        <f>INDEX('DATA - Teams'!$C:$C,MATCH(C8335,'DATA - Teams'!$B:$B,0))</f>
        <v>MELONS</v>
      </c>
    </row>
    <row r="8336" spans="1:9" x14ac:dyDescent="0.2">
      <c r="A8336">
        <v>2019</v>
      </c>
      <c r="B8336">
        <v>4</v>
      </c>
      <c r="C8336" t="s">
        <v>427</v>
      </c>
      <c r="D8336" t="s">
        <v>341</v>
      </c>
      <c r="E8336" t="s">
        <v>24</v>
      </c>
      <c r="F8336" t="s">
        <v>59</v>
      </c>
      <c r="G8336">
        <v>0</v>
      </c>
      <c r="H8336">
        <v>0</v>
      </c>
      <c r="I8336" t="str">
        <f>INDEX('DATA - Teams'!$C:$C,MATCH(C8336,'DATA - Teams'!$B:$B,0))</f>
        <v>MELONS</v>
      </c>
    </row>
    <row r="8337" spans="1:9" x14ac:dyDescent="0.2">
      <c r="A8337">
        <v>2019</v>
      </c>
      <c r="B8337">
        <v>4</v>
      </c>
      <c r="C8337" t="s">
        <v>427</v>
      </c>
      <c r="D8337" t="s">
        <v>272</v>
      </c>
      <c r="E8337" t="s">
        <v>17</v>
      </c>
      <c r="F8337" t="s">
        <v>59</v>
      </c>
      <c r="G8337">
        <v>0</v>
      </c>
      <c r="H8337">
        <v>80</v>
      </c>
      <c r="I8337" t="str">
        <f>INDEX('DATA - Teams'!$C:$C,MATCH(C8337,'DATA - Teams'!$B:$B,0))</f>
        <v>MELONS</v>
      </c>
    </row>
    <row r="8338" spans="1:9" x14ac:dyDescent="0.2">
      <c r="A8338">
        <v>2019</v>
      </c>
      <c r="B8338">
        <v>4</v>
      </c>
      <c r="C8338" t="s">
        <v>427</v>
      </c>
      <c r="D8338" t="s">
        <v>282</v>
      </c>
      <c r="E8338" t="s">
        <v>14</v>
      </c>
      <c r="F8338" t="s">
        <v>59</v>
      </c>
      <c r="G8338">
        <v>0</v>
      </c>
      <c r="H8338">
        <v>0</v>
      </c>
      <c r="I8338" t="str">
        <f>INDEX('DATA - Teams'!$C:$C,MATCH(C8338,'DATA - Teams'!$B:$B,0))</f>
        <v>MELONS</v>
      </c>
    </row>
    <row r="8339" spans="1:9" x14ac:dyDescent="0.2">
      <c r="A8339">
        <v>2019</v>
      </c>
      <c r="B8339">
        <v>4</v>
      </c>
      <c r="C8339" t="s">
        <v>427</v>
      </c>
      <c r="D8339" t="s">
        <v>241</v>
      </c>
      <c r="E8339" t="s">
        <v>27</v>
      </c>
      <c r="F8339" t="s">
        <v>59</v>
      </c>
      <c r="G8339">
        <v>0</v>
      </c>
      <c r="H8339">
        <v>114</v>
      </c>
      <c r="I8339" t="str">
        <f>INDEX('DATA - Teams'!$C:$C,MATCH(C8339,'DATA - Teams'!$B:$B,0))</f>
        <v>MELONS</v>
      </c>
    </row>
    <row r="8340" spans="1:9" x14ac:dyDescent="0.2">
      <c r="A8340">
        <v>2019</v>
      </c>
      <c r="B8340">
        <v>4</v>
      </c>
      <c r="C8340" t="s">
        <v>12</v>
      </c>
      <c r="D8340" t="s">
        <v>274</v>
      </c>
      <c r="E8340" t="s">
        <v>18</v>
      </c>
      <c r="F8340" t="s">
        <v>52</v>
      </c>
      <c r="G8340">
        <v>0</v>
      </c>
      <c r="H8340">
        <v>105</v>
      </c>
      <c r="I8340" t="str">
        <f>INDEX('DATA - Teams'!$C:$C,MATCH(C8340,'DATA - Teams'!$B:$B,0))</f>
        <v>LESTER</v>
      </c>
    </row>
    <row r="8341" spans="1:9" x14ac:dyDescent="0.2">
      <c r="A8341">
        <v>2019</v>
      </c>
      <c r="B8341">
        <v>4</v>
      </c>
      <c r="C8341" t="s">
        <v>12</v>
      </c>
      <c r="D8341" t="s">
        <v>428</v>
      </c>
      <c r="E8341" t="s">
        <v>33</v>
      </c>
      <c r="F8341" t="s">
        <v>38</v>
      </c>
      <c r="G8341">
        <v>0</v>
      </c>
      <c r="H8341">
        <v>65</v>
      </c>
      <c r="I8341" t="str">
        <f>INDEX('DATA - Teams'!$C:$C,MATCH(C8341,'DATA - Teams'!$B:$B,0))</f>
        <v>LESTER</v>
      </c>
    </row>
    <row r="8342" spans="1:9" x14ac:dyDescent="0.2">
      <c r="A8342">
        <v>2019</v>
      </c>
      <c r="B8342">
        <v>4</v>
      </c>
      <c r="C8342" t="s">
        <v>12</v>
      </c>
      <c r="D8342" t="s">
        <v>326</v>
      </c>
      <c r="E8342" t="s">
        <v>33</v>
      </c>
      <c r="F8342" t="s">
        <v>41</v>
      </c>
      <c r="G8342">
        <v>0</v>
      </c>
      <c r="H8342">
        <v>108</v>
      </c>
      <c r="I8342" t="str">
        <f>INDEX('DATA - Teams'!$C:$C,MATCH(C8342,'DATA - Teams'!$B:$B,0))</f>
        <v>LESTER</v>
      </c>
    </row>
    <row r="8343" spans="1:9" x14ac:dyDescent="0.2">
      <c r="A8343">
        <v>2019</v>
      </c>
      <c r="B8343">
        <v>4</v>
      </c>
      <c r="C8343" t="s">
        <v>12</v>
      </c>
      <c r="D8343" t="s">
        <v>184</v>
      </c>
      <c r="E8343" t="s">
        <v>10</v>
      </c>
      <c r="F8343" t="s">
        <v>38</v>
      </c>
      <c r="G8343">
        <v>0</v>
      </c>
      <c r="H8343">
        <v>58</v>
      </c>
      <c r="I8343" t="str">
        <f>INDEX('DATA - Teams'!$C:$C,MATCH(C8343,'DATA - Teams'!$B:$B,0))</f>
        <v>LESTER</v>
      </c>
    </row>
    <row r="8344" spans="1:9" x14ac:dyDescent="0.2">
      <c r="A8344">
        <v>2019</v>
      </c>
      <c r="B8344">
        <v>4</v>
      </c>
      <c r="C8344" t="s">
        <v>12</v>
      </c>
      <c r="D8344" t="s">
        <v>159</v>
      </c>
      <c r="E8344" t="s">
        <v>23</v>
      </c>
      <c r="F8344" t="s">
        <v>43</v>
      </c>
      <c r="G8344">
        <v>0</v>
      </c>
      <c r="H8344">
        <v>64</v>
      </c>
      <c r="I8344" t="str">
        <f>INDEX('DATA - Teams'!$C:$C,MATCH(C8344,'DATA - Teams'!$B:$B,0))</f>
        <v>LESTER</v>
      </c>
    </row>
    <row r="8345" spans="1:9" x14ac:dyDescent="0.2">
      <c r="A8345">
        <v>2019</v>
      </c>
      <c r="B8345">
        <v>4</v>
      </c>
      <c r="C8345" t="s">
        <v>12</v>
      </c>
      <c r="D8345" t="s">
        <v>287</v>
      </c>
      <c r="E8345" t="s">
        <v>16</v>
      </c>
      <c r="F8345" t="s">
        <v>38</v>
      </c>
      <c r="G8345">
        <v>0</v>
      </c>
      <c r="H8345">
        <v>134</v>
      </c>
      <c r="I8345" t="str">
        <f>INDEX('DATA - Teams'!$C:$C,MATCH(C8345,'DATA - Teams'!$B:$B,0))</f>
        <v>LESTER</v>
      </c>
    </row>
    <row r="8346" spans="1:9" x14ac:dyDescent="0.2">
      <c r="A8346">
        <v>2019</v>
      </c>
      <c r="B8346">
        <v>4</v>
      </c>
      <c r="C8346" t="s">
        <v>12</v>
      </c>
      <c r="D8346" t="s">
        <v>266</v>
      </c>
      <c r="E8346" t="s">
        <v>16</v>
      </c>
      <c r="F8346" t="s">
        <v>41</v>
      </c>
      <c r="G8346">
        <v>97</v>
      </c>
      <c r="H8346">
        <v>140</v>
      </c>
      <c r="I8346" t="str">
        <f>INDEX('DATA - Teams'!$C:$C,MATCH(C8346,'DATA - Teams'!$B:$B,0))</f>
        <v>LESTER</v>
      </c>
    </row>
    <row r="8347" spans="1:9" x14ac:dyDescent="0.2">
      <c r="A8347">
        <v>2019</v>
      </c>
      <c r="B8347">
        <v>4</v>
      </c>
      <c r="C8347" t="s">
        <v>12</v>
      </c>
      <c r="D8347" t="s">
        <v>188</v>
      </c>
      <c r="E8347" t="s">
        <v>32</v>
      </c>
      <c r="F8347" t="s">
        <v>41</v>
      </c>
      <c r="G8347">
        <v>0</v>
      </c>
      <c r="H8347">
        <v>104</v>
      </c>
      <c r="I8347" t="str">
        <f>INDEX('DATA - Teams'!$C:$C,MATCH(C8347,'DATA - Teams'!$B:$B,0))</f>
        <v>LESTER</v>
      </c>
    </row>
    <row r="8348" spans="1:9" x14ac:dyDescent="0.2">
      <c r="A8348">
        <v>2019</v>
      </c>
      <c r="B8348">
        <v>4</v>
      </c>
      <c r="C8348" t="s">
        <v>12</v>
      </c>
      <c r="D8348" t="s">
        <v>369</v>
      </c>
      <c r="E8348" t="s">
        <v>32</v>
      </c>
      <c r="F8348" t="s">
        <v>41</v>
      </c>
      <c r="G8348">
        <v>0</v>
      </c>
      <c r="H8348">
        <v>113</v>
      </c>
      <c r="I8348" t="str">
        <f>INDEX('DATA - Teams'!$C:$C,MATCH(C8348,'DATA - Teams'!$B:$B,0))</f>
        <v>LESTER</v>
      </c>
    </row>
    <row r="8349" spans="1:9" x14ac:dyDescent="0.2">
      <c r="A8349">
        <v>2019</v>
      </c>
      <c r="B8349">
        <v>4</v>
      </c>
      <c r="C8349" t="s">
        <v>12</v>
      </c>
      <c r="D8349" t="s">
        <v>118</v>
      </c>
      <c r="E8349" t="s">
        <v>17</v>
      </c>
      <c r="F8349" t="s">
        <v>41</v>
      </c>
      <c r="G8349">
        <v>0</v>
      </c>
      <c r="H8349">
        <v>87</v>
      </c>
      <c r="I8349" t="str">
        <f>INDEX('DATA - Teams'!$C:$C,MATCH(C8349,'DATA - Teams'!$B:$B,0))</f>
        <v>LESTER</v>
      </c>
    </row>
    <row r="8350" spans="1:9" x14ac:dyDescent="0.2">
      <c r="A8350">
        <v>2019</v>
      </c>
      <c r="B8350">
        <v>4</v>
      </c>
      <c r="C8350" t="s">
        <v>12</v>
      </c>
      <c r="D8350" t="s">
        <v>96</v>
      </c>
      <c r="E8350" t="s">
        <v>17</v>
      </c>
      <c r="F8350" t="s">
        <v>43</v>
      </c>
      <c r="G8350">
        <v>0</v>
      </c>
      <c r="H8350">
        <v>98</v>
      </c>
      <c r="I8350" t="str">
        <f>INDEX('DATA - Teams'!$C:$C,MATCH(C8350,'DATA - Teams'!$B:$B,0))</f>
        <v>LESTER</v>
      </c>
    </row>
    <row r="8351" spans="1:9" x14ac:dyDescent="0.2">
      <c r="A8351">
        <v>2019</v>
      </c>
      <c r="B8351">
        <v>4</v>
      </c>
      <c r="C8351" t="s">
        <v>12</v>
      </c>
      <c r="D8351" t="s">
        <v>140</v>
      </c>
      <c r="E8351" t="s">
        <v>35</v>
      </c>
      <c r="F8351" t="s">
        <v>38</v>
      </c>
      <c r="G8351">
        <v>0</v>
      </c>
      <c r="H8351">
        <v>114</v>
      </c>
      <c r="I8351" t="str">
        <f>INDEX('DATA - Teams'!$C:$C,MATCH(C8351,'DATA - Teams'!$B:$B,0))</f>
        <v>LESTER</v>
      </c>
    </row>
    <row r="8352" spans="1:9" x14ac:dyDescent="0.2">
      <c r="A8352">
        <v>2019</v>
      </c>
      <c r="B8352">
        <v>4</v>
      </c>
      <c r="C8352" t="s">
        <v>12</v>
      </c>
      <c r="D8352" t="s">
        <v>403</v>
      </c>
      <c r="E8352" t="s">
        <v>36</v>
      </c>
      <c r="F8352" t="s">
        <v>43</v>
      </c>
      <c r="G8352">
        <v>0</v>
      </c>
      <c r="H8352">
        <v>89</v>
      </c>
      <c r="I8352" t="str">
        <f>INDEX('DATA - Teams'!$C:$C,MATCH(C8352,'DATA - Teams'!$B:$B,0))</f>
        <v>LESTER</v>
      </c>
    </row>
    <row r="8353" spans="1:9" x14ac:dyDescent="0.2">
      <c r="A8353">
        <v>2019</v>
      </c>
      <c r="B8353">
        <v>4</v>
      </c>
      <c r="C8353" t="s">
        <v>12</v>
      </c>
      <c r="D8353" t="s">
        <v>212</v>
      </c>
      <c r="E8353" t="s">
        <v>28</v>
      </c>
      <c r="F8353" t="s">
        <v>41</v>
      </c>
      <c r="G8353">
        <v>0</v>
      </c>
      <c r="H8353">
        <v>88</v>
      </c>
      <c r="I8353" t="str">
        <f>INDEX('DATA - Teams'!$C:$C,MATCH(C8353,'DATA - Teams'!$B:$B,0))</f>
        <v>LESTER</v>
      </c>
    </row>
    <row r="8354" spans="1:9" x14ac:dyDescent="0.2">
      <c r="A8354">
        <v>2019</v>
      </c>
      <c r="B8354">
        <v>4</v>
      </c>
      <c r="C8354" t="s">
        <v>12</v>
      </c>
      <c r="D8354" t="s">
        <v>381</v>
      </c>
      <c r="E8354" t="s">
        <v>28</v>
      </c>
      <c r="F8354" t="s">
        <v>43</v>
      </c>
      <c r="G8354">
        <v>0</v>
      </c>
      <c r="H8354">
        <v>86</v>
      </c>
      <c r="I8354" t="str">
        <f>INDEX('DATA - Teams'!$C:$C,MATCH(C8354,'DATA - Teams'!$B:$B,0))</f>
        <v>LESTER</v>
      </c>
    </row>
    <row r="8355" spans="1:9" x14ac:dyDescent="0.2">
      <c r="A8355">
        <v>2019</v>
      </c>
      <c r="B8355">
        <v>4</v>
      </c>
      <c r="C8355" t="s">
        <v>12</v>
      </c>
      <c r="D8355" t="s">
        <v>206</v>
      </c>
      <c r="E8355" t="s">
        <v>28</v>
      </c>
      <c r="F8355" t="s">
        <v>38</v>
      </c>
      <c r="G8355">
        <v>0</v>
      </c>
      <c r="H8355">
        <v>62</v>
      </c>
      <c r="I8355" t="str">
        <f>INDEX('DATA - Teams'!$C:$C,MATCH(C8355,'DATA - Teams'!$B:$B,0))</f>
        <v>LESTER</v>
      </c>
    </row>
    <row r="8356" spans="1:9" x14ac:dyDescent="0.2">
      <c r="A8356">
        <v>2019</v>
      </c>
      <c r="B8356">
        <v>4</v>
      </c>
      <c r="C8356" t="s">
        <v>12</v>
      </c>
      <c r="D8356" t="s">
        <v>67</v>
      </c>
      <c r="E8356" t="s">
        <v>31</v>
      </c>
      <c r="F8356" t="s">
        <v>43</v>
      </c>
      <c r="G8356">
        <v>0</v>
      </c>
      <c r="H8356">
        <v>89</v>
      </c>
      <c r="I8356" t="str">
        <f>INDEX('DATA - Teams'!$C:$C,MATCH(C8356,'DATA - Teams'!$B:$B,0))</f>
        <v>LESTER</v>
      </c>
    </row>
    <row r="8357" spans="1:9" x14ac:dyDescent="0.2">
      <c r="A8357">
        <v>2019</v>
      </c>
      <c r="B8357">
        <v>4</v>
      </c>
      <c r="C8357" t="s">
        <v>12</v>
      </c>
      <c r="D8357" t="s">
        <v>133</v>
      </c>
      <c r="E8357" t="s">
        <v>21</v>
      </c>
      <c r="F8357" t="s">
        <v>41</v>
      </c>
      <c r="G8357">
        <v>0</v>
      </c>
      <c r="H8357">
        <v>102</v>
      </c>
      <c r="I8357" t="str">
        <f>INDEX('DATA - Teams'!$C:$C,MATCH(C8357,'DATA - Teams'!$B:$B,0))</f>
        <v>LESTER</v>
      </c>
    </row>
    <row r="8358" spans="1:9" x14ac:dyDescent="0.2">
      <c r="A8358">
        <v>2019</v>
      </c>
      <c r="B8358">
        <v>4</v>
      </c>
      <c r="C8358" t="s">
        <v>12</v>
      </c>
      <c r="D8358" t="s">
        <v>189</v>
      </c>
      <c r="E8358" t="s">
        <v>35</v>
      </c>
      <c r="F8358" t="s">
        <v>59</v>
      </c>
      <c r="G8358">
        <v>0</v>
      </c>
      <c r="H8358">
        <v>94</v>
      </c>
      <c r="I8358" t="str">
        <f>INDEX('DATA - Teams'!$C:$C,MATCH(C8358,'DATA - Teams'!$B:$B,0))</f>
        <v>LESTER</v>
      </c>
    </row>
    <row r="8359" spans="1:9" x14ac:dyDescent="0.2">
      <c r="A8359">
        <v>2019</v>
      </c>
      <c r="B8359">
        <v>4</v>
      </c>
      <c r="C8359" t="s">
        <v>12</v>
      </c>
      <c r="D8359" t="s">
        <v>247</v>
      </c>
      <c r="E8359" t="s">
        <v>35</v>
      </c>
      <c r="F8359" t="s">
        <v>59</v>
      </c>
      <c r="G8359">
        <v>0</v>
      </c>
      <c r="H8359">
        <v>0</v>
      </c>
      <c r="I8359" t="str">
        <f>INDEX('DATA - Teams'!$C:$C,MATCH(C8359,'DATA - Teams'!$B:$B,0))</f>
        <v>LESTER</v>
      </c>
    </row>
    <row r="8360" spans="1:9" x14ac:dyDescent="0.2">
      <c r="A8360">
        <v>2019</v>
      </c>
      <c r="B8360">
        <v>4</v>
      </c>
      <c r="C8360" t="s">
        <v>12</v>
      </c>
      <c r="D8360" t="s">
        <v>450</v>
      </c>
      <c r="E8360" t="s">
        <v>35</v>
      </c>
      <c r="F8360" t="s">
        <v>59</v>
      </c>
      <c r="G8360">
        <v>0</v>
      </c>
      <c r="H8360">
        <v>119</v>
      </c>
      <c r="I8360" t="str">
        <f>INDEX('DATA - Teams'!$C:$C,MATCH(C8360,'DATA - Teams'!$B:$B,0))</f>
        <v>LESTER</v>
      </c>
    </row>
    <row r="8361" spans="1:9" x14ac:dyDescent="0.2">
      <c r="A8361">
        <v>2019</v>
      </c>
      <c r="B8361">
        <v>4</v>
      </c>
      <c r="C8361" t="s">
        <v>12</v>
      </c>
      <c r="D8361" t="s">
        <v>204</v>
      </c>
      <c r="E8361" t="s">
        <v>20</v>
      </c>
      <c r="F8361" t="s">
        <v>59</v>
      </c>
      <c r="G8361">
        <v>0</v>
      </c>
      <c r="H8361">
        <v>0</v>
      </c>
      <c r="I8361" t="str">
        <f>INDEX('DATA - Teams'!$C:$C,MATCH(C8361,'DATA - Teams'!$B:$B,0))</f>
        <v>LESTER</v>
      </c>
    </row>
    <row r="8362" spans="1:9" x14ac:dyDescent="0.2">
      <c r="A8362">
        <v>2019</v>
      </c>
      <c r="B8362">
        <v>5</v>
      </c>
      <c r="C8362" t="s">
        <v>426</v>
      </c>
      <c r="D8362" t="s">
        <v>316</v>
      </c>
      <c r="E8362" t="s">
        <v>17</v>
      </c>
      <c r="F8362" t="s">
        <v>38</v>
      </c>
      <c r="G8362">
        <v>74</v>
      </c>
      <c r="H8362">
        <v>81</v>
      </c>
      <c r="I8362" t="str">
        <f>INDEX('DATA - Teams'!$C:$C,MATCH(C8362,'DATA - Teams'!$B:$B,0))</f>
        <v>PMAC</v>
      </c>
    </row>
    <row r="8363" spans="1:9" x14ac:dyDescent="0.2">
      <c r="A8363">
        <v>2019</v>
      </c>
      <c r="B8363">
        <v>5</v>
      </c>
      <c r="C8363" t="s">
        <v>426</v>
      </c>
      <c r="D8363" t="s">
        <v>75</v>
      </c>
      <c r="E8363" t="s">
        <v>33</v>
      </c>
      <c r="F8363" t="s">
        <v>43</v>
      </c>
      <c r="G8363">
        <v>90</v>
      </c>
      <c r="H8363">
        <v>116</v>
      </c>
      <c r="I8363" t="str">
        <f>INDEX('DATA - Teams'!$C:$C,MATCH(C8363,'DATA - Teams'!$B:$B,0))</f>
        <v>PMAC</v>
      </c>
    </row>
    <row r="8364" spans="1:9" x14ac:dyDescent="0.2">
      <c r="A8364">
        <v>2019</v>
      </c>
      <c r="B8364">
        <v>5</v>
      </c>
      <c r="C8364" t="s">
        <v>426</v>
      </c>
      <c r="D8364" t="s">
        <v>252</v>
      </c>
      <c r="E8364" t="s">
        <v>33</v>
      </c>
      <c r="F8364" t="s">
        <v>38</v>
      </c>
      <c r="G8364">
        <v>91</v>
      </c>
      <c r="H8364">
        <v>93</v>
      </c>
      <c r="I8364" t="str">
        <f>INDEX('DATA - Teams'!$C:$C,MATCH(C8364,'DATA - Teams'!$B:$B,0))</f>
        <v>PMAC</v>
      </c>
    </row>
    <row r="8365" spans="1:9" x14ac:dyDescent="0.2">
      <c r="A8365">
        <v>2019</v>
      </c>
      <c r="B8365">
        <v>5</v>
      </c>
      <c r="C8365" t="s">
        <v>426</v>
      </c>
      <c r="D8365" t="s">
        <v>156</v>
      </c>
      <c r="E8365" t="s">
        <v>33</v>
      </c>
      <c r="F8365" t="s">
        <v>41</v>
      </c>
      <c r="G8365">
        <v>93</v>
      </c>
      <c r="H8365">
        <v>85</v>
      </c>
      <c r="I8365" t="str">
        <f>INDEX('DATA - Teams'!$C:$C,MATCH(C8365,'DATA - Teams'!$B:$B,0))</f>
        <v>PMAC</v>
      </c>
    </row>
    <row r="8366" spans="1:9" x14ac:dyDescent="0.2">
      <c r="A8366">
        <v>2019</v>
      </c>
      <c r="B8366">
        <v>5</v>
      </c>
      <c r="C8366" t="s">
        <v>426</v>
      </c>
      <c r="D8366" t="s">
        <v>86</v>
      </c>
      <c r="E8366" t="s">
        <v>10</v>
      </c>
      <c r="F8366" t="s">
        <v>43</v>
      </c>
      <c r="G8366">
        <v>76</v>
      </c>
      <c r="H8366">
        <v>96</v>
      </c>
      <c r="I8366" t="str">
        <f>INDEX('DATA - Teams'!$C:$C,MATCH(C8366,'DATA - Teams'!$B:$B,0))</f>
        <v>PMAC</v>
      </c>
    </row>
    <row r="8367" spans="1:9" x14ac:dyDescent="0.2">
      <c r="A8367">
        <v>2019</v>
      </c>
      <c r="B8367">
        <v>5</v>
      </c>
      <c r="C8367" t="s">
        <v>426</v>
      </c>
      <c r="D8367" t="s">
        <v>165</v>
      </c>
      <c r="E8367" t="s">
        <v>10</v>
      </c>
      <c r="F8367" t="s">
        <v>41</v>
      </c>
      <c r="G8367">
        <v>102</v>
      </c>
      <c r="H8367">
        <v>118</v>
      </c>
      <c r="I8367" t="str">
        <f>INDEX('DATA - Teams'!$C:$C,MATCH(C8367,'DATA - Teams'!$B:$B,0))</f>
        <v>PMAC</v>
      </c>
    </row>
    <row r="8368" spans="1:9" x14ac:dyDescent="0.2">
      <c r="A8368">
        <v>2019</v>
      </c>
      <c r="B8368">
        <v>5</v>
      </c>
      <c r="C8368" t="s">
        <v>426</v>
      </c>
      <c r="D8368" t="s">
        <v>164</v>
      </c>
      <c r="E8368" t="s">
        <v>16</v>
      </c>
      <c r="F8368" t="s">
        <v>41</v>
      </c>
      <c r="G8368">
        <v>95</v>
      </c>
      <c r="H8368">
        <v>110</v>
      </c>
      <c r="I8368" t="str">
        <f>INDEX('DATA - Teams'!$C:$C,MATCH(C8368,'DATA - Teams'!$B:$B,0))</f>
        <v>PMAC</v>
      </c>
    </row>
    <row r="8369" spans="1:9" x14ac:dyDescent="0.2">
      <c r="A8369">
        <v>2019</v>
      </c>
      <c r="B8369">
        <v>5</v>
      </c>
      <c r="C8369" t="s">
        <v>426</v>
      </c>
      <c r="D8369" t="s">
        <v>221</v>
      </c>
      <c r="E8369" t="s">
        <v>31</v>
      </c>
      <c r="F8369" t="s">
        <v>52</v>
      </c>
      <c r="G8369">
        <v>85</v>
      </c>
      <c r="H8369">
        <v>95</v>
      </c>
      <c r="I8369" t="str">
        <f>INDEX('DATA - Teams'!$C:$C,MATCH(C8369,'DATA - Teams'!$B:$B,0))</f>
        <v>PMAC</v>
      </c>
    </row>
    <row r="8370" spans="1:9" x14ac:dyDescent="0.2">
      <c r="A8370">
        <v>2019</v>
      </c>
      <c r="B8370">
        <v>5</v>
      </c>
      <c r="C8370" t="s">
        <v>426</v>
      </c>
      <c r="D8370" t="s">
        <v>368</v>
      </c>
      <c r="E8370" t="s">
        <v>31</v>
      </c>
      <c r="F8370" t="s">
        <v>41</v>
      </c>
      <c r="G8370">
        <v>106</v>
      </c>
      <c r="H8370">
        <v>87</v>
      </c>
      <c r="I8370" t="str">
        <f>INDEX('DATA - Teams'!$C:$C,MATCH(C8370,'DATA - Teams'!$B:$B,0))</f>
        <v>PMAC</v>
      </c>
    </row>
    <row r="8371" spans="1:9" x14ac:dyDescent="0.2">
      <c r="A8371">
        <v>2019</v>
      </c>
      <c r="B8371">
        <v>5</v>
      </c>
      <c r="C8371" t="s">
        <v>426</v>
      </c>
      <c r="D8371" t="s">
        <v>302</v>
      </c>
      <c r="E8371" t="s">
        <v>36</v>
      </c>
      <c r="F8371" t="s">
        <v>41</v>
      </c>
      <c r="G8371">
        <v>94</v>
      </c>
      <c r="H8371">
        <v>102</v>
      </c>
      <c r="I8371" t="str">
        <f>INDEX('DATA - Teams'!$C:$C,MATCH(C8371,'DATA - Teams'!$B:$B,0))</f>
        <v>PMAC</v>
      </c>
    </row>
    <row r="8372" spans="1:9" x14ac:dyDescent="0.2">
      <c r="A8372">
        <v>2019</v>
      </c>
      <c r="B8372">
        <v>5</v>
      </c>
      <c r="C8372" t="s">
        <v>426</v>
      </c>
      <c r="D8372" t="s">
        <v>161</v>
      </c>
      <c r="E8372" t="s">
        <v>36</v>
      </c>
      <c r="F8372" t="s">
        <v>43</v>
      </c>
      <c r="G8372">
        <v>115</v>
      </c>
      <c r="H8372">
        <v>111</v>
      </c>
      <c r="I8372" t="str">
        <f>INDEX('DATA - Teams'!$C:$C,MATCH(C8372,'DATA - Teams'!$B:$B,0))</f>
        <v>PMAC</v>
      </c>
    </row>
    <row r="8373" spans="1:9" x14ac:dyDescent="0.2">
      <c r="A8373">
        <v>2019</v>
      </c>
      <c r="B8373">
        <v>5</v>
      </c>
      <c r="C8373" t="s">
        <v>426</v>
      </c>
      <c r="D8373" t="s">
        <v>314</v>
      </c>
      <c r="E8373" t="s">
        <v>32</v>
      </c>
      <c r="F8373" t="s">
        <v>41</v>
      </c>
      <c r="G8373">
        <v>101</v>
      </c>
      <c r="H8373">
        <v>68</v>
      </c>
      <c r="I8373" t="str">
        <f>INDEX('DATA - Teams'!$C:$C,MATCH(C8373,'DATA - Teams'!$B:$B,0))</f>
        <v>PMAC</v>
      </c>
    </row>
    <row r="8374" spans="1:9" x14ac:dyDescent="0.2">
      <c r="A8374">
        <v>2019</v>
      </c>
      <c r="B8374">
        <v>5</v>
      </c>
      <c r="C8374" t="s">
        <v>426</v>
      </c>
      <c r="D8374" t="s">
        <v>258</v>
      </c>
      <c r="E8374" t="s">
        <v>24</v>
      </c>
      <c r="F8374" t="s">
        <v>41</v>
      </c>
      <c r="G8374">
        <v>91</v>
      </c>
      <c r="H8374">
        <v>62</v>
      </c>
      <c r="I8374" t="str">
        <f>INDEX('DATA - Teams'!$C:$C,MATCH(C8374,'DATA - Teams'!$B:$B,0))</f>
        <v>PMAC</v>
      </c>
    </row>
    <row r="8375" spans="1:9" x14ac:dyDescent="0.2">
      <c r="A8375">
        <v>2019</v>
      </c>
      <c r="B8375">
        <v>5</v>
      </c>
      <c r="C8375" t="s">
        <v>426</v>
      </c>
      <c r="D8375" t="s">
        <v>260</v>
      </c>
      <c r="E8375" t="s">
        <v>24</v>
      </c>
      <c r="F8375" t="s">
        <v>38</v>
      </c>
      <c r="G8375">
        <v>108</v>
      </c>
      <c r="H8375">
        <v>139</v>
      </c>
      <c r="I8375" t="str">
        <f>INDEX('DATA - Teams'!$C:$C,MATCH(C8375,'DATA - Teams'!$B:$B,0))</f>
        <v>PMAC</v>
      </c>
    </row>
    <row r="8376" spans="1:9" x14ac:dyDescent="0.2">
      <c r="A8376">
        <v>2019</v>
      </c>
      <c r="B8376">
        <v>5</v>
      </c>
      <c r="C8376" t="s">
        <v>426</v>
      </c>
      <c r="D8376" t="s">
        <v>356</v>
      </c>
      <c r="E8376" t="s">
        <v>22</v>
      </c>
      <c r="F8376" t="s">
        <v>38</v>
      </c>
      <c r="G8376">
        <v>71</v>
      </c>
      <c r="H8376">
        <v>95</v>
      </c>
      <c r="I8376" t="str">
        <f>INDEX('DATA - Teams'!$C:$C,MATCH(C8376,'DATA - Teams'!$B:$B,0))</f>
        <v>PMAC</v>
      </c>
    </row>
    <row r="8377" spans="1:9" x14ac:dyDescent="0.2">
      <c r="A8377">
        <v>2019</v>
      </c>
      <c r="B8377">
        <v>5</v>
      </c>
      <c r="C8377" t="s">
        <v>426</v>
      </c>
      <c r="D8377" t="s">
        <v>348</v>
      </c>
      <c r="E8377" t="s">
        <v>27</v>
      </c>
      <c r="F8377" t="s">
        <v>38</v>
      </c>
      <c r="G8377">
        <v>95</v>
      </c>
      <c r="H8377">
        <v>110</v>
      </c>
      <c r="I8377" t="str">
        <f>INDEX('DATA - Teams'!$C:$C,MATCH(C8377,'DATA - Teams'!$B:$B,0))</f>
        <v>PMAC</v>
      </c>
    </row>
    <row r="8378" spans="1:9" x14ac:dyDescent="0.2">
      <c r="A8378">
        <v>2019</v>
      </c>
      <c r="B8378">
        <v>5</v>
      </c>
      <c r="C8378" t="s">
        <v>426</v>
      </c>
      <c r="D8378" t="s">
        <v>193</v>
      </c>
      <c r="E8378" t="s">
        <v>21</v>
      </c>
      <c r="F8378" t="s">
        <v>43</v>
      </c>
      <c r="G8378">
        <v>86</v>
      </c>
      <c r="H8378">
        <v>117</v>
      </c>
      <c r="I8378" t="str">
        <f>INDEX('DATA - Teams'!$C:$C,MATCH(C8378,'DATA - Teams'!$B:$B,0))</f>
        <v>PMAC</v>
      </c>
    </row>
    <row r="8379" spans="1:9" x14ac:dyDescent="0.2">
      <c r="A8379">
        <v>2019</v>
      </c>
      <c r="B8379">
        <v>5</v>
      </c>
      <c r="C8379" t="s">
        <v>426</v>
      </c>
      <c r="D8379" t="s">
        <v>168</v>
      </c>
      <c r="E8379" t="s">
        <v>13</v>
      </c>
      <c r="F8379" t="s">
        <v>43</v>
      </c>
      <c r="G8379">
        <v>110</v>
      </c>
      <c r="H8379">
        <v>121</v>
      </c>
      <c r="I8379" t="str">
        <f>INDEX('DATA - Teams'!$C:$C,MATCH(C8379,'DATA - Teams'!$B:$B,0))</f>
        <v>PMAC</v>
      </c>
    </row>
    <row r="8380" spans="1:9" x14ac:dyDescent="0.2">
      <c r="A8380">
        <v>2019</v>
      </c>
      <c r="B8380">
        <v>5</v>
      </c>
      <c r="C8380" t="s">
        <v>426</v>
      </c>
      <c r="D8380" t="s">
        <v>362</v>
      </c>
      <c r="E8380" t="s">
        <v>10</v>
      </c>
      <c r="F8380" t="s">
        <v>59</v>
      </c>
      <c r="G8380">
        <v>83</v>
      </c>
      <c r="H8380">
        <v>58</v>
      </c>
      <c r="I8380" t="str">
        <f>INDEX('DATA - Teams'!$C:$C,MATCH(C8380,'DATA - Teams'!$B:$B,0))</f>
        <v>PMAC</v>
      </c>
    </row>
    <row r="8381" spans="1:9" x14ac:dyDescent="0.2">
      <c r="A8381">
        <v>2019</v>
      </c>
      <c r="B8381">
        <v>5</v>
      </c>
      <c r="C8381" t="s">
        <v>426</v>
      </c>
      <c r="D8381" t="s">
        <v>448</v>
      </c>
      <c r="E8381" t="s">
        <v>31</v>
      </c>
      <c r="F8381" t="s">
        <v>59</v>
      </c>
      <c r="G8381">
        <v>124</v>
      </c>
      <c r="H8381">
        <v>75</v>
      </c>
      <c r="I8381" t="str">
        <f>INDEX('DATA - Teams'!$C:$C,MATCH(C8381,'DATA - Teams'!$B:$B,0))</f>
        <v>PMAC</v>
      </c>
    </row>
    <row r="8382" spans="1:9" x14ac:dyDescent="0.2">
      <c r="A8382">
        <v>2019</v>
      </c>
      <c r="B8382">
        <v>5</v>
      </c>
      <c r="C8382" t="s">
        <v>426</v>
      </c>
      <c r="D8382" t="s">
        <v>45</v>
      </c>
      <c r="E8382" t="s">
        <v>32</v>
      </c>
      <c r="F8382" t="s">
        <v>59</v>
      </c>
      <c r="G8382">
        <v>58</v>
      </c>
      <c r="H8382">
        <v>0</v>
      </c>
      <c r="I8382" t="str">
        <f>INDEX('DATA - Teams'!$C:$C,MATCH(C8382,'DATA - Teams'!$B:$B,0))</f>
        <v>PMAC</v>
      </c>
    </row>
    <row r="8383" spans="1:9" x14ac:dyDescent="0.2">
      <c r="A8383">
        <v>2019</v>
      </c>
      <c r="B8383">
        <v>5</v>
      </c>
      <c r="C8383" t="s">
        <v>426</v>
      </c>
      <c r="D8383" t="s">
        <v>255</v>
      </c>
      <c r="E8383" t="s">
        <v>27</v>
      </c>
      <c r="F8383" t="s">
        <v>59</v>
      </c>
      <c r="G8383">
        <v>68</v>
      </c>
      <c r="H8383">
        <v>106</v>
      </c>
      <c r="I8383" t="str">
        <f>INDEX('DATA - Teams'!$C:$C,MATCH(C8383,'DATA - Teams'!$B:$B,0))</f>
        <v>PMAC</v>
      </c>
    </row>
    <row r="8384" spans="1:9" x14ac:dyDescent="0.2">
      <c r="A8384">
        <v>2019</v>
      </c>
      <c r="B8384">
        <v>5</v>
      </c>
      <c r="C8384" t="s">
        <v>7</v>
      </c>
      <c r="D8384" t="s">
        <v>115</v>
      </c>
      <c r="E8384" t="s">
        <v>33</v>
      </c>
      <c r="F8384" t="s">
        <v>43</v>
      </c>
      <c r="G8384">
        <v>81</v>
      </c>
      <c r="H8384">
        <v>47</v>
      </c>
      <c r="I8384" t="str">
        <f>INDEX('DATA - Teams'!$C:$C,MATCH(C8384,'DATA - Teams'!$B:$B,0))</f>
        <v>JMERC</v>
      </c>
    </row>
    <row r="8385" spans="1:9" x14ac:dyDescent="0.2">
      <c r="A8385">
        <v>2019</v>
      </c>
      <c r="B8385">
        <v>5</v>
      </c>
      <c r="C8385" t="s">
        <v>7</v>
      </c>
      <c r="D8385" t="s">
        <v>328</v>
      </c>
      <c r="E8385" t="s">
        <v>23</v>
      </c>
      <c r="F8385" t="s">
        <v>41</v>
      </c>
      <c r="G8385">
        <v>93</v>
      </c>
      <c r="H8385">
        <v>77</v>
      </c>
      <c r="I8385" t="str">
        <f>INDEX('DATA - Teams'!$C:$C,MATCH(C8385,'DATA - Teams'!$B:$B,0))</f>
        <v>JMERC</v>
      </c>
    </row>
    <row r="8386" spans="1:9" x14ac:dyDescent="0.2">
      <c r="A8386">
        <v>2019</v>
      </c>
      <c r="B8386">
        <v>5</v>
      </c>
      <c r="C8386" t="s">
        <v>7</v>
      </c>
      <c r="D8386" t="s">
        <v>82</v>
      </c>
      <c r="E8386" t="s">
        <v>23</v>
      </c>
      <c r="F8386" t="s">
        <v>41</v>
      </c>
      <c r="G8386">
        <v>91</v>
      </c>
      <c r="H8386">
        <v>70</v>
      </c>
      <c r="I8386" t="str">
        <f>INDEX('DATA - Teams'!$C:$C,MATCH(C8386,'DATA - Teams'!$B:$B,0))</f>
        <v>JMERC</v>
      </c>
    </row>
    <row r="8387" spans="1:9" x14ac:dyDescent="0.2">
      <c r="A8387">
        <v>2019</v>
      </c>
      <c r="B8387">
        <v>5</v>
      </c>
      <c r="C8387" t="s">
        <v>7</v>
      </c>
      <c r="D8387" t="s">
        <v>405</v>
      </c>
      <c r="E8387" t="s">
        <v>16</v>
      </c>
      <c r="F8387" t="s">
        <v>41</v>
      </c>
      <c r="G8387">
        <v>92</v>
      </c>
      <c r="H8387">
        <v>86</v>
      </c>
      <c r="I8387" t="str">
        <f>INDEX('DATA - Teams'!$C:$C,MATCH(C8387,'DATA - Teams'!$B:$B,0))</f>
        <v>JMERC</v>
      </c>
    </row>
    <row r="8388" spans="1:9" x14ac:dyDescent="0.2">
      <c r="A8388">
        <v>2019</v>
      </c>
      <c r="B8388">
        <v>5</v>
      </c>
      <c r="C8388" t="s">
        <v>7</v>
      </c>
      <c r="D8388" t="s">
        <v>336</v>
      </c>
      <c r="E8388" t="s">
        <v>18</v>
      </c>
      <c r="F8388" t="s">
        <v>38</v>
      </c>
      <c r="G8388">
        <v>81</v>
      </c>
      <c r="H8388">
        <v>67</v>
      </c>
      <c r="I8388" t="str">
        <f>INDEX('DATA - Teams'!$C:$C,MATCH(C8388,'DATA - Teams'!$B:$B,0))</f>
        <v>JMERC</v>
      </c>
    </row>
    <row r="8389" spans="1:9" x14ac:dyDescent="0.2">
      <c r="A8389">
        <v>2019</v>
      </c>
      <c r="B8389">
        <v>5</v>
      </c>
      <c r="C8389" t="s">
        <v>7</v>
      </c>
      <c r="D8389" t="s">
        <v>445</v>
      </c>
      <c r="E8389" t="s">
        <v>18</v>
      </c>
      <c r="F8389" t="s">
        <v>41</v>
      </c>
      <c r="G8389">
        <v>101</v>
      </c>
      <c r="H8389">
        <v>105</v>
      </c>
      <c r="I8389" t="str">
        <f>INDEX('DATA - Teams'!$C:$C,MATCH(C8389,'DATA - Teams'!$B:$B,0))</f>
        <v>JMERC</v>
      </c>
    </row>
    <row r="8390" spans="1:9" x14ac:dyDescent="0.2">
      <c r="A8390">
        <v>2019</v>
      </c>
      <c r="B8390">
        <v>5</v>
      </c>
      <c r="C8390" t="s">
        <v>7</v>
      </c>
      <c r="D8390" t="s">
        <v>171</v>
      </c>
      <c r="E8390" t="s">
        <v>31</v>
      </c>
      <c r="F8390" t="s">
        <v>38</v>
      </c>
      <c r="G8390">
        <v>94</v>
      </c>
      <c r="H8390">
        <v>72</v>
      </c>
      <c r="I8390" t="str">
        <f>INDEX('DATA - Teams'!$C:$C,MATCH(C8390,'DATA - Teams'!$B:$B,0))</f>
        <v>JMERC</v>
      </c>
    </row>
    <row r="8391" spans="1:9" x14ac:dyDescent="0.2">
      <c r="A8391">
        <v>2019</v>
      </c>
      <c r="B8391">
        <v>5</v>
      </c>
      <c r="C8391" t="s">
        <v>7</v>
      </c>
      <c r="D8391" t="s">
        <v>123</v>
      </c>
      <c r="E8391" t="s">
        <v>31</v>
      </c>
      <c r="F8391" t="s">
        <v>41</v>
      </c>
      <c r="G8391">
        <v>112</v>
      </c>
      <c r="H8391">
        <v>96</v>
      </c>
      <c r="I8391" t="str">
        <f>INDEX('DATA - Teams'!$C:$C,MATCH(C8391,'DATA - Teams'!$B:$B,0))</f>
        <v>JMERC</v>
      </c>
    </row>
    <row r="8392" spans="1:9" x14ac:dyDescent="0.2">
      <c r="A8392">
        <v>2019</v>
      </c>
      <c r="B8392">
        <v>5</v>
      </c>
      <c r="C8392" t="s">
        <v>7</v>
      </c>
      <c r="D8392" t="s">
        <v>248</v>
      </c>
      <c r="E8392" t="s">
        <v>28</v>
      </c>
      <c r="F8392" t="s">
        <v>43</v>
      </c>
      <c r="G8392">
        <v>105</v>
      </c>
      <c r="H8392">
        <v>110</v>
      </c>
      <c r="I8392" t="str">
        <f>INDEX('DATA - Teams'!$C:$C,MATCH(C8392,'DATA - Teams'!$B:$B,0))</f>
        <v>JMERC</v>
      </c>
    </row>
    <row r="8393" spans="1:9" x14ac:dyDescent="0.2">
      <c r="A8393">
        <v>2019</v>
      </c>
      <c r="B8393">
        <v>5</v>
      </c>
      <c r="C8393" t="s">
        <v>7</v>
      </c>
      <c r="D8393" t="s">
        <v>306</v>
      </c>
      <c r="E8393" t="s">
        <v>28</v>
      </c>
      <c r="F8393" t="s">
        <v>41</v>
      </c>
      <c r="G8393">
        <v>120</v>
      </c>
      <c r="H8393">
        <v>108</v>
      </c>
      <c r="I8393" t="str">
        <f>INDEX('DATA - Teams'!$C:$C,MATCH(C8393,'DATA - Teams'!$B:$B,0))</f>
        <v>JMERC</v>
      </c>
    </row>
    <row r="8394" spans="1:9" x14ac:dyDescent="0.2">
      <c r="A8394">
        <v>2019</v>
      </c>
      <c r="B8394">
        <v>5</v>
      </c>
      <c r="C8394" t="s">
        <v>7</v>
      </c>
      <c r="D8394" t="s">
        <v>179</v>
      </c>
      <c r="E8394" t="s">
        <v>35</v>
      </c>
      <c r="F8394" t="s">
        <v>38</v>
      </c>
      <c r="G8394">
        <v>91</v>
      </c>
      <c r="H8394">
        <v>93</v>
      </c>
      <c r="I8394" t="str">
        <f>INDEX('DATA - Teams'!$C:$C,MATCH(C8394,'DATA - Teams'!$B:$B,0))</f>
        <v>JMERC</v>
      </c>
    </row>
    <row r="8395" spans="1:9" x14ac:dyDescent="0.2">
      <c r="A8395">
        <v>2019</v>
      </c>
      <c r="B8395">
        <v>5</v>
      </c>
      <c r="C8395" t="s">
        <v>7</v>
      </c>
      <c r="D8395" t="s">
        <v>44</v>
      </c>
      <c r="E8395" t="s">
        <v>36</v>
      </c>
      <c r="F8395" t="s">
        <v>43</v>
      </c>
      <c r="G8395">
        <v>89</v>
      </c>
      <c r="H8395">
        <v>97</v>
      </c>
      <c r="I8395" t="str">
        <f>INDEX('DATA - Teams'!$C:$C,MATCH(C8395,'DATA - Teams'!$B:$B,0))</f>
        <v>JMERC</v>
      </c>
    </row>
    <row r="8396" spans="1:9" x14ac:dyDescent="0.2">
      <c r="A8396">
        <v>2019</v>
      </c>
      <c r="B8396">
        <v>5</v>
      </c>
      <c r="C8396" t="s">
        <v>7</v>
      </c>
      <c r="D8396" t="s">
        <v>291</v>
      </c>
      <c r="E8396" t="s">
        <v>36</v>
      </c>
      <c r="F8396" t="s">
        <v>38</v>
      </c>
      <c r="G8396">
        <v>96</v>
      </c>
      <c r="H8396">
        <v>98</v>
      </c>
      <c r="I8396" t="str">
        <f>INDEX('DATA - Teams'!$C:$C,MATCH(C8396,'DATA - Teams'!$B:$B,0))</f>
        <v>JMERC</v>
      </c>
    </row>
    <row r="8397" spans="1:9" x14ac:dyDescent="0.2">
      <c r="A8397">
        <v>2019</v>
      </c>
      <c r="B8397">
        <v>5</v>
      </c>
      <c r="C8397" t="s">
        <v>7</v>
      </c>
      <c r="D8397" t="s">
        <v>245</v>
      </c>
      <c r="E8397" t="s">
        <v>32</v>
      </c>
      <c r="F8397" t="s">
        <v>43</v>
      </c>
      <c r="G8397">
        <v>83</v>
      </c>
      <c r="H8397">
        <v>91</v>
      </c>
      <c r="I8397" t="str">
        <f>INDEX('DATA - Teams'!$C:$C,MATCH(C8397,'DATA - Teams'!$B:$B,0))</f>
        <v>JMERC</v>
      </c>
    </row>
    <row r="8398" spans="1:9" x14ac:dyDescent="0.2">
      <c r="A8398">
        <v>2019</v>
      </c>
      <c r="B8398">
        <v>5</v>
      </c>
      <c r="C8398" t="s">
        <v>7</v>
      </c>
      <c r="D8398" t="s">
        <v>39</v>
      </c>
      <c r="E8398" t="s">
        <v>22</v>
      </c>
      <c r="F8398" t="s">
        <v>41</v>
      </c>
      <c r="G8398">
        <v>113</v>
      </c>
      <c r="H8398">
        <v>97</v>
      </c>
      <c r="I8398" t="str">
        <f>INDEX('DATA - Teams'!$C:$C,MATCH(C8398,'DATA - Teams'!$B:$B,0))</f>
        <v>JMERC</v>
      </c>
    </row>
    <row r="8399" spans="1:9" x14ac:dyDescent="0.2">
      <c r="A8399">
        <v>2019</v>
      </c>
      <c r="B8399">
        <v>5</v>
      </c>
      <c r="C8399" t="s">
        <v>7</v>
      </c>
      <c r="D8399" t="s">
        <v>134</v>
      </c>
      <c r="E8399" t="s">
        <v>27</v>
      </c>
      <c r="F8399" t="s">
        <v>43</v>
      </c>
      <c r="G8399">
        <v>92</v>
      </c>
      <c r="H8399">
        <v>84</v>
      </c>
      <c r="I8399" t="str">
        <f>INDEX('DATA - Teams'!$C:$C,MATCH(C8399,'DATA - Teams'!$B:$B,0))</f>
        <v>JMERC</v>
      </c>
    </row>
    <row r="8400" spans="1:9" x14ac:dyDescent="0.2">
      <c r="A8400">
        <v>2019</v>
      </c>
      <c r="B8400">
        <v>5</v>
      </c>
      <c r="C8400" t="s">
        <v>7</v>
      </c>
      <c r="D8400" t="s">
        <v>216</v>
      </c>
      <c r="E8400" t="s">
        <v>21</v>
      </c>
      <c r="F8400" t="s">
        <v>52</v>
      </c>
      <c r="G8400">
        <v>112</v>
      </c>
      <c r="H8400">
        <v>116</v>
      </c>
      <c r="I8400" t="str">
        <f>INDEX('DATA - Teams'!$C:$C,MATCH(C8400,'DATA - Teams'!$B:$B,0))</f>
        <v>JMERC</v>
      </c>
    </row>
    <row r="8401" spans="1:9" x14ac:dyDescent="0.2">
      <c r="A8401">
        <v>2019</v>
      </c>
      <c r="B8401">
        <v>5</v>
      </c>
      <c r="C8401" t="s">
        <v>7</v>
      </c>
      <c r="D8401" t="s">
        <v>129</v>
      </c>
      <c r="E8401" t="s">
        <v>20</v>
      </c>
      <c r="F8401" t="s">
        <v>38</v>
      </c>
      <c r="G8401">
        <v>71</v>
      </c>
      <c r="H8401">
        <v>50</v>
      </c>
      <c r="I8401" t="str">
        <f>INDEX('DATA - Teams'!$C:$C,MATCH(C8401,'DATA - Teams'!$B:$B,0))</f>
        <v>JMERC</v>
      </c>
    </row>
    <row r="8402" spans="1:9" x14ac:dyDescent="0.2">
      <c r="A8402">
        <v>2019</v>
      </c>
      <c r="B8402">
        <v>5</v>
      </c>
      <c r="C8402" t="s">
        <v>7</v>
      </c>
      <c r="D8402" t="s">
        <v>166</v>
      </c>
      <c r="E8402" t="s">
        <v>14</v>
      </c>
      <c r="F8402" t="s">
        <v>59</v>
      </c>
      <c r="G8402">
        <v>65</v>
      </c>
      <c r="H8402">
        <v>0</v>
      </c>
      <c r="I8402" t="str">
        <f>INDEX('DATA - Teams'!$C:$C,MATCH(C8402,'DATA - Teams'!$B:$B,0))</f>
        <v>JMERC</v>
      </c>
    </row>
    <row r="8403" spans="1:9" x14ac:dyDescent="0.2">
      <c r="A8403">
        <v>2019</v>
      </c>
      <c r="B8403">
        <v>5</v>
      </c>
      <c r="C8403" t="s">
        <v>7</v>
      </c>
      <c r="D8403" t="s">
        <v>200</v>
      </c>
      <c r="E8403" t="s">
        <v>28</v>
      </c>
      <c r="F8403" t="s">
        <v>59</v>
      </c>
      <c r="G8403">
        <v>80</v>
      </c>
      <c r="H8403">
        <v>71</v>
      </c>
      <c r="I8403" t="str">
        <f>INDEX('DATA - Teams'!$C:$C,MATCH(C8403,'DATA - Teams'!$B:$B,0))</f>
        <v>JMERC</v>
      </c>
    </row>
    <row r="8404" spans="1:9" x14ac:dyDescent="0.2">
      <c r="A8404">
        <v>2019</v>
      </c>
      <c r="B8404">
        <v>5</v>
      </c>
      <c r="C8404" t="s">
        <v>7</v>
      </c>
      <c r="D8404" t="s">
        <v>169</v>
      </c>
      <c r="E8404" t="s">
        <v>22</v>
      </c>
      <c r="F8404" t="s">
        <v>59</v>
      </c>
      <c r="G8404">
        <v>95</v>
      </c>
      <c r="H8404">
        <v>0</v>
      </c>
      <c r="I8404" t="str">
        <f>INDEX('DATA - Teams'!$C:$C,MATCH(C8404,'DATA - Teams'!$B:$B,0))</f>
        <v>JMERC</v>
      </c>
    </row>
    <row r="8405" spans="1:9" x14ac:dyDescent="0.2">
      <c r="A8405">
        <v>2019</v>
      </c>
      <c r="B8405">
        <v>5</v>
      </c>
      <c r="C8405" t="s">
        <v>7</v>
      </c>
      <c r="D8405" t="s">
        <v>414</v>
      </c>
      <c r="E8405" t="s">
        <v>20</v>
      </c>
      <c r="F8405" t="s">
        <v>59</v>
      </c>
      <c r="G8405">
        <v>71</v>
      </c>
      <c r="H8405">
        <v>35</v>
      </c>
      <c r="I8405" t="str">
        <f>INDEX('DATA - Teams'!$C:$C,MATCH(C8405,'DATA - Teams'!$B:$B,0))</f>
        <v>JMERC</v>
      </c>
    </row>
    <row r="8406" spans="1:9" x14ac:dyDescent="0.2">
      <c r="A8406">
        <v>2019</v>
      </c>
      <c r="B8406">
        <v>5</v>
      </c>
      <c r="C8406" t="s">
        <v>438</v>
      </c>
      <c r="D8406" t="s">
        <v>350</v>
      </c>
      <c r="E8406" t="s">
        <v>17</v>
      </c>
      <c r="F8406" t="s">
        <v>41</v>
      </c>
      <c r="G8406">
        <v>88</v>
      </c>
      <c r="H8406">
        <v>82</v>
      </c>
      <c r="I8406" t="str">
        <f>INDEX('DATA - Teams'!$C:$C,MATCH(C8406,'DATA - Teams'!$B:$B,0))</f>
        <v>KAPPAZ</v>
      </c>
    </row>
    <row r="8407" spans="1:9" x14ac:dyDescent="0.2">
      <c r="A8407">
        <v>2019</v>
      </c>
      <c r="B8407">
        <v>5</v>
      </c>
      <c r="C8407" t="s">
        <v>438</v>
      </c>
      <c r="D8407" t="s">
        <v>246</v>
      </c>
      <c r="E8407" t="s">
        <v>14</v>
      </c>
      <c r="F8407" t="s">
        <v>43</v>
      </c>
      <c r="G8407">
        <v>82</v>
      </c>
      <c r="H8407">
        <v>72</v>
      </c>
      <c r="I8407" t="str">
        <f>INDEX('DATA - Teams'!$C:$C,MATCH(C8407,'DATA - Teams'!$B:$B,0))</f>
        <v>KAPPAZ</v>
      </c>
    </row>
    <row r="8408" spans="1:9" x14ac:dyDescent="0.2">
      <c r="A8408">
        <v>2019</v>
      </c>
      <c r="B8408">
        <v>5</v>
      </c>
      <c r="C8408" t="s">
        <v>438</v>
      </c>
      <c r="D8408" t="s">
        <v>68</v>
      </c>
      <c r="E8408" t="s">
        <v>14</v>
      </c>
      <c r="F8408" t="s">
        <v>38</v>
      </c>
      <c r="G8408">
        <v>83</v>
      </c>
      <c r="H8408">
        <v>71</v>
      </c>
      <c r="I8408" t="str">
        <f>INDEX('DATA - Teams'!$C:$C,MATCH(C8408,'DATA - Teams'!$B:$B,0))</f>
        <v>KAPPAZ</v>
      </c>
    </row>
    <row r="8409" spans="1:9" x14ac:dyDescent="0.2">
      <c r="A8409">
        <v>2019</v>
      </c>
      <c r="B8409">
        <v>5</v>
      </c>
      <c r="C8409" t="s">
        <v>438</v>
      </c>
      <c r="D8409" t="s">
        <v>157</v>
      </c>
      <c r="E8409" t="s">
        <v>33</v>
      </c>
      <c r="F8409" t="s">
        <v>52</v>
      </c>
      <c r="G8409">
        <v>111</v>
      </c>
      <c r="H8409">
        <v>100</v>
      </c>
      <c r="I8409" t="str">
        <f>INDEX('DATA - Teams'!$C:$C,MATCH(C8409,'DATA - Teams'!$B:$B,0))</f>
        <v>KAPPAZ</v>
      </c>
    </row>
    <row r="8410" spans="1:9" x14ac:dyDescent="0.2">
      <c r="A8410">
        <v>2019</v>
      </c>
      <c r="B8410">
        <v>5</v>
      </c>
      <c r="C8410" t="s">
        <v>438</v>
      </c>
      <c r="D8410" t="s">
        <v>46</v>
      </c>
      <c r="E8410" t="s">
        <v>10</v>
      </c>
      <c r="F8410" t="s">
        <v>41</v>
      </c>
      <c r="G8410">
        <v>106</v>
      </c>
      <c r="H8410">
        <v>120</v>
      </c>
      <c r="I8410" t="str">
        <f>INDEX('DATA - Teams'!$C:$C,MATCH(C8410,'DATA - Teams'!$B:$B,0))</f>
        <v>KAPPAZ</v>
      </c>
    </row>
    <row r="8411" spans="1:9" x14ac:dyDescent="0.2">
      <c r="A8411">
        <v>2019</v>
      </c>
      <c r="B8411">
        <v>5</v>
      </c>
      <c r="C8411" t="s">
        <v>438</v>
      </c>
      <c r="D8411" t="s">
        <v>159</v>
      </c>
      <c r="E8411" t="s">
        <v>23</v>
      </c>
      <c r="F8411" t="s">
        <v>43</v>
      </c>
      <c r="G8411">
        <v>73</v>
      </c>
      <c r="H8411">
        <v>102</v>
      </c>
      <c r="I8411" t="str">
        <f>INDEX('DATA - Teams'!$C:$C,MATCH(C8411,'DATA - Teams'!$B:$B,0))</f>
        <v>KAPPAZ</v>
      </c>
    </row>
    <row r="8412" spans="1:9" x14ac:dyDescent="0.2">
      <c r="A8412">
        <v>2019</v>
      </c>
      <c r="B8412">
        <v>5</v>
      </c>
      <c r="C8412" t="s">
        <v>438</v>
      </c>
      <c r="D8412" t="s">
        <v>136</v>
      </c>
      <c r="E8412" t="s">
        <v>16</v>
      </c>
      <c r="F8412" t="s">
        <v>43</v>
      </c>
      <c r="G8412">
        <v>76</v>
      </c>
      <c r="H8412">
        <v>67</v>
      </c>
      <c r="I8412" t="str">
        <f>INDEX('DATA - Teams'!$C:$C,MATCH(C8412,'DATA - Teams'!$B:$B,0))</f>
        <v>KAPPAZ</v>
      </c>
    </row>
    <row r="8413" spans="1:9" x14ac:dyDescent="0.2">
      <c r="A8413">
        <v>2019</v>
      </c>
      <c r="B8413">
        <v>5</v>
      </c>
      <c r="C8413" t="s">
        <v>438</v>
      </c>
      <c r="D8413" t="s">
        <v>180</v>
      </c>
      <c r="E8413" t="s">
        <v>16</v>
      </c>
      <c r="F8413" t="s">
        <v>38</v>
      </c>
      <c r="G8413">
        <v>93</v>
      </c>
      <c r="H8413">
        <v>75</v>
      </c>
      <c r="I8413" t="str">
        <f>INDEX('DATA - Teams'!$C:$C,MATCH(C8413,'DATA - Teams'!$B:$B,0))</f>
        <v>KAPPAZ</v>
      </c>
    </row>
    <row r="8414" spans="1:9" x14ac:dyDescent="0.2">
      <c r="A8414">
        <v>2019</v>
      </c>
      <c r="B8414">
        <v>5</v>
      </c>
      <c r="C8414" t="s">
        <v>438</v>
      </c>
      <c r="D8414" t="s">
        <v>141</v>
      </c>
      <c r="E8414" t="s">
        <v>28</v>
      </c>
      <c r="F8414" t="s">
        <v>43</v>
      </c>
      <c r="G8414">
        <v>94</v>
      </c>
      <c r="H8414">
        <v>93</v>
      </c>
      <c r="I8414" t="str">
        <f>INDEX('DATA - Teams'!$C:$C,MATCH(C8414,'DATA - Teams'!$B:$B,0))</f>
        <v>KAPPAZ</v>
      </c>
    </row>
    <row r="8415" spans="1:9" x14ac:dyDescent="0.2">
      <c r="A8415">
        <v>2019</v>
      </c>
      <c r="B8415">
        <v>5</v>
      </c>
      <c r="C8415" t="s">
        <v>438</v>
      </c>
      <c r="D8415" t="s">
        <v>74</v>
      </c>
      <c r="E8415" t="s">
        <v>35</v>
      </c>
      <c r="F8415" t="s">
        <v>41</v>
      </c>
      <c r="G8415">
        <v>75</v>
      </c>
      <c r="H8415">
        <v>103</v>
      </c>
      <c r="I8415" t="str">
        <f>INDEX('DATA - Teams'!$C:$C,MATCH(C8415,'DATA - Teams'!$B:$B,0))</f>
        <v>KAPPAZ</v>
      </c>
    </row>
    <row r="8416" spans="1:9" x14ac:dyDescent="0.2">
      <c r="A8416">
        <v>2019</v>
      </c>
      <c r="B8416">
        <v>5</v>
      </c>
      <c r="C8416" t="s">
        <v>438</v>
      </c>
      <c r="D8416" t="s">
        <v>65</v>
      </c>
      <c r="E8416" t="s">
        <v>35</v>
      </c>
      <c r="F8416" t="s">
        <v>41</v>
      </c>
      <c r="G8416">
        <v>89</v>
      </c>
      <c r="H8416">
        <v>66</v>
      </c>
      <c r="I8416" t="str">
        <f>INDEX('DATA - Teams'!$C:$C,MATCH(C8416,'DATA - Teams'!$B:$B,0))</f>
        <v>KAPPAZ</v>
      </c>
    </row>
    <row r="8417" spans="1:9" x14ac:dyDescent="0.2">
      <c r="A8417">
        <v>2019</v>
      </c>
      <c r="B8417">
        <v>5</v>
      </c>
      <c r="C8417" t="s">
        <v>438</v>
      </c>
      <c r="D8417" t="s">
        <v>230</v>
      </c>
      <c r="E8417" t="s">
        <v>36</v>
      </c>
      <c r="F8417" t="s">
        <v>38</v>
      </c>
      <c r="G8417">
        <v>74</v>
      </c>
      <c r="H8417">
        <v>104</v>
      </c>
      <c r="I8417" t="str">
        <f>INDEX('DATA - Teams'!$C:$C,MATCH(C8417,'DATA - Teams'!$B:$B,0))</f>
        <v>KAPPAZ</v>
      </c>
    </row>
    <row r="8418" spans="1:9" x14ac:dyDescent="0.2">
      <c r="A8418">
        <v>2019</v>
      </c>
      <c r="B8418">
        <v>5</v>
      </c>
      <c r="C8418" t="s">
        <v>438</v>
      </c>
      <c r="D8418" t="s">
        <v>1064</v>
      </c>
      <c r="E8418" t="s">
        <v>36</v>
      </c>
      <c r="F8418" t="s">
        <v>41</v>
      </c>
      <c r="G8418">
        <v>108</v>
      </c>
      <c r="H8418">
        <v>110</v>
      </c>
      <c r="I8418" t="str">
        <f>INDEX('DATA - Teams'!$C:$C,MATCH(C8418,'DATA - Teams'!$B:$B,0))</f>
        <v>KAPPAZ</v>
      </c>
    </row>
    <row r="8419" spans="1:9" x14ac:dyDescent="0.2">
      <c r="A8419">
        <v>2019</v>
      </c>
      <c r="B8419">
        <v>5</v>
      </c>
      <c r="C8419" t="s">
        <v>438</v>
      </c>
      <c r="D8419" t="s">
        <v>53</v>
      </c>
      <c r="E8419" t="s">
        <v>24</v>
      </c>
      <c r="F8419" t="s">
        <v>38</v>
      </c>
      <c r="G8419">
        <v>91</v>
      </c>
      <c r="H8419">
        <v>83</v>
      </c>
      <c r="I8419" t="str">
        <f>INDEX('DATA - Teams'!$C:$C,MATCH(C8419,'DATA - Teams'!$B:$B,0))</f>
        <v>KAPPAZ</v>
      </c>
    </row>
    <row r="8420" spans="1:9" x14ac:dyDescent="0.2">
      <c r="A8420">
        <v>2019</v>
      </c>
      <c r="B8420">
        <v>5</v>
      </c>
      <c r="C8420" t="s">
        <v>438</v>
      </c>
      <c r="D8420" t="s">
        <v>298</v>
      </c>
      <c r="E8420" t="s">
        <v>22</v>
      </c>
      <c r="F8420" t="s">
        <v>38</v>
      </c>
      <c r="G8420">
        <v>114</v>
      </c>
      <c r="H8420">
        <v>100</v>
      </c>
      <c r="I8420" t="str">
        <f>INDEX('DATA - Teams'!$C:$C,MATCH(C8420,'DATA - Teams'!$B:$B,0))</f>
        <v>KAPPAZ</v>
      </c>
    </row>
    <row r="8421" spans="1:9" x14ac:dyDescent="0.2">
      <c r="A8421">
        <v>2019</v>
      </c>
      <c r="B8421">
        <v>5</v>
      </c>
      <c r="C8421" t="s">
        <v>438</v>
      </c>
      <c r="D8421" t="s">
        <v>61</v>
      </c>
      <c r="E8421" t="s">
        <v>20</v>
      </c>
      <c r="F8421" t="s">
        <v>41</v>
      </c>
      <c r="G8421">
        <v>101</v>
      </c>
      <c r="H8421">
        <v>82</v>
      </c>
      <c r="I8421" t="str">
        <f>INDEX('DATA - Teams'!$C:$C,MATCH(C8421,'DATA - Teams'!$B:$B,0))</f>
        <v>KAPPAZ</v>
      </c>
    </row>
    <row r="8422" spans="1:9" x14ac:dyDescent="0.2">
      <c r="A8422">
        <v>2019</v>
      </c>
      <c r="B8422">
        <v>5</v>
      </c>
      <c r="C8422" t="s">
        <v>438</v>
      </c>
      <c r="D8422" t="s">
        <v>347</v>
      </c>
      <c r="E8422" t="s">
        <v>20</v>
      </c>
      <c r="F8422" t="s">
        <v>43</v>
      </c>
      <c r="G8422">
        <v>112</v>
      </c>
      <c r="H8422">
        <v>78</v>
      </c>
      <c r="I8422" t="str">
        <f>INDEX('DATA - Teams'!$C:$C,MATCH(C8422,'DATA - Teams'!$B:$B,0))</f>
        <v>KAPPAZ</v>
      </c>
    </row>
    <row r="8423" spans="1:9" x14ac:dyDescent="0.2">
      <c r="A8423">
        <v>2019</v>
      </c>
      <c r="B8423">
        <v>5</v>
      </c>
      <c r="C8423" t="s">
        <v>438</v>
      </c>
      <c r="D8423" t="s">
        <v>251</v>
      </c>
      <c r="E8423" t="s">
        <v>13</v>
      </c>
      <c r="F8423" t="s">
        <v>41</v>
      </c>
      <c r="G8423">
        <v>70</v>
      </c>
      <c r="H8423">
        <v>86</v>
      </c>
      <c r="I8423" t="str">
        <f>INDEX('DATA - Teams'!$C:$C,MATCH(C8423,'DATA - Teams'!$B:$B,0))</f>
        <v>KAPPAZ</v>
      </c>
    </row>
    <row r="8424" spans="1:9" x14ac:dyDescent="0.2">
      <c r="A8424">
        <v>2019</v>
      </c>
      <c r="B8424">
        <v>5</v>
      </c>
      <c r="C8424" t="s">
        <v>438</v>
      </c>
      <c r="D8424" t="s">
        <v>80</v>
      </c>
      <c r="E8424" t="s">
        <v>17</v>
      </c>
      <c r="F8424" t="s">
        <v>59</v>
      </c>
      <c r="G8424">
        <v>89</v>
      </c>
      <c r="H8424">
        <v>91</v>
      </c>
      <c r="I8424" t="str">
        <f>INDEX('DATA - Teams'!$C:$C,MATCH(C8424,'DATA - Teams'!$B:$B,0))</f>
        <v>KAPPAZ</v>
      </c>
    </row>
    <row r="8425" spans="1:9" x14ac:dyDescent="0.2">
      <c r="A8425">
        <v>2019</v>
      </c>
      <c r="B8425">
        <v>5</v>
      </c>
      <c r="C8425" t="s">
        <v>438</v>
      </c>
      <c r="D8425" t="s">
        <v>387</v>
      </c>
      <c r="E8425" t="s">
        <v>33</v>
      </c>
      <c r="F8425" t="s">
        <v>59</v>
      </c>
      <c r="G8425">
        <v>79</v>
      </c>
      <c r="H8425">
        <v>94</v>
      </c>
      <c r="I8425" t="str">
        <f>INDEX('DATA - Teams'!$C:$C,MATCH(C8425,'DATA - Teams'!$B:$B,0))</f>
        <v>KAPPAZ</v>
      </c>
    </row>
    <row r="8426" spans="1:9" x14ac:dyDescent="0.2">
      <c r="A8426">
        <v>2019</v>
      </c>
      <c r="B8426">
        <v>5</v>
      </c>
      <c r="C8426" t="s">
        <v>438</v>
      </c>
      <c r="D8426" t="s">
        <v>310</v>
      </c>
      <c r="E8426" t="s">
        <v>16</v>
      </c>
      <c r="F8426" t="s">
        <v>59</v>
      </c>
      <c r="G8426">
        <v>113</v>
      </c>
      <c r="H8426">
        <v>97</v>
      </c>
      <c r="I8426" t="str">
        <f>INDEX('DATA - Teams'!$C:$C,MATCH(C8426,'DATA - Teams'!$B:$B,0))</f>
        <v>KAPPAZ</v>
      </c>
    </row>
    <row r="8427" spans="1:9" x14ac:dyDescent="0.2">
      <c r="A8427">
        <v>2019</v>
      </c>
      <c r="B8427">
        <v>5</v>
      </c>
      <c r="C8427" t="s">
        <v>438</v>
      </c>
      <c r="D8427" t="s">
        <v>278</v>
      </c>
      <c r="E8427" t="s">
        <v>32</v>
      </c>
      <c r="F8427" t="s">
        <v>59</v>
      </c>
      <c r="G8427">
        <v>71</v>
      </c>
      <c r="H8427">
        <v>60</v>
      </c>
      <c r="I8427" t="str">
        <f>INDEX('DATA - Teams'!$C:$C,MATCH(C8427,'DATA - Teams'!$B:$B,0))</f>
        <v>KAPPAZ</v>
      </c>
    </row>
    <row r="8428" spans="1:9" x14ac:dyDescent="0.2">
      <c r="A8428">
        <v>2019</v>
      </c>
      <c r="B8428">
        <v>5</v>
      </c>
      <c r="C8428" t="s">
        <v>30</v>
      </c>
      <c r="D8428" t="s">
        <v>327</v>
      </c>
      <c r="E8428" t="s">
        <v>17</v>
      </c>
      <c r="F8428" t="s">
        <v>52</v>
      </c>
      <c r="G8428">
        <v>130</v>
      </c>
      <c r="H8428">
        <v>126</v>
      </c>
      <c r="I8428" t="str">
        <f>INDEX('DATA - Teams'!$C:$C,MATCH(C8428,'DATA - Teams'!$B:$B,0))</f>
        <v>GARTER</v>
      </c>
    </row>
    <row r="8429" spans="1:9" x14ac:dyDescent="0.2">
      <c r="A8429">
        <v>2019</v>
      </c>
      <c r="B8429">
        <v>5</v>
      </c>
      <c r="C8429" t="s">
        <v>30</v>
      </c>
      <c r="D8429" t="s">
        <v>273</v>
      </c>
      <c r="E8429" t="s">
        <v>17</v>
      </c>
      <c r="F8429" t="s">
        <v>41</v>
      </c>
      <c r="G8429">
        <v>87</v>
      </c>
      <c r="H8429">
        <v>82</v>
      </c>
      <c r="I8429" t="str">
        <f>INDEX('DATA - Teams'!$C:$C,MATCH(C8429,'DATA - Teams'!$B:$B,0))</f>
        <v>GARTER</v>
      </c>
    </row>
    <row r="8430" spans="1:9" x14ac:dyDescent="0.2">
      <c r="A8430">
        <v>2019</v>
      </c>
      <c r="B8430">
        <v>5</v>
      </c>
      <c r="C8430" t="s">
        <v>30</v>
      </c>
      <c r="D8430" t="s">
        <v>320</v>
      </c>
      <c r="E8430" t="s">
        <v>14</v>
      </c>
      <c r="F8430" t="s">
        <v>43</v>
      </c>
      <c r="G8430">
        <v>71</v>
      </c>
      <c r="H8430">
        <v>75</v>
      </c>
      <c r="I8430" t="str">
        <f>INDEX('DATA - Teams'!$C:$C,MATCH(C8430,'DATA - Teams'!$B:$B,0))</f>
        <v>GARTER</v>
      </c>
    </row>
    <row r="8431" spans="1:9" x14ac:dyDescent="0.2">
      <c r="A8431">
        <v>2019</v>
      </c>
      <c r="B8431">
        <v>5</v>
      </c>
      <c r="C8431" t="s">
        <v>30</v>
      </c>
      <c r="D8431" t="s">
        <v>76</v>
      </c>
      <c r="E8431" t="s">
        <v>14</v>
      </c>
      <c r="F8431" t="s">
        <v>38</v>
      </c>
      <c r="G8431">
        <v>89</v>
      </c>
      <c r="H8431">
        <v>84</v>
      </c>
      <c r="I8431" t="str">
        <f>INDEX('DATA - Teams'!$C:$C,MATCH(C8431,'DATA - Teams'!$B:$B,0))</f>
        <v>GARTER</v>
      </c>
    </row>
    <row r="8432" spans="1:9" x14ac:dyDescent="0.2">
      <c r="A8432">
        <v>2019</v>
      </c>
      <c r="B8432">
        <v>5</v>
      </c>
      <c r="C8432" t="s">
        <v>30</v>
      </c>
      <c r="D8432" t="s">
        <v>271</v>
      </c>
      <c r="E8432" t="s">
        <v>33</v>
      </c>
      <c r="F8432" t="s">
        <v>41</v>
      </c>
      <c r="G8432">
        <v>99</v>
      </c>
      <c r="H8432">
        <v>103</v>
      </c>
      <c r="I8432" t="str">
        <f>INDEX('DATA - Teams'!$C:$C,MATCH(C8432,'DATA - Teams'!$B:$B,0))</f>
        <v>GARTER</v>
      </c>
    </row>
    <row r="8433" spans="1:9" x14ac:dyDescent="0.2">
      <c r="A8433">
        <v>2019</v>
      </c>
      <c r="B8433">
        <v>5</v>
      </c>
      <c r="C8433" t="s">
        <v>30</v>
      </c>
      <c r="D8433" t="s">
        <v>158</v>
      </c>
      <c r="E8433" t="s">
        <v>33</v>
      </c>
      <c r="F8433" t="s">
        <v>41</v>
      </c>
      <c r="G8433">
        <v>90</v>
      </c>
      <c r="H8433">
        <v>101</v>
      </c>
      <c r="I8433" t="str">
        <f>INDEX('DATA - Teams'!$C:$C,MATCH(C8433,'DATA - Teams'!$B:$B,0))</f>
        <v>GARTER</v>
      </c>
    </row>
    <row r="8434" spans="1:9" x14ac:dyDescent="0.2">
      <c r="A8434">
        <v>2019</v>
      </c>
      <c r="B8434">
        <v>5</v>
      </c>
      <c r="C8434" t="s">
        <v>30</v>
      </c>
      <c r="D8434" t="s">
        <v>209</v>
      </c>
      <c r="E8434" t="s">
        <v>10</v>
      </c>
      <c r="F8434" t="s">
        <v>41</v>
      </c>
      <c r="G8434">
        <v>113</v>
      </c>
      <c r="H8434">
        <v>137</v>
      </c>
      <c r="I8434" t="str">
        <f>INDEX('DATA - Teams'!$C:$C,MATCH(C8434,'DATA - Teams'!$B:$B,0))</f>
        <v>GARTER</v>
      </c>
    </row>
    <row r="8435" spans="1:9" x14ac:dyDescent="0.2">
      <c r="A8435">
        <v>2019</v>
      </c>
      <c r="B8435">
        <v>5</v>
      </c>
      <c r="C8435" t="s">
        <v>30</v>
      </c>
      <c r="D8435" t="s">
        <v>81</v>
      </c>
      <c r="E8435" t="s">
        <v>31</v>
      </c>
      <c r="F8435" t="s">
        <v>41</v>
      </c>
      <c r="G8435">
        <v>97</v>
      </c>
      <c r="H8435">
        <v>75</v>
      </c>
      <c r="I8435" t="str">
        <f>INDEX('DATA - Teams'!$C:$C,MATCH(C8435,'DATA - Teams'!$B:$B,0))</f>
        <v>GARTER</v>
      </c>
    </row>
    <row r="8436" spans="1:9" x14ac:dyDescent="0.2">
      <c r="A8436">
        <v>2019</v>
      </c>
      <c r="B8436">
        <v>5</v>
      </c>
      <c r="C8436" t="s">
        <v>30</v>
      </c>
      <c r="D8436" t="s">
        <v>175</v>
      </c>
      <c r="E8436" t="s">
        <v>28</v>
      </c>
      <c r="F8436" t="s">
        <v>41</v>
      </c>
      <c r="G8436">
        <v>94</v>
      </c>
      <c r="H8436">
        <v>100</v>
      </c>
      <c r="I8436" t="str">
        <f>INDEX('DATA - Teams'!$C:$C,MATCH(C8436,'DATA - Teams'!$B:$B,0))</f>
        <v>GARTER</v>
      </c>
    </row>
    <row r="8437" spans="1:9" x14ac:dyDescent="0.2">
      <c r="A8437">
        <v>2019</v>
      </c>
      <c r="B8437">
        <v>5</v>
      </c>
      <c r="C8437" t="s">
        <v>30</v>
      </c>
      <c r="D8437" t="s">
        <v>276</v>
      </c>
      <c r="E8437" t="s">
        <v>36</v>
      </c>
      <c r="F8437" t="s">
        <v>43</v>
      </c>
      <c r="G8437">
        <v>85</v>
      </c>
      <c r="H8437">
        <v>98</v>
      </c>
      <c r="I8437" t="str">
        <f>INDEX('DATA - Teams'!$C:$C,MATCH(C8437,'DATA - Teams'!$B:$B,0))</f>
        <v>GARTER</v>
      </c>
    </row>
    <row r="8438" spans="1:9" x14ac:dyDescent="0.2">
      <c r="A8438">
        <v>2019</v>
      </c>
      <c r="B8438">
        <v>5</v>
      </c>
      <c r="C8438" t="s">
        <v>30</v>
      </c>
      <c r="D8438" t="s">
        <v>261</v>
      </c>
      <c r="E8438" t="s">
        <v>36</v>
      </c>
      <c r="F8438" t="s">
        <v>43</v>
      </c>
      <c r="G8438">
        <v>77</v>
      </c>
      <c r="H8438">
        <v>62</v>
      </c>
      <c r="I8438" t="str">
        <f>INDEX('DATA - Teams'!$C:$C,MATCH(C8438,'DATA - Teams'!$B:$B,0))</f>
        <v>GARTER</v>
      </c>
    </row>
    <row r="8439" spans="1:9" x14ac:dyDescent="0.2">
      <c r="A8439">
        <v>2019</v>
      </c>
      <c r="B8439">
        <v>5</v>
      </c>
      <c r="C8439" t="s">
        <v>30</v>
      </c>
      <c r="D8439" t="s">
        <v>357</v>
      </c>
      <c r="E8439" t="s">
        <v>32</v>
      </c>
      <c r="F8439" t="s">
        <v>43</v>
      </c>
      <c r="G8439">
        <v>89</v>
      </c>
      <c r="H8439">
        <v>84</v>
      </c>
      <c r="I8439" t="str">
        <f>INDEX('DATA - Teams'!$C:$C,MATCH(C8439,'DATA - Teams'!$B:$B,0))</f>
        <v>GARTER</v>
      </c>
    </row>
    <row r="8440" spans="1:9" x14ac:dyDescent="0.2">
      <c r="A8440">
        <v>2019</v>
      </c>
      <c r="B8440">
        <v>5</v>
      </c>
      <c r="C8440" t="s">
        <v>30</v>
      </c>
      <c r="D8440" t="s">
        <v>226</v>
      </c>
      <c r="E8440" t="s">
        <v>32</v>
      </c>
      <c r="F8440" t="s">
        <v>43</v>
      </c>
      <c r="G8440">
        <v>118</v>
      </c>
      <c r="H8440">
        <v>86</v>
      </c>
      <c r="I8440" t="str">
        <f>INDEX('DATA - Teams'!$C:$C,MATCH(C8440,'DATA - Teams'!$B:$B,0))</f>
        <v>GARTER</v>
      </c>
    </row>
    <row r="8441" spans="1:9" x14ac:dyDescent="0.2">
      <c r="A8441">
        <v>2019</v>
      </c>
      <c r="B8441">
        <v>5</v>
      </c>
      <c r="C8441" t="s">
        <v>30</v>
      </c>
      <c r="D8441" t="s">
        <v>131</v>
      </c>
      <c r="E8441" t="s">
        <v>32</v>
      </c>
      <c r="F8441" t="s">
        <v>38</v>
      </c>
      <c r="G8441">
        <v>119</v>
      </c>
      <c r="H8441">
        <v>85</v>
      </c>
      <c r="I8441" t="str">
        <f>INDEX('DATA - Teams'!$C:$C,MATCH(C8441,'DATA - Teams'!$B:$B,0))</f>
        <v>GARTER</v>
      </c>
    </row>
    <row r="8442" spans="1:9" x14ac:dyDescent="0.2">
      <c r="A8442">
        <v>2019</v>
      </c>
      <c r="B8442">
        <v>5</v>
      </c>
      <c r="C8442" t="s">
        <v>30</v>
      </c>
      <c r="D8442" t="s">
        <v>135</v>
      </c>
      <c r="E8442" t="s">
        <v>22</v>
      </c>
      <c r="F8442" t="s">
        <v>38</v>
      </c>
      <c r="G8442">
        <v>78</v>
      </c>
      <c r="H8442">
        <v>57</v>
      </c>
      <c r="I8442" t="str">
        <f>INDEX('DATA - Teams'!$C:$C,MATCH(C8442,'DATA - Teams'!$B:$B,0))</f>
        <v>GARTER</v>
      </c>
    </row>
    <row r="8443" spans="1:9" x14ac:dyDescent="0.2">
      <c r="A8443">
        <v>2019</v>
      </c>
      <c r="B8443">
        <v>5</v>
      </c>
      <c r="C8443" t="s">
        <v>30</v>
      </c>
      <c r="D8443" t="s">
        <v>325</v>
      </c>
      <c r="E8443" t="s">
        <v>21</v>
      </c>
      <c r="F8443" t="s">
        <v>41</v>
      </c>
      <c r="G8443">
        <v>85</v>
      </c>
      <c r="H8443">
        <v>76</v>
      </c>
      <c r="I8443" t="str">
        <f>INDEX('DATA - Teams'!$C:$C,MATCH(C8443,'DATA - Teams'!$B:$B,0))</f>
        <v>GARTER</v>
      </c>
    </row>
    <row r="8444" spans="1:9" x14ac:dyDescent="0.2">
      <c r="A8444">
        <v>2019</v>
      </c>
      <c r="B8444">
        <v>5</v>
      </c>
      <c r="C8444" t="s">
        <v>30</v>
      </c>
      <c r="D8444" t="s">
        <v>433</v>
      </c>
      <c r="E8444" t="s">
        <v>21</v>
      </c>
      <c r="F8444" t="s">
        <v>38</v>
      </c>
      <c r="G8444">
        <v>108</v>
      </c>
      <c r="H8444">
        <v>101</v>
      </c>
      <c r="I8444" t="str">
        <f>INDEX('DATA - Teams'!$C:$C,MATCH(C8444,'DATA - Teams'!$B:$B,0))</f>
        <v>GARTER</v>
      </c>
    </row>
    <row r="8445" spans="1:9" x14ac:dyDescent="0.2">
      <c r="A8445">
        <v>2019</v>
      </c>
      <c r="B8445">
        <v>5</v>
      </c>
      <c r="C8445" t="s">
        <v>30</v>
      </c>
      <c r="D8445" t="s">
        <v>415</v>
      </c>
      <c r="E8445" t="s">
        <v>13</v>
      </c>
      <c r="F8445" t="s">
        <v>38</v>
      </c>
      <c r="G8445">
        <v>69</v>
      </c>
      <c r="H8445">
        <v>9</v>
      </c>
      <c r="I8445" t="str">
        <f>INDEX('DATA - Teams'!$C:$C,MATCH(C8445,'DATA - Teams'!$B:$B,0))</f>
        <v>GARTER</v>
      </c>
    </row>
    <row r="8446" spans="1:9" x14ac:dyDescent="0.2">
      <c r="A8446">
        <v>2019</v>
      </c>
      <c r="B8446">
        <v>5</v>
      </c>
      <c r="C8446" t="s">
        <v>30</v>
      </c>
      <c r="D8446" t="s">
        <v>417</v>
      </c>
      <c r="E8446" t="s">
        <v>14</v>
      </c>
      <c r="F8446" t="s">
        <v>59</v>
      </c>
      <c r="G8446">
        <v>64</v>
      </c>
      <c r="H8446">
        <v>0</v>
      </c>
      <c r="I8446" t="str">
        <f>INDEX('DATA - Teams'!$C:$C,MATCH(C8446,'DATA - Teams'!$B:$B,0))</f>
        <v>GARTER</v>
      </c>
    </row>
    <row r="8447" spans="1:9" x14ac:dyDescent="0.2">
      <c r="A8447">
        <v>2019</v>
      </c>
      <c r="B8447">
        <v>5</v>
      </c>
      <c r="C8447" t="s">
        <v>30</v>
      </c>
      <c r="D8447" t="s">
        <v>58</v>
      </c>
      <c r="E8447" t="s">
        <v>18</v>
      </c>
      <c r="F8447" t="s">
        <v>59</v>
      </c>
      <c r="G8447">
        <v>80</v>
      </c>
      <c r="H8447">
        <v>85</v>
      </c>
      <c r="I8447" t="str">
        <f>INDEX('DATA - Teams'!$C:$C,MATCH(C8447,'DATA - Teams'!$B:$B,0))</f>
        <v>GARTER</v>
      </c>
    </row>
    <row r="8448" spans="1:9" x14ac:dyDescent="0.2">
      <c r="A8448">
        <v>2019</v>
      </c>
      <c r="B8448">
        <v>5</v>
      </c>
      <c r="C8448" t="s">
        <v>30</v>
      </c>
      <c r="D8448" t="s">
        <v>108</v>
      </c>
      <c r="E8448" t="s">
        <v>18</v>
      </c>
      <c r="F8448" t="s">
        <v>59</v>
      </c>
      <c r="G8448">
        <v>69</v>
      </c>
      <c r="H8448">
        <v>45</v>
      </c>
      <c r="I8448" t="str">
        <f>INDEX('DATA - Teams'!$C:$C,MATCH(C8448,'DATA - Teams'!$B:$B,0))</f>
        <v>GARTER</v>
      </c>
    </row>
    <row r="8449" spans="1:9" x14ac:dyDescent="0.2">
      <c r="A8449">
        <v>2019</v>
      </c>
      <c r="B8449">
        <v>5</v>
      </c>
      <c r="C8449" t="s">
        <v>30</v>
      </c>
      <c r="D8449" t="s">
        <v>444</v>
      </c>
      <c r="E8449" t="s">
        <v>24</v>
      </c>
      <c r="F8449" t="s">
        <v>59</v>
      </c>
      <c r="G8449">
        <v>88</v>
      </c>
      <c r="H8449">
        <v>83</v>
      </c>
      <c r="I8449" t="str">
        <f>INDEX('DATA - Teams'!$C:$C,MATCH(C8449,'DATA - Teams'!$B:$B,0))</f>
        <v>GARTER</v>
      </c>
    </row>
    <row r="8450" spans="1:9" x14ac:dyDescent="0.2">
      <c r="A8450">
        <v>2019</v>
      </c>
      <c r="B8450">
        <v>5</v>
      </c>
      <c r="C8450" t="s">
        <v>12</v>
      </c>
      <c r="D8450" t="s">
        <v>96</v>
      </c>
      <c r="E8450" t="s">
        <v>17</v>
      </c>
      <c r="F8450" t="s">
        <v>43</v>
      </c>
      <c r="G8450">
        <v>98</v>
      </c>
      <c r="H8450">
        <v>90</v>
      </c>
      <c r="I8450" t="str">
        <f>INDEX('DATA - Teams'!$C:$C,MATCH(C8450,'DATA - Teams'!$B:$B,0))</f>
        <v>LESTER</v>
      </c>
    </row>
    <row r="8451" spans="1:9" x14ac:dyDescent="0.2">
      <c r="A8451">
        <v>2019</v>
      </c>
      <c r="B8451">
        <v>5</v>
      </c>
      <c r="C8451" t="s">
        <v>12</v>
      </c>
      <c r="D8451" t="s">
        <v>118</v>
      </c>
      <c r="E8451" t="s">
        <v>17</v>
      </c>
      <c r="F8451" t="s">
        <v>41</v>
      </c>
      <c r="G8451">
        <v>99</v>
      </c>
      <c r="H8451">
        <v>108</v>
      </c>
      <c r="I8451" t="str">
        <f>INDEX('DATA - Teams'!$C:$C,MATCH(C8451,'DATA - Teams'!$B:$B,0))</f>
        <v>LESTER</v>
      </c>
    </row>
    <row r="8452" spans="1:9" x14ac:dyDescent="0.2">
      <c r="A8452">
        <v>2019</v>
      </c>
      <c r="B8452">
        <v>5</v>
      </c>
      <c r="C8452" t="s">
        <v>12</v>
      </c>
      <c r="D8452" t="s">
        <v>428</v>
      </c>
      <c r="E8452" t="s">
        <v>33</v>
      </c>
      <c r="F8452" t="s">
        <v>38</v>
      </c>
      <c r="G8452">
        <v>81</v>
      </c>
      <c r="H8452">
        <v>79</v>
      </c>
      <c r="I8452" t="str">
        <f>INDEX('DATA - Teams'!$C:$C,MATCH(C8452,'DATA - Teams'!$B:$B,0))</f>
        <v>LESTER</v>
      </c>
    </row>
    <row r="8453" spans="1:9" x14ac:dyDescent="0.2">
      <c r="A8453">
        <v>2019</v>
      </c>
      <c r="B8453">
        <v>5</v>
      </c>
      <c r="C8453" t="s">
        <v>12</v>
      </c>
      <c r="D8453" t="s">
        <v>326</v>
      </c>
      <c r="E8453" t="s">
        <v>33</v>
      </c>
      <c r="F8453" t="s">
        <v>41</v>
      </c>
      <c r="G8453">
        <v>98</v>
      </c>
      <c r="H8453">
        <v>67</v>
      </c>
      <c r="I8453" t="str">
        <f>INDEX('DATA - Teams'!$C:$C,MATCH(C8453,'DATA - Teams'!$B:$B,0))</f>
        <v>LESTER</v>
      </c>
    </row>
    <row r="8454" spans="1:9" x14ac:dyDescent="0.2">
      <c r="A8454">
        <v>2019</v>
      </c>
      <c r="B8454">
        <v>5</v>
      </c>
      <c r="C8454" t="s">
        <v>12</v>
      </c>
      <c r="D8454" t="s">
        <v>62</v>
      </c>
      <c r="E8454" t="s">
        <v>23</v>
      </c>
      <c r="F8454" t="s">
        <v>43</v>
      </c>
      <c r="G8454">
        <v>87</v>
      </c>
      <c r="H8454">
        <v>79</v>
      </c>
      <c r="I8454" t="str">
        <f>INDEX('DATA - Teams'!$C:$C,MATCH(C8454,'DATA - Teams'!$B:$B,0))</f>
        <v>LESTER</v>
      </c>
    </row>
    <row r="8455" spans="1:9" x14ac:dyDescent="0.2">
      <c r="A8455">
        <v>2019</v>
      </c>
      <c r="B8455">
        <v>5</v>
      </c>
      <c r="C8455" t="s">
        <v>12</v>
      </c>
      <c r="D8455" t="s">
        <v>266</v>
      </c>
      <c r="E8455" t="s">
        <v>16</v>
      </c>
      <c r="F8455" t="s">
        <v>41</v>
      </c>
      <c r="G8455">
        <v>79</v>
      </c>
      <c r="H8455">
        <v>90</v>
      </c>
      <c r="I8455" t="str">
        <f>INDEX('DATA - Teams'!$C:$C,MATCH(C8455,'DATA - Teams'!$B:$B,0))</f>
        <v>LESTER</v>
      </c>
    </row>
    <row r="8456" spans="1:9" x14ac:dyDescent="0.2">
      <c r="A8456">
        <v>2019</v>
      </c>
      <c r="B8456">
        <v>5</v>
      </c>
      <c r="C8456" t="s">
        <v>12</v>
      </c>
      <c r="D8456" t="s">
        <v>287</v>
      </c>
      <c r="E8456" t="s">
        <v>16</v>
      </c>
      <c r="F8456" t="s">
        <v>38</v>
      </c>
      <c r="G8456">
        <v>121</v>
      </c>
      <c r="H8456">
        <v>95</v>
      </c>
      <c r="I8456" t="str">
        <f>INDEX('DATA - Teams'!$C:$C,MATCH(C8456,'DATA - Teams'!$B:$B,0))</f>
        <v>LESTER</v>
      </c>
    </row>
    <row r="8457" spans="1:9" x14ac:dyDescent="0.2">
      <c r="A8457">
        <v>2019</v>
      </c>
      <c r="B8457">
        <v>5</v>
      </c>
      <c r="C8457" t="s">
        <v>12</v>
      </c>
      <c r="D8457" t="s">
        <v>274</v>
      </c>
      <c r="E8457" t="s">
        <v>18</v>
      </c>
      <c r="F8457" t="s">
        <v>52</v>
      </c>
      <c r="G8457">
        <v>93</v>
      </c>
      <c r="H8457">
        <v>63</v>
      </c>
      <c r="I8457" t="str">
        <f>INDEX('DATA - Teams'!$C:$C,MATCH(C8457,'DATA - Teams'!$B:$B,0))</f>
        <v>LESTER</v>
      </c>
    </row>
    <row r="8458" spans="1:9" x14ac:dyDescent="0.2">
      <c r="A8458">
        <v>2019</v>
      </c>
      <c r="B8458">
        <v>5</v>
      </c>
      <c r="C8458" t="s">
        <v>12</v>
      </c>
      <c r="D8458" t="s">
        <v>67</v>
      </c>
      <c r="E8458" t="s">
        <v>31</v>
      </c>
      <c r="F8458" t="s">
        <v>43</v>
      </c>
      <c r="G8458">
        <v>89</v>
      </c>
      <c r="H8458">
        <v>44</v>
      </c>
      <c r="I8458" t="str">
        <f>INDEX('DATA - Teams'!$C:$C,MATCH(C8458,'DATA - Teams'!$B:$B,0))</f>
        <v>LESTER</v>
      </c>
    </row>
    <row r="8459" spans="1:9" x14ac:dyDescent="0.2">
      <c r="A8459">
        <v>2019</v>
      </c>
      <c r="B8459">
        <v>5</v>
      </c>
      <c r="C8459" t="s">
        <v>12</v>
      </c>
      <c r="D8459" t="s">
        <v>381</v>
      </c>
      <c r="E8459" t="s">
        <v>28</v>
      </c>
      <c r="F8459" t="s">
        <v>43</v>
      </c>
      <c r="G8459">
        <v>70</v>
      </c>
      <c r="H8459">
        <v>41</v>
      </c>
      <c r="I8459" t="str">
        <f>INDEX('DATA - Teams'!$C:$C,MATCH(C8459,'DATA - Teams'!$B:$B,0))</f>
        <v>LESTER</v>
      </c>
    </row>
    <row r="8460" spans="1:9" x14ac:dyDescent="0.2">
      <c r="A8460">
        <v>2019</v>
      </c>
      <c r="B8460">
        <v>5</v>
      </c>
      <c r="C8460" t="s">
        <v>12</v>
      </c>
      <c r="D8460" t="s">
        <v>212</v>
      </c>
      <c r="E8460" t="s">
        <v>28</v>
      </c>
      <c r="F8460" t="s">
        <v>41</v>
      </c>
      <c r="G8460">
        <v>106</v>
      </c>
      <c r="H8460">
        <v>104</v>
      </c>
      <c r="I8460" t="str">
        <f>INDEX('DATA - Teams'!$C:$C,MATCH(C8460,'DATA - Teams'!$B:$B,0))</f>
        <v>LESTER</v>
      </c>
    </row>
    <row r="8461" spans="1:9" x14ac:dyDescent="0.2">
      <c r="A8461">
        <v>2019</v>
      </c>
      <c r="B8461">
        <v>5</v>
      </c>
      <c r="C8461" t="s">
        <v>12</v>
      </c>
      <c r="D8461" t="s">
        <v>206</v>
      </c>
      <c r="E8461" t="s">
        <v>28</v>
      </c>
      <c r="F8461" t="s">
        <v>38</v>
      </c>
      <c r="G8461">
        <v>81</v>
      </c>
      <c r="H8461">
        <v>68</v>
      </c>
      <c r="I8461" t="str">
        <f>INDEX('DATA - Teams'!$C:$C,MATCH(C8461,'DATA - Teams'!$B:$B,0))</f>
        <v>LESTER</v>
      </c>
    </row>
    <row r="8462" spans="1:9" x14ac:dyDescent="0.2">
      <c r="A8462">
        <v>2019</v>
      </c>
      <c r="B8462">
        <v>5</v>
      </c>
      <c r="C8462" t="s">
        <v>12</v>
      </c>
      <c r="D8462" t="s">
        <v>450</v>
      </c>
      <c r="E8462" t="s">
        <v>35</v>
      </c>
      <c r="F8462" t="s">
        <v>38</v>
      </c>
      <c r="G8462">
        <v>104</v>
      </c>
      <c r="H8462">
        <v>50</v>
      </c>
      <c r="I8462" t="str">
        <f>INDEX('DATA - Teams'!$C:$C,MATCH(C8462,'DATA - Teams'!$B:$B,0))</f>
        <v>LESTER</v>
      </c>
    </row>
    <row r="8463" spans="1:9" x14ac:dyDescent="0.2">
      <c r="A8463">
        <v>2019</v>
      </c>
      <c r="B8463">
        <v>5</v>
      </c>
      <c r="C8463" t="s">
        <v>12</v>
      </c>
      <c r="D8463" t="s">
        <v>140</v>
      </c>
      <c r="E8463" t="s">
        <v>35</v>
      </c>
      <c r="F8463" t="s">
        <v>38</v>
      </c>
      <c r="G8463">
        <v>105</v>
      </c>
      <c r="H8463">
        <v>90</v>
      </c>
      <c r="I8463" t="str">
        <f>INDEX('DATA - Teams'!$C:$C,MATCH(C8463,'DATA - Teams'!$B:$B,0))</f>
        <v>LESTER</v>
      </c>
    </row>
    <row r="8464" spans="1:9" x14ac:dyDescent="0.2">
      <c r="A8464">
        <v>2019</v>
      </c>
      <c r="B8464">
        <v>5</v>
      </c>
      <c r="C8464" t="s">
        <v>12</v>
      </c>
      <c r="D8464" t="s">
        <v>403</v>
      </c>
      <c r="E8464" t="s">
        <v>36</v>
      </c>
      <c r="F8464" t="s">
        <v>43</v>
      </c>
      <c r="G8464">
        <v>73</v>
      </c>
      <c r="H8464">
        <v>33</v>
      </c>
      <c r="I8464" t="str">
        <f>INDEX('DATA - Teams'!$C:$C,MATCH(C8464,'DATA - Teams'!$B:$B,0))</f>
        <v>LESTER</v>
      </c>
    </row>
    <row r="8465" spans="1:9" x14ac:dyDescent="0.2">
      <c r="A8465">
        <v>2019</v>
      </c>
      <c r="B8465">
        <v>5</v>
      </c>
      <c r="C8465" t="s">
        <v>12</v>
      </c>
      <c r="D8465" t="s">
        <v>369</v>
      </c>
      <c r="E8465" t="s">
        <v>32</v>
      </c>
      <c r="F8465" t="s">
        <v>41</v>
      </c>
      <c r="G8465">
        <v>85</v>
      </c>
      <c r="H8465">
        <v>67</v>
      </c>
      <c r="I8465" t="str">
        <f>INDEX('DATA - Teams'!$C:$C,MATCH(C8465,'DATA - Teams'!$B:$B,0))</f>
        <v>LESTER</v>
      </c>
    </row>
    <row r="8466" spans="1:9" x14ac:dyDescent="0.2">
      <c r="A8466">
        <v>2019</v>
      </c>
      <c r="B8466">
        <v>5</v>
      </c>
      <c r="C8466" t="s">
        <v>12</v>
      </c>
      <c r="D8466" t="s">
        <v>188</v>
      </c>
      <c r="E8466" t="s">
        <v>32</v>
      </c>
      <c r="F8466" t="s">
        <v>41</v>
      </c>
      <c r="G8466">
        <v>105</v>
      </c>
      <c r="H8466">
        <v>104</v>
      </c>
      <c r="I8466" t="str">
        <f>INDEX('DATA - Teams'!$C:$C,MATCH(C8466,'DATA - Teams'!$B:$B,0))</f>
        <v>LESTER</v>
      </c>
    </row>
    <row r="8467" spans="1:9" x14ac:dyDescent="0.2">
      <c r="A8467">
        <v>2019</v>
      </c>
      <c r="B8467">
        <v>5</v>
      </c>
      <c r="C8467" t="s">
        <v>12</v>
      </c>
      <c r="D8467" t="s">
        <v>133</v>
      </c>
      <c r="E8467" t="s">
        <v>21</v>
      </c>
      <c r="F8467" t="s">
        <v>41</v>
      </c>
      <c r="G8467">
        <v>125</v>
      </c>
      <c r="H8467">
        <v>133</v>
      </c>
      <c r="I8467" t="str">
        <f>INDEX('DATA - Teams'!$C:$C,MATCH(C8467,'DATA - Teams'!$B:$B,0))</f>
        <v>LESTER</v>
      </c>
    </row>
    <row r="8468" spans="1:9" x14ac:dyDescent="0.2">
      <c r="A8468">
        <v>2019</v>
      </c>
      <c r="B8468">
        <v>5</v>
      </c>
      <c r="C8468" t="s">
        <v>12</v>
      </c>
      <c r="D8468" t="s">
        <v>184</v>
      </c>
      <c r="E8468" t="s">
        <v>10</v>
      </c>
      <c r="F8468" t="s">
        <v>59</v>
      </c>
      <c r="G8468">
        <v>84</v>
      </c>
      <c r="H8468">
        <v>0</v>
      </c>
      <c r="I8468" t="str">
        <f>INDEX('DATA - Teams'!$C:$C,MATCH(C8468,'DATA - Teams'!$B:$B,0))</f>
        <v>LESTER</v>
      </c>
    </row>
    <row r="8469" spans="1:9" x14ac:dyDescent="0.2">
      <c r="A8469">
        <v>2019</v>
      </c>
      <c r="B8469">
        <v>5</v>
      </c>
      <c r="C8469" t="s">
        <v>12</v>
      </c>
      <c r="D8469" t="s">
        <v>189</v>
      </c>
      <c r="E8469" t="s">
        <v>35</v>
      </c>
      <c r="F8469" t="s">
        <v>59</v>
      </c>
      <c r="G8469">
        <v>92</v>
      </c>
      <c r="H8469">
        <v>101</v>
      </c>
      <c r="I8469" t="str">
        <f>INDEX('DATA - Teams'!$C:$C,MATCH(C8469,'DATA - Teams'!$B:$B,0))</f>
        <v>LESTER</v>
      </c>
    </row>
    <row r="8470" spans="1:9" x14ac:dyDescent="0.2">
      <c r="A8470">
        <v>2019</v>
      </c>
      <c r="B8470">
        <v>5</v>
      </c>
      <c r="C8470" t="s">
        <v>12</v>
      </c>
      <c r="D8470" t="s">
        <v>247</v>
      </c>
      <c r="E8470" t="s">
        <v>35</v>
      </c>
      <c r="F8470" t="s">
        <v>59</v>
      </c>
      <c r="G8470">
        <v>87</v>
      </c>
      <c r="H8470">
        <v>74</v>
      </c>
      <c r="I8470" t="str">
        <f>INDEX('DATA - Teams'!$C:$C,MATCH(C8470,'DATA - Teams'!$B:$B,0))</f>
        <v>LESTER</v>
      </c>
    </row>
    <row r="8471" spans="1:9" x14ac:dyDescent="0.2">
      <c r="A8471">
        <v>2019</v>
      </c>
      <c r="B8471">
        <v>5</v>
      </c>
      <c r="C8471" t="s">
        <v>12</v>
      </c>
      <c r="D8471" t="s">
        <v>204</v>
      </c>
      <c r="E8471" t="s">
        <v>20</v>
      </c>
      <c r="F8471" t="s">
        <v>59</v>
      </c>
      <c r="G8471">
        <v>86</v>
      </c>
      <c r="H8471">
        <v>0</v>
      </c>
      <c r="I8471" t="str">
        <f>INDEX('DATA - Teams'!$C:$C,MATCH(C8471,'DATA - Teams'!$B:$B,0))</f>
        <v>LESTER</v>
      </c>
    </row>
    <row r="8472" spans="1:9" x14ac:dyDescent="0.2">
      <c r="A8472">
        <v>2019</v>
      </c>
      <c r="B8472">
        <v>5</v>
      </c>
      <c r="C8472" t="s">
        <v>434</v>
      </c>
      <c r="D8472" t="s">
        <v>114</v>
      </c>
      <c r="E8472" t="s">
        <v>33</v>
      </c>
      <c r="F8472" t="s">
        <v>41</v>
      </c>
      <c r="G8472">
        <v>114</v>
      </c>
      <c r="H8472">
        <v>150</v>
      </c>
      <c r="I8472" t="str">
        <f>INDEX('DATA - Teams'!$C:$C,MATCH(C8472,'DATA - Teams'!$B:$B,0))</f>
        <v>CHIEF</v>
      </c>
    </row>
    <row r="8473" spans="1:9" x14ac:dyDescent="0.2">
      <c r="A8473">
        <v>2019</v>
      </c>
      <c r="B8473">
        <v>5</v>
      </c>
      <c r="C8473" t="s">
        <v>434</v>
      </c>
      <c r="D8473" t="s">
        <v>77</v>
      </c>
      <c r="E8473" t="s">
        <v>10</v>
      </c>
      <c r="F8473" t="s">
        <v>43</v>
      </c>
      <c r="G8473">
        <v>76</v>
      </c>
      <c r="H8473">
        <v>91</v>
      </c>
      <c r="I8473" t="str">
        <f>INDEX('DATA - Teams'!$C:$C,MATCH(C8473,'DATA - Teams'!$B:$B,0))</f>
        <v>CHIEF</v>
      </c>
    </row>
    <row r="8474" spans="1:9" x14ac:dyDescent="0.2">
      <c r="A8474">
        <v>2019</v>
      </c>
      <c r="B8474">
        <v>5</v>
      </c>
      <c r="C8474" t="s">
        <v>434</v>
      </c>
      <c r="D8474" t="s">
        <v>132</v>
      </c>
      <c r="E8474" t="s">
        <v>23</v>
      </c>
      <c r="F8474" t="s">
        <v>41</v>
      </c>
      <c r="G8474">
        <v>128</v>
      </c>
      <c r="H8474">
        <v>101</v>
      </c>
      <c r="I8474" t="str">
        <f>INDEX('DATA - Teams'!$C:$C,MATCH(C8474,'DATA - Teams'!$B:$B,0))</f>
        <v>CHIEF</v>
      </c>
    </row>
    <row r="8475" spans="1:9" x14ac:dyDescent="0.2">
      <c r="A8475">
        <v>2019</v>
      </c>
      <c r="B8475">
        <v>5</v>
      </c>
      <c r="C8475" t="s">
        <v>434</v>
      </c>
      <c r="D8475" t="s">
        <v>363</v>
      </c>
      <c r="E8475" t="s">
        <v>18</v>
      </c>
      <c r="F8475" t="s">
        <v>43</v>
      </c>
      <c r="G8475">
        <v>93</v>
      </c>
      <c r="H8475">
        <v>94</v>
      </c>
      <c r="I8475" t="str">
        <f>INDEX('DATA - Teams'!$C:$C,MATCH(C8475,'DATA - Teams'!$B:$B,0))</f>
        <v>CHIEF</v>
      </c>
    </row>
    <row r="8476" spans="1:9" x14ac:dyDescent="0.2">
      <c r="A8476">
        <v>2019</v>
      </c>
      <c r="B8476">
        <v>5</v>
      </c>
      <c r="C8476" t="s">
        <v>434</v>
      </c>
      <c r="D8476" t="s">
        <v>352</v>
      </c>
      <c r="E8476" t="s">
        <v>18</v>
      </c>
      <c r="F8476" t="s">
        <v>43</v>
      </c>
      <c r="G8476">
        <v>88</v>
      </c>
      <c r="H8476">
        <v>60</v>
      </c>
      <c r="I8476" t="str">
        <f>INDEX('DATA - Teams'!$C:$C,MATCH(C8476,'DATA - Teams'!$B:$B,0))</f>
        <v>CHIEF</v>
      </c>
    </row>
    <row r="8477" spans="1:9" x14ac:dyDescent="0.2">
      <c r="A8477">
        <v>2019</v>
      </c>
      <c r="B8477">
        <v>5</v>
      </c>
      <c r="C8477" t="s">
        <v>434</v>
      </c>
      <c r="D8477" t="s">
        <v>449</v>
      </c>
      <c r="E8477" t="s">
        <v>31</v>
      </c>
      <c r="F8477" t="s">
        <v>38</v>
      </c>
      <c r="G8477">
        <v>90</v>
      </c>
      <c r="H8477">
        <v>45</v>
      </c>
      <c r="I8477" t="str">
        <f>INDEX('DATA - Teams'!$C:$C,MATCH(C8477,'DATA - Teams'!$B:$B,0))</f>
        <v>CHIEF</v>
      </c>
    </row>
    <row r="8478" spans="1:9" x14ac:dyDescent="0.2">
      <c r="A8478">
        <v>2019</v>
      </c>
      <c r="B8478">
        <v>5</v>
      </c>
      <c r="C8478" t="s">
        <v>434</v>
      </c>
      <c r="D8478" t="s">
        <v>185</v>
      </c>
      <c r="E8478" t="s">
        <v>32</v>
      </c>
      <c r="F8478" t="s">
        <v>43</v>
      </c>
      <c r="G8478">
        <v>85</v>
      </c>
      <c r="H8478">
        <v>63</v>
      </c>
      <c r="I8478" t="str">
        <f>INDEX('DATA - Teams'!$C:$C,MATCH(C8478,'DATA - Teams'!$B:$B,0))</f>
        <v>CHIEF</v>
      </c>
    </row>
    <row r="8479" spans="1:9" x14ac:dyDescent="0.2">
      <c r="A8479">
        <v>2019</v>
      </c>
      <c r="B8479">
        <v>5</v>
      </c>
      <c r="C8479" t="s">
        <v>434</v>
      </c>
      <c r="D8479" t="s">
        <v>122</v>
      </c>
      <c r="E8479" t="s">
        <v>32</v>
      </c>
      <c r="F8479" t="s">
        <v>52</v>
      </c>
      <c r="G8479">
        <v>96</v>
      </c>
      <c r="H8479">
        <v>86</v>
      </c>
      <c r="I8479" t="str">
        <f>INDEX('DATA - Teams'!$C:$C,MATCH(C8479,'DATA - Teams'!$B:$B,0))</f>
        <v>CHIEF</v>
      </c>
    </row>
    <row r="8480" spans="1:9" x14ac:dyDescent="0.2">
      <c r="A8480">
        <v>2019</v>
      </c>
      <c r="B8480">
        <v>5</v>
      </c>
      <c r="C8480" t="s">
        <v>434</v>
      </c>
      <c r="D8480" t="s">
        <v>124</v>
      </c>
      <c r="E8480" t="s">
        <v>24</v>
      </c>
      <c r="F8480" t="s">
        <v>41</v>
      </c>
      <c r="G8480">
        <v>111</v>
      </c>
      <c r="H8480">
        <v>110</v>
      </c>
      <c r="I8480" t="str">
        <f>INDEX('DATA - Teams'!$C:$C,MATCH(C8480,'DATA - Teams'!$B:$B,0))</f>
        <v>CHIEF</v>
      </c>
    </row>
    <row r="8481" spans="1:9" x14ac:dyDescent="0.2">
      <c r="A8481">
        <v>2019</v>
      </c>
      <c r="B8481">
        <v>5</v>
      </c>
      <c r="C8481" t="s">
        <v>434</v>
      </c>
      <c r="D8481" t="s">
        <v>293</v>
      </c>
      <c r="E8481" t="s">
        <v>22</v>
      </c>
      <c r="F8481" t="s">
        <v>41</v>
      </c>
      <c r="G8481">
        <v>140</v>
      </c>
      <c r="H8481">
        <v>98</v>
      </c>
      <c r="I8481" t="str">
        <f>INDEX('DATA - Teams'!$C:$C,MATCH(C8481,'DATA - Teams'!$B:$B,0))</f>
        <v>CHIEF</v>
      </c>
    </row>
    <row r="8482" spans="1:9" x14ac:dyDescent="0.2">
      <c r="A8482">
        <v>2019</v>
      </c>
      <c r="B8482">
        <v>5</v>
      </c>
      <c r="C8482" t="s">
        <v>434</v>
      </c>
      <c r="D8482" t="s">
        <v>239</v>
      </c>
      <c r="E8482" t="s">
        <v>22</v>
      </c>
      <c r="F8482" t="s">
        <v>41</v>
      </c>
      <c r="G8482">
        <v>86</v>
      </c>
      <c r="H8482">
        <v>72</v>
      </c>
      <c r="I8482" t="str">
        <f>INDEX('DATA - Teams'!$C:$C,MATCH(C8482,'DATA - Teams'!$B:$B,0))</f>
        <v>CHIEF</v>
      </c>
    </row>
    <row r="8483" spans="1:9" x14ac:dyDescent="0.2">
      <c r="A8483">
        <v>2019</v>
      </c>
      <c r="B8483">
        <v>5</v>
      </c>
      <c r="C8483" t="s">
        <v>434</v>
      </c>
      <c r="D8483" t="s">
        <v>383</v>
      </c>
      <c r="E8483" t="s">
        <v>27</v>
      </c>
      <c r="F8483" t="s">
        <v>38</v>
      </c>
      <c r="G8483">
        <v>80</v>
      </c>
      <c r="H8483">
        <v>136</v>
      </c>
      <c r="I8483" t="str">
        <f>INDEX('DATA - Teams'!$C:$C,MATCH(C8483,'DATA - Teams'!$B:$B,0))</f>
        <v>CHIEF</v>
      </c>
    </row>
    <row r="8484" spans="1:9" x14ac:dyDescent="0.2">
      <c r="A8484">
        <v>2019</v>
      </c>
      <c r="B8484">
        <v>5</v>
      </c>
      <c r="C8484" t="s">
        <v>434</v>
      </c>
      <c r="D8484" t="s">
        <v>37</v>
      </c>
      <c r="E8484" t="s">
        <v>21</v>
      </c>
      <c r="F8484" t="s">
        <v>38</v>
      </c>
      <c r="G8484">
        <v>75</v>
      </c>
      <c r="H8484">
        <v>47</v>
      </c>
      <c r="I8484" t="str">
        <f>INDEX('DATA - Teams'!$C:$C,MATCH(C8484,'DATA - Teams'!$B:$B,0))</f>
        <v>CHIEF</v>
      </c>
    </row>
    <row r="8485" spans="1:9" x14ac:dyDescent="0.2">
      <c r="A8485">
        <v>2019</v>
      </c>
      <c r="B8485">
        <v>5</v>
      </c>
      <c r="C8485" t="s">
        <v>434</v>
      </c>
      <c r="D8485" t="s">
        <v>297</v>
      </c>
      <c r="E8485" t="s">
        <v>21</v>
      </c>
      <c r="F8485" t="s">
        <v>38</v>
      </c>
      <c r="G8485">
        <v>80</v>
      </c>
      <c r="H8485">
        <v>70</v>
      </c>
      <c r="I8485" t="str">
        <f>INDEX('DATA - Teams'!$C:$C,MATCH(C8485,'DATA - Teams'!$B:$B,0))</f>
        <v>CHIEF</v>
      </c>
    </row>
    <row r="8486" spans="1:9" x14ac:dyDescent="0.2">
      <c r="A8486">
        <v>2019</v>
      </c>
      <c r="B8486">
        <v>5</v>
      </c>
      <c r="C8486" t="s">
        <v>434</v>
      </c>
      <c r="D8486" t="s">
        <v>244</v>
      </c>
      <c r="E8486" t="s">
        <v>20</v>
      </c>
      <c r="F8486" t="s">
        <v>41</v>
      </c>
      <c r="G8486">
        <v>79</v>
      </c>
      <c r="H8486">
        <v>97</v>
      </c>
      <c r="I8486" t="str">
        <f>INDEX('DATA - Teams'!$C:$C,MATCH(C8486,'DATA - Teams'!$B:$B,0))</f>
        <v>CHIEF</v>
      </c>
    </row>
    <row r="8487" spans="1:9" x14ac:dyDescent="0.2">
      <c r="A8487">
        <v>2019</v>
      </c>
      <c r="B8487">
        <v>5</v>
      </c>
      <c r="C8487" t="s">
        <v>434</v>
      </c>
      <c r="D8487" t="s">
        <v>286</v>
      </c>
      <c r="E8487" t="s">
        <v>20</v>
      </c>
      <c r="F8487" t="s">
        <v>38</v>
      </c>
      <c r="G8487">
        <v>88</v>
      </c>
      <c r="H8487">
        <v>73</v>
      </c>
      <c r="I8487" t="str">
        <f>INDEX('DATA - Teams'!$C:$C,MATCH(C8487,'DATA - Teams'!$B:$B,0))</f>
        <v>CHIEF</v>
      </c>
    </row>
    <row r="8488" spans="1:9" x14ac:dyDescent="0.2">
      <c r="A8488">
        <v>2019</v>
      </c>
      <c r="B8488">
        <v>5</v>
      </c>
      <c r="C8488" t="s">
        <v>434</v>
      </c>
      <c r="D8488" t="s">
        <v>57</v>
      </c>
      <c r="E8488" t="s">
        <v>13</v>
      </c>
      <c r="F8488" t="s">
        <v>41</v>
      </c>
      <c r="G8488">
        <v>111</v>
      </c>
      <c r="H8488">
        <v>97</v>
      </c>
      <c r="I8488" t="str">
        <f>INDEX('DATA - Teams'!$C:$C,MATCH(C8488,'DATA - Teams'!$B:$B,0))</f>
        <v>CHIEF</v>
      </c>
    </row>
    <row r="8489" spans="1:9" x14ac:dyDescent="0.2">
      <c r="A8489">
        <v>2019</v>
      </c>
      <c r="B8489">
        <v>5</v>
      </c>
      <c r="C8489" t="s">
        <v>434</v>
      </c>
      <c r="D8489" t="s">
        <v>284</v>
      </c>
      <c r="E8489" t="s">
        <v>13</v>
      </c>
      <c r="F8489" t="s">
        <v>43</v>
      </c>
      <c r="G8489">
        <v>77</v>
      </c>
      <c r="H8489">
        <v>65</v>
      </c>
      <c r="I8489" t="str">
        <f>INDEX('DATA - Teams'!$C:$C,MATCH(C8489,'DATA - Teams'!$B:$B,0))</f>
        <v>CHIEF</v>
      </c>
    </row>
    <row r="8490" spans="1:9" x14ac:dyDescent="0.2">
      <c r="A8490">
        <v>2019</v>
      </c>
      <c r="B8490">
        <v>5</v>
      </c>
      <c r="C8490" t="s">
        <v>434</v>
      </c>
      <c r="D8490" t="s">
        <v>304</v>
      </c>
      <c r="E8490" t="s">
        <v>14</v>
      </c>
      <c r="F8490" t="s">
        <v>59</v>
      </c>
      <c r="G8490">
        <v>110</v>
      </c>
      <c r="H8490">
        <v>0</v>
      </c>
      <c r="I8490" t="str">
        <f>INDEX('DATA - Teams'!$C:$C,MATCH(C8490,'DATA - Teams'!$B:$B,0))</f>
        <v>CHIEF</v>
      </c>
    </row>
    <row r="8491" spans="1:9" x14ac:dyDescent="0.2">
      <c r="A8491">
        <v>2019</v>
      </c>
      <c r="B8491">
        <v>5</v>
      </c>
      <c r="C8491" t="s">
        <v>434</v>
      </c>
      <c r="D8491" t="s">
        <v>163</v>
      </c>
      <c r="E8491" t="s">
        <v>16</v>
      </c>
      <c r="F8491" t="s">
        <v>59</v>
      </c>
      <c r="G8491">
        <v>76</v>
      </c>
      <c r="H8491">
        <v>67</v>
      </c>
      <c r="I8491" t="str">
        <f>INDEX('DATA - Teams'!$C:$C,MATCH(C8491,'DATA - Teams'!$B:$B,0))</f>
        <v>CHIEF</v>
      </c>
    </row>
    <row r="8492" spans="1:9" x14ac:dyDescent="0.2">
      <c r="A8492">
        <v>2019</v>
      </c>
      <c r="B8492">
        <v>5</v>
      </c>
      <c r="C8492" t="s">
        <v>434</v>
      </c>
      <c r="D8492" t="s">
        <v>192</v>
      </c>
      <c r="E8492" t="s">
        <v>31</v>
      </c>
      <c r="F8492" t="s">
        <v>59</v>
      </c>
      <c r="G8492">
        <v>95</v>
      </c>
      <c r="H8492">
        <v>0</v>
      </c>
      <c r="I8492" t="str">
        <f>INDEX('DATA - Teams'!$C:$C,MATCH(C8492,'DATA - Teams'!$B:$B,0))</f>
        <v>CHIEF</v>
      </c>
    </row>
    <row r="8493" spans="1:9" x14ac:dyDescent="0.2">
      <c r="A8493">
        <v>2019</v>
      </c>
      <c r="B8493">
        <v>5</v>
      </c>
      <c r="C8493" t="s">
        <v>434</v>
      </c>
      <c r="D8493" t="s">
        <v>205</v>
      </c>
      <c r="E8493" t="s">
        <v>21</v>
      </c>
      <c r="F8493" t="s">
        <v>59</v>
      </c>
      <c r="G8493">
        <v>55</v>
      </c>
      <c r="H8493">
        <v>43</v>
      </c>
      <c r="I8493" t="str">
        <f>INDEX('DATA - Teams'!$C:$C,MATCH(C8493,'DATA - Teams'!$B:$B,0))</f>
        <v>CHIEF</v>
      </c>
    </row>
    <row r="8494" spans="1:9" x14ac:dyDescent="0.2">
      <c r="A8494">
        <v>2019</v>
      </c>
      <c r="B8494">
        <v>5</v>
      </c>
      <c r="C8494" t="s">
        <v>430</v>
      </c>
      <c r="D8494" t="s">
        <v>147</v>
      </c>
      <c r="E8494" t="s">
        <v>14</v>
      </c>
      <c r="F8494" t="s">
        <v>52</v>
      </c>
      <c r="G8494">
        <v>90</v>
      </c>
      <c r="H8494">
        <v>52</v>
      </c>
      <c r="I8494" t="str">
        <f>INDEX('DATA - Teams'!$C:$C,MATCH(C8494,'DATA - Teams'!$B:$B,0))</f>
        <v>RICHO</v>
      </c>
    </row>
    <row r="8495" spans="1:9" x14ac:dyDescent="0.2">
      <c r="A8495">
        <v>2019</v>
      </c>
      <c r="B8495">
        <v>5</v>
      </c>
      <c r="C8495" t="s">
        <v>430</v>
      </c>
      <c r="D8495" t="s">
        <v>167</v>
      </c>
      <c r="E8495" t="s">
        <v>14</v>
      </c>
      <c r="F8495" t="s">
        <v>41</v>
      </c>
      <c r="G8495">
        <v>84</v>
      </c>
      <c r="H8495">
        <v>121</v>
      </c>
      <c r="I8495" t="str">
        <f>INDEX('DATA - Teams'!$C:$C,MATCH(C8495,'DATA - Teams'!$B:$B,0))</f>
        <v>RICHO</v>
      </c>
    </row>
    <row r="8496" spans="1:9" x14ac:dyDescent="0.2">
      <c r="A8496">
        <v>2019</v>
      </c>
      <c r="B8496">
        <v>5</v>
      </c>
      <c r="C8496" t="s">
        <v>430</v>
      </c>
      <c r="D8496" t="s">
        <v>210</v>
      </c>
      <c r="E8496" t="s">
        <v>10</v>
      </c>
      <c r="F8496" t="s">
        <v>43</v>
      </c>
      <c r="G8496">
        <v>91</v>
      </c>
      <c r="H8496">
        <v>102</v>
      </c>
      <c r="I8496" t="str">
        <f>INDEX('DATA - Teams'!$C:$C,MATCH(C8496,'DATA - Teams'!$B:$B,0))</f>
        <v>RICHO</v>
      </c>
    </row>
    <row r="8497" spans="1:9" x14ac:dyDescent="0.2">
      <c r="A8497">
        <v>2019</v>
      </c>
      <c r="B8497">
        <v>5</v>
      </c>
      <c r="C8497" t="s">
        <v>430</v>
      </c>
      <c r="D8497" t="s">
        <v>294</v>
      </c>
      <c r="E8497" t="s">
        <v>16</v>
      </c>
      <c r="F8497" t="s">
        <v>38</v>
      </c>
      <c r="G8497">
        <v>78</v>
      </c>
      <c r="H8497">
        <v>45</v>
      </c>
      <c r="I8497" t="str">
        <f>INDEX('DATA - Teams'!$C:$C,MATCH(C8497,'DATA - Teams'!$B:$B,0))</f>
        <v>RICHO</v>
      </c>
    </row>
    <row r="8498" spans="1:9" x14ac:dyDescent="0.2">
      <c r="A8498">
        <v>2019</v>
      </c>
      <c r="B8498">
        <v>5</v>
      </c>
      <c r="C8498" t="s">
        <v>430</v>
      </c>
      <c r="D8498" t="s">
        <v>268</v>
      </c>
      <c r="E8498" t="s">
        <v>18</v>
      </c>
      <c r="F8498" t="s">
        <v>43</v>
      </c>
      <c r="G8498">
        <v>69</v>
      </c>
      <c r="H8498">
        <v>92</v>
      </c>
      <c r="I8498" t="str">
        <f>INDEX('DATA - Teams'!$C:$C,MATCH(C8498,'DATA - Teams'!$B:$B,0))</f>
        <v>RICHO</v>
      </c>
    </row>
    <row r="8499" spans="1:9" x14ac:dyDescent="0.2">
      <c r="A8499">
        <v>2019</v>
      </c>
      <c r="B8499">
        <v>5</v>
      </c>
      <c r="C8499" t="s">
        <v>430</v>
      </c>
      <c r="D8499" t="s">
        <v>119</v>
      </c>
      <c r="E8499" t="s">
        <v>18</v>
      </c>
      <c r="F8499" t="s">
        <v>41</v>
      </c>
      <c r="G8499">
        <v>85</v>
      </c>
      <c r="H8499">
        <v>93</v>
      </c>
      <c r="I8499" t="str">
        <f>INDEX('DATA - Teams'!$C:$C,MATCH(C8499,'DATA - Teams'!$B:$B,0))</f>
        <v>RICHO</v>
      </c>
    </row>
    <row r="8500" spans="1:9" x14ac:dyDescent="0.2">
      <c r="A8500">
        <v>2019</v>
      </c>
      <c r="B8500">
        <v>5</v>
      </c>
      <c r="C8500" t="s">
        <v>430</v>
      </c>
      <c r="D8500" t="s">
        <v>99</v>
      </c>
      <c r="E8500" t="s">
        <v>18</v>
      </c>
      <c r="F8500" t="s">
        <v>43</v>
      </c>
      <c r="G8500">
        <v>93</v>
      </c>
      <c r="H8500">
        <v>99</v>
      </c>
      <c r="I8500" t="str">
        <f>INDEX('DATA - Teams'!$C:$C,MATCH(C8500,'DATA - Teams'!$B:$B,0))</f>
        <v>RICHO</v>
      </c>
    </row>
    <row r="8501" spans="1:9" x14ac:dyDescent="0.2">
      <c r="A8501">
        <v>2019</v>
      </c>
      <c r="B8501">
        <v>5</v>
      </c>
      <c r="C8501" t="s">
        <v>430</v>
      </c>
      <c r="D8501" t="s">
        <v>176</v>
      </c>
      <c r="E8501" t="s">
        <v>35</v>
      </c>
      <c r="F8501" t="s">
        <v>38</v>
      </c>
      <c r="G8501">
        <v>79</v>
      </c>
      <c r="H8501">
        <v>103</v>
      </c>
      <c r="I8501" t="str">
        <f>INDEX('DATA - Teams'!$C:$C,MATCH(C8501,'DATA - Teams'!$B:$B,0))</f>
        <v>RICHO</v>
      </c>
    </row>
    <row r="8502" spans="1:9" x14ac:dyDescent="0.2">
      <c r="A8502">
        <v>2019</v>
      </c>
      <c r="B8502">
        <v>5</v>
      </c>
      <c r="C8502" t="s">
        <v>430</v>
      </c>
      <c r="D8502" t="s">
        <v>385</v>
      </c>
      <c r="E8502" t="s">
        <v>35</v>
      </c>
      <c r="F8502" t="s">
        <v>38</v>
      </c>
      <c r="G8502">
        <v>80</v>
      </c>
      <c r="H8502">
        <v>69</v>
      </c>
      <c r="I8502" t="str">
        <f>INDEX('DATA - Teams'!$C:$C,MATCH(C8502,'DATA - Teams'!$B:$B,0))</f>
        <v>RICHO</v>
      </c>
    </row>
    <row r="8503" spans="1:9" x14ac:dyDescent="0.2">
      <c r="A8503">
        <v>2019</v>
      </c>
      <c r="B8503">
        <v>5</v>
      </c>
      <c r="C8503" t="s">
        <v>430</v>
      </c>
      <c r="D8503" t="s">
        <v>520</v>
      </c>
      <c r="E8503" t="s">
        <v>36</v>
      </c>
      <c r="F8503" t="s">
        <v>41</v>
      </c>
      <c r="G8503">
        <v>88</v>
      </c>
      <c r="H8503">
        <v>92</v>
      </c>
      <c r="I8503" t="str">
        <f>INDEX('DATA - Teams'!$C:$C,MATCH(C8503,'DATA - Teams'!$B:$B,0))</f>
        <v>RICHO</v>
      </c>
    </row>
    <row r="8504" spans="1:9" x14ac:dyDescent="0.2">
      <c r="A8504">
        <v>2019</v>
      </c>
      <c r="B8504">
        <v>5</v>
      </c>
      <c r="C8504" t="s">
        <v>430</v>
      </c>
      <c r="D8504" t="s">
        <v>50</v>
      </c>
      <c r="E8504" t="s">
        <v>32</v>
      </c>
      <c r="F8504" t="s">
        <v>41</v>
      </c>
      <c r="G8504">
        <v>86</v>
      </c>
      <c r="H8504">
        <v>97</v>
      </c>
      <c r="I8504" t="str">
        <f>INDEX('DATA - Teams'!$C:$C,MATCH(C8504,'DATA - Teams'!$B:$B,0))</f>
        <v>RICHO</v>
      </c>
    </row>
    <row r="8505" spans="1:9" x14ac:dyDescent="0.2">
      <c r="A8505">
        <v>2019</v>
      </c>
      <c r="B8505">
        <v>5</v>
      </c>
      <c r="C8505" t="s">
        <v>430</v>
      </c>
      <c r="D8505" t="s">
        <v>103</v>
      </c>
      <c r="E8505" t="s">
        <v>24</v>
      </c>
      <c r="F8505" t="s">
        <v>43</v>
      </c>
      <c r="G8505">
        <v>104</v>
      </c>
      <c r="H8505">
        <v>100</v>
      </c>
      <c r="I8505" t="str">
        <f>INDEX('DATA - Teams'!$C:$C,MATCH(C8505,'DATA - Teams'!$B:$B,0))</f>
        <v>RICHO</v>
      </c>
    </row>
    <row r="8506" spans="1:9" x14ac:dyDescent="0.2">
      <c r="A8506">
        <v>2019</v>
      </c>
      <c r="B8506">
        <v>5</v>
      </c>
      <c r="C8506" t="s">
        <v>430</v>
      </c>
      <c r="D8506" t="s">
        <v>299</v>
      </c>
      <c r="E8506" t="s">
        <v>22</v>
      </c>
      <c r="F8506" t="s">
        <v>41</v>
      </c>
      <c r="G8506">
        <v>114</v>
      </c>
      <c r="H8506">
        <v>104</v>
      </c>
      <c r="I8506" t="str">
        <f>INDEX('DATA - Teams'!$C:$C,MATCH(C8506,'DATA - Teams'!$B:$B,0))</f>
        <v>RICHO</v>
      </c>
    </row>
    <row r="8507" spans="1:9" x14ac:dyDescent="0.2">
      <c r="A8507">
        <v>2019</v>
      </c>
      <c r="B8507">
        <v>5</v>
      </c>
      <c r="C8507" t="s">
        <v>430</v>
      </c>
      <c r="D8507" t="s">
        <v>162</v>
      </c>
      <c r="E8507" t="s">
        <v>20</v>
      </c>
      <c r="F8507" t="s">
        <v>38</v>
      </c>
      <c r="G8507">
        <v>111</v>
      </c>
      <c r="H8507">
        <v>127</v>
      </c>
      <c r="I8507" t="str">
        <f>INDEX('DATA - Teams'!$C:$C,MATCH(C8507,'DATA - Teams'!$B:$B,0))</f>
        <v>RICHO</v>
      </c>
    </row>
    <row r="8508" spans="1:9" x14ac:dyDescent="0.2">
      <c r="A8508">
        <v>2019</v>
      </c>
      <c r="B8508">
        <v>5</v>
      </c>
      <c r="C8508" t="s">
        <v>430</v>
      </c>
      <c r="D8508" t="s">
        <v>105</v>
      </c>
      <c r="E8508" t="s">
        <v>13</v>
      </c>
      <c r="F8508" t="s">
        <v>41</v>
      </c>
      <c r="G8508">
        <v>75</v>
      </c>
      <c r="H8508">
        <v>46</v>
      </c>
      <c r="I8508" t="str">
        <f>INDEX('DATA - Teams'!$C:$C,MATCH(C8508,'DATA - Teams'!$B:$B,0))</f>
        <v>RICHO</v>
      </c>
    </row>
    <row r="8509" spans="1:9" x14ac:dyDescent="0.2">
      <c r="A8509">
        <v>2019</v>
      </c>
      <c r="B8509">
        <v>5</v>
      </c>
      <c r="C8509" t="s">
        <v>430</v>
      </c>
      <c r="D8509" t="s">
        <v>249</v>
      </c>
      <c r="E8509" t="s">
        <v>13</v>
      </c>
      <c r="F8509" t="s">
        <v>41</v>
      </c>
      <c r="G8509">
        <v>97</v>
      </c>
      <c r="H8509">
        <v>92</v>
      </c>
      <c r="I8509" t="str">
        <f>INDEX('DATA - Teams'!$C:$C,MATCH(C8509,'DATA - Teams'!$B:$B,0))</f>
        <v>RICHO</v>
      </c>
    </row>
    <row r="8510" spans="1:9" x14ac:dyDescent="0.2">
      <c r="A8510">
        <v>2019</v>
      </c>
      <c r="B8510">
        <v>5</v>
      </c>
      <c r="C8510" t="s">
        <v>430</v>
      </c>
      <c r="D8510" t="s">
        <v>401</v>
      </c>
      <c r="E8510" t="s">
        <v>13</v>
      </c>
      <c r="F8510" t="s">
        <v>43</v>
      </c>
      <c r="G8510">
        <v>117</v>
      </c>
      <c r="H8510">
        <v>124</v>
      </c>
      <c r="I8510" t="str">
        <f>INDEX('DATA - Teams'!$C:$C,MATCH(C8510,'DATA - Teams'!$B:$B,0))</f>
        <v>RICHO</v>
      </c>
    </row>
    <row r="8511" spans="1:9" x14ac:dyDescent="0.2">
      <c r="A8511">
        <v>2019</v>
      </c>
      <c r="B8511">
        <v>5</v>
      </c>
      <c r="C8511" t="s">
        <v>430</v>
      </c>
      <c r="D8511" t="s">
        <v>365</v>
      </c>
      <c r="E8511" t="s">
        <v>13</v>
      </c>
      <c r="F8511" t="s">
        <v>38</v>
      </c>
      <c r="G8511">
        <v>68</v>
      </c>
      <c r="H8511">
        <v>22</v>
      </c>
      <c r="I8511" t="str">
        <f>INDEX('DATA - Teams'!$C:$C,MATCH(C8511,'DATA - Teams'!$B:$B,0))</f>
        <v>RICHO</v>
      </c>
    </row>
    <row r="8512" spans="1:9" x14ac:dyDescent="0.2">
      <c r="A8512">
        <v>2019</v>
      </c>
      <c r="B8512">
        <v>5</v>
      </c>
      <c r="C8512" t="s">
        <v>430</v>
      </c>
      <c r="D8512" t="s">
        <v>206</v>
      </c>
      <c r="E8512" t="s">
        <v>14</v>
      </c>
      <c r="F8512" t="s">
        <v>59</v>
      </c>
      <c r="G8512">
        <v>68</v>
      </c>
      <c r="H8512">
        <v>44</v>
      </c>
      <c r="I8512" t="str">
        <f>INDEX('DATA - Teams'!$C:$C,MATCH(C8512,'DATA - Teams'!$B:$B,0))</f>
        <v>RICHO</v>
      </c>
    </row>
    <row r="8513" spans="1:9" x14ac:dyDescent="0.2">
      <c r="A8513">
        <v>2019</v>
      </c>
      <c r="B8513">
        <v>5</v>
      </c>
      <c r="C8513" t="s">
        <v>430</v>
      </c>
      <c r="D8513" t="s">
        <v>183</v>
      </c>
      <c r="E8513" t="s">
        <v>10</v>
      </c>
      <c r="F8513" t="s">
        <v>59</v>
      </c>
      <c r="G8513">
        <v>102</v>
      </c>
      <c r="H8513">
        <v>0</v>
      </c>
      <c r="I8513" t="str">
        <f>INDEX('DATA - Teams'!$C:$C,MATCH(C8513,'DATA - Teams'!$B:$B,0))</f>
        <v>RICHO</v>
      </c>
    </row>
    <row r="8514" spans="1:9" x14ac:dyDescent="0.2">
      <c r="A8514">
        <v>2019</v>
      </c>
      <c r="B8514">
        <v>5</v>
      </c>
      <c r="C8514" t="s">
        <v>430</v>
      </c>
      <c r="D8514" t="s">
        <v>378</v>
      </c>
      <c r="E8514" t="s">
        <v>27</v>
      </c>
      <c r="F8514" t="s">
        <v>59</v>
      </c>
      <c r="G8514">
        <v>76</v>
      </c>
      <c r="H8514">
        <v>42</v>
      </c>
      <c r="I8514" t="str">
        <f>INDEX('DATA - Teams'!$C:$C,MATCH(C8514,'DATA - Teams'!$B:$B,0))</f>
        <v>RICHO</v>
      </c>
    </row>
    <row r="8515" spans="1:9" x14ac:dyDescent="0.2">
      <c r="A8515">
        <v>2019</v>
      </c>
      <c r="B8515">
        <v>5</v>
      </c>
      <c r="C8515" t="s">
        <v>430</v>
      </c>
      <c r="D8515" t="s">
        <v>281</v>
      </c>
      <c r="E8515" t="s">
        <v>21</v>
      </c>
      <c r="F8515" t="s">
        <v>59</v>
      </c>
      <c r="G8515">
        <v>80</v>
      </c>
      <c r="H8515">
        <v>59</v>
      </c>
      <c r="I8515" t="str">
        <f>INDEX('DATA - Teams'!$C:$C,MATCH(C8515,'DATA - Teams'!$B:$B,0))</f>
        <v>RICHO</v>
      </c>
    </row>
    <row r="8516" spans="1:9" x14ac:dyDescent="0.2">
      <c r="A8516">
        <v>2019</v>
      </c>
      <c r="B8516">
        <v>5</v>
      </c>
      <c r="C8516" t="s">
        <v>427</v>
      </c>
      <c r="D8516" t="s">
        <v>282</v>
      </c>
      <c r="E8516" t="s">
        <v>14</v>
      </c>
      <c r="F8516" t="s">
        <v>41</v>
      </c>
      <c r="G8516">
        <v>80</v>
      </c>
      <c r="H8516">
        <v>115</v>
      </c>
      <c r="I8516" t="str">
        <f>INDEX('DATA - Teams'!$C:$C,MATCH(C8516,'DATA - Teams'!$B:$B,0))</f>
        <v>MELONS</v>
      </c>
    </row>
    <row r="8517" spans="1:9" x14ac:dyDescent="0.2">
      <c r="A8517">
        <v>2019</v>
      </c>
      <c r="B8517">
        <v>5</v>
      </c>
      <c r="C8517" t="s">
        <v>427</v>
      </c>
      <c r="D8517" t="s">
        <v>265</v>
      </c>
      <c r="E8517" t="s">
        <v>33</v>
      </c>
      <c r="F8517" t="s">
        <v>43</v>
      </c>
      <c r="G8517">
        <v>85</v>
      </c>
      <c r="H8517">
        <v>91</v>
      </c>
      <c r="I8517" t="str">
        <f>INDEX('DATA - Teams'!$C:$C,MATCH(C8517,'DATA - Teams'!$B:$B,0))</f>
        <v>MELONS</v>
      </c>
    </row>
    <row r="8518" spans="1:9" x14ac:dyDescent="0.2">
      <c r="A8518">
        <v>2019</v>
      </c>
      <c r="B8518">
        <v>5</v>
      </c>
      <c r="C8518" t="s">
        <v>427</v>
      </c>
      <c r="D8518" t="s">
        <v>521</v>
      </c>
      <c r="E8518" t="s">
        <v>10</v>
      </c>
      <c r="F8518" t="s">
        <v>38</v>
      </c>
      <c r="G8518">
        <v>75</v>
      </c>
      <c r="H8518">
        <v>82</v>
      </c>
      <c r="I8518" t="str">
        <f>INDEX('DATA - Teams'!$C:$C,MATCH(C8518,'DATA - Teams'!$B:$B,0))</f>
        <v>MELONS</v>
      </c>
    </row>
    <row r="8519" spans="1:9" x14ac:dyDescent="0.2">
      <c r="A8519">
        <v>2019</v>
      </c>
      <c r="B8519">
        <v>5</v>
      </c>
      <c r="C8519" t="s">
        <v>427</v>
      </c>
      <c r="D8519" t="s">
        <v>240</v>
      </c>
      <c r="E8519" t="s">
        <v>23</v>
      </c>
      <c r="F8519" t="s">
        <v>52</v>
      </c>
      <c r="G8519">
        <v>89</v>
      </c>
      <c r="H8519">
        <v>99</v>
      </c>
      <c r="I8519" t="str">
        <f>INDEX('DATA - Teams'!$C:$C,MATCH(C8519,'DATA - Teams'!$B:$B,0))</f>
        <v>MELONS</v>
      </c>
    </row>
    <row r="8520" spans="1:9" x14ac:dyDescent="0.2">
      <c r="A8520">
        <v>2019</v>
      </c>
      <c r="B8520">
        <v>5</v>
      </c>
      <c r="C8520" t="s">
        <v>427</v>
      </c>
      <c r="D8520" t="s">
        <v>275</v>
      </c>
      <c r="E8520" t="s">
        <v>23</v>
      </c>
      <c r="F8520" t="s">
        <v>38</v>
      </c>
      <c r="G8520">
        <v>68</v>
      </c>
      <c r="H8520">
        <v>43</v>
      </c>
      <c r="I8520" t="str">
        <f>INDEX('DATA - Teams'!$C:$C,MATCH(C8520,'DATA - Teams'!$B:$B,0))</f>
        <v>MELONS</v>
      </c>
    </row>
    <row r="8521" spans="1:9" x14ac:dyDescent="0.2">
      <c r="A8521">
        <v>2019</v>
      </c>
      <c r="B8521">
        <v>5</v>
      </c>
      <c r="C8521" t="s">
        <v>427</v>
      </c>
      <c r="D8521" t="s">
        <v>409</v>
      </c>
      <c r="E8521" t="s">
        <v>16</v>
      </c>
      <c r="F8521" t="s">
        <v>43</v>
      </c>
      <c r="G8521">
        <v>79</v>
      </c>
      <c r="H8521">
        <v>83</v>
      </c>
      <c r="I8521" t="str">
        <f>INDEX('DATA - Teams'!$C:$C,MATCH(C8521,'DATA - Teams'!$B:$B,0))</f>
        <v>MELONS</v>
      </c>
    </row>
    <row r="8522" spans="1:9" x14ac:dyDescent="0.2">
      <c r="A8522">
        <v>2019</v>
      </c>
      <c r="B8522">
        <v>5</v>
      </c>
      <c r="C8522" t="s">
        <v>427</v>
      </c>
      <c r="D8522" t="s">
        <v>329</v>
      </c>
      <c r="E8522" t="s">
        <v>18</v>
      </c>
      <c r="F8522" t="s">
        <v>41</v>
      </c>
      <c r="G8522">
        <v>134</v>
      </c>
      <c r="H8522">
        <v>91</v>
      </c>
      <c r="I8522" t="str">
        <f>INDEX('DATA - Teams'!$C:$C,MATCH(C8522,'DATA - Teams'!$B:$B,0))</f>
        <v>MELONS</v>
      </c>
    </row>
    <row r="8523" spans="1:9" x14ac:dyDescent="0.2">
      <c r="A8523">
        <v>2019</v>
      </c>
      <c r="B8523">
        <v>5</v>
      </c>
      <c r="C8523" t="s">
        <v>427</v>
      </c>
      <c r="D8523" t="s">
        <v>443</v>
      </c>
      <c r="E8523" t="s">
        <v>18</v>
      </c>
      <c r="F8523" t="s">
        <v>41</v>
      </c>
      <c r="G8523">
        <v>94</v>
      </c>
      <c r="H8523">
        <v>100</v>
      </c>
      <c r="I8523" t="str">
        <f>INDEX('DATA - Teams'!$C:$C,MATCH(C8523,'DATA - Teams'!$B:$B,0))</f>
        <v>MELONS</v>
      </c>
    </row>
    <row r="8524" spans="1:9" x14ac:dyDescent="0.2">
      <c r="A8524">
        <v>2019</v>
      </c>
      <c r="B8524">
        <v>5</v>
      </c>
      <c r="C8524" t="s">
        <v>427</v>
      </c>
      <c r="D8524" t="s">
        <v>242</v>
      </c>
      <c r="E8524" t="s">
        <v>36</v>
      </c>
      <c r="F8524" t="s">
        <v>38</v>
      </c>
      <c r="G8524">
        <v>69</v>
      </c>
      <c r="H8524">
        <v>77</v>
      </c>
      <c r="I8524" t="str">
        <f>INDEX('DATA - Teams'!$C:$C,MATCH(C8524,'DATA - Teams'!$B:$B,0))</f>
        <v>MELONS</v>
      </c>
    </row>
    <row r="8525" spans="1:9" x14ac:dyDescent="0.2">
      <c r="A8525">
        <v>2019</v>
      </c>
      <c r="B8525">
        <v>5</v>
      </c>
      <c r="C8525" t="s">
        <v>427</v>
      </c>
      <c r="D8525" t="s">
        <v>154</v>
      </c>
      <c r="E8525" t="s">
        <v>22</v>
      </c>
      <c r="F8525" t="s">
        <v>43</v>
      </c>
      <c r="G8525">
        <v>89</v>
      </c>
      <c r="H8525">
        <v>97</v>
      </c>
      <c r="I8525" t="str">
        <f>INDEX('DATA - Teams'!$C:$C,MATCH(C8525,'DATA - Teams'!$B:$B,0))</f>
        <v>MELONS</v>
      </c>
    </row>
    <row r="8526" spans="1:9" x14ac:dyDescent="0.2">
      <c r="A8526">
        <v>2019</v>
      </c>
      <c r="B8526">
        <v>5</v>
      </c>
      <c r="C8526" t="s">
        <v>427</v>
      </c>
      <c r="D8526" t="s">
        <v>437</v>
      </c>
      <c r="E8526" t="s">
        <v>27</v>
      </c>
      <c r="F8526" t="s">
        <v>41</v>
      </c>
      <c r="G8526">
        <v>100</v>
      </c>
      <c r="H8526">
        <v>112</v>
      </c>
      <c r="I8526" t="str">
        <f>INDEX('DATA - Teams'!$C:$C,MATCH(C8526,'DATA - Teams'!$B:$B,0))</f>
        <v>MELONS</v>
      </c>
    </row>
    <row r="8527" spans="1:9" x14ac:dyDescent="0.2">
      <c r="A8527">
        <v>2019</v>
      </c>
      <c r="B8527">
        <v>5</v>
      </c>
      <c r="C8527" t="s">
        <v>427</v>
      </c>
      <c r="D8527" t="s">
        <v>301</v>
      </c>
      <c r="E8527" t="s">
        <v>27</v>
      </c>
      <c r="F8527" t="s">
        <v>41</v>
      </c>
      <c r="G8527">
        <v>140</v>
      </c>
      <c r="H8527">
        <v>110</v>
      </c>
      <c r="I8527" t="str">
        <f>INDEX('DATA - Teams'!$C:$C,MATCH(C8527,'DATA - Teams'!$B:$B,0))</f>
        <v>MELONS</v>
      </c>
    </row>
    <row r="8528" spans="1:9" x14ac:dyDescent="0.2">
      <c r="A8528">
        <v>2019</v>
      </c>
      <c r="B8528">
        <v>5</v>
      </c>
      <c r="C8528" t="s">
        <v>427</v>
      </c>
      <c r="D8528" t="s">
        <v>177</v>
      </c>
      <c r="E8528" t="s">
        <v>27</v>
      </c>
      <c r="F8528" t="s">
        <v>43</v>
      </c>
      <c r="G8528">
        <v>80</v>
      </c>
      <c r="H8528">
        <v>92</v>
      </c>
      <c r="I8528" t="str">
        <f>INDEX('DATA - Teams'!$C:$C,MATCH(C8528,'DATA - Teams'!$B:$B,0))</f>
        <v>MELONS</v>
      </c>
    </row>
    <row r="8529" spans="1:9" x14ac:dyDescent="0.2">
      <c r="A8529">
        <v>2019</v>
      </c>
      <c r="B8529">
        <v>5</v>
      </c>
      <c r="C8529" t="s">
        <v>427</v>
      </c>
      <c r="D8529" t="s">
        <v>358</v>
      </c>
      <c r="E8529" t="s">
        <v>21</v>
      </c>
      <c r="F8529" t="s">
        <v>43</v>
      </c>
      <c r="G8529">
        <v>85</v>
      </c>
      <c r="H8529">
        <v>73</v>
      </c>
      <c r="I8529" t="str">
        <f>INDEX('DATA - Teams'!$C:$C,MATCH(C8529,'DATA - Teams'!$B:$B,0))</f>
        <v>MELONS</v>
      </c>
    </row>
    <row r="8530" spans="1:9" x14ac:dyDescent="0.2">
      <c r="A8530">
        <v>2019</v>
      </c>
      <c r="B8530">
        <v>5</v>
      </c>
      <c r="C8530" t="s">
        <v>427</v>
      </c>
      <c r="D8530" t="s">
        <v>207</v>
      </c>
      <c r="E8530" t="s">
        <v>20</v>
      </c>
      <c r="F8530" t="s">
        <v>41</v>
      </c>
      <c r="G8530">
        <v>92</v>
      </c>
      <c r="H8530">
        <v>103</v>
      </c>
      <c r="I8530" t="str">
        <f>INDEX('DATA - Teams'!$C:$C,MATCH(C8530,'DATA - Teams'!$B:$B,0))</f>
        <v>MELONS</v>
      </c>
    </row>
    <row r="8531" spans="1:9" x14ac:dyDescent="0.2">
      <c r="A8531">
        <v>2019</v>
      </c>
      <c r="B8531">
        <v>5</v>
      </c>
      <c r="C8531" t="s">
        <v>427</v>
      </c>
      <c r="D8531" t="s">
        <v>393</v>
      </c>
      <c r="E8531" t="s">
        <v>20</v>
      </c>
      <c r="F8531" t="s">
        <v>38</v>
      </c>
      <c r="G8531">
        <v>97</v>
      </c>
      <c r="H8531">
        <v>129</v>
      </c>
      <c r="I8531" t="str">
        <f>INDEX('DATA - Teams'!$C:$C,MATCH(C8531,'DATA - Teams'!$B:$B,0))</f>
        <v>MELONS</v>
      </c>
    </row>
    <row r="8532" spans="1:9" x14ac:dyDescent="0.2">
      <c r="A8532">
        <v>2019</v>
      </c>
      <c r="B8532">
        <v>5</v>
      </c>
      <c r="C8532" t="s">
        <v>427</v>
      </c>
      <c r="D8532" t="s">
        <v>155</v>
      </c>
      <c r="E8532" t="s">
        <v>20</v>
      </c>
      <c r="F8532" t="s">
        <v>38</v>
      </c>
      <c r="G8532">
        <v>77</v>
      </c>
      <c r="H8532">
        <v>86</v>
      </c>
      <c r="I8532" t="str">
        <f>INDEX('DATA - Teams'!$C:$C,MATCH(C8532,'DATA - Teams'!$B:$B,0))</f>
        <v>MELONS</v>
      </c>
    </row>
    <row r="8533" spans="1:9" x14ac:dyDescent="0.2">
      <c r="A8533">
        <v>2019</v>
      </c>
      <c r="B8533">
        <v>5</v>
      </c>
      <c r="C8533" t="s">
        <v>427</v>
      </c>
      <c r="D8533" t="s">
        <v>263</v>
      </c>
      <c r="E8533" t="s">
        <v>13</v>
      </c>
      <c r="F8533" t="s">
        <v>41</v>
      </c>
      <c r="G8533">
        <v>127</v>
      </c>
      <c r="H8533">
        <v>66</v>
      </c>
      <c r="I8533" t="str">
        <f>INDEX('DATA - Teams'!$C:$C,MATCH(C8533,'DATA - Teams'!$B:$B,0))</f>
        <v>MELONS</v>
      </c>
    </row>
    <row r="8534" spans="1:9" x14ac:dyDescent="0.2">
      <c r="A8534">
        <v>2019</v>
      </c>
      <c r="B8534">
        <v>5</v>
      </c>
      <c r="C8534" t="s">
        <v>427</v>
      </c>
      <c r="D8534" t="s">
        <v>272</v>
      </c>
      <c r="E8534" t="s">
        <v>17</v>
      </c>
      <c r="F8534" t="s">
        <v>59</v>
      </c>
      <c r="G8534">
        <v>53</v>
      </c>
      <c r="H8534">
        <v>33</v>
      </c>
      <c r="I8534" t="str">
        <f>INDEX('DATA - Teams'!$C:$C,MATCH(C8534,'DATA - Teams'!$B:$B,0))</f>
        <v>MELONS</v>
      </c>
    </row>
    <row r="8535" spans="1:9" x14ac:dyDescent="0.2">
      <c r="A8535">
        <v>2019</v>
      </c>
      <c r="B8535">
        <v>5</v>
      </c>
      <c r="C8535" t="s">
        <v>427</v>
      </c>
      <c r="D8535" t="s">
        <v>341</v>
      </c>
      <c r="E8535" t="s">
        <v>24</v>
      </c>
      <c r="F8535" t="s">
        <v>59</v>
      </c>
      <c r="G8535">
        <v>80</v>
      </c>
      <c r="H8535">
        <v>0</v>
      </c>
      <c r="I8535" t="str">
        <f>INDEX('DATA - Teams'!$C:$C,MATCH(C8535,'DATA - Teams'!$B:$B,0))</f>
        <v>MELONS</v>
      </c>
    </row>
    <row r="8536" spans="1:9" x14ac:dyDescent="0.2">
      <c r="A8536">
        <v>2019</v>
      </c>
      <c r="B8536">
        <v>5</v>
      </c>
      <c r="C8536" t="s">
        <v>427</v>
      </c>
      <c r="D8536" t="s">
        <v>234</v>
      </c>
      <c r="E8536" t="s">
        <v>22</v>
      </c>
      <c r="F8536" t="s">
        <v>59</v>
      </c>
      <c r="G8536">
        <v>70</v>
      </c>
      <c r="H8536">
        <v>67</v>
      </c>
      <c r="I8536" t="str">
        <f>INDEX('DATA - Teams'!$C:$C,MATCH(C8536,'DATA - Teams'!$B:$B,0))</f>
        <v>MELONS</v>
      </c>
    </row>
    <row r="8537" spans="1:9" x14ac:dyDescent="0.2">
      <c r="A8537">
        <v>2019</v>
      </c>
      <c r="B8537">
        <v>5</v>
      </c>
      <c r="C8537" t="s">
        <v>427</v>
      </c>
      <c r="D8537" t="s">
        <v>241</v>
      </c>
      <c r="E8537" t="s">
        <v>27</v>
      </c>
      <c r="F8537" t="s">
        <v>59</v>
      </c>
      <c r="G8537">
        <v>89</v>
      </c>
      <c r="H8537">
        <v>106</v>
      </c>
      <c r="I8537" t="str">
        <f>INDEX('DATA - Teams'!$C:$C,MATCH(C8537,'DATA - Teams'!$B:$B,0))</f>
        <v>MELONS</v>
      </c>
    </row>
    <row r="8538" spans="1:9" x14ac:dyDescent="0.2">
      <c r="A8538">
        <v>2019</v>
      </c>
      <c r="B8538">
        <v>6</v>
      </c>
      <c r="C8538" t="s">
        <v>426</v>
      </c>
      <c r="D8538" t="s">
        <v>75</v>
      </c>
      <c r="E8538" t="s">
        <v>33</v>
      </c>
      <c r="F8538" t="s">
        <v>43</v>
      </c>
      <c r="G8538">
        <v>90</v>
      </c>
      <c r="H8538">
        <v>79</v>
      </c>
      <c r="I8538" t="str">
        <f>INDEX('DATA - Teams'!$C:$C,MATCH(C8538,'DATA - Teams'!$B:$B,0))</f>
        <v>PMAC</v>
      </c>
    </row>
    <row r="8539" spans="1:9" x14ac:dyDescent="0.2">
      <c r="A8539">
        <v>2019</v>
      </c>
      <c r="B8539">
        <v>6</v>
      </c>
      <c r="C8539" t="s">
        <v>426</v>
      </c>
      <c r="D8539" t="s">
        <v>252</v>
      </c>
      <c r="E8539" t="s">
        <v>33</v>
      </c>
      <c r="F8539" t="s">
        <v>38</v>
      </c>
      <c r="G8539">
        <v>86</v>
      </c>
      <c r="H8539">
        <v>103</v>
      </c>
      <c r="I8539" t="str">
        <f>INDEX('DATA - Teams'!$C:$C,MATCH(C8539,'DATA - Teams'!$B:$B,0))</f>
        <v>PMAC</v>
      </c>
    </row>
    <row r="8540" spans="1:9" x14ac:dyDescent="0.2">
      <c r="A8540">
        <v>2019</v>
      </c>
      <c r="B8540">
        <v>6</v>
      </c>
      <c r="C8540" t="s">
        <v>426</v>
      </c>
      <c r="D8540" t="s">
        <v>156</v>
      </c>
      <c r="E8540" t="s">
        <v>33</v>
      </c>
      <c r="F8540" t="s">
        <v>41</v>
      </c>
      <c r="G8540">
        <v>104</v>
      </c>
      <c r="H8540">
        <v>104</v>
      </c>
      <c r="I8540" t="str">
        <f>INDEX('DATA - Teams'!$C:$C,MATCH(C8540,'DATA - Teams'!$B:$B,0))</f>
        <v>PMAC</v>
      </c>
    </row>
    <row r="8541" spans="1:9" x14ac:dyDescent="0.2">
      <c r="A8541">
        <v>2019</v>
      </c>
      <c r="B8541">
        <v>6</v>
      </c>
      <c r="C8541" t="s">
        <v>426</v>
      </c>
      <c r="D8541" t="s">
        <v>164</v>
      </c>
      <c r="E8541" t="s">
        <v>16</v>
      </c>
      <c r="F8541" t="s">
        <v>41</v>
      </c>
      <c r="G8541">
        <v>87</v>
      </c>
      <c r="H8541">
        <v>88</v>
      </c>
      <c r="I8541" t="str">
        <f>INDEX('DATA - Teams'!$C:$C,MATCH(C8541,'DATA - Teams'!$B:$B,0))</f>
        <v>PMAC</v>
      </c>
    </row>
    <row r="8542" spans="1:9" x14ac:dyDescent="0.2">
      <c r="A8542">
        <v>2019</v>
      </c>
      <c r="B8542">
        <v>6</v>
      </c>
      <c r="C8542" t="s">
        <v>426</v>
      </c>
      <c r="D8542" t="s">
        <v>193</v>
      </c>
      <c r="E8542" t="s">
        <v>21</v>
      </c>
      <c r="F8542" t="s">
        <v>43</v>
      </c>
      <c r="G8542">
        <v>95</v>
      </c>
      <c r="H8542">
        <v>127</v>
      </c>
      <c r="I8542" t="str">
        <f>INDEX('DATA - Teams'!$C:$C,MATCH(C8542,'DATA - Teams'!$B:$B,0))</f>
        <v>PMAC</v>
      </c>
    </row>
    <row r="8543" spans="1:9" x14ac:dyDescent="0.2">
      <c r="A8543">
        <v>2019</v>
      </c>
      <c r="B8543">
        <v>6</v>
      </c>
      <c r="C8543" t="s">
        <v>426</v>
      </c>
      <c r="D8543" t="s">
        <v>316</v>
      </c>
      <c r="E8543" t="s">
        <v>17</v>
      </c>
      <c r="F8543" t="s">
        <v>38</v>
      </c>
      <c r="G8543">
        <v>74</v>
      </c>
      <c r="H8543">
        <v>54</v>
      </c>
      <c r="I8543" t="str">
        <f>INDEX('DATA - Teams'!$C:$C,MATCH(C8543,'DATA - Teams'!$B:$B,0))</f>
        <v>PMAC</v>
      </c>
    </row>
    <row r="8544" spans="1:9" x14ac:dyDescent="0.2">
      <c r="A8544">
        <v>2019</v>
      </c>
      <c r="B8544">
        <v>6</v>
      </c>
      <c r="C8544" t="s">
        <v>426</v>
      </c>
      <c r="D8544" t="s">
        <v>314</v>
      </c>
      <c r="E8544" t="s">
        <v>32</v>
      </c>
      <c r="F8544" t="s">
        <v>41</v>
      </c>
      <c r="G8544">
        <v>90</v>
      </c>
      <c r="H8544">
        <v>113</v>
      </c>
      <c r="I8544" t="str">
        <f>INDEX('DATA - Teams'!$C:$C,MATCH(C8544,'DATA - Teams'!$B:$B,0))</f>
        <v>PMAC</v>
      </c>
    </row>
    <row r="8545" spans="1:9" x14ac:dyDescent="0.2">
      <c r="A8545">
        <v>2019</v>
      </c>
      <c r="B8545">
        <v>6</v>
      </c>
      <c r="C8545" t="s">
        <v>426</v>
      </c>
      <c r="D8545" t="s">
        <v>161</v>
      </c>
      <c r="E8545" t="s">
        <v>36</v>
      </c>
      <c r="F8545" t="s">
        <v>43</v>
      </c>
      <c r="G8545">
        <v>113</v>
      </c>
      <c r="H8545">
        <v>107</v>
      </c>
      <c r="I8545" t="str">
        <f>INDEX('DATA - Teams'!$C:$C,MATCH(C8545,'DATA - Teams'!$B:$B,0))</f>
        <v>PMAC</v>
      </c>
    </row>
    <row r="8546" spans="1:9" x14ac:dyDescent="0.2">
      <c r="A8546">
        <v>2019</v>
      </c>
      <c r="B8546">
        <v>6</v>
      </c>
      <c r="C8546" t="s">
        <v>426</v>
      </c>
      <c r="D8546" t="s">
        <v>302</v>
      </c>
      <c r="E8546" t="s">
        <v>36</v>
      </c>
      <c r="F8546" t="s">
        <v>41</v>
      </c>
      <c r="G8546">
        <v>106</v>
      </c>
      <c r="H8546">
        <v>105</v>
      </c>
      <c r="I8546" t="str">
        <f>INDEX('DATA - Teams'!$C:$C,MATCH(C8546,'DATA - Teams'!$B:$B,0))</f>
        <v>PMAC</v>
      </c>
    </row>
    <row r="8547" spans="1:9" x14ac:dyDescent="0.2">
      <c r="A8547">
        <v>2019</v>
      </c>
      <c r="B8547">
        <v>6</v>
      </c>
      <c r="C8547" t="s">
        <v>426</v>
      </c>
      <c r="D8547" t="s">
        <v>356</v>
      </c>
      <c r="E8547" t="s">
        <v>22</v>
      </c>
      <c r="F8547" t="s">
        <v>38</v>
      </c>
      <c r="G8547">
        <v>69</v>
      </c>
      <c r="H8547">
        <v>93</v>
      </c>
      <c r="I8547" t="str">
        <f>INDEX('DATA - Teams'!$C:$C,MATCH(C8547,'DATA - Teams'!$B:$B,0))</f>
        <v>PMAC</v>
      </c>
    </row>
    <row r="8548" spans="1:9" x14ac:dyDescent="0.2">
      <c r="A8548">
        <v>2019</v>
      </c>
      <c r="B8548">
        <v>6</v>
      </c>
      <c r="C8548" t="s">
        <v>426</v>
      </c>
      <c r="D8548" t="s">
        <v>168</v>
      </c>
      <c r="E8548" t="s">
        <v>13</v>
      </c>
      <c r="F8548" t="s">
        <v>43</v>
      </c>
      <c r="G8548">
        <v>114</v>
      </c>
      <c r="H8548">
        <v>119</v>
      </c>
      <c r="I8548" t="str">
        <f>INDEX('DATA - Teams'!$C:$C,MATCH(C8548,'DATA - Teams'!$B:$B,0))</f>
        <v>PMAC</v>
      </c>
    </row>
    <row r="8549" spans="1:9" x14ac:dyDescent="0.2">
      <c r="A8549">
        <v>2019</v>
      </c>
      <c r="B8549">
        <v>6</v>
      </c>
      <c r="C8549" t="s">
        <v>426</v>
      </c>
      <c r="D8549" t="s">
        <v>368</v>
      </c>
      <c r="E8549" t="s">
        <v>31</v>
      </c>
      <c r="F8549" t="s">
        <v>41</v>
      </c>
      <c r="G8549">
        <v>101</v>
      </c>
      <c r="H8549">
        <v>115</v>
      </c>
      <c r="I8549" t="str">
        <f>INDEX('DATA - Teams'!$C:$C,MATCH(C8549,'DATA - Teams'!$B:$B,0))</f>
        <v>PMAC</v>
      </c>
    </row>
    <row r="8550" spans="1:9" x14ac:dyDescent="0.2">
      <c r="A8550">
        <v>2019</v>
      </c>
      <c r="B8550">
        <v>6</v>
      </c>
      <c r="C8550" t="s">
        <v>426</v>
      </c>
      <c r="D8550" t="s">
        <v>221</v>
      </c>
      <c r="E8550" t="s">
        <v>31</v>
      </c>
      <c r="F8550" t="s">
        <v>52</v>
      </c>
      <c r="G8550">
        <v>91</v>
      </c>
      <c r="H8550">
        <v>89</v>
      </c>
      <c r="I8550" t="str">
        <f>INDEX('DATA - Teams'!$C:$C,MATCH(C8550,'DATA - Teams'!$B:$B,0))</f>
        <v>PMAC</v>
      </c>
    </row>
    <row r="8551" spans="1:9" x14ac:dyDescent="0.2">
      <c r="A8551">
        <v>2019</v>
      </c>
      <c r="B8551">
        <v>6</v>
      </c>
      <c r="C8551" t="s">
        <v>426</v>
      </c>
      <c r="D8551" t="s">
        <v>348</v>
      </c>
      <c r="E8551" t="s">
        <v>27</v>
      </c>
      <c r="F8551" t="s">
        <v>38</v>
      </c>
      <c r="G8551">
        <v>80</v>
      </c>
      <c r="H8551">
        <v>89</v>
      </c>
      <c r="I8551" t="str">
        <f>INDEX('DATA - Teams'!$C:$C,MATCH(C8551,'DATA - Teams'!$B:$B,0))</f>
        <v>PMAC</v>
      </c>
    </row>
    <row r="8552" spans="1:9" x14ac:dyDescent="0.2">
      <c r="A8552">
        <v>2019</v>
      </c>
      <c r="B8552">
        <v>6</v>
      </c>
      <c r="C8552" t="s">
        <v>426</v>
      </c>
      <c r="D8552" t="s">
        <v>165</v>
      </c>
      <c r="E8552" t="s">
        <v>10</v>
      </c>
      <c r="F8552" t="s">
        <v>41</v>
      </c>
      <c r="G8552">
        <v>103</v>
      </c>
      <c r="H8552">
        <v>92</v>
      </c>
      <c r="I8552" t="str">
        <f>INDEX('DATA - Teams'!$C:$C,MATCH(C8552,'DATA - Teams'!$B:$B,0))</f>
        <v>PMAC</v>
      </c>
    </row>
    <row r="8553" spans="1:9" x14ac:dyDescent="0.2">
      <c r="A8553">
        <v>2019</v>
      </c>
      <c r="B8553">
        <v>6</v>
      </c>
      <c r="C8553" t="s">
        <v>426</v>
      </c>
      <c r="D8553" t="s">
        <v>86</v>
      </c>
      <c r="E8553" t="s">
        <v>10</v>
      </c>
      <c r="F8553" t="s">
        <v>43</v>
      </c>
      <c r="G8553">
        <v>97</v>
      </c>
      <c r="H8553">
        <v>78</v>
      </c>
      <c r="I8553" t="str">
        <f>INDEX('DATA - Teams'!$C:$C,MATCH(C8553,'DATA - Teams'!$B:$B,0))</f>
        <v>PMAC</v>
      </c>
    </row>
    <row r="8554" spans="1:9" x14ac:dyDescent="0.2">
      <c r="A8554">
        <v>2019</v>
      </c>
      <c r="B8554">
        <v>6</v>
      </c>
      <c r="C8554" t="s">
        <v>426</v>
      </c>
      <c r="D8554" t="s">
        <v>258</v>
      </c>
      <c r="E8554" t="s">
        <v>24</v>
      </c>
      <c r="F8554" t="s">
        <v>41</v>
      </c>
      <c r="G8554">
        <v>78</v>
      </c>
      <c r="H8554">
        <v>109</v>
      </c>
      <c r="I8554" t="str">
        <f>INDEX('DATA - Teams'!$C:$C,MATCH(C8554,'DATA - Teams'!$B:$B,0))</f>
        <v>PMAC</v>
      </c>
    </row>
    <row r="8555" spans="1:9" x14ac:dyDescent="0.2">
      <c r="A8555">
        <v>2019</v>
      </c>
      <c r="B8555">
        <v>6</v>
      </c>
      <c r="C8555" t="s">
        <v>426</v>
      </c>
      <c r="D8555" t="s">
        <v>260</v>
      </c>
      <c r="E8555" t="s">
        <v>24</v>
      </c>
      <c r="F8555" t="s">
        <v>38</v>
      </c>
      <c r="G8555">
        <v>100</v>
      </c>
      <c r="H8555">
        <v>82</v>
      </c>
      <c r="I8555" t="str">
        <f>INDEX('DATA - Teams'!$C:$C,MATCH(C8555,'DATA - Teams'!$B:$B,0))</f>
        <v>PMAC</v>
      </c>
    </row>
    <row r="8556" spans="1:9" x14ac:dyDescent="0.2">
      <c r="A8556">
        <v>2019</v>
      </c>
      <c r="B8556">
        <v>6</v>
      </c>
      <c r="C8556" t="s">
        <v>426</v>
      </c>
      <c r="D8556" t="s">
        <v>45</v>
      </c>
      <c r="E8556" t="s">
        <v>32</v>
      </c>
      <c r="F8556" t="s">
        <v>59</v>
      </c>
      <c r="G8556">
        <v>61</v>
      </c>
      <c r="H8556">
        <v>79</v>
      </c>
      <c r="I8556" t="str">
        <f>INDEX('DATA - Teams'!$C:$C,MATCH(C8556,'DATA - Teams'!$B:$B,0))</f>
        <v>PMAC</v>
      </c>
    </row>
    <row r="8557" spans="1:9" x14ac:dyDescent="0.2">
      <c r="A8557">
        <v>2019</v>
      </c>
      <c r="B8557">
        <v>6</v>
      </c>
      <c r="C8557" t="s">
        <v>426</v>
      </c>
      <c r="D8557" t="s">
        <v>448</v>
      </c>
      <c r="E8557" t="s">
        <v>31</v>
      </c>
      <c r="F8557" t="s">
        <v>59</v>
      </c>
      <c r="G8557">
        <v>81</v>
      </c>
      <c r="H8557">
        <v>46</v>
      </c>
      <c r="I8557" t="str">
        <f>INDEX('DATA - Teams'!$C:$C,MATCH(C8557,'DATA - Teams'!$B:$B,0))</f>
        <v>PMAC</v>
      </c>
    </row>
    <row r="8558" spans="1:9" x14ac:dyDescent="0.2">
      <c r="A8558">
        <v>2019</v>
      </c>
      <c r="B8558">
        <v>6</v>
      </c>
      <c r="C8558" t="s">
        <v>426</v>
      </c>
      <c r="D8558" t="s">
        <v>255</v>
      </c>
      <c r="E8558" t="s">
        <v>27</v>
      </c>
      <c r="F8558" t="s">
        <v>59</v>
      </c>
      <c r="G8558">
        <v>75</v>
      </c>
      <c r="H8558">
        <v>84</v>
      </c>
      <c r="I8558" t="str">
        <f>INDEX('DATA - Teams'!$C:$C,MATCH(C8558,'DATA - Teams'!$B:$B,0))</f>
        <v>PMAC</v>
      </c>
    </row>
    <row r="8559" spans="1:9" x14ac:dyDescent="0.2">
      <c r="A8559">
        <v>2019</v>
      </c>
      <c r="B8559">
        <v>6</v>
      </c>
      <c r="C8559" t="s">
        <v>426</v>
      </c>
      <c r="D8559" t="s">
        <v>414</v>
      </c>
      <c r="E8559" t="s">
        <v>20</v>
      </c>
      <c r="F8559" t="s">
        <v>59</v>
      </c>
      <c r="G8559">
        <v>75</v>
      </c>
      <c r="H8559">
        <v>0</v>
      </c>
      <c r="I8559" t="str">
        <f>INDEX('DATA - Teams'!$C:$C,MATCH(C8559,'DATA - Teams'!$B:$B,0))</f>
        <v>PMAC</v>
      </c>
    </row>
    <row r="8560" spans="1:9" x14ac:dyDescent="0.2">
      <c r="A8560">
        <v>2019</v>
      </c>
      <c r="B8560">
        <v>6</v>
      </c>
      <c r="C8560" t="s">
        <v>30</v>
      </c>
      <c r="D8560" t="s">
        <v>271</v>
      </c>
      <c r="E8560" t="s">
        <v>33</v>
      </c>
      <c r="F8560" t="s">
        <v>41</v>
      </c>
      <c r="G8560">
        <v>105</v>
      </c>
      <c r="H8560">
        <v>138</v>
      </c>
      <c r="I8560" t="str">
        <f>INDEX('DATA - Teams'!$C:$C,MATCH(C8560,'DATA - Teams'!$B:$B,0))</f>
        <v>GARTER</v>
      </c>
    </row>
    <row r="8561" spans="1:9" x14ac:dyDescent="0.2">
      <c r="A8561">
        <v>2019</v>
      </c>
      <c r="B8561">
        <v>6</v>
      </c>
      <c r="C8561" t="s">
        <v>30</v>
      </c>
      <c r="D8561" t="s">
        <v>158</v>
      </c>
      <c r="E8561" t="s">
        <v>33</v>
      </c>
      <c r="F8561" t="s">
        <v>41</v>
      </c>
      <c r="G8561">
        <v>83</v>
      </c>
      <c r="H8561">
        <v>67</v>
      </c>
      <c r="I8561" t="str">
        <f>INDEX('DATA - Teams'!$C:$C,MATCH(C8561,'DATA - Teams'!$B:$B,0))</f>
        <v>GARTER</v>
      </c>
    </row>
    <row r="8562" spans="1:9" x14ac:dyDescent="0.2">
      <c r="A8562">
        <v>2019</v>
      </c>
      <c r="B8562">
        <v>6</v>
      </c>
      <c r="C8562" t="s">
        <v>30</v>
      </c>
      <c r="D8562" t="s">
        <v>325</v>
      </c>
      <c r="E8562" t="s">
        <v>21</v>
      </c>
      <c r="F8562" t="s">
        <v>41</v>
      </c>
      <c r="G8562">
        <v>116</v>
      </c>
      <c r="H8562">
        <v>133</v>
      </c>
      <c r="I8562" t="str">
        <f>INDEX('DATA - Teams'!$C:$C,MATCH(C8562,'DATA - Teams'!$B:$B,0))</f>
        <v>GARTER</v>
      </c>
    </row>
    <row r="8563" spans="1:9" x14ac:dyDescent="0.2">
      <c r="A8563">
        <v>2019</v>
      </c>
      <c r="B8563">
        <v>6</v>
      </c>
      <c r="C8563" t="s">
        <v>30</v>
      </c>
      <c r="D8563" t="s">
        <v>433</v>
      </c>
      <c r="E8563" t="s">
        <v>21</v>
      </c>
      <c r="F8563" t="s">
        <v>38</v>
      </c>
      <c r="G8563">
        <v>89</v>
      </c>
      <c r="H8563">
        <v>82</v>
      </c>
      <c r="I8563" t="str">
        <f>INDEX('DATA - Teams'!$C:$C,MATCH(C8563,'DATA - Teams'!$B:$B,0))</f>
        <v>GARTER</v>
      </c>
    </row>
    <row r="8564" spans="1:9" x14ac:dyDescent="0.2">
      <c r="A8564">
        <v>2019</v>
      </c>
      <c r="B8564">
        <v>6</v>
      </c>
      <c r="C8564" t="s">
        <v>30</v>
      </c>
      <c r="D8564" t="s">
        <v>273</v>
      </c>
      <c r="E8564" t="s">
        <v>17</v>
      </c>
      <c r="F8564" t="s">
        <v>41</v>
      </c>
      <c r="G8564">
        <v>100</v>
      </c>
      <c r="H8564">
        <v>73</v>
      </c>
      <c r="I8564" t="str">
        <f>INDEX('DATA - Teams'!$C:$C,MATCH(C8564,'DATA - Teams'!$B:$B,0))</f>
        <v>GARTER</v>
      </c>
    </row>
    <row r="8565" spans="1:9" x14ac:dyDescent="0.2">
      <c r="A8565">
        <v>2019</v>
      </c>
      <c r="B8565">
        <v>6</v>
      </c>
      <c r="C8565" t="s">
        <v>30</v>
      </c>
      <c r="D8565" t="s">
        <v>327</v>
      </c>
      <c r="E8565" t="s">
        <v>17</v>
      </c>
      <c r="F8565" t="s">
        <v>52</v>
      </c>
      <c r="G8565">
        <v>131</v>
      </c>
      <c r="H8565">
        <v>145</v>
      </c>
      <c r="I8565" t="str">
        <f>INDEX('DATA - Teams'!$C:$C,MATCH(C8565,'DATA - Teams'!$B:$B,0))</f>
        <v>GARTER</v>
      </c>
    </row>
    <row r="8566" spans="1:9" x14ac:dyDescent="0.2">
      <c r="A8566">
        <v>2019</v>
      </c>
      <c r="B8566">
        <v>6</v>
      </c>
      <c r="C8566" t="s">
        <v>30</v>
      </c>
      <c r="D8566" t="s">
        <v>226</v>
      </c>
      <c r="E8566" t="s">
        <v>32</v>
      </c>
      <c r="F8566" t="s">
        <v>43</v>
      </c>
      <c r="G8566">
        <v>97</v>
      </c>
      <c r="H8566">
        <v>45</v>
      </c>
      <c r="I8566" t="str">
        <f>INDEX('DATA - Teams'!$C:$C,MATCH(C8566,'DATA - Teams'!$B:$B,0))</f>
        <v>GARTER</v>
      </c>
    </row>
    <row r="8567" spans="1:9" x14ac:dyDescent="0.2">
      <c r="A8567">
        <v>2019</v>
      </c>
      <c r="B8567">
        <v>6</v>
      </c>
      <c r="C8567" t="s">
        <v>30</v>
      </c>
      <c r="D8567" t="s">
        <v>131</v>
      </c>
      <c r="E8567" t="s">
        <v>32</v>
      </c>
      <c r="F8567" t="s">
        <v>38</v>
      </c>
      <c r="G8567">
        <v>111</v>
      </c>
      <c r="H8567">
        <v>114</v>
      </c>
      <c r="I8567" t="str">
        <f>INDEX('DATA - Teams'!$C:$C,MATCH(C8567,'DATA - Teams'!$B:$B,0))</f>
        <v>GARTER</v>
      </c>
    </row>
    <row r="8568" spans="1:9" x14ac:dyDescent="0.2">
      <c r="A8568">
        <v>2019</v>
      </c>
      <c r="B8568">
        <v>6</v>
      </c>
      <c r="C8568" t="s">
        <v>30</v>
      </c>
      <c r="D8568" t="s">
        <v>357</v>
      </c>
      <c r="E8568" t="s">
        <v>32</v>
      </c>
      <c r="F8568" t="s">
        <v>43</v>
      </c>
      <c r="G8568">
        <v>95</v>
      </c>
      <c r="H8568">
        <v>73</v>
      </c>
      <c r="I8568" t="str">
        <f>INDEX('DATA - Teams'!$C:$C,MATCH(C8568,'DATA - Teams'!$B:$B,0))</f>
        <v>GARTER</v>
      </c>
    </row>
    <row r="8569" spans="1:9" x14ac:dyDescent="0.2">
      <c r="A8569">
        <v>2019</v>
      </c>
      <c r="B8569">
        <v>6</v>
      </c>
      <c r="C8569" t="s">
        <v>30</v>
      </c>
      <c r="D8569" t="s">
        <v>58</v>
      </c>
      <c r="E8569" t="s">
        <v>18</v>
      </c>
      <c r="F8569" t="s">
        <v>43</v>
      </c>
      <c r="G8569">
        <v>72</v>
      </c>
      <c r="H8569">
        <v>52</v>
      </c>
      <c r="I8569" t="str">
        <f>INDEX('DATA - Teams'!$C:$C,MATCH(C8569,'DATA - Teams'!$B:$B,0))</f>
        <v>GARTER</v>
      </c>
    </row>
    <row r="8570" spans="1:9" x14ac:dyDescent="0.2">
      <c r="A8570">
        <v>2019</v>
      </c>
      <c r="B8570">
        <v>6</v>
      </c>
      <c r="C8570" t="s">
        <v>30</v>
      </c>
      <c r="D8570" t="s">
        <v>276</v>
      </c>
      <c r="E8570" t="s">
        <v>36</v>
      </c>
      <c r="F8570" t="s">
        <v>43</v>
      </c>
      <c r="G8570">
        <v>89</v>
      </c>
      <c r="H8570">
        <v>63</v>
      </c>
      <c r="I8570" t="str">
        <f>INDEX('DATA - Teams'!$C:$C,MATCH(C8570,'DATA - Teams'!$B:$B,0))</f>
        <v>GARTER</v>
      </c>
    </row>
    <row r="8571" spans="1:9" x14ac:dyDescent="0.2">
      <c r="A8571">
        <v>2019</v>
      </c>
      <c r="B8571">
        <v>6</v>
      </c>
      <c r="C8571" t="s">
        <v>30</v>
      </c>
      <c r="D8571" t="s">
        <v>320</v>
      </c>
      <c r="E8571" t="s">
        <v>14</v>
      </c>
      <c r="F8571" t="s">
        <v>43</v>
      </c>
      <c r="G8571">
        <v>92</v>
      </c>
      <c r="H8571">
        <v>105</v>
      </c>
      <c r="I8571" t="str">
        <f>INDEX('DATA - Teams'!$C:$C,MATCH(C8571,'DATA - Teams'!$B:$B,0))</f>
        <v>GARTER</v>
      </c>
    </row>
    <row r="8572" spans="1:9" x14ac:dyDescent="0.2">
      <c r="A8572">
        <v>2019</v>
      </c>
      <c r="B8572">
        <v>6</v>
      </c>
      <c r="C8572" t="s">
        <v>30</v>
      </c>
      <c r="D8572" t="s">
        <v>76</v>
      </c>
      <c r="E8572" t="s">
        <v>14</v>
      </c>
      <c r="F8572" t="s">
        <v>38</v>
      </c>
      <c r="G8572">
        <v>79</v>
      </c>
      <c r="H8572">
        <v>59</v>
      </c>
      <c r="I8572" t="str">
        <f>INDEX('DATA - Teams'!$C:$C,MATCH(C8572,'DATA - Teams'!$B:$B,0))</f>
        <v>GARTER</v>
      </c>
    </row>
    <row r="8573" spans="1:9" x14ac:dyDescent="0.2">
      <c r="A8573">
        <v>2019</v>
      </c>
      <c r="B8573">
        <v>6</v>
      </c>
      <c r="C8573" t="s">
        <v>30</v>
      </c>
      <c r="D8573" t="s">
        <v>135</v>
      </c>
      <c r="E8573" t="s">
        <v>22</v>
      </c>
      <c r="F8573" t="s">
        <v>38</v>
      </c>
      <c r="G8573">
        <v>72</v>
      </c>
      <c r="H8573">
        <v>87</v>
      </c>
      <c r="I8573" t="str">
        <f>INDEX('DATA - Teams'!$C:$C,MATCH(C8573,'DATA - Teams'!$B:$B,0))</f>
        <v>GARTER</v>
      </c>
    </row>
    <row r="8574" spans="1:9" x14ac:dyDescent="0.2">
      <c r="A8574">
        <v>2019</v>
      </c>
      <c r="B8574">
        <v>6</v>
      </c>
      <c r="C8574" t="s">
        <v>30</v>
      </c>
      <c r="D8574" t="s">
        <v>415</v>
      </c>
      <c r="E8574" t="s">
        <v>13</v>
      </c>
      <c r="F8574" t="s">
        <v>38</v>
      </c>
      <c r="G8574">
        <v>58</v>
      </c>
      <c r="H8574">
        <v>22</v>
      </c>
      <c r="I8574" t="str">
        <f>INDEX('DATA - Teams'!$C:$C,MATCH(C8574,'DATA - Teams'!$B:$B,0))</f>
        <v>GARTER</v>
      </c>
    </row>
    <row r="8575" spans="1:9" x14ac:dyDescent="0.2">
      <c r="A8575">
        <v>2019</v>
      </c>
      <c r="B8575">
        <v>6</v>
      </c>
      <c r="C8575" t="s">
        <v>30</v>
      </c>
      <c r="D8575" t="s">
        <v>81</v>
      </c>
      <c r="E8575" t="s">
        <v>31</v>
      </c>
      <c r="F8575" t="s">
        <v>41</v>
      </c>
      <c r="G8575">
        <v>102</v>
      </c>
      <c r="H8575">
        <v>73</v>
      </c>
      <c r="I8575" t="str">
        <f>INDEX('DATA - Teams'!$C:$C,MATCH(C8575,'DATA - Teams'!$B:$B,0))</f>
        <v>GARTER</v>
      </c>
    </row>
    <row r="8576" spans="1:9" x14ac:dyDescent="0.2">
      <c r="A8576">
        <v>2019</v>
      </c>
      <c r="B8576">
        <v>6</v>
      </c>
      <c r="C8576" t="s">
        <v>30</v>
      </c>
      <c r="D8576" t="s">
        <v>209</v>
      </c>
      <c r="E8576" t="s">
        <v>10</v>
      </c>
      <c r="F8576" t="s">
        <v>41</v>
      </c>
      <c r="G8576">
        <v>133</v>
      </c>
      <c r="H8576">
        <v>87</v>
      </c>
      <c r="I8576" t="str">
        <f>INDEX('DATA - Teams'!$C:$C,MATCH(C8576,'DATA - Teams'!$B:$B,0))</f>
        <v>GARTER</v>
      </c>
    </row>
    <row r="8577" spans="1:9" x14ac:dyDescent="0.2">
      <c r="A8577">
        <v>2019</v>
      </c>
      <c r="B8577">
        <v>6</v>
      </c>
      <c r="C8577" t="s">
        <v>30</v>
      </c>
      <c r="D8577" t="s">
        <v>175</v>
      </c>
      <c r="E8577" t="s">
        <v>28</v>
      </c>
      <c r="F8577" t="s">
        <v>41</v>
      </c>
      <c r="G8577">
        <v>100</v>
      </c>
      <c r="H8577">
        <v>85</v>
      </c>
      <c r="I8577" t="str">
        <f>INDEX('DATA - Teams'!$C:$C,MATCH(C8577,'DATA - Teams'!$B:$B,0))</f>
        <v>GARTER</v>
      </c>
    </row>
    <row r="8578" spans="1:9" x14ac:dyDescent="0.2">
      <c r="A8578">
        <v>2019</v>
      </c>
      <c r="B8578">
        <v>6</v>
      </c>
      <c r="C8578" t="s">
        <v>30</v>
      </c>
      <c r="D8578" t="s">
        <v>373</v>
      </c>
      <c r="E8578" t="s">
        <v>32</v>
      </c>
      <c r="F8578" t="s">
        <v>59</v>
      </c>
      <c r="G8578">
        <v>74</v>
      </c>
      <c r="H8578">
        <v>90</v>
      </c>
      <c r="I8578" t="str">
        <f>INDEX('DATA - Teams'!$C:$C,MATCH(C8578,'DATA - Teams'!$B:$B,0))</f>
        <v>GARTER</v>
      </c>
    </row>
    <row r="8579" spans="1:9" x14ac:dyDescent="0.2">
      <c r="A8579">
        <v>2019</v>
      </c>
      <c r="B8579">
        <v>6</v>
      </c>
      <c r="C8579" t="s">
        <v>30</v>
      </c>
      <c r="D8579" t="s">
        <v>261</v>
      </c>
      <c r="E8579" t="s">
        <v>36</v>
      </c>
      <c r="F8579" t="s">
        <v>59</v>
      </c>
      <c r="G8579">
        <v>69</v>
      </c>
      <c r="H8579">
        <v>71</v>
      </c>
      <c r="I8579" t="str">
        <f>INDEX('DATA - Teams'!$C:$C,MATCH(C8579,'DATA - Teams'!$B:$B,0))</f>
        <v>GARTER</v>
      </c>
    </row>
    <row r="8580" spans="1:9" x14ac:dyDescent="0.2">
      <c r="A8580">
        <v>2019</v>
      </c>
      <c r="B8580">
        <v>6</v>
      </c>
      <c r="C8580" t="s">
        <v>30</v>
      </c>
      <c r="D8580" t="s">
        <v>417</v>
      </c>
      <c r="E8580" t="s">
        <v>14</v>
      </c>
      <c r="F8580" t="s">
        <v>59</v>
      </c>
      <c r="G8580">
        <v>79</v>
      </c>
      <c r="H8580">
        <v>0</v>
      </c>
      <c r="I8580" t="str">
        <f>INDEX('DATA - Teams'!$C:$C,MATCH(C8580,'DATA - Teams'!$B:$B,0))</f>
        <v>GARTER</v>
      </c>
    </row>
    <row r="8581" spans="1:9" x14ac:dyDescent="0.2">
      <c r="A8581">
        <v>2019</v>
      </c>
      <c r="B8581">
        <v>6</v>
      </c>
      <c r="C8581" t="s">
        <v>30</v>
      </c>
      <c r="D8581" t="s">
        <v>937</v>
      </c>
      <c r="E8581" t="s">
        <v>14</v>
      </c>
      <c r="F8581" t="s">
        <v>59</v>
      </c>
      <c r="G8581">
        <v>66</v>
      </c>
      <c r="H8581">
        <v>84</v>
      </c>
      <c r="I8581" t="str">
        <f>INDEX('DATA - Teams'!$C:$C,MATCH(C8581,'DATA - Teams'!$B:$B,0))</f>
        <v>GARTER</v>
      </c>
    </row>
    <row r="8582" spans="1:9" x14ac:dyDescent="0.2">
      <c r="A8582">
        <v>2019</v>
      </c>
      <c r="B8582">
        <v>6</v>
      </c>
      <c r="C8582" t="s">
        <v>12</v>
      </c>
      <c r="D8582" t="s">
        <v>428</v>
      </c>
      <c r="E8582" t="s">
        <v>33</v>
      </c>
      <c r="F8582" t="s">
        <v>43</v>
      </c>
      <c r="G8582">
        <v>76</v>
      </c>
      <c r="H8582">
        <v>77</v>
      </c>
      <c r="I8582" t="str">
        <f>INDEX('DATA - Teams'!$C:$C,MATCH(C8582,'DATA - Teams'!$B:$B,0))</f>
        <v>LESTER</v>
      </c>
    </row>
    <row r="8583" spans="1:9" x14ac:dyDescent="0.2">
      <c r="A8583">
        <v>2019</v>
      </c>
      <c r="B8583">
        <v>6</v>
      </c>
      <c r="C8583" t="s">
        <v>12</v>
      </c>
      <c r="D8583" t="s">
        <v>326</v>
      </c>
      <c r="E8583" t="s">
        <v>33</v>
      </c>
      <c r="F8583" t="s">
        <v>41</v>
      </c>
      <c r="G8583">
        <v>101</v>
      </c>
      <c r="H8583">
        <v>89</v>
      </c>
      <c r="I8583" t="str">
        <f>INDEX('DATA - Teams'!$C:$C,MATCH(C8583,'DATA - Teams'!$B:$B,0))</f>
        <v>LESTER</v>
      </c>
    </row>
    <row r="8584" spans="1:9" x14ac:dyDescent="0.2">
      <c r="A8584">
        <v>2019</v>
      </c>
      <c r="B8584">
        <v>6</v>
      </c>
      <c r="C8584" t="s">
        <v>12</v>
      </c>
      <c r="D8584" t="s">
        <v>287</v>
      </c>
      <c r="E8584" t="s">
        <v>16</v>
      </c>
      <c r="F8584" t="s">
        <v>38</v>
      </c>
      <c r="G8584">
        <v>126</v>
      </c>
      <c r="H8584">
        <v>129</v>
      </c>
      <c r="I8584" t="str">
        <f>INDEX('DATA - Teams'!$C:$C,MATCH(C8584,'DATA - Teams'!$B:$B,0))</f>
        <v>LESTER</v>
      </c>
    </row>
    <row r="8585" spans="1:9" x14ac:dyDescent="0.2">
      <c r="A8585">
        <v>2019</v>
      </c>
      <c r="B8585">
        <v>6</v>
      </c>
      <c r="C8585" t="s">
        <v>12</v>
      </c>
      <c r="D8585" t="s">
        <v>266</v>
      </c>
      <c r="E8585" t="s">
        <v>16</v>
      </c>
      <c r="F8585" t="s">
        <v>41</v>
      </c>
      <c r="G8585">
        <v>90</v>
      </c>
      <c r="H8585">
        <v>100</v>
      </c>
      <c r="I8585" t="str">
        <f>INDEX('DATA - Teams'!$C:$C,MATCH(C8585,'DATA - Teams'!$B:$B,0))</f>
        <v>LESTER</v>
      </c>
    </row>
    <row r="8586" spans="1:9" x14ac:dyDescent="0.2">
      <c r="A8586">
        <v>2019</v>
      </c>
      <c r="B8586">
        <v>6</v>
      </c>
      <c r="C8586" t="s">
        <v>12</v>
      </c>
      <c r="D8586" t="s">
        <v>133</v>
      </c>
      <c r="E8586" t="s">
        <v>21</v>
      </c>
      <c r="F8586" t="s">
        <v>41</v>
      </c>
      <c r="G8586">
        <v>119</v>
      </c>
      <c r="H8586">
        <v>62</v>
      </c>
      <c r="I8586" t="str">
        <f>INDEX('DATA - Teams'!$C:$C,MATCH(C8586,'DATA - Teams'!$B:$B,0))</f>
        <v>LESTER</v>
      </c>
    </row>
    <row r="8587" spans="1:9" x14ac:dyDescent="0.2">
      <c r="A8587">
        <v>2019</v>
      </c>
      <c r="B8587">
        <v>6</v>
      </c>
      <c r="C8587" t="s">
        <v>12</v>
      </c>
      <c r="D8587" t="s">
        <v>96</v>
      </c>
      <c r="E8587" t="s">
        <v>17</v>
      </c>
      <c r="F8587" t="s">
        <v>43</v>
      </c>
      <c r="G8587">
        <v>79</v>
      </c>
      <c r="H8587">
        <v>77</v>
      </c>
      <c r="I8587" t="str">
        <f>INDEX('DATA - Teams'!$C:$C,MATCH(C8587,'DATA - Teams'!$B:$B,0))</f>
        <v>LESTER</v>
      </c>
    </row>
    <row r="8588" spans="1:9" x14ac:dyDescent="0.2">
      <c r="A8588">
        <v>2019</v>
      </c>
      <c r="B8588">
        <v>6</v>
      </c>
      <c r="C8588" t="s">
        <v>12</v>
      </c>
      <c r="D8588" t="s">
        <v>118</v>
      </c>
      <c r="E8588" t="s">
        <v>17</v>
      </c>
      <c r="F8588" t="s">
        <v>41</v>
      </c>
      <c r="G8588">
        <v>112</v>
      </c>
      <c r="H8588">
        <v>105</v>
      </c>
      <c r="I8588" t="str">
        <f>INDEX('DATA - Teams'!$C:$C,MATCH(C8588,'DATA - Teams'!$B:$B,0))</f>
        <v>LESTER</v>
      </c>
    </row>
    <row r="8589" spans="1:9" x14ac:dyDescent="0.2">
      <c r="A8589">
        <v>2019</v>
      </c>
      <c r="B8589">
        <v>6</v>
      </c>
      <c r="C8589" t="s">
        <v>12</v>
      </c>
      <c r="D8589" t="s">
        <v>189</v>
      </c>
      <c r="E8589" t="s">
        <v>35</v>
      </c>
      <c r="F8589" t="s">
        <v>43</v>
      </c>
      <c r="G8589">
        <v>92</v>
      </c>
      <c r="H8589">
        <v>121</v>
      </c>
      <c r="I8589" t="str">
        <f>INDEX('DATA - Teams'!$C:$C,MATCH(C8589,'DATA - Teams'!$B:$B,0))</f>
        <v>LESTER</v>
      </c>
    </row>
    <row r="8590" spans="1:9" x14ac:dyDescent="0.2">
      <c r="A8590">
        <v>2019</v>
      </c>
      <c r="B8590">
        <v>6</v>
      </c>
      <c r="C8590" t="s">
        <v>12</v>
      </c>
      <c r="D8590" t="s">
        <v>140</v>
      </c>
      <c r="E8590" t="s">
        <v>35</v>
      </c>
      <c r="F8590" t="s">
        <v>38</v>
      </c>
      <c r="G8590">
        <v>80</v>
      </c>
      <c r="H8590">
        <v>95</v>
      </c>
      <c r="I8590" t="str">
        <f>INDEX('DATA - Teams'!$C:$C,MATCH(C8590,'DATA - Teams'!$B:$B,0))</f>
        <v>LESTER</v>
      </c>
    </row>
    <row r="8591" spans="1:9" x14ac:dyDescent="0.2">
      <c r="A8591">
        <v>2019</v>
      </c>
      <c r="B8591">
        <v>6</v>
      </c>
      <c r="C8591" t="s">
        <v>12</v>
      </c>
      <c r="D8591" t="s">
        <v>188</v>
      </c>
      <c r="E8591" t="s">
        <v>32</v>
      </c>
      <c r="F8591" t="s">
        <v>41</v>
      </c>
      <c r="G8591">
        <v>94</v>
      </c>
      <c r="H8591">
        <v>103</v>
      </c>
      <c r="I8591" t="str">
        <f>INDEX('DATA - Teams'!$C:$C,MATCH(C8591,'DATA - Teams'!$B:$B,0))</f>
        <v>LESTER</v>
      </c>
    </row>
    <row r="8592" spans="1:9" x14ac:dyDescent="0.2">
      <c r="A8592">
        <v>2019</v>
      </c>
      <c r="B8592">
        <v>6</v>
      </c>
      <c r="C8592" t="s">
        <v>12</v>
      </c>
      <c r="D8592" t="s">
        <v>369</v>
      </c>
      <c r="E8592" t="s">
        <v>32</v>
      </c>
      <c r="F8592" t="s">
        <v>41</v>
      </c>
      <c r="G8592">
        <v>102</v>
      </c>
      <c r="H8592">
        <v>136</v>
      </c>
      <c r="I8592" t="str">
        <f>INDEX('DATA - Teams'!$C:$C,MATCH(C8592,'DATA - Teams'!$B:$B,0))</f>
        <v>LESTER</v>
      </c>
    </row>
    <row r="8593" spans="1:9" x14ac:dyDescent="0.2">
      <c r="A8593">
        <v>2019</v>
      </c>
      <c r="B8593">
        <v>6</v>
      </c>
      <c r="C8593" t="s">
        <v>12</v>
      </c>
      <c r="D8593" t="s">
        <v>274</v>
      </c>
      <c r="E8593" t="s">
        <v>18</v>
      </c>
      <c r="F8593" t="s">
        <v>52</v>
      </c>
      <c r="G8593">
        <v>95</v>
      </c>
      <c r="H8593">
        <v>93</v>
      </c>
      <c r="I8593" t="str">
        <f>INDEX('DATA - Teams'!$C:$C,MATCH(C8593,'DATA - Teams'!$B:$B,0))</f>
        <v>LESTER</v>
      </c>
    </row>
    <row r="8594" spans="1:9" x14ac:dyDescent="0.2">
      <c r="A8594">
        <v>2019</v>
      </c>
      <c r="B8594">
        <v>6</v>
      </c>
      <c r="C8594" t="s">
        <v>12</v>
      </c>
      <c r="D8594" t="s">
        <v>67</v>
      </c>
      <c r="E8594" t="s">
        <v>31</v>
      </c>
      <c r="F8594" t="s">
        <v>43</v>
      </c>
      <c r="G8594">
        <v>87</v>
      </c>
      <c r="H8594">
        <v>86</v>
      </c>
      <c r="I8594" t="str">
        <f>INDEX('DATA - Teams'!$C:$C,MATCH(C8594,'DATA - Teams'!$B:$B,0))</f>
        <v>LESTER</v>
      </c>
    </row>
    <row r="8595" spans="1:9" x14ac:dyDescent="0.2">
      <c r="A8595">
        <v>2019</v>
      </c>
      <c r="B8595">
        <v>6</v>
      </c>
      <c r="C8595" t="s">
        <v>12</v>
      </c>
      <c r="D8595" t="s">
        <v>62</v>
      </c>
      <c r="E8595" t="s">
        <v>23</v>
      </c>
      <c r="F8595" t="s">
        <v>43</v>
      </c>
      <c r="G8595">
        <v>79</v>
      </c>
      <c r="H8595">
        <v>80</v>
      </c>
      <c r="I8595" t="str">
        <f>INDEX('DATA - Teams'!$C:$C,MATCH(C8595,'DATA - Teams'!$B:$B,0))</f>
        <v>LESTER</v>
      </c>
    </row>
    <row r="8596" spans="1:9" x14ac:dyDescent="0.2">
      <c r="A8596">
        <v>2019</v>
      </c>
      <c r="B8596">
        <v>6</v>
      </c>
      <c r="C8596" t="s">
        <v>12</v>
      </c>
      <c r="D8596" t="s">
        <v>184</v>
      </c>
      <c r="E8596" t="s">
        <v>10</v>
      </c>
      <c r="F8596" t="s">
        <v>38</v>
      </c>
      <c r="G8596">
        <v>66</v>
      </c>
      <c r="H8596">
        <v>35</v>
      </c>
      <c r="I8596" t="str">
        <f>INDEX('DATA - Teams'!$C:$C,MATCH(C8596,'DATA - Teams'!$B:$B,0))</f>
        <v>LESTER</v>
      </c>
    </row>
    <row r="8597" spans="1:9" x14ac:dyDescent="0.2">
      <c r="A8597">
        <v>2019</v>
      </c>
      <c r="B8597">
        <v>6</v>
      </c>
      <c r="C8597" t="s">
        <v>12</v>
      </c>
      <c r="D8597" t="s">
        <v>212</v>
      </c>
      <c r="E8597" t="s">
        <v>28</v>
      </c>
      <c r="F8597" t="s">
        <v>41</v>
      </c>
      <c r="G8597">
        <v>112</v>
      </c>
      <c r="H8597">
        <v>78</v>
      </c>
      <c r="I8597" t="str">
        <f>INDEX('DATA - Teams'!$C:$C,MATCH(C8597,'DATA - Teams'!$B:$B,0))</f>
        <v>LESTER</v>
      </c>
    </row>
    <row r="8598" spans="1:9" x14ac:dyDescent="0.2">
      <c r="A8598">
        <v>2019</v>
      </c>
      <c r="B8598">
        <v>6</v>
      </c>
      <c r="C8598" t="s">
        <v>12</v>
      </c>
      <c r="D8598" t="s">
        <v>206</v>
      </c>
      <c r="E8598" t="s">
        <v>28</v>
      </c>
      <c r="F8598" t="s">
        <v>38</v>
      </c>
      <c r="G8598">
        <v>85</v>
      </c>
      <c r="H8598">
        <v>95</v>
      </c>
      <c r="I8598" t="str">
        <f>INDEX('DATA - Teams'!$C:$C,MATCH(C8598,'DATA - Teams'!$B:$B,0))</f>
        <v>LESTER</v>
      </c>
    </row>
    <row r="8599" spans="1:9" x14ac:dyDescent="0.2">
      <c r="A8599">
        <v>2019</v>
      </c>
      <c r="B8599">
        <v>6</v>
      </c>
      <c r="C8599" t="s">
        <v>12</v>
      </c>
      <c r="D8599" t="s">
        <v>220</v>
      </c>
      <c r="E8599" t="s">
        <v>24</v>
      </c>
      <c r="F8599" t="s">
        <v>38</v>
      </c>
      <c r="G8599">
        <v>83</v>
      </c>
      <c r="H8599">
        <v>75</v>
      </c>
      <c r="I8599" t="str">
        <f>INDEX('DATA - Teams'!$C:$C,MATCH(C8599,'DATA - Teams'!$B:$B,0))</f>
        <v>LESTER</v>
      </c>
    </row>
    <row r="8600" spans="1:9" x14ac:dyDescent="0.2">
      <c r="A8600">
        <v>2019</v>
      </c>
      <c r="B8600">
        <v>6</v>
      </c>
      <c r="C8600" t="s">
        <v>12</v>
      </c>
      <c r="D8600" t="s">
        <v>247</v>
      </c>
      <c r="E8600" t="s">
        <v>35</v>
      </c>
      <c r="F8600" t="s">
        <v>59</v>
      </c>
      <c r="G8600">
        <v>104</v>
      </c>
      <c r="H8600">
        <v>92</v>
      </c>
      <c r="I8600" t="str">
        <f>INDEX('DATA - Teams'!$C:$C,MATCH(C8600,'DATA - Teams'!$B:$B,0))</f>
        <v>LESTER</v>
      </c>
    </row>
    <row r="8601" spans="1:9" x14ac:dyDescent="0.2">
      <c r="A8601">
        <v>2019</v>
      </c>
      <c r="B8601">
        <v>6</v>
      </c>
      <c r="C8601" t="s">
        <v>12</v>
      </c>
      <c r="D8601" t="s">
        <v>450</v>
      </c>
      <c r="E8601" t="s">
        <v>35</v>
      </c>
      <c r="F8601" t="s">
        <v>59</v>
      </c>
      <c r="G8601">
        <v>92</v>
      </c>
      <c r="H8601">
        <v>0</v>
      </c>
      <c r="I8601" t="str">
        <f>INDEX('DATA - Teams'!$C:$C,MATCH(C8601,'DATA - Teams'!$B:$B,0))</f>
        <v>LESTER</v>
      </c>
    </row>
    <row r="8602" spans="1:9" x14ac:dyDescent="0.2">
      <c r="A8602">
        <v>2019</v>
      </c>
      <c r="B8602">
        <v>6</v>
      </c>
      <c r="C8602" t="s">
        <v>12</v>
      </c>
      <c r="D8602" t="s">
        <v>204</v>
      </c>
      <c r="E8602" t="s">
        <v>20</v>
      </c>
      <c r="F8602" t="s">
        <v>59</v>
      </c>
      <c r="G8602">
        <v>90</v>
      </c>
      <c r="H8602">
        <v>80</v>
      </c>
      <c r="I8602" t="str">
        <f>INDEX('DATA - Teams'!$C:$C,MATCH(C8602,'DATA - Teams'!$B:$B,0))</f>
        <v>LESTER</v>
      </c>
    </row>
    <row r="8603" spans="1:9" x14ac:dyDescent="0.2">
      <c r="A8603">
        <v>2019</v>
      </c>
      <c r="B8603">
        <v>6</v>
      </c>
      <c r="C8603" t="s">
        <v>12</v>
      </c>
      <c r="D8603" t="s">
        <v>381</v>
      </c>
      <c r="E8603" t="s">
        <v>28</v>
      </c>
      <c r="F8603" t="s">
        <v>59</v>
      </c>
      <c r="G8603">
        <v>98</v>
      </c>
      <c r="H8603">
        <v>0</v>
      </c>
      <c r="I8603" t="str">
        <f>INDEX('DATA - Teams'!$C:$C,MATCH(C8603,'DATA - Teams'!$B:$B,0))</f>
        <v>LESTER</v>
      </c>
    </row>
    <row r="8604" spans="1:9" x14ac:dyDescent="0.2">
      <c r="A8604">
        <v>2019</v>
      </c>
      <c r="B8604">
        <v>6</v>
      </c>
      <c r="C8604" t="s">
        <v>7</v>
      </c>
      <c r="D8604" t="s">
        <v>115</v>
      </c>
      <c r="E8604" t="s">
        <v>33</v>
      </c>
      <c r="F8604" t="s">
        <v>43</v>
      </c>
      <c r="G8604">
        <v>90</v>
      </c>
      <c r="H8604">
        <v>92</v>
      </c>
      <c r="I8604" t="str">
        <f>INDEX('DATA - Teams'!$C:$C,MATCH(C8604,'DATA - Teams'!$B:$B,0))</f>
        <v>JMERC</v>
      </c>
    </row>
    <row r="8605" spans="1:9" x14ac:dyDescent="0.2">
      <c r="A8605">
        <v>2019</v>
      </c>
      <c r="B8605">
        <v>6</v>
      </c>
      <c r="C8605" t="s">
        <v>7</v>
      </c>
      <c r="D8605" t="s">
        <v>405</v>
      </c>
      <c r="E8605" t="s">
        <v>16</v>
      </c>
      <c r="F8605" t="s">
        <v>41</v>
      </c>
      <c r="G8605">
        <v>98</v>
      </c>
      <c r="H8605">
        <v>80</v>
      </c>
      <c r="I8605" t="str">
        <f>INDEX('DATA - Teams'!$C:$C,MATCH(C8605,'DATA - Teams'!$B:$B,0))</f>
        <v>JMERC</v>
      </c>
    </row>
    <row r="8606" spans="1:9" x14ac:dyDescent="0.2">
      <c r="A8606">
        <v>2019</v>
      </c>
      <c r="B8606">
        <v>6</v>
      </c>
      <c r="C8606" t="s">
        <v>7</v>
      </c>
      <c r="D8606" t="s">
        <v>216</v>
      </c>
      <c r="E8606" t="s">
        <v>21</v>
      </c>
      <c r="F8606" t="s">
        <v>52</v>
      </c>
      <c r="G8606">
        <v>93</v>
      </c>
      <c r="H8606">
        <v>117</v>
      </c>
      <c r="I8606" t="str">
        <f>INDEX('DATA - Teams'!$C:$C,MATCH(C8606,'DATA - Teams'!$B:$B,0))</f>
        <v>JMERC</v>
      </c>
    </row>
    <row r="8607" spans="1:9" x14ac:dyDescent="0.2">
      <c r="A8607">
        <v>2019</v>
      </c>
      <c r="B8607">
        <v>6</v>
      </c>
      <c r="C8607" t="s">
        <v>7</v>
      </c>
      <c r="D8607" t="s">
        <v>179</v>
      </c>
      <c r="E8607" t="s">
        <v>35</v>
      </c>
      <c r="F8607" t="s">
        <v>38</v>
      </c>
      <c r="G8607">
        <v>94</v>
      </c>
      <c r="H8607">
        <v>81</v>
      </c>
      <c r="I8607" t="str">
        <f>INDEX('DATA - Teams'!$C:$C,MATCH(C8607,'DATA - Teams'!$B:$B,0))</f>
        <v>JMERC</v>
      </c>
    </row>
    <row r="8608" spans="1:9" x14ac:dyDescent="0.2">
      <c r="A8608">
        <v>2019</v>
      </c>
      <c r="B8608">
        <v>6</v>
      </c>
      <c r="C8608" t="s">
        <v>7</v>
      </c>
      <c r="D8608" t="s">
        <v>245</v>
      </c>
      <c r="E8608" t="s">
        <v>32</v>
      </c>
      <c r="F8608" t="s">
        <v>43</v>
      </c>
      <c r="G8608">
        <v>92</v>
      </c>
      <c r="H8608">
        <v>121</v>
      </c>
      <c r="I8608" t="str">
        <f>INDEX('DATA - Teams'!$C:$C,MATCH(C8608,'DATA - Teams'!$B:$B,0))</f>
        <v>JMERC</v>
      </c>
    </row>
    <row r="8609" spans="1:9" x14ac:dyDescent="0.2">
      <c r="A8609">
        <v>2019</v>
      </c>
      <c r="B8609">
        <v>6</v>
      </c>
      <c r="C8609" t="s">
        <v>7</v>
      </c>
      <c r="D8609" t="s">
        <v>445</v>
      </c>
      <c r="E8609" t="s">
        <v>18</v>
      </c>
      <c r="F8609" t="s">
        <v>41</v>
      </c>
      <c r="G8609">
        <v>90</v>
      </c>
      <c r="H8609">
        <v>80</v>
      </c>
      <c r="I8609" t="str">
        <f>INDEX('DATA - Teams'!$C:$C,MATCH(C8609,'DATA - Teams'!$B:$B,0))</f>
        <v>JMERC</v>
      </c>
    </row>
    <row r="8610" spans="1:9" x14ac:dyDescent="0.2">
      <c r="A8610">
        <v>2019</v>
      </c>
      <c r="B8610">
        <v>6</v>
      </c>
      <c r="C8610" t="s">
        <v>7</v>
      </c>
      <c r="D8610" t="s">
        <v>336</v>
      </c>
      <c r="E8610" t="s">
        <v>18</v>
      </c>
      <c r="F8610" t="s">
        <v>38</v>
      </c>
      <c r="G8610">
        <v>132</v>
      </c>
      <c r="H8610">
        <v>125</v>
      </c>
      <c r="I8610" t="str">
        <f>INDEX('DATA - Teams'!$C:$C,MATCH(C8610,'DATA - Teams'!$B:$B,0))</f>
        <v>JMERC</v>
      </c>
    </row>
    <row r="8611" spans="1:9" x14ac:dyDescent="0.2">
      <c r="A8611">
        <v>2019</v>
      </c>
      <c r="B8611">
        <v>6</v>
      </c>
      <c r="C8611" t="s">
        <v>7</v>
      </c>
      <c r="D8611" t="s">
        <v>44</v>
      </c>
      <c r="E8611" t="s">
        <v>36</v>
      </c>
      <c r="F8611" t="s">
        <v>43</v>
      </c>
      <c r="G8611">
        <v>97</v>
      </c>
      <c r="H8611">
        <v>96</v>
      </c>
      <c r="I8611" t="str">
        <f>INDEX('DATA - Teams'!$C:$C,MATCH(C8611,'DATA - Teams'!$B:$B,0))</f>
        <v>JMERC</v>
      </c>
    </row>
    <row r="8612" spans="1:9" x14ac:dyDescent="0.2">
      <c r="A8612">
        <v>2019</v>
      </c>
      <c r="B8612">
        <v>6</v>
      </c>
      <c r="C8612" t="s">
        <v>7</v>
      </c>
      <c r="D8612" t="s">
        <v>291</v>
      </c>
      <c r="E8612" t="s">
        <v>36</v>
      </c>
      <c r="F8612" t="s">
        <v>38</v>
      </c>
      <c r="G8612">
        <v>104</v>
      </c>
      <c r="H8612">
        <v>74</v>
      </c>
      <c r="I8612" t="str">
        <f>INDEX('DATA - Teams'!$C:$C,MATCH(C8612,'DATA - Teams'!$B:$B,0))</f>
        <v>JMERC</v>
      </c>
    </row>
    <row r="8613" spans="1:9" x14ac:dyDescent="0.2">
      <c r="A8613">
        <v>2019</v>
      </c>
      <c r="B8613">
        <v>6</v>
      </c>
      <c r="C8613" t="s">
        <v>7</v>
      </c>
      <c r="D8613" t="s">
        <v>39</v>
      </c>
      <c r="E8613" t="s">
        <v>22</v>
      </c>
      <c r="F8613" t="s">
        <v>41</v>
      </c>
      <c r="G8613">
        <v>125</v>
      </c>
      <c r="H8613">
        <v>85</v>
      </c>
      <c r="I8613" t="str">
        <f>INDEX('DATA - Teams'!$C:$C,MATCH(C8613,'DATA - Teams'!$B:$B,0))</f>
        <v>JMERC</v>
      </c>
    </row>
    <row r="8614" spans="1:9" x14ac:dyDescent="0.2">
      <c r="A8614">
        <v>2019</v>
      </c>
      <c r="B8614">
        <v>6</v>
      </c>
      <c r="C8614" t="s">
        <v>7</v>
      </c>
      <c r="D8614" t="s">
        <v>171</v>
      </c>
      <c r="E8614" t="s">
        <v>31</v>
      </c>
      <c r="F8614" t="s">
        <v>38</v>
      </c>
      <c r="G8614">
        <v>79</v>
      </c>
      <c r="H8614">
        <v>65</v>
      </c>
      <c r="I8614" t="str">
        <f>INDEX('DATA - Teams'!$C:$C,MATCH(C8614,'DATA - Teams'!$B:$B,0))</f>
        <v>JMERC</v>
      </c>
    </row>
    <row r="8615" spans="1:9" x14ac:dyDescent="0.2">
      <c r="A8615">
        <v>2019</v>
      </c>
      <c r="B8615">
        <v>6</v>
      </c>
      <c r="C8615" t="s">
        <v>7</v>
      </c>
      <c r="D8615" t="s">
        <v>123</v>
      </c>
      <c r="E8615" t="s">
        <v>31</v>
      </c>
      <c r="F8615" t="s">
        <v>41</v>
      </c>
      <c r="G8615">
        <v>84</v>
      </c>
      <c r="H8615">
        <v>94</v>
      </c>
      <c r="I8615" t="str">
        <f>INDEX('DATA - Teams'!$C:$C,MATCH(C8615,'DATA - Teams'!$B:$B,0))</f>
        <v>JMERC</v>
      </c>
    </row>
    <row r="8616" spans="1:9" x14ac:dyDescent="0.2">
      <c r="A8616">
        <v>2019</v>
      </c>
      <c r="B8616">
        <v>6</v>
      </c>
      <c r="C8616" t="s">
        <v>7</v>
      </c>
      <c r="D8616" t="s">
        <v>134</v>
      </c>
      <c r="E8616" t="s">
        <v>27</v>
      </c>
      <c r="F8616" t="s">
        <v>43</v>
      </c>
      <c r="G8616">
        <v>90</v>
      </c>
      <c r="H8616">
        <v>57</v>
      </c>
      <c r="I8616" t="str">
        <f>INDEX('DATA - Teams'!$C:$C,MATCH(C8616,'DATA - Teams'!$B:$B,0))</f>
        <v>JMERC</v>
      </c>
    </row>
    <row r="8617" spans="1:9" x14ac:dyDescent="0.2">
      <c r="A8617">
        <v>2019</v>
      </c>
      <c r="B8617">
        <v>6</v>
      </c>
      <c r="C8617" t="s">
        <v>7</v>
      </c>
      <c r="D8617" t="s">
        <v>82</v>
      </c>
      <c r="E8617" t="s">
        <v>23</v>
      </c>
      <c r="F8617" t="s">
        <v>41</v>
      </c>
      <c r="G8617">
        <v>77</v>
      </c>
      <c r="H8617">
        <v>62</v>
      </c>
      <c r="I8617" t="str">
        <f>INDEX('DATA - Teams'!$C:$C,MATCH(C8617,'DATA - Teams'!$B:$B,0))</f>
        <v>JMERC</v>
      </c>
    </row>
    <row r="8618" spans="1:9" x14ac:dyDescent="0.2">
      <c r="A8618">
        <v>2019</v>
      </c>
      <c r="B8618">
        <v>6</v>
      </c>
      <c r="C8618" t="s">
        <v>7</v>
      </c>
      <c r="D8618" t="s">
        <v>129</v>
      </c>
      <c r="E8618" t="s">
        <v>20</v>
      </c>
      <c r="F8618" t="s">
        <v>38</v>
      </c>
      <c r="G8618">
        <v>65</v>
      </c>
      <c r="H8618">
        <v>85</v>
      </c>
      <c r="I8618" t="str">
        <f>INDEX('DATA - Teams'!$C:$C,MATCH(C8618,'DATA - Teams'!$B:$B,0))</f>
        <v>JMERC</v>
      </c>
    </row>
    <row r="8619" spans="1:9" x14ac:dyDescent="0.2">
      <c r="A8619">
        <v>2019</v>
      </c>
      <c r="B8619">
        <v>6</v>
      </c>
      <c r="C8619" t="s">
        <v>7</v>
      </c>
      <c r="D8619" t="s">
        <v>306</v>
      </c>
      <c r="E8619" t="s">
        <v>28</v>
      </c>
      <c r="F8619" t="s">
        <v>41</v>
      </c>
      <c r="G8619">
        <v>99</v>
      </c>
      <c r="H8619">
        <v>104</v>
      </c>
      <c r="I8619" t="str">
        <f>INDEX('DATA - Teams'!$C:$C,MATCH(C8619,'DATA - Teams'!$B:$B,0))</f>
        <v>JMERC</v>
      </c>
    </row>
    <row r="8620" spans="1:9" x14ac:dyDescent="0.2">
      <c r="A8620">
        <v>2019</v>
      </c>
      <c r="B8620">
        <v>6</v>
      </c>
      <c r="C8620" t="s">
        <v>7</v>
      </c>
      <c r="D8620" t="s">
        <v>248</v>
      </c>
      <c r="E8620" t="s">
        <v>28</v>
      </c>
      <c r="F8620" t="s">
        <v>43</v>
      </c>
      <c r="G8620">
        <v>96</v>
      </c>
      <c r="H8620">
        <v>103</v>
      </c>
      <c r="I8620" t="str">
        <f>INDEX('DATA - Teams'!$C:$C,MATCH(C8620,'DATA - Teams'!$B:$B,0))</f>
        <v>JMERC</v>
      </c>
    </row>
    <row r="8621" spans="1:9" x14ac:dyDescent="0.2">
      <c r="A8621">
        <v>2019</v>
      </c>
      <c r="B8621">
        <v>6</v>
      </c>
      <c r="C8621" t="s">
        <v>7</v>
      </c>
      <c r="D8621" t="s">
        <v>353</v>
      </c>
      <c r="E8621" t="s">
        <v>24</v>
      </c>
      <c r="F8621" t="s">
        <v>41</v>
      </c>
      <c r="G8621">
        <v>99</v>
      </c>
      <c r="H8621">
        <v>84</v>
      </c>
      <c r="I8621" t="str">
        <f>INDEX('DATA - Teams'!$C:$C,MATCH(C8621,'DATA - Teams'!$B:$B,0))</f>
        <v>JMERC</v>
      </c>
    </row>
    <row r="8622" spans="1:9" x14ac:dyDescent="0.2">
      <c r="A8622">
        <v>2019</v>
      </c>
      <c r="B8622">
        <v>6</v>
      </c>
      <c r="C8622" t="s">
        <v>7</v>
      </c>
      <c r="D8622" t="s">
        <v>166</v>
      </c>
      <c r="E8622" t="s">
        <v>14</v>
      </c>
      <c r="F8622" t="s">
        <v>59</v>
      </c>
      <c r="G8622">
        <v>68</v>
      </c>
      <c r="H8622">
        <v>0</v>
      </c>
      <c r="I8622" t="str">
        <f>INDEX('DATA - Teams'!$C:$C,MATCH(C8622,'DATA - Teams'!$B:$B,0))</f>
        <v>JMERC</v>
      </c>
    </row>
    <row r="8623" spans="1:9" x14ac:dyDescent="0.2">
      <c r="A8623">
        <v>2019</v>
      </c>
      <c r="B8623">
        <v>6</v>
      </c>
      <c r="C8623" t="s">
        <v>7</v>
      </c>
      <c r="D8623" t="s">
        <v>169</v>
      </c>
      <c r="E8623" t="s">
        <v>22</v>
      </c>
      <c r="F8623" t="s">
        <v>59</v>
      </c>
      <c r="G8623">
        <v>99</v>
      </c>
      <c r="H8623">
        <v>0</v>
      </c>
      <c r="I8623" t="str">
        <f>INDEX('DATA - Teams'!$C:$C,MATCH(C8623,'DATA - Teams'!$B:$B,0))</f>
        <v>JMERC</v>
      </c>
    </row>
    <row r="8624" spans="1:9" x14ac:dyDescent="0.2">
      <c r="A8624">
        <v>2019</v>
      </c>
      <c r="B8624">
        <v>6</v>
      </c>
      <c r="C8624" t="s">
        <v>7</v>
      </c>
      <c r="D8624" t="s">
        <v>328</v>
      </c>
      <c r="E8624" t="s">
        <v>23</v>
      </c>
      <c r="F8624" t="s">
        <v>59</v>
      </c>
      <c r="G8624">
        <v>103</v>
      </c>
      <c r="H8624">
        <v>0</v>
      </c>
      <c r="I8624" t="str">
        <f>INDEX('DATA - Teams'!$C:$C,MATCH(C8624,'DATA - Teams'!$B:$B,0))</f>
        <v>JMERC</v>
      </c>
    </row>
    <row r="8625" spans="1:9" x14ac:dyDescent="0.2">
      <c r="A8625">
        <v>2019</v>
      </c>
      <c r="B8625">
        <v>6</v>
      </c>
      <c r="C8625" t="s">
        <v>7</v>
      </c>
      <c r="D8625" t="s">
        <v>200</v>
      </c>
      <c r="E8625" t="s">
        <v>28</v>
      </c>
      <c r="F8625" t="s">
        <v>59</v>
      </c>
      <c r="G8625">
        <v>81</v>
      </c>
      <c r="H8625">
        <v>0</v>
      </c>
      <c r="I8625" t="str">
        <f>INDEX('DATA - Teams'!$C:$C,MATCH(C8625,'DATA - Teams'!$B:$B,0))</f>
        <v>JMERC</v>
      </c>
    </row>
    <row r="8626" spans="1:9" x14ac:dyDescent="0.2">
      <c r="A8626">
        <v>2019</v>
      </c>
      <c r="B8626">
        <v>6</v>
      </c>
      <c r="C8626" t="s">
        <v>427</v>
      </c>
      <c r="D8626" t="s">
        <v>265</v>
      </c>
      <c r="E8626" t="s">
        <v>33</v>
      </c>
      <c r="F8626" t="s">
        <v>43</v>
      </c>
      <c r="G8626">
        <v>89</v>
      </c>
      <c r="H8626">
        <v>81</v>
      </c>
      <c r="I8626" t="str">
        <f>INDEX('DATA - Teams'!$C:$C,MATCH(C8626,'DATA - Teams'!$B:$B,0))</f>
        <v>MELONS</v>
      </c>
    </row>
    <row r="8627" spans="1:9" x14ac:dyDescent="0.2">
      <c r="A8627">
        <v>2019</v>
      </c>
      <c r="B8627">
        <v>6</v>
      </c>
      <c r="C8627" t="s">
        <v>427</v>
      </c>
      <c r="D8627" t="s">
        <v>409</v>
      </c>
      <c r="E8627" t="s">
        <v>16</v>
      </c>
      <c r="F8627" t="s">
        <v>43</v>
      </c>
      <c r="G8627">
        <v>78</v>
      </c>
      <c r="H8627">
        <v>67</v>
      </c>
      <c r="I8627" t="str">
        <f>INDEX('DATA - Teams'!$C:$C,MATCH(C8627,'DATA - Teams'!$B:$B,0))</f>
        <v>MELONS</v>
      </c>
    </row>
    <row r="8628" spans="1:9" x14ac:dyDescent="0.2">
      <c r="A8628">
        <v>2019</v>
      </c>
      <c r="B8628">
        <v>6</v>
      </c>
      <c r="C8628" t="s">
        <v>427</v>
      </c>
      <c r="D8628" t="s">
        <v>329</v>
      </c>
      <c r="E8628" t="s">
        <v>18</v>
      </c>
      <c r="F8628" t="s">
        <v>41</v>
      </c>
      <c r="G8628">
        <v>122</v>
      </c>
      <c r="H8628">
        <v>142</v>
      </c>
      <c r="I8628" t="str">
        <f>INDEX('DATA - Teams'!$C:$C,MATCH(C8628,'DATA - Teams'!$B:$B,0))</f>
        <v>MELONS</v>
      </c>
    </row>
    <row r="8629" spans="1:9" x14ac:dyDescent="0.2">
      <c r="A8629">
        <v>2019</v>
      </c>
      <c r="B8629">
        <v>6</v>
      </c>
      <c r="C8629" t="s">
        <v>427</v>
      </c>
      <c r="D8629" t="s">
        <v>443</v>
      </c>
      <c r="E8629" t="s">
        <v>18</v>
      </c>
      <c r="F8629" t="s">
        <v>41</v>
      </c>
      <c r="G8629">
        <v>98</v>
      </c>
      <c r="H8629">
        <v>119</v>
      </c>
      <c r="I8629" t="str">
        <f>INDEX('DATA - Teams'!$C:$C,MATCH(C8629,'DATA - Teams'!$B:$B,0))</f>
        <v>MELONS</v>
      </c>
    </row>
    <row r="8630" spans="1:9" x14ac:dyDescent="0.2">
      <c r="A8630">
        <v>2019</v>
      </c>
      <c r="B8630">
        <v>6</v>
      </c>
      <c r="C8630" t="s">
        <v>427</v>
      </c>
      <c r="D8630" t="s">
        <v>282</v>
      </c>
      <c r="E8630" t="s">
        <v>14</v>
      </c>
      <c r="F8630" t="s">
        <v>41</v>
      </c>
      <c r="G8630">
        <v>82</v>
      </c>
      <c r="H8630">
        <v>89</v>
      </c>
      <c r="I8630" t="str">
        <f>INDEX('DATA - Teams'!$C:$C,MATCH(C8630,'DATA - Teams'!$B:$B,0))</f>
        <v>MELONS</v>
      </c>
    </row>
    <row r="8631" spans="1:9" x14ac:dyDescent="0.2">
      <c r="A8631">
        <v>2019</v>
      </c>
      <c r="B8631">
        <v>6</v>
      </c>
      <c r="C8631" t="s">
        <v>427</v>
      </c>
      <c r="D8631" t="s">
        <v>154</v>
      </c>
      <c r="E8631" t="s">
        <v>22</v>
      </c>
      <c r="F8631" t="s">
        <v>43</v>
      </c>
      <c r="G8631">
        <v>81</v>
      </c>
      <c r="H8631">
        <v>71</v>
      </c>
      <c r="I8631" t="str">
        <f>INDEX('DATA - Teams'!$C:$C,MATCH(C8631,'DATA - Teams'!$B:$B,0))</f>
        <v>MELONS</v>
      </c>
    </row>
    <row r="8632" spans="1:9" x14ac:dyDescent="0.2">
      <c r="A8632">
        <v>2019</v>
      </c>
      <c r="B8632">
        <v>6</v>
      </c>
      <c r="C8632" t="s">
        <v>427</v>
      </c>
      <c r="D8632" t="s">
        <v>234</v>
      </c>
      <c r="E8632" t="s">
        <v>22</v>
      </c>
      <c r="F8632" t="s">
        <v>38</v>
      </c>
      <c r="G8632">
        <v>70</v>
      </c>
      <c r="H8632">
        <v>88</v>
      </c>
      <c r="I8632" t="str">
        <f>INDEX('DATA - Teams'!$C:$C,MATCH(C8632,'DATA - Teams'!$B:$B,0))</f>
        <v>MELONS</v>
      </c>
    </row>
    <row r="8633" spans="1:9" x14ac:dyDescent="0.2">
      <c r="A8633">
        <v>2019</v>
      </c>
      <c r="B8633">
        <v>6</v>
      </c>
      <c r="C8633" t="s">
        <v>427</v>
      </c>
      <c r="D8633" t="s">
        <v>263</v>
      </c>
      <c r="E8633" t="s">
        <v>13</v>
      </c>
      <c r="F8633" t="s">
        <v>41</v>
      </c>
      <c r="G8633">
        <v>85</v>
      </c>
      <c r="H8633">
        <v>72</v>
      </c>
      <c r="I8633" t="str">
        <f>INDEX('DATA - Teams'!$C:$C,MATCH(C8633,'DATA - Teams'!$B:$B,0))</f>
        <v>MELONS</v>
      </c>
    </row>
    <row r="8634" spans="1:9" x14ac:dyDescent="0.2">
      <c r="A8634">
        <v>2019</v>
      </c>
      <c r="B8634">
        <v>6</v>
      </c>
      <c r="C8634" t="s">
        <v>427</v>
      </c>
      <c r="D8634" t="s">
        <v>437</v>
      </c>
      <c r="E8634" t="s">
        <v>27</v>
      </c>
      <c r="F8634" t="s">
        <v>41</v>
      </c>
      <c r="G8634">
        <v>102</v>
      </c>
      <c r="H8634">
        <v>79</v>
      </c>
      <c r="I8634" t="str">
        <f>INDEX('DATA - Teams'!$C:$C,MATCH(C8634,'DATA - Teams'!$B:$B,0))</f>
        <v>MELONS</v>
      </c>
    </row>
    <row r="8635" spans="1:9" x14ac:dyDescent="0.2">
      <c r="A8635">
        <v>2019</v>
      </c>
      <c r="B8635">
        <v>6</v>
      </c>
      <c r="C8635" t="s">
        <v>427</v>
      </c>
      <c r="D8635" t="s">
        <v>301</v>
      </c>
      <c r="E8635" t="s">
        <v>27</v>
      </c>
      <c r="F8635" t="s">
        <v>41</v>
      </c>
      <c r="G8635">
        <v>125</v>
      </c>
      <c r="H8635">
        <v>93</v>
      </c>
      <c r="I8635" t="str">
        <f>INDEX('DATA - Teams'!$C:$C,MATCH(C8635,'DATA - Teams'!$B:$B,0))</f>
        <v>MELONS</v>
      </c>
    </row>
    <row r="8636" spans="1:9" x14ac:dyDescent="0.2">
      <c r="A8636">
        <v>2019</v>
      </c>
      <c r="B8636">
        <v>6</v>
      </c>
      <c r="C8636" t="s">
        <v>427</v>
      </c>
      <c r="D8636" t="s">
        <v>177</v>
      </c>
      <c r="E8636" t="s">
        <v>27</v>
      </c>
      <c r="F8636" t="s">
        <v>43</v>
      </c>
      <c r="G8636">
        <v>75</v>
      </c>
      <c r="H8636">
        <v>35</v>
      </c>
      <c r="I8636" t="str">
        <f>INDEX('DATA - Teams'!$C:$C,MATCH(C8636,'DATA - Teams'!$B:$B,0))</f>
        <v>MELONS</v>
      </c>
    </row>
    <row r="8637" spans="1:9" x14ac:dyDescent="0.2">
      <c r="A8637">
        <v>2019</v>
      </c>
      <c r="B8637">
        <v>6</v>
      </c>
      <c r="C8637" t="s">
        <v>427</v>
      </c>
      <c r="D8637" t="s">
        <v>240</v>
      </c>
      <c r="E8637" t="s">
        <v>23</v>
      </c>
      <c r="F8637" t="s">
        <v>52</v>
      </c>
      <c r="G8637">
        <v>112</v>
      </c>
      <c r="H8637">
        <v>96</v>
      </c>
      <c r="I8637" t="str">
        <f>INDEX('DATA - Teams'!$C:$C,MATCH(C8637,'DATA - Teams'!$B:$B,0))</f>
        <v>MELONS</v>
      </c>
    </row>
    <row r="8638" spans="1:9" x14ac:dyDescent="0.2">
      <c r="A8638">
        <v>2019</v>
      </c>
      <c r="B8638">
        <v>6</v>
      </c>
      <c r="C8638" t="s">
        <v>427</v>
      </c>
      <c r="D8638" t="s">
        <v>521</v>
      </c>
      <c r="E8638" t="s">
        <v>10</v>
      </c>
      <c r="F8638" t="s">
        <v>38</v>
      </c>
      <c r="G8638">
        <v>108</v>
      </c>
      <c r="H8638">
        <v>76</v>
      </c>
      <c r="I8638" t="str">
        <f>INDEX('DATA - Teams'!$C:$C,MATCH(C8638,'DATA - Teams'!$B:$B,0))</f>
        <v>MELONS</v>
      </c>
    </row>
    <row r="8639" spans="1:9" x14ac:dyDescent="0.2">
      <c r="A8639">
        <v>2019</v>
      </c>
      <c r="B8639">
        <v>6</v>
      </c>
      <c r="C8639" t="s">
        <v>427</v>
      </c>
      <c r="D8639" t="s">
        <v>318</v>
      </c>
      <c r="E8639" t="s">
        <v>20</v>
      </c>
      <c r="F8639" t="s">
        <v>43</v>
      </c>
      <c r="G8639">
        <v>76</v>
      </c>
      <c r="H8639">
        <v>74</v>
      </c>
      <c r="I8639" t="str">
        <f>INDEX('DATA - Teams'!$C:$C,MATCH(C8639,'DATA - Teams'!$B:$B,0))</f>
        <v>MELONS</v>
      </c>
    </row>
    <row r="8640" spans="1:9" x14ac:dyDescent="0.2">
      <c r="A8640">
        <v>2019</v>
      </c>
      <c r="B8640">
        <v>6</v>
      </c>
      <c r="C8640" t="s">
        <v>427</v>
      </c>
      <c r="D8640" t="s">
        <v>207</v>
      </c>
      <c r="E8640" t="s">
        <v>20</v>
      </c>
      <c r="F8640" t="s">
        <v>41</v>
      </c>
      <c r="G8640">
        <v>87</v>
      </c>
      <c r="H8640">
        <v>148</v>
      </c>
      <c r="I8640" t="str">
        <f>INDEX('DATA - Teams'!$C:$C,MATCH(C8640,'DATA - Teams'!$B:$B,0))</f>
        <v>MELONS</v>
      </c>
    </row>
    <row r="8641" spans="1:9" x14ac:dyDescent="0.2">
      <c r="A8641">
        <v>2019</v>
      </c>
      <c r="B8641">
        <v>6</v>
      </c>
      <c r="C8641" t="s">
        <v>427</v>
      </c>
      <c r="D8641" t="s">
        <v>393</v>
      </c>
      <c r="E8641" t="s">
        <v>20</v>
      </c>
      <c r="F8641" t="s">
        <v>38</v>
      </c>
      <c r="G8641">
        <v>82</v>
      </c>
      <c r="H8641">
        <v>86</v>
      </c>
      <c r="I8641" t="str">
        <f>INDEX('DATA - Teams'!$C:$C,MATCH(C8641,'DATA - Teams'!$B:$B,0))</f>
        <v>MELONS</v>
      </c>
    </row>
    <row r="8642" spans="1:9" x14ac:dyDescent="0.2">
      <c r="A8642">
        <v>2019</v>
      </c>
      <c r="B8642">
        <v>6</v>
      </c>
      <c r="C8642" t="s">
        <v>427</v>
      </c>
      <c r="D8642" t="s">
        <v>155</v>
      </c>
      <c r="E8642" t="s">
        <v>20</v>
      </c>
      <c r="F8642" t="s">
        <v>38</v>
      </c>
      <c r="G8642">
        <v>84</v>
      </c>
      <c r="H8642">
        <v>74</v>
      </c>
      <c r="I8642" t="str">
        <f>INDEX('DATA - Teams'!$C:$C,MATCH(C8642,'DATA - Teams'!$B:$B,0))</f>
        <v>MELONS</v>
      </c>
    </row>
    <row r="8643" spans="1:9" x14ac:dyDescent="0.2">
      <c r="A8643">
        <v>2019</v>
      </c>
      <c r="B8643">
        <v>6</v>
      </c>
      <c r="C8643" t="s">
        <v>427</v>
      </c>
      <c r="D8643" t="s">
        <v>199</v>
      </c>
      <c r="E8643" t="s">
        <v>24</v>
      </c>
      <c r="F8643" t="s">
        <v>38</v>
      </c>
      <c r="G8643">
        <v>66</v>
      </c>
      <c r="H8643">
        <v>72</v>
      </c>
      <c r="I8643" t="str">
        <f>INDEX('DATA - Teams'!$C:$C,MATCH(C8643,'DATA - Teams'!$B:$B,0))</f>
        <v>MELONS</v>
      </c>
    </row>
    <row r="8644" spans="1:9" x14ac:dyDescent="0.2">
      <c r="A8644">
        <v>2019</v>
      </c>
      <c r="B8644">
        <v>6</v>
      </c>
      <c r="C8644" t="s">
        <v>427</v>
      </c>
      <c r="D8644" t="s">
        <v>358</v>
      </c>
      <c r="E8644" t="s">
        <v>21</v>
      </c>
      <c r="F8644" t="s">
        <v>59</v>
      </c>
      <c r="G8644">
        <v>66</v>
      </c>
      <c r="H8644">
        <v>73</v>
      </c>
      <c r="I8644" t="str">
        <f>INDEX('DATA - Teams'!$C:$C,MATCH(C8644,'DATA - Teams'!$B:$B,0))</f>
        <v>MELONS</v>
      </c>
    </row>
    <row r="8645" spans="1:9" x14ac:dyDescent="0.2">
      <c r="A8645">
        <v>2019</v>
      </c>
      <c r="B8645">
        <v>6</v>
      </c>
      <c r="C8645" t="s">
        <v>427</v>
      </c>
      <c r="D8645" t="s">
        <v>242</v>
      </c>
      <c r="E8645" t="s">
        <v>36</v>
      </c>
      <c r="F8645" t="s">
        <v>59</v>
      </c>
      <c r="G8645">
        <v>65</v>
      </c>
      <c r="H8645">
        <v>0</v>
      </c>
      <c r="I8645" t="str">
        <f>INDEX('DATA - Teams'!$C:$C,MATCH(C8645,'DATA - Teams'!$B:$B,0))</f>
        <v>MELONS</v>
      </c>
    </row>
    <row r="8646" spans="1:9" x14ac:dyDescent="0.2">
      <c r="A8646">
        <v>2019</v>
      </c>
      <c r="B8646">
        <v>6</v>
      </c>
      <c r="C8646" t="s">
        <v>427</v>
      </c>
      <c r="D8646" t="s">
        <v>241</v>
      </c>
      <c r="E8646" t="s">
        <v>27</v>
      </c>
      <c r="F8646" t="s">
        <v>59</v>
      </c>
      <c r="G8646">
        <v>80</v>
      </c>
      <c r="H8646">
        <v>39</v>
      </c>
      <c r="I8646" t="str">
        <f>INDEX('DATA - Teams'!$C:$C,MATCH(C8646,'DATA - Teams'!$B:$B,0))</f>
        <v>MELONS</v>
      </c>
    </row>
    <row r="8647" spans="1:9" x14ac:dyDescent="0.2">
      <c r="A8647">
        <v>2019</v>
      </c>
      <c r="B8647">
        <v>6</v>
      </c>
      <c r="C8647" t="s">
        <v>427</v>
      </c>
      <c r="D8647" t="s">
        <v>341</v>
      </c>
      <c r="E8647" t="s">
        <v>24</v>
      </c>
      <c r="F8647" t="s">
        <v>59</v>
      </c>
      <c r="G8647">
        <v>72</v>
      </c>
      <c r="H8647">
        <v>0</v>
      </c>
      <c r="I8647" t="str">
        <f>INDEX('DATA - Teams'!$C:$C,MATCH(C8647,'DATA - Teams'!$B:$B,0))</f>
        <v>MELONS</v>
      </c>
    </row>
    <row r="8648" spans="1:9" x14ac:dyDescent="0.2">
      <c r="A8648">
        <v>2019</v>
      </c>
      <c r="B8648">
        <v>6</v>
      </c>
      <c r="C8648" t="s">
        <v>438</v>
      </c>
      <c r="D8648" t="s">
        <v>157</v>
      </c>
      <c r="E8648" t="s">
        <v>33</v>
      </c>
      <c r="F8648" t="s">
        <v>52</v>
      </c>
      <c r="G8648">
        <v>133</v>
      </c>
      <c r="H8648">
        <v>134</v>
      </c>
      <c r="I8648" t="str">
        <f>INDEX('DATA - Teams'!$C:$C,MATCH(C8648,'DATA - Teams'!$B:$B,0))</f>
        <v>KAPPAZ</v>
      </c>
    </row>
    <row r="8649" spans="1:9" x14ac:dyDescent="0.2">
      <c r="A8649">
        <v>2019</v>
      </c>
      <c r="B8649">
        <v>6</v>
      </c>
      <c r="C8649" t="s">
        <v>438</v>
      </c>
      <c r="D8649" t="s">
        <v>136</v>
      </c>
      <c r="E8649" t="s">
        <v>16</v>
      </c>
      <c r="F8649" t="s">
        <v>43</v>
      </c>
      <c r="G8649">
        <v>78</v>
      </c>
      <c r="H8649">
        <v>64</v>
      </c>
      <c r="I8649" t="str">
        <f>INDEX('DATA - Teams'!$C:$C,MATCH(C8649,'DATA - Teams'!$B:$B,0))</f>
        <v>KAPPAZ</v>
      </c>
    </row>
    <row r="8650" spans="1:9" x14ac:dyDescent="0.2">
      <c r="A8650">
        <v>2019</v>
      </c>
      <c r="B8650">
        <v>6</v>
      </c>
      <c r="C8650" t="s">
        <v>438</v>
      </c>
      <c r="D8650" t="s">
        <v>310</v>
      </c>
      <c r="E8650" t="s">
        <v>16</v>
      </c>
      <c r="F8650" t="s">
        <v>41</v>
      </c>
      <c r="G8650">
        <v>94</v>
      </c>
      <c r="H8650">
        <v>98</v>
      </c>
      <c r="I8650" t="str">
        <f>INDEX('DATA - Teams'!$C:$C,MATCH(C8650,'DATA - Teams'!$B:$B,0))</f>
        <v>KAPPAZ</v>
      </c>
    </row>
    <row r="8651" spans="1:9" x14ac:dyDescent="0.2">
      <c r="A8651">
        <v>2019</v>
      </c>
      <c r="B8651">
        <v>6</v>
      </c>
      <c r="C8651" t="s">
        <v>438</v>
      </c>
      <c r="D8651" t="s">
        <v>350</v>
      </c>
      <c r="E8651" t="s">
        <v>17</v>
      </c>
      <c r="F8651" t="s">
        <v>41</v>
      </c>
      <c r="G8651">
        <v>88</v>
      </c>
      <c r="H8651">
        <v>96</v>
      </c>
      <c r="I8651" t="str">
        <f>INDEX('DATA - Teams'!$C:$C,MATCH(C8651,'DATA - Teams'!$B:$B,0))</f>
        <v>KAPPAZ</v>
      </c>
    </row>
    <row r="8652" spans="1:9" x14ac:dyDescent="0.2">
      <c r="A8652">
        <v>2019</v>
      </c>
      <c r="B8652">
        <v>6</v>
      </c>
      <c r="C8652" t="s">
        <v>438</v>
      </c>
      <c r="D8652" t="s">
        <v>65</v>
      </c>
      <c r="E8652" t="s">
        <v>35</v>
      </c>
      <c r="F8652" t="s">
        <v>41</v>
      </c>
      <c r="G8652">
        <v>100</v>
      </c>
      <c r="H8652">
        <v>118</v>
      </c>
      <c r="I8652" t="str">
        <f>INDEX('DATA - Teams'!$C:$C,MATCH(C8652,'DATA - Teams'!$B:$B,0))</f>
        <v>KAPPAZ</v>
      </c>
    </row>
    <row r="8653" spans="1:9" x14ac:dyDescent="0.2">
      <c r="A8653">
        <v>2019</v>
      </c>
      <c r="B8653">
        <v>6</v>
      </c>
      <c r="C8653" t="s">
        <v>438</v>
      </c>
      <c r="D8653" t="s">
        <v>74</v>
      </c>
      <c r="E8653" t="s">
        <v>35</v>
      </c>
      <c r="F8653" t="s">
        <v>41</v>
      </c>
      <c r="G8653">
        <v>93</v>
      </c>
      <c r="H8653">
        <v>89</v>
      </c>
      <c r="I8653" t="str">
        <f>INDEX('DATA - Teams'!$C:$C,MATCH(C8653,'DATA - Teams'!$B:$B,0))</f>
        <v>KAPPAZ</v>
      </c>
    </row>
    <row r="8654" spans="1:9" x14ac:dyDescent="0.2">
      <c r="A8654">
        <v>2019</v>
      </c>
      <c r="B8654">
        <v>6</v>
      </c>
      <c r="C8654" t="s">
        <v>438</v>
      </c>
      <c r="D8654" t="s">
        <v>230</v>
      </c>
      <c r="E8654" t="s">
        <v>36</v>
      </c>
      <c r="F8654" t="s">
        <v>38</v>
      </c>
      <c r="G8654">
        <v>85</v>
      </c>
      <c r="H8654">
        <v>58</v>
      </c>
      <c r="I8654" t="str">
        <f>INDEX('DATA - Teams'!$C:$C,MATCH(C8654,'DATA - Teams'!$B:$B,0))</f>
        <v>KAPPAZ</v>
      </c>
    </row>
    <row r="8655" spans="1:9" x14ac:dyDescent="0.2">
      <c r="A8655">
        <v>2019</v>
      </c>
      <c r="B8655">
        <v>6</v>
      </c>
      <c r="C8655" t="s">
        <v>438</v>
      </c>
      <c r="D8655" t="s">
        <v>1064</v>
      </c>
      <c r="E8655" t="s">
        <v>36</v>
      </c>
      <c r="F8655" t="s">
        <v>41</v>
      </c>
      <c r="G8655">
        <v>114</v>
      </c>
      <c r="H8655">
        <v>115</v>
      </c>
      <c r="I8655" t="str">
        <f>INDEX('DATA - Teams'!$C:$C,MATCH(C8655,'DATA - Teams'!$B:$B,0))</f>
        <v>KAPPAZ</v>
      </c>
    </row>
    <row r="8656" spans="1:9" x14ac:dyDescent="0.2">
      <c r="A8656">
        <v>2019</v>
      </c>
      <c r="B8656">
        <v>6</v>
      </c>
      <c r="C8656" t="s">
        <v>438</v>
      </c>
      <c r="D8656" t="s">
        <v>246</v>
      </c>
      <c r="E8656" t="s">
        <v>14</v>
      </c>
      <c r="F8656" t="s">
        <v>43</v>
      </c>
      <c r="G8656">
        <v>99</v>
      </c>
      <c r="H8656">
        <v>142</v>
      </c>
      <c r="I8656" t="str">
        <f>INDEX('DATA - Teams'!$C:$C,MATCH(C8656,'DATA - Teams'!$B:$B,0))</f>
        <v>KAPPAZ</v>
      </c>
    </row>
    <row r="8657" spans="1:9" x14ac:dyDescent="0.2">
      <c r="A8657">
        <v>2019</v>
      </c>
      <c r="B8657">
        <v>6</v>
      </c>
      <c r="C8657" t="s">
        <v>438</v>
      </c>
      <c r="D8657" t="s">
        <v>68</v>
      </c>
      <c r="E8657" t="s">
        <v>14</v>
      </c>
      <c r="F8657" t="s">
        <v>38</v>
      </c>
      <c r="G8657">
        <v>85</v>
      </c>
      <c r="H8657">
        <v>126</v>
      </c>
      <c r="I8657" t="str">
        <f>INDEX('DATA - Teams'!$C:$C,MATCH(C8657,'DATA - Teams'!$B:$B,0))</f>
        <v>KAPPAZ</v>
      </c>
    </row>
    <row r="8658" spans="1:9" x14ac:dyDescent="0.2">
      <c r="A8658">
        <v>2019</v>
      </c>
      <c r="B8658">
        <v>6</v>
      </c>
      <c r="C8658" t="s">
        <v>438</v>
      </c>
      <c r="D8658" t="s">
        <v>298</v>
      </c>
      <c r="E8658" t="s">
        <v>22</v>
      </c>
      <c r="F8658" t="s">
        <v>38</v>
      </c>
      <c r="G8658">
        <v>97</v>
      </c>
      <c r="H8658">
        <v>102</v>
      </c>
      <c r="I8658" t="str">
        <f>INDEX('DATA - Teams'!$C:$C,MATCH(C8658,'DATA - Teams'!$B:$B,0))</f>
        <v>KAPPAZ</v>
      </c>
    </row>
    <row r="8659" spans="1:9" x14ac:dyDescent="0.2">
      <c r="A8659">
        <v>2019</v>
      </c>
      <c r="B8659">
        <v>6</v>
      </c>
      <c r="C8659" t="s">
        <v>438</v>
      </c>
      <c r="D8659" t="s">
        <v>159</v>
      </c>
      <c r="E8659" t="s">
        <v>23</v>
      </c>
      <c r="F8659" t="s">
        <v>43</v>
      </c>
      <c r="G8659">
        <v>70</v>
      </c>
      <c r="H8659">
        <v>55</v>
      </c>
      <c r="I8659" t="str">
        <f>INDEX('DATA - Teams'!$C:$C,MATCH(C8659,'DATA - Teams'!$B:$B,0))</f>
        <v>KAPPAZ</v>
      </c>
    </row>
    <row r="8660" spans="1:9" x14ac:dyDescent="0.2">
      <c r="A8660">
        <v>2019</v>
      </c>
      <c r="B8660">
        <v>6</v>
      </c>
      <c r="C8660" t="s">
        <v>438</v>
      </c>
      <c r="D8660" t="s">
        <v>46</v>
      </c>
      <c r="E8660" t="s">
        <v>10</v>
      </c>
      <c r="F8660" t="s">
        <v>41</v>
      </c>
      <c r="G8660">
        <v>106</v>
      </c>
      <c r="H8660">
        <v>93</v>
      </c>
      <c r="I8660" t="str">
        <f>INDEX('DATA - Teams'!$C:$C,MATCH(C8660,'DATA - Teams'!$B:$B,0))</f>
        <v>KAPPAZ</v>
      </c>
    </row>
    <row r="8661" spans="1:9" x14ac:dyDescent="0.2">
      <c r="A8661">
        <v>2019</v>
      </c>
      <c r="B8661">
        <v>6</v>
      </c>
      <c r="C8661" t="s">
        <v>438</v>
      </c>
      <c r="D8661" t="s">
        <v>61</v>
      </c>
      <c r="E8661" t="s">
        <v>20</v>
      </c>
      <c r="F8661" t="s">
        <v>41</v>
      </c>
      <c r="G8661">
        <v>90</v>
      </c>
      <c r="H8661">
        <v>116</v>
      </c>
      <c r="I8661" t="str">
        <f>INDEX('DATA - Teams'!$C:$C,MATCH(C8661,'DATA - Teams'!$B:$B,0))</f>
        <v>KAPPAZ</v>
      </c>
    </row>
    <row r="8662" spans="1:9" x14ac:dyDescent="0.2">
      <c r="A8662">
        <v>2019</v>
      </c>
      <c r="B8662">
        <v>6</v>
      </c>
      <c r="C8662" t="s">
        <v>438</v>
      </c>
      <c r="D8662" t="s">
        <v>347</v>
      </c>
      <c r="E8662" t="s">
        <v>20</v>
      </c>
      <c r="F8662" t="s">
        <v>43</v>
      </c>
      <c r="G8662">
        <v>87</v>
      </c>
      <c r="H8662">
        <v>98</v>
      </c>
      <c r="I8662" t="str">
        <f>INDEX('DATA - Teams'!$C:$C,MATCH(C8662,'DATA - Teams'!$B:$B,0))</f>
        <v>KAPPAZ</v>
      </c>
    </row>
    <row r="8663" spans="1:9" x14ac:dyDescent="0.2">
      <c r="A8663">
        <v>2019</v>
      </c>
      <c r="B8663">
        <v>6</v>
      </c>
      <c r="C8663" t="s">
        <v>438</v>
      </c>
      <c r="D8663" t="s">
        <v>141</v>
      </c>
      <c r="E8663" t="s">
        <v>28</v>
      </c>
      <c r="F8663" t="s">
        <v>43</v>
      </c>
      <c r="G8663">
        <v>96</v>
      </c>
      <c r="H8663">
        <v>124</v>
      </c>
      <c r="I8663" t="str">
        <f>INDEX('DATA - Teams'!$C:$C,MATCH(C8663,'DATA - Teams'!$B:$B,0))</f>
        <v>KAPPAZ</v>
      </c>
    </row>
    <row r="8664" spans="1:9" x14ac:dyDescent="0.2">
      <c r="A8664">
        <v>2019</v>
      </c>
      <c r="B8664">
        <v>6</v>
      </c>
      <c r="C8664" t="s">
        <v>438</v>
      </c>
      <c r="D8664" t="s">
        <v>53</v>
      </c>
      <c r="E8664" t="s">
        <v>24</v>
      </c>
      <c r="F8664" t="s">
        <v>38</v>
      </c>
      <c r="G8664">
        <v>80</v>
      </c>
      <c r="H8664">
        <v>122</v>
      </c>
      <c r="I8664" t="str">
        <f>INDEX('DATA - Teams'!$C:$C,MATCH(C8664,'DATA - Teams'!$B:$B,0))</f>
        <v>KAPPAZ</v>
      </c>
    </row>
    <row r="8665" spans="1:9" x14ac:dyDescent="0.2">
      <c r="A8665">
        <v>2019</v>
      </c>
      <c r="B8665">
        <v>6</v>
      </c>
      <c r="C8665" t="s">
        <v>438</v>
      </c>
      <c r="D8665" t="s">
        <v>938</v>
      </c>
      <c r="E8665" t="s">
        <v>24</v>
      </c>
      <c r="F8665" t="s">
        <v>38</v>
      </c>
      <c r="G8665">
        <v>78</v>
      </c>
      <c r="H8665">
        <v>58</v>
      </c>
      <c r="I8665" t="str">
        <f>INDEX('DATA - Teams'!$C:$C,MATCH(C8665,'DATA - Teams'!$B:$B,0))</f>
        <v>KAPPAZ</v>
      </c>
    </row>
    <row r="8666" spans="1:9" x14ac:dyDescent="0.2">
      <c r="A8666">
        <v>2019</v>
      </c>
      <c r="B8666">
        <v>6</v>
      </c>
      <c r="C8666" t="s">
        <v>438</v>
      </c>
      <c r="D8666" t="s">
        <v>387</v>
      </c>
      <c r="E8666" t="s">
        <v>33</v>
      </c>
      <c r="F8666" t="s">
        <v>59</v>
      </c>
      <c r="G8666">
        <v>89</v>
      </c>
      <c r="H8666">
        <v>79</v>
      </c>
      <c r="I8666" t="str">
        <f>INDEX('DATA - Teams'!$C:$C,MATCH(C8666,'DATA - Teams'!$B:$B,0))</f>
        <v>KAPPAZ</v>
      </c>
    </row>
    <row r="8667" spans="1:9" x14ac:dyDescent="0.2">
      <c r="A8667">
        <v>2019</v>
      </c>
      <c r="B8667">
        <v>6</v>
      </c>
      <c r="C8667" t="s">
        <v>438</v>
      </c>
      <c r="D8667" t="s">
        <v>180</v>
      </c>
      <c r="E8667" t="s">
        <v>16</v>
      </c>
      <c r="F8667" t="s">
        <v>59</v>
      </c>
      <c r="G8667">
        <v>94</v>
      </c>
      <c r="H8667">
        <v>81</v>
      </c>
      <c r="I8667" t="str">
        <f>INDEX('DATA - Teams'!$C:$C,MATCH(C8667,'DATA - Teams'!$B:$B,0))</f>
        <v>KAPPAZ</v>
      </c>
    </row>
    <row r="8668" spans="1:9" x14ac:dyDescent="0.2">
      <c r="A8668">
        <v>2019</v>
      </c>
      <c r="B8668">
        <v>6</v>
      </c>
      <c r="C8668" t="s">
        <v>438</v>
      </c>
      <c r="D8668" t="s">
        <v>80</v>
      </c>
      <c r="E8668" t="s">
        <v>17</v>
      </c>
      <c r="F8668" t="s">
        <v>59</v>
      </c>
      <c r="G8668">
        <v>62</v>
      </c>
      <c r="H8668">
        <v>48</v>
      </c>
      <c r="I8668" t="str">
        <f>INDEX('DATA - Teams'!$C:$C,MATCH(C8668,'DATA - Teams'!$B:$B,0))</f>
        <v>KAPPAZ</v>
      </c>
    </row>
    <row r="8669" spans="1:9" x14ac:dyDescent="0.2">
      <c r="A8669">
        <v>2019</v>
      </c>
      <c r="B8669">
        <v>6</v>
      </c>
      <c r="C8669" t="s">
        <v>438</v>
      </c>
      <c r="D8669" t="s">
        <v>251</v>
      </c>
      <c r="E8669" t="s">
        <v>13</v>
      </c>
      <c r="F8669" t="s">
        <v>59</v>
      </c>
      <c r="G8669">
        <v>105</v>
      </c>
      <c r="H8669">
        <v>116</v>
      </c>
      <c r="I8669" t="str">
        <f>INDEX('DATA - Teams'!$C:$C,MATCH(C8669,'DATA - Teams'!$B:$B,0))</f>
        <v>KAPPAZ</v>
      </c>
    </row>
    <row r="8670" spans="1:9" x14ac:dyDescent="0.2">
      <c r="A8670">
        <v>2019</v>
      </c>
      <c r="B8670">
        <v>6</v>
      </c>
      <c r="C8670" t="s">
        <v>434</v>
      </c>
      <c r="D8670" t="s">
        <v>114</v>
      </c>
      <c r="E8670" t="s">
        <v>33</v>
      </c>
      <c r="F8670" t="s">
        <v>41</v>
      </c>
      <c r="G8670">
        <v>108</v>
      </c>
      <c r="H8670">
        <v>113</v>
      </c>
      <c r="I8670" t="str">
        <f>INDEX('DATA - Teams'!$C:$C,MATCH(C8670,'DATA - Teams'!$B:$B,0))</f>
        <v>CHIEF</v>
      </c>
    </row>
    <row r="8671" spans="1:9" x14ac:dyDescent="0.2">
      <c r="A8671">
        <v>2019</v>
      </c>
      <c r="B8671">
        <v>6</v>
      </c>
      <c r="C8671" t="s">
        <v>434</v>
      </c>
      <c r="D8671" t="s">
        <v>37</v>
      </c>
      <c r="E8671" t="s">
        <v>21</v>
      </c>
      <c r="F8671" t="s">
        <v>38</v>
      </c>
      <c r="G8671">
        <v>88</v>
      </c>
      <c r="H8671">
        <v>106</v>
      </c>
      <c r="I8671" t="str">
        <f>INDEX('DATA - Teams'!$C:$C,MATCH(C8671,'DATA - Teams'!$B:$B,0))</f>
        <v>CHIEF</v>
      </c>
    </row>
    <row r="8672" spans="1:9" x14ac:dyDescent="0.2">
      <c r="A8672">
        <v>2019</v>
      </c>
      <c r="B8672">
        <v>6</v>
      </c>
      <c r="C8672" t="s">
        <v>434</v>
      </c>
      <c r="D8672" t="s">
        <v>297</v>
      </c>
      <c r="E8672" t="s">
        <v>21</v>
      </c>
      <c r="F8672" t="s">
        <v>38</v>
      </c>
      <c r="G8672">
        <v>73</v>
      </c>
      <c r="H8672">
        <v>58</v>
      </c>
      <c r="I8672" t="str">
        <f>INDEX('DATA - Teams'!$C:$C,MATCH(C8672,'DATA - Teams'!$B:$B,0))</f>
        <v>CHIEF</v>
      </c>
    </row>
    <row r="8673" spans="1:9" x14ac:dyDescent="0.2">
      <c r="A8673">
        <v>2019</v>
      </c>
      <c r="B8673">
        <v>6</v>
      </c>
      <c r="C8673" t="s">
        <v>434</v>
      </c>
      <c r="D8673" t="s">
        <v>185</v>
      </c>
      <c r="E8673" t="s">
        <v>32</v>
      </c>
      <c r="F8673" t="s">
        <v>43</v>
      </c>
      <c r="G8673">
        <v>66</v>
      </c>
      <c r="H8673">
        <v>97</v>
      </c>
      <c r="I8673" t="str">
        <f>INDEX('DATA - Teams'!$C:$C,MATCH(C8673,'DATA - Teams'!$B:$B,0))</f>
        <v>CHIEF</v>
      </c>
    </row>
    <row r="8674" spans="1:9" x14ac:dyDescent="0.2">
      <c r="A8674">
        <v>2019</v>
      </c>
      <c r="B8674">
        <v>6</v>
      </c>
      <c r="C8674" t="s">
        <v>434</v>
      </c>
      <c r="D8674" t="s">
        <v>122</v>
      </c>
      <c r="E8674" t="s">
        <v>32</v>
      </c>
      <c r="F8674" t="s">
        <v>52</v>
      </c>
      <c r="G8674">
        <v>84</v>
      </c>
      <c r="H8674">
        <v>111</v>
      </c>
      <c r="I8674" t="str">
        <f>INDEX('DATA - Teams'!$C:$C,MATCH(C8674,'DATA - Teams'!$B:$B,0))</f>
        <v>CHIEF</v>
      </c>
    </row>
    <row r="8675" spans="1:9" x14ac:dyDescent="0.2">
      <c r="A8675">
        <v>2019</v>
      </c>
      <c r="B8675">
        <v>6</v>
      </c>
      <c r="C8675" t="s">
        <v>434</v>
      </c>
      <c r="D8675" t="s">
        <v>363</v>
      </c>
      <c r="E8675" t="s">
        <v>18</v>
      </c>
      <c r="F8675" t="s">
        <v>43</v>
      </c>
      <c r="G8675">
        <v>80</v>
      </c>
      <c r="H8675">
        <v>53</v>
      </c>
      <c r="I8675" t="str">
        <f>INDEX('DATA - Teams'!$C:$C,MATCH(C8675,'DATA - Teams'!$B:$B,0))</f>
        <v>CHIEF</v>
      </c>
    </row>
    <row r="8676" spans="1:9" x14ac:dyDescent="0.2">
      <c r="A8676">
        <v>2019</v>
      </c>
      <c r="B8676">
        <v>6</v>
      </c>
      <c r="C8676" t="s">
        <v>434</v>
      </c>
      <c r="D8676" t="s">
        <v>98</v>
      </c>
      <c r="E8676" t="s">
        <v>14</v>
      </c>
      <c r="F8676" t="s">
        <v>43</v>
      </c>
      <c r="G8676">
        <v>90</v>
      </c>
      <c r="H8676">
        <v>155</v>
      </c>
      <c r="I8676" t="str">
        <f>INDEX('DATA - Teams'!$C:$C,MATCH(C8676,'DATA - Teams'!$B:$B,0))</f>
        <v>CHIEF</v>
      </c>
    </row>
    <row r="8677" spans="1:9" x14ac:dyDescent="0.2">
      <c r="A8677">
        <v>2019</v>
      </c>
      <c r="B8677">
        <v>6</v>
      </c>
      <c r="C8677" t="s">
        <v>434</v>
      </c>
      <c r="D8677" t="s">
        <v>304</v>
      </c>
      <c r="E8677" t="s">
        <v>14</v>
      </c>
      <c r="F8677" t="s">
        <v>38</v>
      </c>
      <c r="G8677">
        <v>74</v>
      </c>
      <c r="H8677">
        <v>106</v>
      </c>
      <c r="I8677" t="str">
        <f>INDEX('DATA - Teams'!$C:$C,MATCH(C8677,'DATA - Teams'!$B:$B,0))</f>
        <v>CHIEF</v>
      </c>
    </row>
    <row r="8678" spans="1:9" x14ac:dyDescent="0.2">
      <c r="A8678">
        <v>2019</v>
      </c>
      <c r="B8678">
        <v>6</v>
      </c>
      <c r="C8678" t="s">
        <v>434</v>
      </c>
      <c r="D8678" t="s">
        <v>239</v>
      </c>
      <c r="E8678" t="s">
        <v>22</v>
      </c>
      <c r="F8678" t="s">
        <v>41</v>
      </c>
      <c r="G8678">
        <v>111</v>
      </c>
      <c r="H8678">
        <v>132</v>
      </c>
      <c r="I8678" t="str">
        <f>INDEX('DATA - Teams'!$C:$C,MATCH(C8678,'DATA - Teams'!$B:$B,0))</f>
        <v>CHIEF</v>
      </c>
    </row>
    <row r="8679" spans="1:9" x14ac:dyDescent="0.2">
      <c r="A8679">
        <v>2019</v>
      </c>
      <c r="B8679">
        <v>6</v>
      </c>
      <c r="C8679" t="s">
        <v>434</v>
      </c>
      <c r="D8679" t="s">
        <v>293</v>
      </c>
      <c r="E8679" t="s">
        <v>22</v>
      </c>
      <c r="F8679" t="s">
        <v>41</v>
      </c>
      <c r="G8679">
        <v>99</v>
      </c>
      <c r="H8679">
        <v>71</v>
      </c>
      <c r="I8679" t="str">
        <f>INDEX('DATA - Teams'!$C:$C,MATCH(C8679,'DATA - Teams'!$B:$B,0))</f>
        <v>CHIEF</v>
      </c>
    </row>
    <row r="8680" spans="1:9" x14ac:dyDescent="0.2">
      <c r="A8680">
        <v>2019</v>
      </c>
      <c r="B8680">
        <v>6</v>
      </c>
      <c r="C8680" t="s">
        <v>434</v>
      </c>
      <c r="D8680" t="s">
        <v>284</v>
      </c>
      <c r="E8680" t="s">
        <v>13</v>
      </c>
      <c r="F8680" t="s">
        <v>43</v>
      </c>
      <c r="G8680">
        <v>97</v>
      </c>
      <c r="H8680">
        <v>111</v>
      </c>
      <c r="I8680" t="str">
        <f>INDEX('DATA - Teams'!$C:$C,MATCH(C8680,'DATA - Teams'!$B:$B,0))</f>
        <v>CHIEF</v>
      </c>
    </row>
    <row r="8681" spans="1:9" x14ac:dyDescent="0.2">
      <c r="A8681">
        <v>2019</v>
      </c>
      <c r="B8681">
        <v>6</v>
      </c>
      <c r="C8681" t="s">
        <v>434</v>
      </c>
      <c r="D8681" t="s">
        <v>57</v>
      </c>
      <c r="E8681" t="s">
        <v>13</v>
      </c>
      <c r="F8681" t="s">
        <v>41</v>
      </c>
      <c r="G8681">
        <v>99</v>
      </c>
      <c r="H8681">
        <v>76</v>
      </c>
      <c r="I8681" t="str">
        <f>INDEX('DATA - Teams'!$C:$C,MATCH(C8681,'DATA - Teams'!$B:$B,0))</f>
        <v>CHIEF</v>
      </c>
    </row>
    <row r="8682" spans="1:9" x14ac:dyDescent="0.2">
      <c r="A8682">
        <v>2019</v>
      </c>
      <c r="B8682">
        <v>6</v>
      </c>
      <c r="C8682" t="s">
        <v>434</v>
      </c>
      <c r="D8682" t="s">
        <v>383</v>
      </c>
      <c r="E8682" t="s">
        <v>27</v>
      </c>
      <c r="F8682" t="s">
        <v>38</v>
      </c>
      <c r="G8682">
        <v>80</v>
      </c>
      <c r="H8682">
        <v>74</v>
      </c>
      <c r="I8682" t="str">
        <f>INDEX('DATA - Teams'!$C:$C,MATCH(C8682,'DATA - Teams'!$B:$B,0))</f>
        <v>CHIEF</v>
      </c>
    </row>
    <row r="8683" spans="1:9" x14ac:dyDescent="0.2">
      <c r="A8683">
        <v>2019</v>
      </c>
      <c r="B8683">
        <v>6</v>
      </c>
      <c r="C8683" t="s">
        <v>434</v>
      </c>
      <c r="D8683" t="s">
        <v>132</v>
      </c>
      <c r="E8683" t="s">
        <v>23</v>
      </c>
      <c r="F8683" t="s">
        <v>41</v>
      </c>
      <c r="G8683">
        <v>99</v>
      </c>
      <c r="H8683">
        <v>119</v>
      </c>
      <c r="I8683" t="str">
        <f>INDEX('DATA - Teams'!$C:$C,MATCH(C8683,'DATA - Teams'!$B:$B,0))</f>
        <v>CHIEF</v>
      </c>
    </row>
    <row r="8684" spans="1:9" x14ac:dyDescent="0.2">
      <c r="A8684">
        <v>2019</v>
      </c>
      <c r="B8684">
        <v>6</v>
      </c>
      <c r="C8684" t="s">
        <v>434</v>
      </c>
      <c r="D8684" t="s">
        <v>77</v>
      </c>
      <c r="E8684" t="s">
        <v>10</v>
      </c>
      <c r="F8684" t="s">
        <v>43</v>
      </c>
      <c r="G8684">
        <v>74</v>
      </c>
      <c r="H8684">
        <v>59</v>
      </c>
      <c r="I8684" t="str">
        <f>INDEX('DATA - Teams'!$C:$C,MATCH(C8684,'DATA - Teams'!$B:$B,0))</f>
        <v>CHIEF</v>
      </c>
    </row>
    <row r="8685" spans="1:9" x14ac:dyDescent="0.2">
      <c r="A8685">
        <v>2019</v>
      </c>
      <c r="B8685">
        <v>6</v>
      </c>
      <c r="C8685" t="s">
        <v>434</v>
      </c>
      <c r="D8685" t="s">
        <v>244</v>
      </c>
      <c r="E8685" t="s">
        <v>20</v>
      </c>
      <c r="F8685" t="s">
        <v>41</v>
      </c>
      <c r="G8685">
        <v>79</v>
      </c>
      <c r="H8685">
        <v>99</v>
      </c>
      <c r="I8685" t="str">
        <f>INDEX('DATA - Teams'!$C:$C,MATCH(C8685,'DATA - Teams'!$B:$B,0))</f>
        <v>CHIEF</v>
      </c>
    </row>
    <row r="8686" spans="1:9" x14ac:dyDescent="0.2">
      <c r="A8686">
        <v>2019</v>
      </c>
      <c r="B8686">
        <v>6</v>
      </c>
      <c r="C8686" t="s">
        <v>434</v>
      </c>
      <c r="D8686" t="s">
        <v>286</v>
      </c>
      <c r="E8686" t="s">
        <v>20</v>
      </c>
      <c r="F8686" t="s">
        <v>38</v>
      </c>
      <c r="G8686">
        <v>93</v>
      </c>
      <c r="H8686">
        <v>119</v>
      </c>
      <c r="I8686" t="str">
        <f>INDEX('DATA - Teams'!$C:$C,MATCH(C8686,'DATA - Teams'!$B:$B,0))</f>
        <v>CHIEF</v>
      </c>
    </row>
    <row r="8687" spans="1:9" x14ac:dyDescent="0.2">
      <c r="A8687">
        <v>2019</v>
      </c>
      <c r="B8687">
        <v>6</v>
      </c>
      <c r="C8687" t="s">
        <v>434</v>
      </c>
      <c r="D8687" t="s">
        <v>124</v>
      </c>
      <c r="E8687" t="s">
        <v>24</v>
      </c>
      <c r="F8687" t="s">
        <v>41</v>
      </c>
      <c r="G8687">
        <v>105</v>
      </c>
      <c r="H8687">
        <v>128</v>
      </c>
      <c r="I8687" t="str">
        <f>INDEX('DATA - Teams'!$C:$C,MATCH(C8687,'DATA - Teams'!$B:$B,0))</f>
        <v>CHIEF</v>
      </c>
    </row>
    <row r="8688" spans="1:9" x14ac:dyDescent="0.2">
      <c r="A8688">
        <v>2019</v>
      </c>
      <c r="B8688">
        <v>6</v>
      </c>
      <c r="C8688" t="s">
        <v>434</v>
      </c>
      <c r="D8688" t="s">
        <v>290</v>
      </c>
      <c r="E8688" t="s">
        <v>16</v>
      </c>
      <c r="F8688" t="s">
        <v>59</v>
      </c>
      <c r="G8688">
        <v>80</v>
      </c>
      <c r="H8688">
        <v>0</v>
      </c>
      <c r="I8688" t="str">
        <f>INDEX('DATA - Teams'!$C:$C,MATCH(C8688,'DATA - Teams'!$B:$B,0))</f>
        <v>CHIEF</v>
      </c>
    </row>
    <row r="8689" spans="1:9" x14ac:dyDescent="0.2">
      <c r="A8689">
        <v>2019</v>
      </c>
      <c r="B8689">
        <v>6</v>
      </c>
      <c r="C8689" t="s">
        <v>434</v>
      </c>
      <c r="D8689" t="s">
        <v>163</v>
      </c>
      <c r="E8689" t="s">
        <v>16</v>
      </c>
      <c r="F8689" t="s">
        <v>59</v>
      </c>
      <c r="G8689">
        <v>56</v>
      </c>
      <c r="H8689">
        <v>92</v>
      </c>
      <c r="I8689" t="str">
        <f>INDEX('DATA - Teams'!$C:$C,MATCH(C8689,'DATA - Teams'!$B:$B,0))</f>
        <v>CHIEF</v>
      </c>
    </row>
    <row r="8690" spans="1:9" x14ac:dyDescent="0.2">
      <c r="A8690">
        <v>2019</v>
      </c>
      <c r="B8690">
        <v>6</v>
      </c>
      <c r="C8690" t="s">
        <v>434</v>
      </c>
      <c r="D8690" t="s">
        <v>352</v>
      </c>
      <c r="E8690" t="s">
        <v>18</v>
      </c>
      <c r="F8690" t="s">
        <v>59</v>
      </c>
      <c r="G8690">
        <v>81</v>
      </c>
      <c r="H8690">
        <v>0</v>
      </c>
      <c r="I8690" t="str">
        <f>INDEX('DATA - Teams'!$C:$C,MATCH(C8690,'DATA - Teams'!$B:$B,0))</f>
        <v>CHIEF</v>
      </c>
    </row>
    <row r="8691" spans="1:9" x14ac:dyDescent="0.2">
      <c r="A8691">
        <v>2019</v>
      </c>
      <c r="B8691">
        <v>6</v>
      </c>
      <c r="C8691" t="s">
        <v>434</v>
      </c>
      <c r="D8691" t="s">
        <v>192</v>
      </c>
      <c r="E8691" t="s">
        <v>31</v>
      </c>
      <c r="F8691" t="s">
        <v>59</v>
      </c>
      <c r="G8691">
        <v>91</v>
      </c>
      <c r="H8691">
        <v>0</v>
      </c>
      <c r="I8691" t="str">
        <f>INDEX('DATA - Teams'!$C:$C,MATCH(C8691,'DATA - Teams'!$B:$B,0))</f>
        <v>CHIEF</v>
      </c>
    </row>
    <row r="8692" spans="1:9" x14ac:dyDescent="0.2">
      <c r="A8692">
        <v>2019</v>
      </c>
      <c r="B8692">
        <v>6</v>
      </c>
      <c r="C8692" t="s">
        <v>430</v>
      </c>
      <c r="D8692" t="s">
        <v>294</v>
      </c>
      <c r="E8692" t="s">
        <v>16</v>
      </c>
      <c r="F8692" t="s">
        <v>38</v>
      </c>
      <c r="G8692">
        <v>76</v>
      </c>
      <c r="H8692">
        <v>54</v>
      </c>
      <c r="I8692" t="str">
        <f>INDEX('DATA - Teams'!$C:$C,MATCH(C8692,'DATA - Teams'!$B:$B,0))</f>
        <v>RICHO</v>
      </c>
    </row>
    <row r="8693" spans="1:9" x14ac:dyDescent="0.2">
      <c r="A8693">
        <v>2019</v>
      </c>
      <c r="B8693">
        <v>6</v>
      </c>
      <c r="C8693" t="s">
        <v>430</v>
      </c>
      <c r="D8693" t="s">
        <v>385</v>
      </c>
      <c r="E8693" t="s">
        <v>35</v>
      </c>
      <c r="F8693" t="s">
        <v>38</v>
      </c>
      <c r="G8693">
        <v>87</v>
      </c>
      <c r="H8693">
        <v>65</v>
      </c>
      <c r="I8693" t="str">
        <f>INDEX('DATA - Teams'!$C:$C,MATCH(C8693,'DATA - Teams'!$B:$B,0))</f>
        <v>RICHO</v>
      </c>
    </row>
    <row r="8694" spans="1:9" x14ac:dyDescent="0.2">
      <c r="A8694">
        <v>2019</v>
      </c>
      <c r="B8694">
        <v>6</v>
      </c>
      <c r="C8694" t="s">
        <v>430</v>
      </c>
      <c r="D8694" t="s">
        <v>176</v>
      </c>
      <c r="E8694" t="s">
        <v>35</v>
      </c>
      <c r="F8694" t="s">
        <v>38</v>
      </c>
      <c r="G8694">
        <v>78</v>
      </c>
      <c r="H8694">
        <v>52</v>
      </c>
      <c r="I8694" t="str">
        <f>INDEX('DATA - Teams'!$C:$C,MATCH(C8694,'DATA - Teams'!$B:$B,0))</f>
        <v>RICHO</v>
      </c>
    </row>
    <row r="8695" spans="1:9" x14ac:dyDescent="0.2">
      <c r="A8695">
        <v>2019</v>
      </c>
      <c r="B8695">
        <v>6</v>
      </c>
      <c r="C8695" t="s">
        <v>430</v>
      </c>
      <c r="D8695" t="s">
        <v>50</v>
      </c>
      <c r="E8695" t="s">
        <v>32</v>
      </c>
      <c r="F8695" t="s">
        <v>41</v>
      </c>
      <c r="G8695">
        <v>100</v>
      </c>
      <c r="H8695">
        <v>116</v>
      </c>
      <c r="I8695" t="str">
        <f>INDEX('DATA - Teams'!$C:$C,MATCH(C8695,'DATA - Teams'!$B:$B,0))</f>
        <v>RICHO</v>
      </c>
    </row>
    <row r="8696" spans="1:9" x14ac:dyDescent="0.2">
      <c r="A8696">
        <v>2019</v>
      </c>
      <c r="B8696">
        <v>6</v>
      </c>
      <c r="C8696" t="s">
        <v>430</v>
      </c>
      <c r="D8696" t="s">
        <v>99</v>
      </c>
      <c r="E8696" t="s">
        <v>18</v>
      </c>
      <c r="F8696" t="s">
        <v>43</v>
      </c>
      <c r="G8696">
        <v>112</v>
      </c>
      <c r="H8696">
        <v>116</v>
      </c>
      <c r="I8696" t="str">
        <f>INDEX('DATA - Teams'!$C:$C,MATCH(C8696,'DATA - Teams'!$B:$B,0))</f>
        <v>RICHO</v>
      </c>
    </row>
    <row r="8697" spans="1:9" x14ac:dyDescent="0.2">
      <c r="A8697">
        <v>2019</v>
      </c>
      <c r="B8697">
        <v>6</v>
      </c>
      <c r="C8697" t="s">
        <v>430</v>
      </c>
      <c r="D8697" t="s">
        <v>119</v>
      </c>
      <c r="E8697" t="s">
        <v>18</v>
      </c>
      <c r="F8697" t="s">
        <v>41</v>
      </c>
      <c r="G8697">
        <v>84</v>
      </c>
      <c r="H8697">
        <v>76</v>
      </c>
      <c r="I8697" t="str">
        <f>INDEX('DATA - Teams'!$C:$C,MATCH(C8697,'DATA - Teams'!$B:$B,0))</f>
        <v>RICHO</v>
      </c>
    </row>
    <row r="8698" spans="1:9" x14ac:dyDescent="0.2">
      <c r="A8698">
        <v>2019</v>
      </c>
      <c r="B8698">
        <v>6</v>
      </c>
      <c r="C8698" t="s">
        <v>430</v>
      </c>
      <c r="D8698" t="s">
        <v>268</v>
      </c>
      <c r="E8698" t="s">
        <v>18</v>
      </c>
      <c r="F8698" t="s">
        <v>43</v>
      </c>
      <c r="G8698">
        <v>72</v>
      </c>
      <c r="H8698">
        <v>62</v>
      </c>
      <c r="I8698" t="str">
        <f>INDEX('DATA - Teams'!$C:$C,MATCH(C8698,'DATA - Teams'!$B:$B,0))</f>
        <v>RICHO</v>
      </c>
    </row>
    <row r="8699" spans="1:9" x14ac:dyDescent="0.2">
      <c r="A8699">
        <v>2019</v>
      </c>
      <c r="B8699">
        <v>6</v>
      </c>
      <c r="C8699" t="s">
        <v>430</v>
      </c>
      <c r="D8699" t="s">
        <v>520</v>
      </c>
      <c r="E8699" t="s">
        <v>36</v>
      </c>
      <c r="F8699" t="s">
        <v>41</v>
      </c>
      <c r="G8699">
        <v>92</v>
      </c>
      <c r="H8699">
        <v>77</v>
      </c>
      <c r="I8699" t="str">
        <f>INDEX('DATA - Teams'!$C:$C,MATCH(C8699,'DATA - Teams'!$B:$B,0))</f>
        <v>RICHO</v>
      </c>
    </row>
    <row r="8700" spans="1:9" x14ac:dyDescent="0.2">
      <c r="A8700">
        <v>2019</v>
      </c>
      <c r="B8700">
        <v>6</v>
      </c>
      <c r="C8700" t="s">
        <v>430</v>
      </c>
      <c r="D8700" t="s">
        <v>147</v>
      </c>
      <c r="E8700" t="s">
        <v>14</v>
      </c>
      <c r="F8700" t="s">
        <v>52</v>
      </c>
      <c r="G8700">
        <v>79</v>
      </c>
      <c r="H8700">
        <v>59</v>
      </c>
      <c r="I8700" t="str">
        <f>INDEX('DATA - Teams'!$C:$C,MATCH(C8700,'DATA - Teams'!$B:$B,0))</f>
        <v>RICHO</v>
      </c>
    </row>
    <row r="8701" spans="1:9" x14ac:dyDescent="0.2">
      <c r="A8701">
        <v>2019</v>
      </c>
      <c r="B8701">
        <v>6</v>
      </c>
      <c r="C8701" t="s">
        <v>430</v>
      </c>
      <c r="D8701" t="s">
        <v>206</v>
      </c>
      <c r="E8701" t="s">
        <v>14</v>
      </c>
      <c r="F8701" t="s">
        <v>38</v>
      </c>
      <c r="G8701">
        <v>72</v>
      </c>
      <c r="H8701">
        <v>57</v>
      </c>
      <c r="I8701" t="str">
        <f>INDEX('DATA - Teams'!$C:$C,MATCH(C8701,'DATA - Teams'!$B:$B,0))</f>
        <v>RICHO</v>
      </c>
    </row>
    <row r="8702" spans="1:9" x14ac:dyDescent="0.2">
      <c r="A8702">
        <v>2019</v>
      </c>
      <c r="B8702">
        <v>6</v>
      </c>
      <c r="C8702" t="s">
        <v>430</v>
      </c>
      <c r="D8702" t="s">
        <v>167</v>
      </c>
      <c r="E8702" t="s">
        <v>14</v>
      </c>
      <c r="F8702" t="s">
        <v>41</v>
      </c>
      <c r="G8702">
        <v>89</v>
      </c>
      <c r="H8702">
        <v>119</v>
      </c>
      <c r="I8702" t="str">
        <f>INDEX('DATA - Teams'!$C:$C,MATCH(C8702,'DATA - Teams'!$B:$B,0))</f>
        <v>RICHO</v>
      </c>
    </row>
    <row r="8703" spans="1:9" x14ac:dyDescent="0.2">
      <c r="A8703">
        <v>2019</v>
      </c>
      <c r="B8703">
        <v>6</v>
      </c>
      <c r="C8703" t="s">
        <v>430</v>
      </c>
      <c r="D8703" t="s">
        <v>299</v>
      </c>
      <c r="E8703" t="s">
        <v>22</v>
      </c>
      <c r="F8703" t="s">
        <v>41</v>
      </c>
      <c r="G8703">
        <v>125</v>
      </c>
      <c r="H8703">
        <v>95</v>
      </c>
      <c r="I8703" t="str">
        <f>INDEX('DATA - Teams'!$C:$C,MATCH(C8703,'DATA - Teams'!$B:$B,0))</f>
        <v>RICHO</v>
      </c>
    </row>
    <row r="8704" spans="1:9" x14ac:dyDescent="0.2">
      <c r="A8704">
        <v>2019</v>
      </c>
      <c r="B8704">
        <v>6</v>
      </c>
      <c r="C8704" t="s">
        <v>430</v>
      </c>
      <c r="D8704" t="s">
        <v>249</v>
      </c>
      <c r="E8704" t="s">
        <v>13</v>
      </c>
      <c r="F8704" t="s">
        <v>41</v>
      </c>
      <c r="G8704">
        <v>90</v>
      </c>
      <c r="H8704">
        <v>55</v>
      </c>
      <c r="I8704" t="str">
        <f>INDEX('DATA - Teams'!$C:$C,MATCH(C8704,'DATA - Teams'!$B:$B,0))</f>
        <v>RICHO</v>
      </c>
    </row>
    <row r="8705" spans="1:9" x14ac:dyDescent="0.2">
      <c r="A8705">
        <v>2019</v>
      </c>
      <c r="B8705">
        <v>6</v>
      </c>
      <c r="C8705" t="s">
        <v>430</v>
      </c>
      <c r="D8705" t="s">
        <v>401</v>
      </c>
      <c r="E8705" t="s">
        <v>13</v>
      </c>
      <c r="F8705" t="s">
        <v>43</v>
      </c>
      <c r="G8705">
        <v>90</v>
      </c>
      <c r="H8705">
        <v>60</v>
      </c>
      <c r="I8705" t="str">
        <f>INDEX('DATA - Teams'!$C:$C,MATCH(C8705,'DATA - Teams'!$B:$B,0))</f>
        <v>RICHO</v>
      </c>
    </row>
    <row r="8706" spans="1:9" x14ac:dyDescent="0.2">
      <c r="A8706">
        <v>2019</v>
      </c>
      <c r="B8706">
        <v>6</v>
      </c>
      <c r="C8706" t="s">
        <v>430</v>
      </c>
      <c r="D8706" t="s">
        <v>183</v>
      </c>
      <c r="E8706" t="s">
        <v>10</v>
      </c>
      <c r="F8706" t="s">
        <v>41</v>
      </c>
      <c r="G8706">
        <v>111</v>
      </c>
      <c r="H8706">
        <v>84</v>
      </c>
      <c r="I8706" t="str">
        <f>INDEX('DATA - Teams'!$C:$C,MATCH(C8706,'DATA - Teams'!$B:$B,0))</f>
        <v>RICHO</v>
      </c>
    </row>
    <row r="8707" spans="1:9" x14ac:dyDescent="0.2">
      <c r="A8707">
        <v>2019</v>
      </c>
      <c r="B8707">
        <v>6</v>
      </c>
      <c r="C8707" t="s">
        <v>430</v>
      </c>
      <c r="D8707" t="s">
        <v>210</v>
      </c>
      <c r="E8707" t="s">
        <v>10</v>
      </c>
      <c r="F8707" t="s">
        <v>43</v>
      </c>
      <c r="G8707">
        <v>93</v>
      </c>
      <c r="H8707">
        <v>81</v>
      </c>
      <c r="I8707" t="str">
        <f>INDEX('DATA - Teams'!$C:$C,MATCH(C8707,'DATA - Teams'!$B:$B,0))</f>
        <v>RICHO</v>
      </c>
    </row>
    <row r="8708" spans="1:9" x14ac:dyDescent="0.2">
      <c r="A8708">
        <v>2019</v>
      </c>
      <c r="B8708">
        <v>6</v>
      </c>
      <c r="C8708" t="s">
        <v>430</v>
      </c>
      <c r="D8708" t="s">
        <v>162</v>
      </c>
      <c r="E8708" t="s">
        <v>20</v>
      </c>
      <c r="F8708" t="s">
        <v>38</v>
      </c>
      <c r="G8708">
        <v>104</v>
      </c>
      <c r="H8708">
        <v>94</v>
      </c>
      <c r="I8708" t="str">
        <f>INDEX('DATA - Teams'!$C:$C,MATCH(C8708,'DATA - Teams'!$B:$B,0))</f>
        <v>RICHO</v>
      </c>
    </row>
    <row r="8709" spans="1:9" x14ac:dyDescent="0.2">
      <c r="A8709">
        <v>2019</v>
      </c>
      <c r="B8709">
        <v>6</v>
      </c>
      <c r="C8709" t="s">
        <v>430</v>
      </c>
      <c r="D8709" t="s">
        <v>103</v>
      </c>
      <c r="E8709" t="s">
        <v>24</v>
      </c>
      <c r="F8709" t="s">
        <v>43</v>
      </c>
      <c r="G8709">
        <v>109</v>
      </c>
      <c r="H8709">
        <v>95</v>
      </c>
      <c r="I8709" t="str">
        <f>INDEX('DATA - Teams'!$C:$C,MATCH(C8709,'DATA - Teams'!$B:$B,0))</f>
        <v>RICHO</v>
      </c>
    </row>
    <row r="8710" spans="1:9" x14ac:dyDescent="0.2">
      <c r="A8710">
        <v>2019</v>
      </c>
      <c r="B8710">
        <v>6</v>
      </c>
      <c r="C8710" t="s">
        <v>430</v>
      </c>
      <c r="D8710" t="s">
        <v>281</v>
      </c>
      <c r="E8710" t="s">
        <v>21</v>
      </c>
      <c r="F8710" t="s">
        <v>59</v>
      </c>
      <c r="G8710">
        <v>69</v>
      </c>
      <c r="H8710">
        <v>81</v>
      </c>
      <c r="I8710" t="str">
        <f>INDEX('DATA - Teams'!$C:$C,MATCH(C8710,'DATA - Teams'!$B:$B,0))</f>
        <v>RICHO</v>
      </c>
    </row>
    <row r="8711" spans="1:9" x14ac:dyDescent="0.2">
      <c r="A8711">
        <v>2019</v>
      </c>
      <c r="B8711">
        <v>6</v>
      </c>
      <c r="C8711" t="s">
        <v>430</v>
      </c>
      <c r="D8711" t="s">
        <v>105</v>
      </c>
      <c r="E8711" t="s">
        <v>13</v>
      </c>
      <c r="F8711" t="s">
        <v>59</v>
      </c>
      <c r="G8711">
        <v>70</v>
      </c>
      <c r="H8711">
        <v>0</v>
      </c>
      <c r="I8711" t="str">
        <f>INDEX('DATA - Teams'!$C:$C,MATCH(C8711,'DATA - Teams'!$B:$B,0))</f>
        <v>RICHO</v>
      </c>
    </row>
    <row r="8712" spans="1:9" x14ac:dyDescent="0.2">
      <c r="A8712">
        <v>2019</v>
      </c>
      <c r="B8712">
        <v>6</v>
      </c>
      <c r="C8712" t="s">
        <v>430</v>
      </c>
      <c r="D8712" t="s">
        <v>334</v>
      </c>
      <c r="E8712" t="s">
        <v>27</v>
      </c>
      <c r="F8712" t="s">
        <v>59</v>
      </c>
      <c r="G8712">
        <v>81</v>
      </c>
      <c r="H8712">
        <v>84</v>
      </c>
      <c r="I8712" t="str">
        <f>INDEX('DATA - Teams'!$C:$C,MATCH(C8712,'DATA - Teams'!$B:$B,0))</f>
        <v>RICHO</v>
      </c>
    </row>
    <row r="8713" spans="1:9" x14ac:dyDescent="0.2">
      <c r="A8713">
        <v>2019</v>
      </c>
      <c r="B8713">
        <v>6</v>
      </c>
      <c r="C8713" t="s">
        <v>430</v>
      </c>
      <c r="D8713" t="s">
        <v>359</v>
      </c>
      <c r="E8713" t="s">
        <v>10</v>
      </c>
      <c r="F8713" t="s">
        <v>59</v>
      </c>
      <c r="G8713">
        <v>77</v>
      </c>
      <c r="H8713">
        <v>81</v>
      </c>
      <c r="I8713" t="str">
        <f>INDEX('DATA - Teams'!$C:$C,MATCH(C8713,'DATA - Teams'!$B:$B,0))</f>
        <v>RICHO</v>
      </c>
    </row>
    <row r="8714" spans="1:9" x14ac:dyDescent="0.2">
      <c r="A8714">
        <v>2019</v>
      </c>
      <c r="B8714">
        <v>7</v>
      </c>
      <c r="C8714" t="s">
        <v>426</v>
      </c>
      <c r="D8714" t="s">
        <v>86</v>
      </c>
      <c r="E8714" t="s">
        <v>10</v>
      </c>
      <c r="F8714" t="s">
        <v>43</v>
      </c>
      <c r="G8714">
        <v>90</v>
      </c>
      <c r="H8714">
        <v>78</v>
      </c>
      <c r="I8714" t="str">
        <f>INDEX('DATA - Teams'!$C:$C,MATCH(C8714,'DATA - Teams'!$B:$B,0))</f>
        <v>PMAC</v>
      </c>
    </row>
    <row r="8715" spans="1:9" x14ac:dyDescent="0.2">
      <c r="A8715">
        <v>2019</v>
      </c>
      <c r="B8715">
        <v>7</v>
      </c>
      <c r="C8715" t="s">
        <v>426</v>
      </c>
      <c r="D8715" t="s">
        <v>165</v>
      </c>
      <c r="E8715" t="s">
        <v>10</v>
      </c>
      <c r="F8715" t="s">
        <v>41</v>
      </c>
      <c r="G8715">
        <v>85</v>
      </c>
      <c r="H8715">
        <v>75</v>
      </c>
      <c r="I8715" t="str">
        <f>INDEX('DATA - Teams'!$C:$C,MATCH(C8715,'DATA - Teams'!$B:$B,0))</f>
        <v>PMAC</v>
      </c>
    </row>
    <row r="8716" spans="1:9" x14ac:dyDescent="0.2">
      <c r="A8716">
        <v>2019</v>
      </c>
      <c r="B8716">
        <v>7</v>
      </c>
      <c r="C8716" t="s">
        <v>426</v>
      </c>
      <c r="D8716" t="s">
        <v>302</v>
      </c>
      <c r="E8716" t="s">
        <v>36</v>
      </c>
      <c r="F8716" t="s">
        <v>41</v>
      </c>
      <c r="G8716">
        <v>95</v>
      </c>
      <c r="H8716">
        <v>98</v>
      </c>
      <c r="I8716" t="str">
        <f>INDEX('DATA - Teams'!$C:$C,MATCH(C8716,'DATA - Teams'!$B:$B,0))</f>
        <v>PMAC</v>
      </c>
    </row>
    <row r="8717" spans="1:9" x14ac:dyDescent="0.2">
      <c r="A8717">
        <v>2019</v>
      </c>
      <c r="B8717">
        <v>7</v>
      </c>
      <c r="C8717" t="s">
        <v>426</v>
      </c>
      <c r="D8717" t="s">
        <v>161</v>
      </c>
      <c r="E8717" t="s">
        <v>36</v>
      </c>
      <c r="F8717" t="s">
        <v>43</v>
      </c>
      <c r="G8717">
        <v>113</v>
      </c>
      <c r="H8717">
        <v>101</v>
      </c>
      <c r="I8717" t="str">
        <f>INDEX('DATA - Teams'!$C:$C,MATCH(C8717,'DATA - Teams'!$B:$B,0))</f>
        <v>PMAC</v>
      </c>
    </row>
    <row r="8718" spans="1:9" x14ac:dyDescent="0.2">
      <c r="A8718">
        <v>2019</v>
      </c>
      <c r="B8718">
        <v>7</v>
      </c>
      <c r="C8718" t="s">
        <v>426</v>
      </c>
      <c r="D8718" t="s">
        <v>348</v>
      </c>
      <c r="E8718" t="s">
        <v>27</v>
      </c>
      <c r="F8718" t="s">
        <v>38</v>
      </c>
      <c r="G8718">
        <v>85</v>
      </c>
      <c r="H8718">
        <v>83</v>
      </c>
      <c r="I8718" t="str">
        <f>INDEX('DATA - Teams'!$C:$C,MATCH(C8718,'DATA - Teams'!$B:$B,0))</f>
        <v>PMAC</v>
      </c>
    </row>
    <row r="8719" spans="1:9" x14ac:dyDescent="0.2">
      <c r="A8719">
        <v>2019</v>
      </c>
      <c r="B8719">
        <v>7</v>
      </c>
      <c r="C8719" t="s">
        <v>426</v>
      </c>
      <c r="D8719" t="s">
        <v>75</v>
      </c>
      <c r="E8719" t="s">
        <v>33</v>
      </c>
      <c r="F8719" t="s">
        <v>43</v>
      </c>
      <c r="G8719">
        <v>79</v>
      </c>
      <c r="H8719">
        <v>93</v>
      </c>
      <c r="I8719" t="str">
        <f>INDEX('DATA - Teams'!$C:$C,MATCH(C8719,'DATA - Teams'!$B:$B,0))</f>
        <v>PMAC</v>
      </c>
    </row>
    <row r="8720" spans="1:9" x14ac:dyDescent="0.2">
      <c r="A8720">
        <v>2019</v>
      </c>
      <c r="B8720">
        <v>7</v>
      </c>
      <c r="C8720" t="s">
        <v>426</v>
      </c>
      <c r="D8720" t="s">
        <v>156</v>
      </c>
      <c r="E8720" t="s">
        <v>33</v>
      </c>
      <c r="F8720" t="s">
        <v>41</v>
      </c>
      <c r="G8720">
        <v>84</v>
      </c>
      <c r="H8720">
        <v>60</v>
      </c>
      <c r="I8720" t="str">
        <f>INDEX('DATA - Teams'!$C:$C,MATCH(C8720,'DATA - Teams'!$B:$B,0))</f>
        <v>PMAC</v>
      </c>
    </row>
    <row r="8721" spans="1:9" x14ac:dyDescent="0.2">
      <c r="A8721">
        <v>2019</v>
      </c>
      <c r="B8721">
        <v>7</v>
      </c>
      <c r="C8721" t="s">
        <v>426</v>
      </c>
      <c r="D8721" t="s">
        <v>252</v>
      </c>
      <c r="E8721" t="s">
        <v>33</v>
      </c>
      <c r="F8721" t="s">
        <v>38</v>
      </c>
      <c r="G8721">
        <v>90</v>
      </c>
      <c r="H8721">
        <v>89</v>
      </c>
      <c r="I8721" t="str">
        <f>INDEX('DATA - Teams'!$C:$C,MATCH(C8721,'DATA - Teams'!$B:$B,0))</f>
        <v>PMAC</v>
      </c>
    </row>
    <row r="8722" spans="1:9" x14ac:dyDescent="0.2">
      <c r="A8722">
        <v>2019</v>
      </c>
      <c r="B8722">
        <v>7</v>
      </c>
      <c r="C8722" t="s">
        <v>426</v>
      </c>
      <c r="D8722" t="s">
        <v>356</v>
      </c>
      <c r="E8722" t="s">
        <v>22</v>
      </c>
      <c r="F8722" t="s">
        <v>38</v>
      </c>
      <c r="G8722">
        <v>113</v>
      </c>
      <c r="H8722">
        <v>134</v>
      </c>
      <c r="I8722" t="str">
        <f>INDEX('DATA - Teams'!$C:$C,MATCH(C8722,'DATA - Teams'!$B:$B,0))</f>
        <v>PMAC</v>
      </c>
    </row>
    <row r="8723" spans="1:9" x14ac:dyDescent="0.2">
      <c r="A8723">
        <v>2019</v>
      </c>
      <c r="B8723">
        <v>7</v>
      </c>
      <c r="C8723" t="s">
        <v>426</v>
      </c>
      <c r="D8723" t="s">
        <v>221</v>
      </c>
      <c r="E8723" t="s">
        <v>31</v>
      </c>
      <c r="F8723" t="s">
        <v>52</v>
      </c>
      <c r="G8723">
        <v>89</v>
      </c>
      <c r="H8723">
        <v>107</v>
      </c>
      <c r="I8723" t="str">
        <f>INDEX('DATA - Teams'!$C:$C,MATCH(C8723,'DATA - Teams'!$B:$B,0))</f>
        <v>PMAC</v>
      </c>
    </row>
    <row r="8724" spans="1:9" x14ac:dyDescent="0.2">
      <c r="A8724">
        <v>2019</v>
      </c>
      <c r="B8724">
        <v>7</v>
      </c>
      <c r="C8724" t="s">
        <v>426</v>
      </c>
      <c r="D8724" t="s">
        <v>368</v>
      </c>
      <c r="E8724" t="s">
        <v>31</v>
      </c>
      <c r="F8724" t="s">
        <v>41</v>
      </c>
      <c r="G8724">
        <v>90</v>
      </c>
      <c r="H8724">
        <v>65</v>
      </c>
      <c r="I8724" t="str">
        <f>INDEX('DATA - Teams'!$C:$C,MATCH(C8724,'DATA - Teams'!$B:$B,0))</f>
        <v>PMAC</v>
      </c>
    </row>
    <row r="8725" spans="1:9" x14ac:dyDescent="0.2">
      <c r="A8725">
        <v>2019</v>
      </c>
      <c r="B8725">
        <v>7</v>
      </c>
      <c r="C8725" t="s">
        <v>426</v>
      </c>
      <c r="D8725" t="s">
        <v>168</v>
      </c>
      <c r="E8725" t="s">
        <v>13</v>
      </c>
      <c r="F8725" t="s">
        <v>43</v>
      </c>
      <c r="G8725">
        <v>122</v>
      </c>
      <c r="H8725">
        <v>99</v>
      </c>
      <c r="I8725" t="str">
        <f>INDEX('DATA - Teams'!$C:$C,MATCH(C8725,'DATA - Teams'!$B:$B,0))</f>
        <v>PMAC</v>
      </c>
    </row>
    <row r="8726" spans="1:9" x14ac:dyDescent="0.2">
      <c r="A8726">
        <v>2019</v>
      </c>
      <c r="B8726">
        <v>7</v>
      </c>
      <c r="C8726" t="s">
        <v>426</v>
      </c>
      <c r="D8726" t="s">
        <v>164</v>
      </c>
      <c r="E8726" t="s">
        <v>16</v>
      </c>
      <c r="F8726" t="s">
        <v>41</v>
      </c>
      <c r="G8726">
        <v>87</v>
      </c>
      <c r="H8726">
        <v>74</v>
      </c>
      <c r="I8726" t="str">
        <f>INDEX('DATA - Teams'!$C:$C,MATCH(C8726,'DATA - Teams'!$B:$B,0))</f>
        <v>PMAC</v>
      </c>
    </row>
    <row r="8727" spans="1:9" x14ac:dyDescent="0.2">
      <c r="A8727">
        <v>2019</v>
      </c>
      <c r="B8727">
        <v>7</v>
      </c>
      <c r="C8727" t="s">
        <v>426</v>
      </c>
      <c r="D8727" t="s">
        <v>193</v>
      </c>
      <c r="E8727" t="s">
        <v>21</v>
      </c>
      <c r="F8727" t="s">
        <v>43</v>
      </c>
      <c r="G8727">
        <v>103</v>
      </c>
      <c r="H8727">
        <v>80</v>
      </c>
      <c r="I8727" t="str">
        <f>INDEX('DATA - Teams'!$C:$C,MATCH(C8727,'DATA - Teams'!$B:$B,0))</f>
        <v>PMAC</v>
      </c>
    </row>
    <row r="8728" spans="1:9" x14ac:dyDescent="0.2">
      <c r="A8728">
        <v>2019</v>
      </c>
      <c r="B8728">
        <v>7</v>
      </c>
      <c r="C8728" t="s">
        <v>426</v>
      </c>
      <c r="D8728" t="s">
        <v>314</v>
      </c>
      <c r="E8728" t="s">
        <v>32</v>
      </c>
      <c r="F8728" t="s">
        <v>41</v>
      </c>
      <c r="G8728">
        <v>99</v>
      </c>
      <c r="H8728">
        <v>95</v>
      </c>
      <c r="I8728" t="str">
        <f>INDEX('DATA - Teams'!$C:$C,MATCH(C8728,'DATA - Teams'!$B:$B,0))</f>
        <v>PMAC</v>
      </c>
    </row>
    <row r="8729" spans="1:9" x14ac:dyDescent="0.2">
      <c r="A8729">
        <v>2019</v>
      </c>
      <c r="B8729">
        <v>7</v>
      </c>
      <c r="C8729" t="s">
        <v>426</v>
      </c>
      <c r="D8729" t="s">
        <v>45</v>
      </c>
      <c r="E8729" t="s">
        <v>32</v>
      </c>
      <c r="F8729" t="s">
        <v>38</v>
      </c>
      <c r="G8729">
        <v>65</v>
      </c>
      <c r="H8729">
        <v>72</v>
      </c>
      <c r="I8729" t="str">
        <f>INDEX('DATA - Teams'!$C:$C,MATCH(C8729,'DATA - Teams'!$B:$B,0))</f>
        <v>PMAC</v>
      </c>
    </row>
    <row r="8730" spans="1:9" x14ac:dyDescent="0.2">
      <c r="A8730">
        <v>2019</v>
      </c>
      <c r="B8730">
        <v>7</v>
      </c>
      <c r="C8730" t="s">
        <v>426</v>
      </c>
      <c r="D8730" t="s">
        <v>258</v>
      </c>
      <c r="E8730" t="s">
        <v>24</v>
      </c>
      <c r="F8730" t="s">
        <v>41</v>
      </c>
      <c r="G8730">
        <v>88</v>
      </c>
      <c r="H8730">
        <v>59</v>
      </c>
      <c r="I8730" t="str">
        <f>INDEX('DATA - Teams'!$C:$C,MATCH(C8730,'DATA - Teams'!$B:$B,0))</f>
        <v>PMAC</v>
      </c>
    </row>
    <row r="8731" spans="1:9" x14ac:dyDescent="0.2">
      <c r="A8731">
        <v>2019</v>
      </c>
      <c r="B8731">
        <v>7</v>
      </c>
      <c r="C8731" t="s">
        <v>426</v>
      </c>
      <c r="D8731" t="s">
        <v>260</v>
      </c>
      <c r="E8731" t="s">
        <v>24</v>
      </c>
      <c r="F8731" t="s">
        <v>38</v>
      </c>
      <c r="G8731">
        <v>111</v>
      </c>
      <c r="H8731">
        <v>71</v>
      </c>
      <c r="I8731" t="str">
        <f>INDEX('DATA - Teams'!$C:$C,MATCH(C8731,'DATA - Teams'!$B:$B,0))</f>
        <v>PMAC</v>
      </c>
    </row>
    <row r="8732" spans="1:9" x14ac:dyDescent="0.2">
      <c r="A8732">
        <v>2019</v>
      </c>
      <c r="B8732">
        <v>7</v>
      </c>
      <c r="C8732" t="s">
        <v>426</v>
      </c>
      <c r="D8732" t="s">
        <v>83</v>
      </c>
      <c r="E8732" t="s">
        <v>10</v>
      </c>
      <c r="F8732" t="s">
        <v>59</v>
      </c>
      <c r="G8732">
        <v>82</v>
      </c>
      <c r="H8732">
        <v>95</v>
      </c>
      <c r="I8732" t="str">
        <f>INDEX('DATA - Teams'!$C:$C,MATCH(C8732,'DATA - Teams'!$B:$B,0))</f>
        <v>PMAC</v>
      </c>
    </row>
    <row r="8733" spans="1:9" x14ac:dyDescent="0.2">
      <c r="A8733">
        <v>2019</v>
      </c>
      <c r="B8733">
        <v>7</v>
      </c>
      <c r="C8733" t="s">
        <v>426</v>
      </c>
      <c r="D8733" t="s">
        <v>108</v>
      </c>
      <c r="E8733" t="s">
        <v>18</v>
      </c>
      <c r="F8733" t="s">
        <v>59</v>
      </c>
      <c r="G8733">
        <v>61</v>
      </c>
      <c r="H8733">
        <v>69</v>
      </c>
      <c r="I8733" t="str">
        <f>INDEX('DATA - Teams'!$C:$C,MATCH(C8733,'DATA - Teams'!$B:$B,0))</f>
        <v>PMAC</v>
      </c>
    </row>
    <row r="8734" spans="1:9" x14ac:dyDescent="0.2">
      <c r="A8734">
        <v>2019</v>
      </c>
      <c r="B8734">
        <v>7</v>
      </c>
      <c r="C8734" t="s">
        <v>426</v>
      </c>
      <c r="D8734" t="s">
        <v>316</v>
      </c>
      <c r="E8734" t="s">
        <v>17</v>
      </c>
      <c r="F8734" t="s">
        <v>59</v>
      </c>
      <c r="G8734">
        <v>75</v>
      </c>
      <c r="H8734">
        <v>49</v>
      </c>
      <c r="I8734" t="str">
        <f>INDEX('DATA - Teams'!$C:$C,MATCH(C8734,'DATA - Teams'!$B:$B,0))</f>
        <v>PMAC</v>
      </c>
    </row>
    <row r="8735" spans="1:9" x14ac:dyDescent="0.2">
      <c r="A8735">
        <v>2019</v>
      </c>
      <c r="B8735">
        <v>7</v>
      </c>
      <c r="C8735" t="s">
        <v>426</v>
      </c>
      <c r="D8735" t="s">
        <v>414</v>
      </c>
      <c r="E8735" t="s">
        <v>20</v>
      </c>
      <c r="F8735" t="s">
        <v>59</v>
      </c>
      <c r="G8735">
        <v>64</v>
      </c>
      <c r="H8735">
        <v>69</v>
      </c>
      <c r="I8735" t="str">
        <f>INDEX('DATA - Teams'!$C:$C,MATCH(C8735,'DATA - Teams'!$B:$B,0))</f>
        <v>PMAC</v>
      </c>
    </row>
    <row r="8736" spans="1:9" x14ac:dyDescent="0.2">
      <c r="A8736">
        <v>2019</v>
      </c>
      <c r="B8736">
        <v>7</v>
      </c>
      <c r="C8736" t="s">
        <v>12</v>
      </c>
      <c r="D8736" t="s">
        <v>274</v>
      </c>
      <c r="E8736" t="s">
        <v>18</v>
      </c>
      <c r="F8736" t="s">
        <v>52</v>
      </c>
      <c r="G8736">
        <v>90</v>
      </c>
      <c r="H8736">
        <v>117</v>
      </c>
      <c r="I8736" t="str">
        <f>INDEX('DATA - Teams'!$C:$C,MATCH(C8736,'DATA - Teams'!$B:$B,0))</f>
        <v>LESTER</v>
      </c>
    </row>
    <row r="8737" spans="1:9" x14ac:dyDescent="0.2">
      <c r="A8737">
        <v>2019</v>
      </c>
      <c r="B8737">
        <v>7</v>
      </c>
      <c r="C8737" t="s">
        <v>12</v>
      </c>
      <c r="D8737" t="s">
        <v>326</v>
      </c>
      <c r="E8737" t="s">
        <v>33</v>
      </c>
      <c r="F8737" t="s">
        <v>41</v>
      </c>
      <c r="G8737">
        <v>101</v>
      </c>
      <c r="H8737">
        <v>100</v>
      </c>
      <c r="I8737" t="str">
        <f>INDEX('DATA - Teams'!$C:$C,MATCH(C8737,'DATA - Teams'!$B:$B,0))</f>
        <v>LESTER</v>
      </c>
    </row>
    <row r="8738" spans="1:9" x14ac:dyDescent="0.2">
      <c r="A8738">
        <v>2019</v>
      </c>
      <c r="B8738">
        <v>7</v>
      </c>
      <c r="C8738" t="s">
        <v>12</v>
      </c>
      <c r="D8738" t="s">
        <v>96</v>
      </c>
      <c r="E8738" t="s">
        <v>17</v>
      </c>
      <c r="F8738" t="s">
        <v>43</v>
      </c>
      <c r="G8738">
        <v>117</v>
      </c>
      <c r="H8738">
        <v>92</v>
      </c>
      <c r="I8738" t="str">
        <f>INDEX('DATA - Teams'!$C:$C,MATCH(C8738,'DATA - Teams'!$B:$B,0))</f>
        <v>LESTER</v>
      </c>
    </row>
    <row r="8739" spans="1:9" x14ac:dyDescent="0.2">
      <c r="A8739">
        <v>2019</v>
      </c>
      <c r="B8739">
        <v>7</v>
      </c>
      <c r="C8739" t="s">
        <v>12</v>
      </c>
      <c r="D8739" t="s">
        <v>118</v>
      </c>
      <c r="E8739" t="s">
        <v>17</v>
      </c>
      <c r="F8739" t="s">
        <v>41</v>
      </c>
      <c r="G8739">
        <v>103</v>
      </c>
      <c r="H8739">
        <v>96</v>
      </c>
      <c r="I8739" t="str">
        <f>INDEX('DATA - Teams'!$C:$C,MATCH(C8739,'DATA - Teams'!$B:$B,0))</f>
        <v>LESTER</v>
      </c>
    </row>
    <row r="8740" spans="1:9" x14ac:dyDescent="0.2">
      <c r="A8740">
        <v>2019</v>
      </c>
      <c r="B8740">
        <v>7</v>
      </c>
      <c r="C8740" t="s">
        <v>12</v>
      </c>
      <c r="D8740" t="s">
        <v>67</v>
      </c>
      <c r="E8740" t="s">
        <v>31</v>
      </c>
      <c r="F8740" t="s">
        <v>43</v>
      </c>
      <c r="G8740">
        <v>80</v>
      </c>
      <c r="H8740">
        <v>116</v>
      </c>
      <c r="I8740" t="str">
        <f>INDEX('DATA - Teams'!$C:$C,MATCH(C8740,'DATA - Teams'!$B:$B,0))</f>
        <v>LESTER</v>
      </c>
    </row>
    <row r="8741" spans="1:9" x14ac:dyDescent="0.2">
      <c r="A8741">
        <v>2019</v>
      </c>
      <c r="B8741">
        <v>7</v>
      </c>
      <c r="C8741" t="s">
        <v>12</v>
      </c>
      <c r="D8741" t="s">
        <v>189</v>
      </c>
      <c r="E8741" t="s">
        <v>35</v>
      </c>
      <c r="F8741" t="s">
        <v>43</v>
      </c>
      <c r="G8741">
        <v>101</v>
      </c>
      <c r="H8741">
        <v>74</v>
      </c>
      <c r="I8741" t="str">
        <f>INDEX('DATA - Teams'!$C:$C,MATCH(C8741,'DATA - Teams'!$B:$B,0))</f>
        <v>LESTER</v>
      </c>
    </row>
    <row r="8742" spans="1:9" x14ac:dyDescent="0.2">
      <c r="A8742">
        <v>2019</v>
      </c>
      <c r="B8742">
        <v>7</v>
      </c>
      <c r="C8742" t="s">
        <v>12</v>
      </c>
      <c r="D8742" t="s">
        <v>450</v>
      </c>
      <c r="E8742" t="s">
        <v>35</v>
      </c>
      <c r="F8742" t="s">
        <v>38</v>
      </c>
      <c r="G8742">
        <v>102</v>
      </c>
      <c r="H8742">
        <v>108</v>
      </c>
      <c r="I8742" t="str">
        <f>INDEX('DATA - Teams'!$C:$C,MATCH(C8742,'DATA - Teams'!$B:$B,0))</f>
        <v>LESTER</v>
      </c>
    </row>
    <row r="8743" spans="1:9" x14ac:dyDescent="0.2">
      <c r="A8743">
        <v>2019</v>
      </c>
      <c r="B8743">
        <v>7</v>
      </c>
      <c r="C8743" t="s">
        <v>12</v>
      </c>
      <c r="D8743" t="s">
        <v>57</v>
      </c>
      <c r="E8743" t="s">
        <v>13</v>
      </c>
      <c r="F8743" t="s">
        <v>41</v>
      </c>
      <c r="G8743">
        <v>104</v>
      </c>
      <c r="H8743">
        <v>154</v>
      </c>
      <c r="I8743" t="str">
        <f>INDEX('DATA - Teams'!$C:$C,MATCH(C8743,'DATA - Teams'!$B:$B,0))</f>
        <v>LESTER</v>
      </c>
    </row>
    <row r="8744" spans="1:9" x14ac:dyDescent="0.2">
      <c r="A8744">
        <v>2019</v>
      </c>
      <c r="B8744">
        <v>7</v>
      </c>
      <c r="C8744" t="s">
        <v>12</v>
      </c>
      <c r="D8744" t="s">
        <v>381</v>
      </c>
      <c r="E8744" t="s">
        <v>28</v>
      </c>
      <c r="F8744" t="s">
        <v>43</v>
      </c>
      <c r="G8744">
        <v>91</v>
      </c>
      <c r="H8744">
        <v>0</v>
      </c>
      <c r="I8744" t="str">
        <f>INDEX('DATA - Teams'!$C:$C,MATCH(C8744,'DATA - Teams'!$B:$B,0))</f>
        <v>LESTER</v>
      </c>
    </row>
    <row r="8745" spans="1:9" x14ac:dyDescent="0.2">
      <c r="A8745">
        <v>2019</v>
      </c>
      <c r="B8745">
        <v>7</v>
      </c>
      <c r="C8745" t="s">
        <v>12</v>
      </c>
      <c r="D8745" t="s">
        <v>212</v>
      </c>
      <c r="E8745" t="s">
        <v>28</v>
      </c>
      <c r="F8745" t="s">
        <v>41</v>
      </c>
      <c r="G8745">
        <v>105</v>
      </c>
      <c r="H8745">
        <v>111</v>
      </c>
      <c r="I8745" t="str">
        <f>INDEX('DATA - Teams'!$C:$C,MATCH(C8745,'DATA - Teams'!$B:$B,0))</f>
        <v>LESTER</v>
      </c>
    </row>
    <row r="8746" spans="1:9" x14ac:dyDescent="0.2">
      <c r="A8746">
        <v>2019</v>
      </c>
      <c r="B8746">
        <v>7</v>
      </c>
      <c r="C8746" t="s">
        <v>12</v>
      </c>
      <c r="D8746" t="s">
        <v>206</v>
      </c>
      <c r="E8746" t="s">
        <v>28</v>
      </c>
      <c r="F8746" t="s">
        <v>38</v>
      </c>
      <c r="G8746">
        <v>93</v>
      </c>
      <c r="H8746">
        <v>99</v>
      </c>
      <c r="I8746" t="str">
        <f>INDEX('DATA - Teams'!$C:$C,MATCH(C8746,'DATA - Teams'!$B:$B,0))</f>
        <v>LESTER</v>
      </c>
    </row>
    <row r="8747" spans="1:9" x14ac:dyDescent="0.2">
      <c r="A8747">
        <v>2019</v>
      </c>
      <c r="B8747">
        <v>7</v>
      </c>
      <c r="C8747" t="s">
        <v>12</v>
      </c>
      <c r="D8747" t="s">
        <v>287</v>
      </c>
      <c r="E8747" t="s">
        <v>16</v>
      </c>
      <c r="F8747" t="s">
        <v>38</v>
      </c>
      <c r="G8747">
        <v>119</v>
      </c>
      <c r="H8747">
        <v>102</v>
      </c>
      <c r="I8747" t="str">
        <f>INDEX('DATA - Teams'!$C:$C,MATCH(C8747,'DATA - Teams'!$B:$B,0))</f>
        <v>LESTER</v>
      </c>
    </row>
    <row r="8748" spans="1:9" x14ac:dyDescent="0.2">
      <c r="A8748">
        <v>2019</v>
      </c>
      <c r="B8748">
        <v>7</v>
      </c>
      <c r="C8748" t="s">
        <v>12</v>
      </c>
      <c r="D8748" t="s">
        <v>266</v>
      </c>
      <c r="E8748" t="s">
        <v>16</v>
      </c>
      <c r="F8748" t="s">
        <v>41</v>
      </c>
      <c r="G8748">
        <v>87</v>
      </c>
      <c r="H8748">
        <v>58</v>
      </c>
      <c r="I8748" t="str">
        <f>INDEX('DATA - Teams'!$C:$C,MATCH(C8748,'DATA - Teams'!$B:$B,0))</f>
        <v>LESTER</v>
      </c>
    </row>
    <row r="8749" spans="1:9" x14ac:dyDescent="0.2">
      <c r="A8749">
        <v>2019</v>
      </c>
      <c r="B8749">
        <v>7</v>
      </c>
      <c r="C8749" t="s">
        <v>12</v>
      </c>
      <c r="D8749" t="s">
        <v>393</v>
      </c>
      <c r="E8749" t="s">
        <v>20</v>
      </c>
      <c r="F8749" t="s">
        <v>38</v>
      </c>
      <c r="G8749">
        <v>96</v>
      </c>
      <c r="H8749">
        <v>120</v>
      </c>
      <c r="I8749" t="str">
        <f>INDEX('DATA - Teams'!$C:$C,MATCH(C8749,'DATA - Teams'!$B:$B,0))</f>
        <v>LESTER</v>
      </c>
    </row>
    <row r="8750" spans="1:9" x14ac:dyDescent="0.2">
      <c r="A8750">
        <v>2019</v>
      </c>
      <c r="B8750">
        <v>7</v>
      </c>
      <c r="C8750" t="s">
        <v>12</v>
      </c>
      <c r="D8750" t="s">
        <v>62</v>
      </c>
      <c r="E8750" t="s">
        <v>23</v>
      </c>
      <c r="F8750" t="s">
        <v>43</v>
      </c>
      <c r="G8750">
        <v>95</v>
      </c>
      <c r="H8750">
        <v>103</v>
      </c>
      <c r="I8750" t="str">
        <f>INDEX('DATA - Teams'!$C:$C,MATCH(C8750,'DATA - Teams'!$B:$B,0))</f>
        <v>LESTER</v>
      </c>
    </row>
    <row r="8751" spans="1:9" x14ac:dyDescent="0.2">
      <c r="A8751">
        <v>2019</v>
      </c>
      <c r="B8751">
        <v>7</v>
      </c>
      <c r="C8751" t="s">
        <v>12</v>
      </c>
      <c r="D8751" t="s">
        <v>285</v>
      </c>
      <c r="E8751" t="s">
        <v>23</v>
      </c>
      <c r="F8751" t="s">
        <v>38</v>
      </c>
      <c r="G8751">
        <v>94</v>
      </c>
      <c r="H8751">
        <v>56</v>
      </c>
      <c r="I8751" t="str">
        <f>INDEX('DATA - Teams'!$C:$C,MATCH(C8751,'DATA - Teams'!$B:$B,0))</f>
        <v>LESTER</v>
      </c>
    </row>
    <row r="8752" spans="1:9" x14ac:dyDescent="0.2">
      <c r="A8752">
        <v>2019</v>
      </c>
      <c r="B8752">
        <v>7</v>
      </c>
      <c r="C8752" t="s">
        <v>12</v>
      </c>
      <c r="D8752" t="s">
        <v>133</v>
      </c>
      <c r="E8752" t="s">
        <v>21</v>
      </c>
      <c r="F8752" t="s">
        <v>41</v>
      </c>
      <c r="G8752">
        <v>85</v>
      </c>
      <c r="H8752">
        <v>60</v>
      </c>
      <c r="I8752" t="str">
        <f>INDEX('DATA - Teams'!$C:$C,MATCH(C8752,'DATA - Teams'!$B:$B,0))</f>
        <v>LESTER</v>
      </c>
    </row>
    <row r="8753" spans="1:9" x14ac:dyDescent="0.2">
      <c r="A8753">
        <v>2019</v>
      </c>
      <c r="B8753">
        <v>7</v>
      </c>
      <c r="C8753" t="s">
        <v>12</v>
      </c>
      <c r="D8753" t="s">
        <v>369</v>
      </c>
      <c r="E8753" t="s">
        <v>32</v>
      </c>
      <c r="F8753" t="s">
        <v>41</v>
      </c>
      <c r="G8753">
        <v>96</v>
      </c>
      <c r="H8753">
        <v>96</v>
      </c>
      <c r="I8753" t="str">
        <f>INDEX('DATA - Teams'!$C:$C,MATCH(C8753,'DATA - Teams'!$B:$B,0))</f>
        <v>LESTER</v>
      </c>
    </row>
    <row r="8754" spans="1:9" x14ac:dyDescent="0.2">
      <c r="A8754">
        <v>2019</v>
      </c>
      <c r="B8754">
        <v>7</v>
      </c>
      <c r="C8754" t="s">
        <v>12</v>
      </c>
      <c r="D8754" t="s">
        <v>210</v>
      </c>
      <c r="E8754" t="s">
        <v>10</v>
      </c>
      <c r="F8754" t="s">
        <v>59</v>
      </c>
      <c r="G8754">
        <v>84</v>
      </c>
      <c r="H8754">
        <v>72</v>
      </c>
      <c r="I8754" t="str">
        <f>INDEX('DATA - Teams'!$C:$C,MATCH(C8754,'DATA - Teams'!$B:$B,0))</f>
        <v>LESTER</v>
      </c>
    </row>
    <row r="8755" spans="1:9" x14ac:dyDescent="0.2">
      <c r="A8755">
        <v>2019</v>
      </c>
      <c r="B8755">
        <v>7</v>
      </c>
      <c r="C8755" t="s">
        <v>12</v>
      </c>
      <c r="D8755" t="s">
        <v>172</v>
      </c>
      <c r="E8755" t="s">
        <v>13</v>
      </c>
      <c r="F8755" t="s">
        <v>59</v>
      </c>
      <c r="G8755">
        <v>98</v>
      </c>
      <c r="H8755">
        <v>0</v>
      </c>
      <c r="I8755" t="str">
        <f>INDEX('DATA - Teams'!$C:$C,MATCH(C8755,'DATA - Teams'!$B:$B,0))</f>
        <v>LESTER</v>
      </c>
    </row>
    <row r="8756" spans="1:9" x14ac:dyDescent="0.2">
      <c r="A8756">
        <v>2019</v>
      </c>
      <c r="B8756">
        <v>7</v>
      </c>
      <c r="C8756" t="s">
        <v>12</v>
      </c>
      <c r="D8756" t="s">
        <v>204</v>
      </c>
      <c r="E8756" t="s">
        <v>20</v>
      </c>
      <c r="F8756" t="s">
        <v>59</v>
      </c>
      <c r="G8756">
        <v>70</v>
      </c>
      <c r="H8756">
        <v>0</v>
      </c>
      <c r="I8756" t="str">
        <f>INDEX('DATA - Teams'!$C:$C,MATCH(C8756,'DATA - Teams'!$B:$B,0))</f>
        <v>LESTER</v>
      </c>
    </row>
    <row r="8757" spans="1:9" x14ac:dyDescent="0.2">
      <c r="A8757">
        <v>2019</v>
      </c>
      <c r="B8757">
        <v>7</v>
      </c>
      <c r="C8757" t="s">
        <v>12</v>
      </c>
      <c r="D8757" t="s">
        <v>60</v>
      </c>
      <c r="E8757" t="s">
        <v>21</v>
      </c>
      <c r="F8757" t="s">
        <v>59</v>
      </c>
      <c r="G8757">
        <v>73</v>
      </c>
      <c r="H8757">
        <v>96</v>
      </c>
      <c r="I8757" t="str">
        <f>INDEX('DATA - Teams'!$C:$C,MATCH(C8757,'DATA - Teams'!$B:$B,0))</f>
        <v>LESTER</v>
      </c>
    </row>
    <row r="8758" spans="1:9" x14ac:dyDescent="0.2">
      <c r="A8758">
        <v>2019</v>
      </c>
      <c r="B8758">
        <v>7</v>
      </c>
      <c r="C8758" t="s">
        <v>427</v>
      </c>
      <c r="D8758" t="s">
        <v>329</v>
      </c>
      <c r="E8758" t="s">
        <v>18</v>
      </c>
      <c r="F8758" t="s">
        <v>41</v>
      </c>
      <c r="G8758">
        <v>126</v>
      </c>
      <c r="H8758">
        <v>108</v>
      </c>
      <c r="I8758" t="str">
        <f>INDEX('DATA - Teams'!$C:$C,MATCH(C8758,'DATA - Teams'!$B:$B,0))</f>
        <v>MELONS</v>
      </c>
    </row>
    <row r="8759" spans="1:9" x14ac:dyDescent="0.2">
      <c r="A8759">
        <v>2019</v>
      </c>
      <c r="B8759">
        <v>7</v>
      </c>
      <c r="C8759" t="s">
        <v>427</v>
      </c>
      <c r="D8759" t="s">
        <v>443</v>
      </c>
      <c r="E8759" t="s">
        <v>18</v>
      </c>
      <c r="F8759" t="s">
        <v>41</v>
      </c>
      <c r="G8759">
        <v>87</v>
      </c>
      <c r="H8759">
        <v>76</v>
      </c>
      <c r="I8759" t="str">
        <f>INDEX('DATA - Teams'!$C:$C,MATCH(C8759,'DATA - Teams'!$B:$B,0))</f>
        <v>MELONS</v>
      </c>
    </row>
    <row r="8760" spans="1:9" x14ac:dyDescent="0.2">
      <c r="A8760">
        <v>2019</v>
      </c>
      <c r="B8760">
        <v>7</v>
      </c>
      <c r="C8760" t="s">
        <v>427</v>
      </c>
      <c r="D8760" t="s">
        <v>265</v>
      </c>
      <c r="E8760" t="s">
        <v>33</v>
      </c>
      <c r="F8760" t="s">
        <v>43</v>
      </c>
      <c r="G8760">
        <v>85</v>
      </c>
      <c r="H8760">
        <v>94</v>
      </c>
      <c r="I8760" t="str">
        <f>INDEX('DATA - Teams'!$C:$C,MATCH(C8760,'DATA - Teams'!$B:$B,0))</f>
        <v>MELONS</v>
      </c>
    </row>
    <row r="8761" spans="1:9" x14ac:dyDescent="0.2">
      <c r="A8761">
        <v>2019</v>
      </c>
      <c r="B8761">
        <v>7</v>
      </c>
      <c r="C8761" t="s">
        <v>427</v>
      </c>
      <c r="D8761" t="s">
        <v>114</v>
      </c>
      <c r="E8761" t="s">
        <v>33</v>
      </c>
      <c r="F8761" t="s">
        <v>41</v>
      </c>
      <c r="G8761">
        <v>98</v>
      </c>
      <c r="H8761">
        <v>103</v>
      </c>
      <c r="I8761" t="str">
        <f>INDEX('DATA - Teams'!$C:$C,MATCH(C8761,'DATA - Teams'!$B:$B,0))</f>
        <v>MELONS</v>
      </c>
    </row>
    <row r="8762" spans="1:9" x14ac:dyDescent="0.2">
      <c r="A8762">
        <v>2019</v>
      </c>
      <c r="B8762">
        <v>7</v>
      </c>
      <c r="C8762" t="s">
        <v>427</v>
      </c>
      <c r="D8762" t="s">
        <v>234</v>
      </c>
      <c r="E8762" t="s">
        <v>22</v>
      </c>
      <c r="F8762" t="s">
        <v>38</v>
      </c>
      <c r="G8762">
        <v>89</v>
      </c>
      <c r="H8762">
        <v>104</v>
      </c>
      <c r="I8762" t="str">
        <f>INDEX('DATA - Teams'!$C:$C,MATCH(C8762,'DATA - Teams'!$B:$B,0))</f>
        <v>MELONS</v>
      </c>
    </row>
    <row r="8763" spans="1:9" x14ac:dyDescent="0.2">
      <c r="A8763">
        <v>2019</v>
      </c>
      <c r="B8763">
        <v>7</v>
      </c>
      <c r="C8763" t="s">
        <v>427</v>
      </c>
      <c r="D8763" t="s">
        <v>154</v>
      </c>
      <c r="E8763" t="s">
        <v>22</v>
      </c>
      <c r="F8763" t="s">
        <v>43</v>
      </c>
      <c r="G8763">
        <v>90</v>
      </c>
      <c r="H8763">
        <v>105</v>
      </c>
      <c r="I8763" t="str">
        <f>INDEX('DATA - Teams'!$C:$C,MATCH(C8763,'DATA - Teams'!$B:$B,0))</f>
        <v>MELONS</v>
      </c>
    </row>
    <row r="8764" spans="1:9" x14ac:dyDescent="0.2">
      <c r="A8764">
        <v>2019</v>
      </c>
      <c r="B8764">
        <v>7</v>
      </c>
      <c r="C8764" t="s">
        <v>427</v>
      </c>
      <c r="D8764" t="s">
        <v>284</v>
      </c>
      <c r="E8764" t="s">
        <v>13</v>
      </c>
      <c r="F8764" t="s">
        <v>43</v>
      </c>
      <c r="G8764">
        <v>84</v>
      </c>
      <c r="H8764">
        <v>101</v>
      </c>
      <c r="I8764" t="str">
        <f>INDEX('DATA - Teams'!$C:$C,MATCH(C8764,'DATA - Teams'!$B:$B,0))</f>
        <v>MELONS</v>
      </c>
    </row>
    <row r="8765" spans="1:9" x14ac:dyDescent="0.2">
      <c r="A8765">
        <v>2019</v>
      </c>
      <c r="B8765">
        <v>7</v>
      </c>
      <c r="C8765" t="s">
        <v>427</v>
      </c>
      <c r="D8765" t="s">
        <v>263</v>
      </c>
      <c r="E8765" t="s">
        <v>13</v>
      </c>
      <c r="F8765" t="s">
        <v>41</v>
      </c>
      <c r="G8765">
        <v>81</v>
      </c>
      <c r="H8765">
        <v>98</v>
      </c>
      <c r="I8765" t="str">
        <f>INDEX('DATA - Teams'!$C:$C,MATCH(C8765,'DATA - Teams'!$B:$B,0))</f>
        <v>MELONS</v>
      </c>
    </row>
    <row r="8766" spans="1:9" x14ac:dyDescent="0.2">
      <c r="A8766">
        <v>2019</v>
      </c>
      <c r="B8766">
        <v>7</v>
      </c>
      <c r="C8766" t="s">
        <v>427</v>
      </c>
      <c r="D8766" t="s">
        <v>1064</v>
      </c>
      <c r="E8766" t="s">
        <v>13</v>
      </c>
      <c r="F8766" t="s">
        <v>38</v>
      </c>
      <c r="G8766">
        <v>62</v>
      </c>
      <c r="H8766">
        <v>64</v>
      </c>
      <c r="I8766" t="str">
        <f>INDEX('DATA - Teams'!$C:$C,MATCH(C8766,'DATA - Teams'!$B:$B,0))</f>
        <v>MELONS</v>
      </c>
    </row>
    <row r="8767" spans="1:9" x14ac:dyDescent="0.2">
      <c r="A8767">
        <v>2019</v>
      </c>
      <c r="B8767">
        <v>7</v>
      </c>
      <c r="C8767" t="s">
        <v>427</v>
      </c>
      <c r="D8767" t="s">
        <v>409</v>
      </c>
      <c r="E8767" t="s">
        <v>16</v>
      </c>
      <c r="F8767" t="s">
        <v>43</v>
      </c>
      <c r="G8767">
        <v>87</v>
      </c>
      <c r="H8767">
        <v>92</v>
      </c>
      <c r="I8767" t="str">
        <f>INDEX('DATA - Teams'!$C:$C,MATCH(C8767,'DATA - Teams'!$B:$B,0))</f>
        <v>MELONS</v>
      </c>
    </row>
    <row r="8768" spans="1:9" x14ac:dyDescent="0.2">
      <c r="A8768">
        <v>2019</v>
      </c>
      <c r="B8768">
        <v>7</v>
      </c>
      <c r="C8768" t="s">
        <v>427</v>
      </c>
      <c r="D8768" t="s">
        <v>163</v>
      </c>
      <c r="E8768" t="s">
        <v>16</v>
      </c>
      <c r="F8768" t="s">
        <v>38</v>
      </c>
      <c r="G8768">
        <v>69</v>
      </c>
      <c r="H8768">
        <v>108</v>
      </c>
      <c r="I8768" t="str">
        <f>INDEX('DATA - Teams'!$C:$C,MATCH(C8768,'DATA - Teams'!$B:$B,0))</f>
        <v>MELONS</v>
      </c>
    </row>
    <row r="8769" spans="1:9" x14ac:dyDescent="0.2">
      <c r="A8769">
        <v>2019</v>
      </c>
      <c r="B8769">
        <v>7</v>
      </c>
      <c r="C8769" t="s">
        <v>427</v>
      </c>
      <c r="D8769" t="s">
        <v>155</v>
      </c>
      <c r="E8769" t="s">
        <v>20</v>
      </c>
      <c r="F8769" t="s">
        <v>38</v>
      </c>
      <c r="G8769">
        <v>90</v>
      </c>
      <c r="H8769">
        <v>108</v>
      </c>
      <c r="I8769" t="str">
        <f>INDEX('DATA - Teams'!$C:$C,MATCH(C8769,'DATA - Teams'!$B:$B,0))</f>
        <v>MELONS</v>
      </c>
    </row>
    <row r="8770" spans="1:9" x14ac:dyDescent="0.2">
      <c r="A8770">
        <v>2019</v>
      </c>
      <c r="B8770">
        <v>7</v>
      </c>
      <c r="C8770" t="s">
        <v>427</v>
      </c>
      <c r="D8770" t="s">
        <v>207</v>
      </c>
      <c r="E8770" t="s">
        <v>20</v>
      </c>
      <c r="F8770" t="s">
        <v>41</v>
      </c>
      <c r="G8770">
        <v>135</v>
      </c>
      <c r="H8770">
        <v>112</v>
      </c>
      <c r="I8770" t="str">
        <f>INDEX('DATA - Teams'!$C:$C,MATCH(C8770,'DATA - Teams'!$B:$B,0))</f>
        <v>MELONS</v>
      </c>
    </row>
    <row r="8771" spans="1:9" x14ac:dyDescent="0.2">
      <c r="A8771">
        <v>2019</v>
      </c>
      <c r="B8771">
        <v>7</v>
      </c>
      <c r="C8771" t="s">
        <v>427</v>
      </c>
      <c r="D8771" t="s">
        <v>318</v>
      </c>
      <c r="E8771" t="s">
        <v>20</v>
      </c>
      <c r="F8771" t="s">
        <v>43</v>
      </c>
      <c r="G8771">
        <v>76</v>
      </c>
      <c r="H8771">
        <v>107</v>
      </c>
      <c r="I8771" t="str">
        <f>INDEX('DATA - Teams'!$C:$C,MATCH(C8771,'DATA - Teams'!$B:$B,0))</f>
        <v>MELONS</v>
      </c>
    </row>
    <row r="8772" spans="1:9" x14ac:dyDescent="0.2">
      <c r="A8772">
        <v>2019</v>
      </c>
      <c r="B8772">
        <v>7</v>
      </c>
      <c r="C8772" t="s">
        <v>427</v>
      </c>
      <c r="D8772" t="s">
        <v>240</v>
      </c>
      <c r="E8772" t="s">
        <v>23</v>
      </c>
      <c r="F8772" t="s">
        <v>52</v>
      </c>
      <c r="G8772">
        <v>100</v>
      </c>
      <c r="H8772">
        <v>114</v>
      </c>
      <c r="I8772" t="str">
        <f>INDEX('DATA - Teams'!$C:$C,MATCH(C8772,'DATA - Teams'!$B:$B,0))</f>
        <v>MELONS</v>
      </c>
    </row>
    <row r="8773" spans="1:9" x14ac:dyDescent="0.2">
      <c r="A8773">
        <v>2019</v>
      </c>
      <c r="B8773">
        <v>7</v>
      </c>
      <c r="C8773" t="s">
        <v>427</v>
      </c>
      <c r="D8773" t="s">
        <v>188</v>
      </c>
      <c r="E8773" t="s">
        <v>32</v>
      </c>
      <c r="F8773" t="s">
        <v>41</v>
      </c>
      <c r="G8773">
        <v>104</v>
      </c>
      <c r="H8773">
        <v>87</v>
      </c>
      <c r="I8773" t="str">
        <f>INDEX('DATA - Teams'!$C:$C,MATCH(C8773,'DATA - Teams'!$B:$B,0))</f>
        <v>MELONS</v>
      </c>
    </row>
    <row r="8774" spans="1:9" x14ac:dyDescent="0.2">
      <c r="A8774">
        <v>2019</v>
      </c>
      <c r="B8774">
        <v>7</v>
      </c>
      <c r="C8774" t="s">
        <v>427</v>
      </c>
      <c r="D8774" t="s">
        <v>220</v>
      </c>
      <c r="E8774" t="s">
        <v>24</v>
      </c>
      <c r="F8774" t="s">
        <v>38</v>
      </c>
      <c r="G8774">
        <v>70</v>
      </c>
      <c r="H8774">
        <v>83</v>
      </c>
      <c r="I8774" t="str">
        <f>INDEX('DATA - Teams'!$C:$C,MATCH(C8774,'DATA - Teams'!$B:$B,0))</f>
        <v>MELONS</v>
      </c>
    </row>
    <row r="8775" spans="1:9" x14ac:dyDescent="0.2">
      <c r="A8775">
        <v>2019</v>
      </c>
      <c r="B8775">
        <v>7</v>
      </c>
      <c r="C8775" t="s">
        <v>427</v>
      </c>
      <c r="D8775" t="s">
        <v>282</v>
      </c>
      <c r="E8775" t="s">
        <v>14</v>
      </c>
      <c r="F8775" t="s">
        <v>41</v>
      </c>
      <c r="G8775">
        <v>86</v>
      </c>
      <c r="H8775">
        <v>98</v>
      </c>
      <c r="I8775" t="str">
        <f>INDEX('DATA - Teams'!$C:$C,MATCH(C8775,'DATA - Teams'!$B:$B,0))</f>
        <v>MELONS</v>
      </c>
    </row>
    <row r="8776" spans="1:9" x14ac:dyDescent="0.2">
      <c r="A8776">
        <v>2019</v>
      </c>
      <c r="B8776">
        <v>7</v>
      </c>
      <c r="C8776" t="s">
        <v>427</v>
      </c>
      <c r="D8776" t="s">
        <v>242</v>
      </c>
      <c r="E8776" t="s">
        <v>36</v>
      </c>
      <c r="F8776" t="s">
        <v>59</v>
      </c>
      <c r="G8776">
        <v>71</v>
      </c>
      <c r="H8776">
        <v>0</v>
      </c>
      <c r="I8776" t="str">
        <f>INDEX('DATA - Teams'!$C:$C,MATCH(C8776,'DATA - Teams'!$B:$B,0))</f>
        <v>MELONS</v>
      </c>
    </row>
    <row r="8777" spans="1:9" x14ac:dyDescent="0.2">
      <c r="A8777">
        <v>2019</v>
      </c>
      <c r="B8777">
        <v>7</v>
      </c>
      <c r="C8777" t="s">
        <v>427</v>
      </c>
      <c r="D8777" t="s">
        <v>177</v>
      </c>
      <c r="E8777" t="s">
        <v>27</v>
      </c>
      <c r="F8777" t="s">
        <v>59</v>
      </c>
      <c r="G8777">
        <v>77</v>
      </c>
      <c r="H8777">
        <v>0</v>
      </c>
      <c r="I8777" t="str">
        <f>INDEX('DATA - Teams'!$C:$C,MATCH(C8777,'DATA - Teams'!$B:$B,0))</f>
        <v>MELONS</v>
      </c>
    </row>
    <row r="8778" spans="1:9" x14ac:dyDescent="0.2">
      <c r="A8778">
        <v>2019</v>
      </c>
      <c r="B8778">
        <v>7</v>
      </c>
      <c r="C8778" t="s">
        <v>427</v>
      </c>
      <c r="D8778" t="s">
        <v>437</v>
      </c>
      <c r="E8778" t="s">
        <v>27</v>
      </c>
      <c r="F8778" t="s">
        <v>59</v>
      </c>
      <c r="G8778">
        <v>103</v>
      </c>
      <c r="H8778">
        <v>89</v>
      </c>
      <c r="I8778" t="str">
        <f>INDEX('DATA - Teams'!$C:$C,MATCH(C8778,'DATA - Teams'!$B:$B,0))</f>
        <v>MELONS</v>
      </c>
    </row>
    <row r="8779" spans="1:9" x14ac:dyDescent="0.2">
      <c r="A8779">
        <v>2019</v>
      </c>
      <c r="B8779">
        <v>7</v>
      </c>
      <c r="C8779" t="s">
        <v>427</v>
      </c>
      <c r="D8779" t="s">
        <v>341</v>
      </c>
      <c r="E8779" t="s">
        <v>24</v>
      </c>
      <c r="F8779" t="s">
        <v>59</v>
      </c>
      <c r="G8779">
        <v>87</v>
      </c>
      <c r="H8779">
        <v>0</v>
      </c>
      <c r="I8779" t="str">
        <f>INDEX('DATA - Teams'!$C:$C,MATCH(C8779,'DATA - Teams'!$B:$B,0))</f>
        <v>MELONS</v>
      </c>
    </row>
    <row r="8780" spans="1:9" x14ac:dyDescent="0.2">
      <c r="A8780">
        <v>2019</v>
      </c>
      <c r="B8780">
        <v>7</v>
      </c>
      <c r="C8780" t="s">
        <v>30</v>
      </c>
      <c r="D8780" t="s">
        <v>359</v>
      </c>
      <c r="E8780" t="s">
        <v>10</v>
      </c>
      <c r="F8780" t="s">
        <v>43</v>
      </c>
      <c r="G8780">
        <v>72</v>
      </c>
      <c r="H8780">
        <v>86</v>
      </c>
      <c r="I8780" t="str">
        <f>INDEX('DATA - Teams'!$C:$C,MATCH(C8780,'DATA - Teams'!$B:$B,0))</f>
        <v>GARTER</v>
      </c>
    </row>
    <row r="8781" spans="1:9" x14ac:dyDescent="0.2">
      <c r="A8781">
        <v>2019</v>
      </c>
      <c r="B8781">
        <v>7</v>
      </c>
      <c r="C8781" t="s">
        <v>30</v>
      </c>
      <c r="D8781" t="s">
        <v>209</v>
      </c>
      <c r="E8781" t="s">
        <v>10</v>
      </c>
      <c r="F8781" t="s">
        <v>41</v>
      </c>
      <c r="G8781">
        <v>127</v>
      </c>
      <c r="H8781">
        <v>94</v>
      </c>
      <c r="I8781" t="str">
        <f>INDEX('DATA - Teams'!$C:$C,MATCH(C8781,'DATA - Teams'!$B:$B,0))</f>
        <v>GARTER</v>
      </c>
    </row>
    <row r="8782" spans="1:9" x14ac:dyDescent="0.2">
      <c r="A8782">
        <v>2019</v>
      </c>
      <c r="B8782">
        <v>7</v>
      </c>
      <c r="C8782" t="s">
        <v>30</v>
      </c>
      <c r="D8782" t="s">
        <v>276</v>
      </c>
      <c r="E8782" t="s">
        <v>36</v>
      </c>
      <c r="F8782" t="s">
        <v>43</v>
      </c>
      <c r="G8782">
        <v>75</v>
      </c>
      <c r="H8782">
        <v>58</v>
      </c>
      <c r="I8782" t="str">
        <f>INDEX('DATA - Teams'!$C:$C,MATCH(C8782,'DATA - Teams'!$B:$B,0))</f>
        <v>GARTER</v>
      </c>
    </row>
    <row r="8783" spans="1:9" x14ac:dyDescent="0.2">
      <c r="A8783">
        <v>2019</v>
      </c>
      <c r="B8783">
        <v>7</v>
      </c>
      <c r="C8783" t="s">
        <v>30</v>
      </c>
      <c r="D8783" t="s">
        <v>58</v>
      </c>
      <c r="E8783" t="s">
        <v>18</v>
      </c>
      <c r="F8783" t="s">
        <v>43</v>
      </c>
      <c r="G8783">
        <v>52</v>
      </c>
      <c r="H8783">
        <v>56</v>
      </c>
      <c r="I8783" t="str">
        <f>INDEX('DATA - Teams'!$C:$C,MATCH(C8783,'DATA - Teams'!$B:$B,0))</f>
        <v>GARTER</v>
      </c>
    </row>
    <row r="8784" spans="1:9" x14ac:dyDescent="0.2">
      <c r="A8784">
        <v>2019</v>
      </c>
      <c r="B8784">
        <v>7</v>
      </c>
      <c r="C8784" t="s">
        <v>30</v>
      </c>
      <c r="D8784" t="s">
        <v>271</v>
      </c>
      <c r="E8784" t="s">
        <v>33</v>
      </c>
      <c r="F8784" t="s">
        <v>41</v>
      </c>
      <c r="G8784">
        <v>112</v>
      </c>
      <c r="H8784">
        <v>127</v>
      </c>
      <c r="I8784" t="str">
        <f>INDEX('DATA - Teams'!$C:$C,MATCH(C8784,'DATA - Teams'!$B:$B,0))</f>
        <v>GARTER</v>
      </c>
    </row>
    <row r="8785" spans="1:9" x14ac:dyDescent="0.2">
      <c r="A8785">
        <v>2019</v>
      </c>
      <c r="B8785">
        <v>7</v>
      </c>
      <c r="C8785" t="s">
        <v>30</v>
      </c>
      <c r="D8785" t="s">
        <v>158</v>
      </c>
      <c r="E8785" t="s">
        <v>33</v>
      </c>
      <c r="F8785" t="s">
        <v>41</v>
      </c>
      <c r="G8785">
        <v>101</v>
      </c>
      <c r="H8785">
        <v>60</v>
      </c>
      <c r="I8785" t="str">
        <f>INDEX('DATA - Teams'!$C:$C,MATCH(C8785,'DATA - Teams'!$B:$B,0))</f>
        <v>GARTER</v>
      </c>
    </row>
    <row r="8786" spans="1:9" x14ac:dyDescent="0.2">
      <c r="A8786">
        <v>2019</v>
      </c>
      <c r="B8786">
        <v>7</v>
      </c>
      <c r="C8786" t="s">
        <v>30</v>
      </c>
      <c r="D8786" t="s">
        <v>135</v>
      </c>
      <c r="E8786" t="s">
        <v>22</v>
      </c>
      <c r="F8786" t="s">
        <v>38</v>
      </c>
      <c r="G8786">
        <v>83</v>
      </c>
      <c r="H8786">
        <v>85</v>
      </c>
      <c r="I8786" t="str">
        <f>INDEX('DATA - Teams'!$C:$C,MATCH(C8786,'DATA - Teams'!$B:$B,0))</f>
        <v>GARTER</v>
      </c>
    </row>
    <row r="8787" spans="1:9" x14ac:dyDescent="0.2">
      <c r="A8787">
        <v>2019</v>
      </c>
      <c r="B8787">
        <v>7</v>
      </c>
      <c r="C8787" t="s">
        <v>30</v>
      </c>
      <c r="D8787" t="s">
        <v>327</v>
      </c>
      <c r="E8787" t="s">
        <v>17</v>
      </c>
      <c r="F8787" t="s">
        <v>52</v>
      </c>
      <c r="G8787">
        <v>144</v>
      </c>
      <c r="H8787">
        <v>127</v>
      </c>
      <c r="I8787" t="str">
        <f>INDEX('DATA - Teams'!$C:$C,MATCH(C8787,'DATA - Teams'!$B:$B,0))</f>
        <v>GARTER</v>
      </c>
    </row>
    <row r="8788" spans="1:9" x14ac:dyDescent="0.2">
      <c r="A8788">
        <v>2019</v>
      </c>
      <c r="B8788">
        <v>7</v>
      </c>
      <c r="C8788" t="s">
        <v>30</v>
      </c>
      <c r="D8788" t="s">
        <v>81</v>
      </c>
      <c r="E8788" t="s">
        <v>31</v>
      </c>
      <c r="F8788" t="s">
        <v>41</v>
      </c>
      <c r="G8788">
        <v>62</v>
      </c>
      <c r="H8788">
        <v>58</v>
      </c>
      <c r="I8788" t="str">
        <f>INDEX('DATA - Teams'!$C:$C,MATCH(C8788,'DATA - Teams'!$B:$B,0))</f>
        <v>GARTER</v>
      </c>
    </row>
    <row r="8789" spans="1:9" x14ac:dyDescent="0.2">
      <c r="A8789">
        <v>2019</v>
      </c>
      <c r="B8789">
        <v>7</v>
      </c>
      <c r="C8789" t="s">
        <v>30</v>
      </c>
      <c r="D8789" t="s">
        <v>175</v>
      </c>
      <c r="E8789" t="s">
        <v>28</v>
      </c>
      <c r="F8789" t="s">
        <v>41</v>
      </c>
      <c r="G8789">
        <v>93</v>
      </c>
      <c r="H8789">
        <v>79</v>
      </c>
      <c r="I8789" t="str">
        <f>INDEX('DATA - Teams'!$C:$C,MATCH(C8789,'DATA - Teams'!$B:$B,0))</f>
        <v>GARTER</v>
      </c>
    </row>
    <row r="8790" spans="1:9" x14ac:dyDescent="0.2">
      <c r="A8790">
        <v>2019</v>
      </c>
      <c r="B8790">
        <v>7</v>
      </c>
      <c r="C8790" t="s">
        <v>30</v>
      </c>
      <c r="D8790" t="s">
        <v>325</v>
      </c>
      <c r="E8790" t="s">
        <v>21</v>
      </c>
      <c r="F8790" t="s">
        <v>41</v>
      </c>
      <c r="G8790">
        <v>93</v>
      </c>
      <c r="H8790">
        <v>75</v>
      </c>
      <c r="I8790" t="str">
        <f>INDEX('DATA - Teams'!$C:$C,MATCH(C8790,'DATA - Teams'!$B:$B,0))</f>
        <v>GARTER</v>
      </c>
    </row>
    <row r="8791" spans="1:9" x14ac:dyDescent="0.2">
      <c r="A8791">
        <v>2019</v>
      </c>
      <c r="B8791">
        <v>7</v>
      </c>
      <c r="C8791" t="s">
        <v>30</v>
      </c>
      <c r="D8791" t="s">
        <v>433</v>
      </c>
      <c r="E8791" t="s">
        <v>21</v>
      </c>
      <c r="F8791" t="s">
        <v>38</v>
      </c>
      <c r="G8791">
        <v>85</v>
      </c>
      <c r="H8791">
        <v>70</v>
      </c>
      <c r="I8791" t="str">
        <f>INDEX('DATA - Teams'!$C:$C,MATCH(C8791,'DATA - Teams'!$B:$B,0))</f>
        <v>GARTER</v>
      </c>
    </row>
    <row r="8792" spans="1:9" x14ac:dyDescent="0.2">
      <c r="A8792">
        <v>2019</v>
      </c>
      <c r="B8792">
        <v>7</v>
      </c>
      <c r="C8792" t="s">
        <v>30</v>
      </c>
      <c r="D8792" t="s">
        <v>373</v>
      </c>
      <c r="E8792" t="s">
        <v>32</v>
      </c>
      <c r="F8792" t="s">
        <v>41</v>
      </c>
      <c r="G8792">
        <v>92</v>
      </c>
      <c r="H8792">
        <v>96</v>
      </c>
      <c r="I8792" t="str">
        <f>INDEX('DATA - Teams'!$C:$C,MATCH(C8792,'DATA - Teams'!$B:$B,0))</f>
        <v>GARTER</v>
      </c>
    </row>
    <row r="8793" spans="1:9" x14ac:dyDescent="0.2">
      <c r="A8793">
        <v>2019</v>
      </c>
      <c r="B8793">
        <v>7</v>
      </c>
      <c r="C8793" t="s">
        <v>30</v>
      </c>
      <c r="D8793" t="s">
        <v>357</v>
      </c>
      <c r="E8793" t="s">
        <v>32</v>
      </c>
      <c r="F8793" t="s">
        <v>43</v>
      </c>
      <c r="G8793">
        <v>78</v>
      </c>
      <c r="H8793">
        <v>72</v>
      </c>
      <c r="I8793" t="str">
        <f>INDEX('DATA - Teams'!$C:$C,MATCH(C8793,'DATA - Teams'!$B:$B,0))</f>
        <v>GARTER</v>
      </c>
    </row>
    <row r="8794" spans="1:9" x14ac:dyDescent="0.2">
      <c r="A8794">
        <v>2019</v>
      </c>
      <c r="B8794">
        <v>7</v>
      </c>
      <c r="C8794" t="s">
        <v>30</v>
      </c>
      <c r="D8794" t="s">
        <v>131</v>
      </c>
      <c r="E8794" t="s">
        <v>32</v>
      </c>
      <c r="F8794" t="s">
        <v>38</v>
      </c>
      <c r="G8794">
        <v>102</v>
      </c>
      <c r="H8794">
        <v>134</v>
      </c>
      <c r="I8794" t="str">
        <f>INDEX('DATA - Teams'!$C:$C,MATCH(C8794,'DATA - Teams'!$B:$B,0))</f>
        <v>GARTER</v>
      </c>
    </row>
    <row r="8795" spans="1:9" x14ac:dyDescent="0.2">
      <c r="A8795">
        <v>2019</v>
      </c>
      <c r="B8795">
        <v>7</v>
      </c>
      <c r="C8795" t="s">
        <v>30</v>
      </c>
      <c r="D8795" t="s">
        <v>139</v>
      </c>
      <c r="E8795" t="s">
        <v>24</v>
      </c>
      <c r="F8795" t="s">
        <v>38</v>
      </c>
      <c r="G8795">
        <v>71</v>
      </c>
      <c r="H8795">
        <v>41</v>
      </c>
      <c r="I8795" t="str">
        <f>INDEX('DATA - Teams'!$C:$C,MATCH(C8795,'DATA - Teams'!$B:$B,0))</f>
        <v>GARTER</v>
      </c>
    </row>
    <row r="8796" spans="1:9" x14ac:dyDescent="0.2">
      <c r="A8796">
        <v>2019</v>
      </c>
      <c r="B8796">
        <v>7</v>
      </c>
      <c r="C8796" t="s">
        <v>30</v>
      </c>
      <c r="D8796" t="s">
        <v>320</v>
      </c>
      <c r="E8796" t="s">
        <v>14</v>
      </c>
      <c r="F8796" t="s">
        <v>43</v>
      </c>
      <c r="G8796">
        <v>87</v>
      </c>
      <c r="H8796">
        <v>50</v>
      </c>
      <c r="I8796" t="str">
        <f>INDEX('DATA - Teams'!$C:$C,MATCH(C8796,'DATA - Teams'!$B:$B,0))</f>
        <v>GARTER</v>
      </c>
    </row>
    <row r="8797" spans="1:9" x14ac:dyDescent="0.2">
      <c r="A8797">
        <v>2019</v>
      </c>
      <c r="B8797">
        <v>7</v>
      </c>
      <c r="C8797" t="s">
        <v>30</v>
      </c>
      <c r="D8797" t="s">
        <v>937</v>
      </c>
      <c r="E8797" t="s">
        <v>14</v>
      </c>
      <c r="F8797" t="s">
        <v>38</v>
      </c>
      <c r="G8797">
        <v>76</v>
      </c>
      <c r="H8797">
        <v>85</v>
      </c>
      <c r="I8797" t="str">
        <f>INDEX('DATA - Teams'!$C:$C,MATCH(C8797,'DATA - Teams'!$B:$B,0))</f>
        <v>GARTER</v>
      </c>
    </row>
    <row r="8798" spans="1:9" x14ac:dyDescent="0.2">
      <c r="A8798">
        <v>2019</v>
      </c>
      <c r="B8798">
        <v>7</v>
      </c>
      <c r="C8798" t="s">
        <v>30</v>
      </c>
      <c r="D8798" t="s">
        <v>261</v>
      </c>
      <c r="E8798" t="s">
        <v>36</v>
      </c>
      <c r="F8798" t="s">
        <v>59</v>
      </c>
      <c r="G8798">
        <v>73</v>
      </c>
      <c r="H8798">
        <v>72</v>
      </c>
      <c r="I8798" t="str">
        <f>INDEX('DATA - Teams'!$C:$C,MATCH(C8798,'DATA - Teams'!$B:$B,0))</f>
        <v>GARTER</v>
      </c>
    </row>
    <row r="8799" spans="1:9" x14ac:dyDescent="0.2">
      <c r="A8799">
        <v>2019</v>
      </c>
      <c r="B8799">
        <v>7</v>
      </c>
      <c r="C8799" t="s">
        <v>30</v>
      </c>
      <c r="D8799" t="s">
        <v>226</v>
      </c>
      <c r="E8799" t="s">
        <v>32</v>
      </c>
      <c r="F8799" t="s">
        <v>59</v>
      </c>
      <c r="G8799">
        <v>115</v>
      </c>
      <c r="H8799">
        <v>0</v>
      </c>
      <c r="I8799" t="str">
        <f>INDEX('DATA - Teams'!$C:$C,MATCH(C8799,'DATA - Teams'!$B:$B,0))</f>
        <v>GARTER</v>
      </c>
    </row>
    <row r="8800" spans="1:9" x14ac:dyDescent="0.2">
      <c r="A8800">
        <v>2019</v>
      </c>
      <c r="B8800">
        <v>7</v>
      </c>
      <c r="C8800" t="s">
        <v>30</v>
      </c>
      <c r="D8800" t="s">
        <v>417</v>
      </c>
      <c r="E8800" t="s">
        <v>14</v>
      </c>
      <c r="F8800" t="s">
        <v>59</v>
      </c>
      <c r="G8800">
        <v>52</v>
      </c>
      <c r="H8800">
        <v>0</v>
      </c>
      <c r="I8800" t="str">
        <f>INDEX('DATA - Teams'!$C:$C,MATCH(C8800,'DATA - Teams'!$B:$B,0))</f>
        <v>GARTER</v>
      </c>
    </row>
    <row r="8801" spans="1:9" x14ac:dyDescent="0.2">
      <c r="A8801">
        <v>2019</v>
      </c>
      <c r="B8801">
        <v>7</v>
      </c>
      <c r="C8801" t="s">
        <v>30</v>
      </c>
      <c r="D8801" t="s">
        <v>76</v>
      </c>
      <c r="E8801" t="s">
        <v>14</v>
      </c>
      <c r="F8801" t="s">
        <v>59</v>
      </c>
      <c r="G8801">
        <v>75</v>
      </c>
      <c r="H8801">
        <v>50</v>
      </c>
      <c r="I8801" t="str">
        <f>INDEX('DATA - Teams'!$C:$C,MATCH(C8801,'DATA - Teams'!$B:$B,0))</f>
        <v>GARTER</v>
      </c>
    </row>
    <row r="8802" spans="1:9" x14ac:dyDescent="0.2">
      <c r="A8802">
        <v>2019</v>
      </c>
      <c r="B8802">
        <v>7</v>
      </c>
      <c r="C8802" t="s">
        <v>7</v>
      </c>
      <c r="D8802" t="s">
        <v>44</v>
      </c>
      <c r="E8802" t="s">
        <v>36</v>
      </c>
      <c r="F8802" t="s">
        <v>43</v>
      </c>
      <c r="G8802">
        <v>94</v>
      </c>
      <c r="H8802">
        <v>62</v>
      </c>
      <c r="I8802" t="str">
        <f>INDEX('DATA - Teams'!$C:$C,MATCH(C8802,'DATA - Teams'!$B:$B,0))</f>
        <v>JMERC</v>
      </c>
    </row>
    <row r="8803" spans="1:9" x14ac:dyDescent="0.2">
      <c r="A8803">
        <v>2019</v>
      </c>
      <c r="B8803">
        <v>7</v>
      </c>
      <c r="C8803" t="s">
        <v>7</v>
      </c>
      <c r="D8803" t="s">
        <v>291</v>
      </c>
      <c r="E8803" t="s">
        <v>36</v>
      </c>
      <c r="F8803" t="s">
        <v>38</v>
      </c>
      <c r="G8803">
        <v>124</v>
      </c>
      <c r="H8803">
        <v>68</v>
      </c>
      <c r="I8803" t="str">
        <f>INDEX('DATA - Teams'!$C:$C,MATCH(C8803,'DATA - Teams'!$B:$B,0))</f>
        <v>JMERC</v>
      </c>
    </row>
    <row r="8804" spans="1:9" x14ac:dyDescent="0.2">
      <c r="A8804">
        <v>2019</v>
      </c>
      <c r="B8804">
        <v>7</v>
      </c>
      <c r="C8804" t="s">
        <v>7</v>
      </c>
      <c r="D8804" t="s">
        <v>336</v>
      </c>
      <c r="E8804" t="s">
        <v>18</v>
      </c>
      <c r="F8804" t="s">
        <v>38</v>
      </c>
      <c r="G8804">
        <v>103</v>
      </c>
      <c r="H8804">
        <v>104</v>
      </c>
      <c r="I8804" t="str">
        <f>INDEX('DATA - Teams'!$C:$C,MATCH(C8804,'DATA - Teams'!$B:$B,0))</f>
        <v>JMERC</v>
      </c>
    </row>
    <row r="8805" spans="1:9" x14ac:dyDescent="0.2">
      <c r="A8805">
        <v>2019</v>
      </c>
      <c r="B8805">
        <v>7</v>
      </c>
      <c r="C8805" t="s">
        <v>7</v>
      </c>
      <c r="D8805" t="s">
        <v>445</v>
      </c>
      <c r="E8805" t="s">
        <v>18</v>
      </c>
      <c r="F8805" t="s">
        <v>41</v>
      </c>
      <c r="G8805">
        <v>82</v>
      </c>
      <c r="H8805">
        <v>126</v>
      </c>
      <c r="I8805" t="str">
        <f>INDEX('DATA - Teams'!$C:$C,MATCH(C8805,'DATA - Teams'!$B:$B,0))</f>
        <v>JMERC</v>
      </c>
    </row>
    <row r="8806" spans="1:9" x14ac:dyDescent="0.2">
      <c r="A8806">
        <v>2019</v>
      </c>
      <c r="B8806">
        <v>7</v>
      </c>
      <c r="C8806" t="s">
        <v>7</v>
      </c>
      <c r="D8806" t="s">
        <v>115</v>
      </c>
      <c r="E8806" t="s">
        <v>33</v>
      </c>
      <c r="F8806" t="s">
        <v>43</v>
      </c>
      <c r="G8806">
        <v>71</v>
      </c>
      <c r="H8806">
        <v>37</v>
      </c>
      <c r="I8806" t="str">
        <f>INDEX('DATA - Teams'!$C:$C,MATCH(C8806,'DATA - Teams'!$B:$B,0))</f>
        <v>JMERC</v>
      </c>
    </row>
    <row r="8807" spans="1:9" x14ac:dyDescent="0.2">
      <c r="A8807">
        <v>2019</v>
      </c>
      <c r="B8807">
        <v>7</v>
      </c>
      <c r="C8807" t="s">
        <v>7</v>
      </c>
      <c r="D8807" t="s">
        <v>39</v>
      </c>
      <c r="E8807" t="s">
        <v>22</v>
      </c>
      <c r="F8807" t="s">
        <v>41</v>
      </c>
      <c r="G8807">
        <v>121</v>
      </c>
      <c r="H8807">
        <v>107</v>
      </c>
      <c r="I8807" t="str">
        <f>INDEX('DATA - Teams'!$C:$C,MATCH(C8807,'DATA - Teams'!$B:$B,0))</f>
        <v>JMERC</v>
      </c>
    </row>
    <row r="8808" spans="1:9" x14ac:dyDescent="0.2">
      <c r="A8808">
        <v>2019</v>
      </c>
      <c r="B8808">
        <v>7</v>
      </c>
      <c r="C8808" t="s">
        <v>7</v>
      </c>
      <c r="D8808" t="s">
        <v>981</v>
      </c>
      <c r="E8808" t="s">
        <v>17</v>
      </c>
      <c r="F8808" t="s">
        <v>43</v>
      </c>
      <c r="G8808">
        <v>83</v>
      </c>
      <c r="H8808">
        <v>88</v>
      </c>
      <c r="I8808" t="str">
        <f>INDEX('DATA - Teams'!$C:$C,MATCH(C8808,'DATA - Teams'!$B:$B,0))</f>
        <v>JMERC</v>
      </c>
    </row>
    <row r="8809" spans="1:9" x14ac:dyDescent="0.2">
      <c r="A8809">
        <v>2019</v>
      </c>
      <c r="B8809">
        <v>7</v>
      </c>
      <c r="C8809" t="s">
        <v>7</v>
      </c>
      <c r="D8809" t="s">
        <v>123</v>
      </c>
      <c r="E8809" t="s">
        <v>31</v>
      </c>
      <c r="F8809" t="s">
        <v>41</v>
      </c>
      <c r="G8809">
        <v>84</v>
      </c>
      <c r="H8809">
        <v>52</v>
      </c>
      <c r="I8809" t="str">
        <f>INDEX('DATA - Teams'!$C:$C,MATCH(C8809,'DATA - Teams'!$B:$B,0))</f>
        <v>JMERC</v>
      </c>
    </row>
    <row r="8810" spans="1:9" x14ac:dyDescent="0.2">
      <c r="A8810">
        <v>2019</v>
      </c>
      <c r="B8810">
        <v>7</v>
      </c>
      <c r="C8810" t="s">
        <v>7</v>
      </c>
      <c r="D8810" t="s">
        <v>179</v>
      </c>
      <c r="E8810" t="s">
        <v>35</v>
      </c>
      <c r="F8810" t="s">
        <v>38</v>
      </c>
      <c r="G8810">
        <v>108</v>
      </c>
      <c r="H8810">
        <v>76</v>
      </c>
      <c r="I8810" t="str">
        <f>INDEX('DATA - Teams'!$C:$C,MATCH(C8810,'DATA - Teams'!$B:$B,0))</f>
        <v>JMERC</v>
      </c>
    </row>
    <row r="8811" spans="1:9" x14ac:dyDescent="0.2">
      <c r="A8811">
        <v>2019</v>
      </c>
      <c r="B8811">
        <v>7</v>
      </c>
      <c r="C8811" t="s">
        <v>7</v>
      </c>
      <c r="D8811" t="s">
        <v>200</v>
      </c>
      <c r="E8811" t="s">
        <v>28</v>
      </c>
      <c r="F8811" t="s">
        <v>41</v>
      </c>
      <c r="G8811">
        <v>67</v>
      </c>
      <c r="H8811">
        <v>44</v>
      </c>
      <c r="I8811" t="str">
        <f>INDEX('DATA - Teams'!$C:$C,MATCH(C8811,'DATA - Teams'!$B:$B,0))</f>
        <v>JMERC</v>
      </c>
    </row>
    <row r="8812" spans="1:9" x14ac:dyDescent="0.2">
      <c r="A8812">
        <v>2019</v>
      </c>
      <c r="B8812">
        <v>7</v>
      </c>
      <c r="C8812" t="s">
        <v>7</v>
      </c>
      <c r="D8812" t="s">
        <v>306</v>
      </c>
      <c r="E8812" t="s">
        <v>28</v>
      </c>
      <c r="F8812" t="s">
        <v>41</v>
      </c>
      <c r="G8812">
        <v>110</v>
      </c>
      <c r="H8812">
        <v>97</v>
      </c>
      <c r="I8812" t="str">
        <f>INDEX('DATA - Teams'!$C:$C,MATCH(C8812,'DATA - Teams'!$B:$B,0))</f>
        <v>JMERC</v>
      </c>
    </row>
    <row r="8813" spans="1:9" x14ac:dyDescent="0.2">
      <c r="A8813">
        <v>2019</v>
      </c>
      <c r="B8813">
        <v>7</v>
      </c>
      <c r="C8813" t="s">
        <v>7</v>
      </c>
      <c r="D8813" t="s">
        <v>248</v>
      </c>
      <c r="E8813" t="s">
        <v>28</v>
      </c>
      <c r="F8813" t="s">
        <v>43</v>
      </c>
      <c r="G8813">
        <v>88</v>
      </c>
      <c r="H8813">
        <v>94</v>
      </c>
      <c r="I8813" t="str">
        <f>INDEX('DATA - Teams'!$C:$C,MATCH(C8813,'DATA - Teams'!$B:$B,0))</f>
        <v>JMERC</v>
      </c>
    </row>
    <row r="8814" spans="1:9" x14ac:dyDescent="0.2">
      <c r="A8814">
        <v>2019</v>
      </c>
      <c r="B8814">
        <v>7</v>
      </c>
      <c r="C8814" t="s">
        <v>7</v>
      </c>
      <c r="D8814" t="s">
        <v>395</v>
      </c>
      <c r="E8814" t="s">
        <v>16</v>
      </c>
      <c r="F8814" t="s">
        <v>38</v>
      </c>
      <c r="G8814">
        <v>78</v>
      </c>
      <c r="H8814">
        <v>55</v>
      </c>
      <c r="I8814" t="str">
        <f>INDEX('DATA - Teams'!$C:$C,MATCH(C8814,'DATA - Teams'!$B:$B,0))</f>
        <v>JMERC</v>
      </c>
    </row>
    <row r="8815" spans="1:9" x14ac:dyDescent="0.2">
      <c r="A8815">
        <v>2019</v>
      </c>
      <c r="B8815">
        <v>7</v>
      </c>
      <c r="C8815" t="s">
        <v>7</v>
      </c>
      <c r="D8815" t="s">
        <v>129</v>
      </c>
      <c r="E8815" t="s">
        <v>20</v>
      </c>
      <c r="F8815" t="s">
        <v>38</v>
      </c>
      <c r="G8815">
        <v>73</v>
      </c>
      <c r="H8815">
        <v>101</v>
      </c>
      <c r="I8815" t="str">
        <f>INDEX('DATA - Teams'!$C:$C,MATCH(C8815,'DATA - Teams'!$B:$B,0))</f>
        <v>JMERC</v>
      </c>
    </row>
    <row r="8816" spans="1:9" x14ac:dyDescent="0.2">
      <c r="A8816">
        <v>2019</v>
      </c>
      <c r="B8816">
        <v>7</v>
      </c>
      <c r="C8816" t="s">
        <v>7</v>
      </c>
      <c r="D8816" t="s">
        <v>328</v>
      </c>
      <c r="E8816" t="s">
        <v>23</v>
      </c>
      <c r="F8816" t="s">
        <v>41</v>
      </c>
      <c r="G8816">
        <v>108</v>
      </c>
      <c r="H8816">
        <v>95</v>
      </c>
      <c r="I8816" t="str">
        <f>INDEX('DATA - Teams'!$C:$C,MATCH(C8816,'DATA - Teams'!$B:$B,0))</f>
        <v>JMERC</v>
      </c>
    </row>
    <row r="8817" spans="1:9" x14ac:dyDescent="0.2">
      <c r="A8817">
        <v>2019</v>
      </c>
      <c r="B8817">
        <v>7</v>
      </c>
      <c r="C8817" t="s">
        <v>7</v>
      </c>
      <c r="D8817" t="s">
        <v>216</v>
      </c>
      <c r="E8817" t="s">
        <v>21</v>
      </c>
      <c r="F8817" t="s">
        <v>52</v>
      </c>
      <c r="G8817">
        <v>106</v>
      </c>
      <c r="H8817">
        <v>84</v>
      </c>
      <c r="I8817" t="str">
        <f>INDEX('DATA - Teams'!$C:$C,MATCH(C8817,'DATA - Teams'!$B:$B,0))</f>
        <v>JMERC</v>
      </c>
    </row>
    <row r="8818" spans="1:9" x14ac:dyDescent="0.2">
      <c r="A8818">
        <v>2019</v>
      </c>
      <c r="B8818">
        <v>7</v>
      </c>
      <c r="C8818" t="s">
        <v>7</v>
      </c>
      <c r="D8818" t="s">
        <v>245</v>
      </c>
      <c r="E8818" t="s">
        <v>32</v>
      </c>
      <c r="F8818" t="s">
        <v>43</v>
      </c>
      <c r="G8818">
        <v>108</v>
      </c>
      <c r="H8818">
        <v>140</v>
      </c>
      <c r="I8818" t="str">
        <f>INDEX('DATA - Teams'!$C:$C,MATCH(C8818,'DATA - Teams'!$B:$B,0))</f>
        <v>JMERC</v>
      </c>
    </row>
    <row r="8819" spans="1:9" x14ac:dyDescent="0.2">
      <c r="A8819">
        <v>2019</v>
      </c>
      <c r="B8819">
        <v>7</v>
      </c>
      <c r="C8819" t="s">
        <v>7</v>
      </c>
      <c r="D8819" t="s">
        <v>353</v>
      </c>
      <c r="E8819" t="s">
        <v>24</v>
      </c>
      <c r="F8819" t="s">
        <v>41</v>
      </c>
      <c r="G8819">
        <v>93</v>
      </c>
      <c r="H8819">
        <v>99</v>
      </c>
      <c r="I8819" t="str">
        <f>INDEX('DATA - Teams'!$C:$C,MATCH(C8819,'DATA - Teams'!$B:$B,0))</f>
        <v>JMERC</v>
      </c>
    </row>
    <row r="8820" spans="1:9" x14ac:dyDescent="0.2">
      <c r="A8820">
        <v>2019</v>
      </c>
      <c r="B8820">
        <v>7</v>
      </c>
      <c r="C8820" t="s">
        <v>7</v>
      </c>
      <c r="D8820" t="s">
        <v>134</v>
      </c>
      <c r="E8820" t="s">
        <v>27</v>
      </c>
      <c r="F8820" t="s">
        <v>59</v>
      </c>
      <c r="G8820">
        <v>89</v>
      </c>
      <c r="H8820">
        <v>0</v>
      </c>
      <c r="I8820" t="str">
        <f>INDEX('DATA - Teams'!$C:$C,MATCH(C8820,'DATA - Teams'!$B:$B,0))</f>
        <v>JMERC</v>
      </c>
    </row>
    <row r="8821" spans="1:9" x14ac:dyDescent="0.2">
      <c r="A8821">
        <v>2019</v>
      </c>
      <c r="B8821">
        <v>7</v>
      </c>
      <c r="C8821" t="s">
        <v>7</v>
      </c>
      <c r="D8821" t="s">
        <v>169</v>
      </c>
      <c r="E8821" t="s">
        <v>22</v>
      </c>
      <c r="F8821" t="s">
        <v>59</v>
      </c>
      <c r="G8821">
        <v>85</v>
      </c>
      <c r="H8821">
        <v>0</v>
      </c>
      <c r="I8821" t="str">
        <f>INDEX('DATA - Teams'!$C:$C,MATCH(C8821,'DATA - Teams'!$B:$B,0))</f>
        <v>JMERC</v>
      </c>
    </row>
    <row r="8822" spans="1:9" x14ac:dyDescent="0.2">
      <c r="A8822">
        <v>2019</v>
      </c>
      <c r="B8822">
        <v>7</v>
      </c>
      <c r="C8822" t="s">
        <v>7</v>
      </c>
      <c r="D8822" t="s">
        <v>171</v>
      </c>
      <c r="E8822" t="s">
        <v>31</v>
      </c>
      <c r="F8822" t="s">
        <v>59</v>
      </c>
      <c r="G8822">
        <v>67</v>
      </c>
      <c r="H8822">
        <v>105</v>
      </c>
      <c r="I8822" t="str">
        <f>INDEX('DATA - Teams'!$C:$C,MATCH(C8822,'DATA - Teams'!$B:$B,0))</f>
        <v>JMERC</v>
      </c>
    </row>
    <row r="8823" spans="1:9" x14ac:dyDescent="0.2">
      <c r="A8823">
        <v>2019</v>
      </c>
      <c r="B8823">
        <v>7</v>
      </c>
      <c r="C8823" t="s">
        <v>7</v>
      </c>
      <c r="D8823" t="s">
        <v>166</v>
      </c>
      <c r="E8823" t="s">
        <v>14</v>
      </c>
      <c r="F8823" t="s">
        <v>59</v>
      </c>
      <c r="G8823">
        <v>66</v>
      </c>
      <c r="H8823">
        <v>0</v>
      </c>
      <c r="I8823" t="str">
        <f>INDEX('DATA - Teams'!$C:$C,MATCH(C8823,'DATA - Teams'!$B:$B,0))</f>
        <v>JMERC</v>
      </c>
    </row>
    <row r="8824" spans="1:9" x14ac:dyDescent="0.2">
      <c r="A8824">
        <v>2019</v>
      </c>
      <c r="B8824">
        <v>7</v>
      </c>
      <c r="C8824" t="s">
        <v>430</v>
      </c>
      <c r="D8824" t="s">
        <v>183</v>
      </c>
      <c r="E8824" t="s">
        <v>10</v>
      </c>
      <c r="F8824" t="s">
        <v>41</v>
      </c>
      <c r="G8824">
        <v>109</v>
      </c>
      <c r="H8824">
        <v>69</v>
      </c>
      <c r="I8824" t="str">
        <f>INDEX('DATA - Teams'!$C:$C,MATCH(C8824,'DATA - Teams'!$B:$B,0))</f>
        <v>RICHO</v>
      </c>
    </row>
    <row r="8825" spans="1:9" x14ac:dyDescent="0.2">
      <c r="A8825">
        <v>2019</v>
      </c>
      <c r="B8825">
        <v>7</v>
      </c>
      <c r="C8825" t="s">
        <v>430</v>
      </c>
      <c r="D8825" t="s">
        <v>99</v>
      </c>
      <c r="E8825" t="s">
        <v>18</v>
      </c>
      <c r="F8825" t="s">
        <v>43</v>
      </c>
      <c r="G8825">
        <v>93</v>
      </c>
      <c r="H8825">
        <v>89</v>
      </c>
      <c r="I8825" t="str">
        <f>INDEX('DATA - Teams'!$C:$C,MATCH(C8825,'DATA - Teams'!$B:$B,0))</f>
        <v>RICHO</v>
      </c>
    </row>
    <row r="8826" spans="1:9" x14ac:dyDescent="0.2">
      <c r="A8826">
        <v>2019</v>
      </c>
      <c r="B8826">
        <v>7</v>
      </c>
      <c r="C8826" t="s">
        <v>430</v>
      </c>
      <c r="D8826" t="s">
        <v>119</v>
      </c>
      <c r="E8826" t="s">
        <v>18</v>
      </c>
      <c r="F8826" t="s">
        <v>41</v>
      </c>
      <c r="G8826">
        <v>94</v>
      </c>
      <c r="H8826">
        <v>128</v>
      </c>
      <c r="I8826" t="str">
        <f>INDEX('DATA - Teams'!$C:$C,MATCH(C8826,'DATA - Teams'!$B:$B,0))</f>
        <v>RICHO</v>
      </c>
    </row>
    <row r="8827" spans="1:9" x14ac:dyDescent="0.2">
      <c r="A8827">
        <v>2019</v>
      </c>
      <c r="B8827">
        <v>7</v>
      </c>
      <c r="C8827" t="s">
        <v>430</v>
      </c>
      <c r="D8827" t="s">
        <v>268</v>
      </c>
      <c r="E8827" t="s">
        <v>18</v>
      </c>
      <c r="F8827" t="s">
        <v>43</v>
      </c>
      <c r="G8827">
        <v>77</v>
      </c>
      <c r="H8827">
        <v>71</v>
      </c>
      <c r="I8827" t="str">
        <f>INDEX('DATA - Teams'!$C:$C,MATCH(C8827,'DATA - Teams'!$B:$B,0))</f>
        <v>RICHO</v>
      </c>
    </row>
    <row r="8828" spans="1:9" x14ac:dyDescent="0.2">
      <c r="A8828">
        <v>2019</v>
      </c>
      <c r="B8828">
        <v>7</v>
      </c>
      <c r="C8828" t="s">
        <v>430</v>
      </c>
      <c r="D8828" t="s">
        <v>378</v>
      </c>
      <c r="E8828" t="s">
        <v>27</v>
      </c>
      <c r="F8828" t="s">
        <v>43</v>
      </c>
      <c r="G8828">
        <v>86</v>
      </c>
      <c r="H8828">
        <v>96</v>
      </c>
      <c r="I8828" t="str">
        <f>INDEX('DATA - Teams'!$C:$C,MATCH(C8828,'DATA - Teams'!$B:$B,0))</f>
        <v>RICHO</v>
      </c>
    </row>
    <row r="8829" spans="1:9" x14ac:dyDescent="0.2">
      <c r="A8829">
        <v>2019</v>
      </c>
      <c r="B8829">
        <v>7</v>
      </c>
      <c r="C8829" t="s">
        <v>430</v>
      </c>
      <c r="D8829" t="s">
        <v>428</v>
      </c>
      <c r="E8829" t="s">
        <v>33</v>
      </c>
      <c r="F8829" t="s">
        <v>38</v>
      </c>
      <c r="G8829">
        <v>79</v>
      </c>
      <c r="H8829">
        <v>97</v>
      </c>
      <c r="I8829" t="str">
        <f>INDEX('DATA - Teams'!$C:$C,MATCH(C8829,'DATA - Teams'!$B:$B,0))</f>
        <v>RICHO</v>
      </c>
    </row>
    <row r="8830" spans="1:9" x14ac:dyDescent="0.2">
      <c r="A8830">
        <v>2019</v>
      </c>
      <c r="B8830">
        <v>7</v>
      </c>
      <c r="C8830" t="s">
        <v>430</v>
      </c>
      <c r="D8830" t="s">
        <v>299</v>
      </c>
      <c r="E8830" t="s">
        <v>22</v>
      </c>
      <c r="F8830" t="s">
        <v>41</v>
      </c>
      <c r="G8830">
        <v>122</v>
      </c>
      <c r="H8830">
        <v>146</v>
      </c>
      <c r="I8830" t="str">
        <f>INDEX('DATA - Teams'!$C:$C,MATCH(C8830,'DATA - Teams'!$B:$B,0))</f>
        <v>RICHO</v>
      </c>
    </row>
    <row r="8831" spans="1:9" x14ac:dyDescent="0.2">
      <c r="A8831">
        <v>2019</v>
      </c>
      <c r="B8831">
        <v>7</v>
      </c>
      <c r="C8831" t="s">
        <v>430</v>
      </c>
      <c r="D8831" t="s">
        <v>447</v>
      </c>
      <c r="E8831" t="s">
        <v>17</v>
      </c>
      <c r="F8831" t="s">
        <v>38</v>
      </c>
      <c r="G8831">
        <v>88</v>
      </c>
      <c r="H8831">
        <v>65</v>
      </c>
      <c r="I8831" t="str">
        <f>INDEX('DATA - Teams'!$C:$C,MATCH(C8831,'DATA - Teams'!$B:$B,0))</f>
        <v>RICHO</v>
      </c>
    </row>
    <row r="8832" spans="1:9" x14ac:dyDescent="0.2">
      <c r="A8832">
        <v>2019</v>
      </c>
      <c r="B8832">
        <v>7</v>
      </c>
      <c r="C8832" t="s">
        <v>430</v>
      </c>
      <c r="D8832" t="s">
        <v>385</v>
      </c>
      <c r="E8832" t="s">
        <v>35</v>
      </c>
      <c r="F8832" t="s">
        <v>38</v>
      </c>
      <c r="G8832">
        <v>78</v>
      </c>
      <c r="H8832">
        <v>50</v>
      </c>
      <c r="I8832" t="str">
        <f>INDEX('DATA - Teams'!$C:$C,MATCH(C8832,'DATA - Teams'!$B:$B,0))</f>
        <v>RICHO</v>
      </c>
    </row>
    <row r="8833" spans="1:9" x14ac:dyDescent="0.2">
      <c r="A8833">
        <v>2019</v>
      </c>
      <c r="B8833">
        <v>7</v>
      </c>
      <c r="C8833" t="s">
        <v>430</v>
      </c>
      <c r="D8833" t="s">
        <v>176</v>
      </c>
      <c r="E8833" t="s">
        <v>35</v>
      </c>
      <c r="F8833" t="s">
        <v>38</v>
      </c>
      <c r="G8833">
        <v>87</v>
      </c>
      <c r="H8833">
        <v>66</v>
      </c>
      <c r="I8833" t="str">
        <f>INDEX('DATA - Teams'!$C:$C,MATCH(C8833,'DATA - Teams'!$B:$B,0))</f>
        <v>RICHO</v>
      </c>
    </row>
    <row r="8834" spans="1:9" x14ac:dyDescent="0.2">
      <c r="A8834">
        <v>2019</v>
      </c>
      <c r="B8834">
        <v>7</v>
      </c>
      <c r="C8834" t="s">
        <v>430</v>
      </c>
      <c r="D8834" t="s">
        <v>249</v>
      </c>
      <c r="E8834" t="s">
        <v>13</v>
      </c>
      <c r="F8834" t="s">
        <v>41</v>
      </c>
      <c r="G8834">
        <v>89</v>
      </c>
      <c r="H8834">
        <v>133</v>
      </c>
      <c r="I8834" t="str">
        <f>INDEX('DATA - Teams'!$C:$C,MATCH(C8834,'DATA - Teams'!$B:$B,0))</f>
        <v>RICHO</v>
      </c>
    </row>
    <row r="8835" spans="1:9" x14ac:dyDescent="0.2">
      <c r="A8835">
        <v>2019</v>
      </c>
      <c r="B8835">
        <v>7</v>
      </c>
      <c r="C8835" t="s">
        <v>430</v>
      </c>
      <c r="D8835" t="s">
        <v>105</v>
      </c>
      <c r="E8835" t="s">
        <v>13</v>
      </c>
      <c r="F8835" t="s">
        <v>41</v>
      </c>
      <c r="G8835">
        <v>90</v>
      </c>
      <c r="H8835">
        <v>100</v>
      </c>
      <c r="I8835" t="str">
        <f>INDEX('DATA - Teams'!$C:$C,MATCH(C8835,'DATA - Teams'!$B:$B,0))</f>
        <v>RICHO</v>
      </c>
    </row>
    <row r="8836" spans="1:9" x14ac:dyDescent="0.2">
      <c r="A8836">
        <v>2019</v>
      </c>
      <c r="B8836">
        <v>7</v>
      </c>
      <c r="C8836" t="s">
        <v>430</v>
      </c>
      <c r="D8836" t="s">
        <v>401</v>
      </c>
      <c r="E8836" t="s">
        <v>13</v>
      </c>
      <c r="F8836" t="s">
        <v>43</v>
      </c>
      <c r="G8836">
        <v>82</v>
      </c>
      <c r="H8836">
        <v>109</v>
      </c>
      <c r="I8836" t="str">
        <f>INDEX('DATA - Teams'!$C:$C,MATCH(C8836,'DATA - Teams'!$B:$B,0))</f>
        <v>RICHO</v>
      </c>
    </row>
    <row r="8837" spans="1:9" x14ac:dyDescent="0.2">
      <c r="A8837">
        <v>2019</v>
      </c>
      <c r="B8837">
        <v>7</v>
      </c>
      <c r="C8837" t="s">
        <v>430</v>
      </c>
      <c r="D8837" t="s">
        <v>146</v>
      </c>
      <c r="E8837" t="s">
        <v>20</v>
      </c>
      <c r="F8837" t="s">
        <v>52</v>
      </c>
      <c r="G8837">
        <v>76</v>
      </c>
      <c r="H8837">
        <v>73</v>
      </c>
      <c r="I8837" t="str">
        <f>INDEX('DATA - Teams'!$C:$C,MATCH(C8837,'DATA - Teams'!$B:$B,0))</f>
        <v>RICHO</v>
      </c>
    </row>
    <row r="8838" spans="1:9" x14ac:dyDescent="0.2">
      <c r="A8838">
        <v>2019</v>
      </c>
      <c r="B8838">
        <v>7</v>
      </c>
      <c r="C8838" t="s">
        <v>430</v>
      </c>
      <c r="D8838" t="s">
        <v>162</v>
      </c>
      <c r="E8838" t="s">
        <v>20</v>
      </c>
      <c r="F8838" t="s">
        <v>38</v>
      </c>
      <c r="G8838">
        <v>107</v>
      </c>
      <c r="H8838">
        <v>26</v>
      </c>
      <c r="I8838" t="str">
        <f>INDEX('DATA - Teams'!$C:$C,MATCH(C8838,'DATA - Teams'!$B:$B,0))</f>
        <v>RICHO</v>
      </c>
    </row>
    <row r="8839" spans="1:9" x14ac:dyDescent="0.2">
      <c r="A8839">
        <v>2019</v>
      </c>
      <c r="B8839">
        <v>7</v>
      </c>
      <c r="C8839" t="s">
        <v>430</v>
      </c>
      <c r="D8839" t="s">
        <v>50</v>
      </c>
      <c r="E8839" t="s">
        <v>32</v>
      </c>
      <c r="F8839" t="s">
        <v>41</v>
      </c>
      <c r="G8839">
        <v>104</v>
      </c>
      <c r="H8839">
        <v>0</v>
      </c>
      <c r="I8839" t="str">
        <f>INDEX('DATA - Teams'!$C:$C,MATCH(C8839,'DATA - Teams'!$B:$B,0))</f>
        <v>RICHO</v>
      </c>
    </row>
    <row r="8840" spans="1:9" x14ac:dyDescent="0.2">
      <c r="A8840">
        <v>2019</v>
      </c>
      <c r="B8840">
        <v>7</v>
      </c>
      <c r="C8840" t="s">
        <v>430</v>
      </c>
      <c r="D8840" t="s">
        <v>103</v>
      </c>
      <c r="E8840" t="s">
        <v>24</v>
      </c>
      <c r="F8840" t="s">
        <v>43</v>
      </c>
      <c r="G8840">
        <v>100</v>
      </c>
      <c r="H8840">
        <v>145</v>
      </c>
      <c r="I8840" t="str">
        <f>INDEX('DATA - Teams'!$C:$C,MATCH(C8840,'DATA - Teams'!$B:$B,0))</f>
        <v>RICHO</v>
      </c>
    </row>
    <row r="8841" spans="1:9" x14ac:dyDescent="0.2">
      <c r="A8841">
        <v>2019</v>
      </c>
      <c r="B8841">
        <v>7</v>
      </c>
      <c r="C8841" t="s">
        <v>430</v>
      </c>
      <c r="D8841" t="s">
        <v>167</v>
      </c>
      <c r="E8841" t="s">
        <v>14</v>
      </c>
      <c r="F8841" t="s">
        <v>41</v>
      </c>
      <c r="G8841">
        <v>98</v>
      </c>
      <c r="H8841">
        <v>91</v>
      </c>
      <c r="I8841" t="str">
        <f>INDEX('DATA - Teams'!$C:$C,MATCH(C8841,'DATA - Teams'!$B:$B,0))</f>
        <v>RICHO</v>
      </c>
    </row>
    <row r="8842" spans="1:9" x14ac:dyDescent="0.2">
      <c r="A8842">
        <v>2019</v>
      </c>
      <c r="B8842">
        <v>7</v>
      </c>
      <c r="C8842" t="s">
        <v>430</v>
      </c>
      <c r="D8842" t="s">
        <v>184</v>
      </c>
      <c r="E8842" t="s">
        <v>10</v>
      </c>
      <c r="F8842" t="s">
        <v>59</v>
      </c>
      <c r="G8842">
        <v>67</v>
      </c>
      <c r="H8842">
        <v>60</v>
      </c>
      <c r="I8842" t="str">
        <f>INDEX('DATA - Teams'!$C:$C,MATCH(C8842,'DATA - Teams'!$B:$B,0))</f>
        <v>RICHO</v>
      </c>
    </row>
    <row r="8843" spans="1:9" x14ac:dyDescent="0.2">
      <c r="A8843">
        <v>2019</v>
      </c>
      <c r="B8843">
        <v>7</v>
      </c>
      <c r="C8843" t="s">
        <v>430</v>
      </c>
      <c r="D8843" t="s">
        <v>334</v>
      </c>
      <c r="E8843" t="s">
        <v>27</v>
      </c>
      <c r="F8843" t="s">
        <v>59</v>
      </c>
      <c r="G8843">
        <v>70</v>
      </c>
      <c r="H8843">
        <v>58</v>
      </c>
      <c r="I8843" t="str">
        <f>INDEX('DATA - Teams'!$C:$C,MATCH(C8843,'DATA - Teams'!$B:$B,0))</f>
        <v>RICHO</v>
      </c>
    </row>
    <row r="8844" spans="1:9" x14ac:dyDescent="0.2">
      <c r="A8844">
        <v>2019</v>
      </c>
      <c r="B8844">
        <v>7</v>
      </c>
      <c r="C8844" t="s">
        <v>430</v>
      </c>
      <c r="D8844" t="s">
        <v>294</v>
      </c>
      <c r="E8844" t="s">
        <v>16</v>
      </c>
      <c r="F8844" t="s">
        <v>59</v>
      </c>
      <c r="G8844">
        <v>79</v>
      </c>
      <c r="H8844">
        <v>0</v>
      </c>
      <c r="I8844" t="str">
        <f>INDEX('DATA - Teams'!$C:$C,MATCH(C8844,'DATA - Teams'!$B:$B,0))</f>
        <v>RICHO</v>
      </c>
    </row>
    <row r="8845" spans="1:9" x14ac:dyDescent="0.2">
      <c r="A8845">
        <v>2019</v>
      </c>
      <c r="B8845">
        <v>7</v>
      </c>
      <c r="C8845" t="s">
        <v>430</v>
      </c>
      <c r="D8845" t="s">
        <v>147</v>
      </c>
      <c r="E8845" t="s">
        <v>14</v>
      </c>
      <c r="F8845" t="s">
        <v>59</v>
      </c>
      <c r="G8845">
        <v>71</v>
      </c>
      <c r="H8845">
        <v>80</v>
      </c>
      <c r="I8845" t="str">
        <f>INDEX('DATA - Teams'!$C:$C,MATCH(C8845,'DATA - Teams'!$B:$B,0))</f>
        <v>RICHO</v>
      </c>
    </row>
    <row r="8846" spans="1:9" x14ac:dyDescent="0.2">
      <c r="A8846">
        <v>2019</v>
      </c>
      <c r="B8846">
        <v>7</v>
      </c>
      <c r="C8846" t="s">
        <v>438</v>
      </c>
      <c r="D8846" t="s">
        <v>46</v>
      </c>
      <c r="E8846" t="s">
        <v>10</v>
      </c>
      <c r="F8846" t="s">
        <v>41</v>
      </c>
      <c r="G8846">
        <v>91</v>
      </c>
      <c r="H8846">
        <v>93</v>
      </c>
      <c r="I8846" t="str">
        <f>INDEX('DATA - Teams'!$C:$C,MATCH(C8846,'DATA - Teams'!$B:$B,0))</f>
        <v>KAPPAZ</v>
      </c>
    </row>
    <row r="8847" spans="1:9" x14ac:dyDescent="0.2">
      <c r="A8847">
        <v>2019</v>
      </c>
      <c r="B8847">
        <v>7</v>
      </c>
      <c r="C8847" t="s">
        <v>438</v>
      </c>
      <c r="D8847" t="s">
        <v>1064</v>
      </c>
      <c r="E8847" t="s">
        <v>36</v>
      </c>
      <c r="F8847" t="s">
        <v>41</v>
      </c>
      <c r="G8847">
        <v>121</v>
      </c>
      <c r="H8847">
        <v>118</v>
      </c>
      <c r="I8847" t="str">
        <f>INDEX('DATA - Teams'!$C:$C,MATCH(C8847,'DATA - Teams'!$B:$B,0))</f>
        <v>KAPPAZ</v>
      </c>
    </row>
    <row r="8848" spans="1:9" x14ac:dyDescent="0.2">
      <c r="A8848">
        <v>2019</v>
      </c>
      <c r="B8848">
        <v>7</v>
      </c>
      <c r="C8848" t="s">
        <v>438</v>
      </c>
      <c r="D8848" t="s">
        <v>157</v>
      </c>
      <c r="E8848" t="s">
        <v>33</v>
      </c>
      <c r="F8848" t="s">
        <v>52</v>
      </c>
      <c r="G8848">
        <v>121</v>
      </c>
      <c r="H8848">
        <v>108</v>
      </c>
      <c r="I8848" t="str">
        <f>INDEX('DATA - Teams'!$C:$C,MATCH(C8848,'DATA - Teams'!$B:$B,0))</f>
        <v>KAPPAZ</v>
      </c>
    </row>
    <row r="8849" spans="1:9" x14ac:dyDescent="0.2">
      <c r="A8849">
        <v>2019</v>
      </c>
      <c r="B8849">
        <v>7</v>
      </c>
      <c r="C8849" t="s">
        <v>438</v>
      </c>
      <c r="D8849" t="s">
        <v>298</v>
      </c>
      <c r="E8849" t="s">
        <v>22</v>
      </c>
      <c r="F8849" t="s">
        <v>38</v>
      </c>
      <c r="G8849">
        <v>112</v>
      </c>
      <c r="H8849">
        <v>113</v>
      </c>
      <c r="I8849" t="str">
        <f>INDEX('DATA - Teams'!$C:$C,MATCH(C8849,'DATA - Teams'!$B:$B,0))</f>
        <v>KAPPAZ</v>
      </c>
    </row>
    <row r="8850" spans="1:9" x14ac:dyDescent="0.2">
      <c r="A8850">
        <v>2019</v>
      </c>
      <c r="B8850">
        <v>7</v>
      </c>
      <c r="C8850" t="s">
        <v>438</v>
      </c>
      <c r="D8850" t="s">
        <v>350</v>
      </c>
      <c r="E8850" t="s">
        <v>17</v>
      </c>
      <c r="F8850" t="s">
        <v>41</v>
      </c>
      <c r="G8850">
        <v>91</v>
      </c>
      <c r="H8850">
        <v>68</v>
      </c>
      <c r="I8850" t="str">
        <f>INDEX('DATA - Teams'!$C:$C,MATCH(C8850,'DATA - Teams'!$B:$B,0))</f>
        <v>KAPPAZ</v>
      </c>
    </row>
    <row r="8851" spans="1:9" x14ac:dyDescent="0.2">
      <c r="A8851">
        <v>2019</v>
      </c>
      <c r="B8851">
        <v>7</v>
      </c>
      <c r="C8851" t="s">
        <v>438</v>
      </c>
      <c r="D8851" t="s">
        <v>74</v>
      </c>
      <c r="E8851" t="s">
        <v>35</v>
      </c>
      <c r="F8851" t="s">
        <v>41</v>
      </c>
      <c r="G8851">
        <v>109</v>
      </c>
      <c r="H8851">
        <v>98</v>
      </c>
      <c r="I8851" t="str">
        <f>INDEX('DATA - Teams'!$C:$C,MATCH(C8851,'DATA - Teams'!$B:$B,0))</f>
        <v>KAPPAZ</v>
      </c>
    </row>
    <row r="8852" spans="1:9" x14ac:dyDescent="0.2">
      <c r="A8852">
        <v>2019</v>
      </c>
      <c r="B8852">
        <v>7</v>
      </c>
      <c r="C8852" t="s">
        <v>438</v>
      </c>
      <c r="D8852" t="s">
        <v>65</v>
      </c>
      <c r="E8852" t="s">
        <v>35</v>
      </c>
      <c r="F8852" t="s">
        <v>41</v>
      </c>
      <c r="G8852">
        <v>95</v>
      </c>
      <c r="H8852">
        <v>98</v>
      </c>
      <c r="I8852" t="str">
        <f>INDEX('DATA - Teams'!$C:$C,MATCH(C8852,'DATA - Teams'!$B:$B,0))</f>
        <v>KAPPAZ</v>
      </c>
    </row>
    <row r="8853" spans="1:9" x14ac:dyDescent="0.2">
      <c r="A8853">
        <v>2019</v>
      </c>
      <c r="B8853">
        <v>7</v>
      </c>
      <c r="C8853" t="s">
        <v>438</v>
      </c>
      <c r="D8853" t="s">
        <v>251</v>
      </c>
      <c r="E8853" t="s">
        <v>13</v>
      </c>
      <c r="F8853" t="s">
        <v>41</v>
      </c>
      <c r="G8853">
        <v>103</v>
      </c>
      <c r="H8853">
        <v>132</v>
      </c>
      <c r="I8853" t="str">
        <f>INDEX('DATA - Teams'!$C:$C,MATCH(C8853,'DATA - Teams'!$B:$B,0))</f>
        <v>KAPPAZ</v>
      </c>
    </row>
    <row r="8854" spans="1:9" x14ac:dyDescent="0.2">
      <c r="A8854">
        <v>2019</v>
      </c>
      <c r="B8854">
        <v>7</v>
      </c>
      <c r="C8854" t="s">
        <v>438</v>
      </c>
      <c r="D8854" t="s">
        <v>141</v>
      </c>
      <c r="E8854" t="s">
        <v>28</v>
      </c>
      <c r="F8854" t="s">
        <v>43</v>
      </c>
      <c r="G8854">
        <v>91</v>
      </c>
      <c r="H8854">
        <v>95</v>
      </c>
      <c r="I8854" t="str">
        <f>INDEX('DATA - Teams'!$C:$C,MATCH(C8854,'DATA - Teams'!$B:$B,0))</f>
        <v>KAPPAZ</v>
      </c>
    </row>
    <row r="8855" spans="1:9" x14ac:dyDescent="0.2">
      <c r="A8855">
        <v>2019</v>
      </c>
      <c r="B8855">
        <v>7</v>
      </c>
      <c r="C8855" t="s">
        <v>438</v>
      </c>
      <c r="D8855" t="s">
        <v>180</v>
      </c>
      <c r="E8855" t="s">
        <v>16</v>
      </c>
      <c r="F8855" t="s">
        <v>38</v>
      </c>
      <c r="G8855">
        <v>57</v>
      </c>
      <c r="H8855">
        <v>50</v>
      </c>
      <c r="I8855" t="str">
        <f>INDEX('DATA - Teams'!$C:$C,MATCH(C8855,'DATA - Teams'!$B:$B,0))</f>
        <v>KAPPAZ</v>
      </c>
    </row>
    <row r="8856" spans="1:9" x14ac:dyDescent="0.2">
      <c r="A8856">
        <v>2019</v>
      </c>
      <c r="B8856">
        <v>7</v>
      </c>
      <c r="C8856" t="s">
        <v>438</v>
      </c>
      <c r="D8856" t="s">
        <v>347</v>
      </c>
      <c r="E8856" t="s">
        <v>20</v>
      </c>
      <c r="F8856" t="s">
        <v>43</v>
      </c>
      <c r="G8856">
        <v>99</v>
      </c>
      <c r="H8856">
        <v>102</v>
      </c>
      <c r="I8856" t="str">
        <f>INDEX('DATA - Teams'!$C:$C,MATCH(C8856,'DATA - Teams'!$B:$B,0))</f>
        <v>KAPPAZ</v>
      </c>
    </row>
    <row r="8857" spans="1:9" x14ac:dyDescent="0.2">
      <c r="A8857">
        <v>2019</v>
      </c>
      <c r="B8857">
        <v>7</v>
      </c>
      <c r="C8857" t="s">
        <v>438</v>
      </c>
      <c r="D8857" t="s">
        <v>61</v>
      </c>
      <c r="E8857" t="s">
        <v>20</v>
      </c>
      <c r="F8857" t="s">
        <v>41</v>
      </c>
      <c r="G8857">
        <v>111</v>
      </c>
      <c r="H8857">
        <v>126</v>
      </c>
      <c r="I8857" t="str">
        <f>INDEX('DATA - Teams'!$C:$C,MATCH(C8857,'DATA - Teams'!$B:$B,0))</f>
        <v>KAPPAZ</v>
      </c>
    </row>
    <row r="8858" spans="1:9" x14ac:dyDescent="0.2">
      <c r="A8858">
        <v>2019</v>
      </c>
      <c r="B8858">
        <v>7</v>
      </c>
      <c r="C8858" t="s">
        <v>438</v>
      </c>
      <c r="D8858" t="s">
        <v>159</v>
      </c>
      <c r="E8858" t="s">
        <v>23</v>
      </c>
      <c r="F8858" t="s">
        <v>43</v>
      </c>
      <c r="G8858">
        <v>86</v>
      </c>
      <c r="H8858">
        <v>93</v>
      </c>
      <c r="I8858" t="str">
        <f>INDEX('DATA - Teams'!$C:$C,MATCH(C8858,'DATA - Teams'!$B:$B,0))</f>
        <v>KAPPAZ</v>
      </c>
    </row>
    <row r="8859" spans="1:9" x14ac:dyDescent="0.2">
      <c r="A8859">
        <v>2019</v>
      </c>
      <c r="B8859">
        <v>7</v>
      </c>
      <c r="C8859" t="s">
        <v>438</v>
      </c>
      <c r="D8859" t="s">
        <v>281</v>
      </c>
      <c r="E8859" t="s">
        <v>21</v>
      </c>
      <c r="F8859" t="s">
        <v>38</v>
      </c>
      <c r="G8859">
        <v>57</v>
      </c>
      <c r="H8859">
        <v>49</v>
      </c>
      <c r="I8859" t="str">
        <f>INDEX('DATA - Teams'!$C:$C,MATCH(C8859,'DATA - Teams'!$B:$B,0))</f>
        <v>KAPPAZ</v>
      </c>
    </row>
    <row r="8860" spans="1:9" x14ac:dyDescent="0.2">
      <c r="A8860">
        <v>2019</v>
      </c>
      <c r="B8860">
        <v>7</v>
      </c>
      <c r="C8860" t="s">
        <v>438</v>
      </c>
      <c r="D8860" t="s">
        <v>278</v>
      </c>
      <c r="E8860" t="s">
        <v>32</v>
      </c>
      <c r="F8860" t="s">
        <v>43</v>
      </c>
      <c r="G8860">
        <v>79</v>
      </c>
      <c r="H8860">
        <v>94</v>
      </c>
      <c r="I8860" t="str">
        <f>INDEX('DATA - Teams'!$C:$C,MATCH(C8860,'DATA - Teams'!$B:$B,0))</f>
        <v>KAPPAZ</v>
      </c>
    </row>
    <row r="8861" spans="1:9" x14ac:dyDescent="0.2">
      <c r="A8861">
        <v>2019</v>
      </c>
      <c r="B8861">
        <v>7</v>
      </c>
      <c r="C8861" t="s">
        <v>438</v>
      </c>
      <c r="D8861" t="s">
        <v>53</v>
      </c>
      <c r="E8861" t="s">
        <v>24</v>
      </c>
      <c r="F8861" t="s">
        <v>38</v>
      </c>
      <c r="G8861">
        <v>115</v>
      </c>
      <c r="H8861">
        <v>137</v>
      </c>
      <c r="I8861" t="str">
        <f>INDEX('DATA - Teams'!$C:$C,MATCH(C8861,'DATA - Teams'!$B:$B,0))</f>
        <v>KAPPAZ</v>
      </c>
    </row>
    <row r="8862" spans="1:9" x14ac:dyDescent="0.2">
      <c r="A8862">
        <v>2019</v>
      </c>
      <c r="B8862">
        <v>7</v>
      </c>
      <c r="C8862" t="s">
        <v>438</v>
      </c>
      <c r="D8862" t="s">
        <v>246</v>
      </c>
      <c r="E8862" t="s">
        <v>14</v>
      </c>
      <c r="F8862" t="s">
        <v>43</v>
      </c>
      <c r="G8862">
        <v>96</v>
      </c>
      <c r="H8862">
        <v>71</v>
      </c>
      <c r="I8862" t="str">
        <f>INDEX('DATA - Teams'!$C:$C,MATCH(C8862,'DATA - Teams'!$B:$B,0))</f>
        <v>KAPPAZ</v>
      </c>
    </row>
    <row r="8863" spans="1:9" x14ac:dyDescent="0.2">
      <c r="A8863">
        <v>2019</v>
      </c>
      <c r="B8863">
        <v>7</v>
      </c>
      <c r="C8863" t="s">
        <v>438</v>
      </c>
      <c r="D8863" t="s">
        <v>68</v>
      </c>
      <c r="E8863" t="s">
        <v>14</v>
      </c>
      <c r="F8863" t="s">
        <v>38</v>
      </c>
      <c r="G8863">
        <v>106</v>
      </c>
      <c r="H8863">
        <v>75</v>
      </c>
      <c r="I8863" t="str">
        <f>INDEX('DATA - Teams'!$C:$C,MATCH(C8863,'DATA - Teams'!$B:$B,0))</f>
        <v>KAPPAZ</v>
      </c>
    </row>
    <row r="8864" spans="1:9" x14ac:dyDescent="0.2">
      <c r="A8864">
        <v>2019</v>
      </c>
      <c r="B8864">
        <v>7</v>
      </c>
      <c r="C8864" t="s">
        <v>438</v>
      </c>
      <c r="D8864" t="s">
        <v>230</v>
      </c>
      <c r="E8864" t="s">
        <v>36</v>
      </c>
      <c r="F8864" t="s">
        <v>59</v>
      </c>
      <c r="G8864">
        <v>95</v>
      </c>
      <c r="H8864">
        <v>107</v>
      </c>
      <c r="I8864" t="str">
        <f>INDEX('DATA - Teams'!$C:$C,MATCH(C8864,'DATA - Teams'!$B:$B,0))</f>
        <v>KAPPAZ</v>
      </c>
    </row>
    <row r="8865" spans="1:9" x14ac:dyDescent="0.2">
      <c r="A8865">
        <v>2019</v>
      </c>
      <c r="B8865">
        <v>7</v>
      </c>
      <c r="C8865" t="s">
        <v>438</v>
      </c>
      <c r="D8865" t="s">
        <v>387</v>
      </c>
      <c r="E8865" t="s">
        <v>33</v>
      </c>
      <c r="F8865" t="s">
        <v>59</v>
      </c>
      <c r="G8865">
        <v>74</v>
      </c>
      <c r="H8865">
        <v>94</v>
      </c>
      <c r="I8865" t="str">
        <f>INDEX('DATA - Teams'!$C:$C,MATCH(C8865,'DATA - Teams'!$B:$B,0))</f>
        <v>KAPPAZ</v>
      </c>
    </row>
    <row r="8866" spans="1:9" x14ac:dyDescent="0.2">
      <c r="A8866">
        <v>2019</v>
      </c>
      <c r="B8866">
        <v>7</v>
      </c>
      <c r="C8866" t="s">
        <v>438</v>
      </c>
      <c r="D8866" t="s">
        <v>136</v>
      </c>
      <c r="E8866" t="s">
        <v>16</v>
      </c>
      <c r="F8866" t="s">
        <v>59</v>
      </c>
      <c r="G8866">
        <v>86</v>
      </c>
      <c r="H8866">
        <v>97</v>
      </c>
      <c r="I8866" t="str">
        <f>INDEX('DATA - Teams'!$C:$C,MATCH(C8866,'DATA - Teams'!$B:$B,0))</f>
        <v>KAPPAZ</v>
      </c>
    </row>
    <row r="8867" spans="1:9" x14ac:dyDescent="0.2">
      <c r="A8867">
        <v>2019</v>
      </c>
      <c r="B8867">
        <v>7</v>
      </c>
      <c r="C8867" t="s">
        <v>438</v>
      </c>
      <c r="D8867" t="s">
        <v>310</v>
      </c>
      <c r="E8867" t="s">
        <v>16</v>
      </c>
      <c r="F8867" t="s">
        <v>59</v>
      </c>
      <c r="G8867">
        <v>86</v>
      </c>
      <c r="H8867">
        <v>37</v>
      </c>
      <c r="I8867" t="str">
        <f>INDEX('DATA - Teams'!$C:$C,MATCH(C8867,'DATA - Teams'!$B:$B,0))</f>
        <v>KAPPAZ</v>
      </c>
    </row>
    <row r="8868" spans="1:9" x14ac:dyDescent="0.2">
      <c r="A8868">
        <v>2019</v>
      </c>
      <c r="B8868">
        <v>7</v>
      </c>
      <c r="C8868" t="s">
        <v>434</v>
      </c>
      <c r="D8868" t="s">
        <v>520</v>
      </c>
      <c r="E8868" t="s">
        <v>36</v>
      </c>
      <c r="F8868" t="s">
        <v>41</v>
      </c>
      <c r="G8868">
        <v>85</v>
      </c>
      <c r="H8868">
        <v>52</v>
      </c>
      <c r="I8868" t="str">
        <f>INDEX('DATA - Teams'!$C:$C,MATCH(C8868,'DATA - Teams'!$B:$B,0))</f>
        <v>CHIEF</v>
      </c>
    </row>
    <row r="8869" spans="1:9" x14ac:dyDescent="0.2">
      <c r="A8869">
        <v>2019</v>
      </c>
      <c r="B8869">
        <v>7</v>
      </c>
      <c r="C8869" t="s">
        <v>434</v>
      </c>
      <c r="D8869" t="s">
        <v>363</v>
      </c>
      <c r="E8869" t="s">
        <v>18</v>
      </c>
      <c r="F8869" t="s">
        <v>43</v>
      </c>
      <c r="G8869">
        <v>83</v>
      </c>
      <c r="H8869">
        <v>51</v>
      </c>
      <c r="I8869" t="str">
        <f>INDEX('DATA - Teams'!$C:$C,MATCH(C8869,'DATA - Teams'!$B:$B,0))</f>
        <v>CHIEF</v>
      </c>
    </row>
    <row r="8870" spans="1:9" x14ac:dyDescent="0.2">
      <c r="A8870">
        <v>2019</v>
      </c>
      <c r="B8870">
        <v>7</v>
      </c>
      <c r="C8870" t="s">
        <v>434</v>
      </c>
      <c r="D8870" t="s">
        <v>301</v>
      </c>
      <c r="E8870" t="s">
        <v>27</v>
      </c>
      <c r="F8870" t="s">
        <v>41</v>
      </c>
      <c r="G8870">
        <v>135</v>
      </c>
      <c r="H8870">
        <v>123</v>
      </c>
      <c r="I8870" t="str">
        <f>INDEX('DATA - Teams'!$C:$C,MATCH(C8870,'DATA - Teams'!$B:$B,0))</f>
        <v>CHIEF</v>
      </c>
    </row>
    <row r="8871" spans="1:9" x14ac:dyDescent="0.2">
      <c r="A8871">
        <v>2019</v>
      </c>
      <c r="B8871">
        <v>7</v>
      </c>
      <c r="C8871" t="s">
        <v>434</v>
      </c>
      <c r="D8871" t="s">
        <v>383</v>
      </c>
      <c r="E8871" t="s">
        <v>27</v>
      </c>
      <c r="F8871" t="s">
        <v>38</v>
      </c>
      <c r="G8871">
        <v>96</v>
      </c>
      <c r="H8871">
        <v>62</v>
      </c>
      <c r="I8871" t="str">
        <f>INDEX('DATA - Teams'!$C:$C,MATCH(C8871,'DATA - Teams'!$B:$B,0))</f>
        <v>CHIEF</v>
      </c>
    </row>
    <row r="8872" spans="1:9" x14ac:dyDescent="0.2">
      <c r="A8872">
        <v>2019</v>
      </c>
      <c r="B8872">
        <v>7</v>
      </c>
      <c r="C8872" t="s">
        <v>434</v>
      </c>
      <c r="D8872" t="s">
        <v>241</v>
      </c>
      <c r="E8872" t="s">
        <v>27</v>
      </c>
      <c r="F8872" t="s">
        <v>41</v>
      </c>
      <c r="G8872">
        <v>95</v>
      </c>
      <c r="H8872">
        <v>70</v>
      </c>
      <c r="I8872" t="str">
        <f>INDEX('DATA - Teams'!$C:$C,MATCH(C8872,'DATA - Teams'!$B:$B,0))</f>
        <v>CHIEF</v>
      </c>
    </row>
    <row r="8873" spans="1:9" x14ac:dyDescent="0.2">
      <c r="A8873">
        <v>2019</v>
      </c>
      <c r="B8873">
        <v>7</v>
      </c>
      <c r="C8873" t="s">
        <v>434</v>
      </c>
      <c r="D8873" t="s">
        <v>239</v>
      </c>
      <c r="E8873" t="s">
        <v>22</v>
      </c>
      <c r="F8873" t="s">
        <v>41</v>
      </c>
      <c r="G8873">
        <v>98</v>
      </c>
      <c r="H8873">
        <v>85</v>
      </c>
      <c r="I8873" t="str">
        <f>INDEX('DATA - Teams'!$C:$C,MATCH(C8873,'DATA - Teams'!$B:$B,0))</f>
        <v>CHIEF</v>
      </c>
    </row>
    <row r="8874" spans="1:9" x14ac:dyDescent="0.2">
      <c r="A8874">
        <v>2019</v>
      </c>
      <c r="B8874">
        <v>7</v>
      </c>
      <c r="C8874" t="s">
        <v>434</v>
      </c>
      <c r="D8874" t="s">
        <v>293</v>
      </c>
      <c r="E8874" t="s">
        <v>22</v>
      </c>
      <c r="F8874" t="s">
        <v>41</v>
      </c>
      <c r="G8874">
        <v>98</v>
      </c>
      <c r="H8874">
        <v>58</v>
      </c>
      <c r="I8874" t="str">
        <f>INDEX('DATA - Teams'!$C:$C,MATCH(C8874,'DATA - Teams'!$B:$B,0))</f>
        <v>CHIEF</v>
      </c>
    </row>
    <row r="8875" spans="1:9" x14ac:dyDescent="0.2">
      <c r="A8875">
        <v>2019</v>
      </c>
      <c r="B8875">
        <v>7</v>
      </c>
      <c r="C8875" t="s">
        <v>434</v>
      </c>
      <c r="D8875" t="s">
        <v>140</v>
      </c>
      <c r="E8875" t="s">
        <v>35</v>
      </c>
      <c r="F8875" t="s">
        <v>38</v>
      </c>
      <c r="G8875">
        <v>94</v>
      </c>
      <c r="H8875">
        <v>94</v>
      </c>
      <c r="I8875" t="str">
        <f>INDEX('DATA - Teams'!$C:$C,MATCH(C8875,'DATA - Teams'!$B:$B,0))</f>
        <v>CHIEF</v>
      </c>
    </row>
    <row r="8876" spans="1:9" x14ac:dyDescent="0.2">
      <c r="A8876">
        <v>2019</v>
      </c>
      <c r="B8876">
        <v>7</v>
      </c>
      <c r="C8876" t="s">
        <v>434</v>
      </c>
      <c r="D8876" t="s">
        <v>982</v>
      </c>
      <c r="E8876" t="s">
        <v>16</v>
      </c>
      <c r="F8876" t="s">
        <v>43</v>
      </c>
      <c r="G8876">
        <v>89</v>
      </c>
      <c r="H8876">
        <v>65</v>
      </c>
      <c r="I8876" t="str">
        <f>INDEX('DATA - Teams'!$C:$C,MATCH(C8876,'DATA - Teams'!$B:$B,0))</f>
        <v>CHIEF</v>
      </c>
    </row>
    <row r="8877" spans="1:9" x14ac:dyDescent="0.2">
      <c r="A8877">
        <v>2019</v>
      </c>
      <c r="B8877">
        <v>7</v>
      </c>
      <c r="C8877" t="s">
        <v>434</v>
      </c>
      <c r="D8877" t="s">
        <v>983</v>
      </c>
      <c r="E8877" t="s">
        <v>16</v>
      </c>
      <c r="F8877" t="s">
        <v>43</v>
      </c>
      <c r="G8877">
        <v>81</v>
      </c>
      <c r="H8877">
        <v>67</v>
      </c>
      <c r="I8877" t="str">
        <f>INDEX('DATA - Teams'!$C:$C,MATCH(C8877,'DATA - Teams'!$B:$B,0))</f>
        <v>CHIEF</v>
      </c>
    </row>
    <row r="8878" spans="1:9" x14ac:dyDescent="0.2">
      <c r="A8878">
        <v>2019</v>
      </c>
      <c r="B8878">
        <v>7</v>
      </c>
      <c r="C8878" t="s">
        <v>434</v>
      </c>
      <c r="D8878" t="s">
        <v>286</v>
      </c>
      <c r="E8878" t="s">
        <v>20</v>
      </c>
      <c r="F8878" t="s">
        <v>38</v>
      </c>
      <c r="G8878">
        <v>94</v>
      </c>
      <c r="H8878">
        <v>104</v>
      </c>
      <c r="I8878" t="str">
        <f>INDEX('DATA - Teams'!$C:$C,MATCH(C8878,'DATA - Teams'!$B:$B,0))</f>
        <v>CHIEF</v>
      </c>
    </row>
    <row r="8879" spans="1:9" x14ac:dyDescent="0.2">
      <c r="A8879">
        <v>2019</v>
      </c>
      <c r="B8879">
        <v>7</v>
      </c>
      <c r="C8879" t="s">
        <v>434</v>
      </c>
      <c r="D8879" t="s">
        <v>132</v>
      </c>
      <c r="E8879" t="s">
        <v>23</v>
      </c>
      <c r="F8879" t="s">
        <v>41</v>
      </c>
      <c r="G8879">
        <v>97</v>
      </c>
      <c r="H8879">
        <v>115</v>
      </c>
      <c r="I8879" t="str">
        <f>INDEX('DATA - Teams'!$C:$C,MATCH(C8879,'DATA - Teams'!$B:$B,0))</f>
        <v>CHIEF</v>
      </c>
    </row>
    <row r="8880" spans="1:9" x14ac:dyDescent="0.2">
      <c r="A8880">
        <v>2019</v>
      </c>
      <c r="B8880">
        <v>7</v>
      </c>
      <c r="C8880" t="s">
        <v>434</v>
      </c>
      <c r="D8880" t="s">
        <v>275</v>
      </c>
      <c r="E8880" t="s">
        <v>23</v>
      </c>
      <c r="F8880" t="s">
        <v>38</v>
      </c>
      <c r="G8880">
        <v>82</v>
      </c>
      <c r="H8880">
        <v>112</v>
      </c>
      <c r="I8880" t="str">
        <f>INDEX('DATA - Teams'!$C:$C,MATCH(C8880,'DATA - Teams'!$B:$B,0))</f>
        <v>CHIEF</v>
      </c>
    </row>
    <row r="8881" spans="1:9" x14ac:dyDescent="0.2">
      <c r="A8881">
        <v>2019</v>
      </c>
      <c r="B8881">
        <v>7</v>
      </c>
      <c r="C8881" t="s">
        <v>434</v>
      </c>
      <c r="D8881" t="s">
        <v>37</v>
      </c>
      <c r="E8881" t="s">
        <v>21</v>
      </c>
      <c r="F8881" t="s">
        <v>38</v>
      </c>
      <c r="G8881">
        <v>82</v>
      </c>
      <c r="H8881">
        <v>67</v>
      </c>
      <c r="I8881" t="str">
        <f>INDEX('DATA - Teams'!$C:$C,MATCH(C8881,'DATA - Teams'!$B:$B,0))</f>
        <v>CHIEF</v>
      </c>
    </row>
    <row r="8882" spans="1:9" x14ac:dyDescent="0.2">
      <c r="A8882">
        <v>2019</v>
      </c>
      <c r="B8882">
        <v>7</v>
      </c>
      <c r="C8882" t="s">
        <v>434</v>
      </c>
      <c r="D8882" t="s">
        <v>185</v>
      </c>
      <c r="E8882" t="s">
        <v>32</v>
      </c>
      <c r="F8882" t="s">
        <v>43</v>
      </c>
      <c r="G8882">
        <v>93</v>
      </c>
      <c r="H8882">
        <v>132</v>
      </c>
      <c r="I8882" t="str">
        <f>INDEX('DATA - Teams'!$C:$C,MATCH(C8882,'DATA - Teams'!$B:$B,0))</f>
        <v>CHIEF</v>
      </c>
    </row>
    <row r="8883" spans="1:9" x14ac:dyDescent="0.2">
      <c r="A8883">
        <v>2019</v>
      </c>
      <c r="B8883">
        <v>7</v>
      </c>
      <c r="C8883" t="s">
        <v>434</v>
      </c>
      <c r="D8883" t="s">
        <v>122</v>
      </c>
      <c r="E8883" t="s">
        <v>32</v>
      </c>
      <c r="F8883" t="s">
        <v>52</v>
      </c>
      <c r="G8883">
        <v>86</v>
      </c>
      <c r="H8883">
        <v>89</v>
      </c>
      <c r="I8883" t="str">
        <f>INDEX('DATA - Teams'!$C:$C,MATCH(C8883,'DATA - Teams'!$B:$B,0))</f>
        <v>CHIEF</v>
      </c>
    </row>
    <row r="8884" spans="1:9" x14ac:dyDescent="0.2">
      <c r="A8884">
        <v>2019</v>
      </c>
      <c r="B8884">
        <v>7</v>
      </c>
      <c r="C8884" t="s">
        <v>434</v>
      </c>
      <c r="D8884" t="s">
        <v>124</v>
      </c>
      <c r="E8884" t="s">
        <v>24</v>
      </c>
      <c r="F8884" t="s">
        <v>41</v>
      </c>
      <c r="G8884">
        <v>119</v>
      </c>
      <c r="H8884">
        <v>124</v>
      </c>
      <c r="I8884" t="str">
        <f>INDEX('DATA - Teams'!$C:$C,MATCH(C8884,'DATA - Teams'!$B:$B,0))</f>
        <v>CHIEF</v>
      </c>
    </row>
    <row r="8885" spans="1:9" x14ac:dyDescent="0.2">
      <c r="A8885">
        <v>2019</v>
      </c>
      <c r="B8885">
        <v>7</v>
      </c>
      <c r="C8885" t="s">
        <v>434</v>
      </c>
      <c r="D8885" t="s">
        <v>98</v>
      </c>
      <c r="E8885" t="s">
        <v>14</v>
      </c>
      <c r="F8885" t="s">
        <v>43</v>
      </c>
      <c r="G8885">
        <v>98</v>
      </c>
      <c r="H8885">
        <v>77</v>
      </c>
      <c r="I8885" t="str">
        <f>INDEX('DATA - Teams'!$C:$C,MATCH(C8885,'DATA - Teams'!$B:$B,0))</f>
        <v>CHIEF</v>
      </c>
    </row>
    <row r="8886" spans="1:9" x14ac:dyDescent="0.2">
      <c r="A8886">
        <v>2019</v>
      </c>
      <c r="B8886">
        <v>7</v>
      </c>
      <c r="C8886" t="s">
        <v>434</v>
      </c>
      <c r="D8886" t="s">
        <v>352</v>
      </c>
      <c r="E8886" t="s">
        <v>18</v>
      </c>
      <c r="F8886" t="s">
        <v>59</v>
      </c>
      <c r="G8886">
        <v>87</v>
      </c>
      <c r="H8886">
        <v>0</v>
      </c>
      <c r="I8886" t="str">
        <f>INDEX('DATA - Teams'!$C:$C,MATCH(C8886,'DATA - Teams'!$B:$B,0))</f>
        <v>CHIEF</v>
      </c>
    </row>
    <row r="8887" spans="1:9" x14ac:dyDescent="0.2">
      <c r="A8887">
        <v>2019</v>
      </c>
      <c r="B8887">
        <v>7</v>
      </c>
      <c r="C8887" t="s">
        <v>434</v>
      </c>
      <c r="D8887" t="s">
        <v>192</v>
      </c>
      <c r="E8887" t="s">
        <v>31</v>
      </c>
      <c r="F8887" t="s">
        <v>59</v>
      </c>
      <c r="G8887">
        <v>82</v>
      </c>
      <c r="H8887">
        <v>0</v>
      </c>
      <c r="I8887" t="str">
        <f>INDEX('DATA - Teams'!$C:$C,MATCH(C8887,'DATA - Teams'!$B:$B,0))</f>
        <v>CHIEF</v>
      </c>
    </row>
    <row r="8888" spans="1:9" x14ac:dyDescent="0.2">
      <c r="A8888">
        <v>2019</v>
      </c>
      <c r="B8888">
        <v>7</v>
      </c>
      <c r="C8888" t="s">
        <v>434</v>
      </c>
      <c r="D8888" t="s">
        <v>244</v>
      </c>
      <c r="E8888" t="s">
        <v>20</v>
      </c>
      <c r="F8888" t="s">
        <v>59</v>
      </c>
      <c r="G8888">
        <v>97</v>
      </c>
      <c r="H8888">
        <v>0</v>
      </c>
      <c r="I8888" t="str">
        <f>INDEX('DATA - Teams'!$C:$C,MATCH(C8888,'DATA - Teams'!$B:$B,0))</f>
        <v>CHIEF</v>
      </c>
    </row>
    <row r="8889" spans="1:9" x14ac:dyDescent="0.2">
      <c r="A8889">
        <v>2019</v>
      </c>
      <c r="B8889">
        <v>7</v>
      </c>
      <c r="C8889" t="s">
        <v>434</v>
      </c>
      <c r="D8889" t="s">
        <v>297</v>
      </c>
      <c r="E8889" t="s">
        <v>21</v>
      </c>
      <c r="F8889" t="s">
        <v>59</v>
      </c>
      <c r="G8889">
        <v>69</v>
      </c>
      <c r="H8889">
        <v>99</v>
      </c>
      <c r="I8889" t="str">
        <f>INDEX('DATA - Teams'!$C:$C,MATCH(C8889,'DATA - Teams'!$B:$B,0))</f>
        <v>CHIEF</v>
      </c>
    </row>
    <row r="8890" spans="1:9" x14ac:dyDescent="0.2">
      <c r="A8890">
        <v>2019</v>
      </c>
      <c r="B8890">
        <v>8</v>
      </c>
      <c r="C8890" t="s">
        <v>426</v>
      </c>
      <c r="D8890" t="s">
        <v>80</v>
      </c>
      <c r="E8890" t="s">
        <v>17</v>
      </c>
      <c r="F8890" t="s">
        <v>41</v>
      </c>
      <c r="G8890">
        <v>0</v>
      </c>
      <c r="H8890">
        <v>119</v>
      </c>
      <c r="I8890" t="str">
        <f>INDEX('DATA - Teams'!$C:$C,MATCH(C8890,'DATA - Teams'!$B:$B,0))</f>
        <v>PMAC</v>
      </c>
    </row>
    <row r="8891" spans="1:9" x14ac:dyDescent="0.2">
      <c r="A8891">
        <v>2019</v>
      </c>
      <c r="B8891">
        <v>8</v>
      </c>
      <c r="C8891" t="s">
        <v>426</v>
      </c>
      <c r="D8891" t="s">
        <v>168</v>
      </c>
      <c r="E8891" t="s">
        <v>13</v>
      </c>
      <c r="F8891" t="s">
        <v>43</v>
      </c>
      <c r="G8891">
        <v>111</v>
      </c>
      <c r="H8891">
        <v>107</v>
      </c>
      <c r="I8891" t="str">
        <f>INDEX('DATA - Teams'!$C:$C,MATCH(C8891,'DATA - Teams'!$B:$B,0))</f>
        <v>PMAC</v>
      </c>
    </row>
    <row r="8892" spans="1:9" x14ac:dyDescent="0.2">
      <c r="A8892">
        <v>2019</v>
      </c>
      <c r="B8892">
        <v>8</v>
      </c>
      <c r="C8892" t="s">
        <v>426</v>
      </c>
      <c r="D8892" t="s">
        <v>252</v>
      </c>
      <c r="E8892" t="s">
        <v>33</v>
      </c>
      <c r="F8892" t="s">
        <v>38</v>
      </c>
      <c r="G8892">
        <v>0</v>
      </c>
      <c r="H8892">
        <v>114</v>
      </c>
      <c r="I8892" t="str">
        <f>INDEX('DATA - Teams'!$C:$C,MATCH(C8892,'DATA - Teams'!$B:$B,0))</f>
        <v>PMAC</v>
      </c>
    </row>
    <row r="8893" spans="1:9" x14ac:dyDescent="0.2">
      <c r="A8893">
        <v>2019</v>
      </c>
      <c r="B8893">
        <v>8</v>
      </c>
      <c r="C8893" t="s">
        <v>426</v>
      </c>
      <c r="D8893" t="s">
        <v>75</v>
      </c>
      <c r="E8893" t="s">
        <v>33</v>
      </c>
      <c r="F8893" t="s">
        <v>43</v>
      </c>
      <c r="G8893">
        <v>0</v>
      </c>
      <c r="H8893">
        <v>88</v>
      </c>
      <c r="I8893" t="str">
        <f>INDEX('DATA - Teams'!$C:$C,MATCH(C8893,'DATA - Teams'!$B:$B,0))</f>
        <v>PMAC</v>
      </c>
    </row>
    <row r="8894" spans="1:9" x14ac:dyDescent="0.2">
      <c r="A8894">
        <v>2019</v>
      </c>
      <c r="B8894">
        <v>8</v>
      </c>
      <c r="C8894" t="s">
        <v>426</v>
      </c>
      <c r="D8894" t="s">
        <v>138</v>
      </c>
      <c r="E8894" t="s">
        <v>28</v>
      </c>
      <c r="F8894" t="s">
        <v>41</v>
      </c>
      <c r="G8894">
        <v>0</v>
      </c>
      <c r="H8894">
        <v>96</v>
      </c>
      <c r="I8894" t="str">
        <f>INDEX('DATA - Teams'!$C:$C,MATCH(C8894,'DATA - Teams'!$B:$B,0))</f>
        <v>PMAC</v>
      </c>
    </row>
    <row r="8895" spans="1:9" x14ac:dyDescent="0.2">
      <c r="A8895">
        <v>2019</v>
      </c>
      <c r="B8895">
        <v>8</v>
      </c>
      <c r="C8895" t="s">
        <v>426</v>
      </c>
      <c r="D8895" t="s">
        <v>356</v>
      </c>
      <c r="E8895" t="s">
        <v>22</v>
      </c>
      <c r="F8895" t="s">
        <v>38</v>
      </c>
      <c r="G8895">
        <v>0</v>
      </c>
      <c r="H8895">
        <v>136</v>
      </c>
      <c r="I8895" t="str">
        <f>INDEX('DATA - Teams'!$C:$C,MATCH(C8895,'DATA - Teams'!$B:$B,0))</f>
        <v>PMAC</v>
      </c>
    </row>
    <row r="8896" spans="1:9" x14ac:dyDescent="0.2">
      <c r="A8896">
        <v>2019</v>
      </c>
      <c r="B8896">
        <v>8</v>
      </c>
      <c r="C8896" t="s">
        <v>426</v>
      </c>
      <c r="D8896" t="s">
        <v>86</v>
      </c>
      <c r="E8896" t="s">
        <v>10</v>
      </c>
      <c r="F8896" t="s">
        <v>43</v>
      </c>
      <c r="G8896">
        <v>0</v>
      </c>
      <c r="H8896">
        <v>84</v>
      </c>
      <c r="I8896" t="str">
        <f>INDEX('DATA - Teams'!$C:$C,MATCH(C8896,'DATA - Teams'!$B:$B,0))</f>
        <v>PMAC</v>
      </c>
    </row>
    <row r="8897" spans="1:9" x14ac:dyDescent="0.2">
      <c r="A8897">
        <v>2019</v>
      </c>
      <c r="B8897">
        <v>8</v>
      </c>
      <c r="C8897" t="s">
        <v>426</v>
      </c>
      <c r="D8897" t="s">
        <v>165</v>
      </c>
      <c r="E8897" t="s">
        <v>10</v>
      </c>
      <c r="F8897" t="s">
        <v>41</v>
      </c>
      <c r="G8897">
        <v>0</v>
      </c>
      <c r="H8897">
        <v>115</v>
      </c>
      <c r="I8897" t="str">
        <f>INDEX('DATA - Teams'!$C:$C,MATCH(C8897,'DATA - Teams'!$B:$B,0))</f>
        <v>PMAC</v>
      </c>
    </row>
    <row r="8898" spans="1:9" x14ac:dyDescent="0.2">
      <c r="A8898">
        <v>2019</v>
      </c>
      <c r="B8898">
        <v>8</v>
      </c>
      <c r="C8898" t="s">
        <v>426</v>
      </c>
      <c r="D8898" t="s">
        <v>260</v>
      </c>
      <c r="E8898" t="s">
        <v>24</v>
      </c>
      <c r="F8898" t="s">
        <v>38</v>
      </c>
      <c r="G8898">
        <v>0</v>
      </c>
      <c r="H8898">
        <v>95</v>
      </c>
      <c r="I8898" t="str">
        <f>INDEX('DATA - Teams'!$C:$C,MATCH(C8898,'DATA - Teams'!$B:$B,0))</f>
        <v>PMAC</v>
      </c>
    </row>
    <row r="8899" spans="1:9" x14ac:dyDescent="0.2">
      <c r="A8899">
        <v>2019</v>
      </c>
      <c r="B8899">
        <v>8</v>
      </c>
      <c r="C8899" t="s">
        <v>426</v>
      </c>
      <c r="D8899" t="s">
        <v>161</v>
      </c>
      <c r="E8899" t="s">
        <v>36</v>
      </c>
      <c r="F8899" t="s">
        <v>43</v>
      </c>
      <c r="G8899">
        <v>0</v>
      </c>
      <c r="H8899">
        <v>83</v>
      </c>
      <c r="I8899" t="str">
        <f>INDEX('DATA - Teams'!$C:$C,MATCH(C8899,'DATA - Teams'!$B:$B,0))</f>
        <v>PMAC</v>
      </c>
    </row>
    <row r="8900" spans="1:9" x14ac:dyDescent="0.2">
      <c r="A8900">
        <v>2019</v>
      </c>
      <c r="B8900">
        <v>8</v>
      </c>
      <c r="C8900" t="s">
        <v>426</v>
      </c>
      <c r="D8900" t="s">
        <v>302</v>
      </c>
      <c r="E8900" t="s">
        <v>36</v>
      </c>
      <c r="F8900" t="s">
        <v>41</v>
      </c>
      <c r="G8900">
        <v>0</v>
      </c>
      <c r="H8900">
        <v>114</v>
      </c>
      <c r="I8900" t="str">
        <f>INDEX('DATA - Teams'!$C:$C,MATCH(C8900,'DATA - Teams'!$B:$B,0))</f>
        <v>PMAC</v>
      </c>
    </row>
    <row r="8901" spans="1:9" x14ac:dyDescent="0.2">
      <c r="A8901">
        <v>2019</v>
      </c>
      <c r="B8901">
        <v>8</v>
      </c>
      <c r="C8901" t="s">
        <v>426</v>
      </c>
      <c r="D8901" t="s">
        <v>405</v>
      </c>
      <c r="E8901" t="s">
        <v>16</v>
      </c>
      <c r="F8901" t="s">
        <v>41</v>
      </c>
      <c r="G8901">
        <v>0</v>
      </c>
      <c r="H8901">
        <v>98</v>
      </c>
      <c r="I8901" t="str">
        <f>INDEX('DATA - Teams'!$C:$C,MATCH(C8901,'DATA - Teams'!$B:$B,0))</f>
        <v>PMAC</v>
      </c>
    </row>
    <row r="8902" spans="1:9" x14ac:dyDescent="0.2">
      <c r="A8902">
        <v>2019</v>
      </c>
      <c r="B8902">
        <v>8</v>
      </c>
      <c r="C8902" t="s">
        <v>426</v>
      </c>
      <c r="D8902" t="s">
        <v>221</v>
      </c>
      <c r="E8902" t="s">
        <v>31</v>
      </c>
      <c r="F8902" t="s">
        <v>52</v>
      </c>
      <c r="G8902">
        <v>0</v>
      </c>
      <c r="H8902">
        <v>67</v>
      </c>
      <c r="I8902" t="str">
        <f>INDEX('DATA - Teams'!$C:$C,MATCH(C8902,'DATA - Teams'!$B:$B,0))</f>
        <v>PMAC</v>
      </c>
    </row>
    <row r="8903" spans="1:9" x14ac:dyDescent="0.2">
      <c r="A8903">
        <v>2019</v>
      </c>
      <c r="B8903">
        <v>8</v>
      </c>
      <c r="C8903" t="s">
        <v>426</v>
      </c>
      <c r="D8903" t="s">
        <v>193</v>
      </c>
      <c r="E8903" t="s">
        <v>21</v>
      </c>
      <c r="F8903" t="s">
        <v>43</v>
      </c>
      <c r="G8903">
        <v>0</v>
      </c>
      <c r="H8903">
        <v>105</v>
      </c>
      <c r="I8903" t="str">
        <f>INDEX('DATA - Teams'!$C:$C,MATCH(C8903,'DATA - Teams'!$B:$B,0))</f>
        <v>PMAC</v>
      </c>
    </row>
    <row r="8904" spans="1:9" x14ac:dyDescent="0.2">
      <c r="A8904">
        <v>2019</v>
      </c>
      <c r="B8904">
        <v>8</v>
      </c>
      <c r="C8904" t="s">
        <v>426</v>
      </c>
      <c r="D8904" t="s">
        <v>241</v>
      </c>
      <c r="E8904" t="s">
        <v>27</v>
      </c>
      <c r="F8904" t="s">
        <v>41</v>
      </c>
      <c r="G8904">
        <v>0</v>
      </c>
      <c r="H8904">
        <v>82</v>
      </c>
      <c r="I8904" t="str">
        <f>INDEX('DATA - Teams'!$C:$C,MATCH(C8904,'DATA - Teams'!$B:$B,0))</f>
        <v>PMAC</v>
      </c>
    </row>
    <row r="8905" spans="1:9" x14ac:dyDescent="0.2">
      <c r="A8905">
        <v>2019</v>
      </c>
      <c r="B8905">
        <v>8</v>
      </c>
      <c r="C8905" t="s">
        <v>426</v>
      </c>
      <c r="D8905" t="s">
        <v>348</v>
      </c>
      <c r="E8905" t="s">
        <v>27</v>
      </c>
      <c r="F8905" t="s">
        <v>38</v>
      </c>
      <c r="G8905">
        <v>0</v>
      </c>
      <c r="H8905">
        <v>55</v>
      </c>
      <c r="I8905" t="str">
        <f>INDEX('DATA - Teams'!$C:$C,MATCH(C8905,'DATA - Teams'!$B:$B,0))</f>
        <v>PMAC</v>
      </c>
    </row>
    <row r="8906" spans="1:9" x14ac:dyDescent="0.2">
      <c r="A8906">
        <v>2019</v>
      </c>
      <c r="B8906">
        <v>8</v>
      </c>
      <c r="C8906" t="s">
        <v>426</v>
      </c>
      <c r="D8906" t="s">
        <v>314</v>
      </c>
      <c r="E8906" t="s">
        <v>32</v>
      </c>
      <c r="F8906" t="s">
        <v>41</v>
      </c>
      <c r="G8906">
        <v>0</v>
      </c>
      <c r="H8906">
        <v>82</v>
      </c>
      <c r="I8906" t="str">
        <f>INDEX('DATA - Teams'!$C:$C,MATCH(C8906,'DATA - Teams'!$B:$B,0))</f>
        <v>PMAC</v>
      </c>
    </row>
    <row r="8907" spans="1:9" x14ac:dyDescent="0.2">
      <c r="A8907">
        <v>2019</v>
      </c>
      <c r="B8907">
        <v>8</v>
      </c>
      <c r="C8907" t="s">
        <v>426</v>
      </c>
      <c r="D8907" t="s">
        <v>45</v>
      </c>
      <c r="E8907" t="s">
        <v>32</v>
      </c>
      <c r="F8907" t="s">
        <v>38</v>
      </c>
      <c r="G8907">
        <v>0</v>
      </c>
      <c r="H8907">
        <v>47</v>
      </c>
      <c r="I8907" t="str">
        <f>INDEX('DATA - Teams'!$C:$C,MATCH(C8907,'DATA - Teams'!$B:$B,0))</f>
        <v>PMAC</v>
      </c>
    </row>
    <row r="8908" spans="1:9" x14ac:dyDescent="0.2">
      <c r="A8908">
        <v>2019</v>
      </c>
      <c r="B8908">
        <v>8</v>
      </c>
      <c r="C8908" t="s">
        <v>426</v>
      </c>
      <c r="D8908" t="s">
        <v>156</v>
      </c>
      <c r="E8908" t="s">
        <v>33</v>
      </c>
      <c r="F8908" t="s">
        <v>59</v>
      </c>
      <c r="G8908">
        <v>0</v>
      </c>
      <c r="H8908">
        <v>0</v>
      </c>
      <c r="I8908" t="str">
        <f>INDEX('DATA - Teams'!$C:$C,MATCH(C8908,'DATA - Teams'!$B:$B,0))</f>
        <v>PMAC</v>
      </c>
    </row>
    <row r="8909" spans="1:9" x14ac:dyDescent="0.2">
      <c r="A8909">
        <v>2019</v>
      </c>
      <c r="B8909">
        <v>8</v>
      </c>
      <c r="C8909" t="s">
        <v>426</v>
      </c>
      <c r="D8909" t="s">
        <v>414</v>
      </c>
      <c r="E8909" t="s">
        <v>20</v>
      </c>
      <c r="F8909" t="s">
        <v>59</v>
      </c>
      <c r="G8909">
        <v>0</v>
      </c>
      <c r="H8909">
        <v>93</v>
      </c>
      <c r="I8909" t="str">
        <f>INDEX('DATA - Teams'!$C:$C,MATCH(C8909,'DATA - Teams'!$B:$B,0))</f>
        <v>PMAC</v>
      </c>
    </row>
    <row r="8910" spans="1:9" x14ac:dyDescent="0.2">
      <c r="A8910">
        <v>2019</v>
      </c>
      <c r="B8910">
        <v>8</v>
      </c>
      <c r="C8910" t="s">
        <v>426</v>
      </c>
      <c r="D8910" t="s">
        <v>164</v>
      </c>
      <c r="E8910" t="s">
        <v>16</v>
      </c>
      <c r="F8910" t="s">
        <v>59</v>
      </c>
      <c r="G8910">
        <v>0</v>
      </c>
      <c r="H8910">
        <v>0</v>
      </c>
      <c r="I8910" t="str">
        <f>INDEX('DATA - Teams'!$C:$C,MATCH(C8910,'DATA - Teams'!$B:$B,0))</f>
        <v>PMAC</v>
      </c>
    </row>
    <row r="8911" spans="1:9" x14ac:dyDescent="0.2">
      <c r="A8911">
        <v>2019</v>
      </c>
      <c r="B8911">
        <v>8</v>
      </c>
      <c r="C8911" t="s">
        <v>426</v>
      </c>
      <c r="D8911" t="s">
        <v>368</v>
      </c>
      <c r="E8911" t="s">
        <v>31</v>
      </c>
      <c r="F8911" t="s">
        <v>59</v>
      </c>
      <c r="G8911">
        <v>0</v>
      </c>
      <c r="H8911">
        <v>0</v>
      </c>
      <c r="I8911" t="str">
        <f>INDEX('DATA - Teams'!$C:$C,MATCH(C8911,'DATA - Teams'!$B:$B,0))</f>
        <v>PMAC</v>
      </c>
    </row>
    <row r="8912" spans="1:9" x14ac:dyDescent="0.2">
      <c r="A8912">
        <v>2019</v>
      </c>
      <c r="B8912">
        <v>8</v>
      </c>
      <c r="C8912" t="s">
        <v>427</v>
      </c>
      <c r="D8912" t="s">
        <v>284</v>
      </c>
      <c r="E8912" t="s">
        <v>13</v>
      </c>
      <c r="F8912" t="s">
        <v>43</v>
      </c>
      <c r="G8912">
        <v>0</v>
      </c>
      <c r="H8912">
        <v>71</v>
      </c>
      <c r="I8912" t="str">
        <f>INDEX('DATA - Teams'!$C:$C,MATCH(C8912,'DATA - Teams'!$B:$B,0))</f>
        <v>MELONS</v>
      </c>
    </row>
    <row r="8913" spans="1:9" x14ac:dyDescent="0.2">
      <c r="A8913">
        <v>2019</v>
      </c>
      <c r="B8913">
        <v>8</v>
      </c>
      <c r="C8913" t="s">
        <v>427</v>
      </c>
      <c r="D8913" t="s">
        <v>263</v>
      </c>
      <c r="E8913" t="s">
        <v>13</v>
      </c>
      <c r="F8913" t="s">
        <v>41</v>
      </c>
      <c r="G8913">
        <v>0</v>
      </c>
      <c r="H8913">
        <v>89</v>
      </c>
      <c r="I8913" t="str">
        <f>INDEX('DATA - Teams'!$C:$C,MATCH(C8913,'DATA - Teams'!$B:$B,0))</f>
        <v>MELONS</v>
      </c>
    </row>
    <row r="8914" spans="1:9" x14ac:dyDescent="0.2">
      <c r="A8914">
        <v>2019</v>
      </c>
      <c r="B8914">
        <v>8</v>
      </c>
      <c r="C8914" t="s">
        <v>427</v>
      </c>
      <c r="D8914" t="s">
        <v>265</v>
      </c>
      <c r="E8914" t="s">
        <v>33</v>
      </c>
      <c r="F8914" t="s">
        <v>43</v>
      </c>
      <c r="G8914">
        <v>0</v>
      </c>
      <c r="H8914">
        <v>39</v>
      </c>
      <c r="I8914" t="str">
        <f>INDEX('DATA - Teams'!$C:$C,MATCH(C8914,'DATA - Teams'!$B:$B,0))</f>
        <v>MELONS</v>
      </c>
    </row>
    <row r="8915" spans="1:9" x14ac:dyDescent="0.2">
      <c r="A8915">
        <v>2019</v>
      </c>
      <c r="B8915">
        <v>8</v>
      </c>
      <c r="C8915" t="s">
        <v>427</v>
      </c>
      <c r="D8915" t="s">
        <v>114</v>
      </c>
      <c r="E8915" t="s">
        <v>33</v>
      </c>
      <c r="F8915" t="s">
        <v>41</v>
      </c>
      <c r="G8915">
        <v>0</v>
      </c>
      <c r="H8915">
        <v>109</v>
      </c>
      <c r="I8915" t="str">
        <f>INDEX('DATA - Teams'!$C:$C,MATCH(C8915,'DATA - Teams'!$B:$B,0))</f>
        <v>MELONS</v>
      </c>
    </row>
    <row r="8916" spans="1:9" x14ac:dyDescent="0.2">
      <c r="A8916">
        <v>2019</v>
      </c>
      <c r="B8916">
        <v>8</v>
      </c>
      <c r="C8916" t="s">
        <v>427</v>
      </c>
      <c r="D8916" t="s">
        <v>176</v>
      </c>
      <c r="E8916" t="s">
        <v>35</v>
      </c>
      <c r="F8916" t="s">
        <v>38</v>
      </c>
      <c r="G8916">
        <v>0</v>
      </c>
      <c r="H8916">
        <v>86</v>
      </c>
      <c r="I8916" t="str">
        <f>INDEX('DATA - Teams'!$C:$C,MATCH(C8916,'DATA - Teams'!$B:$B,0))</f>
        <v>MELONS</v>
      </c>
    </row>
    <row r="8917" spans="1:9" x14ac:dyDescent="0.2">
      <c r="A8917">
        <v>2019</v>
      </c>
      <c r="B8917">
        <v>8</v>
      </c>
      <c r="C8917" t="s">
        <v>427</v>
      </c>
      <c r="D8917" t="s">
        <v>443</v>
      </c>
      <c r="E8917" t="s">
        <v>18</v>
      </c>
      <c r="F8917" t="s">
        <v>41</v>
      </c>
      <c r="G8917">
        <v>0</v>
      </c>
      <c r="H8917">
        <v>70</v>
      </c>
      <c r="I8917" t="str">
        <f>INDEX('DATA - Teams'!$C:$C,MATCH(C8917,'DATA - Teams'!$B:$B,0))</f>
        <v>MELONS</v>
      </c>
    </row>
    <row r="8918" spans="1:9" x14ac:dyDescent="0.2">
      <c r="A8918">
        <v>2019</v>
      </c>
      <c r="B8918">
        <v>8</v>
      </c>
      <c r="C8918" t="s">
        <v>427</v>
      </c>
      <c r="D8918" t="s">
        <v>329</v>
      </c>
      <c r="E8918" t="s">
        <v>18</v>
      </c>
      <c r="F8918" t="s">
        <v>41</v>
      </c>
      <c r="G8918">
        <v>109</v>
      </c>
      <c r="H8918">
        <v>114</v>
      </c>
      <c r="I8918" t="str">
        <f>INDEX('DATA - Teams'!$C:$C,MATCH(C8918,'DATA - Teams'!$B:$B,0))</f>
        <v>MELONS</v>
      </c>
    </row>
    <row r="8919" spans="1:9" x14ac:dyDescent="0.2">
      <c r="A8919">
        <v>2019</v>
      </c>
      <c r="B8919">
        <v>8</v>
      </c>
      <c r="C8919" t="s">
        <v>427</v>
      </c>
      <c r="D8919" t="s">
        <v>155</v>
      </c>
      <c r="E8919" t="s">
        <v>20</v>
      </c>
      <c r="F8919" t="s">
        <v>38</v>
      </c>
      <c r="G8919">
        <v>0</v>
      </c>
      <c r="H8919">
        <v>84</v>
      </c>
      <c r="I8919" t="str">
        <f>INDEX('DATA - Teams'!$C:$C,MATCH(C8919,'DATA - Teams'!$B:$B,0))</f>
        <v>MELONS</v>
      </c>
    </row>
    <row r="8920" spans="1:9" x14ac:dyDescent="0.2">
      <c r="A8920">
        <v>2019</v>
      </c>
      <c r="B8920">
        <v>8</v>
      </c>
      <c r="C8920" t="s">
        <v>427</v>
      </c>
      <c r="D8920" t="s">
        <v>207</v>
      </c>
      <c r="E8920" t="s">
        <v>20</v>
      </c>
      <c r="F8920" t="s">
        <v>41</v>
      </c>
      <c r="G8920">
        <v>0</v>
      </c>
      <c r="H8920">
        <v>86</v>
      </c>
      <c r="I8920" t="str">
        <f>INDEX('DATA - Teams'!$C:$C,MATCH(C8920,'DATA - Teams'!$B:$B,0))</f>
        <v>MELONS</v>
      </c>
    </row>
    <row r="8921" spans="1:9" x14ac:dyDescent="0.2">
      <c r="A8921">
        <v>2019</v>
      </c>
      <c r="B8921">
        <v>8</v>
      </c>
      <c r="C8921" t="s">
        <v>427</v>
      </c>
      <c r="D8921" t="s">
        <v>318</v>
      </c>
      <c r="E8921" t="s">
        <v>20</v>
      </c>
      <c r="F8921" t="s">
        <v>43</v>
      </c>
      <c r="G8921">
        <v>0</v>
      </c>
      <c r="H8921">
        <v>87</v>
      </c>
      <c r="I8921" t="str">
        <f>INDEX('DATA - Teams'!$C:$C,MATCH(C8921,'DATA - Teams'!$B:$B,0))</f>
        <v>MELONS</v>
      </c>
    </row>
    <row r="8922" spans="1:9" x14ac:dyDescent="0.2">
      <c r="A8922">
        <v>2019</v>
      </c>
      <c r="B8922">
        <v>8</v>
      </c>
      <c r="C8922" t="s">
        <v>427</v>
      </c>
      <c r="D8922" t="s">
        <v>154</v>
      </c>
      <c r="E8922" t="s">
        <v>22</v>
      </c>
      <c r="F8922" t="s">
        <v>43</v>
      </c>
      <c r="G8922">
        <v>0</v>
      </c>
      <c r="H8922">
        <v>93</v>
      </c>
      <c r="I8922" t="str">
        <f>INDEX('DATA - Teams'!$C:$C,MATCH(C8922,'DATA - Teams'!$B:$B,0))</f>
        <v>MELONS</v>
      </c>
    </row>
    <row r="8923" spans="1:9" x14ac:dyDescent="0.2">
      <c r="A8923">
        <v>2019</v>
      </c>
      <c r="B8923">
        <v>8</v>
      </c>
      <c r="C8923" t="s">
        <v>427</v>
      </c>
      <c r="D8923" t="s">
        <v>234</v>
      </c>
      <c r="E8923" t="s">
        <v>22</v>
      </c>
      <c r="F8923" t="s">
        <v>38</v>
      </c>
      <c r="G8923">
        <v>0</v>
      </c>
      <c r="H8923">
        <v>33</v>
      </c>
      <c r="I8923" t="str">
        <f>INDEX('DATA - Teams'!$C:$C,MATCH(C8923,'DATA - Teams'!$B:$B,0))</f>
        <v>MELONS</v>
      </c>
    </row>
    <row r="8924" spans="1:9" x14ac:dyDescent="0.2">
      <c r="A8924">
        <v>2019</v>
      </c>
      <c r="B8924">
        <v>8</v>
      </c>
      <c r="C8924" t="s">
        <v>427</v>
      </c>
      <c r="D8924" t="s">
        <v>220</v>
      </c>
      <c r="E8924" t="s">
        <v>24</v>
      </c>
      <c r="F8924" t="s">
        <v>38</v>
      </c>
      <c r="G8924">
        <v>0</v>
      </c>
      <c r="H8924">
        <v>128</v>
      </c>
      <c r="I8924" t="str">
        <f>INDEX('DATA - Teams'!$C:$C,MATCH(C8924,'DATA - Teams'!$B:$B,0))</f>
        <v>MELONS</v>
      </c>
    </row>
    <row r="8925" spans="1:9" x14ac:dyDescent="0.2">
      <c r="A8925">
        <v>2019</v>
      </c>
      <c r="B8925">
        <v>8</v>
      </c>
      <c r="C8925" t="s">
        <v>427</v>
      </c>
      <c r="D8925" t="s">
        <v>240</v>
      </c>
      <c r="E8925" t="s">
        <v>23</v>
      </c>
      <c r="F8925" t="s">
        <v>52</v>
      </c>
      <c r="G8925">
        <v>0</v>
      </c>
      <c r="H8925">
        <v>79</v>
      </c>
      <c r="I8925" t="str">
        <f>INDEX('DATA - Teams'!$C:$C,MATCH(C8925,'DATA - Teams'!$B:$B,0))</f>
        <v>MELONS</v>
      </c>
    </row>
    <row r="8926" spans="1:9" x14ac:dyDescent="0.2">
      <c r="A8926">
        <v>2019</v>
      </c>
      <c r="B8926">
        <v>8</v>
      </c>
      <c r="C8926" t="s">
        <v>427</v>
      </c>
      <c r="D8926" t="s">
        <v>409</v>
      </c>
      <c r="E8926" t="s">
        <v>16</v>
      </c>
      <c r="F8926" t="s">
        <v>43</v>
      </c>
      <c r="G8926">
        <v>0</v>
      </c>
      <c r="H8926">
        <v>125</v>
      </c>
      <c r="I8926" t="str">
        <f>INDEX('DATA - Teams'!$C:$C,MATCH(C8926,'DATA - Teams'!$B:$B,0))</f>
        <v>MELONS</v>
      </c>
    </row>
    <row r="8927" spans="1:9" x14ac:dyDescent="0.2">
      <c r="A8927">
        <v>2019</v>
      </c>
      <c r="B8927">
        <v>8</v>
      </c>
      <c r="C8927" t="s">
        <v>427</v>
      </c>
      <c r="D8927" t="s">
        <v>163</v>
      </c>
      <c r="E8927" t="s">
        <v>16</v>
      </c>
      <c r="F8927" t="s">
        <v>38</v>
      </c>
      <c r="G8927">
        <v>0</v>
      </c>
      <c r="H8927">
        <v>41</v>
      </c>
      <c r="I8927" t="str">
        <f>INDEX('DATA - Teams'!$C:$C,MATCH(C8927,'DATA - Teams'!$B:$B,0))</f>
        <v>MELONS</v>
      </c>
    </row>
    <row r="8928" spans="1:9" x14ac:dyDescent="0.2">
      <c r="A8928">
        <v>2019</v>
      </c>
      <c r="B8928">
        <v>8</v>
      </c>
      <c r="C8928" t="s">
        <v>427</v>
      </c>
      <c r="D8928" t="s">
        <v>282</v>
      </c>
      <c r="E8928" t="s">
        <v>14</v>
      </c>
      <c r="F8928" t="s">
        <v>41</v>
      </c>
      <c r="G8928">
        <v>92</v>
      </c>
      <c r="H8928">
        <v>99</v>
      </c>
      <c r="I8928" t="str">
        <f>INDEX('DATA - Teams'!$C:$C,MATCH(C8928,'DATA - Teams'!$B:$B,0))</f>
        <v>MELONS</v>
      </c>
    </row>
    <row r="8929" spans="1:9" x14ac:dyDescent="0.2">
      <c r="A8929">
        <v>2019</v>
      </c>
      <c r="B8929">
        <v>8</v>
      </c>
      <c r="C8929" t="s">
        <v>427</v>
      </c>
      <c r="D8929" t="s">
        <v>188</v>
      </c>
      <c r="E8929" t="s">
        <v>32</v>
      </c>
      <c r="F8929" t="s">
        <v>41</v>
      </c>
      <c r="G8929">
        <v>0</v>
      </c>
      <c r="H8929">
        <v>75</v>
      </c>
      <c r="I8929" t="str">
        <f>INDEX('DATA - Teams'!$C:$C,MATCH(C8929,'DATA - Teams'!$B:$B,0))</f>
        <v>MELONS</v>
      </c>
    </row>
    <row r="8930" spans="1:9" x14ac:dyDescent="0.2">
      <c r="A8930">
        <v>2019</v>
      </c>
      <c r="B8930">
        <v>8</v>
      </c>
      <c r="C8930" t="s">
        <v>427</v>
      </c>
      <c r="D8930" t="s">
        <v>341</v>
      </c>
      <c r="E8930" t="s">
        <v>24</v>
      </c>
      <c r="F8930" t="s">
        <v>59</v>
      </c>
      <c r="G8930">
        <v>0</v>
      </c>
      <c r="H8930">
        <v>0</v>
      </c>
      <c r="I8930" t="str">
        <f>INDEX('DATA - Teams'!$C:$C,MATCH(C8930,'DATA - Teams'!$B:$B,0))</f>
        <v>MELONS</v>
      </c>
    </row>
    <row r="8931" spans="1:9" x14ac:dyDescent="0.2">
      <c r="A8931">
        <v>2019</v>
      </c>
      <c r="B8931">
        <v>8</v>
      </c>
      <c r="C8931" t="s">
        <v>427</v>
      </c>
      <c r="D8931" t="s">
        <v>242</v>
      </c>
      <c r="E8931" t="s">
        <v>36</v>
      </c>
      <c r="F8931" t="s">
        <v>59</v>
      </c>
      <c r="G8931">
        <v>0</v>
      </c>
      <c r="H8931">
        <v>0</v>
      </c>
      <c r="I8931" t="str">
        <f>INDEX('DATA - Teams'!$C:$C,MATCH(C8931,'DATA - Teams'!$B:$B,0))</f>
        <v>MELONS</v>
      </c>
    </row>
    <row r="8932" spans="1:9" x14ac:dyDescent="0.2">
      <c r="A8932">
        <v>2019</v>
      </c>
      <c r="B8932">
        <v>8</v>
      </c>
      <c r="C8932" t="s">
        <v>427</v>
      </c>
      <c r="D8932" t="s">
        <v>177</v>
      </c>
      <c r="E8932" t="s">
        <v>27</v>
      </c>
      <c r="F8932" t="s">
        <v>59</v>
      </c>
      <c r="G8932">
        <v>0</v>
      </c>
      <c r="H8932">
        <v>0</v>
      </c>
      <c r="I8932" t="str">
        <f>INDEX('DATA - Teams'!$C:$C,MATCH(C8932,'DATA - Teams'!$B:$B,0))</f>
        <v>MELONS</v>
      </c>
    </row>
    <row r="8933" spans="1:9" x14ac:dyDescent="0.2">
      <c r="A8933">
        <v>2019</v>
      </c>
      <c r="B8933">
        <v>8</v>
      </c>
      <c r="C8933" t="s">
        <v>427</v>
      </c>
      <c r="D8933" t="s">
        <v>437</v>
      </c>
      <c r="E8933" t="s">
        <v>27</v>
      </c>
      <c r="F8933" t="s">
        <v>59</v>
      </c>
      <c r="G8933">
        <v>0</v>
      </c>
      <c r="H8933">
        <v>70</v>
      </c>
      <c r="I8933" t="str">
        <f>INDEX('DATA - Teams'!$C:$C,MATCH(C8933,'DATA - Teams'!$B:$B,0))</f>
        <v>MELONS</v>
      </c>
    </row>
    <row r="8934" spans="1:9" x14ac:dyDescent="0.2">
      <c r="A8934">
        <v>2019</v>
      </c>
      <c r="B8934">
        <v>8</v>
      </c>
      <c r="C8934" t="s">
        <v>12</v>
      </c>
      <c r="D8934" t="s">
        <v>96</v>
      </c>
      <c r="E8934" t="s">
        <v>17</v>
      </c>
      <c r="F8934" t="s">
        <v>43</v>
      </c>
      <c r="G8934">
        <v>0</v>
      </c>
      <c r="H8934">
        <v>122</v>
      </c>
      <c r="I8934" t="str">
        <f>INDEX('DATA - Teams'!$C:$C,MATCH(C8934,'DATA - Teams'!$B:$B,0))</f>
        <v>LESTER</v>
      </c>
    </row>
    <row r="8935" spans="1:9" x14ac:dyDescent="0.2">
      <c r="A8935">
        <v>2019</v>
      </c>
      <c r="B8935">
        <v>8</v>
      </c>
      <c r="C8935" t="s">
        <v>12</v>
      </c>
      <c r="D8935" t="s">
        <v>118</v>
      </c>
      <c r="E8935" t="s">
        <v>17</v>
      </c>
      <c r="F8935" t="s">
        <v>41</v>
      </c>
      <c r="G8935">
        <v>0</v>
      </c>
      <c r="H8935">
        <v>175</v>
      </c>
      <c r="I8935" t="str">
        <f>INDEX('DATA - Teams'!$C:$C,MATCH(C8935,'DATA - Teams'!$B:$B,0))</f>
        <v>LESTER</v>
      </c>
    </row>
    <row r="8936" spans="1:9" x14ac:dyDescent="0.2">
      <c r="A8936">
        <v>2019</v>
      </c>
      <c r="B8936">
        <v>8</v>
      </c>
      <c r="C8936" t="s">
        <v>12</v>
      </c>
      <c r="D8936" t="s">
        <v>57</v>
      </c>
      <c r="E8936" t="s">
        <v>13</v>
      </c>
      <c r="F8936" t="s">
        <v>41</v>
      </c>
      <c r="G8936">
        <v>0</v>
      </c>
      <c r="H8936">
        <v>109</v>
      </c>
      <c r="I8936" t="str">
        <f>INDEX('DATA - Teams'!$C:$C,MATCH(C8936,'DATA - Teams'!$B:$B,0))</f>
        <v>LESTER</v>
      </c>
    </row>
    <row r="8937" spans="1:9" x14ac:dyDescent="0.2">
      <c r="A8937">
        <v>2019</v>
      </c>
      <c r="B8937">
        <v>8</v>
      </c>
      <c r="C8937" t="s">
        <v>12</v>
      </c>
      <c r="D8937" t="s">
        <v>326</v>
      </c>
      <c r="E8937" t="s">
        <v>33</v>
      </c>
      <c r="F8937" t="s">
        <v>41</v>
      </c>
      <c r="G8937">
        <v>0</v>
      </c>
      <c r="H8937">
        <v>100</v>
      </c>
      <c r="I8937" t="str">
        <f>INDEX('DATA - Teams'!$C:$C,MATCH(C8937,'DATA - Teams'!$B:$B,0))</f>
        <v>LESTER</v>
      </c>
    </row>
    <row r="8938" spans="1:9" x14ac:dyDescent="0.2">
      <c r="A8938">
        <v>2019</v>
      </c>
      <c r="B8938">
        <v>8</v>
      </c>
      <c r="C8938" t="s">
        <v>12</v>
      </c>
      <c r="D8938" t="s">
        <v>450</v>
      </c>
      <c r="E8938" t="s">
        <v>35</v>
      </c>
      <c r="F8938" t="s">
        <v>38</v>
      </c>
      <c r="G8938">
        <v>0</v>
      </c>
      <c r="H8938">
        <v>92</v>
      </c>
      <c r="I8938" t="str">
        <f>INDEX('DATA - Teams'!$C:$C,MATCH(C8938,'DATA - Teams'!$B:$B,0))</f>
        <v>LESTER</v>
      </c>
    </row>
    <row r="8939" spans="1:9" x14ac:dyDescent="0.2">
      <c r="A8939">
        <v>2019</v>
      </c>
      <c r="B8939">
        <v>8</v>
      </c>
      <c r="C8939" t="s">
        <v>12</v>
      </c>
      <c r="D8939" t="s">
        <v>189</v>
      </c>
      <c r="E8939" t="s">
        <v>35</v>
      </c>
      <c r="F8939" t="s">
        <v>43</v>
      </c>
      <c r="G8939">
        <v>0</v>
      </c>
      <c r="H8939">
        <v>104</v>
      </c>
      <c r="I8939" t="str">
        <f>INDEX('DATA - Teams'!$C:$C,MATCH(C8939,'DATA - Teams'!$B:$B,0))</f>
        <v>LESTER</v>
      </c>
    </row>
    <row r="8940" spans="1:9" x14ac:dyDescent="0.2">
      <c r="A8940">
        <v>2019</v>
      </c>
      <c r="B8940">
        <v>8</v>
      </c>
      <c r="C8940" t="s">
        <v>12</v>
      </c>
      <c r="D8940" t="s">
        <v>212</v>
      </c>
      <c r="E8940" t="s">
        <v>28</v>
      </c>
      <c r="F8940" t="s">
        <v>41</v>
      </c>
      <c r="G8940">
        <v>0</v>
      </c>
      <c r="H8940">
        <v>138</v>
      </c>
      <c r="I8940" t="str">
        <f>INDEX('DATA - Teams'!$C:$C,MATCH(C8940,'DATA - Teams'!$B:$B,0))</f>
        <v>LESTER</v>
      </c>
    </row>
    <row r="8941" spans="1:9" x14ac:dyDescent="0.2">
      <c r="A8941">
        <v>2019</v>
      </c>
      <c r="B8941">
        <v>8</v>
      </c>
      <c r="C8941" t="s">
        <v>12</v>
      </c>
      <c r="D8941" t="s">
        <v>206</v>
      </c>
      <c r="E8941" t="s">
        <v>28</v>
      </c>
      <c r="F8941" t="s">
        <v>38</v>
      </c>
      <c r="G8941">
        <v>0</v>
      </c>
      <c r="H8941">
        <v>111</v>
      </c>
      <c r="I8941" t="str">
        <f>INDEX('DATA - Teams'!$C:$C,MATCH(C8941,'DATA - Teams'!$B:$B,0))</f>
        <v>LESTER</v>
      </c>
    </row>
    <row r="8942" spans="1:9" x14ac:dyDescent="0.2">
      <c r="A8942">
        <v>2019</v>
      </c>
      <c r="B8942">
        <v>8</v>
      </c>
      <c r="C8942" t="s">
        <v>12</v>
      </c>
      <c r="D8942" t="s">
        <v>274</v>
      </c>
      <c r="E8942" t="s">
        <v>18</v>
      </c>
      <c r="F8942" t="s">
        <v>52</v>
      </c>
      <c r="G8942">
        <v>0</v>
      </c>
      <c r="H8942">
        <v>66</v>
      </c>
      <c r="I8942" t="str">
        <f>INDEX('DATA - Teams'!$C:$C,MATCH(C8942,'DATA - Teams'!$B:$B,0))</f>
        <v>LESTER</v>
      </c>
    </row>
    <row r="8943" spans="1:9" x14ac:dyDescent="0.2">
      <c r="A8943">
        <v>2019</v>
      </c>
      <c r="B8943">
        <v>8</v>
      </c>
      <c r="C8943" t="s">
        <v>12</v>
      </c>
      <c r="D8943" t="s">
        <v>393</v>
      </c>
      <c r="E8943" t="s">
        <v>20</v>
      </c>
      <c r="F8943" t="s">
        <v>38</v>
      </c>
      <c r="G8943">
        <v>0</v>
      </c>
      <c r="H8943">
        <v>162</v>
      </c>
      <c r="I8943" t="str">
        <f>INDEX('DATA - Teams'!$C:$C,MATCH(C8943,'DATA - Teams'!$B:$B,0))</f>
        <v>LESTER</v>
      </c>
    </row>
    <row r="8944" spans="1:9" x14ac:dyDescent="0.2">
      <c r="A8944">
        <v>2019</v>
      </c>
      <c r="B8944">
        <v>8</v>
      </c>
      <c r="C8944" t="s">
        <v>12</v>
      </c>
      <c r="D8944" t="s">
        <v>210</v>
      </c>
      <c r="E8944" t="s">
        <v>10</v>
      </c>
      <c r="F8944" t="s">
        <v>43</v>
      </c>
      <c r="G8944">
        <v>0</v>
      </c>
      <c r="H8944">
        <v>105</v>
      </c>
      <c r="I8944" t="str">
        <f>INDEX('DATA - Teams'!$C:$C,MATCH(C8944,'DATA - Teams'!$B:$B,0))</f>
        <v>LESTER</v>
      </c>
    </row>
    <row r="8945" spans="1:9" x14ac:dyDescent="0.2">
      <c r="A8945">
        <v>2019</v>
      </c>
      <c r="B8945">
        <v>8</v>
      </c>
      <c r="C8945" t="s">
        <v>12</v>
      </c>
      <c r="D8945" t="s">
        <v>362</v>
      </c>
      <c r="E8945" t="s">
        <v>10</v>
      </c>
      <c r="F8945" t="s">
        <v>38</v>
      </c>
      <c r="G8945">
        <v>0</v>
      </c>
      <c r="H8945">
        <v>70</v>
      </c>
      <c r="I8945" t="str">
        <f>INDEX('DATA - Teams'!$C:$C,MATCH(C8945,'DATA - Teams'!$B:$B,0))</f>
        <v>LESTER</v>
      </c>
    </row>
    <row r="8946" spans="1:9" x14ac:dyDescent="0.2">
      <c r="A8946">
        <v>2019</v>
      </c>
      <c r="B8946">
        <v>8</v>
      </c>
      <c r="C8946" t="s">
        <v>12</v>
      </c>
      <c r="D8946" t="s">
        <v>62</v>
      </c>
      <c r="E8946" t="s">
        <v>23</v>
      </c>
      <c r="F8946" t="s">
        <v>43</v>
      </c>
      <c r="G8946">
        <v>0</v>
      </c>
      <c r="H8946">
        <v>76</v>
      </c>
      <c r="I8946" t="str">
        <f>INDEX('DATA - Teams'!$C:$C,MATCH(C8946,'DATA - Teams'!$B:$B,0))</f>
        <v>LESTER</v>
      </c>
    </row>
    <row r="8947" spans="1:9" x14ac:dyDescent="0.2">
      <c r="A8947">
        <v>2019</v>
      </c>
      <c r="B8947">
        <v>8</v>
      </c>
      <c r="C8947" t="s">
        <v>12</v>
      </c>
      <c r="D8947" t="s">
        <v>266</v>
      </c>
      <c r="E8947" t="s">
        <v>16</v>
      </c>
      <c r="F8947" t="s">
        <v>41</v>
      </c>
      <c r="G8947">
        <v>0</v>
      </c>
      <c r="H8947">
        <v>122</v>
      </c>
      <c r="I8947" t="str">
        <f>INDEX('DATA - Teams'!$C:$C,MATCH(C8947,'DATA - Teams'!$B:$B,0))</f>
        <v>LESTER</v>
      </c>
    </row>
    <row r="8948" spans="1:9" x14ac:dyDescent="0.2">
      <c r="A8948">
        <v>2019</v>
      </c>
      <c r="B8948">
        <v>8</v>
      </c>
      <c r="C8948" t="s">
        <v>12</v>
      </c>
      <c r="D8948" t="s">
        <v>287</v>
      </c>
      <c r="E8948" t="s">
        <v>16</v>
      </c>
      <c r="F8948" t="s">
        <v>38</v>
      </c>
      <c r="G8948">
        <v>107</v>
      </c>
      <c r="H8948">
        <v>79</v>
      </c>
      <c r="I8948" t="str">
        <f>INDEX('DATA - Teams'!$C:$C,MATCH(C8948,'DATA - Teams'!$B:$B,0))</f>
        <v>LESTER</v>
      </c>
    </row>
    <row r="8949" spans="1:9" x14ac:dyDescent="0.2">
      <c r="A8949">
        <v>2019</v>
      </c>
      <c r="B8949">
        <v>8</v>
      </c>
      <c r="C8949" t="s">
        <v>12</v>
      </c>
      <c r="D8949" t="s">
        <v>67</v>
      </c>
      <c r="E8949" t="s">
        <v>31</v>
      </c>
      <c r="F8949" t="s">
        <v>43</v>
      </c>
      <c r="G8949">
        <v>0</v>
      </c>
      <c r="H8949">
        <v>49</v>
      </c>
      <c r="I8949" t="str">
        <f>INDEX('DATA - Teams'!$C:$C,MATCH(C8949,'DATA - Teams'!$B:$B,0))</f>
        <v>LESTER</v>
      </c>
    </row>
    <row r="8950" spans="1:9" x14ac:dyDescent="0.2">
      <c r="A8950">
        <v>2019</v>
      </c>
      <c r="B8950">
        <v>8</v>
      </c>
      <c r="C8950" t="s">
        <v>12</v>
      </c>
      <c r="D8950" t="s">
        <v>60</v>
      </c>
      <c r="E8950" t="s">
        <v>21</v>
      </c>
      <c r="F8950" t="s">
        <v>41</v>
      </c>
      <c r="G8950">
        <v>0</v>
      </c>
      <c r="H8950">
        <v>100</v>
      </c>
      <c r="I8950" t="str">
        <f>INDEX('DATA - Teams'!$C:$C,MATCH(C8950,'DATA - Teams'!$B:$B,0))</f>
        <v>LESTER</v>
      </c>
    </row>
    <row r="8951" spans="1:9" x14ac:dyDescent="0.2">
      <c r="A8951">
        <v>2019</v>
      </c>
      <c r="B8951">
        <v>8</v>
      </c>
      <c r="C8951" t="s">
        <v>12</v>
      </c>
      <c r="D8951" t="s">
        <v>369</v>
      </c>
      <c r="E8951" t="s">
        <v>32</v>
      </c>
      <c r="F8951" t="s">
        <v>41</v>
      </c>
      <c r="G8951">
        <v>94</v>
      </c>
      <c r="H8951">
        <v>104</v>
      </c>
      <c r="I8951" t="str">
        <f>INDEX('DATA - Teams'!$C:$C,MATCH(C8951,'DATA - Teams'!$B:$B,0))</f>
        <v>LESTER</v>
      </c>
    </row>
    <row r="8952" spans="1:9" x14ac:dyDescent="0.2">
      <c r="A8952">
        <v>2019</v>
      </c>
      <c r="B8952">
        <v>8</v>
      </c>
      <c r="C8952" t="s">
        <v>12</v>
      </c>
      <c r="D8952" t="s">
        <v>381</v>
      </c>
      <c r="E8952" t="s">
        <v>28</v>
      </c>
      <c r="F8952" t="s">
        <v>59</v>
      </c>
      <c r="G8952">
        <v>0</v>
      </c>
      <c r="H8952">
        <v>0</v>
      </c>
      <c r="I8952" t="str">
        <f>INDEX('DATA - Teams'!$C:$C,MATCH(C8952,'DATA - Teams'!$B:$B,0))</f>
        <v>LESTER</v>
      </c>
    </row>
    <row r="8953" spans="1:9" x14ac:dyDescent="0.2">
      <c r="A8953">
        <v>2019</v>
      </c>
      <c r="B8953">
        <v>8</v>
      </c>
      <c r="C8953" t="s">
        <v>12</v>
      </c>
      <c r="D8953" t="s">
        <v>204</v>
      </c>
      <c r="E8953" t="s">
        <v>20</v>
      </c>
      <c r="F8953" t="s">
        <v>59</v>
      </c>
      <c r="G8953">
        <v>0</v>
      </c>
      <c r="H8953">
        <v>59</v>
      </c>
      <c r="I8953" t="str">
        <f>INDEX('DATA - Teams'!$C:$C,MATCH(C8953,'DATA - Teams'!$B:$B,0))</f>
        <v>LESTER</v>
      </c>
    </row>
    <row r="8954" spans="1:9" x14ac:dyDescent="0.2">
      <c r="A8954">
        <v>2019</v>
      </c>
      <c r="B8954">
        <v>8</v>
      </c>
      <c r="C8954" t="s">
        <v>12</v>
      </c>
      <c r="D8954" t="s">
        <v>446</v>
      </c>
      <c r="E8954" t="s">
        <v>16</v>
      </c>
      <c r="F8954" t="s">
        <v>59</v>
      </c>
      <c r="G8954">
        <v>0</v>
      </c>
      <c r="H8954">
        <v>59</v>
      </c>
      <c r="I8954" t="str">
        <f>INDEX('DATA - Teams'!$C:$C,MATCH(C8954,'DATA - Teams'!$B:$B,0))</f>
        <v>LESTER</v>
      </c>
    </row>
    <row r="8955" spans="1:9" x14ac:dyDescent="0.2">
      <c r="A8955">
        <v>2019</v>
      </c>
      <c r="B8955">
        <v>8</v>
      </c>
      <c r="C8955" t="s">
        <v>12</v>
      </c>
      <c r="D8955" t="s">
        <v>133</v>
      </c>
      <c r="E8955" t="s">
        <v>21</v>
      </c>
      <c r="F8955" t="s">
        <v>59</v>
      </c>
      <c r="G8955">
        <v>0</v>
      </c>
      <c r="H8955">
        <v>120</v>
      </c>
      <c r="I8955" t="str">
        <f>INDEX('DATA - Teams'!$C:$C,MATCH(C8955,'DATA - Teams'!$B:$B,0))</f>
        <v>LESTER</v>
      </c>
    </row>
    <row r="8956" spans="1:9" x14ac:dyDescent="0.2">
      <c r="A8956">
        <v>2019</v>
      </c>
      <c r="B8956">
        <v>8</v>
      </c>
      <c r="C8956" t="s">
        <v>430</v>
      </c>
      <c r="D8956" t="s">
        <v>401</v>
      </c>
      <c r="E8956" t="s">
        <v>13</v>
      </c>
      <c r="F8956" t="s">
        <v>43</v>
      </c>
      <c r="G8956">
        <v>0</v>
      </c>
      <c r="H8956">
        <v>76</v>
      </c>
      <c r="I8956" t="str">
        <f>INDEX('DATA - Teams'!$C:$C,MATCH(C8956,'DATA - Teams'!$B:$B,0))</f>
        <v>RICHO</v>
      </c>
    </row>
    <row r="8957" spans="1:9" x14ac:dyDescent="0.2">
      <c r="A8957">
        <v>2019</v>
      </c>
      <c r="B8957">
        <v>8</v>
      </c>
      <c r="C8957" t="s">
        <v>430</v>
      </c>
      <c r="D8957" t="s">
        <v>249</v>
      </c>
      <c r="E8957" t="s">
        <v>13</v>
      </c>
      <c r="F8957" t="s">
        <v>41</v>
      </c>
      <c r="G8957">
        <v>0</v>
      </c>
      <c r="H8957">
        <v>113</v>
      </c>
      <c r="I8957" t="str">
        <f>INDEX('DATA - Teams'!$C:$C,MATCH(C8957,'DATA - Teams'!$B:$B,0))</f>
        <v>RICHO</v>
      </c>
    </row>
    <row r="8958" spans="1:9" x14ac:dyDescent="0.2">
      <c r="A8958">
        <v>2019</v>
      </c>
      <c r="B8958">
        <v>8</v>
      </c>
      <c r="C8958" t="s">
        <v>430</v>
      </c>
      <c r="D8958" t="s">
        <v>105</v>
      </c>
      <c r="E8958" t="s">
        <v>13</v>
      </c>
      <c r="F8958" t="s">
        <v>41</v>
      </c>
      <c r="G8958">
        <v>0</v>
      </c>
      <c r="H8958">
        <v>83</v>
      </c>
      <c r="I8958" t="str">
        <f>INDEX('DATA - Teams'!$C:$C,MATCH(C8958,'DATA - Teams'!$B:$B,0))</f>
        <v>RICHO</v>
      </c>
    </row>
    <row r="8959" spans="1:9" x14ac:dyDescent="0.2">
      <c r="A8959">
        <v>2019</v>
      </c>
      <c r="B8959">
        <v>8</v>
      </c>
      <c r="C8959" t="s">
        <v>430</v>
      </c>
      <c r="D8959" t="s">
        <v>428</v>
      </c>
      <c r="E8959" t="s">
        <v>33</v>
      </c>
      <c r="F8959" t="s">
        <v>38</v>
      </c>
      <c r="G8959">
        <v>0</v>
      </c>
      <c r="H8959">
        <v>66</v>
      </c>
      <c r="I8959" t="str">
        <f>INDEX('DATA - Teams'!$C:$C,MATCH(C8959,'DATA - Teams'!$B:$B,0))</f>
        <v>RICHO</v>
      </c>
    </row>
    <row r="8960" spans="1:9" x14ac:dyDescent="0.2">
      <c r="A8960">
        <v>2019</v>
      </c>
      <c r="B8960">
        <v>8</v>
      </c>
      <c r="C8960" t="s">
        <v>430</v>
      </c>
      <c r="D8960" t="s">
        <v>385</v>
      </c>
      <c r="E8960" t="s">
        <v>35</v>
      </c>
      <c r="F8960" t="s">
        <v>38</v>
      </c>
      <c r="G8960">
        <v>0</v>
      </c>
      <c r="H8960">
        <v>45</v>
      </c>
      <c r="I8960" t="str">
        <f>INDEX('DATA - Teams'!$C:$C,MATCH(C8960,'DATA - Teams'!$B:$B,0))</f>
        <v>RICHO</v>
      </c>
    </row>
    <row r="8961" spans="1:9" x14ac:dyDescent="0.2">
      <c r="A8961">
        <v>2019</v>
      </c>
      <c r="B8961">
        <v>8</v>
      </c>
      <c r="C8961" t="s">
        <v>430</v>
      </c>
      <c r="D8961" t="s">
        <v>268</v>
      </c>
      <c r="E8961" t="s">
        <v>18</v>
      </c>
      <c r="F8961" t="s">
        <v>43</v>
      </c>
      <c r="G8961">
        <v>0</v>
      </c>
      <c r="H8961">
        <v>79</v>
      </c>
      <c r="I8961" t="str">
        <f>INDEX('DATA - Teams'!$C:$C,MATCH(C8961,'DATA - Teams'!$B:$B,0))</f>
        <v>RICHO</v>
      </c>
    </row>
    <row r="8962" spans="1:9" x14ac:dyDescent="0.2">
      <c r="A8962">
        <v>2019</v>
      </c>
      <c r="B8962">
        <v>8</v>
      </c>
      <c r="C8962" t="s">
        <v>430</v>
      </c>
      <c r="D8962" t="s">
        <v>128</v>
      </c>
      <c r="E8962" t="s">
        <v>18</v>
      </c>
      <c r="F8962" t="s">
        <v>38</v>
      </c>
      <c r="G8962">
        <v>0</v>
      </c>
      <c r="H8962">
        <v>38</v>
      </c>
      <c r="I8962" t="str">
        <f>INDEX('DATA - Teams'!$C:$C,MATCH(C8962,'DATA - Teams'!$B:$B,0))</f>
        <v>RICHO</v>
      </c>
    </row>
    <row r="8963" spans="1:9" x14ac:dyDescent="0.2">
      <c r="A8963">
        <v>2019</v>
      </c>
      <c r="B8963">
        <v>8</v>
      </c>
      <c r="C8963" t="s">
        <v>430</v>
      </c>
      <c r="D8963" t="s">
        <v>119</v>
      </c>
      <c r="E8963" t="s">
        <v>18</v>
      </c>
      <c r="F8963" t="s">
        <v>41</v>
      </c>
      <c r="G8963">
        <v>0</v>
      </c>
      <c r="H8963">
        <v>114</v>
      </c>
      <c r="I8963" t="str">
        <f>INDEX('DATA - Teams'!$C:$C,MATCH(C8963,'DATA - Teams'!$B:$B,0))</f>
        <v>RICHO</v>
      </c>
    </row>
    <row r="8964" spans="1:9" x14ac:dyDescent="0.2">
      <c r="A8964">
        <v>2019</v>
      </c>
      <c r="B8964">
        <v>8</v>
      </c>
      <c r="C8964" t="s">
        <v>430</v>
      </c>
      <c r="D8964" t="s">
        <v>99</v>
      </c>
      <c r="E8964" t="s">
        <v>18</v>
      </c>
      <c r="F8964" t="s">
        <v>43</v>
      </c>
      <c r="G8964">
        <v>0</v>
      </c>
      <c r="H8964">
        <v>101</v>
      </c>
      <c r="I8964" t="str">
        <f>INDEX('DATA - Teams'!$C:$C,MATCH(C8964,'DATA - Teams'!$B:$B,0))</f>
        <v>RICHO</v>
      </c>
    </row>
    <row r="8965" spans="1:9" x14ac:dyDescent="0.2">
      <c r="A8965">
        <v>2019</v>
      </c>
      <c r="B8965">
        <v>8</v>
      </c>
      <c r="C8965" t="s">
        <v>430</v>
      </c>
      <c r="D8965" t="s">
        <v>146</v>
      </c>
      <c r="E8965" t="s">
        <v>20</v>
      </c>
      <c r="F8965" t="s">
        <v>52</v>
      </c>
      <c r="G8965">
        <v>0</v>
      </c>
      <c r="H8965">
        <v>60</v>
      </c>
      <c r="I8965" t="str">
        <f>INDEX('DATA - Teams'!$C:$C,MATCH(C8965,'DATA - Teams'!$B:$B,0))</f>
        <v>RICHO</v>
      </c>
    </row>
    <row r="8966" spans="1:9" x14ac:dyDescent="0.2">
      <c r="A8966">
        <v>2019</v>
      </c>
      <c r="B8966">
        <v>8</v>
      </c>
      <c r="C8966" t="s">
        <v>430</v>
      </c>
      <c r="D8966" t="s">
        <v>162</v>
      </c>
      <c r="E8966" t="s">
        <v>20</v>
      </c>
      <c r="F8966" t="s">
        <v>38</v>
      </c>
      <c r="G8966">
        <v>0</v>
      </c>
      <c r="H8966">
        <v>99</v>
      </c>
      <c r="I8966" t="str">
        <f>INDEX('DATA - Teams'!$C:$C,MATCH(C8966,'DATA - Teams'!$B:$B,0))</f>
        <v>RICHO</v>
      </c>
    </row>
    <row r="8967" spans="1:9" x14ac:dyDescent="0.2">
      <c r="A8967">
        <v>2019</v>
      </c>
      <c r="B8967">
        <v>8</v>
      </c>
      <c r="C8967" t="s">
        <v>430</v>
      </c>
      <c r="D8967" t="s">
        <v>299</v>
      </c>
      <c r="E8967" t="s">
        <v>22</v>
      </c>
      <c r="F8967" t="s">
        <v>41</v>
      </c>
      <c r="G8967">
        <v>0</v>
      </c>
      <c r="H8967">
        <v>99</v>
      </c>
      <c r="I8967" t="str">
        <f>INDEX('DATA - Teams'!$C:$C,MATCH(C8967,'DATA - Teams'!$B:$B,0))</f>
        <v>RICHO</v>
      </c>
    </row>
    <row r="8968" spans="1:9" x14ac:dyDescent="0.2">
      <c r="A8968">
        <v>2019</v>
      </c>
      <c r="B8968">
        <v>8</v>
      </c>
      <c r="C8968" t="s">
        <v>430</v>
      </c>
      <c r="D8968" t="s">
        <v>183</v>
      </c>
      <c r="E8968" t="s">
        <v>10</v>
      </c>
      <c r="F8968" t="s">
        <v>41</v>
      </c>
      <c r="G8968">
        <v>0</v>
      </c>
      <c r="H8968">
        <v>81</v>
      </c>
      <c r="I8968" t="str">
        <f>INDEX('DATA - Teams'!$C:$C,MATCH(C8968,'DATA - Teams'!$B:$B,0))</f>
        <v>RICHO</v>
      </c>
    </row>
    <row r="8969" spans="1:9" x14ac:dyDescent="0.2">
      <c r="A8969">
        <v>2019</v>
      </c>
      <c r="B8969">
        <v>8</v>
      </c>
      <c r="C8969" t="s">
        <v>430</v>
      </c>
      <c r="D8969" t="s">
        <v>184</v>
      </c>
      <c r="E8969" t="s">
        <v>10</v>
      </c>
      <c r="F8969" t="s">
        <v>38</v>
      </c>
      <c r="G8969">
        <v>0</v>
      </c>
      <c r="H8969">
        <v>71</v>
      </c>
      <c r="I8969" t="str">
        <f>INDEX('DATA - Teams'!$C:$C,MATCH(C8969,'DATA - Teams'!$B:$B,0))</f>
        <v>RICHO</v>
      </c>
    </row>
    <row r="8970" spans="1:9" x14ac:dyDescent="0.2">
      <c r="A8970">
        <v>2019</v>
      </c>
      <c r="B8970">
        <v>8</v>
      </c>
      <c r="C8970" t="s">
        <v>430</v>
      </c>
      <c r="D8970" t="s">
        <v>103</v>
      </c>
      <c r="E8970" t="s">
        <v>24</v>
      </c>
      <c r="F8970" t="s">
        <v>43</v>
      </c>
      <c r="G8970">
        <v>109</v>
      </c>
      <c r="H8970">
        <v>85</v>
      </c>
      <c r="I8970" t="str">
        <f>INDEX('DATA - Teams'!$C:$C,MATCH(C8970,'DATA - Teams'!$B:$B,0))</f>
        <v>RICHO</v>
      </c>
    </row>
    <row r="8971" spans="1:9" x14ac:dyDescent="0.2">
      <c r="A8971">
        <v>2019</v>
      </c>
      <c r="B8971">
        <v>8</v>
      </c>
      <c r="C8971" t="s">
        <v>430</v>
      </c>
      <c r="D8971" t="s">
        <v>167</v>
      </c>
      <c r="E8971" t="s">
        <v>14</v>
      </c>
      <c r="F8971" t="s">
        <v>41</v>
      </c>
      <c r="G8971">
        <v>0</v>
      </c>
      <c r="H8971">
        <v>71</v>
      </c>
      <c r="I8971" t="str">
        <f>INDEX('DATA - Teams'!$C:$C,MATCH(C8971,'DATA - Teams'!$B:$B,0))</f>
        <v>RICHO</v>
      </c>
    </row>
    <row r="8972" spans="1:9" x14ac:dyDescent="0.2">
      <c r="A8972">
        <v>2019</v>
      </c>
      <c r="B8972">
        <v>8</v>
      </c>
      <c r="C8972" t="s">
        <v>430</v>
      </c>
      <c r="D8972" t="s">
        <v>378</v>
      </c>
      <c r="E8972" t="s">
        <v>27</v>
      </c>
      <c r="F8972" t="s">
        <v>43</v>
      </c>
      <c r="G8972">
        <v>0</v>
      </c>
      <c r="H8972">
        <v>74</v>
      </c>
      <c r="I8972" t="str">
        <f>INDEX('DATA - Teams'!$C:$C,MATCH(C8972,'DATA - Teams'!$B:$B,0))</f>
        <v>RICHO</v>
      </c>
    </row>
    <row r="8973" spans="1:9" x14ac:dyDescent="0.2">
      <c r="A8973">
        <v>2019</v>
      </c>
      <c r="B8973">
        <v>8</v>
      </c>
      <c r="C8973" t="s">
        <v>430</v>
      </c>
      <c r="D8973" t="s">
        <v>50</v>
      </c>
      <c r="E8973" t="s">
        <v>32</v>
      </c>
      <c r="F8973" t="s">
        <v>41</v>
      </c>
      <c r="G8973">
        <v>0</v>
      </c>
      <c r="H8973">
        <v>154</v>
      </c>
      <c r="I8973" t="str">
        <f>INDEX('DATA - Teams'!$C:$C,MATCH(C8973,'DATA - Teams'!$B:$B,0))</f>
        <v>RICHO</v>
      </c>
    </row>
    <row r="8974" spans="1:9" x14ac:dyDescent="0.2">
      <c r="A8974">
        <v>2019</v>
      </c>
      <c r="B8974">
        <v>8</v>
      </c>
      <c r="C8974" t="s">
        <v>430</v>
      </c>
      <c r="D8974" t="s">
        <v>999</v>
      </c>
      <c r="E8974" t="s">
        <v>20</v>
      </c>
      <c r="F8974" t="s">
        <v>59</v>
      </c>
      <c r="G8974">
        <v>0</v>
      </c>
      <c r="H8974">
        <v>52</v>
      </c>
      <c r="I8974" t="str">
        <f>INDEX('DATA - Teams'!$C:$C,MATCH(C8974,'DATA - Teams'!$B:$B,0))</f>
        <v>RICHO</v>
      </c>
    </row>
    <row r="8975" spans="1:9" x14ac:dyDescent="0.2">
      <c r="A8975">
        <v>2019</v>
      </c>
      <c r="B8975">
        <v>8</v>
      </c>
      <c r="C8975" t="s">
        <v>430</v>
      </c>
      <c r="D8975" t="s">
        <v>380</v>
      </c>
      <c r="E8975" t="s">
        <v>22</v>
      </c>
      <c r="F8975" t="s">
        <v>59</v>
      </c>
      <c r="G8975">
        <v>0</v>
      </c>
      <c r="H8975">
        <v>67</v>
      </c>
      <c r="I8975" t="str">
        <f>INDEX('DATA - Teams'!$C:$C,MATCH(C8975,'DATA - Teams'!$B:$B,0))</f>
        <v>RICHO</v>
      </c>
    </row>
    <row r="8976" spans="1:9" x14ac:dyDescent="0.2">
      <c r="A8976">
        <v>2019</v>
      </c>
      <c r="B8976">
        <v>8</v>
      </c>
      <c r="C8976" t="s">
        <v>430</v>
      </c>
      <c r="D8976" t="s">
        <v>294</v>
      </c>
      <c r="E8976" t="s">
        <v>16</v>
      </c>
      <c r="F8976" t="s">
        <v>59</v>
      </c>
      <c r="G8976">
        <v>0</v>
      </c>
      <c r="H8976">
        <v>0</v>
      </c>
      <c r="I8976" t="str">
        <f>INDEX('DATA - Teams'!$C:$C,MATCH(C8976,'DATA - Teams'!$B:$B,0))</f>
        <v>RICHO</v>
      </c>
    </row>
    <row r="8977" spans="1:9" x14ac:dyDescent="0.2">
      <c r="A8977">
        <v>2019</v>
      </c>
      <c r="B8977">
        <v>8</v>
      </c>
      <c r="C8977" t="s">
        <v>430</v>
      </c>
      <c r="D8977" t="s">
        <v>147</v>
      </c>
      <c r="E8977" t="s">
        <v>14</v>
      </c>
      <c r="F8977" t="s">
        <v>59</v>
      </c>
      <c r="G8977">
        <v>0</v>
      </c>
      <c r="H8977">
        <v>32</v>
      </c>
      <c r="I8977" t="str">
        <f>INDEX('DATA - Teams'!$C:$C,MATCH(C8977,'DATA - Teams'!$B:$B,0))</f>
        <v>RICHO</v>
      </c>
    </row>
    <row r="8978" spans="1:9" x14ac:dyDescent="0.2">
      <c r="A8978">
        <v>2019</v>
      </c>
      <c r="B8978">
        <v>8</v>
      </c>
      <c r="C8978" t="s">
        <v>30</v>
      </c>
      <c r="D8978" t="s">
        <v>327</v>
      </c>
      <c r="E8978" t="s">
        <v>17</v>
      </c>
      <c r="F8978" t="s">
        <v>52</v>
      </c>
      <c r="G8978">
        <v>0</v>
      </c>
      <c r="H8978">
        <v>109</v>
      </c>
      <c r="I8978" t="str">
        <f>INDEX('DATA - Teams'!$C:$C,MATCH(C8978,'DATA - Teams'!$B:$B,0))</f>
        <v>GARTER</v>
      </c>
    </row>
    <row r="8979" spans="1:9" x14ac:dyDescent="0.2">
      <c r="A8979">
        <v>2019</v>
      </c>
      <c r="B8979">
        <v>8</v>
      </c>
      <c r="C8979" t="s">
        <v>30</v>
      </c>
      <c r="D8979" t="s">
        <v>271</v>
      </c>
      <c r="E8979" t="s">
        <v>33</v>
      </c>
      <c r="F8979" t="s">
        <v>41</v>
      </c>
      <c r="G8979">
        <v>101</v>
      </c>
      <c r="H8979">
        <v>85</v>
      </c>
      <c r="I8979" t="str">
        <f>INDEX('DATA - Teams'!$C:$C,MATCH(C8979,'DATA - Teams'!$B:$B,0))</f>
        <v>GARTER</v>
      </c>
    </row>
    <row r="8980" spans="1:9" x14ac:dyDescent="0.2">
      <c r="A8980">
        <v>2019</v>
      </c>
      <c r="B8980">
        <v>8</v>
      </c>
      <c r="C8980" t="s">
        <v>30</v>
      </c>
      <c r="D8980" t="s">
        <v>175</v>
      </c>
      <c r="E8980" t="s">
        <v>28</v>
      </c>
      <c r="F8980" t="s">
        <v>41</v>
      </c>
      <c r="G8980">
        <v>0</v>
      </c>
      <c r="H8980">
        <v>99</v>
      </c>
      <c r="I8980" t="str">
        <f>INDEX('DATA - Teams'!$C:$C,MATCH(C8980,'DATA - Teams'!$B:$B,0))</f>
        <v>GARTER</v>
      </c>
    </row>
    <row r="8981" spans="1:9" x14ac:dyDescent="0.2">
      <c r="A8981">
        <v>2019</v>
      </c>
      <c r="B8981">
        <v>8</v>
      </c>
      <c r="C8981" t="s">
        <v>30</v>
      </c>
      <c r="D8981" t="s">
        <v>135</v>
      </c>
      <c r="E8981" t="s">
        <v>22</v>
      </c>
      <c r="F8981" t="s">
        <v>38</v>
      </c>
      <c r="G8981">
        <v>0</v>
      </c>
      <c r="H8981">
        <v>78</v>
      </c>
      <c r="I8981" t="str">
        <f>INDEX('DATA - Teams'!$C:$C,MATCH(C8981,'DATA - Teams'!$B:$B,0))</f>
        <v>GARTER</v>
      </c>
    </row>
    <row r="8982" spans="1:9" x14ac:dyDescent="0.2">
      <c r="A8982">
        <v>2019</v>
      </c>
      <c r="B8982">
        <v>8</v>
      </c>
      <c r="C8982" t="s">
        <v>30</v>
      </c>
      <c r="D8982" t="s">
        <v>359</v>
      </c>
      <c r="E8982" t="s">
        <v>10</v>
      </c>
      <c r="F8982" t="s">
        <v>43</v>
      </c>
      <c r="G8982">
        <v>0</v>
      </c>
      <c r="H8982">
        <v>84</v>
      </c>
      <c r="I8982" t="str">
        <f>INDEX('DATA - Teams'!$C:$C,MATCH(C8982,'DATA - Teams'!$B:$B,0))</f>
        <v>GARTER</v>
      </c>
    </row>
    <row r="8983" spans="1:9" x14ac:dyDescent="0.2">
      <c r="A8983">
        <v>2019</v>
      </c>
      <c r="B8983">
        <v>8</v>
      </c>
      <c r="C8983" t="s">
        <v>30</v>
      </c>
      <c r="D8983" t="s">
        <v>209</v>
      </c>
      <c r="E8983" t="s">
        <v>10</v>
      </c>
      <c r="F8983" t="s">
        <v>41</v>
      </c>
      <c r="G8983">
        <v>0</v>
      </c>
      <c r="H8983">
        <v>129</v>
      </c>
      <c r="I8983" t="str">
        <f>INDEX('DATA - Teams'!$C:$C,MATCH(C8983,'DATA - Teams'!$B:$B,0))</f>
        <v>GARTER</v>
      </c>
    </row>
    <row r="8984" spans="1:9" x14ac:dyDescent="0.2">
      <c r="A8984">
        <v>2019</v>
      </c>
      <c r="B8984">
        <v>8</v>
      </c>
      <c r="C8984" t="s">
        <v>30</v>
      </c>
      <c r="D8984" t="s">
        <v>139</v>
      </c>
      <c r="E8984" t="s">
        <v>24</v>
      </c>
      <c r="F8984" t="s">
        <v>38</v>
      </c>
      <c r="G8984">
        <v>0</v>
      </c>
      <c r="H8984">
        <v>64</v>
      </c>
      <c r="I8984" t="str">
        <f>INDEX('DATA - Teams'!$C:$C,MATCH(C8984,'DATA - Teams'!$B:$B,0))</f>
        <v>GARTER</v>
      </c>
    </row>
    <row r="8985" spans="1:9" x14ac:dyDescent="0.2">
      <c r="A8985">
        <v>2019</v>
      </c>
      <c r="B8985">
        <v>8</v>
      </c>
      <c r="C8985" t="s">
        <v>30</v>
      </c>
      <c r="D8985" t="s">
        <v>261</v>
      </c>
      <c r="E8985" t="s">
        <v>36</v>
      </c>
      <c r="F8985" t="s">
        <v>43</v>
      </c>
      <c r="G8985">
        <v>0</v>
      </c>
      <c r="H8985">
        <v>96</v>
      </c>
      <c r="I8985" t="str">
        <f>INDEX('DATA - Teams'!$C:$C,MATCH(C8985,'DATA - Teams'!$B:$B,0))</f>
        <v>GARTER</v>
      </c>
    </row>
    <row r="8986" spans="1:9" x14ac:dyDescent="0.2">
      <c r="A8986">
        <v>2019</v>
      </c>
      <c r="B8986">
        <v>8</v>
      </c>
      <c r="C8986" t="s">
        <v>30</v>
      </c>
      <c r="D8986" t="s">
        <v>346</v>
      </c>
      <c r="E8986" t="s">
        <v>36</v>
      </c>
      <c r="F8986" t="s">
        <v>41</v>
      </c>
      <c r="G8986">
        <v>0</v>
      </c>
      <c r="H8986">
        <v>78</v>
      </c>
      <c r="I8986" t="str">
        <f>INDEX('DATA - Teams'!$C:$C,MATCH(C8986,'DATA - Teams'!$B:$B,0))</f>
        <v>GARTER</v>
      </c>
    </row>
    <row r="8987" spans="1:9" x14ac:dyDescent="0.2">
      <c r="A8987">
        <v>2019</v>
      </c>
      <c r="B8987">
        <v>8</v>
      </c>
      <c r="C8987" t="s">
        <v>30</v>
      </c>
      <c r="D8987" t="s">
        <v>276</v>
      </c>
      <c r="E8987" t="s">
        <v>36</v>
      </c>
      <c r="F8987" t="s">
        <v>43</v>
      </c>
      <c r="G8987">
        <v>0</v>
      </c>
      <c r="H8987">
        <v>91</v>
      </c>
      <c r="I8987" t="str">
        <f>INDEX('DATA - Teams'!$C:$C,MATCH(C8987,'DATA - Teams'!$B:$B,0))</f>
        <v>GARTER</v>
      </c>
    </row>
    <row r="8988" spans="1:9" x14ac:dyDescent="0.2">
      <c r="A8988">
        <v>2019</v>
      </c>
      <c r="B8988">
        <v>8</v>
      </c>
      <c r="C8988" t="s">
        <v>30</v>
      </c>
      <c r="D8988" t="s">
        <v>81</v>
      </c>
      <c r="E8988" t="s">
        <v>31</v>
      </c>
      <c r="F8988" t="s">
        <v>41</v>
      </c>
      <c r="G8988">
        <v>0</v>
      </c>
      <c r="H8988">
        <v>116</v>
      </c>
      <c r="I8988" t="str">
        <f>INDEX('DATA - Teams'!$C:$C,MATCH(C8988,'DATA - Teams'!$B:$B,0))</f>
        <v>GARTER</v>
      </c>
    </row>
    <row r="8989" spans="1:9" x14ac:dyDescent="0.2">
      <c r="A8989">
        <v>2019</v>
      </c>
      <c r="B8989">
        <v>8</v>
      </c>
      <c r="C8989" t="s">
        <v>30</v>
      </c>
      <c r="D8989" t="s">
        <v>325</v>
      </c>
      <c r="E8989" t="s">
        <v>21</v>
      </c>
      <c r="F8989" t="s">
        <v>41</v>
      </c>
      <c r="G8989">
        <v>96</v>
      </c>
      <c r="H8989">
        <v>93</v>
      </c>
      <c r="I8989" t="str">
        <f>INDEX('DATA - Teams'!$C:$C,MATCH(C8989,'DATA - Teams'!$B:$B,0))</f>
        <v>GARTER</v>
      </c>
    </row>
    <row r="8990" spans="1:9" x14ac:dyDescent="0.2">
      <c r="A8990">
        <v>2019</v>
      </c>
      <c r="B8990">
        <v>8</v>
      </c>
      <c r="C8990" t="s">
        <v>30</v>
      </c>
      <c r="D8990" t="s">
        <v>433</v>
      </c>
      <c r="E8990" t="s">
        <v>21</v>
      </c>
      <c r="F8990" t="s">
        <v>38</v>
      </c>
      <c r="G8990">
        <v>0</v>
      </c>
      <c r="H8990">
        <v>85</v>
      </c>
      <c r="I8990" t="str">
        <f>INDEX('DATA - Teams'!$C:$C,MATCH(C8990,'DATA - Teams'!$B:$B,0))</f>
        <v>GARTER</v>
      </c>
    </row>
    <row r="8991" spans="1:9" x14ac:dyDescent="0.2">
      <c r="A8991">
        <v>2019</v>
      </c>
      <c r="B8991">
        <v>8</v>
      </c>
      <c r="C8991" t="s">
        <v>30</v>
      </c>
      <c r="D8991" t="s">
        <v>320</v>
      </c>
      <c r="E8991" t="s">
        <v>14</v>
      </c>
      <c r="F8991" t="s">
        <v>43</v>
      </c>
      <c r="G8991">
        <v>0</v>
      </c>
      <c r="H8991">
        <v>112</v>
      </c>
      <c r="I8991" t="str">
        <f>INDEX('DATA - Teams'!$C:$C,MATCH(C8991,'DATA - Teams'!$B:$B,0))</f>
        <v>GARTER</v>
      </c>
    </row>
    <row r="8992" spans="1:9" x14ac:dyDescent="0.2">
      <c r="A8992">
        <v>2019</v>
      </c>
      <c r="B8992">
        <v>8</v>
      </c>
      <c r="C8992" t="s">
        <v>30</v>
      </c>
      <c r="D8992" t="s">
        <v>937</v>
      </c>
      <c r="E8992" t="s">
        <v>14</v>
      </c>
      <c r="F8992" t="s">
        <v>38</v>
      </c>
      <c r="G8992">
        <v>0</v>
      </c>
      <c r="H8992">
        <v>72</v>
      </c>
      <c r="I8992" t="str">
        <f>INDEX('DATA - Teams'!$C:$C,MATCH(C8992,'DATA - Teams'!$B:$B,0))</f>
        <v>GARTER</v>
      </c>
    </row>
    <row r="8993" spans="1:9" x14ac:dyDescent="0.2">
      <c r="A8993">
        <v>2019</v>
      </c>
      <c r="B8993">
        <v>8</v>
      </c>
      <c r="C8993" t="s">
        <v>30</v>
      </c>
      <c r="D8993" t="s">
        <v>373</v>
      </c>
      <c r="E8993" t="s">
        <v>32</v>
      </c>
      <c r="F8993" t="s">
        <v>41</v>
      </c>
      <c r="G8993">
        <v>0</v>
      </c>
      <c r="H8993">
        <v>71</v>
      </c>
      <c r="I8993" t="str">
        <f>INDEX('DATA - Teams'!$C:$C,MATCH(C8993,'DATA - Teams'!$B:$B,0))</f>
        <v>GARTER</v>
      </c>
    </row>
    <row r="8994" spans="1:9" x14ac:dyDescent="0.2">
      <c r="A8994">
        <v>2019</v>
      </c>
      <c r="B8994">
        <v>8</v>
      </c>
      <c r="C8994" t="s">
        <v>30</v>
      </c>
      <c r="D8994" t="s">
        <v>357</v>
      </c>
      <c r="E8994" t="s">
        <v>32</v>
      </c>
      <c r="F8994" t="s">
        <v>43</v>
      </c>
      <c r="G8994">
        <v>0</v>
      </c>
      <c r="H8994">
        <v>92</v>
      </c>
      <c r="I8994" t="str">
        <f>INDEX('DATA - Teams'!$C:$C,MATCH(C8994,'DATA - Teams'!$B:$B,0))</f>
        <v>GARTER</v>
      </c>
    </row>
    <row r="8995" spans="1:9" x14ac:dyDescent="0.2">
      <c r="A8995">
        <v>2019</v>
      </c>
      <c r="B8995">
        <v>8</v>
      </c>
      <c r="C8995" t="s">
        <v>30</v>
      </c>
      <c r="D8995" t="s">
        <v>131</v>
      </c>
      <c r="E8995" t="s">
        <v>32</v>
      </c>
      <c r="F8995" t="s">
        <v>38</v>
      </c>
      <c r="G8995">
        <v>89</v>
      </c>
      <c r="H8995">
        <v>29</v>
      </c>
      <c r="I8995" t="str">
        <f>INDEX('DATA - Teams'!$C:$C,MATCH(C8995,'DATA - Teams'!$B:$B,0))</f>
        <v>GARTER</v>
      </c>
    </row>
    <row r="8996" spans="1:9" x14ac:dyDescent="0.2">
      <c r="A8996">
        <v>2019</v>
      </c>
      <c r="B8996">
        <v>8</v>
      </c>
      <c r="C8996" t="s">
        <v>30</v>
      </c>
      <c r="D8996" t="s">
        <v>158</v>
      </c>
      <c r="E8996" t="s">
        <v>33</v>
      </c>
      <c r="F8996" t="s">
        <v>59</v>
      </c>
      <c r="G8996">
        <v>0</v>
      </c>
      <c r="H8996">
        <v>0</v>
      </c>
      <c r="I8996" t="str">
        <f>INDEX('DATA - Teams'!$C:$C,MATCH(C8996,'DATA - Teams'!$B:$B,0))</f>
        <v>GARTER</v>
      </c>
    </row>
    <row r="8997" spans="1:9" x14ac:dyDescent="0.2">
      <c r="A8997">
        <v>2019</v>
      </c>
      <c r="B8997">
        <v>8</v>
      </c>
      <c r="C8997" t="s">
        <v>30</v>
      </c>
      <c r="D8997" t="s">
        <v>58</v>
      </c>
      <c r="E8997" t="s">
        <v>18</v>
      </c>
      <c r="F8997" t="s">
        <v>59</v>
      </c>
      <c r="G8997">
        <v>0</v>
      </c>
      <c r="H8997">
        <v>49</v>
      </c>
      <c r="I8997" t="str">
        <f>INDEX('DATA - Teams'!$C:$C,MATCH(C8997,'DATA - Teams'!$B:$B,0))</f>
        <v>GARTER</v>
      </c>
    </row>
    <row r="8998" spans="1:9" x14ac:dyDescent="0.2">
      <c r="A8998">
        <v>2019</v>
      </c>
      <c r="B8998">
        <v>8</v>
      </c>
      <c r="C8998" t="s">
        <v>30</v>
      </c>
      <c r="D8998" t="s">
        <v>417</v>
      </c>
      <c r="E8998" t="s">
        <v>14</v>
      </c>
      <c r="F8998" t="s">
        <v>59</v>
      </c>
      <c r="G8998">
        <v>0</v>
      </c>
      <c r="H8998">
        <v>0</v>
      </c>
      <c r="I8998" t="str">
        <f>INDEX('DATA - Teams'!$C:$C,MATCH(C8998,'DATA - Teams'!$B:$B,0))</f>
        <v>GARTER</v>
      </c>
    </row>
    <row r="8999" spans="1:9" x14ac:dyDescent="0.2">
      <c r="A8999">
        <v>2019</v>
      </c>
      <c r="B8999">
        <v>8</v>
      </c>
      <c r="C8999" t="s">
        <v>30</v>
      </c>
      <c r="D8999" t="s">
        <v>226</v>
      </c>
      <c r="E8999" t="s">
        <v>32</v>
      </c>
      <c r="F8999" t="s">
        <v>59</v>
      </c>
      <c r="G8999">
        <v>0</v>
      </c>
      <c r="H8999">
        <v>0</v>
      </c>
      <c r="I8999" t="str">
        <f>INDEX('DATA - Teams'!$C:$C,MATCH(C8999,'DATA - Teams'!$B:$B,0))</f>
        <v>GARTER</v>
      </c>
    </row>
    <row r="9000" spans="1:9" x14ac:dyDescent="0.2">
      <c r="A9000">
        <v>2019</v>
      </c>
      <c r="B9000">
        <v>8</v>
      </c>
      <c r="C9000" t="s">
        <v>434</v>
      </c>
      <c r="D9000" t="s">
        <v>140</v>
      </c>
      <c r="E9000" t="s">
        <v>35</v>
      </c>
      <c r="F9000" t="s">
        <v>38</v>
      </c>
      <c r="G9000">
        <v>0</v>
      </c>
      <c r="H9000">
        <v>55</v>
      </c>
      <c r="I9000" t="str">
        <f>INDEX('DATA - Teams'!$C:$C,MATCH(C9000,'DATA - Teams'!$B:$B,0))</f>
        <v>CHIEF</v>
      </c>
    </row>
    <row r="9001" spans="1:9" x14ac:dyDescent="0.2">
      <c r="A9001">
        <v>2019</v>
      </c>
      <c r="B9001">
        <v>8</v>
      </c>
      <c r="C9001" t="s">
        <v>434</v>
      </c>
      <c r="D9001" t="s">
        <v>398</v>
      </c>
      <c r="E9001" t="s">
        <v>28</v>
      </c>
      <c r="F9001" t="s">
        <v>41</v>
      </c>
      <c r="G9001">
        <v>0</v>
      </c>
      <c r="H9001">
        <v>107</v>
      </c>
      <c r="I9001" t="str">
        <f>INDEX('DATA - Teams'!$C:$C,MATCH(C9001,'DATA - Teams'!$B:$B,0))</f>
        <v>CHIEF</v>
      </c>
    </row>
    <row r="9002" spans="1:9" x14ac:dyDescent="0.2">
      <c r="A9002">
        <v>2019</v>
      </c>
      <c r="B9002">
        <v>8</v>
      </c>
      <c r="C9002" t="s">
        <v>434</v>
      </c>
      <c r="D9002" t="s">
        <v>352</v>
      </c>
      <c r="E9002" t="s">
        <v>18</v>
      </c>
      <c r="F9002" t="s">
        <v>43</v>
      </c>
      <c r="G9002">
        <v>0</v>
      </c>
      <c r="H9002">
        <v>83</v>
      </c>
      <c r="I9002" t="str">
        <f>INDEX('DATA - Teams'!$C:$C,MATCH(C9002,'DATA - Teams'!$B:$B,0))</f>
        <v>CHIEF</v>
      </c>
    </row>
    <row r="9003" spans="1:9" x14ac:dyDescent="0.2">
      <c r="A9003">
        <v>2019</v>
      </c>
      <c r="B9003">
        <v>8</v>
      </c>
      <c r="C9003" t="s">
        <v>434</v>
      </c>
      <c r="D9003" t="s">
        <v>319</v>
      </c>
      <c r="E9003" t="s">
        <v>20</v>
      </c>
      <c r="F9003" t="s">
        <v>43</v>
      </c>
      <c r="G9003">
        <v>0</v>
      </c>
      <c r="H9003">
        <v>74</v>
      </c>
      <c r="I9003" t="str">
        <f>INDEX('DATA - Teams'!$C:$C,MATCH(C9003,'DATA - Teams'!$B:$B,0))</f>
        <v>CHIEF</v>
      </c>
    </row>
    <row r="9004" spans="1:9" x14ac:dyDescent="0.2">
      <c r="A9004">
        <v>2019</v>
      </c>
      <c r="B9004">
        <v>8</v>
      </c>
      <c r="C9004" t="s">
        <v>434</v>
      </c>
      <c r="D9004" t="s">
        <v>286</v>
      </c>
      <c r="E9004" t="s">
        <v>20</v>
      </c>
      <c r="F9004" t="s">
        <v>38</v>
      </c>
      <c r="G9004">
        <v>0</v>
      </c>
      <c r="H9004">
        <v>100</v>
      </c>
      <c r="I9004" t="str">
        <f>INDEX('DATA - Teams'!$C:$C,MATCH(C9004,'DATA - Teams'!$B:$B,0))</f>
        <v>CHIEF</v>
      </c>
    </row>
    <row r="9005" spans="1:9" x14ac:dyDescent="0.2">
      <c r="A9005">
        <v>2019</v>
      </c>
      <c r="B9005">
        <v>8</v>
      </c>
      <c r="C9005" t="s">
        <v>434</v>
      </c>
      <c r="D9005" t="s">
        <v>244</v>
      </c>
      <c r="E9005" t="s">
        <v>20</v>
      </c>
      <c r="F9005" t="s">
        <v>41</v>
      </c>
      <c r="G9005">
        <v>0</v>
      </c>
      <c r="H9005">
        <v>0</v>
      </c>
      <c r="I9005" t="str">
        <f>INDEX('DATA - Teams'!$C:$C,MATCH(C9005,'DATA - Teams'!$B:$B,0))</f>
        <v>CHIEF</v>
      </c>
    </row>
    <row r="9006" spans="1:9" x14ac:dyDescent="0.2">
      <c r="A9006">
        <v>2019</v>
      </c>
      <c r="B9006">
        <v>8</v>
      </c>
      <c r="C9006" t="s">
        <v>434</v>
      </c>
      <c r="D9006" t="s">
        <v>239</v>
      </c>
      <c r="E9006" t="s">
        <v>22</v>
      </c>
      <c r="F9006" t="s">
        <v>41</v>
      </c>
      <c r="G9006">
        <v>0</v>
      </c>
      <c r="H9006">
        <v>113</v>
      </c>
      <c r="I9006" t="str">
        <f>INDEX('DATA - Teams'!$C:$C,MATCH(C9006,'DATA - Teams'!$B:$B,0))</f>
        <v>CHIEF</v>
      </c>
    </row>
    <row r="9007" spans="1:9" x14ac:dyDescent="0.2">
      <c r="A9007">
        <v>2019</v>
      </c>
      <c r="B9007">
        <v>8</v>
      </c>
      <c r="C9007" t="s">
        <v>434</v>
      </c>
      <c r="D9007" t="s">
        <v>293</v>
      </c>
      <c r="E9007" t="s">
        <v>22</v>
      </c>
      <c r="F9007" t="s">
        <v>41</v>
      </c>
      <c r="G9007">
        <v>0</v>
      </c>
      <c r="H9007">
        <v>72</v>
      </c>
      <c r="I9007" t="str">
        <f>INDEX('DATA - Teams'!$C:$C,MATCH(C9007,'DATA - Teams'!$B:$B,0))</f>
        <v>CHIEF</v>
      </c>
    </row>
    <row r="9008" spans="1:9" x14ac:dyDescent="0.2">
      <c r="A9008">
        <v>2019</v>
      </c>
      <c r="B9008">
        <v>8</v>
      </c>
      <c r="C9008" t="s">
        <v>434</v>
      </c>
      <c r="D9008" t="s">
        <v>83</v>
      </c>
      <c r="E9008" t="s">
        <v>10</v>
      </c>
      <c r="F9008" t="s">
        <v>52</v>
      </c>
      <c r="G9008">
        <v>108</v>
      </c>
      <c r="H9008">
        <v>107</v>
      </c>
      <c r="I9008" t="str">
        <f>INDEX('DATA - Teams'!$C:$C,MATCH(C9008,'DATA - Teams'!$B:$B,0))</f>
        <v>CHIEF</v>
      </c>
    </row>
    <row r="9009" spans="1:9" x14ac:dyDescent="0.2">
      <c r="A9009">
        <v>2019</v>
      </c>
      <c r="B9009">
        <v>8</v>
      </c>
      <c r="C9009" t="s">
        <v>434</v>
      </c>
      <c r="D9009" t="s">
        <v>124</v>
      </c>
      <c r="E9009" t="s">
        <v>24</v>
      </c>
      <c r="F9009" t="s">
        <v>41</v>
      </c>
      <c r="G9009">
        <v>0</v>
      </c>
      <c r="H9009">
        <v>133</v>
      </c>
      <c r="I9009" t="str">
        <f>INDEX('DATA - Teams'!$C:$C,MATCH(C9009,'DATA - Teams'!$B:$B,0))</f>
        <v>CHIEF</v>
      </c>
    </row>
    <row r="9010" spans="1:9" x14ac:dyDescent="0.2">
      <c r="A9010">
        <v>2019</v>
      </c>
      <c r="B9010">
        <v>8</v>
      </c>
      <c r="C9010" t="s">
        <v>434</v>
      </c>
      <c r="D9010" t="s">
        <v>132</v>
      </c>
      <c r="E9010" t="s">
        <v>23</v>
      </c>
      <c r="F9010" t="s">
        <v>41</v>
      </c>
      <c r="G9010">
        <v>109</v>
      </c>
      <c r="H9010">
        <v>92</v>
      </c>
      <c r="I9010" t="str">
        <f>INDEX('DATA - Teams'!$C:$C,MATCH(C9010,'DATA - Teams'!$B:$B,0))</f>
        <v>CHIEF</v>
      </c>
    </row>
    <row r="9011" spans="1:9" x14ac:dyDescent="0.2">
      <c r="A9011">
        <v>2019</v>
      </c>
      <c r="B9011">
        <v>8</v>
      </c>
      <c r="C9011" t="s">
        <v>434</v>
      </c>
      <c r="D9011" t="s">
        <v>275</v>
      </c>
      <c r="E9011" t="s">
        <v>23</v>
      </c>
      <c r="F9011" t="s">
        <v>38</v>
      </c>
      <c r="G9011">
        <v>0</v>
      </c>
      <c r="H9011">
        <v>68</v>
      </c>
      <c r="I9011" t="str">
        <f>INDEX('DATA - Teams'!$C:$C,MATCH(C9011,'DATA - Teams'!$B:$B,0))</f>
        <v>CHIEF</v>
      </c>
    </row>
    <row r="9012" spans="1:9" x14ac:dyDescent="0.2">
      <c r="A9012">
        <v>2019</v>
      </c>
      <c r="B9012">
        <v>8</v>
      </c>
      <c r="C9012" t="s">
        <v>434</v>
      </c>
      <c r="D9012" t="s">
        <v>192</v>
      </c>
      <c r="E9012" t="s">
        <v>31</v>
      </c>
      <c r="F9012" t="s">
        <v>43</v>
      </c>
      <c r="G9012">
        <v>0</v>
      </c>
      <c r="H9012">
        <v>106</v>
      </c>
      <c r="I9012" t="str">
        <f>INDEX('DATA - Teams'!$C:$C,MATCH(C9012,'DATA - Teams'!$B:$B,0))</f>
        <v>CHIEF</v>
      </c>
    </row>
    <row r="9013" spans="1:9" x14ac:dyDescent="0.2">
      <c r="A9013">
        <v>2019</v>
      </c>
      <c r="B9013">
        <v>8</v>
      </c>
      <c r="C9013" t="s">
        <v>434</v>
      </c>
      <c r="D9013" t="s">
        <v>358</v>
      </c>
      <c r="E9013" t="s">
        <v>21</v>
      </c>
      <c r="F9013" t="s">
        <v>43</v>
      </c>
      <c r="G9013">
        <v>0</v>
      </c>
      <c r="H9013">
        <v>85</v>
      </c>
      <c r="I9013" t="str">
        <f>INDEX('DATA - Teams'!$C:$C,MATCH(C9013,'DATA - Teams'!$B:$B,0))</f>
        <v>CHIEF</v>
      </c>
    </row>
    <row r="9014" spans="1:9" x14ac:dyDescent="0.2">
      <c r="A9014">
        <v>2019</v>
      </c>
      <c r="B9014">
        <v>8</v>
      </c>
      <c r="C9014" t="s">
        <v>434</v>
      </c>
      <c r="D9014" t="s">
        <v>297</v>
      </c>
      <c r="E9014" t="s">
        <v>21</v>
      </c>
      <c r="F9014" t="s">
        <v>38</v>
      </c>
      <c r="G9014">
        <v>0</v>
      </c>
      <c r="H9014">
        <v>93</v>
      </c>
      <c r="I9014" t="str">
        <f>INDEX('DATA - Teams'!$C:$C,MATCH(C9014,'DATA - Teams'!$B:$B,0))</f>
        <v>CHIEF</v>
      </c>
    </row>
    <row r="9015" spans="1:9" x14ac:dyDescent="0.2">
      <c r="A9015">
        <v>2019</v>
      </c>
      <c r="B9015">
        <v>8</v>
      </c>
      <c r="C9015" t="s">
        <v>434</v>
      </c>
      <c r="D9015" t="s">
        <v>301</v>
      </c>
      <c r="E9015" t="s">
        <v>27</v>
      </c>
      <c r="F9015" t="s">
        <v>41</v>
      </c>
      <c r="G9015">
        <v>0</v>
      </c>
      <c r="H9015">
        <v>120</v>
      </c>
      <c r="I9015" t="str">
        <f>INDEX('DATA - Teams'!$C:$C,MATCH(C9015,'DATA - Teams'!$B:$B,0))</f>
        <v>CHIEF</v>
      </c>
    </row>
    <row r="9016" spans="1:9" x14ac:dyDescent="0.2">
      <c r="A9016">
        <v>2019</v>
      </c>
      <c r="B9016">
        <v>8</v>
      </c>
      <c r="C9016" t="s">
        <v>434</v>
      </c>
      <c r="D9016" t="s">
        <v>383</v>
      </c>
      <c r="E9016" t="s">
        <v>27</v>
      </c>
      <c r="F9016" t="s">
        <v>38</v>
      </c>
      <c r="G9016">
        <v>0</v>
      </c>
      <c r="H9016">
        <v>61</v>
      </c>
      <c r="I9016" t="str">
        <f>INDEX('DATA - Teams'!$C:$C,MATCH(C9016,'DATA - Teams'!$B:$B,0))</f>
        <v>CHIEF</v>
      </c>
    </row>
    <row r="9017" spans="1:9" x14ac:dyDescent="0.2">
      <c r="A9017">
        <v>2019</v>
      </c>
      <c r="B9017">
        <v>8</v>
      </c>
      <c r="C9017" t="s">
        <v>434</v>
      </c>
      <c r="D9017" t="s">
        <v>185</v>
      </c>
      <c r="E9017" t="s">
        <v>32</v>
      </c>
      <c r="F9017" t="s">
        <v>43</v>
      </c>
      <c r="G9017">
        <v>0</v>
      </c>
      <c r="H9017">
        <v>54</v>
      </c>
      <c r="I9017" t="str">
        <f>INDEX('DATA - Teams'!$C:$C,MATCH(C9017,'DATA - Teams'!$B:$B,0))</f>
        <v>CHIEF</v>
      </c>
    </row>
    <row r="9018" spans="1:9" x14ac:dyDescent="0.2">
      <c r="A9018">
        <v>2019</v>
      </c>
      <c r="B9018">
        <v>8</v>
      </c>
      <c r="C9018" t="s">
        <v>434</v>
      </c>
      <c r="D9018" t="s">
        <v>419</v>
      </c>
      <c r="E9018" t="s">
        <v>23</v>
      </c>
      <c r="F9018" t="s">
        <v>59</v>
      </c>
      <c r="G9018">
        <v>0</v>
      </c>
      <c r="H9018">
        <v>60</v>
      </c>
      <c r="I9018" t="str">
        <f>INDEX('DATA - Teams'!$C:$C,MATCH(C9018,'DATA - Teams'!$B:$B,0))</f>
        <v>CHIEF</v>
      </c>
    </row>
    <row r="9019" spans="1:9" x14ac:dyDescent="0.2">
      <c r="A9019">
        <v>2019</v>
      </c>
      <c r="B9019">
        <v>8</v>
      </c>
      <c r="C9019" t="s">
        <v>434</v>
      </c>
      <c r="D9019" t="s">
        <v>37</v>
      </c>
      <c r="E9019" t="s">
        <v>21</v>
      </c>
      <c r="F9019" t="s">
        <v>59</v>
      </c>
      <c r="G9019">
        <v>0</v>
      </c>
      <c r="H9019">
        <v>84</v>
      </c>
      <c r="I9019" t="str">
        <f>INDEX('DATA - Teams'!$C:$C,MATCH(C9019,'DATA - Teams'!$B:$B,0))</f>
        <v>CHIEF</v>
      </c>
    </row>
    <row r="9020" spans="1:9" x14ac:dyDescent="0.2">
      <c r="A9020">
        <v>2019</v>
      </c>
      <c r="B9020">
        <v>8</v>
      </c>
      <c r="C9020" t="s">
        <v>434</v>
      </c>
      <c r="D9020" t="s">
        <v>98</v>
      </c>
      <c r="E9020" t="s">
        <v>14</v>
      </c>
      <c r="F9020" t="s">
        <v>59</v>
      </c>
      <c r="G9020">
        <v>0</v>
      </c>
      <c r="H9020">
        <v>0</v>
      </c>
      <c r="I9020" t="str">
        <f>INDEX('DATA - Teams'!$C:$C,MATCH(C9020,'DATA - Teams'!$B:$B,0))</f>
        <v>CHIEF</v>
      </c>
    </row>
    <row r="9021" spans="1:9" x14ac:dyDescent="0.2">
      <c r="A9021">
        <v>2019</v>
      </c>
      <c r="B9021">
        <v>8</v>
      </c>
      <c r="C9021" t="s">
        <v>434</v>
      </c>
      <c r="D9021" t="s">
        <v>122</v>
      </c>
      <c r="E9021" t="s">
        <v>32</v>
      </c>
      <c r="F9021" t="s">
        <v>59</v>
      </c>
      <c r="G9021">
        <v>0</v>
      </c>
      <c r="H9021">
        <v>0</v>
      </c>
      <c r="I9021" t="str">
        <f>INDEX('DATA - Teams'!$C:$C,MATCH(C9021,'DATA - Teams'!$B:$B,0))</f>
        <v>CHIEF</v>
      </c>
    </row>
    <row r="9022" spans="1:9" x14ac:dyDescent="0.2">
      <c r="A9022">
        <v>2019</v>
      </c>
      <c r="B9022">
        <v>8</v>
      </c>
      <c r="C9022" t="s">
        <v>7</v>
      </c>
      <c r="D9022" t="s">
        <v>981</v>
      </c>
      <c r="E9022" t="s">
        <v>17</v>
      </c>
      <c r="F9022" t="s">
        <v>43</v>
      </c>
      <c r="G9022">
        <v>0</v>
      </c>
      <c r="H9022">
        <v>89</v>
      </c>
      <c r="I9022" t="str">
        <f>INDEX('DATA - Teams'!$C:$C,MATCH(C9022,'DATA - Teams'!$B:$B,0))</f>
        <v>JMERC</v>
      </c>
    </row>
    <row r="9023" spans="1:9" x14ac:dyDescent="0.2">
      <c r="A9023">
        <v>2019</v>
      </c>
      <c r="B9023">
        <v>8</v>
      </c>
      <c r="C9023" t="s">
        <v>7</v>
      </c>
      <c r="D9023" t="s">
        <v>179</v>
      </c>
      <c r="E9023" t="s">
        <v>35</v>
      </c>
      <c r="F9023" t="s">
        <v>38</v>
      </c>
      <c r="G9023">
        <v>0</v>
      </c>
      <c r="H9023">
        <v>94</v>
      </c>
      <c r="I9023" t="str">
        <f>INDEX('DATA - Teams'!$C:$C,MATCH(C9023,'DATA - Teams'!$B:$B,0))</f>
        <v>JMERC</v>
      </c>
    </row>
    <row r="9024" spans="1:9" x14ac:dyDescent="0.2">
      <c r="A9024">
        <v>2019</v>
      </c>
      <c r="B9024">
        <v>8</v>
      </c>
      <c r="C9024" t="s">
        <v>7</v>
      </c>
      <c r="D9024" t="s">
        <v>306</v>
      </c>
      <c r="E9024" t="s">
        <v>28</v>
      </c>
      <c r="F9024" t="s">
        <v>41</v>
      </c>
      <c r="G9024">
        <v>0</v>
      </c>
      <c r="H9024">
        <v>54</v>
      </c>
      <c r="I9024" t="str">
        <f>INDEX('DATA - Teams'!$C:$C,MATCH(C9024,'DATA - Teams'!$B:$B,0))</f>
        <v>JMERC</v>
      </c>
    </row>
    <row r="9025" spans="1:9" x14ac:dyDescent="0.2">
      <c r="A9025">
        <v>2019</v>
      </c>
      <c r="B9025">
        <v>8</v>
      </c>
      <c r="C9025" t="s">
        <v>7</v>
      </c>
      <c r="D9025" t="s">
        <v>248</v>
      </c>
      <c r="E9025" t="s">
        <v>28</v>
      </c>
      <c r="F9025" t="s">
        <v>43</v>
      </c>
      <c r="G9025">
        <v>0</v>
      </c>
      <c r="H9025">
        <v>71</v>
      </c>
      <c r="I9025" t="str">
        <f>INDEX('DATA - Teams'!$C:$C,MATCH(C9025,'DATA - Teams'!$B:$B,0))</f>
        <v>JMERC</v>
      </c>
    </row>
    <row r="9026" spans="1:9" x14ac:dyDescent="0.2">
      <c r="A9026">
        <v>2019</v>
      </c>
      <c r="B9026">
        <v>8</v>
      </c>
      <c r="C9026" t="s">
        <v>7</v>
      </c>
      <c r="D9026" t="s">
        <v>336</v>
      </c>
      <c r="E9026" t="s">
        <v>18</v>
      </c>
      <c r="F9026" t="s">
        <v>38</v>
      </c>
      <c r="G9026">
        <v>0</v>
      </c>
      <c r="H9026">
        <v>119</v>
      </c>
      <c r="I9026" t="str">
        <f>INDEX('DATA - Teams'!$C:$C,MATCH(C9026,'DATA - Teams'!$B:$B,0))</f>
        <v>JMERC</v>
      </c>
    </row>
    <row r="9027" spans="1:9" x14ac:dyDescent="0.2">
      <c r="A9027">
        <v>2019</v>
      </c>
      <c r="B9027">
        <v>8</v>
      </c>
      <c r="C9027" t="s">
        <v>7</v>
      </c>
      <c r="D9027" t="s">
        <v>445</v>
      </c>
      <c r="E9027" t="s">
        <v>18</v>
      </c>
      <c r="F9027" t="s">
        <v>41</v>
      </c>
      <c r="G9027">
        <v>0</v>
      </c>
      <c r="H9027">
        <v>94</v>
      </c>
      <c r="I9027" t="str">
        <f>INDEX('DATA - Teams'!$C:$C,MATCH(C9027,'DATA - Teams'!$B:$B,0))</f>
        <v>JMERC</v>
      </c>
    </row>
    <row r="9028" spans="1:9" x14ac:dyDescent="0.2">
      <c r="A9028">
        <v>2019</v>
      </c>
      <c r="B9028">
        <v>8</v>
      </c>
      <c r="C9028" t="s">
        <v>7</v>
      </c>
      <c r="D9028" t="s">
        <v>169</v>
      </c>
      <c r="E9028" t="s">
        <v>22</v>
      </c>
      <c r="F9028" t="s">
        <v>43</v>
      </c>
      <c r="G9028">
        <v>0</v>
      </c>
      <c r="H9028">
        <v>100</v>
      </c>
      <c r="I9028" t="str">
        <f>INDEX('DATA - Teams'!$C:$C,MATCH(C9028,'DATA - Teams'!$B:$B,0))</f>
        <v>JMERC</v>
      </c>
    </row>
    <row r="9029" spans="1:9" x14ac:dyDescent="0.2">
      <c r="A9029">
        <v>2019</v>
      </c>
      <c r="B9029">
        <v>8</v>
      </c>
      <c r="C9029" t="s">
        <v>7</v>
      </c>
      <c r="D9029" t="s">
        <v>39</v>
      </c>
      <c r="E9029" t="s">
        <v>22</v>
      </c>
      <c r="F9029" t="s">
        <v>41</v>
      </c>
      <c r="G9029">
        <v>0</v>
      </c>
      <c r="H9029">
        <v>135</v>
      </c>
      <c r="I9029" t="str">
        <f>INDEX('DATA - Teams'!$C:$C,MATCH(C9029,'DATA - Teams'!$B:$B,0))</f>
        <v>JMERC</v>
      </c>
    </row>
    <row r="9030" spans="1:9" x14ac:dyDescent="0.2">
      <c r="A9030">
        <v>2019</v>
      </c>
      <c r="B9030">
        <v>8</v>
      </c>
      <c r="C9030" t="s">
        <v>7</v>
      </c>
      <c r="D9030" t="s">
        <v>353</v>
      </c>
      <c r="E9030" t="s">
        <v>24</v>
      </c>
      <c r="F9030" t="s">
        <v>41</v>
      </c>
      <c r="G9030">
        <v>0</v>
      </c>
      <c r="H9030">
        <v>50</v>
      </c>
      <c r="I9030" t="str">
        <f>INDEX('DATA - Teams'!$C:$C,MATCH(C9030,'DATA - Teams'!$B:$B,0))</f>
        <v>JMERC</v>
      </c>
    </row>
    <row r="9031" spans="1:9" x14ac:dyDescent="0.2">
      <c r="A9031">
        <v>2019</v>
      </c>
      <c r="B9031">
        <v>8</v>
      </c>
      <c r="C9031" t="s">
        <v>7</v>
      </c>
      <c r="D9031" t="s">
        <v>285</v>
      </c>
      <c r="E9031" t="s">
        <v>23</v>
      </c>
      <c r="F9031" t="s">
        <v>38</v>
      </c>
      <c r="G9031">
        <v>0</v>
      </c>
      <c r="H9031">
        <v>87</v>
      </c>
      <c r="I9031" t="str">
        <f>INDEX('DATA - Teams'!$C:$C,MATCH(C9031,'DATA - Teams'!$B:$B,0))</f>
        <v>JMERC</v>
      </c>
    </row>
    <row r="9032" spans="1:9" x14ac:dyDescent="0.2">
      <c r="A9032">
        <v>2019</v>
      </c>
      <c r="B9032">
        <v>8</v>
      </c>
      <c r="C9032" t="s">
        <v>7</v>
      </c>
      <c r="D9032" t="s">
        <v>328</v>
      </c>
      <c r="E9032" t="s">
        <v>23</v>
      </c>
      <c r="F9032" t="s">
        <v>41</v>
      </c>
      <c r="G9032">
        <v>0</v>
      </c>
      <c r="H9032">
        <v>114</v>
      </c>
      <c r="I9032" t="str">
        <f>INDEX('DATA - Teams'!$C:$C,MATCH(C9032,'DATA - Teams'!$B:$B,0))</f>
        <v>JMERC</v>
      </c>
    </row>
    <row r="9033" spans="1:9" x14ac:dyDescent="0.2">
      <c r="A9033">
        <v>2019</v>
      </c>
      <c r="B9033">
        <v>8</v>
      </c>
      <c r="C9033" t="s">
        <v>7</v>
      </c>
      <c r="D9033" t="s">
        <v>388</v>
      </c>
      <c r="E9033" t="s">
        <v>23</v>
      </c>
      <c r="F9033" t="s">
        <v>41</v>
      </c>
      <c r="G9033">
        <v>0</v>
      </c>
      <c r="H9033">
        <v>89</v>
      </c>
      <c r="I9033" t="str">
        <f>INDEX('DATA - Teams'!$C:$C,MATCH(C9033,'DATA - Teams'!$B:$B,0))</f>
        <v>JMERC</v>
      </c>
    </row>
    <row r="9034" spans="1:9" x14ac:dyDescent="0.2">
      <c r="A9034">
        <v>2019</v>
      </c>
      <c r="B9034">
        <v>8</v>
      </c>
      <c r="C9034" t="s">
        <v>7</v>
      </c>
      <c r="D9034" t="s">
        <v>44</v>
      </c>
      <c r="E9034" t="s">
        <v>36</v>
      </c>
      <c r="F9034" t="s">
        <v>43</v>
      </c>
      <c r="G9034">
        <v>0</v>
      </c>
      <c r="H9034">
        <v>76</v>
      </c>
      <c r="I9034" t="str">
        <f>INDEX('DATA - Teams'!$C:$C,MATCH(C9034,'DATA - Teams'!$B:$B,0))</f>
        <v>JMERC</v>
      </c>
    </row>
    <row r="9035" spans="1:9" x14ac:dyDescent="0.2">
      <c r="A9035">
        <v>2019</v>
      </c>
      <c r="B9035">
        <v>8</v>
      </c>
      <c r="C9035" t="s">
        <v>7</v>
      </c>
      <c r="D9035" t="s">
        <v>291</v>
      </c>
      <c r="E9035" t="s">
        <v>36</v>
      </c>
      <c r="F9035" t="s">
        <v>38</v>
      </c>
      <c r="G9035">
        <v>0</v>
      </c>
      <c r="H9035">
        <v>64</v>
      </c>
      <c r="I9035" t="str">
        <f>INDEX('DATA - Teams'!$C:$C,MATCH(C9035,'DATA - Teams'!$B:$B,0))</f>
        <v>JMERC</v>
      </c>
    </row>
    <row r="9036" spans="1:9" x14ac:dyDescent="0.2">
      <c r="A9036">
        <v>2019</v>
      </c>
      <c r="B9036">
        <v>8</v>
      </c>
      <c r="C9036" t="s">
        <v>7</v>
      </c>
      <c r="D9036" t="s">
        <v>123</v>
      </c>
      <c r="E9036" t="s">
        <v>31</v>
      </c>
      <c r="F9036" t="s">
        <v>41</v>
      </c>
      <c r="G9036">
        <v>0</v>
      </c>
      <c r="H9036">
        <v>65</v>
      </c>
      <c r="I9036" t="str">
        <f>INDEX('DATA - Teams'!$C:$C,MATCH(C9036,'DATA - Teams'!$B:$B,0))</f>
        <v>JMERC</v>
      </c>
    </row>
    <row r="9037" spans="1:9" x14ac:dyDescent="0.2">
      <c r="A9037">
        <v>2019</v>
      </c>
      <c r="B9037">
        <v>8</v>
      </c>
      <c r="C9037" t="s">
        <v>7</v>
      </c>
      <c r="D9037" t="s">
        <v>171</v>
      </c>
      <c r="E9037" t="s">
        <v>31</v>
      </c>
      <c r="F9037" t="s">
        <v>38</v>
      </c>
      <c r="G9037">
        <v>0</v>
      </c>
      <c r="H9037">
        <v>64</v>
      </c>
      <c r="I9037" t="str">
        <f>INDEX('DATA - Teams'!$C:$C,MATCH(C9037,'DATA - Teams'!$B:$B,0))</f>
        <v>JMERC</v>
      </c>
    </row>
    <row r="9038" spans="1:9" x14ac:dyDescent="0.2">
      <c r="A9038">
        <v>2019</v>
      </c>
      <c r="B9038">
        <v>8</v>
      </c>
      <c r="C9038" t="s">
        <v>7</v>
      </c>
      <c r="D9038" t="s">
        <v>216</v>
      </c>
      <c r="E9038" t="s">
        <v>21</v>
      </c>
      <c r="F9038" t="s">
        <v>52</v>
      </c>
      <c r="G9038">
        <v>0</v>
      </c>
      <c r="H9038">
        <v>102</v>
      </c>
      <c r="I9038" t="str">
        <f>INDEX('DATA - Teams'!$C:$C,MATCH(C9038,'DATA - Teams'!$B:$B,0))</f>
        <v>JMERC</v>
      </c>
    </row>
    <row r="9039" spans="1:9" x14ac:dyDescent="0.2">
      <c r="A9039">
        <v>2019</v>
      </c>
      <c r="B9039">
        <v>8</v>
      </c>
      <c r="C9039" t="s">
        <v>7</v>
      </c>
      <c r="D9039" t="s">
        <v>245</v>
      </c>
      <c r="E9039" t="s">
        <v>32</v>
      </c>
      <c r="F9039" t="s">
        <v>43</v>
      </c>
      <c r="G9039">
        <v>0</v>
      </c>
      <c r="H9039">
        <v>82</v>
      </c>
      <c r="I9039" t="str">
        <f>INDEX('DATA - Teams'!$C:$C,MATCH(C9039,'DATA - Teams'!$B:$B,0))</f>
        <v>JMERC</v>
      </c>
    </row>
    <row r="9040" spans="1:9" x14ac:dyDescent="0.2">
      <c r="A9040">
        <v>2019</v>
      </c>
      <c r="B9040">
        <v>8</v>
      </c>
      <c r="C9040" t="s">
        <v>7</v>
      </c>
      <c r="D9040" t="s">
        <v>115</v>
      </c>
      <c r="E9040" t="s">
        <v>33</v>
      </c>
      <c r="F9040" t="s">
        <v>59</v>
      </c>
      <c r="G9040">
        <v>0</v>
      </c>
      <c r="H9040">
        <v>82</v>
      </c>
      <c r="I9040" t="str">
        <f>INDEX('DATA - Teams'!$C:$C,MATCH(C9040,'DATA - Teams'!$B:$B,0))</f>
        <v>JMERC</v>
      </c>
    </row>
    <row r="9041" spans="1:9" x14ac:dyDescent="0.2">
      <c r="A9041">
        <v>2019</v>
      </c>
      <c r="B9041">
        <v>8</v>
      </c>
      <c r="C9041" t="s">
        <v>7</v>
      </c>
      <c r="D9041" t="s">
        <v>129</v>
      </c>
      <c r="E9041" t="s">
        <v>20</v>
      </c>
      <c r="F9041" t="s">
        <v>59</v>
      </c>
      <c r="G9041">
        <v>0</v>
      </c>
      <c r="H9041">
        <v>0</v>
      </c>
      <c r="I9041" t="str">
        <f>INDEX('DATA - Teams'!$C:$C,MATCH(C9041,'DATA - Teams'!$B:$B,0))</f>
        <v>JMERC</v>
      </c>
    </row>
    <row r="9042" spans="1:9" x14ac:dyDescent="0.2">
      <c r="A9042">
        <v>2019</v>
      </c>
      <c r="B9042">
        <v>8</v>
      </c>
      <c r="C9042" t="s">
        <v>7</v>
      </c>
      <c r="D9042" t="s">
        <v>395</v>
      </c>
      <c r="E9042" t="s">
        <v>16</v>
      </c>
      <c r="F9042" t="s">
        <v>59</v>
      </c>
      <c r="G9042">
        <v>0</v>
      </c>
      <c r="H9042">
        <v>69</v>
      </c>
      <c r="I9042" t="str">
        <f>INDEX('DATA - Teams'!$C:$C,MATCH(C9042,'DATA - Teams'!$B:$B,0))</f>
        <v>JMERC</v>
      </c>
    </row>
    <row r="9043" spans="1:9" x14ac:dyDescent="0.2">
      <c r="A9043">
        <v>2019</v>
      </c>
      <c r="B9043">
        <v>8</v>
      </c>
      <c r="C9043" t="s">
        <v>7</v>
      </c>
      <c r="D9043" t="s">
        <v>134</v>
      </c>
      <c r="E9043" t="s">
        <v>27</v>
      </c>
      <c r="F9043" t="s">
        <v>59</v>
      </c>
      <c r="G9043">
        <v>0</v>
      </c>
      <c r="H9043">
        <v>0</v>
      </c>
      <c r="I9043" t="str">
        <f>INDEX('DATA - Teams'!$C:$C,MATCH(C9043,'DATA - Teams'!$B:$B,0))</f>
        <v>JMERC</v>
      </c>
    </row>
    <row r="9044" spans="1:9" x14ac:dyDescent="0.2">
      <c r="A9044">
        <v>2019</v>
      </c>
      <c r="B9044">
        <v>8</v>
      </c>
      <c r="C9044" t="s">
        <v>438</v>
      </c>
      <c r="D9044" t="s">
        <v>350</v>
      </c>
      <c r="E9044" t="s">
        <v>17</v>
      </c>
      <c r="F9044" t="s">
        <v>41</v>
      </c>
      <c r="G9044">
        <v>0</v>
      </c>
      <c r="H9044">
        <v>63</v>
      </c>
      <c r="I9044" t="str">
        <f>INDEX('DATA - Teams'!$C:$C,MATCH(C9044,'DATA - Teams'!$B:$B,0))</f>
        <v>KAPPAZ</v>
      </c>
    </row>
    <row r="9045" spans="1:9" x14ac:dyDescent="0.2">
      <c r="A9045">
        <v>2019</v>
      </c>
      <c r="B9045">
        <v>8</v>
      </c>
      <c r="C9045" t="s">
        <v>438</v>
      </c>
      <c r="D9045" t="s">
        <v>251</v>
      </c>
      <c r="E9045" t="s">
        <v>13</v>
      </c>
      <c r="F9045" t="s">
        <v>41</v>
      </c>
      <c r="G9045">
        <v>0</v>
      </c>
      <c r="H9045">
        <v>115</v>
      </c>
      <c r="I9045" t="str">
        <f>INDEX('DATA - Teams'!$C:$C,MATCH(C9045,'DATA - Teams'!$B:$B,0))</f>
        <v>KAPPAZ</v>
      </c>
    </row>
    <row r="9046" spans="1:9" x14ac:dyDescent="0.2">
      <c r="A9046">
        <v>2019</v>
      </c>
      <c r="B9046">
        <v>8</v>
      </c>
      <c r="C9046" t="s">
        <v>438</v>
      </c>
      <c r="D9046" t="s">
        <v>1000</v>
      </c>
      <c r="E9046" t="s">
        <v>33</v>
      </c>
      <c r="F9046" t="s">
        <v>38</v>
      </c>
      <c r="G9046">
        <v>0</v>
      </c>
      <c r="H9046">
        <v>87</v>
      </c>
      <c r="I9046" t="str">
        <f>INDEX('DATA - Teams'!$C:$C,MATCH(C9046,'DATA - Teams'!$B:$B,0))</f>
        <v>KAPPAZ</v>
      </c>
    </row>
    <row r="9047" spans="1:9" x14ac:dyDescent="0.2">
      <c r="A9047">
        <v>2019</v>
      </c>
      <c r="B9047">
        <v>8</v>
      </c>
      <c r="C9047" t="s">
        <v>438</v>
      </c>
      <c r="D9047" t="s">
        <v>157</v>
      </c>
      <c r="E9047" t="s">
        <v>33</v>
      </c>
      <c r="F9047" t="s">
        <v>52</v>
      </c>
      <c r="G9047">
        <v>0</v>
      </c>
      <c r="H9047">
        <v>141</v>
      </c>
      <c r="I9047" t="str">
        <f>INDEX('DATA - Teams'!$C:$C,MATCH(C9047,'DATA - Teams'!$B:$B,0))</f>
        <v>KAPPAZ</v>
      </c>
    </row>
    <row r="9048" spans="1:9" x14ac:dyDescent="0.2">
      <c r="A9048">
        <v>2019</v>
      </c>
      <c r="B9048">
        <v>8</v>
      </c>
      <c r="C9048" t="s">
        <v>438</v>
      </c>
      <c r="D9048" t="s">
        <v>74</v>
      </c>
      <c r="E9048" t="s">
        <v>35</v>
      </c>
      <c r="F9048" t="s">
        <v>41</v>
      </c>
      <c r="G9048">
        <v>0</v>
      </c>
      <c r="H9048">
        <v>78</v>
      </c>
      <c r="I9048" t="str">
        <f>INDEX('DATA - Teams'!$C:$C,MATCH(C9048,'DATA - Teams'!$B:$B,0))</f>
        <v>KAPPAZ</v>
      </c>
    </row>
    <row r="9049" spans="1:9" x14ac:dyDescent="0.2">
      <c r="A9049">
        <v>2019</v>
      </c>
      <c r="B9049">
        <v>8</v>
      </c>
      <c r="C9049" t="s">
        <v>438</v>
      </c>
      <c r="D9049" t="s">
        <v>65</v>
      </c>
      <c r="E9049" t="s">
        <v>35</v>
      </c>
      <c r="F9049" t="s">
        <v>41</v>
      </c>
      <c r="G9049">
        <v>0</v>
      </c>
      <c r="H9049">
        <v>106</v>
      </c>
      <c r="I9049" t="str">
        <f>INDEX('DATA - Teams'!$C:$C,MATCH(C9049,'DATA - Teams'!$B:$B,0))</f>
        <v>KAPPAZ</v>
      </c>
    </row>
    <row r="9050" spans="1:9" x14ac:dyDescent="0.2">
      <c r="A9050">
        <v>2019</v>
      </c>
      <c r="B9050">
        <v>8</v>
      </c>
      <c r="C9050" t="s">
        <v>438</v>
      </c>
      <c r="D9050" t="s">
        <v>141</v>
      </c>
      <c r="E9050" t="s">
        <v>28</v>
      </c>
      <c r="F9050" t="s">
        <v>43</v>
      </c>
      <c r="G9050">
        <v>0</v>
      </c>
      <c r="H9050">
        <v>100</v>
      </c>
      <c r="I9050" t="str">
        <f>INDEX('DATA - Teams'!$C:$C,MATCH(C9050,'DATA - Teams'!$B:$B,0))</f>
        <v>KAPPAZ</v>
      </c>
    </row>
    <row r="9051" spans="1:9" x14ac:dyDescent="0.2">
      <c r="A9051">
        <v>2019</v>
      </c>
      <c r="B9051">
        <v>8</v>
      </c>
      <c r="C9051" t="s">
        <v>438</v>
      </c>
      <c r="D9051" t="s">
        <v>347</v>
      </c>
      <c r="E9051" t="s">
        <v>20</v>
      </c>
      <c r="F9051" t="s">
        <v>43</v>
      </c>
      <c r="G9051">
        <v>0</v>
      </c>
      <c r="H9051">
        <v>94</v>
      </c>
      <c r="I9051" t="str">
        <f>INDEX('DATA - Teams'!$C:$C,MATCH(C9051,'DATA - Teams'!$B:$B,0))</f>
        <v>KAPPAZ</v>
      </c>
    </row>
    <row r="9052" spans="1:9" x14ac:dyDescent="0.2">
      <c r="A9052">
        <v>2019</v>
      </c>
      <c r="B9052">
        <v>8</v>
      </c>
      <c r="C9052" t="s">
        <v>438</v>
      </c>
      <c r="D9052" t="s">
        <v>61</v>
      </c>
      <c r="E9052" t="s">
        <v>20</v>
      </c>
      <c r="F9052" t="s">
        <v>41</v>
      </c>
      <c r="G9052">
        <v>0</v>
      </c>
      <c r="H9052">
        <v>124</v>
      </c>
      <c r="I9052" t="str">
        <f>INDEX('DATA - Teams'!$C:$C,MATCH(C9052,'DATA - Teams'!$B:$B,0))</f>
        <v>KAPPAZ</v>
      </c>
    </row>
    <row r="9053" spans="1:9" x14ac:dyDescent="0.2">
      <c r="A9053">
        <v>2019</v>
      </c>
      <c r="B9053">
        <v>8</v>
      </c>
      <c r="C9053" t="s">
        <v>438</v>
      </c>
      <c r="D9053" t="s">
        <v>298</v>
      </c>
      <c r="E9053" t="s">
        <v>22</v>
      </c>
      <c r="F9053" t="s">
        <v>38</v>
      </c>
      <c r="G9053">
        <v>96</v>
      </c>
      <c r="H9053">
        <v>79</v>
      </c>
      <c r="I9053" t="str">
        <f>INDEX('DATA - Teams'!$C:$C,MATCH(C9053,'DATA - Teams'!$B:$B,0))</f>
        <v>KAPPAZ</v>
      </c>
    </row>
    <row r="9054" spans="1:9" x14ac:dyDescent="0.2">
      <c r="A9054">
        <v>2019</v>
      </c>
      <c r="B9054">
        <v>8</v>
      </c>
      <c r="C9054" t="s">
        <v>438</v>
      </c>
      <c r="D9054" t="s">
        <v>46</v>
      </c>
      <c r="E9054" t="s">
        <v>10</v>
      </c>
      <c r="F9054" t="s">
        <v>41</v>
      </c>
      <c r="G9054">
        <v>0</v>
      </c>
      <c r="H9054">
        <v>82</v>
      </c>
      <c r="I9054" t="str">
        <f>INDEX('DATA - Teams'!$C:$C,MATCH(C9054,'DATA - Teams'!$B:$B,0))</f>
        <v>KAPPAZ</v>
      </c>
    </row>
    <row r="9055" spans="1:9" x14ac:dyDescent="0.2">
      <c r="A9055">
        <v>2019</v>
      </c>
      <c r="B9055">
        <v>8</v>
      </c>
      <c r="C9055" t="s">
        <v>438</v>
      </c>
      <c r="D9055" t="s">
        <v>53</v>
      </c>
      <c r="E9055" t="s">
        <v>24</v>
      </c>
      <c r="F9055" t="s">
        <v>38</v>
      </c>
      <c r="G9055">
        <v>0</v>
      </c>
      <c r="H9055">
        <v>112</v>
      </c>
      <c r="I9055" t="str">
        <f>INDEX('DATA - Teams'!$C:$C,MATCH(C9055,'DATA - Teams'!$B:$B,0))</f>
        <v>KAPPAZ</v>
      </c>
    </row>
    <row r="9056" spans="1:9" x14ac:dyDescent="0.2">
      <c r="A9056">
        <v>2019</v>
      </c>
      <c r="B9056">
        <v>8</v>
      </c>
      <c r="C9056" t="s">
        <v>438</v>
      </c>
      <c r="D9056" t="s">
        <v>1064</v>
      </c>
      <c r="E9056" t="s">
        <v>36</v>
      </c>
      <c r="F9056" t="s">
        <v>41</v>
      </c>
      <c r="G9056">
        <v>0</v>
      </c>
      <c r="H9056">
        <v>116</v>
      </c>
      <c r="I9056" t="str">
        <f>INDEX('DATA - Teams'!$C:$C,MATCH(C9056,'DATA - Teams'!$B:$B,0))</f>
        <v>KAPPAZ</v>
      </c>
    </row>
    <row r="9057" spans="1:9" x14ac:dyDescent="0.2">
      <c r="A9057">
        <v>2019</v>
      </c>
      <c r="B9057">
        <v>8</v>
      </c>
      <c r="C9057" t="s">
        <v>438</v>
      </c>
      <c r="D9057" t="s">
        <v>230</v>
      </c>
      <c r="E9057" t="s">
        <v>36</v>
      </c>
      <c r="F9057" t="s">
        <v>38</v>
      </c>
      <c r="G9057">
        <v>0</v>
      </c>
      <c r="H9057">
        <v>52</v>
      </c>
      <c r="I9057" t="str">
        <f>INDEX('DATA - Teams'!$C:$C,MATCH(C9057,'DATA - Teams'!$B:$B,0))</f>
        <v>KAPPAZ</v>
      </c>
    </row>
    <row r="9058" spans="1:9" x14ac:dyDescent="0.2">
      <c r="A9058">
        <v>2019</v>
      </c>
      <c r="B9058">
        <v>8</v>
      </c>
      <c r="C9058" t="s">
        <v>438</v>
      </c>
      <c r="D9058" t="s">
        <v>136</v>
      </c>
      <c r="E9058" t="s">
        <v>16</v>
      </c>
      <c r="F9058" t="s">
        <v>43</v>
      </c>
      <c r="G9058">
        <v>0</v>
      </c>
      <c r="H9058">
        <v>6</v>
      </c>
      <c r="I9058" t="str">
        <f>INDEX('DATA - Teams'!$C:$C,MATCH(C9058,'DATA - Teams'!$B:$B,0))</f>
        <v>KAPPAZ</v>
      </c>
    </row>
    <row r="9059" spans="1:9" x14ac:dyDescent="0.2">
      <c r="A9059">
        <v>2019</v>
      </c>
      <c r="B9059">
        <v>8</v>
      </c>
      <c r="C9059" t="s">
        <v>438</v>
      </c>
      <c r="D9059" t="s">
        <v>246</v>
      </c>
      <c r="E9059" t="s">
        <v>14</v>
      </c>
      <c r="F9059" t="s">
        <v>43</v>
      </c>
      <c r="G9059">
        <v>0</v>
      </c>
      <c r="H9059">
        <v>106</v>
      </c>
      <c r="I9059" t="str">
        <f>INDEX('DATA - Teams'!$C:$C,MATCH(C9059,'DATA - Teams'!$B:$B,0))</f>
        <v>KAPPAZ</v>
      </c>
    </row>
    <row r="9060" spans="1:9" x14ac:dyDescent="0.2">
      <c r="A9060">
        <v>2019</v>
      </c>
      <c r="B9060">
        <v>8</v>
      </c>
      <c r="C9060" t="s">
        <v>438</v>
      </c>
      <c r="D9060" t="s">
        <v>68</v>
      </c>
      <c r="E9060" t="s">
        <v>14</v>
      </c>
      <c r="F9060" t="s">
        <v>38</v>
      </c>
      <c r="G9060">
        <v>0</v>
      </c>
      <c r="H9060">
        <v>112</v>
      </c>
      <c r="I9060" t="str">
        <f>INDEX('DATA - Teams'!$C:$C,MATCH(C9060,'DATA - Teams'!$B:$B,0))</f>
        <v>KAPPAZ</v>
      </c>
    </row>
    <row r="9061" spans="1:9" x14ac:dyDescent="0.2">
      <c r="A9061">
        <v>2019</v>
      </c>
      <c r="B9061">
        <v>8</v>
      </c>
      <c r="C9061" t="s">
        <v>438</v>
      </c>
      <c r="D9061" t="s">
        <v>278</v>
      </c>
      <c r="E9061" t="s">
        <v>32</v>
      </c>
      <c r="F9061" t="s">
        <v>43</v>
      </c>
      <c r="G9061">
        <v>0</v>
      </c>
      <c r="H9061">
        <v>144</v>
      </c>
      <c r="I9061" t="str">
        <f>INDEX('DATA - Teams'!$C:$C,MATCH(C9061,'DATA - Teams'!$B:$B,0))</f>
        <v>KAPPAZ</v>
      </c>
    </row>
    <row r="9062" spans="1:9" x14ac:dyDescent="0.2">
      <c r="A9062">
        <v>2019</v>
      </c>
      <c r="B9062">
        <v>8</v>
      </c>
      <c r="C9062" t="s">
        <v>438</v>
      </c>
      <c r="D9062" t="s">
        <v>387</v>
      </c>
      <c r="E9062" t="s">
        <v>33</v>
      </c>
      <c r="F9062" t="s">
        <v>59</v>
      </c>
      <c r="G9062">
        <v>0</v>
      </c>
      <c r="H9062">
        <v>81</v>
      </c>
      <c r="I9062" t="str">
        <f>INDEX('DATA - Teams'!$C:$C,MATCH(C9062,'DATA - Teams'!$B:$B,0))</f>
        <v>KAPPAZ</v>
      </c>
    </row>
    <row r="9063" spans="1:9" x14ac:dyDescent="0.2">
      <c r="A9063">
        <v>2019</v>
      </c>
      <c r="B9063">
        <v>8</v>
      </c>
      <c r="C9063" t="s">
        <v>438</v>
      </c>
      <c r="D9063" t="s">
        <v>159</v>
      </c>
      <c r="E9063" t="s">
        <v>23</v>
      </c>
      <c r="F9063" t="s">
        <v>59</v>
      </c>
      <c r="G9063">
        <v>0</v>
      </c>
      <c r="H9063">
        <v>90</v>
      </c>
      <c r="I9063" t="str">
        <f>INDEX('DATA - Teams'!$C:$C,MATCH(C9063,'DATA - Teams'!$B:$B,0))</f>
        <v>KAPPAZ</v>
      </c>
    </row>
    <row r="9064" spans="1:9" x14ac:dyDescent="0.2">
      <c r="A9064">
        <v>2019</v>
      </c>
      <c r="B9064">
        <v>8</v>
      </c>
      <c r="C9064" t="s">
        <v>438</v>
      </c>
      <c r="D9064" t="s">
        <v>310</v>
      </c>
      <c r="E9064" t="s">
        <v>16</v>
      </c>
      <c r="F9064" t="s">
        <v>59</v>
      </c>
      <c r="G9064">
        <v>0</v>
      </c>
      <c r="H9064">
        <v>0</v>
      </c>
      <c r="I9064" t="str">
        <f>INDEX('DATA - Teams'!$C:$C,MATCH(C9064,'DATA - Teams'!$B:$B,0))</f>
        <v>KAPPAZ</v>
      </c>
    </row>
    <row r="9065" spans="1:9" x14ac:dyDescent="0.2">
      <c r="A9065">
        <v>2019</v>
      </c>
      <c r="B9065">
        <v>8</v>
      </c>
      <c r="C9065" t="s">
        <v>438</v>
      </c>
      <c r="D9065" t="s">
        <v>180</v>
      </c>
      <c r="E9065" t="s">
        <v>16</v>
      </c>
      <c r="F9065" t="s">
        <v>59</v>
      </c>
      <c r="G9065">
        <v>0</v>
      </c>
      <c r="H9065">
        <v>104</v>
      </c>
      <c r="I9065" t="str">
        <f>INDEX('DATA - Teams'!$C:$C,MATCH(C9065,'DATA - Teams'!$B:$B,0))</f>
        <v>KAPPAZ</v>
      </c>
    </row>
    <row r="9066" spans="1:9" x14ac:dyDescent="0.2">
      <c r="A9066">
        <v>2019</v>
      </c>
      <c r="B9066">
        <v>9</v>
      </c>
      <c r="C9066" t="s">
        <v>426</v>
      </c>
      <c r="D9066" t="s">
        <v>75</v>
      </c>
      <c r="E9066" t="s">
        <v>33</v>
      </c>
      <c r="F9066" t="s">
        <v>43</v>
      </c>
      <c r="G9066">
        <v>83</v>
      </c>
      <c r="H9066">
        <v>93</v>
      </c>
      <c r="I9066" t="str">
        <f>INDEX('DATA - Teams'!$C:$C,MATCH(C9066,'DATA - Teams'!$B:$B,0))</f>
        <v>PMAC</v>
      </c>
    </row>
    <row r="9067" spans="1:9" x14ac:dyDescent="0.2">
      <c r="A9067">
        <v>2019</v>
      </c>
      <c r="B9067">
        <v>9</v>
      </c>
      <c r="C9067" t="s">
        <v>426</v>
      </c>
      <c r="D9067" t="s">
        <v>302</v>
      </c>
      <c r="E9067" t="s">
        <v>36</v>
      </c>
      <c r="F9067" t="s">
        <v>41</v>
      </c>
      <c r="G9067">
        <v>109</v>
      </c>
      <c r="H9067">
        <v>145</v>
      </c>
      <c r="I9067" t="str">
        <f>INDEX('DATA - Teams'!$C:$C,MATCH(C9067,'DATA - Teams'!$B:$B,0))</f>
        <v>PMAC</v>
      </c>
    </row>
    <row r="9068" spans="1:9" x14ac:dyDescent="0.2">
      <c r="A9068">
        <v>2019</v>
      </c>
      <c r="B9068">
        <v>9</v>
      </c>
      <c r="C9068" t="s">
        <v>426</v>
      </c>
      <c r="D9068" t="s">
        <v>161</v>
      </c>
      <c r="E9068" t="s">
        <v>36</v>
      </c>
      <c r="F9068" t="s">
        <v>43</v>
      </c>
      <c r="G9068">
        <v>115</v>
      </c>
      <c r="H9068">
        <v>141</v>
      </c>
      <c r="I9068" t="str">
        <f>INDEX('DATA - Teams'!$C:$C,MATCH(C9068,'DATA - Teams'!$B:$B,0))</f>
        <v>PMAC</v>
      </c>
    </row>
    <row r="9069" spans="1:9" x14ac:dyDescent="0.2">
      <c r="A9069">
        <v>2019</v>
      </c>
      <c r="B9069">
        <v>9</v>
      </c>
      <c r="C9069" t="s">
        <v>426</v>
      </c>
      <c r="D9069" t="s">
        <v>193</v>
      </c>
      <c r="E9069" t="s">
        <v>21</v>
      </c>
      <c r="F9069" t="s">
        <v>43</v>
      </c>
      <c r="G9069">
        <v>111</v>
      </c>
      <c r="H9069">
        <v>75</v>
      </c>
      <c r="I9069" t="str">
        <f>INDEX('DATA - Teams'!$C:$C,MATCH(C9069,'DATA - Teams'!$B:$B,0))</f>
        <v>PMAC</v>
      </c>
    </row>
    <row r="9070" spans="1:9" x14ac:dyDescent="0.2">
      <c r="A9070">
        <v>2019</v>
      </c>
      <c r="B9070">
        <v>9</v>
      </c>
      <c r="C9070" t="s">
        <v>426</v>
      </c>
      <c r="D9070" t="s">
        <v>405</v>
      </c>
      <c r="E9070" t="s">
        <v>16</v>
      </c>
      <c r="F9070" t="s">
        <v>41</v>
      </c>
      <c r="G9070">
        <v>75</v>
      </c>
      <c r="H9070">
        <v>80</v>
      </c>
      <c r="I9070" t="str">
        <f>INDEX('DATA - Teams'!$C:$C,MATCH(C9070,'DATA - Teams'!$B:$B,0))</f>
        <v>PMAC</v>
      </c>
    </row>
    <row r="9071" spans="1:9" x14ac:dyDescent="0.2">
      <c r="A9071">
        <v>2019</v>
      </c>
      <c r="B9071">
        <v>9</v>
      </c>
      <c r="C9071" t="s">
        <v>426</v>
      </c>
      <c r="D9071" t="s">
        <v>356</v>
      </c>
      <c r="E9071" t="s">
        <v>22</v>
      </c>
      <c r="F9071" t="s">
        <v>38</v>
      </c>
      <c r="G9071">
        <v>102</v>
      </c>
      <c r="H9071">
        <v>88</v>
      </c>
      <c r="I9071" t="str">
        <f>INDEX('DATA - Teams'!$C:$C,MATCH(C9071,'DATA - Teams'!$B:$B,0))</f>
        <v>PMAC</v>
      </c>
    </row>
    <row r="9072" spans="1:9" x14ac:dyDescent="0.2">
      <c r="A9072">
        <v>2019</v>
      </c>
      <c r="B9072">
        <v>9</v>
      </c>
      <c r="C9072" t="s">
        <v>426</v>
      </c>
      <c r="D9072" t="s">
        <v>168</v>
      </c>
      <c r="E9072" t="s">
        <v>13</v>
      </c>
      <c r="F9072" t="s">
        <v>43</v>
      </c>
      <c r="G9072">
        <v>128</v>
      </c>
      <c r="H9072">
        <v>161</v>
      </c>
      <c r="I9072" t="str">
        <f>INDEX('DATA - Teams'!$C:$C,MATCH(C9072,'DATA - Teams'!$B:$B,0))</f>
        <v>PMAC</v>
      </c>
    </row>
    <row r="9073" spans="1:9" x14ac:dyDescent="0.2">
      <c r="A9073">
        <v>2019</v>
      </c>
      <c r="B9073">
        <v>9</v>
      </c>
      <c r="C9073" t="s">
        <v>426</v>
      </c>
      <c r="D9073" t="s">
        <v>86</v>
      </c>
      <c r="E9073" t="s">
        <v>10</v>
      </c>
      <c r="F9073" t="s">
        <v>43</v>
      </c>
      <c r="G9073">
        <v>77</v>
      </c>
      <c r="H9073">
        <v>83</v>
      </c>
      <c r="I9073" t="str">
        <f>INDEX('DATA - Teams'!$C:$C,MATCH(C9073,'DATA - Teams'!$B:$B,0))</f>
        <v>PMAC</v>
      </c>
    </row>
    <row r="9074" spans="1:9" x14ac:dyDescent="0.2">
      <c r="A9074">
        <v>2019</v>
      </c>
      <c r="B9074">
        <v>9</v>
      </c>
      <c r="C9074" t="s">
        <v>426</v>
      </c>
      <c r="D9074" t="s">
        <v>165</v>
      </c>
      <c r="E9074" t="s">
        <v>10</v>
      </c>
      <c r="F9074" t="s">
        <v>41</v>
      </c>
      <c r="G9074">
        <v>94</v>
      </c>
      <c r="H9074">
        <v>77</v>
      </c>
      <c r="I9074" t="str">
        <f>INDEX('DATA - Teams'!$C:$C,MATCH(C9074,'DATA - Teams'!$B:$B,0))</f>
        <v>PMAC</v>
      </c>
    </row>
    <row r="9075" spans="1:9" x14ac:dyDescent="0.2">
      <c r="A9075">
        <v>2019</v>
      </c>
      <c r="B9075">
        <v>9</v>
      </c>
      <c r="C9075" t="s">
        <v>426</v>
      </c>
      <c r="D9075" t="s">
        <v>414</v>
      </c>
      <c r="E9075" t="s">
        <v>20</v>
      </c>
      <c r="F9075" t="s">
        <v>38</v>
      </c>
      <c r="G9075">
        <v>69</v>
      </c>
      <c r="H9075">
        <v>84</v>
      </c>
      <c r="I9075" t="str">
        <f>INDEX('DATA - Teams'!$C:$C,MATCH(C9075,'DATA - Teams'!$B:$B,0))</f>
        <v>PMAC</v>
      </c>
    </row>
    <row r="9076" spans="1:9" x14ac:dyDescent="0.2">
      <c r="A9076">
        <v>2019</v>
      </c>
      <c r="B9076">
        <v>9</v>
      </c>
      <c r="C9076" t="s">
        <v>426</v>
      </c>
      <c r="D9076" t="s">
        <v>221</v>
      </c>
      <c r="E9076" t="s">
        <v>31</v>
      </c>
      <c r="F9076" t="s">
        <v>52</v>
      </c>
      <c r="G9076">
        <v>97</v>
      </c>
      <c r="H9076">
        <v>83</v>
      </c>
      <c r="I9076" t="str">
        <f>INDEX('DATA - Teams'!$C:$C,MATCH(C9076,'DATA - Teams'!$B:$B,0))</f>
        <v>PMAC</v>
      </c>
    </row>
    <row r="9077" spans="1:9" x14ac:dyDescent="0.2">
      <c r="A9077">
        <v>2019</v>
      </c>
      <c r="B9077">
        <v>9</v>
      </c>
      <c r="C9077" t="s">
        <v>426</v>
      </c>
      <c r="D9077" t="s">
        <v>368</v>
      </c>
      <c r="E9077" t="s">
        <v>31</v>
      </c>
      <c r="F9077" t="s">
        <v>41</v>
      </c>
      <c r="G9077">
        <v>93</v>
      </c>
      <c r="H9077">
        <v>129</v>
      </c>
      <c r="I9077" t="str">
        <f>INDEX('DATA - Teams'!$C:$C,MATCH(C9077,'DATA - Teams'!$B:$B,0))</f>
        <v>PMAC</v>
      </c>
    </row>
    <row r="9078" spans="1:9" x14ac:dyDescent="0.2">
      <c r="A9078">
        <v>2019</v>
      </c>
      <c r="B9078">
        <v>9</v>
      </c>
      <c r="C9078" t="s">
        <v>426</v>
      </c>
      <c r="D9078" t="s">
        <v>80</v>
      </c>
      <c r="E9078" t="s">
        <v>17</v>
      </c>
      <c r="F9078" t="s">
        <v>41</v>
      </c>
      <c r="G9078">
        <v>92</v>
      </c>
      <c r="H9078">
        <v>116</v>
      </c>
      <c r="I9078" t="str">
        <f>INDEX('DATA - Teams'!$C:$C,MATCH(C9078,'DATA - Teams'!$B:$B,0))</f>
        <v>PMAC</v>
      </c>
    </row>
    <row r="9079" spans="1:9" x14ac:dyDescent="0.2">
      <c r="A9079">
        <v>2019</v>
      </c>
      <c r="B9079">
        <v>9</v>
      </c>
      <c r="C9079" t="s">
        <v>426</v>
      </c>
      <c r="D9079" t="s">
        <v>314</v>
      </c>
      <c r="E9079" t="s">
        <v>32</v>
      </c>
      <c r="F9079" t="s">
        <v>41</v>
      </c>
      <c r="G9079">
        <v>82</v>
      </c>
      <c r="H9079">
        <v>93</v>
      </c>
      <c r="I9079" t="str">
        <f>INDEX('DATA - Teams'!$C:$C,MATCH(C9079,'DATA - Teams'!$B:$B,0))</f>
        <v>PMAC</v>
      </c>
    </row>
    <row r="9080" spans="1:9" x14ac:dyDescent="0.2">
      <c r="A9080">
        <v>2019</v>
      </c>
      <c r="B9080">
        <v>9</v>
      </c>
      <c r="C9080" t="s">
        <v>426</v>
      </c>
      <c r="D9080" t="s">
        <v>45</v>
      </c>
      <c r="E9080" t="s">
        <v>32</v>
      </c>
      <c r="F9080" t="s">
        <v>38</v>
      </c>
      <c r="G9080">
        <v>52</v>
      </c>
      <c r="H9080">
        <v>106</v>
      </c>
      <c r="I9080" t="str">
        <f>INDEX('DATA - Teams'!$C:$C,MATCH(C9080,'DATA - Teams'!$B:$B,0))</f>
        <v>PMAC</v>
      </c>
    </row>
    <row r="9081" spans="1:9" x14ac:dyDescent="0.2">
      <c r="A9081">
        <v>2019</v>
      </c>
      <c r="B9081">
        <v>9</v>
      </c>
      <c r="C9081" t="s">
        <v>426</v>
      </c>
      <c r="D9081" t="s">
        <v>241</v>
      </c>
      <c r="E9081" t="s">
        <v>27</v>
      </c>
      <c r="F9081" t="s">
        <v>41</v>
      </c>
      <c r="G9081">
        <v>79</v>
      </c>
      <c r="H9081">
        <v>18</v>
      </c>
      <c r="I9081" t="str">
        <f>INDEX('DATA - Teams'!$C:$C,MATCH(C9081,'DATA - Teams'!$B:$B,0))</f>
        <v>PMAC</v>
      </c>
    </row>
    <row r="9082" spans="1:9" x14ac:dyDescent="0.2">
      <c r="A9082">
        <v>2019</v>
      </c>
      <c r="B9082">
        <v>9</v>
      </c>
      <c r="C9082" t="s">
        <v>426</v>
      </c>
      <c r="D9082" t="s">
        <v>348</v>
      </c>
      <c r="E9082" t="s">
        <v>27</v>
      </c>
      <c r="F9082" t="s">
        <v>38</v>
      </c>
      <c r="G9082">
        <v>86</v>
      </c>
      <c r="H9082">
        <v>59</v>
      </c>
      <c r="I9082" t="str">
        <f>INDEX('DATA - Teams'!$C:$C,MATCH(C9082,'DATA - Teams'!$B:$B,0))</f>
        <v>PMAC</v>
      </c>
    </row>
    <row r="9083" spans="1:9" x14ac:dyDescent="0.2">
      <c r="A9083">
        <v>2019</v>
      </c>
      <c r="B9083">
        <v>9</v>
      </c>
      <c r="C9083" t="s">
        <v>426</v>
      </c>
      <c r="D9083" t="s">
        <v>260</v>
      </c>
      <c r="E9083" t="s">
        <v>24</v>
      </c>
      <c r="F9083" t="s">
        <v>38</v>
      </c>
      <c r="G9083">
        <v>99</v>
      </c>
      <c r="H9083">
        <v>86</v>
      </c>
      <c r="I9083" t="str">
        <f>INDEX('DATA - Teams'!$C:$C,MATCH(C9083,'DATA - Teams'!$B:$B,0))</f>
        <v>PMAC</v>
      </c>
    </row>
    <row r="9084" spans="1:9" x14ac:dyDescent="0.2">
      <c r="A9084">
        <v>2019</v>
      </c>
      <c r="B9084">
        <v>9</v>
      </c>
      <c r="C9084" t="s">
        <v>426</v>
      </c>
      <c r="D9084" t="s">
        <v>156</v>
      </c>
      <c r="E9084" t="s">
        <v>33</v>
      </c>
      <c r="F9084" t="s">
        <v>59</v>
      </c>
      <c r="G9084">
        <v>90</v>
      </c>
      <c r="H9084">
        <v>0</v>
      </c>
      <c r="I9084" t="str">
        <f>INDEX('DATA - Teams'!$C:$C,MATCH(C9084,'DATA - Teams'!$B:$B,0))</f>
        <v>PMAC</v>
      </c>
    </row>
    <row r="9085" spans="1:9" x14ac:dyDescent="0.2">
      <c r="A9085">
        <v>2019</v>
      </c>
      <c r="B9085">
        <v>9</v>
      </c>
      <c r="C9085" t="s">
        <v>426</v>
      </c>
      <c r="D9085" t="s">
        <v>252</v>
      </c>
      <c r="E9085" t="s">
        <v>33</v>
      </c>
      <c r="F9085" t="s">
        <v>59</v>
      </c>
      <c r="G9085">
        <v>99</v>
      </c>
      <c r="H9085">
        <v>0</v>
      </c>
      <c r="I9085" t="str">
        <f>INDEX('DATA - Teams'!$C:$C,MATCH(C9085,'DATA - Teams'!$B:$B,0))</f>
        <v>PMAC</v>
      </c>
    </row>
    <row r="9086" spans="1:9" x14ac:dyDescent="0.2">
      <c r="A9086">
        <v>2019</v>
      </c>
      <c r="B9086">
        <v>9</v>
      </c>
      <c r="C9086" t="s">
        <v>426</v>
      </c>
      <c r="D9086" t="s">
        <v>164</v>
      </c>
      <c r="E9086" t="s">
        <v>16</v>
      </c>
      <c r="F9086" t="s">
        <v>59</v>
      </c>
      <c r="G9086">
        <v>79</v>
      </c>
      <c r="H9086">
        <v>0</v>
      </c>
      <c r="I9086" t="str">
        <f>INDEX('DATA - Teams'!$C:$C,MATCH(C9086,'DATA - Teams'!$B:$B,0))</f>
        <v>PMAC</v>
      </c>
    </row>
    <row r="9087" spans="1:9" x14ac:dyDescent="0.2">
      <c r="A9087">
        <v>2019</v>
      </c>
      <c r="B9087">
        <v>9</v>
      </c>
      <c r="C9087" t="s">
        <v>426</v>
      </c>
      <c r="D9087" t="s">
        <v>166</v>
      </c>
      <c r="E9087" t="s">
        <v>14</v>
      </c>
      <c r="F9087" t="s">
        <v>59</v>
      </c>
      <c r="G9087">
        <v>67</v>
      </c>
      <c r="H9087">
        <v>0</v>
      </c>
      <c r="I9087" t="str">
        <f>INDEX('DATA - Teams'!$C:$C,MATCH(C9087,'DATA - Teams'!$B:$B,0))</f>
        <v>PMAC</v>
      </c>
    </row>
    <row r="9088" spans="1:9" x14ac:dyDescent="0.2">
      <c r="A9088">
        <v>2019</v>
      </c>
      <c r="B9088">
        <v>9</v>
      </c>
      <c r="C9088" t="s">
        <v>430</v>
      </c>
      <c r="D9088" t="s">
        <v>340</v>
      </c>
      <c r="E9088" t="s">
        <v>36</v>
      </c>
      <c r="F9088" t="s">
        <v>52</v>
      </c>
      <c r="G9088">
        <v>53</v>
      </c>
      <c r="H9088">
        <v>74</v>
      </c>
      <c r="I9088" t="str">
        <f>INDEX('DATA - Teams'!$C:$C,MATCH(C9088,'DATA - Teams'!$B:$B,0))</f>
        <v>RICHO</v>
      </c>
    </row>
    <row r="9089" spans="1:9" x14ac:dyDescent="0.2">
      <c r="A9089">
        <v>2019</v>
      </c>
      <c r="B9089">
        <v>9</v>
      </c>
      <c r="C9089" t="s">
        <v>430</v>
      </c>
      <c r="D9089" t="s">
        <v>181</v>
      </c>
      <c r="E9089" t="s">
        <v>23</v>
      </c>
      <c r="F9089" t="s">
        <v>38</v>
      </c>
      <c r="G9089">
        <v>92</v>
      </c>
      <c r="H9089">
        <v>44</v>
      </c>
      <c r="I9089" t="str">
        <f>INDEX('DATA - Teams'!$C:$C,MATCH(C9089,'DATA - Teams'!$B:$B,0))</f>
        <v>RICHO</v>
      </c>
    </row>
    <row r="9090" spans="1:9" x14ac:dyDescent="0.2">
      <c r="A9090">
        <v>2019</v>
      </c>
      <c r="B9090">
        <v>9</v>
      </c>
      <c r="C9090" t="s">
        <v>430</v>
      </c>
      <c r="D9090" t="s">
        <v>299</v>
      </c>
      <c r="E9090" t="s">
        <v>22</v>
      </c>
      <c r="F9090" t="s">
        <v>41</v>
      </c>
      <c r="G9090">
        <v>124</v>
      </c>
      <c r="H9090">
        <v>96</v>
      </c>
      <c r="I9090" t="str">
        <f>INDEX('DATA - Teams'!$C:$C,MATCH(C9090,'DATA - Teams'!$B:$B,0))</f>
        <v>RICHO</v>
      </c>
    </row>
    <row r="9091" spans="1:9" x14ac:dyDescent="0.2">
      <c r="A9091">
        <v>2019</v>
      </c>
      <c r="B9091">
        <v>9</v>
      </c>
      <c r="C9091" t="s">
        <v>430</v>
      </c>
      <c r="D9091" t="s">
        <v>401</v>
      </c>
      <c r="E9091" t="s">
        <v>13</v>
      </c>
      <c r="F9091" t="s">
        <v>43</v>
      </c>
      <c r="G9091">
        <v>106</v>
      </c>
      <c r="H9091">
        <v>62</v>
      </c>
      <c r="I9091" t="str">
        <f>INDEX('DATA - Teams'!$C:$C,MATCH(C9091,'DATA - Teams'!$B:$B,0))</f>
        <v>RICHO</v>
      </c>
    </row>
    <row r="9092" spans="1:9" x14ac:dyDescent="0.2">
      <c r="A9092">
        <v>2019</v>
      </c>
      <c r="B9092">
        <v>9</v>
      </c>
      <c r="C9092" t="s">
        <v>430</v>
      </c>
      <c r="D9092" t="s">
        <v>365</v>
      </c>
      <c r="E9092" t="s">
        <v>13</v>
      </c>
      <c r="F9092" t="s">
        <v>38</v>
      </c>
      <c r="G9092">
        <v>69</v>
      </c>
      <c r="H9092">
        <v>93</v>
      </c>
      <c r="I9092" t="str">
        <f>INDEX('DATA - Teams'!$C:$C,MATCH(C9092,'DATA - Teams'!$B:$B,0))</f>
        <v>RICHO</v>
      </c>
    </row>
    <row r="9093" spans="1:9" x14ac:dyDescent="0.2">
      <c r="A9093">
        <v>2019</v>
      </c>
      <c r="B9093">
        <v>9</v>
      </c>
      <c r="C9093" t="s">
        <v>430</v>
      </c>
      <c r="D9093" t="s">
        <v>249</v>
      </c>
      <c r="E9093" t="s">
        <v>13</v>
      </c>
      <c r="F9093" t="s">
        <v>41</v>
      </c>
      <c r="G9093">
        <v>107</v>
      </c>
      <c r="H9093">
        <v>119</v>
      </c>
      <c r="I9093" t="str">
        <f>INDEX('DATA - Teams'!$C:$C,MATCH(C9093,'DATA - Teams'!$B:$B,0))</f>
        <v>RICHO</v>
      </c>
    </row>
    <row r="9094" spans="1:9" x14ac:dyDescent="0.2">
      <c r="A9094">
        <v>2019</v>
      </c>
      <c r="B9094">
        <v>9</v>
      </c>
      <c r="C9094" t="s">
        <v>430</v>
      </c>
      <c r="D9094" t="s">
        <v>105</v>
      </c>
      <c r="E9094" t="s">
        <v>13</v>
      </c>
      <c r="F9094" t="s">
        <v>41</v>
      </c>
      <c r="G9094">
        <v>81</v>
      </c>
      <c r="H9094">
        <v>68</v>
      </c>
      <c r="I9094" t="str">
        <f>INDEX('DATA - Teams'!$C:$C,MATCH(C9094,'DATA - Teams'!$B:$B,0))</f>
        <v>RICHO</v>
      </c>
    </row>
    <row r="9095" spans="1:9" x14ac:dyDescent="0.2">
      <c r="A9095">
        <v>2019</v>
      </c>
      <c r="B9095">
        <v>9</v>
      </c>
      <c r="C9095" t="s">
        <v>430</v>
      </c>
      <c r="D9095" t="s">
        <v>183</v>
      </c>
      <c r="E9095" t="s">
        <v>10</v>
      </c>
      <c r="F9095" t="s">
        <v>41</v>
      </c>
      <c r="G9095">
        <v>93</v>
      </c>
      <c r="H9095">
        <v>114</v>
      </c>
      <c r="I9095" t="str">
        <f>INDEX('DATA - Teams'!$C:$C,MATCH(C9095,'DATA - Teams'!$B:$B,0))</f>
        <v>RICHO</v>
      </c>
    </row>
    <row r="9096" spans="1:9" x14ac:dyDescent="0.2">
      <c r="A9096">
        <v>2019</v>
      </c>
      <c r="B9096">
        <v>9</v>
      </c>
      <c r="C9096" t="s">
        <v>430</v>
      </c>
      <c r="D9096" t="s">
        <v>162</v>
      </c>
      <c r="E9096" t="s">
        <v>20</v>
      </c>
      <c r="F9096" t="s">
        <v>38</v>
      </c>
      <c r="G9096">
        <v>74</v>
      </c>
      <c r="H9096">
        <v>115</v>
      </c>
      <c r="I9096" t="str">
        <f>INDEX('DATA - Teams'!$C:$C,MATCH(C9096,'DATA - Teams'!$B:$B,0))</f>
        <v>RICHO</v>
      </c>
    </row>
    <row r="9097" spans="1:9" x14ac:dyDescent="0.2">
      <c r="A9097">
        <v>2019</v>
      </c>
      <c r="B9097">
        <v>9</v>
      </c>
      <c r="C9097" t="s">
        <v>430</v>
      </c>
      <c r="D9097" t="s">
        <v>76</v>
      </c>
      <c r="E9097" t="s">
        <v>14</v>
      </c>
      <c r="F9097" t="s">
        <v>38</v>
      </c>
      <c r="G9097">
        <v>80</v>
      </c>
      <c r="H9097">
        <v>108</v>
      </c>
      <c r="I9097" t="str">
        <f>INDEX('DATA - Teams'!$C:$C,MATCH(C9097,'DATA - Teams'!$B:$B,0))</f>
        <v>RICHO</v>
      </c>
    </row>
    <row r="9098" spans="1:9" x14ac:dyDescent="0.2">
      <c r="A9098">
        <v>2019</v>
      </c>
      <c r="B9098">
        <v>9</v>
      </c>
      <c r="C9098" t="s">
        <v>430</v>
      </c>
      <c r="D9098" t="s">
        <v>167</v>
      </c>
      <c r="E9098" t="s">
        <v>14</v>
      </c>
      <c r="F9098" t="s">
        <v>41</v>
      </c>
      <c r="G9098">
        <v>85</v>
      </c>
      <c r="H9098">
        <v>93</v>
      </c>
      <c r="I9098" t="str">
        <f>INDEX('DATA - Teams'!$C:$C,MATCH(C9098,'DATA - Teams'!$B:$B,0))</f>
        <v>RICHO</v>
      </c>
    </row>
    <row r="9099" spans="1:9" x14ac:dyDescent="0.2">
      <c r="A9099">
        <v>2019</v>
      </c>
      <c r="B9099">
        <v>9</v>
      </c>
      <c r="C9099" t="s">
        <v>430</v>
      </c>
      <c r="D9099" t="s">
        <v>50</v>
      </c>
      <c r="E9099" t="s">
        <v>32</v>
      </c>
      <c r="F9099" t="s">
        <v>41</v>
      </c>
      <c r="G9099">
        <v>106</v>
      </c>
      <c r="H9099">
        <v>131</v>
      </c>
      <c r="I9099" t="str">
        <f>INDEX('DATA - Teams'!$C:$C,MATCH(C9099,'DATA - Teams'!$B:$B,0))</f>
        <v>RICHO</v>
      </c>
    </row>
    <row r="9100" spans="1:9" x14ac:dyDescent="0.2">
      <c r="A9100">
        <v>2019</v>
      </c>
      <c r="B9100">
        <v>9</v>
      </c>
      <c r="C9100" t="s">
        <v>430</v>
      </c>
      <c r="D9100" t="s">
        <v>378</v>
      </c>
      <c r="E9100" t="s">
        <v>27</v>
      </c>
      <c r="F9100" t="s">
        <v>43</v>
      </c>
      <c r="G9100">
        <v>91</v>
      </c>
      <c r="H9100">
        <v>52</v>
      </c>
      <c r="I9100" t="str">
        <f>INDEX('DATA - Teams'!$C:$C,MATCH(C9100,'DATA - Teams'!$B:$B,0))</f>
        <v>RICHO</v>
      </c>
    </row>
    <row r="9101" spans="1:9" x14ac:dyDescent="0.2">
      <c r="A9101">
        <v>2019</v>
      </c>
      <c r="B9101">
        <v>9</v>
      </c>
      <c r="C9101" t="s">
        <v>430</v>
      </c>
      <c r="D9101" t="s">
        <v>385</v>
      </c>
      <c r="E9101" t="s">
        <v>35</v>
      </c>
      <c r="F9101" t="s">
        <v>38</v>
      </c>
      <c r="G9101">
        <v>57</v>
      </c>
      <c r="H9101">
        <v>78</v>
      </c>
      <c r="I9101" t="str">
        <f>INDEX('DATA - Teams'!$C:$C,MATCH(C9101,'DATA - Teams'!$B:$B,0))</f>
        <v>RICHO</v>
      </c>
    </row>
    <row r="9102" spans="1:9" x14ac:dyDescent="0.2">
      <c r="A9102">
        <v>2019</v>
      </c>
      <c r="B9102">
        <v>9</v>
      </c>
      <c r="C9102" t="s">
        <v>430</v>
      </c>
      <c r="D9102" t="s">
        <v>119</v>
      </c>
      <c r="E9102" t="s">
        <v>18</v>
      </c>
      <c r="F9102" t="s">
        <v>41</v>
      </c>
      <c r="G9102">
        <v>95</v>
      </c>
      <c r="H9102">
        <v>121</v>
      </c>
      <c r="I9102" t="str">
        <f>INDEX('DATA - Teams'!$C:$C,MATCH(C9102,'DATA - Teams'!$B:$B,0))</f>
        <v>RICHO</v>
      </c>
    </row>
    <row r="9103" spans="1:9" x14ac:dyDescent="0.2">
      <c r="A9103">
        <v>2019</v>
      </c>
      <c r="B9103">
        <v>9</v>
      </c>
      <c r="C9103" t="s">
        <v>430</v>
      </c>
      <c r="D9103" t="s">
        <v>268</v>
      </c>
      <c r="E9103" t="s">
        <v>18</v>
      </c>
      <c r="F9103" t="s">
        <v>43</v>
      </c>
      <c r="G9103">
        <v>80</v>
      </c>
      <c r="H9103">
        <v>92</v>
      </c>
      <c r="I9103" t="str">
        <f>INDEX('DATA - Teams'!$C:$C,MATCH(C9103,'DATA - Teams'!$B:$B,0))</f>
        <v>RICHO</v>
      </c>
    </row>
    <row r="9104" spans="1:9" x14ac:dyDescent="0.2">
      <c r="A9104">
        <v>2019</v>
      </c>
      <c r="B9104">
        <v>9</v>
      </c>
      <c r="C9104" t="s">
        <v>430</v>
      </c>
      <c r="D9104" t="s">
        <v>99</v>
      </c>
      <c r="E9104" t="s">
        <v>18</v>
      </c>
      <c r="F9104" t="s">
        <v>43</v>
      </c>
      <c r="G9104">
        <v>89</v>
      </c>
      <c r="H9104">
        <v>92</v>
      </c>
      <c r="I9104" t="str">
        <f>INDEX('DATA - Teams'!$C:$C,MATCH(C9104,'DATA - Teams'!$B:$B,0))</f>
        <v>RICHO</v>
      </c>
    </row>
    <row r="9105" spans="1:9" x14ac:dyDescent="0.2">
      <c r="A9105">
        <v>2019</v>
      </c>
      <c r="B9105">
        <v>9</v>
      </c>
      <c r="C9105" t="s">
        <v>430</v>
      </c>
      <c r="D9105" t="s">
        <v>103</v>
      </c>
      <c r="E9105" t="s">
        <v>24</v>
      </c>
      <c r="F9105" t="s">
        <v>43</v>
      </c>
      <c r="G9105">
        <v>92</v>
      </c>
      <c r="H9105">
        <v>80</v>
      </c>
      <c r="I9105" t="str">
        <f>INDEX('DATA - Teams'!$C:$C,MATCH(C9105,'DATA - Teams'!$B:$B,0))</f>
        <v>RICHO</v>
      </c>
    </row>
    <row r="9106" spans="1:9" x14ac:dyDescent="0.2">
      <c r="A9106">
        <v>2019</v>
      </c>
      <c r="B9106">
        <v>9</v>
      </c>
      <c r="C9106" t="s">
        <v>430</v>
      </c>
      <c r="D9106" t="s">
        <v>428</v>
      </c>
      <c r="E9106" t="s">
        <v>33</v>
      </c>
      <c r="F9106" t="s">
        <v>59</v>
      </c>
      <c r="G9106">
        <v>62</v>
      </c>
      <c r="H9106">
        <v>0</v>
      </c>
      <c r="I9106" t="str">
        <f>INDEX('DATA - Teams'!$C:$C,MATCH(C9106,'DATA - Teams'!$B:$B,0))</f>
        <v>RICHO</v>
      </c>
    </row>
    <row r="9107" spans="1:9" x14ac:dyDescent="0.2">
      <c r="A9107">
        <v>2019</v>
      </c>
      <c r="B9107">
        <v>9</v>
      </c>
      <c r="C9107" t="s">
        <v>430</v>
      </c>
      <c r="D9107" t="s">
        <v>294</v>
      </c>
      <c r="E9107" t="s">
        <v>16</v>
      </c>
      <c r="F9107" t="s">
        <v>59</v>
      </c>
      <c r="G9107">
        <v>73</v>
      </c>
      <c r="H9107">
        <v>0</v>
      </c>
      <c r="I9107" t="str">
        <f>INDEX('DATA - Teams'!$C:$C,MATCH(C9107,'DATA - Teams'!$B:$B,0))</f>
        <v>RICHO</v>
      </c>
    </row>
    <row r="9108" spans="1:9" x14ac:dyDescent="0.2">
      <c r="A9108">
        <v>2019</v>
      </c>
      <c r="B9108">
        <v>9</v>
      </c>
      <c r="C9108" t="s">
        <v>430</v>
      </c>
      <c r="D9108" t="s">
        <v>380</v>
      </c>
      <c r="E9108" t="s">
        <v>22</v>
      </c>
      <c r="F9108" t="s">
        <v>59</v>
      </c>
      <c r="G9108">
        <v>92</v>
      </c>
      <c r="H9108">
        <v>58</v>
      </c>
      <c r="I9108" t="str">
        <f>INDEX('DATA - Teams'!$C:$C,MATCH(C9108,'DATA - Teams'!$B:$B,0))</f>
        <v>RICHO</v>
      </c>
    </row>
    <row r="9109" spans="1:9" x14ac:dyDescent="0.2">
      <c r="A9109">
        <v>2019</v>
      </c>
      <c r="B9109">
        <v>9</v>
      </c>
      <c r="C9109" t="s">
        <v>430</v>
      </c>
      <c r="D9109" t="s">
        <v>146</v>
      </c>
      <c r="E9109" t="s">
        <v>20</v>
      </c>
      <c r="F9109" t="s">
        <v>59</v>
      </c>
      <c r="G9109">
        <v>82</v>
      </c>
      <c r="H9109">
        <v>0</v>
      </c>
      <c r="I9109" t="str">
        <f>INDEX('DATA - Teams'!$C:$C,MATCH(C9109,'DATA - Teams'!$B:$B,0))</f>
        <v>RICHO</v>
      </c>
    </row>
    <row r="9110" spans="1:9" x14ac:dyDescent="0.2">
      <c r="A9110">
        <v>2019</v>
      </c>
      <c r="B9110">
        <v>9</v>
      </c>
      <c r="C9110" t="s">
        <v>427</v>
      </c>
      <c r="D9110" t="s">
        <v>114</v>
      </c>
      <c r="E9110" t="s">
        <v>33</v>
      </c>
      <c r="F9110" t="s">
        <v>41</v>
      </c>
      <c r="G9110">
        <v>117</v>
      </c>
      <c r="H9110">
        <v>113</v>
      </c>
      <c r="I9110" t="str">
        <f>INDEX('DATA - Teams'!$C:$C,MATCH(C9110,'DATA - Teams'!$B:$B,0))</f>
        <v>MELONS</v>
      </c>
    </row>
    <row r="9111" spans="1:9" x14ac:dyDescent="0.2">
      <c r="A9111">
        <v>2019</v>
      </c>
      <c r="B9111">
        <v>9</v>
      </c>
      <c r="C9111" t="s">
        <v>427</v>
      </c>
      <c r="D9111" t="s">
        <v>409</v>
      </c>
      <c r="E9111" t="s">
        <v>16</v>
      </c>
      <c r="F9111" t="s">
        <v>43</v>
      </c>
      <c r="G9111">
        <v>79</v>
      </c>
      <c r="H9111">
        <v>82</v>
      </c>
      <c r="I9111" t="str">
        <f>INDEX('DATA - Teams'!$C:$C,MATCH(C9111,'DATA - Teams'!$B:$B,0))</f>
        <v>MELONS</v>
      </c>
    </row>
    <row r="9112" spans="1:9" x14ac:dyDescent="0.2">
      <c r="A9112">
        <v>2019</v>
      </c>
      <c r="B9112">
        <v>9</v>
      </c>
      <c r="C9112" t="s">
        <v>427</v>
      </c>
      <c r="D9112" t="s">
        <v>163</v>
      </c>
      <c r="E9112" t="s">
        <v>16</v>
      </c>
      <c r="F9112" t="s">
        <v>38</v>
      </c>
      <c r="G9112">
        <v>66</v>
      </c>
      <c r="H9112">
        <v>62</v>
      </c>
      <c r="I9112" t="str">
        <f>INDEX('DATA - Teams'!$C:$C,MATCH(C9112,'DATA - Teams'!$B:$B,0))</f>
        <v>MELONS</v>
      </c>
    </row>
    <row r="9113" spans="1:9" x14ac:dyDescent="0.2">
      <c r="A9113">
        <v>2019</v>
      </c>
      <c r="B9113">
        <v>9</v>
      </c>
      <c r="C9113" t="s">
        <v>427</v>
      </c>
      <c r="D9113" t="s">
        <v>240</v>
      </c>
      <c r="E9113" t="s">
        <v>23</v>
      </c>
      <c r="F9113" t="s">
        <v>52</v>
      </c>
      <c r="G9113">
        <v>107</v>
      </c>
      <c r="H9113">
        <v>109</v>
      </c>
      <c r="I9113" t="str">
        <f>INDEX('DATA - Teams'!$C:$C,MATCH(C9113,'DATA - Teams'!$B:$B,0))</f>
        <v>MELONS</v>
      </c>
    </row>
    <row r="9114" spans="1:9" x14ac:dyDescent="0.2">
      <c r="A9114">
        <v>2019</v>
      </c>
      <c r="B9114">
        <v>9</v>
      </c>
      <c r="C9114" t="s">
        <v>427</v>
      </c>
      <c r="D9114" t="s">
        <v>154</v>
      </c>
      <c r="E9114" t="s">
        <v>22</v>
      </c>
      <c r="F9114" t="s">
        <v>43</v>
      </c>
      <c r="G9114">
        <v>92</v>
      </c>
      <c r="H9114">
        <v>84</v>
      </c>
      <c r="I9114" t="str">
        <f>INDEX('DATA - Teams'!$C:$C,MATCH(C9114,'DATA - Teams'!$B:$B,0))</f>
        <v>MELONS</v>
      </c>
    </row>
    <row r="9115" spans="1:9" x14ac:dyDescent="0.2">
      <c r="A9115">
        <v>2019</v>
      </c>
      <c r="B9115">
        <v>9</v>
      </c>
      <c r="C9115" t="s">
        <v>427</v>
      </c>
      <c r="D9115" t="s">
        <v>234</v>
      </c>
      <c r="E9115" t="s">
        <v>22</v>
      </c>
      <c r="F9115" t="s">
        <v>38</v>
      </c>
      <c r="G9115">
        <v>74</v>
      </c>
      <c r="H9115">
        <v>78</v>
      </c>
      <c r="I9115" t="str">
        <f>INDEX('DATA - Teams'!$C:$C,MATCH(C9115,'DATA - Teams'!$B:$B,0))</f>
        <v>MELONS</v>
      </c>
    </row>
    <row r="9116" spans="1:9" x14ac:dyDescent="0.2">
      <c r="A9116">
        <v>2019</v>
      </c>
      <c r="B9116">
        <v>9</v>
      </c>
      <c r="C9116" t="s">
        <v>427</v>
      </c>
      <c r="D9116" t="s">
        <v>284</v>
      </c>
      <c r="E9116" t="s">
        <v>13</v>
      </c>
      <c r="F9116" t="s">
        <v>43</v>
      </c>
      <c r="G9116">
        <v>76</v>
      </c>
      <c r="H9116">
        <v>110</v>
      </c>
      <c r="I9116" t="str">
        <f>INDEX('DATA - Teams'!$C:$C,MATCH(C9116,'DATA - Teams'!$B:$B,0))</f>
        <v>MELONS</v>
      </c>
    </row>
    <row r="9117" spans="1:9" x14ac:dyDescent="0.2">
      <c r="A9117">
        <v>2019</v>
      </c>
      <c r="B9117">
        <v>9</v>
      </c>
      <c r="C9117" t="s">
        <v>427</v>
      </c>
      <c r="D9117" t="s">
        <v>263</v>
      </c>
      <c r="E9117" t="s">
        <v>13</v>
      </c>
      <c r="F9117" t="s">
        <v>41</v>
      </c>
      <c r="G9117">
        <v>88</v>
      </c>
      <c r="H9117">
        <v>110</v>
      </c>
      <c r="I9117" t="str">
        <f>INDEX('DATA - Teams'!$C:$C,MATCH(C9117,'DATA - Teams'!$B:$B,0))</f>
        <v>MELONS</v>
      </c>
    </row>
    <row r="9118" spans="1:9" x14ac:dyDescent="0.2">
      <c r="A9118">
        <v>2019</v>
      </c>
      <c r="B9118">
        <v>9</v>
      </c>
      <c r="C9118" t="s">
        <v>427</v>
      </c>
      <c r="D9118" t="s">
        <v>318</v>
      </c>
      <c r="E9118" t="s">
        <v>20</v>
      </c>
      <c r="F9118" t="s">
        <v>43</v>
      </c>
      <c r="G9118">
        <v>81</v>
      </c>
      <c r="H9118">
        <v>67</v>
      </c>
      <c r="I9118" t="str">
        <f>INDEX('DATA - Teams'!$C:$C,MATCH(C9118,'DATA - Teams'!$B:$B,0))</f>
        <v>MELONS</v>
      </c>
    </row>
    <row r="9119" spans="1:9" x14ac:dyDescent="0.2">
      <c r="A9119">
        <v>2019</v>
      </c>
      <c r="B9119">
        <v>9</v>
      </c>
      <c r="C9119" t="s">
        <v>427</v>
      </c>
      <c r="D9119" t="s">
        <v>155</v>
      </c>
      <c r="E9119" t="s">
        <v>20</v>
      </c>
      <c r="F9119" t="s">
        <v>38</v>
      </c>
      <c r="G9119">
        <v>92</v>
      </c>
      <c r="H9119">
        <v>78</v>
      </c>
      <c r="I9119" t="str">
        <f>INDEX('DATA - Teams'!$C:$C,MATCH(C9119,'DATA - Teams'!$B:$B,0))</f>
        <v>MELONS</v>
      </c>
    </row>
    <row r="9120" spans="1:9" x14ac:dyDescent="0.2">
      <c r="A9120">
        <v>2019</v>
      </c>
      <c r="B9120">
        <v>9</v>
      </c>
      <c r="C9120" t="s">
        <v>427</v>
      </c>
      <c r="D9120" t="s">
        <v>207</v>
      </c>
      <c r="E9120" t="s">
        <v>20</v>
      </c>
      <c r="F9120" t="s">
        <v>41</v>
      </c>
      <c r="G9120">
        <v>114</v>
      </c>
      <c r="H9120">
        <v>61</v>
      </c>
      <c r="I9120" t="str">
        <f>INDEX('DATA - Teams'!$C:$C,MATCH(C9120,'DATA - Teams'!$B:$B,0))</f>
        <v>MELONS</v>
      </c>
    </row>
    <row r="9121" spans="1:9" x14ac:dyDescent="0.2">
      <c r="A9121">
        <v>2019</v>
      </c>
      <c r="B9121">
        <v>9</v>
      </c>
      <c r="C9121" t="s">
        <v>427</v>
      </c>
      <c r="D9121" t="s">
        <v>282</v>
      </c>
      <c r="E9121" t="s">
        <v>14</v>
      </c>
      <c r="F9121" t="s">
        <v>41</v>
      </c>
      <c r="G9121">
        <v>99</v>
      </c>
      <c r="H9121">
        <v>128</v>
      </c>
      <c r="I9121" t="str">
        <f>INDEX('DATA - Teams'!$C:$C,MATCH(C9121,'DATA - Teams'!$B:$B,0))</f>
        <v>MELONS</v>
      </c>
    </row>
    <row r="9122" spans="1:9" x14ac:dyDescent="0.2">
      <c r="A9122">
        <v>2019</v>
      </c>
      <c r="B9122">
        <v>9</v>
      </c>
      <c r="C9122" t="s">
        <v>427</v>
      </c>
      <c r="D9122" t="s">
        <v>437</v>
      </c>
      <c r="E9122" t="s">
        <v>27</v>
      </c>
      <c r="F9122" t="s">
        <v>41</v>
      </c>
      <c r="G9122">
        <v>95</v>
      </c>
      <c r="H9122">
        <v>80</v>
      </c>
      <c r="I9122" t="str">
        <f>INDEX('DATA - Teams'!$C:$C,MATCH(C9122,'DATA - Teams'!$B:$B,0))</f>
        <v>MELONS</v>
      </c>
    </row>
    <row r="9123" spans="1:9" x14ac:dyDescent="0.2">
      <c r="A9123">
        <v>2019</v>
      </c>
      <c r="B9123">
        <v>9</v>
      </c>
      <c r="C9123" t="s">
        <v>427</v>
      </c>
      <c r="D9123" t="s">
        <v>176</v>
      </c>
      <c r="E9123" t="s">
        <v>35</v>
      </c>
      <c r="F9123" t="s">
        <v>38</v>
      </c>
      <c r="G9123">
        <v>77</v>
      </c>
      <c r="H9123">
        <v>57</v>
      </c>
      <c r="I9123" t="str">
        <f>INDEX('DATA - Teams'!$C:$C,MATCH(C9123,'DATA - Teams'!$B:$B,0))</f>
        <v>MELONS</v>
      </c>
    </row>
    <row r="9124" spans="1:9" x14ac:dyDescent="0.2">
      <c r="A9124">
        <v>2019</v>
      </c>
      <c r="B9124">
        <v>9</v>
      </c>
      <c r="C9124" t="s">
        <v>427</v>
      </c>
      <c r="D9124" t="s">
        <v>443</v>
      </c>
      <c r="E9124" t="s">
        <v>18</v>
      </c>
      <c r="F9124" t="s">
        <v>41</v>
      </c>
      <c r="G9124">
        <v>103</v>
      </c>
      <c r="H9124">
        <v>77</v>
      </c>
      <c r="I9124" t="str">
        <f>INDEX('DATA - Teams'!$C:$C,MATCH(C9124,'DATA - Teams'!$B:$B,0))</f>
        <v>MELONS</v>
      </c>
    </row>
    <row r="9125" spans="1:9" x14ac:dyDescent="0.2">
      <c r="A9125">
        <v>2019</v>
      </c>
      <c r="B9125">
        <v>9</v>
      </c>
      <c r="C9125" t="s">
        <v>427</v>
      </c>
      <c r="D9125" t="s">
        <v>329</v>
      </c>
      <c r="E9125" t="s">
        <v>18</v>
      </c>
      <c r="F9125" t="s">
        <v>41</v>
      </c>
      <c r="G9125">
        <v>119</v>
      </c>
      <c r="H9125">
        <v>148</v>
      </c>
      <c r="I9125" t="str">
        <f>INDEX('DATA - Teams'!$C:$C,MATCH(C9125,'DATA - Teams'!$B:$B,0))</f>
        <v>MELONS</v>
      </c>
    </row>
    <row r="9126" spans="1:9" x14ac:dyDescent="0.2">
      <c r="A9126">
        <v>2019</v>
      </c>
      <c r="B9126">
        <v>9</v>
      </c>
      <c r="C9126" t="s">
        <v>427</v>
      </c>
      <c r="D9126" t="s">
        <v>341</v>
      </c>
      <c r="E9126" t="s">
        <v>24</v>
      </c>
      <c r="F9126" t="s">
        <v>43</v>
      </c>
      <c r="G9126">
        <v>73</v>
      </c>
      <c r="H9126">
        <v>88</v>
      </c>
      <c r="I9126" t="str">
        <f>INDEX('DATA - Teams'!$C:$C,MATCH(C9126,'DATA - Teams'!$B:$B,0))</f>
        <v>MELONS</v>
      </c>
    </row>
    <row r="9127" spans="1:9" x14ac:dyDescent="0.2">
      <c r="A9127">
        <v>2019</v>
      </c>
      <c r="B9127">
        <v>9</v>
      </c>
      <c r="C9127" t="s">
        <v>427</v>
      </c>
      <c r="D9127" t="s">
        <v>220</v>
      </c>
      <c r="E9127" t="s">
        <v>24</v>
      </c>
      <c r="F9127" t="s">
        <v>38</v>
      </c>
      <c r="G9127">
        <v>99</v>
      </c>
      <c r="H9127">
        <v>73</v>
      </c>
      <c r="I9127" t="str">
        <f>INDEX('DATA - Teams'!$C:$C,MATCH(C9127,'DATA - Teams'!$B:$B,0))</f>
        <v>MELONS</v>
      </c>
    </row>
    <row r="9128" spans="1:9" x14ac:dyDescent="0.2">
      <c r="A9128">
        <v>2019</v>
      </c>
      <c r="B9128">
        <v>9</v>
      </c>
      <c r="C9128" t="s">
        <v>427</v>
      </c>
      <c r="D9128" t="s">
        <v>265</v>
      </c>
      <c r="E9128" t="s">
        <v>33</v>
      </c>
      <c r="F9128" t="s">
        <v>59</v>
      </c>
      <c r="G9128">
        <v>87</v>
      </c>
      <c r="H9128">
        <v>42</v>
      </c>
      <c r="I9128" t="str">
        <f>INDEX('DATA - Teams'!$C:$C,MATCH(C9128,'DATA - Teams'!$B:$B,0))</f>
        <v>MELONS</v>
      </c>
    </row>
    <row r="9129" spans="1:9" x14ac:dyDescent="0.2">
      <c r="A9129">
        <v>2019</v>
      </c>
      <c r="B9129">
        <v>9</v>
      </c>
      <c r="C9129" t="s">
        <v>427</v>
      </c>
      <c r="D9129" t="s">
        <v>242</v>
      </c>
      <c r="E9129" t="s">
        <v>36</v>
      </c>
      <c r="F9129" t="s">
        <v>59</v>
      </c>
      <c r="G9129">
        <v>76</v>
      </c>
      <c r="H9129">
        <v>0</v>
      </c>
      <c r="I9129" t="str">
        <f>INDEX('DATA - Teams'!$C:$C,MATCH(C9129,'DATA - Teams'!$B:$B,0))</f>
        <v>MELONS</v>
      </c>
    </row>
    <row r="9130" spans="1:9" x14ac:dyDescent="0.2">
      <c r="A9130">
        <v>2019</v>
      </c>
      <c r="B9130">
        <v>9</v>
      </c>
      <c r="C9130" t="s">
        <v>427</v>
      </c>
      <c r="D9130" t="s">
        <v>188</v>
      </c>
      <c r="E9130" t="s">
        <v>32</v>
      </c>
      <c r="F9130" t="s">
        <v>59</v>
      </c>
      <c r="G9130">
        <v>105</v>
      </c>
      <c r="H9130">
        <v>0</v>
      </c>
      <c r="I9130" t="str">
        <f>INDEX('DATA - Teams'!$C:$C,MATCH(C9130,'DATA - Teams'!$B:$B,0))</f>
        <v>MELONS</v>
      </c>
    </row>
    <row r="9131" spans="1:9" x14ac:dyDescent="0.2">
      <c r="A9131">
        <v>2019</v>
      </c>
      <c r="B9131">
        <v>9</v>
      </c>
      <c r="C9131" t="s">
        <v>427</v>
      </c>
      <c r="D9131" t="s">
        <v>177</v>
      </c>
      <c r="E9131" t="s">
        <v>27</v>
      </c>
      <c r="F9131" t="s">
        <v>59</v>
      </c>
      <c r="G9131">
        <v>69</v>
      </c>
      <c r="H9131">
        <v>0</v>
      </c>
      <c r="I9131" t="str">
        <f>INDEX('DATA - Teams'!$C:$C,MATCH(C9131,'DATA - Teams'!$B:$B,0))</f>
        <v>MELONS</v>
      </c>
    </row>
    <row r="9132" spans="1:9" x14ac:dyDescent="0.2">
      <c r="A9132">
        <v>2019</v>
      </c>
      <c r="B9132">
        <v>9</v>
      </c>
      <c r="C9132" t="s">
        <v>434</v>
      </c>
      <c r="D9132" t="s">
        <v>358</v>
      </c>
      <c r="E9132" t="s">
        <v>21</v>
      </c>
      <c r="F9132" t="s">
        <v>43</v>
      </c>
      <c r="G9132">
        <v>79</v>
      </c>
      <c r="H9132">
        <v>71</v>
      </c>
      <c r="I9132" t="str">
        <f>INDEX('DATA - Teams'!$C:$C,MATCH(C9132,'DATA - Teams'!$B:$B,0))</f>
        <v>CHIEF</v>
      </c>
    </row>
    <row r="9133" spans="1:9" x14ac:dyDescent="0.2">
      <c r="A9133">
        <v>2019</v>
      </c>
      <c r="B9133">
        <v>9</v>
      </c>
      <c r="C9133" t="s">
        <v>434</v>
      </c>
      <c r="D9133" t="s">
        <v>297</v>
      </c>
      <c r="E9133" t="s">
        <v>21</v>
      </c>
      <c r="F9133" t="s">
        <v>38</v>
      </c>
      <c r="G9133">
        <v>76</v>
      </c>
      <c r="H9133">
        <v>60</v>
      </c>
      <c r="I9133" t="str">
        <f>INDEX('DATA - Teams'!$C:$C,MATCH(C9133,'DATA - Teams'!$B:$B,0))</f>
        <v>CHIEF</v>
      </c>
    </row>
    <row r="9134" spans="1:9" x14ac:dyDescent="0.2">
      <c r="A9134">
        <v>2019</v>
      </c>
      <c r="B9134">
        <v>9</v>
      </c>
      <c r="C9134" t="s">
        <v>434</v>
      </c>
      <c r="D9134" t="s">
        <v>275</v>
      </c>
      <c r="E9134" t="s">
        <v>23</v>
      </c>
      <c r="F9134" t="s">
        <v>38</v>
      </c>
      <c r="G9134">
        <v>79</v>
      </c>
      <c r="H9134">
        <v>140</v>
      </c>
      <c r="I9134" t="str">
        <f>INDEX('DATA - Teams'!$C:$C,MATCH(C9134,'DATA - Teams'!$B:$B,0))</f>
        <v>CHIEF</v>
      </c>
    </row>
    <row r="9135" spans="1:9" x14ac:dyDescent="0.2">
      <c r="A9135">
        <v>2019</v>
      </c>
      <c r="B9135">
        <v>9</v>
      </c>
      <c r="C9135" t="s">
        <v>434</v>
      </c>
      <c r="D9135" t="s">
        <v>132</v>
      </c>
      <c r="E9135" t="s">
        <v>23</v>
      </c>
      <c r="F9135" t="s">
        <v>41</v>
      </c>
      <c r="G9135">
        <v>115</v>
      </c>
      <c r="H9135">
        <v>127</v>
      </c>
      <c r="I9135" t="str">
        <f>INDEX('DATA - Teams'!$C:$C,MATCH(C9135,'DATA - Teams'!$B:$B,0))</f>
        <v>CHIEF</v>
      </c>
    </row>
    <row r="9136" spans="1:9" x14ac:dyDescent="0.2">
      <c r="A9136">
        <v>2019</v>
      </c>
      <c r="B9136">
        <v>9</v>
      </c>
      <c r="C9136" t="s">
        <v>434</v>
      </c>
      <c r="D9136" t="s">
        <v>239</v>
      </c>
      <c r="E9136" t="s">
        <v>22</v>
      </c>
      <c r="F9136" t="s">
        <v>41</v>
      </c>
      <c r="G9136">
        <v>106</v>
      </c>
      <c r="H9136">
        <v>86</v>
      </c>
      <c r="I9136" t="str">
        <f>INDEX('DATA - Teams'!$C:$C,MATCH(C9136,'DATA - Teams'!$B:$B,0))</f>
        <v>CHIEF</v>
      </c>
    </row>
    <row r="9137" spans="1:9" x14ac:dyDescent="0.2">
      <c r="A9137">
        <v>2019</v>
      </c>
      <c r="B9137">
        <v>9</v>
      </c>
      <c r="C9137" t="s">
        <v>434</v>
      </c>
      <c r="D9137" t="s">
        <v>293</v>
      </c>
      <c r="E9137" t="s">
        <v>22</v>
      </c>
      <c r="F9137" t="s">
        <v>41</v>
      </c>
      <c r="G9137">
        <v>72</v>
      </c>
      <c r="H9137">
        <v>76</v>
      </c>
      <c r="I9137" t="str">
        <f>INDEX('DATA - Teams'!$C:$C,MATCH(C9137,'DATA - Teams'!$B:$B,0))</f>
        <v>CHIEF</v>
      </c>
    </row>
    <row r="9138" spans="1:9" x14ac:dyDescent="0.2">
      <c r="A9138">
        <v>2019</v>
      </c>
      <c r="B9138">
        <v>9</v>
      </c>
      <c r="C9138" t="s">
        <v>434</v>
      </c>
      <c r="D9138" t="s">
        <v>398</v>
      </c>
      <c r="E9138" t="s">
        <v>28</v>
      </c>
      <c r="F9138" t="s">
        <v>41</v>
      </c>
      <c r="G9138">
        <v>90</v>
      </c>
      <c r="H9138">
        <v>65</v>
      </c>
      <c r="I9138" t="str">
        <f>INDEX('DATA - Teams'!$C:$C,MATCH(C9138,'DATA - Teams'!$B:$B,0))</f>
        <v>CHIEF</v>
      </c>
    </row>
    <row r="9139" spans="1:9" x14ac:dyDescent="0.2">
      <c r="A9139">
        <v>2019</v>
      </c>
      <c r="B9139">
        <v>9</v>
      </c>
      <c r="C9139" t="s">
        <v>434</v>
      </c>
      <c r="D9139" t="s">
        <v>286</v>
      </c>
      <c r="E9139" t="s">
        <v>20</v>
      </c>
      <c r="F9139" t="s">
        <v>38</v>
      </c>
      <c r="G9139">
        <v>99</v>
      </c>
      <c r="H9139">
        <v>86</v>
      </c>
      <c r="I9139" t="str">
        <f>INDEX('DATA - Teams'!$C:$C,MATCH(C9139,'DATA - Teams'!$B:$B,0))</f>
        <v>CHIEF</v>
      </c>
    </row>
    <row r="9140" spans="1:9" x14ac:dyDescent="0.2">
      <c r="A9140">
        <v>2019</v>
      </c>
      <c r="B9140">
        <v>9</v>
      </c>
      <c r="C9140" t="s">
        <v>434</v>
      </c>
      <c r="D9140" t="s">
        <v>244</v>
      </c>
      <c r="E9140" t="s">
        <v>20</v>
      </c>
      <c r="F9140" t="s">
        <v>41</v>
      </c>
      <c r="G9140">
        <v>90</v>
      </c>
      <c r="H9140">
        <v>94</v>
      </c>
      <c r="I9140" t="str">
        <f>INDEX('DATA - Teams'!$C:$C,MATCH(C9140,'DATA - Teams'!$B:$B,0))</f>
        <v>CHIEF</v>
      </c>
    </row>
    <row r="9141" spans="1:9" x14ac:dyDescent="0.2">
      <c r="A9141">
        <v>2019</v>
      </c>
      <c r="B9141">
        <v>9</v>
      </c>
      <c r="C9141" t="s">
        <v>434</v>
      </c>
      <c r="D9141" t="s">
        <v>98</v>
      </c>
      <c r="E9141" t="s">
        <v>14</v>
      </c>
      <c r="F9141" t="s">
        <v>43</v>
      </c>
      <c r="G9141">
        <v>101</v>
      </c>
      <c r="H9141">
        <v>103</v>
      </c>
      <c r="I9141" t="str">
        <f>INDEX('DATA - Teams'!$C:$C,MATCH(C9141,'DATA - Teams'!$B:$B,0))</f>
        <v>CHIEF</v>
      </c>
    </row>
    <row r="9142" spans="1:9" x14ac:dyDescent="0.2">
      <c r="A9142">
        <v>2019</v>
      </c>
      <c r="B9142">
        <v>9</v>
      </c>
      <c r="C9142" t="s">
        <v>434</v>
      </c>
      <c r="D9142" t="s">
        <v>192</v>
      </c>
      <c r="E9142" t="s">
        <v>31</v>
      </c>
      <c r="F9142" t="s">
        <v>43</v>
      </c>
      <c r="G9142">
        <v>86</v>
      </c>
      <c r="H9142">
        <v>90</v>
      </c>
      <c r="I9142" t="str">
        <f>INDEX('DATA - Teams'!$C:$C,MATCH(C9142,'DATA - Teams'!$B:$B,0))</f>
        <v>CHIEF</v>
      </c>
    </row>
    <row r="9143" spans="1:9" x14ac:dyDescent="0.2">
      <c r="A9143">
        <v>2019</v>
      </c>
      <c r="B9143">
        <v>9</v>
      </c>
      <c r="C9143" t="s">
        <v>434</v>
      </c>
      <c r="D9143" t="s">
        <v>122</v>
      </c>
      <c r="E9143" t="s">
        <v>32</v>
      </c>
      <c r="F9143" t="s">
        <v>52</v>
      </c>
      <c r="G9143">
        <v>88</v>
      </c>
      <c r="H9143">
        <v>104</v>
      </c>
      <c r="I9143" t="str">
        <f>INDEX('DATA - Teams'!$C:$C,MATCH(C9143,'DATA - Teams'!$B:$B,0))</f>
        <v>CHIEF</v>
      </c>
    </row>
    <row r="9144" spans="1:9" x14ac:dyDescent="0.2">
      <c r="A9144">
        <v>2019</v>
      </c>
      <c r="B9144">
        <v>9</v>
      </c>
      <c r="C9144" t="s">
        <v>434</v>
      </c>
      <c r="D9144" t="s">
        <v>185</v>
      </c>
      <c r="E9144" t="s">
        <v>32</v>
      </c>
      <c r="F9144" t="s">
        <v>43</v>
      </c>
      <c r="G9144">
        <v>89</v>
      </c>
      <c r="H9144">
        <v>76</v>
      </c>
      <c r="I9144" t="str">
        <f>INDEX('DATA - Teams'!$C:$C,MATCH(C9144,'DATA - Teams'!$B:$B,0))</f>
        <v>CHIEF</v>
      </c>
    </row>
    <row r="9145" spans="1:9" x14ac:dyDescent="0.2">
      <c r="A9145">
        <v>2019</v>
      </c>
      <c r="B9145">
        <v>9</v>
      </c>
      <c r="C9145" t="s">
        <v>434</v>
      </c>
      <c r="D9145" t="s">
        <v>301</v>
      </c>
      <c r="E9145" t="s">
        <v>27</v>
      </c>
      <c r="F9145" t="s">
        <v>41</v>
      </c>
      <c r="G9145">
        <v>140</v>
      </c>
      <c r="H9145">
        <v>66</v>
      </c>
      <c r="I9145" t="str">
        <f>INDEX('DATA - Teams'!$C:$C,MATCH(C9145,'DATA - Teams'!$B:$B,0))</f>
        <v>CHIEF</v>
      </c>
    </row>
    <row r="9146" spans="1:9" x14ac:dyDescent="0.2">
      <c r="A9146">
        <v>2019</v>
      </c>
      <c r="B9146">
        <v>9</v>
      </c>
      <c r="C9146" t="s">
        <v>434</v>
      </c>
      <c r="D9146" t="s">
        <v>383</v>
      </c>
      <c r="E9146" t="s">
        <v>27</v>
      </c>
      <c r="F9146" t="s">
        <v>38</v>
      </c>
      <c r="G9146">
        <v>75</v>
      </c>
      <c r="H9146">
        <v>34</v>
      </c>
      <c r="I9146" t="str">
        <f>INDEX('DATA - Teams'!$C:$C,MATCH(C9146,'DATA - Teams'!$B:$B,0))</f>
        <v>CHIEF</v>
      </c>
    </row>
    <row r="9147" spans="1:9" x14ac:dyDescent="0.2">
      <c r="A9147">
        <v>2019</v>
      </c>
      <c r="B9147">
        <v>9</v>
      </c>
      <c r="C9147" t="s">
        <v>434</v>
      </c>
      <c r="D9147" t="s">
        <v>140</v>
      </c>
      <c r="E9147" t="s">
        <v>35</v>
      </c>
      <c r="F9147" t="s">
        <v>38</v>
      </c>
      <c r="G9147">
        <v>101</v>
      </c>
      <c r="H9147">
        <v>50</v>
      </c>
      <c r="I9147" t="str">
        <f>INDEX('DATA - Teams'!$C:$C,MATCH(C9147,'DATA - Teams'!$B:$B,0))</f>
        <v>CHIEF</v>
      </c>
    </row>
    <row r="9148" spans="1:9" x14ac:dyDescent="0.2">
      <c r="A9148">
        <v>2019</v>
      </c>
      <c r="B9148">
        <v>9</v>
      </c>
      <c r="C9148" t="s">
        <v>434</v>
      </c>
      <c r="D9148" t="s">
        <v>352</v>
      </c>
      <c r="E9148" t="s">
        <v>18</v>
      </c>
      <c r="F9148" t="s">
        <v>43</v>
      </c>
      <c r="G9148">
        <v>80</v>
      </c>
      <c r="H9148">
        <v>78</v>
      </c>
      <c r="I9148" t="str">
        <f>INDEX('DATA - Teams'!$C:$C,MATCH(C9148,'DATA - Teams'!$B:$B,0))</f>
        <v>CHIEF</v>
      </c>
    </row>
    <row r="9149" spans="1:9" x14ac:dyDescent="0.2">
      <c r="A9149">
        <v>2019</v>
      </c>
      <c r="B9149">
        <v>9</v>
      </c>
      <c r="C9149" t="s">
        <v>434</v>
      </c>
      <c r="D9149" t="s">
        <v>124</v>
      </c>
      <c r="E9149" t="s">
        <v>24</v>
      </c>
      <c r="F9149" t="s">
        <v>41</v>
      </c>
      <c r="G9149">
        <v>92</v>
      </c>
      <c r="H9149">
        <v>101</v>
      </c>
      <c r="I9149" t="str">
        <f>INDEX('DATA - Teams'!$C:$C,MATCH(C9149,'DATA - Teams'!$B:$B,0))</f>
        <v>CHIEF</v>
      </c>
    </row>
    <row r="9150" spans="1:9" x14ac:dyDescent="0.2">
      <c r="A9150">
        <v>2019</v>
      </c>
      <c r="B9150">
        <v>9</v>
      </c>
      <c r="C9150" t="s">
        <v>434</v>
      </c>
      <c r="D9150" t="s">
        <v>37</v>
      </c>
      <c r="E9150" t="s">
        <v>21</v>
      </c>
      <c r="F9150" t="s">
        <v>59</v>
      </c>
      <c r="G9150">
        <v>71</v>
      </c>
      <c r="H9150">
        <v>90</v>
      </c>
      <c r="I9150" t="str">
        <f>INDEX('DATA - Teams'!$C:$C,MATCH(C9150,'DATA - Teams'!$B:$B,0))</f>
        <v>CHIEF</v>
      </c>
    </row>
    <row r="9151" spans="1:9" x14ac:dyDescent="0.2">
      <c r="A9151">
        <v>2019</v>
      </c>
      <c r="B9151">
        <v>9</v>
      </c>
      <c r="C9151" t="s">
        <v>434</v>
      </c>
      <c r="D9151" t="s">
        <v>82</v>
      </c>
      <c r="E9151" t="s">
        <v>23</v>
      </c>
      <c r="F9151" t="s">
        <v>59</v>
      </c>
      <c r="G9151">
        <v>77</v>
      </c>
      <c r="H9151">
        <v>109</v>
      </c>
      <c r="I9151" t="str">
        <f>INDEX('DATA - Teams'!$C:$C,MATCH(C9151,'DATA - Teams'!$B:$B,0))</f>
        <v>CHIEF</v>
      </c>
    </row>
    <row r="9152" spans="1:9" x14ac:dyDescent="0.2">
      <c r="A9152">
        <v>2019</v>
      </c>
      <c r="B9152">
        <v>9</v>
      </c>
      <c r="C9152" t="s">
        <v>434</v>
      </c>
      <c r="D9152" t="s">
        <v>376</v>
      </c>
      <c r="E9152" t="s">
        <v>28</v>
      </c>
      <c r="F9152" t="s">
        <v>59</v>
      </c>
      <c r="G9152">
        <v>57</v>
      </c>
      <c r="H9152">
        <v>62</v>
      </c>
      <c r="I9152" t="str">
        <f>INDEX('DATA - Teams'!$C:$C,MATCH(C9152,'DATA - Teams'!$B:$B,0))</f>
        <v>CHIEF</v>
      </c>
    </row>
    <row r="9153" spans="1:9" x14ac:dyDescent="0.2">
      <c r="A9153">
        <v>2019</v>
      </c>
      <c r="B9153">
        <v>9</v>
      </c>
      <c r="C9153" t="s">
        <v>434</v>
      </c>
      <c r="D9153" t="s">
        <v>83</v>
      </c>
      <c r="E9153" t="s">
        <v>10</v>
      </c>
      <c r="F9153" t="s">
        <v>59</v>
      </c>
      <c r="G9153">
        <v>104</v>
      </c>
      <c r="H9153">
        <v>73</v>
      </c>
      <c r="I9153" t="str">
        <f>INDEX('DATA - Teams'!$C:$C,MATCH(C9153,'DATA - Teams'!$B:$B,0))</f>
        <v>CHIEF</v>
      </c>
    </row>
    <row r="9154" spans="1:9" x14ac:dyDescent="0.2">
      <c r="A9154">
        <v>2019</v>
      </c>
      <c r="B9154">
        <v>9</v>
      </c>
      <c r="C9154" t="s">
        <v>12</v>
      </c>
      <c r="D9154" t="s">
        <v>326</v>
      </c>
      <c r="E9154" t="s">
        <v>33</v>
      </c>
      <c r="F9154" t="s">
        <v>41</v>
      </c>
      <c r="G9154">
        <v>88</v>
      </c>
      <c r="H9154">
        <v>120</v>
      </c>
      <c r="I9154" t="str">
        <f>INDEX('DATA - Teams'!$C:$C,MATCH(C9154,'DATA - Teams'!$B:$B,0))</f>
        <v>LESTER</v>
      </c>
    </row>
    <row r="9155" spans="1:9" x14ac:dyDescent="0.2">
      <c r="A9155">
        <v>2019</v>
      </c>
      <c r="B9155">
        <v>9</v>
      </c>
      <c r="C9155" t="s">
        <v>12</v>
      </c>
      <c r="D9155" t="s">
        <v>133</v>
      </c>
      <c r="E9155" t="s">
        <v>21</v>
      </c>
      <c r="F9155" t="s">
        <v>41</v>
      </c>
      <c r="G9155">
        <v>102</v>
      </c>
      <c r="H9155">
        <v>101</v>
      </c>
      <c r="I9155" t="str">
        <f>INDEX('DATA - Teams'!$C:$C,MATCH(C9155,'DATA - Teams'!$B:$B,0))</f>
        <v>LESTER</v>
      </c>
    </row>
    <row r="9156" spans="1:9" x14ac:dyDescent="0.2">
      <c r="A9156">
        <v>2019</v>
      </c>
      <c r="B9156">
        <v>9</v>
      </c>
      <c r="C9156" t="s">
        <v>12</v>
      </c>
      <c r="D9156" t="s">
        <v>266</v>
      </c>
      <c r="E9156" t="s">
        <v>16</v>
      </c>
      <c r="F9156" t="s">
        <v>41</v>
      </c>
      <c r="G9156">
        <v>104</v>
      </c>
      <c r="H9156">
        <v>103</v>
      </c>
      <c r="I9156" t="str">
        <f>INDEX('DATA - Teams'!$C:$C,MATCH(C9156,'DATA - Teams'!$B:$B,0))</f>
        <v>LESTER</v>
      </c>
    </row>
    <row r="9157" spans="1:9" x14ac:dyDescent="0.2">
      <c r="A9157">
        <v>2019</v>
      </c>
      <c r="B9157">
        <v>9</v>
      </c>
      <c r="C9157" t="s">
        <v>12</v>
      </c>
      <c r="D9157" t="s">
        <v>287</v>
      </c>
      <c r="E9157" t="s">
        <v>16</v>
      </c>
      <c r="F9157" t="s">
        <v>38</v>
      </c>
      <c r="G9157">
        <v>99</v>
      </c>
      <c r="H9157">
        <v>106</v>
      </c>
      <c r="I9157" t="str">
        <f>INDEX('DATA - Teams'!$C:$C,MATCH(C9157,'DATA - Teams'!$B:$B,0))</f>
        <v>LESTER</v>
      </c>
    </row>
    <row r="9158" spans="1:9" x14ac:dyDescent="0.2">
      <c r="A9158">
        <v>2019</v>
      </c>
      <c r="B9158">
        <v>9</v>
      </c>
      <c r="C9158" t="s">
        <v>12</v>
      </c>
      <c r="D9158" t="s">
        <v>62</v>
      </c>
      <c r="E9158" t="s">
        <v>23</v>
      </c>
      <c r="F9158" t="s">
        <v>43</v>
      </c>
      <c r="G9158">
        <v>97</v>
      </c>
      <c r="H9158">
        <v>59</v>
      </c>
      <c r="I9158" t="str">
        <f>INDEX('DATA - Teams'!$C:$C,MATCH(C9158,'DATA - Teams'!$B:$B,0))</f>
        <v>LESTER</v>
      </c>
    </row>
    <row r="9159" spans="1:9" x14ac:dyDescent="0.2">
      <c r="A9159">
        <v>2019</v>
      </c>
      <c r="B9159">
        <v>9</v>
      </c>
      <c r="C9159" t="s">
        <v>12</v>
      </c>
      <c r="D9159" t="s">
        <v>206</v>
      </c>
      <c r="E9159" t="s">
        <v>28</v>
      </c>
      <c r="F9159" t="s">
        <v>38</v>
      </c>
      <c r="G9159">
        <v>74</v>
      </c>
      <c r="H9159">
        <v>100</v>
      </c>
      <c r="I9159" t="str">
        <f>INDEX('DATA - Teams'!$C:$C,MATCH(C9159,'DATA - Teams'!$B:$B,0))</f>
        <v>LESTER</v>
      </c>
    </row>
    <row r="9160" spans="1:9" x14ac:dyDescent="0.2">
      <c r="A9160">
        <v>2019</v>
      </c>
      <c r="B9160">
        <v>9</v>
      </c>
      <c r="C9160" t="s">
        <v>12</v>
      </c>
      <c r="D9160" t="s">
        <v>212</v>
      </c>
      <c r="E9160" t="s">
        <v>28</v>
      </c>
      <c r="F9160" t="s">
        <v>41</v>
      </c>
      <c r="G9160">
        <v>102</v>
      </c>
      <c r="H9160">
        <v>124</v>
      </c>
      <c r="I9160" t="str">
        <f>INDEX('DATA - Teams'!$C:$C,MATCH(C9160,'DATA - Teams'!$B:$B,0))</f>
        <v>LESTER</v>
      </c>
    </row>
    <row r="9161" spans="1:9" x14ac:dyDescent="0.2">
      <c r="A9161">
        <v>2019</v>
      </c>
      <c r="B9161">
        <v>9</v>
      </c>
      <c r="C9161" t="s">
        <v>12</v>
      </c>
      <c r="D9161" t="s">
        <v>57</v>
      </c>
      <c r="E9161" t="s">
        <v>13</v>
      </c>
      <c r="F9161" t="s">
        <v>41</v>
      </c>
      <c r="G9161">
        <v>122</v>
      </c>
      <c r="H9161">
        <v>110</v>
      </c>
      <c r="I9161" t="str">
        <f>INDEX('DATA - Teams'!$C:$C,MATCH(C9161,'DATA - Teams'!$B:$B,0))</f>
        <v>LESTER</v>
      </c>
    </row>
    <row r="9162" spans="1:9" x14ac:dyDescent="0.2">
      <c r="A9162">
        <v>2019</v>
      </c>
      <c r="B9162">
        <v>9</v>
      </c>
      <c r="C9162" t="s">
        <v>12</v>
      </c>
      <c r="D9162" t="s">
        <v>210</v>
      </c>
      <c r="E9162" t="s">
        <v>10</v>
      </c>
      <c r="F9162" t="s">
        <v>43</v>
      </c>
      <c r="G9162">
        <v>84</v>
      </c>
      <c r="H9162">
        <v>100</v>
      </c>
      <c r="I9162" t="str">
        <f>INDEX('DATA - Teams'!$C:$C,MATCH(C9162,'DATA - Teams'!$B:$B,0))</f>
        <v>LESTER</v>
      </c>
    </row>
    <row r="9163" spans="1:9" x14ac:dyDescent="0.2">
      <c r="A9163">
        <v>2019</v>
      </c>
      <c r="B9163">
        <v>9</v>
      </c>
      <c r="C9163" t="s">
        <v>12</v>
      </c>
      <c r="D9163" t="s">
        <v>362</v>
      </c>
      <c r="E9163" t="s">
        <v>10</v>
      </c>
      <c r="F9163" t="s">
        <v>38</v>
      </c>
      <c r="G9163">
        <v>77</v>
      </c>
      <c r="H9163">
        <v>61</v>
      </c>
      <c r="I9163" t="str">
        <f>INDEX('DATA - Teams'!$C:$C,MATCH(C9163,'DATA - Teams'!$B:$B,0))</f>
        <v>LESTER</v>
      </c>
    </row>
    <row r="9164" spans="1:9" x14ac:dyDescent="0.2">
      <c r="A9164">
        <v>2019</v>
      </c>
      <c r="B9164">
        <v>9</v>
      </c>
      <c r="C9164" t="s">
        <v>12</v>
      </c>
      <c r="D9164" t="s">
        <v>393</v>
      </c>
      <c r="E9164" t="s">
        <v>20</v>
      </c>
      <c r="F9164" t="s">
        <v>38</v>
      </c>
      <c r="G9164">
        <v>119</v>
      </c>
      <c r="H9164">
        <v>87</v>
      </c>
      <c r="I9164" t="str">
        <f>INDEX('DATA - Teams'!$C:$C,MATCH(C9164,'DATA - Teams'!$B:$B,0))</f>
        <v>LESTER</v>
      </c>
    </row>
    <row r="9165" spans="1:9" x14ac:dyDescent="0.2">
      <c r="A9165">
        <v>2019</v>
      </c>
      <c r="B9165">
        <v>9</v>
      </c>
      <c r="C9165" t="s">
        <v>12</v>
      </c>
      <c r="D9165" t="s">
        <v>67</v>
      </c>
      <c r="E9165" t="s">
        <v>31</v>
      </c>
      <c r="F9165" t="s">
        <v>43</v>
      </c>
      <c r="G9165">
        <v>78</v>
      </c>
      <c r="H9165">
        <v>85</v>
      </c>
      <c r="I9165" t="str">
        <f>INDEX('DATA - Teams'!$C:$C,MATCH(C9165,'DATA - Teams'!$B:$B,0))</f>
        <v>LESTER</v>
      </c>
    </row>
    <row r="9166" spans="1:9" x14ac:dyDescent="0.2">
      <c r="A9166">
        <v>2019</v>
      </c>
      <c r="B9166">
        <v>9</v>
      </c>
      <c r="C9166" t="s">
        <v>12</v>
      </c>
      <c r="D9166" t="s">
        <v>118</v>
      </c>
      <c r="E9166" t="s">
        <v>17</v>
      </c>
      <c r="F9166" t="s">
        <v>41</v>
      </c>
      <c r="G9166">
        <v>114</v>
      </c>
      <c r="H9166">
        <v>115</v>
      </c>
      <c r="I9166" t="str">
        <f>INDEX('DATA - Teams'!$C:$C,MATCH(C9166,'DATA - Teams'!$B:$B,0))</f>
        <v>LESTER</v>
      </c>
    </row>
    <row r="9167" spans="1:9" x14ac:dyDescent="0.2">
      <c r="A9167">
        <v>2019</v>
      </c>
      <c r="B9167">
        <v>9</v>
      </c>
      <c r="C9167" t="s">
        <v>12</v>
      </c>
      <c r="D9167" t="s">
        <v>96</v>
      </c>
      <c r="E9167" t="s">
        <v>17</v>
      </c>
      <c r="F9167" t="s">
        <v>43</v>
      </c>
      <c r="G9167">
        <v>98</v>
      </c>
      <c r="H9167">
        <v>59</v>
      </c>
      <c r="I9167" t="str">
        <f>INDEX('DATA - Teams'!$C:$C,MATCH(C9167,'DATA - Teams'!$B:$B,0))</f>
        <v>LESTER</v>
      </c>
    </row>
    <row r="9168" spans="1:9" x14ac:dyDescent="0.2">
      <c r="A9168">
        <v>2019</v>
      </c>
      <c r="B9168">
        <v>9</v>
      </c>
      <c r="C9168" t="s">
        <v>12</v>
      </c>
      <c r="D9168" t="s">
        <v>369</v>
      </c>
      <c r="E9168" t="s">
        <v>32</v>
      </c>
      <c r="F9168" t="s">
        <v>41</v>
      </c>
      <c r="G9168">
        <v>96</v>
      </c>
      <c r="H9168">
        <v>144</v>
      </c>
      <c r="I9168" t="str">
        <f>INDEX('DATA - Teams'!$C:$C,MATCH(C9168,'DATA - Teams'!$B:$B,0))</f>
        <v>LESTER</v>
      </c>
    </row>
    <row r="9169" spans="1:9" x14ac:dyDescent="0.2">
      <c r="A9169">
        <v>2019</v>
      </c>
      <c r="B9169">
        <v>9</v>
      </c>
      <c r="C9169" t="s">
        <v>12</v>
      </c>
      <c r="D9169" t="s">
        <v>189</v>
      </c>
      <c r="E9169" t="s">
        <v>35</v>
      </c>
      <c r="F9169" t="s">
        <v>43</v>
      </c>
      <c r="G9169">
        <v>106</v>
      </c>
      <c r="H9169">
        <v>113</v>
      </c>
      <c r="I9169" t="str">
        <f>INDEX('DATA - Teams'!$C:$C,MATCH(C9169,'DATA - Teams'!$B:$B,0))</f>
        <v>LESTER</v>
      </c>
    </row>
    <row r="9170" spans="1:9" x14ac:dyDescent="0.2">
      <c r="A9170">
        <v>2019</v>
      </c>
      <c r="B9170">
        <v>9</v>
      </c>
      <c r="C9170" t="s">
        <v>12</v>
      </c>
      <c r="D9170" t="s">
        <v>450</v>
      </c>
      <c r="E9170" t="s">
        <v>35</v>
      </c>
      <c r="F9170" t="s">
        <v>38</v>
      </c>
      <c r="G9170">
        <v>107</v>
      </c>
      <c r="H9170">
        <v>90</v>
      </c>
      <c r="I9170" t="str">
        <f>INDEX('DATA - Teams'!$C:$C,MATCH(C9170,'DATA - Teams'!$B:$B,0))</f>
        <v>LESTER</v>
      </c>
    </row>
    <row r="9171" spans="1:9" x14ac:dyDescent="0.2">
      <c r="A9171">
        <v>2019</v>
      </c>
      <c r="B9171">
        <v>9</v>
      </c>
      <c r="C9171" t="s">
        <v>12</v>
      </c>
      <c r="D9171" t="s">
        <v>274</v>
      </c>
      <c r="E9171" t="s">
        <v>18</v>
      </c>
      <c r="F9171" t="s">
        <v>52</v>
      </c>
      <c r="G9171">
        <v>97</v>
      </c>
      <c r="H9171">
        <v>88</v>
      </c>
      <c r="I9171" t="str">
        <f>INDEX('DATA - Teams'!$C:$C,MATCH(C9171,'DATA - Teams'!$B:$B,0))</f>
        <v>LESTER</v>
      </c>
    </row>
    <row r="9172" spans="1:9" x14ac:dyDescent="0.2">
      <c r="A9172">
        <v>2019</v>
      </c>
      <c r="B9172">
        <v>9</v>
      </c>
      <c r="C9172" t="s">
        <v>12</v>
      </c>
      <c r="D9172" t="s">
        <v>60</v>
      </c>
      <c r="E9172" t="s">
        <v>21</v>
      </c>
      <c r="F9172" t="s">
        <v>59</v>
      </c>
      <c r="G9172">
        <v>88</v>
      </c>
      <c r="H9172">
        <v>73</v>
      </c>
      <c r="I9172" t="str">
        <f>INDEX('DATA - Teams'!$C:$C,MATCH(C9172,'DATA - Teams'!$B:$B,0))</f>
        <v>LESTER</v>
      </c>
    </row>
    <row r="9173" spans="1:9" x14ac:dyDescent="0.2">
      <c r="A9173">
        <v>2019</v>
      </c>
      <c r="B9173">
        <v>9</v>
      </c>
      <c r="C9173" t="s">
        <v>12</v>
      </c>
      <c r="D9173" t="s">
        <v>381</v>
      </c>
      <c r="E9173" t="s">
        <v>28</v>
      </c>
      <c r="F9173" t="s">
        <v>59</v>
      </c>
      <c r="G9173">
        <v>88</v>
      </c>
      <c r="H9173">
        <v>0</v>
      </c>
      <c r="I9173" t="str">
        <f>INDEX('DATA - Teams'!$C:$C,MATCH(C9173,'DATA - Teams'!$B:$B,0))</f>
        <v>LESTER</v>
      </c>
    </row>
    <row r="9174" spans="1:9" x14ac:dyDescent="0.2">
      <c r="A9174">
        <v>2019</v>
      </c>
      <c r="B9174">
        <v>9</v>
      </c>
      <c r="C9174" t="s">
        <v>12</v>
      </c>
      <c r="D9174" t="s">
        <v>204</v>
      </c>
      <c r="E9174" t="s">
        <v>20</v>
      </c>
      <c r="F9174" t="s">
        <v>59</v>
      </c>
      <c r="G9174">
        <v>79</v>
      </c>
      <c r="H9174">
        <v>81</v>
      </c>
      <c r="I9174" t="str">
        <f>INDEX('DATA - Teams'!$C:$C,MATCH(C9174,'DATA - Teams'!$B:$B,0))</f>
        <v>LESTER</v>
      </c>
    </row>
    <row r="9175" spans="1:9" x14ac:dyDescent="0.2">
      <c r="A9175">
        <v>2019</v>
      </c>
      <c r="B9175">
        <v>9</v>
      </c>
      <c r="C9175" t="s">
        <v>12</v>
      </c>
      <c r="D9175" t="s">
        <v>231</v>
      </c>
      <c r="E9175" t="s">
        <v>31</v>
      </c>
      <c r="F9175" t="s">
        <v>59</v>
      </c>
      <c r="G9175">
        <v>97</v>
      </c>
      <c r="H9175">
        <v>0</v>
      </c>
      <c r="I9175" t="str">
        <f>INDEX('DATA - Teams'!$C:$C,MATCH(C9175,'DATA - Teams'!$B:$B,0))</f>
        <v>LESTER</v>
      </c>
    </row>
    <row r="9176" spans="1:9" x14ac:dyDescent="0.2">
      <c r="A9176">
        <v>2019</v>
      </c>
      <c r="B9176">
        <v>9</v>
      </c>
      <c r="C9176" t="s">
        <v>438</v>
      </c>
      <c r="D9176" t="s">
        <v>157</v>
      </c>
      <c r="E9176" t="s">
        <v>33</v>
      </c>
      <c r="F9176" t="s">
        <v>52</v>
      </c>
      <c r="G9176">
        <v>141</v>
      </c>
      <c r="H9176">
        <v>144</v>
      </c>
      <c r="I9176" t="str">
        <f>INDEX('DATA - Teams'!$C:$C,MATCH(C9176,'DATA - Teams'!$B:$B,0))</f>
        <v>KAPPAZ</v>
      </c>
    </row>
    <row r="9177" spans="1:9" x14ac:dyDescent="0.2">
      <c r="A9177">
        <v>2019</v>
      </c>
      <c r="B9177">
        <v>9</v>
      </c>
      <c r="C9177" t="s">
        <v>438</v>
      </c>
      <c r="D9177" t="s">
        <v>1000</v>
      </c>
      <c r="E9177" t="s">
        <v>33</v>
      </c>
      <c r="F9177" t="s">
        <v>38</v>
      </c>
      <c r="G9177">
        <v>85</v>
      </c>
      <c r="H9177">
        <v>84</v>
      </c>
      <c r="I9177" t="str">
        <f>INDEX('DATA - Teams'!$C:$C,MATCH(C9177,'DATA - Teams'!$B:$B,0))</f>
        <v>KAPPAZ</v>
      </c>
    </row>
    <row r="9178" spans="1:9" x14ac:dyDescent="0.2">
      <c r="A9178">
        <v>2019</v>
      </c>
      <c r="B9178">
        <v>9</v>
      </c>
      <c r="C9178" t="s">
        <v>438</v>
      </c>
      <c r="D9178" t="s">
        <v>230</v>
      </c>
      <c r="E9178" t="s">
        <v>36</v>
      </c>
      <c r="F9178" t="s">
        <v>38</v>
      </c>
      <c r="G9178">
        <v>85</v>
      </c>
      <c r="H9178">
        <v>85</v>
      </c>
      <c r="I9178" t="str">
        <f>INDEX('DATA - Teams'!$C:$C,MATCH(C9178,'DATA - Teams'!$B:$B,0))</f>
        <v>KAPPAZ</v>
      </c>
    </row>
    <row r="9179" spans="1:9" x14ac:dyDescent="0.2">
      <c r="A9179">
        <v>2019</v>
      </c>
      <c r="B9179">
        <v>9</v>
      </c>
      <c r="C9179" t="s">
        <v>438</v>
      </c>
      <c r="D9179" t="s">
        <v>180</v>
      </c>
      <c r="E9179" t="s">
        <v>16</v>
      </c>
      <c r="F9179" t="s">
        <v>38</v>
      </c>
      <c r="G9179">
        <v>82</v>
      </c>
      <c r="H9179">
        <v>56</v>
      </c>
      <c r="I9179" t="str">
        <f>INDEX('DATA - Teams'!$C:$C,MATCH(C9179,'DATA - Teams'!$B:$B,0))</f>
        <v>KAPPAZ</v>
      </c>
    </row>
    <row r="9180" spans="1:9" x14ac:dyDescent="0.2">
      <c r="A9180">
        <v>2019</v>
      </c>
      <c r="B9180">
        <v>9</v>
      </c>
      <c r="C9180" t="s">
        <v>438</v>
      </c>
      <c r="D9180" t="s">
        <v>159</v>
      </c>
      <c r="E9180" t="s">
        <v>23</v>
      </c>
      <c r="F9180" t="s">
        <v>43</v>
      </c>
      <c r="G9180">
        <v>81</v>
      </c>
      <c r="H9180">
        <v>112</v>
      </c>
      <c r="I9180" t="str">
        <f>INDEX('DATA - Teams'!$C:$C,MATCH(C9180,'DATA - Teams'!$B:$B,0))</f>
        <v>KAPPAZ</v>
      </c>
    </row>
    <row r="9181" spans="1:9" x14ac:dyDescent="0.2">
      <c r="A9181">
        <v>2019</v>
      </c>
      <c r="B9181">
        <v>9</v>
      </c>
      <c r="C9181" t="s">
        <v>438</v>
      </c>
      <c r="D9181" t="s">
        <v>298</v>
      </c>
      <c r="E9181" t="s">
        <v>22</v>
      </c>
      <c r="F9181" t="s">
        <v>38</v>
      </c>
      <c r="G9181">
        <v>102</v>
      </c>
      <c r="H9181">
        <v>77</v>
      </c>
      <c r="I9181" t="str">
        <f>INDEX('DATA - Teams'!$C:$C,MATCH(C9181,'DATA - Teams'!$B:$B,0))</f>
        <v>KAPPAZ</v>
      </c>
    </row>
    <row r="9182" spans="1:9" x14ac:dyDescent="0.2">
      <c r="A9182">
        <v>2019</v>
      </c>
      <c r="B9182">
        <v>9</v>
      </c>
      <c r="C9182" t="s">
        <v>438</v>
      </c>
      <c r="D9182" t="s">
        <v>141</v>
      </c>
      <c r="E9182" t="s">
        <v>28</v>
      </c>
      <c r="F9182" t="s">
        <v>43</v>
      </c>
      <c r="G9182">
        <v>100</v>
      </c>
      <c r="H9182">
        <v>89</v>
      </c>
      <c r="I9182" t="str">
        <f>INDEX('DATA - Teams'!$C:$C,MATCH(C9182,'DATA - Teams'!$B:$B,0))</f>
        <v>KAPPAZ</v>
      </c>
    </row>
    <row r="9183" spans="1:9" x14ac:dyDescent="0.2">
      <c r="A9183">
        <v>2019</v>
      </c>
      <c r="B9183">
        <v>9</v>
      </c>
      <c r="C9183" t="s">
        <v>438</v>
      </c>
      <c r="D9183" t="s">
        <v>251</v>
      </c>
      <c r="E9183" t="s">
        <v>13</v>
      </c>
      <c r="F9183" t="s">
        <v>41</v>
      </c>
      <c r="G9183">
        <v>90</v>
      </c>
      <c r="H9183">
        <v>136</v>
      </c>
      <c r="I9183" t="str">
        <f>INDEX('DATA - Teams'!$C:$C,MATCH(C9183,'DATA - Teams'!$B:$B,0))</f>
        <v>KAPPAZ</v>
      </c>
    </row>
    <row r="9184" spans="1:9" x14ac:dyDescent="0.2">
      <c r="A9184">
        <v>2019</v>
      </c>
      <c r="B9184">
        <v>9</v>
      </c>
      <c r="C9184" t="s">
        <v>438</v>
      </c>
      <c r="D9184" t="s">
        <v>46</v>
      </c>
      <c r="E9184" t="s">
        <v>10</v>
      </c>
      <c r="F9184" t="s">
        <v>41</v>
      </c>
      <c r="G9184">
        <v>98</v>
      </c>
      <c r="H9184">
        <v>130</v>
      </c>
      <c r="I9184" t="str">
        <f>INDEX('DATA - Teams'!$C:$C,MATCH(C9184,'DATA - Teams'!$B:$B,0))</f>
        <v>KAPPAZ</v>
      </c>
    </row>
    <row r="9185" spans="1:9" x14ac:dyDescent="0.2">
      <c r="A9185">
        <v>2019</v>
      </c>
      <c r="B9185">
        <v>9</v>
      </c>
      <c r="C9185" t="s">
        <v>438</v>
      </c>
      <c r="D9185" t="s">
        <v>347</v>
      </c>
      <c r="E9185" t="s">
        <v>20</v>
      </c>
      <c r="F9185" t="s">
        <v>43</v>
      </c>
      <c r="G9185">
        <v>103</v>
      </c>
      <c r="H9185">
        <v>114</v>
      </c>
      <c r="I9185" t="str">
        <f>INDEX('DATA - Teams'!$C:$C,MATCH(C9185,'DATA - Teams'!$B:$B,0))</f>
        <v>KAPPAZ</v>
      </c>
    </row>
    <row r="9186" spans="1:9" x14ac:dyDescent="0.2">
      <c r="A9186">
        <v>2019</v>
      </c>
      <c r="B9186">
        <v>9</v>
      </c>
      <c r="C9186" t="s">
        <v>438</v>
      </c>
      <c r="D9186" t="s">
        <v>61</v>
      </c>
      <c r="E9186" t="s">
        <v>20</v>
      </c>
      <c r="F9186" t="s">
        <v>41</v>
      </c>
      <c r="G9186">
        <v>108</v>
      </c>
      <c r="H9186">
        <v>144</v>
      </c>
      <c r="I9186" t="str">
        <f>INDEX('DATA - Teams'!$C:$C,MATCH(C9186,'DATA - Teams'!$B:$B,0))</f>
        <v>KAPPAZ</v>
      </c>
    </row>
    <row r="9187" spans="1:9" x14ac:dyDescent="0.2">
      <c r="A9187">
        <v>2019</v>
      </c>
      <c r="B9187">
        <v>9</v>
      </c>
      <c r="C9187" t="s">
        <v>438</v>
      </c>
      <c r="D9187" t="s">
        <v>68</v>
      </c>
      <c r="E9187" t="s">
        <v>14</v>
      </c>
      <c r="F9187" t="s">
        <v>38</v>
      </c>
      <c r="G9187">
        <v>82</v>
      </c>
      <c r="H9187">
        <v>79</v>
      </c>
      <c r="I9187" t="str">
        <f>INDEX('DATA - Teams'!$C:$C,MATCH(C9187,'DATA - Teams'!$B:$B,0))</f>
        <v>KAPPAZ</v>
      </c>
    </row>
    <row r="9188" spans="1:9" x14ac:dyDescent="0.2">
      <c r="A9188">
        <v>2019</v>
      </c>
      <c r="B9188">
        <v>9</v>
      </c>
      <c r="C9188" t="s">
        <v>438</v>
      </c>
      <c r="D9188" t="s">
        <v>246</v>
      </c>
      <c r="E9188" t="s">
        <v>14</v>
      </c>
      <c r="F9188" t="s">
        <v>43</v>
      </c>
      <c r="G9188">
        <v>116</v>
      </c>
      <c r="H9188">
        <v>102</v>
      </c>
      <c r="I9188" t="str">
        <f>INDEX('DATA - Teams'!$C:$C,MATCH(C9188,'DATA - Teams'!$B:$B,0))</f>
        <v>KAPPAZ</v>
      </c>
    </row>
    <row r="9189" spans="1:9" x14ac:dyDescent="0.2">
      <c r="A9189">
        <v>2019</v>
      </c>
      <c r="B9189">
        <v>9</v>
      </c>
      <c r="C9189" t="s">
        <v>438</v>
      </c>
      <c r="D9189" t="s">
        <v>350</v>
      </c>
      <c r="E9189" t="s">
        <v>17</v>
      </c>
      <c r="F9189" t="s">
        <v>41</v>
      </c>
      <c r="G9189">
        <v>84</v>
      </c>
      <c r="H9189">
        <v>78</v>
      </c>
      <c r="I9189" t="str">
        <f>INDEX('DATA - Teams'!$C:$C,MATCH(C9189,'DATA - Teams'!$B:$B,0))</f>
        <v>KAPPAZ</v>
      </c>
    </row>
    <row r="9190" spans="1:9" x14ac:dyDescent="0.2">
      <c r="A9190">
        <v>2019</v>
      </c>
      <c r="B9190">
        <v>9</v>
      </c>
      <c r="C9190" t="s">
        <v>438</v>
      </c>
      <c r="D9190" t="s">
        <v>278</v>
      </c>
      <c r="E9190" t="s">
        <v>32</v>
      </c>
      <c r="F9190" t="s">
        <v>43</v>
      </c>
      <c r="G9190">
        <v>88</v>
      </c>
      <c r="H9190">
        <v>103</v>
      </c>
      <c r="I9190" t="str">
        <f>INDEX('DATA - Teams'!$C:$C,MATCH(C9190,'DATA - Teams'!$B:$B,0))</f>
        <v>KAPPAZ</v>
      </c>
    </row>
    <row r="9191" spans="1:9" x14ac:dyDescent="0.2">
      <c r="A9191">
        <v>2019</v>
      </c>
      <c r="B9191">
        <v>9</v>
      </c>
      <c r="C9191" t="s">
        <v>438</v>
      </c>
      <c r="D9191" t="s">
        <v>74</v>
      </c>
      <c r="E9191" t="s">
        <v>35</v>
      </c>
      <c r="F9191" t="s">
        <v>41</v>
      </c>
      <c r="G9191">
        <v>115</v>
      </c>
      <c r="H9191">
        <v>95</v>
      </c>
      <c r="I9191" t="str">
        <f>INDEX('DATA - Teams'!$C:$C,MATCH(C9191,'DATA - Teams'!$B:$B,0))</f>
        <v>KAPPAZ</v>
      </c>
    </row>
    <row r="9192" spans="1:9" x14ac:dyDescent="0.2">
      <c r="A9192">
        <v>2019</v>
      </c>
      <c r="B9192">
        <v>9</v>
      </c>
      <c r="C9192" t="s">
        <v>438</v>
      </c>
      <c r="D9192" t="s">
        <v>65</v>
      </c>
      <c r="E9192" t="s">
        <v>35</v>
      </c>
      <c r="F9192" t="s">
        <v>41</v>
      </c>
      <c r="G9192">
        <v>114</v>
      </c>
      <c r="H9192">
        <v>70</v>
      </c>
      <c r="I9192" t="str">
        <f>INDEX('DATA - Teams'!$C:$C,MATCH(C9192,'DATA - Teams'!$B:$B,0))</f>
        <v>KAPPAZ</v>
      </c>
    </row>
    <row r="9193" spans="1:9" x14ac:dyDescent="0.2">
      <c r="A9193">
        <v>2019</v>
      </c>
      <c r="B9193">
        <v>9</v>
      </c>
      <c r="C9193" t="s">
        <v>438</v>
      </c>
      <c r="D9193" t="s">
        <v>53</v>
      </c>
      <c r="E9193" t="s">
        <v>24</v>
      </c>
      <c r="F9193" t="s">
        <v>41</v>
      </c>
      <c r="G9193">
        <v>113</v>
      </c>
      <c r="H9193">
        <v>141</v>
      </c>
      <c r="I9193" t="str">
        <f>INDEX('DATA - Teams'!$C:$C,MATCH(C9193,'DATA - Teams'!$B:$B,0))</f>
        <v>KAPPAZ</v>
      </c>
    </row>
    <row r="9194" spans="1:9" x14ac:dyDescent="0.2">
      <c r="A9194">
        <v>2019</v>
      </c>
      <c r="B9194">
        <v>9</v>
      </c>
      <c r="C9194" t="s">
        <v>438</v>
      </c>
      <c r="D9194" t="s">
        <v>387</v>
      </c>
      <c r="E9194" t="s">
        <v>33</v>
      </c>
      <c r="F9194" t="s">
        <v>59</v>
      </c>
      <c r="G9194">
        <v>93</v>
      </c>
      <c r="H9194">
        <v>75</v>
      </c>
      <c r="I9194" t="str">
        <f>INDEX('DATA - Teams'!$C:$C,MATCH(C9194,'DATA - Teams'!$B:$B,0))</f>
        <v>KAPPAZ</v>
      </c>
    </row>
    <row r="9195" spans="1:9" x14ac:dyDescent="0.2">
      <c r="A9195">
        <v>2019</v>
      </c>
      <c r="B9195">
        <v>9</v>
      </c>
      <c r="C9195" t="s">
        <v>438</v>
      </c>
      <c r="D9195" t="s">
        <v>1064</v>
      </c>
      <c r="E9195" t="s">
        <v>36</v>
      </c>
      <c r="F9195" t="s">
        <v>59</v>
      </c>
      <c r="G9195">
        <v>100</v>
      </c>
      <c r="H9195">
        <v>0</v>
      </c>
      <c r="I9195" t="str">
        <f>INDEX('DATA - Teams'!$C:$C,MATCH(C9195,'DATA - Teams'!$B:$B,0))</f>
        <v>KAPPAZ</v>
      </c>
    </row>
    <row r="9196" spans="1:9" x14ac:dyDescent="0.2">
      <c r="A9196">
        <v>2019</v>
      </c>
      <c r="B9196">
        <v>9</v>
      </c>
      <c r="C9196" t="s">
        <v>438</v>
      </c>
      <c r="D9196" t="s">
        <v>1017</v>
      </c>
      <c r="E9196" t="s">
        <v>22</v>
      </c>
      <c r="F9196" t="s">
        <v>59</v>
      </c>
      <c r="G9196">
        <v>87</v>
      </c>
      <c r="H9196">
        <v>113</v>
      </c>
      <c r="I9196" t="str">
        <f>INDEX('DATA - Teams'!$C:$C,MATCH(C9196,'DATA - Teams'!$B:$B,0))</f>
        <v>KAPPAZ</v>
      </c>
    </row>
    <row r="9197" spans="1:9" x14ac:dyDescent="0.2">
      <c r="A9197">
        <v>2019</v>
      </c>
      <c r="B9197">
        <v>9</v>
      </c>
      <c r="C9197" t="s">
        <v>438</v>
      </c>
      <c r="D9197" t="s">
        <v>255</v>
      </c>
      <c r="E9197" t="s">
        <v>27</v>
      </c>
      <c r="F9197" t="s">
        <v>59</v>
      </c>
      <c r="G9197">
        <v>72</v>
      </c>
      <c r="H9197">
        <v>72</v>
      </c>
      <c r="I9197" t="str">
        <f>INDEX('DATA - Teams'!$C:$C,MATCH(C9197,'DATA - Teams'!$B:$B,0))</f>
        <v>KAPPAZ</v>
      </c>
    </row>
    <row r="9198" spans="1:9" x14ac:dyDescent="0.2">
      <c r="A9198">
        <v>2019</v>
      </c>
      <c r="B9198">
        <v>9</v>
      </c>
      <c r="C9198" t="s">
        <v>30</v>
      </c>
      <c r="D9198" t="s">
        <v>271</v>
      </c>
      <c r="E9198" t="s">
        <v>33</v>
      </c>
      <c r="F9198" t="s">
        <v>41</v>
      </c>
      <c r="G9198">
        <v>100</v>
      </c>
      <c r="H9198">
        <v>79</v>
      </c>
      <c r="I9198" t="str">
        <f>INDEX('DATA - Teams'!$C:$C,MATCH(C9198,'DATA - Teams'!$B:$B,0))</f>
        <v>GARTER</v>
      </c>
    </row>
    <row r="9199" spans="1:9" x14ac:dyDescent="0.2">
      <c r="A9199">
        <v>2019</v>
      </c>
      <c r="B9199">
        <v>9</v>
      </c>
      <c r="C9199" t="s">
        <v>30</v>
      </c>
      <c r="D9199" t="s">
        <v>158</v>
      </c>
      <c r="E9199" t="s">
        <v>33</v>
      </c>
      <c r="F9199" t="s">
        <v>41</v>
      </c>
      <c r="G9199">
        <v>93</v>
      </c>
      <c r="H9199">
        <v>90</v>
      </c>
      <c r="I9199" t="str">
        <f>INDEX('DATA - Teams'!$C:$C,MATCH(C9199,'DATA - Teams'!$B:$B,0))</f>
        <v>GARTER</v>
      </c>
    </row>
    <row r="9200" spans="1:9" x14ac:dyDescent="0.2">
      <c r="A9200">
        <v>2019</v>
      </c>
      <c r="B9200">
        <v>9</v>
      </c>
      <c r="C9200" t="s">
        <v>30</v>
      </c>
      <c r="D9200" t="s">
        <v>276</v>
      </c>
      <c r="E9200" t="s">
        <v>36</v>
      </c>
      <c r="F9200" t="s">
        <v>43</v>
      </c>
      <c r="G9200">
        <v>88</v>
      </c>
      <c r="H9200">
        <v>81</v>
      </c>
      <c r="I9200" t="str">
        <f>INDEX('DATA - Teams'!$C:$C,MATCH(C9200,'DATA - Teams'!$B:$B,0))</f>
        <v>GARTER</v>
      </c>
    </row>
    <row r="9201" spans="1:9" x14ac:dyDescent="0.2">
      <c r="A9201">
        <v>2019</v>
      </c>
      <c r="B9201">
        <v>9</v>
      </c>
      <c r="C9201" t="s">
        <v>30</v>
      </c>
      <c r="D9201" t="s">
        <v>433</v>
      </c>
      <c r="E9201" t="s">
        <v>21</v>
      </c>
      <c r="F9201" t="s">
        <v>38</v>
      </c>
      <c r="G9201">
        <v>85</v>
      </c>
      <c r="H9201">
        <v>98</v>
      </c>
      <c r="I9201" t="str">
        <f>INDEX('DATA - Teams'!$C:$C,MATCH(C9201,'DATA - Teams'!$B:$B,0))</f>
        <v>GARTER</v>
      </c>
    </row>
    <row r="9202" spans="1:9" x14ac:dyDescent="0.2">
      <c r="A9202">
        <v>2019</v>
      </c>
      <c r="B9202">
        <v>9</v>
      </c>
      <c r="C9202" t="s">
        <v>30</v>
      </c>
      <c r="D9202" t="s">
        <v>325</v>
      </c>
      <c r="E9202" t="s">
        <v>21</v>
      </c>
      <c r="F9202" t="s">
        <v>41</v>
      </c>
      <c r="G9202">
        <v>85</v>
      </c>
      <c r="H9202">
        <v>103</v>
      </c>
      <c r="I9202" t="str">
        <f>INDEX('DATA - Teams'!$C:$C,MATCH(C9202,'DATA - Teams'!$B:$B,0))</f>
        <v>GARTER</v>
      </c>
    </row>
    <row r="9203" spans="1:9" x14ac:dyDescent="0.2">
      <c r="A9203">
        <v>2019</v>
      </c>
      <c r="B9203">
        <v>9</v>
      </c>
      <c r="C9203" t="s">
        <v>30</v>
      </c>
      <c r="D9203" t="s">
        <v>135</v>
      </c>
      <c r="E9203" t="s">
        <v>22</v>
      </c>
      <c r="F9203" t="s">
        <v>38</v>
      </c>
      <c r="G9203">
        <v>72</v>
      </c>
      <c r="H9203">
        <v>109</v>
      </c>
      <c r="I9203" t="str">
        <f>INDEX('DATA - Teams'!$C:$C,MATCH(C9203,'DATA - Teams'!$B:$B,0))</f>
        <v>GARTER</v>
      </c>
    </row>
    <row r="9204" spans="1:9" x14ac:dyDescent="0.2">
      <c r="A9204">
        <v>2019</v>
      </c>
      <c r="B9204">
        <v>9</v>
      </c>
      <c r="C9204" t="s">
        <v>30</v>
      </c>
      <c r="D9204" t="s">
        <v>1019</v>
      </c>
      <c r="E9204" t="s">
        <v>28</v>
      </c>
      <c r="F9204" t="s">
        <v>43</v>
      </c>
      <c r="G9204">
        <v>83</v>
      </c>
      <c r="H9204">
        <v>69</v>
      </c>
      <c r="I9204" t="str">
        <f>INDEX('DATA - Teams'!$C:$C,MATCH(C9204,'DATA - Teams'!$B:$B,0))</f>
        <v>GARTER</v>
      </c>
    </row>
    <row r="9205" spans="1:9" x14ac:dyDescent="0.2">
      <c r="A9205">
        <v>2019</v>
      </c>
      <c r="B9205">
        <v>9</v>
      </c>
      <c r="C9205" t="s">
        <v>30</v>
      </c>
      <c r="D9205" t="s">
        <v>175</v>
      </c>
      <c r="E9205" t="s">
        <v>28</v>
      </c>
      <c r="F9205" t="s">
        <v>41</v>
      </c>
      <c r="G9205">
        <v>87</v>
      </c>
      <c r="H9205">
        <v>119</v>
      </c>
      <c r="I9205" t="str">
        <f>INDEX('DATA - Teams'!$C:$C,MATCH(C9205,'DATA - Teams'!$B:$B,0))</f>
        <v>GARTER</v>
      </c>
    </row>
    <row r="9206" spans="1:9" x14ac:dyDescent="0.2">
      <c r="A9206">
        <v>2019</v>
      </c>
      <c r="B9206">
        <v>9</v>
      </c>
      <c r="C9206" t="s">
        <v>30</v>
      </c>
      <c r="D9206" t="s">
        <v>521</v>
      </c>
      <c r="E9206" t="s">
        <v>10</v>
      </c>
      <c r="F9206" t="s">
        <v>38</v>
      </c>
      <c r="G9206">
        <v>77</v>
      </c>
      <c r="H9206">
        <v>76</v>
      </c>
      <c r="I9206" t="str">
        <f>INDEX('DATA - Teams'!$C:$C,MATCH(C9206,'DATA - Teams'!$B:$B,0))</f>
        <v>GARTER</v>
      </c>
    </row>
    <row r="9207" spans="1:9" x14ac:dyDescent="0.2">
      <c r="A9207">
        <v>2019</v>
      </c>
      <c r="B9207">
        <v>9</v>
      </c>
      <c r="C9207" t="s">
        <v>30</v>
      </c>
      <c r="D9207" t="s">
        <v>209</v>
      </c>
      <c r="E9207" t="s">
        <v>10</v>
      </c>
      <c r="F9207" t="s">
        <v>41</v>
      </c>
      <c r="G9207">
        <v>116</v>
      </c>
      <c r="H9207">
        <v>121</v>
      </c>
      <c r="I9207" t="str">
        <f>INDEX('DATA - Teams'!$C:$C,MATCH(C9207,'DATA - Teams'!$B:$B,0))</f>
        <v>GARTER</v>
      </c>
    </row>
    <row r="9208" spans="1:9" x14ac:dyDescent="0.2">
      <c r="A9208">
        <v>2019</v>
      </c>
      <c r="B9208">
        <v>9</v>
      </c>
      <c r="C9208" t="s">
        <v>30</v>
      </c>
      <c r="D9208" t="s">
        <v>320</v>
      </c>
      <c r="E9208" t="s">
        <v>14</v>
      </c>
      <c r="F9208" t="s">
        <v>43</v>
      </c>
      <c r="G9208">
        <v>106</v>
      </c>
      <c r="H9208">
        <v>107</v>
      </c>
      <c r="I9208" t="str">
        <f>INDEX('DATA - Teams'!$C:$C,MATCH(C9208,'DATA - Teams'!$B:$B,0))</f>
        <v>GARTER</v>
      </c>
    </row>
    <row r="9209" spans="1:9" x14ac:dyDescent="0.2">
      <c r="A9209">
        <v>2019</v>
      </c>
      <c r="B9209">
        <v>9</v>
      </c>
      <c r="C9209" t="s">
        <v>30</v>
      </c>
      <c r="D9209" t="s">
        <v>937</v>
      </c>
      <c r="E9209" t="s">
        <v>14</v>
      </c>
      <c r="F9209" t="s">
        <v>38</v>
      </c>
      <c r="G9209">
        <v>82</v>
      </c>
      <c r="H9209">
        <v>54</v>
      </c>
      <c r="I9209" t="str">
        <f>INDEX('DATA - Teams'!$C:$C,MATCH(C9209,'DATA - Teams'!$B:$B,0))</f>
        <v>GARTER</v>
      </c>
    </row>
    <row r="9210" spans="1:9" x14ac:dyDescent="0.2">
      <c r="A9210">
        <v>2019</v>
      </c>
      <c r="B9210">
        <v>9</v>
      </c>
      <c r="C9210" t="s">
        <v>30</v>
      </c>
      <c r="D9210" t="s">
        <v>81</v>
      </c>
      <c r="E9210" t="s">
        <v>31</v>
      </c>
      <c r="F9210" t="s">
        <v>41</v>
      </c>
      <c r="G9210">
        <v>89</v>
      </c>
      <c r="H9210">
        <v>72</v>
      </c>
      <c r="I9210" t="str">
        <f>INDEX('DATA - Teams'!$C:$C,MATCH(C9210,'DATA - Teams'!$B:$B,0))</f>
        <v>GARTER</v>
      </c>
    </row>
    <row r="9211" spans="1:9" x14ac:dyDescent="0.2">
      <c r="A9211">
        <v>2019</v>
      </c>
      <c r="B9211">
        <v>9</v>
      </c>
      <c r="C9211" t="s">
        <v>30</v>
      </c>
      <c r="D9211" t="s">
        <v>327</v>
      </c>
      <c r="E9211" t="s">
        <v>17</v>
      </c>
      <c r="F9211" t="s">
        <v>52</v>
      </c>
      <c r="G9211">
        <v>125</v>
      </c>
      <c r="H9211">
        <v>144</v>
      </c>
      <c r="I9211" t="str">
        <f>INDEX('DATA - Teams'!$C:$C,MATCH(C9211,'DATA - Teams'!$B:$B,0))</f>
        <v>GARTER</v>
      </c>
    </row>
    <row r="9212" spans="1:9" x14ac:dyDescent="0.2">
      <c r="A9212">
        <v>2019</v>
      </c>
      <c r="B9212">
        <v>9</v>
      </c>
      <c r="C9212" t="s">
        <v>30</v>
      </c>
      <c r="D9212" t="s">
        <v>373</v>
      </c>
      <c r="E9212" t="s">
        <v>32</v>
      </c>
      <c r="F9212" t="s">
        <v>41</v>
      </c>
      <c r="G9212">
        <v>91</v>
      </c>
      <c r="H9212">
        <v>77</v>
      </c>
      <c r="I9212" t="str">
        <f>INDEX('DATA - Teams'!$C:$C,MATCH(C9212,'DATA - Teams'!$B:$B,0))</f>
        <v>GARTER</v>
      </c>
    </row>
    <row r="9213" spans="1:9" x14ac:dyDescent="0.2">
      <c r="A9213">
        <v>2019</v>
      </c>
      <c r="B9213">
        <v>9</v>
      </c>
      <c r="C9213" t="s">
        <v>30</v>
      </c>
      <c r="D9213" t="s">
        <v>357</v>
      </c>
      <c r="E9213" t="s">
        <v>32</v>
      </c>
      <c r="F9213" t="s">
        <v>43</v>
      </c>
      <c r="G9213">
        <v>81</v>
      </c>
      <c r="H9213">
        <v>135</v>
      </c>
      <c r="I9213" t="str">
        <f>INDEX('DATA - Teams'!$C:$C,MATCH(C9213,'DATA - Teams'!$B:$B,0))</f>
        <v>GARTER</v>
      </c>
    </row>
    <row r="9214" spans="1:9" x14ac:dyDescent="0.2">
      <c r="A9214">
        <v>2019</v>
      </c>
      <c r="B9214">
        <v>9</v>
      </c>
      <c r="C9214" t="s">
        <v>30</v>
      </c>
      <c r="D9214" t="s">
        <v>226</v>
      </c>
      <c r="E9214" t="s">
        <v>32</v>
      </c>
      <c r="F9214" t="s">
        <v>43</v>
      </c>
      <c r="G9214">
        <v>94</v>
      </c>
      <c r="H9214">
        <v>170</v>
      </c>
      <c r="I9214" t="str">
        <f>INDEX('DATA - Teams'!$C:$C,MATCH(C9214,'DATA - Teams'!$B:$B,0))</f>
        <v>GARTER</v>
      </c>
    </row>
    <row r="9215" spans="1:9" x14ac:dyDescent="0.2">
      <c r="A9215">
        <v>2019</v>
      </c>
      <c r="B9215">
        <v>9</v>
      </c>
      <c r="C9215" t="s">
        <v>30</v>
      </c>
      <c r="D9215" t="s">
        <v>131</v>
      </c>
      <c r="E9215" t="s">
        <v>32</v>
      </c>
      <c r="F9215" t="s">
        <v>38</v>
      </c>
      <c r="G9215">
        <v>80</v>
      </c>
      <c r="H9215">
        <v>108</v>
      </c>
      <c r="I9215" t="str">
        <f>INDEX('DATA - Teams'!$C:$C,MATCH(C9215,'DATA - Teams'!$B:$B,0))</f>
        <v>GARTER</v>
      </c>
    </row>
    <row r="9216" spans="1:9" x14ac:dyDescent="0.2">
      <c r="A9216">
        <v>2019</v>
      </c>
      <c r="B9216">
        <v>9</v>
      </c>
      <c r="C9216" t="s">
        <v>30</v>
      </c>
      <c r="D9216" t="s">
        <v>261</v>
      </c>
      <c r="E9216" t="s">
        <v>36</v>
      </c>
      <c r="F9216" t="s">
        <v>59</v>
      </c>
      <c r="G9216">
        <v>74</v>
      </c>
      <c r="H9216">
        <v>67</v>
      </c>
      <c r="I9216" t="str">
        <f>INDEX('DATA - Teams'!$C:$C,MATCH(C9216,'DATA - Teams'!$B:$B,0))</f>
        <v>GARTER</v>
      </c>
    </row>
    <row r="9217" spans="1:9" x14ac:dyDescent="0.2">
      <c r="A9217">
        <v>2019</v>
      </c>
      <c r="B9217">
        <v>9</v>
      </c>
      <c r="C9217" t="s">
        <v>30</v>
      </c>
      <c r="D9217" t="s">
        <v>346</v>
      </c>
      <c r="E9217" t="s">
        <v>36</v>
      </c>
      <c r="F9217" t="s">
        <v>59</v>
      </c>
      <c r="G9217">
        <v>105</v>
      </c>
      <c r="H9217">
        <v>127</v>
      </c>
      <c r="I9217" t="str">
        <f>INDEX('DATA - Teams'!$C:$C,MATCH(C9217,'DATA - Teams'!$B:$B,0))</f>
        <v>GARTER</v>
      </c>
    </row>
    <row r="9218" spans="1:9" x14ac:dyDescent="0.2">
      <c r="A9218">
        <v>2019</v>
      </c>
      <c r="B9218">
        <v>9</v>
      </c>
      <c r="C9218" t="s">
        <v>30</v>
      </c>
      <c r="D9218" t="s">
        <v>359</v>
      </c>
      <c r="E9218" t="s">
        <v>10</v>
      </c>
      <c r="F9218" t="s">
        <v>59</v>
      </c>
      <c r="G9218">
        <v>84</v>
      </c>
      <c r="H9218">
        <v>112</v>
      </c>
      <c r="I9218" t="str">
        <f>INDEX('DATA - Teams'!$C:$C,MATCH(C9218,'DATA - Teams'!$B:$B,0))</f>
        <v>GARTER</v>
      </c>
    </row>
    <row r="9219" spans="1:9" x14ac:dyDescent="0.2">
      <c r="A9219">
        <v>2019</v>
      </c>
      <c r="B9219">
        <v>9</v>
      </c>
      <c r="C9219" t="s">
        <v>30</v>
      </c>
      <c r="D9219" t="s">
        <v>417</v>
      </c>
      <c r="E9219" t="s">
        <v>14</v>
      </c>
      <c r="F9219" t="s">
        <v>59</v>
      </c>
      <c r="G9219">
        <v>71</v>
      </c>
      <c r="H9219">
        <v>0</v>
      </c>
      <c r="I9219" t="str">
        <f>INDEX('DATA - Teams'!$C:$C,MATCH(C9219,'DATA - Teams'!$B:$B,0))</f>
        <v>GARTER</v>
      </c>
    </row>
    <row r="9220" spans="1:9" x14ac:dyDescent="0.2">
      <c r="A9220">
        <v>2019</v>
      </c>
      <c r="B9220">
        <v>9</v>
      </c>
      <c r="C9220" t="s">
        <v>7</v>
      </c>
      <c r="D9220" t="s">
        <v>44</v>
      </c>
      <c r="E9220" t="s">
        <v>36</v>
      </c>
      <c r="F9220" t="s">
        <v>43</v>
      </c>
      <c r="G9220">
        <v>91</v>
      </c>
      <c r="H9220">
        <v>46</v>
      </c>
      <c r="I9220" t="str">
        <f>INDEX('DATA - Teams'!$C:$C,MATCH(C9220,'DATA - Teams'!$B:$B,0))</f>
        <v>JMERC</v>
      </c>
    </row>
    <row r="9221" spans="1:9" x14ac:dyDescent="0.2">
      <c r="A9221">
        <v>2019</v>
      </c>
      <c r="B9221">
        <v>9</v>
      </c>
      <c r="C9221" t="s">
        <v>7</v>
      </c>
      <c r="D9221" t="s">
        <v>291</v>
      </c>
      <c r="E9221" t="s">
        <v>36</v>
      </c>
      <c r="F9221" t="s">
        <v>41</v>
      </c>
      <c r="G9221">
        <v>85</v>
      </c>
      <c r="H9221">
        <v>116</v>
      </c>
      <c r="I9221" t="str">
        <f>INDEX('DATA - Teams'!$C:$C,MATCH(C9221,'DATA - Teams'!$B:$B,0))</f>
        <v>JMERC</v>
      </c>
    </row>
    <row r="9222" spans="1:9" x14ac:dyDescent="0.2">
      <c r="A9222">
        <v>2019</v>
      </c>
      <c r="B9222">
        <v>9</v>
      </c>
      <c r="C9222" t="s">
        <v>7</v>
      </c>
      <c r="D9222" t="s">
        <v>216</v>
      </c>
      <c r="E9222" t="s">
        <v>21</v>
      </c>
      <c r="F9222" t="s">
        <v>52</v>
      </c>
      <c r="G9222">
        <v>104</v>
      </c>
      <c r="H9222">
        <v>39</v>
      </c>
      <c r="I9222" t="str">
        <f>INDEX('DATA - Teams'!$C:$C,MATCH(C9222,'DATA - Teams'!$B:$B,0))</f>
        <v>JMERC</v>
      </c>
    </row>
    <row r="9223" spans="1:9" x14ac:dyDescent="0.2">
      <c r="A9223">
        <v>2019</v>
      </c>
      <c r="B9223">
        <v>9</v>
      </c>
      <c r="C9223" t="s">
        <v>7</v>
      </c>
      <c r="D9223" t="s">
        <v>395</v>
      </c>
      <c r="E9223" t="s">
        <v>16</v>
      </c>
      <c r="F9223" t="s">
        <v>38</v>
      </c>
      <c r="G9223">
        <v>80</v>
      </c>
      <c r="H9223">
        <v>101</v>
      </c>
      <c r="I9223" t="str">
        <f>INDEX('DATA - Teams'!$C:$C,MATCH(C9223,'DATA - Teams'!$B:$B,0))</f>
        <v>JMERC</v>
      </c>
    </row>
    <row r="9224" spans="1:9" x14ac:dyDescent="0.2">
      <c r="A9224">
        <v>2019</v>
      </c>
      <c r="B9224">
        <v>9</v>
      </c>
      <c r="C9224" t="s">
        <v>7</v>
      </c>
      <c r="D9224" t="s">
        <v>285</v>
      </c>
      <c r="E9224" t="s">
        <v>23</v>
      </c>
      <c r="F9224" t="s">
        <v>38</v>
      </c>
      <c r="G9224">
        <v>86</v>
      </c>
      <c r="H9224">
        <v>40</v>
      </c>
      <c r="I9224" t="str">
        <f>INDEX('DATA - Teams'!$C:$C,MATCH(C9224,'DATA - Teams'!$B:$B,0))</f>
        <v>JMERC</v>
      </c>
    </row>
    <row r="9225" spans="1:9" x14ac:dyDescent="0.2">
      <c r="A9225">
        <v>2019</v>
      </c>
      <c r="B9225">
        <v>9</v>
      </c>
      <c r="C9225" t="s">
        <v>7</v>
      </c>
      <c r="D9225" t="s">
        <v>328</v>
      </c>
      <c r="E9225" t="s">
        <v>23</v>
      </c>
      <c r="F9225" t="s">
        <v>41</v>
      </c>
      <c r="G9225">
        <v>100</v>
      </c>
      <c r="H9225">
        <v>65</v>
      </c>
      <c r="I9225" t="str">
        <f>INDEX('DATA - Teams'!$C:$C,MATCH(C9225,'DATA - Teams'!$B:$B,0))</f>
        <v>JMERC</v>
      </c>
    </row>
    <row r="9226" spans="1:9" x14ac:dyDescent="0.2">
      <c r="A9226">
        <v>2019</v>
      </c>
      <c r="B9226">
        <v>9</v>
      </c>
      <c r="C9226" t="s">
        <v>7</v>
      </c>
      <c r="D9226" t="s">
        <v>388</v>
      </c>
      <c r="E9226" t="s">
        <v>23</v>
      </c>
      <c r="F9226" t="s">
        <v>41</v>
      </c>
      <c r="G9226">
        <v>95</v>
      </c>
      <c r="H9226">
        <v>96</v>
      </c>
      <c r="I9226" t="str">
        <f>INDEX('DATA - Teams'!$C:$C,MATCH(C9226,'DATA - Teams'!$B:$B,0))</f>
        <v>JMERC</v>
      </c>
    </row>
    <row r="9227" spans="1:9" x14ac:dyDescent="0.2">
      <c r="A9227">
        <v>2019</v>
      </c>
      <c r="B9227">
        <v>9</v>
      </c>
      <c r="C9227" t="s">
        <v>7</v>
      </c>
      <c r="D9227" t="s">
        <v>169</v>
      </c>
      <c r="E9227" t="s">
        <v>22</v>
      </c>
      <c r="F9227" t="s">
        <v>43</v>
      </c>
      <c r="G9227">
        <v>103</v>
      </c>
      <c r="H9227">
        <v>35</v>
      </c>
      <c r="I9227" t="str">
        <f>INDEX('DATA - Teams'!$C:$C,MATCH(C9227,'DATA - Teams'!$B:$B,0))</f>
        <v>JMERC</v>
      </c>
    </row>
    <row r="9228" spans="1:9" x14ac:dyDescent="0.2">
      <c r="A9228">
        <v>2019</v>
      </c>
      <c r="B9228">
        <v>9</v>
      </c>
      <c r="C9228" t="s">
        <v>7</v>
      </c>
      <c r="D9228" t="s">
        <v>39</v>
      </c>
      <c r="E9228" t="s">
        <v>22</v>
      </c>
      <c r="F9228" t="s">
        <v>41</v>
      </c>
      <c r="G9228">
        <v>115</v>
      </c>
      <c r="H9228">
        <v>124</v>
      </c>
      <c r="I9228" t="str">
        <f>INDEX('DATA - Teams'!$C:$C,MATCH(C9228,'DATA - Teams'!$B:$B,0))</f>
        <v>JMERC</v>
      </c>
    </row>
    <row r="9229" spans="1:9" x14ac:dyDescent="0.2">
      <c r="A9229">
        <v>2019</v>
      </c>
      <c r="B9229">
        <v>9</v>
      </c>
      <c r="C9229" t="s">
        <v>7</v>
      </c>
      <c r="D9229" t="s">
        <v>138</v>
      </c>
      <c r="E9229" t="s">
        <v>28</v>
      </c>
      <c r="F9229" t="s">
        <v>41</v>
      </c>
      <c r="G9229">
        <v>87</v>
      </c>
      <c r="H9229">
        <v>53</v>
      </c>
      <c r="I9229" t="str">
        <f>INDEX('DATA - Teams'!$C:$C,MATCH(C9229,'DATA - Teams'!$B:$B,0))</f>
        <v>JMERC</v>
      </c>
    </row>
    <row r="9230" spans="1:9" x14ac:dyDescent="0.2">
      <c r="A9230">
        <v>2019</v>
      </c>
      <c r="B9230">
        <v>9</v>
      </c>
      <c r="C9230" t="s">
        <v>7</v>
      </c>
      <c r="D9230" t="s">
        <v>248</v>
      </c>
      <c r="E9230" t="s">
        <v>28</v>
      </c>
      <c r="F9230" t="s">
        <v>43</v>
      </c>
      <c r="G9230">
        <v>94</v>
      </c>
      <c r="H9230">
        <v>96</v>
      </c>
      <c r="I9230" t="str">
        <f>INDEX('DATA - Teams'!$C:$C,MATCH(C9230,'DATA - Teams'!$B:$B,0))</f>
        <v>JMERC</v>
      </c>
    </row>
    <row r="9231" spans="1:9" x14ac:dyDescent="0.2">
      <c r="A9231">
        <v>2019</v>
      </c>
      <c r="B9231">
        <v>9</v>
      </c>
      <c r="C9231" t="s">
        <v>7</v>
      </c>
      <c r="D9231" t="s">
        <v>171</v>
      </c>
      <c r="E9231" t="s">
        <v>31</v>
      </c>
      <c r="F9231" t="s">
        <v>38</v>
      </c>
      <c r="G9231">
        <v>64</v>
      </c>
      <c r="H9231">
        <v>84</v>
      </c>
      <c r="I9231" t="str">
        <f>INDEX('DATA - Teams'!$C:$C,MATCH(C9231,'DATA - Teams'!$B:$B,0))</f>
        <v>JMERC</v>
      </c>
    </row>
    <row r="9232" spans="1:9" x14ac:dyDescent="0.2">
      <c r="A9232">
        <v>2019</v>
      </c>
      <c r="B9232">
        <v>9</v>
      </c>
      <c r="C9232" t="s">
        <v>7</v>
      </c>
      <c r="D9232" t="s">
        <v>245</v>
      </c>
      <c r="E9232" t="s">
        <v>32</v>
      </c>
      <c r="F9232" t="s">
        <v>43</v>
      </c>
      <c r="G9232">
        <v>97</v>
      </c>
      <c r="H9232">
        <v>75</v>
      </c>
      <c r="I9232" t="str">
        <f>INDEX('DATA - Teams'!$C:$C,MATCH(C9232,'DATA - Teams'!$B:$B,0))</f>
        <v>JMERC</v>
      </c>
    </row>
    <row r="9233" spans="1:9" x14ac:dyDescent="0.2">
      <c r="A9233">
        <v>2019</v>
      </c>
      <c r="B9233">
        <v>9</v>
      </c>
      <c r="C9233" t="s">
        <v>7</v>
      </c>
      <c r="D9233" t="s">
        <v>134</v>
      </c>
      <c r="E9233" t="s">
        <v>27</v>
      </c>
      <c r="F9233" t="s">
        <v>43</v>
      </c>
      <c r="G9233">
        <v>80</v>
      </c>
      <c r="H9233">
        <v>118</v>
      </c>
      <c r="I9233" t="str">
        <f>INDEX('DATA - Teams'!$C:$C,MATCH(C9233,'DATA - Teams'!$B:$B,0))</f>
        <v>JMERC</v>
      </c>
    </row>
    <row r="9234" spans="1:9" x14ac:dyDescent="0.2">
      <c r="A9234">
        <v>2019</v>
      </c>
      <c r="B9234">
        <v>9</v>
      </c>
      <c r="C9234" t="s">
        <v>7</v>
      </c>
      <c r="D9234" t="s">
        <v>179</v>
      </c>
      <c r="E9234" t="s">
        <v>35</v>
      </c>
      <c r="F9234" t="s">
        <v>38</v>
      </c>
      <c r="G9234">
        <v>120</v>
      </c>
      <c r="H9234">
        <v>100</v>
      </c>
      <c r="I9234" t="str">
        <f>INDEX('DATA - Teams'!$C:$C,MATCH(C9234,'DATA - Teams'!$B:$B,0))</f>
        <v>JMERC</v>
      </c>
    </row>
    <row r="9235" spans="1:9" x14ac:dyDescent="0.2">
      <c r="A9235">
        <v>2019</v>
      </c>
      <c r="B9235">
        <v>9</v>
      </c>
      <c r="C9235" t="s">
        <v>7</v>
      </c>
      <c r="D9235" t="s">
        <v>445</v>
      </c>
      <c r="E9235" t="s">
        <v>18</v>
      </c>
      <c r="F9235" t="s">
        <v>41</v>
      </c>
      <c r="G9235">
        <v>103</v>
      </c>
      <c r="H9235">
        <v>74</v>
      </c>
      <c r="I9235" t="str">
        <f>INDEX('DATA - Teams'!$C:$C,MATCH(C9235,'DATA - Teams'!$B:$B,0))</f>
        <v>JMERC</v>
      </c>
    </row>
    <row r="9236" spans="1:9" x14ac:dyDescent="0.2">
      <c r="A9236">
        <v>2019</v>
      </c>
      <c r="B9236">
        <v>9</v>
      </c>
      <c r="C9236" t="s">
        <v>7</v>
      </c>
      <c r="D9236" t="s">
        <v>336</v>
      </c>
      <c r="E9236" t="s">
        <v>18</v>
      </c>
      <c r="F9236" t="s">
        <v>38</v>
      </c>
      <c r="G9236">
        <v>94</v>
      </c>
      <c r="H9236">
        <v>80</v>
      </c>
      <c r="I9236" t="str">
        <f>INDEX('DATA - Teams'!$C:$C,MATCH(C9236,'DATA - Teams'!$B:$B,0))</f>
        <v>JMERC</v>
      </c>
    </row>
    <row r="9237" spans="1:9" x14ac:dyDescent="0.2">
      <c r="A9237">
        <v>2019</v>
      </c>
      <c r="B9237">
        <v>9</v>
      </c>
      <c r="C9237" t="s">
        <v>7</v>
      </c>
      <c r="D9237" t="s">
        <v>353</v>
      </c>
      <c r="E9237" t="s">
        <v>24</v>
      </c>
      <c r="F9237" t="s">
        <v>41</v>
      </c>
      <c r="G9237">
        <v>94</v>
      </c>
      <c r="H9237">
        <v>63</v>
      </c>
      <c r="I9237" t="str">
        <f>INDEX('DATA - Teams'!$C:$C,MATCH(C9237,'DATA - Teams'!$B:$B,0))</f>
        <v>JMERC</v>
      </c>
    </row>
    <row r="9238" spans="1:9" x14ac:dyDescent="0.2">
      <c r="A9238">
        <v>2019</v>
      </c>
      <c r="B9238">
        <v>9</v>
      </c>
      <c r="C9238" t="s">
        <v>7</v>
      </c>
      <c r="D9238" t="s">
        <v>115</v>
      </c>
      <c r="E9238" t="s">
        <v>33</v>
      </c>
      <c r="F9238" t="s">
        <v>59</v>
      </c>
      <c r="G9238">
        <v>65</v>
      </c>
      <c r="H9238">
        <v>68</v>
      </c>
      <c r="I9238" t="str">
        <f>INDEX('DATA - Teams'!$C:$C,MATCH(C9238,'DATA - Teams'!$B:$B,0))</f>
        <v>JMERC</v>
      </c>
    </row>
    <row r="9239" spans="1:9" x14ac:dyDescent="0.2">
      <c r="A9239">
        <v>2019</v>
      </c>
      <c r="B9239">
        <v>9</v>
      </c>
      <c r="C9239" t="s">
        <v>7</v>
      </c>
      <c r="D9239" t="s">
        <v>306</v>
      </c>
      <c r="E9239" t="s">
        <v>28</v>
      </c>
      <c r="F9239" t="s">
        <v>59</v>
      </c>
      <c r="G9239">
        <v>104</v>
      </c>
      <c r="H9239">
        <v>0</v>
      </c>
      <c r="I9239" t="str">
        <f>INDEX('DATA - Teams'!$C:$C,MATCH(C9239,'DATA - Teams'!$B:$B,0))</f>
        <v>JMERC</v>
      </c>
    </row>
    <row r="9240" spans="1:9" x14ac:dyDescent="0.2">
      <c r="A9240">
        <v>2019</v>
      </c>
      <c r="B9240">
        <v>9</v>
      </c>
      <c r="C9240" t="s">
        <v>7</v>
      </c>
      <c r="D9240" t="s">
        <v>129</v>
      </c>
      <c r="E9240" t="s">
        <v>20</v>
      </c>
      <c r="F9240" t="s">
        <v>59</v>
      </c>
      <c r="G9240">
        <v>83</v>
      </c>
      <c r="H9240">
        <v>0</v>
      </c>
      <c r="I9240" t="str">
        <f>INDEX('DATA - Teams'!$C:$C,MATCH(C9240,'DATA - Teams'!$B:$B,0))</f>
        <v>JMERC</v>
      </c>
    </row>
    <row r="9241" spans="1:9" x14ac:dyDescent="0.2">
      <c r="A9241">
        <v>2019</v>
      </c>
      <c r="B9241">
        <v>9</v>
      </c>
      <c r="C9241" t="s">
        <v>7</v>
      </c>
      <c r="D9241" t="s">
        <v>981</v>
      </c>
      <c r="E9241" t="s">
        <v>17</v>
      </c>
      <c r="F9241" t="s">
        <v>59</v>
      </c>
      <c r="G9241">
        <v>89</v>
      </c>
      <c r="H9241">
        <v>75</v>
      </c>
      <c r="I9241" t="str">
        <f>INDEX('DATA - Teams'!$C:$C,MATCH(C9241,'DATA - Teams'!$B:$B,0))</f>
        <v>JMERC</v>
      </c>
    </row>
    <row r="9242" spans="1:9" x14ac:dyDescent="0.2">
      <c r="A9242">
        <v>2019</v>
      </c>
      <c r="B9242">
        <v>10</v>
      </c>
      <c r="C9242" t="s">
        <v>426</v>
      </c>
      <c r="D9242" t="s">
        <v>419</v>
      </c>
      <c r="E9242" t="s">
        <v>23</v>
      </c>
      <c r="F9242" t="s">
        <v>41</v>
      </c>
      <c r="G9242">
        <v>102</v>
      </c>
      <c r="H9242">
        <v>96</v>
      </c>
      <c r="I9242" t="str">
        <f>INDEX('DATA - Teams'!$C:$C,MATCH(C9242,'DATA - Teams'!$B:$B,0))</f>
        <v>PMAC</v>
      </c>
    </row>
    <row r="9243" spans="1:9" x14ac:dyDescent="0.2">
      <c r="A9243">
        <v>2019</v>
      </c>
      <c r="B9243">
        <v>10</v>
      </c>
      <c r="C9243" t="s">
        <v>426</v>
      </c>
      <c r="D9243" t="s">
        <v>75</v>
      </c>
      <c r="E9243" t="s">
        <v>33</v>
      </c>
      <c r="F9243" t="s">
        <v>43</v>
      </c>
      <c r="G9243">
        <v>100</v>
      </c>
      <c r="H9243">
        <v>99</v>
      </c>
      <c r="I9243" t="str">
        <f>INDEX('DATA - Teams'!$C:$C,MATCH(C9243,'DATA - Teams'!$B:$B,0))</f>
        <v>PMAC</v>
      </c>
    </row>
    <row r="9244" spans="1:9" x14ac:dyDescent="0.2">
      <c r="A9244">
        <v>2019</v>
      </c>
      <c r="B9244">
        <v>10</v>
      </c>
      <c r="C9244" t="s">
        <v>426</v>
      </c>
      <c r="D9244" t="s">
        <v>260</v>
      </c>
      <c r="E9244" t="s">
        <v>24</v>
      </c>
      <c r="F9244" t="s">
        <v>38</v>
      </c>
      <c r="G9244">
        <v>94</v>
      </c>
      <c r="H9244">
        <v>110</v>
      </c>
      <c r="I9244" t="str">
        <f>INDEX('DATA - Teams'!$C:$C,MATCH(C9244,'DATA - Teams'!$B:$B,0))</f>
        <v>PMAC</v>
      </c>
    </row>
    <row r="9245" spans="1:9" x14ac:dyDescent="0.2">
      <c r="A9245">
        <v>2019</v>
      </c>
      <c r="B9245">
        <v>10</v>
      </c>
      <c r="C9245" t="s">
        <v>426</v>
      </c>
      <c r="D9245" t="s">
        <v>221</v>
      </c>
      <c r="E9245" t="s">
        <v>31</v>
      </c>
      <c r="F9245" t="s">
        <v>52</v>
      </c>
      <c r="G9245">
        <v>97</v>
      </c>
      <c r="H9245">
        <v>109</v>
      </c>
      <c r="I9245" t="str">
        <f>INDEX('DATA - Teams'!$C:$C,MATCH(C9245,'DATA - Teams'!$B:$B,0))</f>
        <v>PMAC</v>
      </c>
    </row>
    <row r="9246" spans="1:9" x14ac:dyDescent="0.2">
      <c r="A9246">
        <v>2019</v>
      </c>
      <c r="B9246">
        <v>10</v>
      </c>
      <c r="C9246" t="s">
        <v>426</v>
      </c>
      <c r="D9246" t="s">
        <v>368</v>
      </c>
      <c r="E9246" t="s">
        <v>31</v>
      </c>
      <c r="F9246" t="s">
        <v>41</v>
      </c>
      <c r="G9246">
        <v>99</v>
      </c>
      <c r="H9246">
        <v>97</v>
      </c>
      <c r="I9246" t="str">
        <f>INDEX('DATA - Teams'!$C:$C,MATCH(C9246,'DATA - Teams'!$B:$B,0))</f>
        <v>PMAC</v>
      </c>
    </row>
    <row r="9247" spans="1:9" x14ac:dyDescent="0.2">
      <c r="A9247">
        <v>2019</v>
      </c>
      <c r="B9247">
        <v>10</v>
      </c>
      <c r="C9247" t="s">
        <v>426</v>
      </c>
      <c r="D9247" t="s">
        <v>45</v>
      </c>
      <c r="E9247" t="s">
        <v>32</v>
      </c>
      <c r="F9247" t="s">
        <v>38</v>
      </c>
      <c r="G9247">
        <v>90</v>
      </c>
      <c r="H9247">
        <v>84</v>
      </c>
      <c r="I9247" t="str">
        <f>INDEX('DATA - Teams'!$C:$C,MATCH(C9247,'DATA - Teams'!$B:$B,0))</f>
        <v>PMAC</v>
      </c>
    </row>
    <row r="9248" spans="1:9" x14ac:dyDescent="0.2">
      <c r="A9248">
        <v>2019</v>
      </c>
      <c r="B9248">
        <v>10</v>
      </c>
      <c r="C9248" t="s">
        <v>426</v>
      </c>
      <c r="D9248" t="s">
        <v>314</v>
      </c>
      <c r="E9248" t="s">
        <v>32</v>
      </c>
      <c r="F9248" t="s">
        <v>41</v>
      </c>
      <c r="G9248">
        <v>107</v>
      </c>
      <c r="H9248">
        <v>91</v>
      </c>
      <c r="I9248" t="str">
        <f>INDEX('DATA - Teams'!$C:$C,MATCH(C9248,'DATA - Teams'!$B:$B,0))</f>
        <v>PMAC</v>
      </c>
    </row>
    <row r="9249" spans="1:9" x14ac:dyDescent="0.2">
      <c r="A9249">
        <v>2019</v>
      </c>
      <c r="B9249">
        <v>10</v>
      </c>
      <c r="C9249" t="s">
        <v>426</v>
      </c>
      <c r="D9249" t="s">
        <v>190</v>
      </c>
      <c r="E9249" t="s">
        <v>32</v>
      </c>
      <c r="F9249" t="s">
        <v>41</v>
      </c>
      <c r="G9249">
        <v>72</v>
      </c>
      <c r="H9249">
        <v>60</v>
      </c>
      <c r="I9249" t="str">
        <f>INDEX('DATA - Teams'!$C:$C,MATCH(C9249,'DATA - Teams'!$B:$B,0))</f>
        <v>PMAC</v>
      </c>
    </row>
    <row r="9250" spans="1:9" x14ac:dyDescent="0.2">
      <c r="A9250">
        <v>2019</v>
      </c>
      <c r="B9250">
        <v>10</v>
      </c>
      <c r="C9250" t="s">
        <v>426</v>
      </c>
      <c r="D9250" t="s">
        <v>414</v>
      </c>
      <c r="E9250" t="s">
        <v>20</v>
      </c>
      <c r="F9250" t="s">
        <v>38</v>
      </c>
      <c r="G9250">
        <v>74</v>
      </c>
      <c r="H9250">
        <v>97</v>
      </c>
      <c r="I9250" t="str">
        <f>INDEX('DATA - Teams'!$C:$C,MATCH(C9250,'DATA - Teams'!$B:$B,0))</f>
        <v>PMAC</v>
      </c>
    </row>
    <row r="9251" spans="1:9" x14ac:dyDescent="0.2">
      <c r="A9251">
        <v>2019</v>
      </c>
      <c r="B9251">
        <v>10</v>
      </c>
      <c r="C9251" t="s">
        <v>426</v>
      </c>
      <c r="D9251" t="s">
        <v>302</v>
      </c>
      <c r="E9251" t="s">
        <v>36</v>
      </c>
      <c r="F9251" t="s">
        <v>41</v>
      </c>
      <c r="G9251">
        <v>112</v>
      </c>
      <c r="H9251">
        <v>135</v>
      </c>
      <c r="I9251" t="str">
        <f>INDEX('DATA - Teams'!$C:$C,MATCH(C9251,'DATA - Teams'!$B:$B,0))</f>
        <v>PMAC</v>
      </c>
    </row>
    <row r="9252" spans="1:9" x14ac:dyDescent="0.2">
      <c r="A9252">
        <v>2019</v>
      </c>
      <c r="B9252">
        <v>10</v>
      </c>
      <c r="C9252" t="s">
        <v>426</v>
      </c>
      <c r="D9252" t="s">
        <v>161</v>
      </c>
      <c r="E9252" t="s">
        <v>36</v>
      </c>
      <c r="F9252" t="s">
        <v>43</v>
      </c>
      <c r="G9252">
        <v>103</v>
      </c>
      <c r="H9252">
        <v>115</v>
      </c>
      <c r="I9252" t="str">
        <f>INDEX('DATA - Teams'!$C:$C,MATCH(C9252,'DATA - Teams'!$B:$B,0))</f>
        <v>PMAC</v>
      </c>
    </row>
    <row r="9253" spans="1:9" x14ac:dyDescent="0.2">
      <c r="A9253">
        <v>2019</v>
      </c>
      <c r="B9253">
        <v>10</v>
      </c>
      <c r="C9253" t="s">
        <v>426</v>
      </c>
      <c r="D9253" t="s">
        <v>193</v>
      </c>
      <c r="E9253" t="s">
        <v>21</v>
      </c>
      <c r="F9253" t="s">
        <v>43</v>
      </c>
      <c r="G9253">
        <v>89</v>
      </c>
      <c r="H9253">
        <v>91</v>
      </c>
      <c r="I9253" t="str">
        <f>INDEX('DATA - Teams'!$C:$C,MATCH(C9253,'DATA - Teams'!$B:$B,0))</f>
        <v>PMAC</v>
      </c>
    </row>
    <row r="9254" spans="1:9" x14ac:dyDescent="0.2">
      <c r="A9254">
        <v>2019</v>
      </c>
      <c r="B9254">
        <v>10</v>
      </c>
      <c r="C9254" t="s">
        <v>426</v>
      </c>
      <c r="D9254" t="s">
        <v>80</v>
      </c>
      <c r="E9254" t="s">
        <v>17</v>
      </c>
      <c r="F9254" t="s">
        <v>41</v>
      </c>
      <c r="G9254">
        <v>98</v>
      </c>
      <c r="H9254">
        <v>99</v>
      </c>
      <c r="I9254" t="str">
        <f>INDEX('DATA - Teams'!$C:$C,MATCH(C9254,'DATA - Teams'!$B:$B,0))</f>
        <v>PMAC</v>
      </c>
    </row>
    <row r="9255" spans="1:9" x14ac:dyDescent="0.2">
      <c r="A9255">
        <v>2019</v>
      </c>
      <c r="B9255">
        <v>10</v>
      </c>
      <c r="C9255" t="s">
        <v>426</v>
      </c>
      <c r="D9255" t="s">
        <v>348</v>
      </c>
      <c r="E9255" t="s">
        <v>27</v>
      </c>
      <c r="F9255" t="s">
        <v>38</v>
      </c>
      <c r="G9255">
        <v>61</v>
      </c>
      <c r="H9255">
        <v>49</v>
      </c>
      <c r="I9255" t="str">
        <f>INDEX('DATA - Teams'!$C:$C,MATCH(C9255,'DATA - Teams'!$B:$B,0))</f>
        <v>PMAC</v>
      </c>
    </row>
    <row r="9256" spans="1:9" x14ac:dyDescent="0.2">
      <c r="A9256">
        <v>2019</v>
      </c>
      <c r="B9256">
        <v>10</v>
      </c>
      <c r="C9256" t="s">
        <v>426</v>
      </c>
      <c r="D9256" t="s">
        <v>165</v>
      </c>
      <c r="E9256" t="s">
        <v>10</v>
      </c>
      <c r="F9256" t="s">
        <v>41</v>
      </c>
      <c r="G9256">
        <v>92</v>
      </c>
      <c r="H9256">
        <v>77</v>
      </c>
      <c r="I9256" t="str">
        <f>INDEX('DATA - Teams'!$C:$C,MATCH(C9256,'DATA - Teams'!$B:$B,0))</f>
        <v>PMAC</v>
      </c>
    </row>
    <row r="9257" spans="1:9" x14ac:dyDescent="0.2">
      <c r="A9257">
        <v>2019</v>
      </c>
      <c r="B9257">
        <v>10</v>
      </c>
      <c r="C9257" t="s">
        <v>426</v>
      </c>
      <c r="D9257" t="s">
        <v>86</v>
      </c>
      <c r="E9257" t="s">
        <v>10</v>
      </c>
      <c r="F9257" t="s">
        <v>43</v>
      </c>
      <c r="G9257">
        <v>83</v>
      </c>
      <c r="H9257">
        <v>69</v>
      </c>
      <c r="I9257" t="str">
        <f>INDEX('DATA - Teams'!$C:$C,MATCH(C9257,'DATA - Teams'!$B:$B,0))</f>
        <v>PMAC</v>
      </c>
    </row>
    <row r="9258" spans="1:9" x14ac:dyDescent="0.2">
      <c r="A9258">
        <v>2019</v>
      </c>
      <c r="B9258">
        <v>10</v>
      </c>
      <c r="C9258" t="s">
        <v>426</v>
      </c>
      <c r="D9258" t="s">
        <v>356</v>
      </c>
      <c r="E9258" t="s">
        <v>22</v>
      </c>
      <c r="F9258" t="s">
        <v>38</v>
      </c>
      <c r="G9258">
        <v>120</v>
      </c>
      <c r="H9258">
        <v>130</v>
      </c>
      <c r="I9258" t="str">
        <f>INDEX('DATA - Teams'!$C:$C,MATCH(C9258,'DATA - Teams'!$B:$B,0))</f>
        <v>PMAC</v>
      </c>
    </row>
    <row r="9259" spans="1:9" x14ac:dyDescent="0.2">
      <c r="A9259">
        <v>2019</v>
      </c>
      <c r="B9259">
        <v>10</v>
      </c>
      <c r="C9259" t="s">
        <v>426</v>
      </c>
      <c r="D9259" t="s">
        <v>168</v>
      </c>
      <c r="E9259" t="s">
        <v>13</v>
      </c>
      <c r="F9259" t="s">
        <v>43</v>
      </c>
      <c r="G9259">
        <v>111</v>
      </c>
      <c r="H9259">
        <v>112</v>
      </c>
      <c r="I9259" t="str">
        <f>INDEX('DATA - Teams'!$C:$C,MATCH(C9259,'DATA - Teams'!$B:$B,0))</f>
        <v>PMAC</v>
      </c>
    </row>
    <row r="9260" spans="1:9" x14ac:dyDescent="0.2">
      <c r="A9260">
        <v>2019</v>
      </c>
      <c r="B9260">
        <v>10</v>
      </c>
      <c r="C9260" t="s">
        <v>426</v>
      </c>
      <c r="D9260" t="s">
        <v>166</v>
      </c>
      <c r="E9260" t="s">
        <v>14</v>
      </c>
      <c r="F9260" t="s">
        <v>59</v>
      </c>
      <c r="G9260">
        <v>84</v>
      </c>
      <c r="H9260">
        <v>0</v>
      </c>
      <c r="I9260" t="str">
        <f>INDEX('DATA - Teams'!$C:$C,MATCH(C9260,'DATA - Teams'!$B:$B,0))</f>
        <v>PMAC</v>
      </c>
    </row>
    <row r="9261" spans="1:9" x14ac:dyDescent="0.2">
      <c r="A9261">
        <v>2019</v>
      </c>
      <c r="B9261">
        <v>10</v>
      </c>
      <c r="C9261" t="s">
        <v>426</v>
      </c>
      <c r="D9261" t="s">
        <v>156</v>
      </c>
      <c r="E9261" t="s">
        <v>33</v>
      </c>
      <c r="F9261" t="s">
        <v>59</v>
      </c>
      <c r="G9261">
        <v>92</v>
      </c>
      <c r="H9261">
        <v>0</v>
      </c>
      <c r="I9261" t="str">
        <f>INDEX('DATA - Teams'!$C:$C,MATCH(C9261,'DATA - Teams'!$B:$B,0))</f>
        <v>PMAC</v>
      </c>
    </row>
    <row r="9262" spans="1:9" x14ac:dyDescent="0.2">
      <c r="A9262">
        <v>2019</v>
      </c>
      <c r="B9262">
        <v>10</v>
      </c>
      <c r="C9262" t="s">
        <v>426</v>
      </c>
      <c r="D9262" t="s">
        <v>252</v>
      </c>
      <c r="E9262" t="s">
        <v>33</v>
      </c>
      <c r="F9262" t="s">
        <v>59</v>
      </c>
      <c r="G9262">
        <v>85</v>
      </c>
      <c r="H9262">
        <v>0</v>
      </c>
      <c r="I9262" t="str">
        <f>INDEX('DATA - Teams'!$C:$C,MATCH(C9262,'DATA - Teams'!$B:$B,0))</f>
        <v>PMAC</v>
      </c>
    </row>
    <row r="9263" spans="1:9" x14ac:dyDescent="0.2">
      <c r="A9263">
        <v>2019</v>
      </c>
      <c r="B9263">
        <v>10</v>
      </c>
      <c r="C9263" t="s">
        <v>426</v>
      </c>
      <c r="D9263" t="s">
        <v>164</v>
      </c>
      <c r="E9263" t="s">
        <v>16</v>
      </c>
      <c r="F9263" t="s">
        <v>59</v>
      </c>
      <c r="G9263">
        <v>78</v>
      </c>
      <c r="H9263">
        <v>0</v>
      </c>
      <c r="I9263" t="str">
        <f>INDEX('DATA - Teams'!$C:$C,MATCH(C9263,'DATA - Teams'!$B:$B,0))</f>
        <v>PMAC</v>
      </c>
    </row>
    <row r="9264" spans="1:9" x14ac:dyDescent="0.2">
      <c r="A9264">
        <v>2019</v>
      </c>
      <c r="B9264">
        <v>10</v>
      </c>
      <c r="C9264" t="s">
        <v>434</v>
      </c>
      <c r="D9264" t="s">
        <v>132</v>
      </c>
      <c r="E9264" t="s">
        <v>23</v>
      </c>
      <c r="F9264" t="s">
        <v>41</v>
      </c>
      <c r="G9264">
        <v>112</v>
      </c>
      <c r="H9264">
        <v>99</v>
      </c>
      <c r="I9264" t="str">
        <f>INDEX('DATA - Teams'!$C:$C,MATCH(C9264,'DATA - Teams'!$B:$B,0))</f>
        <v>CHIEF</v>
      </c>
    </row>
    <row r="9265" spans="1:9" x14ac:dyDescent="0.2">
      <c r="A9265">
        <v>2019</v>
      </c>
      <c r="B9265">
        <v>10</v>
      </c>
      <c r="C9265" t="s">
        <v>434</v>
      </c>
      <c r="D9265" t="s">
        <v>82</v>
      </c>
      <c r="E9265" t="s">
        <v>23</v>
      </c>
      <c r="F9265" t="s">
        <v>41</v>
      </c>
      <c r="G9265">
        <v>89</v>
      </c>
      <c r="H9265">
        <v>93</v>
      </c>
      <c r="I9265" t="str">
        <f>INDEX('DATA - Teams'!$C:$C,MATCH(C9265,'DATA - Teams'!$B:$B,0))</f>
        <v>CHIEF</v>
      </c>
    </row>
    <row r="9266" spans="1:9" x14ac:dyDescent="0.2">
      <c r="A9266">
        <v>2019</v>
      </c>
      <c r="B9266">
        <v>10</v>
      </c>
      <c r="C9266" t="s">
        <v>434</v>
      </c>
      <c r="D9266" t="s">
        <v>275</v>
      </c>
      <c r="E9266" t="s">
        <v>23</v>
      </c>
      <c r="F9266" t="s">
        <v>38</v>
      </c>
      <c r="G9266">
        <v>90</v>
      </c>
      <c r="H9266">
        <v>50</v>
      </c>
      <c r="I9266" t="str">
        <f>INDEX('DATA - Teams'!$C:$C,MATCH(C9266,'DATA - Teams'!$B:$B,0))</f>
        <v>CHIEF</v>
      </c>
    </row>
    <row r="9267" spans="1:9" x14ac:dyDescent="0.2">
      <c r="A9267">
        <v>2019</v>
      </c>
      <c r="B9267">
        <v>10</v>
      </c>
      <c r="C9267" t="s">
        <v>434</v>
      </c>
      <c r="D9267" t="s">
        <v>98</v>
      </c>
      <c r="E9267" t="s">
        <v>14</v>
      </c>
      <c r="F9267" t="s">
        <v>43</v>
      </c>
      <c r="G9267">
        <v>122</v>
      </c>
      <c r="H9267">
        <v>108</v>
      </c>
      <c r="I9267" t="str">
        <f>INDEX('DATA - Teams'!$C:$C,MATCH(C9267,'DATA - Teams'!$B:$B,0))</f>
        <v>CHIEF</v>
      </c>
    </row>
    <row r="9268" spans="1:9" x14ac:dyDescent="0.2">
      <c r="A9268">
        <v>2019</v>
      </c>
      <c r="B9268">
        <v>10</v>
      </c>
      <c r="C9268" t="s">
        <v>434</v>
      </c>
      <c r="D9268" t="s">
        <v>124</v>
      </c>
      <c r="E9268" t="s">
        <v>24</v>
      </c>
      <c r="F9268" t="s">
        <v>41</v>
      </c>
      <c r="G9268">
        <v>112</v>
      </c>
      <c r="H9268">
        <v>126</v>
      </c>
      <c r="I9268" t="str">
        <f>INDEX('DATA - Teams'!$C:$C,MATCH(C9268,'DATA - Teams'!$B:$B,0))</f>
        <v>CHIEF</v>
      </c>
    </row>
    <row r="9269" spans="1:9" x14ac:dyDescent="0.2">
      <c r="A9269">
        <v>2019</v>
      </c>
      <c r="B9269">
        <v>10</v>
      </c>
      <c r="C9269" t="s">
        <v>434</v>
      </c>
      <c r="D9269" t="s">
        <v>192</v>
      </c>
      <c r="E9269" t="s">
        <v>31</v>
      </c>
      <c r="F9269" t="s">
        <v>43</v>
      </c>
      <c r="G9269">
        <v>100</v>
      </c>
      <c r="H9269">
        <v>87</v>
      </c>
      <c r="I9269" t="str">
        <f>INDEX('DATA - Teams'!$C:$C,MATCH(C9269,'DATA - Teams'!$B:$B,0))</f>
        <v>CHIEF</v>
      </c>
    </row>
    <row r="9270" spans="1:9" x14ac:dyDescent="0.2">
      <c r="A9270">
        <v>2019</v>
      </c>
      <c r="B9270">
        <v>10</v>
      </c>
      <c r="C9270" t="s">
        <v>434</v>
      </c>
      <c r="D9270" t="s">
        <v>185</v>
      </c>
      <c r="E9270" t="s">
        <v>32</v>
      </c>
      <c r="F9270" t="s">
        <v>43</v>
      </c>
      <c r="G9270">
        <v>86</v>
      </c>
      <c r="H9270">
        <v>91</v>
      </c>
      <c r="I9270" t="str">
        <f>INDEX('DATA - Teams'!$C:$C,MATCH(C9270,'DATA - Teams'!$B:$B,0))</f>
        <v>CHIEF</v>
      </c>
    </row>
    <row r="9271" spans="1:9" x14ac:dyDescent="0.2">
      <c r="A9271">
        <v>2019</v>
      </c>
      <c r="B9271">
        <v>10</v>
      </c>
      <c r="C9271" t="s">
        <v>434</v>
      </c>
      <c r="D9271" t="s">
        <v>122</v>
      </c>
      <c r="E9271" t="s">
        <v>32</v>
      </c>
      <c r="F9271" t="s">
        <v>52</v>
      </c>
      <c r="G9271">
        <v>95</v>
      </c>
      <c r="H9271">
        <v>61</v>
      </c>
      <c r="I9271" t="str">
        <f>INDEX('DATA - Teams'!$C:$C,MATCH(C9271,'DATA - Teams'!$B:$B,0))</f>
        <v>CHIEF</v>
      </c>
    </row>
    <row r="9272" spans="1:9" x14ac:dyDescent="0.2">
      <c r="A9272">
        <v>2019</v>
      </c>
      <c r="B9272">
        <v>10</v>
      </c>
      <c r="C9272" t="s">
        <v>434</v>
      </c>
      <c r="D9272" t="s">
        <v>286</v>
      </c>
      <c r="E9272" t="s">
        <v>20</v>
      </c>
      <c r="F9272" t="s">
        <v>38</v>
      </c>
      <c r="G9272">
        <v>105</v>
      </c>
      <c r="H9272">
        <v>122</v>
      </c>
      <c r="I9272" t="str">
        <f>INDEX('DATA - Teams'!$C:$C,MATCH(C9272,'DATA - Teams'!$B:$B,0))</f>
        <v>CHIEF</v>
      </c>
    </row>
    <row r="9273" spans="1:9" x14ac:dyDescent="0.2">
      <c r="A9273">
        <v>2019</v>
      </c>
      <c r="B9273">
        <v>10</v>
      </c>
      <c r="C9273" t="s">
        <v>434</v>
      </c>
      <c r="D9273" t="s">
        <v>244</v>
      </c>
      <c r="E9273" t="s">
        <v>20</v>
      </c>
      <c r="F9273" t="s">
        <v>41</v>
      </c>
      <c r="G9273">
        <v>95</v>
      </c>
      <c r="H9273">
        <v>89</v>
      </c>
      <c r="I9273" t="str">
        <f>INDEX('DATA - Teams'!$C:$C,MATCH(C9273,'DATA - Teams'!$B:$B,0))</f>
        <v>CHIEF</v>
      </c>
    </row>
    <row r="9274" spans="1:9" x14ac:dyDescent="0.2">
      <c r="A9274">
        <v>2019</v>
      </c>
      <c r="B9274">
        <v>10</v>
      </c>
      <c r="C9274" t="s">
        <v>434</v>
      </c>
      <c r="D9274" t="s">
        <v>352</v>
      </c>
      <c r="E9274" t="s">
        <v>18</v>
      </c>
      <c r="F9274" t="s">
        <v>43</v>
      </c>
      <c r="G9274">
        <v>95</v>
      </c>
      <c r="H9274">
        <v>118</v>
      </c>
      <c r="I9274" t="str">
        <f>INDEX('DATA - Teams'!$C:$C,MATCH(C9274,'DATA - Teams'!$B:$B,0))</f>
        <v>CHIEF</v>
      </c>
    </row>
    <row r="9275" spans="1:9" x14ac:dyDescent="0.2">
      <c r="A9275">
        <v>2019</v>
      </c>
      <c r="B9275">
        <v>10</v>
      </c>
      <c r="C9275" t="s">
        <v>434</v>
      </c>
      <c r="D9275" t="s">
        <v>358</v>
      </c>
      <c r="E9275" t="s">
        <v>21</v>
      </c>
      <c r="F9275" t="s">
        <v>43</v>
      </c>
      <c r="G9275">
        <v>85</v>
      </c>
      <c r="H9275">
        <v>57</v>
      </c>
      <c r="I9275" t="str">
        <f>INDEX('DATA - Teams'!$C:$C,MATCH(C9275,'DATA - Teams'!$B:$B,0))</f>
        <v>CHIEF</v>
      </c>
    </row>
    <row r="9276" spans="1:9" x14ac:dyDescent="0.2">
      <c r="A9276">
        <v>2019</v>
      </c>
      <c r="B9276">
        <v>10</v>
      </c>
      <c r="C9276" t="s">
        <v>434</v>
      </c>
      <c r="D9276" t="s">
        <v>37</v>
      </c>
      <c r="E9276" t="s">
        <v>21</v>
      </c>
      <c r="F9276" t="s">
        <v>38</v>
      </c>
      <c r="G9276">
        <v>80</v>
      </c>
      <c r="H9276">
        <v>71</v>
      </c>
      <c r="I9276" t="str">
        <f>INDEX('DATA - Teams'!$C:$C,MATCH(C9276,'DATA - Teams'!$B:$B,0))</f>
        <v>CHIEF</v>
      </c>
    </row>
    <row r="9277" spans="1:9" x14ac:dyDescent="0.2">
      <c r="A9277">
        <v>2019</v>
      </c>
      <c r="B9277">
        <v>10</v>
      </c>
      <c r="C9277" t="s">
        <v>434</v>
      </c>
      <c r="D9277" t="s">
        <v>297</v>
      </c>
      <c r="E9277" t="s">
        <v>21</v>
      </c>
      <c r="F9277" t="s">
        <v>38</v>
      </c>
      <c r="G9277">
        <v>95</v>
      </c>
      <c r="H9277">
        <v>144</v>
      </c>
      <c r="I9277" t="str">
        <f>INDEX('DATA - Teams'!$C:$C,MATCH(C9277,'DATA - Teams'!$B:$B,0))</f>
        <v>CHIEF</v>
      </c>
    </row>
    <row r="9278" spans="1:9" x14ac:dyDescent="0.2">
      <c r="A9278">
        <v>2019</v>
      </c>
      <c r="B9278">
        <v>10</v>
      </c>
      <c r="C9278" t="s">
        <v>434</v>
      </c>
      <c r="D9278" t="s">
        <v>140</v>
      </c>
      <c r="E9278" t="s">
        <v>35</v>
      </c>
      <c r="F9278" t="s">
        <v>38</v>
      </c>
      <c r="G9278">
        <v>66</v>
      </c>
      <c r="H9278">
        <v>60</v>
      </c>
      <c r="I9278" t="str">
        <f>INDEX('DATA - Teams'!$C:$C,MATCH(C9278,'DATA - Teams'!$B:$B,0))</f>
        <v>CHIEF</v>
      </c>
    </row>
    <row r="9279" spans="1:9" x14ac:dyDescent="0.2">
      <c r="A9279">
        <v>2019</v>
      </c>
      <c r="B9279">
        <v>10</v>
      </c>
      <c r="C9279" t="s">
        <v>434</v>
      </c>
      <c r="D9279" t="s">
        <v>301</v>
      </c>
      <c r="E9279" t="s">
        <v>27</v>
      </c>
      <c r="F9279" t="s">
        <v>41</v>
      </c>
      <c r="G9279">
        <v>108</v>
      </c>
      <c r="H9279">
        <v>116</v>
      </c>
      <c r="I9279" t="str">
        <f>INDEX('DATA - Teams'!$C:$C,MATCH(C9279,'DATA - Teams'!$B:$B,0))</f>
        <v>CHIEF</v>
      </c>
    </row>
    <row r="9280" spans="1:9" x14ac:dyDescent="0.2">
      <c r="A9280">
        <v>2019</v>
      </c>
      <c r="B9280">
        <v>10</v>
      </c>
      <c r="C9280" t="s">
        <v>434</v>
      </c>
      <c r="D9280" t="s">
        <v>293</v>
      </c>
      <c r="E9280" t="s">
        <v>22</v>
      </c>
      <c r="F9280" t="s">
        <v>41</v>
      </c>
      <c r="G9280">
        <v>72</v>
      </c>
      <c r="H9280">
        <v>110</v>
      </c>
      <c r="I9280" t="str">
        <f>INDEX('DATA - Teams'!$C:$C,MATCH(C9280,'DATA - Teams'!$B:$B,0))</f>
        <v>CHIEF</v>
      </c>
    </row>
    <row r="9281" spans="1:9" x14ac:dyDescent="0.2">
      <c r="A9281">
        <v>2019</v>
      </c>
      <c r="B9281">
        <v>10</v>
      </c>
      <c r="C9281" t="s">
        <v>434</v>
      </c>
      <c r="D9281" t="s">
        <v>239</v>
      </c>
      <c r="E9281" t="s">
        <v>22</v>
      </c>
      <c r="F9281" t="s">
        <v>41</v>
      </c>
      <c r="G9281">
        <v>96</v>
      </c>
      <c r="H9281">
        <v>84</v>
      </c>
      <c r="I9281" t="str">
        <f>INDEX('DATA - Teams'!$C:$C,MATCH(C9281,'DATA - Teams'!$B:$B,0))</f>
        <v>CHIEF</v>
      </c>
    </row>
    <row r="9282" spans="1:9" x14ac:dyDescent="0.2">
      <c r="A9282">
        <v>2019</v>
      </c>
      <c r="B9282">
        <v>10</v>
      </c>
      <c r="C9282" t="s">
        <v>434</v>
      </c>
      <c r="D9282" t="s">
        <v>398</v>
      </c>
      <c r="E9282" t="s">
        <v>28</v>
      </c>
      <c r="F9282" t="s">
        <v>59</v>
      </c>
      <c r="G9282">
        <v>83</v>
      </c>
      <c r="H9282">
        <v>134</v>
      </c>
      <c r="I9282" t="str">
        <f>INDEX('DATA - Teams'!$C:$C,MATCH(C9282,'DATA - Teams'!$B:$B,0))</f>
        <v>CHIEF</v>
      </c>
    </row>
    <row r="9283" spans="1:9" x14ac:dyDescent="0.2">
      <c r="A9283">
        <v>2019</v>
      </c>
      <c r="B9283">
        <v>10</v>
      </c>
      <c r="C9283" t="s">
        <v>434</v>
      </c>
      <c r="D9283" t="s">
        <v>983</v>
      </c>
      <c r="E9283" t="s">
        <v>16</v>
      </c>
      <c r="F9283" t="s">
        <v>59</v>
      </c>
      <c r="G9283">
        <v>86</v>
      </c>
      <c r="H9283">
        <v>66</v>
      </c>
      <c r="I9283" t="str">
        <f>INDEX('DATA - Teams'!$C:$C,MATCH(C9283,'DATA - Teams'!$B:$B,0))</f>
        <v>CHIEF</v>
      </c>
    </row>
    <row r="9284" spans="1:9" x14ac:dyDescent="0.2">
      <c r="A9284">
        <v>2019</v>
      </c>
      <c r="B9284">
        <v>10</v>
      </c>
      <c r="C9284" t="s">
        <v>434</v>
      </c>
      <c r="D9284" t="s">
        <v>383</v>
      </c>
      <c r="E9284" t="s">
        <v>27</v>
      </c>
      <c r="F9284" t="s">
        <v>59</v>
      </c>
      <c r="G9284">
        <v>80</v>
      </c>
      <c r="H9284">
        <v>92</v>
      </c>
      <c r="I9284" t="str">
        <f>INDEX('DATA - Teams'!$C:$C,MATCH(C9284,'DATA - Teams'!$B:$B,0))</f>
        <v>CHIEF</v>
      </c>
    </row>
    <row r="9285" spans="1:9" x14ac:dyDescent="0.2">
      <c r="A9285">
        <v>2019</v>
      </c>
      <c r="B9285">
        <v>10</v>
      </c>
      <c r="C9285" t="s">
        <v>434</v>
      </c>
      <c r="D9285" t="s">
        <v>83</v>
      </c>
      <c r="E9285" t="s">
        <v>10</v>
      </c>
      <c r="F9285" t="s">
        <v>59</v>
      </c>
      <c r="G9285">
        <v>89</v>
      </c>
      <c r="H9285">
        <v>124</v>
      </c>
      <c r="I9285" t="str">
        <f>INDEX('DATA - Teams'!$C:$C,MATCH(C9285,'DATA - Teams'!$B:$B,0))</f>
        <v>CHIEF</v>
      </c>
    </row>
    <row r="9286" spans="1:9" x14ac:dyDescent="0.2">
      <c r="A9286">
        <v>2019</v>
      </c>
      <c r="B9286">
        <v>10</v>
      </c>
      <c r="C9286" t="s">
        <v>430</v>
      </c>
      <c r="D9286" t="s">
        <v>76</v>
      </c>
      <c r="E9286" t="s">
        <v>14</v>
      </c>
      <c r="F9286" t="s">
        <v>38</v>
      </c>
      <c r="G9286">
        <v>77</v>
      </c>
      <c r="H9286">
        <v>125</v>
      </c>
      <c r="I9286" t="str">
        <f>INDEX('DATA - Teams'!$C:$C,MATCH(C9286,'DATA - Teams'!$B:$B,0))</f>
        <v>RICHO</v>
      </c>
    </row>
    <row r="9287" spans="1:9" x14ac:dyDescent="0.2">
      <c r="A9287">
        <v>2019</v>
      </c>
      <c r="B9287">
        <v>10</v>
      </c>
      <c r="C9287" t="s">
        <v>430</v>
      </c>
      <c r="D9287" t="s">
        <v>167</v>
      </c>
      <c r="E9287" t="s">
        <v>14</v>
      </c>
      <c r="F9287" t="s">
        <v>41</v>
      </c>
      <c r="G9287">
        <v>109</v>
      </c>
      <c r="H9287">
        <v>112</v>
      </c>
      <c r="I9287" t="str">
        <f>INDEX('DATA - Teams'!$C:$C,MATCH(C9287,'DATA - Teams'!$B:$B,0))</f>
        <v>RICHO</v>
      </c>
    </row>
    <row r="9288" spans="1:9" x14ac:dyDescent="0.2">
      <c r="A9288">
        <v>2019</v>
      </c>
      <c r="B9288">
        <v>10</v>
      </c>
      <c r="C9288" t="s">
        <v>430</v>
      </c>
      <c r="D9288" t="s">
        <v>103</v>
      </c>
      <c r="E9288" t="s">
        <v>24</v>
      </c>
      <c r="F9288" t="s">
        <v>43</v>
      </c>
      <c r="G9288">
        <v>108</v>
      </c>
      <c r="H9288">
        <v>131</v>
      </c>
      <c r="I9288" t="str">
        <f>INDEX('DATA - Teams'!$C:$C,MATCH(C9288,'DATA - Teams'!$B:$B,0))</f>
        <v>RICHO</v>
      </c>
    </row>
    <row r="9289" spans="1:9" x14ac:dyDescent="0.2">
      <c r="A9289">
        <v>2019</v>
      </c>
      <c r="B9289">
        <v>10</v>
      </c>
      <c r="C9289" t="s">
        <v>430</v>
      </c>
      <c r="D9289" t="s">
        <v>50</v>
      </c>
      <c r="E9289" t="s">
        <v>32</v>
      </c>
      <c r="F9289" t="s">
        <v>41</v>
      </c>
      <c r="G9289">
        <v>139</v>
      </c>
      <c r="H9289">
        <v>148</v>
      </c>
      <c r="I9289" t="str">
        <f>INDEX('DATA - Teams'!$C:$C,MATCH(C9289,'DATA - Teams'!$B:$B,0))</f>
        <v>RICHO</v>
      </c>
    </row>
    <row r="9290" spans="1:9" x14ac:dyDescent="0.2">
      <c r="A9290">
        <v>2019</v>
      </c>
      <c r="B9290">
        <v>10</v>
      </c>
      <c r="C9290" t="s">
        <v>430</v>
      </c>
      <c r="D9290" t="s">
        <v>146</v>
      </c>
      <c r="E9290" t="s">
        <v>20</v>
      </c>
      <c r="F9290" t="s">
        <v>52</v>
      </c>
      <c r="G9290">
        <v>85</v>
      </c>
      <c r="H9290">
        <v>64</v>
      </c>
      <c r="I9290" t="str">
        <f>INDEX('DATA - Teams'!$C:$C,MATCH(C9290,'DATA - Teams'!$B:$B,0))</f>
        <v>RICHO</v>
      </c>
    </row>
    <row r="9291" spans="1:9" x14ac:dyDescent="0.2">
      <c r="A9291">
        <v>2019</v>
      </c>
      <c r="B9291">
        <v>10</v>
      </c>
      <c r="C9291" t="s">
        <v>430</v>
      </c>
      <c r="D9291" t="s">
        <v>268</v>
      </c>
      <c r="E9291" t="s">
        <v>18</v>
      </c>
      <c r="F9291" t="s">
        <v>43</v>
      </c>
      <c r="G9291">
        <v>67</v>
      </c>
      <c r="H9291">
        <v>54</v>
      </c>
      <c r="I9291" t="str">
        <f>INDEX('DATA - Teams'!$C:$C,MATCH(C9291,'DATA - Teams'!$B:$B,0))</f>
        <v>RICHO</v>
      </c>
    </row>
    <row r="9292" spans="1:9" x14ac:dyDescent="0.2">
      <c r="A9292">
        <v>2019</v>
      </c>
      <c r="B9292">
        <v>10</v>
      </c>
      <c r="C9292" t="s">
        <v>430</v>
      </c>
      <c r="D9292" t="s">
        <v>119</v>
      </c>
      <c r="E9292" t="s">
        <v>18</v>
      </c>
      <c r="F9292" t="s">
        <v>41</v>
      </c>
      <c r="G9292">
        <v>121</v>
      </c>
      <c r="H9292">
        <v>117</v>
      </c>
      <c r="I9292" t="str">
        <f>INDEX('DATA - Teams'!$C:$C,MATCH(C9292,'DATA - Teams'!$B:$B,0))</f>
        <v>RICHO</v>
      </c>
    </row>
    <row r="9293" spans="1:9" x14ac:dyDescent="0.2">
      <c r="A9293">
        <v>2019</v>
      </c>
      <c r="B9293">
        <v>10</v>
      </c>
      <c r="C9293" t="s">
        <v>430</v>
      </c>
      <c r="D9293" t="s">
        <v>99</v>
      </c>
      <c r="E9293" t="s">
        <v>18</v>
      </c>
      <c r="F9293" t="s">
        <v>43</v>
      </c>
      <c r="G9293">
        <v>86</v>
      </c>
      <c r="H9293">
        <v>100</v>
      </c>
      <c r="I9293" t="str">
        <f>INDEX('DATA - Teams'!$C:$C,MATCH(C9293,'DATA - Teams'!$B:$B,0))</f>
        <v>RICHO</v>
      </c>
    </row>
    <row r="9294" spans="1:9" x14ac:dyDescent="0.2">
      <c r="A9294">
        <v>2019</v>
      </c>
      <c r="B9294">
        <v>10</v>
      </c>
      <c r="C9294" t="s">
        <v>430</v>
      </c>
      <c r="D9294" t="s">
        <v>128</v>
      </c>
      <c r="E9294" t="s">
        <v>18</v>
      </c>
      <c r="F9294" t="s">
        <v>38</v>
      </c>
      <c r="G9294">
        <v>94</v>
      </c>
      <c r="H9294">
        <v>63</v>
      </c>
      <c r="I9294" t="str">
        <f>INDEX('DATA - Teams'!$C:$C,MATCH(C9294,'DATA - Teams'!$B:$B,0))</f>
        <v>RICHO</v>
      </c>
    </row>
    <row r="9295" spans="1:9" x14ac:dyDescent="0.2">
      <c r="A9295">
        <v>2019</v>
      </c>
      <c r="B9295">
        <v>10</v>
      </c>
      <c r="C9295" t="s">
        <v>430</v>
      </c>
      <c r="D9295" t="s">
        <v>1063</v>
      </c>
      <c r="E9295" t="s">
        <v>21</v>
      </c>
      <c r="F9295" t="s">
        <v>38</v>
      </c>
      <c r="G9295">
        <v>89</v>
      </c>
      <c r="H9295">
        <v>87</v>
      </c>
      <c r="I9295" t="str">
        <f>INDEX('DATA - Teams'!$C:$C,MATCH(C9295,'DATA - Teams'!$B:$B,0))</f>
        <v>RICHO</v>
      </c>
    </row>
    <row r="9296" spans="1:9" x14ac:dyDescent="0.2">
      <c r="A9296">
        <v>2019</v>
      </c>
      <c r="B9296">
        <v>10</v>
      </c>
      <c r="C9296" t="s">
        <v>430</v>
      </c>
      <c r="D9296" t="s">
        <v>294</v>
      </c>
      <c r="E9296" t="s">
        <v>16</v>
      </c>
      <c r="F9296" t="s">
        <v>38</v>
      </c>
      <c r="G9296">
        <v>77</v>
      </c>
      <c r="H9296">
        <v>89</v>
      </c>
      <c r="I9296" t="str">
        <f>INDEX('DATA - Teams'!$C:$C,MATCH(C9296,'DATA - Teams'!$B:$B,0))</f>
        <v>RICHO</v>
      </c>
    </row>
    <row r="9297" spans="1:9" x14ac:dyDescent="0.2">
      <c r="A9297">
        <v>2019</v>
      </c>
      <c r="B9297">
        <v>10</v>
      </c>
      <c r="C9297" t="s">
        <v>430</v>
      </c>
      <c r="D9297" t="s">
        <v>378</v>
      </c>
      <c r="E9297" t="s">
        <v>27</v>
      </c>
      <c r="F9297" t="s">
        <v>43</v>
      </c>
      <c r="G9297">
        <v>87</v>
      </c>
      <c r="H9297">
        <v>63</v>
      </c>
      <c r="I9297" t="str">
        <f>INDEX('DATA - Teams'!$C:$C,MATCH(C9297,'DATA - Teams'!$B:$B,0))</f>
        <v>RICHO</v>
      </c>
    </row>
    <row r="9298" spans="1:9" x14ac:dyDescent="0.2">
      <c r="A9298">
        <v>2019</v>
      </c>
      <c r="B9298">
        <v>10</v>
      </c>
      <c r="C9298" t="s">
        <v>430</v>
      </c>
      <c r="D9298" t="s">
        <v>183</v>
      </c>
      <c r="E9298" t="s">
        <v>10</v>
      </c>
      <c r="F9298" t="s">
        <v>41</v>
      </c>
      <c r="G9298">
        <v>84</v>
      </c>
      <c r="H9298">
        <v>77</v>
      </c>
      <c r="I9298" t="str">
        <f>INDEX('DATA - Teams'!$C:$C,MATCH(C9298,'DATA - Teams'!$B:$B,0))</f>
        <v>RICHO</v>
      </c>
    </row>
    <row r="9299" spans="1:9" x14ac:dyDescent="0.2">
      <c r="A9299">
        <v>2019</v>
      </c>
      <c r="B9299">
        <v>10</v>
      </c>
      <c r="C9299" t="s">
        <v>430</v>
      </c>
      <c r="D9299" t="s">
        <v>299</v>
      </c>
      <c r="E9299" t="s">
        <v>22</v>
      </c>
      <c r="F9299" t="s">
        <v>41</v>
      </c>
      <c r="G9299">
        <v>112</v>
      </c>
      <c r="H9299">
        <v>118</v>
      </c>
      <c r="I9299" t="str">
        <f>INDEX('DATA - Teams'!$C:$C,MATCH(C9299,'DATA - Teams'!$B:$B,0))</f>
        <v>RICHO</v>
      </c>
    </row>
    <row r="9300" spans="1:9" x14ac:dyDescent="0.2">
      <c r="A9300">
        <v>2019</v>
      </c>
      <c r="B9300">
        <v>10</v>
      </c>
      <c r="C9300" t="s">
        <v>430</v>
      </c>
      <c r="D9300" t="s">
        <v>105</v>
      </c>
      <c r="E9300" t="s">
        <v>13</v>
      </c>
      <c r="F9300" t="s">
        <v>41</v>
      </c>
      <c r="G9300">
        <v>82</v>
      </c>
      <c r="H9300">
        <v>113</v>
      </c>
      <c r="I9300" t="str">
        <f>INDEX('DATA - Teams'!$C:$C,MATCH(C9300,'DATA - Teams'!$B:$B,0))</f>
        <v>RICHO</v>
      </c>
    </row>
    <row r="9301" spans="1:9" x14ac:dyDescent="0.2">
      <c r="A9301">
        <v>2019</v>
      </c>
      <c r="B9301">
        <v>10</v>
      </c>
      <c r="C9301" t="s">
        <v>430</v>
      </c>
      <c r="D9301" t="s">
        <v>249</v>
      </c>
      <c r="E9301" t="s">
        <v>13</v>
      </c>
      <c r="F9301" t="s">
        <v>41</v>
      </c>
      <c r="G9301">
        <v>113</v>
      </c>
      <c r="H9301">
        <v>136</v>
      </c>
      <c r="I9301" t="str">
        <f>INDEX('DATA - Teams'!$C:$C,MATCH(C9301,'DATA - Teams'!$B:$B,0))</f>
        <v>RICHO</v>
      </c>
    </row>
    <row r="9302" spans="1:9" x14ac:dyDescent="0.2">
      <c r="A9302">
        <v>2019</v>
      </c>
      <c r="B9302">
        <v>10</v>
      </c>
      <c r="C9302" t="s">
        <v>430</v>
      </c>
      <c r="D9302" t="s">
        <v>401</v>
      </c>
      <c r="E9302" t="s">
        <v>13</v>
      </c>
      <c r="F9302" t="s">
        <v>43</v>
      </c>
      <c r="G9302">
        <v>73</v>
      </c>
      <c r="H9302">
        <v>62</v>
      </c>
      <c r="I9302" t="str">
        <f>INDEX('DATA - Teams'!$C:$C,MATCH(C9302,'DATA - Teams'!$B:$B,0))</f>
        <v>RICHO</v>
      </c>
    </row>
    <row r="9303" spans="1:9" x14ac:dyDescent="0.2">
      <c r="A9303">
        <v>2019</v>
      </c>
      <c r="B9303">
        <v>10</v>
      </c>
      <c r="C9303" t="s">
        <v>430</v>
      </c>
      <c r="D9303" t="s">
        <v>365</v>
      </c>
      <c r="E9303" t="s">
        <v>13</v>
      </c>
      <c r="F9303" t="s">
        <v>38</v>
      </c>
      <c r="G9303">
        <v>92</v>
      </c>
      <c r="H9303">
        <v>87</v>
      </c>
      <c r="I9303" t="str">
        <f>INDEX('DATA - Teams'!$C:$C,MATCH(C9303,'DATA - Teams'!$B:$B,0))</f>
        <v>RICHO</v>
      </c>
    </row>
    <row r="9304" spans="1:9" x14ac:dyDescent="0.2">
      <c r="A9304">
        <v>2019</v>
      </c>
      <c r="B9304">
        <v>10</v>
      </c>
      <c r="C9304" t="s">
        <v>430</v>
      </c>
      <c r="D9304" t="s">
        <v>428</v>
      </c>
      <c r="E9304" t="s">
        <v>33</v>
      </c>
      <c r="F9304" t="s">
        <v>59</v>
      </c>
      <c r="G9304">
        <v>93</v>
      </c>
      <c r="H9304">
        <v>0</v>
      </c>
      <c r="I9304" t="str">
        <f>INDEX('DATA - Teams'!$C:$C,MATCH(C9304,'DATA - Teams'!$B:$B,0))</f>
        <v>RICHO</v>
      </c>
    </row>
    <row r="9305" spans="1:9" x14ac:dyDescent="0.2">
      <c r="A9305">
        <v>2019</v>
      </c>
      <c r="B9305">
        <v>10</v>
      </c>
      <c r="C9305" t="s">
        <v>430</v>
      </c>
      <c r="D9305" t="s">
        <v>162</v>
      </c>
      <c r="E9305" t="s">
        <v>20</v>
      </c>
      <c r="F9305" t="s">
        <v>59</v>
      </c>
      <c r="G9305">
        <v>86</v>
      </c>
      <c r="H9305">
        <v>0</v>
      </c>
      <c r="I9305" t="str">
        <f>INDEX('DATA - Teams'!$C:$C,MATCH(C9305,'DATA - Teams'!$B:$B,0))</f>
        <v>RICHO</v>
      </c>
    </row>
    <row r="9306" spans="1:9" x14ac:dyDescent="0.2">
      <c r="A9306">
        <v>2019</v>
      </c>
      <c r="B9306">
        <v>10</v>
      </c>
      <c r="C9306" t="s">
        <v>430</v>
      </c>
      <c r="D9306" t="s">
        <v>385</v>
      </c>
      <c r="E9306" t="s">
        <v>35</v>
      </c>
      <c r="F9306" t="s">
        <v>59</v>
      </c>
      <c r="G9306">
        <v>66</v>
      </c>
      <c r="H9306">
        <v>114</v>
      </c>
      <c r="I9306" t="str">
        <f>INDEX('DATA - Teams'!$C:$C,MATCH(C9306,'DATA - Teams'!$B:$B,0))</f>
        <v>RICHO</v>
      </c>
    </row>
    <row r="9307" spans="1:9" x14ac:dyDescent="0.2">
      <c r="A9307">
        <v>2019</v>
      </c>
      <c r="B9307">
        <v>10</v>
      </c>
      <c r="C9307" t="s">
        <v>430</v>
      </c>
      <c r="D9307" t="s">
        <v>380</v>
      </c>
      <c r="E9307" t="s">
        <v>22</v>
      </c>
      <c r="F9307" t="s">
        <v>59</v>
      </c>
      <c r="G9307">
        <v>91</v>
      </c>
      <c r="H9307">
        <v>87</v>
      </c>
      <c r="I9307" t="str">
        <f>INDEX('DATA - Teams'!$C:$C,MATCH(C9307,'DATA - Teams'!$B:$B,0))</f>
        <v>RICHO</v>
      </c>
    </row>
    <row r="9308" spans="1:9" x14ac:dyDescent="0.2">
      <c r="A9308">
        <v>2019</v>
      </c>
      <c r="B9308">
        <v>10</v>
      </c>
      <c r="C9308" t="s">
        <v>438</v>
      </c>
      <c r="D9308" t="s">
        <v>159</v>
      </c>
      <c r="E9308" t="s">
        <v>23</v>
      </c>
      <c r="F9308" t="s">
        <v>43</v>
      </c>
      <c r="G9308">
        <v>102</v>
      </c>
      <c r="H9308">
        <v>45</v>
      </c>
      <c r="I9308" t="str">
        <f>INDEX('DATA - Teams'!$C:$C,MATCH(C9308,'DATA - Teams'!$B:$B,0))</f>
        <v>KAPPAZ</v>
      </c>
    </row>
    <row r="9309" spans="1:9" x14ac:dyDescent="0.2">
      <c r="A9309">
        <v>2019</v>
      </c>
      <c r="B9309">
        <v>10</v>
      </c>
      <c r="C9309" t="s">
        <v>438</v>
      </c>
      <c r="D9309" t="s">
        <v>246</v>
      </c>
      <c r="E9309" t="s">
        <v>14</v>
      </c>
      <c r="F9309" t="s">
        <v>43</v>
      </c>
      <c r="G9309">
        <v>136</v>
      </c>
      <c r="H9309">
        <v>142</v>
      </c>
      <c r="I9309" t="str">
        <f>INDEX('DATA - Teams'!$C:$C,MATCH(C9309,'DATA - Teams'!$B:$B,0))</f>
        <v>KAPPAZ</v>
      </c>
    </row>
    <row r="9310" spans="1:9" x14ac:dyDescent="0.2">
      <c r="A9310">
        <v>2019</v>
      </c>
      <c r="B9310">
        <v>10</v>
      </c>
      <c r="C9310" t="s">
        <v>438</v>
      </c>
      <c r="D9310" t="s">
        <v>1000</v>
      </c>
      <c r="E9310" t="s">
        <v>33</v>
      </c>
      <c r="F9310" t="s">
        <v>38</v>
      </c>
      <c r="G9310">
        <v>73</v>
      </c>
      <c r="H9310">
        <v>70</v>
      </c>
      <c r="I9310" t="str">
        <f>INDEX('DATA - Teams'!$C:$C,MATCH(C9310,'DATA - Teams'!$B:$B,0))</f>
        <v>KAPPAZ</v>
      </c>
    </row>
    <row r="9311" spans="1:9" x14ac:dyDescent="0.2">
      <c r="A9311">
        <v>2019</v>
      </c>
      <c r="B9311">
        <v>10</v>
      </c>
      <c r="C9311" t="s">
        <v>438</v>
      </c>
      <c r="D9311" t="s">
        <v>157</v>
      </c>
      <c r="E9311" t="s">
        <v>33</v>
      </c>
      <c r="F9311" t="s">
        <v>52</v>
      </c>
      <c r="G9311">
        <v>144</v>
      </c>
      <c r="H9311">
        <v>165</v>
      </c>
      <c r="I9311" t="str">
        <f>INDEX('DATA - Teams'!$C:$C,MATCH(C9311,'DATA - Teams'!$B:$B,0))</f>
        <v>KAPPAZ</v>
      </c>
    </row>
    <row r="9312" spans="1:9" x14ac:dyDescent="0.2">
      <c r="A9312">
        <v>2019</v>
      </c>
      <c r="B9312">
        <v>10</v>
      </c>
      <c r="C9312" t="s">
        <v>438</v>
      </c>
      <c r="D9312" t="s">
        <v>53</v>
      </c>
      <c r="E9312" t="s">
        <v>24</v>
      </c>
      <c r="F9312" t="s">
        <v>38</v>
      </c>
      <c r="G9312">
        <v>112</v>
      </c>
      <c r="H9312">
        <v>92</v>
      </c>
      <c r="I9312" t="str">
        <f>INDEX('DATA - Teams'!$C:$C,MATCH(C9312,'DATA - Teams'!$B:$B,0))</f>
        <v>KAPPAZ</v>
      </c>
    </row>
    <row r="9313" spans="1:9" x14ac:dyDescent="0.2">
      <c r="A9313">
        <v>2019</v>
      </c>
      <c r="B9313">
        <v>10</v>
      </c>
      <c r="C9313" t="s">
        <v>438</v>
      </c>
      <c r="D9313" t="s">
        <v>278</v>
      </c>
      <c r="E9313" t="s">
        <v>32</v>
      </c>
      <c r="F9313" t="s">
        <v>43</v>
      </c>
      <c r="G9313">
        <v>97</v>
      </c>
      <c r="H9313">
        <v>85</v>
      </c>
      <c r="I9313" t="str">
        <f>INDEX('DATA - Teams'!$C:$C,MATCH(C9313,'DATA - Teams'!$B:$B,0))</f>
        <v>KAPPAZ</v>
      </c>
    </row>
    <row r="9314" spans="1:9" x14ac:dyDescent="0.2">
      <c r="A9314">
        <v>2019</v>
      </c>
      <c r="B9314">
        <v>10</v>
      </c>
      <c r="C9314" t="s">
        <v>438</v>
      </c>
      <c r="D9314" t="s">
        <v>347</v>
      </c>
      <c r="E9314" t="s">
        <v>20</v>
      </c>
      <c r="F9314" t="s">
        <v>43</v>
      </c>
      <c r="G9314">
        <v>98</v>
      </c>
      <c r="H9314">
        <v>88</v>
      </c>
      <c r="I9314" t="str">
        <f>INDEX('DATA - Teams'!$C:$C,MATCH(C9314,'DATA - Teams'!$B:$B,0))</f>
        <v>KAPPAZ</v>
      </c>
    </row>
    <row r="9315" spans="1:9" x14ac:dyDescent="0.2">
      <c r="A9315">
        <v>2019</v>
      </c>
      <c r="B9315">
        <v>10</v>
      </c>
      <c r="C9315" t="s">
        <v>438</v>
      </c>
      <c r="D9315" t="s">
        <v>61</v>
      </c>
      <c r="E9315" t="s">
        <v>20</v>
      </c>
      <c r="F9315" t="s">
        <v>41</v>
      </c>
      <c r="G9315">
        <v>127</v>
      </c>
      <c r="H9315">
        <v>123</v>
      </c>
      <c r="I9315" t="str">
        <f>INDEX('DATA - Teams'!$C:$C,MATCH(C9315,'DATA - Teams'!$B:$B,0))</f>
        <v>KAPPAZ</v>
      </c>
    </row>
    <row r="9316" spans="1:9" x14ac:dyDescent="0.2">
      <c r="A9316">
        <v>2019</v>
      </c>
      <c r="B9316">
        <v>10</v>
      </c>
      <c r="C9316" t="s">
        <v>438</v>
      </c>
      <c r="D9316" t="s">
        <v>999</v>
      </c>
      <c r="E9316" t="s">
        <v>20</v>
      </c>
      <c r="F9316" t="s">
        <v>38</v>
      </c>
      <c r="G9316">
        <v>80</v>
      </c>
      <c r="H9316">
        <v>67</v>
      </c>
      <c r="I9316" t="str">
        <f>INDEX('DATA - Teams'!$C:$C,MATCH(C9316,'DATA - Teams'!$B:$B,0))</f>
        <v>KAPPAZ</v>
      </c>
    </row>
    <row r="9317" spans="1:9" x14ac:dyDescent="0.2">
      <c r="A9317">
        <v>2019</v>
      </c>
      <c r="B9317">
        <v>10</v>
      </c>
      <c r="C9317" t="s">
        <v>438</v>
      </c>
      <c r="D9317" t="s">
        <v>1064</v>
      </c>
      <c r="E9317" t="s">
        <v>36</v>
      </c>
      <c r="F9317" t="s">
        <v>41</v>
      </c>
      <c r="G9317">
        <v>114</v>
      </c>
      <c r="H9317">
        <v>68</v>
      </c>
      <c r="I9317" t="str">
        <f>INDEX('DATA - Teams'!$C:$C,MATCH(C9317,'DATA - Teams'!$B:$B,0))</f>
        <v>KAPPAZ</v>
      </c>
    </row>
    <row r="9318" spans="1:9" x14ac:dyDescent="0.2">
      <c r="A9318">
        <v>2019</v>
      </c>
      <c r="B9318">
        <v>10</v>
      </c>
      <c r="C9318" t="s">
        <v>438</v>
      </c>
      <c r="D9318" t="s">
        <v>230</v>
      </c>
      <c r="E9318" t="s">
        <v>36</v>
      </c>
      <c r="F9318" t="s">
        <v>38</v>
      </c>
      <c r="G9318">
        <v>74</v>
      </c>
      <c r="H9318">
        <v>46</v>
      </c>
      <c r="I9318" t="str">
        <f>INDEX('DATA - Teams'!$C:$C,MATCH(C9318,'DATA - Teams'!$B:$B,0))</f>
        <v>KAPPAZ</v>
      </c>
    </row>
    <row r="9319" spans="1:9" x14ac:dyDescent="0.2">
      <c r="A9319">
        <v>2019</v>
      </c>
      <c r="B9319">
        <v>10</v>
      </c>
      <c r="C9319" t="s">
        <v>438</v>
      </c>
      <c r="D9319" t="s">
        <v>141</v>
      </c>
      <c r="E9319" t="s">
        <v>28</v>
      </c>
      <c r="F9319" t="s">
        <v>43</v>
      </c>
      <c r="G9319">
        <v>107</v>
      </c>
      <c r="H9319">
        <v>96</v>
      </c>
      <c r="I9319" t="str">
        <f>INDEX('DATA - Teams'!$C:$C,MATCH(C9319,'DATA - Teams'!$B:$B,0))</f>
        <v>KAPPAZ</v>
      </c>
    </row>
    <row r="9320" spans="1:9" x14ac:dyDescent="0.2">
      <c r="A9320">
        <v>2019</v>
      </c>
      <c r="B9320">
        <v>10</v>
      </c>
      <c r="C9320" t="s">
        <v>438</v>
      </c>
      <c r="D9320" t="s">
        <v>350</v>
      </c>
      <c r="E9320" t="s">
        <v>17</v>
      </c>
      <c r="F9320" t="s">
        <v>41</v>
      </c>
      <c r="G9320">
        <v>79</v>
      </c>
      <c r="H9320">
        <v>71</v>
      </c>
      <c r="I9320" t="str">
        <f>INDEX('DATA - Teams'!$C:$C,MATCH(C9320,'DATA - Teams'!$B:$B,0))</f>
        <v>KAPPAZ</v>
      </c>
    </row>
    <row r="9321" spans="1:9" x14ac:dyDescent="0.2">
      <c r="A9321">
        <v>2019</v>
      </c>
      <c r="B9321">
        <v>10</v>
      </c>
      <c r="C9321" t="s">
        <v>438</v>
      </c>
      <c r="D9321" t="s">
        <v>74</v>
      </c>
      <c r="E9321" t="s">
        <v>35</v>
      </c>
      <c r="F9321" t="s">
        <v>41</v>
      </c>
      <c r="G9321">
        <v>93</v>
      </c>
      <c r="H9321">
        <v>99</v>
      </c>
      <c r="I9321" t="str">
        <f>INDEX('DATA - Teams'!$C:$C,MATCH(C9321,'DATA - Teams'!$B:$B,0))</f>
        <v>KAPPAZ</v>
      </c>
    </row>
    <row r="9322" spans="1:9" x14ac:dyDescent="0.2">
      <c r="A9322">
        <v>2019</v>
      </c>
      <c r="B9322">
        <v>10</v>
      </c>
      <c r="C9322" t="s">
        <v>438</v>
      </c>
      <c r="D9322" t="s">
        <v>65</v>
      </c>
      <c r="E9322" t="s">
        <v>35</v>
      </c>
      <c r="F9322" t="s">
        <v>41</v>
      </c>
      <c r="G9322">
        <v>94</v>
      </c>
      <c r="H9322">
        <v>86</v>
      </c>
      <c r="I9322" t="str">
        <f>INDEX('DATA - Teams'!$C:$C,MATCH(C9322,'DATA - Teams'!$B:$B,0))</f>
        <v>KAPPAZ</v>
      </c>
    </row>
    <row r="9323" spans="1:9" x14ac:dyDescent="0.2">
      <c r="A9323">
        <v>2019</v>
      </c>
      <c r="B9323">
        <v>10</v>
      </c>
      <c r="C9323" t="s">
        <v>438</v>
      </c>
      <c r="D9323" t="s">
        <v>46</v>
      </c>
      <c r="E9323" t="s">
        <v>10</v>
      </c>
      <c r="F9323" t="s">
        <v>41</v>
      </c>
      <c r="G9323">
        <v>103</v>
      </c>
      <c r="H9323">
        <v>68</v>
      </c>
      <c r="I9323" t="str">
        <f>INDEX('DATA - Teams'!$C:$C,MATCH(C9323,'DATA - Teams'!$B:$B,0))</f>
        <v>KAPPAZ</v>
      </c>
    </row>
    <row r="9324" spans="1:9" x14ac:dyDescent="0.2">
      <c r="A9324">
        <v>2019</v>
      </c>
      <c r="B9324">
        <v>10</v>
      </c>
      <c r="C9324" t="s">
        <v>438</v>
      </c>
      <c r="D9324" t="s">
        <v>298</v>
      </c>
      <c r="E9324" t="s">
        <v>22</v>
      </c>
      <c r="F9324" t="s">
        <v>38</v>
      </c>
      <c r="G9324">
        <v>98</v>
      </c>
      <c r="H9324">
        <v>106</v>
      </c>
      <c r="I9324" t="str">
        <f>INDEX('DATA - Teams'!$C:$C,MATCH(C9324,'DATA - Teams'!$B:$B,0))</f>
        <v>KAPPAZ</v>
      </c>
    </row>
    <row r="9325" spans="1:9" x14ac:dyDescent="0.2">
      <c r="A9325">
        <v>2019</v>
      </c>
      <c r="B9325">
        <v>10</v>
      </c>
      <c r="C9325" t="s">
        <v>438</v>
      </c>
      <c r="D9325" t="s">
        <v>251</v>
      </c>
      <c r="E9325" t="s">
        <v>13</v>
      </c>
      <c r="F9325" t="s">
        <v>41</v>
      </c>
      <c r="G9325">
        <v>129</v>
      </c>
      <c r="H9325">
        <v>115</v>
      </c>
      <c r="I9325" t="str">
        <f>INDEX('DATA - Teams'!$C:$C,MATCH(C9325,'DATA - Teams'!$B:$B,0))</f>
        <v>KAPPAZ</v>
      </c>
    </row>
    <row r="9326" spans="1:9" x14ac:dyDescent="0.2">
      <c r="A9326">
        <v>2019</v>
      </c>
      <c r="B9326">
        <v>10</v>
      </c>
      <c r="C9326" t="s">
        <v>438</v>
      </c>
      <c r="D9326" t="s">
        <v>68</v>
      </c>
      <c r="E9326" t="s">
        <v>14</v>
      </c>
      <c r="F9326" t="s">
        <v>59</v>
      </c>
      <c r="G9326">
        <v>102</v>
      </c>
      <c r="H9326">
        <v>0</v>
      </c>
      <c r="I9326" t="str">
        <f>INDEX('DATA - Teams'!$C:$C,MATCH(C9326,'DATA - Teams'!$B:$B,0))</f>
        <v>KAPPAZ</v>
      </c>
    </row>
    <row r="9327" spans="1:9" x14ac:dyDescent="0.2">
      <c r="A9327">
        <v>2019</v>
      </c>
      <c r="B9327">
        <v>10</v>
      </c>
      <c r="C9327" t="s">
        <v>438</v>
      </c>
      <c r="D9327" t="s">
        <v>387</v>
      </c>
      <c r="E9327" t="s">
        <v>33</v>
      </c>
      <c r="F9327" t="s">
        <v>59</v>
      </c>
      <c r="G9327">
        <v>96</v>
      </c>
      <c r="H9327">
        <v>65</v>
      </c>
      <c r="I9327" t="str">
        <f>INDEX('DATA - Teams'!$C:$C,MATCH(C9327,'DATA - Teams'!$B:$B,0))</f>
        <v>KAPPAZ</v>
      </c>
    </row>
    <row r="9328" spans="1:9" x14ac:dyDescent="0.2">
      <c r="A9328">
        <v>2019</v>
      </c>
      <c r="B9328">
        <v>10</v>
      </c>
      <c r="C9328" t="s">
        <v>438</v>
      </c>
      <c r="D9328" t="s">
        <v>180</v>
      </c>
      <c r="E9328" t="s">
        <v>16</v>
      </c>
      <c r="F9328" t="s">
        <v>59</v>
      </c>
      <c r="G9328">
        <v>77</v>
      </c>
      <c r="H9328">
        <v>0</v>
      </c>
      <c r="I9328" t="str">
        <f>INDEX('DATA - Teams'!$C:$C,MATCH(C9328,'DATA - Teams'!$B:$B,0))</f>
        <v>KAPPAZ</v>
      </c>
    </row>
    <row r="9329" spans="1:9" x14ac:dyDescent="0.2">
      <c r="A9329">
        <v>2019</v>
      </c>
      <c r="B9329">
        <v>10</v>
      </c>
      <c r="C9329" t="s">
        <v>438</v>
      </c>
      <c r="D9329" t="s">
        <v>255</v>
      </c>
      <c r="E9329" t="s">
        <v>27</v>
      </c>
      <c r="F9329" t="s">
        <v>59</v>
      </c>
      <c r="G9329">
        <v>99</v>
      </c>
      <c r="H9329">
        <v>79</v>
      </c>
      <c r="I9329" t="str">
        <f>INDEX('DATA - Teams'!$C:$C,MATCH(C9329,'DATA - Teams'!$B:$B,0))</f>
        <v>KAPPAZ</v>
      </c>
    </row>
    <row r="9330" spans="1:9" x14ac:dyDescent="0.2">
      <c r="A9330">
        <v>2019</v>
      </c>
      <c r="B9330">
        <v>10</v>
      </c>
      <c r="C9330" t="s">
        <v>427</v>
      </c>
      <c r="D9330" t="s">
        <v>240</v>
      </c>
      <c r="E9330" t="s">
        <v>23</v>
      </c>
      <c r="F9330" t="s">
        <v>52</v>
      </c>
      <c r="G9330">
        <v>100</v>
      </c>
      <c r="H9330">
        <v>140</v>
      </c>
      <c r="I9330" t="str">
        <f>INDEX('DATA - Teams'!$C:$C,MATCH(C9330,'DATA - Teams'!$B:$B,0))</f>
        <v>MELONS</v>
      </c>
    </row>
    <row r="9331" spans="1:9" x14ac:dyDescent="0.2">
      <c r="A9331">
        <v>2019</v>
      </c>
      <c r="B9331">
        <v>10</v>
      </c>
      <c r="C9331" t="s">
        <v>427</v>
      </c>
      <c r="D9331" t="s">
        <v>282</v>
      </c>
      <c r="E9331" t="s">
        <v>14</v>
      </c>
      <c r="F9331" t="s">
        <v>41</v>
      </c>
      <c r="G9331">
        <v>101</v>
      </c>
      <c r="H9331">
        <v>92</v>
      </c>
      <c r="I9331" t="str">
        <f>INDEX('DATA - Teams'!$C:$C,MATCH(C9331,'DATA - Teams'!$B:$B,0))</f>
        <v>MELONS</v>
      </c>
    </row>
    <row r="9332" spans="1:9" x14ac:dyDescent="0.2">
      <c r="A9332">
        <v>2019</v>
      </c>
      <c r="B9332">
        <v>10</v>
      </c>
      <c r="C9332" t="s">
        <v>427</v>
      </c>
      <c r="D9332" t="s">
        <v>114</v>
      </c>
      <c r="E9332" t="s">
        <v>33</v>
      </c>
      <c r="F9332" t="s">
        <v>41</v>
      </c>
      <c r="G9332">
        <v>108</v>
      </c>
      <c r="H9332">
        <v>93</v>
      </c>
      <c r="I9332" t="str">
        <f>INDEX('DATA - Teams'!$C:$C,MATCH(C9332,'DATA - Teams'!$B:$B,0))</f>
        <v>MELONS</v>
      </c>
    </row>
    <row r="9333" spans="1:9" x14ac:dyDescent="0.2">
      <c r="A9333">
        <v>2019</v>
      </c>
      <c r="B9333">
        <v>10</v>
      </c>
      <c r="C9333" t="s">
        <v>427</v>
      </c>
      <c r="D9333" t="s">
        <v>341</v>
      </c>
      <c r="E9333" t="s">
        <v>24</v>
      </c>
      <c r="F9333" t="s">
        <v>43</v>
      </c>
      <c r="G9333">
        <v>77</v>
      </c>
      <c r="H9333">
        <v>69</v>
      </c>
      <c r="I9333" t="str">
        <f>INDEX('DATA - Teams'!$C:$C,MATCH(C9333,'DATA - Teams'!$B:$B,0))</f>
        <v>MELONS</v>
      </c>
    </row>
    <row r="9334" spans="1:9" x14ac:dyDescent="0.2">
      <c r="A9334">
        <v>2019</v>
      </c>
      <c r="B9334">
        <v>10</v>
      </c>
      <c r="C9334" t="s">
        <v>427</v>
      </c>
      <c r="D9334" t="s">
        <v>220</v>
      </c>
      <c r="E9334" t="s">
        <v>24</v>
      </c>
      <c r="F9334" t="s">
        <v>38</v>
      </c>
      <c r="G9334">
        <v>91</v>
      </c>
      <c r="H9334">
        <v>127</v>
      </c>
      <c r="I9334" t="str">
        <f>INDEX('DATA - Teams'!$C:$C,MATCH(C9334,'DATA - Teams'!$B:$B,0))</f>
        <v>MELONS</v>
      </c>
    </row>
    <row r="9335" spans="1:9" x14ac:dyDescent="0.2">
      <c r="A9335">
        <v>2019</v>
      </c>
      <c r="B9335">
        <v>10</v>
      </c>
      <c r="C9335" t="s">
        <v>427</v>
      </c>
      <c r="D9335" t="s">
        <v>188</v>
      </c>
      <c r="E9335" t="s">
        <v>32</v>
      </c>
      <c r="F9335" t="s">
        <v>41</v>
      </c>
      <c r="G9335">
        <v>89</v>
      </c>
      <c r="H9335">
        <v>76</v>
      </c>
      <c r="I9335" t="str">
        <f>INDEX('DATA - Teams'!$C:$C,MATCH(C9335,'DATA - Teams'!$B:$B,0))</f>
        <v>MELONS</v>
      </c>
    </row>
    <row r="9336" spans="1:9" x14ac:dyDescent="0.2">
      <c r="A9336">
        <v>2019</v>
      </c>
      <c r="B9336">
        <v>10</v>
      </c>
      <c r="C9336" t="s">
        <v>427</v>
      </c>
      <c r="D9336" t="s">
        <v>155</v>
      </c>
      <c r="E9336" t="s">
        <v>20</v>
      </c>
      <c r="F9336" t="s">
        <v>38</v>
      </c>
      <c r="G9336">
        <v>93</v>
      </c>
      <c r="H9336">
        <v>94</v>
      </c>
      <c r="I9336" t="str">
        <f>INDEX('DATA - Teams'!$C:$C,MATCH(C9336,'DATA - Teams'!$B:$B,0))</f>
        <v>MELONS</v>
      </c>
    </row>
    <row r="9337" spans="1:9" x14ac:dyDescent="0.2">
      <c r="A9337">
        <v>2019</v>
      </c>
      <c r="B9337">
        <v>10</v>
      </c>
      <c r="C9337" t="s">
        <v>427</v>
      </c>
      <c r="D9337" t="s">
        <v>207</v>
      </c>
      <c r="E9337" t="s">
        <v>20</v>
      </c>
      <c r="F9337" t="s">
        <v>41</v>
      </c>
      <c r="G9337">
        <v>92</v>
      </c>
      <c r="H9337">
        <v>93</v>
      </c>
      <c r="I9337" t="str">
        <f>INDEX('DATA - Teams'!$C:$C,MATCH(C9337,'DATA - Teams'!$B:$B,0))</f>
        <v>MELONS</v>
      </c>
    </row>
    <row r="9338" spans="1:9" x14ac:dyDescent="0.2">
      <c r="A9338">
        <v>2019</v>
      </c>
      <c r="B9338">
        <v>10</v>
      </c>
      <c r="C9338" t="s">
        <v>427</v>
      </c>
      <c r="D9338" t="s">
        <v>242</v>
      </c>
      <c r="E9338" t="s">
        <v>36</v>
      </c>
      <c r="F9338" t="s">
        <v>38</v>
      </c>
      <c r="G9338">
        <v>55</v>
      </c>
      <c r="H9338">
        <v>39</v>
      </c>
      <c r="I9338" t="str">
        <f>INDEX('DATA - Teams'!$C:$C,MATCH(C9338,'DATA - Teams'!$B:$B,0))</f>
        <v>MELONS</v>
      </c>
    </row>
    <row r="9339" spans="1:9" x14ac:dyDescent="0.2">
      <c r="A9339">
        <v>2019</v>
      </c>
      <c r="B9339">
        <v>10</v>
      </c>
      <c r="C9339" t="s">
        <v>427</v>
      </c>
      <c r="D9339" t="s">
        <v>329</v>
      </c>
      <c r="E9339" t="s">
        <v>18</v>
      </c>
      <c r="F9339" t="s">
        <v>41</v>
      </c>
      <c r="G9339">
        <v>116</v>
      </c>
      <c r="H9339">
        <v>79</v>
      </c>
      <c r="I9339" t="str">
        <f>INDEX('DATA - Teams'!$C:$C,MATCH(C9339,'DATA - Teams'!$B:$B,0))</f>
        <v>MELONS</v>
      </c>
    </row>
    <row r="9340" spans="1:9" x14ac:dyDescent="0.2">
      <c r="A9340">
        <v>2019</v>
      </c>
      <c r="B9340">
        <v>10</v>
      </c>
      <c r="C9340" t="s">
        <v>427</v>
      </c>
      <c r="D9340" t="s">
        <v>409</v>
      </c>
      <c r="E9340" t="s">
        <v>16</v>
      </c>
      <c r="F9340" t="s">
        <v>43</v>
      </c>
      <c r="G9340">
        <v>93</v>
      </c>
      <c r="H9340">
        <v>98</v>
      </c>
      <c r="I9340" t="str">
        <f>INDEX('DATA - Teams'!$C:$C,MATCH(C9340,'DATA - Teams'!$B:$B,0))</f>
        <v>MELONS</v>
      </c>
    </row>
    <row r="9341" spans="1:9" x14ac:dyDescent="0.2">
      <c r="A9341">
        <v>2019</v>
      </c>
      <c r="B9341">
        <v>10</v>
      </c>
      <c r="C9341" t="s">
        <v>427</v>
      </c>
      <c r="D9341" t="s">
        <v>163</v>
      </c>
      <c r="E9341" t="s">
        <v>16</v>
      </c>
      <c r="F9341" t="s">
        <v>38</v>
      </c>
      <c r="G9341">
        <v>71</v>
      </c>
      <c r="H9341">
        <v>71</v>
      </c>
      <c r="I9341" t="str">
        <f>INDEX('DATA - Teams'!$C:$C,MATCH(C9341,'DATA - Teams'!$B:$B,0))</f>
        <v>MELONS</v>
      </c>
    </row>
    <row r="9342" spans="1:9" x14ac:dyDescent="0.2">
      <c r="A9342">
        <v>2019</v>
      </c>
      <c r="B9342">
        <v>10</v>
      </c>
      <c r="C9342" t="s">
        <v>427</v>
      </c>
      <c r="D9342" t="s">
        <v>236</v>
      </c>
      <c r="E9342" t="s">
        <v>35</v>
      </c>
      <c r="F9342" t="s">
        <v>41</v>
      </c>
      <c r="G9342">
        <v>102</v>
      </c>
      <c r="H9342">
        <v>122</v>
      </c>
      <c r="I9342" t="str">
        <f>INDEX('DATA - Teams'!$C:$C,MATCH(C9342,'DATA - Teams'!$B:$B,0))</f>
        <v>MELONS</v>
      </c>
    </row>
    <row r="9343" spans="1:9" x14ac:dyDescent="0.2">
      <c r="A9343">
        <v>2019</v>
      </c>
      <c r="B9343">
        <v>10</v>
      </c>
      <c r="C9343" t="s">
        <v>427</v>
      </c>
      <c r="D9343" t="s">
        <v>177</v>
      </c>
      <c r="E9343" t="s">
        <v>27</v>
      </c>
      <c r="F9343" t="s">
        <v>43</v>
      </c>
      <c r="G9343">
        <v>72</v>
      </c>
      <c r="H9343">
        <v>74</v>
      </c>
      <c r="I9343" t="str">
        <f>INDEX('DATA - Teams'!$C:$C,MATCH(C9343,'DATA - Teams'!$B:$B,0))</f>
        <v>MELONS</v>
      </c>
    </row>
    <row r="9344" spans="1:9" x14ac:dyDescent="0.2">
      <c r="A9344">
        <v>2019</v>
      </c>
      <c r="B9344">
        <v>10</v>
      </c>
      <c r="C9344" t="s">
        <v>427</v>
      </c>
      <c r="D9344" t="s">
        <v>154</v>
      </c>
      <c r="E9344" t="s">
        <v>22</v>
      </c>
      <c r="F9344" t="s">
        <v>43</v>
      </c>
      <c r="G9344">
        <v>99</v>
      </c>
      <c r="H9344">
        <v>104</v>
      </c>
      <c r="I9344" t="str">
        <f>INDEX('DATA - Teams'!$C:$C,MATCH(C9344,'DATA - Teams'!$B:$B,0))</f>
        <v>MELONS</v>
      </c>
    </row>
    <row r="9345" spans="1:9" x14ac:dyDescent="0.2">
      <c r="A9345">
        <v>2019</v>
      </c>
      <c r="B9345">
        <v>10</v>
      </c>
      <c r="C9345" t="s">
        <v>427</v>
      </c>
      <c r="D9345" t="s">
        <v>234</v>
      </c>
      <c r="E9345" t="s">
        <v>22</v>
      </c>
      <c r="F9345" t="s">
        <v>38</v>
      </c>
      <c r="G9345">
        <v>71</v>
      </c>
      <c r="H9345">
        <v>61</v>
      </c>
      <c r="I9345" t="str">
        <f>INDEX('DATA - Teams'!$C:$C,MATCH(C9345,'DATA - Teams'!$B:$B,0))</f>
        <v>MELONS</v>
      </c>
    </row>
    <row r="9346" spans="1:9" x14ac:dyDescent="0.2">
      <c r="A9346">
        <v>2019</v>
      </c>
      <c r="B9346">
        <v>10</v>
      </c>
      <c r="C9346" t="s">
        <v>427</v>
      </c>
      <c r="D9346" t="s">
        <v>263</v>
      </c>
      <c r="E9346" t="s">
        <v>13</v>
      </c>
      <c r="F9346" t="s">
        <v>41</v>
      </c>
      <c r="G9346">
        <v>85</v>
      </c>
      <c r="H9346">
        <v>112</v>
      </c>
      <c r="I9346" t="str">
        <f>INDEX('DATA - Teams'!$C:$C,MATCH(C9346,'DATA - Teams'!$B:$B,0))</f>
        <v>MELONS</v>
      </c>
    </row>
    <row r="9347" spans="1:9" x14ac:dyDescent="0.2">
      <c r="A9347">
        <v>2019</v>
      </c>
      <c r="B9347">
        <v>10</v>
      </c>
      <c r="C9347" t="s">
        <v>427</v>
      </c>
      <c r="D9347" t="s">
        <v>284</v>
      </c>
      <c r="E9347" t="s">
        <v>13</v>
      </c>
      <c r="F9347" t="s">
        <v>43</v>
      </c>
      <c r="G9347">
        <v>100</v>
      </c>
      <c r="H9347">
        <v>83</v>
      </c>
      <c r="I9347" t="str">
        <f>INDEX('DATA - Teams'!$C:$C,MATCH(C9347,'DATA - Teams'!$B:$B,0))</f>
        <v>MELONS</v>
      </c>
    </row>
    <row r="9348" spans="1:9" x14ac:dyDescent="0.2">
      <c r="A9348">
        <v>2019</v>
      </c>
      <c r="B9348">
        <v>10</v>
      </c>
      <c r="C9348" t="s">
        <v>427</v>
      </c>
      <c r="D9348" t="s">
        <v>318</v>
      </c>
      <c r="E9348" t="s">
        <v>20</v>
      </c>
      <c r="F9348" t="s">
        <v>59</v>
      </c>
      <c r="G9348">
        <v>76</v>
      </c>
      <c r="H9348">
        <v>94</v>
      </c>
      <c r="I9348" t="str">
        <f>INDEX('DATA - Teams'!$C:$C,MATCH(C9348,'DATA - Teams'!$B:$B,0))</f>
        <v>MELONS</v>
      </c>
    </row>
    <row r="9349" spans="1:9" x14ac:dyDescent="0.2">
      <c r="A9349">
        <v>2019</v>
      </c>
      <c r="B9349">
        <v>10</v>
      </c>
      <c r="C9349" t="s">
        <v>427</v>
      </c>
      <c r="D9349" t="s">
        <v>443</v>
      </c>
      <c r="E9349" t="s">
        <v>18</v>
      </c>
      <c r="F9349" t="s">
        <v>59</v>
      </c>
      <c r="G9349">
        <v>83</v>
      </c>
      <c r="H9349">
        <v>0</v>
      </c>
      <c r="I9349" t="str">
        <f>INDEX('DATA - Teams'!$C:$C,MATCH(C9349,'DATA - Teams'!$B:$B,0))</f>
        <v>MELONS</v>
      </c>
    </row>
    <row r="9350" spans="1:9" x14ac:dyDescent="0.2">
      <c r="A9350">
        <v>2019</v>
      </c>
      <c r="B9350">
        <v>10</v>
      </c>
      <c r="C9350" t="s">
        <v>427</v>
      </c>
      <c r="D9350" t="s">
        <v>316</v>
      </c>
      <c r="E9350" t="s">
        <v>17</v>
      </c>
      <c r="F9350" t="s">
        <v>59</v>
      </c>
      <c r="G9350">
        <v>69</v>
      </c>
      <c r="H9350">
        <v>81</v>
      </c>
      <c r="I9350" t="str">
        <f>INDEX('DATA - Teams'!$C:$C,MATCH(C9350,'DATA - Teams'!$B:$B,0))</f>
        <v>MELONS</v>
      </c>
    </row>
    <row r="9351" spans="1:9" x14ac:dyDescent="0.2">
      <c r="A9351">
        <v>2019</v>
      </c>
      <c r="B9351">
        <v>10</v>
      </c>
      <c r="C9351" t="s">
        <v>427</v>
      </c>
      <c r="D9351" t="s">
        <v>437</v>
      </c>
      <c r="E9351" t="s">
        <v>27</v>
      </c>
      <c r="F9351" t="s">
        <v>59</v>
      </c>
      <c r="G9351">
        <v>82</v>
      </c>
      <c r="H9351">
        <v>93</v>
      </c>
      <c r="I9351" t="str">
        <f>INDEX('DATA - Teams'!$C:$C,MATCH(C9351,'DATA - Teams'!$B:$B,0))</f>
        <v>MELONS</v>
      </c>
    </row>
    <row r="9352" spans="1:9" x14ac:dyDescent="0.2">
      <c r="A9352">
        <v>2019</v>
      </c>
      <c r="B9352">
        <v>10</v>
      </c>
      <c r="C9352" t="s">
        <v>7</v>
      </c>
      <c r="D9352" t="s">
        <v>285</v>
      </c>
      <c r="E9352" t="s">
        <v>23</v>
      </c>
      <c r="F9352" t="s">
        <v>38</v>
      </c>
      <c r="G9352">
        <v>67</v>
      </c>
      <c r="H9352">
        <v>65</v>
      </c>
      <c r="I9352" t="str">
        <f>INDEX('DATA - Teams'!$C:$C,MATCH(C9352,'DATA - Teams'!$B:$B,0))</f>
        <v>JMERC</v>
      </c>
    </row>
    <row r="9353" spans="1:9" x14ac:dyDescent="0.2">
      <c r="A9353">
        <v>2019</v>
      </c>
      <c r="B9353">
        <v>10</v>
      </c>
      <c r="C9353" t="s">
        <v>7</v>
      </c>
      <c r="D9353" t="s">
        <v>328</v>
      </c>
      <c r="E9353" t="s">
        <v>23</v>
      </c>
      <c r="F9353" t="s">
        <v>41</v>
      </c>
      <c r="G9353">
        <v>84</v>
      </c>
      <c r="H9353">
        <v>108</v>
      </c>
      <c r="I9353" t="str">
        <f>INDEX('DATA - Teams'!$C:$C,MATCH(C9353,'DATA - Teams'!$B:$B,0))</f>
        <v>JMERC</v>
      </c>
    </row>
    <row r="9354" spans="1:9" x14ac:dyDescent="0.2">
      <c r="A9354">
        <v>2019</v>
      </c>
      <c r="B9354">
        <v>10</v>
      </c>
      <c r="C9354" t="s">
        <v>7</v>
      </c>
      <c r="D9354" t="s">
        <v>388</v>
      </c>
      <c r="E9354" t="s">
        <v>23</v>
      </c>
      <c r="F9354" t="s">
        <v>41</v>
      </c>
      <c r="G9354">
        <v>81</v>
      </c>
      <c r="H9354">
        <v>71</v>
      </c>
      <c r="I9354" t="str">
        <f>INDEX('DATA - Teams'!$C:$C,MATCH(C9354,'DATA - Teams'!$B:$B,0))</f>
        <v>JMERC</v>
      </c>
    </row>
    <row r="9355" spans="1:9" x14ac:dyDescent="0.2">
      <c r="A9355">
        <v>2019</v>
      </c>
      <c r="B9355">
        <v>10</v>
      </c>
      <c r="C9355" t="s">
        <v>7</v>
      </c>
      <c r="D9355" t="s">
        <v>115</v>
      </c>
      <c r="E9355" t="s">
        <v>33</v>
      </c>
      <c r="F9355" t="s">
        <v>43</v>
      </c>
      <c r="G9355">
        <v>70</v>
      </c>
      <c r="H9355">
        <v>78</v>
      </c>
      <c r="I9355" t="str">
        <f>INDEX('DATA - Teams'!$C:$C,MATCH(C9355,'DATA - Teams'!$B:$B,0))</f>
        <v>JMERC</v>
      </c>
    </row>
    <row r="9356" spans="1:9" x14ac:dyDescent="0.2">
      <c r="A9356">
        <v>2019</v>
      </c>
      <c r="B9356">
        <v>10</v>
      </c>
      <c r="C9356" t="s">
        <v>7</v>
      </c>
      <c r="D9356" t="s">
        <v>353</v>
      </c>
      <c r="E9356" t="s">
        <v>24</v>
      </c>
      <c r="F9356" t="s">
        <v>41</v>
      </c>
      <c r="G9356">
        <v>70</v>
      </c>
      <c r="H9356">
        <v>69</v>
      </c>
      <c r="I9356" t="str">
        <f>INDEX('DATA - Teams'!$C:$C,MATCH(C9356,'DATA - Teams'!$B:$B,0))</f>
        <v>JMERC</v>
      </c>
    </row>
    <row r="9357" spans="1:9" x14ac:dyDescent="0.2">
      <c r="A9357">
        <v>2019</v>
      </c>
      <c r="B9357">
        <v>10</v>
      </c>
      <c r="C9357" t="s">
        <v>7</v>
      </c>
      <c r="D9357" t="s">
        <v>171</v>
      </c>
      <c r="E9357" t="s">
        <v>31</v>
      </c>
      <c r="F9357" t="s">
        <v>38</v>
      </c>
      <c r="G9357">
        <v>72</v>
      </c>
      <c r="H9357">
        <v>91</v>
      </c>
      <c r="I9357" t="str">
        <f>INDEX('DATA - Teams'!$C:$C,MATCH(C9357,'DATA - Teams'!$B:$B,0))</f>
        <v>JMERC</v>
      </c>
    </row>
    <row r="9358" spans="1:9" x14ac:dyDescent="0.2">
      <c r="A9358">
        <v>2019</v>
      </c>
      <c r="B9358">
        <v>10</v>
      </c>
      <c r="C9358" t="s">
        <v>7</v>
      </c>
      <c r="D9358" t="s">
        <v>291</v>
      </c>
      <c r="E9358" t="s">
        <v>36</v>
      </c>
      <c r="F9358" t="s">
        <v>41</v>
      </c>
      <c r="G9358">
        <v>80</v>
      </c>
      <c r="H9358">
        <v>82</v>
      </c>
      <c r="I9358" t="str">
        <f>INDEX('DATA - Teams'!$C:$C,MATCH(C9358,'DATA - Teams'!$B:$B,0))</f>
        <v>JMERC</v>
      </c>
    </row>
    <row r="9359" spans="1:9" x14ac:dyDescent="0.2">
      <c r="A9359">
        <v>2019</v>
      </c>
      <c r="B9359">
        <v>10</v>
      </c>
      <c r="C9359" t="s">
        <v>7</v>
      </c>
      <c r="D9359" t="s">
        <v>336</v>
      </c>
      <c r="E9359" t="s">
        <v>18</v>
      </c>
      <c r="F9359" t="s">
        <v>38</v>
      </c>
      <c r="G9359">
        <v>93</v>
      </c>
      <c r="H9359">
        <v>65</v>
      </c>
      <c r="I9359" t="str">
        <f>INDEX('DATA - Teams'!$C:$C,MATCH(C9359,'DATA - Teams'!$B:$B,0))</f>
        <v>JMERC</v>
      </c>
    </row>
    <row r="9360" spans="1:9" x14ac:dyDescent="0.2">
      <c r="A9360">
        <v>2019</v>
      </c>
      <c r="B9360">
        <v>10</v>
      </c>
      <c r="C9360" t="s">
        <v>7</v>
      </c>
      <c r="D9360" t="s">
        <v>445</v>
      </c>
      <c r="E9360" t="s">
        <v>18</v>
      </c>
      <c r="F9360" t="s">
        <v>41</v>
      </c>
      <c r="G9360">
        <v>112</v>
      </c>
      <c r="H9360">
        <v>97</v>
      </c>
      <c r="I9360" t="str">
        <f>INDEX('DATA - Teams'!$C:$C,MATCH(C9360,'DATA - Teams'!$B:$B,0))</f>
        <v>JMERC</v>
      </c>
    </row>
    <row r="9361" spans="1:9" x14ac:dyDescent="0.2">
      <c r="A9361">
        <v>2019</v>
      </c>
      <c r="B9361">
        <v>10</v>
      </c>
      <c r="C9361" t="s">
        <v>7</v>
      </c>
      <c r="D9361" t="s">
        <v>248</v>
      </c>
      <c r="E9361" t="s">
        <v>28</v>
      </c>
      <c r="F9361" t="s">
        <v>43</v>
      </c>
      <c r="G9361">
        <v>84</v>
      </c>
      <c r="H9361">
        <v>65</v>
      </c>
      <c r="I9361" t="str">
        <f>INDEX('DATA - Teams'!$C:$C,MATCH(C9361,'DATA - Teams'!$B:$B,0))</f>
        <v>JMERC</v>
      </c>
    </row>
    <row r="9362" spans="1:9" x14ac:dyDescent="0.2">
      <c r="A9362">
        <v>2019</v>
      </c>
      <c r="B9362">
        <v>10</v>
      </c>
      <c r="C9362" t="s">
        <v>7</v>
      </c>
      <c r="D9362" t="s">
        <v>306</v>
      </c>
      <c r="E9362" t="s">
        <v>28</v>
      </c>
      <c r="F9362" t="s">
        <v>41</v>
      </c>
      <c r="G9362">
        <v>89</v>
      </c>
      <c r="H9362">
        <v>0</v>
      </c>
      <c r="I9362" t="str">
        <f>INDEX('DATA - Teams'!$C:$C,MATCH(C9362,'DATA - Teams'!$B:$B,0))</f>
        <v>JMERC</v>
      </c>
    </row>
    <row r="9363" spans="1:9" x14ac:dyDescent="0.2">
      <c r="A9363">
        <v>2019</v>
      </c>
      <c r="B9363">
        <v>10</v>
      </c>
      <c r="C9363" t="s">
        <v>7</v>
      </c>
      <c r="D9363" t="s">
        <v>1065</v>
      </c>
      <c r="E9363" t="s">
        <v>28</v>
      </c>
      <c r="F9363" t="s">
        <v>52</v>
      </c>
      <c r="G9363">
        <v>91</v>
      </c>
      <c r="H9363">
        <v>91</v>
      </c>
      <c r="I9363" t="str">
        <f>INDEX('DATA - Teams'!$C:$C,MATCH(C9363,'DATA - Teams'!$B:$B,0))</f>
        <v>JMERC</v>
      </c>
    </row>
    <row r="9364" spans="1:9" x14ac:dyDescent="0.2">
      <c r="A9364">
        <v>2019</v>
      </c>
      <c r="B9364">
        <v>10</v>
      </c>
      <c r="C9364" t="s">
        <v>7</v>
      </c>
      <c r="D9364" t="s">
        <v>981</v>
      </c>
      <c r="E9364" t="s">
        <v>17</v>
      </c>
      <c r="F9364" t="s">
        <v>43</v>
      </c>
      <c r="G9364">
        <v>91</v>
      </c>
      <c r="H9364">
        <v>116</v>
      </c>
      <c r="I9364" t="str">
        <f>INDEX('DATA - Teams'!$C:$C,MATCH(C9364,'DATA - Teams'!$B:$B,0))</f>
        <v>JMERC</v>
      </c>
    </row>
    <row r="9365" spans="1:9" x14ac:dyDescent="0.2">
      <c r="A9365">
        <v>2019</v>
      </c>
      <c r="B9365">
        <v>10</v>
      </c>
      <c r="C9365" t="s">
        <v>7</v>
      </c>
      <c r="D9365" t="s">
        <v>395</v>
      </c>
      <c r="E9365" t="s">
        <v>16</v>
      </c>
      <c r="F9365" t="s">
        <v>38</v>
      </c>
      <c r="G9365">
        <v>71</v>
      </c>
      <c r="H9365">
        <v>44</v>
      </c>
      <c r="I9365" t="str">
        <f>INDEX('DATA - Teams'!$C:$C,MATCH(C9365,'DATA - Teams'!$B:$B,0))</f>
        <v>JMERC</v>
      </c>
    </row>
    <row r="9366" spans="1:9" x14ac:dyDescent="0.2">
      <c r="A9366">
        <v>2019</v>
      </c>
      <c r="B9366">
        <v>10</v>
      </c>
      <c r="C9366" t="s">
        <v>7</v>
      </c>
      <c r="D9366" t="s">
        <v>179</v>
      </c>
      <c r="E9366" t="s">
        <v>35</v>
      </c>
      <c r="F9366" t="s">
        <v>38</v>
      </c>
      <c r="G9366">
        <v>84</v>
      </c>
      <c r="H9366">
        <v>73</v>
      </c>
      <c r="I9366" t="str">
        <f>INDEX('DATA - Teams'!$C:$C,MATCH(C9366,'DATA - Teams'!$B:$B,0))</f>
        <v>JMERC</v>
      </c>
    </row>
    <row r="9367" spans="1:9" x14ac:dyDescent="0.2">
      <c r="A9367">
        <v>2019</v>
      </c>
      <c r="B9367">
        <v>10</v>
      </c>
      <c r="C9367" t="s">
        <v>7</v>
      </c>
      <c r="D9367" t="s">
        <v>134</v>
      </c>
      <c r="E9367" t="s">
        <v>27</v>
      </c>
      <c r="F9367" t="s">
        <v>43</v>
      </c>
      <c r="G9367">
        <v>87</v>
      </c>
      <c r="H9367">
        <v>90</v>
      </c>
      <c r="I9367" t="str">
        <f>INDEX('DATA - Teams'!$C:$C,MATCH(C9367,'DATA - Teams'!$B:$B,0))</f>
        <v>JMERC</v>
      </c>
    </row>
    <row r="9368" spans="1:9" x14ac:dyDescent="0.2">
      <c r="A9368">
        <v>2019</v>
      </c>
      <c r="B9368">
        <v>10</v>
      </c>
      <c r="C9368" t="s">
        <v>7</v>
      </c>
      <c r="D9368" t="s">
        <v>39</v>
      </c>
      <c r="E9368" t="s">
        <v>22</v>
      </c>
      <c r="F9368" t="s">
        <v>41</v>
      </c>
      <c r="G9368">
        <v>98</v>
      </c>
      <c r="H9368">
        <v>105</v>
      </c>
      <c r="I9368" t="str">
        <f>INDEX('DATA - Teams'!$C:$C,MATCH(C9368,'DATA - Teams'!$B:$B,0))</f>
        <v>JMERC</v>
      </c>
    </row>
    <row r="9369" spans="1:9" x14ac:dyDescent="0.2">
      <c r="A9369">
        <v>2019</v>
      </c>
      <c r="B9369">
        <v>10</v>
      </c>
      <c r="C9369" t="s">
        <v>7</v>
      </c>
      <c r="D9369" t="s">
        <v>169</v>
      </c>
      <c r="E9369" t="s">
        <v>22</v>
      </c>
      <c r="F9369" t="s">
        <v>43</v>
      </c>
      <c r="G9369">
        <v>86</v>
      </c>
      <c r="H9369">
        <v>76</v>
      </c>
      <c r="I9369" t="str">
        <f>INDEX('DATA - Teams'!$C:$C,MATCH(C9369,'DATA - Teams'!$B:$B,0))</f>
        <v>JMERC</v>
      </c>
    </row>
    <row r="9370" spans="1:9" x14ac:dyDescent="0.2">
      <c r="A9370">
        <v>2019</v>
      </c>
      <c r="B9370">
        <v>10</v>
      </c>
      <c r="C9370" t="s">
        <v>7</v>
      </c>
      <c r="D9370" t="s">
        <v>245</v>
      </c>
      <c r="E9370" t="s">
        <v>32</v>
      </c>
      <c r="F9370" t="s">
        <v>59</v>
      </c>
      <c r="G9370">
        <v>104</v>
      </c>
      <c r="H9370">
        <v>0</v>
      </c>
      <c r="I9370" t="str">
        <f>INDEX('DATA - Teams'!$C:$C,MATCH(C9370,'DATA - Teams'!$B:$B,0))</f>
        <v>JMERC</v>
      </c>
    </row>
    <row r="9371" spans="1:9" x14ac:dyDescent="0.2">
      <c r="A9371">
        <v>2019</v>
      </c>
      <c r="B9371">
        <v>10</v>
      </c>
      <c r="C9371" t="s">
        <v>7</v>
      </c>
      <c r="D9371" t="s">
        <v>129</v>
      </c>
      <c r="E9371" t="s">
        <v>20</v>
      </c>
      <c r="F9371" t="s">
        <v>59</v>
      </c>
      <c r="G9371">
        <v>74</v>
      </c>
      <c r="H9371">
        <v>0</v>
      </c>
      <c r="I9371" t="str">
        <f>INDEX('DATA - Teams'!$C:$C,MATCH(C9371,'DATA - Teams'!$B:$B,0))</f>
        <v>JMERC</v>
      </c>
    </row>
    <row r="9372" spans="1:9" x14ac:dyDescent="0.2">
      <c r="A9372">
        <v>2019</v>
      </c>
      <c r="B9372">
        <v>10</v>
      </c>
      <c r="C9372" t="s">
        <v>7</v>
      </c>
      <c r="D9372" t="s">
        <v>44</v>
      </c>
      <c r="E9372" t="s">
        <v>36</v>
      </c>
      <c r="F9372" t="s">
        <v>59</v>
      </c>
      <c r="G9372">
        <v>77</v>
      </c>
      <c r="H9372">
        <v>0</v>
      </c>
      <c r="I9372" t="str">
        <f>INDEX('DATA - Teams'!$C:$C,MATCH(C9372,'DATA - Teams'!$B:$B,0))</f>
        <v>JMERC</v>
      </c>
    </row>
    <row r="9373" spans="1:9" x14ac:dyDescent="0.2">
      <c r="A9373">
        <v>2019</v>
      </c>
      <c r="B9373">
        <v>10</v>
      </c>
      <c r="C9373" t="s">
        <v>7</v>
      </c>
      <c r="D9373" t="s">
        <v>216</v>
      </c>
      <c r="E9373" t="s">
        <v>21</v>
      </c>
      <c r="F9373" t="s">
        <v>59</v>
      </c>
      <c r="G9373">
        <v>103</v>
      </c>
      <c r="H9373">
        <v>0</v>
      </c>
      <c r="I9373" t="str">
        <f>INDEX('DATA - Teams'!$C:$C,MATCH(C9373,'DATA - Teams'!$B:$B,0))</f>
        <v>JMERC</v>
      </c>
    </row>
    <row r="9374" spans="1:9" x14ac:dyDescent="0.2">
      <c r="A9374">
        <v>2019</v>
      </c>
      <c r="B9374">
        <v>10</v>
      </c>
      <c r="C9374" t="s">
        <v>30</v>
      </c>
      <c r="D9374" t="s">
        <v>320</v>
      </c>
      <c r="E9374" t="s">
        <v>14</v>
      </c>
      <c r="F9374" t="s">
        <v>43</v>
      </c>
      <c r="G9374">
        <v>89</v>
      </c>
      <c r="H9374">
        <v>67</v>
      </c>
      <c r="I9374" t="str">
        <f>INDEX('DATA - Teams'!$C:$C,MATCH(C9374,'DATA - Teams'!$B:$B,0))</f>
        <v>GARTER</v>
      </c>
    </row>
    <row r="9375" spans="1:9" x14ac:dyDescent="0.2">
      <c r="A9375">
        <v>2019</v>
      </c>
      <c r="B9375">
        <v>10</v>
      </c>
      <c r="C9375" t="s">
        <v>30</v>
      </c>
      <c r="D9375" t="s">
        <v>937</v>
      </c>
      <c r="E9375" t="s">
        <v>14</v>
      </c>
      <c r="F9375" t="s">
        <v>38</v>
      </c>
      <c r="G9375">
        <v>80</v>
      </c>
      <c r="H9375">
        <v>105</v>
      </c>
      <c r="I9375" t="str">
        <f>INDEX('DATA - Teams'!$C:$C,MATCH(C9375,'DATA - Teams'!$B:$B,0))</f>
        <v>GARTER</v>
      </c>
    </row>
    <row r="9376" spans="1:9" x14ac:dyDescent="0.2">
      <c r="A9376">
        <v>2019</v>
      </c>
      <c r="B9376">
        <v>10</v>
      </c>
      <c r="C9376" t="s">
        <v>30</v>
      </c>
      <c r="D9376" t="s">
        <v>271</v>
      </c>
      <c r="E9376" t="s">
        <v>33</v>
      </c>
      <c r="F9376" t="s">
        <v>41</v>
      </c>
      <c r="G9376">
        <v>102</v>
      </c>
      <c r="H9376">
        <v>146</v>
      </c>
      <c r="I9376" t="str">
        <f>INDEX('DATA - Teams'!$C:$C,MATCH(C9376,'DATA - Teams'!$B:$B,0))</f>
        <v>GARTER</v>
      </c>
    </row>
    <row r="9377" spans="1:9" x14ac:dyDescent="0.2">
      <c r="A9377">
        <v>2019</v>
      </c>
      <c r="B9377">
        <v>10</v>
      </c>
      <c r="C9377" t="s">
        <v>30</v>
      </c>
      <c r="D9377" t="s">
        <v>158</v>
      </c>
      <c r="E9377" t="s">
        <v>33</v>
      </c>
      <c r="F9377" t="s">
        <v>41</v>
      </c>
      <c r="G9377">
        <v>97</v>
      </c>
      <c r="H9377">
        <v>89</v>
      </c>
      <c r="I9377" t="str">
        <f>INDEX('DATA - Teams'!$C:$C,MATCH(C9377,'DATA - Teams'!$B:$B,0))</f>
        <v>GARTER</v>
      </c>
    </row>
    <row r="9378" spans="1:9" x14ac:dyDescent="0.2">
      <c r="A9378">
        <v>2019</v>
      </c>
      <c r="B9378">
        <v>10</v>
      </c>
      <c r="C9378" t="s">
        <v>30</v>
      </c>
      <c r="D9378" t="s">
        <v>81</v>
      </c>
      <c r="E9378" t="s">
        <v>31</v>
      </c>
      <c r="F9378" t="s">
        <v>41</v>
      </c>
      <c r="G9378">
        <v>80</v>
      </c>
      <c r="H9378">
        <v>107</v>
      </c>
      <c r="I9378" t="str">
        <f>INDEX('DATA - Teams'!$C:$C,MATCH(C9378,'DATA - Teams'!$B:$B,0))</f>
        <v>GARTER</v>
      </c>
    </row>
    <row r="9379" spans="1:9" x14ac:dyDescent="0.2">
      <c r="A9379">
        <v>2019</v>
      </c>
      <c r="B9379">
        <v>10</v>
      </c>
      <c r="C9379" t="s">
        <v>30</v>
      </c>
      <c r="D9379" t="s">
        <v>357</v>
      </c>
      <c r="E9379" t="s">
        <v>32</v>
      </c>
      <c r="F9379" t="s">
        <v>43</v>
      </c>
      <c r="G9379">
        <v>91</v>
      </c>
      <c r="H9379">
        <v>82</v>
      </c>
      <c r="I9379" t="str">
        <f>INDEX('DATA - Teams'!$C:$C,MATCH(C9379,'DATA - Teams'!$B:$B,0))</f>
        <v>GARTER</v>
      </c>
    </row>
    <row r="9380" spans="1:9" x14ac:dyDescent="0.2">
      <c r="A9380">
        <v>2019</v>
      </c>
      <c r="B9380">
        <v>10</v>
      </c>
      <c r="C9380" t="s">
        <v>30</v>
      </c>
      <c r="D9380" t="s">
        <v>226</v>
      </c>
      <c r="E9380" t="s">
        <v>32</v>
      </c>
      <c r="F9380" t="s">
        <v>43</v>
      </c>
      <c r="G9380">
        <v>116</v>
      </c>
      <c r="H9380">
        <v>115</v>
      </c>
      <c r="I9380" t="str">
        <f>INDEX('DATA - Teams'!$C:$C,MATCH(C9380,'DATA - Teams'!$B:$B,0))</f>
        <v>GARTER</v>
      </c>
    </row>
    <row r="9381" spans="1:9" x14ac:dyDescent="0.2">
      <c r="A9381">
        <v>2019</v>
      </c>
      <c r="B9381">
        <v>10</v>
      </c>
      <c r="C9381" t="s">
        <v>30</v>
      </c>
      <c r="D9381" t="s">
        <v>131</v>
      </c>
      <c r="E9381" t="s">
        <v>32</v>
      </c>
      <c r="F9381" t="s">
        <v>38</v>
      </c>
      <c r="G9381">
        <v>127</v>
      </c>
      <c r="H9381">
        <v>96</v>
      </c>
      <c r="I9381" t="str">
        <f>INDEX('DATA - Teams'!$C:$C,MATCH(C9381,'DATA - Teams'!$B:$B,0))</f>
        <v>GARTER</v>
      </c>
    </row>
    <row r="9382" spans="1:9" x14ac:dyDescent="0.2">
      <c r="A9382">
        <v>2019</v>
      </c>
      <c r="B9382">
        <v>10</v>
      </c>
      <c r="C9382" t="s">
        <v>30</v>
      </c>
      <c r="D9382" t="s">
        <v>276</v>
      </c>
      <c r="E9382" t="s">
        <v>36</v>
      </c>
      <c r="F9382" t="s">
        <v>43</v>
      </c>
      <c r="G9382">
        <v>81</v>
      </c>
      <c r="H9382">
        <v>104</v>
      </c>
      <c r="I9382" t="str">
        <f>INDEX('DATA - Teams'!$C:$C,MATCH(C9382,'DATA - Teams'!$B:$B,0))</f>
        <v>GARTER</v>
      </c>
    </row>
    <row r="9383" spans="1:9" x14ac:dyDescent="0.2">
      <c r="A9383">
        <v>2019</v>
      </c>
      <c r="B9383">
        <v>10</v>
      </c>
      <c r="C9383" t="s">
        <v>30</v>
      </c>
      <c r="D9383" t="s">
        <v>346</v>
      </c>
      <c r="E9383" t="s">
        <v>36</v>
      </c>
      <c r="F9383" t="s">
        <v>41</v>
      </c>
      <c r="G9383">
        <v>99</v>
      </c>
      <c r="H9383">
        <v>31</v>
      </c>
      <c r="I9383" t="str">
        <f>INDEX('DATA - Teams'!$C:$C,MATCH(C9383,'DATA - Teams'!$B:$B,0))</f>
        <v>GARTER</v>
      </c>
    </row>
    <row r="9384" spans="1:9" x14ac:dyDescent="0.2">
      <c r="A9384">
        <v>2019</v>
      </c>
      <c r="B9384">
        <v>10</v>
      </c>
      <c r="C9384" t="s">
        <v>30</v>
      </c>
      <c r="D9384" t="s">
        <v>433</v>
      </c>
      <c r="E9384" t="s">
        <v>21</v>
      </c>
      <c r="F9384" t="s">
        <v>38</v>
      </c>
      <c r="G9384">
        <v>71</v>
      </c>
      <c r="H9384">
        <v>85</v>
      </c>
      <c r="I9384" t="str">
        <f>INDEX('DATA - Teams'!$C:$C,MATCH(C9384,'DATA - Teams'!$B:$B,0))</f>
        <v>GARTER</v>
      </c>
    </row>
    <row r="9385" spans="1:9" x14ac:dyDescent="0.2">
      <c r="A9385">
        <v>2019</v>
      </c>
      <c r="B9385">
        <v>10</v>
      </c>
      <c r="C9385" t="s">
        <v>30</v>
      </c>
      <c r="D9385" t="s">
        <v>325</v>
      </c>
      <c r="E9385" t="s">
        <v>21</v>
      </c>
      <c r="F9385" t="s">
        <v>41</v>
      </c>
      <c r="G9385">
        <v>105</v>
      </c>
      <c r="H9385">
        <v>76</v>
      </c>
      <c r="I9385" t="str">
        <f>INDEX('DATA - Teams'!$C:$C,MATCH(C9385,'DATA - Teams'!$B:$B,0))</f>
        <v>GARTER</v>
      </c>
    </row>
    <row r="9386" spans="1:9" x14ac:dyDescent="0.2">
      <c r="A9386">
        <v>2019</v>
      </c>
      <c r="B9386">
        <v>10</v>
      </c>
      <c r="C9386" t="s">
        <v>30</v>
      </c>
      <c r="D9386" t="s">
        <v>175</v>
      </c>
      <c r="E9386" t="s">
        <v>28</v>
      </c>
      <c r="F9386" t="s">
        <v>41</v>
      </c>
      <c r="G9386">
        <v>96</v>
      </c>
      <c r="H9386">
        <v>80</v>
      </c>
      <c r="I9386" t="str">
        <f>INDEX('DATA - Teams'!$C:$C,MATCH(C9386,'DATA - Teams'!$B:$B,0))</f>
        <v>GARTER</v>
      </c>
    </row>
    <row r="9387" spans="1:9" x14ac:dyDescent="0.2">
      <c r="A9387">
        <v>2019</v>
      </c>
      <c r="B9387">
        <v>10</v>
      </c>
      <c r="C9387" t="s">
        <v>30</v>
      </c>
      <c r="D9387" t="s">
        <v>327</v>
      </c>
      <c r="E9387" t="s">
        <v>17</v>
      </c>
      <c r="F9387" t="s">
        <v>52</v>
      </c>
      <c r="G9387">
        <v>121</v>
      </c>
      <c r="H9387">
        <v>149</v>
      </c>
      <c r="I9387" t="str">
        <f>INDEX('DATA - Teams'!$C:$C,MATCH(C9387,'DATA - Teams'!$B:$B,0))</f>
        <v>GARTER</v>
      </c>
    </row>
    <row r="9388" spans="1:9" x14ac:dyDescent="0.2">
      <c r="A9388">
        <v>2019</v>
      </c>
      <c r="B9388">
        <v>10</v>
      </c>
      <c r="C9388" t="s">
        <v>30</v>
      </c>
      <c r="D9388" t="s">
        <v>209</v>
      </c>
      <c r="E9388" t="s">
        <v>10</v>
      </c>
      <c r="F9388" t="s">
        <v>41</v>
      </c>
      <c r="G9388">
        <v>103</v>
      </c>
      <c r="H9388">
        <v>104</v>
      </c>
      <c r="I9388" t="str">
        <f>INDEX('DATA - Teams'!$C:$C,MATCH(C9388,'DATA - Teams'!$B:$B,0))</f>
        <v>GARTER</v>
      </c>
    </row>
    <row r="9389" spans="1:9" x14ac:dyDescent="0.2">
      <c r="A9389">
        <v>2019</v>
      </c>
      <c r="B9389">
        <v>10</v>
      </c>
      <c r="C9389" t="s">
        <v>30</v>
      </c>
      <c r="D9389" t="s">
        <v>359</v>
      </c>
      <c r="E9389" t="s">
        <v>10</v>
      </c>
      <c r="F9389" t="s">
        <v>43</v>
      </c>
      <c r="G9389">
        <v>93</v>
      </c>
      <c r="H9389">
        <v>85</v>
      </c>
      <c r="I9389" t="str">
        <f>INDEX('DATA - Teams'!$C:$C,MATCH(C9389,'DATA - Teams'!$B:$B,0))</f>
        <v>GARTER</v>
      </c>
    </row>
    <row r="9390" spans="1:9" x14ac:dyDescent="0.2">
      <c r="A9390">
        <v>2019</v>
      </c>
      <c r="B9390">
        <v>10</v>
      </c>
      <c r="C9390" t="s">
        <v>30</v>
      </c>
      <c r="D9390" t="s">
        <v>521</v>
      </c>
      <c r="E9390" t="s">
        <v>10</v>
      </c>
      <c r="F9390" t="s">
        <v>38</v>
      </c>
      <c r="G9390">
        <v>69</v>
      </c>
      <c r="H9390">
        <v>46</v>
      </c>
      <c r="I9390" t="str">
        <f>INDEX('DATA - Teams'!$C:$C,MATCH(C9390,'DATA - Teams'!$B:$B,0))</f>
        <v>GARTER</v>
      </c>
    </row>
    <row r="9391" spans="1:9" x14ac:dyDescent="0.2">
      <c r="A9391">
        <v>2019</v>
      </c>
      <c r="B9391">
        <v>10</v>
      </c>
      <c r="C9391" t="s">
        <v>30</v>
      </c>
      <c r="D9391" t="s">
        <v>135</v>
      </c>
      <c r="E9391" t="s">
        <v>22</v>
      </c>
      <c r="F9391" t="s">
        <v>38</v>
      </c>
      <c r="G9391">
        <v>89</v>
      </c>
      <c r="H9391">
        <v>74</v>
      </c>
      <c r="I9391" t="str">
        <f>INDEX('DATA - Teams'!$C:$C,MATCH(C9391,'DATA - Teams'!$B:$B,0))</f>
        <v>GARTER</v>
      </c>
    </row>
    <row r="9392" spans="1:9" x14ac:dyDescent="0.2">
      <c r="A9392">
        <v>2019</v>
      </c>
      <c r="B9392">
        <v>10</v>
      </c>
      <c r="C9392" t="s">
        <v>30</v>
      </c>
      <c r="D9392" t="s">
        <v>417</v>
      </c>
      <c r="E9392" t="s">
        <v>14</v>
      </c>
      <c r="F9392" t="s">
        <v>59</v>
      </c>
      <c r="G9392">
        <v>61</v>
      </c>
      <c r="H9392">
        <v>0</v>
      </c>
      <c r="I9392" t="str">
        <f>INDEX('DATA - Teams'!$C:$C,MATCH(C9392,'DATA - Teams'!$B:$B,0))</f>
        <v>GARTER</v>
      </c>
    </row>
    <row r="9393" spans="1:9" x14ac:dyDescent="0.2">
      <c r="A9393">
        <v>2019</v>
      </c>
      <c r="B9393">
        <v>10</v>
      </c>
      <c r="C9393" t="s">
        <v>30</v>
      </c>
      <c r="D9393" t="s">
        <v>373</v>
      </c>
      <c r="E9393" t="s">
        <v>32</v>
      </c>
      <c r="F9393" t="s">
        <v>59</v>
      </c>
      <c r="G9393">
        <v>82</v>
      </c>
      <c r="H9393">
        <v>77</v>
      </c>
      <c r="I9393" t="str">
        <f>INDEX('DATA - Teams'!$C:$C,MATCH(C9393,'DATA - Teams'!$B:$B,0))</f>
        <v>GARTER</v>
      </c>
    </row>
    <row r="9394" spans="1:9" x14ac:dyDescent="0.2">
      <c r="A9394">
        <v>2019</v>
      </c>
      <c r="B9394">
        <v>10</v>
      </c>
      <c r="C9394" t="s">
        <v>30</v>
      </c>
      <c r="D9394" t="s">
        <v>261</v>
      </c>
      <c r="E9394" t="s">
        <v>36</v>
      </c>
      <c r="F9394" t="s">
        <v>59</v>
      </c>
      <c r="G9394">
        <v>86</v>
      </c>
      <c r="H9394">
        <v>100</v>
      </c>
      <c r="I9394" t="str">
        <f>INDEX('DATA - Teams'!$C:$C,MATCH(C9394,'DATA - Teams'!$B:$B,0))</f>
        <v>GARTER</v>
      </c>
    </row>
    <row r="9395" spans="1:9" x14ac:dyDescent="0.2">
      <c r="A9395">
        <v>2019</v>
      </c>
      <c r="B9395">
        <v>10</v>
      </c>
      <c r="C9395" t="s">
        <v>30</v>
      </c>
      <c r="D9395" t="s">
        <v>1019</v>
      </c>
      <c r="E9395" t="s">
        <v>28</v>
      </c>
      <c r="F9395" t="s">
        <v>59</v>
      </c>
      <c r="G9395">
        <v>84</v>
      </c>
      <c r="H9395">
        <v>63</v>
      </c>
      <c r="I9395" t="str">
        <f>INDEX('DATA - Teams'!$C:$C,MATCH(C9395,'DATA - Teams'!$B:$B,0))</f>
        <v>GARTER</v>
      </c>
    </row>
    <row r="9396" spans="1:9" x14ac:dyDescent="0.2">
      <c r="A9396">
        <v>2019</v>
      </c>
      <c r="B9396">
        <v>10</v>
      </c>
      <c r="C9396" t="s">
        <v>12</v>
      </c>
      <c r="D9396" t="s">
        <v>214</v>
      </c>
      <c r="E9396" t="s">
        <v>33</v>
      </c>
      <c r="F9396" t="s">
        <v>38</v>
      </c>
      <c r="G9396">
        <v>58</v>
      </c>
      <c r="H9396">
        <v>64</v>
      </c>
      <c r="I9396" t="str">
        <f>INDEX('DATA - Teams'!$C:$C,MATCH(C9396,'DATA - Teams'!$B:$B,0))</f>
        <v>LESTER</v>
      </c>
    </row>
    <row r="9397" spans="1:9" x14ac:dyDescent="0.2">
      <c r="A9397">
        <v>2019</v>
      </c>
      <c r="B9397">
        <v>10</v>
      </c>
      <c r="C9397" t="s">
        <v>12</v>
      </c>
      <c r="D9397" t="s">
        <v>326</v>
      </c>
      <c r="E9397" t="s">
        <v>33</v>
      </c>
      <c r="F9397" t="s">
        <v>41</v>
      </c>
      <c r="G9397">
        <v>91</v>
      </c>
      <c r="H9397">
        <v>54</v>
      </c>
      <c r="I9397" t="str">
        <f>INDEX('DATA - Teams'!$C:$C,MATCH(C9397,'DATA - Teams'!$B:$B,0))</f>
        <v>LESTER</v>
      </c>
    </row>
    <row r="9398" spans="1:9" x14ac:dyDescent="0.2">
      <c r="A9398">
        <v>2019</v>
      </c>
      <c r="B9398">
        <v>10</v>
      </c>
      <c r="C9398" t="s">
        <v>12</v>
      </c>
      <c r="D9398" t="s">
        <v>67</v>
      </c>
      <c r="E9398" t="s">
        <v>31</v>
      </c>
      <c r="F9398" t="s">
        <v>43</v>
      </c>
      <c r="G9398">
        <v>78</v>
      </c>
      <c r="H9398">
        <v>49</v>
      </c>
      <c r="I9398" t="str">
        <f>INDEX('DATA - Teams'!$C:$C,MATCH(C9398,'DATA - Teams'!$B:$B,0))</f>
        <v>LESTER</v>
      </c>
    </row>
    <row r="9399" spans="1:9" x14ac:dyDescent="0.2">
      <c r="A9399">
        <v>2019</v>
      </c>
      <c r="B9399">
        <v>10</v>
      </c>
      <c r="C9399" t="s">
        <v>12</v>
      </c>
      <c r="D9399" t="s">
        <v>369</v>
      </c>
      <c r="E9399" t="s">
        <v>32</v>
      </c>
      <c r="F9399" t="s">
        <v>41</v>
      </c>
      <c r="G9399">
        <v>121</v>
      </c>
      <c r="H9399">
        <v>132</v>
      </c>
      <c r="I9399" t="str">
        <f>INDEX('DATA - Teams'!$C:$C,MATCH(C9399,'DATA - Teams'!$B:$B,0))</f>
        <v>LESTER</v>
      </c>
    </row>
    <row r="9400" spans="1:9" x14ac:dyDescent="0.2">
      <c r="A9400">
        <v>2019</v>
      </c>
      <c r="B9400">
        <v>10</v>
      </c>
      <c r="C9400" t="s">
        <v>12</v>
      </c>
      <c r="D9400" t="s">
        <v>393</v>
      </c>
      <c r="E9400" t="s">
        <v>20</v>
      </c>
      <c r="F9400" t="s">
        <v>38</v>
      </c>
      <c r="G9400">
        <v>124</v>
      </c>
      <c r="H9400">
        <v>140</v>
      </c>
      <c r="I9400" t="str">
        <f>INDEX('DATA - Teams'!$C:$C,MATCH(C9400,'DATA - Teams'!$B:$B,0))</f>
        <v>LESTER</v>
      </c>
    </row>
    <row r="9401" spans="1:9" x14ac:dyDescent="0.2">
      <c r="A9401">
        <v>2019</v>
      </c>
      <c r="B9401">
        <v>10</v>
      </c>
      <c r="C9401" t="s">
        <v>12</v>
      </c>
      <c r="D9401" t="s">
        <v>274</v>
      </c>
      <c r="E9401" t="s">
        <v>18</v>
      </c>
      <c r="F9401" t="s">
        <v>52</v>
      </c>
      <c r="G9401">
        <v>65</v>
      </c>
      <c r="H9401">
        <v>52</v>
      </c>
      <c r="I9401" t="str">
        <f>INDEX('DATA - Teams'!$C:$C,MATCH(C9401,'DATA - Teams'!$B:$B,0))</f>
        <v>LESTER</v>
      </c>
    </row>
    <row r="9402" spans="1:9" x14ac:dyDescent="0.2">
      <c r="A9402">
        <v>2019</v>
      </c>
      <c r="B9402">
        <v>10</v>
      </c>
      <c r="C9402" t="s">
        <v>12</v>
      </c>
      <c r="D9402" t="s">
        <v>133</v>
      </c>
      <c r="E9402" t="s">
        <v>21</v>
      </c>
      <c r="F9402" t="s">
        <v>41</v>
      </c>
      <c r="G9402">
        <v>83</v>
      </c>
      <c r="H9402">
        <v>111</v>
      </c>
      <c r="I9402" t="str">
        <f>INDEX('DATA - Teams'!$C:$C,MATCH(C9402,'DATA - Teams'!$B:$B,0))</f>
        <v>LESTER</v>
      </c>
    </row>
    <row r="9403" spans="1:9" x14ac:dyDescent="0.2">
      <c r="A9403">
        <v>2019</v>
      </c>
      <c r="B9403">
        <v>10</v>
      </c>
      <c r="C9403" t="s">
        <v>12</v>
      </c>
      <c r="D9403" t="s">
        <v>381</v>
      </c>
      <c r="E9403" t="s">
        <v>28</v>
      </c>
      <c r="F9403" t="s">
        <v>43</v>
      </c>
      <c r="G9403">
        <v>90</v>
      </c>
      <c r="H9403">
        <v>84</v>
      </c>
      <c r="I9403" t="str">
        <f>INDEX('DATA - Teams'!$C:$C,MATCH(C9403,'DATA - Teams'!$B:$B,0))</f>
        <v>LESTER</v>
      </c>
    </row>
    <row r="9404" spans="1:9" x14ac:dyDescent="0.2">
      <c r="A9404">
        <v>2019</v>
      </c>
      <c r="B9404">
        <v>10</v>
      </c>
      <c r="C9404" t="s">
        <v>12</v>
      </c>
      <c r="D9404" t="s">
        <v>212</v>
      </c>
      <c r="E9404" t="s">
        <v>28</v>
      </c>
      <c r="F9404" t="s">
        <v>41</v>
      </c>
      <c r="G9404">
        <v>100</v>
      </c>
      <c r="H9404">
        <v>140</v>
      </c>
      <c r="I9404" t="str">
        <f>INDEX('DATA - Teams'!$C:$C,MATCH(C9404,'DATA - Teams'!$B:$B,0))</f>
        <v>LESTER</v>
      </c>
    </row>
    <row r="9405" spans="1:9" x14ac:dyDescent="0.2">
      <c r="A9405">
        <v>2019</v>
      </c>
      <c r="B9405">
        <v>10</v>
      </c>
      <c r="C9405" t="s">
        <v>12</v>
      </c>
      <c r="D9405" t="s">
        <v>118</v>
      </c>
      <c r="E9405" t="s">
        <v>17</v>
      </c>
      <c r="F9405" t="s">
        <v>41</v>
      </c>
      <c r="G9405">
        <v>104</v>
      </c>
      <c r="H9405">
        <v>53</v>
      </c>
      <c r="I9405" t="str">
        <f>INDEX('DATA - Teams'!$C:$C,MATCH(C9405,'DATA - Teams'!$B:$B,0))</f>
        <v>LESTER</v>
      </c>
    </row>
    <row r="9406" spans="1:9" x14ac:dyDescent="0.2">
      <c r="A9406">
        <v>2019</v>
      </c>
      <c r="B9406">
        <v>10</v>
      </c>
      <c r="C9406" t="s">
        <v>12</v>
      </c>
      <c r="D9406" t="s">
        <v>96</v>
      </c>
      <c r="E9406" t="s">
        <v>17</v>
      </c>
      <c r="F9406" t="s">
        <v>43</v>
      </c>
      <c r="G9406">
        <v>88</v>
      </c>
      <c r="H9406">
        <v>0</v>
      </c>
      <c r="I9406" t="str">
        <f>INDEX('DATA - Teams'!$C:$C,MATCH(C9406,'DATA - Teams'!$B:$B,0))</f>
        <v>LESTER</v>
      </c>
    </row>
    <row r="9407" spans="1:9" x14ac:dyDescent="0.2">
      <c r="A9407">
        <v>2019</v>
      </c>
      <c r="B9407">
        <v>10</v>
      </c>
      <c r="C9407" t="s">
        <v>12</v>
      </c>
      <c r="D9407" t="s">
        <v>266</v>
      </c>
      <c r="E9407" t="s">
        <v>16</v>
      </c>
      <c r="F9407" t="s">
        <v>41</v>
      </c>
      <c r="G9407">
        <v>106</v>
      </c>
      <c r="H9407">
        <v>72</v>
      </c>
      <c r="I9407" t="str">
        <f>INDEX('DATA - Teams'!$C:$C,MATCH(C9407,'DATA - Teams'!$B:$B,0))</f>
        <v>LESTER</v>
      </c>
    </row>
    <row r="9408" spans="1:9" x14ac:dyDescent="0.2">
      <c r="A9408">
        <v>2019</v>
      </c>
      <c r="B9408">
        <v>10</v>
      </c>
      <c r="C9408" t="s">
        <v>12</v>
      </c>
      <c r="D9408" t="s">
        <v>287</v>
      </c>
      <c r="E9408" t="s">
        <v>16</v>
      </c>
      <c r="F9408" t="s">
        <v>38</v>
      </c>
      <c r="G9408">
        <v>84</v>
      </c>
      <c r="H9408">
        <v>77</v>
      </c>
      <c r="I9408" t="str">
        <f>INDEX('DATA - Teams'!$C:$C,MATCH(C9408,'DATA - Teams'!$B:$B,0))</f>
        <v>LESTER</v>
      </c>
    </row>
    <row r="9409" spans="1:9" x14ac:dyDescent="0.2">
      <c r="A9409">
        <v>2019</v>
      </c>
      <c r="B9409">
        <v>10</v>
      </c>
      <c r="C9409" t="s">
        <v>12</v>
      </c>
      <c r="D9409" t="s">
        <v>189</v>
      </c>
      <c r="E9409" t="s">
        <v>35</v>
      </c>
      <c r="F9409" t="s">
        <v>43</v>
      </c>
      <c r="G9409">
        <v>94</v>
      </c>
      <c r="H9409">
        <v>71</v>
      </c>
      <c r="I9409" t="str">
        <f>INDEX('DATA - Teams'!$C:$C,MATCH(C9409,'DATA - Teams'!$B:$B,0))</f>
        <v>LESTER</v>
      </c>
    </row>
    <row r="9410" spans="1:9" x14ac:dyDescent="0.2">
      <c r="A9410">
        <v>2019</v>
      </c>
      <c r="B9410">
        <v>10</v>
      </c>
      <c r="C9410" t="s">
        <v>12</v>
      </c>
      <c r="D9410" t="s">
        <v>450</v>
      </c>
      <c r="E9410" t="s">
        <v>35</v>
      </c>
      <c r="F9410" t="s">
        <v>38</v>
      </c>
      <c r="G9410">
        <v>83</v>
      </c>
      <c r="H9410">
        <v>76</v>
      </c>
      <c r="I9410" t="str">
        <f>INDEX('DATA - Teams'!$C:$C,MATCH(C9410,'DATA - Teams'!$B:$B,0))</f>
        <v>LESTER</v>
      </c>
    </row>
    <row r="9411" spans="1:9" x14ac:dyDescent="0.2">
      <c r="A9411">
        <v>2019</v>
      </c>
      <c r="B9411">
        <v>10</v>
      </c>
      <c r="C9411" t="s">
        <v>12</v>
      </c>
      <c r="D9411" t="s">
        <v>210</v>
      </c>
      <c r="E9411" t="s">
        <v>10</v>
      </c>
      <c r="F9411" t="s">
        <v>43</v>
      </c>
      <c r="G9411">
        <v>73</v>
      </c>
      <c r="H9411">
        <v>53</v>
      </c>
      <c r="I9411" t="str">
        <f>INDEX('DATA - Teams'!$C:$C,MATCH(C9411,'DATA - Teams'!$B:$B,0))</f>
        <v>LESTER</v>
      </c>
    </row>
    <row r="9412" spans="1:9" x14ac:dyDescent="0.2">
      <c r="A9412">
        <v>2019</v>
      </c>
      <c r="B9412">
        <v>10</v>
      </c>
      <c r="C9412" t="s">
        <v>12</v>
      </c>
      <c r="D9412" t="s">
        <v>362</v>
      </c>
      <c r="E9412" t="s">
        <v>10</v>
      </c>
      <c r="F9412" t="s">
        <v>38</v>
      </c>
      <c r="G9412">
        <v>90</v>
      </c>
      <c r="H9412">
        <v>137</v>
      </c>
      <c r="I9412" t="str">
        <f>INDEX('DATA - Teams'!$C:$C,MATCH(C9412,'DATA - Teams'!$B:$B,0))</f>
        <v>LESTER</v>
      </c>
    </row>
    <row r="9413" spans="1:9" x14ac:dyDescent="0.2">
      <c r="A9413">
        <v>2019</v>
      </c>
      <c r="B9413">
        <v>10</v>
      </c>
      <c r="C9413" t="s">
        <v>12</v>
      </c>
      <c r="D9413" t="s">
        <v>57</v>
      </c>
      <c r="E9413" t="s">
        <v>13</v>
      </c>
      <c r="F9413" t="s">
        <v>41</v>
      </c>
      <c r="G9413">
        <v>107</v>
      </c>
      <c r="H9413">
        <v>106</v>
      </c>
      <c r="I9413" t="str">
        <f>INDEX('DATA - Teams'!$C:$C,MATCH(C9413,'DATA - Teams'!$B:$B,0))</f>
        <v>LESTER</v>
      </c>
    </row>
    <row r="9414" spans="1:9" x14ac:dyDescent="0.2">
      <c r="A9414">
        <v>2019</v>
      </c>
      <c r="B9414">
        <v>10</v>
      </c>
      <c r="C9414" t="s">
        <v>12</v>
      </c>
      <c r="D9414" t="s">
        <v>62</v>
      </c>
      <c r="E9414" t="s">
        <v>23</v>
      </c>
      <c r="F9414" t="s">
        <v>59</v>
      </c>
      <c r="G9414">
        <v>78</v>
      </c>
      <c r="H9414">
        <v>72</v>
      </c>
      <c r="I9414" t="str">
        <f>INDEX('DATA - Teams'!$C:$C,MATCH(C9414,'DATA - Teams'!$B:$B,0))</f>
        <v>LESTER</v>
      </c>
    </row>
    <row r="9415" spans="1:9" x14ac:dyDescent="0.2">
      <c r="A9415">
        <v>2019</v>
      </c>
      <c r="B9415">
        <v>10</v>
      </c>
      <c r="C9415" t="s">
        <v>12</v>
      </c>
      <c r="D9415" t="s">
        <v>204</v>
      </c>
      <c r="E9415" t="s">
        <v>20</v>
      </c>
      <c r="F9415" t="s">
        <v>59</v>
      </c>
      <c r="G9415">
        <v>58</v>
      </c>
      <c r="H9415">
        <v>52</v>
      </c>
      <c r="I9415" t="str">
        <f>INDEX('DATA - Teams'!$C:$C,MATCH(C9415,'DATA - Teams'!$B:$B,0))</f>
        <v>LESTER</v>
      </c>
    </row>
    <row r="9416" spans="1:9" x14ac:dyDescent="0.2">
      <c r="A9416">
        <v>2019</v>
      </c>
      <c r="B9416">
        <v>10</v>
      </c>
      <c r="C9416" t="s">
        <v>12</v>
      </c>
      <c r="D9416" t="s">
        <v>60</v>
      </c>
      <c r="E9416" t="s">
        <v>21</v>
      </c>
      <c r="F9416" t="s">
        <v>59</v>
      </c>
      <c r="G9416">
        <v>95</v>
      </c>
      <c r="H9416">
        <v>83</v>
      </c>
      <c r="I9416" t="str">
        <f>INDEX('DATA - Teams'!$C:$C,MATCH(C9416,'DATA - Teams'!$B:$B,0))</f>
        <v>LESTER</v>
      </c>
    </row>
    <row r="9417" spans="1:9" x14ac:dyDescent="0.2">
      <c r="A9417">
        <v>2019</v>
      </c>
      <c r="B9417">
        <v>10</v>
      </c>
      <c r="C9417" t="s">
        <v>12</v>
      </c>
      <c r="D9417" t="s">
        <v>206</v>
      </c>
      <c r="E9417" t="s">
        <v>28</v>
      </c>
      <c r="F9417" t="s">
        <v>59</v>
      </c>
      <c r="G9417">
        <v>101</v>
      </c>
      <c r="H9417">
        <v>0</v>
      </c>
      <c r="I9417" t="str">
        <f>INDEX('DATA - Teams'!$C:$C,MATCH(C9417,'DATA - Teams'!$B:$B,0))</f>
        <v>LESTER</v>
      </c>
    </row>
    <row r="9418" spans="1:9" x14ac:dyDescent="0.2">
      <c r="A9418">
        <v>2019</v>
      </c>
      <c r="B9418">
        <v>11</v>
      </c>
      <c r="C9418" t="s">
        <v>426</v>
      </c>
      <c r="D9418" t="s">
        <v>414</v>
      </c>
      <c r="E9418" t="s">
        <v>20</v>
      </c>
      <c r="F9418" t="s">
        <v>38</v>
      </c>
      <c r="G9418">
        <v>78</v>
      </c>
      <c r="H9418">
        <v>104</v>
      </c>
      <c r="I9418" t="str">
        <f>INDEX('DATA - Teams'!$C:$C,MATCH(C9418,'DATA - Teams'!$B:$B,0))</f>
        <v>PMAC</v>
      </c>
    </row>
    <row r="9419" spans="1:9" x14ac:dyDescent="0.2">
      <c r="A9419">
        <v>2019</v>
      </c>
      <c r="B9419">
        <v>11</v>
      </c>
      <c r="C9419" t="s">
        <v>426</v>
      </c>
      <c r="D9419" t="s">
        <v>166</v>
      </c>
      <c r="E9419" t="s">
        <v>14</v>
      </c>
      <c r="F9419" t="s">
        <v>41</v>
      </c>
      <c r="G9419">
        <v>66</v>
      </c>
      <c r="H9419">
        <v>69</v>
      </c>
      <c r="I9419" t="str">
        <f>INDEX('DATA - Teams'!$C:$C,MATCH(C9419,'DATA - Teams'!$B:$B,0))</f>
        <v>PMAC</v>
      </c>
    </row>
    <row r="9420" spans="1:9" x14ac:dyDescent="0.2">
      <c r="A9420">
        <v>2019</v>
      </c>
      <c r="B9420">
        <v>11</v>
      </c>
      <c r="C9420" t="s">
        <v>426</v>
      </c>
      <c r="D9420" t="s">
        <v>328</v>
      </c>
      <c r="E9420" t="s">
        <v>23</v>
      </c>
      <c r="F9420" t="s">
        <v>41</v>
      </c>
      <c r="G9420">
        <v>99</v>
      </c>
      <c r="H9420">
        <v>127</v>
      </c>
      <c r="I9420" t="str">
        <f>INDEX('DATA - Teams'!$C:$C,MATCH(C9420,'DATA - Teams'!$B:$B,0))</f>
        <v>PMAC</v>
      </c>
    </row>
    <row r="9421" spans="1:9" x14ac:dyDescent="0.2">
      <c r="A9421">
        <v>2019</v>
      </c>
      <c r="B9421">
        <v>11</v>
      </c>
      <c r="C9421" t="s">
        <v>426</v>
      </c>
      <c r="D9421" t="s">
        <v>419</v>
      </c>
      <c r="E9421" t="s">
        <v>23</v>
      </c>
      <c r="F9421" t="s">
        <v>41</v>
      </c>
      <c r="G9421">
        <v>85</v>
      </c>
      <c r="H9421">
        <v>92</v>
      </c>
      <c r="I9421" t="str">
        <f>INDEX('DATA - Teams'!$C:$C,MATCH(C9421,'DATA - Teams'!$B:$B,0))</f>
        <v>PMAC</v>
      </c>
    </row>
    <row r="9422" spans="1:9" x14ac:dyDescent="0.2">
      <c r="A9422">
        <v>2019</v>
      </c>
      <c r="B9422">
        <v>11</v>
      </c>
      <c r="C9422" t="s">
        <v>426</v>
      </c>
      <c r="D9422" t="s">
        <v>368</v>
      </c>
      <c r="E9422" t="s">
        <v>31</v>
      </c>
      <c r="F9422" t="s">
        <v>41</v>
      </c>
      <c r="G9422">
        <v>110</v>
      </c>
      <c r="H9422">
        <v>92</v>
      </c>
      <c r="I9422" t="str">
        <f>INDEX('DATA - Teams'!$C:$C,MATCH(C9422,'DATA - Teams'!$B:$B,0))</f>
        <v>PMAC</v>
      </c>
    </row>
    <row r="9423" spans="1:9" x14ac:dyDescent="0.2">
      <c r="A9423">
        <v>2019</v>
      </c>
      <c r="B9423">
        <v>11</v>
      </c>
      <c r="C9423" t="s">
        <v>426</v>
      </c>
      <c r="D9423" t="s">
        <v>221</v>
      </c>
      <c r="E9423" t="s">
        <v>31</v>
      </c>
      <c r="F9423" t="s">
        <v>52</v>
      </c>
      <c r="G9423">
        <v>100</v>
      </c>
      <c r="H9423">
        <v>127</v>
      </c>
      <c r="I9423" t="str">
        <f>INDEX('DATA - Teams'!$C:$C,MATCH(C9423,'DATA - Teams'!$B:$B,0))</f>
        <v>PMAC</v>
      </c>
    </row>
    <row r="9424" spans="1:9" x14ac:dyDescent="0.2">
      <c r="A9424">
        <v>2019</v>
      </c>
      <c r="B9424">
        <v>11</v>
      </c>
      <c r="C9424" t="s">
        <v>426</v>
      </c>
      <c r="D9424" t="s">
        <v>314</v>
      </c>
      <c r="E9424" t="s">
        <v>32</v>
      </c>
      <c r="F9424" t="s">
        <v>41</v>
      </c>
      <c r="G9424">
        <v>93</v>
      </c>
      <c r="H9424">
        <v>125</v>
      </c>
      <c r="I9424" t="str">
        <f>INDEX('DATA - Teams'!$C:$C,MATCH(C9424,'DATA - Teams'!$B:$B,0))</f>
        <v>PMAC</v>
      </c>
    </row>
    <row r="9425" spans="1:9" x14ac:dyDescent="0.2">
      <c r="A9425">
        <v>2019</v>
      </c>
      <c r="B9425">
        <v>11</v>
      </c>
      <c r="C9425" t="s">
        <v>426</v>
      </c>
      <c r="D9425" t="s">
        <v>45</v>
      </c>
      <c r="E9425" t="s">
        <v>32</v>
      </c>
      <c r="F9425" t="s">
        <v>38</v>
      </c>
      <c r="G9425">
        <v>68</v>
      </c>
      <c r="H9425">
        <v>60</v>
      </c>
      <c r="I9425" t="str">
        <f>INDEX('DATA - Teams'!$C:$C,MATCH(C9425,'DATA - Teams'!$B:$B,0))</f>
        <v>PMAC</v>
      </c>
    </row>
    <row r="9426" spans="1:9" x14ac:dyDescent="0.2">
      <c r="A9426">
        <v>2019</v>
      </c>
      <c r="B9426">
        <v>11</v>
      </c>
      <c r="C9426" t="s">
        <v>426</v>
      </c>
      <c r="D9426" t="s">
        <v>161</v>
      </c>
      <c r="E9426" t="s">
        <v>36</v>
      </c>
      <c r="F9426" t="s">
        <v>43</v>
      </c>
      <c r="G9426">
        <v>110</v>
      </c>
      <c r="H9426">
        <v>123</v>
      </c>
      <c r="I9426" t="str">
        <f>INDEX('DATA - Teams'!$C:$C,MATCH(C9426,'DATA - Teams'!$B:$B,0))</f>
        <v>PMAC</v>
      </c>
    </row>
    <row r="9427" spans="1:9" x14ac:dyDescent="0.2">
      <c r="A9427">
        <v>2019</v>
      </c>
      <c r="B9427">
        <v>11</v>
      </c>
      <c r="C9427" t="s">
        <v>426</v>
      </c>
      <c r="D9427" t="s">
        <v>168</v>
      </c>
      <c r="E9427" t="s">
        <v>13</v>
      </c>
      <c r="F9427" t="s">
        <v>43</v>
      </c>
      <c r="G9427">
        <v>100</v>
      </c>
      <c r="H9427">
        <v>85</v>
      </c>
      <c r="I9427" t="str">
        <f>INDEX('DATA - Teams'!$C:$C,MATCH(C9427,'DATA - Teams'!$B:$B,0))</f>
        <v>PMAC</v>
      </c>
    </row>
    <row r="9428" spans="1:9" x14ac:dyDescent="0.2">
      <c r="A9428">
        <v>2019</v>
      </c>
      <c r="B9428">
        <v>11</v>
      </c>
      <c r="C9428" t="s">
        <v>426</v>
      </c>
      <c r="D9428" t="s">
        <v>75</v>
      </c>
      <c r="E9428" t="s">
        <v>33</v>
      </c>
      <c r="F9428" t="s">
        <v>43</v>
      </c>
      <c r="G9428">
        <v>87</v>
      </c>
      <c r="H9428">
        <v>73</v>
      </c>
      <c r="I9428" t="str">
        <f>INDEX('DATA - Teams'!$C:$C,MATCH(C9428,'DATA - Teams'!$B:$B,0))</f>
        <v>PMAC</v>
      </c>
    </row>
    <row r="9429" spans="1:9" x14ac:dyDescent="0.2">
      <c r="A9429">
        <v>2019</v>
      </c>
      <c r="B9429">
        <v>11</v>
      </c>
      <c r="C9429" t="s">
        <v>426</v>
      </c>
      <c r="D9429" t="s">
        <v>252</v>
      </c>
      <c r="E9429" t="s">
        <v>33</v>
      </c>
      <c r="F9429" t="s">
        <v>38</v>
      </c>
      <c r="G9429">
        <v>105</v>
      </c>
      <c r="H9429">
        <v>89</v>
      </c>
      <c r="I9429" t="str">
        <f>INDEX('DATA - Teams'!$C:$C,MATCH(C9429,'DATA - Teams'!$B:$B,0))</f>
        <v>PMAC</v>
      </c>
    </row>
    <row r="9430" spans="1:9" x14ac:dyDescent="0.2">
      <c r="A9430">
        <v>2019</v>
      </c>
      <c r="B9430">
        <v>11</v>
      </c>
      <c r="C9430" t="s">
        <v>426</v>
      </c>
      <c r="D9430" t="s">
        <v>80</v>
      </c>
      <c r="E9430" t="s">
        <v>17</v>
      </c>
      <c r="F9430" t="s">
        <v>41</v>
      </c>
      <c r="G9430">
        <v>97</v>
      </c>
      <c r="H9430">
        <v>95</v>
      </c>
      <c r="I9430" t="str">
        <f>INDEX('DATA - Teams'!$C:$C,MATCH(C9430,'DATA - Teams'!$B:$B,0))</f>
        <v>PMAC</v>
      </c>
    </row>
    <row r="9431" spans="1:9" x14ac:dyDescent="0.2">
      <c r="A9431">
        <v>2019</v>
      </c>
      <c r="B9431">
        <v>11</v>
      </c>
      <c r="C9431" t="s">
        <v>426</v>
      </c>
      <c r="D9431" t="s">
        <v>165</v>
      </c>
      <c r="E9431" t="s">
        <v>10</v>
      </c>
      <c r="F9431" t="s">
        <v>41</v>
      </c>
      <c r="G9431">
        <v>0</v>
      </c>
      <c r="H9431">
        <v>153</v>
      </c>
      <c r="I9431" t="str">
        <f>INDEX('DATA - Teams'!$C:$C,MATCH(C9431,'DATA - Teams'!$B:$B,0))</f>
        <v>PMAC</v>
      </c>
    </row>
    <row r="9432" spans="1:9" x14ac:dyDescent="0.2">
      <c r="A9432">
        <v>2019</v>
      </c>
      <c r="B9432">
        <v>11</v>
      </c>
      <c r="C9432" t="s">
        <v>426</v>
      </c>
      <c r="D9432" t="s">
        <v>86</v>
      </c>
      <c r="E9432" t="s">
        <v>10</v>
      </c>
      <c r="F9432" t="s">
        <v>43</v>
      </c>
      <c r="G9432">
        <v>0</v>
      </c>
      <c r="H9432">
        <v>106</v>
      </c>
      <c r="I9432" t="str">
        <f>INDEX('DATA - Teams'!$C:$C,MATCH(C9432,'DATA - Teams'!$B:$B,0))</f>
        <v>PMAC</v>
      </c>
    </row>
    <row r="9433" spans="1:9" x14ac:dyDescent="0.2">
      <c r="A9433">
        <v>2019</v>
      </c>
      <c r="B9433">
        <v>11</v>
      </c>
      <c r="C9433" t="s">
        <v>426</v>
      </c>
      <c r="D9433" t="s">
        <v>260</v>
      </c>
      <c r="E9433" t="s">
        <v>24</v>
      </c>
      <c r="F9433" t="s">
        <v>38</v>
      </c>
      <c r="G9433">
        <v>0</v>
      </c>
      <c r="H9433">
        <v>127</v>
      </c>
      <c r="I9433" t="str">
        <f>INDEX('DATA - Teams'!$C:$C,MATCH(C9433,'DATA - Teams'!$B:$B,0))</f>
        <v>PMAC</v>
      </c>
    </row>
    <row r="9434" spans="1:9" x14ac:dyDescent="0.2">
      <c r="A9434">
        <v>2019</v>
      </c>
      <c r="B9434">
        <v>11</v>
      </c>
      <c r="C9434" t="s">
        <v>426</v>
      </c>
      <c r="D9434" t="s">
        <v>193</v>
      </c>
      <c r="E9434" t="s">
        <v>21</v>
      </c>
      <c r="F9434" t="s">
        <v>43</v>
      </c>
      <c r="G9434">
        <v>0</v>
      </c>
      <c r="H9434">
        <v>108</v>
      </c>
      <c r="I9434" t="str">
        <f>INDEX('DATA - Teams'!$C:$C,MATCH(C9434,'DATA - Teams'!$B:$B,0))</f>
        <v>PMAC</v>
      </c>
    </row>
    <row r="9435" spans="1:9" x14ac:dyDescent="0.2">
      <c r="A9435">
        <v>2019</v>
      </c>
      <c r="B9435">
        <v>11</v>
      </c>
      <c r="C9435" t="s">
        <v>426</v>
      </c>
      <c r="D9435" t="s">
        <v>356</v>
      </c>
      <c r="E9435" t="s">
        <v>22</v>
      </c>
      <c r="F9435" t="s">
        <v>38</v>
      </c>
      <c r="G9435">
        <v>0</v>
      </c>
      <c r="H9435">
        <v>119</v>
      </c>
      <c r="I9435" t="str">
        <f>INDEX('DATA - Teams'!$C:$C,MATCH(C9435,'DATA - Teams'!$B:$B,0))</f>
        <v>PMAC</v>
      </c>
    </row>
    <row r="9436" spans="1:9" x14ac:dyDescent="0.2">
      <c r="A9436">
        <v>2019</v>
      </c>
      <c r="B9436">
        <v>11</v>
      </c>
      <c r="C9436" t="s">
        <v>426</v>
      </c>
      <c r="D9436" t="s">
        <v>348</v>
      </c>
      <c r="E9436" t="s">
        <v>27</v>
      </c>
      <c r="F9436" t="s">
        <v>59</v>
      </c>
      <c r="G9436">
        <v>43</v>
      </c>
      <c r="H9436">
        <v>36</v>
      </c>
      <c r="I9436" t="str">
        <f>INDEX('DATA - Teams'!$C:$C,MATCH(C9436,'DATA - Teams'!$B:$B,0))</f>
        <v>PMAC</v>
      </c>
    </row>
    <row r="9437" spans="1:9" x14ac:dyDescent="0.2">
      <c r="A9437">
        <v>2019</v>
      </c>
      <c r="B9437">
        <v>11</v>
      </c>
      <c r="C9437" t="s">
        <v>426</v>
      </c>
      <c r="D9437" t="s">
        <v>245</v>
      </c>
      <c r="E9437" t="s">
        <v>32</v>
      </c>
      <c r="F9437" t="s">
        <v>59</v>
      </c>
      <c r="G9437">
        <v>100</v>
      </c>
      <c r="H9437">
        <v>0</v>
      </c>
      <c r="I9437" t="str">
        <f>INDEX('DATA - Teams'!$C:$C,MATCH(C9437,'DATA - Teams'!$B:$B,0))</f>
        <v>PMAC</v>
      </c>
    </row>
    <row r="9438" spans="1:9" x14ac:dyDescent="0.2">
      <c r="A9438">
        <v>2019</v>
      </c>
      <c r="B9438">
        <v>11</v>
      </c>
      <c r="C9438" t="s">
        <v>426</v>
      </c>
      <c r="D9438" t="s">
        <v>156</v>
      </c>
      <c r="E9438" t="s">
        <v>33</v>
      </c>
      <c r="F9438" t="s">
        <v>59</v>
      </c>
      <c r="G9438">
        <v>82</v>
      </c>
      <c r="H9438">
        <v>0</v>
      </c>
      <c r="I9438" t="str">
        <f>INDEX('DATA - Teams'!$C:$C,MATCH(C9438,'DATA - Teams'!$B:$B,0))</f>
        <v>PMAC</v>
      </c>
    </row>
    <row r="9439" spans="1:9" x14ac:dyDescent="0.2">
      <c r="A9439">
        <v>2019</v>
      </c>
      <c r="B9439">
        <v>11</v>
      </c>
      <c r="C9439" t="s">
        <v>426</v>
      </c>
      <c r="D9439" t="s">
        <v>164</v>
      </c>
      <c r="E9439" t="s">
        <v>16</v>
      </c>
      <c r="F9439" t="s">
        <v>59</v>
      </c>
      <c r="G9439">
        <v>0</v>
      </c>
      <c r="H9439">
        <v>0</v>
      </c>
      <c r="I9439" t="str">
        <f>INDEX('DATA - Teams'!$C:$C,MATCH(C9439,'DATA - Teams'!$B:$B,0))</f>
        <v>PMAC</v>
      </c>
    </row>
    <row r="9440" spans="1:9" x14ac:dyDescent="0.2">
      <c r="A9440">
        <v>2019</v>
      </c>
      <c r="B9440">
        <v>11</v>
      </c>
      <c r="C9440" t="s">
        <v>438</v>
      </c>
      <c r="D9440" t="s">
        <v>347</v>
      </c>
      <c r="E9440" t="s">
        <v>20</v>
      </c>
      <c r="F9440" t="s">
        <v>43</v>
      </c>
      <c r="G9440">
        <v>99</v>
      </c>
      <c r="H9440">
        <v>99</v>
      </c>
      <c r="I9440" t="str">
        <f>INDEX('DATA - Teams'!$C:$C,MATCH(C9440,'DATA - Teams'!$B:$B,0))</f>
        <v>KAPPAZ</v>
      </c>
    </row>
    <row r="9441" spans="1:9" x14ac:dyDescent="0.2">
      <c r="A9441">
        <v>2019</v>
      </c>
      <c r="B9441">
        <v>11</v>
      </c>
      <c r="C9441" t="s">
        <v>438</v>
      </c>
      <c r="D9441" t="s">
        <v>61</v>
      </c>
      <c r="E9441" t="s">
        <v>20</v>
      </c>
      <c r="F9441" t="s">
        <v>41</v>
      </c>
      <c r="G9441">
        <v>110</v>
      </c>
      <c r="H9441">
        <v>101</v>
      </c>
      <c r="I9441" t="str">
        <f>INDEX('DATA - Teams'!$C:$C,MATCH(C9441,'DATA - Teams'!$B:$B,0))</f>
        <v>KAPPAZ</v>
      </c>
    </row>
    <row r="9442" spans="1:9" x14ac:dyDescent="0.2">
      <c r="A9442">
        <v>2019</v>
      </c>
      <c r="B9442">
        <v>11</v>
      </c>
      <c r="C9442" t="s">
        <v>438</v>
      </c>
      <c r="D9442" t="s">
        <v>246</v>
      </c>
      <c r="E9442" t="s">
        <v>14</v>
      </c>
      <c r="F9442" t="s">
        <v>43</v>
      </c>
      <c r="G9442">
        <v>118</v>
      </c>
      <c r="H9442">
        <v>139</v>
      </c>
      <c r="I9442" t="str">
        <f>INDEX('DATA - Teams'!$C:$C,MATCH(C9442,'DATA - Teams'!$B:$B,0))</f>
        <v>KAPPAZ</v>
      </c>
    </row>
    <row r="9443" spans="1:9" x14ac:dyDescent="0.2">
      <c r="A9443">
        <v>2019</v>
      </c>
      <c r="B9443">
        <v>11</v>
      </c>
      <c r="C9443" t="s">
        <v>438</v>
      </c>
      <c r="D9443" t="s">
        <v>159</v>
      </c>
      <c r="E9443" t="s">
        <v>23</v>
      </c>
      <c r="F9443" t="s">
        <v>43</v>
      </c>
      <c r="G9443">
        <v>68</v>
      </c>
      <c r="H9443">
        <v>47</v>
      </c>
      <c r="I9443" t="str">
        <f>INDEX('DATA - Teams'!$C:$C,MATCH(C9443,'DATA - Teams'!$B:$B,0))</f>
        <v>KAPPAZ</v>
      </c>
    </row>
    <row r="9444" spans="1:9" x14ac:dyDescent="0.2">
      <c r="A9444">
        <v>2019</v>
      </c>
      <c r="B9444">
        <v>11</v>
      </c>
      <c r="C9444" t="s">
        <v>438</v>
      </c>
      <c r="D9444" t="s">
        <v>1335</v>
      </c>
      <c r="E9444" t="s">
        <v>31</v>
      </c>
      <c r="F9444" t="s">
        <v>38</v>
      </c>
      <c r="G9444">
        <v>109</v>
      </c>
      <c r="H9444">
        <v>119</v>
      </c>
      <c r="I9444" t="str">
        <f>INDEX('DATA - Teams'!$C:$C,MATCH(C9444,'DATA - Teams'!$B:$B,0))</f>
        <v>KAPPAZ</v>
      </c>
    </row>
    <row r="9445" spans="1:9" x14ac:dyDescent="0.2">
      <c r="A9445">
        <v>2019</v>
      </c>
      <c r="B9445">
        <v>11</v>
      </c>
      <c r="C9445" t="s">
        <v>438</v>
      </c>
      <c r="D9445" t="s">
        <v>141</v>
      </c>
      <c r="E9445" t="s">
        <v>28</v>
      </c>
      <c r="F9445" t="s">
        <v>43</v>
      </c>
      <c r="G9445">
        <v>112</v>
      </c>
      <c r="H9445">
        <v>111</v>
      </c>
      <c r="I9445" t="str">
        <f>INDEX('DATA - Teams'!$C:$C,MATCH(C9445,'DATA - Teams'!$B:$B,0))</f>
        <v>KAPPAZ</v>
      </c>
    </row>
    <row r="9446" spans="1:9" x14ac:dyDescent="0.2">
      <c r="A9446">
        <v>2019</v>
      </c>
      <c r="B9446">
        <v>11</v>
      </c>
      <c r="C9446" t="s">
        <v>438</v>
      </c>
      <c r="D9446" t="s">
        <v>200</v>
      </c>
      <c r="E9446" t="s">
        <v>28</v>
      </c>
      <c r="F9446" t="s">
        <v>41</v>
      </c>
      <c r="G9446">
        <v>70</v>
      </c>
      <c r="H9446">
        <v>59</v>
      </c>
      <c r="I9446" t="str">
        <f>INDEX('DATA - Teams'!$C:$C,MATCH(C9446,'DATA - Teams'!$B:$B,0))</f>
        <v>KAPPAZ</v>
      </c>
    </row>
    <row r="9447" spans="1:9" x14ac:dyDescent="0.2">
      <c r="A9447">
        <v>2019</v>
      </c>
      <c r="B9447">
        <v>11</v>
      </c>
      <c r="C9447" t="s">
        <v>438</v>
      </c>
      <c r="D9447" t="s">
        <v>278</v>
      </c>
      <c r="E9447" t="s">
        <v>32</v>
      </c>
      <c r="F9447" t="s">
        <v>43</v>
      </c>
      <c r="G9447">
        <v>106</v>
      </c>
      <c r="H9447">
        <v>93</v>
      </c>
      <c r="I9447" t="str">
        <f>INDEX('DATA - Teams'!$C:$C,MATCH(C9447,'DATA - Teams'!$B:$B,0))</f>
        <v>KAPPAZ</v>
      </c>
    </row>
    <row r="9448" spans="1:9" x14ac:dyDescent="0.2">
      <c r="A9448">
        <v>2019</v>
      </c>
      <c r="B9448">
        <v>11</v>
      </c>
      <c r="C9448" t="s">
        <v>438</v>
      </c>
      <c r="D9448" t="s">
        <v>251</v>
      </c>
      <c r="E9448" t="s">
        <v>13</v>
      </c>
      <c r="F9448" t="s">
        <v>41</v>
      </c>
      <c r="G9448">
        <v>128</v>
      </c>
      <c r="H9448">
        <v>90</v>
      </c>
      <c r="I9448" t="str">
        <f>INDEX('DATA - Teams'!$C:$C,MATCH(C9448,'DATA - Teams'!$B:$B,0))</f>
        <v>KAPPAZ</v>
      </c>
    </row>
    <row r="9449" spans="1:9" x14ac:dyDescent="0.2">
      <c r="A9449">
        <v>2019</v>
      </c>
      <c r="B9449">
        <v>11</v>
      </c>
      <c r="C9449" t="s">
        <v>438</v>
      </c>
      <c r="D9449" t="s">
        <v>157</v>
      </c>
      <c r="E9449" t="s">
        <v>33</v>
      </c>
      <c r="F9449" t="s">
        <v>52</v>
      </c>
      <c r="G9449">
        <v>132</v>
      </c>
      <c r="H9449">
        <v>124</v>
      </c>
      <c r="I9449" t="str">
        <f>INDEX('DATA - Teams'!$C:$C,MATCH(C9449,'DATA - Teams'!$B:$B,0))</f>
        <v>KAPPAZ</v>
      </c>
    </row>
    <row r="9450" spans="1:9" x14ac:dyDescent="0.2">
      <c r="A9450">
        <v>2019</v>
      </c>
      <c r="B9450">
        <v>11</v>
      </c>
      <c r="C9450" t="s">
        <v>438</v>
      </c>
      <c r="D9450" t="s">
        <v>387</v>
      </c>
      <c r="E9450" t="s">
        <v>33</v>
      </c>
      <c r="F9450" t="s">
        <v>41</v>
      </c>
      <c r="G9450">
        <v>77</v>
      </c>
      <c r="H9450">
        <v>63</v>
      </c>
      <c r="I9450" t="str">
        <f>INDEX('DATA - Teams'!$C:$C,MATCH(C9450,'DATA - Teams'!$B:$B,0))</f>
        <v>KAPPAZ</v>
      </c>
    </row>
    <row r="9451" spans="1:9" x14ac:dyDescent="0.2">
      <c r="A9451">
        <v>2019</v>
      </c>
      <c r="B9451">
        <v>11</v>
      </c>
      <c r="C9451" t="s">
        <v>438</v>
      </c>
      <c r="D9451" t="s">
        <v>1000</v>
      </c>
      <c r="E9451" t="s">
        <v>33</v>
      </c>
      <c r="F9451" t="s">
        <v>38</v>
      </c>
      <c r="G9451">
        <v>95</v>
      </c>
      <c r="H9451">
        <v>62</v>
      </c>
      <c r="I9451" t="str">
        <f>INDEX('DATA - Teams'!$C:$C,MATCH(C9451,'DATA - Teams'!$B:$B,0))</f>
        <v>KAPPAZ</v>
      </c>
    </row>
    <row r="9452" spans="1:9" x14ac:dyDescent="0.2">
      <c r="A9452">
        <v>2019</v>
      </c>
      <c r="B9452">
        <v>11</v>
      </c>
      <c r="C9452" t="s">
        <v>438</v>
      </c>
      <c r="D9452" t="s">
        <v>350</v>
      </c>
      <c r="E9452" t="s">
        <v>17</v>
      </c>
      <c r="F9452" t="s">
        <v>41</v>
      </c>
      <c r="G9452">
        <v>64</v>
      </c>
      <c r="H9452">
        <v>91</v>
      </c>
      <c r="I9452" t="str">
        <f>INDEX('DATA - Teams'!$C:$C,MATCH(C9452,'DATA - Teams'!$B:$B,0))</f>
        <v>KAPPAZ</v>
      </c>
    </row>
    <row r="9453" spans="1:9" x14ac:dyDescent="0.2">
      <c r="A9453">
        <v>2019</v>
      </c>
      <c r="B9453">
        <v>11</v>
      </c>
      <c r="C9453" t="s">
        <v>438</v>
      </c>
      <c r="D9453" t="s">
        <v>361</v>
      </c>
      <c r="E9453" t="s">
        <v>10</v>
      </c>
      <c r="F9453" t="s">
        <v>38</v>
      </c>
      <c r="G9453">
        <v>0</v>
      </c>
      <c r="H9453">
        <v>97</v>
      </c>
      <c r="I9453" t="str">
        <f>INDEX('DATA - Teams'!$C:$C,MATCH(C9453,'DATA - Teams'!$B:$B,0))</f>
        <v>KAPPAZ</v>
      </c>
    </row>
    <row r="9454" spans="1:9" x14ac:dyDescent="0.2">
      <c r="A9454">
        <v>2019</v>
      </c>
      <c r="B9454">
        <v>11</v>
      </c>
      <c r="C9454" t="s">
        <v>438</v>
      </c>
      <c r="D9454" t="s">
        <v>53</v>
      </c>
      <c r="E9454" t="s">
        <v>24</v>
      </c>
      <c r="F9454" t="s">
        <v>38</v>
      </c>
      <c r="G9454">
        <v>0</v>
      </c>
      <c r="H9454">
        <v>40</v>
      </c>
      <c r="I9454" t="str">
        <f>INDEX('DATA - Teams'!$C:$C,MATCH(C9454,'DATA - Teams'!$B:$B,0))</f>
        <v>KAPPAZ</v>
      </c>
    </row>
    <row r="9455" spans="1:9" x14ac:dyDescent="0.2">
      <c r="A9455">
        <v>2019</v>
      </c>
      <c r="B9455">
        <v>11</v>
      </c>
      <c r="C9455" t="s">
        <v>438</v>
      </c>
      <c r="D9455" t="s">
        <v>65</v>
      </c>
      <c r="E9455" t="s">
        <v>35</v>
      </c>
      <c r="F9455" t="s">
        <v>41</v>
      </c>
      <c r="G9455">
        <v>0</v>
      </c>
      <c r="H9455">
        <v>71</v>
      </c>
      <c r="I9455" t="str">
        <f>INDEX('DATA - Teams'!$C:$C,MATCH(C9455,'DATA - Teams'!$B:$B,0))</f>
        <v>KAPPAZ</v>
      </c>
    </row>
    <row r="9456" spans="1:9" x14ac:dyDescent="0.2">
      <c r="A9456">
        <v>2019</v>
      </c>
      <c r="B9456">
        <v>11</v>
      </c>
      <c r="C9456" t="s">
        <v>438</v>
      </c>
      <c r="D9456" t="s">
        <v>74</v>
      </c>
      <c r="E9456" t="s">
        <v>35</v>
      </c>
      <c r="F9456" t="s">
        <v>41</v>
      </c>
      <c r="G9456">
        <v>0</v>
      </c>
      <c r="H9456">
        <v>67</v>
      </c>
      <c r="I9456" t="str">
        <f>INDEX('DATA - Teams'!$C:$C,MATCH(C9456,'DATA - Teams'!$B:$B,0))</f>
        <v>KAPPAZ</v>
      </c>
    </row>
    <row r="9457" spans="1:9" x14ac:dyDescent="0.2">
      <c r="A9457">
        <v>2019</v>
      </c>
      <c r="B9457">
        <v>11</v>
      </c>
      <c r="C9457" t="s">
        <v>438</v>
      </c>
      <c r="D9457" t="s">
        <v>298</v>
      </c>
      <c r="E9457" t="s">
        <v>22</v>
      </c>
      <c r="F9457" t="s">
        <v>38</v>
      </c>
      <c r="G9457">
        <v>0</v>
      </c>
      <c r="H9457">
        <v>124</v>
      </c>
      <c r="I9457" t="str">
        <f>INDEX('DATA - Teams'!$C:$C,MATCH(C9457,'DATA - Teams'!$B:$B,0))</f>
        <v>KAPPAZ</v>
      </c>
    </row>
    <row r="9458" spans="1:9" x14ac:dyDescent="0.2">
      <c r="A9458">
        <v>2019</v>
      </c>
      <c r="B9458">
        <v>11</v>
      </c>
      <c r="C9458" t="s">
        <v>438</v>
      </c>
      <c r="D9458" t="s">
        <v>68</v>
      </c>
      <c r="E9458" t="s">
        <v>14</v>
      </c>
      <c r="F9458" t="s">
        <v>59</v>
      </c>
      <c r="G9458">
        <v>101</v>
      </c>
      <c r="H9458">
        <v>0</v>
      </c>
      <c r="I9458" t="str">
        <f>INDEX('DATA - Teams'!$C:$C,MATCH(C9458,'DATA - Teams'!$B:$B,0))</f>
        <v>KAPPAZ</v>
      </c>
    </row>
    <row r="9459" spans="1:9" x14ac:dyDescent="0.2">
      <c r="A9459">
        <v>2019</v>
      </c>
      <c r="B9459">
        <v>11</v>
      </c>
      <c r="C9459" t="s">
        <v>438</v>
      </c>
      <c r="D9459" t="s">
        <v>1064</v>
      </c>
      <c r="E9459" t="s">
        <v>36</v>
      </c>
      <c r="F9459" t="s">
        <v>59</v>
      </c>
      <c r="G9459">
        <v>107</v>
      </c>
      <c r="H9459">
        <v>0</v>
      </c>
      <c r="I9459" t="str">
        <f>INDEX('DATA - Teams'!$C:$C,MATCH(C9459,'DATA - Teams'!$B:$B,0))</f>
        <v>KAPPAZ</v>
      </c>
    </row>
    <row r="9460" spans="1:9" x14ac:dyDescent="0.2">
      <c r="A9460">
        <v>2019</v>
      </c>
      <c r="B9460">
        <v>11</v>
      </c>
      <c r="C9460" t="s">
        <v>438</v>
      </c>
      <c r="D9460" t="s">
        <v>46</v>
      </c>
      <c r="E9460" t="s">
        <v>10</v>
      </c>
      <c r="F9460" t="s">
        <v>59</v>
      </c>
      <c r="G9460">
        <v>0</v>
      </c>
      <c r="H9460">
        <v>0</v>
      </c>
      <c r="I9460" t="str">
        <f>INDEX('DATA - Teams'!$C:$C,MATCH(C9460,'DATA - Teams'!$B:$B,0))</f>
        <v>KAPPAZ</v>
      </c>
    </row>
    <row r="9461" spans="1:9" x14ac:dyDescent="0.2">
      <c r="A9461">
        <v>2019</v>
      </c>
      <c r="B9461">
        <v>11</v>
      </c>
      <c r="C9461" t="s">
        <v>438</v>
      </c>
      <c r="D9461" t="s">
        <v>180</v>
      </c>
      <c r="E9461" t="s">
        <v>16</v>
      </c>
      <c r="F9461" t="s">
        <v>59</v>
      </c>
      <c r="G9461">
        <v>0</v>
      </c>
      <c r="H9461">
        <v>115</v>
      </c>
      <c r="I9461" t="str">
        <f>INDEX('DATA - Teams'!$C:$C,MATCH(C9461,'DATA - Teams'!$B:$B,0))</f>
        <v>KAPPAZ</v>
      </c>
    </row>
    <row r="9462" spans="1:9" x14ac:dyDescent="0.2">
      <c r="A9462">
        <v>2019</v>
      </c>
      <c r="B9462">
        <v>11</v>
      </c>
      <c r="C9462" t="s">
        <v>434</v>
      </c>
      <c r="D9462" t="s">
        <v>244</v>
      </c>
      <c r="E9462" t="s">
        <v>20</v>
      </c>
      <c r="F9462" t="s">
        <v>41</v>
      </c>
      <c r="G9462">
        <v>98</v>
      </c>
      <c r="H9462">
        <v>69</v>
      </c>
      <c r="I9462" t="str">
        <f>INDEX('DATA - Teams'!$C:$C,MATCH(C9462,'DATA - Teams'!$B:$B,0))</f>
        <v>CHIEF</v>
      </c>
    </row>
    <row r="9463" spans="1:9" x14ac:dyDescent="0.2">
      <c r="A9463">
        <v>2019</v>
      </c>
      <c r="B9463">
        <v>11</v>
      </c>
      <c r="C9463" t="s">
        <v>434</v>
      </c>
      <c r="D9463" t="s">
        <v>286</v>
      </c>
      <c r="E9463" t="s">
        <v>20</v>
      </c>
      <c r="F9463" t="s">
        <v>38</v>
      </c>
      <c r="G9463">
        <v>91</v>
      </c>
      <c r="H9463">
        <v>91</v>
      </c>
      <c r="I9463" t="str">
        <f>INDEX('DATA - Teams'!$C:$C,MATCH(C9463,'DATA - Teams'!$B:$B,0))</f>
        <v>CHIEF</v>
      </c>
    </row>
    <row r="9464" spans="1:9" x14ac:dyDescent="0.2">
      <c r="A9464">
        <v>2019</v>
      </c>
      <c r="B9464">
        <v>11</v>
      </c>
      <c r="C9464" t="s">
        <v>434</v>
      </c>
      <c r="D9464" t="s">
        <v>98</v>
      </c>
      <c r="E9464" t="s">
        <v>14</v>
      </c>
      <c r="F9464" t="s">
        <v>43</v>
      </c>
      <c r="G9464">
        <v>94</v>
      </c>
      <c r="H9464">
        <v>57</v>
      </c>
      <c r="I9464" t="str">
        <f>INDEX('DATA - Teams'!$C:$C,MATCH(C9464,'DATA - Teams'!$B:$B,0))</f>
        <v>CHIEF</v>
      </c>
    </row>
    <row r="9465" spans="1:9" x14ac:dyDescent="0.2">
      <c r="A9465">
        <v>2019</v>
      </c>
      <c r="B9465">
        <v>11</v>
      </c>
      <c r="C9465" t="s">
        <v>434</v>
      </c>
      <c r="D9465" t="s">
        <v>352</v>
      </c>
      <c r="E9465" t="s">
        <v>18</v>
      </c>
      <c r="F9465" t="s">
        <v>43</v>
      </c>
      <c r="G9465">
        <v>115</v>
      </c>
      <c r="H9465">
        <v>131</v>
      </c>
      <c r="I9465" t="str">
        <f>INDEX('DATA - Teams'!$C:$C,MATCH(C9465,'DATA - Teams'!$B:$B,0))</f>
        <v>CHIEF</v>
      </c>
    </row>
    <row r="9466" spans="1:9" x14ac:dyDescent="0.2">
      <c r="A9466">
        <v>2019</v>
      </c>
      <c r="B9466">
        <v>11</v>
      </c>
      <c r="C9466" t="s">
        <v>434</v>
      </c>
      <c r="D9466" t="s">
        <v>301</v>
      </c>
      <c r="E9466" t="s">
        <v>27</v>
      </c>
      <c r="F9466" t="s">
        <v>41</v>
      </c>
      <c r="G9466">
        <v>99</v>
      </c>
      <c r="H9466">
        <v>89</v>
      </c>
      <c r="I9466" t="str">
        <f>INDEX('DATA - Teams'!$C:$C,MATCH(C9466,'DATA - Teams'!$B:$B,0))</f>
        <v>CHIEF</v>
      </c>
    </row>
    <row r="9467" spans="1:9" x14ac:dyDescent="0.2">
      <c r="A9467">
        <v>2019</v>
      </c>
      <c r="B9467">
        <v>11</v>
      </c>
      <c r="C9467" t="s">
        <v>434</v>
      </c>
      <c r="D9467" t="s">
        <v>275</v>
      </c>
      <c r="E9467" t="s">
        <v>23</v>
      </c>
      <c r="F9467" t="s">
        <v>38</v>
      </c>
      <c r="G9467">
        <v>92</v>
      </c>
      <c r="H9467">
        <v>110</v>
      </c>
      <c r="I9467" t="str">
        <f>INDEX('DATA - Teams'!$C:$C,MATCH(C9467,'DATA - Teams'!$B:$B,0))</f>
        <v>CHIEF</v>
      </c>
    </row>
    <row r="9468" spans="1:9" x14ac:dyDescent="0.2">
      <c r="A9468">
        <v>2019</v>
      </c>
      <c r="B9468">
        <v>11</v>
      </c>
      <c r="C9468" t="s">
        <v>434</v>
      </c>
      <c r="D9468" t="s">
        <v>132</v>
      </c>
      <c r="E9468" t="s">
        <v>23</v>
      </c>
      <c r="F9468" t="s">
        <v>41</v>
      </c>
      <c r="G9468">
        <v>104</v>
      </c>
      <c r="H9468">
        <v>133</v>
      </c>
      <c r="I9468" t="str">
        <f>INDEX('DATA - Teams'!$C:$C,MATCH(C9468,'DATA - Teams'!$B:$B,0))</f>
        <v>CHIEF</v>
      </c>
    </row>
    <row r="9469" spans="1:9" x14ac:dyDescent="0.2">
      <c r="A9469">
        <v>2019</v>
      </c>
      <c r="B9469">
        <v>11</v>
      </c>
      <c r="C9469" t="s">
        <v>434</v>
      </c>
      <c r="D9469" t="s">
        <v>192</v>
      </c>
      <c r="E9469" t="s">
        <v>31</v>
      </c>
      <c r="F9469" t="s">
        <v>43</v>
      </c>
      <c r="G9469">
        <v>92</v>
      </c>
      <c r="H9469">
        <v>95</v>
      </c>
      <c r="I9469" t="str">
        <f>INDEX('DATA - Teams'!$C:$C,MATCH(C9469,'DATA - Teams'!$B:$B,0))</f>
        <v>CHIEF</v>
      </c>
    </row>
    <row r="9470" spans="1:9" x14ac:dyDescent="0.2">
      <c r="A9470">
        <v>2019</v>
      </c>
      <c r="B9470">
        <v>11</v>
      </c>
      <c r="C9470" t="s">
        <v>434</v>
      </c>
      <c r="D9470" t="s">
        <v>398</v>
      </c>
      <c r="E9470" t="s">
        <v>28</v>
      </c>
      <c r="F9470" t="s">
        <v>41</v>
      </c>
      <c r="G9470">
        <v>96</v>
      </c>
      <c r="H9470">
        <v>88</v>
      </c>
      <c r="I9470" t="str">
        <f>INDEX('DATA - Teams'!$C:$C,MATCH(C9470,'DATA - Teams'!$B:$B,0))</f>
        <v>CHIEF</v>
      </c>
    </row>
    <row r="9471" spans="1:9" x14ac:dyDescent="0.2">
      <c r="A9471">
        <v>2019</v>
      </c>
      <c r="B9471">
        <v>11</v>
      </c>
      <c r="C9471" t="s">
        <v>434</v>
      </c>
      <c r="D9471" t="s">
        <v>122</v>
      </c>
      <c r="E9471" t="s">
        <v>32</v>
      </c>
      <c r="F9471" t="s">
        <v>52</v>
      </c>
      <c r="G9471">
        <v>71</v>
      </c>
      <c r="H9471">
        <v>53</v>
      </c>
      <c r="I9471" t="str">
        <f>INDEX('DATA - Teams'!$C:$C,MATCH(C9471,'DATA - Teams'!$B:$B,0))</f>
        <v>CHIEF</v>
      </c>
    </row>
    <row r="9472" spans="1:9" x14ac:dyDescent="0.2">
      <c r="A9472">
        <v>2019</v>
      </c>
      <c r="B9472">
        <v>11</v>
      </c>
      <c r="C9472" t="s">
        <v>434</v>
      </c>
      <c r="D9472" t="s">
        <v>185</v>
      </c>
      <c r="E9472" t="s">
        <v>32</v>
      </c>
      <c r="F9472" t="s">
        <v>43</v>
      </c>
      <c r="G9472">
        <v>87</v>
      </c>
      <c r="H9472">
        <v>82</v>
      </c>
      <c r="I9472" t="str">
        <f>INDEX('DATA - Teams'!$C:$C,MATCH(C9472,'DATA - Teams'!$B:$B,0))</f>
        <v>CHIEF</v>
      </c>
    </row>
    <row r="9473" spans="1:9" x14ac:dyDescent="0.2">
      <c r="A9473">
        <v>2019</v>
      </c>
      <c r="B9473">
        <v>11</v>
      </c>
      <c r="C9473" t="s">
        <v>434</v>
      </c>
      <c r="D9473" t="s">
        <v>124</v>
      </c>
      <c r="E9473" t="s">
        <v>24</v>
      </c>
      <c r="F9473" t="s">
        <v>41</v>
      </c>
      <c r="G9473">
        <v>0</v>
      </c>
      <c r="H9473">
        <v>145</v>
      </c>
      <c r="I9473" t="str">
        <f>INDEX('DATA - Teams'!$C:$C,MATCH(C9473,'DATA - Teams'!$B:$B,0))</f>
        <v>CHIEF</v>
      </c>
    </row>
    <row r="9474" spans="1:9" x14ac:dyDescent="0.2">
      <c r="A9474">
        <v>2019</v>
      </c>
      <c r="B9474">
        <v>11</v>
      </c>
      <c r="C9474" t="s">
        <v>434</v>
      </c>
      <c r="D9474" t="s">
        <v>358</v>
      </c>
      <c r="E9474" t="s">
        <v>21</v>
      </c>
      <c r="F9474" t="s">
        <v>43</v>
      </c>
      <c r="G9474">
        <v>0</v>
      </c>
      <c r="H9474">
        <v>62</v>
      </c>
      <c r="I9474" t="str">
        <f>INDEX('DATA - Teams'!$C:$C,MATCH(C9474,'DATA - Teams'!$B:$B,0))</f>
        <v>CHIEF</v>
      </c>
    </row>
    <row r="9475" spans="1:9" x14ac:dyDescent="0.2">
      <c r="A9475">
        <v>2019</v>
      </c>
      <c r="B9475">
        <v>11</v>
      </c>
      <c r="C9475" t="s">
        <v>434</v>
      </c>
      <c r="D9475" t="s">
        <v>297</v>
      </c>
      <c r="E9475" t="s">
        <v>21</v>
      </c>
      <c r="F9475" t="s">
        <v>38</v>
      </c>
      <c r="G9475">
        <v>0</v>
      </c>
      <c r="H9475">
        <v>61</v>
      </c>
      <c r="I9475" t="str">
        <f>INDEX('DATA - Teams'!$C:$C,MATCH(C9475,'DATA - Teams'!$B:$B,0))</f>
        <v>CHIEF</v>
      </c>
    </row>
    <row r="9476" spans="1:9" x14ac:dyDescent="0.2">
      <c r="A9476">
        <v>2019</v>
      </c>
      <c r="B9476">
        <v>11</v>
      </c>
      <c r="C9476" t="s">
        <v>434</v>
      </c>
      <c r="D9476" t="s">
        <v>37</v>
      </c>
      <c r="E9476" t="s">
        <v>21</v>
      </c>
      <c r="F9476" t="s">
        <v>38</v>
      </c>
      <c r="G9476">
        <v>0</v>
      </c>
      <c r="H9476">
        <v>57</v>
      </c>
      <c r="I9476" t="str">
        <f>INDEX('DATA - Teams'!$C:$C,MATCH(C9476,'DATA - Teams'!$B:$B,0))</f>
        <v>CHIEF</v>
      </c>
    </row>
    <row r="9477" spans="1:9" x14ac:dyDescent="0.2">
      <c r="A9477">
        <v>2019</v>
      </c>
      <c r="B9477">
        <v>11</v>
      </c>
      <c r="C9477" t="s">
        <v>434</v>
      </c>
      <c r="D9477" t="s">
        <v>140</v>
      </c>
      <c r="E9477" t="s">
        <v>35</v>
      </c>
      <c r="F9477" t="s">
        <v>38</v>
      </c>
      <c r="G9477">
        <v>0</v>
      </c>
      <c r="H9477">
        <v>73</v>
      </c>
      <c r="I9477" t="str">
        <f>INDEX('DATA - Teams'!$C:$C,MATCH(C9477,'DATA - Teams'!$B:$B,0))</f>
        <v>CHIEF</v>
      </c>
    </row>
    <row r="9478" spans="1:9" x14ac:dyDescent="0.2">
      <c r="A9478">
        <v>2019</v>
      </c>
      <c r="B9478">
        <v>11</v>
      </c>
      <c r="C9478" t="s">
        <v>434</v>
      </c>
      <c r="D9478" t="s">
        <v>293</v>
      </c>
      <c r="E9478" t="s">
        <v>22</v>
      </c>
      <c r="F9478" t="s">
        <v>41</v>
      </c>
      <c r="G9478">
        <v>0</v>
      </c>
      <c r="H9478">
        <v>83</v>
      </c>
      <c r="I9478" t="str">
        <f>INDEX('DATA - Teams'!$C:$C,MATCH(C9478,'DATA - Teams'!$B:$B,0))</f>
        <v>CHIEF</v>
      </c>
    </row>
    <row r="9479" spans="1:9" x14ac:dyDescent="0.2">
      <c r="A9479">
        <v>2019</v>
      </c>
      <c r="B9479">
        <v>11</v>
      </c>
      <c r="C9479" t="s">
        <v>434</v>
      </c>
      <c r="D9479" t="s">
        <v>239</v>
      </c>
      <c r="E9479" t="s">
        <v>22</v>
      </c>
      <c r="F9479" t="s">
        <v>41</v>
      </c>
      <c r="G9479">
        <v>0</v>
      </c>
      <c r="H9479">
        <v>72</v>
      </c>
      <c r="I9479" t="str">
        <f>INDEX('DATA - Teams'!$C:$C,MATCH(C9479,'DATA - Teams'!$B:$B,0))</f>
        <v>CHIEF</v>
      </c>
    </row>
    <row r="9480" spans="1:9" x14ac:dyDescent="0.2">
      <c r="A9480">
        <v>2019</v>
      </c>
      <c r="B9480">
        <v>11</v>
      </c>
      <c r="C9480" t="s">
        <v>434</v>
      </c>
      <c r="D9480" t="s">
        <v>383</v>
      </c>
      <c r="E9480" t="s">
        <v>27</v>
      </c>
      <c r="F9480" t="s">
        <v>59</v>
      </c>
      <c r="G9480">
        <v>67</v>
      </c>
      <c r="H9480">
        <v>85</v>
      </c>
      <c r="I9480" t="str">
        <f>INDEX('DATA - Teams'!$C:$C,MATCH(C9480,'DATA - Teams'!$B:$B,0))</f>
        <v>CHIEF</v>
      </c>
    </row>
    <row r="9481" spans="1:9" x14ac:dyDescent="0.2">
      <c r="A9481">
        <v>2019</v>
      </c>
      <c r="B9481">
        <v>11</v>
      </c>
      <c r="C9481" t="s">
        <v>434</v>
      </c>
      <c r="D9481" t="s">
        <v>82</v>
      </c>
      <c r="E9481" t="s">
        <v>23</v>
      </c>
      <c r="F9481" t="s">
        <v>59</v>
      </c>
      <c r="G9481">
        <v>93</v>
      </c>
      <c r="H9481">
        <v>104</v>
      </c>
      <c r="I9481" t="str">
        <f>INDEX('DATA - Teams'!$C:$C,MATCH(C9481,'DATA - Teams'!$B:$B,0))</f>
        <v>CHIEF</v>
      </c>
    </row>
    <row r="9482" spans="1:9" x14ac:dyDescent="0.2">
      <c r="A9482">
        <v>2019</v>
      </c>
      <c r="B9482">
        <v>11</v>
      </c>
      <c r="C9482" t="s">
        <v>434</v>
      </c>
      <c r="D9482" t="s">
        <v>83</v>
      </c>
      <c r="E9482" t="s">
        <v>10</v>
      </c>
      <c r="F9482" t="s">
        <v>59</v>
      </c>
      <c r="G9482">
        <v>0</v>
      </c>
      <c r="H9482">
        <v>88</v>
      </c>
      <c r="I9482" t="str">
        <f>INDEX('DATA - Teams'!$C:$C,MATCH(C9482,'DATA - Teams'!$B:$B,0))</f>
        <v>CHIEF</v>
      </c>
    </row>
    <row r="9483" spans="1:9" x14ac:dyDescent="0.2">
      <c r="A9483">
        <v>2019</v>
      </c>
      <c r="B9483">
        <v>11</v>
      </c>
      <c r="C9483" t="s">
        <v>434</v>
      </c>
      <c r="D9483" t="s">
        <v>983</v>
      </c>
      <c r="E9483" t="s">
        <v>16</v>
      </c>
      <c r="F9483" t="s">
        <v>59</v>
      </c>
      <c r="G9483">
        <v>0</v>
      </c>
      <c r="H9483">
        <v>81</v>
      </c>
      <c r="I9483" t="str">
        <f>INDEX('DATA - Teams'!$C:$C,MATCH(C9483,'DATA - Teams'!$B:$B,0))</f>
        <v>CHIEF</v>
      </c>
    </row>
    <row r="9484" spans="1:9" x14ac:dyDescent="0.2">
      <c r="A9484">
        <v>2019</v>
      </c>
      <c r="B9484">
        <v>11</v>
      </c>
      <c r="C9484" t="s">
        <v>7</v>
      </c>
      <c r="D9484" t="s">
        <v>137</v>
      </c>
      <c r="E9484" t="s">
        <v>14</v>
      </c>
      <c r="F9484" t="s">
        <v>38</v>
      </c>
      <c r="G9484">
        <v>76</v>
      </c>
      <c r="H9484">
        <v>86</v>
      </c>
      <c r="I9484" t="str">
        <f>INDEX('DATA - Teams'!$C:$C,MATCH(C9484,'DATA - Teams'!$B:$B,0))</f>
        <v>JMERC</v>
      </c>
    </row>
    <row r="9485" spans="1:9" x14ac:dyDescent="0.2">
      <c r="A9485">
        <v>2019</v>
      </c>
      <c r="B9485">
        <v>11</v>
      </c>
      <c r="C9485" t="s">
        <v>7</v>
      </c>
      <c r="D9485" t="s">
        <v>336</v>
      </c>
      <c r="E9485" t="s">
        <v>18</v>
      </c>
      <c r="F9485" t="s">
        <v>38</v>
      </c>
      <c r="G9485">
        <v>100</v>
      </c>
      <c r="H9485">
        <v>102</v>
      </c>
      <c r="I9485" t="str">
        <f>INDEX('DATA - Teams'!$C:$C,MATCH(C9485,'DATA - Teams'!$B:$B,0))</f>
        <v>JMERC</v>
      </c>
    </row>
    <row r="9486" spans="1:9" x14ac:dyDescent="0.2">
      <c r="A9486">
        <v>2019</v>
      </c>
      <c r="B9486">
        <v>11</v>
      </c>
      <c r="C9486" t="s">
        <v>7</v>
      </c>
      <c r="D9486" t="s">
        <v>445</v>
      </c>
      <c r="E9486" t="s">
        <v>18</v>
      </c>
      <c r="F9486" t="s">
        <v>41</v>
      </c>
      <c r="G9486">
        <v>114</v>
      </c>
      <c r="H9486">
        <v>79</v>
      </c>
      <c r="I9486" t="str">
        <f>INDEX('DATA - Teams'!$C:$C,MATCH(C9486,'DATA - Teams'!$B:$B,0))</f>
        <v>JMERC</v>
      </c>
    </row>
    <row r="9487" spans="1:9" x14ac:dyDescent="0.2">
      <c r="A9487">
        <v>2019</v>
      </c>
      <c r="B9487">
        <v>11</v>
      </c>
      <c r="C9487" t="s">
        <v>7</v>
      </c>
      <c r="D9487" t="s">
        <v>134</v>
      </c>
      <c r="E9487" t="s">
        <v>27</v>
      </c>
      <c r="F9487" t="s">
        <v>43</v>
      </c>
      <c r="G9487">
        <v>84</v>
      </c>
      <c r="H9487">
        <v>70</v>
      </c>
      <c r="I9487" t="str">
        <f>INDEX('DATA - Teams'!$C:$C,MATCH(C9487,'DATA - Teams'!$B:$B,0))</f>
        <v>JMERC</v>
      </c>
    </row>
    <row r="9488" spans="1:9" x14ac:dyDescent="0.2">
      <c r="A9488">
        <v>2019</v>
      </c>
      <c r="B9488">
        <v>11</v>
      </c>
      <c r="C9488" t="s">
        <v>7</v>
      </c>
      <c r="D9488" t="s">
        <v>388</v>
      </c>
      <c r="E9488" t="s">
        <v>23</v>
      </c>
      <c r="F9488" t="s">
        <v>41</v>
      </c>
      <c r="G9488">
        <v>95</v>
      </c>
      <c r="H9488">
        <v>94</v>
      </c>
      <c r="I9488" t="str">
        <f>INDEX('DATA - Teams'!$C:$C,MATCH(C9488,'DATA - Teams'!$B:$B,0))</f>
        <v>JMERC</v>
      </c>
    </row>
    <row r="9489" spans="1:9" x14ac:dyDescent="0.2">
      <c r="A9489">
        <v>2019</v>
      </c>
      <c r="B9489">
        <v>11</v>
      </c>
      <c r="C9489" t="s">
        <v>7</v>
      </c>
      <c r="D9489" t="s">
        <v>171</v>
      </c>
      <c r="E9489" t="s">
        <v>31</v>
      </c>
      <c r="F9489" t="s">
        <v>38</v>
      </c>
      <c r="G9489">
        <v>90</v>
      </c>
      <c r="H9489">
        <v>65</v>
      </c>
      <c r="I9489" t="str">
        <f>INDEX('DATA - Teams'!$C:$C,MATCH(C9489,'DATA - Teams'!$B:$B,0))</f>
        <v>JMERC</v>
      </c>
    </row>
    <row r="9490" spans="1:9" x14ac:dyDescent="0.2">
      <c r="A9490">
        <v>2019</v>
      </c>
      <c r="B9490">
        <v>11</v>
      </c>
      <c r="C9490" t="s">
        <v>7</v>
      </c>
      <c r="D9490" t="s">
        <v>1065</v>
      </c>
      <c r="E9490" t="s">
        <v>28</v>
      </c>
      <c r="F9490" t="s">
        <v>52</v>
      </c>
      <c r="G9490">
        <v>84</v>
      </c>
      <c r="H9490">
        <v>52</v>
      </c>
      <c r="I9490" t="str">
        <f>INDEX('DATA - Teams'!$C:$C,MATCH(C9490,'DATA - Teams'!$B:$B,0))</f>
        <v>JMERC</v>
      </c>
    </row>
    <row r="9491" spans="1:9" x14ac:dyDescent="0.2">
      <c r="A9491">
        <v>2019</v>
      </c>
      <c r="B9491">
        <v>11</v>
      </c>
      <c r="C9491" t="s">
        <v>7</v>
      </c>
      <c r="D9491" t="s">
        <v>248</v>
      </c>
      <c r="E9491" t="s">
        <v>28</v>
      </c>
      <c r="F9491" t="s">
        <v>43</v>
      </c>
      <c r="G9491">
        <v>95</v>
      </c>
      <c r="H9491">
        <v>96</v>
      </c>
      <c r="I9491" t="str">
        <f>INDEX('DATA - Teams'!$C:$C,MATCH(C9491,'DATA - Teams'!$B:$B,0))</f>
        <v>JMERC</v>
      </c>
    </row>
    <row r="9492" spans="1:9" x14ac:dyDescent="0.2">
      <c r="A9492">
        <v>2019</v>
      </c>
      <c r="B9492">
        <v>11</v>
      </c>
      <c r="C9492" t="s">
        <v>7</v>
      </c>
      <c r="D9492" t="s">
        <v>302</v>
      </c>
      <c r="E9492" t="s">
        <v>36</v>
      </c>
      <c r="F9492" t="s">
        <v>41</v>
      </c>
      <c r="G9492">
        <v>123</v>
      </c>
      <c r="H9492">
        <v>135</v>
      </c>
      <c r="I9492" t="str">
        <f>INDEX('DATA - Teams'!$C:$C,MATCH(C9492,'DATA - Teams'!$B:$B,0))</f>
        <v>JMERC</v>
      </c>
    </row>
    <row r="9493" spans="1:9" x14ac:dyDescent="0.2">
      <c r="A9493">
        <v>2019</v>
      </c>
      <c r="B9493">
        <v>11</v>
      </c>
      <c r="C9493" t="s">
        <v>7</v>
      </c>
      <c r="D9493" t="s">
        <v>291</v>
      </c>
      <c r="E9493" t="s">
        <v>36</v>
      </c>
      <c r="F9493" t="s">
        <v>41</v>
      </c>
      <c r="G9493">
        <v>73</v>
      </c>
      <c r="H9493">
        <v>75</v>
      </c>
      <c r="I9493" t="str">
        <f>INDEX('DATA - Teams'!$C:$C,MATCH(C9493,'DATA - Teams'!$B:$B,0))</f>
        <v>JMERC</v>
      </c>
    </row>
    <row r="9494" spans="1:9" x14ac:dyDescent="0.2">
      <c r="A9494">
        <v>2019</v>
      </c>
      <c r="B9494">
        <v>11</v>
      </c>
      <c r="C9494" t="s">
        <v>7</v>
      </c>
      <c r="D9494" t="s">
        <v>451</v>
      </c>
      <c r="E9494" t="s">
        <v>33</v>
      </c>
      <c r="F9494" t="s">
        <v>41</v>
      </c>
      <c r="G9494">
        <v>71</v>
      </c>
      <c r="H9494">
        <v>75</v>
      </c>
      <c r="I9494" t="str">
        <f>INDEX('DATA - Teams'!$C:$C,MATCH(C9494,'DATA - Teams'!$B:$B,0))</f>
        <v>JMERC</v>
      </c>
    </row>
    <row r="9495" spans="1:9" x14ac:dyDescent="0.2">
      <c r="A9495">
        <v>2019</v>
      </c>
      <c r="B9495">
        <v>11</v>
      </c>
      <c r="C9495" t="s">
        <v>7</v>
      </c>
      <c r="D9495" t="s">
        <v>115</v>
      </c>
      <c r="E9495" t="s">
        <v>33</v>
      </c>
      <c r="F9495" t="s">
        <v>43</v>
      </c>
      <c r="G9495">
        <v>65</v>
      </c>
      <c r="H9495">
        <v>82</v>
      </c>
      <c r="I9495" t="str">
        <f>INDEX('DATA - Teams'!$C:$C,MATCH(C9495,'DATA - Teams'!$B:$B,0))</f>
        <v>JMERC</v>
      </c>
    </row>
    <row r="9496" spans="1:9" x14ac:dyDescent="0.2">
      <c r="A9496">
        <v>2019</v>
      </c>
      <c r="B9496">
        <v>11</v>
      </c>
      <c r="C9496" t="s">
        <v>7</v>
      </c>
      <c r="D9496" t="s">
        <v>77</v>
      </c>
      <c r="E9496" t="s">
        <v>10</v>
      </c>
      <c r="F9496" t="s">
        <v>43</v>
      </c>
      <c r="G9496">
        <v>0</v>
      </c>
      <c r="H9496">
        <v>101</v>
      </c>
      <c r="I9496" t="str">
        <f>INDEX('DATA - Teams'!$C:$C,MATCH(C9496,'DATA - Teams'!$B:$B,0))</f>
        <v>JMERC</v>
      </c>
    </row>
    <row r="9497" spans="1:9" x14ac:dyDescent="0.2">
      <c r="A9497">
        <v>2019</v>
      </c>
      <c r="B9497">
        <v>11</v>
      </c>
      <c r="C9497" t="s">
        <v>7</v>
      </c>
      <c r="D9497" t="s">
        <v>258</v>
      </c>
      <c r="E9497" t="s">
        <v>24</v>
      </c>
      <c r="F9497" t="s">
        <v>41</v>
      </c>
      <c r="G9497">
        <v>0</v>
      </c>
      <c r="H9497">
        <v>100</v>
      </c>
      <c r="I9497" t="str">
        <f>INDEX('DATA - Teams'!$C:$C,MATCH(C9497,'DATA - Teams'!$B:$B,0))</f>
        <v>JMERC</v>
      </c>
    </row>
    <row r="9498" spans="1:9" x14ac:dyDescent="0.2">
      <c r="A9498">
        <v>2019</v>
      </c>
      <c r="B9498">
        <v>11</v>
      </c>
      <c r="C9498" t="s">
        <v>7</v>
      </c>
      <c r="D9498" t="s">
        <v>281</v>
      </c>
      <c r="E9498" t="s">
        <v>21</v>
      </c>
      <c r="F9498" t="s">
        <v>38</v>
      </c>
      <c r="G9498">
        <v>0</v>
      </c>
      <c r="H9498">
        <v>43</v>
      </c>
      <c r="I9498" t="str">
        <f>INDEX('DATA - Teams'!$C:$C,MATCH(C9498,'DATA - Teams'!$B:$B,0))</f>
        <v>JMERC</v>
      </c>
    </row>
    <row r="9499" spans="1:9" x14ac:dyDescent="0.2">
      <c r="A9499">
        <v>2019</v>
      </c>
      <c r="B9499">
        <v>11</v>
      </c>
      <c r="C9499" t="s">
        <v>7</v>
      </c>
      <c r="D9499" t="s">
        <v>179</v>
      </c>
      <c r="E9499" t="s">
        <v>35</v>
      </c>
      <c r="F9499" t="s">
        <v>38</v>
      </c>
      <c r="G9499">
        <v>0</v>
      </c>
      <c r="H9499">
        <v>56</v>
      </c>
      <c r="I9499" t="str">
        <f>INDEX('DATA - Teams'!$C:$C,MATCH(C9499,'DATA - Teams'!$B:$B,0))</f>
        <v>JMERC</v>
      </c>
    </row>
    <row r="9500" spans="1:9" x14ac:dyDescent="0.2">
      <c r="A9500">
        <v>2019</v>
      </c>
      <c r="B9500">
        <v>11</v>
      </c>
      <c r="C9500" t="s">
        <v>7</v>
      </c>
      <c r="D9500" t="s">
        <v>39</v>
      </c>
      <c r="E9500" t="s">
        <v>22</v>
      </c>
      <c r="F9500" t="s">
        <v>41</v>
      </c>
      <c r="G9500">
        <v>0</v>
      </c>
      <c r="H9500">
        <v>84</v>
      </c>
      <c r="I9500" t="str">
        <f>INDEX('DATA - Teams'!$C:$C,MATCH(C9500,'DATA - Teams'!$B:$B,0))</f>
        <v>JMERC</v>
      </c>
    </row>
    <row r="9501" spans="1:9" x14ac:dyDescent="0.2">
      <c r="A9501">
        <v>2019</v>
      </c>
      <c r="B9501">
        <v>11</v>
      </c>
      <c r="C9501" t="s">
        <v>7</v>
      </c>
      <c r="D9501" t="s">
        <v>169</v>
      </c>
      <c r="E9501" t="s">
        <v>22</v>
      </c>
      <c r="F9501" t="s">
        <v>43</v>
      </c>
      <c r="G9501">
        <v>0</v>
      </c>
      <c r="H9501">
        <v>53</v>
      </c>
      <c r="I9501" t="str">
        <f>INDEX('DATA - Teams'!$C:$C,MATCH(C9501,'DATA - Teams'!$B:$B,0))</f>
        <v>JMERC</v>
      </c>
    </row>
    <row r="9502" spans="1:9" x14ac:dyDescent="0.2">
      <c r="A9502">
        <v>2019</v>
      </c>
      <c r="B9502">
        <v>11</v>
      </c>
      <c r="C9502" t="s">
        <v>7</v>
      </c>
      <c r="D9502" t="s">
        <v>129</v>
      </c>
      <c r="E9502" t="s">
        <v>20</v>
      </c>
      <c r="F9502" t="s">
        <v>59</v>
      </c>
      <c r="G9502">
        <v>86</v>
      </c>
      <c r="H9502">
        <v>0</v>
      </c>
      <c r="I9502" t="str">
        <f>INDEX('DATA - Teams'!$C:$C,MATCH(C9502,'DATA - Teams'!$B:$B,0))</f>
        <v>JMERC</v>
      </c>
    </row>
    <row r="9503" spans="1:9" x14ac:dyDescent="0.2">
      <c r="A9503">
        <v>2019</v>
      </c>
      <c r="B9503">
        <v>11</v>
      </c>
      <c r="C9503" t="s">
        <v>7</v>
      </c>
      <c r="D9503" t="s">
        <v>306</v>
      </c>
      <c r="E9503" t="s">
        <v>28</v>
      </c>
      <c r="F9503" t="s">
        <v>59</v>
      </c>
      <c r="G9503">
        <v>92</v>
      </c>
      <c r="H9503">
        <v>0</v>
      </c>
      <c r="I9503" t="str">
        <f>INDEX('DATA - Teams'!$C:$C,MATCH(C9503,'DATA - Teams'!$B:$B,0))</f>
        <v>JMERC</v>
      </c>
    </row>
    <row r="9504" spans="1:9" x14ac:dyDescent="0.2">
      <c r="A9504">
        <v>2019</v>
      </c>
      <c r="B9504">
        <v>11</v>
      </c>
      <c r="C9504" t="s">
        <v>7</v>
      </c>
      <c r="D9504" t="s">
        <v>44</v>
      </c>
      <c r="E9504" t="s">
        <v>36</v>
      </c>
      <c r="F9504" t="s">
        <v>59</v>
      </c>
      <c r="G9504">
        <v>77</v>
      </c>
      <c r="H9504">
        <v>0</v>
      </c>
      <c r="I9504" t="str">
        <f>INDEX('DATA - Teams'!$C:$C,MATCH(C9504,'DATA - Teams'!$B:$B,0))</f>
        <v>JMERC</v>
      </c>
    </row>
    <row r="9505" spans="1:9" x14ac:dyDescent="0.2">
      <c r="A9505">
        <v>2019</v>
      </c>
      <c r="B9505">
        <v>11</v>
      </c>
      <c r="C9505" t="s">
        <v>7</v>
      </c>
      <c r="D9505" t="s">
        <v>216</v>
      </c>
      <c r="E9505" t="s">
        <v>21</v>
      </c>
      <c r="F9505" t="s">
        <v>59</v>
      </c>
      <c r="G9505">
        <v>0</v>
      </c>
      <c r="H9505">
        <v>0</v>
      </c>
      <c r="I9505" t="str">
        <f>INDEX('DATA - Teams'!$C:$C,MATCH(C9505,'DATA - Teams'!$B:$B,0))</f>
        <v>JMERC</v>
      </c>
    </row>
    <row r="9506" spans="1:9" x14ac:dyDescent="0.2">
      <c r="A9506">
        <v>2019</v>
      </c>
      <c r="B9506">
        <v>11</v>
      </c>
      <c r="C9506" t="s">
        <v>30</v>
      </c>
      <c r="D9506" t="s">
        <v>320</v>
      </c>
      <c r="E9506" t="s">
        <v>14</v>
      </c>
      <c r="F9506" t="s">
        <v>43</v>
      </c>
      <c r="G9506">
        <v>88</v>
      </c>
      <c r="H9506">
        <v>91</v>
      </c>
      <c r="I9506" t="str">
        <f>INDEX('DATA - Teams'!$C:$C,MATCH(C9506,'DATA - Teams'!$B:$B,0))</f>
        <v>GARTER</v>
      </c>
    </row>
    <row r="9507" spans="1:9" x14ac:dyDescent="0.2">
      <c r="A9507">
        <v>2019</v>
      </c>
      <c r="B9507">
        <v>11</v>
      </c>
      <c r="C9507" t="s">
        <v>30</v>
      </c>
      <c r="D9507" t="s">
        <v>937</v>
      </c>
      <c r="E9507" t="s">
        <v>14</v>
      </c>
      <c r="F9507" t="s">
        <v>38</v>
      </c>
      <c r="G9507">
        <v>77</v>
      </c>
      <c r="H9507">
        <v>85</v>
      </c>
      <c r="I9507" t="str">
        <f>INDEX('DATA - Teams'!$C:$C,MATCH(C9507,'DATA - Teams'!$B:$B,0))</f>
        <v>GARTER</v>
      </c>
    </row>
    <row r="9508" spans="1:9" x14ac:dyDescent="0.2">
      <c r="A9508">
        <v>2019</v>
      </c>
      <c r="B9508">
        <v>11</v>
      </c>
      <c r="C9508" t="s">
        <v>30</v>
      </c>
      <c r="D9508" t="s">
        <v>81</v>
      </c>
      <c r="E9508" t="s">
        <v>31</v>
      </c>
      <c r="F9508" t="s">
        <v>41</v>
      </c>
      <c r="G9508">
        <v>86</v>
      </c>
      <c r="H9508">
        <v>55</v>
      </c>
      <c r="I9508" t="str">
        <f>INDEX('DATA - Teams'!$C:$C,MATCH(C9508,'DATA - Teams'!$B:$B,0))</f>
        <v>GARTER</v>
      </c>
    </row>
    <row r="9509" spans="1:9" x14ac:dyDescent="0.2">
      <c r="A9509">
        <v>2019</v>
      </c>
      <c r="B9509">
        <v>11</v>
      </c>
      <c r="C9509" t="s">
        <v>30</v>
      </c>
      <c r="D9509" t="s">
        <v>175</v>
      </c>
      <c r="E9509" t="s">
        <v>28</v>
      </c>
      <c r="F9509" t="s">
        <v>41</v>
      </c>
      <c r="G9509">
        <v>101</v>
      </c>
      <c r="H9509">
        <v>127</v>
      </c>
      <c r="I9509" t="str">
        <f>INDEX('DATA - Teams'!$C:$C,MATCH(C9509,'DATA - Teams'!$B:$B,0))</f>
        <v>GARTER</v>
      </c>
    </row>
    <row r="9510" spans="1:9" x14ac:dyDescent="0.2">
      <c r="A9510">
        <v>2019</v>
      </c>
      <c r="B9510">
        <v>11</v>
      </c>
      <c r="C9510" t="s">
        <v>30</v>
      </c>
      <c r="D9510" t="s">
        <v>226</v>
      </c>
      <c r="E9510" t="s">
        <v>32</v>
      </c>
      <c r="F9510" t="s">
        <v>43</v>
      </c>
      <c r="G9510">
        <v>94</v>
      </c>
      <c r="H9510">
        <v>65</v>
      </c>
      <c r="I9510" t="str">
        <f>INDEX('DATA - Teams'!$C:$C,MATCH(C9510,'DATA - Teams'!$B:$B,0))</f>
        <v>GARTER</v>
      </c>
    </row>
    <row r="9511" spans="1:9" x14ac:dyDescent="0.2">
      <c r="A9511">
        <v>2019</v>
      </c>
      <c r="B9511">
        <v>11</v>
      </c>
      <c r="C9511" t="s">
        <v>30</v>
      </c>
      <c r="D9511" t="s">
        <v>357</v>
      </c>
      <c r="E9511" t="s">
        <v>32</v>
      </c>
      <c r="F9511" t="s">
        <v>43</v>
      </c>
      <c r="G9511">
        <v>102</v>
      </c>
      <c r="H9511">
        <v>131</v>
      </c>
      <c r="I9511" t="str">
        <f>INDEX('DATA - Teams'!$C:$C,MATCH(C9511,'DATA - Teams'!$B:$B,0))</f>
        <v>GARTER</v>
      </c>
    </row>
    <row r="9512" spans="1:9" x14ac:dyDescent="0.2">
      <c r="A9512">
        <v>2019</v>
      </c>
      <c r="B9512">
        <v>11</v>
      </c>
      <c r="C9512" t="s">
        <v>30</v>
      </c>
      <c r="D9512" t="s">
        <v>131</v>
      </c>
      <c r="E9512" t="s">
        <v>32</v>
      </c>
      <c r="F9512" t="s">
        <v>38</v>
      </c>
      <c r="G9512">
        <v>92</v>
      </c>
      <c r="H9512">
        <v>109</v>
      </c>
      <c r="I9512" t="str">
        <f>INDEX('DATA - Teams'!$C:$C,MATCH(C9512,'DATA - Teams'!$B:$B,0))</f>
        <v>GARTER</v>
      </c>
    </row>
    <row r="9513" spans="1:9" x14ac:dyDescent="0.2">
      <c r="A9513">
        <v>2019</v>
      </c>
      <c r="B9513">
        <v>11</v>
      </c>
      <c r="C9513" t="s">
        <v>30</v>
      </c>
      <c r="D9513" t="s">
        <v>276</v>
      </c>
      <c r="E9513" t="s">
        <v>36</v>
      </c>
      <c r="F9513" t="s">
        <v>43</v>
      </c>
      <c r="G9513">
        <v>91</v>
      </c>
      <c r="H9513">
        <v>135</v>
      </c>
      <c r="I9513" t="str">
        <f>INDEX('DATA - Teams'!$C:$C,MATCH(C9513,'DATA - Teams'!$B:$B,0))</f>
        <v>GARTER</v>
      </c>
    </row>
    <row r="9514" spans="1:9" x14ac:dyDescent="0.2">
      <c r="A9514">
        <v>2019</v>
      </c>
      <c r="B9514">
        <v>11</v>
      </c>
      <c r="C9514" t="s">
        <v>30</v>
      </c>
      <c r="D9514" t="s">
        <v>346</v>
      </c>
      <c r="E9514" t="s">
        <v>36</v>
      </c>
      <c r="F9514" t="s">
        <v>41</v>
      </c>
      <c r="G9514">
        <v>112</v>
      </c>
      <c r="H9514">
        <v>103</v>
      </c>
      <c r="I9514" t="str">
        <f>INDEX('DATA - Teams'!$C:$C,MATCH(C9514,'DATA - Teams'!$B:$B,0))</f>
        <v>GARTER</v>
      </c>
    </row>
    <row r="9515" spans="1:9" x14ac:dyDescent="0.2">
      <c r="A9515">
        <v>2019</v>
      </c>
      <c r="B9515">
        <v>11</v>
      </c>
      <c r="C9515" t="s">
        <v>30</v>
      </c>
      <c r="D9515" t="s">
        <v>158</v>
      </c>
      <c r="E9515" t="s">
        <v>33</v>
      </c>
      <c r="F9515" t="s">
        <v>41</v>
      </c>
      <c r="G9515">
        <v>77</v>
      </c>
      <c r="H9515">
        <v>34</v>
      </c>
      <c r="I9515" t="str">
        <f>INDEX('DATA - Teams'!$C:$C,MATCH(C9515,'DATA - Teams'!$B:$B,0))</f>
        <v>GARTER</v>
      </c>
    </row>
    <row r="9516" spans="1:9" x14ac:dyDescent="0.2">
      <c r="A9516">
        <v>2019</v>
      </c>
      <c r="B9516">
        <v>11</v>
      </c>
      <c r="C9516" t="s">
        <v>30</v>
      </c>
      <c r="D9516" t="s">
        <v>271</v>
      </c>
      <c r="E9516" t="s">
        <v>33</v>
      </c>
      <c r="F9516" t="s">
        <v>41</v>
      </c>
      <c r="G9516">
        <v>108</v>
      </c>
      <c r="H9516">
        <v>135</v>
      </c>
      <c r="I9516" t="str">
        <f>INDEX('DATA - Teams'!$C:$C,MATCH(C9516,'DATA - Teams'!$B:$B,0))</f>
        <v>GARTER</v>
      </c>
    </row>
    <row r="9517" spans="1:9" x14ac:dyDescent="0.2">
      <c r="A9517">
        <v>2019</v>
      </c>
      <c r="B9517">
        <v>11</v>
      </c>
      <c r="C9517" t="s">
        <v>30</v>
      </c>
      <c r="D9517" t="s">
        <v>327</v>
      </c>
      <c r="E9517" t="s">
        <v>17</v>
      </c>
      <c r="F9517" t="s">
        <v>52</v>
      </c>
      <c r="G9517">
        <v>123</v>
      </c>
      <c r="H9517">
        <v>158</v>
      </c>
      <c r="I9517" t="str">
        <f>INDEX('DATA - Teams'!$C:$C,MATCH(C9517,'DATA - Teams'!$B:$B,0))</f>
        <v>GARTER</v>
      </c>
    </row>
    <row r="9518" spans="1:9" x14ac:dyDescent="0.2">
      <c r="A9518">
        <v>2019</v>
      </c>
      <c r="B9518">
        <v>11</v>
      </c>
      <c r="C9518" t="s">
        <v>30</v>
      </c>
      <c r="D9518" t="s">
        <v>209</v>
      </c>
      <c r="E9518" t="s">
        <v>10</v>
      </c>
      <c r="F9518" t="s">
        <v>41</v>
      </c>
      <c r="G9518">
        <v>0</v>
      </c>
      <c r="H9518">
        <v>85</v>
      </c>
      <c r="I9518" t="str">
        <f>INDEX('DATA - Teams'!$C:$C,MATCH(C9518,'DATA - Teams'!$B:$B,0))</f>
        <v>GARTER</v>
      </c>
    </row>
    <row r="9519" spans="1:9" x14ac:dyDescent="0.2">
      <c r="A9519">
        <v>2019</v>
      </c>
      <c r="B9519">
        <v>11</v>
      </c>
      <c r="C9519" t="s">
        <v>30</v>
      </c>
      <c r="D9519" t="s">
        <v>359</v>
      </c>
      <c r="E9519" t="s">
        <v>10</v>
      </c>
      <c r="F9519" t="s">
        <v>43</v>
      </c>
      <c r="G9519">
        <v>0</v>
      </c>
      <c r="H9519">
        <v>60</v>
      </c>
      <c r="I9519" t="str">
        <f>INDEX('DATA - Teams'!$C:$C,MATCH(C9519,'DATA - Teams'!$B:$B,0))</f>
        <v>GARTER</v>
      </c>
    </row>
    <row r="9520" spans="1:9" x14ac:dyDescent="0.2">
      <c r="A9520">
        <v>2019</v>
      </c>
      <c r="B9520">
        <v>11</v>
      </c>
      <c r="C9520" t="s">
        <v>30</v>
      </c>
      <c r="D9520" t="s">
        <v>521</v>
      </c>
      <c r="E9520" t="s">
        <v>10</v>
      </c>
      <c r="F9520" t="s">
        <v>38</v>
      </c>
      <c r="G9520">
        <v>0</v>
      </c>
      <c r="H9520">
        <v>105</v>
      </c>
      <c r="I9520" t="str">
        <f>INDEX('DATA - Teams'!$C:$C,MATCH(C9520,'DATA - Teams'!$B:$B,0))</f>
        <v>GARTER</v>
      </c>
    </row>
    <row r="9521" spans="1:9" x14ac:dyDescent="0.2">
      <c r="A9521">
        <v>2019</v>
      </c>
      <c r="B9521">
        <v>11</v>
      </c>
      <c r="C9521" t="s">
        <v>30</v>
      </c>
      <c r="D9521" t="s">
        <v>325</v>
      </c>
      <c r="E9521" t="s">
        <v>21</v>
      </c>
      <c r="F9521" t="s">
        <v>41</v>
      </c>
      <c r="G9521">
        <v>0</v>
      </c>
      <c r="H9521">
        <v>95</v>
      </c>
      <c r="I9521" t="str">
        <f>INDEX('DATA - Teams'!$C:$C,MATCH(C9521,'DATA - Teams'!$B:$B,0))</f>
        <v>GARTER</v>
      </c>
    </row>
    <row r="9522" spans="1:9" x14ac:dyDescent="0.2">
      <c r="A9522">
        <v>2019</v>
      </c>
      <c r="B9522">
        <v>11</v>
      </c>
      <c r="C9522" t="s">
        <v>30</v>
      </c>
      <c r="D9522" t="s">
        <v>433</v>
      </c>
      <c r="E9522" t="s">
        <v>21</v>
      </c>
      <c r="F9522" t="s">
        <v>38</v>
      </c>
      <c r="G9522">
        <v>0</v>
      </c>
      <c r="H9522">
        <v>99</v>
      </c>
      <c r="I9522" t="str">
        <f>INDEX('DATA - Teams'!$C:$C,MATCH(C9522,'DATA - Teams'!$B:$B,0))</f>
        <v>GARTER</v>
      </c>
    </row>
    <row r="9523" spans="1:9" x14ac:dyDescent="0.2">
      <c r="A9523">
        <v>2019</v>
      </c>
      <c r="B9523">
        <v>11</v>
      </c>
      <c r="C9523" t="s">
        <v>30</v>
      </c>
      <c r="D9523" t="s">
        <v>1336</v>
      </c>
      <c r="E9523" t="s">
        <v>21</v>
      </c>
      <c r="F9523" t="s">
        <v>38</v>
      </c>
      <c r="G9523">
        <v>0</v>
      </c>
      <c r="H9523">
        <v>58</v>
      </c>
      <c r="I9523" t="str">
        <f>INDEX('DATA - Teams'!$C:$C,MATCH(C9523,'DATA - Teams'!$B:$B,0))</f>
        <v>GARTER</v>
      </c>
    </row>
    <row r="9524" spans="1:9" x14ac:dyDescent="0.2">
      <c r="A9524">
        <v>2019</v>
      </c>
      <c r="B9524">
        <v>11</v>
      </c>
      <c r="C9524" t="s">
        <v>30</v>
      </c>
      <c r="D9524" t="s">
        <v>1019</v>
      </c>
      <c r="E9524" t="s">
        <v>28</v>
      </c>
      <c r="F9524" t="s">
        <v>59</v>
      </c>
      <c r="G9524">
        <v>75</v>
      </c>
      <c r="H9524">
        <v>69</v>
      </c>
      <c r="I9524" t="str">
        <f>INDEX('DATA - Teams'!$C:$C,MATCH(C9524,'DATA - Teams'!$B:$B,0))</f>
        <v>GARTER</v>
      </c>
    </row>
    <row r="9525" spans="1:9" x14ac:dyDescent="0.2">
      <c r="A9525">
        <v>2019</v>
      </c>
      <c r="B9525">
        <v>11</v>
      </c>
      <c r="C9525" t="s">
        <v>30</v>
      </c>
      <c r="D9525" t="s">
        <v>261</v>
      </c>
      <c r="E9525" t="s">
        <v>36</v>
      </c>
      <c r="F9525" t="s">
        <v>59</v>
      </c>
      <c r="G9525">
        <v>85</v>
      </c>
      <c r="H9525">
        <v>65</v>
      </c>
      <c r="I9525" t="str">
        <f>INDEX('DATA - Teams'!$C:$C,MATCH(C9525,'DATA - Teams'!$B:$B,0))</f>
        <v>GARTER</v>
      </c>
    </row>
    <row r="9526" spans="1:9" x14ac:dyDescent="0.2">
      <c r="A9526">
        <v>2019</v>
      </c>
      <c r="B9526">
        <v>11</v>
      </c>
      <c r="C9526" t="s">
        <v>30</v>
      </c>
      <c r="D9526" t="s">
        <v>1337</v>
      </c>
      <c r="E9526" t="s">
        <v>22</v>
      </c>
      <c r="F9526" t="s">
        <v>59</v>
      </c>
      <c r="G9526">
        <v>0</v>
      </c>
      <c r="H9526">
        <v>73</v>
      </c>
      <c r="I9526" t="str">
        <f>INDEX('DATA - Teams'!$C:$C,MATCH(C9526,'DATA - Teams'!$B:$B,0))</f>
        <v>GARTER</v>
      </c>
    </row>
    <row r="9527" spans="1:9" x14ac:dyDescent="0.2">
      <c r="A9527">
        <v>2019</v>
      </c>
      <c r="B9527">
        <v>11</v>
      </c>
      <c r="C9527" t="s">
        <v>30</v>
      </c>
      <c r="D9527" t="s">
        <v>135</v>
      </c>
      <c r="E9527" t="s">
        <v>22</v>
      </c>
      <c r="F9527" t="s">
        <v>59</v>
      </c>
      <c r="G9527">
        <v>0</v>
      </c>
      <c r="H9527">
        <v>0</v>
      </c>
      <c r="I9527" t="str">
        <f>INDEX('DATA - Teams'!$C:$C,MATCH(C9527,'DATA - Teams'!$B:$B,0))</f>
        <v>GARTER</v>
      </c>
    </row>
    <row r="9528" spans="1:9" x14ac:dyDescent="0.2">
      <c r="A9528">
        <v>2019</v>
      </c>
      <c r="B9528">
        <v>11</v>
      </c>
      <c r="C9528" t="s">
        <v>430</v>
      </c>
      <c r="D9528" t="s">
        <v>162</v>
      </c>
      <c r="E9528" t="s">
        <v>20</v>
      </c>
      <c r="F9528" t="s">
        <v>38</v>
      </c>
      <c r="G9528">
        <v>88</v>
      </c>
      <c r="H9528">
        <v>130</v>
      </c>
      <c r="I9528" t="str">
        <f>INDEX('DATA - Teams'!$C:$C,MATCH(C9528,'DATA - Teams'!$B:$B,0))</f>
        <v>RICHO</v>
      </c>
    </row>
    <row r="9529" spans="1:9" x14ac:dyDescent="0.2">
      <c r="A9529">
        <v>2019</v>
      </c>
      <c r="B9529">
        <v>11</v>
      </c>
      <c r="C9529" t="s">
        <v>430</v>
      </c>
      <c r="D9529" t="s">
        <v>146</v>
      </c>
      <c r="E9529" t="s">
        <v>20</v>
      </c>
      <c r="F9529" t="s">
        <v>52</v>
      </c>
      <c r="G9529">
        <v>112</v>
      </c>
      <c r="H9529">
        <v>0</v>
      </c>
      <c r="I9529" t="str">
        <f>INDEX('DATA - Teams'!$C:$C,MATCH(C9529,'DATA - Teams'!$B:$B,0))</f>
        <v>RICHO</v>
      </c>
    </row>
    <row r="9530" spans="1:9" x14ac:dyDescent="0.2">
      <c r="A9530">
        <v>2019</v>
      </c>
      <c r="B9530">
        <v>11</v>
      </c>
      <c r="C9530" t="s">
        <v>430</v>
      </c>
      <c r="D9530" t="s">
        <v>76</v>
      </c>
      <c r="E9530" t="s">
        <v>14</v>
      </c>
      <c r="F9530" t="s">
        <v>38</v>
      </c>
      <c r="G9530">
        <v>88</v>
      </c>
      <c r="H9530">
        <v>84</v>
      </c>
      <c r="I9530" t="str">
        <f>INDEX('DATA - Teams'!$C:$C,MATCH(C9530,'DATA - Teams'!$B:$B,0))</f>
        <v>RICHO</v>
      </c>
    </row>
    <row r="9531" spans="1:9" x14ac:dyDescent="0.2">
      <c r="A9531">
        <v>2019</v>
      </c>
      <c r="B9531">
        <v>11</v>
      </c>
      <c r="C9531" t="s">
        <v>430</v>
      </c>
      <c r="D9531" t="s">
        <v>167</v>
      </c>
      <c r="E9531" t="s">
        <v>14</v>
      </c>
      <c r="F9531" t="s">
        <v>41</v>
      </c>
      <c r="G9531">
        <v>106</v>
      </c>
      <c r="H9531">
        <v>92</v>
      </c>
      <c r="I9531" t="str">
        <f>INDEX('DATA - Teams'!$C:$C,MATCH(C9531,'DATA - Teams'!$B:$B,0))</f>
        <v>RICHO</v>
      </c>
    </row>
    <row r="9532" spans="1:9" x14ac:dyDescent="0.2">
      <c r="A9532">
        <v>2019</v>
      </c>
      <c r="B9532">
        <v>11</v>
      </c>
      <c r="C9532" t="s">
        <v>430</v>
      </c>
      <c r="D9532" t="s">
        <v>99</v>
      </c>
      <c r="E9532" t="s">
        <v>18</v>
      </c>
      <c r="F9532" t="s">
        <v>43</v>
      </c>
      <c r="G9532">
        <v>90</v>
      </c>
      <c r="H9532">
        <v>78</v>
      </c>
      <c r="I9532" t="str">
        <f>INDEX('DATA - Teams'!$C:$C,MATCH(C9532,'DATA - Teams'!$B:$B,0))</f>
        <v>RICHO</v>
      </c>
    </row>
    <row r="9533" spans="1:9" x14ac:dyDescent="0.2">
      <c r="A9533">
        <v>2019</v>
      </c>
      <c r="B9533">
        <v>11</v>
      </c>
      <c r="C9533" t="s">
        <v>430</v>
      </c>
      <c r="D9533" t="s">
        <v>268</v>
      </c>
      <c r="E9533" t="s">
        <v>18</v>
      </c>
      <c r="F9533" t="s">
        <v>43</v>
      </c>
      <c r="G9533">
        <v>73</v>
      </c>
      <c r="H9533">
        <v>46</v>
      </c>
      <c r="I9533" t="str">
        <f>INDEX('DATA - Teams'!$C:$C,MATCH(C9533,'DATA - Teams'!$B:$B,0))</f>
        <v>RICHO</v>
      </c>
    </row>
    <row r="9534" spans="1:9" x14ac:dyDescent="0.2">
      <c r="A9534">
        <v>2019</v>
      </c>
      <c r="B9534">
        <v>11</v>
      </c>
      <c r="C9534" t="s">
        <v>430</v>
      </c>
      <c r="D9534" t="s">
        <v>119</v>
      </c>
      <c r="E9534" t="s">
        <v>18</v>
      </c>
      <c r="F9534" t="s">
        <v>41</v>
      </c>
      <c r="G9534">
        <v>110</v>
      </c>
      <c r="H9534">
        <v>85</v>
      </c>
      <c r="I9534" t="str">
        <f>INDEX('DATA - Teams'!$C:$C,MATCH(C9534,'DATA - Teams'!$B:$B,0))</f>
        <v>RICHO</v>
      </c>
    </row>
    <row r="9535" spans="1:9" x14ac:dyDescent="0.2">
      <c r="A9535">
        <v>2019</v>
      </c>
      <c r="B9535">
        <v>11</v>
      </c>
      <c r="C9535" t="s">
        <v>430</v>
      </c>
      <c r="D9535" t="s">
        <v>50</v>
      </c>
      <c r="E9535" t="s">
        <v>32</v>
      </c>
      <c r="F9535" t="s">
        <v>41</v>
      </c>
      <c r="G9535">
        <v>145</v>
      </c>
      <c r="H9535">
        <v>138</v>
      </c>
      <c r="I9535" t="str">
        <f>INDEX('DATA - Teams'!$C:$C,MATCH(C9535,'DATA - Teams'!$B:$B,0))</f>
        <v>RICHO</v>
      </c>
    </row>
    <row r="9536" spans="1:9" x14ac:dyDescent="0.2">
      <c r="A9536">
        <v>2019</v>
      </c>
      <c r="B9536">
        <v>11</v>
      </c>
      <c r="C9536" t="s">
        <v>430</v>
      </c>
      <c r="D9536" t="s">
        <v>365</v>
      </c>
      <c r="E9536" t="s">
        <v>13</v>
      </c>
      <c r="F9536" t="s">
        <v>38</v>
      </c>
      <c r="G9536">
        <v>87</v>
      </c>
      <c r="H9536">
        <v>105</v>
      </c>
      <c r="I9536" t="str">
        <f>INDEX('DATA - Teams'!$C:$C,MATCH(C9536,'DATA - Teams'!$B:$B,0))</f>
        <v>RICHO</v>
      </c>
    </row>
    <row r="9537" spans="1:9" x14ac:dyDescent="0.2">
      <c r="A9537">
        <v>2019</v>
      </c>
      <c r="B9537">
        <v>11</v>
      </c>
      <c r="C9537" t="s">
        <v>430</v>
      </c>
      <c r="D9537" t="s">
        <v>105</v>
      </c>
      <c r="E9537" t="s">
        <v>13</v>
      </c>
      <c r="F9537" t="s">
        <v>41</v>
      </c>
      <c r="G9537">
        <v>79</v>
      </c>
      <c r="H9537">
        <v>46</v>
      </c>
      <c r="I9537" t="str">
        <f>INDEX('DATA - Teams'!$C:$C,MATCH(C9537,'DATA - Teams'!$B:$B,0))</f>
        <v>RICHO</v>
      </c>
    </row>
    <row r="9538" spans="1:9" x14ac:dyDescent="0.2">
      <c r="A9538">
        <v>2019</v>
      </c>
      <c r="B9538">
        <v>11</v>
      </c>
      <c r="C9538" t="s">
        <v>430</v>
      </c>
      <c r="D9538" t="s">
        <v>249</v>
      </c>
      <c r="E9538" t="s">
        <v>13</v>
      </c>
      <c r="F9538" t="s">
        <v>41</v>
      </c>
      <c r="G9538">
        <v>103</v>
      </c>
      <c r="H9538">
        <v>97</v>
      </c>
      <c r="I9538" t="str">
        <f>INDEX('DATA - Teams'!$C:$C,MATCH(C9538,'DATA - Teams'!$B:$B,0))</f>
        <v>RICHO</v>
      </c>
    </row>
    <row r="9539" spans="1:9" x14ac:dyDescent="0.2">
      <c r="A9539">
        <v>2019</v>
      </c>
      <c r="B9539">
        <v>11</v>
      </c>
      <c r="C9539" t="s">
        <v>430</v>
      </c>
      <c r="D9539" t="s">
        <v>401</v>
      </c>
      <c r="E9539" t="s">
        <v>13</v>
      </c>
      <c r="F9539" t="s">
        <v>43</v>
      </c>
      <c r="G9539">
        <v>72</v>
      </c>
      <c r="H9539">
        <v>80</v>
      </c>
      <c r="I9539" t="str">
        <f>INDEX('DATA - Teams'!$C:$C,MATCH(C9539,'DATA - Teams'!$B:$B,0))</f>
        <v>RICHO</v>
      </c>
    </row>
    <row r="9540" spans="1:9" x14ac:dyDescent="0.2">
      <c r="A9540">
        <v>2019</v>
      </c>
      <c r="B9540">
        <v>11</v>
      </c>
      <c r="C9540" t="s">
        <v>430</v>
      </c>
      <c r="D9540" t="s">
        <v>183</v>
      </c>
      <c r="E9540" t="s">
        <v>10</v>
      </c>
      <c r="F9540" t="s">
        <v>41</v>
      </c>
      <c r="G9540">
        <v>0</v>
      </c>
      <c r="H9540">
        <v>85</v>
      </c>
      <c r="I9540" t="str">
        <f>INDEX('DATA - Teams'!$C:$C,MATCH(C9540,'DATA - Teams'!$B:$B,0))</f>
        <v>RICHO</v>
      </c>
    </row>
    <row r="9541" spans="1:9" x14ac:dyDescent="0.2">
      <c r="A9541">
        <v>2019</v>
      </c>
      <c r="B9541">
        <v>11</v>
      </c>
      <c r="C9541" t="s">
        <v>430</v>
      </c>
      <c r="D9541" t="s">
        <v>103</v>
      </c>
      <c r="E9541" t="s">
        <v>24</v>
      </c>
      <c r="F9541" t="s">
        <v>43</v>
      </c>
      <c r="G9541">
        <v>0</v>
      </c>
      <c r="H9541">
        <v>95</v>
      </c>
      <c r="I9541" t="str">
        <f>INDEX('DATA - Teams'!$C:$C,MATCH(C9541,'DATA - Teams'!$B:$B,0))</f>
        <v>RICHO</v>
      </c>
    </row>
    <row r="9542" spans="1:9" x14ac:dyDescent="0.2">
      <c r="A9542">
        <v>2019</v>
      </c>
      <c r="B9542">
        <v>11</v>
      </c>
      <c r="C9542" t="s">
        <v>430</v>
      </c>
      <c r="D9542" t="s">
        <v>344</v>
      </c>
      <c r="E9542" t="s">
        <v>16</v>
      </c>
      <c r="F9542" t="s">
        <v>43</v>
      </c>
      <c r="G9542">
        <v>0</v>
      </c>
      <c r="H9542">
        <v>90</v>
      </c>
      <c r="I9542" t="str">
        <f>INDEX('DATA - Teams'!$C:$C,MATCH(C9542,'DATA - Teams'!$B:$B,0))</f>
        <v>RICHO</v>
      </c>
    </row>
    <row r="9543" spans="1:9" x14ac:dyDescent="0.2">
      <c r="A9543">
        <v>2019</v>
      </c>
      <c r="B9543">
        <v>11</v>
      </c>
      <c r="C9543" t="s">
        <v>430</v>
      </c>
      <c r="D9543" t="s">
        <v>294</v>
      </c>
      <c r="E9543" t="s">
        <v>16</v>
      </c>
      <c r="F9543" t="s">
        <v>38</v>
      </c>
      <c r="G9543">
        <v>0</v>
      </c>
      <c r="H9543">
        <v>122</v>
      </c>
      <c r="I9543" t="str">
        <f>INDEX('DATA - Teams'!$C:$C,MATCH(C9543,'DATA - Teams'!$B:$B,0))</f>
        <v>RICHO</v>
      </c>
    </row>
    <row r="9544" spans="1:9" x14ac:dyDescent="0.2">
      <c r="A9544">
        <v>2019</v>
      </c>
      <c r="B9544">
        <v>11</v>
      </c>
      <c r="C9544" t="s">
        <v>430</v>
      </c>
      <c r="D9544" t="s">
        <v>385</v>
      </c>
      <c r="E9544" t="s">
        <v>35</v>
      </c>
      <c r="F9544" t="s">
        <v>38</v>
      </c>
      <c r="G9544">
        <v>0</v>
      </c>
      <c r="H9544">
        <v>105</v>
      </c>
      <c r="I9544" t="str">
        <f>INDEX('DATA - Teams'!$C:$C,MATCH(C9544,'DATA - Teams'!$B:$B,0))</f>
        <v>RICHO</v>
      </c>
    </row>
    <row r="9545" spans="1:9" x14ac:dyDescent="0.2">
      <c r="A9545">
        <v>2019</v>
      </c>
      <c r="B9545">
        <v>11</v>
      </c>
      <c r="C9545" t="s">
        <v>430</v>
      </c>
      <c r="D9545" t="s">
        <v>299</v>
      </c>
      <c r="E9545" t="s">
        <v>22</v>
      </c>
      <c r="F9545" t="s">
        <v>41</v>
      </c>
      <c r="G9545">
        <v>0</v>
      </c>
      <c r="H9545">
        <v>73</v>
      </c>
      <c r="I9545" t="str">
        <f>INDEX('DATA - Teams'!$C:$C,MATCH(C9545,'DATA - Teams'!$B:$B,0))</f>
        <v>RICHO</v>
      </c>
    </row>
    <row r="9546" spans="1:9" x14ac:dyDescent="0.2">
      <c r="A9546">
        <v>2019</v>
      </c>
      <c r="B9546">
        <v>11</v>
      </c>
      <c r="C9546" t="s">
        <v>430</v>
      </c>
      <c r="D9546" t="s">
        <v>108</v>
      </c>
      <c r="E9546" t="s">
        <v>18</v>
      </c>
      <c r="F9546" t="s">
        <v>59</v>
      </c>
      <c r="G9546">
        <v>110</v>
      </c>
      <c r="H9546">
        <v>127</v>
      </c>
      <c r="I9546" t="str">
        <f>INDEX('DATA - Teams'!$C:$C,MATCH(C9546,'DATA - Teams'!$B:$B,0))</f>
        <v>RICHO</v>
      </c>
    </row>
    <row r="9547" spans="1:9" x14ac:dyDescent="0.2">
      <c r="A9547">
        <v>2019</v>
      </c>
      <c r="B9547">
        <v>11</v>
      </c>
      <c r="C9547" t="s">
        <v>430</v>
      </c>
      <c r="D9547" t="s">
        <v>428</v>
      </c>
      <c r="E9547" t="s">
        <v>33</v>
      </c>
      <c r="F9547" t="s">
        <v>59</v>
      </c>
      <c r="G9547">
        <v>85</v>
      </c>
      <c r="H9547">
        <v>68</v>
      </c>
      <c r="I9547" t="str">
        <f>INDEX('DATA - Teams'!$C:$C,MATCH(C9547,'DATA - Teams'!$B:$B,0))</f>
        <v>RICHO</v>
      </c>
    </row>
    <row r="9548" spans="1:9" x14ac:dyDescent="0.2">
      <c r="A9548">
        <v>2019</v>
      </c>
      <c r="B9548">
        <v>11</v>
      </c>
      <c r="C9548" t="s">
        <v>430</v>
      </c>
      <c r="D9548" t="s">
        <v>1063</v>
      </c>
      <c r="E9548" t="s">
        <v>21</v>
      </c>
      <c r="F9548" t="s">
        <v>59</v>
      </c>
      <c r="G9548">
        <v>0</v>
      </c>
      <c r="H9548">
        <v>46</v>
      </c>
      <c r="I9548" t="str">
        <f>INDEX('DATA - Teams'!$C:$C,MATCH(C9548,'DATA - Teams'!$B:$B,0))</f>
        <v>RICHO</v>
      </c>
    </row>
    <row r="9549" spans="1:9" x14ac:dyDescent="0.2">
      <c r="A9549">
        <v>2019</v>
      </c>
      <c r="B9549">
        <v>11</v>
      </c>
      <c r="C9549" t="s">
        <v>430</v>
      </c>
      <c r="D9549" t="s">
        <v>982</v>
      </c>
      <c r="E9549" t="s">
        <v>16</v>
      </c>
      <c r="F9549" t="s">
        <v>59</v>
      </c>
      <c r="G9549">
        <v>0</v>
      </c>
      <c r="H9549">
        <v>93</v>
      </c>
      <c r="I9549" t="str">
        <f>INDEX('DATA - Teams'!$C:$C,MATCH(C9549,'DATA - Teams'!$B:$B,0))</f>
        <v>RICHO</v>
      </c>
    </row>
    <row r="9550" spans="1:9" x14ac:dyDescent="0.2">
      <c r="A9550">
        <v>2019</v>
      </c>
      <c r="B9550">
        <v>11</v>
      </c>
      <c r="C9550" t="s">
        <v>427</v>
      </c>
      <c r="D9550" t="s">
        <v>318</v>
      </c>
      <c r="E9550" t="s">
        <v>20</v>
      </c>
      <c r="F9550" t="s">
        <v>43</v>
      </c>
      <c r="G9550">
        <v>103</v>
      </c>
      <c r="H9550">
        <v>69</v>
      </c>
      <c r="I9550" t="str">
        <f>INDEX('DATA - Teams'!$C:$C,MATCH(C9550,'DATA - Teams'!$B:$B,0))</f>
        <v>MELONS</v>
      </c>
    </row>
    <row r="9551" spans="1:9" x14ac:dyDescent="0.2">
      <c r="A9551">
        <v>2019</v>
      </c>
      <c r="B9551">
        <v>11</v>
      </c>
      <c r="C9551" t="s">
        <v>427</v>
      </c>
      <c r="D9551" t="s">
        <v>155</v>
      </c>
      <c r="E9551" t="s">
        <v>20</v>
      </c>
      <c r="F9551" t="s">
        <v>38</v>
      </c>
      <c r="G9551">
        <v>96</v>
      </c>
      <c r="H9551">
        <v>102</v>
      </c>
      <c r="I9551" t="str">
        <f>INDEX('DATA - Teams'!$C:$C,MATCH(C9551,'DATA - Teams'!$B:$B,0))</f>
        <v>MELONS</v>
      </c>
    </row>
    <row r="9552" spans="1:9" x14ac:dyDescent="0.2">
      <c r="A9552">
        <v>2019</v>
      </c>
      <c r="B9552">
        <v>11</v>
      </c>
      <c r="C9552" t="s">
        <v>427</v>
      </c>
      <c r="D9552" t="s">
        <v>282</v>
      </c>
      <c r="E9552" t="s">
        <v>14</v>
      </c>
      <c r="F9552" t="s">
        <v>41</v>
      </c>
      <c r="G9552">
        <v>102</v>
      </c>
      <c r="H9552">
        <v>113</v>
      </c>
      <c r="I9552" t="str">
        <f>INDEX('DATA - Teams'!$C:$C,MATCH(C9552,'DATA - Teams'!$B:$B,0))</f>
        <v>MELONS</v>
      </c>
    </row>
    <row r="9553" spans="1:9" x14ac:dyDescent="0.2">
      <c r="A9553">
        <v>2019</v>
      </c>
      <c r="B9553">
        <v>11</v>
      </c>
      <c r="C9553" t="s">
        <v>427</v>
      </c>
      <c r="D9553" t="s">
        <v>329</v>
      </c>
      <c r="E9553" t="s">
        <v>18</v>
      </c>
      <c r="F9553" t="s">
        <v>41</v>
      </c>
      <c r="G9553">
        <v>126</v>
      </c>
      <c r="H9553">
        <v>114</v>
      </c>
      <c r="I9553" t="str">
        <f>INDEX('DATA - Teams'!$C:$C,MATCH(C9553,'DATA - Teams'!$B:$B,0))</f>
        <v>MELONS</v>
      </c>
    </row>
    <row r="9554" spans="1:9" x14ac:dyDescent="0.2">
      <c r="A9554">
        <v>2019</v>
      </c>
      <c r="B9554">
        <v>11</v>
      </c>
      <c r="C9554" t="s">
        <v>427</v>
      </c>
      <c r="D9554" t="s">
        <v>437</v>
      </c>
      <c r="E9554" t="s">
        <v>27</v>
      </c>
      <c r="F9554" t="s">
        <v>41</v>
      </c>
      <c r="G9554">
        <v>80</v>
      </c>
      <c r="H9554">
        <v>67</v>
      </c>
      <c r="I9554" t="str">
        <f>INDEX('DATA - Teams'!$C:$C,MATCH(C9554,'DATA - Teams'!$B:$B,0))</f>
        <v>MELONS</v>
      </c>
    </row>
    <row r="9555" spans="1:9" x14ac:dyDescent="0.2">
      <c r="A9555">
        <v>2019</v>
      </c>
      <c r="B9555">
        <v>11</v>
      </c>
      <c r="C9555" t="s">
        <v>427</v>
      </c>
      <c r="D9555" t="s">
        <v>240</v>
      </c>
      <c r="E9555" t="s">
        <v>23</v>
      </c>
      <c r="F9555" t="s">
        <v>52</v>
      </c>
      <c r="G9555">
        <v>114</v>
      </c>
      <c r="H9555">
        <v>96</v>
      </c>
      <c r="I9555" t="str">
        <f>INDEX('DATA - Teams'!$C:$C,MATCH(C9555,'DATA - Teams'!$B:$B,0))</f>
        <v>MELONS</v>
      </c>
    </row>
    <row r="9556" spans="1:9" x14ac:dyDescent="0.2">
      <c r="A9556">
        <v>2019</v>
      </c>
      <c r="B9556">
        <v>11</v>
      </c>
      <c r="C9556" t="s">
        <v>427</v>
      </c>
      <c r="D9556" t="s">
        <v>188</v>
      </c>
      <c r="E9556" t="s">
        <v>32</v>
      </c>
      <c r="F9556" t="s">
        <v>41</v>
      </c>
      <c r="G9556">
        <v>101</v>
      </c>
      <c r="H9556">
        <v>207</v>
      </c>
      <c r="I9556" t="str">
        <f>INDEX('DATA - Teams'!$C:$C,MATCH(C9556,'DATA - Teams'!$B:$B,0))</f>
        <v>MELONS</v>
      </c>
    </row>
    <row r="9557" spans="1:9" x14ac:dyDescent="0.2">
      <c r="A9557">
        <v>2019</v>
      </c>
      <c r="B9557">
        <v>11</v>
      </c>
      <c r="C9557" t="s">
        <v>427</v>
      </c>
      <c r="D9557" t="s">
        <v>242</v>
      </c>
      <c r="E9557" t="s">
        <v>36</v>
      </c>
      <c r="F9557" t="s">
        <v>38</v>
      </c>
      <c r="G9557">
        <v>58</v>
      </c>
      <c r="H9557">
        <v>50</v>
      </c>
      <c r="I9557" t="str">
        <f>INDEX('DATA - Teams'!$C:$C,MATCH(C9557,'DATA - Teams'!$B:$B,0))</f>
        <v>MELONS</v>
      </c>
    </row>
    <row r="9558" spans="1:9" x14ac:dyDescent="0.2">
      <c r="A9558">
        <v>2019</v>
      </c>
      <c r="B9558">
        <v>11</v>
      </c>
      <c r="C9558" t="s">
        <v>427</v>
      </c>
      <c r="D9558" t="s">
        <v>263</v>
      </c>
      <c r="E9558" t="s">
        <v>13</v>
      </c>
      <c r="F9558" t="s">
        <v>41</v>
      </c>
      <c r="G9558">
        <v>89</v>
      </c>
      <c r="H9558">
        <v>91</v>
      </c>
      <c r="I9558" t="str">
        <f>INDEX('DATA - Teams'!$C:$C,MATCH(C9558,'DATA - Teams'!$B:$B,0))</f>
        <v>MELONS</v>
      </c>
    </row>
    <row r="9559" spans="1:9" x14ac:dyDescent="0.2">
      <c r="A9559">
        <v>2019</v>
      </c>
      <c r="B9559">
        <v>11</v>
      </c>
      <c r="C9559" t="s">
        <v>427</v>
      </c>
      <c r="D9559" t="s">
        <v>284</v>
      </c>
      <c r="E9559" t="s">
        <v>13</v>
      </c>
      <c r="F9559" t="s">
        <v>43</v>
      </c>
      <c r="G9559">
        <v>100</v>
      </c>
      <c r="H9559">
        <v>79</v>
      </c>
      <c r="I9559" t="str">
        <f>INDEX('DATA - Teams'!$C:$C,MATCH(C9559,'DATA - Teams'!$B:$B,0))</f>
        <v>MELONS</v>
      </c>
    </row>
    <row r="9560" spans="1:9" x14ac:dyDescent="0.2">
      <c r="A9560">
        <v>2019</v>
      </c>
      <c r="B9560">
        <v>11</v>
      </c>
      <c r="C9560" t="s">
        <v>427</v>
      </c>
      <c r="D9560" t="s">
        <v>114</v>
      </c>
      <c r="E9560" t="s">
        <v>33</v>
      </c>
      <c r="F9560" t="s">
        <v>41</v>
      </c>
      <c r="G9560">
        <v>92</v>
      </c>
      <c r="H9560">
        <v>68</v>
      </c>
      <c r="I9560" t="str">
        <f>INDEX('DATA - Teams'!$C:$C,MATCH(C9560,'DATA - Teams'!$B:$B,0))</f>
        <v>MELONS</v>
      </c>
    </row>
    <row r="9561" spans="1:9" x14ac:dyDescent="0.2">
      <c r="A9561">
        <v>2019</v>
      </c>
      <c r="B9561">
        <v>11</v>
      </c>
      <c r="C9561" t="s">
        <v>427</v>
      </c>
      <c r="D9561" t="s">
        <v>316</v>
      </c>
      <c r="E9561" t="s">
        <v>17</v>
      </c>
      <c r="F9561" t="s">
        <v>38</v>
      </c>
      <c r="G9561">
        <v>79</v>
      </c>
      <c r="H9561">
        <v>71</v>
      </c>
      <c r="I9561" t="str">
        <f>INDEX('DATA - Teams'!$C:$C,MATCH(C9561,'DATA - Teams'!$B:$B,0))</f>
        <v>MELONS</v>
      </c>
    </row>
    <row r="9562" spans="1:9" x14ac:dyDescent="0.2">
      <c r="A9562">
        <v>2019</v>
      </c>
      <c r="B9562">
        <v>11</v>
      </c>
      <c r="C9562" t="s">
        <v>427</v>
      </c>
      <c r="D9562" t="s">
        <v>341</v>
      </c>
      <c r="E9562" t="s">
        <v>24</v>
      </c>
      <c r="F9562" t="s">
        <v>43</v>
      </c>
      <c r="G9562">
        <v>0</v>
      </c>
      <c r="H9562">
        <v>105</v>
      </c>
      <c r="I9562" t="str">
        <f>INDEX('DATA - Teams'!$C:$C,MATCH(C9562,'DATA - Teams'!$B:$B,0))</f>
        <v>MELONS</v>
      </c>
    </row>
    <row r="9563" spans="1:9" x14ac:dyDescent="0.2">
      <c r="A9563">
        <v>2019</v>
      </c>
      <c r="B9563">
        <v>11</v>
      </c>
      <c r="C9563" t="s">
        <v>427</v>
      </c>
      <c r="D9563" t="s">
        <v>220</v>
      </c>
      <c r="E9563" t="s">
        <v>24</v>
      </c>
      <c r="F9563" t="s">
        <v>38</v>
      </c>
      <c r="G9563">
        <v>0</v>
      </c>
      <c r="H9563">
        <v>98</v>
      </c>
      <c r="I9563" t="str">
        <f>INDEX('DATA - Teams'!$C:$C,MATCH(C9563,'DATA - Teams'!$B:$B,0))</f>
        <v>MELONS</v>
      </c>
    </row>
    <row r="9564" spans="1:9" x14ac:dyDescent="0.2">
      <c r="A9564">
        <v>2019</v>
      </c>
      <c r="B9564">
        <v>11</v>
      </c>
      <c r="C9564" t="s">
        <v>427</v>
      </c>
      <c r="D9564" t="s">
        <v>409</v>
      </c>
      <c r="E9564" t="s">
        <v>16</v>
      </c>
      <c r="F9564" t="s">
        <v>43</v>
      </c>
      <c r="G9564">
        <v>0</v>
      </c>
      <c r="H9564">
        <v>98</v>
      </c>
      <c r="I9564" t="str">
        <f>INDEX('DATA - Teams'!$C:$C,MATCH(C9564,'DATA - Teams'!$B:$B,0))</f>
        <v>MELONS</v>
      </c>
    </row>
    <row r="9565" spans="1:9" x14ac:dyDescent="0.2">
      <c r="A9565">
        <v>2019</v>
      </c>
      <c r="B9565">
        <v>11</v>
      </c>
      <c r="C9565" t="s">
        <v>427</v>
      </c>
      <c r="D9565" t="s">
        <v>163</v>
      </c>
      <c r="E9565" t="s">
        <v>16</v>
      </c>
      <c r="F9565" t="s">
        <v>38</v>
      </c>
      <c r="G9565">
        <v>0</v>
      </c>
      <c r="H9565">
        <v>80</v>
      </c>
      <c r="I9565" t="str">
        <f>INDEX('DATA - Teams'!$C:$C,MATCH(C9565,'DATA - Teams'!$B:$B,0))</f>
        <v>MELONS</v>
      </c>
    </row>
    <row r="9566" spans="1:9" x14ac:dyDescent="0.2">
      <c r="A9566">
        <v>2019</v>
      </c>
      <c r="B9566">
        <v>11</v>
      </c>
      <c r="C9566" t="s">
        <v>427</v>
      </c>
      <c r="D9566" t="s">
        <v>236</v>
      </c>
      <c r="E9566" t="s">
        <v>35</v>
      </c>
      <c r="F9566" t="s">
        <v>41</v>
      </c>
      <c r="G9566">
        <v>0</v>
      </c>
      <c r="H9566">
        <v>67</v>
      </c>
      <c r="I9566" t="str">
        <f>INDEX('DATA - Teams'!$C:$C,MATCH(C9566,'DATA - Teams'!$B:$B,0))</f>
        <v>MELONS</v>
      </c>
    </row>
    <row r="9567" spans="1:9" x14ac:dyDescent="0.2">
      <c r="A9567">
        <v>2019</v>
      </c>
      <c r="B9567">
        <v>11</v>
      </c>
      <c r="C9567" t="s">
        <v>427</v>
      </c>
      <c r="D9567" t="s">
        <v>154</v>
      </c>
      <c r="E9567" t="s">
        <v>22</v>
      </c>
      <c r="F9567" t="s">
        <v>43</v>
      </c>
      <c r="G9567">
        <v>0</v>
      </c>
      <c r="H9567">
        <v>116</v>
      </c>
      <c r="I9567" t="str">
        <f>INDEX('DATA - Teams'!$C:$C,MATCH(C9567,'DATA - Teams'!$B:$B,0))</f>
        <v>MELONS</v>
      </c>
    </row>
    <row r="9568" spans="1:9" x14ac:dyDescent="0.2">
      <c r="A9568">
        <v>2019</v>
      </c>
      <c r="B9568">
        <v>11</v>
      </c>
      <c r="C9568" t="s">
        <v>427</v>
      </c>
      <c r="D9568" t="s">
        <v>207</v>
      </c>
      <c r="E9568" t="s">
        <v>20</v>
      </c>
      <c r="F9568" t="s">
        <v>59</v>
      </c>
      <c r="G9568">
        <v>94</v>
      </c>
      <c r="H9568">
        <v>0</v>
      </c>
      <c r="I9568" t="str">
        <f>INDEX('DATA - Teams'!$C:$C,MATCH(C9568,'DATA - Teams'!$B:$B,0))</f>
        <v>MELONS</v>
      </c>
    </row>
    <row r="9569" spans="1:9" x14ac:dyDescent="0.2">
      <c r="A9569">
        <v>2019</v>
      </c>
      <c r="B9569">
        <v>11</v>
      </c>
      <c r="C9569" t="s">
        <v>427</v>
      </c>
      <c r="D9569" t="s">
        <v>177</v>
      </c>
      <c r="E9569" t="s">
        <v>27</v>
      </c>
      <c r="F9569" t="s">
        <v>59</v>
      </c>
      <c r="G9569">
        <v>75</v>
      </c>
      <c r="H9569">
        <v>0</v>
      </c>
      <c r="I9569" t="str">
        <f>INDEX('DATA - Teams'!$C:$C,MATCH(C9569,'DATA - Teams'!$B:$B,0))</f>
        <v>MELONS</v>
      </c>
    </row>
    <row r="9570" spans="1:9" x14ac:dyDescent="0.2">
      <c r="A9570">
        <v>2019</v>
      </c>
      <c r="B9570">
        <v>11</v>
      </c>
      <c r="C9570" t="s">
        <v>427</v>
      </c>
      <c r="D9570" t="s">
        <v>138</v>
      </c>
      <c r="E9570" t="s">
        <v>28</v>
      </c>
      <c r="F9570" t="s">
        <v>59</v>
      </c>
      <c r="G9570">
        <v>94</v>
      </c>
      <c r="H9570">
        <v>98</v>
      </c>
      <c r="I9570" t="str">
        <f>INDEX('DATA - Teams'!$C:$C,MATCH(C9570,'DATA - Teams'!$B:$B,0))</f>
        <v>MELONS</v>
      </c>
    </row>
    <row r="9571" spans="1:9" x14ac:dyDescent="0.2">
      <c r="A9571">
        <v>2019</v>
      </c>
      <c r="B9571">
        <v>11</v>
      </c>
      <c r="C9571" t="s">
        <v>427</v>
      </c>
      <c r="D9571" t="s">
        <v>234</v>
      </c>
      <c r="E9571" t="s">
        <v>22</v>
      </c>
      <c r="F9571" t="s">
        <v>59</v>
      </c>
      <c r="G9571">
        <v>0</v>
      </c>
      <c r="H9571">
        <v>78</v>
      </c>
      <c r="I9571" t="str">
        <f>INDEX('DATA - Teams'!$C:$C,MATCH(C9571,'DATA - Teams'!$B:$B,0))</f>
        <v>MELONS</v>
      </c>
    </row>
    <row r="9572" spans="1:9" x14ac:dyDescent="0.2">
      <c r="A9572">
        <v>2019</v>
      </c>
      <c r="B9572">
        <v>11</v>
      </c>
      <c r="C9572" t="s">
        <v>12</v>
      </c>
      <c r="D9572" t="s">
        <v>393</v>
      </c>
      <c r="E9572" t="s">
        <v>20</v>
      </c>
      <c r="F9572" t="s">
        <v>38</v>
      </c>
      <c r="G9572">
        <v>120</v>
      </c>
      <c r="H9572">
        <v>92</v>
      </c>
      <c r="I9572" t="str">
        <f>INDEX('DATA - Teams'!$C:$C,MATCH(C9572,'DATA - Teams'!$B:$B,0))</f>
        <v>LESTER</v>
      </c>
    </row>
    <row r="9573" spans="1:9" x14ac:dyDescent="0.2">
      <c r="A9573">
        <v>2019</v>
      </c>
      <c r="B9573">
        <v>11</v>
      </c>
      <c r="C9573" t="s">
        <v>12</v>
      </c>
      <c r="D9573" t="s">
        <v>255</v>
      </c>
      <c r="E9573" t="s">
        <v>27</v>
      </c>
      <c r="F9573" t="s">
        <v>52</v>
      </c>
      <c r="G9573">
        <v>76</v>
      </c>
      <c r="H9573">
        <v>121</v>
      </c>
      <c r="I9573" t="str">
        <f>INDEX('DATA - Teams'!$C:$C,MATCH(C9573,'DATA - Teams'!$B:$B,0))</f>
        <v>LESTER</v>
      </c>
    </row>
    <row r="9574" spans="1:9" x14ac:dyDescent="0.2">
      <c r="A9574">
        <v>2019</v>
      </c>
      <c r="B9574">
        <v>11</v>
      </c>
      <c r="C9574" t="s">
        <v>12</v>
      </c>
      <c r="D9574" t="s">
        <v>381</v>
      </c>
      <c r="E9574" t="s">
        <v>28</v>
      </c>
      <c r="F9574" t="s">
        <v>43</v>
      </c>
      <c r="G9574">
        <v>82</v>
      </c>
      <c r="H9574">
        <v>97</v>
      </c>
      <c r="I9574" t="str">
        <f>INDEX('DATA - Teams'!$C:$C,MATCH(C9574,'DATA - Teams'!$B:$B,0))</f>
        <v>LESTER</v>
      </c>
    </row>
    <row r="9575" spans="1:9" x14ac:dyDescent="0.2">
      <c r="A9575">
        <v>2019</v>
      </c>
      <c r="B9575">
        <v>11</v>
      </c>
      <c r="C9575" t="s">
        <v>12</v>
      </c>
      <c r="D9575" t="s">
        <v>206</v>
      </c>
      <c r="E9575" t="s">
        <v>28</v>
      </c>
      <c r="F9575" t="s">
        <v>38</v>
      </c>
      <c r="G9575">
        <v>85</v>
      </c>
      <c r="H9575">
        <v>109</v>
      </c>
      <c r="I9575" t="str">
        <f>INDEX('DATA - Teams'!$C:$C,MATCH(C9575,'DATA - Teams'!$B:$B,0))</f>
        <v>LESTER</v>
      </c>
    </row>
    <row r="9576" spans="1:9" x14ac:dyDescent="0.2">
      <c r="A9576">
        <v>2019</v>
      </c>
      <c r="B9576">
        <v>11</v>
      </c>
      <c r="C9576" t="s">
        <v>12</v>
      </c>
      <c r="D9576" t="s">
        <v>212</v>
      </c>
      <c r="E9576" t="s">
        <v>28</v>
      </c>
      <c r="F9576" t="s">
        <v>41</v>
      </c>
      <c r="G9576">
        <v>97</v>
      </c>
      <c r="H9576">
        <v>35</v>
      </c>
      <c r="I9576" t="str">
        <f>INDEX('DATA - Teams'!$C:$C,MATCH(C9576,'DATA - Teams'!$B:$B,0))</f>
        <v>LESTER</v>
      </c>
    </row>
    <row r="9577" spans="1:9" x14ac:dyDescent="0.2">
      <c r="A9577">
        <v>2019</v>
      </c>
      <c r="B9577">
        <v>11</v>
      </c>
      <c r="C9577" t="s">
        <v>12</v>
      </c>
      <c r="D9577" t="s">
        <v>369</v>
      </c>
      <c r="E9577" t="s">
        <v>32</v>
      </c>
      <c r="F9577" t="s">
        <v>41</v>
      </c>
      <c r="G9577">
        <v>100</v>
      </c>
      <c r="H9577">
        <v>71</v>
      </c>
      <c r="I9577" t="str">
        <f>INDEX('DATA - Teams'!$C:$C,MATCH(C9577,'DATA - Teams'!$B:$B,0))</f>
        <v>LESTER</v>
      </c>
    </row>
    <row r="9578" spans="1:9" x14ac:dyDescent="0.2">
      <c r="A9578">
        <v>2019</v>
      </c>
      <c r="B9578">
        <v>11</v>
      </c>
      <c r="C9578" t="s">
        <v>12</v>
      </c>
      <c r="D9578" t="s">
        <v>125</v>
      </c>
      <c r="E9578" t="s">
        <v>36</v>
      </c>
      <c r="F9578" t="s">
        <v>43</v>
      </c>
      <c r="G9578">
        <v>81</v>
      </c>
      <c r="H9578">
        <v>45</v>
      </c>
      <c r="I9578" t="str">
        <f>INDEX('DATA - Teams'!$C:$C,MATCH(C9578,'DATA - Teams'!$B:$B,0))</f>
        <v>LESTER</v>
      </c>
    </row>
    <row r="9579" spans="1:9" x14ac:dyDescent="0.2">
      <c r="A9579">
        <v>2019</v>
      </c>
      <c r="B9579">
        <v>11</v>
      </c>
      <c r="C9579" t="s">
        <v>12</v>
      </c>
      <c r="D9579" t="s">
        <v>57</v>
      </c>
      <c r="E9579" t="s">
        <v>13</v>
      </c>
      <c r="F9579" t="s">
        <v>41</v>
      </c>
      <c r="G9579">
        <v>114</v>
      </c>
      <c r="H9579">
        <v>121</v>
      </c>
      <c r="I9579" t="str">
        <f>INDEX('DATA - Teams'!$C:$C,MATCH(C9579,'DATA - Teams'!$B:$B,0))</f>
        <v>LESTER</v>
      </c>
    </row>
    <row r="9580" spans="1:9" x14ac:dyDescent="0.2">
      <c r="A9580">
        <v>2019</v>
      </c>
      <c r="B9580">
        <v>11</v>
      </c>
      <c r="C9580" t="s">
        <v>12</v>
      </c>
      <c r="D9580" t="s">
        <v>326</v>
      </c>
      <c r="E9580" t="s">
        <v>33</v>
      </c>
      <c r="F9580" t="s">
        <v>41</v>
      </c>
      <c r="G9580">
        <v>94</v>
      </c>
      <c r="H9580">
        <v>90</v>
      </c>
      <c r="I9580" t="str">
        <f>INDEX('DATA - Teams'!$C:$C,MATCH(C9580,'DATA - Teams'!$B:$B,0))</f>
        <v>LESTER</v>
      </c>
    </row>
    <row r="9581" spans="1:9" x14ac:dyDescent="0.2">
      <c r="A9581">
        <v>2019</v>
      </c>
      <c r="B9581">
        <v>11</v>
      </c>
      <c r="C9581" t="s">
        <v>12</v>
      </c>
      <c r="D9581" t="s">
        <v>118</v>
      </c>
      <c r="E9581" t="s">
        <v>17</v>
      </c>
      <c r="F9581" t="s">
        <v>41</v>
      </c>
      <c r="G9581">
        <v>106</v>
      </c>
      <c r="H9581">
        <v>122</v>
      </c>
      <c r="I9581" t="str">
        <f>INDEX('DATA - Teams'!$C:$C,MATCH(C9581,'DATA - Teams'!$B:$B,0))</f>
        <v>LESTER</v>
      </c>
    </row>
    <row r="9582" spans="1:9" x14ac:dyDescent="0.2">
      <c r="A9582">
        <v>2019</v>
      </c>
      <c r="B9582">
        <v>11</v>
      </c>
      <c r="C9582" t="s">
        <v>12</v>
      </c>
      <c r="D9582" t="s">
        <v>96</v>
      </c>
      <c r="E9582" t="s">
        <v>17</v>
      </c>
      <c r="F9582" t="s">
        <v>43</v>
      </c>
      <c r="G9582">
        <v>93</v>
      </c>
      <c r="H9582">
        <v>0</v>
      </c>
      <c r="I9582" t="str">
        <f>INDEX('DATA - Teams'!$C:$C,MATCH(C9582,'DATA - Teams'!$B:$B,0))</f>
        <v>LESTER</v>
      </c>
    </row>
    <row r="9583" spans="1:9" x14ac:dyDescent="0.2">
      <c r="A9583">
        <v>2019</v>
      </c>
      <c r="B9583">
        <v>11</v>
      </c>
      <c r="C9583" t="s">
        <v>12</v>
      </c>
      <c r="D9583" t="s">
        <v>210</v>
      </c>
      <c r="E9583" t="s">
        <v>10</v>
      </c>
      <c r="F9583" t="s">
        <v>43</v>
      </c>
      <c r="G9583">
        <v>0</v>
      </c>
      <c r="H9583">
        <v>132</v>
      </c>
      <c r="I9583" t="str">
        <f>INDEX('DATA - Teams'!$C:$C,MATCH(C9583,'DATA - Teams'!$B:$B,0))</f>
        <v>LESTER</v>
      </c>
    </row>
    <row r="9584" spans="1:9" x14ac:dyDescent="0.2">
      <c r="A9584">
        <v>2019</v>
      </c>
      <c r="B9584">
        <v>11</v>
      </c>
      <c r="C9584" t="s">
        <v>12</v>
      </c>
      <c r="D9584" t="s">
        <v>362</v>
      </c>
      <c r="E9584" t="s">
        <v>10</v>
      </c>
      <c r="F9584" t="s">
        <v>38</v>
      </c>
      <c r="G9584">
        <v>0</v>
      </c>
      <c r="H9584">
        <v>129</v>
      </c>
      <c r="I9584" t="str">
        <f>INDEX('DATA - Teams'!$C:$C,MATCH(C9584,'DATA - Teams'!$B:$B,0))</f>
        <v>LESTER</v>
      </c>
    </row>
    <row r="9585" spans="1:9" x14ac:dyDescent="0.2">
      <c r="A9585">
        <v>2019</v>
      </c>
      <c r="B9585">
        <v>11</v>
      </c>
      <c r="C9585" t="s">
        <v>12</v>
      </c>
      <c r="D9585" t="s">
        <v>133</v>
      </c>
      <c r="E9585" t="s">
        <v>21</v>
      </c>
      <c r="F9585" t="s">
        <v>41</v>
      </c>
      <c r="G9585">
        <v>0</v>
      </c>
      <c r="H9585">
        <v>97</v>
      </c>
      <c r="I9585" t="str">
        <f>INDEX('DATA - Teams'!$C:$C,MATCH(C9585,'DATA - Teams'!$B:$B,0))</f>
        <v>LESTER</v>
      </c>
    </row>
    <row r="9586" spans="1:9" x14ac:dyDescent="0.2">
      <c r="A9586">
        <v>2019</v>
      </c>
      <c r="B9586">
        <v>11</v>
      </c>
      <c r="C9586" t="s">
        <v>12</v>
      </c>
      <c r="D9586" t="s">
        <v>60</v>
      </c>
      <c r="E9586" t="s">
        <v>21</v>
      </c>
      <c r="F9586" t="s">
        <v>41</v>
      </c>
      <c r="G9586">
        <v>0</v>
      </c>
      <c r="H9586">
        <v>69</v>
      </c>
      <c r="I9586" t="str">
        <f>INDEX('DATA - Teams'!$C:$C,MATCH(C9586,'DATA - Teams'!$B:$B,0))</f>
        <v>LESTER</v>
      </c>
    </row>
    <row r="9587" spans="1:9" x14ac:dyDescent="0.2">
      <c r="A9587">
        <v>2019</v>
      </c>
      <c r="B9587">
        <v>11</v>
      </c>
      <c r="C9587" t="s">
        <v>12</v>
      </c>
      <c r="D9587" t="s">
        <v>287</v>
      </c>
      <c r="E9587" t="s">
        <v>16</v>
      </c>
      <c r="F9587" t="s">
        <v>38</v>
      </c>
      <c r="G9587">
        <v>0</v>
      </c>
      <c r="H9587">
        <v>131</v>
      </c>
      <c r="I9587" t="str">
        <f>INDEX('DATA - Teams'!$C:$C,MATCH(C9587,'DATA - Teams'!$B:$B,0))</f>
        <v>LESTER</v>
      </c>
    </row>
    <row r="9588" spans="1:9" x14ac:dyDescent="0.2">
      <c r="A9588">
        <v>2019</v>
      </c>
      <c r="B9588">
        <v>11</v>
      </c>
      <c r="C9588" t="s">
        <v>12</v>
      </c>
      <c r="D9588" t="s">
        <v>189</v>
      </c>
      <c r="E9588" t="s">
        <v>35</v>
      </c>
      <c r="F9588" t="s">
        <v>43</v>
      </c>
      <c r="G9588">
        <v>0</v>
      </c>
      <c r="H9588">
        <v>44</v>
      </c>
      <c r="I9588" t="str">
        <f>INDEX('DATA - Teams'!$C:$C,MATCH(C9588,'DATA - Teams'!$B:$B,0))</f>
        <v>LESTER</v>
      </c>
    </row>
    <row r="9589" spans="1:9" x14ac:dyDescent="0.2">
      <c r="A9589">
        <v>2019</v>
      </c>
      <c r="B9589">
        <v>11</v>
      </c>
      <c r="C9589" t="s">
        <v>12</v>
      </c>
      <c r="D9589" t="s">
        <v>450</v>
      </c>
      <c r="E9589" t="s">
        <v>35</v>
      </c>
      <c r="F9589" t="s">
        <v>38</v>
      </c>
      <c r="G9589">
        <v>0</v>
      </c>
      <c r="H9589">
        <v>139</v>
      </c>
      <c r="I9589" t="str">
        <f>INDEX('DATA - Teams'!$C:$C,MATCH(C9589,'DATA - Teams'!$B:$B,0))</f>
        <v>LESTER</v>
      </c>
    </row>
    <row r="9590" spans="1:9" x14ac:dyDescent="0.2">
      <c r="A9590">
        <v>2019</v>
      </c>
      <c r="B9590">
        <v>11</v>
      </c>
      <c r="C9590" t="s">
        <v>12</v>
      </c>
      <c r="D9590" t="s">
        <v>204</v>
      </c>
      <c r="E9590" t="s">
        <v>20</v>
      </c>
      <c r="F9590" t="s">
        <v>59</v>
      </c>
      <c r="G9590">
        <v>66</v>
      </c>
      <c r="H9590">
        <v>61</v>
      </c>
      <c r="I9590" t="str">
        <f>INDEX('DATA - Teams'!$C:$C,MATCH(C9590,'DATA - Teams'!$B:$B,0))</f>
        <v>LESTER</v>
      </c>
    </row>
    <row r="9591" spans="1:9" x14ac:dyDescent="0.2">
      <c r="A9591">
        <v>2019</v>
      </c>
      <c r="B9591">
        <v>11</v>
      </c>
      <c r="C9591" t="s">
        <v>12</v>
      </c>
      <c r="D9591" t="s">
        <v>274</v>
      </c>
      <c r="E9591" t="s">
        <v>18</v>
      </c>
      <c r="F9591" t="s">
        <v>59</v>
      </c>
      <c r="G9591">
        <v>77</v>
      </c>
      <c r="H9591">
        <v>89</v>
      </c>
      <c r="I9591" t="str">
        <f>INDEX('DATA - Teams'!$C:$C,MATCH(C9591,'DATA - Teams'!$B:$B,0))</f>
        <v>LESTER</v>
      </c>
    </row>
    <row r="9592" spans="1:9" x14ac:dyDescent="0.2">
      <c r="A9592">
        <v>2019</v>
      </c>
      <c r="B9592">
        <v>11</v>
      </c>
      <c r="C9592" t="s">
        <v>12</v>
      </c>
      <c r="D9592" t="s">
        <v>62</v>
      </c>
      <c r="E9592" t="s">
        <v>23</v>
      </c>
      <c r="F9592" t="s">
        <v>59</v>
      </c>
      <c r="G9592">
        <v>73</v>
      </c>
      <c r="H9592">
        <v>73</v>
      </c>
      <c r="I9592" t="str">
        <f>INDEX('DATA - Teams'!$C:$C,MATCH(C9592,'DATA - Teams'!$B:$B,0))</f>
        <v>LESTER</v>
      </c>
    </row>
    <row r="9593" spans="1:9" x14ac:dyDescent="0.2">
      <c r="A9593">
        <v>2019</v>
      </c>
      <c r="B9593">
        <v>11</v>
      </c>
      <c r="C9593" t="s">
        <v>12</v>
      </c>
      <c r="D9593" t="s">
        <v>266</v>
      </c>
      <c r="E9593" t="s">
        <v>16</v>
      </c>
      <c r="F9593" t="s">
        <v>59</v>
      </c>
      <c r="G9593">
        <v>0</v>
      </c>
      <c r="H9593">
        <v>0</v>
      </c>
      <c r="I9593" t="str">
        <f>INDEX('DATA - Teams'!$C:$C,MATCH(C9593,'DATA - Teams'!$B:$B,0))</f>
        <v>LESTER</v>
      </c>
    </row>
    <row r="9594" spans="1:9" x14ac:dyDescent="0.2">
      <c r="A9594">
        <v>2019</v>
      </c>
      <c r="B9594">
        <v>12</v>
      </c>
      <c r="C9594" t="s">
        <v>426</v>
      </c>
      <c r="D9594" t="s">
        <v>166</v>
      </c>
      <c r="E9594" t="s">
        <v>14</v>
      </c>
      <c r="F9594" t="s">
        <v>41</v>
      </c>
      <c r="G9594">
        <v>0</v>
      </c>
      <c r="H9594">
        <v>92</v>
      </c>
      <c r="I9594" t="str">
        <f>INDEX('DATA - Teams'!$C:$C,MATCH(C9594,'DATA - Teams'!$B:$B,0))</f>
        <v>PMAC</v>
      </c>
    </row>
    <row r="9595" spans="1:9" x14ac:dyDescent="0.2">
      <c r="A9595">
        <v>2019</v>
      </c>
      <c r="B9595">
        <v>12</v>
      </c>
      <c r="C9595" t="s">
        <v>426</v>
      </c>
      <c r="D9595" t="s">
        <v>86</v>
      </c>
      <c r="E9595" t="s">
        <v>10</v>
      </c>
      <c r="F9595" t="s">
        <v>43</v>
      </c>
      <c r="G9595">
        <v>88</v>
      </c>
      <c r="H9595">
        <v>0</v>
      </c>
      <c r="I9595" t="str">
        <f>INDEX('DATA - Teams'!$C:$C,MATCH(C9595,'DATA - Teams'!$B:$B,0))</f>
        <v>PMAC</v>
      </c>
    </row>
    <row r="9596" spans="1:9" x14ac:dyDescent="0.2">
      <c r="A9596">
        <v>2019</v>
      </c>
      <c r="B9596">
        <v>12</v>
      </c>
      <c r="C9596" t="s">
        <v>426</v>
      </c>
      <c r="D9596" t="s">
        <v>193</v>
      </c>
      <c r="E9596" t="s">
        <v>21</v>
      </c>
      <c r="F9596" t="s">
        <v>43</v>
      </c>
      <c r="G9596">
        <v>92</v>
      </c>
      <c r="H9596">
        <v>0</v>
      </c>
      <c r="I9596" t="str">
        <f>INDEX('DATA - Teams'!$C:$C,MATCH(C9596,'DATA - Teams'!$B:$B,0))</f>
        <v>PMAC</v>
      </c>
    </row>
    <row r="9597" spans="1:9" x14ac:dyDescent="0.2">
      <c r="A9597">
        <v>2019</v>
      </c>
      <c r="B9597">
        <v>12</v>
      </c>
      <c r="C9597" t="s">
        <v>426</v>
      </c>
      <c r="D9597" t="s">
        <v>221</v>
      </c>
      <c r="E9597" t="s">
        <v>31</v>
      </c>
      <c r="F9597" t="s">
        <v>52</v>
      </c>
      <c r="G9597">
        <v>0</v>
      </c>
      <c r="H9597">
        <v>81</v>
      </c>
      <c r="I9597" t="str">
        <f>INDEX('DATA - Teams'!$C:$C,MATCH(C9597,'DATA - Teams'!$B:$B,0))</f>
        <v>PMAC</v>
      </c>
    </row>
    <row r="9598" spans="1:9" x14ac:dyDescent="0.2">
      <c r="A9598">
        <v>2019</v>
      </c>
      <c r="B9598">
        <v>12</v>
      </c>
      <c r="C9598" t="s">
        <v>426</v>
      </c>
      <c r="D9598" t="s">
        <v>368</v>
      </c>
      <c r="E9598" t="s">
        <v>31</v>
      </c>
      <c r="F9598" t="s">
        <v>41</v>
      </c>
      <c r="G9598">
        <v>0</v>
      </c>
      <c r="H9598">
        <v>90</v>
      </c>
      <c r="I9598" t="str">
        <f>INDEX('DATA - Teams'!$C:$C,MATCH(C9598,'DATA - Teams'!$B:$B,0))</f>
        <v>PMAC</v>
      </c>
    </row>
    <row r="9599" spans="1:9" x14ac:dyDescent="0.2">
      <c r="A9599">
        <v>2019</v>
      </c>
      <c r="B9599">
        <v>12</v>
      </c>
      <c r="C9599" t="s">
        <v>426</v>
      </c>
      <c r="D9599" t="s">
        <v>123</v>
      </c>
      <c r="E9599" t="s">
        <v>31</v>
      </c>
      <c r="F9599" t="s">
        <v>41</v>
      </c>
      <c r="G9599">
        <v>0</v>
      </c>
      <c r="H9599">
        <v>32</v>
      </c>
      <c r="I9599" t="str">
        <f>INDEX('DATA - Teams'!$C:$C,MATCH(C9599,'DATA - Teams'!$B:$B,0))</f>
        <v>PMAC</v>
      </c>
    </row>
    <row r="9600" spans="1:9" x14ac:dyDescent="0.2">
      <c r="A9600">
        <v>2019</v>
      </c>
      <c r="B9600">
        <v>12</v>
      </c>
      <c r="C9600" t="s">
        <v>426</v>
      </c>
      <c r="D9600" t="s">
        <v>260</v>
      </c>
      <c r="E9600" t="s">
        <v>24</v>
      </c>
      <c r="F9600" t="s">
        <v>38</v>
      </c>
      <c r="G9600">
        <v>0</v>
      </c>
      <c r="H9600">
        <v>0</v>
      </c>
      <c r="I9600" t="str">
        <f>INDEX('DATA - Teams'!$C:$C,MATCH(C9600,'DATA - Teams'!$B:$B,0))</f>
        <v>PMAC</v>
      </c>
    </row>
    <row r="9601" spans="1:9" x14ac:dyDescent="0.2">
      <c r="A9601">
        <v>2019</v>
      </c>
      <c r="B9601">
        <v>12</v>
      </c>
      <c r="C9601" t="s">
        <v>426</v>
      </c>
      <c r="D9601" t="s">
        <v>356</v>
      </c>
      <c r="E9601" t="s">
        <v>22</v>
      </c>
      <c r="F9601" t="s">
        <v>38</v>
      </c>
      <c r="G9601">
        <v>126</v>
      </c>
      <c r="H9601">
        <v>0</v>
      </c>
      <c r="I9601" t="str">
        <f>INDEX('DATA - Teams'!$C:$C,MATCH(C9601,'DATA - Teams'!$B:$B,0))</f>
        <v>PMAC</v>
      </c>
    </row>
    <row r="9602" spans="1:9" x14ac:dyDescent="0.2">
      <c r="A9602">
        <v>2019</v>
      </c>
      <c r="B9602">
        <v>12</v>
      </c>
      <c r="C9602" t="s">
        <v>426</v>
      </c>
      <c r="D9602" t="s">
        <v>419</v>
      </c>
      <c r="E9602" t="s">
        <v>23</v>
      </c>
      <c r="F9602" t="s">
        <v>41</v>
      </c>
      <c r="G9602">
        <v>0</v>
      </c>
      <c r="H9602">
        <v>92</v>
      </c>
      <c r="I9602" t="str">
        <f>INDEX('DATA - Teams'!$C:$C,MATCH(C9602,'DATA - Teams'!$B:$B,0))</f>
        <v>PMAC</v>
      </c>
    </row>
    <row r="9603" spans="1:9" x14ac:dyDescent="0.2">
      <c r="A9603">
        <v>2019</v>
      </c>
      <c r="B9603">
        <v>12</v>
      </c>
      <c r="C9603" t="s">
        <v>426</v>
      </c>
      <c r="D9603" t="s">
        <v>328</v>
      </c>
      <c r="E9603" t="s">
        <v>23</v>
      </c>
      <c r="F9603" t="s">
        <v>41</v>
      </c>
      <c r="G9603">
        <v>0</v>
      </c>
      <c r="H9603">
        <v>11</v>
      </c>
      <c r="I9603" t="str">
        <f>INDEX('DATA - Teams'!$C:$C,MATCH(C9603,'DATA - Teams'!$B:$B,0))</f>
        <v>PMAC</v>
      </c>
    </row>
    <row r="9604" spans="1:9" x14ac:dyDescent="0.2">
      <c r="A9604">
        <v>2019</v>
      </c>
      <c r="B9604">
        <v>12</v>
      </c>
      <c r="C9604" t="s">
        <v>426</v>
      </c>
      <c r="D9604" t="s">
        <v>314</v>
      </c>
      <c r="E9604" t="s">
        <v>32</v>
      </c>
      <c r="F9604" t="s">
        <v>41</v>
      </c>
      <c r="G9604">
        <v>0</v>
      </c>
      <c r="H9604">
        <v>75</v>
      </c>
      <c r="I9604" t="str">
        <f>INDEX('DATA - Teams'!$C:$C,MATCH(C9604,'DATA - Teams'!$B:$B,0))</f>
        <v>PMAC</v>
      </c>
    </row>
    <row r="9605" spans="1:9" x14ac:dyDescent="0.2">
      <c r="A9605">
        <v>2019</v>
      </c>
      <c r="B9605">
        <v>12</v>
      </c>
      <c r="C9605" t="s">
        <v>426</v>
      </c>
      <c r="D9605" t="s">
        <v>245</v>
      </c>
      <c r="E9605" t="s">
        <v>32</v>
      </c>
      <c r="F9605" t="s">
        <v>43</v>
      </c>
      <c r="G9605">
        <v>0</v>
      </c>
      <c r="H9605">
        <v>106</v>
      </c>
      <c r="I9605" t="str">
        <f>INDEX('DATA - Teams'!$C:$C,MATCH(C9605,'DATA - Teams'!$B:$B,0))</f>
        <v>PMAC</v>
      </c>
    </row>
    <row r="9606" spans="1:9" x14ac:dyDescent="0.2">
      <c r="A9606">
        <v>2019</v>
      </c>
      <c r="B9606">
        <v>12</v>
      </c>
      <c r="C9606" t="s">
        <v>426</v>
      </c>
      <c r="D9606" t="s">
        <v>45</v>
      </c>
      <c r="E9606" t="s">
        <v>32</v>
      </c>
      <c r="F9606" t="s">
        <v>38</v>
      </c>
      <c r="G9606">
        <v>0</v>
      </c>
      <c r="H9606">
        <v>0</v>
      </c>
      <c r="I9606" t="str">
        <f>INDEX('DATA - Teams'!$C:$C,MATCH(C9606,'DATA - Teams'!$B:$B,0))</f>
        <v>PMAC</v>
      </c>
    </row>
    <row r="9607" spans="1:9" x14ac:dyDescent="0.2">
      <c r="A9607">
        <v>2019</v>
      </c>
      <c r="B9607">
        <v>12</v>
      </c>
      <c r="C9607" t="s">
        <v>426</v>
      </c>
      <c r="D9607" t="s">
        <v>75</v>
      </c>
      <c r="E9607" t="s">
        <v>33</v>
      </c>
      <c r="F9607" t="s">
        <v>43</v>
      </c>
      <c r="G9607">
        <v>0</v>
      </c>
      <c r="H9607">
        <v>80</v>
      </c>
      <c r="I9607" t="str">
        <f>INDEX('DATA - Teams'!$C:$C,MATCH(C9607,'DATA - Teams'!$B:$B,0))</f>
        <v>PMAC</v>
      </c>
    </row>
    <row r="9608" spans="1:9" x14ac:dyDescent="0.2">
      <c r="A9608">
        <v>2019</v>
      </c>
      <c r="B9608">
        <v>12</v>
      </c>
      <c r="C9608" t="s">
        <v>426</v>
      </c>
      <c r="D9608" t="s">
        <v>252</v>
      </c>
      <c r="E9608" t="s">
        <v>33</v>
      </c>
      <c r="F9608" t="s">
        <v>38</v>
      </c>
      <c r="G9608">
        <v>0</v>
      </c>
      <c r="H9608">
        <v>82</v>
      </c>
      <c r="I9608" t="str">
        <f>INDEX('DATA - Teams'!$C:$C,MATCH(C9608,'DATA - Teams'!$B:$B,0))</f>
        <v>PMAC</v>
      </c>
    </row>
    <row r="9609" spans="1:9" x14ac:dyDescent="0.2">
      <c r="A9609">
        <v>2019</v>
      </c>
      <c r="B9609">
        <v>12</v>
      </c>
      <c r="C9609" t="s">
        <v>426</v>
      </c>
      <c r="D9609" t="s">
        <v>414</v>
      </c>
      <c r="E9609" t="s">
        <v>20</v>
      </c>
      <c r="F9609" t="s">
        <v>38</v>
      </c>
      <c r="G9609">
        <v>0</v>
      </c>
      <c r="H9609">
        <v>83</v>
      </c>
      <c r="I9609" t="str">
        <f>INDEX('DATA - Teams'!$C:$C,MATCH(C9609,'DATA - Teams'!$B:$B,0))</f>
        <v>PMAC</v>
      </c>
    </row>
    <row r="9610" spans="1:9" x14ac:dyDescent="0.2">
      <c r="A9610">
        <v>2019</v>
      </c>
      <c r="B9610">
        <v>12</v>
      </c>
      <c r="C9610" t="s">
        <v>426</v>
      </c>
      <c r="D9610" t="s">
        <v>80</v>
      </c>
      <c r="E9610" t="s">
        <v>17</v>
      </c>
      <c r="F9610" t="s">
        <v>41</v>
      </c>
      <c r="G9610">
        <v>0</v>
      </c>
      <c r="H9610">
        <v>93</v>
      </c>
      <c r="I9610" t="str">
        <f>INDEX('DATA - Teams'!$C:$C,MATCH(C9610,'DATA - Teams'!$B:$B,0))</f>
        <v>PMAC</v>
      </c>
    </row>
    <row r="9611" spans="1:9" x14ac:dyDescent="0.2">
      <c r="A9611">
        <v>2019</v>
      </c>
      <c r="B9611">
        <v>12</v>
      </c>
      <c r="C9611" t="s">
        <v>426</v>
      </c>
      <c r="D9611" t="s">
        <v>161</v>
      </c>
      <c r="E9611" t="s">
        <v>36</v>
      </c>
      <c r="F9611" t="s">
        <v>43</v>
      </c>
      <c r="G9611">
        <v>0</v>
      </c>
      <c r="H9611">
        <v>136</v>
      </c>
      <c r="I9611" t="str">
        <f>INDEX('DATA - Teams'!$C:$C,MATCH(C9611,'DATA - Teams'!$B:$B,0))</f>
        <v>PMAC</v>
      </c>
    </row>
    <row r="9612" spans="1:9" x14ac:dyDescent="0.2">
      <c r="A9612">
        <v>2019</v>
      </c>
      <c r="B9612">
        <v>12</v>
      </c>
      <c r="C9612" t="s">
        <v>426</v>
      </c>
      <c r="D9612" t="s">
        <v>165</v>
      </c>
      <c r="E9612" t="s">
        <v>10</v>
      </c>
      <c r="F9612" t="s">
        <v>59</v>
      </c>
      <c r="G9612">
        <v>105</v>
      </c>
      <c r="H9612">
        <v>0</v>
      </c>
      <c r="I9612" t="str">
        <f>INDEX('DATA - Teams'!$C:$C,MATCH(C9612,'DATA - Teams'!$B:$B,0))</f>
        <v>PMAC</v>
      </c>
    </row>
    <row r="9613" spans="1:9" x14ac:dyDescent="0.2">
      <c r="A9613">
        <v>2019</v>
      </c>
      <c r="B9613">
        <v>12</v>
      </c>
      <c r="C9613" t="s">
        <v>426</v>
      </c>
      <c r="D9613" t="s">
        <v>164</v>
      </c>
      <c r="E9613" t="s">
        <v>16</v>
      </c>
      <c r="F9613" t="s">
        <v>59</v>
      </c>
      <c r="G9613">
        <v>93</v>
      </c>
      <c r="H9613">
        <v>0</v>
      </c>
      <c r="I9613" t="str">
        <f>INDEX('DATA - Teams'!$C:$C,MATCH(C9613,'DATA - Teams'!$B:$B,0))</f>
        <v>PMAC</v>
      </c>
    </row>
    <row r="9614" spans="1:9" x14ac:dyDescent="0.2">
      <c r="A9614">
        <v>2019</v>
      </c>
      <c r="B9614">
        <v>12</v>
      </c>
      <c r="C9614" t="s">
        <v>426</v>
      </c>
      <c r="D9614" t="s">
        <v>156</v>
      </c>
      <c r="E9614" t="s">
        <v>33</v>
      </c>
      <c r="F9614" t="s">
        <v>59</v>
      </c>
      <c r="G9614">
        <v>0</v>
      </c>
      <c r="H9614">
        <v>0</v>
      </c>
      <c r="I9614" t="str">
        <f>INDEX('DATA - Teams'!$C:$C,MATCH(C9614,'DATA - Teams'!$B:$B,0))</f>
        <v>PMAC</v>
      </c>
    </row>
    <row r="9615" spans="1:9" x14ac:dyDescent="0.2">
      <c r="A9615">
        <v>2019</v>
      </c>
      <c r="B9615">
        <v>12</v>
      </c>
      <c r="C9615" t="s">
        <v>426</v>
      </c>
      <c r="D9615" t="s">
        <v>168</v>
      </c>
      <c r="E9615" t="s">
        <v>13</v>
      </c>
      <c r="F9615" t="s">
        <v>59</v>
      </c>
      <c r="G9615">
        <v>0</v>
      </c>
      <c r="H9615">
        <v>0</v>
      </c>
      <c r="I9615" t="str">
        <f>INDEX('DATA - Teams'!$C:$C,MATCH(C9615,'DATA - Teams'!$B:$B,0))</f>
        <v>PMAC</v>
      </c>
    </row>
    <row r="9616" spans="1:9" x14ac:dyDescent="0.2">
      <c r="A9616">
        <v>2019</v>
      </c>
      <c r="B9616">
        <v>12</v>
      </c>
      <c r="C9616" t="s">
        <v>7</v>
      </c>
      <c r="D9616" t="s">
        <v>248</v>
      </c>
      <c r="E9616" t="s">
        <v>28</v>
      </c>
      <c r="F9616" t="s">
        <v>43</v>
      </c>
      <c r="G9616">
        <v>0</v>
      </c>
      <c r="H9616">
        <v>48</v>
      </c>
      <c r="I9616" t="str">
        <f>INDEX('DATA - Teams'!$C:$C,MATCH(C9616,'DATA - Teams'!$B:$B,0))</f>
        <v>JMERC</v>
      </c>
    </row>
    <row r="9617" spans="1:9" x14ac:dyDescent="0.2">
      <c r="A9617">
        <v>2019</v>
      </c>
      <c r="B9617">
        <v>12</v>
      </c>
      <c r="C9617" t="s">
        <v>7</v>
      </c>
      <c r="D9617" t="s">
        <v>1065</v>
      </c>
      <c r="E9617" t="s">
        <v>28</v>
      </c>
      <c r="F9617" t="s">
        <v>52</v>
      </c>
      <c r="G9617">
        <v>0</v>
      </c>
      <c r="H9617">
        <v>104</v>
      </c>
      <c r="I9617" t="str">
        <f>INDEX('DATA - Teams'!$C:$C,MATCH(C9617,'DATA - Teams'!$B:$B,0))</f>
        <v>JMERC</v>
      </c>
    </row>
    <row r="9618" spans="1:9" x14ac:dyDescent="0.2">
      <c r="A9618">
        <v>2019</v>
      </c>
      <c r="B9618">
        <v>12</v>
      </c>
      <c r="C9618" t="s">
        <v>7</v>
      </c>
      <c r="D9618" t="s">
        <v>306</v>
      </c>
      <c r="E9618" t="s">
        <v>28</v>
      </c>
      <c r="F9618" t="s">
        <v>41</v>
      </c>
      <c r="G9618">
        <v>0</v>
      </c>
      <c r="H9618">
        <v>123</v>
      </c>
      <c r="I9618" t="str">
        <f>INDEX('DATA - Teams'!$C:$C,MATCH(C9618,'DATA - Teams'!$B:$B,0))</f>
        <v>JMERC</v>
      </c>
    </row>
    <row r="9619" spans="1:9" x14ac:dyDescent="0.2">
      <c r="A9619">
        <v>2019</v>
      </c>
      <c r="B9619">
        <v>12</v>
      </c>
      <c r="C9619" t="s">
        <v>7</v>
      </c>
      <c r="D9619" t="s">
        <v>137</v>
      </c>
      <c r="E9619" t="s">
        <v>14</v>
      </c>
      <c r="F9619" t="s">
        <v>38</v>
      </c>
      <c r="G9619">
        <v>0</v>
      </c>
      <c r="H9619">
        <v>78</v>
      </c>
      <c r="I9619" t="str">
        <f>INDEX('DATA - Teams'!$C:$C,MATCH(C9619,'DATA - Teams'!$B:$B,0))</f>
        <v>JMERC</v>
      </c>
    </row>
    <row r="9620" spans="1:9" x14ac:dyDescent="0.2">
      <c r="A9620">
        <v>2019</v>
      </c>
      <c r="B9620">
        <v>12</v>
      </c>
      <c r="C9620" t="s">
        <v>7</v>
      </c>
      <c r="D9620" t="s">
        <v>171</v>
      </c>
      <c r="E9620" t="s">
        <v>31</v>
      </c>
      <c r="F9620" t="s">
        <v>38</v>
      </c>
      <c r="G9620">
        <v>0</v>
      </c>
      <c r="H9620">
        <v>82</v>
      </c>
      <c r="I9620" t="str">
        <f>INDEX('DATA - Teams'!$C:$C,MATCH(C9620,'DATA - Teams'!$B:$B,0))</f>
        <v>JMERC</v>
      </c>
    </row>
    <row r="9621" spans="1:9" x14ac:dyDescent="0.2">
      <c r="A9621">
        <v>2019</v>
      </c>
      <c r="B9621">
        <v>12</v>
      </c>
      <c r="C9621" t="s">
        <v>7</v>
      </c>
      <c r="D9621" t="s">
        <v>258</v>
      </c>
      <c r="E9621" t="s">
        <v>24</v>
      </c>
      <c r="F9621" t="s">
        <v>41</v>
      </c>
      <c r="G9621">
        <v>88</v>
      </c>
      <c r="H9621">
        <v>0</v>
      </c>
      <c r="I9621" t="str">
        <f>INDEX('DATA - Teams'!$C:$C,MATCH(C9621,'DATA - Teams'!$B:$B,0))</f>
        <v>JMERC</v>
      </c>
    </row>
    <row r="9622" spans="1:9" x14ac:dyDescent="0.2">
      <c r="A9622">
        <v>2019</v>
      </c>
      <c r="B9622">
        <v>12</v>
      </c>
      <c r="C9622" t="s">
        <v>7</v>
      </c>
      <c r="D9622" t="s">
        <v>134</v>
      </c>
      <c r="E9622" t="s">
        <v>27</v>
      </c>
      <c r="F9622" t="s">
        <v>43</v>
      </c>
      <c r="G9622">
        <v>0</v>
      </c>
      <c r="H9622">
        <v>87</v>
      </c>
      <c r="I9622" t="str">
        <f>INDEX('DATA - Teams'!$C:$C,MATCH(C9622,'DATA - Teams'!$B:$B,0))</f>
        <v>JMERC</v>
      </c>
    </row>
    <row r="9623" spans="1:9" x14ac:dyDescent="0.2">
      <c r="A9623">
        <v>2019</v>
      </c>
      <c r="B9623">
        <v>12</v>
      </c>
      <c r="C9623" t="s">
        <v>7</v>
      </c>
      <c r="D9623" t="s">
        <v>169</v>
      </c>
      <c r="E9623" t="s">
        <v>22</v>
      </c>
      <c r="F9623" t="s">
        <v>43</v>
      </c>
      <c r="G9623">
        <v>87</v>
      </c>
      <c r="H9623">
        <v>0</v>
      </c>
      <c r="I9623" t="str">
        <f>INDEX('DATA - Teams'!$C:$C,MATCH(C9623,'DATA - Teams'!$B:$B,0))</f>
        <v>JMERC</v>
      </c>
    </row>
    <row r="9624" spans="1:9" x14ac:dyDescent="0.2">
      <c r="A9624">
        <v>2019</v>
      </c>
      <c r="B9624">
        <v>12</v>
      </c>
      <c r="C9624" t="s">
        <v>7</v>
      </c>
      <c r="D9624" t="s">
        <v>39</v>
      </c>
      <c r="E9624" t="s">
        <v>22</v>
      </c>
      <c r="F9624" t="s">
        <v>41</v>
      </c>
      <c r="G9624">
        <v>109</v>
      </c>
      <c r="H9624">
        <v>0</v>
      </c>
      <c r="I9624" t="str">
        <f>INDEX('DATA - Teams'!$C:$C,MATCH(C9624,'DATA - Teams'!$B:$B,0))</f>
        <v>JMERC</v>
      </c>
    </row>
    <row r="9625" spans="1:9" x14ac:dyDescent="0.2">
      <c r="A9625">
        <v>2019</v>
      </c>
      <c r="B9625">
        <v>12</v>
      </c>
      <c r="C9625" t="s">
        <v>7</v>
      </c>
      <c r="D9625" t="s">
        <v>181</v>
      </c>
      <c r="E9625" t="s">
        <v>23</v>
      </c>
      <c r="F9625" t="s">
        <v>38</v>
      </c>
      <c r="G9625">
        <v>0</v>
      </c>
      <c r="H9625">
        <v>60</v>
      </c>
      <c r="I9625" t="str">
        <f>INDEX('DATA - Teams'!$C:$C,MATCH(C9625,'DATA - Teams'!$B:$B,0))</f>
        <v>JMERC</v>
      </c>
    </row>
    <row r="9626" spans="1:9" x14ac:dyDescent="0.2">
      <c r="A9626">
        <v>2019</v>
      </c>
      <c r="B9626">
        <v>12</v>
      </c>
      <c r="C9626" t="s">
        <v>7</v>
      </c>
      <c r="D9626" t="s">
        <v>388</v>
      </c>
      <c r="E9626" t="s">
        <v>23</v>
      </c>
      <c r="F9626" t="s">
        <v>41</v>
      </c>
      <c r="G9626">
        <v>0</v>
      </c>
      <c r="H9626">
        <v>77</v>
      </c>
      <c r="I9626" t="str">
        <f>INDEX('DATA - Teams'!$C:$C,MATCH(C9626,'DATA - Teams'!$B:$B,0))</f>
        <v>JMERC</v>
      </c>
    </row>
    <row r="9627" spans="1:9" x14ac:dyDescent="0.2">
      <c r="A9627">
        <v>2019</v>
      </c>
      <c r="B9627">
        <v>12</v>
      </c>
      <c r="C9627" t="s">
        <v>7</v>
      </c>
      <c r="D9627" t="s">
        <v>336</v>
      </c>
      <c r="E9627" t="s">
        <v>18</v>
      </c>
      <c r="F9627" t="s">
        <v>38</v>
      </c>
      <c r="G9627">
        <v>0</v>
      </c>
      <c r="H9627">
        <v>67</v>
      </c>
      <c r="I9627" t="str">
        <f>INDEX('DATA - Teams'!$C:$C,MATCH(C9627,'DATA - Teams'!$B:$B,0))</f>
        <v>JMERC</v>
      </c>
    </row>
    <row r="9628" spans="1:9" x14ac:dyDescent="0.2">
      <c r="A9628">
        <v>2019</v>
      </c>
      <c r="B9628">
        <v>12</v>
      </c>
      <c r="C9628" t="s">
        <v>7</v>
      </c>
      <c r="D9628" t="s">
        <v>445</v>
      </c>
      <c r="E9628" t="s">
        <v>18</v>
      </c>
      <c r="F9628" t="s">
        <v>41</v>
      </c>
      <c r="G9628">
        <v>0</v>
      </c>
      <c r="H9628">
        <v>79</v>
      </c>
      <c r="I9628" t="str">
        <f>INDEX('DATA - Teams'!$C:$C,MATCH(C9628,'DATA - Teams'!$B:$B,0))</f>
        <v>JMERC</v>
      </c>
    </row>
    <row r="9629" spans="1:9" x14ac:dyDescent="0.2">
      <c r="A9629">
        <v>2019</v>
      </c>
      <c r="B9629">
        <v>12</v>
      </c>
      <c r="C9629" t="s">
        <v>7</v>
      </c>
      <c r="D9629" t="s">
        <v>451</v>
      </c>
      <c r="E9629" t="s">
        <v>33</v>
      </c>
      <c r="F9629" t="s">
        <v>41</v>
      </c>
      <c r="G9629">
        <v>0</v>
      </c>
      <c r="H9629">
        <v>65</v>
      </c>
      <c r="I9629" t="str">
        <f>INDEX('DATA - Teams'!$C:$C,MATCH(C9629,'DATA - Teams'!$B:$B,0))</f>
        <v>JMERC</v>
      </c>
    </row>
    <row r="9630" spans="1:9" x14ac:dyDescent="0.2">
      <c r="A9630">
        <v>2019</v>
      </c>
      <c r="B9630">
        <v>12</v>
      </c>
      <c r="C9630" t="s">
        <v>7</v>
      </c>
      <c r="D9630" t="s">
        <v>115</v>
      </c>
      <c r="E9630" t="s">
        <v>33</v>
      </c>
      <c r="F9630" t="s">
        <v>43</v>
      </c>
      <c r="G9630">
        <v>0</v>
      </c>
      <c r="H9630">
        <v>84</v>
      </c>
      <c r="I9630" t="str">
        <f>INDEX('DATA - Teams'!$C:$C,MATCH(C9630,'DATA - Teams'!$B:$B,0))</f>
        <v>JMERC</v>
      </c>
    </row>
    <row r="9631" spans="1:9" x14ac:dyDescent="0.2">
      <c r="A9631">
        <v>2019</v>
      </c>
      <c r="B9631">
        <v>12</v>
      </c>
      <c r="C9631" t="s">
        <v>7</v>
      </c>
      <c r="D9631" t="s">
        <v>229</v>
      </c>
      <c r="E9631" t="s">
        <v>33</v>
      </c>
      <c r="F9631" t="s">
        <v>43</v>
      </c>
      <c r="G9631">
        <v>0</v>
      </c>
      <c r="H9631">
        <v>86</v>
      </c>
      <c r="I9631" t="str">
        <f>INDEX('DATA - Teams'!$C:$C,MATCH(C9631,'DATA - Teams'!$B:$B,0))</f>
        <v>JMERC</v>
      </c>
    </row>
    <row r="9632" spans="1:9" x14ac:dyDescent="0.2">
      <c r="A9632">
        <v>2019</v>
      </c>
      <c r="B9632">
        <v>12</v>
      </c>
      <c r="C9632" t="s">
        <v>7</v>
      </c>
      <c r="D9632" t="s">
        <v>302</v>
      </c>
      <c r="E9632" t="s">
        <v>36</v>
      </c>
      <c r="F9632" t="s">
        <v>41</v>
      </c>
      <c r="G9632">
        <v>0</v>
      </c>
      <c r="H9632">
        <v>120</v>
      </c>
      <c r="I9632" t="str">
        <f>INDEX('DATA - Teams'!$C:$C,MATCH(C9632,'DATA - Teams'!$B:$B,0))</f>
        <v>JMERC</v>
      </c>
    </row>
    <row r="9633" spans="1:9" x14ac:dyDescent="0.2">
      <c r="A9633">
        <v>2019</v>
      </c>
      <c r="B9633">
        <v>12</v>
      </c>
      <c r="C9633" t="s">
        <v>7</v>
      </c>
      <c r="D9633" t="s">
        <v>291</v>
      </c>
      <c r="E9633" t="s">
        <v>36</v>
      </c>
      <c r="F9633" t="s">
        <v>38</v>
      </c>
      <c r="G9633">
        <v>0</v>
      </c>
      <c r="H9633">
        <v>102</v>
      </c>
      <c r="I9633" t="str">
        <f>INDEX('DATA - Teams'!$C:$C,MATCH(C9633,'DATA - Teams'!$B:$B,0))</f>
        <v>JMERC</v>
      </c>
    </row>
    <row r="9634" spans="1:9" x14ac:dyDescent="0.2">
      <c r="A9634">
        <v>2019</v>
      </c>
      <c r="B9634">
        <v>12</v>
      </c>
      <c r="C9634" t="s">
        <v>7</v>
      </c>
      <c r="D9634" t="s">
        <v>216</v>
      </c>
      <c r="E9634" t="s">
        <v>21</v>
      </c>
      <c r="F9634" t="s">
        <v>59</v>
      </c>
      <c r="G9634">
        <v>87</v>
      </c>
      <c r="H9634">
        <v>0</v>
      </c>
      <c r="I9634" t="str">
        <f>INDEX('DATA - Teams'!$C:$C,MATCH(C9634,'DATA - Teams'!$B:$B,0))</f>
        <v>JMERC</v>
      </c>
    </row>
    <row r="9635" spans="1:9" x14ac:dyDescent="0.2">
      <c r="A9635">
        <v>2019</v>
      </c>
      <c r="B9635">
        <v>12</v>
      </c>
      <c r="C9635" t="s">
        <v>7</v>
      </c>
      <c r="D9635" t="s">
        <v>179</v>
      </c>
      <c r="E9635" t="s">
        <v>35</v>
      </c>
      <c r="F9635" t="s">
        <v>59</v>
      </c>
      <c r="G9635">
        <v>0</v>
      </c>
      <c r="H9635">
        <v>0</v>
      </c>
      <c r="I9635" t="str">
        <f>INDEX('DATA - Teams'!$C:$C,MATCH(C9635,'DATA - Teams'!$B:$B,0))</f>
        <v>JMERC</v>
      </c>
    </row>
    <row r="9636" spans="1:9" x14ac:dyDescent="0.2">
      <c r="A9636">
        <v>2019</v>
      </c>
      <c r="B9636">
        <v>12</v>
      </c>
      <c r="C9636" t="s">
        <v>7</v>
      </c>
      <c r="D9636" t="s">
        <v>129</v>
      </c>
      <c r="E9636" t="s">
        <v>20</v>
      </c>
      <c r="F9636" t="s">
        <v>59</v>
      </c>
      <c r="G9636">
        <v>0</v>
      </c>
      <c r="H9636">
        <v>0</v>
      </c>
      <c r="I9636" t="str">
        <f>INDEX('DATA - Teams'!$C:$C,MATCH(C9636,'DATA - Teams'!$B:$B,0))</f>
        <v>JMERC</v>
      </c>
    </row>
    <row r="9637" spans="1:9" x14ac:dyDescent="0.2">
      <c r="A9637">
        <v>2019</v>
      </c>
      <c r="B9637">
        <v>12</v>
      </c>
      <c r="C9637" t="s">
        <v>7</v>
      </c>
      <c r="D9637" t="s">
        <v>44</v>
      </c>
      <c r="E9637" t="s">
        <v>36</v>
      </c>
      <c r="F9637" t="s">
        <v>59</v>
      </c>
      <c r="G9637">
        <v>0</v>
      </c>
      <c r="H9637">
        <v>0</v>
      </c>
      <c r="I9637" t="str">
        <f>INDEX('DATA - Teams'!$C:$C,MATCH(C9637,'DATA - Teams'!$B:$B,0))</f>
        <v>JMERC</v>
      </c>
    </row>
    <row r="9638" spans="1:9" x14ac:dyDescent="0.2">
      <c r="A9638">
        <v>2019</v>
      </c>
      <c r="B9638">
        <v>12</v>
      </c>
      <c r="C9638" t="s">
        <v>30</v>
      </c>
      <c r="D9638" t="s">
        <v>1019</v>
      </c>
      <c r="E9638" t="s">
        <v>28</v>
      </c>
      <c r="F9638" t="s">
        <v>43</v>
      </c>
      <c r="G9638">
        <v>0</v>
      </c>
      <c r="H9638">
        <v>77</v>
      </c>
      <c r="I9638" t="str">
        <f>INDEX('DATA - Teams'!$C:$C,MATCH(C9638,'DATA - Teams'!$B:$B,0))</f>
        <v>GARTER</v>
      </c>
    </row>
    <row r="9639" spans="1:9" x14ac:dyDescent="0.2">
      <c r="A9639">
        <v>2019</v>
      </c>
      <c r="B9639">
        <v>12</v>
      </c>
      <c r="C9639" t="s">
        <v>30</v>
      </c>
      <c r="D9639" t="s">
        <v>175</v>
      </c>
      <c r="E9639" t="s">
        <v>28</v>
      </c>
      <c r="F9639" t="s">
        <v>41</v>
      </c>
      <c r="G9639">
        <v>0</v>
      </c>
      <c r="H9639">
        <v>97</v>
      </c>
      <c r="I9639" t="str">
        <f>INDEX('DATA - Teams'!$C:$C,MATCH(C9639,'DATA - Teams'!$B:$B,0))</f>
        <v>GARTER</v>
      </c>
    </row>
    <row r="9640" spans="1:9" x14ac:dyDescent="0.2">
      <c r="A9640">
        <v>2019</v>
      </c>
      <c r="B9640">
        <v>12</v>
      </c>
      <c r="C9640" t="s">
        <v>30</v>
      </c>
      <c r="D9640" t="s">
        <v>937</v>
      </c>
      <c r="E9640" t="s">
        <v>14</v>
      </c>
      <c r="F9640" t="s">
        <v>38</v>
      </c>
      <c r="G9640">
        <v>0</v>
      </c>
      <c r="H9640">
        <v>50</v>
      </c>
      <c r="I9640" t="str">
        <f>INDEX('DATA - Teams'!$C:$C,MATCH(C9640,'DATA - Teams'!$B:$B,0))</f>
        <v>GARTER</v>
      </c>
    </row>
    <row r="9641" spans="1:9" x14ac:dyDescent="0.2">
      <c r="A9641">
        <v>2019</v>
      </c>
      <c r="B9641">
        <v>12</v>
      </c>
      <c r="C9641" t="s">
        <v>30</v>
      </c>
      <c r="D9641" t="s">
        <v>209</v>
      </c>
      <c r="E9641" t="s">
        <v>10</v>
      </c>
      <c r="F9641" t="s">
        <v>41</v>
      </c>
      <c r="G9641">
        <v>103</v>
      </c>
      <c r="H9641">
        <v>0</v>
      </c>
      <c r="I9641" t="str">
        <f>INDEX('DATA - Teams'!$C:$C,MATCH(C9641,'DATA - Teams'!$B:$B,0))</f>
        <v>GARTER</v>
      </c>
    </row>
    <row r="9642" spans="1:9" x14ac:dyDescent="0.2">
      <c r="A9642">
        <v>2019</v>
      </c>
      <c r="B9642">
        <v>12</v>
      </c>
      <c r="C9642" t="s">
        <v>30</v>
      </c>
      <c r="D9642" t="s">
        <v>359</v>
      </c>
      <c r="E9642" t="s">
        <v>10</v>
      </c>
      <c r="F9642" t="s">
        <v>43</v>
      </c>
      <c r="G9642">
        <v>0</v>
      </c>
      <c r="H9642">
        <v>0</v>
      </c>
      <c r="I9642" t="str">
        <f>INDEX('DATA - Teams'!$C:$C,MATCH(C9642,'DATA - Teams'!$B:$B,0))</f>
        <v>GARTER</v>
      </c>
    </row>
    <row r="9643" spans="1:9" x14ac:dyDescent="0.2">
      <c r="A9643">
        <v>2019</v>
      </c>
      <c r="B9643">
        <v>12</v>
      </c>
      <c r="C9643" t="s">
        <v>30</v>
      </c>
      <c r="D9643" t="s">
        <v>521</v>
      </c>
      <c r="E9643" t="s">
        <v>10</v>
      </c>
      <c r="F9643" t="s">
        <v>38</v>
      </c>
      <c r="G9643">
        <v>63</v>
      </c>
      <c r="H9643">
        <v>0</v>
      </c>
      <c r="I9643" t="str">
        <f>INDEX('DATA - Teams'!$C:$C,MATCH(C9643,'DATA - Teams'!$B:$B,0))</f>
        <v>GARTER</v>
      </c>
    </row>
    <row r="9644" spans="1:9" x14ac:dyDescent="0.2">
      <c r="A9644">
        <v>2019</v>
      </c>
      <c r="B9644">
        <v>12</v>
      </c>
      <c r="C9644" t="s">
        <v>30</v>
      </c>
      <c r="D9644" t="s">
        <v>325</v>
      </c>
      <c r="E9644" t="s">
        <v>21</v>
      </c>
      <c r="F9644" t="s">
        <v>41</v>
      </c>
      <c r="G9644">
        <v>94</v>
      </c>
      <c r="H9644">
        <v>0</v>
      </c>
      <c r="I9644" t="str">
        <f>INDEX('DATA - Teams'!$C:$C,MATCH(C9644,'DATA - Teams'!$B:$B,0))</f>
        <v>GARTER</v>
      </c>
    </row>
    <row r="9645" spans="1:9" x14ac:dyDescent="0.2">
      <c r="A9645">
        <v>2019</v>
      </c>
      <c r="B9645">
        <v>12</v>
      </c>
      <c r="C9645" t="s">
        <v>30</v>
      </c>
      <c r="D9645" t="s">
        <v>81</v>
      </c>
      <c r="E9645" t="s">
        <v>31</v>
      </c>
      <c r="F9645" t="s">
        <v>41</v>
      </c>
      <c r="G9645">
        <v>0</v>
      </c>
      <c r="H9645">
        <v>106</v>
      </c>
      <c r="I9645" t="str">
        <f>INDEX('DATA - Teams'!$C:$C,MATCH(C9645,'DATA - Teams'!$B:$B,0))</f>
        <v>GARTER</v>
      </c>
    </row>
    <row r="9646" spans="1:9" x14ac:dyDescent="0.2">
      <c r="A9646">
        <v>2019</v>
      </c>
      <c r="B9646">
        <v>12</v>
      </c>
      <c r="C9646" t="s">
        <v>30</v>
      </c>
      <c r="D9646" t="s">
        <v>285</v>
      </c>
      <c r="E9646" t="s">
        <v>23</v>
      </c>
      <c r="F9646" t="s">
        <v>38</v>
      </c>
      <c r="G9646">
        <v>0</v>
      </c>
      <c r="H9646">
        <v>55</v>
      </c>
      <c r="I9646" t="str">
        <f>INDEX('DATA - Teams'!$C:$C,MATCH(C9646,'DATA - Teams'!$B:$B,0))</f>
        <v>GARTER</v>
      </c>
    </row>
    <row r="9647" spans="1:9" x14ac:dyDescent="0.2">
      <c r="A9647">
        <v>2019</v>
      </c>
      <c r="B9647">
        <v>12</v>
      </c>
      <c r="C9647" t="s">
        <v>30</v>
      </c>
      <c r="D9647" t="s">
        <v>357</v>
      </c>
      <c r="E9647" t="s">
        <v>32</v>
      </c>
      <c r="F9647" t="s">
        <v>43</v>
      </c>
      <c r="G9647">
        <v>0</v>
      </c>
      <c r="H9647">
        <v>44</v>
      </c>
      <c r="I9647" t="str">
        <f>INDEX('DATA - Teams'!$C:$C,MATCH(C9647,'DATA - Teams'!$B:$B,0))</f>
        <v>GARTER</v>
      </c>
    </row>
    <row r="9648" spans="1:9" x14ac:dyDescent="0.2">
      <c r="A9648">
        <v>2019</v>
      </c>
      <c r="B9648">
        <v>12</v>
      </c>
      <c r="C9648" t="s">
        <v>30</v>
      </c>
      <c r="D9648" t="s">
        <v>131</v>
      </c>
      <c r="E9648" t="s">
        <v>32</v>
      </c>
      <c r="F9648" t="s">
        <v>38</v>
      </c>
      <c r="G9648">
        <v>0</v>
      </c>
      <c r="H9648">
        <v>70</v>
      </c>
      <c r="I9648" t="str">
        <f>INDEX('DATA - Teams'!$C:$C,MATCH(C9648,'DATA - Teams'!$B:$B,0))</f>
        <v>GARTER</v>
      </c>
    </row>
    <row r="9649" spans="1:9" x14ac:dyDescent="0.2">
      <c r="A9649">
        <v>2019</v>
      </c>
      <c r="B9649">
        <v>12</v>
      </c>
      <c r="C9649" t="s">
        <v>30</v>
      </c>
      <c r="D9649" t="s">
        <v>271</v>
      </c>
      <c r="E9649" t="s">
        <v>33</v>
      </c>
      <c r="F9649" t="s">
        <v>41</v>
      </c>
      <c r="G9649">
        <v>0</v>
      </c>
      <c r="H9649">
        <v>67</v>
      </c>
      <c r="I9649" t="str">
        <f>INDEX('DATA - Teams'!$C:$C,MATCH(C9649,'DATA - Teams'!$B:$B,0))</f>
        <v>GARTER</v>
      </c>
    </row>
    <row r="9650" spans="1:9" x14ac:dyDescent="0.2">
      <c r="A9650">
        <v>2019</v>
      </c>
      <c r="B9650">
        <v>12</v>
      </c>
      <c r="C9650" t="s">
        <v>30</v>
      </c>
      <c r="D9650" t="s">
        <v>327</v>
      </c>
      <c r="E9650" t="s">
        <v>17</v>
      </c>
      <c r="F9650" t="s">
        <v>52</v>
      </c>
      <c r="G9650">
        <v>0</v>
      </c>
      <c r="H9650">
        <v>153</v>
      </c>
      <c r="I9650" t="str">
        <f>INDEX('DATA - Teams'!$C:$C,MATCH(C9650,'DATA - Teams'!$B:$B,0))</f>
        <v>GARTER</v>
      </c>
    </row>
    <row r="9651" spans="1:9" x14ac:dyDescent="0.2">
      <c r="A9651">
        <v>2019</v>
      </c>
      <c r="B9651">
        <v>12</v>
      </c>
      <c r="C9651" t="s">
        <v>30</v>
      </c>
      <c r="D9651" t="s">
        <v>300</v>
      </c>
      <c r="E9651" t="s">
        <v>17</v>
      </c>
      <c r="F9651" t="s">
        <v>41</v>
      </c>
      <c r="G9651">
        <v>0</v>
      </c>
      <c r="H9651">
        <v>49</v>
      </c>
      <c r="I9651" t="str">
        <f>INDEX('DATA - Teams'!$C:$C,MATCH(C9651,'DATA - Teams'!$B:$B,0))</f>
        <v>GARTER</v>
      </c>
    </row>
    <row r="9652" spans="1:9" x14ac:dyDescent="0.2">
      <c r="A9652">
        <v>2019</v>
      </c>
      <c r="B9652">
        <v>12</v>
      </c>
      <c r="C9652" t="s">
        <v>30</v>
      </c>
      <c r="D9652" t="s">
        <v>346</v>
      </c>
      <c r="E9652" t="s">
        <v>36</v>
      </c>
      <c r="F9652" t="s">
        <v>41</v>
      </c>
      <c r="G9652">
        <v>0</v>
      </c>
      <c r="H9652">
        <v>110</v>
      </c>
      <c r="I9652" t="str">
        <f>INDEX('DATA - Teams'!$C:$C,MATCH(C9652,'DATA - Teams'!$B:$B,0))</f>
        <v>GARTER</v>
      </c>
    </row>
    <row r="9653" spans="1:9" x14ac:dyDescent="0.2">
      <c r="A9653">
        <v>2019</v>
      </c>
      <c r="B9653">
        <v>12</v>
      </c>
      <c r="C9653" t="s">
        <v>30</v>
      </c>
      <c r="D9653" t="s">
        <v>261</v>
      </c>
      <c r="E9653" t="s">
        <v>36</v>
      </c>
      <c r="F9653" t="s">
        <v>43</v>
      </c>
      <c r="G9653">
        <v>0</v>
      </c>
      <c r="H9653">
        <v>94</v>
      </c>
      <c r="I9653" t="str">
        <f>INDEX('DATA - Teams'!$C:$C,MATCH(C9653,'DATA - Teams'!$B:$B,0))</f>
        <v>GARTER</v>
      </c>
    </row>
    <row r="9654" spans="1:9" x14ac:dyDescent="0.2">
      <c r="A9654">
        <v>2019</v>
      </c>
      <c r="B9654">
        <v>12</v>
      </c>
      <c r="C9654" t="s">
        <v>30</v>
      </c>
      <c r="D9654" t="s">
        <v>276</v>
      </c>
      <c r="E9654" t="s">
        <v>36</v>
      </c>
      <c r="F9654" t="s">
        <v>43</v>
      </c>
      <c r="G9654">
        <v>0</v>
      </c>
      <c r="H9654">
        <v>148</v>
      </c>
      <c r="I9654" t="str">
        <f>INDEX('DATA - Teams'!$C:$C,MATCH(C9654,'DATA - Teams'!$B:$B,0))</f>
        <v>GARTER</v>
      </c>
    </row>
    <row r="9655" spans="1:9" x14ac:dyDescent="0.2">
      <c r="A9655">
        <v>2019</v>
      </c>
      <c r="B9655">
        <v>12</v>
      </c>
      <c r="C9655" t="s">
        <v>30</v>
      </c>
      <c r="D9655" t="s">
        <v>230</v>
      </c>
      <c r="E9655" t="s">
        <v>36</v>
      </c>
      <c r="F9655" t="s">
        <v>38</v>
      </c>
      <c r="G9655">
        <v>0</v>
      </c>
      <c r="H9655">
        <v>136</v>
      </c>
      <c r="I9655" t="str">
        <f>INDEX('DATA - Teams'!$C:$C,MATCH(C9655,'DATA - Teams'!$B:$B,0))</f>
        <v>GARTER</v>
      </c>
    </row>
    <row r="9656" spans="1:9" x14ac:dyDescent="0.2">
      <c r="A9656">
        <v>2019</v>
      </c>
      <c r="B9656">
        <v>12</v>
      </c>
      <c r="C9656" t="s">
        <v>30</v>
      </c>
      <c r="D9656" t="s">
        <v>320</v>
      </c>
      <c r="E9656" t="s">
        <v>14</v>
      </c>
      <c r="F9656" t="s">
        <v>59</v>
      </c>
      <c r="G9656">
        <v>0</v>
      </c>
      <c r="H9656">
        <v>0</v>
      </c>
      <c r="I9656" t="str">
        <f>INDEX('DATA - Teams'!$C:$C,MATCH(C9656,'DATA - Teams'!$B:$B,0))</f>
        <v>GARTER</v>
      </c>
    </row>
    <row r="9657" spans="1:9" x14ac:dyDescent="0.2">
      <c r="A9657">
        <v>2019</v>
      </c>
      <c r="B9657">
        <v>12</v>
      </c>
      <c r="C9657" t="s">
        <v>30</v>
      </c>
      <c r="D9657" t="s">
        <v>433</v>
      </c>
      <c r="E9657" t="s">
        <v>21</v>
      </c>
      <c r="F9657" t="s">
        <v>59</v>
      </c>
      <c r="G9657">
        <v>81</v>
      </c>
      <c r="H9657">
        <v>0</v>
      </c>
      <c r="I9657" t="str">
        <f>INDEX('DATA - Teams'!$C:$C,MATCH(C9657,'DATA - Teams'!$B:$B,0))</f>
        <v>GARTER</v>
      </c>
    </row>
    <row r="9658" spans="1:9" x14ac:dyDescent="0.2">
      <c r="A9658">
        <v>2019</v>
      </c>
      <c r="B9658">
        <v>12</v>
      </c>
      <c r="C9658" t="s">
        <v>30</v>
      </c>
      <c r="D9658" t="s">
        <v>135</v>
      </c>
      <c r="E9658" t="s">
        <v>22</v>
      </c>
      <c r="F9658" t="s">
        <v>59</v>
      </c>
      <c r="G9658">
        <v>82</v>
      </c>
      <c r="H9658">
        <v>0</v>
      </c>
      <c r="I9658" t="str">
        <f>INDEX('DATA - Teams'!$C:$C,MATCH(C9658,'DATA - Teams'!$B:$B,0))</f>
        <v>GARTER</v>
      </c>
    </row>
    <row r="9659" spans="1:9" x14ac:dyDescent="0.2">
      <c r="A9659">
        <v>2019</v>
      </c>
      <c r="B9659">
        <v>12</v>
      </c>
      <c r="C9659" t="s">
        <v>30</v>
      </c>
      <c r="D9659" t="s">
        <v>226</v>
      </c>
      <c r="E9659" t="s">
        <v>32</v>
      </c>
      <c r="F9659" t="s">
        <v>59</v>
      </c>
      <c r="G9659">
        <v>0</v>
      </c>
      <c r="H9659">
        <v>0</v>
      </c>
      <c r="I9659" t="str">
        <f>INDEX('DATA - Teams'!$C:$C,MATCH(C9659,'DATA - Teams'!$B:$B,0))</f>
        <v>GARTER</v>
      </c>
    </row>
    <row r="9660" spans="1:9" x14ac:dyDescent="0.2">
      <c r="A9660">
        <v>2019</v>
      </c>
      <c r="B9660">
        <v>12</v>
      </c>
      <c r="C9660" t="s">
        <v>438</v>
      </c>
      <c r="D9660" t="s">
        <v>141</v>
      </c>
      <c r="E9660" t="s">
        <v>28</v>
      </c>
      <c r="F9660" t="s">
        <v>43</v>
      </c>
      <c r="G9660">
        <v>0</v>
      </c>
      <c r="H9660">
        <v>81</v>
      </c>
      <c r="I9660" t="str">
        <f>INDEX('DATA - Teams'!$C:$C,MATCH(C9660,'DATA - Teams'!$B:$B,0))</f>
        <v>KAPPAZ</v>
      </c>
    </row>
    <row r="9661" spans="1:9" x14ac:dyDescent="0.2">
      <c r="A9661">
        <v>2019</v>
      </c>
      <c r="B9661">
        <v>12</v>
      </c>
      <c r="C9661" t="s">
        <v>438</v>
      </c>
      <c r="D9661" t="s">
        <v>246</v>
      </c>
      <c r="E9661" t="s">
        <v>14</v>
      </c>
      <c r="F9661" t="s">
        <v>43</v>
      </c>
      <c r="G9661">
        <v>0</v>
      </c>
      <c r="H9661">
        <v>93</v>
      </c>
      <c r="I9661" t="str">
        <f>INDEX('DATA - Teams'!$C:$C,MATCH(C9661,'DATA - Teams'!$B:$B,0))</f>
        <v>KAPPAZ</v>
      </c>
    </row>
    <row r="9662" spans="1:9" x14ac:dyDescent="0.2">
      <c r="A9662">
        <v>2019</v>
      </c>
      <c r="B9662">
        <v>12</v>
      </c>
      <c r="C9662" t="s">
        <v>438</v>
      </c>
      <c r="D9662" t="s">
        <v>361</v>
      </c>
      <c r="E9662" t="s">
        <v>10</v>
      </c>
      <c r="F9662" t="s">
        <v>38</v>
      </c>
      <c r="G9662">
        <v>79</v>
      </c>
      <c r="H9662">
        <v>0</v>
      </c>
      <c r="I9662" t="str">
        <f>INDEX('DATA - Teams'!$C:$C,MATCH(C9662,'DATA - Teams'!$B:$B,0))</f>
        <v>KAPPAZ</v>
      </c>
    </row>
    <row r="9663" spans="1:9" x14ac:dyDescent="0.2">
      <c r="A9663">
        <v>2019</v>
      </c>
      <c r="B9663">
        <v>12</v>
      </c>
      <c r="C9663" t="s">
        <v>438</v>
      </c>
      <c r="D9663" t="s">
        <v>46</v>
      </c>
      <c r="E9663" t="s">
        <v>10</v>
      </c>
      <c r="F9663" t="s">
        <v>41</v>
      </c>
      <c r="G9663">
        <v>98</v>
      </c>
      <c r="H9663">
        <v>0</v>
      </c>
      <c r="I9663" t="str">
        <f>INDEX('DATA - Teams'!$C:$C,MATCH(C9663,'DATA - Teams'!$B:$B,0))</f>
        <v>KAPPAZ</v>
      </c>
    </row>
    <row r="9664" spans="1:9" x14ac:dyDescent="0.2">
      <c r="A9664">
        <v>2019</v>
      </c>
      <c r="B9664">
        <v>12</v>
      </c>
      <c r="C9664" t="s">
        <v>438</v>
      </c>
      <c r="D9664" t="s">
        <v>74</v>
      </c>
      <c r="E9664" t="s">
        <v>35</v>
      </c>
      <c r="F9664" t="s">
        <v>41</v>
      </c>
      <c r="G9664">
        <v>0</v>
      </c>
      <c r="H9664">
        <v>0</v>
      </c>
      <c r="I9664" t="str">
        <f>INDEX('DATA - Teams'!$C:$C,MATCH(C9664,'DATA - Teams'!$B:$B,0))</f>
        <v>KAPPAZ</v>
      </c>
    </row>
    <row r="9665" spans="1:9" x14ac:dyDescent="0.2">
      <c r="A9665">
        <v>2019</v>
      </c>
      <c r="B9665">
        <v>12</v>
      </c>
      <c r="C9665" t="s">
        <v>438</v>
      </c>
      <c r="D9665" t="s">
        <v>65</v>
      </c>
      <c r="E9665" t="s">
        <v>35</v>
      </c>
      <c r="F9665" t="s">
        <v>41</v>
      </c>
      <c r="G9665">
        <v>84</v>
      </c>
      <c r="H9665">
        <v>0</v>
      </c>
      <c r="I9665" t="str">
        <f>INDEX('DATA - Teams'!$C:$C,MATCH(C9665,'DATA - Teams'!$B:$B,0))</f>
        <v>KAPPAZ</v>
      </c>
    </row>
    <row r="9666" spans="1:9" x14ac:dyDescent="0.2">
      <c r="A9666">
        <v>2019</v>
      </c>
      <c r="B9666">
        <v>12</v>
      </c>
      <c r="C9666" t="s">
        <v>438</v>
      </c>
      <c r="D9666" t="s">
        <v>1335</v>
      </c>
      <c r="E9666" t="s">
        <v>31</v>
      </c>
      <c r="F9666" t="s">
        <v>38</v>
      </c>
      <c r="G9666">
        <v>0</v>
      </c>
      <c r="H9666">
        <v>86</v>
      </c>
      <c r="I9666" t="str">
        <f>INDEX('DATA - Teams'!$C:$C,MATCH(C9666,'DATA - Teams'!$B:$B,0))</f>
        <v>KAPPAZ</v>
      </c>
    </row>
    <row r="9667" spans="1:9" x14ac:dyDescent="0.2">
      <c r="A9667">
        <v>2019</v>
      </c>
      <c r="B9667">
        <v>12</v>
      </c>
      <c r="C9667" t="s">
        <v>438</v>
      </c>
      <c r="D9667" t="s">
        <v>53</v>
      </c>
      <c r="E9667" t="s">
        <v>24</v>
      </c>
      <c r="F9667" t="s">
        <v>41</v>
      </c>
      <c r="G9667">
        <v>115</v>
      </c>
      <c r="H9667">
        <v>0</v>
      </c>
      <c r="I9667" t="str">
        <f>INDEX('DATA - Teams'!$C:$C,MATCH(C9667,'DATA - Teams'!$B:$B,0))</f>
        <v>KAPPAZ</v>
      </c>
    </row>
    <row r="9668" spans="1:9" x14ac:dyDescent="0.2">
      <c r="A9668">
        <v>2019</v>
      </c>
      <c r="B9668">
        <v>12</v>
      </c>
      <c r="C9668" t="s">
        <v>438</v>
      </c>
      <c r="D9668" t="s">
        <v>180</v>
      </c>
      <c r="E9668" t="s">
        <v>16</v>
      </c>
      <c r="F9668" t="s">
        <v>38</v>
      </c>
      <c r="G9668">
        <v>99</v>
      </c>
      <c r="H9668">
        <v>0</v>
      </c>
      <c r="I9668" t="str">
        <f>INDEX('DATA - Teams'!$C:$C,MATCH(C9668,'DATA - Teams'!$B:$B,0))</f>
        <v>KAPPAZ</v>
      </c>
    </row>
    <row r="9669" spans="1:9" x14ac:dyDescent="0.2">
      <c r="A9669">
        <v>2019</v>
      </c>
      <c r="B9669">
        <v>12</v>
      </c>
      <c r="C9669" t="s">
        <v>438</v>
      </c>
      <c r="D9669" t="s">
        <v>298</v>
      </c>
      <c r="E9669" t="s">
        <v>22</v>
      </c>
      <c r="F9669" t="s">
        <v>38</v>
      </c>
      <c r="G9669">
        <v>99</v>
      </c>
      <c r="H9669">
        <v>0</v>
      </c>
      <c r="I9669" t="str">
        <f>INDEX('DATA - Teams'!$C:$C,MATCH(C9669,'DATA - Teams'!$B:$B,0))</f>
        <v>KAPPAZ</v>
      </c>
    </row>
    <row r="9670" spans="1:9" x14ac:dyDescent="0.2">
      <c r="A9670">
        <v>2019</v>
      </c>
      <c r="B9670">
        <v>12</v>
      </c>
      <c r="C9670" t="s">
        <v>438</v>
      </c>
      <c r="D9670" t="s">
        <v>278</v>
      </c>
      <c r="E9670" t="s">
        <v>32</v>
      </c>
      <c r="F9670" t="s">
        <v>43</v>
      </c>
      <c r="G9670">
        <v>0</v>
      </c>
      <c r="H9670">
        <v>99</v>
      </c>
      <c r="I9670" t="str">
        <f>INDEX('DATA - Teams'!$C:$C,MATCH(C9670,'DATA - Teams'!$B:$B,0))</f>
        <v>KAPPAZ</v>
      </c>
    </row>
    <row r="9671" spans="1:9" x14ac:dyDescent="0.2">
      <c r="A9671">
        <v>2019</v>
      </c>
      <c r="B9671">
        <v>12</v>
      </c>
      <c r="C9671" t="s">
        <v>438</v>
      </c>
      <c r="D9671" t="s">
        <v>387</v>
      </c>
      <c r="E9671" t="s">
        <v>33</v>
      </c>
      <c r="F9671" t="s">
        <v>41</v>
      </c>
      <c r="G9671">
        <v>0</v>
      </c>
      <c r="H9671">
        <v>84</v>
      </c>
      <c r="I9671" t="str">
        <f>INDEX('DATA - Teams'!$C:$C,MATCH(C9671,'DATA - Teams'!$B:$B,0))</f>
        <v>KAPPAZ</v>
      </c>
    </row>
    <row r="9672" spans="1:9" x14ac:dyDescent="0.2">
      <c r="A9672">
        <v>2019</v>
      </c>
      <c r="B9672">
        <v>12</v>
      </c>
      <c r="C9672" t="s">
        <v>438</v>
      </c>
      <c r="D9672" t="s">
        <v>157</v>
      </c>
      <c r="E9672" t="s">
        <v>33</v>
      </c>
      <c r="F9672" t="s">
        <v>52</v>
      </c>
      <c r="G9672">
        <v>0</v>
      </c>
      <c r="H9672">
        <v>84</v>
      </c>
      <c r="I9672" t="str">
        <f>INDEX('DATA - Teams'!$C:$C,MATCH(C9672,'DATA - Teams'!$B:$B,0))</f>
        <v>KAPPAZ</v>
      </c>
    </row>
    <row r="9673" spans="1:9" x14ac:dyDescent="0.2">
      <c r="A9673">
        <v>2019</v>
      </c>
      <c r="B9673">
        <v>12</v>
      </c>
      <c r="C9673" t="s">
        <v>438</v>
      </c>
      <c r="D9673" t="s">
        <v>1000</v>
      </c>
      <c r="E9673" t="s">
        <v>33</v>
      </c>
      <c r="F9673" t="s">
        <v>38</v>
      </c>
      <c r="G9673">
        <v>0</v>
      </c>
      <c r="H9673">
        <v>94</v>
      </c>
      <c r="I9673" t="str">
        <f>INDEX('DATA - Teams'!$C:$C,MATCH(C9673,'DATA - Teams'!$B:$B,0))</f>
        <v>KAPPAZ</v>
      </c>
    </row>
    <row r="9674" spans="1:9" x14ac:dyDescent="0.2">
      <c r="A9674">
        <v>2019</v>
      </c>
      <c r="B9674">
        <v>12</v>
      </c>
      <c r="C9674" t="s">
        <v>438</v>
      </c>
      <c r="D9674" t="s">
        <v>61</v>
      </c>
      <c r="E9674" t="s">
        <v>20</v>
      </c>
      <c r="F9674" t="s">
        <v>41</v>
      </c>
      <c r="G9674">
        <v>0</v>
      </c>
      <c r="H9674">
        <v>94</v>
      </c>
      <c r="I9674" t="str">
        <f>INDEX('DATA - Teams'!$C:$C,MATCH(C9674,'DATA - Teams'!$B:$B,0))</f>
        <v>KAPPAZ</v>
      </c>
    </row>
    <row r="9675" spans="1:9" x14ac:dyDescent="0.2">
      <c r="A9675">
        <v>2019</v>
      </c>
      <c r="B9675">
        <v>12</v>
      </c>
      <c r="C9675" t="s">
        <v>438</v>
      </c>
      <c r="D9675" t="s">
        <v>347</v>
      </c>
      <c r="E9675" t="s">
        <v>20</v>
      </c>
      <c r="F9675" t="s">
        <v>43</v>
      </c>
      <c r="G9675">
        <v>0</v>
      </c>
      <c r="H9675">
        <v>95</v>
      </c>
      <c r="I9675" t="str">
        <f>INDEX('DATA - Teams'!$C:$C,MATCH(C9675,'DATA - Teams'!$B:$B,0))</f>
        <v>KAPPAZ</v>
      </c>
    </row>
    <row r="9676" spans="1:9" x14ac:dyDescent="0.2">
      <c r="A9676">
        <v>2019</v>
      </c>
      <c r="B9676">
        <v>12</v>
      </c>
      <c r="C9676" t="s">
        <v>438</v>
      </c>
      <c r="D9676" t="s">
        <v>350</v>
      </c>
      <c r="E9676" t="s">
        <v>17</v>
      </c>
      <c r="F9676" t="s">
        <v>41</v>
      </c>
      <c r="G9676">
        <v>0</v>
      </c>
      <c r="H9676">
        <v>116</v>
      </c>
      <c r="I9676" t="str">
        <f>INDEX('DATA - Teams'!$C:$C,MATCH(C9676,'DATA - Teams'!$B:$B,0))</f>
        <v>KAPPAZ</v>
      </c>
    </row>
    <row r="9677" spans="1:9" x14ac:dyDescent="0.2">
      <c r="A9677">
        <v>2019</v>
      </c>
      <c r="B9677">
        <v>12</v>
      </c>
      <c r="C9677" t="s">
        <v>438</v>
      </c>
      <c r="D9677" t="s">
        <v>981</v>
      </c>
      <c r="E9677" t="s">
        <v>17</v>
      </c>
      <c r="F9677" t="s">
        <v>43</v>
      </c>
      <c r="G9677">
        <v>0</v>
      </c>
      <c r="H9677">
        <v>94</v>
      </c>
      <c r="I9677" t="str">
        <f>INDEX('DATA - Teams'!$C:$C,MATCH(C9677,'DATA - Teams'!$B:$B,0))</f>
        <v>KAPPAZ</v>
      </c>
    </row>
    <row r="9678" spans="1:9" x14ac:dyDescent="0.2">
      <c r="A9678">
        <v>2019</v>
      </c>
      <c r="B9678">
        <v>12</v>
      </c>
      <c r="C9678" t="s">
        <v>438</v>
      </c>
      <c r="D9678" t="s">
        <v>68</v>
      </c>
      <c r="E9678" t="s">
        <v>14</v>
      </c>
      <c r="F9678" t="s">
        <v>59</v>
      </c>
      <c r="G9678">
        <v>0</v>
      </c>
      <c r="H9678">
        <v>0</v>
      </c>
      <c r="I9678" t="str">
        <f>INDEX('DATA - Teams'!$C:$C,MATCH(C9678,'DATA - Teams'!$B:$B,0))</f>
        <v>KAPPAZ</v>
      </c>
    </row>
    <row r="9679" spans="1:9" x14ac:dyDescent="0.2">
      <c r="A9679">
        <v>2019</v>
      </c>
      <c r="B9679">
        <v>12</v>
      </c>
      <c r="C9679" t="s">
        <v>438</v>
      </c>
      <c r="D9679" t="s">
        <v>159</v>
      </c>
      <c r="E9679" t="s">
        <v>23</v>
      </c>
      <c r="F9679" t="s">
        <v>59</v>
      </c>
      <c r="G9679">
        <v>0</v>
      </c>
      <c r="H9679">
        <v>0</v>
      </c>
      <c r="I9679" t="str">
        <f>INDEX('DATA - Teams'!$C:$C,MATCH(C9679,'DATA - Teams'!$B:$B,0))</f>
        <v>KAPPAZ</v>
      </c>
    </row>
    <row r="9680" spans="1:9" x14ac:dyDescent="0.2">
      <c r="A9680">
        <v>2019</v>
      </c>
      <c r="B9680">
        <v>12</v>
      </c>
      <c r="C9680" t="s">
        <v>438</v>
      </c>
      <c r="D9680" t="s">
        <v>1064</v>
      </c>
      <c r="E9680" t="s">
        <v>36</v>
      </c>
      <c r="F9680" t="s">
        <v>59</v>
      </c>
      <c r="G9680">
        <v>0</v>
      </c>
      <c r="H9680">
        <v>0</v>
      </c>
      <c r="I9680" t="str">
        <f>INDEX('DATA - Teams'!$C:$C,MATCH(C9680,'DATA - Teams'!$B:$B,0))</f>
        <v>KAPPAZ</v>
      </c>
    </row>
    <row r="9681" spans="1:9" x14ac:dyDescent="0.2">
      <c r="A9681">
        <v>2019</v>
      </c>
      <c r="B9681">
        <v>12</v>
      </c>
      <c r="C9681" t="s">
        <v>438</v>
      </c>
      <c r="D9681" t="s">
        <v>251</v>
      </c>
      <c r="E9681" t="s">
        <v>13</v>
      </c>
      <c r="F9681" t="s">
        <v>59</v>
      </c>
      <c r="G9681">
        <v>0</v>
      </c>
      <c r="H9681">
        <v>0</v>
      </c>
      <c r="I9681" t="str">
        <f>INDEX('DATA - Teams'!$C:$C,MATCH(C9681,'DATA - Teams'!$B:$B,0))</f>
        <v>KAPPAZ</v>
      </c>
    </row>
    <row r="9682" spans="1:9" x14ac:dyDescent="0.2">
      <c r="A9682">
        <v>2019</v>
      </c>
      <c r="B9682">
        <v>12</v>
      </c>
      <c r="C9682" t="s">
        <v>427</v>
      </c>
      <c r="D9682" t="s">
        <v>90</v>
      </c>
      <c r="E9682" t="s">
        <v>28</v>
      </c>
      <c r="F9682" t="s">
        <v>38</v>
      </c>
      <c r="G9682">
        <v>0</v>
      </c>
      <c r="H9682">
        <v>40</v>
      </c>
      <c r="I9682" t="str">
        <f>INDEX('DATA - Teams'!$C:$C,MATCH(C9682,'DATA - Teams'!$B:$B,0))</f>
        <v>MELONS</v>
      </c>
    </row>
    <row r="9683" spans="1:9" x14ac:dyDescent="0.2">
      <c r="A9683">
        <v>2019</v>
      </c>
      <c r="B9683">
        <v>12</v>
      </c>
      <c r="C9683" t="s">
        <v>427</v>
      </c>
      <c r="D9683" t="s">
        <v>282</v>
      </c>
      <c r="E9683" t="s">
        <v>14</v>
      </c>
      <c r="F9683" t="s">
        <v>41</v>
      </c>
      <c r="G9683">
        <v>0</v>
      </c>
      <c r="H9683">
        <v>97</v>
      </c>
      <c r="I9683" t="str">
        <f>INDEX('DATA - Teams'!$C:$C,MATCH(C9683,'DATA - Teams'!$B:$B,0))</f>
        <v>MELONS</v>
      </c>
    </row>
    <row r="9684" spans="1:9" x14ac:dyDescent="0.2">
      <c r="A9684">
        <v>2019</v>
      </c>
      <c r="B9684">
        <v>12</v>
      </c>
      <c r="C9684" t="s">
        <v>427</v>
      </c>
      <c r="D9684" t="s">
        <v>409</v>
      </c>
      <c r="E9684" t="s">
        <v>16</v>
      </c>
      <c r="F9684" t="s">
        <v>43</v>
      </c>
      <c r="G9684">
        <v>103</v>
      </c>
      <c r="H9684">
        <v>0</v>
      </c>
      <c r="I9684" t="str">
        <f>INDEX('DATA - Teams'!$C:$C,MATCH(C9684,'DATA - Teams'!$B:$B,0))</f>
        <v>MELONS</v>
      </c>
    </row>
    <row r="9685" spans="1:9" x14ac:dyDescent="0.2">
      <c r="A9685">
        <v>2019</v>
      </c>
      <c r="B9685">
        <v>12</v>
      </c>
      <c r="C9685" t="s">
        <v>427</v>
      </c>
      <c r="D9685" t="s">
        <v>177</v>
      </c>
      <c r="E9685" t="s">
        <v>27</v>
      </c>
      <c r="F9685" t="s">
        <v>43</v>
      </c>
      <c r="G9685">
        <v>0</v>
      </c>
      <c r="H9685">
        <v>49</v>
      </c>
      <c r="I9685" t="str">
        <f>INDEX('DATA - Teams'!$C:$C,MATCH(C9685,'DATA - Teams'!$B:$B,0))</f>
        <v>MELONS</v>
      </c>
    </row>
    <row r="9686" spans="1:9" x14ac:dyDescent="0.2">
      <c r="A9686">
        <v>2019</v>
      </c>
      <c r="B9686">
        <v>12</v>
      </c>
      <c r="C9686" t="s">
        <v>427</v>
      </c>
      <c r="D9686" t="s">
        <v>437</v>
      </c>
      <c r="E9686" t="s">
        <v>27</v>
      </c>
      <c r="F9686" t="s">
        <v>41</v>
      </c>
      <c r="G9686">
        <v>0</v>
      </c>
      <c r="H9686">
        <v>141</v>
      </c>
      <c r="I9686" t="str">
        <f>INDEX('DATA - Teams'!$C:$C,MATCH(C9686,'DATA - Teams'!$B:$B,0))</f>
        <v>MELONS</v>
      </c>
    </row>
    <row r="9687" spans="1:9" x14ac:dyDescent="0.2">
      <c r="A9687">
        <v>2019</v>
      </c>
      <c r="B9687">
        <v>12</v>
      </c>
      <c r="C9687" t="s">
        <v>427</v>
      </c>
      <c r="D9687" t="s">
        <v>240</v>
      </c>
      <c r="E9687" t="s">
        <v>23</v>
      </c>
      <c r="F9687" t="s">
        <v>52</v>
      </c>
      <c r="G9687">
        <v>0</v>
      </c>
      <c r="H9687">
        <v>91</v>
      </c>
      <c r="I9687" t="str">
        <f>INDEX('DATA - Teams'!$C:$C,MATCH(C9687,'DATA - Teams'!$B:$B,0))</f>
        <v>MELONS</v>
      </c>
    </row>
    <row r="9688" spans="1:9" x14ac:dyDescent="0.2">
      <c r="A9688">
        <v>2019</v>
      </c>
      <c r="B9688">
        <v>12</v>
      </c>
      <c r="C9688" t="s">
        <v>427</v>
      </c>
      <c r="D9688" t="s">
        <v>351</v>
      </c>
      <c r="E9688" t="s">
        <v>32</v>
      </c>
      <c r="F9688" t="s">
        <v>38</v>
      </c>
      <c r="G9688">
        <v>0</v>
      </c>
      <c r="H9688">
        <v>65</v>
      </c>
      <c r="I9688" t="str">
        <f>INDEX('DATA - Teams'!$C:$C,MATCH(C9688,'DATA - Teams'!$B:$B,0))</f>
        <v>MELONS</v>
      </c>
    </row>
    <row r="9689" spans="1:9" x14ac:dyDescent="0.2">
      <c r="A9689">
        <v>2019</v>
      </c>
      <c r="B9689">
        <v>12</v>
      </c>
      <c r="C9689" t="s">
        <v>427</v>
      </c>
      <c r="D9689" t="s">
        <v>188</v>
      </c>
      <c r="E9689" t="s">
        <v>32</v>
      </c>
      <c r="F9689" t="s">
        <v>41</v>
      </c>
      <c r="G9689">
        <v>0</v>
      </c>
      <c r="H9689">
        <v>64</v>
      </c>
      <c r="I9689" t="str">
        <f>INDEX('DATA - Teams'!$C:$C,MATCH(C9689,'DATA - Teams'!$B:$B,0))</f>
        <v>MELONS</v>
      </c>
    </row>
    <row r="9690" spans="1:9" x14ac:dyDescent="0.2">
      <c r="A9690">
        <v>2019</v>
      </c>
      <c r="B9690">
        <v>12</v>
      </c>
      <c r="C9690" t="s">
        <v>427</v>
      </c>
      <c r="D9690" t="s">
        <v>329</v>
      </c>
      <c r="E9690" t="s">
        <v>18</v>
      </c>
      <c r="F9690" t="s">
        <v>41</v>
      </c>
      <c r="G9690">
        <v>0</v>
      </c>
      <c r="H9690">
        <v>106</v>
      </c>
      <c r="I9690" t="str">
        <f>INDEX('DATA - Teams'!$C:$C,MATCH(C9690,'DATA - Teams'!$B:$B,0))</f>
        <v>MELONS</v>
      </c>
    </row>
    <row r="9691" spans="1:9" x14ac:dyDescent="0.2">
      <c r="A9691">
        <v>2019</v>
      </c>
      <c r="B9691">
        <v>12</v>
      </c>
      <c r="C9691" t="s">
        <v>427</v>
      </c>
      <c r="D9691" t="s">
        <v>114</v>
      </c>
      <c r="E9691" t="s">
        <v>33</v>
      </c>
      <c r="F9691" t="s">
        <v>41</v>
      </c>
      <c r="G9691">
        <v>0</v>
      </c>
      <c r="H9691">
        <v>104</v>
      </c>
      <c r="I9691" t="str">
        <f>INDEX('DATA - Teams'!$C:$C,MATCH(C9691,'DATA - Teams'!$B:$B,0))</f>
        <v>MELONS</v>
      </c>
    </row>
    <row r="9692" spans="1:9" x14ac:dyDescent="0.2">
      <c r="A9692">
        <v>2019</v>
      </c>
      <c r="B9692">
        <v>12</v>
      </c>
      <c r="C9692" t="s">
        <v>427</v>
      </c>
      <c r="D9692" t="s">
        <v>207</v>
      </c>
      <c r="E9692" t="s">
        <v>20</v>
      </c>
      <c r="F9692" t="s">
        <v>41</v>
      </c>
      <c r="G9692">
        <v>0</v>
      </c>
      <c r="H9692">
        <v>130</v>
      </c>
      <c r="I9692" t="str">
        <f>INDEX('DATA - Teams'!$C:$C,MATCH(C9692,'DATA - Teams'!$B:$B,0))</f>
        <v>MELONS</v>
      </c>
    </row>
    <row r="9693" spans="1:9" x14ac:dyDescent="0.2">
      <c r="A9693">
        <v>2019</v>
      </c>
      <c r="B9693">
        <v>12</v>
      </c>
      <c r="C9693" t="s">
        <v>427</v>
      </c>
      <c r="D9693" t="s">
        <v>318</v>
      </c>
      <c r="E9693" t="s">
        <v>20</v>
      </c>
      <c r="F9693" t="s">
        <v>43</v>
      </c>
      <c r="G9693">
        <v>0</v>
      </c>
      <c r="H9693">
        <v>102</v>
      </c>
      <c r="I9693" t="str">
        <f>INDEX('DATA - Teams'!$C:$C,MATCH(C9693,'DATA - Teams'!$B:$B,0))</f>
        <v>MELONS</v>
      </c>
    </row>
    <row r="9694" spans="1:9" x14ac:dyDescent="0.2">
      <c r="A9694">
        <v>2019</v>
      </c>
      <c r="B9694">
        <v>12</v>
      </c>
      <c r="C9694" t="s">
        <v>427</v>
      </c>
      <c r="D9694" t="s">
        <v>155</v>
      </c>
      <c r="E9694" t="s">
        <v>20</v>
      </c>
      <c r="F9694" t="s">
        <v>38</v>
      </c>
      <c r="G9694">
        <v>0</v>
      </c>
      <c r="H9694">
        <v>109</v>
      </c>
      <c r="I9694" t="str">
        <f>INDEX('DATA - Teams'!$C:$C,MATCH(C9694,'DATA - Teams'!$B:$B,0))</f>
        <v>MELONS</v>
      </c>
    </row>
    <row r="9695" spans="1:9" x14ac:dyDescent="0.2">
      <c r="A9695">
        <v>2019</v>
      </c>
      <c r="B9695">
        <v>12</v>
      </c>
      <c r="C9695" t="s">
        <v>427</v>
      </c>
      <c r="D9695" t="s">
        <v>316</v>
      </c>
      <c r="E9695" t="s">
        <v>17</v>
      </c>
      <c r="F9695" t="s">
        <v>38</v>
      </c>
      <c r="G9695">
        <v>0</v>
      </c>
      <c r="H9695">
        <v>92</v>
      </c>
      <c r="I9695" t="str">
        <f>INDEX('DATA - Teams'!$C:$C,MATCH(C9695,'DATA - Teams'!$B:$B,0))</f>
        <v>MELONS</v>
      </c>
    </row>
    <row r="9696" spans="1:9" x14ac:dyDescent="0.2">
      <c r="A9696">
        <v>2019</v>
      </c>
      <c r="B9696">
        <v>12</v>
      </c>
      <c r="C9696" t="s">
        <v>427</v>
      </c>
      <c r="D9696" t="s">
        <v>403</v>
      </c>
      <c r="E9696" t="s">
        <v>36</v>
      </c>
      <c r="F9696" t="s">
        <v>43</v>
      </c>
      <c r="G9696">
        <v>0</v>
      </c>
      <c r="H9696">
        <v>117</v>
      </c>
      <c r="I9696" t="str">
        <f>INDEX('DATA - Teams'!$C:$C,MATCH(C9696,'DATA - Teams'!$B:$B,0))</f>
        <v>MELONS</v>
      </c>
    </row>
    <row r="9697" spans="1:9" x14ac:dyDescent="0.2">
      <c r="A9697">
        <v>2019</v>
      </c>
      <c r="B9697">
        <v>12</v>
      </c>
      <c r="C9697" t="s">
        <v>427</v>
      </c>
      <c r="D9697" t="s">
        <v>242</v>
      </c>
      <c r="E9697" t="s">
        <v>36</v>
      </c>
      <c r="F9697" t="s">
        <v>38</v>
      </c>
      <c r="G9697">
        <v>0</v>
      </c>
      <c r="H9697">
        <v>127</v>
      </c>
      <c r="I9697" t="str">
        <f>INDEX('DATA - Teams'!$C:$C,MATCH(C9697,'DATA - Teams'!$B:$B,0))</f>
        <v>MELONS</v>
      </c>
    </row>
    <row r="9698" spans="1:9" x14ac:dyDescent="0.2">
      <c r="A9698">
        <v>2019</v>
      </c>
      <c r="B9698">
        <v>12</v>
      </c>
      <c r="C9698" t="s">
        <v>427</v>
      </c>
      <c r="D9698" t="s">
        <v>263</v>
      </c>
      <c r="E9698" t="s">
        <v>13</v>
      </c>
      <c r="F9698" t="s">
        <v>41</v>
      </c>
      <c r="G9698">
        <v>0</v>
      </c>
      <c r="H9698">
        <v>80</v>
      </c>
      <c r="I9698" t="str">
        <f>INDEX('DATA - Teams'!$C:$C,MATCH(C9698,'DATA - Teams'!$B:$B,0))</f>
        <v>MELONS</v>
      </c>
    </row>
    <row r="9699" spans="1:9" x14ac:dyDescent="0.2">
      <c r="A9699">
        <v>2019</v>
      </c>
      <c r="B9699">
        <v>12</v>
      </c>
      <c r="C9699" t="s">
        <v>427</v>
      </c>
      <c r="D9699" t="s">
        <v>284</v>
      </c>
      <c r="E9699" t="s">
        <v>13</v>
      </c>
      <c r="F9699" t="s">
        <v>43</v>
      </c>
      <c r="G9699">
        <v>0</v>
      </c>
      <c r="H9699">
        <v>82</v>
      </c>
      <c r="I9699" t="str">
        <f>INDEX('DATA - Teams'!$C:$C,MATCH(C9699,'DATA - Teams'!$B:$B,0))</f>
        <v>MELONS</v>
      </c>
    </row>
    <row r="9700" spans="1:9" x14ac:dyDescent="0.2">
      <c r="A9700">
        <v>2019</v>
      </c>
      <c r="B9700">
        <v>12</v>
      </c>
      <c r="C9700" t="s">
        <v>427</v>
      </c>
      <c r="D9700" t="s">
        <v>236</v>
      </c>
      <c r="E9700" t="s">
        <v>35</v>
      </c>
      <c r="F9700" t="s">
        <v>59</v>
      </c>
      <c r="G9700">
        <v>97</v>
      </c>
      <c r="H9700">
        <v>0</v>
      </c>
      <c r="I9700" t="str">
        <f>INDEX('DATA - Teams'!$C:$C,MATCH(C9700,'DATA - Teams'!$B:$B,0))</f>
        <v>MELONS</v>
      </c>
    </row>
    <row r="9701" spans="1:9" x14ac:dyDescent="0.2">
      <c r="A9701">
        <v>2019</v>
      </c>
      <c r="B9701">
        <v>12</v>
      </c>
      <c r="C9701" t="s">
        <v>427</v>
      </c>
      <c r="D9701" t="s">
        <v>341</v>
      </c>
      <c r="E9701" t="s">
        <v>24</v>
      </c>
      <c r="F9701" t="s">
        <v>59</v>
      </c>
      <c r="G9701">
        <v>74</v>
      </c>
      <c r="H9701">
        <v>0</v>
      </c>
      <c r="I9701" t="str">
        <f>INDEX('DATA - Teams'!$C:$C,MATCH(C9701,'DATA - Teams'!$B:$B,0))</f>
        <v>MELONS</v>
      </c>
    </row>
    <row r="9702" spans="1:9" x14ac:dyDescent="0.2">
      <c r="A9702">
        <v>2019</v>
      </c>
      <c r="B9702">
        <v>12</v>
      </c>
      <c r="C9702" t="s">
        <v>427</v>
      </c>
      <c r="D9702" t="s">
        <v>163</v>
      </c>
      <c r="E9702" t="s">
        <v>16</v>
      </c>
      <c r="F9702" t="s">
        <v>59</v>
      </c>
      <c r="G9702">
        <v>70</v>
      </c>
      <c r="H9702">
        <v>0</v>
      </c>
      <c r="I9702" t="str">
        <f>INDEX('DATA - Teams'!$C:$C,MATCH(C9702,'DATA - Teams'!$B:$B,0))</f>
        <v>MELONS</v>
      </c>
    </row>
    <row r="9703" spans="1:9" x14ac:dyDescent="0.2">
      <c r="A9703">
        <v>2019</v>
      </c>
      <c r="B9703">
        <v>12</v>
      </c>
      <c r="C9703" t="s">
        <v>427</v>
      </c>
      <c r="D9703" t="s">
        <v>154</v>
      </c>
      <c r="E9703" t="s">
        <v>22</v>
      </c>
      <c r="F9703" t="s">
        <v>59</v>
      </c>
      <c r="G9703">
        <v>102</v>
      </c>
      <c r="H9703">
        <v>0</v>
      </c>
      <c r="I9703" t="str">
        <f>INDEX('DATA - Teams'!$C:$C,MATCH(C9703,'DATA - Teams'!$B:$B,0))</f>
        <v>MELONS</v>
      </c>
    </row>
    <row r="9704" spans="1:9" x14ac:dyDescent="0.2">
      <c r="A9704">
        <v>2019</v>
      </c>
      <c r="B9704">
        <v>12</v>
      </c>
      <c r="C9704" t="s">
        <v>430</v>
      </c>
      <c r="D9704" t="s">
        <v>76</v>
      </c>
      <c r="E9704" t="s">
        <v>14</v>
      </c>
      <c r="F9704" t="s">
        <v>38</v>
      </c>
      <c r="G9704">
        <v>0</v>
      </c>
      <c r="H9704">
        <v>64</v>
      </c>
      <c r="I9704" t="str">
        <f>INDEX('DATA - Teams'!$C:$C,MATCH(C9704,'DATA - Teams'!$B:$B,0))</f>
        <v>RICHO</v>
      </c>
    </row>
    <row r="9705" spans="1:9" x14ac:dyDescent="0.2">
      <c r="A9705">
        <v>2019</v>
      </c>
      <c r="B9705">
        <v>12</v>
      </c>
      <c r="C9705" t="s">
        <v>430</v>
      </c>
      <c r="D9705" t="s">
        <v>167</v>
      </c>
      <c r="E9705" t="s">
        <v>14</v>
      </c>
      <c r="F9705" t="s">
        <v>41</v>
      </c>
      <c r="G9705">
        <v>0</v>
      </c>
      <c r="H9705">
        <v>106</v>
      </c>
      <c r="I9705" t="str">
        <f>INDEX('DATA - Teams'!$C:$C,MATCH(C9705,'DATA - Teams'!$B:$B,0))</f>
        <v>RICHO</v>
      </c>
    </row>
    <row r="9706" spans="1:9" x14ac:dyDescent="0.2">
      <c r="A9706">
        <v>2019</v>
      </c>
      <c r="B9706">
        <v>12</v>
      </c>
      <c r="C9706" t="s">
        <v>430</v>
      </c>
      <c r="D9706" t="s">
        <v>103</v>
      </c>
      <c r="E9706" t="s">
        <v>24</v>
      </c>
      <c r="F9706" t="s">
        <v>43</v>
      </c>
      <c r="G9706">
        <v>123</v>
      </c>
      <c r="H9706">
        <v>0</v>
      </c>
      <c r="I9706" t="str">
        <f>INDEX('DATA - Teams'!$C:$C,MATCH(C9706,'DATA - Teams'!$B:$B,0))</f>
        <v>RICHO</v>
      </c>
    </row>
    <row r="9707" spans="1:9" x14ac:dyDescent="0.2">
      <c r="A9707">
        <v>2019</v>
      </c>
      <c r="B9707">
        <v>12</v>
      </c>
      <c r="C9707" t="s">
        <v>430</v>
      </c>
      <c r="D9707" t="s">
        <v>50</v>
      </c>
      <c r="E9707" t="s">
        <v>32</v>
      </c>
      <c r="F9707" t="s">
        <v>41</v>
      </c>
      <c r="G9707">
        <v>0</v>
      </c>
      <c r="H9707">
        <v>107</v>
      </c>
      <c r="I9707" t="str">
        <f>INDEX('DATA - Teams'!$C:$C,MATCH(C9707,'DATA - Teams'!$B:$B,0))</f>
        <v>RICHO</v>
      </c>
    </row>
    <row r="9708" spans="1:9" x14ac:dyDescent="0.2">
      <c r="A9708">
        <v>2019</v>
      </c>
      <c r="B9708">
        <v>12</v>
      </c>
      <c r="C9708" t="s">
        <v>430</v>
      </c>
      <c r="D9708" t="s">
        <v>402</v>
      </c>
      <c r="E9708" t="s">
        <v>32</v>
      </c>
      <c r="F9708" t="s">
        <v>43</v>
      </c>
      <c r="G9708">
        <v>0</v>
      </c>
      <c r="H9708">
        <v>98</v>
      </c>
      <c r="I9708" t="str">
        <f>INDEX('DATA - Teams'!$C:$C,MATCH(C9708,'DATA - Teams'!$B:$B,0))</f>
        <v>RICHO</v>
      </c>
    </row>
    <row r="9709" spans="1:9" x14ac:dyDescent="0.2">
      <c r="A9709">
        <v>2019</v>
      </c>
      <c r="B9709">
        <v>12</v>
      </c>
      <c r="C9709" t="s">
        <v>430</v>
      </c>
      <c r="D9709" t="s">
        <v>390</v>
      </c>
      <c r="E9709" t="s">
        <v>32</v>
      </c>
      <c r="F9709" t="s">
        <v>38</v>
      </c>
      <c r="G9709">
        <v>0</v>
      </c>
      <c r="H9709">
        <v>61</v>
      </c>
      <c r="I9709" t="str">
        <f>INDEX('DATA - Teams'!$C:$C,MATCH(C9709,'DATA - Teams'!$B:$B,0))</f>
        <v>RICHO</v>
      </c>
    </row>
    <row r="9710" spans="1:9" x14ac:dyDescent="0.2">
      <c r="A9710">
        <v>2019</v>
      </c>
      <c r="B9710">
        <v>12</v>
      </c>
      <c r="C9710" t="s">
        <v>430</v>
      </c>
      <c r="D9710" t="s">
        <v>99</v>
      </c>
      <c r="E9710" t="s">
        <v>18</v>
      </c>
      <c r="F9710" t="s">
        <v>43</v>
      </c>
      <c r="G9710">
        <v>0</v>
      </c>
      <c r="H9710">
        <v>98</v>
      </c>
      <c r="I9710" t="str">
        <f>INDEX('DATA - Teams'!$C:$C,MATCH(C9710,'DATA - Teams'!$B:$B,0))</f>
        <v>RICHO</v>
      </c>
    </row>
    <row r="9711" spans="1:9" x14ac:dyDescent="0.2">
      <c r="A9711">
        <v>2019</v>
      </c>
      <c r="B9711">
        <v>12</v>
      </c>
      <c r="C9711" t="s">
        <v>430</v>
      </c>
      <c r="D9711" t="s">
        <v>268</v>
      </c>
      <c r="E9711" t="s">
        <v>18</v>
      </c>
      <c r="F9711" t="s">
        <v>43</v>
      </c>
      <c r="G9711">
        <v>0</v>
      </c>
      <c r="H9711">
        <v>56</v>
      </c>
      <c r="I9711" t="str">
        <f>INDEX('DATA - Teams'!$C:$C,MATCH(C9711,'DATA - Teams'!$B:$B,0))</f>
        <v>RICHO</v>
      </c>
    </row>
    <row r="9712" spans="1:9" x14ac:dyDescent="0.2">
      <c r="A9712">
        <v>2019</v>
      </c>
      <c r="B9712">
        <v>12</v>
      </c>
      <c r="C9712" t="s">
        <v>430</v>
      </c>
      <c r="D9712" t="s">
        <v>119</v>
      </c>
      <c r="E9712" t="s">
        <v>18</v>
      </c>
      <c r="F9712" t="s">
        <v>41</v>
      </c>
      <c r="G9712">
        <v>0</v>
      </c>
      <c r="H9712">
        <v>88</v>
      </c>
      <c r="I9712" t="str">
        <f>INDEX('DATA - Teams'!$C:$C,MATCH(C9712,'DATA - Teams'!$B:$B,0))</f>
        <v>RICHO</v>
      </c>
    </row>
    <row r="9713" spans="1:9" x14ac:dyDescent="0.2">
      <c r="A9713">
        <v>2019</v>
      </c>
      <c r="B9713">
        <v>12</v>
      </c>
      <c r="C9713" t="s">
        <v>430</v>
      </c>
      <c r="D9713" t="s">
        <v>108</v>
      </c>
      <c r="E9713" t="s">
        <v>18</v>
      </c>
      <c r="F9713" t="s">
        <v>41</v>
      </c>
      <c r="G9713">
        <v>0</v>
      </c>
      <c r="H9713">
        <v>74</v>
      </c>
      <c r="I9713" t="str">
        <f>INDEX('DATA - Teams'!$C:$C,MATCH(C9713,'DATA - Teams'!$B:$B,0))</f>
        <v>RICHO</v>
      </c>
    </row>
    <row r="9714" spans="1:9" x14ac:dyDescent="0.2">
      <c r="A9714">
        <v>2019</v>
      </c>
      <c r="B9714">
        <v>12</v>
      </c>
      <c r="C9714" t="s">
        <v>430</v>
      </c>
      <c r="D9714" t="s">
        <v>428</v>
      </c>
      <c r="E9714" t="s">
        <v>33</v>
      </c>
      <c r="F9714" t="s">
        <v>38</v>
      </c>
      <c r="G9714">
        <v>0</v>
      </c>
      <c r="H9714">
        <v>78</v>
      </c>
      <c r="I9714" t="str">
        <f>INDEX('DATA - Teams'!$C:$C,MATCH(C9714,'DATA - Teams'!$B:$B,0))</f>
        <v>RICHO</v>
      </c>
    </row>
    <row r="9715" spans="1:9" x14ac:dyDescent="0.2">
      <c r="A9715">
        <v>2019</v>
      </c>
      <c r="B9715">
        <v>12</v>
      </c>
      <c r="C9715" t="s">
        <v>430</v>
      </c>
      <c r="D9715" t="s">
        <v>162</v>
      </c>
      <c r="E9715" t="s">
        <v>20</v>
      </c>
      <c r="F9715" t="s">
        <v>38</v>
      </c>
      <c r="G9715">
        <v>0</v>
      </c>
      <c r="H9715">
        <v>149</v>
      </c>
      <c r="I9715" t="str">
        <f>INDEX('DATA - Teams'!$C:$C,MATCH(C9715,'DATA - Teams'!$B:$B,0))</f>
        <v>RICHO</v>
      </c>
    </row>
    <row r="9716" spans="1:9" x14ac:dyDescent="0.2">
      <c r="A9716">
        <v>2019</v>
      </c>
      <c r="B9716">
        <v>12</v>
      </c>
      <c r="C9716" t="s">
        <v>430</v>
      </c>
      <c r="D9716" t="s">
        <v>146</v>
      </c>
      <c r="E9716" t="s">
        <v>20</v>
      </c>
      <c r="F9716" t="s">
        <v>52</v>
      </c>
      <c r="G9716">
        <v>0</v>
      </c>
      <c r="H9716">
        <v>102</v>
      </c>
      <c r="I9716" t="str">
        <f>INDEX('DATA - Teams'!$C:$C,MATCH(C9716,'DATA - Teams'!$B:$B,0))</f>
        <v>RICHO</v>
      </c>
    </row>
    <row r="9717" spans="1:9" x14ac:dyDescent="0.2">
      <c r="A9717">
        <v>2019</v>
      </c>
      <c r="B9717">
        <v>12</v>
      </c>
      <c r="C9717" t="s">
        <v>430</v>
      </c>
      <c r="D9717" t="s">
        <v>273</v>
      </c>
      <c r="E9717" t="s">
        <v>17</v>
      </c>
      <c r="F9717" t="s">
        <v>41</v>
      </c>
      <c r="G9717">
        <v>0</v>
      </c>
      <c r="H9717">
        <v>59</v>
      </c>
      <c r="I9717" t="str">
        <f>INDEX('DATA - Teams'!$C:$C,MATCH(C9717,'DATA - Teams'!$B:$B,0))</f>
        <v>RICHO</v>
      </c>
    </row>
    <row r="9718" spans="1:9" x14ac:dyDescent="0.2">
      <c r="A9718">
        <v>2019</v>
      </c>
      <c r="B9718">
        <v>12</v>
      </c>
      <c r="C9718" t="s">
        <v>430</v>
      </c>
      <c r="D9718" t="s">
        <v>105</v>
      </c>
      <c r="E9718" t="s">
        <v>13</v>
      </c>
      <c r="F9718" t="s">
        <v>41</v>
      </c>
      <c r="G9718">
        <v>0</v>
      </c>
      <c r="H9718">
        <v>103</v>
      </c>
      <c r="I9718" t="str">
        <f>INDEX('DATA - Teams'!$C:$C,MATCH(C9718,'DATA - Teams'!$B:$B,0))</f>
        <v>RICHO</v>
      </c>
    </row>
    <row r="9719" spans="1:9" x14ac:dyDescent="0.2">
      <c r="A9719">
        <v>2019</v>
      </c>
      <c r="B9719">
        <v>12</v>
      </c>
      <c r="C9719" t="s">
        <v>430</v>
      </c>
      <c r="D9719" t="s">
        <v>249</v>
      </c>
      <c r="E9719" t="s">
        <v>13</v>
      </c>
      <c r="F9719" t="s">
        <v>41</v>
      </c>
      <c r="G9719">
        <v>0</v>
      </c>
      <c r="H9719">
        <v>83</v>
      </c>
      <c r="I9719" t="str">
        <f>INDEX('DATA - Teams'!$C:$C,MATCH(C9719,'DATA - Teams'!$B:$B,0))</f>
        <v>RICHO</v>
      </c>
    </row>
    <row r="9720" spans="1:9" x14ac:dyDescent="0.2">
      <c r="A9720">
        <v>2019</v>
      </c>
      <c r="B9720">
        <v>12</v>
      </c>
      <c r="C9720" t="s">
        <v>430</v>
      </c>
      <c r="D9720" t="s">
        <v>401</v>
      </c>
      <c r="E9720" t="s">
        <v>13</v>
      </c>
      <c r="F9720" t="s">
        <v>43</v>
      </c>
      <c r="G9720">
        <v>0</v>
      </c>
      <c r="H9720">
        <v>79</v>
      </c>
      <c r="I9720" t="str">
        <f>INDEX('DATA - Teams'!$C:$C,MATCH(C9720,'DATA - Teams'!$B:$B,0))</f>
        <v>RICHO</v>
      </c>
    </row>
    <row r="9721" spans="1:9" x14ac:dyDescent="0.2">
      <c r="A9721">
        <v>2019</v>
      </c>
      <c r="B9721">
        <v>12</v>
      </c>
      <c r="C9721" t="s">
        <v>430</v>
      </c>
      <c r="D9721" t="s">
        <v>365</v>
      </c>
      <c r="E9721" t="s">
        <v>13</v>
      </c>
      <c r="F9721" t="s">
        <v>38</v>
      </c>
      <c r="G9721">
        <v>0</v>
      </c>
      <c r="H9721">
        <v>60</v>
      </c>
      <c r="I9721" t="str">
        <f>INDEX('DATA - Teams'!$C:$C,MATCH(C9721,'DATA - Teams'!$B:$B,0))</f>
        <v>RICHO</v>
      </c>
    </row>
    <row r="9722" spans="1:9" x14ac:dyDescent="0.2">
      <c r="A9722">
        <v>2019</v>
      </c>
      <c r="B9722">
        <v>12</v>
      </c>
      <c r="C9722" t="s">
        <v>430</v>
      </c>
      <c r="D9722" t="s">
        <v>183</v>
      </c>
      <c r="E9722" t="s">
        <v>10</v>
      </c>
      <c r="F9722" t="s">
        <v>59</v>
      </c>
      <c r="G9722">
        <v>87</v>
      </c>
      <c r="H9722">
        <v>0</v>
      </c>
      <c r="I9722" t="str">
        <f>INDEX('DATA - Teams'!$C:$C,MATCH(C9722,'DATA - Teams'!$B:$B,0))</f>
        <v>RICHO</v>
      </c>
    </row>
    <row r="9723" spans="1:9" x14ac:dyDescent="0.2">
      <c r="A9723">
        <v>2019</v>
      </c>
      <c r="B9723">
        <v>12</v>
      </c>
      <c r="C9723" t="s">
        <v>430</v>
      </c>
      <c r="D9723" t="s">
        <v>385</v>
      </c>
      <c r="E9723" t="s">
        <v>35</v>
      </c>
      <c r="F9723" t="s">
        <v>59</v>
      </c>
      <c r="G9723">
        <v>89</v>
      </c>
      <c r="H9723">
        <v>0</v>
      </c>
      <c r="I9723" t="str">
        <f>INDEX('DATA - Teams'!$C:$C,MATCH(C9723,'DATA - Teams'!$B:$B,0))</f>
        <v>RICHO</v>
      </c>
    </row>
    <row r="9724" spans="1:9" x14ac:dyDescent="0.2">
      <c r="A9724">
        <v>2019</v>
      </c>
      <c r="B9724">
        <v>12</v>
      </c>
      <c r="C9724" t="s">
        <v>430</v>
      </c>
      <c r="D9724" t="s">
        <v>294</v>
      </c>
      <c r="E9724" t="s">
        <v>16</v>
      </c>
      <c r="F9724" t="s">
        <v>59</v>
      </c>
      <c r="G9724">
        <v>63</v>
      </c>
      <c r="H9724">
        <v>0</v>
      </c>
      <c r="I9724" t="str">
        <f>INDEX('DATA - Teams'!$C:$C,MATCH(C9724,'DATA - Teams'!$B:$B,0))</f>
        <v>RICHO</v>
      </c>
    </row>
    <row r="9725" spans="1:9" x14ac:dyDescent="0.2">
      <c r="A9725">
        <v>2019</v>
      </c>
      <c r="B9725">
        <v>12</v>
      </c>
      <c r="C9725" t="s">
        <v>430</v>
      </c>
      <c r="D9725" t="s">
        <v>299</v>
      </c>
      <c r="E9725" t="s">
        <v>22</v>
      </c>
      <c r="F9725" t="s">
        <v>59</v>
      </c>
      <c r="G9725">
        <v>111</v>
      </c>
      <c r="H9725">
        <v>0</v>
      </c>
      <c r="I9725" t="str">
        <f>INDEX('DATA - Teams'!$C:$C,MATCH(C9725,'DATA - Teams'!$B:$B,0))</f>
        <v>RICHO</v>
      </c>
    </row>
    <row r="9726" spans="1:9" x14ac:dyDescent="0.2">
      <c r="A9726">
        <v>2019</v>
      </c>
      <c r="B9726">
        <v>12</v>
      </c>
      <c r="C9726" t="s">
        <v>434</v>
      </c>
      <c r="D9726" t="s">
        <v>398</v>
      </c>
      <c r="E9726" t="s">
        <v>28</v>
      </c>
      <c r="F9726" t="s">
        <v>41</v>
      </c>
      <c r="G9726">
        <v>0</v>
      </c>
      <c r="H9726">
        <v>84</v>
      </c>
      <c r="I9726" t="str">
        <f>INDEX('DATA - Teams'!$C:$C,MATCH(C9726,'DATA - Teams'!$B:$B,0))</f>
        <v>CHIEF</v>
      </c>
    </row>
    <row r="9727" spans="1:9" x14ac:dyDescent="0.2">
      <c r="A9727">
        <v>2019</v>
      </c>
      <c r="B9727">
        <v>12</v>
      </c>
      <c r="C9727" t="s">
        <v>434</v>
      </c>
      <c r="D9727" t="s">
        <v>98</v>
      </c>
      <c r="E9727" t="s">
        <v>14</v>
      </c>
      <c r="F9727" t="s">
        <v>43</v>
      </c>
      <c r="G9727">
        <v>0</v>
      </c>
      <c r="H9727">
        <v>68</v>
      </c>
      <c r="I9727" t="str">
        <f>INDEX('DATA - Teams'!$C:$C,MATCH(C9727,'DATA - Teams'!$B:$B,0))</f>
        <v>CHIEF</v>
      </c>
    </row>
    <row r="9728" spans="1:9" x14ac:dyDescent="0.2">
      <c r="A9728">
        <v>2019</v>
      </c>
      <c r="B9728">
        <v>12</v>
      </c>
      <c r="C9728" t="s">
        <v>434</v>
      </c>
      <c r="D9728" t="s">
        <v>297</v>
      </c>
      <c r="E9728" t="s">
        <v>21</v>
      </c>
      <c r="F9728" t="s">
        <v>38</v>
      </c>
      <c r="G9728">
        <v>97</v>
      </c>
      <c r="H9728">
        <v>0</v>
      </c>
      <c r="I9728" t="str">
        <f>INDEX('DATA - Teams'!$C:$C,MATCH(C9728,'DATA - Teams'!$B:$B,0))</f>
        <v>CHIEF</v>
      </c>
    </row>
    <row r="9729" spans="1:9" x14ac:dyDescent="0.2">
      <c r="A9729">
        <v>2019</v>
      </c>
      <c r="B9729">
        <v>12</v>
      </c>
      <c r="C9729" t="s">
        <v>434</v>
      </c>
      <c r="D9729" t="s">
        <v>192</v>
      </c>
      <c r="E9729" t="s">
        <v>31</v>
      </c>
      <c r="F9729" t="s">
        <v>43</v>
      </c>
      <c r="G9729">
        <v>0</v>
      </c>
      <c r="H9729">
        <v>103</v>
      </c>
      <c r="I9729" t="str">
        <f>INDEX('DATA - Teams'!$C:$C,MATCH(C9729,'DATA - Teams'!$B:$B,0))</f>
        <v>CHIEF</v>
      </c>
    </row>
    <row r="9730" spans="1:9" x14ac:dyDescent="0.2">
      <c r="A9730">
        <v>2019</v>
      </c>
      <c r="B9730">
        <v>12</v>
      </c>
      <c r="C9730" t="s">
        <v>434</v>
      </c>
      <c r="D9730" t="s">
        <v>124</v>
      </c>
      <c r="E9730" t="s">
        <v>24</v>
      </c>
      <c r="F9730" t="s">
        <v>41</v>
      </c>
      <c r="G9730">
        <v>117</v>
      </c>
      <c r="H9730">
        <v>0</v>
      </c>
      <c r="I9730" t="str">
        <f>INDEX('DATA - Teams'!$C:$C,MATCH(C9730,'DATA - Teams'!$B:$B,0))</f>
        <v>CHIEF</v>
      </c>
    </row>
    <row r="9731" spans="1:9" x14ac:dyDescent="0.2">
      <c r="A9731">
        <v>2019</v>
      </c>
      <c r="B9731">
        <v>12</v>
      </c>
      <c r="C9731" t="s">
        <v>434</v>
      </c>
      <c r="D9731" t="s">
        <v>383</v>
      </c>
      <c r="E9731" t="s">
        <v>27</v>
      </c>
      <c r="F9731" t="s">
        <v>38</v>
      </c>
      <c r="G9731">
        <v>0</v>
      </c>
      <c r="H9731">
        <v>92</v>
      </c>
      <c r="I9731" t="str">
        <f>INDEX('DATA - Teams'!$C:$C,MATCH(C9731,'DATA - Teams'!$B:$B,0))</f>
        <v>CHIEF</v>
      </c>
    </row>
    <row r="9732" spans="1:9" x14ac:dyDescent="0.2">
      <c r="A9732">
        <v>2019</v>
      </c>
      <c r="B9732">
        <v>12</v>
      </c>
      <c r="C9732" t="s">
        <v>434</v>
      </c>
      <c r="D9732" t="s">
        <v>301</v>
      </c>
      <c r="E9732" t="s">
        <v>27</v>
      </c>
      <c r="F9732" t="s">
        <v>41</v>
      </c>
      <c r="G9732">
        <v>0</v>
      </c>
      <c r="H9732">
        <v>194</v>
      </c>
      <c r="I9732" t="str">
        <f>INDEX('DATA - Teams'!$C:$C,MATCH(C9732,'DATA - Teams'!$B:$B,0))</f>
        <v>CHIEF</v>
      </c>
    </row>
    <row r="9733" spans="1:9" x14ac:dyDescent="0.2">
      <c r="A9733">
        <v>2019</v>
      </c>
      <c r="B9733">
        <v>12</v>
      </c>
      <c r="C9733" t="s">
        <v>434</v>
      </c>
      <c r="D9733" t="s">
        <v>275</v>
      </c>
      <c r="E9733" t="s">
        <v>23</v>
      </c>
      <c r="F9733" t="s">
        <v>38</v>
      </c>
      <c r="G9733">
        <v>0</v>
      </c>
      <c r="H9733">
        <v>133</v>
      </c>
      <c r="I9733" t="str">
        <f>INDEX('DATA - Teams'!$C:$C,MATCH(C9733,'DATA - Teams'!$B:$B,0))</f>
        <v>CHIEF</v>
      </c>
    </row>
    <row r="9734" spans="1:9" x14ac:dyDescent="0.2">
      <c r="A9734">
        <v>2019</v>
      </c>
      <c r="B9734">
        <v>12</v>
      </c>
      <c r="C9734" t="s">
        <v>434</v>
      </c>
      <c r="D9734" t="s">
        <v>82</v>
      </c>
      <c r="E9734" t="s">
        <v>23</v>
      </c>
      <c r="F9734" t="s">
        <v>41</v>
      </c>
      <c r="G9734">
        <v>0</v>
      </c>
      <c r="H9734">
        <v>107</v>
      </c>
      <c r="I9734" t="str">
        <f>INDEX('DATA - Teams'!$C:$C,MATCH(C9734,'DATA - Teams'!$B:$B,0))</f>
        <v>CHIEF</v>
      </c>
    </row>
    <row r="9735" spans="1:9" x14ac:dyDescent="0.2">
      <c r="A9735">
        <v>2019</v>
      </c>
      <c r="B9735">
        <v>12</v>
      </c>
      <c r="C9735" t="s">
        <v>434</v>
      </c>
      <c r="D9735" t="s">
        <v>132</v>
      </c>
      <c r="E9735" t="s">
        <v>23</v>
      </c>
      <c r="F9735" t="s">
        <v>41</v>
      </c>
      <c r="G9735">
        <v>0</v>
      </c>
      <c r="H9735">
        <v>132</v>
      </c>
      <c r="I9735" t="str">
        <f>INDEX('DATA - Teams'!$C:$C,MATCH(C9735,'DATA - Teams'!$B:$B,0))</f>
        <v>CHIEF</v>
      </c>
    </row>
    <row r="9736" spans="1:9" x14ac:dyDescent="0.2">
      <c r="A9736">
        <v>2019</v>
      </c>
      <c r="B9736">
        <v>12</v>
      </c>
      <c r="C9736" t="s">
        <v>434</v>
      </c>
      <c r="D9736" t="s">
        <v>122</v>
      </c>
      <c r="E9736" t="s">
        <v>32</v>
      </c>
      <c r="F9736" t="s">
        <v>52</v>
      </c>
      <c r="G9736">
        <v>80</v>
      </c>
      <c r="H9736">
        <v>56</v>
      </c>
      <c r="I9736" t="str">
        <f>INDEX('DATA - Teams'!$C:$C,MATCH(C9736,'DATA - Teams'!$B:$B,0))</f>
        <v>CHIEF</v>
      </c>
    </row>
    <row r="9737" spans="1:9" x14ac:dyDescent="0.2">
      <c r="A9737">
        <v>2019</v>
      </c>
      <c r="B9737">
        <v>12</v>
      </c>
      <c r="C9737" t="s">
        <v>434</v>
      </c>
      <c r="D9737" t="s">
        <v>185</v>
      </c>
      <c r="E9737" t="s">
        <v>32</v>
      </c>
      <c r="F9737" t="s">
        <v>43</v>
      </c>
      <c r="G9737">
        <v>0</v>
      </c>
      <c r="H9737">
        <v>106</v>
      </c>
      <c r="I9737" t="str">
        <f>INDEX('DATA - Teams'!$C:$C,MATCH(C9737,'DATA - Teams'!$B:$B,0))</f>
        <v>CHIEF</v>
      </c>
    </row>
    <row r="9738" spans="1:9" x14ac:dyDescent="0.2">
      <c r="A9738">
        <v>2019</v>
      </c>
      <c r="B9738">
        <v>12</v>
      </c>
      <c r="C9738" t="s">
        <v>434</v>
      </c>
      <c r="D9738" t="s">
        <v>352</v>
      </c>
      <c r="E9738" t="s">
        <v>18</v>
      </c>
      <c r="F9738" t="s">
        <v>43</v>
      </c>
      <c r="G9738">
        <v>0</v>
      </c>
      <c r="H9738">
        <v>82</v>
      </c>
      <c r="I9738" t="str">
        <f>INDEX('DATA - Teams'!$C:$C,MATCH(C9738,'DATA - Teams'!$B:$B,0))</f>
        <v>CHIEF</v>
      </c>
    </row>
    <row r="9739" spans="1:9" x14ac:dyDescent="0.2">
      <c r="A9739">
        <v>2019</v>
      </c>
      <c r="B9739">
        <v>12</v>
      </c>
      <c r="C9739" t="s">
        <v>434</v>
      </c>
      <c r="D9739" t="s">
        <v>918</v>
      </c>
      <c r="E9739" t="s">
        <v>33</v>
      </c>
      <c r="F9739" t="s">
        <v>41</v>
      </c>
      <c r="G9739">
        <v>0</v>
      </c>
      <c r="H9739">
        <v>103</v>
      </c>
      <c r="I9739" t="str">
        <f>INDEX('DATA - Teams'!$C:$C,MATCH(C9739,'DATA - Teams'!$B:$B,0))</f>
        <v>CHIEF</v>
      </c>
    </row>
    <row r="9740" spans="1:9" x14ac:dyDescent="0.2">
      <c r="A9740">
        <v>2019</v>
      </c>
      <c r="B9740">
        <v>12</v>
      </c>
      <c r="C9740" t="s">
        <v>434</v>
      </c>
      <c r="D9740" t="s">
        <v>244</v>
      </c>
      <c r="E9740" t="s">
        <v>20</v>
      </c>
      <c r="F9740" t="s">
        <v>41</v>
      </c>
      <c r="G9740">
        <v>0</v>
      </c>
      <c r="H9740">
        <v>103</v>
      </c>
      <c r="I9740" t="str">
        <f>INDEX('DATA - Teams'!$C:$C,MATCH(C9740,'DATA - Teams'!$B:$B,0))</f>
        <v>CHIEF</v>
      </c>
    </row>
    <row r="9741" spans="1:9" x14ac:dyDescent="0.2">
      <c r="A9741">
        <v>2019</v>
      </c>
      <c r="B9741">
        <v>12</v>
      </c>
      <c r="C9741" t="s">
        <v>434</v>
      </c>
      <c r="D9741" t="s">
        <v>286</v>
      </c>
      <c r="E9741" t="s">
        <v>20</v>
      </c>
      <c r="F9741" t="s">
        <v>38</v>
      </c>
      <c r="G9741">
        <v>0</v>
      </c>
      <c r="H9741">
        <v>98</v>
      </c>
      <c r="I9741" t="str">
        <f>INDEX('DATA - Teams'!$C:$C,MATCH(C9741,'DATA - Teams'!$B:$B,0))</f>
        <v>CHIEF</v>
      </c>
    </row>
    <row r="9742" spans="1:9" x14ac:dyDescent="0.2">
      <c r="A9742">
        <v>2019</v>
      </c>
      <c r="B9742">
        <v>12</v>
      </c>
      <c r="C9742" t="s">
        <v>434</v>
      </c>
      <c r="D9742" t="s">
        <v>208</v>
      </c>
      <c r="E9742" t="s">
        <v>17</v>
      </c>
      <c r="F9742" t="s">
        <v>43</v>
      </c>
      <c r="G9742">
        <v>0</v>
      </c>
      <c r="H9742">
        <v>81</v>
      </c>
      <c r="I9742" t="str">
        <f>INDEX('DATA - Teams'!$C:$C,MATCH(C9742,'DATA - Teams'!$B:$B,0))</f>
        <v>CHIEF</v>
      </c>
    </row>
    <row r="9743" spans="1:9" x14ac:dyDescent="0.2">
      <c r="A9743">
        <v>2019</v>
      </c>
      <c r="B9743">
        <v>12</v>
      </c>
      <c r="C9743" t="s">
        <v>434</v>
      </c>
      <c r="D9743" t="s">
        <v>415</v>
      </c>
      <c r="E9743" t="s">
        <v>13</v>
      </c>
      <c r="F9743" t="s">
        <v>38</v>
      </c>
      <c r="G9743">
        <v>0</v>
      </c>
      <c r="H9743">
        <v>61</v>
      </c>
      <c r="I9743" t="str">
        <f>INDEX('DATA - Teams'!$C:$C,MATCH(C9743,'DATA - Teams'!$B:$B,0))</f>
        <v>CHIEF</v>
      </c>
    </row>
    <row r="9744" spans="1:9" x14ac:dyDescent="0.2">
      <c r="A9744">
        <v>2019</v>
      </c>
      <c r="B9744">
        <v>12</v>
      </c>
      <c r="C9744" t="s">
        <v>434</v>
      </c>
      <c r="D9744" t="s">
        <v>83</v>
      </c>
      <c r="E9744" t="s">
        <v>10</v>
      </c>
      <c r="F9744" t="s">
        <v>59</v>
      </c>
      <c r="G9744">
        <v>102</v>
      </c>
      <c r="H9744">
        <v>0</v>
      </c>
      <c r="I9744" t="str">
        <f>INDEX('DATA - Teams'!$C:$C,MATCH(C9744,'DATA - Teams'!$B:$B,0))</f>
        <v>CHIEF</v>
      </c>
    </row>
    <row r="9745" spans="1:9" x14ac:dyDescent="0.2">
      <c r="A9745">
        <v>2019</v>
      </c>
      <c r="B9745">
        <v>12</v>
      </c>
      <c r="C9745" t="s">
        <v>434</v>
      </c>
      <c r="D9745" t="s">
        <v>140</v>
      </c>
      <c r="E9745" t="s">
        <v>35</v>
      </c>
      <c r="F9745" t="s">
        <v>59</v>
      </c>
      <c r="G9745">
        <v>71</v>
      </c>
      <c r="H9745">
        <v>0</v>
      </c>
      <c r="I9745" t="str">
        <f>INDEX('DATA - Teams'!$C:$C,MATCH(C9745,'DATA - Teams'!$B:$B,0))</f>
        <v>CHIEF</v>
      </c>
    </row>
    <row r="9746" spans="1:9" x14ac:dyDescent="0.2">
      <c r="A9746">
        <v>2019</v>
      </c>
      <c r="B9746">
        <v>12</v>
      </c>
      <c r="C9746" t="s">
        <v>434</v>
      </c>
      <c r="D9746" t="s">
        <v>239</v>
      </c>
      <c r="E9746" t="s">
        <v>22</v>
      </c>
      <c r="F9746" t="s">
        <v>59</v>
      </c>
      <c r="G9746">
        <v>93</v>
      </c>
      <c r="H9746">
        <v>0</v>
      </c>
      <c r="I9746" t="str">
        <f>INDEX('DATA - Teams'!$C:$C,MATCH(C9746,'DATA - Teams'!$B:$B,0))</f>
        <v>CHIEF</v>
      </c>
    </row>
    <row r="9747" spans="1:9" x14ac:dyDescent="0.2">
      <c r="A9747">
        <v>2019</v>
      </c>
      <c r="B9747">
        <v>12</v>
      </c>
      <c r="C9747" t="s">
        <v>434</v>
      </c>
      <c r="D9747" t="s">
        <v>293</v>
      </c>
      <c r="E9747" t="s">
        <v>22</v>
      </c>
      <c r="F9747" t="s">
        <v>59</v>
      </c>
      <c r="G9747">
        <v>80</v>
      </c>
      <c r="H9747">
        <v>0</v>
      </c>
      <c r="I9747" t="str">
        <f>INDEX('DATA - Teams'!$C:$C,MATCH(C9747,'DATA - Teams'!$B:$B,0))</f>
        <v>CHIEF</v>
      </c>
    </row>
    <row r="9748" spans="1:9" x14ac:dyDescent="0.2">
      <c r="A9748">
        <v>2019</v>
      </c>
      <c r="B9748">
        <v>12</v>
      </c>
      <c r="C9748" t="s">
        <v>12</v>
      </c>
      <c r="D9748" t="s">
        <v>381</v>
      </c>
      <c r="E9748" t="s">
        <v>28</v>
      </c>
      <c r="F9748" t="s">
        <v>43</v>
      </c>
      <c r="G9748">
        <v>0</v>
      </c>
      <c r="H9748">
        <v>66</v>
      </c>
      <c r="I9748" t="str">
        <f>INDEX('DATA - Teams'!$C:$C,MATCH(C9748,'DATA - Teams'!$B:$B,0))</f>
        <v>LESTER</v>
      </c>
    </row>
    <row r="9749" spans="1:9" x14ac:dyDescent="0.2">
      <c r="A9749">
        <v>2019</v>
      </c>
      <c r="B9749">
        <v>12</v>
      </c>
      <c r="C9749" t="s">
        <v>12</v>
      </c>
      <c r="D9749" t="s">
        <v>212</v>
      </c>
      <c r="E9749" t="s">
        <v>28</v>
      </c>
      <c r="F9749" t="s">
        <v>41</v>
      </c>
      <c r="G9749">
        <v>0</v>
      </c>
      <c r="H9749">
        <v>103</v>
      </c>
      <c r="I9749" t="str">
        <f>INDEX('DATA - Teams'!$C:$C,MATCH(C9749,'DATA - Teams'!$B:$B,0))</f>
        <v>LESTER</v>
      </c>
    </row>
    <row r="9750" spans="1:9" x14ac:dyDescent="0.2">
      <c r="A9750">
        <v>2019</v>
      </c>
      <c r="B9750">
        <v>12</v>
      </c>
      <c r="C9750" t="s">
        <v>12</v>
      </c>
      <c r="D9750" t="s">
        <v>206</v>
      </c>
      <c r="E9750" t="s">
        <v>28</v>
      </c>
      <c r="F9750" t="s">
        <v>38</v>
      </c>
      <c r="G9750">
        <v>0</v>
      </c>
      <c r="H9750">
        <v>0</v>
      </c>
      <c r="I9750" t="str">
        <f>INDEX('DATA - Teams'!$C:$C,MATCH(C9750,'DATA - Teams'!$B:$B,0))</f>
        <v>LESTER</v>
      </c>
    </row>
    <row r="9751" spans="1:9" x14ac:dyDescent="0.2">
      <c r="A9751">
        <v>2019</v>
      </c>
      <c r="B9751">
        <v>12</v>
      </c>
      <c r="C9751" t="s">
        <v>12</v>
      </c>
      <c r="D9751" t="s">
        <v>133</v>
      </c>
      <c r="E9751" t="s">
        <v>21</v>
      </c>
      <c r="F9751" t="s">
        <v>41</v>
      </c>
      <c r="G9751">
        <v>95</v>
      </c>
      <c r="H9751">
        <v>0</v>
      </c>
      <c r="I9751" t="str">
        <f>INDEX('DATA - Teams'!$C:$C,MATCH(C9751,'DATA - Teams'!$B:$B,0))</f>
        <v>LESTER</v>
      </c>
    </row>
    <row r="9752" spans="1:9" x14ac:dyDescent="0.2">
      <c r="A9752">
        <v>2019</v>
      </c>
      <c r="B9752">
        <v>12</v>
      </c>
      <c r="C9752" t="s">
        <v>12</v>
      </c>
      <c r="D9752" t="s">
        <v>450</v>
      </c>
      <c r="E9752" t="s">
        <v>35</v>
      </c>
      <c r="F9752" t="s">
        <v>38</v>
      </c>
      <c r="G9752">
        <v>0</v>
      </c>
      <c r="H9752">
        <v>0</v>
      </c>
      <c r="I9752" t="str">
        <f>INDEX('DATA - Teams'!$C:$C,MATCH(C9752,'DATA - Teams'!$B:$B,0))</f>
        <v>LESTER</v>
      </c>
    </row>
    <row r="9753" spans="1:9" x14ac:dyDescent="0.2">
      <c r="A9753">
        <v>2019</v>
      </c>
      <c r="B9753">
        <v>12</v>
      </c>
      <c r="C9753" t="s">
        <v>12</v>
      </c>
      <c r="D9753" t="s">
        <v>67</v>
      </c>
      <c r="E9753" t="s">
        <v>31</v>
      </c>
      <c r="F9753" t="s">
        <v>43</v>
      </c>
      <c r="G9753">
        <v>0</v>
      </c>
      <c r="H9753">
        <v>142</v>
      </c>
      <c r="I9753" t="str">
        <f>INDEX('DATA - Teams'!$C:$C,MATCH(C9753,'DATA - Teams'!$B:$B,0))</f>
        <v>LESTER</v>
      </c>
    </row>
    <row r="9754" spans="1:9" x14ac:dyDescent="0.2">
      <c r="A9754">
        <v>2019</v>
      </c>
      <c r="B9754">
        <v>12</v>
      </c>
      <c r="C9754" t="s">
        <v>12</v>
      </c>
      <c r="D9754" t="s">
        <v>287</v>
      </c>
      <c r="E9754" t="s">
        <v>16</v>
      </c>
      <c r="F9754" t="s">
        <v>38</v>
      </c>
      <c r="G9754">
        <v>97</v>
      </c>
      <c r="H9754">
        <v>0</v>
      </c>
      <c r="I9754" t="str">
        <f>INDEX('DATA - Teams'!$C:$C,MATCH(C9754,'DATA - Teams'!$B:$B,0))</f>
        <v>LESTER</v>
      </c>
    </row>
    <row r="9755" spans="1:9" x14ac:dyDescent="0.2">
      <c r="A9755">
        <v>2019</v>
      </c>
      <c r="B9755">
        <v>12</v>
      </c>
      <c r="C9755" t="s">
        <v>12</v>
      </c>
      <c r="D9755" t="s">
        <v>266</v>
      </c>
      <c r="E9755" t="s">
        <v>16</v>
      </c>
      <c r="F9755" t="s">
        <v>41</v>
      </c>
      <c r="G9755">
        <v>93</v>
      </c>
      <c r="H9755">
        <v>0</v>
      </c>
      <c r="I9755" t="str">
        <f>INDEX('DATA - Teams'!$C:$C,MATCH(C9755,'DATA - Teams'!$B:$B,0))</f>
        <v>LESTER</v>
      </c>
    </row>
    <row r="9756" spans="1:9" x14ac:dyDescent="0.2">
      <c r="A9756">
        <v>2019</v>
      </c>
      <c r="B9756">
        <v>12</v>
      </c>
      <c r="C9756" t="s">
        <v>12</v>
      </c>
      <c r="D9756" t="s">
        <v>255</v>
      </c>
      <c r="E9756" t="s">
        <v>27</v>
      </c>
      <c r="F9756" t="s">
        <v>52</v>
      </c>
      <c r="G9756">
        <v>0</v>
      </c>
      <c r="H9756">
        <v>76</v>
      </c>
      <c r="I9756" t="str">
        <f>INDEX('DATA - Teams'!$C:$C,MATCH(C9756,'DATA - Teams'!$B:$B,0))</f>
        <v>LESTER</v>
      </c>
    </row>
    <row r="9757" spans="1:9" x14ac:dyDescent="0.2">
      <c r="A9757">
        <v>2019</v>
      </c>
      <c r="B9757">
        <v>12</v>
      </c>
      <c r="C9757" t="s">
        <v>12</v>
      </c>
      <c r="D9757" t="s">
        <v>418</v>
      </c>
      <c r="E9757" t="s">
        <v>23</v>
      </c>
      <c r="F9757" t="s">
        <v>38</v>
      </c>
      <c r="G9757">
        <v>0</v>
      </c>
      <c r="H9757">
        <v>90</v>
      </c>
      <c r="I9757" t="str">
        <f>INDEX('DATA - Teams'!$C:$C,MATCH(C9757,'DATA - Teams'!$B:$B,0))</f>
        <v>LESTER</v>
      </c>
    </row>
    <row r="9758" spans="1:9" x14ac:dyDescent="0.2">
      <c r="A9758">
        <v>2019</v>
      </c>
      <c r="B9758">
        <v>12</v>
      </c>
      <c r="C9758" t="s">
        <v>12</v>
      </c>
      <c r="D9758" t="s">
        <v>369</v>
      </c>
      <c r="E9758" t="s">
        <v>32</v>
      </c>
      <c r="F9758" t="s">
        <v>41</v>
      </c>
      <c r="G9758">
        <v>0</v>
      </c>
      <c r="H9758">
        <v>131</v>
      </c>
      <c r="I9758" t="str">
        <f>INDEX('DATA - Teams'!$C:$C,MATCH(C9758,'DATA - Teams'!$B:$B,0))</f>
        <v>LESTER</v>
      </c>
    </row>
    <row r="9759" spans="1:9" x14ac:dyDescent="0.2">
      <c r="A9759">
        <v>2019</v>
      </c>
      <c r="B9759">
        <v>12</v>
      </c>
      <c r="C9759" t="s">
        <v>12</v>
      </c>
      <c r="D9759" t="s">
        <v>326</v>
      </c>
      <c r="E9759" t="s">
        <v>33</v>
      </c>
      <c r="F9759" t="s">
        <v>41</v>
      </c>
      <c r="G9759">
        <v>0</v>
      </c>
      <c r="H9759">
        <v>118</v>
      </c>
      <c r="I9759" t="str">
        <f>INDEX('DATA - Teams'!$C:$C,MATCH(C9759,'DATA - Teams'!$B:$B,0))</f>
        <v>LESTER</v>
      </c>
    </row>
    <row r="9760" spans="1:9" x14ac:dyDescent="0.2">
      <c r="A9760">
        <v>2019</v>
      </c>
      <c r="B9760">
        <v>12</v>
      </c>
      <c r="C9760" t="s">
        <v>12</v>
      </c>
      <c r="D9760" t="s">
        <v>204</v>
      </c>
      <c r="E9760" t="s">
        <v>20</v>
      </c>
      <c r="F9760" t="s">
        <v>43</v>
      </c>
      <c r="G9760">
        <v>0</v>
      </c>
      <c r="H9760">
        <v>65</v>
      </c>
      <c r="I9760" t="str">
        <f>INDEX('DATA - Teams'!$C:$C,MATCH(C9760,'DATA - Teams'!$B:$B,0))</f>
        <v>LESTER</v>
      </c>
    </row>
    <row r="9761" spans="1:9" x14ac:dyDescent="0.2">
      <c r="A9761">
        <v>2019</v>
      </c>
      <c r="B9761">
        <v>12</v>
      </c>
      <c r="C9761" t="s">
        <v>12</v>
      </c>
      <c r="D9761" t="s">
        <v>393</v>
      </c>
      <c r="E9761" t="s">
        <v>20</v>
      </c>
      <c r="F9761" t="s">
        <v>38</v>
      </c>
      <c r="G9761">
        <v>0</v>
      </c>
      <c r="H9761">
        <v>121</v>
      </c>
      <c r="I9761" t="str">
        <f>INDEX('DATA - Teams'!$C:$C,MATCH(C9761,'DATA - Teams'!$B:$B,0))</f>
        <v>LESTER</v>
      </c>
    </row>
    <row r="9762" spans="1:9" x14ac:dyDescent="0.2">
      <c r="A9762">
        <v>2019</v>
      </c>
      <c r="B9762">
        <v>12</v>
      </c>
      <c r="C9762" t="s">
        <v>12</v>
      </c>
      <c r="D9762" t="s">
        <v>118</v>
      </c>
      <c r="E9762" t="s">
        <v>17</v>
      </c>
      <c r="F9762" t="s">
        <v>41</v>
      </c>
      <c r="G9762">
        <v>0</v>
      </c>
      <c r="H9762">
        <v>114</v>
      </c>
      <c r="I9762" t="str">
        <f>INDEX('DATA - Teams'!$C:$C,MATCH(C9762,'DATA - Teams'!$B:$B,0))</f>
        <v>LESTER</v>
      </c>
    </row>
    <row r="9763" spans="1:9" x14ac:dyDescent="0.2">
      <c r="A9763">
        <v>2019</v>
      </c>
      <c r="B9763">
        <v>12</v>
      </c>
      <c r="C9763" t="s">
        <v>12</v>
      </c>
      <c r="D9763" t="s">
        <v>96</v>
      </c>
      <c r="E9763" t="s">
        <v>17</v>
      </c>
      <c r="F9763" t="s">
        <v>43</v>
      </c>
      <c r="G9763">
        <v>0</v>
      </c>
      <c r="H9763">
        <v>79</v>
      </c>
      <c r="I9763" t="str">
        <f>INDEX('DATA - Teams'!$C:$C,MATCH(C9763,'DATA - Teams'!$B:$B,0))</f>
        <v>LESTER</v>
      </c>
    </row>
    <row r="9764" spans="1:9" x14ac:dyDescent="0.2">
      <c r="A9764">
        <v>2019</v>
      </c>
      <c r="B9764">
        <v>12</v>
      </c>
      <c r="C9764" t="s">
        <v>12</v>
      </c>
      <c r="D9764" t="s">
        <v>125</v>
      </c>
      <c r="E9764" t="s">
        <v>36</v>
      </c>
      <c r="F9764" t="s">
        <v>43</v>
      </c>
      <c r="G9764">
        <v>0</v>
      </c>
      <c r="H9764">
        <v>68</v>
      </c>
      <c r="I9764" t="str">
        <f>INDEX('DATA - Teams'!$C:$C,MATCH(C9764,'DATA - Teams'!$B:$B,0))</f>
        <v>LESTER</v>
      </c>
    </row>
    <row r="9765" spans="1:9" x14ac:dyDescent="0.2">
      <c r="A9765">
        <v>2019</v>
      </c>
      <c r="B9765">
        <v>12</v>
      </c>
      <c r="C9765" t="s">
        <v>12</v>
      </c>
      <c r="D9765" t="s">
        <v>57</v>
      </c>
      <c r="E9765" t="s">
        <v>13</v>
      </c>
      <c r="F9765" t="s">
        <v>41</v>
      </c>
      <c r="G9765">
        <v>0</v>
      </c>
      <c r="H9765">
        <v>107</v>
      </c>
      <c r="I9765" t="str">
        <f>INDEX('DATA - Teams'!$C:$C,MATCH(C9765,'DATA - Teams'!$B:$B,0))</f>
        <v>LESTER</v>
      </c>
    </row>
    <row r="9766" spans="1:9" x14ac:dyDescent="0.2">
      <c r="A9766">
        <v>2019</v>
      </c>
      <c r="B9766">
        <v>12</v>
      </c>
      <c r="C9766" t="s">
        <v>12</v>
      </c>
      <c r="D9766" t="s">
        <v>210</v>
      </c>
      <c r="E9766" t="s">
        <v>10</v>
      </c>
      <c r="F9766" t="s">
        <v>59</v>
      </c>
      <c r="G9766">
        <v>89</v>
      </c>
      <c r="H9766">
        <v>0</v>
      </c>
      <c r="I9766" t="str">
        <f>INDEX('DATA - Teams'!$C:$C,MATCH(C9766,'DATA - Teams'!$B:$B,0))</f>
        <v>LESTER</v>
      </c>
    </row>
    <row r="9767" spans="1:9" x14ac:dyDescent="0.2">
      <c r="A9767">
        <v>2019</v>
      </c>
      <c r="B9767">
        <v>12</v>
      </c>
      <c r="C9767" t="s">
        <v>12</v>
      </c>
      <c r="D9767" t="s">
        <v>362</v>
      </c>
      <c r="E9767" t="s">
        <v>10</v>
      </c>
      <c r="F9767" t="s">
        <v>59</v>
      </c>
      <c r="G9767">
        <v>103</v>
      </c>
      <c r="H9767">
        <v>0</v>
      </c>
      <c r="I9767" t="str">
        <f>INDEX('DATA - Teams'!$C:$C,MATCH(C9767,'DATA - Teams'!$B:$B,0))</f>
        <v>LESTER</v>
      </c>
    </row>
    <row r="9768" spans="1:9" x14ac:dyDescent="0.2">
      <c r="A9768">
        <v>2019</v>
      </c>
      <c r="B9768">
        <v>12</v>
      </c>
      <c r="C9768" t="s">
        <v>12</v>
      </c>
      <c r="D9768" t="s">
        <v>189</v>
      </c>
      <c r="E9768" t="s">
        <v>35</v>
      </c>
      <c r="F9768" t="s">
        <v>59</v>
      </c>
      <c r="G9768">
        <v>74</v>
      </c>
      <c r="H9768">
        <v>0</v>
      </c>
      <c r="I9768" t="str">
        <f>INDEX('DATA - Teams'!$C:$C,MATCH(C9768,'DATA - Teams'!$B:$B,0))</f>
        <v>LESTER</v>
      </c>
    </row>
    <row r="9769" spans="1:9" x14ac:dyDescent="0.2">
      <c r="A9769">
        <v>2019</v>
      </c>
      <c r="B9769">
        <v>12</v>
      </c>
      <c r="C9769" t="s">
        <v>12</v>
      </c>
      <c r="D9769" t="s">
        <v>1344</v>
      </c>
      <c r="E9769" t="s">
        <v>32</v>
      </c>
      <c r="F9769" t="s">
        <v>59</v>
      </c>
      <c r="G9769">
        <v>0</v>
      </c>
      <c r="H9769">
        <v>86</v>
      </c>
      <c r="I9769" t="str">
        <f>INDEX('DATA - Teams'!$C:$C,MATCH(C9769,'DATA - Teams'!$B:$B,0))</f>
        <v>LESTER</v>
      </c>
    </row>
    <row r="9770" spans="1:9" x14ac:dyDescent="0.2">
      <c r="A9770">
        <v>2019</v>
      </c>
      <c r="B9770">
        <v>13</v>
      </c>
      <c r="C9770" t="s">
        <v>426</v>
      </c>
      <c r="D9770" t="s">
        <v>86</v>
      </c>
      <c r="E9770" t="s">
        <v>10</v>
      </c>
      <c r="F9770" t="s">
        <v>43</v>
      </c>
      <c r="G9770">
        <v>88</v>
      </c>
      <c r="H9770">
        <v>64</v>
      </c>
      <c r="I9770" t="str">
        <f>INDEX('DATA - Teams'!$C:$C,MATCH(C9770,'DATA - Teams'!$B:$B,0))</f>
        <v>PMAC</v>
      </c>
    </row>
    <row r="9771" spans="1:9" x14ac:dyDescent="0.2">
      <c r="A9771">
        <v>2019</v>
      </c>
      <c r="B9771">
        <v>13</v>
      </c>
      <c r="C9771" t="s">
        <v>426</v>
      </c>
      <c r="D9771" t="s">
        <v>165</v>
      </c>
      <c r="E9771" t="s">
        <v>10</v>
      </c>
      <c r="F9771" t="s">
        <v>41</v>
      </c>
      <c r="G9771">
        <v>103</v>
      </c>
      <c r="H9771">
        <v>95</v>
      </c>
      <c r="I9771" t="str">
        <f>INDEX('DATA - Teams'!$C:$C,MATCH(C9771,'DATA - Teams'!$B:$B,0))</f>
        <v>PMAC</v>
      </c>
    </row>
    <row r="9772" spans="1:9" x14ac:dyDescent="0.2">
      <c r="A9772">
        <v>2019</v>
      </c>
      <c r="B9772">
        <v>13</v>
      </c>
      <c r="C9772" t="s">
        <v>426</v>
      </c>
      <c r="D9772" t="s">
        <v>193</v>
      </c>
      <c r="E9772" t="s">
        <v>21</v>
      </c>
      <c r="F9772" t="s">
        <v>43</v>
      </c>
      <c r="G9772">
        <v>79</v>
      </c>
      <c r="H9772">
        <v>87</v>
      </c>
      <c r="I9772" t="str">
        <f>INDEX('DATA - Teams'!$C:$C,MATCH(C9772,'DATA - Teams'!$B:$B,0))</f>
        <v>PMAC</v>
      </c>
    </row>
    <row r="9773" spans="1:9" x14ac:dyDescent="0.2">
      <c r="A9773">
        <v>2019</v>
      </c>
      <c r="B9773">
        <v>13</v>
      </c>
      <c r="C9773" t="s">
        <v>426</v>
      </c>
      <c r="D9773" t="s">
        <v>161</v>
      </c>
      <c r="E9773" t="s">
        <v>36</v>
      </c>
      <c r="F9773" t="s">
        <v>43</v>
      </c>
      <c r="G9773">
        <v>100</v>
      </c>
      <c r="H9773">
        <v>0</v>
      </c>
      <c r="I9773" t="str">
        <f>INDEX('DATA - Teams'!$C:$C,MATCH(C9773,'DATA - Teams'!$B:$B,0))</f>
        <v>PMAC</v>
      </c>
    </row>
    <row r="9774" spans="1:9" x14ac:dyDescent="0.2">
      <c r="A9774">
        <v>2019</v>
      </c>
      <c r="B9774">
        <v>13</v>
      </c>
      <c r="C9774" t="s">
        <v>426</v>
      </c>
      <c r="D9774" t="s">
        <v>260</v>
      </c>
      <c r="E9774" t="s">
        <v>24</v>
      </c>
      <c r="F9774" t="s">
        <v>38</v>
      </c>
      <c r="G9774">
        <v>115</v>
      </c>
      <c r="H9774">
        <v>158</v>
      </c>
      <c r="I9774" t="str">
        <f>INDEX('DATA - Teams'!$C:$C,MATCH(C9774,'DATA - Teams'!$B:$B,0))</f>
        <v>PMAC</v>
      </c>
    </row>
    <row r="9775" spans="1:9" x14ac:dyDescent="0.2">
      <c r="A9775">
        <v>2019</v>
      </c>
      <c r="B9775">
        <v>13</v>
      </c>
      <c r="C9775" t="s">
        <v>426</v>
      </c>
      <c r="D9775" t="s">
        <v>75</v>
      </c>
      <c r="E9775" t="s">
        <v>33</v>
      </c>
      <c r="F9775" t="s">
        <v>43</v>
      </c>
      <c r="G9775">
        <v>88</v>
      </c>
      <c r="H9775">
        <v>0</v>
      </c>
      <c r="I9775" t="str">
        <f>INDEX('DATA - Teams'!$C:$C,MATCH(C9775,'DATA - Teams'!$B:$B,0))</f>
        <v>PMAC</v>
      </c>
    </row>
    <row r="9776" spans="1:9" x14ac:dyDescent="0.2">
      <c r="A9776">
        <v>2019</v>
      </c>
      <c r="B9776">
        <v>13</v>
      </c>
      <c r="C9776" t="s">
        <v>426</v>
      </c>
      <c r="D9776" t="s">
        <v>156</v>
      </c>
      <c r="E9776" t="s">
        <v>33</v>
      </c>
      <c r="F9776" t="s">
        <v>41</v>
      </c>
      <c r="G9776">
        <v>78</v>
      </c>
      <c r="H9776">
        <v>0</v>
      </c>
      <c r="I9776" t="str">
        <f>INDEX('DATA - Teams'!$C:$C,MATCH(C9776,'DATA - Teams'!$B:$B,0))</f>
        <v>PMAC</v>
      </c>
    </row>
    <row r="9777" spans="1:9" x14ac:dyDescent="0.2">
      <c r="A9777">
        <v>2019</v>
      </c>
      <c r="B9777">
        <v>13</v>
      </c>
      <c r="C9777" t="s">
        <v>426</v>
      </c>
      <c r="D9777" t="s">
        <v>252</v>
      </c>
      <c r="E9777" t="s">
        <v>33</v>
      </c>
      <c r="F9777" t="s">
        <v>38</v>
      </c>
      <c r="G9777">
        <v>94</v>
      </c>
      <c r="H9777">
        <v>0</v>
      </c>
      <c r="I9777" t="str">
        <f>INDEX('DATA - Teams'!$C:$C,MATCH(C9777,'DATA - Teams'!$B:$B,0))</f>
        <v>PMAC</v>
      </c>
    </row>
    <row r="9778" spans="1:9" x14ac:dyDescent="0.2">
      <c r="A9778">
        <v>2019</v>
      </c>
      <c r="B9778">
        <v>13</v>
      </c>
      <c r="C9778" t="s">
        <v>426</v>
      </c>
      <c r="D9778" t="s">
        <v>356</v>
      </c>
      <c r="E9778" t="s">
        <v>22</v>
      </c>
      <c r="F9778" t="s">
        <v>38</v>
      </c>
      <c r="G9778">
        <v>138</v>
      </c>
      <c r="H9778">
        <v>173</v>
      </c>
      <c r="I9778" t="str">
        <f>INDEX('DATA - Teams'!$C:$C,MATCH(C9778,'DATA - Teams'!$B:$B,0))</f>
        <v>PMAC</v>
      </c>
    </row>
    <row r="9779" spans="1:9" x14ac:dyDescent="0.2">
      <c r="A9779">
        <v>2019</v>
      </c>
      <c r="B9779">
        <v>13</v>
      </c>
      <c r="C9779" t="s">
        <v>426</v>
      </c>
      <c r="D9779" t="s">
        <v>241</v>
      </c>
      <c r="E9779" t="s">
        <v>27</v>
      </c>
      <c r="F9779" t="s">
        <v>41</v>
      </c>
      <c r="G9779">
        <v>0</v>
      </c>
      <c r="H9779">
        <v>99</v>
      </c>
      <c r="I9779" t="str">
        <f>INDEX('DATA - Teams'!$C:$C,MATCH(C9779,'DATA - Teams'!$B:$B,0))</f>
        <v>PMAC</v>
      </c>
    </row>
    <row r="9780" spans="1:9" x14ac:dyDescent="0.2">
      <c r="A9780">
        <v>2019</v>
      </c>
      <c r="B9780">
        <v>13</v>
      </c>
      <c r="C9780" t="s">
        <v>426</v>
      </c>
      <c r="D9780" t="s">
        <v>1349</v>
      </c>
      <c r="E9780" t="s">
        <v>23</v>
      </c>
      <c r="F9780" t="s">
        <v>41</v>
      </c>
      <c r="G9780">
        <v>0</v>
      </c>
      <c r="H9780">
        <v>60</v>
      </c>
      <c r="I9780" t="str">
        <f>INDEX('DATA - Teams'!$C:$C,MATCH(C9780,'DATA - Teams'!$B:$B,0))</f>
        <v>PMAC</v>
      </c>
    </row>
    <row r="9781" spans="1:9" x14ac:dyDescent="0.2">
      <c r="A9781">
        <v>2019</v>
      </c>
      <c r="B9781">
        <v>13</v>
      </c>
      <c r="C9781" t="s">
        <v>426</v>
      </c>
      <c r="D9781" t="s">
        <v>419</v>
      </c>
      <c r="E9781" t="s">
        <v>23</v>
      </c>
      <c r="F9781" t="s">
        <v>41</v>
      </c>
      <c r="G9781">
        <v>0</v>
      </c>
      <c r="H9781">
        <v>90</v>
      </c>
      <c r="I9781" t="str">
        <f>INDEX('DATA - Teams'!$C:$C,MATCH(C9781,'DATA - Teams'!$B:$B,0))</f>
        <v>PMAC</v>
      </c>
    </row>
    <row r="9782" spans="1:9" x14ac:dyDescent="0.2">
      <c r="A9782">
        <v>2019</v>
      </c>
      <c r="B9782">
        <v>13</v>
      </c>
      <c r="C9782" t="s">
        <v>426</v>
      </c>
      <c r="D9782" t="s">
        <v>221</v>
      </c>
      <c r="E9782" t="s">
        <v>31</v>
      </c>
      <c r="F9782" t="s">
        <v>52</v>
      </c>
      <c r="G9782">
        <v>0</v>
      </c>
      <c r="H9782">
        <v>84</v>
      </c>
      <c r="I9782" t="str">
        <f>INDEX('DATA - Teams'!$C:$C,MATCH(C9782,'DATA - Teams'!$B:$B,0))</f>
        <v>PMAC</v>
      </c>
    </row>
    <row r="9783" spans="1:9" x14ac:dyDescent="0.2">
      <c r="A9783">
        <v>2019</v>
      </c>
      <c r="B9783">
        <v>13</v>
      </c>
      <c r="C9783" t="s">
        <v>426</v>
      </c>
      <c r="D9783" t="s">
        <v>368</v>
      </c>
      <c r="E9783" t="s">
        <v>31</v>
      </c>
      <c r="F9783" t="s">
        <v>41</v>
      </c>
      <c r="G9783">
        <v>0</v>
      </c>
      <c r="H9783">
        <v>77</v>
      </c>
      <c r="I9783" t="str">
        <f>INDEX('DATA - Teams'!$C:$C,MATCH(C9783,'DATA - Teams'!$B:$B,0))</f>
        <v>PMAC</v>
      </c>
    </row>
    <row r="9784" spans="1:9" x14ac:dyDescent="0.2">
      <c r="A9784">
        <v>2019</v>
      </c>
      <c r="B9784">
        <v>13</v>
      </c>
      <c r="C9784" t="s">
        <v>426</v>
      </c>
      <c r="D9784" t="s">
        <v>314</v>
      </c>
      <c r="E9784" t="s">
        <v>32</v>
      </c>
      <c r="F9784" t="s">
        <v>41</v>
      </c>
      <c r="G9784">
        <v>0</v>
      </c>
      <c r="H9784">
        <v>114</v>
      </c>
      <c r="I9784" t="str">
        <f>INDEX('DATA - Teams'!$C:$C,MATCH(C9784,'DATA - Teams'!$B:$B,0))</f>
        <v>PMAC</v>
      </c>
    </row>
    <row r="9785" spans="1:9" x14ac:dyDescent="0.2">
      <c r="A9785">
        <v>2019</v>
      </c>
      <c r="B9785">
        <v>13</v>
      </c>
      <c r="C9785" t="s">
        <v>426</v>
      </c>
      <c r="D9785" t="s">
        <v>245</v>
      </c>
      <c r="E9785" t="s">
        <v>32</v>
      </c>
      <c r="F9785" t="s">
        <v>43</v>
      </c>
      <c r="G9785">
        <v>0</v>
      </c>
      <c r="H9785">
        <v>143</v>
      </c>
      <c r="I9785" t="str">
        <f>INDEX('DATA - Teams'!$C:$C,MATCH(C9785,'DATA - Teams'!$B:$B,0))</f>
        <v>PMAC</v>
      </c>
    </row>
    <row r="9786" spans="1:9" x14ac:dyDescent="0.2">
      <c r="A9786">
        <v>2019</v>
      </c>
      <c r="B9786">
        <v>13</v>
      </c>
      <c r="C9786" t="s">
        <v>426</v>
      </c>
      <c r="D9786" t="s">
        <v>351</v>
      </c>
      <c r="E9786" t="s">
        <v>32</v>
      </c>
      <c r="F9786" t="s">
        <v>38</v>
      </c>
      <c r="G9786">
        <v>0</v>
      </c>
      <c r="H9786">
        <v>47</v>
      </c>
      <c r="I9786" t="str">
        <f>INDEX('DATA - Teams'!$C:$C,MATCH(C9786,'DATA - Teams'!$B:$B,0))</f>
        <v>PMAC</v>
      </c>
    </row>
    <row r="9787" spans="1:9" x14ac:dyDescent="0.2">
      <c r="A9787">
        <v>2019</v>
      </c>
      <c r="B9787">
        <v>13</v>
      </c>
      <c r="C9787" t="s">
        <v>426</v>
      </c>
      <c r="D9787" t="s">
        <v>45</v>
      </c>
      <c r="E9787" t="s">
        <v>32</v>
      </c>
      <c r="F9787" t="s">
        <v>38</v>
      </c>
      <c r="G9787">
        <v>0</v>
      </c>
      <c r="H9787">
        <v>104</v>
      </c>
      <c r="I9787" t="str">
        <f>INDEX('DATA - Teams'!$C:$C,MATCH(C9787,'DATA - Teams'!$B:$B,0))</f>
        <v>PMAC</v>
      </c>
    </row>
    <row r="9788" spans="1:9" x14ac:dyDescent="0.2">
      <c r="A9788">
        <v>2019</v>
      </c>
      <c r="B9788">
        <v>13</v>
      </c>
      <c r="C9788" t="s">
        <v>426</v>
      </c>
      <c r="D9788" t="s">
        <v>168</v>
      </c>
      <c r="E9788" t="s">
        <v>13</v>
      </c>
      <c r="F9788" t="s">
        <v>59</v>
      </c>
      <c r="G9788">
        <v>114</v>
      </c>
      <c r="H9788">
        <v>0</v>
      </c>
      <c r="I9788" t="str">
        <f>INDEX('DATA - Teams'!$C:$C,MATCH(C9788,'DATA - Teams'!$B:$B,0))</f>
        <v>PMAC</v>
      </c>
    </row>
    <row r="9789" spans="1:9" x14ac:dyDescent="0.2">
      <c r="A9789">
        <v>2019</v>
      </c>
      <c r="B9789">
        <v>13</v>
      </c>
      <c r="C9789" t="s">
        <v>426</v>
      </c>
      <c r="D9789" t="s">
        <v>80</v>
      </c>
      <c r="E9789" t="s">
        <v>17</v>
      </c>
      <c r="F9789" t="s">
        <v>59</v>
      </c>
      <c r="G9789">
        <v>111</v>
      </c>
      <c r="H9789">
        <v>0</v>
      </c>
      <c r="I9789" t="str">
        <f>INDEX('DATA - Teams'!$C:$C,MATCH(C9789,'DATA - Teams'!$B:$B,0))</f>
        <v>PMAC</v>
      </c>
    </row>
    <row r="9790" spans="1:9" x14ac:dyDescent="0.2">
      <c r="A9790">
        <v>2019</v>
      </c>
      <c r="B9790">
        <v>13</v>
      </c>
      <c r="C9790" t="s">
        <v>426</v>
      </c>
      <c r="D9790" t="s">
        <v>414</v>
      </c>
      <c r="E9790" t="s">
        <v>20</v>
      </c>
      <c r="F9790" t="s">
        <v>59</v>
      </c>
      <c r="G9790">
        <v>97</v>
      </c>
      <c r="H9790">
        <v>0</v>
      </c>
      <c r="I9790" t="str">
        <f>INDEX('DATA - Teams'!$C:$C,MATCH(C9790,'DATA - Teams'!$B:$B,0))</f>
        <v>PMAC</v>
      </c>
    </row>
    <row r="9791" spans="1:9" x14ac:dyDescent="0.2">
      <c r="A9791">
        <v>2019</v>
      </c>
      <c r="B9791">
        <v>13</v>
      </c>
      <c r="C9791" t="s">
        <v>426</v>
      </c>
      <c r="D9791" t="s">
        <v>164</v>
      </c>
      <c r="E9791" t="s">
        <v>16</v>
      </c>
      <c r="F9791" t="s">
        <v>59</v>
      </c>
      <c r="G9791">
        <v>99</v>
      </c>
      <c r="H9791">
        <v>0</v>
      </c>
      <c r="I9791" t="str">
        <f>INDEX('DATA - Teams'!$C:$C,MATCH(C9791,'DATA - Teams'!$B:$B,0))</f>
        <v>PMAC</v>
      </c>
    </row>
    <row r="9792" spans="1:9" x14ac:dyDescent="0.2">
      <c r="A9792">
        <v>2019</v>
      </c>
      <c r="B9792">
        <v>13</v>
      </c>
      <c r="C9792" t="s">
        <v>30</v>
      </c>
      <c r="D9792" t="s">
        <v>359</v>
      </c>
      <c r="E9792" t="s">
        <v>10</v>
      </c>
      <c r="F9792" t="s">
        <v>43</v>
      </c>
      <c r="G9792">
        <v>97</v>
      </c>
      <c r="H9792">
        <v>101</v>
      </c>
      <c r="I9792" t="str">
        <f>INDEX('DATA - Teams'!$C:$C,MATCH(C9792,'DATA - Teams'!$B:$B,0))</f>
        <v>GARTER</v>
      </c>
    </row>
    <row r="9793" spans="1:9" x14ac:dyDescent="0.2">
      <c r="A9793">
        <v>2019</v>
      </c>
      <c r="B9793">
        <v>13</v>
      </c>
      <c r="C9793" t="s">
        <v>30</v>
      </c>
      <c r="D9793" t="s">
        <v>521</v>
      </c>
      <c r="E9793" t="s">
        <v>10</v>
      </c>
      <c r="F9793" t="s">
        <v>38</v>
      </c>
      <c r="G9793">
        <v>72</v>
      </c>
      <c r="H9793">
        <v>42</v>
      </c>
      <c r="I9793" t="str">
        <f>INDEX('DATA - Teams'!$C:$C,MATCH(C9793,'DATA - Teams'!$B:$B,0))</f>
        <v>GARTER</v>
      </c>
    </row>
    <row r="9794" spans="1:9" x14ac:dyDescent="0.2">
      <c r="A9794">
        <v>2019</v>
      </c>
      <c r="B9794">
        <v>13</v>
      </c>
      <c r="C9794" t="s">
        <v>30</v>
      </c>
      <c r="D9794" t="s">
        <v>209</v>
      </c>
      <c r="E9794" t="s">
        <v>10</v>
      </c>
      <c r="F9794" t="s">
        <v>41</v>
      </c>
      <c r="G9794">
        <v>119</v>
      </c>
      <c r="H9794">
        <v>138</v>
      </c>
      <c r="I9794" t="str">
        <f>INDEX('DATA - Teams'!$C:$C,MATCH(C9794,'DATA - Teams'!$B:$B,0))</f>
        <v>GARTER</v>
      </c>
    </row>
    <row r="9795" spans="1:9" x14ac:dyDescent="0.2">
      <c r="A9795">
        <v>2019</v>
      </c>
      <c r="B9795">
        <v>13</v>
      </c>
      <c r="C9795" t="s">
        <v>30</v>
      </c>
      <c r="D9795" t="s">
        <v>77</v>
      </c>
      <c r="E9795" t="s">
        <v>10</v>
      </c>
      <c r="F9795" t="s">
        <v>41</v>
      </c>
      <c r="G9795">
        <v>84</v>
      </c>
      <c r="H9795">
        <v>68</v>
      </c>
      <c r="I9795" t="str">
        <f>INDEX('DATA - Teams'!$C:$C,MATCH(C9795,'DATA - Teams'!$B:$B,0))</f>
        <v>GARTER</v>
      </c>
    </row>
    <row r="9796" spans="1:9" x14ac:dyDescent="0.2">
      <c r="A9796">
        <v>2019</v>
      </c>
      <c r="B9796">
        <v>13</v>
      </c>
      <c r="C9796" t="s">
        <v>30</v>
      </c>
      <c r="D9796" t="s">
        <v>433</v>
      </c>
      <c r="E9796" t="s">
        <v>21</v>
      </c>
      <c r="F9796" t="s">
        <v>38</v>
      </c>
      <c r="G9796">
        <v>102</v>
      </c>
      <c r="H9796">
        <v>97</v>
      </c>
      <c r="I9796" t="str">
        <f>INDEX('DATA - Teams'!$C:$C,MATCH(C9796,'DATA - Teams'!$B:$B,0))</f>
        <v>GARTER</v>
      </c>
    </row>
    <row r="9797" spans="1:9" x14ac:dyDescent="0.2">
      <c r="A9797">
        <v>2019</v>
      </c>
      <c r="B9797">
        <v>13</v>
      </c>
      <c r="C9797" t="s">
        <v>30</v>
      </c>
      <c r="D9797" t="s">
        <v>325</v>
      </c>
      <c r="E9797" t="s">
        <v>21</v>
      </c>
      <c r="F9797" t="s">
        <v>41</v>
      </c>
      <c r="G9797">
        <v>80</v>
      </c>
      <c r="H9797">
        <v>43</v>
      </c>
      <c r="I9797" t="str">
        <f>INDEX('DATA - Teams'!$C:$C,MATCH(C9797,'DATA - Teams'!$B:$B,0))</f>
        <v>GARTER</v>
      </c>
    </row>
    <row r="9798" spans="1:9" x14ac:dyDescent="0.2">
      <c r="A9798">
        <v>2019</v>
      </c>
      <c r="B9798">
        <v>13</v>
      </c>
      <c r="C9798" t="s">
        <v>30</v>
      </c>
      <c r="D9798" t="s">
        <v>327</v>
      </c>
      <c r="E9798" t="s">
        <v>17</v>
      </c>
      <c r="F9798" t="s">
        <v>52</v>
      </c>
      <c r="G9798">
        <v>157</v>
      </c>
      <c r="H9798">
        <v>0</v>
      </c>
      <c r="I9798" t="str">
        <f>INDEX('DATA - Teams'!$C:$C,MATCH(C9798,'DATA - Teams'!$B:$B,0))</f>
        <v>GARTER</v>
      </c>
    </row>
    <row r="9799" spans="1:9" x14ac:dyDescent="0.2">
      <c r="A9799">
        <v>2019</v>
      </c>
      <c r="B9799">
        <v>13</v>
      </c>
      <c r="C9799" t="s">
        <v>30</v>
      </c>
      <c r="D9799" t="s">
        <v>344</v>
      </c>
      <c r="E9799" t="s">
        <v>16</v>
      </c>
      <c r="F9799" t="s">
        <v>43</v>
      </c>
      <c r="G9799">
        <v>111</v>
      </c>
      <c r="H9799">
        <v>84</v>
      </c>
      <c r="I9799" t="str">
        <f>INDEX('DATA - Teams'!$C:$C,MATCH(C9799,'DATA - Teams'!$B:$B,0))</f>
        <v>GARTER</v>
      </c>
    </row>
    <row r="9800" spans="1:9" x14ac:dyDescent="0.2">
      <c r="A9800">
        <v>2019</v>
      </c>
      <c r="B9800">
        <v>13</v>
      </c>
      <c r="C9800" t="s">
        <v>30</v>
      </c>
      <c r="D9800" t="s">
        <v>271</v>
      </c>
      <c r="E9800" t="s">
        <v>33</v>
      </c>
      <c r="F9800" t="s">
        <v>41</v>
      </c>
      <c r="G9800">
        <v>95</v>
      </c>
      <c r="H9800">
        <v>0</v>
      </c>
      <c r="I9800" t="str">
        <f>INDEX('DATA - Teams'!$C:$C,MATCH(C9800,'DATA - Teams'!$B:$B,0))</f>
        <v>GARTER</v>
      </c>
    </row>
    <row r="9801" spans="1:9" x14ac:dyDescent="0.2">
      <c r="A9801">
        <v>2019</v>
      </c>
      <c r="B9801">
        <v>13</v>
      </c>
      <c r="C9801" t="s">
        <v>30</v>
      </c>
      <c r="D9801" t="s">
        <v>135</v>
      </c>
      <c r="E9801" t="s">
        <v>22</v>
      </c>
      <c r="F9801" t="s">
        <v>38</v>
      </c>
      <c r="G9801">
        <v>77</v>
      </c>
      <c r="H9801">
        <v>0</v>
      </c>
      <c r="I9801" t="str">
        <f>INDEX('DATA - Teams'!$C:$C,MATCH(C9801,'DATA - Teams'!$B:$B,0))</f>
        <v>GARTER</v>
      </c>
    </row>
    <row r="9802" spans="1:9" x14ac:dyDescent="0.2">
      <c r="A9802">
        <v>2019</v>
      </c>
      <c r="B9802">
        <v>13</v>
      </c>
      <c r="C9802" t="s">
        <v>30</v>
      </c>
      <c r="D9802" t="s">
        <v>175</v>
      </c>
      <c r="E9802" t="s">
        <v>28</v>
      </c>
      <c r="F9802" t="s">
        <v>41</v>
      </c>
      <c r="G9802">
        <v>0</v>
      </c>
      <c r="H9802">
        <v>129</v>
      </c>
      <c r="I9802" t="str">
        <f>INDEX('DATA - Teams'!$C:$C,MATCH(C9802,'DATA - Teams'!$B:$B,0))</f>
        <v>GARTER</v>
      </c>
    </row>
    <row r="9803" spans="1:9" x14ac:dyDescent="0.2">
      <c r="A9803">
        <v>2019</v>
      </c>
      <c r="B9803">
        <v>13</v>
      </c>
      <c r="C9803" t="s">
        <v>30</v>
      </c>
      <c r="D9803" t="s">
        <v>1019</v>
      </c>
      <c r="E9803" t="s">
        <v>28</v>
      </c>
      <c r="F9803" t="s">
        <v>43</v>
      </c>
      <c r="G9803">
        <v>0</v>
      </c>
      <c r="H9803">
        <v>109</v>
      </c>
      <c r="I9803" t="str">
        <f>INDEX('DATA - Teams'!$C:$C,MATCH(C9803,'DATA - Teams'!$B:$B,0))</f>
        <v>GARTER</v>
      </c>
    </row>
    <row r="9804" spans="1:9" x14ac:dyDescent="0.2">
      <c r="A9804">
        <v>2019</v>
      </c>
      <c r="B9804">
        <v>13</v>
      </c>
      <c r="C9804" t="s">
        <v>30</v>
      </c>
      <c r="D9804" t="s">
        <v>320</v>
      </c>
      <c r="E9804" t="s">
        <v>14</v>
      </c>
      <c r="F9804" t="s">
        <v>43</v>
      </c>
      <c r="G9804">
        <v>0</v>
      </c>
      <c r="H9804">
        <v>92</v>
      </c>
      <c r="I9804" t="str">
        <f>INDEX('DATA - Teams'!$C:$C,MATCH(C9804,'DATA - Teams'!$B:$B,0))</f>
        <v>GARTER</v>
      </c>
    </row>
    <row r="9805" spans="1:9" x14ac:dyDescent="0.2">
      <c r="A9805">
        <v>2019</v>
      </c>
      <c r="B9805">
        <v>13</v>
      </c>
      <c r="C9805" t="s">
        <v>30</v>
      </c>
      <c r="D9805" t="s">
        <v>937</v>
      </c>
      <c r="E9805" t="s">
        <v>14</v>
      </c>
      <c r="F9805" t="s">
        <v>38</v>
      </c>
      <c r="G9805">
        <v>0</v>
      </c>
      <c r="H9805">
        <v>66</v>
      </c>
      <c r="I9805" t="str">
        <f>INDEX('DATA - Teams'!$C:$C,MATCH(C9805,'DATA - Teams'!$B:$B,0))</f>
        <v>GARTER</v>
      </c>
    </row>
    <row r="9806" spans="1:9" x14ac:dyDescent="0.2">
      <c r="A9806">
        <v>2019</v>
      </c>
      <c r="B9806">
        <v>13</v>
      </c>
      <c r="C9806" t="s">
        <v>30</v>
      </c>
      <c r="D9806" t="s">
        <v>81</v>
      </c>
      <c r="E9806" t="s">
        <v>31</v>
      </c>
      <c r="F9806" t="s">
        <v>41</v>
      </c>
      <c r="G9806">
        <v>0</v>
      </c>
      <c r="H9806">
        <v>90</v>
      </c>
      <c r="I9806" t="str">
        <f>INDEX('DATA - Teams'!$C:$C,MATCH(C9806,'DATA - Teams'!$B:$B,0))</f>
        <v>GARTER</v>
      </c>
    </row>
    <row r="9807" spans="1:9" x14ac:dyDescent="0.2">
      <c r="A9807">
        <v>2019</v>
      </c>
      <c r="B9807">
        <v>13</v>
      </c>
      <c r="C9807" t="s">
        <v>30</v>
      </c>
      <c r="D9807" t="s">
        <v>373</v>
      </c>
      <c r="E9807" t="s">
        <v>32</v>
      </c>
      <c r="F9807" t="s">
        <v>41</v>
      </c>
      <c r="G9807">
        <v>0</v>
      </c>
      <c r="H9807">
        <v>56</v>
      </c>
      <c r="I9807" t="str">
        <f>INDEX('DATA - Teams'!$C:$C,MATCH(C9807,'DATA - Teams'!$B:$B,0))</f>
        <v>GARTER</v>
      </c>
    </row>
    <row r="9808" spans="1:9" x14ac:dyDescent="0.2">
      <c r="A9808">
        <v>2019</v>
      </c>
      <c r="B9808">
        <v>13</v>
      </c>
      <c r="C9808" t="s">
        <v>30</v>
      </c>
      <c r="D9808" t="s">
        <v>357</v>
      </c>
      <c r="E9808" t="s">
        <v>32</v>
      </c>
      <c r="F9808" t="s">
        <v>43</v>
      </c>
      <c r="G9808">
        <v>0</v>
      </c>
      <c r="H9808">
        <v>56</v>
      </c>
      <c r="I9808" t="str">
        <f>INDEX('DATA - Teams'!$C:$C,MATCH(C9808,'DATA - Teams'!$B:$B,0))</f>
        <v>GARTER</v>
      </c>
    </row>
    <row r="9809" spans="1:9" x14ac:dyDescent="0.2">
      <c r="A9809">
        <v>2019</v>
      </c>
      <c r="B9809">
        <v>13</v>
      </c>
      <c r="C9809" t="s">
        <v>30</v>
      </c>
      <c r="D9809" t="s">
        <v>131</v>
      </c>
      <c r="E9809" t="s">
        <v>32</v>
      </c>
      <c r="F9809" t="s">
        <v>38</v>
      </c>
      <c r="G9809">
        <v>0</v>
      </c>
      <c r="H9809">
        <v>54</v>
      </c>
      <c r="I9809" t="str">
        <f>INDEX('DATA - Teams'!$C:$C,MATCH(C9809,'DATA - Teams'!$B:$B,0))</f>
        <v>GARTER</v>
      </c>
    </row>
    <row r="9810" spans="1:9" x14ac:dyDescent="0.2">
      <c r="A9810">
        <v>2019</v>
      </c>
      <c r="B9810">
        <v>13</v>
      </c>
      <c r="C9810" t="s">
        <v>30</v>
      </c>
      <c r="D9810" t="s">
        <v>276</v>
      </c>
      <c r="E9810" t="s">
        <v>36</v>
      </c>
      <c r="F9810" t="s">
        <v>59</v>
      </c>
      <c r="G9810">
        <v>116</v>
      </c>
      <c r="H9810">
        <v>0</v>
      </c>
      <c r="I9810" t="str">
        <f>INDEX('DATA - Teams'!$C:$C,MATCH(C9810,'DATA - Teams'!$B:$B,0))</f>
        <v>GARTER</v>
      </c>
    </row>
    <row r="9811" spans="1:9" x14ac:dyDescent="0.2">
      <c r="A9811">
        <v>2019</v>
      </c>
      <c r="B9811">
        <v>13</v>
      </c>
      <c r="C9811" t="s">
        <v>30</v>
      </c>
      <c r="D9811" t="s">
        <v>261</v>
      </c>
      <c r="E9811" t="s">
        <v>36</v>
      </c>
      <c r="F9811" t="s">
        <v>59</v>
      </c>
      <c r="G9811">
        <v>81</v>
      </c>
      <c r="H9811">
        <v>0</v>
      </c>
      <c r="I9811" t="str">
        <f>INDEX('DATA - Teams'!$C:$C,MATCH(C9811,'DATA - Teams'!$B:$B,0))</f>
        <v>GARTER</v>
      </c>
    </row>
    <row r="9812" spans="1:9" x14ac:dyDescent="0.2">
      <c r="A9812">
        <v>2019</v>
      </c>
      <c r="B9812">
        <v>13</v>
      </c>
      <c r="C9812" t="s">
        <v>30</v>
      </c>
      <c r="D9812" t="s">
        <v>346</v>
      </c>
      <c r="E9812" t="s">
        <v>36</v>
      </c>
      <c r="F9812" t="s">
        <v>59</v>
      </c>
      <c r="G9812">
        <v>83</v>
      </c>
      <c r="H9812">
        <v>0</v>
      </c>
      <c r="I9812" t="str">
        <f>INDEX('DATA - Teams'!$C:$C,MATCH(C9812,'DATA - Teams'!$B:$B,0))</f>
        <v>GARTER</v>
      </c>
    </row>
    <row r="9813" spans="1:9" x14ac:dyDescent="0.2">
      <c r="A9813">
        <v>2019</v>
      </c>
      <c r="B9813">
        <v>13</v>
      </c>
      <c r="C9813" t="s">
        <v>30</v>
      </c>
      <c r="D9813" t="s">
        <v>226</v>
      </c>
      <c r="E9813" t="s">
        <v>32</v>
      </c>
      <c r="F9813" t="s">
        <v>59</v>
      </c>
      <c r="G9813">
        <v>0</v>
      </c>
      <c r="H9813">
        <v>0</v>
      </c>
      <c r="I9813" t="str">
        <f>INDEX('DATA - Teams'!$C:$C,MATCH(C9813,'DATA - Teams'!$B:$B,0))</f>
        <v>GARTER</v>
      </c>
    </row>
    <row r="9814" spans="1:9" x14ac:dyDescent="0.2">
      <c r="A9814">
        <v>2019</v>
      </c>
      <c r="B9814">
        <v>13</v>
      </c>
      <c r="C9814" t="s">
        <v>12</v>
      </c>
      <c r="D9814" t="s">
        <v>210</v>
      </c>
      <c r="E9814" t="s">
        <v>10</v>
      </c>
      <c r="F9814" t="s">
        <v>43</v>
      </c>
      <c r="G9814">
        <v>97</v>
      </c>
      <c r="H9814">
        <v>102</v>
      </c>
      <c r="I9814" t="str">
        <f>INDEX('DATA - Teams'!$C:$C,MATCH(C9814,'DATA - Teams'!$B:$B,0))</f>
        <v>LESTER</v>
      </c>
    </row>
    <row r="9815" spans="1:9" x14ac:dyDescent="0.2">
      <c r="A9815">
        <v>2019</v>
      </c>
      <c r="B9815">
        <v>13</v>
      </c>
      <c r="C9815" t="s">
        <v>12</v>
      </c>
      <c r="D9815" t="s">
        <v>362</v>
      </c>
      <c r="E9815" t="s">
        <v>10</v>
      </c>
      <c r="F9815" t="s">
        <v>38</v>
      </c>
      <c r="G9815">
        <v>92</v>
      </c>
      <c r="H9815">
        <v>110</v>
      </c>
      <c r="I9815" t="str">
        <f>INDEX('DATA - Teams'!$C:$C,MATCH(C9815,'DATA - Teams'!$B:$B,0))</f>
        <v>LESTER</v>
      </c>
    </row>
    <row r="9816" spans="1:9" x14ac:dyDescent="0.2">
      <c r="A9816">
        <v>2019</v>
      </c>
      <c r="B9816">
        <v>13</v>
      </c>
      <c r="C9816" t="s">
        <v>12</v>
      </c>
      <c r="D9816" t="s">
        <v>57</v>
      </c>
      <c r="E9816" t="s">
        <v>13</v>
      </c>
      <c r="F9816" t="s">
        <v>41</v>
      </c>
      <c r="G9816">
        <v>114</v>
      </c>
      <c r="H9816">
        <v>0</v>
      </c>
      <c r="I9816" t="str">
        <f>INDEX('DATA - Teams'!$C:$C,MATCH(C9816,'DATA - Teams'!$B:$B,0))</f>
        <v>LESTER</v>
      </c>
    </row>
    <row r="9817" spans="1:9" x14ac:dyDescent="0.2">
      <c r="A9817">
        <v>2019</v>
      </c>
      <c r="B9817">
        <v>13</v>
      </c>
      <c r="C9817" t="s">
        <v>12</v>
      </c>
      <c r="D9817" t="s">
        <v>133</v>
      </c>
      <c r="E9817" t="s">
        <v>21</v>
      </c>
      <c r="F9817" t="s">
        <v>41</v>
      </c>
      <c r="G9817">
        <v>115</v>
      </c>
      <c r="H9817">
        <v>121</v>
      </c>
      <c r="I9817" t="str">
        <f>INDEX('DATA - Teams'!$C:$C,MATCH(C9817,'DATA - Teams'!$B:$B,0))</f>
        <v>LESTER</v>
      </c>
    </row>
    <row r="9818" spans="1:9" x14ac:dyDescent="0.2">
      <c r="A9818">
        <v>2019</v>
      </c>
      <c r="B9818">
        <v>13</v>
      </c>
      <c r="C9818" t="s">
        <v>12</v>
      </c>
      <c r="D9818" t="s">
        <v>118</v>
      </c>
      <c r="E9818" t="s">
        <v>17</v>
      </c>
      <c r="F9818" t="s">
        <v>41</v>
      </c>
      <c r="G9818">
        <v>116</v>
      </c>
      <c r="H9818">
        <v>0</v>
      </c>
      <c r="I9818" t="str">
        <f>INDEX('DATA - Teams'!$C:$C,MATCH(C9818,'DATA - Teams'!$B:$B,0))</f>
        <v>LESTER</v>
      </c>
    </row>
    <row r="9819" spans="1:9" x14ac:dyDescent="0.2">
      <c r="A9819">
        <v>2019</v>
      </c>
      <c r="B9819">
        <v>13</v>
      </c>
      <c r="C9819" t="s">
        <v>12</v>
      </c>
      <c r="D9819" t="s">
        <v>189</v>
      </c>
      <c r="E9819" t="s">
        <v>35</v>
      </c>
      <c r="F9819" t="s">
        <v>43</v>
      </c>
      <c r="G9819">
        <v>71</v>
      </c>
      <c r="H9819">
        <v>77</v>
      </c>
      <c r="I9819" t="str">
        <f>INDEX('DATA - Teams'!$C:$C,MATCH(C9819,'DATA - Teams'!$B:$B,0))</f>
        <v>LESTER</v>
      </c>
    </row>
    <row r="9820" spans="1:9" x14ac:dyDescent="0.2">
      <c r="A9820">
        <v>2019</v>
      </c>
      <c r="B9820">
        <v>13</v>
      </c>
      <c r="C9820" t="s">
        <v>12</v>
      </c>
      <c r="D9820" t="s">
        <v>450</v>
      </c>
      <c r="E9820" t="s">
        <v>35</v>
      </c>
      <c r="F9820" t="s">
        <v>38</v>
      </c>
      <c r="G9820">
        <v>104</v>
      </c>
      <c r="H9820">
        <v>122</v>
      </c>
      <c r="I9820" t="str">
        <f>INDEX('DATA - Teams'!$C:$C,MATCH(C9820,'DATA - Teams'!$B:$B,0))</f>
        <v>LESTER</v>
      </c>
    </row>
    <row r="9821" spans="1:9" x14ac:dyDescent="0.2">
      <c r="A9821">
        <v>2019</v>
      </c>
      <c r="B9821">
        <v>13</v>
      </c>
      <c r="C9821" t="s">
        <v>12</v>
      </c>
      <c r="D9821" t="s">
        <v>287</v>
      </c>
      <c r="E9821" t="s">
        <v>16</v>
      </c>
      <c r="F9821" t="s">
        <v>38</v>
      </c>
      <c r="G9821">
        <v>106</v>
      </c>
      <c r="H9821">
        <v>121</v>
      </c>
      <c r="I9821" t="str">
        <f>INDEX('DATA - Teams'!$C:$C,MATCH(C9821,'DATA - Teams'!$B:$B,0))</f>
        <v>LESTER</v>
      </c>
    </row>
    <row r="9822" spans="1:9" x14ac:dyDescent="0.2">
      <c r="A9822">
        <v>2019</v>
      </c>
      <c r="B9822">
        <v>13</v>
      </c>
      <c r="C9822" t="s">
        <v>12</v>
      </c>
      <c r="D9822" t="s">
        <v>326</v>
      </c>
      <c r="E9822" t="s">
        <v>33</v>
      </c>
      <c r="F9822" t="s">
        <v>41</v>
      </c>
      <c r="G9822">
        <v>89</v>
      </c>
      <c r="H9822">
        <v>0</v>
      </c>
      <c r="I9822" t="str">
        <f>INDEX('DATA - Teams'!$C:$C,MATCH(C9822,'DATA - Teams'!$B:$B,0))</f>
        <v>LESTER</v>
      </c>
    </row>
    <row r="9823" spans="1:9" x14ac:dyDescent="0.2">
      <c r="A9823">
        <v>2019</v>
      </c>
      <c r="B9823">
        <v>13</v>
      </c>
      <c r="C9823" t="s">
        <v>12</v>
      </c>
      <c r="D9823" t="s">
        <v>212</v>
      </c>
      <c r="E9823" t="s">
        <v>28</v>
      </c>
      <c r="F9823" t="s">
        <v>41</v>
      </c>
      <c r="G9823">
        <v>0</v>
      </c>
      <c r="H9823">
        <v>125</v>
      </c>
      <c r="I9823" t="str">
        <f>INDEX('DATA - Teams'!$C:$C,MATCH(C9823,'DATA - Teams'!$B:$B,0))</f>
        <v>LESTER</v>
      </c>
    </row>
    <row r="9824" spans="1:9" x14ac:dyDescent="0.2">
      <c r="A9824">
        <v>2019</v>
      </c>
      <c r="B9824">
        <v>13</v>
      </c>
      <c r="C9824" t="s">
        <v>12</v>
      </c>
      <c r="D9824" t="s">
        <v>381</v>
      </c>
      <c r="E9824" t="s">
        <v>28</v>
      </c>
      <c r="F9824" t="s">
        <v>43</v>
      </c>
      <c r="G9824">
        <v>0</v>
      </c>
      <c r="H9824">
        <v>52</v>
      </c>
      <c r="I9824" t="str">
        <f>INDEX('DATA - Teams'!$C:$C,MATCH(C9824,'DATA - Teams'!$B:$B,0))</f>
        <v>LESTER</v>
      </c>
    </row>
    <row r="9825" spans="1:9" x14ac:dyDescent="0.2">
      <c r="A9825">
        <v>2019</v>
      </c>
      <c r="B9825">
        <v>13</v>
      </c>
      <c r="C9825" t="s">
        <v>12</v>
      </c>
      <c r="D9825" t="s">
        <v>255</v>
      </c>
      <c r="E9825" t="s">
        <v>27</v>
      </c>
      <c r="F9825" t="s">
        <v>52</v>
      </c>
      <c r="G9825">
        <v>0</v>
      </c>
      <c r="H9825">
        <v>119</v>
      </c>
      <c r="I9825" t="str">
        <f>INDEX('DATA - Teams'!$C:$C,MATCH(C9825,'DATA - Teams'!$B:$B,0))</f>
        <v>LESTER</v>
      </c>
    </row>
    <row r="9826" spans="1:9" x14ac:dyDescent="0.2">
      <c r="A9826">
        <v>2019</v>
      </c>
      <c r="B9826">
        <v>13</v>
      </c>
      <c r="C9826" t="s">
        <v>12</v>
      </c>
      <c r="D9826" t="s">
        <v>418</v>
      </c>
      <c r="E9826" t="s">
        <v>23</v>
      </c>
      <c r="F9826" t="s">
        <v>38</v>
      </c>
      <c r="G9826">
        <v>0</v>
      </c>
      <c r="H9826">
        <v>19</v>
      </c>
      <c r="I9826" t="str">
        <f>INDEX('DATA - Teams'!$C:$C,MATCH(C9826,'DATA - Teams'!$B:$B,0))</f>
        <v>LESTER</v>
      </c>
    </row>
    <row r="9827" spans="1:9" x14ac:dyDescent="0.2">
      <c r="A9827">
        <v>2019</v>
      </c>
      <c r="B9827">
        <v>13</v>
      </c>
      <c r="C9827" t="s">
        <v>12</v>
      </c>
      <c r="D9827" t="s">
        <v>1350</v>
      </c>
      <c r="E9827" t="s">
        <v>23</v>
      </c>
      <c r="F9827" t="s">
        <v>38</v>
      </c>
      <c r="G9827">
        <v>0</v>
      </c>
      <c r="H9827">
        <v>44</v>
      </c>
      <c r="I9827" t="str">
        <f>INDEX('DATA - Teams'!$C:$C,MATCH(C9827,'DATA - Teams'!$B:$B,0))</f>
        <v>LESTER</v>
      </c>
    </row>
    <row r="9828" spans="1:9" x14ac:dyDescent="0.2">
      <c r="A9828">
        <v>2019</v>
      </c>
      <c r="B9828">
        <v>13</v>
      </c>
      <c r="C9828" t="s">
        <v>12</v>
      </c>
      <c r="D9828" t="s">
        <v>1351</v>
      </c>
      <c r="E9828" t="s">
        <v>31</v>
      </c>
      <c r="F9828" t="s">
        <v>41</v>
      </c>
      <c r="G9828">
        <v>0</v>
      </c>
      <c r="H9828">
        <v>88</v>
      </c>
      <c r="I9828" t="str">
        <f>INDEX('DATA - Teams'!$C:$C,MATCH(C9828,'DATA - Teams'!$B:$B,0))</f>
        <v>LESTER</v>
      </c>
    </row>
    <row r="9829" spans="1:9" x14ac:dyDescent="0.2">
      <c r="A9829">
        <v>2019</v>
      </c>
      <c r="B9829">
        <v>13</v>
      </c>
      <c r="C9829" t="s">
        <v>12</v>
      </c>
      <c r="D9829" t="s">
        <v>67</v>
      </c>
      <c r="E9829" t="s">
        <v>31</v>
      </c>
      <c r="F9829" t="s">
        <v>43</v>
      </c>
      <c r="G9829">
        <v>0</v>
      </c>
      <c r="H9829">
        <v>78</v>
      </c>
      <c r="I9829" t="str">
        <f>INDEX('DATA - Teams'!$C:$C,MATCH(C9829,'DATA - Teams'!$B:$B,0))</f>
        <v>LESTER</v>
      </c>
    </row>
    <row r="9830" spans="1:9" x14ac:dyDescent="0.2">
      <c r="A9830">
        <v>2019</v>
      </c>
      <c r="B9830">
        <v>13</v>
      </c>
      <c r="C9830" t="s">
        <v>12</v>
      </c>
      <c r="D9830" t="s">
        <v>369</v>
      </c>
      <c r="E9830" t="s">
        <v>32</v>
      </c>
      <c r="F9830" t="s">
        <v>41</v>
      </c>
      <c r="G9830">
        <v>0</v>
      </c>
      <c r="H9830">
        <v>105</v>
      </c>
      <c r="I9830" t="str">
        <f>INDEX('DATA - Teams'!$C:$C,MATCH(C9830,'DATA - Teams'!$B:$B,0))</f>
        <v>LESTER</v>
      </c>
    </row>
    <row r="9831" spans="1:9" x14ac:dyDescent="0.2">
      <c r="A9831">
        <v>2019</v>
      </c>
      <c r="B9831">
        <v>13</v>
      </c>
      <c r="C9831" t="s">
        <v>12</v>
      </c>
      <c r="D9831" t="s">
        <v>1344</v>
      </c>
      <c r="E9831" t="s">
        <v>32</v>
      </c>
      <c r="F9831" t="s">
        <v>43</v>
      </c>
      <c r="G9831">
        <v>0</v>
      </c>
      <c r="H9831">
        <v>70</v>
      </c>
      <c r="I9831" t="str">
        <f>INDEX('DATA - Teams'!$C:$C,MATCH(C9831,'DATA - Teams'!$B:$B,0))</f>
        <v>LESTER</v>
      </c>
    </row>
    <row r="9832" spans="1:9" x14ac:dyDescent="0.2">
      <c r="A9832">
        <v>2019</v>
      </c>
      <c r="B9832">
        <v>13</v>
      </c>
      <c r="C9832" t="s">
        <v>12</v>
      </c>
      <c r="D9832" t="s">
        <v>96</v>
      </c>
      <c r="E9832" t="s">
        <v>17</v>
      </c>
      <c r="F9832" t="s">
        <v>59</v>
      </c>
      <c r="G9832">
        <v>89</v>
      </c>
      <c r="H9832">
        <v>0</v>
      </c>
      <c r="I9832" t="str">
        <f>INDEX('DATA - Teams'!$C:$C,MATCH(C9832,'DATA - Teams'!$B:$B,0))</f>
        <v>LESTER</v>
      </c>
    </row>
    <row r="9833" spans="1:9" x14ac:dyDescent="0.2">
      <c r="A9833">
        <v>2019</v>
      </c>
      <c r="B9833">
        <v>13</v>
      </c>
      <c r="C9833" t="s">
        <v>12</v>
      </c>
      <c r="D9833" t="s">
        <v>393</v>
      </c>
      <c r="E9833" t="s">
        <v>20</v>
      </c>
      <c r="F9833" t="s">
        <v>59</v>
      </c>
      <c r="G9833">
        <v>113</v>
      </c>
      <c r="H9833">
        <v>0</v>
      </c>
      <c r="I9833" t="str">
        <f>INDEX('DATA - Teams'!$C:$C,MATCH(C9833,'DATA - Teams'!$B:$B,0))</f>
        <v>LESTER</v>
      </c>
    </row>
    <row r="9834" spans="1:9" x14ac:dyDescent="0.2">
      <c r="A9834">
        <v>2019</v>
      </c>
      <c r="B9834">
        <v>13</v>
      </c>
      <c r="C9834" t="s">
        <v>12</v>
      </c>
      <c r="D9834" t="s">
        <v>266</v>
      </c>
      <c r="E9834" t="s">
        <v>16</v>
      </c>
      <c r="F9834" t="s">
        <v>59</v>
      </c>
      <c r="G9834">
        <v>87</v>
      </c>
      <c r="H9834">
        <v>0</v>
      </c>
      <c r="I9834" t="str">
        <f>INDEX('DATA - Teams'!$C:$C,MATCH(C9834,'DATA - Teams'!$B:$B,0))</f>
        <v>LESTER</v>
      </c>
    </row>
    <row r="9835" spans="1:9" x14ac:dyDescent="0.2">
      <c r="A9835">
        <v>2019</v>
      </c>
      <c r="B9835">
        <v>13</v>
      </c>
      <c r="C9835" t="s">
        <v>12</v>
      </c>
      <c r="D9835" t="s">
        <v>206</v>
      </c>
      <c r="E9835" t="s">
        <v>28</v>
      </c>
      <c r="F9835" t="s">
        <v>59</v>
      </c>
      <c r="G9835">
        <v>0</v>
      </c>
      <c r="H9835">
        <v>0</v>
      </c>
      <c r="I9835" t="str">
        <f>INDEX('DATA - Teams'!$C:$C,MATCH(C9835,'DATA - Teams'!$B:$B,0))</f>
        <v>LESTER</v>
      </c>
    </row>
    <row r="9836" spans="1:9" x14ac:dyDescent="0.2">
      <c r="A9836">
        <v>2019</v>
      </c>
      <c r="B9836">
        <v>13</v>
      </c>
      <c r="C9836" t="s">
        <v>7</v>
      </c>
      <c r="D9836" t="s">
        <v>216</v>
      </c>
      <c r="E9836" t="s">
        <v>21</v>
      </c>
      <c r="F9836" t="s">
        <v>52</v>
      </c>
      <c r="G9836">
        <v>80</v>
      </c>
      <c r="H9836">
        <v>90</v>
      </c>
      <c r="I9836" t="str">
        <f>INDEX('DATA - Teams'!$C:$C,MATCH(C9836,'DATA - Teams'!$B:$B,0))</f>
        <v>JMERC</v>
      </c>
    </row>
    <row r="9837" spans="1:9" x14ac:dyDescent="0.2">
      <c r="A9837">
        <v>2019</v>
      </c>
      <c r="B9837">
        <v>13</v>
      </c>
      <c r="C9837" t="s">
        <v>7</v>
      </c>
      <c r="D9837" t="s">
        <v>44</v>
      </c>
      <c r="E9837" t="s">
        <v>36</v>
      </c>
      <c r="F9837" t="s">
        <v>43</v>
      </c>
      <c r="G9837">
        <v>67</v>
      </c>
      <c r="H9837">
        <v>0</v>
      </c>
      <c r="I9837" t="str">
        <f>INDEX('DATA - Teams'!$C:$C,MATCH(C9837,'DATA - Teams'!$B:$B,0))</f>
        <v>JMERC</v>
      </c>
    </row>
    <row r="9838" spans="1:9" x14ac:dyDescent="0.2">
      <c r="A9838">
        <v>2019</v>
      </c>
      <c r="B9838">
        <v>13</v>
      </c>
      <c r="C9838" t="s">
        <v>7</v>
      </c>
      <c r="D9838" t="s">
        <v>302</v>
      </c>
      <c r="E9838" t="s">
        <v>36</v>
      </c>
      <c r="F9838" t="s">
        <v>41</v>
      </c>
      <c r="G9838">
        <v>118</v>
      </c>
      <c r="H9838">
        <v>0</v>
      </c>
      <c r="I9838" t="str">
        <f>INDEX('DATA - Teams'!$C:$C,MATCH(C9838,'DATA - Teams'!$B:$B,0))</f>
        <v>JMERC</v>
      </c>
    </row>
    <row r="9839" spans="1:9" x14ac:dyDescent="0.2">
      <c r="A9839">
        <v>2019</v>
      </c>
      <c r="B9839">
        <v>13</v>
      </c>
      <c r="C9839" t="s">
        <v>7</v>
      </c>
      <c r="D9839" t="s">
        <v>258</v>
      </c>
      <c r="E9839" t="s">
        <v>24</v>
      </c>
      <c r="F9839" t="s">
        <v>41</v>
      </c>
      <c r="G9839">
        <v>80</v>
      </c>
      <c r="H9839">
        <v>77</v>
      </c>
      <c r="I9839" t="str">
        <f>INDEX('DATA - Teams'!$C:$C,MATCH(C9839,'DATA - Teams'!$B:$B,0))</f>
        <v>JMERC</v>
      </c>
    </row>
    <row r="9840" spans="1:9" x14ac:dyDescent="0.2">
      <c r="A9840">
        <v>2019</v>
      </c>
      <c r="B9840">
        <v>13</v>
      </c>
      <c r="C9840" t="s">
        <v>7</v>
      </c>
      <c r="D9840" t="s">
        <v>179</v>
      </c>
      <c r="E9840" t="s">
        <v>35</v>
      </c>
      <c r="F9840" t="s">
        <v>38</v>
      </c>
      <c r="G9840">
        <v>99</v>
      </c>
      <c r="H9840">
        <v>169</v>
      </c>
      <c r="I9840" t="str">
        <f>INDEX('DATA - Teams'!$C:$C,MATCH(C9840,'DATA - Teams'!$B:$B,0))</f>
        <v>JMERC</v>
      </c>
    </row>
    <row r="9841" spans="1:9" x14ac:dyDescent="0.2">
      <c r="A9841">
        <v>2019</v>
      </c>
      <c r="B9841">
        <v>13</v>
      </c>
      <c r="C9841" t="s">
        <v>7</v>
      </c>
      <c r="D9841" t="s">
        <v>169</v>
      </c>
      <c r="E9841" t="s">
        <v>22</v>
      </c>
      <c r="F9841" t="s">
        <v>43</v>
      </c>
      <c r="G9841">
        <v>72</v>
      </c>
      <c r="H9841">
        <v>105</v>
      </c>
      <c r="I9841" t="str">
        <f>INDEX('DATA - Teams'!$C:$C,MATCH(C9841,'DATA - Teams'!$B:$B,0))</f>
        <v>JMERC</v>
      </c>
    </row>
    <row r="9842" spans="1:9" x14ac:dyDescent="0.2">
      <c r="A9842">
        <v>2019</v>
      </c>
      <c r="B9842">
        <v>13</v>
      </c>
      <c r="C9842" t="s">
        <v>7</v>
      </c>
      <c r="D9842" t="s">
        <v>39</v>
      </c>
      <c r="E9842" t="s">
        <v>22</v>
      </c>
      <c r="F9842" t="s">
        <v>41</v>
      </c>
      <c r="G9842">
        <v>113</v>
      </c>
      <c r="H9842">
        <v>150</v>
      </c>
      <c r="I9842" t="str">
        <f>INDEX('DATA - Teams'!$C:$C,MATCH(C9842,'DATA - Teams'!$B:$B,0))</f>
        <v>JMERC</v>
      </c>
    </row>
    <row r="9843" spans="1:9" x14ac:dyDescent="0.2">
      <c r="A9843">
        <v>2019</v>
      </c>
      <c r="B9843">
        <v>13</v>
      </c>
      <c r="C9843" t="s">
        <v>7</v>
      </c>
      <c r="D9843" t="s">
        <v>248</v>
      </c>
      <c r="E9843" t="s">
        <v>28</v>
      </c>
      <c r="F9843" t="s">
        <v>43</v>
      </c>
      <c r="G9843">
        <v>0</v>
      </c>
      <c r="H9843">
        <v>74</v>
      </c>
      <c r="I9843" t="str">
        <f>INDEX('DATA - Teams'!$C:$C,MATCH(C9843,'DATA - Teams'!$B:$B,0))</f>
        <v>JMERC</v>
      </c>
    </row>
    <row r="9844" spans="1:9" x14ac:dyDescent="0.2">
      <c r="A9844">
        <v>2019</v>
      </c>
      <c r="B9844">
        <v>13</v>
      </c>
      <c r="C9844" t="s">
        <v>7</v>
      </c>
      <c r="D9844" t="s">
        <v>306</v>
      </c>
      <c r="E9844" t="s">
        <v>28</v>
      </c>
      <c r="F9844" t="s">
        <v>41</v>
      </c>
      <c r="G9844">
        <v>0</v>
      </c>
      <c r="H9844">
        <v>91</v>
      </c>
      <c r="I9844" t="str">
        <f>INDEX('DATA - Teams'!$C:$C,MATCH(C9844,'DATA - Teams'!$B:$B,0))</f>
        <v>JMERC</v>
      </c>
    </row>
    <row r="9845" spans="1:9" x14ac:dyDescent="0.2">
      <c r="A9845">
        <v>2019</v>
      </c>
      <c r="B9845">
        <v>13</v>
      </c>
      <c r="C9845" t="s">
        <v>7</v>
      </c>
      <c r="D9845" t="s">
        <v>253</v>
      </c>
      <c r="E9845" t="s">
        <v>27</v>
      </c>
      <c r="F9845" t="s">
        <v>41</v>
      </c>
      <c r="G9845">
        <v>0</v>
      </c>
      <c r="H9845">
        <v>39</v>
      </c>
      <c r="I9845" t="str">
        <f>INDEX('DATA - Teams'!$C:$C,MATCH(C9845,'DATA - Teams'!$B:$B,0))</f>
        <v>JMERC</v>
      </c>
    </row>
    <row r="9846" spans="1:9" x14ac:dyDescent="0.2">
      <c r="A9846">
        <v>2019</v>
      </c>
      <c r="B9846">
        <v>13</v>
      </c>
      <c r="C9846" t="s">
        <v>7</v>
      </c>
      <c r="D9846" t="s">
        <v>134</v>
      </c>
      <c r="E9846" t="s">
        <v>27</v>
      </c>
      <c r="F9846" t="s">
        <v>43</v>
      </c>
      <c r="G9846">
        <v>0</v>
      </c>
      <c r="H9846">
        <v>64</v>
      </c>
      <c r="I9846" t="str">
        <f>INDEX('DATA - Teams'!$C:$C,MATCH(C9846,'DATA - Teams'!$B:$B,0))</f>
        <v>JMERC</v>
      </c>
    </row>
    <row r="9847" spans="1:9" x14ac:dyDescent="0.2">
      <c r="A9847">
        <v>2019</v>
      </c>
      <c r="B9847">
        <v>13</v>
      </c>
      <c r="C9847" t="s">
        <v>7</v>
      </c>
      <c r="D9847" t="s">
        <v>388</v>
      </c>
      <c r="E9847" t="s">
        <v>23</v>
      </c>
      <c r="F9847" t="s">
        <v>41</v>
      </c>
      <c r="G9847">
        <v>0</v>
      </c>
      <c r="H9847">
        <v>75</v>
      </c>
      <c r="I9847" t="str">
        <f>INDEX('DATA - Teams'!$C:$C,MATCH(C9847,'DATA - Teams'!$B:$B,0))</f>
        <v>JMERC</v>
      </c>
    </row>
    <row r="9848" spans="1:9" x14ac:dyDescent="0.2">
      <c r="A9848">
        <v>2019</v>
      </c>
      <c r="B9848">
        <v>13</v>
      </c>
      <c r="C9848" t="s">
        <v>7</v>
      </c>
      <c r="D9848" t="s">
        <v>62</v>
      </c>
      <c r="E9848" t="s">
        <v>23</v>
      </c>
      <c r="F9848" t="s">
        <v>43</v>
      </c>
      <c r="G9848">
        <v>0</v>
      </c>
      <c r="H9848">
        <v>74</v>
      </c>
      <c r="I9848" t="str">
        <f>INDEX('DATA - Teams'!$C:$C,MATCH(C9848,'DATA - Teams'!$B:$B,0))</f>
        <v>JMERC</v>
      </c>
    </row>
    <row r="9849" spans="1:9" x14ac:dyDescent="0.2">
      <c r="A9849">
        <v>2019</v>
      </c>
      <c r="B9849">
        <v>13</v>
      </c>
      <c r="C9849" t="s">
        <v>7</v>
      </c>
      <c r="D9849" t="s">
        <v>181</v>
      </c>
      <c r="E9849" t="s">
        <v>23</v>
      </c>
      <c r="F9849" t="s">
        <v>38</v>
      </c>
      <c r="G9849">
        <v>0</v>
      </c>
      <c r="H9849">
        <v>61</v>
      </c>
      <c r="I9849" t="str">
        <f>INDEX('DATA - Teams'!$C:$C,MATCH(C9849,'DATA - Teams'!$B:$B,0))</f>
        <v>JMERC</v>
      </c>
    </row>
    <row r="9850" spans="1:9" x14ac:dyDescent="0.2">
      <c r="A9850">
        <v>2019</v>
      </c>
      <c r="B9850">
        <v>13</v>
      </c>
      <c r="C9850" t="s">
        <v>7</v>
      </c>
      <c r="D9850" t="s">
        <v>137</v>
      </c>
      <c r="E9850" t="s">
        <v>14</v>
      </c>
      <c r="F9850" t="s">
        <v>38</v>
      </c>
      <c r="G9850">
        <v>0</v>
      </c>
      <c r="H9850">
        <v>58</v>
      </c>
      <c r="I9850" t="str">
        <f>INDEX('DATA - Teams'!$C:$C,MATCH(C9850,'DATA - Teams'!$B:$B,0))</f>
        <v>JMERC</v>
      </c>
    </row>
    <row r="9851" spans="1:9" x14ac:dyDescent="0.2">
      <c r="A9851">
        <v>2019</v>
      </c>
      <c r="B9851">
        <v>13</v>
      </c>
      <c r="C9851" t="s">
        <v>7</v>
      </c>
      <c r="D9851" t="s">
        <v>178</v>
      </c>
      <c r="E9851" t="s">
        <v>31</v>
      </c>
      <c r="F9851" t="s">
        <v>41</v>
      </c>
      <c r="G9851">
        <v>0</v>
      </c>
      <c r="H9851">
        <v>118</v>
      </c>
      <c r="I9851" t="str">
        <f>INDEX('DATA - Teams'!$C:$C,MATCH(C9851,'DATA - Teams'!$B:$B,0))</f>
        <v>JMERC</v>
      </c>
    </row>
    <row r="9852" spans="1:9" x14ac:dyDescent="0.2">
      <c r="A9852">
        <v>2019</v>
      </c>
      <c r="B9852">
        <v>13</v>
      </c>
      <c r="C9852" t="s">
        <v>7</v>
      </c>
      <c r="D9852" t="s">
        <v>171</v>
      </c>
      <c r="E9852" t="s">
        <v>31</v>
      </c>
      <c r="F9852" t="s">
        <v>38</v>
      </c>
      <c r="G9852">
        <v>0</v>
      </c>
      <c r="H9852">
        <v>78</v>
      </c>
      <c r="I9852" t="str">
        <f>INDEX('DATA - Teams'!$C:$C,MATCH(C9852,'DATA - Teams'!$B:$B,0))</f>
        <v>JMERC</v>
      </c>
    </row>
    <row r="9853" spans="1:9" x14ac:dyDescent="0.2">
      <c r="A9853">
        <v>2019</v>
      </c>
      <c r="B9853">
        <v>13</v>
      </c>
      <c r="C9853" t="s">
        <v>7</v>
      </c>
      <c r="D9853" t="s">
        <v>390</v>
      </c>
      <c r="E9853" t="s">
        <v>32</v>
      </c>
      <c r="F9853" t="s">
        <v>38</v>
      </c>
      <c r="G9853">
        <v>0</v>
      </c>
      <c r="H9853">
        <v>95</v>
      </c>
      <c r="I9853" t="str">
        <f>INDEX('DATA - Teams'!$C:$C,MATCH(C9853,'DATA - Teams'!$B:$B,0))</f>
        <v>JMERC</v>
      </c>
    </row>
    <row r="9854" spans="1:9" x14ac:dyDescent="0.2">
      <c r="A9854">
        <v>2019</v>
      </c>
      <c r="B9854">
        <v>13</v>
      </c>
      <c r="C9854" t="s">
        <v>7</v>
      </c>
      <c r="D9854" t="s">
        <v>291</v>
      </c>
      <c r="E9854" t="s">
        <v>36</v>
      </c>
      <c r="F9854" t="s">
        <v>59</v>
      </c>
      <c r="G9854">
        <v>85</v>
      </c>
      <c r="H9854">
        <v>0</v>
      </c>
      <c r="I9854" t="str">
        <f>INDEX('DATA - Teams'!$C:$C,MATCH(C9854,'DATA - Teams'!$B:$B,0))</f>
        <v>JMERC</v>
      </c>
    </row>
    <row r="9855" spans="1:9" x14ac:dyDescent="0.2">
      <c r="A9855">
        <v>2019</v>
      </c>
      <c r="B9855">
        <v>13</v>
      </c>
      <c r="C9855" t="s">
        <v>7</v>
      </c>
      <c r="D9855" t="s">
        <v>445</v>
      </c>
      <c r="E9855" t="s">
        <v>18</v>
      </c>
      <c r="F9855" t="s">
        <v>59</v>
      </c>
      <c r="G9855">
        <v>71</v>
      </c>
      <c r="H9855">
        <v>0</v>
      </c>
      <c r="I9855" t="str">
        <f>INDEX('DATA - Teams'!$C:$C,MATCH(C9855,'DATA - Teams'!$B:$B,0))</f>
        <v>JMERC</v>
      </c>
    </row>
    <row r="9856" spans="1:9" x14ac:dyDescent="0.2">
      <c r="A9856">
        <v>2019</v>
      </c>
      <c r="B9856">
        <v>13</v>
      </c>
      <c r="C9856" t="s">
        <v>7</v>
      </c>
      <c r="D9856" t="s">
        <v>336</v>
      </c>
      <c r="E9856" t="s">
        <v>18</v>
      </c>
      <c r="F9856" t="s">
        <v>59</v>
      </c>
      <c r="G9856">
        <v>82</v>
      </c>
      <c r="H9856">
        <v>0</v>
      </c>
      <c r="I9856" t="str">
        <f>INDEX('DATA - Teams'!$C:$C,MATCH(C9856,'DATA - Teams'!$B:$B,0))</f>
        <v>JMERC</v>
      </c>
    </row>
    <row r="9857" spans="1:9" x14ac:dyDescent="0.2">
      <c r="A9857">
        <v>2019</v>
      </c>
      <c r="B9857">
        <v>13</v>
      </c>
      <c r="C9857" t="s">
        <v>7</v>
      </c>
      <c r="D9857" t="s">
        <v>129</v>
      </c>
      <c r="E9857" t="s">
        <v>20</v>
      </c>
      <c r="F9857" t="s">
        <v>59</v>
      </c>
      <c r="G9857">
        <v>85</v>
      </c>
      <c r="H9857">
        <v>0</v>
      </c>
      <c r="I9857" t="str">
        <f>INDEX('DATA - Teams'!$C:$C,MATCH(C9857,'DATA - Teams'!$B:$B,0))</f>
        <v>JMERC</v>
      </c>
    </row>
    <row r="9858" spans="1:9" x14ac:dyDescent="0.2">
      <c r="A9858">
        <v>2019</v>
      </c>
      <c r="B9858">
        <v>13</v>
      </c>
      <c r="C9858" t="s">
        <v>438</v>
      </c>
      <c r="D9858" t="s">
        <v>361</v>
      </c>
      <c r="E9858" t="s">
        <v>10</v>
      </c>
      <c r="F9858" t="s">
        <v>38</v>
      </c>
      <c r="G9858">
        <v>91</v>
      </c>
      <c r="H9858">
        <v>87</v>
      </c>
      <c r="I9858" t="str">
        <f>INDEX('DATA - Teams'!$C:$C,MATCH(C9858,'DATA - Teams'!$B:$B,0))</f>
        <v>KAPPAZ</v>
      </c>
    </row>
    <row r="9859" spans="1:9" x14ac:dyDescent="0.2">
      <c r="A9859">
        <v>2019</v>
      </c>
      <c r="B9859">
        <v>13</v>
      </c>
      <c r="C9859" t="s">
        <v>438</v>
      </c>
      <c r="D9859" t="s">
        <v>46</v>
      </c>
      <c r="E9859" t="s">
        <v>10</v>
      </c>
      <c r="F9859" t="s">
        <v>41</v>
      </c>
      <c r="G9859">
        <v>83</v>
      </c>
      <c r="H9859">
        <v>61</v>
      </c>
      <c r="I9859" t="str">
        <f>INDEX('DATA - Teams'!$C:$C,MATCH(C9859,'DATA - Teams'!$B:$B,0))</f>
        <v>KAPPAZ</v>
      </c>
    </row>
    <row r="9860" spans="1:9" x14ac:dyDescent="0.2">
      <c r="A9860">
        <v>2019</v>
      </c>
      <c r="B9860">
        <v>13</v>
      </c>
      <c r="C9860" t="s">
        <v>438</v>
      </c>
      <c r="D9860" t="s">
        <v>251</v>
      </c>
      <c r="E9860" t="s">
        <v>13</v>
      </c>
      <c r="F9860" t="s">
        <v>41</v>
      </c>
      <c r="G9860">
        <v>119</v>
      </c>
      <c r="H9860">
        <v>0</v>
      </c>
      <c r="I9860" t="str">
        <f>INDEX('DATA - Teams'!$C:$C,MATCH(C9860,'DATA - Teams'!$B:$B,0))</f>
        <v>KAPPAZ</v>
      </c>
    </row>
    <row r="9861" spans="1:9" x14ac:dyDescent="0.2">
      <c r="A9861">
        <v>2019</v>
      </c>
      <c r="B9861">
        <v>13</v>
      </c>
      <c r="C9861" t="s">
        <v>438</v>
      </c>
      <c r="D9861" t="s">
        <v>1064</v>
      </c>
      <c r="E9861" t="s">
        <v>36</v>
      </c>
      <c r="F9861" t="s">
        <v>41</v>
      </c>
      <c r="G9861">
        <v>117</v>
      </c>
      <c r="H9861">
        <v>0</v>
      </c>
      <c r="I9861" t="str">
        <f>INDEX('DATA - Teams'!$C:$C,MATCH(C9861,'DATA - Teams'!$B:$B,0))</f>
        <v>KAPPAZ</v>
      </c>
    </row>
    <row r="9862" spans="1:9" x14ac:dyDescent="0.2">
      <c r="A9862">
        <v>2019</v>
      </c>
      <c r="B9862">
        <v>13</v>
      </c>
      <c r="C9862" t="s">
        <v>438</v>
      </c>
      <c r="D9862" t="s">
        <v>53</v>
      </c>
      <c r="E9862" t="s">
        <v>24</v>
      </c>
      <c r="F9862" t="s">
        <v>38</v>
      </c>
      <c r="G9862">
        <v>101</v>
      </c>
      <c r="H9862">
        <v>76</v>
      </c>
      <c r="I9862" t="str">
        <f>INDEX('DATA - Teams'!$C:$C,MATCH(C9862,'DATA - Teams'!$B:$B,0))</f>
        <v>KAPPAZ</v>
      </c>
    </row>
    <row r="9863" spans="1:9" x14ac:dyDescent="0.2">
      <c r="A9863">
        <v>2019</v>
      </c>
      <c r="B9863">
        <v>13</v>
      </c>
      <c r="C9863" t="s">
        <v>438</v>
      </c>
      <c r="D9863" t="s">
        <v>350</v>
      </c>
      <c r="E9863" t="s">
        <v>17</v>
      </c>
      <c r="F9863" t="s">
        <v>41</v>
      </c>
      <c r="G9863">
        <v>91</v>
      </c>
      <c r="H9863">
        <v>0</v>
      </c>
      <c r="I9863" t="str">
        <f>INDEX('DATA - Teams'!$C:$C,MATCH(C9863,'DATA - Teams'!$B:$B,0))</f>
        <v>KAPPAZ</v>
      </c>
    </row>
    <row r="9864" spans="1:9" x14ac:dyDescent="0.2">
      <c r="A9864">
        <v>2019</v>
      </c>
      <c r="B9864">
        <v>13</v>
      </c>
      <c r="C9864" t="s">
        <v>438</v>
      </c>
      <c r="D9864" t="s">
        <v>65</v>
      </c>
      <c r="E9864" t="s">
        <v>35</v>
      </c>
      <c r="F9864" t="s">
        <v>41</v>
      </c>
      <c r="G9864">
        <v>88</v>
      </c>
      <c r="H9864">
        <v>111</v>
      </c>
      <c r="I9864" t="str">
        <f>INDEX('DATA - Teams'!$C:$C,MATCH(C9864,'DATA - Teams'!$B:$B,0))</f>
        <v>KAPPAZ</v>
      </c>
    </row>
    <row r="9865" spans="1:9" x14ac:dyDescent="0.2">
      <c r="A9865">
        <v>2019</v>
      </c>
      <c r="B9865">
        <v>13</v>
      </c>
      <c r="C9865" t="s">
        <v>438</v>
      </c>
      <c r="D9865" t="s">
        <v>55</v>
      </c>
      <c r="E9865" t="s">
        <v>35</v>
      </c>
      <c r="F9865" t="s">
        <v>41</v>
      </c>
      <c r="G9865">
        <v>86</v>
      </c>
      <c r="H9865">
        <v>67</v>
      </c>
      <c r="I9865" t="str">
        <f>INDEX('DATA - Teams'!$C:$C,MATCH(C9865,'DATA - Teams'!$B:$B,0))</f>
        <v>KAPPAZ</v>
      </c>
    </row>
    <row r="9866" spans="1:9" x14ac:dyDescent="0.2">
      <c r="A9866">
        <v>2019</v>
      </c>
      <c r="B9866">
        <v>13</v>
      </c>
      <c r="C9866" t="s">
        <v>438</v>
      </c>
      <c r="D9866" t="s">
        <v>1352</v>
      </c>
      <c r="E9866" t="s">
        <v>35</v>
      </c>
      <c r="F9866" t="s">
        <v>38</v>
      </c>
      <c r="G9866">
        <v>100</v>
      </c>
      <c r="H9866">
        <v>116</v>
      </c>
      <c r="I9866" t="str">
        <f>INDEX('DATA - Teams'!$C:$C,MATCH(C9866,'DATA - Teams'!$B:$B,0))</f>
        <v>KAPPAZ</v>
      </c>
    </row>
    <row r="9867" spans="1:9" x14ac:dyDescent="0.2">
      <c r="A9867">
        <v>2019</v>
      </c>
      <c r="B9867">
        <v>13</v>
      </c>
      <c r="C9867" t="s">
        <v>438</v>
      </c>
      <c r="D9867" t="s">
        <v>61</v>
      </c>
      <c r="E9867" t="s">
        <v>20</v>
      </c>
      <c r="F9867" t="s">
        <v>41</v>
      </c>
      <c r="G9867">
        <v>116</v>
      </c>
      <c r="H9867">
        <v>0</v>
      </c>
      <c r="I9867" t="str">
        <f>INDEX('DATA - Teams'!$C:$C,MATCH(C9867,'DATA - Teams'!$B:$B,0))</f>
        <v>KAPPAZ</v>
      </c>
    </row>
    <row r="9868" spans="1:9" x14ac:dyDescent="0.2">
      <c r="A9868">
        <v>2019</v>
      </c>
      <c r="B9868">
        <v>13</v>
      </c>
      <c r="C9868" t="s">
        <v>438</v>
      </c>
      <c r="D9868" t="s">
        <v>347</v>
      </c>
      <c r="E9868" t="s">
        <v>20</v>
      </c>
      <c r="F9868" t="s">
        <v>43</v>
      </c>
      <c r="G9868">
        <v>91</v>
      </c>
      <c r="H9868">
        <v>0</v>
      </c>
      <c r="I9868" t="str">
        <f>INDEX('DATA - Teams'!$C:$C,MATCH(C9868,'DATA - Teams'!$B:$B,0))</f>
        <v>KAPPAZ</v>
      </c>
    </row>
    <row r="9869" spans="1:9" x14ac:dyDescent="0.2">
      <c r="A9869">
        <v>2019</v>
      </c>
      <c r="B9869">
        <v>13</v>
      </c>
      <c r="C9869" t="s">
        <v>438</v>
      </c>
      <c r="D9869" t="s">
        <v>1353</v>
      </c>
      <c r="E9869" t="s">
        <v>16</v>
      </c>
      <c r="F9869" t="s">
        <v>43</v>
      </c>
      <c r="G9869">
        <v>88</v>
      </c>
      <c r="H9869">
        <v>59</v>
      </c>
      <c r="I9869" t="str">
        <f>INDEX('DATA - Teams'!$C:$C,MATCH(C9869,'DATA - Teams'!$B:$B,0))</f>
        <v>KAPPAZ</v>
      </c>
    </row>
    <row r="9870" spans="1:9" x14ac:dyDescent="0.2">
      <c r="A9870">
        <v>2019</v>
      </c>
      <c r="B9870">
        <v>13</v>
      </c>
      <c r="C9870" t="s">
        <v>438</v>
      </c>
      <c r="D9870" t="s">
        <v>180</v>
      </c>
      <c r="E9870" t="s">
        <v>16</v>
      </c>
      <c r="F9870" t="s">
        <v>52</v>
      </c>
      <c r="G9870">
        <v>84</v>
      </c>
      <c r="H9870">
        <v>111</v>
      </c>
      <c r="I9870" t="str">
        <f>INDEX('DATA - Teams'!$C:$C,MATCH(C9870,'DATA - Teams'!$B:$B,0))</f>
        <v>KAPPAZ</v>
      </c>
    </row>
    <row r="9871" spans="1:9" x14ac:dyDescent="0.2">
      <c r="A9871">
        <v>2019</v>
      </c>
      <c r="B9871">
        <v>13</v>
      </c>
      <c r="C9871" t="s">
        <v>438</v>
      </c>
      <c r="D9871" t="s">
        <v>298</v>
      </c>
      <c r="E9871" t="s">
        <v>22</v>
      </c>
      <c r="F9871" t="s">
        <v>38</v>
      </c>
      <c r="G9871">
        <v>103</v>
      </c>
      <c r="H9871">
        <v>114</v>
      </c>
      <c r="I9871" t="str">
        <f>INDEX('DATA - Teams'!$C:$C,MATCH(C9871,'DATA - Teams'!$B:$B,0))</f>
        <v>KAPPAZ</v>
      </c>
    </row>
    <row r="9872" spans="1:9" x14ac:dyDescent="0.2">
      <c r="A9872">
        <v>2019</v>
      </c>
      <c r="B9872">
        <v>13</v>
      </c>
      <c r="C9872" t="s">
        <v>438</v>
      </c>
      <c r="D9872" t="s">
        <v>141</v>
      </c>
      <c r="E9872" t="s">
        <v>28</v>
      </c>
      <c r="F9872" t="s">
        <v>43</v>
      </c>
      <c r="G9872">
        <v>0</v>
      </c>
      <c r="H9872">
        <v>121</v>
      </c>
      <c r="I9872" t="str">
        <f>INDEX('DATA - Teams'!$C:$C,MATCH(C9872,'DATA - Teams'!$B:$B,0))</f>
        <v>KAPPAZ</v>
      </c>
    </row>
    <row r="9873" spans="1:9" x14ac:dyDescent="0.2">
      <c r="A9873">
        <v>2019</v>
      </c>
      <c r="B9873">
        <v>13</v>
      </c>
      <c r="C9873" t="s">
        <v>438</v>
      </c>
      <c r="D9873" t="s">
        <v>246</v>
      </c>
      <c r="E9873" t="s">
        <v>14</v>
      </c>
      <c r="F9873" t="s">
        <v>43</v>
      </c>
      <c r="G9873">
        <v>0</v>
      </c>
      <c r="H9873">
        <v>68</v>
      </c>
      <c r="I9873" t="str">
        <f>INDEX('DATA - Teams'!$C:$C,MATCH(C9873,'DATA - Teams'!$B:$B,0))</f>
        <v>KAPPAZ</v>
      </c>
    </row>
    <row r="9874" spans="1:9" x14ac:dyDescent="0.2">
      <c r="A9874">
        <v>2019</v>
      </c>
      <c r="B9874">
        <v>13</v>
      </c>
      <c r="C9874" t="s">
        <v>438</v>
      </c>
      <c r="D9874" t="s">
        <v>1335</v>
      </c>
      <c r="E9874" t="s">
        <v>31</v>
      </c>
      <c r="F9874" t="s">
        <v>38</v>
      </c>
      <c r="G9874">
        <v>0</v>
      </c>
      <c r="H9874">
        <v>73</v>
      </c>
      <c r="I9874" t="str">
        <f>INDEX('DATA - Teams'!$C:$C,MATCH(C9874,'DATA - Teams'!$B:$B,0))</f>
        <v>KAPPAZ</v>
      </c>
    </row>
    <row r="9875" spans="1:9" x14ac:dyDescent="0.2">
      <c r="A9875">
        <v>2019</v>
      </c>
      <c r="B9875">
        <v>13</v>
      </c>
      <c r="C9875" t="s">
        <v>438</v>
      </c>
      <c r="D9875" t="s">
        <v>278</v>
      </c>
      <c r="E9875" t="s">
        <v>32</v>
      </c>
      <c r="F9875" t="s">
        <v>43</v>
      </c>
      <c r="G9875">
        <v>0</v>
      </c>
      <c r="H9875">
        <v>69</v>
      </c>
      <c r="I9875" t="str">
        <f>INDEX('DATA - Teams'!$C:$C,MATCH(C9875,'DATA - Teams'!$B:$B,0))</f>
        <v>KAPPAZ</v>
      </c>
    </row>
    <row r="9876" spans="1:9" x14ac:dyDescent="0.2">
      <c r="A9876">
        <v>2019</v>
      </c>
      <c r="B9876">
        <v>13</v>
      </c>
      <c r="C9876" t="s">
        <v>438</v>
      </c>
      <c r="D9876" t="s">
        <v>981</v>
      </c>
      <c r="E9876" t="s">
        <v>17</v>
      </c>
      <c r="F9876" t="s">
        <v>59</v>
      </c>
      <c r="G9876">
        <v>92</v>
      </c>
      <c r="H9876">
        <v>0</v>
      </c>
      <c r="I9876" t="str">
        <f>INDEX('DATA - Teams'!$C:$C,MATCH(C9876,'DATA - Teams'!$B:$B,0))</f>
        <v>KAPPAZ</v>
      </c>
    </row>
    <row r="9877" spans="1:9" x14ac:dyDescent="0.2">
      <c r="A9877">
        <v>2019</v>
      </c>
      <c r="B9877">
        <v>13</v>
      </c>
      <c r="C9877" t="s">
        <v>438</v>
      </c>
      <c r="D9877" t="s">
        <v>74</v>
      </c>
      <c r="E9877" t="s">
        <v>35</v>
      </c>
      <c r="F9877" t="s">
        <v>59</v>
      </c>
      <c r="G9877">
        <v>81</v>
      </c>
      <c r="H9877">
        <v>0</v>
      </c>
      <c r="I9877" t="str">
        <f>INDEX('DATA - Teams'!$C:$C,MATCH(C9877,'DATA - Teams'!$B:$B,0))</f>
        <v>KAPPAZ</v>
      </c>
    </row>
    <row r="9878" spans="1:9" x14ac:dyDescent="0.2">
      <c r="A9878">
        <v>2019</v>
      </c>
      <c r="B9878">
        <v>13</v>
      </c>
      <c r="C9878" t="s">
        <v>438</v>
      </c>
      <c r="D9878" t="s">
        <v>157</v>
      </c>
      <c r="E9878" t="s">
        <v>33</v>
      </c>
      <c r="F9878" t="s">
        <v>59</v>
      </c>
      <c r="G9878">
        <v>142</v>
      </c>
      <c r="H9878">
        <v>0</v>
      </c>
      <c r="I9878" t="str">
        <f>INDEX('DATA - Teams'!$C:$C,MATCH(C9878,'DATA - Teams'!$B:$B,0))</f>
        <v>KAPPAZ</v>
      </c>
    </row>
    <row r="9879" spans="1:9" x14ac:dyDescent="0.2">
      <c r="A9879">
        <v>2019</v>
      </c>
      <c r="B9879">
        <v>13</v>
      </c>
      <c r="C9879" t="s">
        <v>438</v>
      </c>
      <c r="D9879" t="s">
        <v>68</v>
      </c>
      <c r="E9879" t="s">
        <v>14</v>
      </c>
      <c r="F9879" t="s">
        <v>59</v>
      </c>
      <c r="G9879">
        <v>0</v>
      </c>
      <c r="H9879">
        <v>0</v>
      </c>
      <c r="I9879" t="str">
        <f>INDEX('DATA - Teams'!$C:$C,MATCH(C9879,'DATA - Teams'!$B:$B,0))</f>
        <v>KAPPAZ</v>
      </c>
    </row>
    <row r="9880" spans="1:9" x14ac:dyDescent="0.2">
      <c r="A9880">
        <v>2019</v>
      </c>
      <c r="B9880">
        <v>13</v>
      </c>
      <c r="C9880" t="s">
        <v>427</v>
      </c>
      <c r="D9880" t="s">
        <v>284</v>
      </c>
      <c r="E9880" t="s">
        <v>13</v>
      </c>
      <c r="F9880" t="s">
        <v>43</v>
      </c>
      <c r="G9880">
        <v>83</v>
      </c>
      <c r="H9880">
        <v>0</v>
      </c>
      <c r="I9880" t="str">
        <f>INDEX('DATA - Teams'!$C:$C,MATCH(C9880,'DATA - Teams'!$B:$B,0))</f>
        <v>MELONS</v>
      </c>
    </row>
    <row r="9881" spans="1:9" x14ac:dyDescent="0.2">
      <c r="A9881">
        <v>2019</v>
      </c>
      <c r="B9881">
        <v>13</v>
      </c>
      <c r="C9881" t="s">
        <v>427</v>
      </c>
      <c r="D9881" t="s">
        <v>37</v>
      </c>
      <c r="E9881" t="s">
        <v>21</v>
      </c>
      <c r="F9881" t="s">
        <v>38</v>
      </c>
      <c r="G9881">
        <v>69</v>
      </c>
      <c r="H9881">
        <v>53</v>
      </c>
      <c r="I9881" t="str">
        <f>INDEX('DATA - Teams'!$C:$C,MATCH(C9881,'DATA - Teams'!$B:$B,0))</f>
        <v>MELONS</v>
      </c>
    </row>
    <row r="9882" spans="1:9" x14ac:dyDescent="0.2">
      <c r="A9882">
        <v>2019</v>
      </c>
      <c r="B9882">
        <v>13</v>
      </c>
      <c r="C9882" t="s">
        <v>427</v>
      </c>
      <c r="D9882" t="s">
        <v>60</v>
      </c>
      <c r="E9882" t="s">
        <v>21</v>
      </c>
      <c r="F9882" t="s">
        <v>41</v>
      </c>
      <c r="G9882">
        <v>99</v>
      </c>
      <c r="H9882">
        <v>92</v>
      </c>
      <c r="I9882" t="str">
        <f>INDEX('DATA - Teams'!$C:$C,MATCH(C9882,'DATA - Teams'!$B:$B,0))</f>
        <v>MELONS</v>
      </c>
    </row>
    <row r="9883" spans="1:9" x14ac:dyDescent="0.2">
      <c r="A9883">
        <v>2019</v>
      </c>
      <c r="B9883">
        <v>13</v>
      </c>
      <c r="C9883" t="s">
        <v>427</v>
      </c>
      <c r="D9883" t="s">
        <v>242</v>
      </c>
      <c r="E9883" t="s">
        <v>36</v>
      </c>
      <c r="F9883" t="s">
        <v>38</v>
      </c>
      <c r="G9883">
        <v>73</v>
      </c>
      <c r="H9883">
        <v>0</v>
      </c>
      <c r="I9883" t="str">
        <f>INDEX('DATA - Teams'!$C:$C,MATCH(C9883,'DATA - Teams'!$B:$B,0))</f>
        <v>MELONS</v>
      </c>
    </row>
    <row r="9884" spans="1:9" x14ac:dyDescent="0.2">
      <c r="A9884">
        <v>2019</v>
      </c>
      <c r="B9884">
        <v>13</v>
      </c>
      <c r="C9884" t="s">
        <v>427</v>
      </c>
      <c r="D9884" t="s">
        <v>341</v>
      </c>
      <c r="E9884" t="s">
        <v>24</v>
      </c>
      <c r="F9884" t="s">
        <v>43</v>
      </c>
      <c r="G9884">
        <v>81</v>
      </c>
      <c r="H9884">
        <v>79</v>
      </c>
      <c r="I9884" t="str">
        <f>INDEX('DATA - Teams'!$C:$C,MATCH(C9884,'DATA - Teams'!$B:$B,0))</f>
        <v>MELONS</v>
      </c>
    </row>
    <row r="9885" spans="1:9" x14ac:dyDescent="0.2">
      <c r="A9885">
        <v>2019</v>
      </c>
      <c r="B9885">
        <v>13</v>
      </c>
      <c r="C9885" t="s">
        <v>427</v>
      </c>
      <c r="D9885" t="s">
        <v>329</v>
      </c>
      <c r="E9885" t="s">
        <v>18</v>
      </c>
      <c r="F9885" t="s">
        <v>41</v>
      </c>
      <c r="G9885">
        <v>114</v>
      </c>
      <c r="H9885">
        <v>0</v>
      </c>
      <c r="I9885" t="str">
        <f>INDEX('DATA - Teams'!$C:$C,MATCH(C9885,'DATA - Teams'!$B:$B,0))</f>
        <v>MELONS</v>
      </c>
    </row>
    <row r="9886" spans="1:9" x14ac:dyDescent="0.2">
      <c r="A9886">
        <v>2019</v>
      </c>
      <c r="B9886">
        <v>13</v>
      </c>
      <c r="C9886" t="s">
        <v>427</v>
      </c>
      <c r="D9886" t="s">
        <v>236</v>
      </c>
      <c r="E9886" t="s">
        <v>35</v>
      </c>
      <c r="F9886" t="s">
        <v>41</v>
      </c>
      <c r="G9886">
        <v>109</v>
      </c>
      <c r="H9886">
        <v>102</v>
      </c>
      <c r="I9886" t="str">
        <f>INDEX('DATA - Teams'!$C:$C,MATCH(C9886,'DATA - Teams'!$B:$B,0))</f>
        <v>MELONS</v>
      </c>
    </row>
    <row r="9887" spans="1:9" x14ac:dyDescent="0.2">
      <c r="A9887">
        <v>2019</v>
      </c>
      <c r="B9887">
        <v>13</v>
      </c>
      <c r="C9887" t="s">
        <v>427</v>
      </c>
      <c r="D9887" t="s">
        <v>155</v>
      </c>
      <c r="E9887" t="s">
        <v>20</v>
      </c>
      <c r="F9887" t="s">
        <v>38</v>
      </c>
      <c r="G9887">
        <v>78</v>
      </c>
      <c r="H9887">
        <v>0</v>
      </c>
      <c r="I9887" t="str">
        <f>INDEX('DATA - Teams'!$C:$C,MATCH(C9887,'DATA - Teams'!$B:$B,0))</f>
        <v>MELONS</v>
      </c>
    </row>
    <row r="9888" spans="1:9" x14ac:dyDescent="0.2">
      <c r="A9888">
        <v>2019</v>
      </c>
      <c r="B9888">
        <v>13</v>
      </c>
      <c r="C9888" t="s">
        <v>427</v>
      </c>
      <c r="D9888" t="s">
        <v>409</v>
      </c>
      <c r="E9888" t="s">
        <v>16</v>
      </c>
      <c r="F9888" t="s">
        <v>43</v>
      </c>
      <c r="G9888">
        <v>97</v>
      </c>
      <c r="H9888">
        <v>75</v>
      </c>
      <c r="I9888" t="str">
        <f>INDEX('DATA - Teams'!$C:$C,MATCH(C9888,'DATA - Teams'!$B:$B,0))</f>
        <v>MELONS</v>
      </c>
    </row>
    <row r="9889" spans="1:9" x14ac:dyDescent="0.2">
      <c r="A9889">
        <v>2019</v>
      </c>
      <c r="B9889">
        <v>13</v>
      </c>
      <c r="C9889" t="s">
        <v>427</v>
      </c>
      <c r="D9889" t="s">
        <v>163</v>
      </c>
      <c r="E9889" t="s">
        <v>16</v>
      </c>
      <c r="F9889" t="s">
        <v>38</v>
      </c>
      <c r="G9889">
        <v>57</v>
      </c>
      <c r="H9889">
        <v>90</v>
      </c>
      <c r="I9889" t="str">
        <f>INDEX('DATA - Teams'!$C:$C,MATCH(C9889,'DATA - Teams'!$B:$B,0))</f>
        <v>MELONS</v>
      </c>
    </row>
    <row r="9890" spans="1:9" x14ac:dyDescent="0.2">
      <c r="A9890">
        <v>2019</v>
      </c>
      <c r="B9890">
        <v>13</v>
      </c>
      <c r="C9890" t="s">
        <v>427</v>
      </c>
      <c r="D9890" t="s">
        <v>154</v>
      </c>
      <c r="E9890" t="s">
        <v>22</v>
      </c>
      <c r="F9890" t="s">
        <v>43</v>
      </c>
      <c r="G9890">
        <v>78</v>
      </c>
      <c r="H9890">
        <v>89</v>
      </c>
      <c r="I9890" t="str">
        <f>INDEX('DATA - Teams'!$C:$C,MATCH(C9890,'DATA - Teams'!$B:$B,0))</f>
        <v>MELONS</v>
      </c>
    </row>
    <row r="9891" spans="1:9" x14ac:dyDescent="0.2">
      <c r="A9891">
        <v>2019</v>
      </c>
      <c r="B9891">
        <v>13</v>
      </c>
      <c r="C9891" t="s">
        <v>427</v>
      </c>
      <c r="D9891" t="s">
        <v>138</v>
      </c>
      <c r="E9891" t="s">
        <v>28</v>
      </c>
      <c r="F9891" t="s">
        <v>41</v>
      </c>
      <c r="G9891">
        <v>0</v>
      </c>
      <c r="H9891">
        <v>90</v>
      </c>
      <c r="I9891" t="str">
        <f>INDEX('DATA - Teams'!$C:$C,MATCH(C9891,'DATA - Teams'!$B:$B,0))</f>
        <v>MELONS</v>
      </c>
    </row>
    <row r="9892" spans="1:9" x14ac:dyDescent="0.2">
      <c r="A9892">
        <v>2019</v>
      </c>
      <c r="B9892">
        <v>13</v>
      </c>
      <c r="C9892" t="s">
        <v>427</v>
      </c>
      <c r="D9892" t="s">
        <v>437</v>
      </c>
      <c r="E9892" t="s">
        <v>27</v>
      </c>
      <c r="F9892" t="s">
        <v>41</v>
      </c>
      <c r="G9892">
        <v>0</v>
      </c>
      <c r="H9892">
        <v>50</v>
      </c>
      <c r="I9892" t="str">
        <f>INDEX('DATA - Teams'!$C:$C,MATCH(C9892,'DATA - Teams'!$B:$B,0))</f>
        <v>MELONS</v>
      </c>
    </row>
    <row r="9893" spans="1:9" x14ac:dyDescent="0.2">
      <c r="A9893">
        <v>2019</v>
      </c>
      <c r="B9893">
        <v>13</v>
      </c>
      <c r="C9893" t="s">
        <v>427</v>
      </c>
      <c r="D9893" t="s">
        <v>177</v>
      </c>
      <c r="E9893" t="s">
        <v>27</v>
      </c>
      <c r="F9893" t="s">
        <v>43</v>
      </c>
      <c r="G9893">
        <v>0</v>
      </c>
      <c r="H9893">
        <v>79</v>
      </c>
      <c r="I9893" t="str">
        <f>INDEX('DATA - Teams'!$C:$C,MATCH(C9893,'DATA - Teams'!$B:$B,0))</f>
        <v>MELONS</v>
      </c>
    </row>
    <row r="9894" spans="1:9" x14ac:dyDescent="0.2">
      <c r="A9894">
        <v>2019</v>
      </c>
      <c r="B9894">
        <v>13</v>
      </c>
      <c r="C9894" t="s">
        <v>427</v>
      </c>
      <c r="D9894" t="s">
        <v>342</v>
      </c>
      <c r="E9894" t="s">
        <v>27</v>
      </c>
      <c r="F9894" t="s">
        <v>38</v>
      </c>
      <c r="G9894">
        <v>0</v>
      </c>
      <c r="H9894">
        <v>154</v>
      </c>
      <c r="I9894" t="str">
        <f>INDEX('DATA - Teams'!$C:$C,MATCH(C9894,'DATA - Teams'!$B:$B,0))</f>
        <v>MELONS</v>
      </c>
    </row>
    <row r="9895" spans="1:9" x14ac:dyDescent="0.2">
      <c r="A9895">
        <v>2019</v>
      </c>
      <c r="B9895">
        <v>13</v>
      </c>
      <c r="C9895" t="s">
        <v>427</v>
      </c>
      <c r="D9895" t="s">
        <v>240</v>
      </c>
      <c r="E9895" t="s">
        <v>23</v>
      </c>
      <c r="F9895" t="s">
        <v>52</v>
      </c>
      <c r="G9895">
        <v>0</v>
      </c>
      <c r="H9895">
        <v>97</v>
      </c>
      <c r="I9895" t="str">
        <f>INDEX('DATA - Teams'!$C:$C,MATCH(C9895,'DATA - Teams'!$B:$B,0))</f>
        <v>MELONS</v>
      </c>
    </row>
    <row r="9896" spans="1:9" x14ac:dyDescent="0.2">
      <c r="A9896">
        <v>2019</v>
      </c>
      <c r="B9896">
        <v>13</v>
      </c>
      <c r="C9896" t="s">
        <v>427</v>
      </c>
      <c r="D9896" t="s">
        <v>282</v>
      </c>
      <c r="E9896" t="s">
        <v>14</v>
      </c>
      <c r="F9896" t="s">
        <v>41</v>
      </c>
      <c r="G9896">
        <v>0</v>
      </c>
      <c r="H9896">
        <v>108</v>
      </c>
      <c r="I9896" t="str">
        <f>INDEX('DATA - Teams'!$C:$C,MATCH(C9896,'DATA - Teams'!$B:$B,0))</f>
        <v>MELONS</v>
      </c>
    </row>
    <row r="9897" spans="1:9" x14ac:dyDescent="0.2">
      <c r="A9897">
        <v>2019</v>
      </c>
      <c r="B9897">
        <v>13</v>
      </c>
      <c r="C9897" t="s">
        <v>427</v>
      </c>
      <c r="D9897" t="s">
        <v>188</v>
      </c>
      <c r="E9897" t="s">
        <v>32</v>
      </c>
      <c r="F9897" t="s">
        <v>41</v>
      </c>
      <c r="G9897">
        <v>0</v>
      </c>
      <c r="H9897">
        <v>130</v>
      </c>
      <c r="I9897" t="str">
        <f>INDEX('DATA - Teams'!$C:$C,MATCH(C9897,'DATA - Teams'!$B:$B,0))</f>
        <v>MELONS</v>
      </c>
    </row>
    <row r="9898" spans="1:9" x14ac:dyDescent="0.2">
      <c r="A9898">
        <v>2019</v>
      </c>
      <c r="B9898">
        <v>13</v>
      </c>
      <c r="C9898" t="s">
        <v>427</v>
      </c>
      <c r="D9898" t="s">
        <v>263</v>
      </c>
      <c r="E9898" t="s">
        <v>13</v>
      </c>
      <c r="F9898" t="s">
        <v>59</v>
      </c>
      <c r="G9898">
        <v>97</v>
      </c>
      <c r="H9898">
        <v>0</v>
      </c>
      <c r="I9898" t="str">
        <f>INDEX('DATA - Teams'!$C:$C,MATCH(C9898,'DATA - Teams'!$B:$B,0))</f>
        <v>MELONS</v>
      </c>
    </row>
    <row r="9899" spans="1:9" x14ac:dyDescent="0.2">
      <c r="A9899">
        <v>2019</v>
      </c>
      <c r="B9899">
        <v>13</v>
      </c>
      <c r="C9899" t="s">
        <v>427</v>
      </c>
      <c r="D9899" t="s">
        <v>318</v>
      </c>
      <c r="E9899" t="s">
        <v>20</v>
      </c>
      <c r="F9899" t="s">
        <v>59</v>
      </c>
      <c r="G9899">
        <v>88</v>
      </c>
      <c r="H9899">
        <v>0</v>
      </c>
      <c r="I9899" t="str">
        <f>INDEX('DATA - Teams'!$C:$C,MATCH(C9899,'DATA - Teams'!$B:$B,0))</f>
        <v>MELONS</v>
      </c>
    </row>
    <row r="9900" spans="1:9" x14ac:dyDescent="0.2">
      <c r="A9900">
        <v>2019</v>
      </c>
      <c r="B9900">
        <v>13</v>
      </c>
      <c r="C9900" t="s">
        <v>427</v>
      </c>
      <c r="D9900" t="s">
        <v>207</v>
      </c>
      <c r="E9900" t="s">
        <v>20</v>
      </c>
      <c r="F9900" t="s">
        <v>59</v>
      </c>
      <c r="G9900">
        <v>88</v>
      </c>
      <c r="H9900">
        <v>0</v>
      </c>
      <c r="I9900" t="str">
        <f>INDEX('DATA - Teams'!$C:$C,MATCH(C9900,'DATA - Teams'!$B:$B,0))</f>
        <v>MELONS</v>
      </c>
    </row>
    <row r="9901" spans="1:9" x14ac:dyDescent="0.2">
      <c r="A9901">
        <v>2019</v>
      </c>
      <c r="B9901">
        <v>13</v>
      </c>
      <c r="C9901" t="s">
        <v>427</v>
      </c>
      <c r="D9901" t="s">
        <v>114</v>
      </c>
      <c r="E9901" t="s">
        <v>33</v>
      </c>
      <c r="F9901" t="s">
        <v>59</v>
      </c>
      <c r="G9901">
        <v>112</v>
      </c>
      <c r="H9901">
        <v>0</v>
      </c>
      <c r="I9901" t="str">
        <f>INDEX('DATA - Teams'!$C:$C,MATCH(C9901,'DATA - Teams'!$B:$B,0))</f>
        <v>MELONS</v>
      </c>
    </row>
    <row r="9902" spans="1:9" x14ac:dyDescent="0.2">
      <c r="A9902">
        <v>2019</v>
      </c>
      <c r="B9902">
        <v>13</v>
      </c>
      <c r="C9902" t="s">
        <v>434</v>
      </c>
      <c r="D9902" t="s">
        <v>83</v>
      </c>
      <c r="E9902" t="s">
        <v>10</v>
      </c>
      <c r="F9902" t="s">
        <v>52</v>
      </c>
      <c r="G9902">
        <v>102</v>
      </c>
      <c r="H9902">
        <v>78</v>
      </c>
      <c r="I9902" t="str">
        <f>INDEX('DATA - Teams'!$C:$C,MATCH(C9902,'DATA - Teams'!$B:$B,0))</f>
        <v>CHIEF</v>
      </c>
    </row>
    <row r="9903" spans="1:9" x14ac:dyDescent="0.2">
      <c r="A9903">
        <v>2019</v>
      </c>
      <c r="B9903">
        <v>13</v>
      </c>
      <c r="C9903" t="s">
        <v>434</v>
      </c>
      <c r="D9903" t="s">
        <v>297</v>
      </c>
      <c r="E9903" t="s">
        <v>21</v>
      </c>
      <c r="F9903" t="s">
        <v>38</v>
      </c>
      <c r="G9903">
        <v>87</v>
      </c>
      <c r="H9903">
        <v>58</v>
      </c>
      <c r="I9903" t="str">
        <f>INDEX('DATA - Teams'!$C:$C,MATCH(C9903,'DATA - Teams'!$B:$B,0))</f>
        <v>CHIEF</v>
      </c>
    </row>
    <row r="9904" spans="1:9" x14ac:dyDescent="0.2">
      <c r="A9904">
        <v>2019</v>
      </c>
      <c r="B9904">
        <v>13</v>
      </c>
      <c r="C9904" t="s">
        <v>434</v>
      </c>
      <c r="D9904" t="s">
        <v>124</v>
      </c>
      <c r="E9904" t="s">
        <v>24</v>
      </c>
      <c r="F9904" t="s">
        <v>41</v>
      </c>
      <c r="G9904">
        <v>126</v>
      </c>
      <c r="H9904">
        <v>129</v>
      </c>
      <c r="I9904" t="str">
        <f>INDEX('DATA - Teams'!$C:$C,MATCH(C9904,'DATA - Teams'!$B:$B,0))</f>
        <v>CHIEF</v>
      </c>
    </row>
    <row r="9905" spans="1:9" x14ac:dyDescent="0.2">
      <c r="A9905">
        <v>2019</v>
      </c>
      <c r="B9905">
        <v>13</v>
      </c>
      <c r="C9905" t="s">
        <v>434</v>
      </c>
      <c r="D9905" t="s">
        <v>352</v>
      </c>
      <c r="E9905" t="s">
        <v>18</v>
      </c>
      <c r="F9905" t="s">
        <v>43</v>
      </c>
      <c r="G9905">
        <v>95</v>
      </c>
      <c r="H9905">
        <v>0</v>
      </c>
      <c r="I9905" t="str">
        <f>INDEX('DATA - Teams'!$C:$C,MATCH(C9905,'DATA - Teams'!$B:$B,0))</f>
        <v>CHIEF</v>
      </c>
    </row>
    <row r="9906" spans="1:9" x14ac:dyDescent="0.2">
      <c r="A9906">
        <v>2019</v>
      </c>
      <c r="B9906">
        <v>13</v>
      </c>
      <c r="C9906" t="s">
        <v>434</v>
      </c>
      <c r="D9906" t="s">
        <v>140</v>
      </c>
      <c r="E9906" t="s">
        <v>35</v>
      </c>
      <c r="F9906" t="s">
        <v>38</v>
      </c>
      <c r="G9906">
        <v>66</v>
      </c>
      <c r="H9906">
        <v>67</v>
      </c>
      <c r="I9906" t="str">
        <f>INDEX('DATA - Teams'!$C:$C,MATCH(C9906,'DATA - Teams'!$B:$B,0))</f>
        <v>CHIEF</v>
      </c>
    </row>
    <row r="9907" spans="1:9" x14ac:dyDescent="0.2">
      <c r="A9907">
        <v>2019</v>
      </c>
      <c r="B9907">
        <v>13</v>
      </c>
      <c r="C9907" t="s">
        <v>434</v>
      </c>
      <c r="D9907" t="s">
        <v>234</v>
      </c>
      <c r="E9907" t="s">
        <v>22</v>
      </c>
      <c r="F9907" t="s">
        <v>38</v>
      </c>
      <c r="G9907">
        <v>63</v>
      </c>
      <c r="H9907">
        <v>44</v>
      </c>
      <c r="I9907" t="str">
        <f>INDEX('DATA - Teams'!$C:$C,MATCH(C9907,'DATA - Teams'!$B:$B,0))</f>
        <v>CHIEF</v>
      </c>
    </row>
    <row r="9908" spans="1:9" x14ac:dyDescent="0.2">
      <c r="A9908">
        <v>2019</v>
      </c>
      <c r="B9908">
        <v>13</v>
      </c>
      <c r="C9908" t="s">
        <v>434</v>
      </c>
      <c r="D9908" t="s">
        <v>239</v>
      </c>
      <c r="E9908" t="s">
        <v>22</v>
      </c>
      <c r="F9908" t="s">
        <v>41</v>
      </c>
      <c r="G9908">
        <v>82</v>
      </c>
      <c r="H9908">
        <v>101</v>
      </c>
      <c r="I9908" t="str">
        <f>INDEX('DATA - Teams'!$C:$C,MATCH(C9908,'DATA - Teams'!$B:$B,0))</f>
        <v>CHIEF</v>
      </c>
    </row>
    <row r="9909" spans="1:9" x14ac:dyDescent="0.2">
      <c r="A9909">
        <v>2019</v>
      </c>
      <c r="B9909">
        <v>13</v>
      </c>
      <c r="C9909" t="s">
        <v>434</v>
      </c>
      <c r="D9909" t="s">
        <v>293</v>
      </c>
      <c r="E9909" t="s">
        <v>22</v>
      </c>
      <c r="F9909" t="s">
        <v>41</v>
      </c>
      <c r="G9909">
        <v>81</v>
      </c>
      <c r="H9909">
        <v>30</v>
      </c>
      <c r="I9909" t="str">
        <f>INDEX('DATA - Teams'!$C:$C,MATCH(C9909,'DATA - Teams'!$B:$B,0))</f>
        <v>CHIEF</v>
      </c>
    </row>
    <row r="9910" spans="1:9" x14ac:dyDescent="0.2">
      <c r="A9910">
        <v>2019</v>
      </c>
      <c r="B9910">
        <v>13</v>
      </c>
      <c r="C9910" t="s">
        <v>434</v>
      </c>
      <c r="D9910" t="s">
        <v>398</v>
      </c>
      <c r="E9910" t="s">
        <v>28</v>
      </c>
      <c r="F9910" t="s">
        <v>41</v>
      </c>
      <c r="G9910">
        <v>0</v>
      </c>
      <c r="H9910">
        <v>103</v>
      </c>
      <c r="I9910" t="str">
        <f>INDEX('DATA - Teams'!$C:$C,MATCH(C9910,'DATA - Teams'!$B:$B,0))</f>
        <v>CHIEF</v>
      </c>
    </row>
    <row r="9911" spans="1:9" x14ac:dyDescent="0.2">
      <c r="A9911">
        <v>2019</v>
      </c>
      <c r="B9911">
        <v>13</v>
      </c>
      <c r="C9911" t="s">
        <v>434</v>
      </c>
      <c r="D9911" t="s">
        <v>383</v>
      </c>
      <c r="E9911" t="s">
        <v>27</v>
      </c>
      <c r="F9911" t="s">
        <v>38</v>
      </c>
      <c r="G9911">
        <v>0</v>
      </c>
      <c r="H9911">
        <v>111</v>
      </c>
      <c r="I9911" t="str">
        <f>INDEX('DATA - Teams'!$C:$C,MATCH(C9911,'DATA - Teams'!$B:$B,0))</f>
        <v>CHIEF</v>
      </c>
    </row>
    <row r="9912" spans="1:9" x14ac:dyDescent="0.2">
      <c r="A9912">
        <v>2019</v>
      </c>
      <c r="B9912">
        <v>13</v>
      </c>
      <c r="C9912" t="s">
        <v>434</v>
      </c>
      <c r="D9912" t="s">
        <v>301</v>
      </c>
      <c r="E9912" t="s">
        <v>27</v>
      </c>
      <c r="F9912" t="s">
        <v>41</v>
      </c>
      <c r="G9912">
        <v>0</v>
      </c>
      <c r="H9912">
        <v>78</v>
      </c>
      <c r="I9912" t="str">
        <f>INDEX('DATA - Teams'!$C:$C,MATCH(C9912,'DATA - Teams'!$B:$B,0))</f>
        <v>CHIEF</v>
      </c>
    </row>
    <row r="9913" spans="1:9" x14ac:dyDescent="0.2">
      <c r="A9913">
        <v>2019</v>
      </c>
      <c r="B9913">
        <v>13</v>
      </c>
      <c r="C9913" t="s">
        <v>434</v>
      </c>
      <c r="D9913" t="s">
        <v>82</v>
      </c>
      <c r="E9913" t="s">
        <v>23</v>
      </c>
      <c r="F9913" t="s">
        <v>41</v>
      </c>
      <c r="G9913">
        <v>0</v>
      </c>
      <c r="H9913">
        <v>56</v>
      </c>
      <c r="I9913" t="str">
        <f>INDEX('DATA - Teams'!$C:$C,MATCH(C9913,'DATA - Teams'!$B:$B,0))</f>
        <v>CHIEF</v>
      </c>
    </row>
    <row r="9914" spans="1:9" x14ac:dyDescent="0.2">
      <c r="A9914">
        <v>2019</v>
      </c>
      <c r="B9914">
        <v>13</v>
      </c>
      <c r="C9914" t="s">
        <v>434</v>
      </c>
      <c r="D9914" t="s">
        <v>132</v>
      </c>
      <c r="E9914" t="s">
        <v>23</v>
      </c>
      <c r="F9914" t="s">
        <v>41</v>
      </c>
      <c r="G9914">
        <v>0</v>
      </c>
      <c r="H9914">
        <v>59</v>
      </c>
      <c r="I9914" t="str">
        <f>INDEX('DATA - Teams'!$C:$C,MATCH(C9914,'DATA - Teams'!$B:$B,0))</f>
        <v>CHIEF</v>
      </c>
    </row>
    <row r="9915" spans="1:9" x14ac:dyDescent="0.2">
      <c r="A9915">
        <v>2019</v>
      </c>
      <c r="B9915">
        <v>13</v>
      </c>
      <c r="C9915" t="s">
        <v>434</v>
      </c>
      <c r="D9915" t="s">
        <v>182</v>
      </c>
      <c r="E9915" t="s">
        <v>23</v>
      </c>
      <c r="F9915" t="s">
        <v>43</v>
      </c>
      <c r="G9915">
        <v>0</v>
      </c>
      <c r="H9915">
        <v>83</v>
      </c>
      <c r="I9915" t="str">
        <f>INDEX('DATA - Teams'!$C:$C,MATCH(C9915,'DATA - Teams'!$B:$B,0))</f>
        <v>CHIEF</v>
      </c>
    </row>
    <row r="9916" spans="1:9" x14ac:dyDescent="0.2">
      <c r="A9916">
        <v>2019</v>
      </c>
      <c r="B9916">
        <v>13</v>
      </c>
      <c r="C9916" t="s">
        <v>434</v>
      </c>
      <c r="D9916" t="s">
        <v>337</v>
      </c>
      <c r="E9916" t="s">
        <v>23</v>
      </c>
      <c r="F9916" t="s">
        <v>43</v>
      </c>
      <c r="G9916">
        <v>0</v>
      </c>
      <c r="H9916">
        <v>73</v>
      </c>
      <c r="I9916" t="str">
        <f>INDEX('DATA - Teams'!$C:$C,MATCH(C9916,'DATA - Teams'!$B:$B,0))</f>
        <v>CHIEF</v>
      </c>
    </row>
    <row r="9917" spans="1:9" x14ac:dyDescent="0.2">
      <c r="A9917">
        <v>2019</v>
      </c>
      <c r="B9917">
        <v>13</v>
      </c>
      <c r="C9917" t="s">
        <v>434</v>
      </c>
      <c r="D9917" t="s">
        <v>275</v>
      </c>
      <c r="E9917" t="s">
        <v>23</v>
      </c>
      <c r="F9917" t="s">
        <v>38</v>
      </c>
      <c r="G9917">
        <v>0</v>
      </c>
      <c r="H9917">
        <v>80</v>
      </c>
      <c r="I9917" t="str">
        <f>INDEX('DATA - Teams'!$C:$C,MATCH(C9917,'DATA - Teams'!$B:$B,0))</f>
        <v>CHIEF</v>
      </c>
    </row>
    <row r="9918" spans="1:9" x14ac:dyDescent="0.2">
      <c r="A9918">
        <v>2019</v>
      </c>
      <c r="B9918">
        <v>13</v>
      </c>
      <c r="C9918" t="s">
        <v>434</v>
      </c>
      <c r="D9918" t="s">
        <v>98</v>
      </c>
      <c r="E9918" t="s">
        <v>14</v>
      </c>
      <c r="F9918" t="s">
        <v>43</v>
      </c>
      <c r="G9918">
        <v>0</v>
      </c>
      <c r="H9918">
        <v>76</v>
      </c>
      <c r="I9918" t="str">
        <f>INDEX('DATA - Teams'!$C:$C,MATCH(C9918,'DATA - Teams'!$B:$B,0))</f>
        <v>CHIEF</v>
      </c>
    </row>
    <row r="9919" spans="1:9" x14ac:dyDescent="0.2">
      <c r="A9919">
        <v>2019</v>
      </c>
      <c r="B9919">
        <v>13</v>
      </c>
      <c r="C9919" t="s">
        <v>434</v>
      </c>
      <c r="D9919" t="s">
        <v>192</v>
      </c>
      <c r="E9919" t="s">
        <v>31</v>
      </c>
      <c r="F9919" t="s">
        <v>43</v>
      </c>
      <c r="G9919">
        <v>0</v>
      </c>
      <c r="H9919">
        <v>100</v>
      </c>
      <c r="I9919" t="str">
        <f>INDEX('DATA - Teams'!$C:$C,MATCH(C9919,'DATA - Teams'!$B:$B,0))</f>
        <v>CHIEF</v>
      </c>
    </row>
    <row r="9920" spans="1:9" x14ac:dyDescent="0.2">
      <c r="A9920">
        <v>2019</v>
      </c>
      <c r="B9920">
        <v>13</v>
      </c>
      <c r="C9920" t="s">
        <v>434</v>
      </c>
      <c r="D9920" t="s">
        <v>244</v>
      </c>
      <c r="E9920" t="s">
        <v>20</v>
      </c>
      <c r="F9920" t="s">
        <v>59</v>
      </c>
      <c r="G9920">
        <v>98</v>
      </c>
      <c r="H9920">
        <v>0</v>
      </c>
      <c r="I9920" t="str">
        <f>INDEX('DATA - Teams'!$C:$C,MATCH(C9920,'DATA - Teams'!$B:$B,0))</f>
        <v>CHIEF</v>
      </c>
    </row>
    <row r="9921" spans="1:9" x14ac:dyDescent="0.2">
      <c r="A9921">
        <v>2019</v>
      </c>
      <c r="B9921">
        <v>13</v>
      </c>
      <c r="C9921" t="s">
        <v>434</v>
      </c>
      <c r="D9921" t="s">
        <v>286</v>
      </c>
      <c r="E9921" t="s">
        <v>20</v>
      </c>
      <c r="F9921" t="s">
        <v>59</v>
      </c>
      <c r="G9921">
        <v>100</v>
      </c>
      <c r="H9921">
        <v>0</v>
      </c>
      <c r="I9921" t="str">
        <f>INDEX('DATA - Teams'!$C:$C,MATCH(C9921,'DATA - Teams'!$B:$B,0))</f>
        <v>CHIEF</v>
      </c>
    </row>
    <row r="9922" spans="1:9" x14ac:dyDescent="0.2">
      <c r="A9922">
        <v>2019</v>
      </c>
      <c r="B9922">
        <v>13</v>
      </c>
      <c r="C9922" t="s">
        <v>434</v>
      </c>
      <c r="D9922" t="s">
        <v>918</v>
      </c>
      <c r="E9922" t="s">
        <v>33</v>
      </c>
      <c r="F9922" t="s">
        <v>59</v>
      </c>
      <c r="G9922">
        <v>89</v>
      </c>
      <c r="H9922">
        <v>0</v>
      </c>
      <c r="I9922" t="str">
        <f>INDEX('DATA - Teams'!$C:$C,MATCH(C9922,'DATA - Teams'!$B:$B,0))</f>
        <v>CHIEF</v>
      </c>
    </row>
    <row r="9923" spans="1:9" x14ac:dyDescent="0.2">
      <c r="A9923">
        <v>2019</v>
      </c>
      <c r="B9923">
        <v>13</v>
      </c>
      <c r="C9923" t="s">
        <v>434</v>
      </c>
      <c r="D9923" t="s">
        <v>185</v>
      </c>
      <c r="E9923" t="s">
        <v>32</v>
      </c>
      <c r="F9923" t="s">
        <v>59</v>
      </c>
      <c r="G9923">
        <v>0</v>
      </c>
      <c r="H9923">
        <v>0</v>
      </c>
      <c r="I9923" t="str">
        <f>INDEX('DATA - Teams'!$C:$C,MATCH(C9923,'DATA - Teams'!$B:$B,0))</f>
        <v>CHIEF</v>
      </c>
    </row>
    <row r="9924" spans="1:9" x14ac:dyDescent="0.2">
      <c r="A9924">
        <v>2019</v>
      </c>
      <c r="B9924">
        <v>13</v>
      </c>
      <c r="C9924" t="s">
        <v>430</v>
      </c>
      <c r="D9924" t="s">
        <v>183</v>
      </c>
      <c r="E9924" t="s">
        <v>10</v>
      </c>
      <c r="F9924" t="s">
        <v>41</v>
      </c>
      <c r="G9924">
        <v>83</v>
      </c>
      <c r="H9924">
        <v>89</v>
      </c>
      <c r="I9924" t="str">
        <f>INDEX('DATA - Teams'!$C:$C,MATCH(C9924,'DATA - Teams'!$B:$B,0))</f>
        <v>RICHO</v>
      </c>
    </row>
    <row r="9925" spans="1:9" x14ac:dyDescent="0.2">
      <c r="A9925">
        <v>2019</v>
      </c>
      <c r="B9925">
        <v>13</v>
      </c>
      <c r="C9925" t="s">
        <v>430</v>
      </c>
      <c r="D9925" t="s">
        <v>223</v>
      </c>
      <c r="E9925" t="s">
        <v>10</v>
      </c>
      <c r="F9925" t="s">
        <v>38</v>
      </c>
      <c r="G9925">
        <v>84</v>
      </c>
      <c r="H9925">
        <v>52</v>
      </c>
      <c r="I9925" t="str">
        <f>INDEX('DATA - Teams'!$C:$C,MATCH(C9925,'DATA - Teams'!$B:$B,0))</f>
        <v>RICHO</v>
      </c>
    </row>
    <row r="9926" spans="1:9" x14ac:dyDescent="0.2">
      <c r="A9926">
        <v>2019</v>
      </c>
      <c r="B9926">
        <v>13</v>
      </c>
      <c r="C9926" t="s">
        <v>430</v>
      </c>
      <c r="D9926" t="s">
        <v>103</v>
      </c>
      <c r="E9926" t="s">
        <v>24</v>
      </c>
      <c r="F9926" t="s">
        <v>43</v>
      </c>
      <c r="G9926">
        <v>89</v>
      </c>
      <c r="H9926">
        <v>88</v>
      </c>
      <c r="I9926" t="str">
        <f>INDEX('DATA - Teams'!$C:$C,MATCH(C9926,'DATA - Teams'!$B:$B,0))</f>
        <v>RICHO</v>
      </c>
    </row>
    <row r="9927" spans="1:9" x14ac:dyDescent="0.2">
      <c r="A9927">
        <v>2019</v>
      </c>
      <c r="B9927">
        <v>13</v>
      </c>
      <c r="C9927" t="s">
        <v>430</v>
      </c>
      <c r="D9927" t="s">
        <v>119</v>
      </c>
      <c r="E9927" t="s">
        <v>18</v>
      </c>
      <c r="F9927" t="s">
        <v>41</v>
      </c>
      <c r="G9927">
        <v>92</v>
      </c>
      <c r="H9927">
        <v>0</v>
      </c>
      <c r="I9927" t="str">
        <f>INDEX('DATA - Teams'!$C:$C,MATCH(C9927,'DATA - Teams'!$B:$B,0))</f>
        <v>RICHO</v>
      </c>
    </row>
    <row r="9928" spans="1:9" x14ac:dyDescent="0.2">
      <c r="A9928">
        <v>2019</v>
      </c>
      <c r="B9928">
        <v>13</v>
      </c>
      <c r="C9928" t="s">
        <v>430</v>
      </c>
      <c r="D9928" t="s">
        <v>385</v>
      </c>
      <c r="E9928" t="s">
        <v>35</v>
      </c>
      <c r="F9928" t="s">
        <v>38</v>
      </c>
      <c r="G9928">
        <v>95</v>
      </c>
      <c r="H9928">
        <v>87</v>
      </c>
      <c r="I9928" t="str">
        <f>INDEX('DATA - Teams'!$C:$C,MATCH(C9928,'DATA - Teams'!$B:$B,0))</f>
        <v>RICHO</v>
      </c>
    </row>
    <row r="9929" spans="1:9" x14ac:dyDescent="0.2">
      <c r="A9929">
        <v>2019</v>
      </c>
      <c r="B9929">
        <v>13</v>
      </c>
      <c r="C9929" t="s">
        <v>430</v>
      </c>
      <c r="D9929" t="s">
        <v>48</v>
      </c>
      <c r="E9929" t="s">
        <v>16</v>
      </c>
      <c r="F9929" t="s">
        <v>52</v>
      </c>
      <c r="G9929">
        <v>76</v>
      </c>
      <c r="H9929">
        <v>86</v>
      </c>
      <c r="I9929" t="str">
        <f>INDEX('DATA - Teams'!$C:$C,MATCH(C9929,'DATA - Teams'!$B:$B,0))</f>
        <v>RICHO</v>
      </c>
    </row>
    <row r="9930" spans="1:9" x14ac:dyDescent="0.2">
      <c r="A9930">
        <v>2019</v>
      </c>
      <c r="B9930">
        <v>13</v>
      </c>
      <c r="C9930" t="s">
        <v>430</v>
      </c>
      <c r="D9930" t="s">
        <v>982</v>
      </c>
      <c r="E9930" t="s">
        <v>16</v>
      </c>
      <c r="F9930" t="s">
        <v>43</v>
      </c>
      <c r="G9930">
        <v>74</v>
      </c>
      <c r="H9930">
        <v>36</v>
      </c>
      <c r="I9930" t="str">
        <f>INDEX('DATA - Teams'!$C:$C,MATCH(C9930,'DATA - Teams'!$B:$B,0))</f>
        <v>RICHO</v>
      </c>
    </row>
    <row r="9931" spans="1:9" x14ac:dyDescent="0.2">
      <c r="A9931">
        <v>2019</v>
      </c>
      <c r="B9931">
        <v>13</v>
      </c>
      <c r="C9931" t="s">
        <v>430</v>
      </c>
      <c r="D9931" t="s">
        <v>983</v>
      </c>
      <c r="E9931" t="s">
        <v>16</v>
      </c>
      <c r="F9931" t="s">
        <v>38</v>
      </c>
      <c r="G9931">
        <v>77</v>
      </c>
      <c r="H9931">
        <v>44</v>
      </c>
      <c r="I9931" t="str">
        <f>INDEX('DATA - Teams'!$C:$C,MATCH(C9931,'DATA - Teams'!$B:$B,0))</f>
        <v>RICHO</v>
      </c>
    </row>
    <row r="9932" spans="1:9" x14ac:dyDescent="0.2">
      <c r="A9932">
        <v>2019</v>
      </c>
      <c r="B9932">
        <v>13</v>
      </c>
      <c r="C9932" t="s">
        <v>430</v>
      </c>
      <c r="D9932" t="s">
        <v>294</v>
      </c>
      <c r="E9932" t="s">
        <v>16</v>
      </c>
      <c r="F9932" t="s">
        <v>38</v>
      </c>
      <c r="G9932">
        <v>80</v>
      </c>
      <c r="H9932">
        <v>99</v>
      </c>
      <c r="I9932" t="str">
        <f>INDEX('DATA - Teams'!$C:$C,MATCH(C9932,'DATA - Teams'!$B:$B,0))</f>
        <v>RICHO</v>
      </c>
    </row>
    <row r="9933" spans="1:9" x14ac:dyDescent="0.2">
      <c r="A9933">
        <v>2019</v>
      </c>
      <c r="B9933">
        <v>13</v>
      </c>
      <c r="C9933" t="s">
        <v>430</v>
      </c>
      <c r="D9933" t="s">
        <v>413</v>
      </c>
      <c r="E9933" t="s">
        <v>16</v>
      </c>
      <c r="F9933" t="s">
        <v>43</v>
      </c>
      <c r="G9933">
        <v>81</v>
      </c>
      <c r="H9933">
        <v>102</v>
      </c>
      <c r="I9933" t="str">
        <f>INDEX('DATA - Teams'!$C:$C,MATCH(C9933,'DATA - Teams'!$B:$B,0))</f>
        <v>RICHO</v>
      </c>
    </row>
    <row r="9934" spans="1:9" x14ac:dyDescent="0.2">
      <c r="A9934">
        <v>2019</v>
      </c>
      <c r="B9934">
        <v>13</v>
      </c>
      <c r="C9934" t="s">
        <v>430</v>
      </c>
      <c r="D9934" t="s">
        <v>299</v>
      </c>
      <c r="E9934" t="s">
        <v>22</v>
      </c>
      <c r="F9934" t="s">
        <v>41</v>
      </c>
      <c r="G9934">
        <v>92</v>
      </c>
      <c r="H9934">
        <v>112</v>
      </c>
      <c r="I9934" t="str">
        <f>INDEX('DATA - Teams'!$C:$C,MATCH(C9934,'DATA - Teams'!$B:$B,0))</f>
        <v>RICHO</v>
      </c>
    </row>
    <row r="9935" spans="1:9" x14ac:dyDescent="0.2">
      <c r="A9935">
        <v>2019</v>
      </c>
      <c r="B9935">
        <v>13</v>
      </c>
      <c r="C9935" t="s">
        <v>430</v>
      </c>
      <c r="D9935" t="s">
        <v>71</v>
      </c>
      <c r="E9935" t="s">
        <v>28</v>
      </c>
      <c r="F9935" t="s">
        <v>38</v>
      </c>
      <c r="G9935">
        <v>0</v>
      </c>
      <c r="H9935">
        <v>102</v>
      </c>
      <c r="I9935" t="str">
        <f>INDEX('DATA - Teams'!$C:$C,MATCH(C9935,'DATA - Teams'!$B:$B,0))</f>
        <v>RICHO</v>
      </c>
    </row>
    <row r="9936" spans="1:9" x14ac:dyDescent="0.2">
      <c r="A9936">
        <v>2019</v>
      </c>
      <c r="B9936">
        <v>13</v>
      </c>
      <c r="C9936" t="s">
        <v>430</v>
      </c>
      <c r="D9936" t="s">
        <v>1354</v>
      </c>
      <c r="E9936" t="s">
        <v>23</v>
      </c>
      <c r="F9936" t="s">
        <v>41</v>
      </c>
      <c r="G9936">
        <v>0</v>
      </c>
      <c r="H9936">
        <v>79</v>
      </c>
      <c r="I9936" t="str">
        <f>INDEX('DATA - Teams'!$C:$C,MATCH(C9936,'DATA - Teams'!$B:$B,0))</f>
        <v>RICHO</v>
      </c>
    </row>
    <row r="9937" spans="1:9" x14ac:dyDescent="0.2">
      <c r="A9937">
        <v>2019</v>
      </c>
      <c r="B9937">
        <v>13</v>
      </c>
      <c r="C9937" t="s">
        <v>430</v>
      </c>
      <c r="D9937" t="s">
        <v>130</v>
      </c>
      <c r="E9937" t="s">
        <v>23</v>
      </c>
      <c r="F9937" t="s">
        <v>43</v>
      </c>
      <c r="G9937">
        <v>0</v>
      </c>
      <c r="H9937">
        <v>65</v>
      </c>
      <c r="I9937" t="str">
        <f>INDEX('DATA - Teams'!$C:$C,MATCH(C9937,'DATA - Teams'!$B:$B,0))</f>
        <v>RICHO</v>
      </c>
    </row>
    <row r="9938" spans="1:9" x14ac:dyDescent="0.2">
      <c r="A9938">
        <v>2019</v>
      </c>
      <c r="B9938">
        <v>13</v>
      </c>
      <c r="C9938" t="s">
        <v>430</v>
      </c>
      <c r="D9938" t="s">
        <v>167</v>
      </c>
      <c r="E9938" t="s">
        <v>14</v>
      </c>
      <c r="F9938" t="s">
        <v>41</v>
      </c>
      <c r="G9938">
        <v>0</v>
      </c>
      <c r="H9938">
        <v>95</v>
      </c>
      <c r="I9938" t="str">
        <f>INDEX('DATA - Teams'!$C:$C,MATCH(C9938,'DATA - Teams'!$B:$B,0))</f>
        <v>RICHO</v>
      </c>
    </row>
    <row r="9939" spans="1:9" x14ac:dyDescent="0.2">
      <c r="A9939">
        <v>2019</v>
      </c>
      <c r="B9939">
        <v>13</v>
      </c>
      <c r="C9939" t="s">
        <v>430</v>
      </c>
      <c r="D9939" t="s">
        <v>190</v>
      </c>
      <c r="E9939" t="s">
        <v>32</v>
      </c>
      <c r="F9939" t="s">
        <v>41</v>
      </c>
      <c r="G9939">
        <v>0</v>
      </c>
      <c r="H9939">
        <v>104</v>
      </c>
      <c r="I9939" t="str">
        <f>INDEX('DATA - Teams'!$C:$C,MATCH(C9939,'DATA - Teams'!$B:$B,0))</f>
        <v>RICHO</v>
      </c>
    </row>
    <row r="9940" spans="1:9" x14ac:dyDescent="0.2">
      <c r="A9940">
        <v>2019</v>
      </c>
      <c r="B9940">
        <v>13</v>
      </c>
      <c r="C9940" t="s">
        <v>430</v>
      </c>
      <c r="D9940" t="s">
        <v>50</v>
      </c>
      <c r="E9940" t="s">
        <v>32</v>
      </c>
      <c r="F9940" t="s">
        <v>41</v>
      </c>
      <c r="G9940">
        <v>0</v>
      </c>
      <c r="H9940">
        <v>128</v>
      </c>
      <c r="I9940" t="str">
        <f>INDEX('DATA - Teams'!$C:$C,MATCH(C9940,'DATA - Teams'!$B:$B,0))</f>
        <v>RICHO</v>
      </c>
    </row>
    <row r="9941" spans="1:9" x14ac:dyDescent="0.2">
      <c r="A9941">
        <v>2019</v>
      </c>
      <c r="B9941">
        <v>13</v>
      </c>
      <c r="C9941" t="s">
        <v>430</v>
      </c>
      <c r="D9941" t="s">
        <v>402</v>
      </c>
      <c r="E9941" t="s">
        <v>32</v>
      </c>
      <c r="F9941" t="s">
        <v>43</v>
      </c>
      <c r="G9941">
        <v>0</v>
      </c>
      <c r="H9941">
        <v>99</v>
      </c>
      <c r="I9941" t="str">
        <f>INDEX('DATA - Teams'!$C:$C,MATCH(C9941,'DATA - Teams'!$B:$B,0))</f>
        <v>RICHO</v>
      </c>
    </row>
    <row r="9942" spans="1:9" x14ac:dyDescent="0.2">
      <c r="A9942">
        <v>2019</v>
      </c>
      <c r="B9942">
        <v>13</v>
      </c>
      <c r="C9942" t="s">
        <v>430</v>
      </c>
      <c r="D9942" t="s">
        <v>249</v>
      </c>
      <c r="E9942" t="s">
        <v>13</v>
      </c>
      <c r="F9942" t="s">
        <v>59</v>
      </c>
      <c r="G9942">
        <v>98</v>
      </c>
      <c r="H9942">
        <v>0</v>
      </c>
      <c r="I9942" t="str">
        <f>INDEX('DATA - Teams'!$C:$C,MATCH(C9942,'DATA - Teams'!$B:$B,0))</f>
        <v>RICHO</v>
      </c>
    </row>
    <row r="9943" spans="1:9" x14ac:dyDescent="0.2">
      <c r="A9943">
        <v>2019</v>
      </c>
      <c r="B9943">
        <v>13</v>
      </c>
      <c r="C9943" t="s">
        <v>430</v>
      </c>
      <c r="D9943" t="s">
        <v>105</v>
      </c>
      <c r="E9943" t="s">
        <v>13</v>
      </c>
      <c r="F9943" t="s">
        <v>59</v>
      </c>
      <c r="G9943">
        <v>86</v>
      </c>
      <c r="H9943">
        <v>0</v>
      </c>
      <c r="I9943" t="str">
        <f>INDEX('DATA - Teams'!$C:$C,MATCH(C9943,'DATA - Teams'!$B:$B,0))</f>
        <v>RICHO</v>
      </c>
    </row>
    <row r="9944" spans="1:9" x14ac:dyDescent="0.2">
      <c r="A9944">
        <v>2019</v>
      </c>
      <c r="B9944">
        <v>13</v>
      </c>
      <c r="C9944" t="s">
        <v>430</v>
      </c>
      <c r="D9944" t="s">
        <v>99</v>
      </c>
      <c r="E9944" t="s">
        <v>18</v>
      </c>
      <c r="F9944" t="s">
        <v>59</v>
      </c>
      <c r="G9944">
        <v>87</v>
      </c>
      <c r="H9944">
        <v>0</v>
      </c>
      <c r="I9944" t="str">
        <f>INDEX('DATA - Teams'!$C:$C,MATCH(C9944,'DATA - Teams'!$B:$B,0))</f>
        <v>RICHO</v>
      </c>
    </row>
    <row r="9945" spans="1:9" x14ac:dyDescent="0.2">
      <c r="A9945">
        <v>2019</v>
      </c>
      <c r="B9945">
        <v>13</v>
      </c>
      <c r="C9945" t="s">
        <v>430</v>
      </c>
      <c r="D9945" t="s">
        <v>162</v>
      </c>
      <c r="E9945" t="s">
        <v>20</v>
      </c>
      <c r="F9945" t="s">
        <v>59</v>
      </c>
      <c r="G9945">
        <v>108</v>
      </c>
      <c r="H9945">
        <v>0</v>
      </c>
      <c r="I9945" t="str">
        <f>INDEX('DATA - Teams'!$C:$C,MATCH(C9945,'DATA - Teams'!$B:$B,0))</f>
        <v>RICHO</v>
      </c>
    </row>
    <row r="9946" spans="1:9" x14ac:dyDescent="0.2">
      <c r="A9946">
        <v>2019</v>
      </c>
      <c r="B9946">
        <v>14</v>
      </c>
      <c r="C9946" t="s">
        <v>426</v>
      </c>
      <c r="D9946" t="s">
        <v>86</v>
      </c>
      <c r="E9946" t="s">
        <v>10</v>
      </c>
      <c r="F9946" t="s">
        <v>43</v>
      </c>
      <c r="G9946">
        <v>80</v>
      </c>
      <c r="H9946">
        <v>110</v>
      </c>
      <c r="I9946" t="str">
        <f>INDEX('DATA - Teams'!$C:$C,MATCH(C9946,'DATA - Teams'!$B:$B,0))</f>
        <v>PMAC</v>
      </c>
    </row>
    <row r="9947" spans="1:9" x14ac:dyDescent="0.2">
      <c r="A9947">
        <v>2019</v>
      </c>
      <c r="B9947">
        <v>14</v>
      </c>
      <c r="C9947" t="s">
        <v>426</v>
      </c>
      <c r="D9947" t="s">
        <v>165</v>
      </c>
      <c r="E9947" t="s">
        <v>10</v>
      </c>
      <c r="F9947" t="s">
        <v>41</v>
      </c>
      <c r="G9947">
        <v>98</v>
      </c>
      <c r="H9947">
        <v>101</v>
      </c>
      <c r="I9947" t="str">
        <f>INDEX('DATA - Teams'!$C:$C,MATCH(C9947,'DATA - Teams'!$B:$B,0))</f>
        <v>PMAC</v>
      </c>
    </row>
    <row r="9948" spans="1:9" x14ac:dyDescent="0.2">
      <c r="A9948">
        <v>2019</v>
      </c>
      <c r="B9948">
        <v>14</v>
      </c>
      <c r="C9948" t="s">
        <v>426</v>
      </c>
      <c r="D9948" t="s">
        <v>45</v>
      </c>
      <c r="E9948" t="s">
        <v>32</v>
      </c>
      <c r="F9948" t="s">
        <v>38</v>
      </c>
      <c r="G9948">
        <v>86</v>
      </c>
      <c r="H9948">
        <v>0</v>
      </c>
      <c r="I9948" t="str">
        <f>INDEX('DATA - Teams'!$C:$C,MATCH(C9948,'DATA - Teams'!$B:$B,0))</f>
        <v>PMAC</v>
      </c>
    </row>
    <row r="9949" spans="1:9" x14ac:dyDescent="0.2">
      <c r="A9949">
        <v>2019</v>
      </c>
      <c r="B9949">
        <v>14</v>
      </c>
      <c r="C9949" t="s">
        <v>426</v>
      </c>
      <c r="D9949" t="s">
        <v>314</v>
      </c>
      <c r="E9949" t="s">
        <v>32</v>
      </c>
      <c r="F9949" t="s">
        <v>41</v>
      </c>
      <c r="G9949">
        <v>102</v>
      </c>
      <c r="H9949">
        <v>0</v>
      </c>
      <c r="I9949" t="str">
        <f>INDEX('DATA - Teams'!$C:$C,MATCH(C9949,'DATA - Teams'!$B:$B,0))</f>
        <v>PMAC</v>
      </c>
    </row>
    <row r="9950" spans="1:9" x14ac:dyDescent="0.2">
      <c r="A9950">
        <v>2019</v>
      </c>
      <c r="B9950">
        <v>14</v>
      </c>
      <c r="C9950" t="s">
        <v>426</v>
      </c>
      <c r="D9950" t="s">
        <v>414</v>
      </c>
      <c r="E9950" t="s">
        <v>20</v>
      </c>
      <c r="F9950" t="s">
        <v>38</v>
      </c>
      <c r="G9950">
        <v>68</v>
      </c>
      <c r="H9950">
        <v>83</v>
      </c>
      <c r="I9950" t="str">
        <f>INDEX('DATA - Teams'!$C:$C,MATCH(C9950,'DATA - Teams'!$B:$B,0))</f>
        <v>PMAC</v>
      </c>
    </row>
    <row r="9951" spans="1:9" x14ac:dyDescent="0.2">
      <c r="A9951">
        <v>2019</v>
      </c>
      <c r="B9951">
        <v>14</v>
      </c>
      <c r="C9951" t="s">
        <v>426</v>
      </c>
      <c r="D9951" t="s">
        <v>205</v>
      </c>
      <c r="E9951" t="s">
        <v>21</v>
      </c>
      <c r="F9951" t="s">
        <v>41</v>
      </c>
      <c r="G9951">
        <v>69</v>
      </c>
      <c r="H9951">
        <v>42</v>
      </c>
      <c r="I9951" t="str">
        <f>INDEX('DATA - Teams'!$C:$C,MATCH(C9951,'DATA - Teams'!$B:$B,0))</f>
        <v>PMAC</v>
      </c>
    </row>
    <row r="9952" spans="1:9" x14ac:dyDescent="0.2">
      <c r="A9952">
        <v>2019</v>
      </c>
      <c r="B9952">
        <v>14</v>
      </c>
      <c r="C9952" t="s">
        <v>426</v>
      </c>
      <c r="D9952" t="s">
        <v>193</v>
      </c>
      <c r="E9952" t="s">
        <v>21</v>
      </c>
      <c r="F9952" t="s">
        <v>43</v>
      </c>
      <c r="G9952">
        <v>87</v>
      </c>
      <c r="H9952">
        <v>40</v>
      </c>
      <c r="I9952" t="str">
        <f>INDEX('DATA - Teams'!$C:$C,MATCH(C9952,'DATA - Teams'!$B:$B,0))</f>
        <v>PMAC</v>
      </c>
    </row>
    <row r="9953" spans="1:9" x14ac:dyDescent="0.2">
      <c r="A9953">
        <v>2019</v>
      </c>
      <c r="B9953">
        <v>14</v>
      </c>
      <c r="C9953" t="s">
        <v>426</v>
      </c>
      <c r="D9953" t="s">
        <v>168</v>
      </c>
      <c r="E9953" t="s">
        <v>13</v>
      </c>
      <c r="F9953" t="s">
        <v>43</v>
      </c>
      <c r="G9953">
        <v>102</v>
      </c>
      <c r="H9953">
        <v>92</v>
      </c>
      <c r="I9953" t="str">
        <f>INDEX('DATA - Teams'!$C:$C,MATCH(C9953,'DATA - Teams'!$B:$B,0))</f>
        <v>PMAC</v>
      </c>
    </row>
    <row r="9954" spans="1:9" x14ac:dyDescent="0.2">
      <c r="A9954">
        <v>2019</v>
      </c>
      <c r="B9954">
        <v>14</v>
      </c>
      <c r="C9954" t="s">
        <v>426</v>
      </c>
      <c r="D9954" t="s">
        <v>161</v>
      </c>
      <c r="E9954" t="s">
        <v>36</v>
      </c>
      <c r="F9954" t="s">
        <v>43</v>
      </c>
      <c r="G9954">
        <v>119</v>
      </c>
      <c r="H9954">
        <v>105</v>
      </c>
      <c r="I9954" t="str">
        <f>INDEX('DATA - Teams'!$C:$C,MATCH(C9954,'DATA - Teams'!$B:$B,0))</f>
        <v>PMAC</v>
      </c>
    </row>
    <row r="9955" spans="1:9" x14ac:dyDescent="0.2">
      <c r="A9955">
        <v>2019</v>
      </c>
      <c r="B9955">
        <v>14</v>
      </c>
      <c r="C9955" t="s">
        <v>426</v>
      </c>
      <c r="D9955" t="s">
        <v>75</v>
      </c>
      <c r="E9955" t="s">
        <v>33</v>
      </c>
      <c r="F9955" t="s">
        <v>43</v>
      </c>
      <c r="G9955">
        <v>97</v>
      </c>
      <c r="H9955">
        <v>109</v>
      </c>
      <c r="I9955" t="str">
        <f>INDEX('DATA - Teams'!$C:$C,MATCH(C9955,'DATA - Teams'!$B:$B,0))</f>
        <v>PMAC</v>
      </c>
    </row>
    <row r="9956" spans="1:9" x14ac:dyDescent="0.2">
      <c r="A9956">
        <v>2019</v>
      </c>
      <c r="B9956">
        <v>14</v>
      </c>
      <c r="C9956" t="s">
        <v>426</v>
      </c>
      <c r="D9956" t="s">
        <v>451</v>
      </c>
      <c r="E9956" t="s">
        <v>33</v>
      </c>
      <c r="F9956" t="s">
        <v>41</v>
      </c>
      <c r="G9956">
        <v>88</v>
      </c>
      <c r="H9956">
        <v>65</v>
      </c>
      <c r="I9956" t="str">
        <f>INDEX('DATA - Teams'!$C:$C,MATCH(C9956,'DATA - Teams'!$B:$B,0))</f>
        <v>PMAC</v>
      </c>
    </row>
    <row r="9957" spans="1:9" x14ac:dyDescent="0.2">
      <c r="A9957">
        <v>2019</v>
      </c>
      <c r="B9957">
        <v>14</v>
      </c>
      <c r="C9957" t="s">
        <v>426</v>
      </c>
      <c r="D9957" t="s">
        <v>252</v>
      </c>
      <c r="E9957" t="s">
        <v>33</v>
      </c>
      <c r="F9957" t="s">
        <v>38</v>
      </c>
      <c r="G9957">
        <v>98</v>
      </c>
      <c r="H9957">
        <v>70</v>
      </c>
      <c r="I9957" t="str">
        <f>INDEX('DATA - Teams'!$C:$C,MATCH(C9957,'DATA - Teams'!$B:$B,0))</f>
        <v>PMAC</v>
      </c>
    </row>
    <row r="9958" spans="1:9" x14ac:dyDescent="0.2">
      <c r="A9958">
        <v>2019</v>
      </c>
      <c r="B9958">
        <v>14</v>
      </c>
      <c r="C9958" t="s">
        <v>426</v>
      </c>
      <c r="D9958" t="s">
        <v>164</v>
      </c>
      <c r="E9958" t="s">
        <v>16</v>
      </c>
      <c r="F9958" t="s">
        <v>41</v>
      </c>
      <c r="G9958">
        <v>102</v>
      </c>
      <c r="H9958">
        <v>61</v>
      </c>
      <c r="I9958" t="str">
        <f>INDEX('DATA - Teams'!$C:$C,MATCH(C9958,'DATA - Teams'!$B:$B,0))</f>
        <v>PMAC</v>
      </c>
    </row>
    <row r="9959" spans="1:9" x14ac:dyDescent="0.2">
      <c r="A9959">
        <v>2019</v>
      </c>
      <c r="B9959">
        <v>14</v>
      </c>
      <c r="C9959" t="s">
        <v>426</v>
      </c>
      <c r="D9959" t="s">
        <v>356</v>
      </c>
      <c r="E9959" t="s">
        <v>22</v>
      </c>
      <c r="F9959" t="s">
        <v>38</v>
      </c>
      <c r="G9959">
        <v>117</v>
      </c>
      <c r="H9959">
        <v>101</v>
      </c>
      <c r="I9959" t="str">
        <f>INDEX('DATA - Teams'!$C:$C,MATCH(C9959,'DATA - Teams'!$B:$B,0))</f>
        <v>PMAC</v>
      </c>
    </row>
    <row r="9960" spans="1:9" x14ac:dyDescent="0.2">
      <c r="A9960">
        <v>2019</v>
      </c>
      <c r="B9960">
        <v>14</v>
      </c>
      <c r="C9960" t="s">
        <v>426</v>
      </c>
      <c r="D9960" t="s">
        <v>243</v>
      </c>
      <c r="E9960" t="s">
        <v>35</v>
      </c>
      <c r="F9960" t="s">
        <v>41</v>
      </c>
      <c r="G9960">
        <v>58</v>
      </c>
      <c r="H9960">
        <v>96</v>
      </c>
      <c r="I9960" t="str">
        <f>INDEX('DATA - Teams'!$C:$C,MATCH(C9960,'DATA - Teams'!$B:$B,0))</f>
        <v>PMAC</v>
      </c>
    </row>
    <row r="9961" spans="1:9" x14ac:dyDescent="0.2">
      <c r="A9961">
        <v>2019</v>
      </c>
      <c r="B9961">
        <v>14</v>
      </c>
      <c r="C9961" t="s">
        <v>426</v>
      </c>
      <c r="D9961" t="s">
        <v>274</v>
      </c>
      <c r="E9961" t="s">
        <v>18</v>
      </c>
      <c r="F9961" t="s">
        <v>52</v>
      </c>
      <c r="G9961">
        <v>79</v>
      </c>
      <c r="H9961">
        <v>130</v>
      </c>
      <c r="I9961" t="str">
        <f>INDEX('DATA - Teams'!$C:$C,MATCH(C9961,'DATA - Teams'!$B:$B,0))</f>
        <v>PMAC</v>
      </c>
    </row>
    <row r="9962" spans="1:9" x14ac:dyDescent="0.2">
      <c r="A9962">
        <v>2019</v>
      </c>
      <c r="B9962">
        <v>14</v>
      </c>
      <c r="C9962" t="s">
        <v>426</v>
      </c>
      <c r="D9962" t="s">
        <v>80</v>
      </c>
      <c r="E9962" t="s">
        <v>17</v>
      </c>
      <c r="F9962" t="s">
        <v>41</v>
      </c>
      <c r="G9962">
        <v>92</v>
      </c>
      <c r="H9962">
        <v>69</v>
      </c>
      <c r="I9962" t="str">
        <f>INDEX('DATA - Teams'!$C:$C,MATCH(C9962,'DATA - Teams'!$B:$B,0))</f>
        <v>PMAC</v>
      </c>
    </row>
    <row r="9963" spans="1:9" x14ac:dyDescent="0.2">
      <c r="A9963">
        <v>2019</v>
      </c>
      <c r="B9963">
        <v>14</v>
      </c>
      <c r="C9963" t="s">
        <v>426</v>
      </c>
      <c r="D9963" t="s">
        <v>260</v>
      </c>
      <c r="E9963" t="s">
        <v>24</v>
      </c>
      <c r="F9963" t="s">
        <v>38</v>
      </c>
      <c r="G9963">
        <v>119</v>
      </c>
      <c r="H9963">
        <v>100</v>
      </c>
      <c r="I9963" t="str">
        <f>INDEX('DATA - Teams'!$C:$C,MATCH(C9963,'DATA - Teams'!$B:$B,0))</f>
        <v>PMAC</v>
      </c>
    </row>
    <row r="9964" spans="1:9" x14ac:dyDescent="0.2">
      <c r="A9964">
        <v>2019</v>
      </c>
      <c r="B9964">
        <v>14</v>
      </c>
      <c r="C9964" t="s">
        <v>426</v>
      </c>
      <c r="D9964" t="s">
        <v>245</v>
      </c>
      <c r="E9964" t="s">
        <v>32</v>
      </c>
      <c r="F9964" t="s">
        <v>59</v>
      </c>
      <c r="G9964">
        <v>109</v>
      </c>
      <c r="H9964">
        <v>0</v>
      </c>
      <c r="I9964" t="str">
        <f>INDEX('DATA - Teams'!$C:$C,MATCH(C9964,'DATA - Teams'!$B:$B,0))</f>
        <v>PMAC</v>
      </c>
    </row>
    <row r="9965" spans="1:9" x14ac:dyDescent="0.2">
      <c r="A9965">
        <v>2019</v>
      </c>
      <c r="B9965">
        <v>14</v>
      </c>
      <c r="C9965" t="s">
        <v>426</v>
      </c>
      <c r="D9965" t="s">
        <v>422</v>
      </c>
      <c r="E9965" t="s">
        <v>13</v>
      </c>
      <c r="F9965" t="s">
        <v>59</v>
      </c>
      <c r="G9965">
        <v>80</v>
      </c>
      <c r="H9965">
        <v>0</v>
      </c>
      <c r="I9965" t="str">
        <f>INDEX('DATA - Teams'!$C:$C,MATCH(C9965,'DATA - Teams'!$B:$B,0))</f>
        <v>PMAC</v>
      </c>
    </row>
    <row r="9966" spans="1:9" x14ac:dyDescent="0.2">
      <c r="A9966">
        <v>2019</v>
      </c>
      <c r="B9966">
        <v>14</v>
      </c>
      <c r="C9966" t="s">
        <v>426</v>
      </c>
      <c r="D9966" t="s">
        <v>368</v>
      </c>
      <c r="E9966" t="s">
        <v>31</v>
      </c>
      <c r="F9966" t="s">
        <v>59</v>
      </c>
      <c r="G9966">
        <v>88</v>
      </c>
      <c r="H9966">
        <v>0</v>
      </c>
      <c r="I9966" t="str">
        <f>INDEX('DATA - Teams'!$C:$C,MATCH(C9966,'DATA - Teams'!$B:$B,0))</f>
        <v>PMAC</v>
      </c>
    </row>
    <row r="9967" spans="1:9" x14ac:dyDescent="0.2">
      <c r="A9967">
        <v>2019</v>
      </c>
      <c r="B9967">
        <v>14</v>
      </c>
      <c r="C9967" t="s">
        <v>426</v>
      </c>
      <c r="D9967" t="s">
        <v>156</v>
      </c>
      <c r="E9967" t="s">
        <v>33</v>
      </c>
      <c r="F9967" t="s">
        <v>59</v>
      </c>
      <c r="G9967">
        <v>92</v>
      </c>
      <c r="H9967">
        <v>0</v>
      </c>
      <c r="I9967" t="str">
        <f>INDEX('DATA - Teams'!$C:$C,MATCH(C9967,'DATA - Teams'!$B:$B,0))</f>
        <v>PMAC</v>
      </c>
    </row>
    <row r="9968" spans="1:9" x14ac:dyDescent="0.2">
      <c r="A9968">
        <v>2019</v>
      </c>
      <c r="B9968">
        <v>14</v>
      </c>
      <c r="C9968" t="s">
        <v>12</v>
      </c>
      <c r="D9968" t="s">
        <v>210</v>
      </c>
      <c r="E9968" t="s">
        <v>10</v>
      </c>
      <c r="F9968" t="s">
        <v>43</v>
      </c>
      <c r="G9968">
        <v>78</v>
      </c>
      <c r="H9968">
        <v>74</v>
      </c>
      <c r="I9968" t="str">
        <f>INDEX('DATA - Teams'!$C:$C,MATCH(C9968,'DATA - Teams'!$B:$B,0))</f>
        <v>LESTER</v>
      </c>
    </row>
    <row r="9969" spans="1:9" x14ac:dyDescent="0.2">
      <c r="A9969">
        <v>2019</v>
      </c>
      <c r="B9969">
        <v>14</v>
      </c>
      <c r="C9969" t="s">
        <v>12</v>
      </c>
      <c r="D9969" t="s">
        <v>362</v>
      </c>
      <c r="E9969" t="s">
        <v>10</v>
      </c>
      <c r="F9969" t="s">
        <v>38</v>
      </c>
      <c r="G9969">
        <v>94</v>
      </c>
      <c r="H9969">
        <v>70</v>
      </c>
      <c r="I9969" t="str">
        <f>INDEX('DATA - Teams'!$C:$C,MATCH(C9969,'DATA - Teams'!$B:$B,0))</f>
        <v>LESTER</v>
      </c>
    </row>
    <row r="9970" spans="1:9" x14ac:dyDescent="0.2">
      <c r="A9970">
        <v>2019</v>
      </c>
      <c r="B9970">
        <v>14</v>
      </c>
      <c r="C9970" t="s">
        <v>12</v>
      </c>
      <c r="D9970" t="s">
        <v>369</v>
      </c>
      <c r="E9970" t="s">
        <v>32</v>
      </c>
      <c r="F9970" t="s">
        <v>41</v>
      </c>
      <c r="G9970">
        <v>115</v>
      </c>
      <c r="H9970">
        <v>0</v>
      </c>
      <c r="I9970" t="str">
        <f>INDEX('DATA - Teams'!$C:$C,MATCH(C9970,'DATA - Teams'!$B:$B,0))</f>
        <v>LESTER</v>
      </c>
    </row>
    <row r="9971" spans="1:9" x14ac:dyDescent="0.2">
      <c r="A9971">
        <v>2019</v>
      </c>
      <c r="B9971">
        <v>14</v>
      </c>
      <c r="C9971" t="s">
        <v>12</v>
      </c>
      <c r="D9971" t="s">
        <v>212</v>
      </c>
      <c r="E9971" t="s">
        <v>28</v>
      </c>
      <c r="F9971" t="s">
        <v>41</v>
      </c>
      <c r="G9971">
        <v>110</v>
      </c>
      <c r="H9971">
        <v>0</v>
      </c>
      <c r="I9971" t="str">
        <f>INDEX('DATA - Teams'!$C:$C,MATCH(C9971,'DATA - Teams'!$B:$B,0))</f>
        <v>LESTER</v>
      </c>
    </row>
    <row r="9972" spans="1:9" x14ac:dyDescent="0.2">
      <c r="A9972">
        <v>2019</v>
      </c>
      <c r="B9972">
        <v>14</v>
      </c>
      <c r="C9972" t="s">
        <v>12</v>
      </c>
      <c r="D9972" t="s">
        <v>393</v>
      </c>
      <c r="E9972" t="s">
        <v>20</v>
      </c>
      <c r="F9972" t="s">
        <v>38</v>
      </c>
      <c r="G9972">
        <v>108</v>
      </c>
      <c r="H9972">
        <v>76</v>
      </c>
      <c r="I9972" t="str">
        <f>INDEX('DATA - Teams'!$C:$C,MATCH(C9972,'DATA - Teams'!$B:$B,0))</f>
        <v>LESTER</v>
      </c>
    </row>
    <row r="9973" spans="1:9" x14ac:dyDescent="0.2">
      <c r="A9973">
        <v>2019</v>
      </c>
      <c r="B9973">
        <v>14</v>
      </c>
      <c r="C9973" t="s">
        <v>12</v>
      </c>
      <c r="D9973" t="s">
        <v>133</v>
      </c>
      <c r="E9973" t="s">
        <v>21</v>
      </c>
      <c r="F9973" t="s">
        <v>41</v>
      </c>
      <c r="G9973">
        <v>126</v>
      </c>
      <c r="H9973">
        <v>119</v>
      </c>
      <c r="I9973" t="str">
        <f>INDEX('DATA - Teams'!$C:$C,MATCH(C9973,'DATA - Teams'!$B:$B,0))</f>
        <v>LESTER</v>
      </c>
    </row>
    <row r="9974" spans="1:9" x14ac:dyDescent="0.2">
      <c r="A9974">
        <v>2019</v>
      </c>
      <c r="B9974">
        <v>14</v>
      </c>
      <c r="C9974" t="s">
        <v>12</v>
      </c>
      <c r="D9974" t="s">
        <v>57</v>
      </c>
      <c r="E9974" t="s">
        <v>13</v>
      </c>
      <c r="F9974" t="s">
        <v>41</v>
      </c>
      <c r="G9974">
        <v>100</v>
      </c>
      <c r="H9974">
        <v>89</v>
      </c>
      <c r="I9974" t="str">
        <f>INDEX('DATA - Teams'!$C:$C,MATCH(C9974,'DATA - Teams'!$B:$B,0))</f>
        <v>LESTER</v>
      </c>
    </row>
    <row r="9975" spans="1:9" x14ac:dyDescent="0.2">
      <c r="A9975">
        <v>2019</v>
      </c>
      <c r="B9975">
        <v>14</v>
      </c>
      <c r="C9975" t="s">
        <v>12</v>
      </c>
      <c r="D9975" t="s">
        <v>403</v>
      </c>
      <c r="E9975" t="s">
        <v>36</v>
      </c>
      <c r="F9975" t="s">
        <v>43</v>
      </c>
      <c r="G9975">
        <v>92</v>
      </c>
      <c r="H9975">
        <v>54</v>
      </c>
      <c r="I9975" t="str">
        <f>INDEX('DATA - Teams'!$C:$C,MATCH(C9975,'DATA - Teams'!$B:$B,0))</f>
        <v>LESTER</v>
      </c>
    </row>
    <row r="9976" spans="1:9" x14ac:dyDescent="0.2">
      <c r="A9976">
        <v>2019</v>
      </c>
      <c r="B9976">
        <v>14</v>
      </c>
      <c r="C9976" t="s">
        <v>12</v>
      </c>
      <c r="D9976" t="s">
        <v>1360</v>
      </c>
      <c r="E9976" t="s">
        <v>36</v>
      </c>
      <c r="F9976" t="s">
        <v>41</v>
      </c>
      <c r="G9976">
        <v>78</v>
      </c>
      <c r="H9976">
        <v>24</v>
      </c>
      <c r="I9976" t="str">
        <f>INDEX('DATA - Teams'!$C:$C,MATCH(C9976,'DATA - Teams'!$B:$B,0))</f>
        <v>LESTER</v>
      </c>
    </row>
    <row r="9977" spans="1:9" x14ac:dyDescent="0.2">
      <c r="A9977">
        <v>2019</v>
      </c>
      <c r="B9977">
        <v>14</v>
      </c>
      <c r="C9977" t="s">
        <v>12</v>
      </c>
      <c r="D9977" t="s">
        <v>326</v>
      </c>
      <c r="E9977" t="s">
        <v>33</v>
      </c>
      <c r="F9977" t="s">
        <v>41</v>
      </c>
      <c r="G9977">
        <v>93</v>
      </c>
      <c r="H9977">
        <v>94</v>
      </c>
      <c r="I9977" t="str">
        <f>INDEX('DATA - Teams'!$C:$C,MATCH(C9977,'DATA - Teams'!$B:$B,0))</f>
        <v>LESTER</v>
      </c>
    </row>
    <row r="9978" spans="1:9" x14ac:dyDescent="0.2">
      <c r="A9978">
        <v>2019</v>
      </c>
      <c r="B9978">
        <v>14</v>
      </c>
      <c r="C9978" t="s">
        <v>12</v>
      </c>
      <c r="D9978" t="s">
        <v>63</v>
      </c>
      <c r="E9978" t="s">
        <v>33</v>
      </c>
      <c r="F9978" t="s">
        <v>38</v>
      </c>
      <c r="G9978">
        <v>73</v>
      </c>
      <c r="H9978">
        <v>84</v>
      </c>
      <c r="I9978" t="str">
        <f>INDEX('DATA - Teams'!$C:$C,MATCH(C9978,'DATA - Teams'!$B:$B,0))</f>
        <v>LESTER</v>
      </c>
    </row>
    <row r="9979" spans="1:9" x14ac:dyDescent="0.2">
      <c r="A9979">
        <v>2019</v>
      </c>
      <c r="B9979">
        <v>14</v>
      </c>
      <c r="C9979" t="s">
        <v>12</v>
      </c>
      <c r="D9979" t="s">
        <v>290</v>
      </c>
      <c r="E9979" t="s">
        <v>16</v>
      </c>
      <c r="F9979" t="s">
        <v>43</v>
      </c>
      <c r="G9979">
        <v>78</v>
      </c>
      <c r="H9979">
        <v>91</v>
      </c>
      <c r="I9979" t="str">
        <f>INDEX('DATA - Teams'!$C:$C,MATCH(C9979,'DATA - Teams'!$B:$B,0))</f>
        <v>LESTER</v>
      </c>
    </row>
    <row r="9980" spans="1:9" x14ac:dyDescent="0.2">
      <c r="A9980">
        <v>2019</v>
      </c>
      <c r="B9980">
        <v>14</v>
      </c>
      <c r="C9980" t="s">
        <v>12</v>
      </c>
      <c r="D9980" t="s">
        <v>287</v>
      </c>
      <c r="E9980" t="s">
        <v>16</v>
      </c>
      <c r="F9980" t="s">
        <v>38</v>
      </c>
      <c r="G9980">
        <v>102</v>
      </c>
      <c r="H9980">
        <v>118</v>
      </c>
      <c r="I9980" t="str">
        <f>INDEX('DATA - Teams'!$C:$C,MATCH(C9980,'DATA - Teams'!$B:$B,0))</f>
        <v>LESTER</v>
      </c>
    </row>
    <row r="9981" spans="1:9" x14ac:dyDescent="0.2">
      <c r="A9981">
        <v>2019</v>
      </c>
      <c r="B9981">
        <v>14</v>
      </c>
      <c r="C9981" t="s">
        <v>12</v>
      </c>
      <c r="D9981" t="s">
        <v>1361</v>
      </c>
      <c r="E9981" t="s">
        <v>22</v>
      </c>
      <c r="F9981" t="s">
        <v>52</v>
      </c>
      <c r="G9981">
        <v>91</v>
      </c>
      <c r="H9981">
        <v>63</v>
      </c>
      <c r="I9981" t="str">
        <f>INDEX('DATA - Teams'!$C:$C,MATCH(C9981,'DATA - Teams'!$B:$B,0))</f>
        <v>LESTER</v>
      </c>
    </row>
    <row r="9982" spans="1:9" x14ac:dyDescent="0.2">
      <c r="A9982">
        <v>2019</v>
      </c>
      <c r="B9982">
        <v>14</v>
      </c>
      <c r="C9982" t="s">
        <v>12</v>
      </c>
      <c r="D9982" t="s">
        <v>189</v>
      </c>
      <c r="E9982" t="s">
        <v>35</v>
      </c>
      <c r="F9982" t="s">
        <v>43</v>
      </c>
      <c r="G9982">
        <v>74</v>
      </c>
      <c r="H9982">
        <v>72</v>
      </c>
      <c r="I9982" t="str">
        <f>INDEX('DATA - Teams'!$C:$C,MATCH(C9982,'DATA - Teams'!$B:$B,0))</f>
        <v>LESTER</v>
      </c>
    </row>
    <row r="9983" spans="1:9" x14ac:dyDescent="0.2">
      <c r="A9983">
        <v>2019</v>
      </c>
      <c r="B9983">
        <v>14</v>
      </c>
      <c r="C9983" t="s">
        <v>12</v>
      </c>
      <c r="D9983" t="s">
        <v>450</v>
      </c>
      <c r="E9983" t="s">
        <v>35</v>
      </c>
      <c r="F9983" t="s">
        <v>38</v>
      </c>
      <c r="G9983">
        <v>112</v>
      </c>
      <c r="H9983">
        <v>119</v>
      </c>
      <c r="I9983" t="str">
        <f>INDEX('DATA - Teams'!$C:$C,MATCH(C9983,'DATA - Teams'!$B:$B,0))</f>
        <v>LESTER</v>
      </c>
    </row>
    <row r="9984" spans="1:9" x14ac:dyDescent="0.2">
      <c r="A9984">
        <v>2019</v>
      </c>
      <c r="B9984">
        <v>14</v>
      </c>
      <c r="C9984" t="s">
        <v>12</v>
      </c>
      <c r="D9984" t="s">
        <v>96</v>
      </c>
      <c r="E9984" t="s">
        <v>17</v>
      </c>
      <c r="F9984" t="s">
        <v>43</v>
      </c>
      <c r="G9984">
        <v>80</v>
      </c>
      <c r="H9984">
        <v>104</v>
      </c>
      <c r="I9984" t="str">
        <f>INDEX('DATA - Teams'!$C:$C,MATCH(C9984,'DATA - Teams'!$B:$B,0))</f>
        <v>LESTER</v>
      </c>
    </row>
    <row r="9985" spans="1:9" x14ac:dyDescent="0.2">
      <c r="A9985">
        <v>2019</v>
      </c>
      <c r="B9985">
        <v>14</v>
      </c>
      <c r="C9985" t="s">
        <v>12</v>
      </c>
      <c r="D9985" t="s">
        <v>118</v>
      </c>
      <c r="E9985" t="s">
        <v>17</v>
      </c>
      <c r="F9985" t="s">
        <v>41</v>
      </c>
      <c r="G9985">
        <v>111</v>
      </c>
      <c r="H9985">
        <v>114</v>
      </c>
      <c r="I9985" t="str">
        <f>INDEX('DATA - Teams'!$C:$C,MATCH(C9985,'DATA - Teams'!$B:$B,0))</f>
        <v>LESTER</v>
      </c>
    </row>
    <row r="9986" spans="1:9" x14ac:dyDescent="0.2">
      <c r="A9986">
        <v>2019</v>
      </c>
      <c r="B9986">
        <v>14</v>
      </c>
      <c r="C9986" t="s">
        <v>12</v>
      </c>
      <c r="D9986" t="s">
        <v>381</v>
      </c>
      <c r="E9986" t="s">
        <v>28</v>
      </c>
      <c r="F9986" t="s">
        <v>59</v>
      </c>
      <c r="G9986">
        <v>70</v>
      </c>
      <c r="H9986">
        <v>0</v>
      </c>
      <c r="I9986" t="str">
        <f>INDEX('DATA - Teams'!$C:$C,MATCH(C9986,'DATA - Teams'!$B:$B,0))</f>
        <v>LESTER</v>
      </c>
    </row>
    <row r="9987" spans="1:9" x14ac:dyDescent="0.2">
      <c r="A9987">
        <v>2019</v>
      </c>
      <c r="B9987">
        <v>14</v>
      </c>
      <c r="C9987" t="s">
        <v>12</v>
      </c>
      <c r="D9987" t="s">
        <v>206</v>
      </c>
      <c r="E9987" t="s">
        <v>28</v>
      </c>
      <c r="F9987" t="s">
        <v>59</v>
      </c>
      <c r="G9987">
        <v>111</v>
      </c>
      <c r="H9987">
        <v>0</v>
      </c>
      <c r="I9987" t="str">
        <f>INDEX('DATA - Teams'!$C:$C,MATCH(C9987,'DATA - Teams'!$B:$B,0))</f>
        <v>LESTER</v>
      </c>
    </row>
    <row r="9988" spans="1:9" x14ac:dyDescent="0.2">
      <c r="A9988">
        <v>2019</v>
      </c>
      <c r="B9988">
        <v>14</v>
      </c>
      <c r="C9988" t="s">
        <v>12</v>
      </c>
      <c r="D9988" t="s">
        <v>266</v>
      </c>
      <c r="E9988" t="s">
        <v>16</v>
      </c>
      <c r="F9988" t="s">
        <v>59</v>
      </c>
      <c r="G9988">
        <v>109</v>
      </c>
      <c r="H9988">
        <v>0</v>
      </c>
      <c r="I9988" t="str">
        <f>INDEX('DATA - Teams'!$C:$C,MATCH(C9988,'DATA - Teams'!$B:$B,0))</f>
        <v>LESTER</v>
      </c>
    </row>
    <row r="9989" spans="1:9" x14ac:dyDescent="0.2">
      <c r="A9989">
        <v>2019</v>
      </c>
      <c r="B9989">
        <v>14</v>
      </c>
      <c r="C9989" t="s">
        <v>12</v>
      </c>
      <c r="D9989" t="s">
        <v>255</v>
      </c>
      <c r="E9989" t="s">
        <v>27</v>
      </c>
      <c r="F9989" t="s">
        <v>59</v>
      </c>
      <c r="G9989">
        <v>86</v>
      </c>
      <c r="H9989">
        <v>0</v>
      </c>
      <c r="I9989" t="str">
        <f>INDEX('DATA - Teams'!$C:$C,MATCH(C9989,'DATA - Teams'!$B:$B,0))</f>
        <v>LESTER</v>
      </c>
    </row>
    <row r="9990" spans="1:9" x14ac:dyDescent="0.2">
      <c r="A9990">
        <v>2019</v>
      </c>
      <c r="B9990">
        <v>14</v>
      </c>
      <c r="C9990" t="s">
        <v>30</v>
      </c>
      <c r="D9990" t="s">
        <v>359</v>
      </c>
      <c r="E9990" t="s">
        <v>10</v>
      </c>
      <c r="F9990" t="s">
        <v>43</v>
      </c>
      <c r="G9990">
        <v>87</v>
      </c>
      <c r="H9990">
        <v>46</v>
      </c>
      <c r="I9990" t="str">
        <f>INDEX('DATA - Teams'!$C:$C,MATCH(C9990,'DATA - Teams'!$B:$B,0))</f>
        <v>GARTER</v>
      </c>
    </row>
    <row r="9991" spans="1:9" x14ac:dyDescent="0.2">
      <c r="A9991">
        <v>2019</v>
      </c>
      <c r="B9991">
        <v>14</v>
      </c>
      <c r="C9991" t="s">
        <v>30</v>
      </c>
      <c r="D9991" t="s">
        <v>521</v>
      </c>
      <c r="E9991" t="s">
        <v>10</v>
      </c>
      <c r="F9991" t="s">
        <v>38</v>
      </c>
      <c r="G9991">
        <v>63</v>
      </c>
      <c r="H9991">
        <v>44</v>
      </c>
      <c r="I9991" t="str">
        <f>INDEX('DATA - Teams'!$C:$C,MATCH(C9991,'DATA - Teams'!$B:$B,0))</f>
        <v>GARTER</v>
      </c>
    </row>
    <row r="9992" spans="1:9" x14ac:dyDescent="0.2">
      <c r="A9992">
        <v>2019</v>
      </c>
      <c r="B9992">
        <v>14</v>
      </c>
      <c r="C9992" t="s">
        <v>30</v>
      </c>
      <c r="D9992" t="s">
        <v>209</v>
      </c>
      <c r="E9992" t="s">
        <v>10</v>
      </c>
      <c r="F9992" t="s">
        <v>41</v>
      </c>
      <c r="G9992">
        <v>109</v>
      </c>
      <c r="H9992">
        <v>104</v>
      </c>
      <c r="I9992" t="str">
        <f>INDEX('DATA - Teams'!$C:$C,MATCH(C9992,'DATA - Teams'!$B:$B,0))</f>
        <v>GARTER</v>
      </c>
    </row>
    <row r="9993" spans="1:9" x14ac:dyDescent="0.2">
      <c r="A9993">
        <v>2019</v>
      </c>
      <c r="B9993">
        <v>14</v>
      </c>
      <c r="C9993" t="s">
        <v>30</v>
      </c>
      <c r="D9993" t="s">
        <v>131</v>
      </c>
      <c r="E9993" t="s">
        <v>32</v>
      </c>
      <c r="F9993" t="s">
        <v>38</v>
      </c>
      <c r="G9993">
        <v>86</v>
      </c>
      <c r="H9993">
        <v>0</v>
      </c>
      <c r="I9993" t="str">
        <f>INDEX('DATA - Teams'!$C:$C,MATCH(C9993,'DATA - Teams'!$B:$B,0))</f>
        <v>GARTER</v>
      </c>
    </row>
    <row r="9994" spans="1:9" x14ac:dyDescent="0.2">
      <c r="A9994">
        <v>2019</v>
      </c>
      <c r="B9994">
        <v>14</v>
      </c>
      <c r="C9994" t="s">
        <v>30</v>
      </c>
      <c r="D9994" t="s">
        <v>1336</v>
      </c>
      <c r="E9994" t="s">
        <v>21</v>
      </c>
      <c r="F9994" t="s">
        <v>38</v>
      </c>
      <c r="G9994">
        <v>78</v>
      </c>
      <c r="H9994">
        <v>75</v>
      </c>
      <c r="I9994" t="str">
        <f>INDEX('DATA - Teams'!$C:$C,MATCH(C9994,'DATA - Teams'!$B:$B,0))</f>
        <v>GARTER</v>
      </c>
    </row>
    <row r="9995" spans="1:9" x14ac:dyDescent="0.2">
      <c r="A9995">
        <v>2019</v>
      </c>
      <c r="B9995">
        <v>14</v>
      </c>
      <c r="C9995" t="s">
        <v>30</v>
      </c>
      <c r="D9995" t="s">
        <v>433</v>
      </c>
      <c r="E9995" t="s">
        <v>21</v>
      </c>
      <c r="F9995" t="s">
        <v>38</v>
      </c>
      <c r="G9995">
        <v>90</v>
      </c>
      <c r="H9995">
        <v>71</v>
      </c>
      <c r="I9995" t="str">
        <f>INDEX('DATA - Teams'!$C:$C,MATCH(C9995,'DATA - Teams'!$B:$B,0))</f>
        <v>GARTER</v>
      </c>
    </row>
    <row r="9996" spans="1:9" x14ac:dyDescent="0.2">
      <c r="A9996">
        <v>2019</v>
      </c>
      <c r="B9996">
        <v>14</v>
      </c>
      <c r="C9996" t="s">
        <v>30</v>
      </c>
      <c r="D9996" t="s">
        <v>325</v>
      </c>
      <c r="E9996" t="s">
        <v>21</v>
      </c>
      <c r="F9996" t="s">
        <v>41</v>
      </c>
      <c r="G9996">
        <v>86</v>
      </c>
      <c r="H9996">
        <v>96</v>
      </c>
      <c r="I9996" t="str">
        <f>INDEX('DATA - Teams'!$C:$C,MATCH(C9996,'DATA - Teams'!$B:$B,0))</f>
        <v>GARTER</v>
      </c>
    </row>
    <row r="9997" spans="1:9" x14ac:dyDescent="0.2">
      <c r="A9997">
        <v>2019</v>
      </c>
      <c r="B9997">
        <v>14</v>
      </c>
      <c r="C9997" t="s">
        <v>30</v>
      </c>
      <c r="D9997" t="s">
        <v>261</v>
      </c>
      <c r="E9997" t="s">
        <v>36</v>
      </c>
      <c r="F9997" t="s">
        <v>43</v>
      </c>
      <c r="G9997">
        <v>94</v>
      </c>
      <c r="H9997">
        <v>132</v>
      </c>
      <c r="I9997" t="str">
        <f>INDEX('DATA - Teams'!$C:$C,MATCH(C9997,'DATA - Teams'!$B:$B,0))</f>
        <v>GARTER</v>
      </c>
    </row>
    <row r="9998" spans="1:9" x14ac:dyDescent="0.2">
      <c r="A9998">
        <v>2019</v>
      </c>
      <c r="B9998">
        <v>14</v>
      </c>
      <c r="C9998" t="s">
        <v>30</v>
      </c>
      <c r="D9998" t="s">
        <v>346</v>
      </c>
      <c r="E9998" t="s">
        <v>36</v>
      </c>
      <c r="F9998" t="s">
        <v>41</v>
      </c>
      <c r="G9998">
        <v>98</v>
      </c>
      <c r="H9998">
        <v>86</v>
      </c>
      <c r="I9998" t="str">
        <f>INDEX('DATA - Teams'!$C:$C,MATCH(C9998,'DATA - Teams'!$B:$B,0))</f>
        <v>GARTER</v>
      </c>
    </row>
    <row r="9999" spans="1:9" x14ac:dyDescent="0.2">
      <c r="A9999">
        <v>2019</v>
      </c>
      <c r="B9999">
        <v>14</v>
      </c>
      <c r="C9999" t="s">
        <v>30</v>
      </c>
      <c r="D9999" t="s">
        <v>276</v>
      </c>
      <c r="E9999" t="s">
        <v>36</v>
      </c>
      <c r="F9999" t="s">
        <v>43</v>
      </c>
      <c r="G9999">
        <v>133</v>
      </c>
      <c r="H9999">
        <v>100</v>
      </c>
      <c r="I9999" t="str">
        <f>INDEX('DATA - Teams'!$C:$C,MATCH(C9999,'DATA - Teams'!$B:$B,0))</f>
        <v>GARTER</v>
      </c>
    </row>
    <row r="10000" spans="1:9" x14ac:dyDescent="0.2">
      <c r="A10000">
        <v>2019</v>
      </c>
      <c r="B10000">
        <v>14</v>
      </c>
      <c r="C10000" t="s">
        <v>30</v>
      </c>
      <c r="D10000" t="s">
        <v>81</v>
      </c>
      <c r="E10000" t="s">
        <v>31</v>
      </c>
      <c r="F10000" t="s">
        <v>41</v>
      </c>
      <c r="G10000">
        <v>99</v>
      </c>
      <c r="H10000">
        <v>0</v>
      </c>
      <c r="I10000" t="str">
        <f>INDEX('DATA - Teams'!$C:$C,MATCH(C10000,'DATA - Teams'!$B:$B,0))</f>
        <v>GARTER</v>
      </c>
    </row>
    <row r="10001" spans="1:9" x14ac:dyDescent="0.2">
      <c r="A10001">
        <v>2019</v>
      </c>
      <c r="B10001">
        <v>14</v>
      </c>
      <c r="C10001" t="s">
        <v>30</v>
      </c>
      <c r="D10001" t="s">
        <v>271</v>
      </c>
      <c r="E10001" t="s">
        <v>33</v>
      </c>
      <c r="F10001" t="s">
        <v>41</v>
      </c>
      <c r="G10001">
        <v>99</v>
      </c>
      <c r="H10001">
        <v>71</v>
      </c>
      <c r="I10001" t="str">
        <f>INDEX('DATA - Teams'!$C:$C,MATCH(C10001,'DATA - Teams'!$B:$B,0))</f>
        <v>GARTER</v>
      </c>
    </row>
    <row r="10002" spans="1:9" x14ac:dyDescent="0.2">
      <c r="A10002">
        <v>2019</v>
      </c>
      <c r="B10002">
        <v>14</v>
      </c>
      <c r="C10002" t="s">
        <v>30</v>
      </c>
      <c r="D10002" t="s">
        <v>1362</v>
      </c>
      <c r="E10002" t="s">
        <v>33</v>
      </c>
      <c r="F10002" t="s">
        <v>43</v>
      </c>
      <c r="G10002">
        <v>70</v>
      </c>
      <c r="H10002">
        <v>67</v>
      </c>
      <c r="I10002" t="str">
        <f>INDEX('DATA - Teams'!$C:$C,MATCH(C10002,'DATA - Teams'!$B:$B,0))</f>
        <v>GARTER</v>
      </c>
    </row>
    <row r="10003" spans="1:9" x14ac:dyDescent="0.2">
      <c r="A10003">
        <v>2019</v>
      </c>
      <c r="B10003">
        <v>14</v>
      </c>
      <c r="C10003" t="s">
        <v>30</v>
      </c>
      <c r="D10003" t="s">
        <v>310</v>
      </c>
      <c r="E10003" t="s">
        <v>16</v>
      </c>
      <c r="F10003" t="s">
        <v>41</v>
      </c>
      <c r="G10003">
        <v>89</v>
      </c>
      <c r="H10003">
        <v>49</v>
      </c>
      <c r="I10003" t="str">
        <f>INDEX('DATA - Teams'!$C:$C,MATCH(C10003,'DATA - Teams'!$B:$B,0))</f>
        <v>GARTER</v>
      </c>
    </row>
    <row r="10004" spans="1:9" x14ac:dyDescent="0.2">
      <c r="A10004">
        <v>2019</v>
      </c>
      <c r="B10004">
        <v>14</v>
      </c>
      <c r="C10004" t="s">
        <v>30</v>
      </c>
      <c r="D10004" t="s">
        <v>344</v>
      </c>
      <c r="E10004" t="s">
        <v>16</v>
      </c>
      <c r="F10004" t="s">
        <v>43</v>
      </c>
      <c r="G10004">
        <v>89</v>
      </c>
      <c r="H10004">
        <v>80</v>
      </c>
      <c r="I10004" t="str">
        <f>INDEX('DATA - Teams'!$C:$C,MATCH(C10004,'DATA - Teams'!$B:$B,0))</f>
        <v>GARTER</v>
      </c>
    </row>
    <row r="10005" spans="1:9" x14ac:dyDescent="0.2">
      <c r="A10005">
        <v>2019</v>
      </c>
      <c r="B10005">
        <v>14</v>
      </c>
      <c r="C10005" t="s">
        <v>30</v>
      </c>
      <c r="D10005" t="s">
        <v>135</v>
      </c>
      <c r="E10005" t="s">
        <v>22</v>
      </c>
      <c r="F10005" t="s">
        <v>38</v>
      </c>
      <c r="G10005">
        <v>90</v>
      </c>
      <c r="H10005">
        <v>0</v>
      </c>
      <c r="I10005" t="str">
        <f>INDEX('DATA - Teams'!$C:$C,MATCH(C10005,'DATA - Teams'!$B:$B,0))</f>
        <v>GARTER</v>
      </c>
    </row>
    <row r="10006" spans="1:9" x14ac:dyDescent="0.2">
      <c r="A10006">
        <v>2019</v>
      </c>
      <c r="B10006">
        <v>14</v>
      </c>
      <c r="C10006" t="s">
        <v>30</v>
      </c>
      <c r="D10006" t="s">
        <v>108</v>
      </c>
      <c r="E10006" t="s">
        <v>18</v>
      </c>
      <c r="F10006" t="s">
        <v>41</v>
      </c>
      <c r="G10006">
        <v>95</v>
      </c>
      <c r="H10006">
        <v>112</v>
      </c>
      <c r="I10006" t="str">
        <f>INDEX('DATA - Teams'!$C:$C,MATCH(C10006,'DATA - Teams'!$B:$B,0))</f>
        <v>GARTER</v>
      </c>
    </row>
    <row r="10007" spans="1:9" x14ac:dyDescent="0.2">
      <c r="A10007">
        <v>2019</v>
      </c>
      <c r="B10007">
        <v>14</v>
      </c>
      <c r="C10007" t="s">
        <v>30</v>
      </c>
      <c r="D10007" t="s">
        <v>327</v>
      </c>
      <c r="E10007" t="s">
        <v>17</v>
      </c>
      <c r="F10007" t="s">
        <v>52</v>
      </c>
      <c r="G10007">
        <v>141</v>
      </c>
      <c r="H10007">
        <v>151</v>
      </c>
      <c r="I10007" t="str">
        <f>INDEX('DATA - Teams'!$C:$C,MATCH(C10007,'DATA - Teams'!$B:$B,0))</f>
        <v>GARTER</v>
      </c>
    </row>
    <row r="10008" spans="1:9" x14ac:dyDescent="0.2">
      <c r="A10008">
        <v>2019</v>
      </c>
      <c r="B10008">
        <v>14</v>
      </c>
      <c r="C10008" t="s">
        <v>30</v>
      </c>
      <c r="D10008" t="s">
        <v>226</v>
      </c>
      <c r="E10008" t="s">
        <v>32</v>
      </c>
      <c r="F10008" t="s">
        <v>59</v>
      </c>
      <c r="G10008">
        <v>81</v>
      </c>
      <c r="H10008">
        <v>0</v>
      </c>
      <c r="I10008" t="str">
        <f>INDEX('DATA - Teams'!$C:$C,MATCH(C10008,'DATA - Teams'!$B:$B,0))</f>
        <v>GARTER</v>
      </c>
    </row>
    <row r="10009" spans="1:9" x14ac:dyDescent="0.2">
      <c r="A10009">
        <v>2019</v>
      </c>
      <c r="B10009">
        <v>14</v>
      </c>
      <c r="C10009" t="s">
        <v>30</v>
      </c>
      <c r="D10009" t="s">
        <v>357</v>
      </c>
      <c r="E10009" t="s">
        <v>32</v>
      </c>
      <c r="F10009" t="s">
        <v>59</v>
      </c>
      <c r="G10009">
        <v>83</v>
      </c>
      <c r="H10009">
        <v>0</v>
      </c>
      <c r="I10009" t="str">
        <f>INDEX('DATA - Teams'!$C:$C,MATCH(C10009,'DATA - Teams'!$B:$B,0))</f>
        <v>GARTER</v>
      </c>
    </row>
    <row r="10010" spans="1:9" x14ac:dyDescent="0.2">
      <c r="A10010">
        <v>2019</v>
      </c>
      <c r="B10010">
        <v>14</v>
      </c>
      <c r="C10010" t="s">
        <v>30</v>
      </c>
      <c r="D10010" t="s">
        <v>175</v>
      </c>
      <c r="E10010" t="s">
        <v>28</v>
      </c>
      <c r="F10010" t="s">
        <v>59</v>
      </c>
      <c r="G10010">
        <v>104</v>
      </c>
      <c r="H10010">
        <v>0</v>
      </c>
      <c r="I10010" t="str">
        <f>INDEX('DATA - Teams'!$C:$C,MATCH(C10010,'DATA - Teams'!$B:$B,0))</f>
        <v>GARTER</v>
      </c>
    </row>
    <row r="10011" spans="1:9" x14ac:dyDescent="0.2">
      <c r="A10011">
        <v>2019</v>
      </c>
      <c r="B10011">
        <v>14</v>
      </c>
      <c r="C10011" t="s">
        <v>30</v>
      </c>
      <c r="D10011" t="s">
        <v>320</v>
      </c>
      <c r="E10011" t="s">
        <v>14</v>
      </c>
      <c r="F10011" t="s">
        <v>59</v>
      </c>
      <c r="G10011">
        <v>85</v>
      </c>
      <c r="H10011">
        <v>0</v>
      </c>
      <c r="I10011" t="str">
        <f>INDEX('DATA - Teams'!$C:$C,MATCH(C10011,'DATA - Teams'!$B:$B,0))</f>
        <v>GARTER</v>
      </c>
    </row>
    <row r="10012" spans="1:9" x14ac:dyDescent="0.2">
      <c r="A10012">
        <v>2019</v>
      </c>
      <c r="B10012">
        <v>14</v>
      </c>
      <c r="C10012" t="s">
        <v>427</v>
      </c>
      <c r="D10012" t="s">
        <v>318</v>
      </c>
      <c r="E10012" t="s">
        <v>20</v>
      </c>
      <c r="F10012" t="s">
        <v>43</v>
      </c>
      <c r="G10012">
        <v>83</v>
      </c>
      <c r="H10012">
        <v>64</v>
      </c>
      <c r="I10012" t="str">
        <f>INDEX('DATA - Teams'!$C:$C,MATCH(C10012,'DATA - Teams'!$B:$B,0))</f>
        <v>MELONS</v>
      </c>
    </row>
    <row r="10013" spans="1:9" x14ac:dyDescent="0.2">
      <c r="A10013">
        <v>2019</v>
      </c>
      <c r="B10013">
        <v>14</v>
      </c>
      <c r="C10013" t="s">
        <v>427</v>
      </c>
      <c r="D10013" t="s">
        <v>155</v>
      </c>
      <c r="E10013" t="s">
        <v>20</v>
      </c>
      <c r="F10013" t="s">
        <v>38</v>
      </c>
      <c r="G10013">
        <v>86</v>
      </c>
      <c r="H10013">
        <v>39</v>
      </c>
      <c r="I10013" t="str">
        <f>INDEX('DATA - Teams'!$C:$C,MATCH(C10013,'DATA - Teams'!$B:$B,0))</f>
        <v>MELONS</v>
      </c>
    </row>
    <row r="10014" spans="1:9" x14ac:dyDescent="0.2">
      <c r="A10014">
        <v>2019</v>
      </c>
      <c r="B10014">
        <v>14</v>
      </c>
      <c r="C10014" t="s">
        <v>427</v>
      </c>
      <c r="D10014" t="s">
        <v>207</v>
      </c>
      <c r="E10014" t="s">
        <v>20</v>
      </c>
      <c r="F10014" t="s">
        <v>41</v>
      </c>
      <c r="G10014">
        <v>88</v>
      </c>
      <c r="H10014">
        <v>100</v>
      </c>
      <c r="I10014" t="str">
        <f>INDEX('DATA - Teams'!$C:$C,MATCH(C10014,'DATA - Teams'!$B:$B,0))</f>
        <v>MELONS</v>
      </c>
    </row>
    <row r="10015" spans="1:9" x14ac:dyDescent="0.2">
      <c r="A10015">
        <v>2019</v>
      </c>
      <c r="B10015">
        <v>14</v>
      </c>
      <c r="C10015" t="s">
        <v>427</v>
      </c>
      <c r="D10015" t="s">
        <v>60</v>
      </c>
      <c r="E10015" t="s">
        <v>21</v>
      </c>
      <c r="F10015" t="s">
        <v>41</v>
      </c>
      <c r="G10015">
        <v>90</v>
      </c>
      <c r="H10015">
        <v>87</v>
      </c>
      <c r="I10015" t="str">
        <f>INDEX('DATA - Teams'!$C:$C,MATCH(C10015,'DATA - Teams'!$B:$B,0))</f>
        <v>MELONS</v>
      </c>
    </row>
    <row r="10016" spans="1:9" x14ac:dyDescent="0.2">
      <c r="A10016">
        <v>2019</v>
      </c>
      <c r="B10016">
        <v>14</v>
      </c>
      <c r="C10016" t="s">
        <v>427</v>
      </c>
      <c r="D10016" t="s">
        <v>284</v>
      </c>
      <c r="E10016" t="s">
        <v>13</v>
      </c>
      <c r="F10016" t="s">
        <v>43</v>
      </c>
      <c r="G10016">
        <v>86</v>
      </c>
      <c r="H10016">
        <v>81</v>
      </c>
      <c r="I10016" t="str">
        <f>INDEX('DATA - Teams'!$C:$C,MATCH(C10016,'DATA - Teams'!$B:$B,0))</f>
        <v>MELONS</v>
      </c>
    </row>
    <row r="10017" spans="1:9" x14ac:dyDescent="0.2">
      <c r="A10017">
        <v>2019</v>
      </c>
      <c r="B10017">
        <v>14</v>
      </c>
      <c r="C10017" t="s">
        <v>427</v>
      </c>
      <c r="D10017" t="s">
        <v>263</v>
      </c>
      <c r="E10017" t="s">
        <v>13</v>
      </c>
      <c r="F10017" t="s">
        <v>41</v>
      </c>
      <c r="G10017">
        <v>99</v>
      </c>
      <c r="H10017">
        <v>148</v>
      </c>
      <c r="I10017" t="str">
        <f>INDEX('DATA - Teams'!$C:$C,MATCH(C10017,'DATA - Teams'!$B:$B,0))</f>
        <v>MELONS</v>
      </c>
    </row>
    <row r="10018" spans="1:9" x14ac:dyDescent="0.2">
      <c r="A10018">
        <v>2019</v>
      </c>
      <c r="B10018">
        <v>14</v>
      </c>
      <c r="C10018" t="s">
        <v>427</v>
      </c>
      <c r="D10018" t="s">
        <v>242</v>
      </c>
      <c r="E10018" t="s">
        <v>36</v>
      </c>
      <c r="F10018" t="s">
        <v>38</v>
      </c>
      <c r="G10018">
        <v>62</v>
      </c>
      <c r="H10018">
        <v>52</v>
      </c>
      <c r="I10018" t="str">
        <f>INDEX('DATA - Teams'!$C:$C,MATCH(C10018,'DATA - Teams'!$B:$B,0))</f>
        <v>MELONS</v>
      </c>
    </row>
    <row r="10019" spans="1:9" x14ac:dyDescent="0.2">
      <c r="A10019">
        <v>2019</v>
      </c>
      <c r="B10019">
        <v>14</v>
      </c>
      <c r="C10019" t="s">
        <v>427</v>
      </c>
      <c r="D10019" t="s">
        <v>428</v>
      </c>
      <c r="E10019" t="s">
        <v>33</v>
      </c>
      <c r="F10019" t="s">
        <v>38</v>
      </c>
      <c r="G10019">
        <v>76</v>
      </c>
      <c r="H10019">
        <v>64</v>
      </c>
      <c r="I10019" t="str">
        <f>INDEX('DATA - Teams'!$C:$C,MATCH(C10019,'DATA - Teams'!$B:$B,0))</f>
        <v>MELONS</v>
      </c>
    </row>
    <row r="10020" spans="1:9" x14ac:dyDescent="0.2">
      <c r="A10020">
        <v>2019</v>
      </c>
      <c r="B10020">
        <v>14</v>
      </c>
      <c r="C10020" t="s">
        <v>427</v>
      </c>
      <c r="D10020" t="s">
        <v>387</v>
      </c>
      <c r="E10020" t="s">
        <v>33</v>
      </c>
      <c r="F10020" t="s">
        <v>41</v>
      </c>
      <c r="G10020">
        <v>82</v>
      </c>
      <c r="H10020">
        <v>96</v>
      </c>
      <c r="I10020" t="str">
        <f>INDEX('DATA - Teams'!$C:$C,MATCH(C10020,'DATA - Teams'!$B:$B,0))</f>
        <v>MELONS</v>
      </c>
    </row>
    <row r="10021" spans="1:9" x14ac:dyDescent="0.2">
      <c r="A10021">
        <v>2019</v>
      </c>
      <c r="B10021">
        <v>14</v>
      </c>
      <c r="C10021" t="s">
        <v>427</v>
      </c>
      <c r="D10021" t="s">
        <v>114</v>
      </c>
      <c r="E10021" t="s">
        <v>33</v>
      </c>
      <c r="F10021" t="s">
        <v>41</v>
      </c>
      <c r="G10021">
        <v>101</v>
      </c>
      <c r="H10021">
        <v>117</v>
      </c>
      <c r="I10021" t="str">
        <f>INDEX('DATA - Teams'!$C:$C,MATCH(C10021,'DATA - Teams'!$B:$B,0))</f>
        <v>MELONS</v>
      </c>
    </row>
    <row r="10022" spans="1:9" x14ac:dyDescent="0.2">
      <c r="A10022">
        <v>2019</v>
      </c>
      <c r="B10022">
        <v>14</v>
      </c>
      <c r="C10022" t="s">
        <v>427</v>
      </c>
      <c r="D10022" t="s">
        <v>240</v>
      </c>
      <c r="E10022" t="s">
        <v>23</v>
      </c>
      <c r="F10022" t="s">
        <v>52</v>
      </c>
      <c r="G10022">
        <v>99</v>
      </c>
      <c r="H10022">
        <v>0</v>
      </c>
      <c r="I10022" t="str">
        <f>INDEX('DATA - Teams'!$C:$C,MATCH(C10022,'DATA - Teams'!$B:$B,0))</f>
        <v>MELONS</v>
      </c>
    </row>
    <row r="10023" spans="1:9" x14ac:dyDescent="0.2">
      <c r="A10023">
        <v>2019</v>
      </c>
      <c r="B10023">
        <v>14</v>
      </c>
      <c r="C10023" t="s">
        <v>427</v>
      </c>
      <c r="D10023" t="s">
        <v>409</v>
      </c>
      <c r="E10023" t="s">
        <v>16</v>
      </c>
      <c r="F10023" t="s">
        <v>43</v>
      </c>
      <c r="G10023">
        <v>94</v>
      </c>
      <c r="H10023">
        <v>110</v>
      </c>
      <c r="I10023" t="str">
        <f>INDEX('DATA - Teams'!$C:$C,MATCH(C10023,'DATA - Teams'!$B:$B,0))</f>
        <v>MELONS</v>
      </c>
    </row>
    <row r="10024" spans="1:9" x14ac:dyDescent="0.2">
      <c r="A10024">
        <v>2019</v>
      </c>
      <c r="B10024">
        <v>14</v>
      </c>
      <c r="C10024" t="s">
        <v>427</v>
      </c>
      <c r="D10024" t="s">
        <v>154</v>
      </c>
      <c r="E10024" t="s">
        <v>22</v>
      </c>
      <c r="F10024" t="s">
        <v>43</v>
      </c>
      <c r="G10024">
        <v>86</v>
      </c>
      <c r="H10024">
        <v>75</v>
      </c>
      <c r="I10024" t="str">
        <f>INDEX('DATA - Teams'!$C:$C,MATCH(C10024,'DATA - Teams'!$B:$B,0))</f>
        <v>MELONS</v>
      </c>
    </row>
    <row r="10025" spans="1:9" x14ac:dyDescent="0.2">
      <c r="A10025">
        <v>2019</v>
      </c>
      <c r="B10025">
        <v>14</v>
      </c>
      <c r="C10025" t="s">
        <v>427</v>
      </c>
      <c r="D10025" t="s">
        <v>236</v>
      </c>
      <c r="E10025" t="s">
        <v>35</v>
      </c>
      <c r="F10025" t="s">
        <v>41</v>
      </c>
      <c r="G10025">
        <v>96</v>
      </c>
      <c r="H10025">
        <v>84</v>
      </c>
      <c r="I10025" t="str">
        <f>INDEX('DATA - Teams'!$C:$C,MATCH(C10025,'DATA - Teams'!$B:$B,0))</f>
        <v>MELONS</v>
      </c>
    </row>
    <row r="10026" spans="1:9" x14ac:dyDescent="0.2">
      <c r="A10026">
        <v>2019</v>
      </c>
      <c r="B10026">
        <v>14</v>
      </c>
      <c r="C10026" t="s">
        <v>427</v>
      </c>
      <c r="D10026" t="s">
        <v>176</v>
      </c>
      <c r="E10026" t="s">
        <v>35</v>
      </c>
      <c r="F10026" t="s">
        <v>38</v>
      </c>
      <c r="G10026">
        <v>82</v>
      </c>
      <c r="H10026">
        <v>72</v>
      </c>
      <c r="I10026" t="str">
        <f>INDEX('DATA - Teams'!$C:$C,MATCH(C10026,'DATA - Teams'!$B:$B,0))</f>
        <v>MELONS</v>
      </c>
    </row>
    <row r="10027" spans="1:9" x14ac:dyDescent="0.2">
      <c r="A10027">
        <v>2019</v>
      </c>
      <c r="B10027">
        <v>14</v>
      </c>
      <c r="C10027" t="s">
        <v>427</v>
      </c>
      <c r="D10027" t="s">
        <v>140</v>
      </c>
      <c r="E10027" t="s">
        <v>35</v>
      </c>
      <c r="F10027" t="s">
        <v>38</v>
      </c>
      <c r="G10027">
        <v>57</v>
      </c>
      <c r="H10027">
        <v>28</v>
      </c>
      <c r="I10027" t="str">
        <f>INDEX('DATA - Teams'!$C:$C,MATCH(C10027,'DATA - Teams'!$B:$B,0))</f>
        <v>MELONS</v>
      </c>
    </row>
    <row r="10028" spans="1:9" x14ac:dyDescent="0.2">
      <c r="A10028">
        <v>2019</v>
      </c>
      <c r="B10028">
        <v>14</v>
      </c>
      <c r="C10028" t="s">
        <v>427</v>
      </c>
      <c r="D10028" t="s">
        <v>329</v>
      </c>
      <c r="E10028" t="s">
        <v>18</v>
      </c>
      <c r="F10028" t="s">
        <v>41</v>
      </c>
      <c r="G10028">
        <v>107</v>
      </c>
      <c r="H10028">
        <v>79</v>
      </c>
      <c r="I10028" t="str">
        <f>INDEX('DATA - Teams'!$C:$C,MATCH(C10028,'DATA - Teams'!$B:$B,0))</f>
        <v>MELONS</v>
      </c>
    </row>
    <row r="10029" spans="1:9" x14ac:dyDescent="0.2">
      <c r="A10029">
        <v>2019</v>
      </c>
      <c r="B10029">
        <v>14</v>
      </c>
      <c r="C10029" t="s">
        <v>427</v>
      </c>
      <c r="D10029" t="s">
        <v>341</v>
      </c>
      <c r="E10029" t="s">
        <v>24</v>
      </c>
      <c r="F10029" t="s">
        <v>43</v>
      </c>
      <c r="G10029">
        <v>96</v>
      </c>
      <c r="H10029">
        <v>64</v>
      </c>
      <c r="I10029" t="str">
        <f>INDEX('DATA - Teams'!$C:$C,MATCH(C10029,'DATA - Teams'!$B:$B,0))</f>
        <v>MELONS</v>
      </c>
    </row>
    <row r="10030" spans="1:9" x14ac:dyDescent="0.2">
      <c r="A10030">
        <v>2019</v>
      </c>
      <c r="B10030">
        <v>14</v>
      </c>
      <c r="C10030" t="s">
        <v>427</v>
      </c>
      <c r="D10030" t="s">
        <v>188</v>
      </c>
      <c r="E10030" t="s">
        <v>32</v>
      </c>
      <c r="F10030" t="s">
        <v>59</v>
      </c>
      <c r="G10030">
        <v>112</v>
      </c>
      <c r="H10030">
        <v>0</v>
      </c>
      <c r="I10030" t="str">
        <f>INDEX('DATA - Teams'!$C:$C,MATCH(C10030,'DATA - Teams'!$B:$B,0))</f>
        <v>MELONS</v>
      </c>
    </row>
    <row r="10031" spans="1:9" x14ac:dyDescent="0.2">
      <c r="A10031">
        <v>2019</v>
      </c>
      <c r="B10031">
        <v>14</v>
      </c>
      <c r="C10031" t="s">
        <v>427</v>
      </c>
      <c r="D10031" t="s">
        <v>401</v>
      </c>
      <c r="E10031" t="s">
        <v>13</v>
      </c>
      <c r="F10031" t="s">
        <v>59</v>
      </c>
      <c r="G10031">
        <v>59</v>
      </c>
      <c r="H10031">
        <v>95</v>
      </c>
      <c r="I10031" t="str">
        <f>INDEX('DATA - Teams'!$C:$C,MATCH(C10031,'DATA - Teams'!$B:$B,0))</f>
        <v>MELONS</v>
      </c>
    </row>
    <row r="10032" spans="1:9" x14ac:dyDescent="0.2">
      <c r="A10032">
        <v>2019</v>
      </c>
      <c r="B10032">
        <v>14</v>
      </c>
      <c r="C10032" t="s">
        <v>427</v>
      </c>
      <c r="D10032" t="s">
        <v>282</v>
      </c>
      <c r="E10032" t="s">
        <v>14</v>
      </c>
      <c r="F10032" t="s">
        <v>59</v>
      </c>
      <c r="G10032">
        <v>106</v>
      </c>
      <c r="H10032">
        <v>0</v>
      </c>
      <c r="I10032" t="str">
        <f>INDEX('DATA - Teams'!$C:$C,MATCH(C10032,'DATA - Teams'!$B:$B,0))</f>
        <v>MELONS</v>
      </c>
    </row>
    <row r="10033" spans="1:9" x14ac:dyDescent="0.2">
      <c r="A10033">
        <v>2019</v>
      </c>
      <c r="B10033">
        <v>14</v>
      </c>
      <c r="C10033" t="s">
        <v>427</v>
      </c>
      <c r="D10033" t="s">
        <v>342</v>
      </c>
      <c r="E10033" t="s">
        <v>27</v>
      </c>
      <c r="F10033" t="s">
        <v>59</v>
      </c>
      <c r="G10033">
        <v>100</v>
      </c>
      <c r="H10033">
        <v>0</v>
      </c>
      <c r="I10033" t="str">
        <f>INDEX('DATA - Teams'!$C:$C,MATCH(C10033,'DATA - Teams'!$B:$B,0))</f>
        <v>MELONS</v>
      </c>
    </row>
    <row r="10034" spans="1:9" x14ac:dyDescent="0.2">
      <c r="A10034">
        <v>2019</v>
      </c>
      <c r="B10034">
        <v>14</v>
      </c>
      <c r="C10034" t="s">
        <v>7</v>
      </c>
      <c r="D10034" t="s">
        <v>396</v>
      </c>
      <c r="E10034" t="s">
        <v>10</v>
      </c>
      <c r="F10034" t="s">
        <v>43</v>
      </c>
      <c r="G10034">
        <v>76</v>
      </c>
      <c r="H10034">
        <v>63</v>
      </c>
      <c r="I10034" t="str">
        <f>INDEX('DATA - Teams'!$C:$C,MATCH(C10034,'DATA - Teams'!$B:$B,0))</f>
        <v>JMERC</v>
      </c>
    </row>
    <row r="10035" spans="1:9" x14ac:dyDescent="0.2">
      <c r="A10035">
        <v>2019</v>
      </c>
      <c r="B10035">
        <v>14</v>
      </c>
      <c r="C10035" t="s">
        <v>7</v>
      </c>
      <c r="D10035" t="s">
        <v>248</v>
      </c>
      <c r="E10035" t="s">
        <v>28</v>
      </c>
      <c r="F10035" t="s">
        <v>43</v>
      </c>
      <c r="G10035">
        <v>66</v>
      </c>
      <c r="H10035">
        <v>0</v>
      </c>
      <c r="I10035" t="str">
        <f>INDEX('DATA - Teams'!$C:$C,MATCH(C10035,'DATA - Teams'!$B:$B,0))</f>
        <v>JMERC</v>
      </c>
    </row>
    <row r="10036" spans="1:9" x14ac:dyDescent="0.2">
      <c r="A10036">
        <v>2019</v>
      </c>
      <c r="B10036">
        <v>14</v>
      </c>
      <c r="C10036" t="s">
        <v>7</v>
      </c>
      <c r="D10036" t="s">
        <v>216</v>
      </c>
      <c r="E10036" t="s">
        <v>21</v>
      </c>
      <c r="F10036" t="s">
        <v>52</v>
      </c>
      <c r="G10036">
        <v>78</v>
      </c>
      <c r="H10036">
        <v>55</v>
      </c>
      <c r="I10036" t="str">
        <f>INDEX('DATA - Teams'!$C:$C,MATCH(C10036,'DATA - Teams'!$B:$B,0))</f>
        <v>JMERC</v>
      </c>
    </row>
    <row r="10037" spans="1:9" x14ac:dyDescent="0.2">
      <c r="A10037">
        <v>2019</v>
      </c>
      <c r="B10037">
        <v>14</v>
      </c>
      <c r="C10037" t="s">
        <v>7</v>
      </c>
      <c r="D10037" t="s">
        <v>197</v>
      </c>
      <c r="E10037" t="s">
        <v>21</v>
      </c>
      <c r="F10037" t="s">
        <v>41</v>
      </c>
      <c r="G10037">
        <v>89</v>
      </c>
      <c r="H10037">
        <v>96</v>
      </c>
      <c r="I10037" t="str">
        <f>INDEX('DATA - Teams'!$C:$C,MATCH(C10037,'DATA - Teams'!$B:$B,0))</f>
        <v>JMERC</v>
      </c>
    </row>
    <row r="10038" spans="1:9" x14ac:dyDescent="0.2">
      <c r="A10038">
        <v>2019</v>
      </c>
      <c r="B10038">
        <v>14</v>
      </c>
      <c r="C10038" t="s">
        <v>7</v>
      </c>
      <c r="D10038" t="s">
        <v>415</v>
      </c>
      <c r="E10038" t="s">
        <v>13</v>
      </c>
      <c r="F10038" t="s">
        <v>38</v>
      </c>
      <c r="G10038">
        <v>84</v>
      </c>
      <c r="H10038">
        <v>42</v>
      </c>
      <c r="I10038" t="str">
        <f>INDEX('DATA - Teams'!$C:$C,MATCH(C10038,'DATA - Teams'!$B:$B,0))</f>
        <v>JMERC</v>
      </c>
    </row>
    <row r="10039" spans="1:9" x14ac:dyDescent="0.2">
      <c r="A10039">
        <v>2019</v>
      </c>
      <c r="B10039">
        <v>14</v>
      </c>
      <c r="C10039" t="s">
        <v>7</v>
      </c>
      <c r="D10039" t="s">
        <v>44</v>
      </c>
      <c r="E10039" t="s">
        <v>36</v>
      </c>
      <c r="F10039" t="s">
        <v>43</v>
      </c>
      <c r="G10039">
        <v>66</v>
      </c>
      <c r="H10039">
        <v>117</v>
      </c>
      <c r="I10039" t="str">
        <f>INDEX('DATA - Teams'!$C:$C,MATCH(C10039,'DATA - Teams'!$B:$B,0))</f>
        <v>JMERC</v>
      </c>
    </row>
    <row r="10040" spans="1:9" x14ac:dyDescent="0.2">
      <c r="A10040">
        <v>2019</v>
      </c>
      <c r="B10040">
        <v>14</v>
      </c>
      <c r="C10040" t="s">
        <v>7</v>
      </c>
      <c r="D10040" t="s">
        <v>302</v>
      </c>
      <c r="E10040" t="s">
        <v>36</v>
      </c>
      <c r="F10040" t="s">
        <v>41</v>
      </c>
      <c r="G10040">
        <v>146</v>
      </c>
      <c r="H10040">
        <v>138</v>
      </c>
      <c r="I10040" t="str">
        <f>INDEX('DATA - Teams'!$C:$C,MATCH(C10040,'DATA - Teams'!$B:$B,0))</f>
        <v>JMERC</v>
      </c>
    </row>
    <row r="10041" spans="1:9" x14ac:dyDescent="0.2">
      <c r="A10041">
        <v>2019</v>
      </c>
      <c r="B10041">
        <v>14</v>
      </c>
      <c r="C10041" t="s">
        <v>7</v>
      </c>
      <c r="D10041" t="s">
        <v>291</v>
      </c>
      <c r="E10041" t="s">
        <v>36</v>
      </c>
      <c r="F10041" t="s">
        <v>38</v>
      </c>
      <c r="G10041">
        <v>87</v>
      </c>
      <c r="H10041">
        <v>90</v>
      </c>
      <c r="I10041" t="str">
        <f>INDEX('DATA - Teams'!$C:$C,MATCH(C10041,'DATA - Teams'!$B:$B,0))</f>
        <v>JMERC</v>
      </c>
    </row>
    <row r="10042" spans="1:9" x14ac:dyDescent="0.2">
      <c r="A10042">
        <v>2019</v>
      </c>
      <c r="B10042">
        <v>14</v>
      </c>
      <c r="C10042" t="s">
        <v>7</v>
      </c>
      <c r="D10042" t="s">
        <v>169</v>
      </c>
      <c r="E10042" t="s">
        <v>22</v>
      </c>
      <c r="F10042" t="s">
        <v>43</v>
      </c>
      <c r="G10042">
        <v>68</v>
      </c>
      <c r="H10042">
        <v>101</v>
      </c>
      <c r="I10042" t="str">
        <f>INDEX('DATA - Teams'!$C:$C,MATCH(C10042,'DATA - Teams'!$B:$B,0))</f>
        <v>JMERC</v>
      </c>
    </row>
    <row r="10043" spans="1:9" x14ac:dyDescent="0.2">
      <c r="A10043">
        <v>2019</v>
      </c>
      <c r="B10043">
        <v>14</v>
      </c>
      <c r="C10043" t="s">
        <v>7</v>
      </c>
      <c r="D10043" t="s">
        <v>39</v>
      </c>
      <c r="E10043" t="s">
        <v>22</v>
      </c>
      <c r="F10043" t="s">
        <v>41</v>
      </c>
      <c r="G10043">
        <v>97</v>
      </c>
      <c r="H10043">
        <v>148</v>
      </c>
      <c r="I10043" t="str">
        <f>INDEX('DATA - Teams'!$C:$C,MATCH(C10043,'DATA - Teams'!$B:$B,0))</f>
        <v>JMERC</v>
      </c>
    </row>
    <row r="10044" spans="1:9" x14ac:dyDescent="0.2">
      <c r="A10044">
        <v>2019</v>
      </c>
      <c r="B10044">
        <v>14</v>
      </c>
      <c r="C10044" t="s">
        <v>7</v>
      </c>
      <c r="D10044" t="s">
        <v>1363</v>
      </c>
      <c r="E10044" t="s">
        <v>22</v>
      </c>
      <c r="F10044" t="s">
        <v>38</v>
      </c>
      <c r="G10044">
        <v>69</v>
      </c>
      <c r="H10044">
        <v>85</v>
      </c>
      <c r="I10044" t="str">
        <f>INDEX('DATA - Teams'!$C:$C,MATCH(C10044,'DATA - Teams'!$B:$B,0))</f>
        <v>JMERC</v>
      </c>
    </row>
    <row r="10045" spans="1:9" x14ac:dyDescent="0.2">
      <c r="A10045">
        <v>2019</v>
      </c>
      <c r="B10045">
        <v>14</v>
      </c>
      <c r="C10045" t="s">
        <v>7</v>
      </c>
      <c r="D10045" t="s">
        <v>179</v>
      </c>
      <c r="E10045" t="s">
        <v>35</v>
      </c>
      <c r="F10045" t="s">
        <v>38</v>
      </c>
      <c r="G10045">
        <v>86</v>
      </c>
      <c r="H10045">
        <v>91</v>
      </c>
      <c r="I10045" t="str">
        <f>INDEX('DATA - Teams'!$C:$C,MATCH(C10045,'DATA - Teams'!$B:$B,0))</f>
        <v>JMERC</v>
      </c>
    </row>
    <row r="10046" spans="1:9" x14ac:dyDescent="0.2">
      <c r="A10046">
        <v>2019</v>
      </c>
      <c r="B10046">
        <v>14</v>
      </c>
      <c r="C10046" t="s">
        <v>7</v>
      </c>
      <c r="D10046" t="s">
        <v>336</v>
      </c>
      <c r="E10046" t="s">
        <v>18</v>
      </c>
      <c r="F10046" t="s">
        <v>38</v>
      </c>
      <c r="G10046">
        <v>81</v>
      </c>
      <c r="H10046">
        <v>89</v>
      </c>
      <c r="I10046" t="str">
        <f>INDEX('DATA - Teams'!$C:$C,MATCH(C10046,'DATA - Teams'!$B:$B,0))</f>
        <v>JMERC</v>
      </c>
    </row>
    <row r="10047" spans="1:9" x14ac:dyDescent="0.2">
      <c r="A10047">
        <v>2019</v>
      </c>
      <c r="B10047">
        <v>14</v>
      </c>
      <c r="C10047" t="s">
        <v>7</v>
      </c>
      <c r="D10047" t="s">
        <v>445</v>
      </c>
      <c r="E10047" t="s">
        <v>18</v>
      </c>
      <c r="F10047" t="s">
        <v>41</v>
      </c>
      <c r="G10047">
        <v>83</v>
      </c>
      <c r="H10047">
        <v>73</v>
      </c>
      <c r="I10047" t="str">
        <f>INDEX('DATA - Teams'!$C:$C,MATCH(C10047,'DATA - Teams'!$B:$B,0))</f>
        <v>JMERC</v>
      </c>
    </row>
    <row r="10048" spans="1:9" x14ac:dyDescent="0.2">
      <c r="A10048">
        <v>2019</v>
      </c>
      <c r="B10048">
        <v>14</v>
      </c>
      <c r="C10048" t="s">
        <v>7</v>
      </c>
      <c r="D10048" t="s">
        <v>316</v>
      </c>
      <c r="E10048" t="s">
        <v>17</v>
      </c>
      <c r="F10048" t="s">
        <v>41</v>
      </c>
      <c r="G10048">
        <v>85</v>
      </c>
      <c r="H10048">
        <v>101</v>
      </c>
      <c r="I10048" t="str">
        <f>INDEX('DATA - Teams'!$C:$C,MATCH(C10048,'DATA - Teams'!$B:$B,0))</f>
        <v>JMERC</v>
      </c>
    </row>
    <row r="10049" spans="1:9" x14ac:dyDescent="0.2">
      <c r="A10049">
        <v>2019</v>
      </c>
      <c r="B10049">
        <v>14</v>
      </c>
      <c r="C10049" t="s">
        <v>7</v>
      </c>
      <c r="D10049" t="s">
        <v>134</v>
      </c>
      <c r="E10049" t="s">
        <v>27</v>
      </c>
      <c r="F10049" t="s">
        <v>43</v>
      </c>
      <c r="G10049">
        <v>69</v>
      </c>
      <c r="H10049">
        <v>0</v>
      </c>
      <c r="I10049" t="str">
        <f>INDEX('DATA - Teams'!$C:$C,MATCH(C10049,'DATA - Teams'!$B:$B,0))</f>
        <v>JMERC</v>
      </c>
    </row>
    <row r="10050" spans="1:9" x14ac:dyDescent="0.2">
      <c r="A10050">
        <v>2019</v>
      </c>
      <c r="B10050">
        <v>14</v>
      </c>
      <c r="C10050" t="s">
        <v>7</v>
      </c>
      <c r="D10050" t="s">
        <v>353</v>
      </c>
      <c r="E10050" t="s">
        <v>24</v>
      </c>
      <c r="F10050" t="s">
        <v>41</v>
      </c>
      <c r="G10050">
        <v>90</v>
      </c>
      <c r="H10050">
        <v>114</v>
      </c>
      <c r="I10050" t="str">
        <f>INDEX('DATA - Teams'!$C:$C,MATCH(C10050,'DATA - Teams'!$B:$B,0))</f>
        <v>JMERC</v>
      </c>
    </row>
    <row r="10051" spans="1:9" x14ac:dyDescent="0.2">
      <c r="A10051">
        <v>2019</v>
      </c>
      <c r="B10051">
        <v>14</v>
      </c>
      <c r="C10051" t="s">
        <v>7</v>
      </c>
      <c r="D10051" t="s">
        <v>258</v>
      </c>
      <c r="E10051" t="s">
        <v>24</v>
      </c>
      <c r="F10051" t="s">
        <v>41</v>
      </c>
      <c r="G10051">
        <v>87</v>
      </c>
      <c r="H10051">
        <v>83</v>
      </c>
      <c r="I10051" t="str">
        <f>INDEX('DATA - Teams'!$C:$C,MATCH(C10051,'DATA - Teams'!$B:$B,0))</f>
        <v>JMERC</v>
      </c>
    </row>
    <row r="10052" spans="1:9" x14ac:dyDescent="0.2">
      <c r="A10052">
        <v>2019</v>
      </c>
      <c r="B10052">
        <v>14</v>
      </c>
      <c r="C10052" t="s">
        <v>7</v>
      </c>
      <c r="D10052" t="s">
        <v>306</v>
      </c>
      <c r="E10052" t="s">
        <v>28</v>
      </c>
      <c r="F10052" t="s">
        <v>59</v>
      </c>
      <c r="G10052">
        <v>96</v>
      </c>
      <c r="H10052">
        <v>0</v>
      </c>
      <c r="I10052" t="str">
        <f>INDEX('DATA - Teams'!$C:$C,MATCH(C10052,'DATA - Teams'!$B:$B,0))</f>
        <v>JMERC</v>
      </c>
    </row>
    <row r="10053" spans="1:9" x14ac:dyDescent="0.2">
      <c r="A10053">
        <v>2019</v>
      </c>
      <c r="B10053">
        <v>14</v>
      </c>
      <c r="C10053" t="s">
        <v>7</v>
      </c>
      <c r="D10053" t="s">
        <v>129</v>
      </c>
      <c r="E10053" t="s">
        <v>20</v>
      </c>
      <c r="F10053" t="s">
        <v>59</v>
      </c>
      <c r="G10053">
        <v>80</v>
      </c>
      <c r="H10053">
        <v>0</v>
      </c>
      <c r="I10053" t="str">
        <f>INDEX('DATA - Teams'!$C:$C,MATCH(C10053,'DATA - Teams'!$B:$B,0))</f>
        <v>JMERC</v>
      </c>
    </row>
    <row r="10054" spans="1:9" x14ac:dyDescent="0.2">
      <c r="A10054">
        <v>2019</v>
      </c>
      <c r="B10054">
        <v>14</v>
      </c>
      <c r="C10054" t="s">
        <v>7</v>
      </c>
      <c r="D10054" t="s">
        <v>171</v>
      </c>
      <c r="E10054" t="s">
        <v>31</v>
      </c>
      <c r="F10054" t="s">
        <v>59</v>
      </c>
      <c r="G10054">
        <v>84</v>
      </c>
      <c r="H10054">
        <v>0</v>
      </c>
      <c r="I10054" t="str">
        <f>INDEX('DATA - Teams'!$C:$C,MATCH(C10054,'DATA - Teams'!$B:$B,0))</f>
        <v>JMERC</v>
      </c>
    </row>
    <row r="10055" spans="1:9" x14ac:dyDescent="0.2">
      <c r="A10055">
        <v>2019</v>
      </c>
      <c r="B10055">
        <v>14</v>
      </c>
      <c r="C10055" t="s">
        <v>7</v>
      </c>
      <c r="D10055" t="s">
        <v>328</v>
      </c>
      <c r="E10055" t="s">
        <v>23</v>
      </c>
      <c r="F10055" t="s">
        <v>59</v>
      </c>
      <c r="G10055">
        <v>79</v>
      </c>
      <c r="H10055">
        <v>0</v>
      </c>
      <c r="I10055" t="str">
        <f>INDEX('DATA - Teams'!$C:$C,MATCH(C10055,'DATA - Teams'!$B:$B,0))</f>
        <v>JMERC</v>
      </c>
    </row>
    <row r="10056" spans="1:9" x14ac:dyDescent="0.2">
      <c r="A10056">
        <v>2019</v>
      </c>
      <c r="B10056">
        <v>14</v>
      </c>
      <c r="C10056" t="s">
        <v>430</v>
      </c>
      <c r="D10056" t="s">
        <v>183</v>
      </c>
      <c r="E10056" t="s">
        <v>10</v>
      </c>
      <c r="F10056" t="s">
        <v>41</v>
      </c>
      <c r="G10056">
        <v>93</v>
      </c>
      <c r="H10056">
        <v>85</v>
      </c>
      <c r="I10056" t="str">
        <f>INDEX('DATA - Teams'!$C:$C,MATCH(C10056,'DATA - Teams'!$B:$B,0))</f>
        <v>RICHO</v>
      </c>
    </row>
    <row r="10057" spans="1:9" x14ac:dyDescent="0.2">
      <c r="A10057">
        <v>2019</v>
      </c>
      <c r="B10057">
        <v>14</v>
      </c>
      <c r="C10057" t="s">
        <v>430</v>
      </c>
      <c r="D10057" t="s">
        <v>223</v>
      </c>
      <c r="E10057" t="s">
        <v>10</v>
      </c>
      <c r="F10057" t="s">
        <v>38</v>
      </c>
      <c r="G10057">
        <v>77</v>
      </c>
      <c r="H10057">
        <v>19</v>
      </c>
      <c r="I10057" t="str">
        <f>INDEX('DATA - Teams'!$C:$C,MATCH(C10057,'DATA - Teams'!$B:$B,0))</f>
        <v>RICHO</v>
      </c>
    </row>
    <row r="10058" spans="1:9" x14ac:dyDescent="0.2">
      <c r="A10058">
        <v>2019</v>
      </c>
      <c r="B10058">
        <v>14</v>
      </c>
      <c r="C10058" t="s">
        <v>430</v>
      </c>
      <c r="D10058" t="s">
        <v>146</v>
      </c>
      <c r="E10058" t="s">
        <v>20</v>
      </c>
      <c r="F10058" t="s">
        <v>52</v>
      </c>
      <c r="G10058">
        <v>68</v>
      </c>
      <c r="H10058">
        <v>54</v>
      </c>
      <c r="I10058" t="str">
        <f>INDEX('DATA - Teams'!$C:$C,MATCH(C10058,'DATA - Teams'!$B:$B,0))</f>
        <v>RICHO</v>
      </c>
    </row>
    <row r="10059" spans="1:9" x14ac:dyDescent="0.2">
      <c r="A10059">
        <v>2019</v>
      </c>
      <c r="B10059">
        <v>14</v>
      </c>
      <c r="C10059" t="s">
        <v>430</v>
      </c>
      <c r="D10059" t="s">
        <v>162</v>
      </c>
      <c r="E10059" t="s">
        <v>20</v>
      </c>
      <c r="F10059" t="s">
        <v>41</v>
      </c>
      <c r="G10059">
        <v>133</v>
      </c>
      <c r="H10059">
        <v>141</v>
      </c>
      <c r="I10059" t="str">
        <f>INDEX('DATA - Teams'!$C:$C,MATCH(C10059,'DATA - Teams'!$B:$B,0))</f>
        <v>RICHO</v>
      </c>
    </row>
    <row r="10060" spans="1:9" x14ac:dyDescent="0.2">
      <c r="A10060">
        <v>2019</v>
      </c>
      <c r="B10060">
        <v>14</v>
      </c>
      <c r="C10060" t="s">
        <v>430</v>
      </c>
      <c r="D10060" t="s">
        <v>358</v>
      </c>
      <c r="E10060" t="s">
        <v>21</v>
      </c>
      <c r="F10060" t="s">
        <v>43</v>
      </c>
      <c r="G10060">
        <v>73</v>
      </c>
      <c r="H10060">
        <v>76</v>
      </c>
      <c r="I10060" t="str">
        <f>INDEX('DATA - Teams'!$C:$C,MATCH(C10060,'DATA - Teams'!$B:$B,0))</f>
        <v>RICHO</v>
      </c>
    </row>
    <row r="10061" spans="1:9" x14ac:dyDescent="0.2">
      <c r="A10061">
        <v>2019</v>
      </c>
      <c r="B10061">
        <v>14</v>
      </c>
      <c r="C10061" t="s">
        <v>430</v>
      </c>
      <c r="D10061" t="s">
        <v>365</v>
      </c>
      <c r="E10061" t="s">
        <v>13</v>
      </c>
      <c r="F10061" t="s">
        <v>38</v>
      </c>
      <c r="G10061">
        <v>88</v>
      </c>
      <c r="H10061">
        <v>104</v>
      </c>
      <c r="I10061" t="str">
        <f>INDEX('DATA - Teams'!$C:$C,MATCH(C10061,'DATA - Teams'!$B:$B,0))</f>
        <v>RICHO</v>
      </c>
    </row>
    <row r="10062" spans="1:9" x14ac:dyDescent="0.2">
      <c r="A10062">
        <v>2019</v>
      </c>
      <c r="B10062">
        <v>14</v>
      </c>
      <c r="C10062" t="s">
        <v>430</v>
      </c>
      <c r="D10062" t="s">
        <v>249</v>
      </c>
      <c r="E10062" t="s">
        <v>13</v>
      </c>
      <c r="F10062" t="s">
        <v>41</v>
      </c>
      <c r="G10062">
        <v>108</v>
      </c>
      <c r="H10062">
        <v>122</v>
      </c>
      <c r="I10062" t="str">
        <f>INDEX('DATA - Teams'!$C:$C,MATCH(C10062,'DATA - Teams'!$B:$B,0))</f>
        <v>RICHO</v>
      </c>
    </row>
    <row r="10063" spans="1:9" x14ac:dyDescent="0.2">
      <c r="A10063">
        <v>2019</v>
      </c>
      <c r="B10063">
        <v>14</v>
      </c>
      <c r="C10063" t="s">
        <v>430</v>
      </c>
      <c r="D10063" t="s">
        <v>105</v>
      </c>
      <c r="E10063" t="s">
        <v>13</v>
      </c>
      <c r="F10063" t="s">
        <v>41</v>
      </c>
      <c r="G10063">
        <v>94</v>
      </c>
      <c r="H10063">
        <v>122</v>
      </c>
      <c r="I10063" t="str">
        <f>INDEX('DATA - Teams'!$C:$C,MATCH(C10063,'DATA - Teams'!$B:$B,0))</f>
        <v>RICHO</v>
      </c>
    </row>
    <row r="10064" spans="1:9" x14ac:dyDescent="0.2">
      <c r="A10064">
        <v>2019</v>
      </c>
      <c r="B10064">
        <v>14</v>
      </c>
      <c r="C10064" t="s">
        <v>430</v>
      </c>
      <c r="D10064" t="s">
        <v>136</v>
      </c>
      <c r="E10064" t="s">
        <v>16</v>
      </c>
      <c r="F10064" t="s">
        <v>43</v>
      </c>
      <c r="G10064">
        <v>69</v>
      </c>
      <c r="H10064">
        <v>96</v>
      </c>
      <c r="I10064" t="str">
        <f>INDEX('DATA - Teams'!$C:$C,MATCH(C10064,'DATA - Teams'!$B:$B,0))</f>
        <v>RICHO</v>
      </c>
    </row>
    <row r="10065" spans="1:9" x14ac:dyDescent="0.2">
      <c r="A10065">
        <v>2019</v>
      </c>
      <c r="B10065">
        <v>14</v>
      </c>
      <c r="C10065" t="s">
        <v>430</v>
      </c>
      <c r="D10065" t="s">
        <v>294</v>
      </c>
      <c r="E10065" t="s">
        <v>16</v>
      </c>
      <c r="F10065" t="s">
        <v>38</v>
      </c>
      <c r="G10065">
        <v>104</v>
      </c>
      <c r="H10065">
        <v>116</v>
      </c>
      <c r="I10065" t="str">
        <f>INDEX('DATA - Teams'!$C:$C,MATCH(C10065,'DATA - Teams'!$B:$B,0))</f>
        <v>RICHO</v>
      </c>
    </row>
    <row r="10066" spans="1:9" x14ac:dyDescent="0.2">
      <c r="A10066">
        <v>2019</v>
      </c>
      <c r="B10066">
        <v>14</v>
      </c>
      <c r="C10066" t="s">
        <v>430</v>
      </c>
      <c r="D10066" t="s">
        <v>413</v>
      </c>
      <c r="E10066" t="s">
        <v>16</v>
      </c>
      <c r="F10066" t="s">
        <v>43</v>
      </c>
      <c r="G10066">
        <v>75</v>
      </c>
      <c r="H10066">
        <v>58</v>
      </c>
      <c r="I10066" t="str">
        <f>INDEX('DATA - Teams'!$C:$C,MATCH(C10066,'DATA - Teams'!$B:$B,0))</f>
        <v>RICHO</v>
      </c>
    </row>
    <row r="10067" spans="1:9" x14ac:dyDescent="0.2">
      <c r="A10067">
        <v>2019</v>
      </c>
      <c r="B10067">
        <v>14</v>
      </c>
      <c r="C10067" t="s">
        <v>430</v>
      </c>
      <c r="D10067" t="s">
        <v>299</v>
      </c>
      <c r="E10067" t="s">
        <v>22</v>
      </c>
      <c r="F10067" t="s">
        <v>41</v>
      </c>
      <c r="G10067">
        <v>113</v>
      </c>
      <c r="H10067">
        <v>109</v>
      </c>
      <c r="I10067" t="str">
        <f>INDEX('DATA - Teams'!$C:$C,MATCH(C10067,'DATA - Teams'!$B:$B,0))</f>
        <v>RICHO</v>
      </c>
    </row>
    <row r="10068" spans="1:9" x14ac:dyDescent="0.2">
      <c r="A10068">
        <v>2019</v>
      </c>
      <c r="B10068">
        <v>14</v>
      </c>
      <c r="C10068" t="s">
        <v>430</v>
      </c>
      <c r="D10068" t="s">
        <v>76</v>
      </c>
      <c r="E10068" t="s">
        <v>14</v>
      </c>
      <c r="F10068" t="s">
        <v>38</v>
      </c>
      <c r="G10068">
        <v>90</v>
      </c>
      <c r="H10068">
        <v>0</v>
      </c>
      <c r="I10068" t="str">
        <f>INDEX('DATA - Teams'!$C:$C,MATCH(C10068,'DATA - Teams'!$B:$B,0))</f>
        <v>RICHO</v>
      </c>
    </row>
    <row r="10069" spans="1:9" x14ac:dyDescent="0.2">
      <c r="A10069">
        <v>2019</v>
      </c>
      <c r="B10069">
        <v>14</v>
      </c>
      <c r="C10069" t="s">
        <v>430</v>
      </c>
      <c r="D10069" t="s">
        <v>195</v>
      </c>
      <c r="E10069" t="s">
        <v>35</v>
      </c>
      <c r="F10069" t="s">
        <v>41</v>
      </c>
      <c r="G10069">
        <v>84</v>
      </c>
      <c r="H10069">
        <v>80</v>
      </c>
      <c r="I10069" t="str">
        <f>INDEX('DATA - Teams'!$C:$C,MATCH(C10069,'DATA - Teams'!$B:$B,0))</f>
        <v>RICHO</v>
      </c>
    </row>
    <row r="10070" spans="1:9" x14ac:dyDescent="0.2">
      <c r="A10070">
        <v>2019</v>
      </c>
      <c r="B10070">
        <v>14</v>
      </c>
      <c r="C10070" t="s">
        <v>430</v>
      </c>
      <c r="D10070" t="s">
        <v>385</v>
      </c>
      <c r="E10070" t="s">
        <v>35</v>
      </c>
      <c r="F10070" t="s">
        <v>38</v>
      </c>
      <c r="G10070">
        <v>111</v>
      </c>
      <c r="H10070">
        <v>106</v>
      </c>
      <c r="I10070" t="str">
        <f>INDEX('DATA - Teams'!$C:$C,MATCH(C10070,'DATA - Teams'!$B:$B,0))</f>
        <v>RICHO</v>
      </c>
    </row>
    <row r="10071" spans="1:9" x14ac:dyDescent="0.2">
      <c r="A10071">
        <v>2019</v>
      </c>
      <c r="B10071">
        <v>14</v>
      </c>
      <c r="C10071" t="s">
        <v>430</v>
      </c>
      <c r="D10071" t="s">
        <v>119</v>
      </c>
      <c r="E10071" t="s">
        <v>18</v>
      </c>
      <c r="F10071" t="s">
        <v>41</v>
      </c>
      <c r="G10071">
        <v>108</v>
      </c>
      <c r="H10071">
        <v>117</v>
      </c>
      <c r="I10071" t="str">
        <f>INDEX('DATA - Teams'!$C:$C,MATCH(C10071,'DATA - Teams'!$B:$B,0))</f>
        <v>RICHO</v>
      </c>
    </row>
    <row r="10072" spans="1:9" x14ac:dyDescent="0.2">
      <c r="A10072">
        <v>2019</v>
      </c>
      <c r="B10072">
        <v>14</v>
      </c>
      <c r="C10072" t="s">
        <v>430</v>
      </c>
      <c r="D10072" t="s">
        <v>99</v>
      </c>
      <c r="E10072" t="s">
        <v>18</v>
      </c>
      <c r="F10072" t="s">
        <v>43</v>
      </c>
      <c r="G10072">
        <v>102</v>
      </c>
      <c r="H10072">
        <v>113</v>
      </c>
      <c r="I10072" t="str">
        <f>INDEX('DATA - Teams'!$C:$C,MATCH(C10072,'DATA - Teams'!$B:$B,0))</f>
        <v>RICHO</v>
      </c>
    </row>
    <row r="10073" spans="1:9" x14ac:dyDescent="0.2">
      <c r="A10073">
        <v>2019</v>
      </c>
      <c r="B10073">
        <v>14</v>
      </c>
      <c r="C10073" t="s">
        <v>430</v>
      </c>
      <c r="D10073" t="s">
        <v>103</v>
      </c>
      <c r="E10073" t="s">
        <v>24</v>
      </c>
      <c r="F10073" t="s">
        <v>43</v>
      </c>
      <c r="G10073">
        <v>97</v>
      </c>
      <c r="H10073">
        <v>106</v>
      </c>
      <c r="I10073" t="str">
        <f>INDEX('DATA - Teams'!$C:$C,MATCH(C10073,'DATA - Teams'!$B:$B,0))</f>
        <v>RICHO</v>
      </c>
    </row>
    <row r="10074" spans="1:9" x14ac:dyDescent="0.2">
      <c r="A10074">
        <v>2019</v>
      </c>
      <c r="B10074">
        <v>14</v>
      </c>
      <c r="C10074" t="s">
        <v>430</v>
      </c>
      <c r="D10074" t="s">
        <v>402</v>
      </c>
      <c r="E10074" t="s">
        <v>32</v>
      </c>
      <c r="F10074" t="s">
        <v>59</v>
      </c>
      <c r="G10074">
        <v>83</v>
      </c>
      <c r="H10074">
        <v>0</v>
      </c>
      <c r="I10074" t="str">
        <f>INDEX('DATA - Teams'!$C:$C,MATCH(C10074,'DATA - Teams'!$B:$B,0))</f>
        <v>RICHO</v>
      </c>
    </row>
    <row r="10075" spans="1:9" x14ac:dyDescent="0.2">
      <c r="A10075">
        <v>2019</v>
      </c>
      <c r="B10075">
        <v>14</v>
      </c>
      <c r="C10075" t="s">
        <v>430</v>
      </c>
      <c r="D10075" t="s">
        <v>50</v>
      </c>
      <c r="E10075" t="s">
        <v>32</v>
      </c>
      <c r="F10075" t="s">
        <v>59</v>
      </c>
      <c r="G10075">
        <v>128</v>
      </c>
      <c r="H10075">
        <v>0</v>
      </c>
      <c r="I10075" t="str">
        <f>INDEX('DATA - Teams'!$C:$C,MATCH(C10075,'DATA - Teams'!$B:$B,0))</f>
        <v>RICHO</v>
      </c>
    </row>
    <row r="10076" spans="1:9" x14ac:dyDescent="0.2">
      <c r="A10076">
        <v>2019</v>
      </c>
      <c r="B10076">
        <v>14</v>
      </c>
      <c r="C10076" t="s">
        <v>430</v>
      </c>
      <c r="D10076" t="s">
        <v>1065</v>
      </c>
      <c r="E10076" t="s">
        <v>28</v>
      </c>
      <c r="F10076" t="s">
        <v>59</v>
      </c>
      <c r="G10076">
        <v>100</v>
      </c>
      <c r="H10076">
        <v>0</v>
      </c>
      <c r="I10076" t="str">
        <f>INDEX('DATA - Teams'!$C:$C,MATCH(C10076,'DATA - Teams'!$B:$B,0))</f>
        <v>RICHO</v>
      </c>
    </row>
    <row r="10077" spans="1:9" x14ac:dyDescent="0.2">
      <c r="A10077">
        <v>2019</v>
      </c>
      <c r="B10077">
        <v>14</v>
      </c>
      <c r="C10077" t="s">
        <v>430</v>
      </c>
      <c r="D10077" t="s">
        <v>167</v>
      </c>
      <c r="E10077" t="s">
        <v>14</v>
      </c>
      <c r="F10077" t="s">
        <v>59</v>
      </c>
      <c r="G10077">
        <v>102</v>
      </c>
      <c r="H10077">
        <v>0</v>
      </c>
      <c r="I10077" t="str">
        <f>INDEX('DATA - Teams'!$C:$C,MATCH(C10077,'DATA - Teams'!$B:$B,0))</f>
        <v>RICHO</v>
      </c>
    </row>
    <row r="10078" spans="1:9" x14ac:dyDescent="0.2">
      <c r="A10078">
        <v>2019</v>
      </c>
      <c r="B10078">
        <v>14</v>
      </c>
      <c r="C10078" t="s">
        <v>434</v>
      </c>
      <c r="D10078" t="s">
        <v>83</v>
      </c>
      <c r="E10078" t="s">
        <v>10</v>
      </c>
      <c r="F10078" t="s">
        <v>52</v>
      </c>
      <c r="G10078">
        <v>90</v>
      </c>
      <c r="H10078">
        <v>102</v>
      </c>
      <c r="I10078" t="str">
        <f>INDEX('DATA - Teams'!$C:$C,MATCH(C10078,'DATA - Teams'!$B:$B,0))</f>
        <v>CHIEF</v>
      </c>
    </row>
    <row r="10079" spans="1:9" x14ac:dyDescent="0.2">
      <c r="A10079">
        <v>2019</v>
      </c>
      <c r="B10079">
        <v>14</v>
      </c>
      <c r="C10079" t="s">
        <v>434</v>
      </c>
      <c r="D10079" t="s">
        <v>185</v>
      </c>
      <c r="E10079" t="s">
        <v>32</v>
      </c>
      <c r="F10079" t="s">
        <v>43</v>
      </c>
      <c r="G10079">
        <v>80</v>
      </c>
      <c r="H10079">
        <v>0</v>
      </c>
      <c r="I10079" t="str">
        <f>INDEX('DATA - Teams'!$C:$C,MATCH(C10079,'DATA - Teams'!$B:$B,0))</f>
        <v>CHIEF</v>
      </c>
    </row>
    <row r="10080" spans="1:9" x14ac:dyDescent="0.2">
      <c r="A10080">
        <v>2019</v>
      </c>
      <c r="B10080">
        <v>14</v>
      </c>
      <c r="C10080" t="s">
        <v>434</v>
      </c>
      <c r="D10080" t="s">
        <v>398</v>
      </c>
      <c r="E10080" t="s">
        <v>28</v>
      </c>
      <c r="F10080" t="s">
        <v>41</v>
      </c>
      <c r="G10080">
        <v>95</v>
      </c>
      <c r="H10080">
        <v>0</v>
      </c>
      <c r="I10080" t="str">
        <f>INDEX('DATA - Teams'!$C:$C,MATCH(C10080,'DATA - Teams'!$B:$B,0))</f>
        <v>CHIEF</v>
      </c>
    </row>
    <row r="10081" spans="1:9" x14ac:dyDescent="0.2">
      <c r="A10081">
        <v>2019</v>
      </c>
      <c r="B10081">
        <v>14</v>
      </c>
      <c r="C10081" t="s">
        <v>434</v>
      </c>
      <c r="D10081" t="s">
        <v>244</v>
      </c>
      <c r="E10081" t="s">
        <v>20</v>
      </c>
      <c r="F10081" t="s">
        <v>41</v>
      </c>
      <c r="G10081">
        <v>86</v>
      </c>
      <c r="H10081">
        <v>70</v>
      </c>
      <c r="I10081" t="str">
        <f>INDEX('DATA - Teams'!$C:$C,MATCH(C10081,'DATA - Teams'!$B:$B,0))</f>
        <v>CHIEF</v>
      </c>
    </row>
    <row r="10082" spans="1:9" x14ac:dyDescent="0.2">
      <c r="A10082">
        <v>2019</v>
      </c>
      <c r="B10082">
        <v>14</v>
      </c>
      <c r="C10082" t="s">
        <v>434</v>
      </c>
      <c r="D10082" t="s">
        <v>286</v>
      </c>
      <c r="E10082" t="s">
        <v>20</v>
      </c>
      <c r="F10082" t="s">
        <v>38</v>
      </c>
      <c r="G10082">
        <v>83</v>
      </c>
      <c r="H10082">
        <v>24</v>
      </c>
      <c r="I10082" t="str">
        <f>INDEX('DATA - Teams'!$C:$C,MATCH(C10082,'DATA - Teams'!$B:$B,0))</f>
        <v>CHIEF</v>
      </c>
    </row>
    <row r="10083" spans="1:9" x14ac:dyDescent="0.2">
      <c r="A10083">
        <v>2019</v>
      </c>
      <c r="B10083">
        <v>14</v>
      </c>
      <c r="C10083" t="s">
        <v>434</v>
      </c>
      <c r="D10083" t="s">
        <v>297</v>
      </c>
      <c r="E10083" t="s">
        <v>21</v>
      </c>
      <c r="F10083" t="s">
        <v>38</v>
      </c>
      <c r="G10083">
        <v>84</v>
      </c>
      <c r="H10083">
        <v>80</v>
      </c>
      <c r="I10083" t="str">
        <f>INDEX('DATA - Teams'!$C:$C,MATCH(C10083,'DATA - Teams'!$B:$B,0))</f>
        <v>CHIEF</v>
      </c>
    </row>
    <row r="10084" spans="1:9" x14ac:dyDescent="0.2">
      <c r="A10084">
        <v>2019</v>
      </c>
      <c r="B10084">
        <v>14</v>
      </c>
      <c r="C10084" t="s">
        <v>434</v>
      </c>
      <c r="D10084" t="s">
        <v>230</v>
      </c>
      <c r="E10084" t="s">
        <v>36</v>
      </c>
      <c r="F10084" t="s">
        <v>38</v>
      </c>
      <c r="G10084">
        <v>91</v>
      </c>
      <c r="H10084">
        <v>89</v>
      </c>
      <c r="I10084" t="str">
        <f>INDEX('DATA - Teams'!$C:$C,MATCH(C10084,'DATA - Teams'!$B:$B,0))</f>
        <v>CHIEF</v>
      </c>
    </row>
    <row r="10085" spans="1:9" x14ac:dyDescent="0.2">
      <c r="A10085">
        <v>2019</v>
      </c>
      <c r="B10085">
        <v>14</v>
      </c>
      <c r="C10085" t="s">
        <v>434</v>
      </c>
      <c r="D10085" t="s">
        <v>219</v>
      </c>
      <c r="E10085" t="s">
        <v>36</v>
      </c>
      <c r="F10085" t="s">
        <v>38</v>
      </c>
      <c r="G10085">
        <v>88</v>
      </c>
      <c r="H10085">
        <v>52</v>
      </c>
      <c r="I10085" t="str">
        <f>INDEX('DATA - Teams'!$C:$C,MATCH(C10085,'DATA - Teams'!$B:$B,0))</f>
        <v>CHIEF</v>
      </c>
    </row>
    <row r="10086" spans="1:9" x14ac:dyDescent="0.2">
      <c r="A10086">
        <v>2019</v>
      </c>
      <c r="B10086">
        <v>14</v>
      </c>
      <c r="C10086" t="s">
        <v>434</v>
      </c>
      <c r="D10086" t="s">
        <v>192</v>
      </c>
      <c r="E10086" t="s">
        <v>31</v>
      </c>
      <c r="F10086" t="s">
        <v>43</v>
      </c>
      <c r="G10086">
        <v>108</v>
      </c>
      <c r="H10086">
        <v>0</v>
      </c>
      <c r="I10086" t="str">
        <f>INDEX('DATA - Teams'!$C:$C,MATCH(C10086,'DATA - Teams'!$B:$B,0))</f>
        <v>CHIEF</v>
      </c>
    </row>
    <row r="10087" spans="1:9" x14ac:dyDescent="0.2">
      <c r="A10087">
        <v>2019</v>
      </c>
      <c r="B10087">
        <v>14</v>
      </c>
      <c r="C10087" t="s">
        <v>434</v>
      </c>
      <c r="D10087" t="s">
        <v>229</v>
      </c>
      <c r="E10087" t="s">
        <v>33</v>
      </c>
      <c r="F10087" t="s">
        <v>43</v>
      </c>
      <c r="G10087">
        <v>102</v>
      </c>
      <c r="H10087">
        <v>65</v>
      </c>
      <c r="I10087" t="str">
        <f>INDEX('DATA - Teams'!$C:$C,MATCH(C10087,'DATA - Teams'!$B:$B,0))</f>
        <v>CHIEF</v>
      </c>
    </row>
    <row r="10088" spans="1:9" x14ac:dyDescent="0.2">
      <c r="A10088">
        <v>2019</v>
      </c>
      <c r="B10088">
        <v>14</v>
      </c>
      <c r="C10088" t="s">
        <v>434</v>
      </c>
      <c r="D10088" t="s">
        <v>918</v>
      </c>
      <c r="E10088" t="s">
        <v>33</v>
      </c>
      <c r="F10088" t="s">
        <v>41</v>
      </c>
      <c r="G10088">
        <v>82</v>
      </c>
      <c r="H10088">
        <v>28</v>
      </c>
      <c r="I10088" t="str">
        <f>INDEX('DATA - Teams'!$C:$C,MATCH(C10088,'DATA - Teams'!$B:$B,0))</f>
        <v>CHIEF</v>
      </c>
    </row>
    <row r="10089" spans="1:9" x14ac:dyDescent="0.2">
      <c r="A10089">
        <v>2019</v>
      </c>
      <c r="B10089">
        <v>14</v>
      </c>
      <c r="C10089" t="s">
        <v>434</v>
      </c>
      <c r="D10089" t="s">
        <v>275</v>
      </c>
      <c r="E10089" t="s">
        <v>23</v>
      </c>
      <c r="F10089" t="s">
        <v>38</v>
      </c>
      <c r="G10089">
        <v>106</v>
      </c>
      <c r="H10089">
        <v>0</v>
      </c>
      <c r="I10089" t="str">
        <f>INDEX('DATA - Teams'!$C:$C,MATCH(C10089,'DATA - Teams'!$B:$B,0))</f>
        <v>CHIEF</v>
      </c>
    </row>
    <row r="10090" spans="1:9" x14ac:dyDescent="0.2">
      <c r="A10090">
        <v>2019</v>
      </c>
      <c r="B10090">
        <v>14</v>
      </c>
      <c r="C10090" t="s">
        <v>434</v>
      </c>
      <c r="D10090" t="s">
        <v>132</v>
      </c>
      <c r="E10090" t="s">
        <v>23</v>
      </c>
      <c r="F10090" t="s">
        <v>41</v>
      </c>
      <c r="G10090">
        <v>99</v>
      </c>
      <c r="H10090">
        <v>0</v>
      </c>
      <c r="I10090" t="str">
        <f>INDEX('DATA - Teams'!$C:$C,MATCH(C10090,'DATA - Teams'!$B:$B,0))</f>
        <v>CHIEF</v>
      </c>
    </row>
    <row r="10091" spans="1:9" x14ac:dyDescent="0.2">
      <c r="A10091">
        <v>2019</v>
      </c>
      <c r="B10091">
        <v>14</v>
      </c>
      <c r="C10091" t="s">
        <v>434</v>
      </c>
      <c r="D10091" t="s">
        <v>239</v>
      </c>
      <c r="E10091" t="s">
        <v>22</v>
      </c>
      <c r="F10091" t="s">
        <v>41</v>
      </c>
      <c r="G10091">
        <v>70</v>
      </c>
      <c r="H10091">
        <v>89</v>
      </c>
      <c r="I10091" t="str">
        <f>INDEX('DATA - Teams'!$C:$C,MATCH(C10091,'DATA - Teams'!$B:$B,0))</f>
        <v>CHIEF</v>
      </c>
    </row>
    <row r="10092" spans="1:9" x14ac:dyDescent="0.2">
      <c r="A10092">
        <v>2019</v>
      </c>
      <c r="B10092">
        <v>14</v>
      </c>
      <c r="C10092" t="s">
        <v>434</v>
      </c>
      <c r="D10092" t="s">
        <v>352</v>
      </c>
      <c r="E10092" t="s">
        <v>18</v>
      </c>
      <c r="F10092" t="s">
        <v>43</v>
      </c>
      <c r="G10092">
        <v>91</v>
      </c>
      <c r="H10092">
        <v>56</v>
      </c>
      <c r="I10092" t="str">
        <f>INDEX('DATA - Teams'!$C:$C,MATCH(C10092,'DATA - Teams'!$B:$B,0))</f>
        <v>CHIEF</v>
      </c>
    </row>
    <row r="10093" spans="1:9" x14ac:dyDescent="0.2">
      <c r="A10093">
        <v>2019</v>
      </c>
      <c r="B10093">
        <v>14</v>
      </c>
      <c r="C10093" t="s">
        <v>434</v>
      </c>
      <c r="D10093" t="s">
        <v>208</v>
      </c>
      <c r="E10093" t="s">
        <v>17</v>
      </c>
      <c r="F10093" t="s">
        <v>43</v>
      </c>
      <c r="G10093">
        <v>66</v>
      </c>
      <c r="H10093">
        <v>81</v>
      </c>
      <c r="I10093" t="str">
        <f>INDEX('DATA - Teams'!$C:$C,MATCH(C10093,'DATA - Teams'!$B:$B,0))</f>
        <v>CHIEF</v>
      </c>
    </row>
    <row r="10094" spans="1:9" x14ac:dyDescent="0.2">
      <c r="A10094">
        <v>2019</v>
      </c>
      <c r="B10094">
        <v>14</v>
      </c>
      <c r="C10094" t="s">
        <v>434</v>
      </c>
      <c r="D10094" t="s">
        <v>301</v>
      </c>
      <c r="E10094" t="s">
        <v>27</v>
      </c>
      <c r="F10094" t="s">
        <v>41</v>
      </c>
      <c r="G10094">
        <v>107</v>
      </c>
      <c r="H10094">
        <v>0</v>
      </c>
      <c r="I10094" t="str">
        <f>INDEX('DATA - Teams'!$C:$C,MATCH(C10094,'DATA - Teams'!$B:$B,0))</f>
        <v>CHIEF</v>
      </c>
    </row>
    <row r="10095" spans="1:9" x14ac:dyDescent="0.2">
      <c r="A10095">
        <v>2019</v>
      </c>
      <c r="B10095">
        <v>14</v>
      </c>
      <c r="C10095" t="s">
        <v>434</v>
      </c>
      <c r="D10095" t="s">
        <v>124</v>
      </c>
      <c r="E10095" t="s">
        <v>24</v>
      </c>
      <c r="F10095" t="s">
        <v>41</v>
      </c>
      <c r="G10095">
        <v>113</v>
      </c>
      <c r="H10095">
        <v>91</v>
      </c>
      <c r="I10095" t="str">
        <f>INDEX('DATA - Teams'!$C:$C,MATCH(C10095,'DATA - Teams'!$B:$B,0))</f>
        <v>CHIEF</v>
      </c>
    </row>
    <row r="10096" spans="1:9" x14ac:dyDescent="0.2">
      <c r="A10096">
        <v>2019</v>
      </c>
      <c r="B10096">
        <v>14</v>
      </c>
      <c r="C10096" t="s">
        <v>434</v>
      </c>
      <c r="D10096" t="s">
        <v>82</v>
      </c>
      <c r="E10096" t="s">
        <v>23</v>
      </c>
      <c r="F10096" t="s">
        <v>59</v>
      </c>
      <c r="G10096">
        <v>87</v>
      </c>
      <c r="H10096">
        <v>0</v>
      </c>
      <c r="I10096" t="str">
        <f>INDEX('DATA - Teams'!$C:$C,MATCH(C10096,'DATA - Teams'!$B:$B,0))</f>
        <v>CHIEF</v>
      </c>
    </row>
    <row r="10097" spans="1:9" x14ac:dyDescent="0.2">
      <c r="A10097">
        <v>2019</v>
      </c>
      <c r="B10097">
        <v>14</v>
      </c>
      <c r="C10097" t="s">
        <v>434</v>
      </c>
      <c r="D10097" t="s">
        <v>293</v>
      </c>
      <c r="E10097" t="s">
        <v>22</v>
      </c>
      <c r="F10097" t="s">
        <v>59</v>
      </c>
      <c r="G10097">
        <v>79</v>
      </c>
      <c r="H10097">
        <v>0</v>
      </c>
      <c r="I10097" t="str">
        <f>INDEX('DATA - Teams'!$C:$C,MATCH(C10097,'DATA - Teams'!$B:$B,0))</f>
        <v>CHIEF</v>
      </c>
    </row>
    <row r="10098" spans="1:9" x14ac:dyDescent="0.2">
      <c r="A10098">
        <v>2019</v>
      </c>
      <c r="B10098">
        <v>14</v>
      </c>
      <c r="C10098" t="s">
        <v>434</v>
      </c>
      <c r="D10098" t="s">
        <v>98</v>
      </c>
      <c r="E10098" t="s">
        <v>14</v>
      </c>
      <c r="F10098" t="s">
        <v>59</v>
      </c>
      <c r="G10098">
        <v>77</v>
      </c>
      <c r="H10098">
        <v>0</v>
      </c>
      <c r="I10098" t="str">
        <f>INDEX('DATA - Teams'!$C:$C,MATCH(C10098,'DATA - Teams'!$B:$B,0))</f>
        <v>CHIEF</v>
      </c>
    </row>
    <row r="10099" spans="1:9" x14ac:dyDescent="0.2">
      <c r="A10099">
        <v>2019</v>
      </c>
      <c r="B10099">
        <v>14</v>
      </c>
      <c r="C10099" t="s">
        <v>434</v>
      </c>
      <c r="D10099" t="s">
        <v>383</v>
      </c>
      <c r="E10099" t="s">
        <v>27</v>
      </c>
      <c r="F10099" t="s">
        <v>59</v>
      </c>
      <c r="G10099">
        <v>89</v>
      </c>
      <c r="H10099">
        <v>0</v>
      </c>
      <c r="I10099" t="str">
        <f>INDEX('DATA - Teams'!$C:$C,MATCH(C10099,'DATA - Teams'!$B:$B,0))</f>
        <v>CHIEF</v>
      </c>
    </row>
    <row r="10100" spans="1:9" x14ac:dyDescent="0.2">
      <c r="A10100">
        <v>2019</v>
      </c>
      <c r="B10100">
        <v>14</v>
      </c>
      <c r="C10100" t="s">
        <v>438</v>
      </c>
      <c r="D10100" t="s">
        <v>361</v>
      </c>
      <c r="E10100" t="s">
        <v>10</v>
      </c>
      <c r="F10100" t="s">
        <v>38</v>
      </c>
      <c r="G10100">
        <v>85</v>
      </c>
      <c r="H10100">
        <v>55</v>
      </c>
      <c r="I10100" t="str">
        <f>INDEX('DATA - Teams'!$C:$C,MATCH(C10100,'DATA - Teams'!$B:$B,0))</f>
        <v>KAPPAZ</v>
      </c>
    </row>
    <row r="10101" spans="1:9" x14ac:dyDescent="0.2">
      <c r="A10101">
        <v>2019</v>
      </c>
      <c r="B10101">
        <v>14</v>
      </c>
      <c r="C10101" t="s">
        <v>438</v>
      </c>
      <c r="D10101" t="s">
        <v>46</v>
      </c>
      <c r="E10101" t="s">
        <v>10</v>
      </c>
      <c r="F10101" t="s">
        <v>41</v>
      </c>
      <c r="G10101">
        <v>89</v>
      </c>
      <c r="H10101">
        <v>97</v>
      </c>
      <c r="I10101" t="str">
        <f>INDEX('DATA - Teams'!$C:$C,MATCH(C10101,'DATA - Teams'!$B:$B,0))</f>
        <v>KAPPAZ</v>
      </c>
    </row>
    <row r="10102" spans="1:9" x14ac:dyDescent="0.2">
      <c r="A10102">
        <v>2019</v>
      </c>
      <c r="B10102">
        <v>14</v>
      </c>
      <c r="C10102" t="s">
        <v>438</v>
      </c>
      <c r="D10102" t="s">
        <v>141</v>
      </c>
      <c r="E10102" t="s">
        <v>28</v>
      </c>
      <c r="F10102" t="s">
        <v>43</v>
      </c>
      <c r="G10102">
        <v>91</v>
      </c>
      <c r="H10102">
        <v>0</v>
      </c>
      <c r="I10102" t="str">
        <f>INDEX('DATA - Teams'!$C:$C,MATCH(C10102,'DATA - Teams'!$B:$B,0))</f>
        <v>KAPPAZ</v>
      </c>
    </row>
    <row r="10103" spans="1:9" x14ac:dyDescent="0.2">
      <c r="A10103">
        <v>2019</v>
      </c>
      <c r="B10103">
        <v>14</v>
      </c>
      <c r="C10103" t="s">
        <v>438</v>
      </c>
      <c r="D10103" t="s">
        <v>61</v>
      </c>
      <c r="E10103" t="s">
        <v>20</v>
      </c>
      <c r="F10103" t="s">
        <v>41</v>
      </c>
      <c r="G10103">
        <v>109</v>
      </c>
      <c r="H10103">
        <v>121</v>
      </c>
      <c r="I10103" t="str">
        <f>INDEX('DATA - Teams'!$C:$C,MATCH(C10103,'DATA - Teams'!$B:$B,0))</f>
        <v>KAPPAZ</v>
      </c>
    </row>
    <row r="10104" spans="1:9" x14ac:dyDescent="0.2">
      <c r="A10104">
        <v>2019</v>
      </c>
      <c r="B10104">
        <v>14</v>
      </c>
      <c r="C10104" t="s">
        <v>438</v>
      </c>
      <c r="D10104" t="s">
        <v>347</v>
      </c>
      <c r="E10104" t="s">
        <v>20</v>
      </c>
      <c r="F10104" t="s">
        <v>43</v>
      </c>
      <c r="G10104">
        <v>95</v>
      </c>
      <c r="H10104">
        <v>96</v>
      </c>
      <c r="I10104" t="str">
        <f>INDEX('DATA - Teams'!$C:$C,MATCH(C10104,'DATA - Teams'!$B:$B,0))</f>
        <v>KAPPAZ</v>
      </c>
    </row>
    <row r="10105" spans="1:9" x14ac:dyDescent="0.2">
      <c r="A10105">
        <v>2019</v>
      </c>
      <c r="B10105">
        <v>14</v>
      </c>
      <c r="C10105" t="s">
        <v>438</v>
      </c>
      <c r="D10105" t="s">
        <v>251</v>
      </c>
      <c r="E10105" t="s">
        <v>13</v>
      </c>
      <c r="F10105" t="s">
        <v>41</v>
      </c>
      <c r="G10105">
        <v>90</v>
      </c>
      <c r="H10105">
        <v>142</v>
      </c>
      <c r="I10105" t="str">
        <f>INDEX('DATA - Teams'!$C:$C,MATCH(C10105,'DATA - Teams'!$B:$B,0))</f>
        <v>KAPPAZ</v>
      </c>
    </row>
    <row r="10106" spans="1:9" x14ac:dyDescent="0.2">
      <c r="A10106">
        <v>2019</v>
      </c>
      <c r="B10106">
        <v>14</v>
      </c>
      <c r="C10106" t="s">
        <v>438</v>
      </c>
      <c r="D10106" t="s">
        <v>1064</v>
      </c>
      <c r="E10106" t="s">
        <v>36</v>
      </c>
      <c r="F10106" t="s">
        <v>41</v>
      </c>
      <c r="G10106">
        <v>103</v>
      </c>
      <c r="H10106">
        <v>77</v>
      </c>
      <c r="I10106" t="str">
        <f>INDEX('DATA - Teams'!$C:$C,MATCH(C10106,'DATA - Teams'!$B:$B,0))</f>
        <v>KAPPAZ</v>
      </c>
    </row>
    <row r="10107" spans="1:9" x14ac:dyDescent="0.2">
      <c r="A10107">
        <v>2019</v>
      </c>
      <c r="B10107">
        <v>14</v>
      </c>
      <c r="C10107" t="s">
        <v>438</v>
      </c>
      <c r="D10107" t="s">
        <v>115</v>
      </c>
      <c r="E10107" t="s">
        <v>33</v>
      </c>
      <c r="F10107" t="s">
        <v>43</v>
      </c>
      <c r="G10107">
        <v>66</v>
      </c>
      <c r="H10107">
        <v>23</v>
      </c>
      <c r="I10107" t="str">
        <f>INDEX('DATA - Teams'!$C:$C,MATCH(C10107,'DATA - Teams'!$B:$B,0))</f>
        <v>KAPPAZ</v>
      </c>
    </row>
    <row r="10108" spans="1:9" x14ac:dyDescent="0.2">
      <c r="A10108">
        <v>2019</v>
      </c>
      <c r="B10108">
        <v>14</v>
      </c>
      <c r="C10108" t="s">
        <v>438</v>
      </c>
      <c r="D10108" t="s">
        <v>157</v>
      </c>
      <c r="E10108" t="s">
        <v>33</v>
      </c>
      <c r="F10108" t="s">
        <v>52</v>
      </c>
      <c r="G10108">
        <v>148</v>
      </c>
      <c r="H10108">
        <v>174</v>
      </c>
      <c r="I10108" t="str">
        <f>INDEX('DATA - Teams'!$C:$C,MATCH(C10108,'DATA - Teams'!$B:$B,0))</f>
        <v>KAPPAZ</v>
      </c>
    </row>
    <row r="10109" spans="1:9" x14ac:dyDescent="0.2">
      <c r="A10109">
        <v>2019</v>
      </c>
      <c r="B10109">
        <v>14</v>
      </c>
      <c r="C10109" t="s">
        <v>438</v>
      </c>
      <c r="D10109" t="s">
        <v>180</v>
      </c>
      <c r="E10109" t="s">
        <v>16</v>
      </c>
      <c r="F10109" t="s">
        <v>38</v>
      </c>
      <c r="G10109">
        <v>113</v>
      </c>
      <c r="H10109">
        <v>180</v>
      </c>
      <c r="I10109" t="str">
        <f>INDEX('DATA - Teams'!$C:$C,MATCH(C10109,'DATA - Teams'!$B:$B,0))</f>
        <v>KAPPAZ</v>
      </c>
    </row>
    <row r="10110" spans="1:9" x14ac:dyDescent="0.2">
      <c r="A10110">
        <v>2019</v>
      </c>
      <c r="B10110">
        <v>14</v>
      </c>
      <c r="C10110" t="s">
        <v>438</v>
      </c>
      <c r="D10110" t="s">
        <v>298</v>
      </c>
      <c r="E10110" t="s">
        <v>22</v>
      </c>
      <c r="F10110" t="s">
        <v>38</v>
      </c>
      <c r="G10110">
        <v>88</v>
      </c>
      <c r="H10110">
        <v>114</v>
      </c>
      <c r="I10110" t="str">
        <f>INDEX('DATA - Teams'!$C:$C,MATCH(C10110,'DATA - Teams'!$B:$B,0))</f>
        <v>KAPPAZ</v>
      </c>
    </row>
    <row r="10111" spans="1:9" x14ac:dyDescent="0.2">
      <c r="A10111">
        <v>2019</v>
      </c>
      <c r="B10111">
        <v>14</v>
      </c>
      <c r="C10111" t="s">
        <v>438</v>
      </c>
      <c r="D10111" t="s">
        <v>246</v>
      </c>
      <c r="E10111" t="s">
        <v>14</v>
      </c>
      <c r="F10111" t="s">
        <v>43</v>
      </c>
      <c r="G10111">
        <v>88</v>
      </c>
      <c r="H10111">
        <v>0</v>
      </c>
      <c r="I10111" t="str">
        <f>INDEX('DATA - Teams'!$C:$C,MATCH(C10111,'DATA - Teams'!$B:$B,0))</f>
        <v>KAPPAZ</v>
      </c>
    </row>
    <row r="10112" spans="1:9" x14ac:dyDescent="0.2">
      <c r="A10112">
        <v>2019</v>
      </c>
      <c r="B10112">
        <v>14</v>
      </c>
      <c r="C10112" t="s">
        <v>438</v>
      </c>
      <c r="D10112" t="s">
        <v>1352</v>
      </c>
      <c r="E10112" t="s">
        <v>35</v>
      </c>
      <c r="F10112" t="s">
        <v>38</v>
      </c>
      <c r="G10112">
        <v>98</v>
      </c>
      <c r="H10112">
        <v>72</v>
      </c>
      <c r="I10112" t="str">
        <f>INDEX('DATA - Teams'!$C:$C,MATCH(C10112,'DATA - Teams'!$B:$B,0))</f>
        <v>KAPPAZ</v>
      </c>
    </row>
    <row r="10113" spans="1:9" x14ac:dyDescent="0.2">
      <c r="A10113">
        <v>2019</v>
      </c>
      <c r="B10113">
        <v>14</v>
      </c>
      <c r="C10113" t="s">
        <v>438</v>
      </c>
      <c r="D10113" t="s">
        <v>74</v>
      </c>
      <c r="E10113" t="s">
        <v>35</v>
      </c>
      <c r="F10113" t="s">
        <v>41</v>
      </c>
      <c r="G10113">
        <v>81</v>
      </c>
      <c r="H10113">
        <v>0</v>
      </c>
      <c r="I10113" t="str">
        <f>INDEX('DATA - Teams'!$C:$C,MATCH(C10113,'DATA - Teams'!$B:$B,0))</f>
        <v>KAPPAZ</v>
      </c>
    </row>
    <row r="10114" spans="1:9" x14ac:dyDescent="0.2">
      <c r="A10114">
        <v>2019</v>
      </c>
      <c r="B10114">
        <v>14</v>
      </c>
      <c r="C10114" t="s">
        <v>438</v>
      </c>
      <c r="D10114" t="s">
        <v>65</v>
      </c>
      <c r="E10114" t="s">
        <v>35</v>
      </c>
      <c r="F10114" t="s">
        <v>41</v>
      </c>
      <c r="G10114">
        <v>106</v>
      </c>
      <c r="H10114">
        <v>101</v>
      </c>
      <c r="I10114" t="str">
        <f>INDEX('DATA - Teams'!$C:$C,MATCH(C10114,'DATA - Teams'!$B:$B,0))</f>
        <v>KAPPAZ</v>
      </c>
    </row>
    <row r="10115" spans="1:9" x14ac:dyDescent="0.2">
      <c r="A10115">
        <v>2019</v>
      </c>
      <c r="B10115">
        <v>14</v>
      </c>
      <c r="C10115" t="s">
        <v>438</v>
      </c>
      <c r="D10115" t="s">
        <v>350</v>
      </c>
      <c r="E10115" t="s">
        <v>17</v>
      </c>
      <c r="F10115" t="s">
        <v>41</v>
      </c>
      <c r="G10115">
        <v>95</v>
      </c>
      <c r="H10115">
        <v>101</v>
      </c>
      <c r="I10115" t="str">
        <f>INDEX('DATA - Teams'!$C:$C,MATCH(C10115,'DATA - Teams'!$B:$B,0))</f>
        <v>KAPPAZ</v>
      </c>
    </row>
    <row r="10116" spans="1:9" x14ac:dyDescent="0.2">
      <c r="A10116">
        <v>2019</v>
      </c>
      <c r="B10116">
        <v>14</v>
      </c>
      <c r="C10116" t="s">
        <v>438</v>
      </c>
      <c r="D10116" t="s">
        <v>981</v>
      </c>
      <c r="E10116" t="s">
        <v>17</v>
      </c>
      <c r="F10116" t="s">
        <v>43</v>
      </c>
      <c r="G10116">
        <v>85</v>
      </c>
      <c r="H10116">
        <v>49</v>
      </c>
      <c r="I10116" t="str">
        <f>INDEX('DATA - Teams'!$C:$C,MATCH(C10116,'DATA - Teams'!$B:$B,0))</f>
        <v>KAPPAZ</v>
      </c>
    </row>
    <row r="10117" spans="1:9" x14ac:dyDescent="0.2">
      <c r="A10117">
        <v>2019</v>
      </c>
      <c r="B10117">
        <v>14</v>
      </c>
      <c r="C10117" t="s">
        <v>438</v>
      </c>
      <c r="D10117" t="s">
        <v>53</v>
      </c>
      <c r="E10117" t="s">
        <v>24</v>
      </c>
      <c r="F10117" t="s">
        <v>38</v>
      </c>
      <c r="G10117">
        <v>87</v>
      </c>
      <c r="H10117">
        <v>63</v>
      </c>
      <c r="I10117" t="str">
        <f>INDEX('DATA - Teams'!$C:$C,MATCH(C10117,'DATA - Teams'!$B:$B,0))</f>
        <v>KAPPAZ</v>
      </c>
    </row>
    <row r="10118" spans="1:9" x14ac:dyDescent="0.2">
      <c r="A10118">
        <v>2019</v>
      </c>
      <c r="B10118">
        <v>14</v>
      </c>
      <c r="C10118" t="s">
        <v>438</v>
      </c>
      <c r="D10118" t="s">
        <v>278</v>
      </c>
      <c r="E10118" t="s">
        <v>32</v>
      </c>
      <c r="F10118" t="s">
        <v>59</v>
      </c>
      <c r="G10118">
        <v>93</v>
      </c>
      <c r="H10118">
        <v>0</v>
      </c>
      <c r="I10118" t="str">
        <f>INDEX('DATA - Teams'!$C:$C,MATCH(C10118,'DATA - Teams'!$B:$B,0))</f>
        <v>KAPPAZ</v>
      </c>
    </row>
    <row r="10119" spans="1:9" x14ac:dyDescent="0.2">
      <c r="A10119">
        <v>2019</v>
      </c>
      <c r="B10119">
        <v>14</v>
      </c>
      <c r="C10119" t="s">
        <v>438</v>
      </c>
      <c r="D10119" t="s">
        <v>1335</v>
      </c>
      <c r="E10119" t="s">
        <v>31</v>
      </c>
      <c r="F10119" t="s">
        <v>59</v>
      </c>
      <c r="G10119">
        <v>95</v>
      </c>
      <c r="H10119">
        <v>0</v>
      </c>
      <c r="I10119" t="str">
        <f>INDEX('DATA - Teams'!$C:$C,MATCH(C10119,'DATA - Teams'!$B:$B,0))</f>
        <v>KAPPAZ</v>
      </c>
    </row>
    <row r="10120" spans="1:9" x14ac:dyDescent="0.2">
      <c r="A10120">
        <v>2019</v>
      </c>
      <c r="B10120">
        <v>14</v>
      </c>
      <c r="C10120" t="s">
        <v>438</v>
      </c>
      <c r="D10120" t="s">
        <v>68</v>
      </c>
      <c r="E10120" t="s">
        <v>14</v>
      </c>
      <c r="F10120" t="s">
        <v>59</v>
      </c>
      <c r="G10120">
        <v>103</v>
      </c>
      <c r="H10120">
        <v>0</v>
      </c>
      <c r="I10120" t="str">
        <f>INDEX('DATA - Teams'!$C:$C,MATCH(C10120,'DATA - Teams'!$B:$B,0))</f>
        <v>KAPPAZ</v>
      </c>
    </row>
    <row r="10121" spans="1:9" x14ac:dyDescent="0.2">
      <c r="A10121">
        <v>2019</v>
      </c>
      <c r="B10121">
        <v>14</v>
      </c>
      <c r="C10121" t="s">
        <v>438</v>
      </c>
      <c r="D10121" t="s">
        <v>437</v>
      </c>
      <c r="E10121" t="s">
        <v>27</v>
      </c>
      <c r="F10121" t="s">
        <v>59</v>
      </c>
      <c r="G10121">
        <v>86</v>
      </c>
      <c r="H10121">
        <v>0</v>
      </c>
      <c r="I10121" t="str">
        <f>INDEX('DATA - Teams'!$C:$C,MATCH(C10121,'DATA - Teams'!$B:$B,0))</f>
        <v>KAPPAZ</v>
      </c>
    </row>
    <row r="10122" spans="1:9" x14ac:dyDescent="0.2">
      <c r="A10122">
        <v>2019</v>
      </c>
      <c r="B10122">
        <v>15</v>
      </c>
      <c r="C10122" t="s">
        <v>426</v>
      </c>
      <c r="D10122" t="s">
        <v>75</v>
      </c>
      <c r="E10122" t="s">
        <v>33</v>
      </c>
      <c r="F10122" t="s">
        <v>43</v>
      </c>
      <c r="G10122">
        <v>94</v>
      </c>
      <c r="H10122">
        <v>99</v>
      </c>
      <c r="I10122" t="str">
        <f>INDEX('DATA - Teams'!$C:$C,MATCH(C10122,'DATA - Teams'!$B:$B,0))</f>
        <v>PMAC</v>
      </c>
    </row>
    <row r="10123" spans="1:9" x14ac:dyDescent="0.2">
      <c r="A10123">
        <v>2019</v>
      </c>
      <c r="B10123">
        <v>15</v>
      </c>
      <c r="C10123" t="s">
        <v>426</v>
      </c>
      <c r="D10123" t="s">
        <v>252</v>
      </c>
      <c r="E10123" t="s">
        <v>33</v>
      </c>
      <c r="F10123" t="s">
        <v>38</v>
      </c>
      <c r="G10123">
        <v>85</v>
      </c>
      <c r="H10123">
        <v>47</v>
      </c>
      <c r="I10123" t="str">
        <f>INDEX('DATA - Teams'!$C:$C,MATCH(C10123,'DATA - Teams'!$B:$B,0))</f>
        <v>PMAC</v>
      </c>
    </row>
    <row r="10124" spans="1:9" x14ac:dyDescent="0.2">
      <c r="A10124">
        <v>2019</v>
      </c>
      <c r="B10124">
        <v>15</v>
      </c>
      <c r="C10124" t="s">
        <v>426</v>
      </c>
      <c r="D10124" t="s">
        <v>193</v>
      </c>
      <c r="E10124" t="s">
        <v>21</v>
      </c>
      <c r="F10124" t="s">
        <v>43</v>
      </c>
      <c r="G10124">
        <v>85</v>
      </c>
      <c r="H10124">
        <v>83</v>
      </c>
      <c r="I10124" t="str">
        <f>INDEX('DATA - Teams'!$C:$C,MATCH(C10124,'DATA - Teams'!$B:$B,0))</f>
        <v>PMAC</v>
      </c>
    </row>
    <row r="10125" spans="1:9" x14ac:dyDescent="0.2">
      <c r="A10125">
        <v>2019</v>
      </c>
      <c r="B10125">
        <v>15</v>
      </c>
      <c r="C10125" t="s">
        <v>426</v>
      </c>
      <c r="D10125" t="s">
        <v>165</v>
      </c>
      <c r="E10125" t="s">
        <v>10</v>
      </c>
      <c r="F10125" t="s">
        <v>41</v>
      </c>
      <c r="G10125">
        <v>101</v>
      </c>
      <c r="H10125">
        <v>93</v>
      </c>
      <c r="I10125" t="str">
        <f>INDEX('DATA - Teams'!$C:$C,MATCH(C10125,'DATA - Teams'!$B:$B,0))</f>
        <v>PMAC</v>
      </c>
    </row>
    <row r="10126" spans="1:9" x14ac:dyDescent="0.2">
      <c r="A10126">
        <v>2019</v>
      </c>
      <c r="B10126">
        <v>15</v>
      </c>
      <c r="C10126" t="s">
        <v>426</v>
      </c>
      <c r="D10126" t="s">
        <v>161</v>
      </c>
      <c r="E10126" t="s">
        <v>36</v>
      </c>
      <c r="F10126" t="s">
        <v>43</v>
      </c>
      <c r="G10126">
        <v>106</v>
      </c>
      <c r="H10126">
        <v>62</v>
      </c>
      <c r="I10126" t="str">
        <f>INDEX('DATA - Teams'!$C:$C,MATCH(C10126,'DATA - Teams'!$B:$B,0))</f>
        <v>PMAC</v>
      </c>
    </row>
    <row r="10127" spans="1:9" x14ac:dyDescent="0.2">
      <c r="A10127">
        <v>2019</v>
      </c>
      <c r="B10127">
        <v>15</v>
      </c>
      <c r="C10127" t="s">
        <v>426</v>
      </c>
      <c r="D10127" t="s">
        <v>368</v>
      </c>
      <c r="E10127" t="s">
        <v>31</v>
      </c>
      <c r="F10127" t="s">
        <v>41</v>
      </c>
      <c r="G10127">
        <v>99</v>
      </c>
      <c r="H10127">
        <v>83</v>
      </c>
      <c r="I10127" t="str">
        <f>INDEX('DATA - Teams'!$C:$C,MATCH(C10127,'DATA - Teams'!$B:$B,0))</f>
        <v>PMAC</v>
      </c>
    </row>
    <row r="10128" spans="1:9" x14ac:dyDescent="0.2">
      <c r="A10128">
        <v>2019</v>
      </c>
      <c r="B10128">
        <v>15</v>
      </c>
      <c r="C10128" t="s">
        <v>426</v>
      </c>
      <c r="D10128" t="s">
        <v>164</v>
      </c>
      <c r="E10128" t="s">
        <v>16</v>
      </c>
      <c r="F10128" t="s">
        <v>41</v>
      </c>
      <c r="G10128">
        <v>78</v>
      </c>
      <c r="H10128">
        <v>57</v>
      </c>
      <c r="I10128" t="str">
        <f>INDEX('DATA - Teams'!$C:$C,MATCH(C10128,'DATA - Teams'!$B:$B,0))</f>
        <v>PMAC</v>
      </c>
    </row>
    <row r="10129" spans="1:9" x14ac:dyDescent="0.2">
      <c r="A10129">
        <v>2019</v>
      </c>
      <c r="B10129">
        <v>15</v>
      </c>
      <c r="C10129" t="s">
        <v>426</v>
      </c>
      <c r="D10129" t="s">
        <v>414</v>
      </c>
      <c r="E10129" t="s">
        <v>20</v>
      </c>
      <c r="F10129" t="s">
        <v>38</v>
      </c>
      <c r="G10129">
        <v>72</v>
      </c>
      <c r="H10129">
        <v>48</v>
      </c>
      <c r="I10129" t="str">
        <f>INDEX('DATA - Teams'!$C:$C,MATCH(C10129,'DATA - Teams'!$B:$B,0))</f>
        <v>PMAC</v>
      </c>
    </row>
    <row r="10130" spans="1:9" x14ac:dyDescent="0.2">
      <c r="A10130">
        <v>2019</v>
      </c>
      <c r="B10130">
        <v>15</v>
      </c>
      <c r="C10130" t="s">
        <v>426</v>
      </c>
      <c r="D10130" t="s">
        <v>356</v>
      </c>
      <c r="E10130" t="s">
        <v>22</v>
      </c>
      <c r="F10130" t="s">
        <v>38</v>
      </c>
      <c r="G10130">
        <v>113</v>
      </c>
      <c r="H10130">
        <v>111</v>
      </c>
      <c r="I10130" t="str">
        <f>INDEX('DATA - Teams'!$C:$C,MATCH(C10130,'DATA - Teams'!$B:$B,0))</f>
        <v>PMAC</v>
      </c>
    </row>
    <row r="10131" spans="1:9" x14ac:dyDescent="0.2">
      <c r="A10131">
        <v>2019</v>
      </c>
      <c r="B10131">
        <v>15</v>
      </c>
      <c r="C10131" t="s">
        <v>426</v>
      </c>
      <c r="D10131" t="s">
        <v>260</v>
      </c>
      <c r="E10131" t="s">
        <v>24</v>
      </c>
      <c r="F10131" t="s">
        <v>38</v>
      </c>
      <c r="G10131">
        <v>101</v>
      </c>
      <c r="H10131">
        <v>81</v>
      </c>
      <c r="I10131" t="str">
        <f>INDEX('DATA - Teams'!$C:$C,MATCH(C10131,'DATA - Teams'!$B:$B,0))</f>
        <v>PMAC</v>
      </c>
    </row>
    <row r="10132" spans="1:9" x14ac:dyDescent="0.2">
      <c r="A10132">
        <v>2019</v>
      </c>
      <c r="B10132">
        <v>15</v>
      </c>
      <c r="C10132" t="s">
        <v>426</v>
      </c>
      <c r="D10132" t="s">
        <v>168</v>
      </c>
      <c r="E10132" t="s">
        <v>13</v>
      </c>
      <c r="F10132" t="s">
        <v>43</v>
      </c>
      <c r="G10132">
        <v>124</v>
      </c>
      <c r="H10132">
        <v>104</v>
      </c>
      <c r="I10132" t="str">
        <f>INDEX('DATA - Teams'!$C:$C,MATCH(C10132,'DATA - Teams'!$B:$B,0))</f>
        <v>PMAC</v>
      </c>
    </row>
    <row r="10133" spans="1:9" x14ac:dyDescent="0.2">
      <c r="A10133">
        <v>2019</v>
      </c>
      <c r="B10133">
        <v>15</v>
      </c>
      <c r="C10133" t="s">
        <v>426</v>
      </c>
      <c r="D10133" t="s">
        <v>422</v>
      </c>
      <c r="E10133" t="s">
        <v>13</v>
      </c>
      <c r="F10133" t="s">
        <v>52</v>
      </c>
      <c r="G10133">
        <v>82</v>
      </c>
      <c r="H10133">
        <v>99</v>
      </c>
      <c r="I10133" t="str">
        <f>INDEX('DATA - Teams'!$C:$C,MATCH(C10133,'DATA - Teams'!$B:$B,0))</f>
        <v>PMAC</v>
      </c>
    </row>
    <row r="10134" spans="1:9" x14ac:dyDescent="0.2">
      <c r="A10134">
        <v>2019</v>
      </c>
      <c r="B10134">
        <v>15</v>
      </c>
      <c r="C10134" t="s">
        <v>426</v>
      </c>
      <c r="D10134" t="s">
        <v>241</v>
      </c>
      <c r="E10134" t="s">
        <v>27</v>
      </c>
      <c r="F10134" t="s">
        <v>41</v>
      </c>
      <c r="G10134">
        <v>86</v>
      </c>
      <c r="H10134">
        <v>125</v>
      </c>
      <c r="I10134" t="str">
        <f>INDEX('DATA - Teams'!$C:$C,MATCH(C10134,'DATA - Teams'!$B:$B,0))</f>
        <v>PMAC</v>
      </c>
    </row>
    <row r="10135" spans="1:9" x14ac:dyDescent="0.2">
      <c r="A10135">
        <v>2019</v>
      </c>
      <c r="B10135">
        <v>15</v>
      </c>
      <c r="C10135" t="s">
        <v>426</v>
      </c>
      <c r="D10135" t="s">
        <v>80</v>
      </c>
      <c r="E10135" t="s">
        <v>17</v>
      </c>
      <c r="F10135" t="s">
        <v>41</v>
      </c>
      <c r="G10135">
        <v>89</v>
      </c>
      <c r="H10135">
        <v>84</v>
      </c>
      <c r="I10135" t="str">
        <f>INDEX('DATA - Teams'!$C:$C,MATCH(C10135,'DATA - Teams'!$B:$B,0))</f>
        <v>PMAC</v>
      </c>
    </row>
    <row r="10136" spans="1:9" x14ac:dyDescent="0.2">
      <c r="A10136">
        <v>2019</v>
      </c>
      <c r="B10136">
        <v>15</v>
      </c>
      <c r="C10136" t="s">
        <v>426</v>
      </c>
      <c r="D10136" t="s">
        <v>243</v>
      </c>
      <c r="E10136" t="s">
        <v>35</v>
      </c>
      <c r="F10136" t="s">
        <v>41</v>
      </c>
      <c r="G10136">
        <v>64</v>
      </c>
      <c r="H10136">
        <v>65</v>
      </c>
      <c r="I10136" t="str">
        <f>INDEX('DATA - Teams'!$C:$C,MATCH(C10136,'DATA - Teams'!$B:$B,0))</f>
        <v>PMAC</v>
      </c>
    </row>
    <row r="10137" spans="1:9" x14ac:dyDescent="0.2">
      <c r="A10137">
        <v>2019</v>
      </c>
      <c r="B10137">
        <v>15</v>
      </c>
      <c r="C10137" t="s">
        <v>426</v>
      </c>
      <c r="D10137" t="s">
        <v>314</v>
      </c>
      <c r="E10137" t="s">
        <v>32</v>
      </c>
      <c r="F10137" t="s">
        <v>41</v>
      </c>
      <c r="G10137">
        <v>85</v>
      </c>
      <c r="H10137">
        <v>84</v>
      </c>
      <c r="I10137" t="str">
        <f>INDEX('DATA - Teams'!$C:$C,MATCH(C10137,'DATA - Teams'!$B:$B,0))</f>
        <v>PMAC</v>
      </c>
    </row>
    <row r="10138" spans="1:9" x14ac:dyDescent="0.2">
      <c r="A10138">
        <v>2019</v>
      </c>
      <c r="B10138">
        <v>15</v>
      </c>
      <c r="C10138" t="s">
        <v>426</v>
      </c>
      <c r="D10138" t="s">
        <v>245</v>
      </c>
      <c r="E10138" t="s">
        <v>32</v>
      </c>
      <c r="F10138" t="s">
        <v>43</v>
      </c>
      <c r="G10138">
        <v>95</v>
      </c>
      <c r="H10138">
        <v>126</v>
      </c>
      <c r="I10138" t="str">
        <f>INDEX('DATA - Teams'!$C:$C,MATCH(C10138,'DATA - Teams'!$B:$B,0))</f>
        <v>PMAC</v>
      </c>
    </row>
    <row r="10139" spans="1:9" x14ac:dyDescent="0.2">
      <c r="A10139">
        <v>2019</v>
      </c>
      <c r="B10139">
        <v>15</v>
      </c>
      <c r="C10139" t="s">
        <v>426</v>
      </c>
      <c r="D10139" t="s">
        <v>45</v>
      </c>
      <c r="E10139" t="s">
        <v>32</v>
      </c>
      <c r="F10139" t="s">
        <v>38</v>
      </c>
      <c r="G10139">
        <v>101</v>
      </c>
      <c r="H10139">
        <v>74</v>
      </c>
      <c r="I10139" t="str">
        <f>INDEX('DATA - Teams'!$C:$C,MATCH(C10139,'DATA - Teams'!$B:$B,0))</f>
        <v>PMAC</v>
      </c>
    </row>
    <row r="10140" spans="1:9" x14ac:dyDescent="0.2">
      <c r="A10140">
        <v>2019</v>
      </c>
      <c r="B10140">
        <v>15</v>
      </c>
      <c r="C10140" t="s">
        <v>426</v>
      </c>
      <c r="D10140" t="s">
        <v>156</v>
      </c>
      <c r="E10140" t="s">
        <v>33</v>
      </c>
      <c r="F10140" t="s">
        <v>59</v>
      </c>
      <c r="G10140">
        <v>77</v>
      </c>
      <c r="H10140">
        <v>0</v>
      </c>
      <c r="I10140" t="str">
        <f>INDEX('DATA - Teams'!$C:$C,MATCH(C10140,'DATA - Teams'!$B:$B,0))</f>
        <v>PMAC</v>
      </c>
    </row>
    <row r="10141" spans="1:9" x14ac:dyDescent="0.2">
      <c r="A10141">
        <v>2019</v>
      </c>
      <c r="B10141">
        <v>15</v>
      </c>
      <c r="C10141" t="s">
        <v>426</v>
      </c>
      <c r="D10141" t="s">
        <v>86</v>
      </c>
      <c r="E10141" t="s">
        <v>10</v>
      </c>
      <c r="F10141" t="s">
        <v>59</v>
      </c>
      <c r="G10141">
        <v>89</v>
      </c>
      <c r="H10141">
        <v>93</v>
      </c>
      <c r="I10141" t="str">
        <f>INDEX('DATA - Teams'!$C:$C,MATCH(C10141,'DATA - Teams'!$B:$B,0))</f>
        <v>PMAC</v>
      </c>
    </row>
    <row r="10142" spans="1:9" x14ac:dyDescent="0.2">
      <c r="A10142">
        <v>2019</v>
      </c>
      <c r="B10142">
        <v>15</v>
      </c>
      <c r="C10142" t="s">
        <v>426</v>
      </c>
      <c r="D10142" t="s">
        <v>316</v>
      </c>
      <c r="E10142" t="s">
        <v>17</v>
      </c>
      <c r="F10142" t="s">
        <v>59</v>
      </c>
      <c r="G10142">
        <v>87</v>
      </c>
      <c r="H10142">
        <v>83</v>
      </c>
      <c r="I10142" t="str">
        <f>INDEX('DATA - Teams'!$C:$C,MATCH(C10142,'DATA - Teams'!$B:$B,0))</f>
        <v>PMAC</v>
      </c>
    </row>
    <row r="10143" spans="1:9" x14ac:dyDescent="0.2">
      <c r="A10143">
        <v>2019</v>
      </c>
      <c r="B10143">
        <v>15</v>
      </c>
      <c r="C10143" t="s">
        <v>426</v>
      </c>
      <c r="D10143" t="s">
        <v>443</v>
      </c>
      <c r="E10143" t="s">
        <v>18</v>
      </c>
      <c r="F10143" t="s">
        <v>59</v>
      </c>
      <c r="G10143">
        <v>77</v>
      </c>
      <c r="H10143">
        <v>58</v>
      </c>
      <c r="I10143" t="str">
        <f>INDEX('DATA - Teams'!$C:$C,MATCH(C10143,'DATA - Teams'!$B:$B,0))</f>
        <v>PMAC</v>
      </c>
    </row>
    <row r="10144" spans="1:9" x14ac:dyDescent="0.2">
      <c r="A10144">
        <v>2019</v>
      </c>
      <c r="B10144">
        <v>15</v>
      </c>
      <c r="C10144" t="s">
        <v>427</v>
      </c>
      <c r="D10144" t="s">
        <v>114</v>
      </c>
      <c r="E10144" t="s">
        <v>33</v>
      </c>
      <c r="F10144" t="s">
        <v>41</v>
      </c>
      <c r="G10144">
        <v>109</v>
      </c>
      <c r="H10144">
        <v>136</v>
      </c>
      <c r="I10144" t="str">
        <f>INDEX('DATA - Teams'!$C:$C,MATCH(C10144,'DATA - Teams'!$B:$B,0))</f>
        <v>MELONS</v>
      </c>
    </row>
    <row r="10145" spans="1:9" x14ac:dyDescent="0.2">
      <c r="A10145">
        <v>2019</v>
      </c>
      <c r="B10145">
        <v>15</v>
      </c>
      <c r="C10145" t="s">
        <v>427</v>
      </c>
      <c r="D10145" t="s">
        <v>417</v>
      </c>
      <c r="E10145" t="s">
        <v>14</v>
      </c>
      <c r="F10145" t="s">
        <v>43</v>
      </c>
      <c r="G10145">
        <v>65</v>
      </c>
      <c r="H10145">
        <v>67</v>
      </c>
      <c r="I10145" t="str">
        <f>INDEX('DATA - Teams'!$C:$C,MATCH(C10145,'DATA - Teams'!$B:$B,0))</f>
        <v>MELONS</v>
      </c>
    </row>
    <row r="10146" spans="1:9" x14ac:dyDescent="0.2">
      <c r="A10146">
        <v>2019</v>
      </c>
      <c r="B10146">
        <v>15</v>
      </c>
      <c r="C10146" t="s">
        <v>427</v>
      </c>
      <c r="D10146" t="s">
        <v>282</v>
      </c>
      <c r="E10146" t="s">
        <v>14</v>
      </c>
      <c r="F10146" t="s">
        <v>41</v>
      </c>
      <c r="G10146">
        <v>104</v>
      </c>
      <c r="H10146">
        <v>100</v>
      </c>
      <c r="I10146" t="str">
        <f>INDEX('DATA - Teams'!$C:$C,MATCH(C10146,'DATA - Teams'!$B:$B,0))</f>
        <v>MELONS</v>
      </c>
    </row>
    <row r="10147" spans="1:9" x14ac:dyDescent="0.2">
      <c r="A10147">
        <v>2019</v>
      </c>
      <c r="B10147">
        <v>15</v>
      </c>
      <c r="C10147" t="s">
        <v>427</v>
      </c>
      <c r="D10147" t="s">
        <v>409</v>
      </c>
      <c r="E10147" t="s">
        <v>16</v>
      </c>
      <c r="F10147" t="s">
        <v>43</v>
      </c>
      <c r="G10147">
        <v>95</v>
      </c>
      <c r="H10147">
        <v>54</v>
      </c>
      <c r="I10147" t="str">
        <f>INDEX('DATA - Teams'!$C:$C,MATCH(C10147,'DATA - Teams'!$B:$B,0))</f>
        <v>MELONS</v>
      </c>
    </row>
    <row r="10148" spans="1:9" x14ac:dyDescent="0.2">
      <c r="A10148">
        <v>2019</v>
      </c>
      <c r="B10148">
        <v>15</v>
      </c>
      <c r="C10148" t="s">
        <v>427</v>
      </c>
      <c r="D10148" t="s">
        <v>338</v>
      </c>
      <c r="E10148" t="s">
        <v>16</v>
      </c>
      <c r="F10148" t="s">
        <v>38</v>
      </c>
      <c r="G10148">
        <v>64</v>
      </c>
      <c r="H10148">
        <v>74</v>
      </c>
      <c r="I10148" t="str">
        <f>INDEX('DATA - Teams'!$C:$C,MATCH(C10148,'DATA - Teams'!$B:$B,0))</f>
        <v>MELONS</v>
      </c>
    </row>
    <row r="10149" spans="1:9" x14ac:dyDescent="0.2">
      <c r="A10149">
        <v>2019</v>
      </c>
      <c r="B10149">
        <v>15</v>
      </c>
      <c r="C10149" t="s">
        <v>427</v>
      </c>
      <c r="D10149" t="s">
        <v>155</v>
      </c>
      <c r="E10149" t="s">
        <v>20</v>
      </c>
      <c r="F10149" t="s">
        <v>38</v>
      </c>
      <c r="G10149">
        <v>84</v>
      </c>
      <c r="H10149">
        <v>88</v>
      </c>
      <c r="I10149" t="str">
        <f>INDEX('DATA - Teams'!$C:$C,MATCH(C10149,'DATA - Teams'!$B:$B,0))</f>
        <v>MELONS</v>
      </c>
    </row>
    <row r="10150" spans="1:9" x14ac:dyDescent="0.2">
      <c r="A10150">
        <v>2019</v>
      </c>
      <c r="B10150">
        <v>15</v>
      </c>
      <c r="C10150" t="s">
        <v>427</v>
      </c>
      <c r="D10150" t="s">
        <v>207</v>
      </c>
      <c r="E10150" t="s">
        <v>20</v>
      </c>
      <c r="F10150" t="s">
        <v>41</v>
      </c>
      <c r="G10150">
        <v>87</v>
      </c>
      <c r="H10150">
        <v>56</v>
      </c>
      <c r="I10150" t="str">
        <f>INDEX('DATA - Teams'!$C:$C,MATCH(C10150,'DATA - Teams'!$B:$B,0))</f>
        <v>MELONS</v>
      </c>
    </row>
    <row r="10151" spans="1:9" x14ac:dyDescent="0.2">
      <c r="A10151">
        <v>2019</v>
      </c>
      <c r="B10151">
        <v>15</v>
      </c>
      <c r="C10151" t="s">
        <v>427</v>
      </c>
      <c r="D10151" t="s">
        <v>154</v>
      </c>
      <c r="E10151" t="s">
        <v>22</v>
      </c>
      <c r="F10151" t="s">
        <v>43</v>
      </c>
      <c r="G10151">
        <v>95</v>
      </c>
      <c r="H10151">
        <v>78</v>
      </c>
      <c r="I10151" t="str">
        <f>INDEX('DATA - Teams'!$C:$C,MATCH(C10151,'DATA - Teams'!$B:$B,0))</f>
        <v>MELONS</v>
      </c>
    </row>
    <row r="10152" spans="1:9" x14ac:dyDescent="0.2">
      <c r="A10152">
        <v>2019</v>
      </c>
      <c r="B10152">
        <v>15</v>
      </c>
      <c r="C10152" t="s">
        <v>427</v>
      </c>
      <c r="D10152" t="s">
        <v>341</v>
      </c>
      <c r="E10152" t="s">
        <v>24</v>
      </c>
      <c r="F10152" t="s">
        <v>43</v>
      </c>
      <c r="G10152">
        <v>92</v>
      </c>
      <c r="H10152">
        <v>105</v>
      </c>
      <c r="I10152" t="str">
        <f>INDEX('DATA - Teams'!$C:$C,MATCH(C10152,'DATA - Teams'!$B:$B,0))</f>
        <v>MELONS</v>
      </c>
    </row>
    <row r="10153" spans="1:9" x14ac:dyDescent="0.2">
      <c r="A10153">
        <v>2019</v>
      </c>
      <c r="B10153">
        <v>15</v>
      </c>
      <c r="C10153" t="s">
        <v>427</v>
      </c>
      <c r="D10153" t="s">
        <v>401</v>
      </c>
      <c r="E10153" t="s">
        <v>13</v>
      </c>
      <c r="F10153" t="s">
        <v>43</v>
      </c>
      <c r="G10153">
        <v>82</v>
      </c>
      <c r="H10153">
        <v>84</v>
      </c>
      <c r="I10153" t="str">
        <f>INDEX('DATA - Teams'!$C:$C,MATCH(C10153,'DATA - Teams'!$B:$B,0))</f>
        <v>MELONS</v>
      </c>
    </row>
    <row r="10154" spans="1:9" x14ac:dyDescent="0.2">
      <c r="A10154">
        <v>2019</v>
      </c>
      <c r="B10154">
        <v>15</v>
      </c>
      <c r="C10154" t="s">
        <v>427</v>
      </c>
      <c r="D10154" t="s">
        <v>263</v>
      </c>
      <c r="E10154" t="s">
        <v>13</v>
      </c>
      <c r="F10154" t="s">
        <v>41</v>
      </c>
      <c r="G10154">
        <v>91</v>
      </c>
      <c r="H10154">
        <v>90</v>
      </c>
      <c r="I10154" t="str">
        <f>INDEX('DATA - Teams'!$C:$C,MATCH(C10154,'DATA - Teams'!$B:$B,0))</f>
        <v>MELONS</v>
      </c>
    </row>
    <row r="10155" spans="1:9" x14ac:dyDescent="0.2">
      <c r="A10155">
        <v>2019</v>
      </c>
      <c r="B10155">
        <v>15</v>
      </c>
      <c r="C10155" t="s">
        <v>427</v>
      </c>
      <c r="D10155" t="s">
        <v>342</v>
      </c>
      <c r="E10155" t="s">
        <v>27</v>
      </c>
      <c r="F10155" t="s">
        <v>38</v>
      </c>
      <c r="G10155">
        <v>91</v>
      </c>
      <c r="H10155">
        <v>5</v>
      </c>
      <c r="I10155" t="str">
        <f>INDEX('DATA - Teams'!$C:$C,MATCH(C10155,'DATA - Teams'!$B:$B,0))</f>
        <v>MELONS</v>
      </c>
    </row>
    <row r="10156" spans="1:9" x14ac:dyDescent="0.2">
      <c r="A10156">
        <v>2019</v>
      </c>
      <c r="B10156">
        <v>15</v>
      </c>
      <c r="C10156" t="s">
        <v>427</v>
      </c>
      <c r="D10156" t="s">
        <v>240</v>
      </c>
      <c r="E10156" t="s">
        <v>23</v>
      </c>
      <c r="F10156" t="s">
        <v>52</v>
      </c>
      <c r="G10156">
        <v>122</v>
      </c>
      <c r="H10156">
        <v>131</v>
      </c>
      <c r="I10156" t="str">
        <f>INDEX('DATA - Teams'!$C:$C,MATCH(C10156,'DATA - Teams'!$B:$B,0))</f>
        <v>MELONS</v>
      </c>
    </row>
    <row r="10157" spans="1:9" x14ac:dyDescent="0.2">
      <c r="A10157">
        <v>2019</v>
      </c>
      <c r="B10157">
        <v>15</v>
      </c>
      <c r="C10157" t="s">
        <v>427</v>
      </c>
      <c r="D10157" t="s">
        <v>176</v>
      </c>
      <c r="E10157" t="s">
        <v>35</v>
      </c>
      <c r="F10157" t="s">
        <v>38</v>
      </c>
      <c r="G10157">
        <v>81</v>
      </c>
      <c r="H10157">
        <v>80</v>
      </c>
      <c r="I10157" t="str">
        <f>INDEX('DATA - Teams'!$C:$C,MATCH(C10157,'DATA - Teams'!$B:$B,0))</f>
        <v>MELONS</v>
      </c>
    </row>
    <row r="10158" spans="1:9" x14ac:dyDescent="0.2">
      <c r="A10158">
        <v>2019</v>
      </c>
      <c r="B10158">
        <v>15</v>
      </c>
      <c r="C10158" t="s">
        <v>427</v>
      </c>
      <c r="D10158" t="s">
        <v>236</v>
      </c>
      <c r="E10158" t="s">
        <v>35</v>
      </c>
      <c r="F10158" t="s">
        <v>41</v>
      </c>
      <c r="G10158">
        <v>92</v>
      </c>
      <c r="H10158">
        <v>67</v>
      </c>
      <c r="I10158" t="str">
        <f>INDEX('DATA - Teams'!$C:$C,MATCH(C10158,'DATA - Teams'!$B:$B,0))</f>
        <v>MELONS</v>
      </c>
    </row>
    <row r="10159" spans="1:9" x14ac:dyDescent="0.2">
      <c r="A10159">
        <v>2019</v>
      </c>
      <c r="B10159">
        <v>15</v>
      </c>
      <c r="C10159" t="s">
        <v>427</v>
      </c>
      <c r="D10159" t="s">
        <v>329</v>
      </c>
      <c r="E10159" t="s">
        <v>18</v>
      </c>
      <c r="F10159" t="s">
        <v>41</v>
      </c>
      <c r="G10159">
        <v>107</v>
      </c>
      <c r="H10159">
        <v>137</v>
      </c>
      <c r="I10159" t="str">
        <f>INDEX('DATA - Teams'!$C:$C,MATCH(C10159,'DATA - Teams'!$B:$B,0))</f>
        <v>MELONS</v>
      </c>
    </row>
    <row r="10160" spans="1:9" x14ac:dyDescent="0.2">
      <c r="A10160">
        <v>2019</v>
      </c>
      <c r="B10160">
        <v>15</v>
      </c>
      <c r="C10160" t="s">
        <v>427</v>
      </c>
      <c r="D10160" t="s">
        <v>421</v>
      </c>
      <c r="E10160" t="s">
        <v>18</v>
      </c>
      <c r="F10160" t="s">
        <v>38</v>
      </c>
      <c r="G10160">
        <v>83</v>
      </c>
      <c r="H10160">
        <v>63</v>
      </c>
      <c r="I10160" t="str">
        <f>INDEX('DATA - Teams'!$C:$C,MATCH(C10160,'DATA - Teams'!$B:$B,0))</f>
        <v>MELONS</v>
      </c>
    </row>
    <row r="10161" spans="1:9" x14ac:dyDescent="0.2">
      <c r="A10161">
        <v>2019</v>
      </c>
      <c r="B10161">
        <v>15</v>
      </c>
      <c r="C10161" t="s">
        <v>427</v>
      </c>
      <c r="D10161" t="s">
        <v>188</v>
      </c>
      <c r="E10161" t="s">
        <v>32</v>
      </c>
      <c r="F10161" t="s">
        <v>41</v>
      </c>
      <c r="G10161">
        <v>114</v>
      </c>
      <c r="H10161">
        <v>102</v>
      </c>
      <c r="I10161" t="str">
        <f>INDEX('DATA - Teams'!$C:$C,MATCH(C10161,'DATA - Teams'!$B:$B,0))</f>
        <v>MELONS</v>
      </c>
    </row>
    <row r="10162" spans="1:9" x14ac:dyDescent="0.2">
      <c r="A10162">
        <v>2019</v>
      </c>
      <c r="B10162">
        <v>15</v>
      </c>
      <c r="C10162" t="s">
        <v>427</v>
      </c>
      <c r="D10162" t="s">
        <v>242</v>
      </c>
      <c r="E10162" t="s">
        <v>36</v>
      </c>
      <c r="F10162" t="s">
        <v>59</v>
      </c>
      <c r="G10162">
        <v>64</v>
      </c>
      <c r="H10162">
        <v>0</v>
      </c>
      <c r="I10162" t="str">
        <f>INDEX('DATA - Teams'!$C:$C,MATCH(C10162,'DATA - Teams'!$B:$B,0))</f>
        <v>MELONS</v>
      </c>
    </row>
    <row r="10163" spans="1:9" x14ac:dyDescent="0.2">
      <c r="A10163">
        <v>2019</v>
      </c>
      <c r="B10163">
        <v>15</v>
      </c>
      <c r="C10163" t="s">
        <v>427</v>
      </c>
      <c r="D10163" t="s">
        <v>166</v>
      </c>
      <c r="E10163" t="s">
        <v>14</v>
      </c>
      <c r="F10163" t="s">
        <v>59</v>
      </c>
      <c r="G10163">
        <v>64</v>
      </c>
      <c r="H10163">
        <v>63</v>
      </c>
      <c r="I10163" t="str">
        <f>INDEX('DATA - Teams'!$C:$C,MATCH(C10163,'DATA - Teams'!$B:$B,0))</f>
        <v>MELONS</v>
      </c>
    </row>
    <row r="10164" spans="1:9" x14ac:dyDescent="0.2">
      <c r="A10164">
        <v>2019</v>
      </c>
      <c r="B10164">
        <v>15</v>
      </c>
      <c r="C10164" t="s">
        <v>427</v>
      </c>
      <c r="D10164" t="s">
        <v>318</v>
      </c>
      <c r="E10164" t="s">
        <v>20</v>
      </c>
      <c r="F10164" t="s">
        <v>59</v>
      </c>
      <c r="G10164">
        <v>89</v>
      </c>
      <c r="H10164">
        <v>82</v>
      </c>
      <c r="I10164" t="str">
        <f>INDEX('DATA - Teams'!$C:$C,MATCH(C10164,'DATA - Teams'!$B:$B,0))</f>
        <v>MELONS</v>
      </c>
    </row>
    <row r="10165" spans="1:9" x14ac:dyDescent="0.2">
      <c r="A10165">
        <v>2019</v>
      </c>
      <c r="B10165">
        <v>15</v>
      </c>
      <c r="C10165" t="s">
        <v>427</v>
      </c>
      <c r="D10165" t="s">
        <v>284</v>
      </c>
      <c r="E10165" t="s">
        <v>13</v>
      </c>
      <c r="F10165" t="s">
        <v>59</v>
      </c>
      <c r="G10165">
        <v>80</v>
      </c>
      <c r="H10165">
        <v>0</v>
      </c>
      <c r="I10165" t="str">
        <f>INDEX('DATA - Teams'!$C:$C,MATCH(C10165,'DATA - Teams'!$B:$B,0))</f>
        <v>MELONS</v>
      </c>
    </row>
    <row r="10166" spans="1:9" x14ac:dyDescent="0.2">
      <c r="A10166">
        <v>2019</v>
      </c>
      <c r="B10166">
        <v>15</v>
      </c>
      <c r="C10166" t="s">
        <v>12</v>
      </c>
      <c r="D10166" t="s">
        <v>326</v>
      </c>
      <c r="E10166" t="s">
        <v>33</v>
      </c>
      <c r="F10166" t="s">
        <v>41</v>
      </c>
      <c r="G10166">
        <v>82</v>
      </c>
      <c r="H10166">
        <v>67</v>
      </c>
      <c r="I10166" t="str">
        <f>INDEX('DATA - Teams'!$C:$C,MATCH(C10166,'DATA - Teams'!$B:$B,0))</f>
        <v>LESTER</v>
      </c>
    </row>
    <row r="10167" spans="1:9" x14ac:dyDescent="0.2">
      <c r="A10167">
        <v>2019</v>
      </c>
      <c r="B10167">
        <v>15</v>
      </c>
      <c r="C10167" t="s">
        <v>12</v>
      </c>
      <c r="D10167" t="s">
        <v>133</v>
      </c>
      <c r="E10167" t="s">
        <v>21</v>
      </c>
      <c r="F10167" t="s">
        <v>41</v>
      </c>
      <c r="G10167">
        <v>96</v>
      </c>
      <c r="H10167">
        <v>68</v>
      </c>
      <c r="I10167" t="str">
        <f>INDEX('DATA - Teams'!$C:$C,MATCH(C10167,'DATA - Teams'!$B:$B,0))</f>
        <v>LESTER</v>
      </c>
    </row>
    <row r="10168" spans="1:9" x14ac:dyDescent="0.2">
      <c r="A10168">
        <v>2019</v>
      </c>
      <c r="B10168">
        <v>15</v>
      </c>
      <c r="C10168" t="s">
        <v>12</v>
      </c>
      <c r="D10168" t="s">
        <v>210</v>
      </c>
      <c r="E10168" t="s">
        <v>10</v>
      </c>
      <c r="F10168" t="s">
        <v>43</v>
      </c>
      <c r="G10168">
        <v>89</v>
      </c>
      <c r="H10168">
        <v>69</v>
      </c>
      <c r="I10168" t="str">
        <f>INDEX('DATA - Teams'!$C:$C,MATCH(C10168,'DATA - Teams'!$B:$B,0))</f>
        <v>LESTER</v>
      </c>
    </row>
    <row r="10169" spans="1:9" x14ac:dyDescent="0.2">
      <c r="A10169">
        <v>2019</v>
      </c>
      <c r="B10169">
        <v>15</v>
      </c>
      <c r="C10169" t="s">
        <v>12</v>
      </c>
      <c r="D10169" t="s">
        <v>362</v>
      </c>
      <c r="E10169" t="s">
        <v>10</v>
      </c>
      <c r="F10169" t="s">
        <v>38</v>
      </c>
      <c r="G10169">
        <v>108</v>
      </c>
      <c r="H10169">
        <v>91</v>
      </c>
      <c r="I10169" t="str">
        <f>INDEX('DATA - Teams'!$C:$C,MATCH(C10169,'DATA - Teams'!$B:$B,0))</f>
        <v>LESTER</v>
      </c>
    </row>
    <row r="10170" spans="1:9" x14ac:dyDescent="0.2">
      <c r="A10170">
        <v>2019</v>
      </c>
      <c r="B10170">
        <v>15</v>
      </c>
      <c r="C10170" t="s">
        <v>12</v>
      </c>
      <c r="D10170" t="s">
        <v>219</v>
      </c>
      <c r="E10170" t="s">
        <v>36</v>
      </c>
      <c r="F10170" t="s">
        <v>38</v>
      </c>
      <c r="G10170">
        <v>91</v>
      </c>
      <c r="H10170">
        <v>87</v>
      </c>
      <c r="I10170" t="str">
        <f>INDEX('DATA - Teams'!$C:$C,MATCH(C10170,'DATA - Teams'!$B:$B,0))</f>
        <v>LESTER</v>
      </c>
    </row>
    <row r="10171" spans="1:9" x14ac:dyDescent="0.2">
      <c r="A10171">
        <v>2019</v>
      </c>
      <c r="B10171">
        <v>15</v>
      </c>
      <c r="C10171" t="s">
        <v>12</v>
      </c>
      <c r="D10171" t="s">
        <v>1379</v>
      </c>
      <c r="E10171" t="s">
        <v>36</v>
      </c>
      <c r="F10171" t="s">
        <v>41</v>
      </c>
      <c r="G10171">
        <v>85</v>
      </c>
      <c r="H10171">
        <v>120</v>
      </c>
      <c r="I10171" t="str">
        <f>INDEX('DATA - Teams'!$C:$C,MATCH(C10171,'DATA - Teams'!$B:$B,0))</f>
        <v>LESTER</v>
      </c>
    </row>
    <row r="10172" spans="1:9" x14ac:dyDescent="0.2">
      <c r="A10172">
        <v>2019</v>
      </c>
      <c r="B10172">
        <v>15</v>
      </c>
      <c r="C10172" t="s">
        <v>12</v>
      </c>
      <c r="D10172" t="s">
        <v>212</v>
      </c>
      <c r="E10172" t="s">
        <v>28</v>
      </c>
      <c r="F10172" t="s">
        <v>41</v>
      </c>
      <c r="G10172">
        <v>120</v>
      </c>
      <c r="H10172">
        <v>129</v>
      </c>
      <c r="I10172" t="str">
        <f>INDEX('DATA - Teams'!$C:$C,MATCH(C10172,'DATA - Teams'!$B:$B,0))</f>
        <v>LESTER</v>
      </c>
    </row>
    <row r="10173" spans="1:9" x14ac:dyDescent="0.2">
      <c r="A10173">
        <v>2019</v>
      </c>
      <c r="B10173">
        <v>15</v>
      </c>
      <c r="C10173" t="s">
        <v>12</v>
      </c>
      <c r="D10173" t="s">
        <v>287</v>
      </c>
      <c r="E10173" t="s">
        <v>16</v>
      </c>
      <c r="F10173" t="s">
        <v>38</v>
      </c>
      <c r="G10173">
        <v>108</v>
      </c>
      <c r="H10173">
        <v>114</v>
      </c>
      <c r="I10173" t="str">
        <f>INDEX('DATA - Teams'!$C:$C,MATCH(C10173,'DATA - Teams'!$B:$B,0))</f>
        <v>LESTER</v>
      </c>
    </row>
    <row r="10174" spans="1:9" x14ac:dyDescent="0.2">
      <c r="A10174">
        <v>2019</v>
      </c>
      <c r="B10174">
        <v>15</v>
      </c>
      <c r="C10174" t="s">
        <v>12</v>
      </c>
      <c r="D10174" t="s">
        <v>290</v>
      </c>
      <c r="E10174" t="s">
        <v>16</v>
      </c>
      <c r="F10174" t="s">
        <v>43</v>
      </c>
      <c r="G10174">
        <v>90</v>
      </c>
      <c r="H10174">
        <v>130</v>
      </c>
      <c r="I10174" t="str">
        <f>INDEX('DATA - Teams'!$C:$C,MATCH(C10174,'DATA - Teams'!$B:$B,0))</f>
        <v>LESTER</v>
      </c>
    </row>
    <row r="10175" spans="1:9" x14ac:dyDescent="0.2">
      <c r="A10175">
        <v>2019</v>
      </c>
      <c r="B10175">
        <v>15</v>
      </c>
      <c r="C10175" t="s">
        <v>12</v>
      </c>
      <c r="D10175" t="s">
        <v>393</v>
      </c>
      <c r="E10175" t="s">
        <v>20</v>
      </c>
      <c r="F10175" t="s">
        <v>38</v>
      </c>
      <c r="G10175">
        <v>112</v>
      </c>
      <c r="H10175">
        <v>128</v>
      </c>
      <c r="I10175" t="str">
        <f>INDEX('DATA - Teams'!$C:$C,MATCH(C10175,'DATA - Teams'!$B:$B,0))</f>
        <v>LESTER</v>
      </c>
    </row>
    <row r="10176" spans="1:9" x14ac:dyDescent="0.2">
      <c r="A10176">
        <v>2019</v>
      </c>
      <c r="B10176">
        <v>15</v>
      </c>
      <c r="C10176" t="s">
        <v>12</v>
      </c>
      <c r="D10176" t="s">
        <v>57</v>
      </c>
      <c r="E10176" t="s">
        <v>13</v>
      </c>
      <c r="F10176" t="s">
        <v>41</v>
      </c>
      <c r="G10176">
        <v>104</v>
      </c>
      <c r="H10176">
        <v>89</v>
      </c>
      <c r="I10176" t="str">
        <f>INDEX('DATA - Teams'!$C:$C,MATCH(C10176,'DATA - Teams'!$B:$B,0))</f>
        <v>LESTER</v>
      </c>
    </row>
    <row r="10177" spans="1:9" x14ac:dyDescent="0.2">
      <c r="A10177">
        <v>2019</v>
      </c>
      <c r="B10177">
        <v>15</v>
      </c>
      <c r="C10177" t="s">
        <v>12</v>
      </c>
      <c r="D10177" t="s">
        <v>255</v>
      </c>
      <c r="E10177" t="s">
        <v>27</v>
      </c>
      <c r="F10177" t="s">
        <v>52</v>
      </c>
      <c r="G10177">
        <v>92</v>
      </c>
      <c r="H10177">
        <v>88</v>
      </c>
      <c r="I10177" t="str">
        <f>INDEX('DATA - Teams'!$C:$C,MATCH(C10177,'DATA - Teams'!$B:$B,0))</f>
        <v>LESTER</v>
      </c>
    </row>
    <row r="10178" spans="1:9" x14ac:dyDescent="0.2">
      <c r="A10178">
        <v>2019</v>
      </c>
      <c r="B10178">
        <v>15</v>
      </c>
      <c r="C10178" t="s">
        <v>12</v>
      </c>
      <c r="D10178" t="s">
        <v>118</v>
      </c>
      <c r="E10178" t="s">
        <v>17</v>
      </c>
      <c r="F10178" t="s">
        <v>41</v>
      </c>
      <c r="G10178">
        <v>104</v>
      </c>
      <c r="H10178">
        <v>103</v>
      </c>
      <c r="I10178" t="str">
        <f>INDEX('DATA - Teams'!$C:$C,MATCH(C10178,'DATA - Teams'!$B:$B,0))</f>
        <v>LESTER</v>
      </c>
    </row>
    <row r="10179" spans="1:9" x14ac:dyDescent="0.2">
      <c r="A10179">
        <v>2019</v>
      </c>
      <c r="B10179">
        <v>15</v>
      </c>
      <c r="C10179" t="s">
        <v>12</v>
      </c>
      <c r="D10179" t="s">
        <v>96</v>
      </c>
      <c r="E10179" t="s">
        <v>17</v>
      </c>
      <c r="F10179" t="s">
        <v>43</v>
      </c>
      <c r="G10179">
        <v>111</v>
      </c>
      <c r="H10179">
        <v>133</v>
      </c>
      <c r="I10179" t="str">
        <f>INDEX('DATA - Teams'!$C:$C,MATCH(C10179,'DATA - Teams'!$B:$B,0))</f>
        <v>LESTER</v>
      </c>
    </row>
    <row r="10180" spans="1:9" x14ac:dyDescent="0.2">
      <c r="A10180">
        <v>2019</v>
      </c>
      <c r="B10180">
        <v>15</v>
      </c>
      <c r="C10180" t="s">
        <v>12</v>
      </c>
      <c r="D10180" t="s">
        <v>189</v>
      </c>
      <c r="E10180" t="s">
        <v>35</v>
      </c>
      <c r="F10180" t="s">
        <v>43</v>
      </c>
      <c r="G10180">
        <v>69</v>
      </c>
      <c r="H10180">
        <v>87</v>
      </c>
      <c r="I10180" t="str">
        <f>INDEX('DATA - Teams'!$C:$C,MATCH(C10180,'DATA - Teams'!$B:$B,0))</f>
        <v>LESTER</v>
      </c>
    </row>
    <row r="10181" spans="1:9" x14ac:dyDescent="0.2">
      <c r="A10181">
        <v>2019</v>
      </c>
      <c r="B10181">
        <v>15</v>
      </c>
      <c r="C10181" t="s">
        <v>12</v>
      </c>
      <c r="D10181" t="s">
        <v>450</v>
      </c>
      <c r="E10181" t="s">
        <v>35</v>
      </c>
      <c r="F10181" t="s">
        <v>38</v>
      </c>
      <c r="G10181">
        <v>140</v>
      </c>
      <c r="H10181">
        <v>161</v>
      </c>
      <c r="I10181" t="str">
        <f>INDEX('DATA - Teams'!$C:$C,MATCH(C10181,'DATA - Teams'!$B:$B,0))</f>
        <v>LESTER</v>
      </c>
    </row>
    <row r="10182" spans="1:9" x14ac:dyDescent="0.2">
      <c r="A10182">
        <v>2019</v>
      </c>
      <c r="B10182">
        <v>15</v>
      </c>
      <c r="C10182" t="s">
        <v>12</v>
      </c>
      <c r="D10182" t="s">
        <v>1380</v>
      </c>
      <c r="E10182" t="s">
        <v>18</v>
      </c>
      <c r="F10182" t="s">
        <v>43</v>
      </c>
      <c r="G10182">
        <v>82</v>
      </c>
      <c r="H10182">
        <v>89</v>
      </c>
      <c r="I10182" t="str">
        <f>INDEX('DATA - Teams'!$C:$C,MATCH(C10182,'DATA - Teams'!$B:$B,0))</f>
        <v>LESTER</v>
      </c>
    </row>
    <row r="10183" spans="1:9" x14ac:dyDescent="0.2">
      <c r="A10183">
        <v>2019</v>
      </c>
      <c r="B10183">
        <v>15</v>
      </c>
      <c r="C10183" t="s">
        <v>12</v>
      </c>
      <c r="D10183" t="s">
        <v>369</v>
      </c>
      <c r="E10183" t="s">
        <v>32</v>
      </c>
      <c r="F10183" t="s">
        <v>41</v>
      </c>
      <c r="G10183">
        <v>104</v>
      </c>
      <c r="H10183">
        <v>92</v>
      </c>
      <c r="I10183" t="str">
        <f>INDEX('DATA - Teams'!$C:$C,MATCH(C10183,'DATA - Teams'!$B:$B,0))</f>
        <v>LESTER</v>
      </c>
    </row>
    <row r="10184" spans="1:9" ht="15.5" customHeight="1" x14ac:dyDescent="0.2">
      <c r="A10184">
        <v>2019</v>
      </c>
      <c r="B10184">
        <v>15</v>
      </c>
      <c r="C10184" t="s">
        <v>12</v>
      </c>
      <c r="D10184" t="s">
        <v>381</v>
      </c>
      <c r="E10184" t="s">
        <v>28</v>
      </c>
      <c r="F10184" t="s">
        <v>59</v>
      </c>
      <c r="G10184">
        <v>73</v>
      </c>
      <c r="H10184">
        <v>0</v>
      </c>
      <c r="I10184" t="str">
        <f>INDEX('DATA - Teams'!$C:$C,MATCH(C10184,'DATA - Teams'!$B:$B,0))</f>
        <v>LESTER</v>
      </c>
    </row>
    <row r="10185" spans="1:9" x14ac:dyDescent="0.2">
      <c r="A10185">
        <v>2019</v>
      </c>
      <c r="B10185">
        <v>15</v>
      </c>
      <c r="C10185" t="s">
        <v>12</v>
      </c>
      <c r="D10185" t="s">
        <v>206</v>
      </c>
      <c r="E10185" t="s">
        <v>28</v>
      </c>
      <c r="F10185" t="s">
        <v>59</v>
      </c>
      <c r="G10185">
        <v>109</v>
      </c>
      <c r="H10185">
        <v>0</v>
      </c>
      <c r="I10185" t="str">
        <f>INDEX('DATA - Teams'!$C:$C,MATCH(C10185,'DATA - Teams'!$B:$B,0))</f>
        <v>LESTER</v>
      </c>
    </row>
    <row r="10186" spans="1:9" x14ac:dyDescent="0.2">
      <c r="A10186">
        <v>2019</v>
      </c>
      <c r="B10186">
        <v>15</v>
      </c>
      <c r="C10186" t="s">
        <v>12</v>
      </c>
      <c r="D10186" t="s">
        <v>266</v>
      </c>
      <c r="E10186" t="s">
        <v>16</v>
      </c>
      <c r="F10186" t="s">
        <v>59</v>
      </c>
      <c r="G10186">
        <v>96</v>
      </c>
      <c r="H10186">
        <v>0</v>
      </c>
      <c r="I10186" t="str">
        <f>INDEX('DATA - Teams'!$C:$C,MATCH(C10186,'DATA - Teams'!$B:$B,0))</f>
        <v>LESTER</v>
      </c>
    </row>
    <row r="10187" spans="1:9" x14ac:dyDescent="0.2">
      <c r="A10187">
        <v>2019</v>
      </c>
      <c r="B10187">
        <v>15</v>
      </c>
      <c r="C10187" t="s">
        <v>12</v>
      </c>
      <c r="D10187" t="s">
        <v>159</v>
      </c>
      <c r="E10187" t="s">
        <v>23</v>
      </c>
      <c r="F10187" t="s">
        <v>59</v>
      </c>
      <c r="G10187">
        <v>83</v>
      </c>
      <c r="H10187">
        <v>0</v>
      </c>
      <c r="I10187" t="str">
        <f>INDEX('DATA - Teams'!$C:$C,MATCH(C10187,'DATA - Teams'!$B:$B,0))</f>
        <v>LESTER</v>
      </c>
    </row>
    <row r="10188" spans="1:9" x14ac:dyDescent="0.2">
      <c r="A10188">
        <v>2019</v>
      </c>
      <c r="B10188">
        <v>15</v>
      </c>
      <c r="C10188" t="s">
        <v>430</v>
      </c>
      <c r="D10188" t="s">
        <v>183</v>
      </c>
      <c r="E10188" t="s">
        <v>10</v>
      </c>
      <c r="F10188" t="s">
        <v>41</v>
      </c>
      <c r="G10188">
        <v>87</v>
      </c>
      <c r="H10188">
        <v>70</v>
      </c>
      <c r="I10188" t="str">
        <f>INDEX('DATA - Teams'!$C:$C,MATCH(C10188,'DATA - Teams'!$B:$B,0))</f>
        <v>RICHO</v>
      </c>
    </row>
    <row r="10189" spans="1:9" x14ac:dyDescent="0.2">
      <c r="A10189">
        <v>2019</v>
      </c>
      <c r="B10189">
        <v>15</v>
      </c>
      <c r="C10189" t="s">
        <v>430</v>
      </c>
      <c r="D10189" t="s">
        <v>167</v>
      </c>
      <c r="E10189" t="s">
        <v>14</v>
      </c>
      <c r="F10189" t="s">
        <v>41</v>
      </c>
      <c r="G10189">
        <v>95</v>
      </c>
      <c r="H10189">
        <v>94</v>
      </c>
      <c r="I10189" t="str">
        <f>INDEX('DATA - Teams'!$C:$C,MATCH(C10189,'DATA - Teams'!$B:$B,0))</f>
        <v>RICHO</v>
      </c>
    </row>
    <row r="10190" spans="1:9" x14ac:dyDescent="0.2">
      <c r="A10190">
        <v>2019</v>
      </c>
      <c r="B10190">
        <v>15</v>
      </c>
      <c r="C10190" t="s">
        <v>430</v>
      </c>
      <c r="D10190" t="s">
        <v>76</v>
      </c>
      <c r="E10190" t="s">
        <v>14</v>
      </c>
      <c r="F10190" t="s">
        <v>38</v>
      </c>
      <c r="G10190">
        <v>98</v>
      </c>
      <c r="H10190">
        <v>51</v>
      </c>
      <c r="I10190" t="str">
        <f>INDEX('DATA - Teams'!$C:$C,MATCH(C10190,'DATA - Teams'!$B:$B,0))</f>
        <v>RICHO</v>
      </c>
    </row>
    <row r="10191" spans="1:9" x14ac:dyDescent="0.2">
      <c r="A10191">
        <v>2019</v>
      </c>
      <c r="B10191">
        <v>15</v>
      </c>
      <c r="C10191" t="s">
        <v>430</v>
      </c>
      <c r="D10191" t="s">
        <v>67</v>
      </c>
      <c r="E10191" t="s">
        <v>31</v>
      </c>
      <c r="F10191" t="s">
        <v>43</v>
      </c>
      <c r="G10191">
        <v>81</v>
      </c>
      <c r="H10191">
        <v>66</v>
      </c>
      <c r="I10191" t="str">
        <f>INDEX('DATA - Teams'!$C:$C,MATCH(C10191,'DATA - Teams'!$B:$B,0))</f>
        <v>RICHO</v>
      </c>
    </row>
    <row r="10192" spans="1:9" x14ac:dyDescent="0.2">
      <c r="A10192">
        <v>2019</v>
      </c>
      <c r="B10192">
        <v>15</v>
      </c>
      <c r="C10192" t="s">
        <v>430</v>
      </c>
      <c r="D10192" t="s">
        <v>1065</v>
      </c>
      <c r="E10192" t="s">
        <v>28</v>
      </c>
      <c r="F10192" t="s">
        <v>52</v>
      </c>
      <c r="G10192">
        <v>100</v>
      </c>
      <c r="H10192">
        <v>120</v>
      </c>
      <c r="I10192" t="str">
        <f>INDEX('DATA - Teams'!$C:$C,MATCH(C10192,'DATA - Teams'!$B:$B,0))</f>
        <v>RICHO</v>
      </c>
    </row>
    <row r="10193" spans="1:9" x14ac:dyDescent="0.2">
      <c r="A10193">
        <v>2019</v>
      </c>
      <c r="B10193">
        <v>15</v>
      </c>
      <c r="C10193" t="s">
        <v>430</v>
      </c>
      <c r="D10193" t="s">
        <v>294</v>
      </c>
      <c r="E10193" t="s">
        <v>16</v>
      </c>
      <c r="F10193" t="s">
        <v>38</v>
      </c>
      <c r="G10193">
        <v>105</v>
      </c>
      <c r="H10193">
        <v>62</v>
      </c>
      <c r="I10193" t="str">
        <f>INDEX('DATA - Teams'!$C:$C,MATCH(C10193,'DATA - Teams'!$B:$B,0))</f>
        <v>RICHO</v>
      </c>
    </row>
    <row r="10194" spans="1:9" x14ac:dyDescent="0.2">
      <c r="A10194">
        <v>2019</v>
      </c>
      <c r="B10194">
        <v>15</v>
      </c>
      <c r="C10194" t="s">
        <v>430</v>
      </c>
      <c r="D10194" t="s">
        <v>136</v>
      </c>
      <c r="E10194" t="s">
        <v>16</v>
      </c>
      <c r="F10194" t="s">
        <v>43</v>
      </c>
      <c r="G10194">
        <v>54</v>
      </c>
      <c r="H10194">
        <v>79</v>
      </c>
      <c r="I10194" t="str">
        <f>INDEX('DATA - Teams'!$C:$C,MATCH(C10194,'DATA - Teams'!$B:$B,0))</f>
        <v>RICHO</v>
      </c>
    </row>
    <row r="10195" spans="1:9" x14ac:dyDescent="0.2">
      <c r="A10195">
        <v>2019</v>
      </c>
      <c r="B10195">
        <v>15</v>
      </c>
      <c r="C10195" t="s">
        <v>430</v>
      </c>
      <c r="D10195" t="s">
        <v>162</v>
      </c>
      <c r="E10195" t="s">
        <v>20</v>
      </c>
      <c r="F10195" t="s">
        <v>38</v>
      </c>
      <c r="G10195">
        <v>133</v>
      </c>
      <c r="H10195">
        <v>83</v>
      </c>
      <c r="I10195" t="str">
        <f>INDEX('DATA - Teams'!$C:$C,MATCH(C10195,'DATA - Teams'!$B:$B,0))</f>
        <v>RICHO</v>
      </c>
    </row>
    <row r="10196" spans="1:9" x14ac:dyDescent="0.2">
      <c r="A10196">
        <v>2019</v>
      </c>
      <c r="B10196">
        <v>15</v>
      </c>
      <c r="C10196" t="s">
        <v>430</v>
      </c>
      <c r="D10196" t="s">
        <v>299</v>
      </c>
      <c r="E10196" t="s">
        <v>22</v>
      </c>
      <c r="F10196" t="s">
        <v>41</v>
      </c>
      <c r="G10196">
        <v>99</v>
      </c>
      <c r="H10196">
        <v>130</v>
      </c>
      <c r="I10196" t="str">
        <f>INDEX('DATA - Teams'!$C:$C,MATCH(C10196,'DATA - Teams'!$B:$B,0))</f>
        <v>RICHO</v>
      </c>
    </row>
    <row r="10197" spans="1:9" x14ac:dyDescent="0.2">
      <c r="A10197">
        <v>2019</v>
      </c>
      <c r="B10197">
        <v>15</v>
      </c>
      <c r="C10197" t="s">
        <v>430</v>
      </c>
      <c r="D10197" t="s">
        <v>103</v>
      </c>
      <c r="E10197" t="s">
        <v>24</v>
      </c>
      <c r="F10197" t="s">
        <v>43</v>
      </c>
      <c r="G10197">
        <v>91</v>
      </c>
      <c r="H10197">
        <v>62</v>
      </c>
      <c r="I10197" t="str">
        <f>INDEX('DATA - Teams'!$C:$C,MATCH(C10197,'DATA - Teams'!$B:$B,0))</f>
        <v>RICHO</v>
      </c>
    </row>
    <row r="10198" spans="1:9" x14ac:dyDescent="0.2">
      <c r="A10198">
        <v>2019</v>
      </c>
      <c r="B10198">
        <v>15</v>
      </c>
      <c r="C10198" t="s">
        <v>430</v>
      </c>
      <c r="D10198" t="s">
        <v>365</v>
      </c>
      <c r="E10198" t="s">
        <v>13</v>
      </c>
      <c r="F10198" t="s">
        <v>38</v>
      </c>
      <c r="G10198">
        <v>91</v>
      </c>
      <c r="H10198">
        <v>94</v>
      </c>
      <c r="I10198" t="str">
        <f>INDEX('DATA - Teams'!$C:$C,MATCH(C10198,'DATA - Teams'!$B:$B,0))</f>
        <v>RICHO</v>
      </c>
    </row>
    <row r="10199" spans="1:9" x14ac:dyDescent="0.2">
      <c r="A10199">
        <v>2019</v>
      </c>
      <c r="B10199">
        <v>15</v>
      </c>
      <c r="C10199" t="s">
        <v>430</v>
      </c>
      <c r="D10199" t="s">
        <v>105</v>
      </c>
      <c r="E10199" t="s">
        <v>13</v>
      </c>
      <c r="F10199" t="s">
        <v>41</v>
      </c>
      <c r="G10199">
        <v>128</v>
      </c>
      <c r="H10199">
        <v>128</v>
      </c>
      <c r="I10199" t="str">
        <f>INDEX('DATA - Teams'!$C:$C,MATCH(C10199,'DATA - Teams'!$B:$B,0))</f>
        <v>RICHO</v>
      </c>
    </row>
    <row r="10200" spans="1:9" x14ac:dyDescent="0.2">
      <c r="A10200">
        <v>2019</v>
      </c>
      <c r="B10200">
        <v>15</v>
      </c>
      <c r="C10200" t="s">
        <v>430</v>
      </c>
      <c r="D10200" t="s">
        <v>249</v>
      </c>
      <c r="E10200" t="s">
        <v>13</v>
      </c>
      <c r="F10200" t="s">
        <v>41</v>
      </c>
      <c r="G10200">
        <v>113</v>
      </c>
      <c r="H10200">
        <v>133</v>
      </c>
      <c r="I10200" t="str">
        <f>INDEX('DATA - Teams'!$C:$C,MATCH(C10200,'DATA - Teams'!$B:$B,0))</f>
        <v>RICHO</v>
      </c>
    </row>
    <row r="10201" spans="1:9" x14ac:dyDescent="0.2">
      <c r="A10201">
        <v>2019</v>
      </c>
      <c r="B10201">
        <v>15</v>
      </c>
      <c r="C10201" t="s">
        <v>430</v>
      </c>
      <c r="D10201" t="s">
        <v>385</v>
      </c>
      <c r="E10201" t="s">
        <v>35</v>
      </c>
      <c r="F10201" t="s">
        <v>38</v>
      </c>
      <c r="G10201">
        <v>94</v>
      </c>
      <c r="H10201">
        <v>51</v>
      </c>
      <c r="I10201" t="str">
        <f>INDEX('DATA - Teams'!$C:$C,MATCH(C10201,'DATA - Teams'!$B:$B,0))</f>
        <v>RICHO</v>
      </c>
    </row>
    <row r="10202" spans="1:9" x14ac:dyDescent="0.2">
      <c r="A10202">
        <v>2019</v>
      </c>
      <c r="B10202">
        <v>15</v>
      </c>
      <c r="C10202" t="s">
        <v>430</v>
      </c>
      <c r="D10202" t="s">
        <v>119</v>
      </c>
      <c r="E10202" t="s">
        <v>18</v>
      </c>
      <c r="F10202" t="s">
        <v>41</v>
      </c>
      <c r="G10202">
        <v>96</v>
      </c>
      <c r="H10202">
        <v>155</v>
      </c>
      <c r="I10202" t="str">
        <f>INDEX('DATA - Teams'!$C:$C,MATCH(C10202,'DATA - Teams'!$B:$B,0))</f>
        <v>RICHO</v>
      </c>
    </row>
    <row r="10203" spans="1:9" x14ac:dyDescent="0.2">
      <c r="A10203">
        <v>2019</v>
      </c>
      <c r="B10203">
        <v>15</v>
      </c>
      <c r="C10203" t="s">
        <v>430</v>
      </c>
      <c r="D10203" t="s">
        <v>99</v>
      </c>
      <c r="E10203" t="s">
        <v>18</v>
      </c>
      <c r="F10203" t="s">
        <v>43</v>
      </c>
      <c r="G10203">
        <v>97</v>
      </c>
      <c r="H10203">
        <v>98</v>
      </c>
      <c r="I10203" t="str">
        <f>INDEX('DATA - Teams'!$C:$C,MATCH(C10203,'DATA - Teams'!$B:$B,0))</f>
        <v>RICHO</v>
      </c>
    </row>
    <row r="10204" spans="1:9" x14ac:dyDescent="0.2">
      <c r="A10204">
        <v>2019</v>
      </c>
      <c r="B10204">
        <v>15</v>
      </c>
      <c r="C10204" t="s">
        <v>430</v>
      </c>
      <c r="D10204" t="s">
        <v>50</v>
      </c>
      <c r="E10204" t="s">
        <v>32</v>
      </c>
      <c r="F10204" t="s">
        <v>41</v>
      </c>
      <c r="G10204">
        <v>138</v>
      </c>
      <c r="H10204">
        <v>104</v>
      </c>
      <c r="I10204" t="str">
        <f>INDEX('DATA - Teams'!$C:$C,MATCH(C10204,'DATA - Teams'!$B:$B,0))</f>
        <v>RICHO</v>
      </c>
    </row>
    <row r="10205" spans="1:9" x14ac:dyDescent="0.2">
      <c r="A10205">
        <v>2019</v>
      </c>
      <c r="B10205">
        <v>15</v>
      </c>
      <c r="C10205" t="s">
        <v>430</v>
      </c>
      <c r="D10205" t="s">
        <v>402</v>
      </c>
      <c r="E10205" t="s">
        <v>32</v>
      </c>
      <c r="F10205" t="s">
        <v>43</v>
      </c>
      <c r="G10205">
        <v>90</v>
      </c>
      <c r="H10205">
        <v>104</v>
      </c>
      <c r="I10205" t="str">
        <f>INDEX('DATA - Teams'!$C:$C,MATCH(C10205,'DATA - Teams'!$B:$B,0))</f>
        <v>RICHO</v>
      </c>
    </row>
    <row r="10206" spans="1:9" x14ac:dyDescent="0.2">
      <c r="A10206">
        <v>2019</v>
      </c>
      <c r="B10206">
        <v>15</v>
      </c>
      <c r="C10206" t="s">
        <v>430</v>
      </c>
      <c r="D10206" t="s">
        <v>221</v>
      </c>
      <c r="E10206" t="s">
        <v>31</v>
      </c>
      <c r="F10206" t="s">
        <v>59</v>
      </c>
      <c r="G10206">
        <v>101</v>
      </c>
      <c r="H10206">
        <v>110</v>
      </c>
      <c r="I10206" t="str">
        <f>INDEX('DATA - Teams'!$C:$C,MATCH(C10206,'DATA - Teams'!$B:$B,0))</f>
        <v>RICHO</v>
      </c>
    </row>
    <row r="10207" spans="1:9" x14ac:dyDescent="0.2">
      <c r="A10207">
        <v>2019</v>
      </c>
      <c r="B10207">
        <v>15</v>
      </c>
      <c r="C10207" t="s">
        <v>430</v>
      </c>
      <c r="D10207" t="s">
        <v>413</v>
      </c>
      <c r="E10207" t="s">
        <v>16</v>
      </c>
      <c r="F10207" t="s">
        <v>59</v>
      </c>
      <c r="G10207">
        <v>91</v>
      </c>
      <c r="H10207">
        <v>102</v>
      </c>
      <c r="I10207" t="str">
        <f>INDEX('DATA - Teams'!$C:$C,MATCH(C10207,'DATA - Teams'!$B:$B,0))</f>
        <v>RICHO</v>
      </c>
    </row>
    <row r="10208" spans="1:9" x14ac:dyDescent="0.2">
      <c r="A10208">
        <v>2019</v>
      </c>
      <c r="B10208">
        <v>15</v>
      </c>
      <c r="C10208" t="s">
        <v>430</v>
      </c>
      <c r="D10208" t="s">
        <v>177</v>
      </c>
      <c r="E10208" t="s">
        <v>27</v>
      </c>
      <c r="F10208" t="s">
        <v>59</v>
      </c>
      <c r="G10208">
        <v>58</v>
      </c>
      <c r="H10208">
        <v>76</v>
      </c>
      <c r="I10208" t="str">
        <f>INDEX('DATA - Teams'!$C:$C,MATCH(C10208,'DATA - Teams'!$B:$B,0))</f>
        <v>RICHO</v>
      </c>
    </row>
    <row r="10209" spans="1:9" x14ac:dyDescent="0.2">
      <c r="A10209">
        <v>2019</v>
      </c>
      <c r="B10209">
        <v>15</v>
      </c>
      <c r="C10209" t="s">
        <v>430</v>
      </c>
      <c r="D10209" t="s">
        <v>273</v>
      </c>
      <c r="E10209" t="s">
        <v>17</v>
      </c>
      <c r="F10209" t="s">
        <v>59</v>
      </c>
      <c r="G10209">
        <v>83</v>
      </c>
      <c r="H10209">
        <v>99</v>
      </c>
      <c r="I10209" t="str">
        <f>INDEX('DATA - Teams'!$C:$C,MATCH(C10209,'DATA - Teams'!$B:$B,0))</f>
        <v>RICHO</v>
      </c>
    </row>
    <row r="10210" spans="1:9" x14ac:dyDescent="0.2">
      <c r="A10210">
        <v>2019</v>
      </c>
      <c r="B10210">
        <v>15</v>
      </c>
      <c r="C10210" t="s">
        <v>30</v>
      </c>
      <c r="D10210" t="s">
        <v>271</v>
      </c>
      <c r="E10210" t="s">
        <v>33</v>
      </c>
      <c r="F10210" t="s">
        <v>41</v>
      </c>
      <c r="G10210">
        <v>106</v>
      </c>
      <c r="H10210">
        <v>111</v>
      </c>
      <c r="I10210" t="str">
        <f>INDEX('DATA - Teams'!$C:$C,MATCH(C10210,'DATA - Teams'!$B:$B,0))</f>
        <v>GARTER</v>
      </c>
    </row>
    <row r="10211" spans="1:9" x14ac:dyDescent="0.2">
      <c r="A10211">
        <v>2019</v>
      </c>
      <c r="B10211">
        <v>15</v>
      </c>
      <c r="C10211" t="s">
        <v>30</v>
      </c>
      <c r="D10211" t="s">
        <v>433</v>
      </c>
      <c r="E10211" t="s">
        <v>21</v>
      </c>
      <c r="F10211" t="s">
        <v>38</v>
      </c>
      <c r="G10211">
        <v>89</v>
      </c>
      <c r="H10211">
        <v>92</v>
      </c>
      <c r="I10211" t="str">
        <f>INDEX('DATA - Teams'!$C:$C,MATCH(C10211,'DATA - Teams'!$B:$B,0))</f>
        <v>GARTER</v>
      </c>
    </row>
    <row r="10212" spans="1:9" x14ac:dyDescent="0.2">
      <c r="A10212">
        <v>2019</v>
      </c>
      <c r="B10212">
        <v>15</v>
      </c>
      <c r="C10212" t="s">
        <v>30</v>
      </c>
      <c r="D10212" t="s">
        <v>1336</v>
      </c>
      <c r="E10212" t="s">
        <v>21</v>
      </c>
      <c r="F10212" t="s">
        <v>38</v>
      </c>
      <c r="G10212">
        <v>99</v>
      </c>
      <c r="H10212">
        <v>117</v>
      </c>
      <c r="I10212" t="str">
        <f>INDEX('DATA - Teams'!$C:$C,MATCH(C10212,'DATA - Teams'!$B:$B,0))</f>
        <v>GARTER</v>
      </c>
    </row>
    <row r="10213" spans="1:9" x14ac:dyDescent="0.2">
      <c r="A10213">
        <v>2019</v>
      </c>
      <c r="B10213">
        <v>15</v>
      </c>
      <c r="C10213" t="s">
        <v>30</v>
      </c>
      <c r="D10213" t="s">
        <v>325</v>
      </c>
      <c r="E10213" t="s">
        <v>21</v>
      </c>
      <c r="F10213" t="s">
        <v>41</v>
      </c>
      <c r="G10213">
        <v>82</v>
      </c>
      <c r="H10213">
        <v>115</v>
      </c>
      <c r="I10213" t="str">
        <f>INDEX('DATA - Teams'!$C:$C,MATCH(C10213,'DATA - Teams'!$B:$B,0))</f>
        <v>GARTER</v>
      </c>
    </row>
    <row r="10214" spans="1:9" x14ac:dyDescent="0.2">
      <c r="A10214">
        <v>2019</v>
      </c>
      <c r="B10214">
        <v>15</v>
      </c>
      <c r="C10214" t="s">
        <v>30</v>
      </c>
      <c r="D10214" t="s">
        <v>359</v>
      </c>
      <c r="E10214" t="s">
        <v>10</v>
      </c>
      <c r="F10214" t="s">
        <v>43</v>
      </c>
      <c r="G10214">
        <v>83</v>
      </c>
      <c r="H10214">
        <v>93</v>
      </c>
      <c r="I10214" t="str">
        <f>INDEX('DATA - Teams'!$C:$C,MATCH(C10214,'DATA - Teams'!$B:$B,0))</f>
        <v>GARTER</v>
      </c>
    </row>
    <row r="10215" spans="1:9" x14ac:dyDescent="0.2">
      <c r="A10215">
        <v>2019</v>
      </c>
      <c r="B10215">
        <v>15</v>
      </c>
      <c r="C10215" t="s">
        <v>30</v>
      </c>
      <c r="D10215" t="s">
        <v>209</v>
      </c>
      <c r="E10215" t="s">
        <v>10</v>
      </c>
      <c r="F10215" t="s">
        <v>41</v>
      </c>
      <c r="G10215">
        <v>112</v>
      </c>
      <c r="H10215">
        <v>88</v>
      </c>
      <c r="I10215" t="str">
        <f>INDEX('DATA - Teams'!$C:$C,MATCH(C10215,'DATA - Teams'!$B:$B,0))</f>
        <v>GARTER</v>
      </c>
    </row>
    <row r="10216" spans="1:9" x14ac:dyDescent="0.2">
      <c r="A10216">
        <v>2019</v>
      </c>
      <c r="B10216">
        <v>15</v>
      </c>
      <c r="C10216" t="s">
        <v>30</v>
      </c>
      <c r="D10216" t="s">
        <v>261</v>
      </c>
      <c r="E10216" t="s">
        <v>36</v>
      </c>
      <c r="F10216" t="s">
        <v>43</v>
      </c>
      <c r="G10216">
        <v>98</v>
      </c>
      <c r="H10216">
        <v>97</v>
      </c>
      <c r="I10216" t="str">
        <f>INDEX('DATA - Teams'!$C:$C,MATCH(C10216,'DATA - Teams'!$B:$B,0))</f>
        <v>GARTER</v>
      </c>
    </row>
    <row r="10217" spans="1:9" x14ac:dyDescent="0.2">
      <c r="A10217">
        <v>2019</v>
      </c>
      <c r="B10217">
        <v>15</v>
      </c>
      <c r="C10217" t="s">
        <v>30</v>
      </c>
      <c r="D10217" t="s">
        <v>346</v>
      </c>
      <c r="E10217" t="s">
        <v>36</v>
      </c>
      <c r="F10217" t="s">
        <v>41</v>
      </c>
      <c r="G10217">
        <v>84</v>
      </c>
      <c r="H10217">
        <v>121</v>
      </c>
      <c r="I10217" t="str">
        <f>INDEX('DATA - Teams'!$C:$C,MATCH(C10217,'DATA - Teams'!$B:$B,0))</f>
        <v>GARTER</v>
      </c>
    </row>
    <row r="10218" spans="1:9" x14ac:dyDescent="0.2">
      <c r="A10218">
        <v>2019</v>
      </c>
      <c r="B10218">
        <v>15</v>
      </c>
      <c r="C10218" t="s">
        <v>30</v>
      </c>
      <c r="D10218" t="s">
        <v>276</v>
      </c>
      <c r="E10218" t="s">
        <v>36</v>
      </c>
      <c r="F10218" t="s">
        <v>43</v>
      </c>
      <c r="G10218">
        <v>108</v>
      </c>
      <c r="H10218">
        <v>103</v>
      </c>
      <c r="I10218" t="str">
        <f>INDEX('DATA - Teams'!$C:$C,MATCH(C10218,'DATA - Teams'!$B:$B,0))</f>
        <v>GARTER</v>
      </c>
    </row>
    <row r="10219" spans="1:9" x14ac:dyDescent="0.2">
      <c r="A10219">
        <v>2019</v>
      </c>
      <c r="B10219">
        <v>15</v>
      </c>
      <c r="C10219" t="s">
        <v>30</v>
      </c>
      <c r="D10219" t="s">
        <v>320</v>
      </c>
      <c r="E10219" t="s">
        <v>14</v>
      </c>
      <c r="F10219" t="s">
        <v>43</v>
      </c>
      <c r="G10219">
        <v>95</v>
      </c>
      <c r="H10219">
        <v>72</v>
      </c>
      <c r="I10219" t="str">
        <f>INDEX('DATA - Teams'!$C:$C,MATCH(C10219,'DATA - Teams'!$B:$B,0))</f>
        <v>GARTER</v>
      </c>
    </row>
    <row r="10220" spans="1:9" x14ac:dyDescent="0.2">
      <c r="A10220">
        <v>2019</v>
      </c>
      <c r="B10220">
        <v>15</v>
      </c>
      <c r="C10220" t="s">
        <v>30</v>
      </c>
      <c r="D10220" t="s">
        <v>81</v>
      </c>
      <c r="E10220" t="s">
        <v>31</v>
      </c>
      <c r="F10220" t="s">
        <v>41</v>
      </c>
      <c r="G10220">
        <v>92</v>
      </c>
      <c r="H10220">
        <v>85</v>
      </c>
      <c r="I10220" t="str">
        <f>INDEX('DATA - Teams'!$C:$C,MATCH(C10220,'DATA - Teams'!$B:$B,0))</f>
        <v>GARTER</v>
      </c>
    </row>
    <row r="10221" spans="1:9" x14ac:dyDescent="0.2">
      <c r="A10221">
        <v>2019</v>
      </c>
      <c r="B10221">
        <v>15</v>
      </c>
      <c r="C10221" t="s">
        <v>30</v>
      </c>
      <c r="D10221" t="s">
        <v>175</v>
      </c>
      <c r="E10221" t="s">
        <v>28</v>
      </c>
      <c r="F10221" t="s">
        <v>41</v>
      </c>
      <c r="G10221">
        <v>107</v>
      </c>
      <c r="H10221">
        <v>95</v>
      </c>
      <c r="I10221" t="str">
        <f>INDEX('DATA - Teams'!$C:$C,MATCH(C10221,'DATA - Teams'!$B:$B,0))</f>
        <v>GARTER</v>
      </c>
    </row>
    <row r="10222" spans="1:9" x14ac:dyDescent="0.2">
      <c r="A10222">
        <v>2019</v>
      </c>
      <c r="B10222">
        <v>15</v>
      </c>
      <c r="C10222" t="s">
        <v>30</v>
      </c>
      <c r="D10222" t="s">
        <v>327</v>
      </c>
      <c r="E10222" t="s">
        <v>17</v>
      </c>
      <c r="F10222" t="s">
        <v>52</v>
      </c>
      <c r="G10222">
        <v>131</v>
      </c>
      <c r="H10222">
        <v>46</v>
      </c>
      <c r="I10222" t="str">
        <f>INDEX('DATA - Teams'!$C:$C,MATCH(C10222,'DATA - Teams'!$B:$B,0))</f>
        <v>GARTER</v>
      </c>
    </row>
    <row r="10223" spans="1:9" x14ac:dyDescent="0.2">
      <c r="A10223">
        <v>2019</v>
      </c>
      <c r="B10223">
        <v>15</v>
      </c>
      <c r="C10223" t="s">
        <v>30</v>
      </c>
      <c r="D10223" t="s">
        <v>272</v>
      </c>
      <c r="E10223" t="s">
        <v>17</v>
      </c>
      <c r="F10223" t="s">
        <v>38</v>
      </c>
      <c r="G10223">
        <v>76</v>
      </c>
      <c r="H10223">
        <v>62</v>
      </c>
      <c r="I10223" t="str">
        <f>INDEX('DATA - Teams'!$C:$C,MATCH(C10223,'DATA - Teams'!$B:$B,0))</f>
        <v>GARTER</v>
      </c>
    </row>
    <row r="10224" spans="1:9" x14ac:dyDescent="0.2">
      <c r="A10224">
        <v>2019</v>
      </c>
      <c r="B10224">
        <v>15</v>
      </c>
      <c r="C10224" t="s">
        <v>30</v>
      </c>
      <c r="D10224" t="s">
        <v>108</v>
      </c>
      <c r="E10224" t="s">
        <v>18</v>
      </c>
      <c r="F10224" t="s">
        <v>41</v>
      </c>
      <c r="G10224">
        <v>110</v>
      </c>
      <c r="H10224">
        <v>130</v>
      </c>
      <c r="I10224" t="str">
        <f>INDEX('DATA - Teams'!$C:$C,MATCH(C10224,'DATA - Teams'!$B:$B,0))</f>
        <v>GARTER</v>
      </c>
    </row>
    <row r="10225" spans="1:9" x14ac:dyDescent="0.2">
      <c r="A10225">
        <v>2019</v>
      </c>
      <c r="B10225">
        <v>15</v>
      </c>
      <c r="C10225" t="s">
        <v>30</v>
      </c>
      <c r="D10225" t="s">
        <v>1381</v>
      </c>
      <c r="E10225" t="s">
        <v>18</v>
      </c>
      <c r="F10225" t="s">
        <v>38</v>
      </c>
      <c r="G10225">
        <v>56</v>
      </c>
      <c r="H10225">
        <v>22</v>
      </c>
      <c r="I10225" t="str">
        <f>INDEX('DATA - Teams'!$C:$C,MATCH(C10225,'DATA - Teams'!$B:$B,0))</f>
        <v>GARTER</v>
      </c>
    </row>
    <row r="10226" spans="1:9" x14ac:dyDescent="0.2">
      <c r="A10226">
        <v>2019</v>
      </c>
      <c r="B10226">
        <v>15</v>
      </c>
      <c r="C10226" t="s">
        <v>30</v>
      </c>
      <c r="D10226" t="s">
        <v>357</v>
      </c>
      <c r="E10226" t="s">
        <v>32</v>
      </c>
      <c r="F10226" t="s">
        <v>43</v>
      </c>
      <c r="G10226">
        <v>71</v>
      </c>
      <c r="H10226">
        <v>82</v>
      </c>
      <c r="I10226" t="str">
        <f>INDEX('DATA - Teams'!$C:$C,MATCH(C10226,'DATA - Teams'!$B:$B,0))</f>
        <v>GARTER</v>
      </c>
    </row>
    <row r="10227" spans="1:9" x14ac:dyDescent="0.2">
      <c r="A10227">
        <v>2019</v>
      </c>
      <c r="B10227">
        <v>15</v>
      </c>
      <c r="C10227" t="s">
        <v>30</v>
      </c>
      <c r="D10227" t="s">
        <v>131</v>
      </c>
      <c r="E10227" t="s">
        <v>32</v>
      </c>
      <c r="F10227" t="s">
        <v>38</v>
      </c>
      <c r="G10227">
        <v>95</v>
      </c>
      <c r="H10227">
        <v>77</v>
      </c>
      <c r="I10227" t="str">
        <f>INDEX('DATA - Teams'!$C:$C,MATCH(C10227,'DATA - Teams'!$B:$B,0))</f>
        <v>GARTER</v>
      </c>
    </row>
    <row r="10228" spans="1:9" x14ac:dyDescent="0.2">
      <c r="A10228">
        <v>2019</v>
      </c>
      <c r="B10228">
        <v>15</v>
      </c>
      <c r="C10228" t="s">
        <v>30</v>
      </c>
      <c r="D10228" t="s">
        <v>344</v>
      </c>
      <c r="E10228" t="s">
        <v>16</v>
      </c>
      <c r="F10228" t="s">
        <v>59</v>
      </c>
      <c r="G10228">
        <v>93</v>
      </c>
      <c r="H10228">
        <v>117</v>
      </c>
      <c r="I10228" t="str">
        <f>INDEX('DATA - Teams'!$C:$C,MATCH(C10228,'DATA - Teams'!$B:$B,0))</f>
        <v>GARTER</v>
      </c>
    </row>
    <row r="10229" spans="1:9" x14ac:dyDescent="0.2">
      <c r="A10229">
        <v>2019</v>
      </c>
      <c r="B10229">
        <v>15</v>
      </c>
      <c r="C10229" t="s">
        <v>30</v>
      </c>
      <c r="D10229" t="s">
        <v>310</v>
      </c>
      <c r="E10229" t="s">
        <v>16</v>
      </c>
      <c r="F10229" t="s">
        <v>59</v>
      </c>
      <c r="G10229">
        <v>61</v>
      </c>
      <c r="H10229">
        <v>26</v>
      </c>
      <c r="I10229" t="str">
        <f>INDEX('DATA - Teams'!$C:$C,MATCH(C10229,'DATA - Teams'!$B:$B,0))</f>
        <v>GARTER</v>
      </c>
    </row>
    <row r="10230" spans="1:9" x14ac:dyDescent="0.2">
      <c r="A10230">
        <v>2019</v>
      </c>
      <c r="B10230">
        <v>15</v>
      </c>
      <c r="C10230" t="s">
        <v>30</v>
      </c>
      <c r="D10230" t="s">
        <v>135</v>
      </c>
      <c r="E10230" t="s">
        <v>22</v>
      </c>
      <c r="F10230" t="s">
        <v>59</v>
      </c>
      <c r="G10230">
        <v>82</v>
      </c>
      <c r="H10230">
        <v>0</v>
      </c>
      <c r="I10230" t="str">
        <f>INDEX('DATA - Teams'!$C:$C,MATCH(C10230,'DATA - Teams'!$B:$B,0))</f>
        <v>GARTER</v>
      </c>
    </row>
    <row r="10231" spans="1:9" x14ac:dyDescent="0.2">
      <c r="A10231">
        <v>2019</v>
      </c>
      <c r="B10231">
        <v>15</v>
      </c>
      <c r="C10231" t="s">
        <v>30</v>
      </c>
      <c r="D10231" t="s">
        <v>226</v>
      </c>
      <c r="E10231" t="s">
        <v>32</v>
      </c>
      <c r="F10231" t="s">
        <v>59</v>
      </c>
      <c r="G10231">
        <v>103</v>
      </c>
      <c r="H10231">
        <v>0</v>
      </c>
      <c r="I10231" t="str">
        <f>INDEX('DATA - Teams'!$C:$C,MATCH(C10231,'DATA - Teams'!$B:$B,0))</f>
        <v>GARTER</v>
      </c>
    </row>
    <row r="10232" spans="1:9" x14ac:dyDescent="0.2">
      <c r="A10232">
        <v>2019</v>
      </c>
      <c r="B10232">
        <v>15</v>
      </c>
      <c r="C10232" t="s">
        <v>434</v>
      </c>
      <c r="D10232" t="s">
        <v>229</v>
      </c>
      <c r="E10232" t="s">
        <v>33</v>
      </c>
      <c r="F10232" t="s">
        <v>43</v>
      </c>
      <c r="G10232">
        <v>82</v>
      </c>
      <c r="H10232">
        <v>65</v>
      </c>
      <c r="I10232" t="str">
        <f>INDEX('DATA - Teams'!$C:$C,MATCH(C10232,'DATA - Teams'!$B:$B,0))</f>
        <v>CHIEF</v>
      </c>
    </row>
    <row r="10233" spans="1:9" x14ac:dyDescent="0.2">
      <c r="A10233">
        <v>2019</v>
      </c>
      <c r="B10233">
        <v>15</v>
      </c>
      <c r="C10233" t="s">
        <v>434</v>
      </c>
      <c r="D10233" t="s">
        <v>387</v>
      </c>
      <c r="E10233" t="s">
        <v>33</v>
      </c>
      <c r="F10233" t="s">
        <v>41</v>
      </c>
      <c r="G10233">
        <v>75</v>
      </c>
      <c r="H10233">
        <v>75</v>
      </c>
      <c r="I10233" t="str">
        <f>INDEX('DATA - Teams'!$C:$C,MATCH(C10233,'DATA - Teams'!$B:$B,0))</f>
        <v>CHIEF</v>
      </c>
    </row>
    <row r="10234" spans="1:9" x14ac:dyDescent="0.2">
      <c r="A10234">
        <v>2019</v>
      </c>
      <c r="B10234">
        <v>15</v>
      </c>
      <c r="C10234" t="s">
        <v>434</v>
      </c>
      <c r="D10234" t="s">
        <v>918</v>
      </c>
      <c r="E10234" t="s">
        <v>33</v>
      </c>
      <c r="F10234" t="s">
        <v>41</v>
      </c>
      <c r="G10234">
        <v>59</v>
      </c>
      <c r="H10234">
        <v>13</v>
      </c>
      <c r="I10234" t="str">
        <f>INDEX('DATA - Teams'!$C:$C,MATCH(C10234,'DATA - Teams'!$B:$B,0))</f>
        <v>CHIEF</v>
      </c>
    </row>
    <row r="10235" spans="1:9" x14ac:dyDescent="0.2">
      <c r="A10235">
        <v>2019</v>
      </c>
      <c r="B10235">
        <v>15</v>
      </c>
      <c r="C10235" t="s">
        <v>434</v>
      </c>
      <c r="D10235" t="s">
        <v>297</v>
      </c>
      <c r="E10235" t="s">
        <v>21</v>
      </c>
      <c r="F10235" t="s">
        <v>38</v>
      </c>
      <c r="G10235">
        <v>79</v>
      </c>
      <c r="H10235">
        <v>65</v>
      </c>
      <c r="I10235" t="str">
        <f>INDEX('DATA - Teams'!$C:$C,MATCH(C10235,'DATA - Teams'!$B:$B,0))</f>
        <v>CHIEF</v>
      </c>
    </row>
    <row r="10236" spans="1:9" x14ac:dyDescent="0.2">
      <c r="A10236">
        <v>2019</v>
      </c>
      <c r="B10236">
        <v>15</v>
      </c>
      <c r="C10236" t="s">
        <v>434</v>
      </c>
      <c r="D10236" t="s">
        <v>83</v>
      </c>
      <c r="E10236" t="s">
        <v>10</v>
      </c>
      <c r="F10236" t="s">
        <v>52</v>
      </c>
      <c r="G10236">
        <v>99</v>
      </c>
      <c r="H10236">
        <v>67</v>
      </c>
      <c r="I10236" t="str">
        <f>INDEX('DATA - Teams'!$C:$C,MATCH(C10236,'DATA - Teams'!$B:$B,0))</f>
        <v>CHIEF</v>
      </c>
    </row>
    <row r="10237" spans="1:9" x14ac:dyDescent="0.2">
      <c r="A10237">
        <v>2019</v>
      </c>
      <c r="B10237">
        <v>15</v>
      </c>
      <c r="C10237" t="s">
        <v>434</v>
      </c>
      <c r="D10237" t="s">
        <v>230</v>
      </c>
      <c r="E10237" t="s">
        <v>36</v>
      </c>
      <c r="F10237" t="s">
        <v>38</v>
      </c>
      <c r="G10237">
        <v>84</v>
      </c>
      <c r="H10237">
        <v>84</v>
      </c>
      <c r="I10237" t="str">
        <f>INDEX('DATA - Teams'!$C:$C,MATCH(C10237,'DATA - Teams'!$B:$B,0))</f>
        <v>CHIEF</v>
      </c>
    </row>
    <row r="10238" spans="1:9" x14ac:dyDescent="0.2">
      <c r="A10238">
        <v>2019</v>
      </c>
      <c r="B10238">
        <v>15</v>
      </c>
      <c r="C10238" t="s">
        <v>434</v>
      </c>
      <c r="D10238" t="s">
        <v>98</v>
      </c>
      <c r="E10238" t="s">
        <v>14</v>
      </c>
      <c r="F10238" t="s">
        <v>43</v>
      </c>
      <c r="G10238">
        <v>93</v>
      </c>
      <c r="H10238">
        <v>113</v>
      </c>
      <c r="I10238" t="str">
        <f>INDEX('DATA - Teams'!$C:$C,MATCH(C10238,'DATA - Teams'!$B:$B,0))</f>
        <v>CHIEF</v>
      </c>
    </row>
    <row r="10239" spans="1:9" x14ac:dyDescent="0.2">
      <c r="A10239">
        <v>2019</v>
      </c>
      <c r="B10239">
        <v>15</v>
      </c>
      <c r="C10239" t="s">
        <v>434</v>
      </c>
      <c r="D10239" t="s">
        <v>192</v>
      </c>
      <c r="E10239" t="s">
        <v>31</v>
      </c>
      <c r="F10239" t="s">
        <v>43</v>
      </c>
      <c r="G10239">
        <v>89</v>
      </c>
      <c r="H10239">
        <v>82</v>
      </c>
      <c r="I10239" t="str">
        <f>INDEX('DATA - Teams'!$C:$C,MATCH(C10239,'DATA - Teams'!$B:$B,0))</f>
        <v>CHIEF</v>
      </c>
    </row>
    <row r="10240" spans="1:9" x14ac:dyDescent="0.2">
      <c r="A10240">
        <v>2019</v>
      </c>
      <c r="B10240">
        <v>15</v>
      </c>
      <c r="C10240" t="s">
        <v>434</v>
      </c>
      <c r="D10240" t="s">
        <v>286</v>
      </c>
      <c r="E10240" t="s">
        <v>20</v>
      </c>
      <c r="F10240" t="s">
        <v>38</v>
      </c>
      <c r="G10240">
        <v>78</v>
      </c>
      <c r="H10240">
        <v>71</v>
      </c>
      <c r="I10240" t="str">
        <f>INDEX('DATA - Teams'!$C:$C,MATCH(C10240,'DATA - Teams'!$B:$B,0))</f>
        <v>CHIEF</v>
      </c>
    </row>
    <row r="10241" spans="1:9" x14ac:dyDescent="0.2">
      <c r="A10241">
        <v>2019</v>
      </c>
      <c r="B10241">
        <v>15</v>
      </c>
      <c r="C10241" t="s">
        <v>434</v>
      </c>
      <c r="D10241" t="s">
        <v>244</v>
      </c>
      <c r="E10241" t="s">
        <v>20</v>
      </c>
      <c r="F10241" t="s">
        <v>41</v>
      </c>
      <c r="G10241">
        <v>95</v>
      </c>
      <c r="H10241">
        <v>105</v>
      </c>
      <c r="I10241" t="str">
        <f>INDEX('DATA - Teams'!$C:$C,MATCH(C10241,'DATA - Teams'!$B:$B,0))</f>
        <v>CHIEF</v>
      </c>
    </row>
    <row r="10242" spans="1:9" x14ac:dyDescent="0.2">
      <c r="A10242">
        <v>2019</v>
      </c>
      <c r="B10242">
        <v>15</v>
      </c>
      <c r="C10242" t="s">
        <v>434</v>
      </c>
      <c r="D10242" t="s">
        <v>239</v>
      </c>
      <c r="E10242" t="s">
        <v>22</v>
      </c>
      <c r="F10242" t="s">
        <v>41</v>
      </c>
      <c r="G10242">
        <v>79</v>
      </c>
      <c r="H10242">
        <v>52</v>
      </c>
      <c r="I10242" t="str">
        <f>INDEX('DATA - Teams'!$C:$C,MATCH(C10242,'DATA - Teams'!$B:$B,0))</f>
        <v>CHIEF</v>
      </c>
    </row>
    <row r="10243" spans="1:9" x14ac:dyDescent="0.2">
      <c r="A10243">
        <v>2019</v>
      </c>
      <c r="B10243">
        <v>15</v>
      </c>
      <c r="C10243" t="s">
        <v>434</v>
      </c>
      <c r="D10243" t="s">
        <v>124</v>
      </c>
      <c r="E10243" t="s">
        <v>24</v>
      </c>
      <c r="F10243" t="s">
        <v>41</v>
      </c>
      <c r="G10243">
        <v>128</v>
      </c>
      <c r="H10243">
        <v>147</v>
      </c>
      <c r="I10243" t="str">
        <f>INDEX('DATA - Teams'!$C:$C,MATCH(C10243,'DATA - Teams'!$B:$B,0))</f>
        <v>CHIEF</v>
      </c>
    </row>
    <row r="10244" spans="1:9" x14ac:dyDescent="0.2">
      <c r="A10244">
        <v>2019</v>
      </c>
      <c r="B10244">
        <v>15</v>
      </c>
      <c r="C10244" t="s">
        <v>434</v>
      </c>
      <c r="D10244" t="s">
        <v>383</v>
      </c>
      <c r="E10244" t="s">
        <v>27</v>
      </c>
      <c r="F10244" t="s">
        <v>38</v>
      </c>
      <c r="G10244">
        <v>106</v>
      </c>
      <c r="H10244">
        <v>113</v>
      </c>
      <c r="I10244" t="str">
        <f>INDEX('DATA - Teams'!$C:$C,MATCH(C10244,'DATA - Teams'!$B:$B,0))</f>
        <v>CHIEF</v>
      </c>
    </row>
    <row r="10245" spans="1:9" x14ac:dyDescent="0.2">
      <c r="A10245">
        <v>2019</v>
      </c>
      <c r="B10245">
        <v>15</v>
      </c>
      <c r="C10245" t="s">
        <v>434</v>
      </c>
      <c r="D10245" t="s">
        <v>208</v>
      </c>
      <c r="E10245" t="s">
        <v>17</v>
      </c>
      <c r="F10245" t="s">
        <v>43</v>
      </c>
      <c r="G10245">
        <v>74</v>
      </c>
      <c r="H10245">
        <v>94</v>
      </c>
      <c r="I10245" t="str">
        <f>INDEX('DATA - Teams'!$C:$C,MATCH(C10245,'DATA - Teams'!$B:$B,0))</f>
        <v>CHIEF</v>
      </c>
    </row>
    <row r="10246" spans="1:9" x14ac:dyDescent="0.2">
      <c r="A10246">
        <v>2019</v>
      </c>
      <c r="B10246">
        <v>15</v>
      </c>
      <c r="C10246" t="s">
        <v>434</v>
      </c>
      <c r="D10246" t="s">
        <v>82</v>
      </c>
      <c r="E10246" t="s">
        <v>23</v>
      </c>
      <c r="F10246" t="s">
        <v>41</v>
      </c>
      <c r="G10246">
        <v>92</v>
      </c>
      <c r="H10246">
        <v>90</v>
      </c>
      <c r="I10246" t="str">
        <f>INDEX('DATA - Teams'!$C:$C,MATCH(C10246,'DATA - Teams'!$B:$B,0))</f>
        <v>CHIEF</v>
      </c>
    </row>
    <row r="10247" spans="1:9" x14ac:dyDescent="0.2">
      <c r="A10247">
        <v>2019</v>
      </c>
      <c r="B10247">
        <v>15</v>
      </c>
      <c r="C10247" t="s">
        <v>434</v>
      </c>
      <c r="D10247" t="s">
        <v>132</v>
      </c>
      <c r="E10247" t="s">
        <v>23</v>
      </c>
      <c r="F10247" t="s">
        <v>41</v>
      </c>
      <c r="G10247">
        <v>119</v>
      </c>
      <c r="H10247">
        <v>146</v>
      </c>
      <c r="I10247" t="str">
        <f>INDEX('DATA - Teams'!$C:$C,MATCH(C10247,'DATA - Teams'!$B:$B,0))</f>
        <v>CHIEF</v>
      </c>
    </row>
    <row r="10248" spans="1:9" x14ac:dyDescent="0.2">
      <c r="A10248">
        <v>2019</v>
      </c>
      <c r="B10248">
        <v>15</v>
      </c>
      <c r="C10248" t="s">
        <v>434</v>
      </c>
      <c r="D10248" t="s">
        <v>275</v>
      </c>
      <c r="E10248" t="s">
        <v>23</v>
      </c>
      <c r="F10248" t="s">
        <v>38</v>
      </c>
      <c r="G10248">
        <v>92</v>
      </c>
      <c r="H10248">
        <v>121</v>
      </c>
      <c r="I10248" t="str">
        <f>INDEX('DATA - Teams'!$C:$C,MATCH(C10248,'DATA - Teams'!$B:$B,0))</f>
        <v>CHIEF</v>
      </c>
    </row>
    <row r="10249" spans="1:9" x14ac:dyDescent="0.2">
      <c r="A10249">
        <v>2019</v>
      </c>
      <c r="B10249">
        <v>15</v>
      </c>
      <c r="C10249" t="s">
        <v>434</v>
      </c>
      <c r="D10249" t="s">
        <v>352</v>
      </c>
      <c r="E10249" t="s">
        <v>18</v>
      </c>
      <c r="F10249" t="s">
        <v>43</v>
      </c>
      <c r="G10249">
        <v>77</v>
      </c>
      <c r="H10249">
        <v>66</v>
      </c>
      <c r="I10249" t="str">
        <f>INDEX('DATA - Teams'!$C:$C,MATCH(C10249,'DATA - Teams'!$B:$B,0))</f>
        <v>CHIEF</v>
      </c>
    </row>
    <row r="10250" spans="1:9" x14ac:dyDescent="0.2">
      <c r="A10250">
        <v>2019</v>
      </c>
      <c r="B10250">
        <v>15</v>
      </c>
      <c r="C10250" t="s">
        <v>434</v>
      </c>
      <c r="D10250" t="s">
        <v>398</v>
      </c>
      <c r="E10250" t="s">
        <v>28</v>
      </c>
      <c r="F10250" t="s">
        <v>59</v>
      </c>
      <c r="G10250">
        <v>103</v>
      </c>
      <c r="H10250">
        <v>0</v>
      </c>
      <c r="I10250" t="str">
        <f>INDEX('DATA - Teams'!$C:$C,MATCH(C10250,'DATA - Teams'!$B:$B,0))</f>
        <v>CHIEF</v>
      </c>
    </row>
    <row r="10251" spans="1:9" x14ac:dyDescent="0.2">
      <c r="A10251">
        <v>2019</v>
      </c>
      <c r="B10251">
        <v>15</v>
      </c>
      <c r="C10251" t="s">
        <v>434</v>
      </c>
      <c r="D10251" t="s">
        <v>1064</v>
      </c>
      <c r="E10251" t="s">
        <v>13</v>
      </c>
      <c r="F10251" t="s">
        <v>59</v>
      </c>
      <c r="G10251">
        <v>72</v>
      </c>
      <c r="H10251">
        <v>37</v>
      </c>
      <c r="I10251" t="str">
        <f>INDEX('DATA - Teams'!$C:$C,MATCH(C10251,'DATA - Teams'!$B:$B,0))</f>
        <v>CHIEF</v>
      </c>
    </row>
    <row r="10252" spans="1:9" x14ac:dyDescent="0.2">
      <c r="A10252">
        <v>2019</v>
      </c>
      <c r="B10252">
        <v>15</v>
      </c>
      <c r="C10252" t="s">
        <v>434</v>
      </c>
      <c r="D10252" t="s">
        <v>301</v>
      </c>
      <c r="E10252" t="s">
        <v>27</v>
      </c>
      <c r="F10252" t="s">
        <v>59</v>
      </c>
      <c r="G10252">
        <v>110</v>
      </c>
      <c r="H10252">
        <v>0</v>
      </c>
      <c r="I10252" t="str">
        <f>INDEX('DATA - Teams'!$C:$C,MATCH(C10252,'DATA - Teams'!$B:$B,0))</f>
        <v>CHIEF</v>
      </c>
    </row>
    <row r="10253" spans="1:9" x14ac:dyDescent="0.2">
      <c r="A10253">
        <v>2019</v>
      </c>
      <c r="B10253">
        <v>15</v>
      </c>
      <c r="C10253" t="s">
        <v>434</v>
      </c>
      <c r="D10253" t="s">
        <v>185</v>
      </c>
      <c r="E10253" t="s">
        <v>32</v>
      </c>
      <c r="F10253" t="s">
        <v>59</v>
      </c>
      <c r="G10253">
        <v>70</v>
      </c>
      <c r="H10253">
        <v>60</v>
      </c>
      <c r="I10253" t="str">
        <f>INDEX('DATA - Teams'!$C:$C,MATCH(C10253,'DATA - Teams'!$B:$B,0))</f>
        <v>CHIEF</v>
      </c>
    </row>
    <row r="10254" spans="1:9" x14ac:dyDescent="0.2">
      <c r="A10254">
        <v>2019</v>
      </c>
      <c r="B10254">
        <v>15</v>
      </c>
      <c r="C10254" t="s">
        <v>7</v>
      </c>
      <c r="D10254" t="s">
        <v>216</v>
      </c>
      <c r="E10254" t="s">
        <v>21</v>
      </c>
      <c r="F10254" t="s">
        <v>52</v>
      </c>
      <c r="G10254">
        <v>68</v>
      </c>
      <c r="H10254">
        <v>84</v>
      </c>
      <c r="I10254" t="str">
        <f>INDEX('DATA - Teams'!$C:$C,MATCH(C10254,'DATA - Teams'!$B:$B,0))</f>
        <v>JMERC</v>
      </c>
    </row>
    <row r="10255" spans="1:9" x14ac:dyDescent="0.2">
      <c r="A10255">
        <v>2019</v>
      </c>
      <c r="B10255">
        <v>15</v>
      </c>
      <c r="C10255" t="s">
        <v>7</v>
      </c>
      <c r="D10255" t="s">
        <v>44</v>
      </c>
      <c r="E10255" t="s">
        <v>36</v>
      </c>
      <c r="F10255" t="s">
        <v>43</v>
      </c>
      <c r="G10255">
        <v>75</v>
      </c>
      <c r="H10255">
        <v>87</v>
      </c>
      <c r="I10255" t="str">
        <f>INDEX('DATA - Teams'!$C:$C,MATCH(C10255,'DATA - Teams'!$B:$B,0))</f>
        <v>JMERC</v>
      </c>
    </row>
    <row r="10256" spans="1:9" x14ac:dyDescent="0.2">
      <c r="A10256">
        <v>2019</v>
      </c>
      <c r="B10256">
        <v>15</v>
      </c>
      <c r="C10256" t="s">
        <v>7</v>
      </c>
      <c r="D10256" t="s">
        <v>302</v>
      </c>
      <c r="E10256" t="s">
        <v>36</v>
      </c>
      <c r="F10256" t="s">
        <v>41</v>
      </c>
      <c r="G10256">
        <v>124</v>
      </c>
      <c r="H10256">
        <v>106</v>
      </c>
      <c r="I10256" t="str">
        <f>INDEX('DATA - Teams'!$C:$C,MATCH(C10256,'DATA - Teams'!$B:$B,0))</f>
        <v>JMERC</v>
      </c>
    </row>
    <row r="10257" spans="1:9" x14ac:dyDescent="0.2">
      <c r="A10257">
        <v>2019</v>
      </c>
      <c r="B10257">
        <v>15</v>
      </c>
      <c r="C10257" t="s">
        <v>7</v>
      </c>
      <c r="D10257" t="s">
        <v>291</v>
      </c>
      <c r="E10257" t="s">
        <v>36</v>
      </c>
      <c r="F10257" t="s">
        <v>38</v>
      </c>
      <c r="G10257">
        <v>99</v>
      </c>
      <c r="H10257">
        <v>117</v>
      </c>
      <c r="I10257" t="str">
        <f>INDEX('DATA - Teams'!$C:$C,MATCH(C10257,'DATA - Teams'!$B:$B,0))</f>
        <v>JMERC</v>
      </c>
    </row>
    <row r="10258" spans="1:9" x14ac:dyDescent="0.2">
      <c r="A10258">
        <v>2019</v>
      </c>
      <c r="B10258">
        <v>15</v>
      </c>
      <c r="C10258" t="s">
        <v>7</v>
      </c>
      <c r="D10258" t="s">
        <v>171</v>
      </c>
      <c r="E10258" t="s">
        <v>31</v>
      </c>
      <c r="F10258" t="s">
        <v>38</v>
      </c>
      <c r="G10258">
        <v>78</v>
      </c>
      <c r="H10258">
        <v>53</v>
      </c>
      <c r="I10258" t="str">
        <f>INDEX('DATA - Teams'!$C:$C,MATCH(C10258,'DATA - Teams'!$B:$B,0))</f>
        <v>JMERC</v>
      </c>
    </row>
    <row r="10259" spans="1:9" x14ac:dyDescent="0.2">
      <c r="A10259">
        <v>2019</v>
      </c>
      <c r="B10259">
        <v>15</v>
      </c>
      <c r="C10259" t="s">
        <v>7</v>
      </c>
      <c r="D10259" t="s">
        <v>306</v>
      </c>
      <c r="E10259" t="s">
        <v>28</v>
      </c>
      <c r="F10259" t="s">
        <v>41</v>
      </c>
      <c r="G10259">
        <v>92</v>
      </c>
      <c r="H10259">
        <v>109</v>
      </c>
      <c r="I10259" t="str">
        <f>INDEX('DATA - Teams'!$C:$C,MATCH(C10259,'DATA - Teams'!$B:$B,0))</f>
        <v>JMERC</v>
      </c>
    </row>
    <row r="10260" spans="1:9" x14ac:dyDescent="0.2">
      <c r="A10260">
        <v>2019</v>
      </c>
      <c r="B10260">
        <v>15</v>
      </c>
      <c r="C10260" t="s">
        <v>7</v>
      </c>
      <c r="D10260" t="s">
        <v>248</v>
      </c>
      <c r="E10260" t="s">
        <v>28</v>
      </c>
      <c r="F10260" t="s">
        <v>43</v>
      </c>
      <c r="G10260">
        <v>61</v>
      </c>
      <c r="H10260">
        <v>65</v>
      </c>
      <c r="I10260" t="str">
        <f>INDEX('DATA - Teams'!$C:$C,MATCH(C10260,'DATA - Teams'!$B:$B,0))</f>
        <v>JMERC</v>
      </c>
    </row>
    <row r="10261" spans="1:9" x14ac:dyDescent="0.2">
      <c r="A10261">
        <v>2019</v>
      </c>
      <c r="B10261">
        <v>15</v>
      </c>
      <c r="C10261" t="s">
        <v>7</v>
      </c>
      <c r="D10261" t="s">
        <v>169</v>
      </c>
      <c r="E10261" t="s">
        <v>22</v>
      </c>
      <c r="F10261" t="s">
        <v>43</v>
      </c>
      <c r="G10261">
        <v>87</v>
      </c>
      <c r="H10261">
        <v>45</v>
      </c>
      <c r="I10261" t="str">
        <f>INDEX('DATA - Teams'!$C:$C,MATCH(C10261,'DATA - Teams'!$B:$B,0))</f>
        <v>JMERC</v>
      </c>
    </row>
    <row r="10262" spans="1:9" x14ac:dyDescent="0.2">
      <c r="A10262">
        <v>2019</v>
      </c>
      <c r="B10262">
        <v>15</v>
      </c>
      <c r="C10262" t="s">
        <v>7</v>
      </c>
      <c r="D10262" t="s">
        <v>1363</v>
      </c>
      <c r="E10262" t="s">
        <v>22</v>
      </c>
      <c r="F10262" t="s">
        <v>38</v>
      </c>
      <c r="G10262">
        <v>89</v>
      </c>
      <c r="H10262">
        <v>73</v>
      </c>
      <c r="I10262" t="str">
        <f>INDEX('DATA - Teams'!$C:$C,MATCH(C10262,'DATA - Teams'!$B:$B,0))</f>
        <v>JMERC</v>
      </c>
    </row>
    <row r="10263" spans="1:9" x14ac:dyDescent="0.2">
      <c r="A10263">
        <v>2019</v>
      </c>
      <c r="B10263">
        <v>15</v>
      </c>
      <c r="C10263" t="s">
        <v>7</v>
      </c>
      <c r="D10263" t="s">
        <v>39</v>
      </c>
      <c r="E10263" t="s">
        <v>22</v>
      </c>
      <c r="F10263" t="s">
        <v>41</v>
      </c>
      <c r="G10263">
        <v>129</v>
      </c>
      <c r="H10263">
        <v>142</v>
      </c>
      <c r="I10263" t="str">
        <f>INDEX('DATA - Teams'!$C:$C,MATCH(C10263,'DATA - Teams'!$B:$B,0))</f>
        <v>JMERC</v>
      </c>
    </row>
    <row r="10264" spans="1:9" x14ac:dyDescent="0.2">
      <c r="A10264">
        <v>2019</v>
      </c>
      <c r="B10264">
        <v>15</v>
      </c>
      <c r="C10264" t="s">
        <v>7</v>
      </c>
      <c r="D10264" t="s">
        <v>353</v>
      </c>
      <c r="E10264" t="s">
        <v>24</v>
      </c>
      <c r="F10264" t="s">
        <v>41</v>
      </c>
      <c r="G10264">
        <v>83</v>
      </c>
      <c r="H10264">
        <v>59</v>
      </c>
      <c r="I10264" t="str">
        <f>INDEX('DATA - Teams'!$C:$C,MATCH(C10264,'DATA - Teams'!$B:$B,0))</f>
        <v>JMERC</v>
      </c>
    </row>
    <row r="10265" spans="1:9" x14ac:dyDescent="0.2">
      <c r="A10265">
        <v>2019</v>
      </c>
      <c r="B10265">
        <v>15</v>
      </c>
      <c r="C10265" t="s">
        <v>7</v>
      </c>
      <c r="D10265" t="s">
        <v>258</v>
      </c>
      <c r="E10265" t="s">
        <v>24</v>
      </c>
      <c r="F10265" t="s">
        <v>41</v>
      </c>
      <c r="G10265">
        <v>98</v>
      </c>
      <c r="H10265">
        <v>84</v>
      </c>
      <c r="I10265" t="str">
        <f>INDEX('DATA - Teams'!$C:$C,MATCH(C10265,'DATA - Teams'!$B:$B,0))</f>
        <v>JMERC</v>
      </c>
    </row>
    <row r="10266" spans="1:9" x14ac:dyDescent="0.2">
      <c r="A10266">
        <v>2019</v>
      </c>
      <c r="B10266">
        <v>15</v>
      </c>
      <c r="C10266" t="s">
        <v>7</v>
      </c>
      <c r="D10266" t="s">
        <v>1382</v>
      </c>
      <c r="E10266" t="s">
        <v>24</v>
      </c>
      <c r="F10266" t="s">
        <v>43</v>
      </c>
      <c r="G10266">
        <v>56</v>
      </c>
      <c r="H10266">
        <v>67</v>
      </c>
      <c r="I10266" t="str">
        <f>INDEX('DATA - Teams'!$C:$C,MATCH(C10266,'DATA - Teams'!$B:$B,0))</f>
        <v>JMERC</v>
      </c>
    </row>
    <row r="10267" spans="1:9" x14ac:dyDescent="0.2">
      <c r="A10267">
        <v>2019</v>
      </c>
      <c r="B10267">
        <v>15</v>
      </c>
      <c r="C10267" t="s">
        <v>7</v>
      </c>
      <c r="D10267" t="s">
        <v>134</v>
      </c>
      <c r="E10267" t="s">
        <v>27</v>
      </c>
      <c r="F10267" t="s">
        <v>43</v>
      </c>
      <c r="G10267">
        <v>99</v>
      </c>
      <c r="H10267">
        <v>117</v>
      </c>
      <c r="I10267" t="str">
        <f>INDEX('DATA - Teams'!$C:$C,MATCH(C10267,'DATA - Teams'!$B:$B,0))</f>
        <v>JMERC</v>
      </c>
    </row>
    <row r="10268" spans="1:9" x14ac:dyDescent="0.2">
      <c r="A10268">
        <v>2019</v>
      </c>
      <c r="B10268">
        <v>15</v>
      </c>
      <c r="C10268" t="s">
        <v>7</v>
      </c>
      <c r="D10268" t="s">
        <v>388</v>
      </c>
      <c r="E10268" t="s">
        <v>23</v>
      </c>
      <c r="F10268" t="s">
        <v>41</v>
      </c>
      <c r="G10268">
        <v>82</v>
      </c>
      <c r="H10268">
        <v>66</v>
      </c>
      <c r="I10268" t="str">
        <f>INDEX('DATA - Teams'!$C:$C,MATCH(C10268,'DATA - Teams'!$B:$B,0))</f>
        <v>JMERC</v>
      </c>
    </row>
    <row r="10269" spans="1:9" x14ac:dyDescent="0.2">
      <c r="A10269">
        <v>2019</v>
      </c>
      <c r="B10269">
        <v>15</v>
      </c>
      <c r="C10269" t="s">
        <v>7</v>
      </c>
      <c r="D10269" t="s">
        <v>179</v>
      </c>
      <c r="E10269" t="s">
        <v>35</v>
      </c>
      <c r="F10269" t="s">
        <v>38</v>
      </c>
      <c r="G10269">
        <v>94</v>
      </c>
      <c r="H10269">
        <v>76</v>
      </c>
      <c r="I10269" t="str">
        <f>INDEX('DATA - Teams'!$C:$C,MATCH(C10269,'DATA - Teams'!$B:$B,0))</f>
        <v>JMERC</v>
      </c>
    </row>
    <row r="10270" spans="1:9" x14ac:dyDescent="0.2">
      <c r="A10270">
        <v>2019</v>
      </c>
      <c r="B10270">
        <v>15</v>
      </c>
      <c r="C10270" t="s">
        <v>7</v>
      </c>
      <c r="D10270" t="s">
        <v>445</v>
      </c>
      <c r="E10270" t="s">
        <v>18</v>
      </c>
      <c r="F10270" t="s">
        <v>41</v>
      </c>
      <c r="G10270">
        <v>97</v>
      </c>
      <c r="H10270">
        <v>115</v>
      </c>
      <c r="I10270" t="str">
        <f>INDEX('DATA - Teams'!$C:$C,MATCH(C10270,'DATA - Teams'!$B:$B,0))</f>
        <v>JMERC</v>
      </c>
    </row>
    <row r="10271" spans="1:9" x14ac:dyDescent="0.2">
      <c r="A10271">
        <v>2019</v>
      </c>
      <c r="B10271">
        <v>15</v>
      </c>
      <c r="C10271" t="s">
        <v>7</v>
      </c>
      <c r="D10271" t="s">
        <v>336</v>
      </c>
      <c r="E10271" t="s">
        <v>18</v>
      </c>
      <c r="F10271" t="s">
        <v>38</v>
      </c>
      <c r="G10271">
        <v>85</v>
      </c>
      <c r="H10271">
        <v>83</v>
      </c>
      <c r="I10271" t="str">
        <f>INDEX('DATA - Teams'!$C:$C,MATCH(C10271,'DATA - Teams'!$B:$B,0))</f>
        <v>JMERC</v>
      </c>
    </row>
    <row r="10272" spans="1:9" x14ac:dyDescent="0.2">
      <c r="A10272">
        <v>2019</v>
      </c>
      <c r="B10272">
        <v>15</v>
      </c>
      <c r="C10272" t="s">
        <v>7</v>
      </c>
      <c r="D10272" t="s">
        <v>178</v>
      </c>
      <c r="E10272" t="s">
        <v>31</v>
      </c>
      <c r="F10272" t="s">
        <v>59</v>
      </c>
      <c r="G10272">
        <v>97</v>
      </c>
      <c r="H10272">
        <v>118</v>
      </c>
      <c r="I10272" t="str">
        <f>INDEX('DATA - Teams'!$C:$C,MATCH(C10272,'DATA - Teams'!$B:$B,0))</f>
        <v>JMERC</v>
      </c>
    </row>
    <row r="10273" spans="1:9" x14ac:dyDescent="0.2">
      <c r="A10273">
        <v>2019</v>
      </c>
      <c r="B10273">
        <v>15</v>
      </c>
      <c r="C10273" t="s">
        <v>7</v>
      </c>
      <c r="D10273" t="s">
        <v>129</v>
      </c>
      <c r="E10273" t="s">
        <v>20</v>
      </c>
      <c r="F10273" t="s">
        <v>59</v>
      </c>
      <c r="G10273">
        <v>79</v>
      </c>
      <c r="H10273">
        <v>0</v>
      </c>
      <c r="I10273" t="str">
        <f>INDEX('DATA - Teams'!$C:$C,MATCH(C10273,'DATA - Teams'!$B:$B,0))</f>
        <v>JMERC</v>
      </c>
    </row>
    <row r="10274" spans="1:9" x14ac:dyDescent="0.2">
      <c r="A10274">
        <v>2019</v>
      </c>
      <c r="B10274">
        <v>15</v>
      </c>
      <c r="C10274" t="s">
        <v>7</v>
      </c>
      <c r="D10274" t="s">
        <v>62</v>
      </c>
      <c r="E10274" t="s">
        <v>23</v>
      </c>
      <c r="F10274" t="s">
        <v>59</v>
      </c>
      <c r="G10274">
        <v>91</v>
      </c>
      <c r="H10274">
        <v>125</v>
      </c>
      <c r="I10274" t="str">
        <f>INDEX('DATA - Teams'!$C:$C,MATCH(C10274,'DATA - Teams'!$B:$B,0))</f>
        <v>JMERC</v>
      </c>
    </row>
    <row r="10275" spans="1:9" x14ac:dyDescent="0.2">
      <c r="A10275">
        <v>2019</v>
      </c>
      <c r="B10275">
        <v>15</v>
      </c>
      <c r="C10275" t="s">
        <v>7</v>
      </c>
      <c r="D10275" t="s">
        <v>328</v>
      </c>
      <c r="E10275" t="s">
        <v>23</v>
      </c>
      <c r="F10275" t="s">
        <v>59</v>
      </c>
      <c r="G10275">
        <v>87</v>
      </c>
      <c r="H10275">
        <v>0</v>
      </c>
      <c r="I10275" t="str">
        <f>INDEX('DATA - Teams'!$C:$C,MATCH(C10275,'DATA - Teams'!$B:$B,0))</f>
        <v>JMERC</v>
      </c>
    </row>
    <row r="10276" spans="1:9" x14ac:dyDescent="0.2">
      <c r="A10276">
        <v>2019</v>
      </c>
      <c r="B10276">
        <v>15</v>
      </c>
      <c r="C10276" t="s">
        <v>438</v>
      </c>
      <c r="D10276" t="s">
        <v>157</v>
      </c>
      <c r="E10276" t="s">
        <v>33</v>
      </c>
      <c r="F10276" t="s">
        <v>52</v>
      </c>
      <c r="G10276">
        <v>135</v>
      </c>
      <c r="H10276">
        <v>133</v>
      </c>
      <c r="I10276" t="str">
        <f>INDEX('DATA - Teams'!$C:$C,MATCH(C10276,'DATA - Teams'!$B:$B,0))</f>
        <v>KAPPAZ</v>
      </c>
    </row>
    <row r="10277" spans="1:9" x14ac:dyDescent="0.2">
      <c r="A10277">
        <v>2019</v>
      </c>
      <c r="B10277">
        <v>15</v>
      </c>
      <c r="C10277" t="s">
        <v>438</v>
      </c>
      <c r="D10277" t="s">
        <v>46</v>
      </c>
      <c r="E10277" t="s">
        <v>10</v>
      </c>
      <c r="F10277" t="s">
        <v>41</v>
      </c>
      <c r="G10277">
        <v>87</v>
      </c>
      <c r="H10277">
        <v>112</v>
      </c>
      <c r="I10277" t="str">
        <f>INDEX('DATA - Teams'!$C:$C,MATCH(C10277,'DATA - Teams'!$B:$B,0))</f>
        <v>KAPPAZ</v>
      </c>
    </row>
    <row r="10278" spans="1:9" x14ac:dyDescent="0.2">
      <c r="A10278">
        <v>2019</v>
      </c>
      <c r="B10278">
        <v>15</v>
      </c>
      <c r="C10278" t="s">
        <v>438</v>
      </c>
      <c r="D10278" t="s">
        <v>1064</v>
      </c>
      <c r="E10278" t="s">
        <v>36</v>
      </c>
      <c r="F10278" t="s">
        <v>41</v>
      </c>
      <c r="G10278">
        <v>104</v>
      </c>
      <c r="H10278">
        <v>125</v>
      </c>
      <c r="I10278" t="str">
        <f>INDEX('DATA - Teams'!$C:$C,MATCH(C10278,'DATA - Teams'!$B:$B,0))</f>
        <v>KAPPAZ</v>
      </c>
    </row>
    <row r="10279" spans="1:9" x14ac:dyDescent="0.2">
      <c r="A10279">
        <v>2019</v>
      </c>
      <c r="B10279">
        <v>15</v>
      </c>
      <c r="C10279" t="s">
        <v>438</v>
      </c>
      <c r="D10279" t="s">
        <v>246</v>
      </c>
      <c r="E10279" t="s">
        <v>14</v>
      </c>
      <c r="F10279" t="s">
        <v>43</v>
      </c>
      <c r="G10279">
        <v>103</v>
      </c>
      <c r="H10279">
        <v>60</v>
      </c>
      <c r="I10279" t="str">
        <f>INDEX('DATA - Teams'!$C:$C,MATCH(C10279,'DATA - Teams'!$B:$B,0))</f>
        <v>KAPPAZ</v>
      </c>
    </row>
    <row r="10280" spans="1:9" x14ac:dyDescent="0.2">
      <c r="A10280">
        <v>2019</v>
      </c>
      <c r="B10280">
        <v>15</v>
      </c>
      <c r="C10280" t="s">
        <v>438</v>
      </c>
      <c r="D10280" t="s">
        <v>68</v>
      </c>
      <c r="E10280" t="s">
        <v>14</v>
      </c>
      <c r="F10280" t="s">
        <v>38</v>
      </c>
      <c r="G10280">
        <v>87</v>
      </c>
      <c r="H10280">
        <v>72</v>
      </c>
      <c r="I10280" t="str">
        <f>INDEX('DATA - Teams'!$C:$C,MATCH(C10280,'DATA - Teams'!$B:$B,0))</f>
        <v>KAPPAZ</v>
      </c>
    </row>
    <row r="10281" spans="1:9" x14ac:dyDescent="0.2">
      <c r="A10281">
        <v>2019</v>
      </c>
      <c r="B10281">
        <v>15</v>
      </c>
      <c r="C10281" t="s">
        <v>438</v>
      </c>
      <c r="D10281" t="s">
        <v>1335</v>
      </c>
      <c r="E10281" t="s">
        <v>31</v>
      </c>
      <c r="F10281" t="s">
        <v>38</v>
      </c>
      <c r="G10281">
        <v>94</v>
      </c>
      <c r="H10281">
        <v>97</v>
      </c>
      <c r="I10281" t="str">
        <f>INDEX('DATA - Teams'!$C:$C,MATCH(C10281,'DATA - Teams'!$B:$B,0))</f>
        <v>KAPPAZ</v>
      </c>
    </row>
    <row r="10282" spans="1:9" x14ac:dyDescent="0.2">
      <c r="A10282">
        <v>2019</v>
      </c>
      <c r="B10282">
        <v>15</v>
      </c>
      <c r="C10282" t="s">
        <v>438</v>
      </c>
      <c r="D10282" t="s">
        <v>1019</v>
      </c>
      <c r="E10282" t="s">
        <v>28</v>
      </c>
      <c r="F10282" t="s">
        <v>43</v>
      </c>
      <c r="G10282">
        <v>79</v>
      </c>
      <c r="H10282">
        <v>67</v>
      </c>
      <c r="I10282" t="str">
        <f>INDEX('DATA - Teams'!$C:$C,MATCH(C10282,'DATA - Teams'!$B:$B,0))</f>
        <v>KAPPAZ</v>
      </c>
    </row>
    <row r="10283" spans="1:9" x14ac:dyDescent="0.2">
      <c r="A10283">
        <v>2019</v>
      </c>
      <c r="B10283">
        <v>15</v>
      </c>
      <c r="C10283" t="s">
        <v>438</v>
      </c>
      <c r="D10283" t="s">
        <v>141</v>
      </c>
      <c r="E10283" t="s">
        <v>28</v>
      </c>
      <c r="F10283" t="s">
        <v>43</v>
      </c>
      <c r="G10283">
        <v>92</v>
      </c>
      <c r="H10283">
        <v>85</v>
      </c>
      <c r="I10283" t="str">
        <f>INDEX('DATA - Teams'!$C:$C,MATCH(C10283,'DATA - Teams'!$B:$B,0))</f>
        <v>KAPPAZ</v>
      </c>
    </row>
    <row r="10284" spans="1:9" x14ac:dyDescent="0.2">
      <c r="A10284">
        <v>2019</v>
      </c>
      <c r="B10284">
        <v>15</v>
      </c>
      <c r="C10284" t="s">
        <v>438</v>
      </c>
      <c r="D10284" t="s">
        <v>180</v>
      </c>
      <c r="E10284" t="s">
        <v>16</v>
      </c>
      <c r="F10284" t="s">
        <v>38</v>
      </c>
      <c r="G10284">
        <v>113</v>
      </c>
      <c r="H10284">
        <v>165</v>
      </c>
      <c r="I10284" t="str">
        <f>INDEX('DATA - Teams'!$C:$C,MATCH(C10284,'DATA - Teams'!$B:$B,0))</f>
        <v>KAPPAZ</v>
      </c>
    </row>
    <row r="10285" spans="1:9" x14ac:dyDescent="0.2">
      <c r="A10285">
        <v>2019</v>
      </c>
      <c r="B10285">
        <v>15</v>
      </c>
      <c r="C10285" t="s">
        <v>438</v>
      </c>
      <c r="D10285" t="s">
        <v>347</v>
      </c>
      <c r="E10285" t="s">
        <v>20</v>
      </c>
      <c r="F10285" t="s">
        <v>43</v>
      </c>
      <c r="G10285">
        <v>99</v>
      </c>
      <c r="H10285">
        <v>87</v>
      </c>
      <c r="I10285" t="str">
        <f>INDEX('DATA - Teams'!$C:$C,MATCH(C10285,'DATA - Teams'!$B:$B,0))</f>
        <v>KAPPAZ</v>
      </c>
    </row>
    <row r="10286" spans="1:9" x14ac:dyDescent="0.2">
      <c r="A10286">
        <v>2019</v>
      </c>
      <c r="B10286">
        <v>15</v>
      </c>
      <c r="C10286" t="s">
        <v>438</v>
      </c>
      <c r="D10286" t="s">
        <v>61</v>
      </c>
      <c r="E10286" t="s">
        <v>20</v>
      </c>
      <c r="F10286" t="s">
        <v>41</v>
      </c>
      <c r="G10286">
        <v>102</v>
      </c>
      <c r="H10286">
        <v>86</v>
      </c>
      <c r="I10286" t="str">
        <f>INDEX('DATA - Teams'!$C:$C,MATCH(C10286,'DATA - Teams'!$B:$B,0))</f>
        <v>KAPPAZ</v>
      </c>
    </row>
    <row r="10287" spans="1:9" x14ac:dyDescent="0.2">
      <c r="A10287">
        <v>2019</v>
      </c>
      <c r="B10287">
        <v>15</v>
      </c>
      <c r="C10287" t="s">
        <v>438</v>
      </c>
      <c r="D10287" t="s">
        <v>298</v>
      </c>
      <c r="E10287" t="s">
        <v>22</v>
      </c>
      <c r="F10287" t="s">
        <v>38</v>
      </c>
      <c r="G10287">
        <v>111</v>
      </c>
      <c r="H10287">
        <v>88</v>
      </c>
      <c r="I10287" t="str">
        <f>INDEX('DATA - Teams'!$C:$C,MATCH(C10287,'DATA - Teams'!$B:$B,0))</f>
        <v>KAPPAZ</v>
      </c>
    </row>
    <row r="10288" spans="1:9" x14ac:dyDescent="0.2">
      <c r="A10288">
        <v>2019</v>
      </c>
      <c r="B10288">
        <v>15</v>
      </c>
      <c r="C10288" t="s">
        <v>438</v>
      </c>
      <c r="D10288" t="s">
        <v>53</v>
      </c>
      <c r="E10288" t="s">
        <v>24</v>
      </c>
      <c r="F10288" t="s">
        <v>38</v>
      </c>
      <c r="G10288">
        <v>83</v>
      </c>
      <c r="H10288">
        <v>88</v>
      </c>
      <c r="I10288" t="str">
        <f>INDEX('DATA - Teams'!$C:$C,MATCH(C10288,'DATA - Teams'!$B:$B,0))</f>
        <v>KAPPAZ</v>
      </c>
    </row>
    <row r="10289" spans="1:9" x14ac:dyDescent="0.2">
      <c r="A10289">
        <v>2019</v>
      </c>
      <c r="B10289">
        <v>15</v>
      </c>
      <c r="C10289" t="s">
        <v>438</v>
      </c>
      <c r="D10289" t="s">
        <v>251</v>
      </c>
      <c r="E10289" t="s">
        <v>13</v>
      </c>
      <c r="F10289" t="s">
        <v>41</v>
      </c>
      <c r="G10289">
        <v>118</v>
      </c>
      <c r="H10289">
        <v>94</v>
      </c>
      <c r="I10289" t="str">
        <f>INDEX('DATA - Teams'!$C:$C,MATCH(C10289,'DATA - Teams'!$B:$B,0))</f>
        <v>KAPPAZ</v>
      </c>
    </row>
    <row r="10290" spans="1:9" x14ac:dyDescent="0.2">
      <c r="A10290">
        <v>2019</v>
      </c>
      <c r="B10290">
        <v>15</v>
      </c>
      <c r="C10290" t="s">
        <v>438</v>
      </c>
      <c r="D10290" t="s">
        <v>350</v>
      </c>
      <c r="E10290" t="s">
        <v>17</v>
      </c>
      <c r="F10290" t="s">
        <v>41</v>
      </c>
      <c r="G10290">
        <v>84</v>
      </c>
      <c r="H10290">
        <v>69</v>
      </c>
      <c r="I10290" t="str">
        <f>INDEX('DATA - Teams'!$C:$C,MATCH(C10290,'DATA - Teams'!$B:$B,0))</f>
        <v>KAPPAZ</v>
      </c>
    </row>
    <row r="10291" spans="1:9" x14ac:dyDescent="0.2">
      <c r="A10291">
        <v>2019</v>
      </c>
      <c r="B10291">
        <v>15</v>
      </c>
      <c r="C10291" t="s">
        <v>438</v>
      </c>
      <c r="D10291" t="s">
        <v>419</v>
      </c>
      <c r="E10291" t="s">
        <v>23</v>
      </c>
      <c r="F10291" t="s">
        <v>41</v>
      </c>
      <c r="G10291">
        <v>85</v>
      </c>
      <c r="H10291">
        <v>94</v>
      </c>
      <c r="I10291" t="str">
        <f>INDEX('DATA - Teams'!$C:$C,MATCH(C10291,'DATA - Teams'!$B:$B,0))</f>
        <v>KAPPAZ</v>
      </c>
    </row>
    <row r="10292" spans="1:9" x14ac:dyDescent="0.2">
      <c r="A10292">
        <v>2019</v>
      </c>
      <c r="B10292">
        <v>15</v>
      </c>
      <c r="C10292" t="s">
        <v>438</v>
      </c>
      <c r="D10292" t="s">
        <v>65</v>
      </c>
      <c r="E10292" t="s">
        <v>35</v>
      </c>
      <c r="F10292" t="s">
        <v>41</v>
      </c>
      <c r="G10292">
        <v>101</v>
      </c>
      <c r="H10292">
        <v>94</v>
      </c>
      <c r="I10292" t="str">
        <f>INDEX('DATA - Teams'!$C:$C,MATCH(C10292,'DATA - Teams'!$B:$B,0))</f>
        <v>KAPPAZ</v>
      </c>
    </row>
    <row r="10293" spans="1:9" x14ac:dyDescent="0.2">
      <c r="A10293">
        <v>2019</v>
      </c>
      <c r="B10293">
        <v>15</v>
      </c>
      <c r="C10293" t="s">
        <v>438</v>
      </c>
      <c r="D10293" t="s">
        <v>278</v>
      </c>
      <c r="E10293" t="s">
        <v>32</v>
      </c>
      <c r="F10293" t="s">
        <v>43</v>
      </c>
      <c r="G10293">
        <v>78</v>
      </c>
      <c r="H10293">
        <v>47</v>
      </c>
      <c r="I10293" t="str">
        <f>INDEX('DATA - Teams'!$C:$C,MATCH(C10293,'DATA - Teams'!$B:$B,0))</f>
        <v>KAPPAZ</v>
      </c>
    </row>
    <row r="10294" spans="1:9" x14ac:dyDescent="0.2">
      <c r="A10294">
        <v>2019</v>
      </c>
      <c r="B10294">
        <v>15</v>
      </c>
      <c r="C10294" t="s">
        <v>438</v>
      </c>
      <c r="D10294" t="s">
        <v>107</v>
      </c>
      <c r="E10294" t="s">
        <v>33</v>
      </c>
      <c r="F10294" t="s">
        <v>59</v>
      </c>
      <c r="G10294">
        <v>62</v>
      </c>
      <c r="H10294">
        <v>53</v>
      </c>
      <c r="I10294" t="str">
        <f>INDEX('DATA - Teams'!$C:$C,MATCH(C10294,'DATA - Teams'!$B:$B,0))</f>
        <v>KAPPAZ</v>
      </c>
    </row>
    <row r="10295" spans="1:9" x14ac:dyDescent="0.2">
      <c r="A10295">
        <v>2019</v>
      </c>
      <c r="B10295">
        <v>15</v>
      </c>
      <c r="C10295" t="s">
        <v>438</v>
      </c>
      <c r="D10295" t="s">
        <v>1351</v>
      </c>
      <c r="E10295" t="s">
        <v>31</v>
      </c>
      <c r="F10295" t="s">
        <v>59</v>
      </c>
      <c r="G10295">
        <v>73</v>
      </c>
      <c r="H10295">
        <v>90</v>
      </c>
      <c r="I10295" t="str">
        <f>INDEX('DATA - Teams'!$C:$C,MATCH(C10295,'DATA - Teams'!$B:$B,0))</f>
        <v>KAPPAZ</v>
      </c>
    </row>
    <row r="10296" spans="1:9" x14ac:dyDescent="0.2">
      <c r="A10296">
        <v>2019</v>
      </c>
      <c r="B10296">
        <v>15</v>
      </c>
      <c r="C10296" t="s">
        <v>438</v>
      </c>
      <c r="D10296" t="s">
        <v>437</v>
      </c>
      <c r="E10296" t="s">
        <v>27</v>
      </c>
      <c r="F10296" t="s">
        <v>59</v>
      </c>
      <c r="G10296">
        <v>86</v>
      </c>
      <c r="H10296">
        <v>80</v>
      </c>
      <c r="I10296" t="str">
        <f>INDEX('DATA - Teams'!$C:$C,MATCH(C10296,'DATA - Teams'!$B:$B,0))</f>
        <v>KAPPAZ</v>
      </c>
    </row>
    <row r="10297" spans="1:9" x14ac:dyDescent="0.2">
      <c r="A10297">
        <v>2019</v>
      </c>
      <c r="B10297">
        <v>15</v>
      </c>
      <c r="C10297" t="s">
        <v>438</v>
      </c>
      <c r="D10297" t="s">
        <v>74</v>
      </c>
      <c r="E10297" t="s">
        <v>35</v>
      </c>
      <c r="F10297" t="s">
        <v>59</v>
      </c>
      <c r="G10297">
        <v>86</v>
      </c>
      <c r="H10297">
        <v>63</v>
      </c>
      <c r="I10297" t="str">
        <f>INDEX('DATA - Teams'!$C:$C,MATCH(C10297,'DATA - Teams'!$B:$B,0))</f>
        <v>KAPPAZ</v>
      </c>
    </row>
    <row r="10298" spans="1:9" x14ac:dyDescent="0.2">
      <c r="A10298">
        <v>2019</v>
      </c>
      <c r="B10298">
        <v>16</v>
      </c>
      <c r="C10298" t="s">
        <v>426</v>
      </c>
      <c r="D10298" t="s">
        <v>75</v>
      </c>
      <c r="E10298" t="s">
        <v>33</v>
      </c>
      <c r="F10298" t="s">
        <v>43</v>
      </c>
      <c r="G10298">
        <v>99</v>
      </c>
      <c r="H10298">
        <v>99</v>
      </c>
      <c r="I10298" t="str">
        <f>INDEX('DATA - Teams'!$C:$C,MATCH(C10298,'DATA - Teams'!$B:$B,0))</f>
        <v>PMAC</v>
      </c>
    </row>
    <row r="10299" spans="1:9" x14ac:dyDescent="0.2">
      <c r="A10299">
        <v>2019</v>
      </c>
      <c r="B10299">
        <v>16</v>
      </c>
      <c r="C10299" t="s">
        <v>426</v>
      </c>
      <c r="D10299" t="s">
        <v>252</v>
      </c>
      <c r="E10299" t="s">
        <v>33</v>
      </c>
      <c r="F10299" t="s">
        <v>38</v>
      </c>
      <c r="G10299">
        <v>77</v>
      </c>
      <c r="H10299">
        <v>82</v>
      </c>
      <c r="I10299" t="str">
        <f>INDEX('DATA - Teams'!$C:$C,MATCH(C10299,'DATA - Teams'!$B:$B,0))</f>
        <v>PMAC</v>
      </c>
    </row>
    <row r="10300" spans="1:9" x14ac:dyDescent="0.2">
      <c r="A10300">
        <v>2019</v>
      </c>
      <c r="B10300">
        <v>16</v>
      </c>
      <c r="C10300" t="s">
        <v>426</v>
      </c>
      <c r="D10300" t="s">
        <v>168</v>
      </c>
      <c r="E10300" t="s">
        <v>13</v>
      </c>
      <c r="F10300" t="s">
        <v>43</v>
      </c>
      <c r="G10300">
        <v>104</v>
      </c>
      <c r="H10300">
        <v>101</v>
      </c>
      <c r="I10300" t="str">
        <f>INDEX('DATA - Teams'!$C:$C,MATCH(C10300,'DATA - Teams'!$B:$B,0))</f>
        <v>PMAC</v>
      </c>
    </row>
    <row r="10301" spans="1:9" x14ac:dyDescent="0.2">
      <c r="A10301">
        <v>2019</v>
      </c>
      <c r="B10301">
        <v>16</v>
      </c>
      <c r="C10301" t="s">
        <v>426</v>
      </c>
      <c r="D10301" t="s">
        <v>422</v>
      </c>
      <c r="E10301" t="s">
        <v>13</v>
      </c>
      <c r="F10301" t="s">
        <v>52</v>
      </c>
      <c r="G10301">
        <v>81</v>
      </c>
      <c r="H10301">
        <v>88</v>
      </c>
      <c r="I10301" t="str">
        <f>INDEX('DATA - Teams'!$C:$C,MATCH(C10301,'DATA - Teams'!$B:$B,0))</f>
        <v>PMAC</v>
      </c>
    </row>
    <row r="10302" spans="1:9" x14ac:dyDescent="0.2">
      <c r="A10302">
        <v>2019</v>
      </c>
      <c r="B10302">
        <v>16</v>
      </c>
      <c r="C10302" t="s">
        <v>426</v>
      </c>
      <c r="D10302" t="s">
        <v>241</v>
      </c>
      <c r="E10302" t="s">
        <v>27</v>
      </c>
      <c r="F10302" t="s">
        <v>41</v>
      </c>
      <c r="G10302">
        <v>85</v>
      </c>
      <c r="H10302">
        <v>99</v>
      </c>
      <c r="I10302" t="str">
        <f>INDEX('DATA - Teams'!$C:$C,MATCH(C10302,'DATA - Teams'!$B:$B,0))</f>
        <v>PMAC</v>
      </c>
    </row>
    <row r="10303" spans="1:9" x14ac:dyDescent="0.2">
      <c r="A10303">
        <v>2019</v>
      </c>
      <c r="B10303">
        <v>16</v>
      </c>
      <c r="C10303" t="s">
        <v>426</v>
      </c>
      <c r="D10303" t="s">
        <v>161</v>
      </c>
      <c r="E10303" t="s">
        <v>36</v>
      </c>
      <c r="F10303" t="s">
        <v>43</v>
      </c>
      <c r="G10303">
        <v>104</v>
      </c>
      <c r="H10303">
        <v>122</v>
      </c>
      <c r="I10303" t="str">
        <f>INDEX('DATA - Teams'!$C:$C,MATCH(C10303,'DATA - Teams'!$B:$B,0))</f>
        <v>PMAC</v>
      </c>
    </row>
    <row r="10304" spans="1:9" x14ac:dyDescent="0.2">
      <c r="A10304">
        <v>2019</v>
      </c>
      <c r="B10304">
        <v>16</v>
      </c>
      <c r="C10304" t="s">
        <v>426</v>
      </c>
      <c r="D10304" t="s">
        <v>260</v>
      </c>
      <c r="E10304" t="s">
        <v>24</v>
      </c>
      <c r="F10304" t="s">
        <v>38</v>
      </c>
      <c r="G10304">
        <v>102</v>
      </c>
      <c r="H10304">
        <v>95</v>
      </c>
      <c r="I10304" t="str">
        <f>INDEX('DATA - Teams'!$C:$C,MATCH(C10304,'DATA - Teams'!$B:$B,0))</f>
        <v>PMAC</v>
      </c>
    </row>
    <row r="10305" spans="1:9" x14ac:dyDescent="0.2">
      <c r="A10305">
        <v>2019</v>
      </c>
      <c r="B10305">
        <v>16</v>
      </c>
      <c r="C10305" t="s">
        <v>426</v>
      </c>
      <c r="D10305" t="s">
        <v>193</v>
      </c>
      <c r="E10305" t="s">
        <v>21</v>
      </c>
      <c r="F10305" t="s">
        <v>43</v>
      </c>
      <c r="G10305">
        <v>105</v>
      </c>
      <c r="H10305">
        <v>141</v>
      </c>
      <c r="I10305" t="str">
        <f>INDEX('DATA - Teams'!$C:$C,MATCH(C10305,'DATA - Teams'!$B:$B,0))</f>
        <v>PMAC</v>
      </c>
    </row>
    <row r="10306" spans="1:9" x14ac:dyDescent="0.2">
      <c r="A10306">
        <v>2019</v>
      </c>
      <c r="B10306">
        <v>16</v>
      </c>
      <c r="C10306" t="s">
        <v>426</v>
      </c>
      <c r="D10306" t="s">
        <v>418</v>
      </c>
      <c r="E10306" t="s">
        <v>23</v>
      </c>
      <c r="F10306" t="s">
        <v>38</v>
      </c>
      <c r="G10306">
        <v>69</v>
      </c>
      <c r="H10306">
        <v>125</v>
      </c>
      <c r="I10306" t="str">
        <f>INDEX('DATA - Teams'!$C:$C,MATCH(C10306,'DATA - Teams'!$B:$B,0))</f>
        <v>PMAC</v>
      </c>
    </row>
    <row r="10307" spans="1:9" x14ac:dyDescent="0.2">
      <c r="A10307">
        <v>2019</v>
      </c>
      <c r="B10307">
        <v>16</v>
      </c>
      <c r="C10307" t="s">
        <v>426</v>
      </c>
      <c r="D10307" t="s">
        <v>368</v>
      </c>
      <c r="E10307" t="s">
        <v>31</v>
      </c>
      <c r="F10307" t="s">
        <v>41</v>
      </c>
      <c r="G10307">
        <v>63</v>
      </c>
      <c r="H10307">
        <v>55</v>
      </c>
      <c r="I10307" t="str">
        <f>INDEX('DATA - Teams'!$C:$C,MATCH(C10307,'DATA - Teams'!$B:$B,0))</f>
        <v>PMAC</v>
      </c>
    </row>
    <row r="10308" spans="1:9" x14ac:dyDescent="0.2">
      <c r="A10308">
        <v>2019</v>
      </c>
      <c r="B10308">
        <v>16</v>
      </c>
      <c r="C10308" t="s">
        <v>426</v>
      </c>
      <c r="D10308" t="s">
        <v>245</v>
      </c>
      <c r="E10308" t="s">
        <v>32</v>
      </c>
      <c r="F10308" t="s">
        <v>43</v>
      </c>
      <c r="G10308">
        <v>127</v>
      </c>
      <c r="H10308">
        <v>112</v>
      </c>
      <c r="I10308" t="str">
        <f>INDEX('DATA - Teams'!$C:$C,MATCH(C10308,'DATA - Teams'!$B:$B,0))</f>
        <v>PMAC</v>
      </c>
    </row>
    <row r="10309" spans="1:9" x14ac:dyDescent="0.2">
      <c r="A10309">
        <v>2019</v>
      </c>
      <c r="B10309">
        <v>16</v>
      </c>
      <c r="C10309" t="s">
        <v>426</v>
      </c>
      <c r="D10309" t="s">
        <v>314</v>
      </c>
      <c r="E10309" t="s">
        <v>32</v>
      </c>
      <c r="F10309" t="s">
        <v>41</v>
      </c>
      <c r="G10309">
        <v>99</v>
      </c>
      <c r="H10309">
        <v>86</v>
      </c>
      <c r="I10309" t="str">
        <f>INDEX('DATA - Teams'!$C:$C,MATCH(C10309,'DATA - Teams'!$B:$B,0))</f>
        <v>PMAC</v>
      </c>
    </row>
    <row r="10310" spans="1:9" x14ac:dyDescent="0.2">
      <c r="A10310">
        <v>2019</v>
      </c>
      <c r="B10310">
        <v>16</v>
      </c>
      <c r="C10310" t="s">
        <v>426</v>
      </c>
      <c r="D10310" t="s">
        <v>45</v>
      </c>
      <c r="E10310" t="s">
        <v>32</v>
      </c>
      <c r="F10310" t="s">
        <v>38</v>
      </c>
      <c r="G10310">
        <v>76</v>
      </c>
      <c r="H10310">
        <v>71</v>
      </c>
      <c r="I10310" t="str">
        <f>INDEX('DATA - Teams'!$C:$C,MATCH(C10310,'DATA - Teams'!$B:$B,0))</f>
        <v>PMAC</v>
      </c>
    </row>
    <row r="10311" spans="1:9" x14ac:dyDescent="0.2">
      <c r="A10311">
        <v>2019</v>
      </c>
      <c r="B10311">
        <v>16</v>
      </c>
      <c r="C10311" t="s">
        <v>426</v>
      </c>
      <c r="D10311" t="s">
        <v>316</v>
      </c>
      <c r="E10311" t="s">
        <v>17</v>
      </c>
      <c r="F10311" t="s">
        <v>38</v>
      </c>
      <c r="G10311">
        <v>95</v>
      </c>
      <c r="H10311">
        <v>103</v>
      </c>
      <c r="I10311" t="str">
        <f>INDEX('DATA - Teams'!$C:$C,MATCH(C10311,'DATA - Teams'!$B:$B,0))</f>
        <v>PMAC</v>
      </c>
    </row>
    <row r="10312" spans="1:9" x14ac:dyDescent="0.2">
      <c r="A10312">
        <v>2019</v>
      </c>
      <c r="B10312">
        <v>16</v>
      </c>
      <c r="C10312" t="s">
        <v>426</v>
      </c>
      <c r="D10312" t="s">
        <v>80</v>
      </c>
      <c r="E10312" t="s">
        <v>17</v>
      </c>
      <c r="F10312" t="s">
        <v>41</v>
      </c>
      <c r="G10312">
        <v>94</v>
      </c>
      <c r="H10312">
        <v>119</v>
      </c>
      <c r="I10312" t="str">
        <f>INDEX('DATA - Teams'!$C:$C,MATCH(C10312,'DATA - Teams'!$B:$B,0))</f>
        <v>PMAC</v>
      </c>
    </row>
    <row r="10313" spans="1:9" x14ac:dyDescent="0.2">
      <c r="A10313">
        <v>2019</v>
      </c>
      <c r="B10313">
        <v>16</v>
      </c>
      <c r="C10313" t="s">
        <v>426</v>
      </c>
      <c r="D10313" t="s">
        <v>356</v>
      </c>
      <c r="E10313" t="s">
        <v>22</v>
      </c>
      <c r="F10313" t="s">
        <v>41</v>
      </c>
      <c r="G10313">
        <v>119</v>
      </c>
      <c r="H10313">
        <v>103</v>
      </c>
      <c r="I10313" t="str">
        <f>INDEX('DATA - Teams'!$C:$C,MATCH(C10313,'DATA - Teams'!$B:$B,0))</f>
        <v>PMAC</v>
      </c>
    </row>
    <row r="10314" spans="1:9" x14ac:dyDescent="0.2">
      <c r="A10314">
        <v>2019</v>
      </c>
      <c r="B10314">
        <v>16</v>
      </c>
      <c r="C10314" t="s">
        <v>426</v>
      </c>
      <c r="D10314" t="s">
        <v>443</v>
      </c>
      <c r="E10314" t="s">
        <v>18</v>
      </c>
      <c r="F10314" t="s">
        <v>41</v>
      </c>
      <c r="G10314">
        <v>60</v>
      </c>
      <c r="H10314">
        <v>86</v>
      </c>
      <c r="I10314" t="str">
        <f>INDEX('DATA - Teams'!$C:$C,MATCH(C10314,'DATA - Teams'!$B:$B,0))</f>
        <v>PMAC</v>
      </c>
    </row>
    <row r="10315" spans="1:9" x14ac:dyDescent="0.2">
      <c r="A10315">
        <v>2019</v>
      </c>
      <c r="B10315">
        <v>16</v>
      </c>
      <c r="C10315" t="s">
        <v>426</v>
      </c>
      <c r="D10315" t="s">
        <v>164</v>
      </c>
      <c r="E10315" t="s">
        <v>16</v>
      </c>
      <c r="F10315" t="s">
        <v>41</v>
      </c>
      <c r="G10315">
        <v>80</v>
      </c>
      <c r="H10315">
        <v>109</v>
      </c>
      <c r="I10315" t="str">
        <f>INDEX('DATA - Teams'!$C:$C,MATCH(C10315,'DATA - Teams'!$B:$B,0))</f>
        <v>PMAC</v>
      </c>
    </row>
    <row r="10316" spans="1:9" x14ac:dyDescent="0.2">
      <c r="A10316">
        <v>2019</v>
      </c>
      <c r="B10316">
        <v>16</v>
      </c>
      <c r="C10316" t="s">
        <v>426</v>
      </c>
      <c r="D10316" t="s">
        <v>156</v>
      </c>
      <c r="E10316" t="s">
        <v>33</v>
      </c>
      <c r="F10316" t="s">
        <v>59</v>
      </c>
      <c r="G10316">
        <v>93</v>
      </c>
      <c r="H10316">
        <v>0</v>
      </c>
      <c r="I10316" t="str">
        <f>INDEX('DATA - Teams'!$C:$C,MATCH(C10316,'DATA - Teams'!$B:$B,0))</f>
        <v>PMAC</v>
      </c>
    </row>
    <row r="10317" spans="1:9" x14ac:dyDescent="0.2">
      <c r="A10317">
        <v>2019</v>
      </c>
      <c r="B10317">
        <v>16</v>
      </c>
      <c r="C10317" t="s">
        <v>426</v>
      </c>
      <c r="D10317" t="s">
        <v>86</v>
      </c>
      <c r="E10317" t="s">
        <v>10</v>
      </c>
      <c r="F10317" t="s">
        <v>59</v>
      </c>
      <c r="G10317">
        <v>100</v>
      </c>
      <c r="H10317">
        <v>69</v>
      </c>
      <c r="I10317" t="str">
        <f>INDEX('DATA - Teams'!$C:$C,MATCH(C10317,'DATA - Teams'!$B:$B,0))</f>
        <v>PMAC</v>
      </c>
    </row>
    <row r="10318" spans="1:9" x14ac:dyDescent="0.2">
      <c r="A10318">
        <v>2019</v>
      </c>
      <c r="B10318">
        <v>16</v>
      </c>
      <c r="C10318" t="s">
        <v>426</v>
      </c>
      <c r="D10318" t="s">
        <v>165</v>
      </c>
      <c r="E10318" t="s">
        <v>10</v>
      </c>
      <c r="F10318" t="s">
        <v>59</v>
      </c>
      <c r="G10318">
        <v>114</v>
      </c>
      <c r="H10318">
        <v>0</v>
      </c>
      <c r="I10318" t="str">
        <f>INDEX('DATA - Teams'!$C:$C,MATCH(C10318,'DATA - Teams'!$B:$B,0))</f>
        <v>PMAC</v>
      </c>
    </row>
    <row r="10319" spans="1:9" x14ac:dyDescent="0.2">
      <c r="A10319">
        <v>2019</v>
      </c>
      <c r="B10319">
        <v>16</v>
      </c>
      <c r="C10319" t="s">
        <v>426</v>
      </c>
      <c r="D10319" t="s">
        <v>414</v>
      </c>
      <c r="E10319" t="s">
        <v>20</v>
      </c>
      <c r="F10319" t="s">
        <v>59</v>
      </c>
      <c r="G10319">
        <v>108</v>
      </c>
      <c r="H10319">
        <v>0</v>
      </c>
      <c r="I10319" t="str">
        <f>INDEX('DATA - Teams'!$C:$C,MATCH(C10319,'DATA - Teams'!$B:$B,0))</f>
        <v>PMAC</v>
      </c>
    </row>
    <row r="10320" spans="1:9" x14ac:dyDescent="0.2">
      <c r="A10320">
        <v>2019</v>
      </c>
      <c r="B10320">
        <v>16</v>
      </c>
      <c r="C10320" t="s">
        <v>430</v>
      </c>
      <c r="D10320" t="s">
        <v>249</v>
      </c>
      <c r="E10320" t="s">
        <v>13</v>
      </c>
      <c r="F10320" t="s">
        <v>41</v>
      </c>
      <c r="G10320">
        <v>111</v>
      </c>
      <c r="H10320">
        <v>109</v>
      </c>
      <c r="I10320" t="str">
        <f>INDEX('DATA - Teams'!$C:$C,MATCH(C10320,'DATA - Teams'!$B:$B,0))</f>
        <v>RICHO</v>
      </c>
    </row>
    <row r="10321" spans="1:9" x14ac:dyDescent="0.2">
      <c r="A10321">
        <v>2019</v>
      </c>
      <c r="B10321">
        <v>16</v>
      </c>
      <c r="C10321" t="s">
        <v>430</v>
      </c>
      <c r="D10321" t="s">
        <v>105</v>
      </c>
      <c r="E10321" t="s">
        <v>13</v>
      </c>
      <c r="F10321" t="s">
        <v>41</v>
      </c>
      <c r="G10321">
        <v>112</v>
      </c>
      <c r="H10321">
        <v>75</v>
      </c>
      <c r="I10321" t="str">
        <f>INDEX('DATA - Teams'!$C:$C,MATCH(C10321,'DATA - Teams'!$B:$B,0))</f>
        <v>RICHO</v>
      </c>
    </row>
    <row r="10322" spans="1:9" x14ac:dyDescent="0.2">
      <c r="A10322">
        <v>2019</v>
      </c>
      <c r="B10322">
        <v>16</v>
      </c>
      <c r="C10322" t="s">
        <v>430</v>
      </c>
      <c r="D10322" t="s">
        <v>365</v>
      </c>
      <c r="E10322" t="s">
        <v>13</v>
      </c>
      <c r="F10322" t="s">
        <v>38</v>
      </c>
      <c r="G10322">
        <v>94</v>
      </c>
      <c r="H10322">
        <v>99</v>
      </c>
      <c r="I10322" t="str">
        <f>INDEX('DATA - Teams'!$C:$C,MATCH(C10322,'DATA - Teams'!$B:$B,0))</f>
        <v>RICHO</v>
      </c>
    </row>
    <row r="10323" spans="1:9" x14ac:dyDescent="0.2">
      <c r="A10323">
        <v>2019</v>
      </c>
      <c r="B10323">
        <v>16</v>
      </c>
      <c r="C10323" t="s">
        <v>430</v>
      </c>
      <c r="D10323" t="s">
        <v>103</v>
      </c>
      <c r="E10323" t="s">
        <v>24</v>
      </c>
      <c r="F10323" t="s">
        <v>43</v>
      </c>
      <c r="G10323">
        <v>73</v>
      </c>
      <c r="H10323">
        <v>67</v>
      </c>
      <c r="I10323" t="str">
        <f>INDEX('DATA - Teams'!$C:$C,MATCH(C10323,'DATA - Teams'!$B:$B,0))</f>
        <v>RICHO</v>
      </c>
    </row>
    <row r="10324" spans="1:9" x14ac:dyDescent="0.2">
      <c r="A10324">
        <v>2019</v>
      </c>
      <c r="B10324">
        <v>16</v>
      </c>
      <c r="C10324" t="s">
        <v>430</v>
      </c>
      <c r="D10324" t="s">
        <v>183</v>
      </c>
      <c r="E10324" t="s">
        <v>10</v>
      </c>
      <c r="F10324" t="s">
        <v>41</v>
      </c>
      <c r="G10324">
        <v>74</v>
      </c>
      <c r="H10324">
        <v>112</v>
      </c>
      <c r="I10324" t="str">
        <f>INDEX('DATA - Teams'!$C:$C,MATCH(C10324,'DATA - Teams'!$B:$B,0))</f>
        <v>RICHO</v>
      </c>
    </row>
    <row r="10325" spans="1:9" x14ac:dyDescent="0.2">
      <c r="A10325">
        <v>2019</v>
      </c>
      <c r="B10325">
        <v>16</v>
      </c>
      <c r="C10325" t="s">
        <v>430</v>
      </c>
      <c r="D10325" t="s">
        <v>1065</v>
      </c>
      <c r="E10325" t="s">
        <v>28</v>
      </c>
      <c r="F10325" t="s">
        <v>52</v>
      </c>
      <c r="G10325">
        <v>105</v>
      </c>
      <c r="H10325">
        <v>79</v>
      </c>
      <c r="I10325" t="str">
        <f>INDEX('DATA - Teams'!$C:$C,MATCH(C10325,'DATA - Teams'!$B:$B,0))</f>
        <v>RICHO</v>
      </c>
    </row>
    <row r="10326" spans="1:9" x14ac:dyDescent="0.2">
      <c r="A10326">
        <v>2019</v>
      </c>
      <c r="B10326">
        <v>16</v>
      </c>
      <c r="C10326" t="s">
        <v>430</v>
      </c>
      <c r="D10326" t="s">
        <v>162</v>
      </c>
      <c r="E10326" t="s">
        <v>20</v>
      </c>
      <c r="F10326" t="s">
        <v>38</v>
      </c>
      <c r="G10326">
        <v>124</v>
      </c>
      <c r="H10326">
        <v>146</v>
      </c>
      <c r="I10326" t="str">
        <f>INDEX('DATA - Teams'!$C:$C,MATCH(C10326,'DATA - Teams'!$B:$B,0))</f>
        <v>RICHO</v>
      </c>
    </row>
    <row r="10327" spans="1:9" x14ac:dyDescent="0.2">
      <c r="A10327">
        <v>2019</v>
      </c>
      <c r="B10327">
        <v>16</v>
      </c>
      <c r="C10327" t="s">
        <v>430</v>
      </c>
      <c r="D10327" t="s">
        <v>385</v>
      </c>
      <c r="E10327" t="s">
        <v>35</v>
      </c>
      <c r="F10327" t="s">
        <v>38</v>
      </c>
      <c r="G10327">
        <v>77</v>
      </c>
      <c r="H10327">
        <v>63</v>
      </c>
      <c r="I10327" t="str">
        <f>INDEX('DATA - Teams'!$C:$C,MATCH(C10327,'DATA - Teams'!$B:$B,0))</f>
        <v>RICHO</v>
      </c>
    </row>
    <row r="10328" spans="1:9" x14ac:dyDescent="0.2">
      <c r="A10328">
        <v>2019</v>
      </c>
      <c r="B10328">
        <v>16</v>
      </c>
      <c r="C10328" t="s">
        <v>430</v>
      </c>
      <c r="D10328" t="s">
        <v>67</v>
      </c>
      <c r="E10328" t="s">
        <v>31</v>
      </c>
      <c r="F10328" t="s">
        <v>43</v>
      </c>
      <c r="G10328">
        <v>74</v>
      </c>
      <c r="H10328">
        <v>73</v>
      </c>
      <c r="I10328" t="str">
        <f>INDEX('DATA - Teams'!$C:$C,MATCH(C10328,'DATA - Teams'!$B:$B,0))</f>
        <v>RICHO</v>
      </c>
    </row>
    <row r="10329" spans="1:9" x14ac:dyDescent="0.2">
      <c r="A10329">
        <v>2019</v>
      </c>
      <c r="B10329">
        <v>16</v>
      </c>
      <c r="C10329" t="s">
        <v>430</v>
      </c>
      <c r="D10329" t="s">
        <v>76</v>
      </c>
      <c r="E10329" t="s">
        <v>14</v>
      </c>
      <c r="F10329" t="s">
        <v>38</v>
      </c>
      <c r="G10329">
        <v>70</v>
      </c>
      <c r="H10329">
        <v>73</v>
      </c>
      <c r="I10329" t="str">
        <f>INDEX('DATA - Teams'!$C:$C,MATCH(C10329,'DATA - Teams'!$B:$B,0))</f>
        <v>RICHO</v>
      </c>
    </row>
    <row r="10330" spans="1:9" x14ac:dyDescent="0.2">
      <c r="A10330">
        <v>2019</v>
      </c>
      <c r="B10330">
        <v>16</v>
      </c>
      <c r="C10330" t="s">
        <v>430</v>
      </c>
      <c r="D10330" t="s">
        <v>167</v>
      </c>
      <c r="E10330" t="s">
        <v>14</v>
      </c>
      <c r="F10330" t="s">
        <v>41</v>
      </c>
      <c r="G10330">
        <v>96</v>
      </c>
      <c r="H10330">
        <v>125</v>
      </c>
      <c r="I10330" t="str">
        <f>INDEX('DATA - Teams'!$C:$C,MATCH(C10330,'DATA - Teams'!$B:$B,0))</f>
        <v>RICHO</v>
      </c>
    </row>
    <row r="10331" spans="1:9" x14ac:dyDescent="0.2">
      <c r="A10331">
        <v>2019</v>
      </c>
      <c r="B10331">
        <v>16</v>
      </c>
      <c r="C10331" t="s">
        <v>430</v>
      </c>
      <c r="D10331" t="s">
        <v>50</v>
      </c>
      <c r="E10331" t="s">
        <v>32</v>
      </c>
      <c r="F10331" t="s">
        <v>41</v>
      </c>
      <c r="G10331">
        <v>113</v>
      </c>
      <c r="H10331">
        <v>106</v>
      </c>
      <c r="I10331" t="str">
        <f>INDEX('DATA - Teams'!$C:$C,MATCH(C10331,'DATA - Teams'!$B:$B,0))</f>
        <v>RICHO</v>
      </c>
    </row>
    <row r="10332" spans="1:9" x14ac:dyDescent="0.2">
      <c r="A10332">
        <v>2019</v>
      </c>
      <c r="B10332">
        <v>16</v>
      </c>
      <c r="C10332" t="s">
        <v>430</v>
      </c>
      <c r="D10332" t="s">
        <v>402</v>
      </c>
      <c r="E10332" t="s">
        <v>32</v>
      </c>
      <c r="F10332" t="s">
        <v>43</v>
      </c>
      <c r="G10332">
        <v>123</v>
      </c>
      <c r="H10332">
        <v>86</v>
      </c>
      <c r="I10332" t="str">
        <f>INDEX('DATA - Teams'!$C:$C,MATCH(C10332,'DATA - Teams'!$B:$B,0))</f>
        <v>RICHO</v>
      </c>
    </row>
    <row r="10333" spans="1:9" x14ac:dyDescent="0.2">
      <c r="A10333">
        <v>2019</v>
      </c>
      <c r="B10333">
        <v>16</v>
      </c>
      <c r="C10333" t="s">
        <v>430</v>
      </c>
      <c r="D10333" t="s">
        <v>299</v>
      </c>
      <c r="E10333" t="s">
        <v>22</v>
      </c>
      <c r="F10333" t="s">
        <v>41</v>
      </c>
      <c r="G10333">
        <v>117</v>
      </c>
      <c r="H10333">
        <v>146</v>
      </c>
      <c r="I10333" t="str">
        <f>INDEX('DATA - Teams'!$C:$C,MATCH(C10333,'DATA - Teams'!$B:$B,0))</f>
        <v>RICHO</v>
      </c>
    </row>
    <row r="10334" spans="1:9" x14ac:dyDescent="0.2">
      <c r="A10334">
        <v>2019</v>
      </c>
      <c r="B10334">
        <v>16</v>
      </c>
      <c r="C10334" t="s">
        <v>430</v>
      </c>
      <c r="D10334" t="s">
        <v>119</v>
      </c>
      <c r="E10334" t="s">
        <v>18</v>
      </c>
      <c r="F10334" t="s">
        <v>41</v>
      </c>
      <c r="G10334">
        <v>113</v>
      </c>
      <c r="H10334">
        <v>95</v>
      </c>
      <c r="I10334" t="str">
        <f>INDEX('DATA - Teams'!$C:$C,MATCH(C10334,'DATA - Teams'!$B:$B,0))</f>
        <v>RICHO</v>
      </c>
    </row>
    <row r="10335" spans="1:9" x14ac:dyDescent="0.2">
      <c r="A10335">
        <v>2019</v>
      </c>
      <c r="B10335">
        <v>16</v>
      </c>
      <c r="C10335" t="s">
        <v>430</v>
      </c>
      <c r="D10335" t="s">
        <v>99</v>
      </c>
      <c r="E10335" t="s">
        <v>18</v>
      </c>
      <c r="F10335" t="s">
        <v>43</v>
      </c>
      <c r="G10335">
        <v>89</v>
      </c>
      <c r="H10335">
        <v>66</v>
      </c>
      <c r="I10335" t="str">
        <f>INDEX('DATA - Teams'!$C:$C,MATCH(C10335,'DATA - Teams'!$B:$B,0))</f>
        <v>RICHO</v>
      </c>
    </row>
    <row r="10336" spans="1:9" x14ac:dyDescent="0.2">
      <c r="A10336">
        <v>2019</v>
      </c>
      <c r="B10336">
        <v>16</v>
      </c>
      <c r="C10336" t="s">
        <v>430</v>
      </c>
      <c r="D10336" t="s">
        <v>136</v>
      </c>
      <c r="E10336" t="s">
        <v>16</v>
      </c>
      <c r="F10336" t="s">
        <v>43</v>
      </c>
      <c r="G10336">
        <v>96</v>
      </c>
      <c r="H10336">
        <v>108</v>
      </c>
      <c r="I10336" t="str">
        <f>INDEX('DATA - Teams'!$C:$C,MATCH(C10336,'DATA - Teams'!$B:$B,0))</f>
        <v>RICHO</v>
      </c>
    </row>
    <row r="10337" spans="1:9" x14ac:dyDescent="0.2">
      <c r="A10337">
        <v>2019</v>
      </c>
      <c r="B10337">
        <v>16</v>
      </c>
      <c r="C10337" t="s">
        <v>430</v>
      </c>
      <c r="D10337" t="s">
        <v>294</v>
      </c>
      <c r="E10337" t="s">
        <v>16</v>
      </c>
      <c r="F10337" t="s">
        <v>38</v>
      </c>
      <c r="G10337">
        <v>115</v>
      </c>
      <c r="H10337">
        <v>110</v>
      </c>
      <c r="I10337" t="str">
        <f>INDEX('DATA - Teams'!$C:$C,MATCH(C10337,'DATA - Teams'!$B:$B,0))</f>
        <v>RICHO</v>
      </c>
    </row>
    <row r="10338" spans="1:9" x14ac:dyDescent="0.2">
      <c r="A10338">
        <v>2019</v>
      </c>
      <c r="B10338">
        <v>16</v>
      </c>
      <c r="C10338" t="s">
        <v>430</v>
      </c>
      <c r="D10338" t="s">
        <v>319</v>
      </c>
      <c r="E10338" t="s">
        <v>20</v>
      </c>
      <c r="F10338" t="s">
        <v>59</v>
      </c>
      <c r="G10338">
        <v>83</v>
      </c>
      <c r="H10338">
        <v>98</v>
      </c>
      <c r="I10338" t="str">
        <f>INDEX('DATA - Teams'!$C:$C,MATCH(C10338,'DATA - Teams'!$B:$B,0))</f>
        <v>RICHO</v>
      </c>
    </row>
    <row r="10339" spans="1:9" x14ac:dyDescent="0.2">
      <c r="A10339">
        <v>2019</v>
      </c>
      <c r="B10339">
        <v>16</v>
      </c>
      <c r="C10339" t="s">
        <v>430</v>
      </c>
      <c r="D10339" t="s">
        <v>221</v>
      </c>
      <c r="E10339" t="s">
        <v>31</v>
      </c>
      <c r="F10339" t="s">
        <v>59</v>
      </c>
      <c r="G10339">
        <v>99</v>
      </c>
      <c r="H10339">
        <v>100</v>
      </c>
      <c r="I10339" t="str">
        <f>INDEX('DATA - Teams'!$C:$C,MATCH(C10339,'DATA - Teams'!$B:$B,0))</f>
        <v>RICHO</v>
      </c>
    </row>
    <row r="10340" spans="1:9" x14ac:dyDescent="0.2">
      <c r="A10340">
        <v>2019</v>
      </c>
      <c r="B10340">
        <v>16</v>
      </c>
      <c r="C10340" t="s">
        <v>430</v>
      </c>
      <c r="D10340" t="s">
        <v>273</v>
      </c>
      <c r="E10340" t="s">
        <v>17</v>
      </c>
      <c r="F10340" t="s">
        <v>59</v>
      </c>
      <c r="G10340">
        <v>79</v>
      </c>
      <c r="H10340">
        <v>96</v>
      </c>
      <c r="I10340" t="str">
        <f>INDEX('DATA - Teams'!$C:$C,MATCH(C10340,'DATA - Teams'!$B:$B,0))</f>
        <v>RICHO</v>
      </c>
    </row>
    <row r="10341" spans="1:9" x14ac:dyDescent="0.2">
      <c r="A10341">
        <v>2019</v>
      </c>
      <c r="B10341">
        <v>16</v>
      </c>
      <c r="C10341" t="s">
        <v>430</v>
      </c>
      <c r="D10341" t="s">
        <v>413</v>
      </c>
      <c r="E10341" t="s">
        <v>16</v>
      </c>
      <c r="F10341" t="s">
        <v>59</v>
      </c>
      <c r="G10341">
        <v>77</v>
      </c>
      <c r="H10341">
        <v>65</v>
      </c>
      <c r="I10341" t="str">
        <f>INDEX('DATA - Teams'!$C:$C,MATCH(C10341,'DATA - Teams'!$B:$B,0))</f>
        <v>RICHO</v>
      </c>
    </row>
    <row r="10342" spans="1:9" x14ac:dyDescent="0.2">
      <c r="A10342">
        <v>2019</v>
      </c>
      <c r="B10342">
        <v>16</v>
      </c>
      <c r="C10342" t="s">
        <v>427</v>
      </c>
      <c r="D10342" t="s">
        <v>114</v>
      </c>
      <c r="E10342" t="s">
        <v>33</v>
      </c>
      <c r="F10342" t="s">
        <v>41</v>
      </c>
      <c r="G10342">
        <v>104</v>
      </c>
      <c r="H10342">
        <v>100</v>
      </c>
      <c r="I10342" t="str">
        <f>INDEX('DATA - Teams'!$C:$C,MATCH(C10342,'DATA - Teams'!$B:$B,0))</f>
        <v>MELONS</v>
      </c>
    </row>
    <row r="10343" spans="1:9" x14ac:dyDescent="0.2">
      <c r="A10343">
        <v>2019</v>
      </c>
      <c r="B10343">
        <v>16</v>
      </c>
      <c r="C10343" t="s">
        <v>427</v>
      </c>
      <c r="D10343" t="s">
        <v>428</v>
      </c>
      <c r="E10343" t="s">
        <v>33</v>
      </c>
      <c r="F10343" t="s">
        <v>38</v>
      </c>
      <c r="G10343">
        <v>84</v>
      </c>
      <c r="H10343">
        <v>103</v>
      </c>
      <c r="I10343" t="str">
        <f>INDEX('DATA - Teams'!$C:$C,MATCH(C10343,'DATA - Teams'!$B:$B,0))</f>
        <v>MELONS</v>
      </c>
    </row>
    <row r="10344" spans="1:9" x14ac:dyDescent="0.2">
      <c r="A10344">
        <v>2019</v>
      </c>
      <c r="B10344">
        <v>16</v>
      </c>
      <c r="C10344" t="s">
        <v>427</v>
      </c>
      <c r="D10344" t="s">
        <v>401</v>
      </c>
      <c r="E10344" t="s">
        <v>13</v>
      </c>
      <c r="F10344" t="s">
        <v>43</v>
      </c>
      <c r="G10344">
        <v>90</v>
      </c>
      <c r="H10344">
        <v>131</v>
      </c>
      <c r="I10344" t="str">
        <f>INDEX('DATA - Teams'!$C:$C,MATCH(C10344,'DATA - Teams'!$B:$B,0))</f>
        <v>MELONS</v>
      </c>
    </row>
    <row r="10345" spans="1:9" x14ac:dyDescent="0.2">
      <c r="A10345">
        <v>2019</v>
      </c>
      <c r="B10345">
        <v>16</v>
      </c>
      <c r="C10345" t="s">
        <v>427</v>
      </c>
      <c r="D10345" t="s">
        <v>263</v>
      </c>
      <c r="E10345" t="s">
        <v>13</v>
      </c>
      <c r="F10345" t="s">
        <v>41</v>
      </c>
      <c r="G10345">
        <v>95</v>
      </c>
      <c r="H10345">
        <v>94</v>
      </c>
      <c r="I10345" t="str">
        <f>INDEX('DATA - Teams'!$C:$C,MATCH(C10345,'DATA - Teams'!$B:$B,0))</f>
        <v>MELONS</v>
      </c>
    </row>
    <row r="10346" spans="1:9" x14ac:dyDescent="0.2">
      <c r="A10346">
        <v>2019</v>
      </c>
      <c r="B10346">
        <v>16</v>
      </c>
      <c r="C10346" t="s">
        <v>427</v>
      </c>
      <c r="D10346" t="s">
        <v>284</v>
      </c>
      <c r="E10346" t="s">
        <v>13</v>
      </c>
      <c r="F10346" t="s">
        <v>43</v>
      </c>
      <c r="G10346">
        <v>85</v>
      </c>
      <c r="H10346">
        <v>91</v>
      </c>
      <c r="I10346" t="str">
        <f>INDEX('DATA - Teams'!$C:$C,MATCH(C10346,'DATA - Teams'!$B:$B,0))</f>
        <v>MELONS</v>
      </c>
    </row>
    <row r="10347" spans="1:9" x14ac:dyDescent="0.2">
      <c r="A10347">
        <v>2019</v>
      </c>
      <c r="B10347">
        <v>16</v>
      </c>
      <c r="C10347" t="s">
        <v>427</v>
      </c>
      <c r="D10347" t="s">
        <v>341</v>
      </c>
      <c r="E10347" t="s">
        <v>24</v>
      </c>
      <c r="F10347" t="s">
        <v>43</v>
      </c>
      <c r="G10347">
        <v>81</v>
      </c>
      <c r="H10347">
        <v>66</v>
      </c>
      <c r="I10347" t="str">
        <f>INDEX('DATA - Teams'!$C:$C,MATCH(C10347,'DATA - Teams'!$B:$B,0))</f>
        <v>MELONS</v>
      </c>
    </row>
    <row r="10348" spans="1:9" x14ac:dyDescent="0.2">
      <c r="A10348">
        <v>2019</v>
      </c>
      <c r="B10348">
        <v>16</v>
      </c>
      <c r="C10348" t="s">
        <v>427</v>
      </c>
      <c r="D10348" t="s">
        <v>361</v>
      </c>
      <c r="E10348" t="s">
        <v>10</v>
      </c>
      <c r="F10348" t="s">
        <v>38</v>
      </c>
      <c r="G10348">
        <v>89</v>
      </c>
      <c r="H10348">
        <v>77</v>
      </c>
      <c r="I10348" t="str">
        <f>INDEX('DATA - Teams'!$C:$C,MATCH(C10348,'DATA - Teams'!$B:$B,0))</f>
        <v>MELONS</v>
      </c>
    </row>
    <row r="10349" spans="1:9" x14ac:dyDescent="0.2">
      <c r="A10349">
        <v>2019</v>
      </c>
      <c r="B10349">
        <v>16</v>
      </c>
      <c r="C10349" t="s">
        <v>427</v>
      </c>
      <c r="D10349" t="s">
        <v>240</v>
      </c>
      <c r="E10349" t="s">
        <v>23</v>
      </c>
      <c r="F10349" t="s">
        <v>52</v>
      </c>
      <c r="G10349">
        <v>113</v>
      </c>
      <c r="H10349">
        <v>148</v>
      </c>
      <c r="I10349" t="str">
        <f>INDEX('DATA - Teams'!$C:$C,MATCH(C10349,'DATA - Teams'!$B:$B,0))</f>
        <v>MELONS</v>
      </c>
    </row>
    <row r="10350" spans="1:9" x14ac:dyDescent="0.2">
      <c r="A10350">
        <v>2019</v>
      </c>
      <c r="B10350">
        <v>16</v>
      </c>
      <c r="C10350" t="s">
        <v>427</v>
      </c>
      <c r="D10350" t="s">
        <v>155</v>
      </c>
      <c r="E10350" t="s">
        <v>20</v>
      </c>
      <c r="F10350" t="s">
        <v>38</v>
      </c>
      <c r="G10350">
        <v>75</v>
      </c>
      <c r="H10350">
        <v>64</v>
      </c>
      <c r="I10350" t="str">
        <f>INDEX('DATA - Teams'!$C:$C,MATCH(C10350,'DATA - Teams'!$B:$B,0))</f>
        <v>MELONS</v>
      </c>
    </row>
    <row r="10351" spans="1:9" x14ac:dyDescent="0.2">
      <c r="A10351">
        <v>2019</v>
      </c>
      <c r="B10351">
        <v>16</v>
      </c>
      <c r="C10351" t="s">
        <v>427</v>
      </c>
      <c r="D10351" t="s">
        <v>207</v>
      </c>
      <c r="E10351" t="s">
        <v>20</v>
      </c>
      <c r="F10351" t="s">
        <v>41</v>
      </c>
      <c r="G10351">
        <v>84</v>
      </c>
      <c r="H10351">
        <v>68</v>
      </c>
      <c r="I10351" t="str">
        <f>INDEX('DATA - Teams'!$C:$C,MATCH(C10351,'DATA - Teams'!$B:$B,0))</f>
        <v>MELONS</v>
      </c>
    </row>
    <row r="10352" spans="1:9" x14ac:dyDescent="0.2">
      <c r="A10352">
        <v>2019</v>
      </c>
      <c r="B10352">
        <v>16</v>
      </c>
      <c r="C10352" t="s">
        <v>427</v>
      </c>
      <c r="D10352" t="s">
        <v>176</v>
      </c>
      <c r="E10352" t="s">
        <v>35</v>
      </c>
      <c r="F10352" t="s">
        <v>38</v>
      </c>
      <c r="G10352">
        <v>79</v>
      </c>
      <c r="H10352">
        <v>61</v>
      </c>
      <c r="I10352" t="str">
        <f>INDEX('DATA - Teams'!$C:$C,MATCH(C10352,'DATA - Teams'!$B:$B,0))</f>
        <v>MELONS</v>
      </c>
    </row>
    <row r="10353" spans="1:9" x14ac:dyDescent="0.2">
      <c r="A10353">
        <v>2019</v>
      </c>
      <c r="B10353">
        <v>16</v>
      </c>
      <c r="C10353" t="s">
        <v>427</v>
      </c>
      <c r="D10353" t="s">
        <v>166</v>
      </c>
      <c r="E10353" t="s">
        <v>14</v>
      </c>
      <c r="F10353" t="s">
        <v>41</v>
      </c>
      <c r="G10353">
        <v>83</v>
      </c>
      <c r="H10353">
        <v>126</v>
      </c>
      <c r="I10353" t="str">
        <f>INDEX('DATA - Teams'!$C:$C,MATCH(C10353,'DATA - Teams'!$B:$B,0))</f>
        <v>MELONS</v>
      </c>
    </row>
    <row r="10354" spans="1:9" x14ac:dyDescent="0.2">
      <c r="A10354">
        <v>2019</v>
      </c>
      <c r="B10354">
        <v>16</v>
      </c>
      <c r="C10354" t="s">
        <v>427</v>
      </c>
      <c r="D10354" t="s">
        <v>282</v>
      </c>
      <c r="E10354" t="s">
        <v>14</v>
      </c>
      <c r="F10354" t="s">
        <v>41</v>
      </c>
      <c r="G10354">
        <v>106</v>
      </c>
      <c r="H10354">
        <v>78</v>
      </c>
      <c r="I10354" t="str">
        <f>INDEX('DATA - Teams'!$C:$C,MATCH(C10354,'DATA - Teams'!$B:$B,0))</f>
        <v>MELONS</v>
      </c>
    </row>
    <row r="10355" spans="1:9" x14ac:dyDescent="0.2">
      <c r="A10355">
        <v>2019</v>
      </c>
      <c r="B10355">
        <v>16</v>
      </c>
      <c r="C10355" t="s">
        <v>427</v>
      </c>
      <c r="D10355" t="s">
        <v>188</v>
      </c>
      <c r="E10355" t="s">
        <v>32</v>
      </c>
      <c r="F10355" t="s">
        <v>41</v>
      </c>
      <c r="G10355">
        <v>130</v>
      </c>
      <c r="H10355">
        <v>158</v>
      </c>
      <c r="I10355" t="str">
        <f>INDEX('DATA - Teams'!$C:$C,MATCH(C10355,'DATA - Teams'!$B:$B,0))</f>
        <v>MELONS</v>
      </c>
    </row>
    <row r="10356" spans="1:9" x14ac:dyDescent="0.2">
      <c r="A10356">
        <v>2019</v>
      </c>
      <c r="B10356">
        <v>16</v>
      </c>
      <c r="C10356" t="s">
        <v>427</v>
      </c>
      <c r="D10356" t="s">
        <v>154</v>
      </c>
      <c r="E10356" t="s">
        <v>22</v>
      </c>
      <c r="F10356" t="s">
        <v>43</v>
      </c>
      <c r="G10356">
        <v>76</v>
      </c>
      <c r="H10356">
        <v>89</v>
      </c>
      <c r="I10356" t="str">
        <f>INDEX('DATA - Teams'!$C:$C,MATCH(C10356,'DATA - Teams'!$B:$B,0))</f>
        <v>MELONS</v>
      </c>
    </row>
    <row r="10357" spans="1:9" x14ac:dyDescent="0.2">
      <c r="A10357">
        <v>2019</v>
      </c>
      <c r="B10357">
        <v>16</v>
      </c>
      <c r="C10357" t="s">
        <v>427</v>
      </c>
      <c r="D10357" t="s">
        <v>329</v>
      </c>
      <c r="E10357" t="s">
        <v>18</v>
      </c>
      <c r="F10357" t="s">
        <v>41</v>
      </c>
      <c r="G10357">
        <v>120</v>
      </c>
      <c r="H10357">
        <v>151</v>
      </c>
      <c r="I10357" t="str">
        <f>INDEX('DATA - Teams'!$C:$C,MATCH(C10357,'DATA - Teams'!$B:$B,0))</f>
        <v>MELONS</v>
      </c>
    </row>
    <row r="10358" spans="1:9" x14ac:dyDescent="0.2">
      <c r="A10358">
        <v>2019</v>
      </c>
      <c r="B10358">
        <v>16</v>
      </c>
      <c r="C10358" t="s">
        <v>427</v>
      </c>
      <c r="D10358" t="s">
        <v>409</v>
      </c>
      <c r="E10358" t="s">
        <v>16</v>
      </c>
      <c r="F10358" t="s">
        <v>43</v>
      </c>
      <c r="G10358">
        <v>82</v>
      </c>
      <c r="H10358">
        <v>57</v>
      </c>
      <c r="I10358" t="str">
        <f>INDEX('DATA - Teams'!$C:$C,MATCH(C10358,'DATA - Teams'!$B:$B,0))</f>
        <v>MELONS</v>
      </c>
    </row>
    <row r="10359" spans="1:9" x14ac:dyDescent="0.2">
      <c r="A10359">
        <v>2019</v>
      </c>
      <c r="B10359">
        <v>16</v>
      </c>
      <c r="C10359" t="s">
        <v>427</v>
      </c>
      <c r="D10359" t="s">
        <v>163</v>
      </c>
      <c r="E10359" t="s">
        <v>16</v>
      </c>
      <c r="F10359" t="s">
        <v>38</v>
      </c>
      <c r="G10359">
        <v>89</v>
      </c>
      <c r="H10359">
        <v>125</v>
      </c>
      <c r="I10359" t="str">
        <f>INDEX('DATA - Teams'!$C:$C,MATCH(C10359,'DATA - Teams'!$B:$B,0))</f>
        <v>MELONS</v>
      </c>
    </row>
    <row r="10360" spans="1:9" x14ac:dyDescent="0.2">
      <c r="A10360">
        <v>2019</v>
      </c>
      <c r="B10360">
        <v>16</v>
      </c>
      <c r="C10360" t="s">
        <v>427</v>
      </c>
      <c r="D10360" t="s">
        <v>242</v>
      </c>
      <c r="E10360" t="s">
        <v>36</v>
      </c>
      <c r="F10360" t="s">
        <v>59</v>
      </c>
      <c r="G10360">
        <v>79</v>
      </c>
      <c r="H10360">
        <v>0</v>
      </c>
      <c r="I10360" t="str">
        <f>INDEX('DATA - Teams'!$C:$C,MATCH(C10360,'DATA - Teams'!$B:$B,0))</f>
        <v>MELONS</v>
      </c>
    </row>
    <row r="10361" spans="1:9" x14ac:dyDescent="0.2">
      <c r="A10361">
        <v>2019</v>
      </c>
      <c r="B10361">
        <v>16</v>
      </c>
      <c r="C10361" t="s">
        <v>427</v>
      </c>
      <c r="D10361" t="s">
        <v>318</v>
      </c>
      <c r="E10361" t="s">
        <v>20</v>
      </c>
      <c r="F10361" t="s">
        <v>59</v>
      </c>
      <c r="G10361">
        <v>68</v>
      </c>
      <c r="H10361">
        <v>47</v>
      </c>
      <c r="I10361" t="str">
        <f>INDEX('DATA - Teams'!$C:$C,MATCH(C10361,'DATA - Teams'!$B:$B,0))</f>
        <v>MELONS</v>
      </c>
    </row>
    <row r="10362" spans="1:9" x14ac:dyDescent="0.2">
      <c r="A10362">
        <v>2019</v>
      </c>
      <c r="B10362">
        <v>16</v>
      </c>
      <c r="C10362" t="s">
        <v>427</v>
      </c>
      <c r="D10362" t="s">
        <v>236</v>
      </c>
      <c r="E10362" t="s">
        <v>35</v>
      </c>
      <c r="F10362" t="s">
        <v>59</v>
      </c>
      <c r="G10362">
        <v>99</v>
      </c>
      <c r="H10362">
        <v>116</v>
      </c>
      <c r="I10362" t="str">
        <f>INDEX('DATA - Teams'!$C:$C,MATCH(C10362,'DATA - Teams'!$B:$B,0))</f>
        <v>MELONS</v>
      </c>
    </row>
    <row r="10363" spans="1:9" x14ac:dyDescent="0.2">
      <c r="A10363">
        <v>2019</v>
      </c>
      <c r="B10363">
        <v>16</v>
      </c>
      <c r="C10363" t="s">
        <v>427</v>
      </c>
      <c r="D10363" t="s">
        <v>417</v>
      </c>
      <c r="E10363" t="s">
        <v>14</v>
      </c>
      <c r="F10363" t="s">
        <v>59</v>
      </c>
      <c r="G10363">
        <v>50</v>
      </c>
      <c r="H10363">
        <v>58</v>
      </c>
      <c r="I10363" t="str">
        <f>INDEX('DATA - Teams'!$C:$C,MATCH(C10363,'DATA - Teams'!$B:$B,0))</f>
        <v>MELONS</v>
      </c>
    </row>
    <row r="10364" spans="1:9" x14ac:dyDescent="0.2">
      <c r="A10364">
        <v>2019</v>
      </c>
      <c r="B10364">
        <v>16</v>
      </c>
      <c r="C10364" t="s">
        <v>434</v>
      </c>
      <c r="D10364" t="s">
        <v>387</v>
      </c>
      <c r="E10364" t="s">
        <v>33</v>
      </c>
      <c r="F10364" t="s">
        <v>41</v>
      </c>
      <c r="G10364">
        <v>73</v>
      </c>
      <c r="H10364">
        <v>102</v>
      </c>
      <c r="I10364" t="str">
        <f>INDEX('DATA - Teams'!$C:$C,MATCH(C10364,'DATA - Teams'!$B:$B,0))</f>
        <v>CHIEF</v>
      </c>
    </row>
    <row r="10365" spans="1:9" x14ac:dyDescent="0.2">
      <c r="A10365">
        <v>2019</v>
      </c>
      <c r="B10365">
        <v>16</v>
      </c>
      <c r="C10365" t="s">
        <v>434</v>
      </c>
      <c r="D10365" t="s">
        <v>383</v>
      </c>
      <c r="E10365" t="s">
        <v>27</v>
      </c>
      <c r="F10365" t="s">
        <v>38</v>
      </c>
      <c r="G10365">
        <v>86</v>
      </c>
      <c r="H10365">
        <v>63</v>
      </c>
      <c r="I10365" t="str">
        <f>INDEX('DATA - Teams'!$C:$C,MATCH(C10365,'DATA - Teams'!$B:$B,0))</f>
        <v>CHIEF</v>
      </c>
    </row>
    <row r="10366" spans="1:9" x14ac:dyDescent="0.2">
      <c r="A10366">
        <v>2019</v>
      </c>
      <c r="B10366">
        <v>16</v>
      </c>
      <c r="C10366" t="s">
        <v>434</v>
      </c>
      <c r="D10366" t="s">
        <v>253</v>
      </c>
      <c r="E10366" t="s">
        <v>27</v>
      </c>
      <c r="F10366" t="s">
        <v>41</v>
      </c>
      <c r="G10366">
        <v>98</v>
      </c>
      <c r="H10366">
        <v>111</v>
      </c>
      <c r="I10366" t="str">
        <f>INDEX('DATA - Teams'!$C:$C,MATCH(C10366,'DATA - Teams'!$B:$B,0))</f>
        <v>CHIEF</v>
      </c>
    </row>
    <row r="10367" spans="1:9" x14ac:dyDescent="0.2">
      <c r="A10367">
        <v>2019</v>
      </c>
      <c r="B10367">
        <v>16</v>
      </c>
      <c r="C10367" t="s">
        <v>434</v>
      </c>
      <c r="D10367" t="s">
        <v>230</v>
      </c>
      <c r="E10367" t="s">
        <v>36</v>
      </c>
      <c r="F10367" t="s">
        <v>38</v>
      </c>
      <c r="G10367">
        <v>79</v>
      </c>
      <c r="H10367">
        <v>60</v>
      </c>
      <c r="I10367" t="str">
        <f>INDEX('DATA - Teams'!$C:$C,MATCH(C10367,'DATA - Teams'!$B:$B,0))</f>
        <v>CHIEF</v>
      </c>
    </row>
    <row r="10368" spans="1:9" x14ac:dyDescent="0.2">
      <c r="A10368">
        <v>2019</v>
      </c>
      <c r="B10368">
        <v>16</v>
      </c>
      <c r="C10368" t="s">
        <v>434</v>
      </c>
      <c r="D10368" t="s">
        <v>124</v>
      </c>
      <c r="E10368" t="s">
        <v>24</v>
      </c>
      <c r="F10368" t="s">
        <v>41</v>
      </c>
      <c r="G10368">
        <v>113</v>
      </c>
      <c r="H10368">
        <v>76</v>
      </c>
      <c r="I10368" t="str">
        <f>INDEX('DATA - Teams'!$C:$C,MATCH(C10368,'DATA - Teams'!$B:$B,0))</f>
        <v>CHIEF</v>
      </c>
    </row>
    <row r="10369" spans="1:9" x14ac:dyDescent="0.2">
      <c r="A10369">
        <v>2019</v>
      </c>
      <c r="B10369">
        <v>16</v>
      </c>
      <c r="C10369" t="s">
        <v>434</v>
      </c>
      <c r="D10369" t="s">
        <v>297</v>
      </c>
      <c r="E10369" t="s">
        <v>21</v>
      </c>
      <c r="F10369" t="s">
        <v>38</v>
      </c>
      <c r="G10369">
        <v>70</v>
      </c>
      <c r="H10369">
        <v>50</v>
      </c>
      <c r="I10369" t="str">
        <f>INDEX('DATA - Teams'!$C:$C,MATCH(C10369,'DATA - Teams'!$B:$B,0))</f>
        <v>CHIEF</v>
      </c>
    </row>
    <row r="10370" spans="1:9" x14ac:dyDescent="0.2">
      <c r="A10370">
        <v>2019</v>
      </c>
      <c r="B10370">
        <v>16</v>
      </c>
      <c r="C10370" t="s">
        <v>434</v>
      </c>
      <c r="D10370" t="s">
        <v>82</v>
      </c>
      <c r="E10370" t="s">
        <v>23</v>
      </c>
      <c r="F10370" t="s">
        <v>41</v>
      </c>
      <c r="G10370">
        <v>86</v>
      </c>
      <c r="H10370">
        <v>90</v>
      </c>
      <c r="I10370" t="str">
        <f>INDEX('DATA - Teams'!$C:$C,MATCH(C10370,'DATA - Teams'!$B:$B,0))</f>
        <v>CHIEF</v>
      </c>
    </row>
    <row r="10371" spans="1:9" x14ac:dyDescent="0.2">
      <c r="A10371">
        <v>2019</v>
      </c>
      <c r="B10371">
        <v>16</v>
      </c>
      <c r="C10371" t="s">
        <v>434</v>
      </c>
      <c r="D10371" t="s">
        <v>275</v>
      </c>
      <c r="E10371" t="s">
        <v>23</v>
      </c>
      <c r="F10371" t="s">
        <v>38</v>
      </c>
      <c r="G10371">
        <v>94</v>
      </c>
      <c r="H10371">
        <v>126</v>
      </c>
      <c r="I10371" t="str">
        <f>INDEX('DATA - Teams'!$C:$C,MATCH(C10371,'DATA - Teams'!$B:$B,0))</f>
        <v>CHIEF</v>
      </c>
    </row>
    <row r="10372" spans="1:9" x14ac:dyDescent="0.2">
      <c r="A10372">
        <v>2019</v>
      </c>
      <c r="B10372">
        <v>16</v>
      </c>
      <c r="C10372" t="s">
        <v>434</v>
      </c>
      <c r="D10372" t="s">
        <v>132</v>
      </c>
      <c r="E10372" t="s">
        <v>23</v>
      </c>
      <c r="F10372" t="s">
        <v>41</v>
      </c>
      <c r="G10372">
        <v>105</v>
      </c>
      <c r="H10372">
        <v>89</v>
      </c>
      <c r="I10372" t="str">
        <f>INDEX('DATA - Teams'!$C:$C,MATCH(C10372,'DATA - Teams'!$B:$B,0))</f>
        <v>CHIEF</v>
      </c>
    </row>
    <row r="10373" spans="1:9" x14ac:dyDescent="0.2">
      <c r="A10373">
        <v>2019</v>
      </c>
      <c r="B10373">
        <v>16</v>
      </c>
      <c r="C10373" t="s">
        <v>434</v>
      </c>
      <c r="D10373" t="s">
        <v>286</v>
      </c>
      <c r="E10373" t="s">
        <v>20</v>
      </c>
      <c r="F10373" t="s">
        <v>38</v>
      </c>
      <c r="G10373">
        <v>59</v>
      </c>
      <c r="H10373">
        <v>52</v>
      </c>
      <c r="I10373" t="str">
        <f>INDEX('DATA - Teams'!$C:$C,MATCH(C10373,'DATA - Teams'!$B:$B,0))</f>
        <v>CHIEF</v>
      </c>
    </row>
    <row r="10374" spans="1:9" x14ac:dyDescent="0.2">
      <c r="A10374">
        <v>2019</v>
      </c>
      <c r="B10374">
        <v>16</v>
      </c>
      <c r="C10374" t="s">
        <v>434</v>
      </c>
      <c r="D10374" t="s">
        <v>244</v>
      </c>
      <c r="E10374" t="s">
        <v>20</v>
      </c>
      <c r="F10374" t="s">
        <v>41</v>
      </c>
      <c r="G10374">
        <v>80</v>
      </c>
      <c r="H10374">
        <v>69</v>
      </c>
      <c r="I10374" t="str">
        <f>INDEX('DATA - Teams'!$C:$C,MATCH(C10374,'DATA - Teams'!$B:$B,0))</f>
        <v>CHIEF</v>
      </c>
    </row>
    <row r="10375" spans="1:9" x14ac:dyDescent="0.2">
      <c r="A10375">
        <v>2019</v>
      </c>
      <c r="B10375">
        <v>16</v>
      </c>
      <c r="C10375" t="s">
        <v>434</v>
      </c>
      <c r="D10375" t="s">
        <v>192</v>
      </c>
      <c r="E10375" t="s">
        <v>31</v>
      </c>
      <c r="F10375" t="s">
        <v>43</v>
      </c>
      <c r="G10375">
        <v>107</v>
      </c>
      <c r="H10375">
        <v>98</v>
      </c>
      <c r="I10375" t="str">
        <f>INDEX('DATA - Teams'!$C:$C,MATCH(C10375,'DATA - Teams'!$B:$B,0))</f>
        <v>CHIEF</v>
      </c>
    </row>
    <row r="10376" spans="1:9" x14ac:dyDescent="0.2">
      <c r="A10376">
        <v>2019</v>
      </c>
      <c r="B10376">
        <v>16</v>
      </c>
      <c r="C10376" t="s">
        <v>434</v>
      </c>
      <c r="D10376" t="s">
        <v>98</v>
      </c>
      <c r="E10376" t="s">
        <v>14</v>
      </c>
      <c r="F10376" t="s">
        <v>43</v>
      </c>
      <c r="G10376">
        <v>90</v>
      </c>
      <c r="H10376">
        <v>88</v>
      </c>
      <c r="I10376" t="str">
        <f>INDEX('DATA - Teams'!$C:$C,MATCH(C10376,'DATA - Teams'!$B:$B,0))</f>
        <v>CHIEF</v>
      </c>
    </row>
    <row r="10377" spans="1:9" x14ac:dyDescent="0.2">
      <c r="A10377">
        <v>2019</v>
      </c>
      <c r="B10377">
        <v>16</v>
      </c>
      <c r="C10377" t="s">
        <v>434</v>
      </c>
      <c r="D10377" t="s">
        <v>185</v>
      </c>
      <c r="E10377" t="s">
        <v>32</v>
      </c>
      <c r="F10377" t="s">
        <v>43</v>
      </c>
      <c r="G10377">
        <v>80</v>
      </c>
      <c r="H10377">
        <v>70</v>
      </c>
      <c r="I10377" t="str">
        <f>INDEX('DATA - Teams'!$C:$C,MATCH(C10377,'DATA - Teams'!$B:$B,0))</f>
        <v>CHIEF</v>
      </c>
    </row>
    <row r="10378" spans="1:9" x14ac:dyDescent="0.2">
      <c r="A10378">
        <v>2019</v>
      </c>
      <c r="B10378">
        <v>16</v>
      </c>
      <c r="C10378" t="s">
        <v>434</v>
      </c>
      <c r="D10378" t="s">
        <v>208</v>
      </c>
      <c r="E10378" t="s">
        <v>17</v>
      </c>
      <c r="F10378" t="s">
        <v>43</v>
      </c>
      <c r="G10378">
        <v>63</v>
      </c>
      <c r="H10378">
        <v>55</v>
      </c>
      <c r="I10378" t="str">
        <f>INDEX('DATA - Teams'!$C:$C,MATCH(C10378,'DATA - Teams'!$B:$B,0))</f>
        <v>CHIEF</v>
      </c>
    </row>
    <row r="10379" spans="1:9" x14ac:dyDescent="0.2">
      <c r="A10379">
        <v>2019</v>
      </c>
      <c r="B10379">
        <v>16</v>
      </c>
      <c r="C10379" t="s">
        <v>434</v>
      </c>
      <c r="D10379" t="s">
        <v>239</v>
      </c>
      <c r="E10379" t="s">
        <v>22</v>
      </c>
      <c r="F10379" t="s">
        <v>41</v>
      </c>
      <c r="G10379">
        <v>91</v>
      </c>
      <c r="H10379">
        <v>132</v>
      </c>
      <c r="I10379" t="str">
        <f>INDEX('DATA - Teams'!$C:$C,MATCH(C10379,'DATA - Teams'!$B:$B,0))</f>
        <v>CHIEF</v>
      </c>
    </row>
    <row r="10380" spans="1:9" x14ac:dyDescent="0.2">
      <c r="A10380">
        <v>2019</v>
      </c>
      <c r="B10380">
        <v>16</v>
      </c>
      <c r="C10380" t="s">
        <v>434</v>
      </c>
      <c r="D10380" t="s">
        <v>274</v>
      </c>
      <c r="E10380" t="s">
        <v>18</v>
      </c>
      <c r="F10380" t="s">
        <v>52</v>
      </c>
      <c r="G10380">
        <v>114</v>
      </c>
      <c r="H10380">
        <v>103</v>
      </c>
      <c r="I10380" t="str">
        <f>INDEX('DATA - Teams'!$C:$C,MATCH(C10380,'DATA - Teams'!$B:$B,0))</f>
        <v>CHIEF</v>
      </c>
    </row>
    <row r="10381" spans="1:9" x14ac:dyDescent="0.2">
      <c r="A10381">
        <v>2019</v>
      </c>
      <c r="B10381">
        <v>16</v>
      </c>
      <c r="C10381" t="s">
        <v>434</v>
      </c>
      <c r="D10381" t="s">
        <v>352</v>
      </c>
      <c r="E10381" t="s">
        <v>18</v>
      </c>
      <c r="F10381" t="s">
        <v>43</v>
      </c>
      <c r="G10381">
        <v>75</v>
      </c>
      <c r="H10381">
        <v>91</v>
      </c>
      <c r="I10381" t="str">
        <f>INDEX('DATA - Teams'!$C:$C,MATCH(C10381,'DATA - Teams'!$B:$B,0))</f>
        <v>CHIEF</v>
      </c>
    </row>
    <row r="10382" spans="1:9" x14ac:dyDescent="0.2">
      <c r="A10382">
        <v>2019</v>
      </c>
      <c r="B10382">
        <v>16</v>
      </c>
      <c r="C10382" t="s">
        <v>434</v>
      </c>
      <c r="D10382" t="s">
        <v>301</v>
      </c>
      <c r="E10382" t="s">
        <v>27</v>
      </c>
      <c r="F10382" t="s">
        <v>59</v>
      </c>
      <c r="G10382">
        <v>100</v>
      </c>
      <c r="H10382">
        <v>0</v>
      </c>
      <c r="I10382" t="str">
        <f>INDEX('DATA - Teams'!$C:$C,MATCH(C10382,'DATA - Teams'!$B:$B,0))</f>
        <v>CHIEF</v>
      </c>
    </row>
    <row r="10383" spans="1:9" x14ac:dyDescent="0.2">
      <c r="A10383">
        <v>2019</v>
      </c>
      <c r="B10383">
        <v>16</v>
      </c>
      <c r="C10383" t="s">
        <v>434</v>
      </c>
      <c r="D10383" t="s">
        <v>398</v>
      </c>
      <c r="E10383" t="s">
        <v>28</v>
      </c>
      <c r="F10383" t="s">
        <v>59</v>
      </c>
      <c r="G10383">
        <v>112</v>
      </c>
      <c r="H10383">
        <v>0</v>
      </c>
      <c r="I10383" t="str">
        <f>INDEX('DATA - Teams'!$C:$C,MATCH(C10383,'DATA - Teams'!$B:$B,0))</f>
        <v>CHIEF</v>
      </c>
    </row>
    <row r="10384" spans="1:9" x14ac:dyDescent="0.2">
      <c r="A10384">
        <v>2019</v>
      </c>
      <c r="B10384">
        <v>16</v>
      </c>
      <c r="C10384" t="s">
        <v>434</v>
      </c>
      <c r="D10384" t="s">
        <v>304</v>
      </c>
      <c r="E10384" t="s">
        <v>14</v>
      </c>
      <c r="F10384" t="s">
        <v>59</v>
      </c>
      <c r="G10384">
        <v>75</v>
      </c>
      <c r="H10384">
        <v>0</v>
      </c>
      <c r="I10384" t="str">
        <f>INDEX('DATA - Teams'!$C:$C,MATCH(C10384,'DATA - Teams'!$B:$B,0))</f>
        <v>CHIEF</v>
      </c>
    </row>
    <row r="10385" spans="1:9" x14ac:dyDescent="0.2">
      <c r="A10385">
        <v>2019</v>
      </c>
      <c r="B10385">
        <v>16</v>
      </c>
      <c r="C10385" t="s">
        <v>434</v>
      </c>
      <c r="D10385" t="s">
        <v>293</v>
      </c>
      <c r="E10385" t="s">
        <v>22</v>
      </c>
      <c r="F10385" t="s">
        <v>59</v>
      </c>
      <c r="G10385">
        <v>78</v>
      </c>
      <c r="H10385">
        <v>0</v>
      </c>
      <c r="I10385" t="str">
        <f>INDEX('DATA - Teams'!$C:$C,MATCH(C10385,'DATA - Teams'!$B:$B,0))</f>
        <v>CHIEF</v>
      </c>
    </row>
    <row r="10386" spans="1:9" x14ac:dyDescent="0.2">
      <c r="A10386">
        <v>2019</v>
      </c>
      <c r="B10386">
        <v>16</v>
      </c>
      <c r="C10386" t="s">
        <v>12</v>
      </c>
      <c r="D10386" t="s">
        <v>326</v>
      </c>
      <c r="E10386" t="s">
        <v>33</v>
      </c>
      <c r="F10386" t="s">
        <v>41</v>
      </c>
      <c r="G10386">
        <v>87</v>
      </c>
      <c r="H10386">
        <v>86</v>
      </c>
      <c r="I10386" t="str">
        <f>INDEX('DATA - Teams'!$C:$C,MATCH(C10386,'DATA - Teams'!$B:$B,0))</f>
        <v>LESTER</v>
      </c>
    </row>
    <row r="10387" spans="1:9" x14ac:dyDescent="0.2">
      <c r="A10387">
        <v>2019</v>
      </c>
      <c r="B10387">
        <v>16</v>
      </c>
      <c r="C10387" t="s">
        <v>12</v>
      </c>
      <c r="D10387" t="s">
        <v>57</v>
      </c>
      <c r="E10387" t="s">
        <v>13</v>
      </c>
      <c r="F10387" t="s">
        <v>41</v>
      </c>
      <c r="G10387">
        <v>95</v>
      </c>
      <c r="H10387">
        <v>106</v>
      </c>
      <c r="I10387" t="str">
        <f>INDEX('DATA - Teams'!$C:$C,MATCH(C10387,'DATA - Teams'!$B:$B,0))</f>
        <v>LESTER</v>
      </c>
    </row>
    <row r="10388" spans="1:9" x14ac:dyDescent="0.2">
      <c r="A10388">
        <v>2019</v>
      </c>
      <c r="B10388">
        <v>16</v>
      </c>
      <c r="C10388" t="s">
        <v>12</v>
      </c>
      <c r="D10388" t="s">
        <v>255</v>
      </c>
      <c r="E10388" t="s">
        <v>27</v>
      </c>
      <c r="F10388" t="s">
        <v>52</v>
      </c>
      <c r="G10388">
        <v>121</v>
      </c>
      <c r="H10388">
        <v>142</v>
      </c>
      <c r="I10388" t="str">
        <f>INDEX('DATA - Teams'!$C:$C,MATCH(C10388,'DATA - Teams'!$B:$B,0))</f>
        <v>LESTER</v>
      </c>
    </row>
    <row r="10389" spans="1:9" x14ac:dyDescent="0.2">
      <c r="A10389">
        <v>2019</v>
      </c>
      <c r="B10389">
        <v>16</v>
      </c>
      <c r="C10389" t="s">
        <v>12</v>
      </c>
      <c r="D10389" t="s">
        <v>219</v>
      </c>
      <c r="E10389" t="s">
        <v>36</v>
      </c>
      <c r="F10389" t="s">
        <v>38</v>
      </c>
      <c r="G10389">
        <v>80</v>
      </c>
      <c r="H10389">
        <v>89</v>
      </c>
      <c r="I10389" t="str">
        <f>INDEX('DATA - Teams'!$C:$C,MATCH(C10389,'DATA - Teams'!$B:$B,0))</f>
        <v>LESTER</v>
      </c>
    </row>
    <row r="10390" spans="1:9" x14ac:dyDescent="0.2">
      <c r="A10390">
        <v>2019</v>
      </c>
      <c r="B10390">
        <v>16</v>
      </c>
      <c r="C10390" t="s">
        <v>12</v>
      </c>
      <c r="D10390" t="s">
        <v>133</v>
      </c>
      <c r="E10390" t="s">
        <v>21</v>
      </c>
      <c r="F10390" t="s">
        <v>41</v>
      </c>
      <c r="G10390">
        <v>87</v>
      </c>
      <c r="H10390">
        <v>35</v>
      </c>
      <c r="I10390" t="str">
        <f>INDEX('DATA - Teams'!$C:$C,MATCH(C10390,'DATA - Teams'!$B:$B,0))</f>
        <v>LESTER</v>
      </c>
    </row>
    <row r="10391" spans="1:9" x14ac:dyDescent="0.2">
      <c r="A10391">
        <v>2019</v>
      </c>
      <c r="B10391">
        <v>16</v>
      </c>
      <c r="C10391" t="s">
        <v>12</v>
      </c>
      <c r="D10391" t="s">
        <v>210</v>
      </c>
      <c r="E10391" t="s">
        <v>10</v>
      </c>
      <c r="F10391" t="s">
        <v>43</v>
      </c>
      <c r="G10391">
        <v>92</v>
      </c>
      <c r="H10391">
        <v>91</v>
      </c>
      <c r="I10391" t="str">
        <f>INDEX('DATA - Teams'!$C:$C,MATCH(C10391,'DATA - Teams'!$B:$B,0))</f>
        <v>LESTER</v>
      </c>
    </row>
    <row r="10392" spans="1:9" x14ac:dyDescent="0.2">
      <c r="A10392">
        <v>2019</v>
      </c>
      <c r="B10392">
        <v>16</v>
      </c>
      <c r="C10392" t="s">
        <v>12</v>
      </c>
      <c r="D10392" t="s">
        <v>362</v>
      </c>
      <c r="E10392" t="s">
        <v>10</v>
      </c>
      <c r="F10392" t="s">
        <v>38</v>
      </c>
      <c r="G10392">
        <v>99</v>
      </c>
      <c r="H10392">
        <v>95</v>
      </c>
      <c r="I10392" t="str">
        <f>INDEX('DATA - Teams'!$C:$C,MATCH(C10392,'DATA - Teams'!$B:$B,0))</f>
        <v>LESTER</v>
      </c>
    </row>
    <row r="10393" spans="1:9" x14ac:dyDescent="0.2">
      <c r="A10393">
        <v>2019</v>
      </c>
      <c r="B10393">
        <v>16</v>
      </c>
      <c r="C10393" t="s">
        <v>12</v>
      </c>
      <c r="D10393" t="s">
        <v>212</v>
      </c>
      <c r="E10393" t="s">
        <v>28</v>
      </c>
      <c r="F10393" t="s">
        <v>41</v>
      </c>
      <c r="G10393">
        <v>99</v>
      </c>
      <c r="H10393">
        <v>84</v>
      </c>
      <c r="I10393" t="str">
        <f>INDEX('DATA - Teams'!$C:$C,MATCH(C10393,'DATA - Teams'!$B:$B,0))</f>
        <v>LESTER</v>
      </c>
    </row>
    <row r="10394" spans="1:9" x14ac:dyDescent="0.2">
      <c r="A10394">
        <v>2019</v>
      </c>
      <c r="B10394">
        <v>16</v>
      </c>
      <c r="C10394" t="s">
        <v>12</v>
      </c>
      <c r="D10394" t="s">
        <v>381</v>
      </c>
      <c r="E10394" t="s">
        <v>28</v>
      </c>
      <c r="F10394" t="s">
        <v>43</v>
      </c>
      <c r="G10394">
        <v>78</v>
      </c>
      <c r="H10394">
        <v>52</v>
      </c>
      <c r="I10394" t="str">
        <f>INDEX('DATA - Teams'!$C:$C,MATCH(C10394,'DATA - Teams'!$B:$B,0))</f>
        <v>LESTER</v>
      </c>
    </row>
    <row r="10395" spans="1:9" x14ac:dyDescent="0.2">
      <c r="A10395">
        <v>2019</v>
      </c>
      <c r="B10395">
        <v>16</v>
      </c>
      <c r="C10395" t="s">
        <v>12</v>
      </c>
      <c r="D10395" t="s">
        <v>393</v>
      </c>
      <c r="E10395" t="s">
        <v>20</v>
      </c>
      <c r="F10395" t="s">
        <v>38</v>
      </c>
      <c r="G10395">
        <v>97</v>
      </c>
      <c r="H10395">
        <v>74</v>
      </c>
      <c r="I10395" t="str">
        <f>INDEX('DATA - Teams'!$C:$C,MATCH(C10395,'DATA - Teams'!$B:$B,0))</f>
        <v>LESTER</v>
      </c>
    </row>
    <row r="10396" spans="1:9" x14ac:dyDescent="0.2">
      <c r="A10396">
        <v>2019</v>
      </c>
      <c r="B10396">
        <v>16</v>
      </c>
      <c r="C10396" t="s">
        <v>12</v>
      </c>
      <c r="D10396" t="s">
        <v>189</v>
      </c>
      <c r="E10396" t="s">
        <v>35</v>
      </c>
      <c r="F10396" t="s">
        <v>43</v>
      </c>
      <c r="G10396">
        <v>71</v>
      </c>
      <c r="H10396">
        <v>64</v>
      </c>
      <c r="I10396" t="str">
        <f>INDEX('DATA - Teams'!$C:$C,MATCH(C10396,'DATA - Teams'!$B:$B,0))</f>
        <v>LESTER</v>
      </c>
    </row>
    <row r="10397" spans="1:9" x14ac:dyDescent="0.2">
      <c r="A10397">
        <v>2019</v>
      </c>
      <c r="B10397">
        <v>16</v>
      </c>
      <c r="C10397" t="s">
        <v>12</v>
      </c>
      <c r="D10397" t="s">
        <v>450</v>
      </c>
      <c r="E10397" t="s">
        <v>35</v>
      </c>
      <c r="F10397" t="s">
        <v>38</v>
      </c>
      <c r="G10397">
        <v>119</v>
      </c>
      <c r="H10397">
        <v>126</v>
      </c>
      <c r="I10397" t="str">
        <f>INDEX('DATA - Teams'!$C:$C,MATCH(C10397,'DATA - Teams'!$B:$B,0))</f>
        <v>LESTER</v>
      </c>
    </row>
    <row r="10398" spans="1:9" x14ac:dyDescent="0.2">
      <c r="A10398">
        <v>2019</v>
      </c>
      <c r="B10398">
        <v>16</v>
      </c>
      <c r="C10398" t="s">
        <v>12</v>
      </c>
      <c r="D10398" t="s">
        <v>369</v>
      </c>
      <c r="E10398" t="s">
        <v>32</v>
      </c>
      <c r="F10398" t="s">
        <v>41</v>
      </c>
      <c r="G10398">
        <v>105</v>
      </c>
      <c r="H10398">
        <v>76</v>
      </c>
      <c r="I10398" t="str">
        <f>INDEX('DATA - Teams'!$C:$C,MATCH(C10398,'DATA - Teams'!$B:$B,0))</f>
        <v>LESTER</v>
      </c>
    </row>
    <row r="10399" spans="1:9" x14ac:dyDescent="0.2">
      <c r="A10399">
        <v>2019</v>
      </c>
      <c r="B10399">
        <v>16</v>
      </c>
      <c r="C10399" t="s">
        <v>12</v>
      </c>
      <c r="D10399" t="s">
        <v>118</v>
      </c>
      <c r="E10399" t="s">
        <v>17</v>
      </c>
      <c r="F10399" t="s">
        <v>41</v>
      </c>
      <c r="G10399">
        <v>122</v>
      </c>
      <c r="H10399">
        <v>158</v>
      </c>
      <c r="I10399" t="str">
        <f>INDEX('DATA - Teams'!$C:$C,MATCH(C10399,'DATA - Teams'!$B:$B,0))</f>
        <v>LESTER</v>
      </c>
    </row>
    <row r="10400" spans="1:9" x14ac:dyDescent="0.2">
      <c r="A10400">
        <v>2019</v>
      </c>
      <c r="B10400">
        <v>16</v>
      </c>
      <c r="C10400" t="s">
        <v>12</v>
      </c>
      <c r="D10400" t="s">
        <v>96</v>
      </c>
      <c r="E10400" t="s">
        <v>17</v>
      </c>
      <c r="F10400" t="s">
        <v>43</v>
      </c>
      <c r="G10400">
        <v>102</v>
      </c>
      <c r="H10400">
        <v>87</v>
      </c>
      <c r="I10400" t="str">
        <f>INDEX('DATA - Teams'!$C:$C,MATCH(C10400,'DATA - Teams'!$B:$B,0))</f>
        <v>LESTER</v>
      </c>
    </row>
    <row r="10401" spans="1:9" x14ac:dyDescent="0.2">
      <c r="A10401">
        <v>2019</v>
      </c>
      <c r="B10401">
        <v>16</v>
      </c>
      <c r="C10401" t="s">
        <v>12</v>
      </c>
      <c r="D10401" t="s">
        <v>266</v>
      </c>
      <c r="E10401" t="s">
        <v>16</v>
      </c>
      <c r="F10401" t="s">
        <v>41</v>
      </c>
      <c r="G10401">
        <v>90</v>
      </c>
      <c r="H10401">
        <v>97</v>
      </c>
      <c r="I10401" t="str">
        <f>INDEX('DATA - Teams'!$C:$C,MATCH(C10401,'DATA - Teams'!$B:$B,0))</f>
        <v>LESTER</v>
      </c>
    </row>
    <row r="10402" spans="1:9" x14ac:dyDescent="0.2">
      <c r="A10402">
        <v>2019</v>
      </c>
      <c r="B10402">
        <v>16</v>
      </c>
      <c r="C10402" t="s">
        <v>12</v>
      </c>
      <c r="D10402" t="s">
        <v>290</v>
      </c>
      <c r="E10402" t="s">
        <v>16</v>
      </c>
      <c r="F10402" t="s">
        <v>43</v>
      </c>
      <c r="G10402">
        <v>90</v>
      </c>
      <c r="H10402">
        <v>59</v>
      </c>
      <c r="I10402" t="str">
        <f>INDEX('DATA - Teams'!$C:$C,MATCH(C10402,'DATA - Teams'!$B:$B,0))</f>
        <v>LESTER</v>
      </c>
    </row>
    <row r="10403" spans="1:9" x14ac:dyDescent="0.2">
      <c r="A10403">
        <v>2019</v>
      </c>
      <c r="B10403">
        <v>16</v>
      </c>
      <c r="C10403" t="s">
        <v>12</v>
      </c>
      <c r="D10403" t="s">
        <v>287</v>
      </c>
      <c r="E10403" t="s">
        <v>16</v>
      </c>
      <c r="F10403" t="s">
        <v>38</v>
      </c>
      <c r="G10403">
        <v>105</v>
      </c>
      <c r="H10403">
        <v>0</v>
      </c>
      <c r="I10403" t="str">
        <f>INDEX('DATA - Teams'!$C:$C,MATCH(C10403,'DATA - Teams'!$B:$B,0))</f>
        <v>LESTER</v>
      </c>
    </row>
    <row r="10404" spans="1:9" x14ac:dyDescent="0.2">
      <c r="A10404">
        <v>2019</v>
      </c>
      <c r="B10404">
        <v>16</v>
      </c>
      <c r="C10404" t="s">
        <v>12</v>
      </c>
      <c r="D10404" t="s">
        <v>403</v>
      </c>
      <c r="E10404" t="s">
        <v>36</v>
      </c>
      <c r="F10404" t="s">
        <v>59</v>
      </c>
      <c r="G10404">
        <v>89</v>
      </c>
      <c r="H10404">
        <v>108</v>
      </c>
      <c r="I10404" t="str">
        <f>INDEX('DATA - Teams'!$C:$C,MATCH(C10404,'DATA - Teams'!$B:$B,0))</f>
        <v>LESTER</v>
      </c>
    </row>
    <row r="10405" spans="1:9" x14ac:dyDescent="0.2">
      <c r="A10405">
        <v>2019</v>
      </c>
      <c r="B10405">
        <v>16</v>
      </c>
      <c r="C10405" t="s">
        <v>12</v>
      </c>
      <c r="D10405" t="s">
        <v>1379</v>
      </c>
      <c r="E10405" t="s">
        <v>36</v>
      </c>
      <c r="F10405" t="s">
        <v>59</v>
      </c>
      <c r="G10405">
        <v>81</v>
      </c>
      <c r="H10405">
        <v>66</v>
      </c>
      <c r="I10405" t="str">
        <f>INDEX('DATA - Teams'!$C:$C,MATCH(C10405,'DATA - Teams'!$B:$B,0))</f>
        <v>LESTER</v>
      </c>
    </row>
    <row r="10406" spans="1:9" x14ac:dyDescent="0.2">
      <c r="A10406">
        <v>2019</v>
      </c>
      <c r="B10406">
        <v>16</v>
      </c>
      <c r="C10406" t="s">
        <v>12</v>
      </c>
      <c r="D10406" t="s">
        <v>159</v>
      </c>
      <c r="E10406" t="s">
        <v>23</v>
      </c>
      <c r="F10406" t="s">
        <v>59</v>
      </c>
      <c r="G10406">
        <v>84</v>
      </c>
      <c r="H10406">
        <v>0</v>
      </c>
      <c r="I10406" t="str">
        <f>INDEX('DATA - Teams'!$C:$C,MATCH(C10406,'DATA - Teams'!$B:$B,0))</f>
        <v>LESTER</v>
      </c>
    </row>
    <row r="10407" spans="1:9" x14ac:dyDescent="0.2">
      <c r="A10407">
        <v>2019</v>
      </c>
      <c r="B10407">
        <v>16</v>
      </c>
      <c r="C10407" t="s">
        <v>12</v>
      </c>
      <c r="D10407" t="s">
        <v>206</v>
      </c>
      <c r="E10407" t="s">
        <v>28</v>
      </c>
      <c r="F10407" t="s">
        <v>59</v>
      </c>
      <c r="G10407">
        <v>118</v>
      </c>
      <c r="H10407">
        <v>0</v>
      </c>
      <c r="I10407" t="str">
        <f>INDEX('DATA - Teams'!$C:$C,MATCH(C10407,'DATA - Teams'!$B:$B,0))</f>
        <v>LESTER</v>
      </c>
    </row>
    <row r="10408" spans="1:9" x14ac:dyDescent="0.2">
      <c r="A10408">
        <v>2019</v>
      </c>
      <c r="B10408">
        <v>16</v>
      </c>
      <c r="C10408" t="s">
        <v>438</v>
      </c>
      <c r="D10408" t="s">
        <v>157</v>
      </c>
      <c r="E10408" t="s">
        <v>33</v>
      </c>
      <c r="F10408" t="s">
        <v>52</v>
      </c>
      <c r="G10408">
        <v>134</v>
      </c>
      <c r="H10408">
        <v>145</v>
      </c>
      <c r="I10408" t="str">
        <f>INDEX('DATA - Teams'!$C:$C,MATCH(C10408,'DATA - Teams'!$B:$B,0))</f>
        <v>KAPPAZ</v>
      </c>
    </row>
    <row r="10409" spans="1:9" x14ac:dyDescent="0.2">
      <c r="A10409">
        <v>2019</v>
      </c>
      <c r="B10409">
        <v>16</v>
      </c>
      <c r="C10409" t="s">
        <v>438</v>
      </c>
      <c r="D10409" t="s">
        <v>251</v>
      </c>
      <c r="E10409" t="s">
        <v>13</v>
      </c>
      <c r="F10409" t="s">
        <v>41</v>
      </c>
      <c r="G10409">
        <v>97</v>
      </c>
      <c r="H10409">
        <v>76</v>
      </c>
      <c r="I10409" t="str">
        <f>INDEX('DATA - Teams'!$C:$C,MATCH(C10409,'DATA - Teams'!$B:$B,0))</f>
        <v>KAPPAZ</v>
      </c>
    </row>
    <row r="10410" spans="1:9" x14ac:dyDescent="0.2">
      <c r="A10410">
        <v>2019</v>
      </c>
      <c r="B10410">
        <v>16</v>
      </c>
      <c r="C10410" t="s">
        <v>438</v>
      </c>
      <c r="D10410" t="s">
        <v>1064</v>
      </c>
      <c r="E10410" t="s">
        <v>36</v>
      </c>
      <c r="F10410" t="s">
        <v>41</v>
      </c>
      <c r="G10410">
        <v>107</v>
      </c>
      <c r="H10410">
        <v>118</v>
      </c>
      <c r="I10410" t="str">
        <f>INDEX('DATA - Teams'!$C:$C,MATCH(C10410,'DATA - Teams'!$B:$B,0))</f>
        <v>KAPPAZ</v>
      </c>
    </row>
    <row r="10411" spans="1:9" x14ac:dyDescent="0.2">
      <c r="A10411">
        <v>2019</v>
      </c>
      <c r="B10411">
        <v>16</v>
      </c>
      <c r="C10411" t="s">
        <v>438</v>
      </c>
      <c r="D10411" t="s">
        <v>53</v>
      </c>
      <c r="E10411" t="s">
        <v>24</v>
      </c>
      <c r="F10411" t="s">
        <v>38</v>
      </c>
      <c r="G10411">
        <v>71</v>
      </c>
      <c r="H10411">
        <v>84</v>
      </c>
      <c r="I10411" t="str">
        <f>INDEX('DATA - Teams'!$C:$C,MATCH(C10411,'DATA - Teams'!$B:$B,0))</f>
        <v>KAPPAZ</v>
      </c>
    </row>
    <row r="10412" spans="1:9" x14ac:dyDescent="0.2">
      <c r="A10412">
        <v>2019</v>
      </c>
      <c r="B10412">
        <v>16</v>
      </c>
      <c r="C10412" t="s">
        <v>438</v>
      </c>
      <c r="D10412" t="s">
        <v>46</v>
      </c>
      <c r="E10412" t="s">
        <v>10</v>
      </c>
      <c r="F10412" t="s">
        <v>41</v>
      </c>
      <c r="G10412">
        <v>98</v>
      </c>
      <c r="H10412">
        <v>123</v>
      </c>
      <c r="I10412" t="str">
        <f>INDEX('DATA - Teams'!$C:$C,MATCH(C10412,'DATA - Teams'!$B:$B,0))</f>
        <v>KAPPAZ</v>
      </c>
    </row>
    <row r="10413" spans="1:9" x14ac:dyDescent="0.2">
      <c r="A10413">
        <v>2019</v>
      </c>
      <c r="B10413">
        <v>16</v>
      </c>
      <c r="C10413" t="s">
        <v>438</v>
      </c>
      <c r="D10413" t="s">
        <v>419</v>
      </c>
      <c r="E10413" t="s">
        <v>23</v>
      </c>
      <c r="F10413" t="s">
        <v>41</v>
      </c>
      <c r="G10413">
        <v>87</v>
      </c>
      <c r="H10413">
        <v>89</v>
      </c>
      <c r="I10413" t="str">
        <f>INDEX('DATA - Teams'!$C:$C,MATCH(C10413,'DATA - Teams'!$B:$B,0))</f>
        <v>KAPPAZ</v>
      </c>
    </row>
    <row r="10414" spans="1:9" x14ac:dyDescent="0.2">
      <c r="A10414">
        <v>2019</v>
      </c>
      <c r="B10414">
        <v>16</v>
      </c>
      <c r="C10414" t="s">
        <v>438</v>
      </c>
      <c r="D10414" t="s">
        <v>141</v>
      </c>
      <c r="E10414" t="s">
        <v>28</v>
      </c>
      <c r="F10414" t="s">
        <v>43</v>
      </c>
      <c r="G10414">
        <v>105</v>
      </c>
      <c r="H10414">
        <v>98</v>
      </c>
      <c r="I10414" t="str">
        <f>INDEX('DATA - Teams'!$C:$C,MATCH(C10414,'DATA - Teams'!$B:$B,0))</f>
        <v>KAPPAZ</v>
      </c>
    </row>
    <row r="10415" spans="1:9" x14ac:dyDescent="0.2">
      <c r="A10415">
        <v>2019</v>
      </c>
      <c r="B10415">
        <v>16</v>
      </c>
      <c r="C10415" t="s">
        <v>438</v>
      </c>
      <c r="D10415" t="s">
        <v>1019</v>
      </c>
      <c r="E10415" t="s">
        <v>28</v>
      </c>
      <c r="F10415" t="s">
        <v>43</v>
      </c>
      <c r="G10415">
        <v>81</v>
      </c>
      <c r="H10415">
        <v>74</v>
      </c>
      <c r="I10415" t="str">
        <f>INDEX('DATA - Teams'!$C:$C,MATCH(C10415,'DATA - Teams'!$B:$B,0))</f>
        <v>KAPPAZ</v>
      </c>
    </row>
    <row r="10416" spans="1:9" x14ac:dyDescent="0.2">
      <c r="A10416">
        <v>2019</v>
      </c>
      <c r="B10416">
        <v>16</v>
      </c>
      <c r="C10416" t="s">
        <v>438</v>
      </c>
      <c r="D10416" t="s">
        <v>61</v>
      </c>
      <c r="E10416" t="s">
        <v>20</v>
      </c>
      <c r="F10416" t="s">
        <v>41</v>
      </c>
      <c r="G10416">
        <v>92</v>
      </c>
      <c r="H10416">
        <v>58</v>
      </c>
      <c r="I10416" t="str">
        <f>INDEX('DATA - Teams'!$C:$C,MATCH(C10416,'DATA - Teams'!$B:$B,0))</f>
        <v>KAPPAZ</v>
      </c>
    </row>
    <row r="10417" spans="1:9" x14ac:dyDescent="0.2">
      <c r="A10417">
        <v>2019</v>
      </c>
      <c r="B10417">
        <v>16</v>
      </c>
      <c r="C10417" t="s">
        <v>438</v>
      </c>
      <c r="D10417" t="s">
        <v>347</v>
      </c>
      <c r="E10417" t="s">
        <v>20</v>
      </c>
      <c r="F10417" t="s">
        <v>43</v>
      </c>
      <c r="G10417">
        <v>92</v>
      </c>
      <c r="H10417">
        <v>103</v>
      </c>
      <c r="I10417" t="str">
        <f>INDEX('DATA - Teams'!$C:$C,MATCH(C10417,'DATA - Teams'!$B:$B,0))</f>
        <v>KAPPAZ</v>
      </c>
    </row>
    <row r="10418" spans="1:9" x14ac:dyDescent="0.2">
      <c r="A10418">
        <v>2019</v>
      </c>
      <c r="B10418">
        <v>16</v>
      </c>
      <c r="C10418" t="s">
        <v>438</v>
      </c>
      <c r="D10418" t="s">
        <v>65</v>
      </c>
      <c r="E10418" t="s">
        <v>35</v>
      </c>
      <c r="F10418" t="s">
        <v>41</v>
      </c>
      <c r="G10418">
        <v>75</v>
      </c>
      <c r="H10418">
        <v>55</v>
      </c>
      <c r="I10418" t="str">
        <f>INDEX('DATA - Teams'!$C:$C,MATCH(C10418,'DATA - Teams'!$B:$B,0))</f>
        <v>KAPPAZ</v>
      </c>
    </row>
    <row r="10419" spans="1:9" x14ac:dyDescent="0.2">
      <c r="A10419">
        <v>2019</v>
      </c>
      <c r="B10419">
        <v>16</v>
      </c>
      <c r="C10419" t="s">
        <v>438</v>
      </c>
      <c r="D10419" t="s">
        <v>1383</v>
      </c>
      <c r="E10419" t="s">
        <v>35</v>
      </c>
      <c r="F10419" t="s">
        <v>38</v>
      </c>
      <c r="G10419">
        <v>60</v>
      </c>
      <c r="H10419">
        <v>4</v>
      </c>
      <c r="I10419" t="str">
        <f>INDEX('DATA - Teams'!$C:$C,MATCH(C10419,'DATA - Teams'!$B:$B,0))</f>
        <v>KAPPAZ</v>
      </c>
    </row>
    <row r="10420" spans="1:9" x14ac:dyDescent="0.2">
      <c r="A10420">
        <v>2019</v>
      </c>
      <c r="B10420">
        <v>16</v>
      </c>
      <c r="C10420" t="s">
        <v>438</v>
      </c>
      <c r="D10420" t="s">
        <v>1335</v>
      </c>
      <c r="E10420" t="s">
        <v>31</v>
      </c>
      <c r="F10420" t="s">
        <v>38</v>
      </c>
      <c r="G10420">
        <v>88</v>
      </c>
      <c r="H10420">
        <v>94</v>
      </c>
      <c r="I10420" t="str">
        <f>INDEX('DATA - Teams'!$C:$C,MATCH(C10420,'DATA - Teams'!$B:$B,0))</f>
        <v>KAPPAZ</v>
      </c>
    </row>
    <row r="10421" spans="1:9" x14ac:dyDescent="0.2">
      <c r="A10421">
        <v>2019</v>
      </c>
      <c r="B10421">
        <v>16</v>
      </c>
      <c r="C10421" t="s">
        <v>438</v>
      </c>
      <c r="D10421" t="s">
        <v>246</v>
      </c>
      <c r="E10421" t="s">
        <v>14</v>
      </c>
      <c r="F10421" t="s">
        <v>43</v>
      </c>
      <c r="G10421">
        <v>87</v>
      </c>
      <c r="H10421">
        <v>87</v>
      </c>
      <c r="I10421" t="str">
        <f>INDEX('DATA - Teams'!$C:$C,MATCH(C10421,'DATA - Teams'!$B:$B,0))</f>
        <v>KAPPAZ</v>
      </c>
    </row>
    <row r="10422" spans="1:9" x14ac:dyDescent="0.2">
      <c r="A10422">
        <v>2019</v>
      </c>
      <c r="B10422">
        <v>16</v>
      </c>
      <c r="C10422" t="s">
        <v>438</v>
      </c>
      <c r="D10422" t="s">
        <v>68</v>
      </c>
      <c r="E10422" t="s">
        <v>14</v>
      </c>
      <c r="F10422" t="s">
        <v>38</v>
      </c>
      <c r="G10422">
        <v>86</v>
      </c>
      <c r="H10422">
        <v>126</v>
      </c>
      <c r="I10422" t="str">
        <f>INDEX('DATA - Teams'!$C:$C,MATCH(C10422,'DATA - Teams'!$B:$B,0))</f>
        <v>KAPPAZ</v>
      </c>
    </row>
    <row r="10423" spans="1:9" x14ac:dyDescent="0.2">
      <c r="A10423">
        <v>2019</v>
      </c>
      <c r="B10423">
        <v>16</v>
      </c>
      <c r="C10423" t="s">
        <v>438</v>
      </c>
      <c r="D10423" t="s">
        <v>278</v>
      </c>
      <c r="E10423" t="s">
        <v>32</v>
      </c>
      <c r="F10423" t="s">
        <v>43</v>
      </c>
      <c r="G10423">
        <v>74</v>
      </c>
      <c r="H10423">
        <v>63</v>
      </c>
      <c r="I10423" t="str">
        <f>INDEX('DATA - Teams'!$C:$C,MATCH(C10423,'DATA - Teams'!$B:$B,0))</f>
        <v>KAPPAZ</v>
      </c>
    </row>
    <row r="10424" spans="1:9" x14ac:dyDescent="0.2">
      <c r="A10424">
        <v>2019</v>
      </c>
      <c r="B10424">
        <v>16</v>
      </c>
      <c r="C10424" t="s">
        <v>438</v>
      </c>
      <c r="D10424" t="s">
        <v>350</v>
      </c>
      <c r="E10424" t="s">
        <v>17</v>
      </c>
      <c r="F10424" t="s">
        <v>41</v>
      </c>
      <c r="G10424">
        <v>89</v>
      </c>
      <c r="H10424">
        <v>76</v>
      </c>
      <c r="I10424" t="str">
        <f>INDEX('DATA - Teams'!$C:$C,MATCH(C10424,'DATA - Teams'!$B:$B,0))</f>
        <v>KAPPAZ</v>
      </c>
    </row>
    <row r="10425" spans="1:9" x14ac:dyDescent="0.2">
      <c r="A10425">
        <v>2019</v>
      </c>
      <c r="B10425">
        <v>16</v>
      </c>
      <c r="C10425" t="s">
        <v>438</v>
      </c>
      <c r="D10425" t="s">
        <v>180</v>
      </c>
      <c r="E10425" t="s">
        <v>16</v>
      </c>
      <c r="F10425" t="s">
        <v>38</v>
      </c>
      <c r="G10425">
        <v>108</v>
      </c>
      <c r="H10425">
        <v>109</v>
      </c>
      <c r="I10425" t="str">
        <f>INDEX('DATA - Teams'!$C:$C,MATCH(C10425,'DATA - Teams'!$B:$B,0))</f>
        <v>KAPPAZ</v>
      </c>
    </row>
    <row r="10426" spans="1:9" x14ac:dyDescent="0.2">
      <c r="A10426">
        <v>2019</v>
      </c>
      <c r="B10426">
        <v>16</v>
      </c>
      <c r="C10426" t="s">
        <v>438</v>
      </c>
      <c r="D10426" t="s">
        <v>437</v>
      </c>
      <c r="E10426" t="s">
        <v>27</v>
      </c>
      <c r="F10426" t="s">
        <v>59</v>
      </c>
      <c r="G10426">
        <v>91</v>
      </c>
      <c r="H10426">
        <v>86</v>
      </c>
      <c r="I10426" t="str">
        <f>INDEX('DATA - Teams'!$C:$C,MATCH(C10426,'DATA - Teams'!$B:$B,0))</f>
        <v>KAPPAZ</v>
      </c>
    </row>
    <row r="10427" spans="1:9" x14ac:dyDescent="0.2">
      <c r="A10427">
        <v>2019</v>
      </c>
      <c r="B10427">
        <v>16</v>
      </c>
      <c r="C10427" t="s">
        <v>438</v>
      </c>
      <c r="D10427" t="s">
        <v>220</v>
      </c>
      <c r="E10427" t="s">
        <v>24</v>
      </c>
      <c r="F10427" t="s">
        <v>59</v>
      </c>
      <c r="G10427">
        <v>93</v>
      </c>
      <c r="H10427">
        <v>58</v>
      </c>
      <c r="I10427" t="str">
        <f>INDEX('DATA - Teams'!$C:$C,MATCH(C10427,'DATA - Teams'!$B:$B,0))</f>
        <v>KAPPAZ</v>
      </c>
    </row>
    <row r="10428" spans="1:9" x14ac:dyDescent="0.2">
      <c r="A10428">
        <v>2019</v>
      </c>
      <c r="B10428">
        <v>16</v>
      </c>
      <c r="C10428" t="s">
        <v>438</v>
      </c>
      <c r="D10428" t="s">
        <v>74</v>
      </c>
      <c r="E10428" t="s">
        <v>35</v>
      </c>
      <c r="F10428" t="s">
        <v>59</v>
      </c>
      <c r="G10428">
        <v>87</v>
      </c>
      <c r="H10428">
        <v>109</v>
      </c>
      <c r="I10428" t="str">
        <f>INDEX('DATA - Teams'!$C:$C,MATCH(C10428,'DATA - Teams'!$B:$B,0))</f>
        <v>KAPPAZ</v>
      </c>
    </row>
    <row r="10429" spans="1:9" x14ac:dyDescent="0.2">
      <c r="A10429">
        <v>2019</v>
      </c>
      <c r="B10429">
        <v>16</v>
      </c>
      <c r="C10429" t="s">
        <v>438</v>
      </c>
      <c r="D10429" t="s">
        <v>298</v>
      </c>
      <c r="E10429" t="s">
        <v>22</v>
      </c>
      <c r="F10429" t="s">
        <v>59</v>
      </c>
      <c r="G10429">
        <v>101</v>
      </c>
      <c r="H10429">
        <v>0</v>
      </c>
      <c r="I10429" t="str">
        <f>INDEX('DATA - Teams'!$C:$C,MATCH(C10429,'DATA - Teams'!$B:$B,0))</f>
        <v>KAPPAZ</v>
      </c>
    </row>
    <row r="10430" spans="1:9" x14ac:dyDescent="0.2">
      <c r="A10430">
        <v>2019</v>
      </c>
      <c r="B10430">
        <v>16</v>
      </c>
      <c r="C10430" t="s">
        <v>7</v>
      </c>
      <c r="D10430" t="s">
        <v>134</v>
      </c>
      <c r="E10430" t="s">
        <v>27</v>
      </c>
      <c r="F10430" t="s">
        <v>43</v>
      </c>
      <c r="G10430">
        <v>83</v>
      </c>
      <c r="H10430">
        <v>107</v>
      </c>
      <c r="I10430" t="str">
        <f>INDEX('DATA - Teams'!$C:$C,MATCH(C10430,'DATA - Teams'!$B:$B,0))</f>
        <v>JMERC</v>
      </c>
    </row>
    <row r="10431" spans="1:9" x14ac:dyDescent="0.2">
      <c r="A10431">
        <v>2019</v>
      </c>
      <c r="B10431">
        <v>16</v>
      </c>
      <c r="C10431" t="s">
        <v>7</v>
      </c>
      <c r="D10431" t="s">
        <v>302</v>
      </c>
      <c r="E10431" t="s">
        <v>36</v>
      </c>
      <c r="F10431" t="s">
        <v>41</v>
      </c>
      <c r="G10431">
        <v>128</v>
      </c>
      <c r="H10431">
        <v>97</v>
      </c>
      <c r="I10431" t="str">
        <f>INDEX('DATA - Teams'!$C:$C,MATCH(C10431,'DATA - Teams'!$B:$B,0))</f>
        <v>JMERC</v>
      </c>
    </row>
    <row r="10432" spans="1:9" x14ac:dyDescent="0.2">
      <c r="A10432">
        <v>2019</v>
      </c>
      <c r="B10432">
        <v>16</v>
      </c>
      <c r="C10432" t="s">
        <v>7</v>
      </c>
      <c r="D10432" t="s">
        <v>44</v>
      </c>
      <c r="E10432" t="s">
        <v>36</v>
      </c>
      <c r="F10432" t="s">
        <v>43</v>
      </c>
      <c r="G10432">
        <v>95</v>
      </c>
      <c r="H10432">
        <v>82</v>
      </c>
      <c r="I10432" t="str">
        <f>INDEX('DATA - Teams'!$C:$C,MATCH(C10432,'DATA - Teams'!$B:$B,0))</f>
        <v>JMERC</v>
      </c>
    </row>
    <row r="10433" spans="1:9" x14ac:dyDescent="0.2">
      <c r="A10433">
        <v>2019</v>
      </c>
      <c r="B10433">
        <v>16</v>
      </c>
      <c r="C10433" t="s">
        <v>7</v>
      </c>
      <c r="D10433" t="s">
        <v>291</v>
      </c>
      <c r="E10433" t="s">
        <v>36</v>
      </c>
      <c r="F10433" t="s">
        <v>38</v>
      </c>
      <c r="G10433">
        <v>100</v>
      </c>
      <c r="H10433">
        <v>134</v>
      </c>
      <c r="I10433" t="str">
        <f>INDEX('DATA - Teams'!$C:$C,MATCH(C10433,'DATA - Teams'!$B:$B,0))</f>
        <v>JMERC</v>
      </c>
    </row>
    <row r="10434" spans="1:9" x14ac:dyDescent="0.2">
      <c r="A10434">
        <v>2019</v>
      </c>
      <c r="B10434">
        <v>16</v>
      </c>
      <c r="C10434" t="s">
        <v>7</v>
      </c>
      <c r="D10434" t="s">
        <v>1382</v>
      </c>
      <c r="E10434" t="s">
        <v>24</v>
      </c>
      <c r="F10434" t="s">
        <v>43</v>
      </c>
      <c r="G10434">
        <v>76</v>
      </c>
      <c r="H10434">
        <v>50</v>
      </c>
      <c r="I10434" t="str">
        <f>INDEX('DATA - Teams'!$C:$C,MATCH(C10434,'DATA - Teams'!$B:$B,0))</f>
        <v>JMERC</v>
      </c>
    </row>
    <row r="10435" spans="1:9" x14ac:dyDescent="0.2">
      <c r="A10435">
        <v>2019</v>
      </c>
      <c r="B10435">
        <v>16</v>
      </c>
      <c r="C10435" t="s">
        <v>7</v>
      </c>
      <c r="D10435" t="s">
        <v>258</v>
      </c>
      <c r="E10435" t="s">
        <v>24</v>
      </c>
      <c r="F10435" t="s">
        <v>41</v>
      </c>
      <c r="G10435">
        <v>77</v>
      </c>
      <c r="H10435">
        <v>51</v>
      </c>
      <c r="I10435" t="str">
        <f>INDEX('DATA - Teams'!$C:$C,MATCH(C10435,'DATA - Teams'!$B:$B,0))</f>
        <v>JMERC</v>
      </c>
    </row>
    <row r="10436" spans="1:9" x14ac:dyDescent="0.2">
      <c r="A10436">
        <v>2019</v>
      </c>
      <c r="B10436">
        <v>16</v>
      </c>
      <c r="C10436" t="s">
        <v>7</v>
      </c>
      <c r="D10436" t="s">
        <v>216</v>
      </c>
      <c r="E10436" t="s">
        <v>21</v>
      </c>
      <c r="F10436" t="s">
        <v>52</v>
      </c>
      <c r="G10436">
        <v>86</v>
      </c>
      <c r="H10436">
        <v>85</v>
      </c>
      <c r="I10436" t="str">
        <f>INDEX('DATA - Teams'!$C:$C,MATCH(C10436,'DATA - Teams'!$B:$B,0))</f>
        <v>JMERC</v>
      </c>
    </row>
    <row r="10437" spans="1:9" x14ac:dyDescent="0.2">
      <c r="A10437">
        <v>2019</v>
      </c>
      <c r="B10437">
        <v>16</v>
      </c>
      <c r="C10437" t="s">
        <v>7</v>
      </c>
      <c r="D10437" t="s">
        <v>388</v>
      </c>
      <c r="E10437" t="s">
        <v>23</v>
      </c>
      <c r="F10437" t="s">
        <v>41</v>
      </c>
      <c r="G10437">
        <v>84</v>
      </c>
      <c r="H10437">
        <v>83</v>
      </c>
      <c r="I10437" t="str">
        <f>INDEX('DATA - Teams'!$C:$C,MATCH(C10437,'DATA - Teams'!$B:$B,0))</f>
        <v>JMERC</v>
      </c>
    </row>
    <row r="10438" spans="1:9" x14ac:dyDescent="0.2">
      <c r="A10438">
        <v>2019</v>
      </c>
      <c r="B10438">
        <v>16</v>
      </c>
      <c r="C10438" t="s">
        <v>7</v>
      </c>
      <c r="D10438" t="s">
        <v>248</v>
      </c>
      <c r="E10438" t="s">
        <v>28</v>
      </c>
      <c r="F10438" t="s">
        <v>43</v>
      </c>
      <c r="G10438">
        <v>79</v>
      </c>
      <c r="H10438">
        <v>97</v>
      </c>
      <c r="I10438" t="str">
        <f>INDEX('DATA - Teams'!$C:$C,MATCH(C10438,'DATA - Teams'!$B:$B,0))</f>
        <v>JMERC</v>
      </c>
    </row>
    <row r="10439" spans="1:9" x14ac:dyDescent="0.2">
      <c r="A10439">
        <v>2019</v>
      </c>
      <c r="B10439">
        <v>16</v>
      </c>
      <c r="C10439" t="s">
        <v>7</v>
      </c>
      <c r="D10439" t="s">
        <v>306</v>
      </c>
      <c r="E10439" t="s">
        <v>28</v>
      </c>
      <c r="F10439" t="s">
        <v>41</v>
      </c>
      <c r="G10439">
        <v>100</v>
      </c>
      <c r="H10439">
        <v>107</v>
      </c>
      <c r="I10439" t="str">
        <f>INDEX('DATA - Teams'!$C:$C,MATCH(C10439,'DATA - Teams'!$B:$B,0))</f>
        <v>JMERC</v>
      </c>
    </row>
    <row r="10440" spans="1:9" x14ac:dyDescent="0.2">
      <c r="A10440">
        <v>2019</v>
      </c>
      <c r="B10440">
        <v>16</v>
      </c>
      <c r="C10440" t="s">
        <v>7</v>
      </c>
      <c r="D10440" t="s">
        <v>179</v>
      </c>
      <c r="E10440" t="s">
        <v>35</v>
      </c>
      <c r="F10440" t="s">
        <v>38</v>
      </c>
      <c r="G10440">
        <v>101</v>
      </c>
      <c r="H10440">
        <v>144</v>
      </c>
      <c r="I10440" t="str">
        <f>INDEX('DATA - Teams'!$C:$C,MATCH(C10440,'DATA - Teams'!$B:$B,0))</f>
        <v>JMERC</v>
      </c>
    </row>
    <row r="10441" spans="1:9" x14ac:dyDescent="0.2">
      <c r="A10441">
        <v>2019</v>
      </c>
      <c r="B10441">
        <v>16</v>
      </c>
      <c r="C10441" t="s">
        <v>7</v>
      </c>
      <c r="D10441" t="s">
        <v>171</v>
      </c>
      <c r="E10441" t="s">
        <v>31</v>
      </c>
      <c r="F10441" t="s">
        <v>38</v>
      </c>
      <c r="G10441">
        <v>70</v>
      </c>
      <c r="H10441">
        <v>78</v>
      </c>
      <c r="I10441" t="str">
        <f>INDEX('DATA - Teams'!$C:$C,MATCH(C10441,'DATA - Teams'!$B:$B,0))</f>
        <v>JMERC</v>
      </c>
    </row>
    <row r="10442" spans="1:9" x14ac:dyDescent="0.2">
      <c r="A10442">
        <v>2019</v>
      </c>
      <c r="B10442">
        <v>16</v>
      </c>
      <c r="C10442" t="s">
        <v>7</v>
      </c>
      <c r="D10442" t="s">
        <v>178</v>
      </c>
      <c r="E10442" t="s">
        <v>31</v>
      </c>
      <c r="F10442" t="s">
        <v>41</v>
      </c>
      <c r="G10442">
        <v>87</v>
      </c>
      <c r="H10442">
        <v>95</v>
      </c>
      <c r="I10442" t="str">
        <f>INDEX('DATA - Teams'!$C:$C,MATCH(C10442,'DATA - Teams'!$B:$B,0))</f>
        <v>JMERC</v>
      </c>
    </row>
    <row r="10443" spans="1:9" x14ac:dyDescent="0.2">
      <c r="A10443">
        <v>2019</v>
      </c>
      <c r="B10443">
        <v>16</v>
      </c>
      <c r="C10443" t="s">
        <v>7</v>
      </c>
      <c r="D10443" t="s">
        <v>39</v>
      </c>
      <c r="E10443" t="s">
        <v>22</v>
      </c>
      <c r="F10443" t="s">
        <v>41</v>
      </c>
      <c r="G10443">
        <v>110</v>
      </c>
      <c r="H10443">
        <v>116</v>
      </c>
      <c r="I10443" t="str">
        <f>INDEX('DATA - Teams'!$C:$C,MATCH(C10443,'DATA - Teams'!$B:$B,0))</f>
        <v>JMERC</v>
      </c>
    </row>
    <row r="10444" spans="1:9" x14ac:dyDescent="0.2">
      <c r="A10444">
        <v>2019</v>
      </c>
      <c r="B10444">
        <v>16</v>
      </c>
      <c r="C10444" t="s">
        <v>7</v>
      </c>
      <c r="D10444" t="s">
        <v>169</v>
      </c>
      <c r="E10444" t="s">
        <v>22</v>
      </c>
      <c r="F10444" t="s">
        <v>43</v>
      </c>
      <c r="G10444">
        <v>79</v>
      </c>
      <c r="H10444">
        <v>59</v>
      </c>
      <c r="I10444" t="str">
        <f>INDEX('DATA - Teams'!$C:$C,MATCH(C10444,'DATA - Teams'!$B:$B,0))</f>
        <v>JMERC</v>
      </c>
    </row>
    <row r="10445" spans="1:9" x14ac:dyDescent="0.2">
      <c r="A10445">
        <v>2019</v>
      </c>
      <c r="B10445">
        <v>16</v>
      </c>
      <c r="C10445" t="s">
        <v>7</v>
      </c>
      <c r="D10445" t="s">
        <v>1363</v>
      </c>
      <c r="E10445" t="s">
        <v>22</v>
      </c>
      <c r="F10445" t="s">
        <v>38</v>
      </c>
      <c r="G10445">
        <v>81</v>
      </c>
      <c r="H10445">
        <v>57</v>
      </c>
      <c r="I10445" t="str">
        <f>INDEX('DATA - Teams'!$C:$C,MATCH(C10445,'DATA - Teams'!$B:$B,0))</f>
        <v>JMERC</v>
      </c>
    </row>
    <row r="10446" spans="1:9" x14ac:dyDescent="0.2">
      <c r="A10446">
        <v>2019</v>
      </c>
      <c r="B10446">
        <v>16</v>
      </c>
      <c r="C10446" t="s">
        <v>7</v>
      </c>
      <c r="D10446" t="s">
        <v>445</v>
      </c>
      <c r="E10446" t="s">
        <v>18</v>
      </c>
      <c r="F10446" t="s">
        <v>41</v>
      </c>
      <c r="G10446">
        <v>80</v>
      </c>
      <c r="H10446">
        <v>97</v>
      </c>
      <c r="I10446" t="str">
        <f>INDEX('DATA - Teams'!$C:$C,MATCH(C10446,'DATA - Teams'!$B:$B,0))</f>
        <v>JMERC</v>
      </c>
    </row>
    <row r="10447" spans="1:9" x14ac:dyDescent="0.2">
      <c r="A10447">
        <v>2019</v>
      </c>
      <c r="B10447">
        <v>16</v>
      </c>
      <c r="C10447" t="s">
        <v>7</v>
      </c>
      <c r="D10447" t="s">
        <v>336</v>
      </c>
      <c r="E10447" t="s">
        <v>18</v>
      </c>
      <c r="F10447" t="s">
        <v>38</v>
      </c>
      <c r="G10447">
        <v>78</v>
      </c>
      <c r="H10447">
        <v>71</v>
      </c>
      <c r="I10447" t="str">
        <f>INDEX('DATA - Teams'!$C:$C,MATCH(C10447,'DATA - Teams'!$B:$B,0))</f>
        <v>JMERC</v>
      </c>
    </row>
    <row r="10448" spans="1:9" x14ac:dyDescent="0.2">
      <c r="A10448">
        <v>2019</v>
      </c>
      <c r="B10448">
        <v>16</v>
      </c>
      <c r="C10448" t="s">
        <v>7</v>
      </c>
      <c r="D10448" t="s">
        <v>353</v>
      </c>
      <c r="E10448" t="s">
        <v>24</v>
      </c>
      <c r="F10448" t="s">
        <v>59</v>
      </c>
      <c r="G10448">
        <v>78</v>
      </c>
      <c r="H10448">
        <v>63</v>
      </c>
      <c r="I10448" t="str">
        <f>INDEX('DATA - Teams'!$C:$C,MATCH(C10448,'DATA - Teams'!$B:$B,0))</f>
        <v>JMERC</v>
      </c>
    </row>
    <row r="10449" spans="1:9" x14ac:dyDescent="0.2">
      <c r="A10449">
        <v>2019</v>
      </c>
      <c r="B10449">
        <v>16</v>
      </c>
      <c r="C10449" t="s">
        <v>7</v>
      </c>
      <c r="D10449" t="s">
        <v>62</v>
      </c>
      <c r="E10449" t="s">
        <v>23</v>
      </c>
      <c r="F10449" t="s">
        <v>59</v>
      </c>
      <c r="G10449">
        <v>81</v>
      </c>
      <c r="H10449">
        <v>76</v>
      </c>
      <c r="I10449" t="str">
        <f>INDEX('DATA - Teams'!$C:$C,MATCH(C10449,'DATA - Teams'!$B:$B,0))</f>
        <v>JMERC</v>
      </c>
    </row>
    <row r="10450" spans="1:9" x14ac:dyDescent="0.2">
      <c r="A10450">
        <v>2019</v>
      </c>
      <c r="B10450">
        <v>16</v>
      </c>
      <c r="C10450" t="s">
        <v>7</v>
      </c>
      <c r="D10450" t="s">
        <v>328</v>
      </c>
      <c r="E10450" t="s">
        <v>23</v>
      </c>
      <c r="F10450" t="s">
        <v>59</v>
      </c>
      <c r="G10450">
        <v>83</v>
      </c>
      <c r="H10450">
        <v>0</v>
      </c>
      <c r="I10450" t="str">
        <f>INDEX('DATA - Teams'!$C:$C,MATCH(C10450,'DATA - Teams'!$B:$B,0))</f>
        <v>JMERC</v>
      </c>
    </row>
    <row r="10451" spans="1:9" x14ac:dyDescent="0.2">
      <c r="A10451">
        <v>2019</v>
      </c>
      <c r="B10451">
        <v>16</v>
      </c>
      <c r="C10451" t="s">
        <v>7</v>
      </c>
      <c r="D10451" t="s">
        <v>129</v>
      </c>
      <c r="E10451" t="s">
        <v>20</v>
      </c>
      <c r="F10451" t="s">
        <v>59</v>
      </c>
      <c r="G10451">
        <v>87</v>
      </c>
      <c r="H10451">
        <v>0</v>
      </c>
      <c r="I10451" t="str">
        <f>INDEX('DATA - Teams'!$C:$C,MATCH(C10451,'DATA - Teams'!$B:$B,0))</f>
        <v>JMERC</v>
      </c>
    </row>
    <row r="10452" spans="1:9" x14ac:dyDescent="0.2">
      <c r="A10452">
        <v>2019</v>
      </c>
      <c r="B10452">
        <v>16</v>
      </c>
      <c r="C10452" t="s">
        <v>30</v>
      </c>
      <c r="D10452" t="s">
        <v>271</v>
      </c>
      <c r="E10452" t="s">
        <v>33</v>
      </c>
      <c r="F10452" t="s">
        <v>41</v>
      </c>
      <c r="G10452">
        <v>89</v>
      </c>
      <c r="H10452">
        <v>100</v>
      </c>
      <c r="I10452" t="str">
        <f>INDEX('DATA - Teams'!$C:$C,MATCH(C10452,'DATA - Teams'!$B:$B,0))</f>
        <v>GARTER</v>
      </c>
    </row>
    <row r="10453" spans="1:9" x14ac:dyDescent="0.2">
      <c r="A10453">
        <v>2019</v>
      </c>
      <c r="B10453">
        <v>16</v>
      </c>
      <c r="C10453" t="s">
        <v>30</v>
      </c>
      <c r="D10453" t="s">
        <v>348</v>
      </c>
      <c r="E10453" t="s">
        <v>27</v>
      </c>
      <c r="F10453" t="s">
        <v>38</v>
      </c>
      <c r="G10453">
        <v>60</v>
      </c>
      <c r="H10453">
        <v>48</v>
      </c>
      <c r="I10453" t="str">
        <f>INDEX('DATA - Teams'!$C:$C,MATCH(C10453,'DATA - Teams'!$B:$B,0))</f>
        <v>GARTER</v>
      </c>
    </row>
    <row r="10454" spans="1:9" x14ac:dyDescent="0.2">
      <c r="A10454">
        <v>2019</v>
      </c>
      <c r="B10454">
        <v>16</v>
      </c>
      <c r="C10454" t="s">
        <v>30</v>
      </c>
      <c r="D10454" t="s">
        <v>276</v>
      </c>
      <c r="E10454" t="s">
        <v>36</v>
      </c>
      <c r="F10454" t="s">
        <v>43</v>
      </c>
      <c r="G10454">
        <v>112</v>
      </c>
      <c r="H10454">
        <v>117</v>
      </c>
      <c r="I10454" t="str">
        <f>INDEX('DATA - Teams'!$C:$C,MATCH(C10454,'DATA - Teams'!$B:$B,0))</f>
        <v>GARTER</v>
      </c>
    </row>
    <row r="10455" spans="1:9" x14ac:dyDescent="0.2">
      <c r="A10455">
        <v>2019</v>
      </c>
      <c r="B10455">
        <v>16</v>
      </c>
      <c r="C10455" t="s">
        <v>30</v>
      </c>
      <c r="D10455" t="s">
        <v>346</v>
      </c>
      <c r="E10455" t="s">
        <v>36</v>
      </c>
      <c r="F10455" t="s">
        <v>41</v>
      </c>
      <c r="G10455">
        <v>98</v>
      </c>
      <c r="H10455">
        <v>91</v>
      </c>
      <c r="I10455" t="str">
        <f>INDEX('DATA - Teams'!$C:$C,MATCH(C10455,'DATA - Teams'!$B:$B,0))</f>
        <v>GARTER</v>
      </c>
    </row>
    <row r="10456" spans="1:9" x14ac:dyDescent="0.2">
      <c r="A10456">
        <v>2019</v>
      </c>
      <c r="B10456">
        <v>16</v>
      </c>
      <c r="C10456" t="s">
        <v>30</v>
      </c>
      <c r="D10456" t="s">
        <v>261</v>
      </c>
      <c r="E10456" t="s">
        <v>36</v>
      </c>
      <c r="F10456" t="s">
        <v>43</v>
      </c>
      <c r="G10456">
        <v>100</v>
      </c>
      <c r="H10456">
        <v>60</v>
      </c>
      <c r="I10456" t="str">
        <f>INDEX('DATA - Teams'!$C:$C,MATCH(C10456,'DATA - Teams'!$B:$B,0))</f>
        <v>GARTER</v>
      </c>
    </row>
    <row r="10457" spans="1:9" x14ac:dyDescent="0.2">
      <c r="A10457">
        <v>2019</v>
      </c>
      <c r="B10457">
        <v>16</v>
      </c>
      <c r="C10457" t="s">
        <v>30</v>
      </c>
      <c r="D10457" t="s">
        <v>433</v>
      </c>
      <c r="E10457" t="s">
        <v>21</v>
      </c>
      <c r="F10457" t="s">
        <v>38</v>
      </c>
      <c r="G10457">
        <v>86</v>
      </c>
      <c r="H10457">
        <v>71</v>
      </c>
      <c r="I10457" t="str">
        <f>INDEX('DATA - Teams'!$C:$C,MATCH(C10457,'DATA - Teams'!$B:$B,0))</f>
        <v>GARTER</v>
      </c>
    </row>
    <row r="10458" spans="1:9" x14ac:dyDescent="0.2">
      <c r="A10458">
        <v>2019</v>
      </c>
      <c r="B10458">
        <v>16</v>
      </c>
      <c r="C10458" t="s">
        <v>30</v>
      </c>
      <c r="D10458" t="s">
        <v>1336</v>
      </c>
      <c r="E10458" t="s">
        <v>21</v>
      </c>
      <c r="F10458" t="s">
        <v>38</v>
      </c>
      <c r="G10458">
        <v>95</v>
      </c>
      <c r="H10458">
        <v>90</v>
      </c>
      <c r="I10458" t="str">
        <f>INDEX('DATA - Teams'!$C:$C,MATCH(C10458,'DATA - Teams'!$B:$B,0))</f>
        <v>GARTER</v>
      </c>
    </row>
    <row r="10459" spans="1:9" x14ac:dyDescent="0.2">
      <c r="A10459">
        <v>2019</v>
      </c>
      <c r="B10459">
        <v>16</v>
      </c>
      <c r="C10459" t="s">
        <v>30</v>
      </c>
      <c r="D10459" t="s">
        <v>325</v>
      </c>
      <c r="E10459" t="s">
        <v>21</v>
      </c>
      <c r="F10459" t="s">
        <v>41</v>
      </c>
      <c r="G10459">
        <v>85</v>
      </c>
      <c r="H10459">
        <v>87</v>
      </c>
      <c r="I10459" t="str">
        <f>INDEX('DATA - Teams'!$C:$C,MATCH(C10459,'DATA - Teams'!$B:$B,0))</f>
        <v>GARTER</v>
      </c>
    </row>
    <row r="10460" spans="1:9" x14ac:dyDescent="0.2">
      <c r="A10460">
        <v>2019</v>
      </c>
      <c r="B10460">
        <v>16</v>
      </c>
      <c r="C10460" t="s">
        <v>30</v>
      </c>
      <c r="D10460" t="s">
        <v>359</v>
      </c>
      <c r="E10460" t="s">
        <v>10</v>
      </c>
      <c r="F10460" t="s">
        <v>43</v>
      </c>
      <c r="G10460">
        <v>74</v>
      </c>
      <c r="H10460">
        <v>86</v>
      </c>
      <c r="I10460" t="str">
        <f>INDEX('DATA - Teams'!$C:$C,MATCH(C10460,'DATA - Teams'!$B:$B,0))</f>
        <v>GARTER</v>
      </c>
    </row>
    <row r="10461" spans="1:9" x14ac:dyDescent="0.2">
      <c r="A10461">
        <v>2019</v>
      </c>
      <c r="B10461">
        <v>16</v>
      </c>
      <c r="C10461" t="s">
        <v>30</v>
      </c>
      <c r="D10461" t="s">
        <v>209</v>
      </c>
      <c r="E10461" t="s">
        <v>10</v>
      </c>
      <c r="F10461" t="s">
        <v>41</v>
      </c>
      <c r="G10461">
        <v>102</v>
      </c>
      <c r="H10461">
        <v>59</v>
      </c>
      <c r="I10461" t="str">
        <f>INDEX('DATA - Teams'!$C:$C,MATCH(C10461,'DATA - Teams'!$B:$B,0))</f>
        <v>GARTER</v>
      </c>
    </row>
    <row r="10462" spans="1:9" x14ac:dyDescent="0.2">
      <c r="A10462">
        <v>2019</v>
      </c>
      <c r="B10462">
        <v>16</v>
      </c>
      <c r="C10462" t="s">
        <v>30</v>
      </c>
      <c r="D10462" t="s">
        <v>175</v>
      </c>
      <c r="E10462" t="s">
        <v>28</v>
      </c>
      <c r="F10462" t="s">
        <v>41</v>
      </c>
      <c r="G10462">
        <v>114</v>
      </c>
      <c r="H10462">
        <v>89</v>
      </c>
      <c r="I10462" t="str">
        <f>INDEX('DATA - Teams'!$C:$C,MATCH(C10462,'DATA - Teams'!$B:$B,0))</f>
        <v>GARTER</v>
      </c>
    </row>
    <row r="10463" spans="1:9" x14ac:dyDescent="0.2">
      <c r="A10463">
        <v>2019</v>
      </c>
      <c r="B10463">
        <v>16</v>
      </c>
      <c r="C10463" t="s">
        <v>30</v>
      </c>
      <c r="D10463" t="s">
        <v>81</v>
      </c>
      <c r="E10463" t="s">
        <v>31</v>
      </c>
      <c r="F10463" t="s">
        <v>41</v>
      </c>
      <c r="G10463">
        <v>82</v>
      </c>
      <c r="H10463">
        <v>118</v>
      </c>
      <c r="I10463" t="str">
        <f>INDEX('DATA - Teams'!$C:$C,MATCH(C10463,'DATA - Teams'!$B:$B,0))</f>
        <v>GARTER</v>
      </c>
    </row>
    <row r="10464" spans="1:9" x14ac:dyDescent="0.2">
      <c r="A10464">
        <v>2019</v>
      </c>
      <c r="B10464">
        <v>16</v>
      </c>
      <c r="C10464" t="s">
        <v>30</v>
      </c>
      <c r="D10464" t="s">
        <v>320</v>
      </c>
      <c r="E10464" t="s">
        <v>14</v>
      </c>
      <c r="F10464" t="s">
        <v>43</v>
      </c>
      <c r="G10464">
        <v>81</v>
      </c>
      <c r="H10464">
        <v>80</v>
      </c>
      <c r="I10464" t="str">
        <f>INDEX('DATA - Teams'!$C:$C,MATCH(C10464,'DATA - Teams'!$B:$B,0))</f>
        <v>GARTER</v>
      </c>
    </row>
    <row r="10465" spans="1:9" x14ac:dyDescent="0.2">
      <c r="A10465">
        <v>2019</v>
      </c>
      <c r="B10465">
        <v>16</v>
      </c>
      <c r="C10465" t="s">
        <v>30</v>
      </c>
      <c r="D10465" t="s">
        <v>357</v>
      </c>
      <c r="E10465" t="s">
        <v>32</v>
      </c>
      <c r="F10465" t="s">
        <v>43</v>
      </c>
      <c r="G10465">
        <v>73</v>
      </c>
      <c r="H10465">
        <v>21</v>
      </c>
      <c r="I10465" t="str">
        <f>INDEX('DATA - Teams'!$C:$C,MATCH(C10465,'DATA - Teams'!$B:$B,0))</f>
        <v>GARTER</v>
      </c>
    </row>
    <row r="10466" spans="1:9" x14ac:dyDescent="0.2">
      <c r="A10466">
        <v>2019</v>
      </c>
      <c r="B10466">
        <v>16</v>
      </c>
      <c r="C10466" t="s">
        <v>30</v>
      </c>
      <c r="D10466" t="s">
        <v>131</v>
      </c>
      <c r="E10466" t="s">
        <v>32</v>
      </c>
      <c r="F10466" t="s">
        <v>38</v>
      </c>
      <c r="G10466">
        <v>82</v>
      </c>
      <c r="H10466">
        <v>64</v>
      </c>
      <c r="I10466" t="str">
        <f>INDEX('DATA - Teams'!$C:$C,MATCH(C10466,'DATA - Teams'!$B:$B,0))</f>
        <v>GARTER</v>
      </c>
    </row>
    <row r="10467" spans="1:9" x14ac:dyDescent="0.2">
      <c r="A10467">
        <v>2019</v>
      </c>
      <c r="B10467">
        <v>16</v>
      </c>
      <c r="C10467" t="s">
        <v>30</v>
      </c>
      <c r="D10467" t="s">
        <v>327</v>
      </c>
      <c r="E10467" t="s">
        <v>17</v>
      </c>
      <c r="F10467" t="s">
        <v>52</v>
      </c>
      <c r="G10467">
        <v>135</v>
      </c>
      <c r="H10467">
        <v>0</v>
      </c>
      <c r="I10467" t="str">
        <f>INDEX('DATA - Teams'!$C:$C,MATCH(C10467,'DATA - Teams'!$B:$B,0))</f>
        <v>GARTER</v>
      </c>
    </row>
    <row r="10468" spans="1:9" x14ac:dyDescent="0.2">
      <c r="A10468">
        <v>2019</v>
      </c>
      <c r="B10468">
        <v>16</v>
      </c>
      <c r="C10468" t="s">
        <v>30</v>
      </c>
      <c r="D10468" t="s">
        <v>272</v>
      </c>
      <c r="E10468" t="s">
        <v>17</v>
      </c>
      <c r="F10468" t="s">
        <v>38</v>
      </c>
      <c r="G10468">
        <v>109</v>
      </c>
      <c r="H10468">
        <v>139</v>
      </c>
      <c r="I10468" t="str">
        <f>INDEX('DATA - Teams'!$C:$C,MATCH(C10468,'DATA - Teams'!$B:$B,0))</f>
        <v>GARTER</v>
      </c>
    </row>
    <row r="10469" spans="1:9" x14ac:dyDescent="0.2">
      <c r="A10469">
        <v>2019</v>
      </c>
      <c r="B10469">
        <v>16</v>
      </c>
      <c r="C10469" t="s">
        <v>30</v>
      </c>
      <c r="D10469" t="s">
        <v>108</v>
      </c>
      <c r="E10469" t="s">
        <v>18</v>
      </c>
      <c r="F10469" t="s">
        <v>41</v>
      </c>
      <c r="G10469">
        <v>97</v>
      </c>
      <c r="H10469">
        <v>50</v>
      </c>
      <c r="I10469" t="str">
        <f>INDEX('DATA - Teams'!$C:$C,MATCH(C10469,'DATA - Teams'!$B:$B,0))</f>
        <v>GARTER</v>
      </c>
    </row>
    <row r="10470" spans="1:9" x14ac:dyDescent="0.2">
      <c r="A10470">
        <v>2019</v>
      </c>
      <c r="B10470">
        <v>16</v>
      </c>
      <c r="C10470" t="s">
        <v>30</v>
      </c>
      <c r="D10470" t="s">
        <v>137</v>
      </c>
      <c r="E10470" t="s">
        <v>14</v>
      </c>
      <c r="F10470" t="s">
        <v>59</v>
      </c>
      <c r="G10470">
        <v>79</v>
      </c>
      <c r="H10470">
        <v>0</v>
      </c>
      <c r="I10470" t="str">
        <f>INDEX('DATA - Teams'!$C:$C,MATCH(C10470,'DATA - Teams'!$B:$B,0))</f>
        <v>GARTER</v>
      </c>
    </row>
    <row r="10471" spans="1:9" x14ac:dyDescent="0.2">
      <c r="A10471">
        <v>2019</v>
      </c>
      <c r="B10471">
        <v>16</v>
      </c>
      <c r="C10471" t="s">
        <v>30</v>
      </c>
      <c r="D10471" t="s">
        <v>226</v>
      </c>
      <c r="E10471" t="s">
        <v>32</v>
      </c>
      <c r="F10471" t="s">
        <v>59</v>
      </c>
      <c r="G10471">
        <v>97</v>
      </c>
      <c r="H10471">
        <v>0</v>
      </c>
      <c r="I10471" t="str">
        <f>INDEX('DATA - Teams'!$C:$C,MATCH(C10471,'DATA - Teams'!$B:$B,0))</f>
        <v>GARTER</v>
      </c>
    </row>
    <row r="10472" spans="1:9" x14ac:dyDescent="0.2">
      <c r="A10472">
        <v>2019</v>
      </c>
      <c r="B10472">
        <v>16</v>
      </c>
      <c r="C10472" t="s">
        <v>30</v>
      </c>
      <c r="D10472" t="s">
        <v>135</v>
      </c>
      <c r="E10472" t="s">
        <v>22</v>
      </c>
      <c r="F10472" t="s">
        <v>59</v>
      </c>
      <c r="G10472">
        <v>94</v>
      </c>
      <c r="H10472">
        <v>0</v>
      </c>
      <c r="I10472" t="str">
        <f>INDEX('DATA - Teams'!$C:$C,MATCH(C10472,'DATA - Teams'!$B:$B,0))</f>
        <v>GARTER</v>
      </c>
    </row>
    <row r="10473" spans="1:9" x14ac:dyDescent="0.2">
      <c r="A10473">
        <v>2019</v>
      </c>
      <c r="B10473">
        <v>16</v>
      </c>
      <c r="C10473" t="s">
        <v>30</v>
      </c>
      <c r="D10473" t="s">
        <v>344</v>
      </c>
      <c r="E10473" t="s">
        <v>16</v>
      </c>
      <c r="F10473" t="s">
        <v>59</v>
      </c>
      <c r="G10473">
        <v>116</v>
      </c>
      <c r="H10473">
        <v>121</v>
      </c>
      <c r="I10473" t="str">
        <f>INDEX('DATA - Teams'!$C:$C,MATCH(C10473,'DATA - Teams'!$B:$B,0))</f>
        <v>GARTER</v>
      </c>
    </row>
    <row r="10474" spans="1:9" x14ac:dyDescent="0.2">
      <c r="A10474">
        <v>2019</v>
      </c>
      <c r="B10474">
        <v>17</v>
      </c>
      <c r="C10474" t="s">
        <v>426</v>
      </c>
      <c r="D10474" t="s">
        <v>164</v>
      </c>
      <c r="E10474" t="s">
        <v>16</v>
      </c>
      <c r="F10474" t="s">
        <v>41</v>
      </c>
      <c r="G10474">
        <v>79</v>
      </c>
      <c r="H10474">
        <v>106</v>
      </c>
      <c r="I10474" t="str">
        <f>INDEX('DATA - Teams'!$C:$C,MATCH(C10474,'DATA - Teams'!$B:$B,0))</f>
        <v>PMAC</v>
      </c>
    </row>
    <row r="10475" spans="1:9" x14ac:dyDescent="0.2">
      <c r="A10475">
        <v>2019</v>
      </c>
      <c r="B10475">
        <v>17</v>
      </c>
      <c r="C10475" t="s">
        <v>426</v>
      </c>
      <c r="D10475" t="s">
        <v>241</v>
      </c>
      <c r="E10475" t="s">
        <v>27</v>
      </c>
      <c r="F10475" t="s">
        <v>41</v>
      </c>
      <c r="G10475">
        <v>90</v>
      </c>
      <c r="H10475">
        <v>117</v>
      </c>
      <c r="I10475" t="str">
        <f>INDEX('DATA - Teams'!$C:$C,MATCH(C10475,'DATA - Teams'!$B:$B,0))</f>
        <v>PMAC</v>
      </c>
    </row>
    <row r="10476" spans="1:9" x14ac:dyDescent="0.2">
      <c r="A10476">
        <v>2019</v>
      </c>
      <c r="B10476">
        <v>17</v>
      </c>
      <c r="C10476" t="s">
        <v>426</v>
      </c>
      <c r="D10476" t="s">
        <v>1351</v>
      </c>
      <c r="E10476" t="s">
        <v>31</v>
      </c>
      <c r="F10476" t="s">
        <v>41</v>
      </c>
      <c r="G10476">
        <v>85</v>
      </c>
      <c r="H10476">
        <v>19</v>
      </c>
      <c r="I10476" t="str">
        <f>INDEX('DATA - Teams'!$C:$C,MATCH(C10476,'DATA - Teams'!$B:$B,0))</f>
        <v>PMAC</v>
      </c>
    </row>
    <row r="10477" spans="1:9" x14ac:dyDescent="0.2">
      <c r="A10477">
        <v>2019</v>
      </c>
      <c r="B10477">
        <v>17</v>
      </c>
      <c r="C10477" t="s">
        <v>426</v>
      </c>
      <c r="D10477" t="s">
        <v>75</v>
      </c>
      <c r="E10477" t="s">
        <v>33</v>
      </c>
      <c r="F10477" t="s">
        <v>43</v>
      </c>
      <c r="G10477">
        <v>93</v>
      </c>
      <c r="H10477">
        <v>122</v>
      </c>
      <c r="I10477" t="str">
        <f>INDEX('DATA - Teams'!$C:$C,MATCH(C10477,'DATA - Teams'!$B:$B,0))</f>
        <v>PMAC</v>
      </c>
    </row>
    <row r="10478" spans="1:9" x14ac:dyDescent="0.2">
      <c r="A10478">
        <v>2019</v>
      </c>
      <c r="B10478">
        <v>17</v>
      </c>
      <c r="C10478" t="s">
        <v>426</v>
      </c>
      <c r="D10478" t="s">
        <v>245</v>
      </c>
      <c r="E10478" t="s">
        <v>32</v>
      </c>
      <c r="F10478" t="s">
        <v>43</v>
      </c>
      <c r="G10478">
        <v>117</v>
      </c>
      <c r="H10478">
        <v>99</v>
      </c>
      <c r="I10478" t="str">
        <f>INDEX('DATA - Teams'!$C:$C,MATCH(C10478,'DATA - Teams'!$B:$B,0))</f>
        <v>PMAC</v>
      </c>
    </row>
    <row r="10479" spans="1:9" x14ac:dyDescent="0.2">
      <c r="A10479">
        <v>2019</v>
      </c>
      <c r="B10479">
        <v>17</v>
      </c>
      <c r="C10479" t="s">
        <v>426</v>
      </c>
      <c r="D10479" t="s">
        <v>418</v>
      </c>
      <c r="E10479" t="s">
        <v>23</v>
      </c>
      <c r="F10479" t="s">
        <v>38</v>
      </c>
      <c r="G10479">
        <v>91</v>
      </c>
      <c r="H10479">
        <v>61</v>
      </c>
      <c r="I10479" t="str">
        <f>INDEX('DATA - Teams'!$C:$C,MATCH(C10479,'DATA - Teams'!$B:$B,0))</f>
        <v>PMAC</v>
      </c>
    </row>
    <row r="10480" spans="1:9" x14ac:dyDescent="0.2">
      <c r="A10480">
        <v>2019</v>
      </c>
      <c r="B10480">
        <v>17</v>
      </c>
      <c r="C10480" t="s">
        <v>426</v>
      </c>
      <c r="D10480" t="s">
        <v>353</v>
      </c>
      <c r="E10480" t="s">
        <v>24</v>
      </c>
      <c r="F10480" t="s">
        <v>41</v>
      </c>
      <c r="G10480">
        <v>93</v>
      </c>
      <c r="H10480">
        <v>80</v>
      </c>
      <c r="I10480" t="str">
        <f>INDEX('DATA - Teams'!$C:$C,MATCH(C10480,'DATA - Teams'!$B:$B,0))</f>
        <v>PMAC</v>
      </c>
    </row>
    <row r="10481" spans="1:9" x14ac:dyDescent="0.2">
      <c r="A10481">
        <v>2019</v>
      </c>
      <c r="B10481">
        <v>17</v>
      </c>
      <c r="C10481" t="s">
        <v>426</v>
      </c>
      <c r="D10481" t="s">
        <v>260</v>
      </c>
      <c r="E10481" t="s">
        <v>24</v>
      </c>
      <c r="F10481" t="s">
        <v>38</v>
      </c>
      <c r="G10481">
        <v>83</v>
      </c>
      <c r="H10481">
        <v>83</v>
      </c>
      <c r="I10481" t="str">
        <f>INDEX('DATA - Teams'!$C:$C,MATCH(C10481,'DATA - Teams'!$B:$B,0))</f>
        <v>PMAC</v>
      </c>
    </row>
    <row r="10482" spans="1:9" x14ac:dyDescent="0.2">
      <c r="A10482">
        <v>2019</v>
      </c>
      <c r="B10482">
        <v>17</v>
      </c>
      <c r="C10482" t="s">
        <v>426</v>
      </c>
      <c r="D10482" t="s">
        <v>1379</v>
      </c>
      <c r="E10482" t="s">
        <v>36</v>
      </c>
      <c r="F10482" t="s">
        <v>41</v>
      </c>
      <c r="G10482">
        <v>86</v>
      </c>
      <c r="H10482">
        <v>78</v>
      </c>
      <c r="I10482" t="str">
        <f>INDEX('DATA - Teams'!$C:$C,MATCH(C10482,'DATA - Teams'!$B:$B,0))</f>
        <v>PMAC</v>
      </c>
    </row>
    <row r="10483" spans="1:9" x14ac:dyDescent="0.2">
      <c r="A10483">
        <v>2019</v>
      </c>
      <c r="B10483">
        <v>17</v>
      </c>
      <c r="C10483" t="s">
        <v>426</v>
      </c>
      <c r="D10483" t="s">
        <v>161</v>
      </c>
      <c r="E10483" t="s">
        <v>36</v>
      </c>
      <c r="F10483" t="s">
        <v>43</v>
      </c>
      <c r="G10483">
        <v>115</v>
      </c>
      <c r="H10483">
        <v>115</v>
      </c>
      <c r="I10483" t="str">
        <f>INDEX('DATA - Teams'!$C:$C,MATCH(C10483,'DATA - Teams'!$B:$B,0))</f>
        <v>PMAC</v>
      </c>
    </row>
    <row r="10484" spans="1:9" x14ac:dyDescent="0.2">
      <c r="A10484">
        <v>2019</v>
      </c>
      <c r="B10484">
        <v>17</v>
      </c>
      <c r="C10484" t="s">
        <v>426</v>
      </c>
      <c r="D10484" t="s">
        <v>414</v>
      </c>
      <c r="E10484" t="s">
        <v>20</v>
      </c>
      <c r="F10484" t="s">
        <v>38</v>
      </c>
      <c r="G10484">
        <v>69</v>
      </c>
      <c r="H10484">
        <v>64</v>
      </c>
      <c r="I10484" t="str">
        <f>INDEX('DATA - Teams'!$C:$C,MATCH(C10484,'DATA - Teams'!$B:$B,0))</f>
        <v>PMAC</v>
      </c>
    </row>
    <row r="10485" spans="1:9" x14ac:dyDescent="0.2">
      <c r="A10485">
        <v>2019</v>
      </c>
      <c r="B10485">
        <v>17</v>
      </c>
      <c r="C10485" t="s">
        <v>426</v>
      </c>
      <c r="D10485" t="s">
        <v>60</v>
      </c>
      <c r="E10485" t="s">
        <v>21</v>
      </c>
      <c r="F10485" t="s">
        <v>41</v>
      </c>
      <c r="G10485">
        <v>91</v>
      </c>
      <c r="H10485">
        <v>73</v>
      </c>
      <c r="I10485" t="str">
        <f>INDEX('DATA - Teams'!$C:$C,MATCH(C10485,'DATA - Teams'!$B:$B,0))</f>
        <v>PMAC</v>
      </c>
    </row>
    <row r="10486" spans="1:9" x14ac:dyDescent="0.2">
      <c r="A10486">
        <v>2019</v>
      </c>
      <c r="B10486">
        <v>17</v>
      </c>
      <c r="C10486" t="s">
        <v>426</v>
      </c>
      <c r="D10486" t="s">
        <v>193</v>
      </c>
      <c r="E10486" t="s">
        <v>21</v>
      </c>
      <c r="F10486" t="s">
        <v>43</v>
      </c>
      <c r="G10486">
        <v>75</v>
      </c>
      <c r="H10486">
        <v>60</v>
      </c>
      <c r="I10486" t="str">
        <f>INDEX('DATA - Teams'!$C:$C,MATCH(C10486,'DATA - Teams'!$B:$B,0))</f>
        <v>PMAC</v>
      </c>
    </row>
    <row r="10487" spans="1:9" x14ac:dyDescent="0.2">
      <c r="A10487">
        <v>2019</v>
      </c>
      <c r="B10487">
        <v>17</v>
      </c>
      <c r="C10487" t="s">
        <v>426</v>
      </c>
      <c r="D10487" t="s">
        <v>80</v>
      </c>
      <c r="E10487" t="s">
        <v>17</v>
      </c>
      <c r="F10487" t="s">
        <v>41</v>
      </c>
      <c r="G10487">
        <v>104</v>
      </c>
      <c r="H10487">
        <v>107</v>
      </c>
      <c r="I10487" t="str">
        <f>INDEX('DATA - Teams'!$C:$C,MATCH(C10487,'DATA - Teams'!$B:$B,0))</f>
        <v>PMAC</v>
      </c>
    </row>
    <row r="10488" spans="1:9" x14ac:dyDescent="0.2">
      <c r="A10488">
        <v>2019</v>
      </c>
      <c r="B10488">
        <v>17</v>
      </c>
      <c r="C10488" t="s">
        <v>426</v>
      </c>
      <c r="D10488" t="s">
        <v>316</v>
      </c>
      <c r="E10488" t="s">
        <v>17</v>
      </c>
      <c r="F10488" t="s">
        <v>38</v>
      </c>
      <c r="G10488">
        <v>93</v>
      </c>
      <c r="H10488">
        <v>105</v>
      </c>
      <c r="I10488" t="str">
        <f>INDEX('DATA - Teams'!$C:$C,MATCH(C10488,'DATA - Teams'!$B:$B,0))</f>
        <v>PMAC</v>
      </c>
    </row>
    <row r="10489" spans="1:9" x14ac:dyDescent="0.2">
      <c r="A10489">
        <v>2019</v>
      </c>
      <c r="B10489">
        <v>17</v>
      </c>
      <c r="C10489" t="s">
        <v>426</v>
      </c>
      <c r="D10489" t="s">
        <v>168</v>
      </c>
      <c r="E10489" t="s">
        <v>13</v>
      </c>
      <c r="F10489" t="s">
        <v>43</v>
      </c>
      <c r="G10489">
        <v>87</v>
      </c>
      <c r="H10489">
        <v>82</v>
      </c>
      <c r="I10489" t="str">
        <f>INDEX('DATA - Teams'!$C:$C,MATCH(C10489,'DATA - Teams'!$B:$B,0))</f>
        <v>PMAC</v>
      </c>
    </row>
    <row r="10490" spans="1:9" x14ac:dyDescent="0.2">
      <c r="A10490">
        <v>2019</v>
      </c>
      <c r="B10490">
        <v>17</v>
      </c>
      <c r="C10490" t="s">
        <v>426</v>
      </c>
      <c r="D10490" t="s">
        <v>422</v>
      </c>
      <c r="E10490" t="s">
        <v>13</v>
      </c>
      <c r="F10490" t="s">
        <v>52</v>
      </c>
      <c r="G10490">
        <v>88</v>
      </c>
      <c r="H10490">
        <v>94</v>
      </c>
      <c r="I10490" t="str">
        <f>INDEX('DATA - Teams'!$C:$C,MATCH(C10490,'DATA - Teams'!$B:$B,0))</f>
        <v>PMAC</v>
      </c>
    </row>
    <row r="10491" spans="1:9" x14ac:dyDescent="0.2">
      <c r="A10491">
        <v>2019</v>
      </c>
      <c r="B10491">
        <v>17</v>
      </c>
      <c r="C10491" t="s">
        <v>426</v>
      </c>
      <c r="D10491" t="s">
        <v>356</v>
      </c>
      <c r="E10491" t="s">
        <v>22</v>
      </c>
      <c r="F10491" t="s">
        <v>38</v>
      </c>
      <c r="G10491">
        <v>145</v>
      </c>
      <c r="H10491">
        <v>202</v>
      </c>
      <c r="I10491" t="str">
        <f>INDEX('DATA - Teams'!$C:$C,MATCH(C10491,'DATA - Teams'!$B:$B,0))</f>
        <v>PMAC</v>
      </c>
    </row>
    <row r="10492" spans="1:9" x14ac:dyDescent="0.2">
      <c r="A10492">
        <v>2019</v>
      </c>
      <c r="B10492">
        <v>17</v>
      </c>
      <c r="C10492" t="s">
        <v>426</v>
      </c>
      <c r="D10492" t="s">
        <v>165</v>
      </c>
      <c r="E10492" t="s">
        <v>10</v>
      </c>
      <c r="F10492" t="s">
        <v>59</v>
      </c>
      <c r="G10492">
        <v>94</v>
      </c>
      <c r="H10492">
        <v>0</v>
      </c>
      <c r="I10492" t="str">
        <f>INDEX('DATA - Teams'!$C:$C,MATCH(C10492,'DATA - Teams'!$B:$B,0))</f>
        <v>PMAC</v>
      </c>
    </row>
    <row r="10493" spans="1:9" x14ac:dyDescent="0.2">
      <c r="A10493">
        <v>2019</v>
      </c>
      <c r="B10493">
        <v>17</v>
      </c>
      <c r="C10493" t="s">
        <v>426</v>
      </c>
      <c r="D10493" t="s">
        <v>156</v>
      </c>
      <c r="E10493" t="s">
        <v>33</v>
      </c>
      <c r="F10493" t="s">
        <v>59</v>
      </c>
      <c r="G10493">
        <v>88</v>
      </c>
      <c r="H10493">
        <v>0</v>
      </c>
      <c r="I10493" t="str">
        <f>INDEX('DATA - Teams'!$C:$C,MATCH(C10493,'DATA - Teams'!$B:$B,0))</f>
        <v>PMAC</v>
      </c>
    </row>
    <row r="10494" spans="1:9" x14ac:dyDescent="0.2">
      <c r="A10494">
        <v>2019</v>
      </c>
      <c r="B10494">
        <v>17</v>
      </c>
      <c r="C10494" t="s">
        <v>426</v>
      </c>
      <c r="D10494" t="s">
        <v>50</v>
      </c>
      <c r="E10494" t="s">
        <v>32</v>
      </c>
      <c r="F10494" t="s">
        <v>59</v>
      </c>
      <c r="G10494">
        <v>124</v>
      </c>
      <c r="H10494">
        <v>0</v>
      </c>
      <c r="I10494" t="str">
        <f>INDEX('DATA - Teams'!$C:$C,MATCH(C10494,'DATA - Teams'!$B:$B,0))</f>
        <v>PMAC</v>
      </c>
    </row>
    <row r="10495" spans="1:9" x14ac:dyDescent="0.2">
      <c r="A10495">
        <v>2019</v>
      </c>
      <c r="B10495">
        <v>17</v>
      </c>
      <c r="C10495" t="s">
        <v>426</v>
      </c>
      <c r="D10495" t="s">
        <v>45</v>
      </c>
      <c r="E10495" t="s">
        <v>32</v>
      </c>
      <c r="F10495" t="s">
        <v>59</v>
      </c>
      <c r="G10495">
        <v>81</v>
      </c>
      <c r="H10495">
        <v>138</v>
      </c>
      <c r="I10495" t="str">
        <f>INDEX('DATA - Teams'!$C:$C,MATCH(C10495,'DATA - Teams'!$B:$B,0))</f>
        <v>PMAC</v>
      </c>
    </row>
    <row r="10496" spans="1:9" x14ac:dyDescent="0.2">
      <c r="A10496">
        <v>2019</v>
      </c>
      <c r="B10496">
        <v>17</v>
      </c>
      <c r="C10496" t="s">
        <v>434</v>
      </c>
      <c r="D10496" t="s">
        <v>98</v>
      </c>
      <c r="E10496" t="s">
        <v>14</v>
      </c>
      <c r="F10496" t="s">
        <v>43</v>
      </c>
      <c r="G10496">
        <v>90</v>
      </c>
      <c r="H10496">
        <v>100</v>
      </c>
      <c r="I10496" t="str">
        <f>INDEX('DATA - Teams'!$C:$C,MATCH(C10496,'DATA - Teams'!$B:$B,0))</f>
        <v>CHIEF</v>
      </c>
    </row>
    <row r="10497" spans="1:9" x14ac:dyDescent="0.2">
      <c r="A10497">
        <v>2019</v>
      </c>
      <c r="B10497">
        <v>17</v>
      </c>
      <c r="C10497" t="s">
        <v>434</v>
      </c>
      <c r="D10497" t="s">
        <v>304</v>
      </c>
      <c r="E10497" t="s">
        <v>14</v>
      </c>
      <c r="F10497" t="s">
        <v>38</v>
      </c>
      <c r="G10497">
        <v>73</v>
      </c>
      <c r="H10497">
        <v>83</v>
      </c>
      <c r="I10497" t="str">
        <f>INDEX('DATA - Teams'!$C:$C,MATCH(C10497,'DATA - Teams'!$B:$B,0))</f>
        <v>CHIEF</v>
      </c>
    </row>
    <row r="10498" spans="1:9" x14ac:dyDescent="0.2">
      <c r="A10498">
        <v>2019</v>
      </c>
      <c r="B10498">
        <v>17</v>
      </c>
      <c r="C10498" t="s">
        <v>434</v>
      </c>
      <c r="D10498" t="s">
        <v>301</v>
      </c>
      <c r="E10498" t="s">
        <v>27</v>
      </c>
      <c r="F10498" t="s">
        <v>41</v>
      </c>
      <c r="G10498">
        <v>110</v>
      </c>
      <c r="H10498">
        <v>115</v>
      </c>
      <c r="I10498" t="str">
        <f>INDEX('DATA - Teams'!$C:$C,MATCH(C10498,'DATA - Teams'!$B:$B,0))</f>
        <v>CHIEF</v>
      </c>
    </row>
    <row r="10499" spans="1:9" x14ac:dyDescent="0.2">
      <c r="A10499">
        <v>2019</v>
      </c>
      <c r="B10499">
        <v>17</v>
      </c>
      <c r="C10499" t="s">
        <v>434</v>
      </c>
      <c r="D10499" t="s">
        <v>253</v>
      </c>
      <c r="E10499" t="s">
        <v>27</v>
      </c>
      <c r="F10499" t="s">
        <v>41</v>
      </c>
      <c r="G10499">
        <v>113</v>
      </c>
      <c r="H10499">
        <v>117</v>
      </c>
      <c r="I10499" t="str">
        <f>INDEX('DATA - Teams'!$C:$C,MATCH(C10499,'DATA - Teams'!$B:$B,0))</f>
        <v>CHIEF</v>
      </c>
    </row>
    <row r="10500" spans="1:9" x14ac:dyDescent="0.2">
      <c r="A10500">
        <v>2019</v>
      </c>
      <c r="B10500">
        <v>17</v>
      </c>
      <c r="C10500" t="s">
        <v>434</v>
      </c>
      <c r="D10500" t="s">
        <v>383</v>
      </c>
      <c r="E10500" t="s">
        <v>27</v>
      </c>
      <c r="F10500" t="s">
        <v>38</v>
      </c>
      <c r="G10500">
        <v>90</v>
      </c>
      <c r="H10500">
        <v>75</v>
      </c>
      <c r="I10500" t="str">
        <f>INDEX('DATA - Teams'!$C:$C,MATCH(C10500,'DATA - Teams'!$B:$B,0))</f>
        <v>CHIEF</v>
      </c>
    </row>
    <row r="10501" spans="1:9" x14ac:dyDescent="0.2">
      <c r="A10501">
        <v>2019</v>
      </c>
      <c r="B10501">
        <v>17</v>
      </c>
      <c r="C10501" t="s">
        <v>434</v>
      </c>
      <c r="D10501" t="s">
        <v>192</v>
      </c>
      <c r="E10501" t="s">
        <v>31</v>
      </c>
      <c r="F10501" t="s">
        <v>43</v>
      </c>
      <c r="G10501">
        <v>83</v>
      </c>
      <c r="H10501">
        <v>72</v>
      </c>
      <c r="I10501" t="str">
        <f>INDEX('DATA - Teams'!$C:$C,MATCH(C10501,'DATA - Teams'!$B:$B,0))</f>
        <v>CHIEF</v>
      </c>
    </row>
    <row r="10502" spans="1:9" x14ac:dyDescent="0.2">
      <c r="A10502">
        <v>2019</v>
      </c>
      <c r="B10502">
        <v>17</v>
      </c>
      <c r="C10502" t="s">
        <v>434</v>
      </c>
      <c r="D10502" t="s">
        <v>387</v>
      </c>
      <c r="E10502" t="s">
        <v>33</v>
      </c>
      <c r="F10502" t="s">
        <v>41</v>
      </c>
      <c r="G10502">
        <v>103</v>
      </c>
      <c r="H10502">
        <v>106</v>
      </c>
      <c r="I10502" t="str">
        <f>INDEX('DATA - Teams'!$C:$C,MATCH(C10502,'DATA - Teams'!$B:$B,0))</f>
        <v>CHIEF</v>
      </c>
    </row>
    <row r="10503" spans="1:9" x14ac:dyDescent="0.2">
      <c r="A10503">
        <v>2019</v>
      </c>
      <c r="B10503">
        <v>17</v>
      </c>
      <c r="C10503" t="s">
        <v>434</v>
      </c>
      <c r="D10503" t="s">
        <v>185</v>
      </c>
      <c r="E10503" t="s">
        <v>32</v>
      </c>
      <c r="F10503" t="s">
        <v>43</v>
      </c>
      <c r="G10503">
        <v>80</v>
      </c>
      <c r="H10503">
        <v>104</v>
      </c>
      <c r="I10503" t="str">
        <f>INDEX('DATA - Teams'!$C:$C,MATCH(C10503,'DATA - Teams'!$B:$B,0))</f>
        <v>CHIEF</v>
      </c>
    </row>
    <row r="10504" spans="1:9" x14ac:dyDescent="0.2">
      <c r="A10504">
        <v>2019</v>
      </c>
      <c r="B10504">
        <v>17</v>
      </c>
      <c r="C10504" t="s">
        <v>434</v>
      </c>
      <c r="D10504" t="s">
        <v>274</v>
      </c>
      <c r="E10504" t="s">
        <v>18</v>
      </c>
      <c r="F10504" t="s">
        <v>52</v>
      </c>
      <c r="G10504">
        <v>99</v>
      </c>
      <c r="H10504">
        <v>86</v>
      </c>
      <c r="I10504" t="str">
        <f>INDEX('DATA - Teams'!$C:$C,MATCH(C10504,'DATA - Teams'!$B:$B,0))</f>
        <v>CHIEF</v>
      </c>
    </row>
    <row r="10505" spans="1:9" x14ac:dyDescent="0.2">
      <c r="A10505">
        <v>2019</v>
      </c>
      <c r="B10505">
        <v>17</v>
      </c>
      <c r="C10505" t="s">
        <v>434</v>
      </c>
      <c r="D10505" t="s">
        <v>352</v>
      </c>
      <c r="E10505" t="s">
        <v>18</v>
      </c>
      <c r="F10505" t="s">
        <v>43</v>
      </c>
      <c r="G10505">
        <v>66</v>
      </c>
      <c r="H10505">
        <v>64</v>
      </c>
      <c r="I10505" t="str">
        <f>INDEX('DATA - Teams'!$C:$C,MATCH(C10505,'DATA - Teams'!$B:$B,0))</f>
        <v>CHIEF</v>
      </c>
    </row>
    <row r="10506" spans="1:9" x14ac:dyDescent="0.2">
      <c r="A10506">
        <v>2019</v>
      </c>
      <c r="B10506">
        <v>17</v>
      </c>
      <c r="C10506" t="s">
        <v>434</v>
      </c>
      <c r="D10506" t="s">
        <v>275</v>
      </c>
      <c r="E10506" t="s">
        <v>23</v>
      </c>
      <c r="F10506" t="s">
        <v>38</v>
      </c>
      <c r="G10506">
        <v>121</v>
      </c>
      <c r="H10506">
        <v>57</v>
      </c>
      <c r="I10506" t="str">
        <f>INDEX('DATA - Teams'!$C:$C,MATCH(C10506,'DATA - Teams'!$B:$B,0))</f>
        <v>CHIEF</v>
      </c>
    </row>
    <row r="10507" spans="1:9" x14ac:dyDescent="0.2">
      <c r="A10507">
        <v>2019</v>
      </c>
      <c r="B10507">
        <v>17</v>
      </c>
      <c r="C10507" t="s">
        <v>434</v>
      </c>
      <c r="D10507" t="s">
        <v>82</v>
      </c>
      <c r="E10507" t="s">
        <v>23</v>
      </c>
      <c r="F10507" t="s">
        <v>41</v>
      </c>
      <c r="G10507">
        <v>96</v>
      </c>
      <c r="H10507">
        <v>86</v>
      </c>
      <c r="I10507" t="str">
        <f>INDEX('DATA - Teams'!$C:$C,MATCH(C10507,'DATA - Teams'!$B:$B,0))</f>
        <v>CHIEF</v>
      </c>
    </row>
    <row r="10508" spans="1:9" x14ac:dyDescent="0.2">
      <c r="A10508">
        <v>2019</v>
      </c>
      <c r="B10508">
        <v>17</v>
      </c>
      <c r="C10508" t="s">
        <v>434</v>
      </c>
      <c r="D10508" t="s">
        <v>132</v>
      </c>
      <c r="E10508" t="s">
        <v>23</v>
      </c>
      <c r="F10508" t="s">
        <v>41</v>
      </c>
      <c r="G10508">
        <v>91</v>
      </c>
      <c r="H10508">
        <v>54</v>
      </c>
      <c r="I10508" t="str">
        <f>INDEX('DATA - Teams'!$C:$C,MATCH(C10508,'DATA - Teams'!$B:$B,0))</f>
        <v>CHIEF</v>
      </c>
    </row>
    <row r="10509" spans="1:9" x14ac:dyDescent="0.2">
      <c r="A10509">
        <v>2019</v>
      </c>
      <c r="B10509">
        <v>17</v>
      </c>
      <c r="C10509" t="s">
        <v>434</v>
      </c>
      <c r="D10509" t="s">
        <v>124</v>
      </c>
      <c r="E10509" t="s">
        <v>24</v>
      </c>
      <c r="F10509" t="s">
        <v>41</v>
      </c>
      <c r="G10509">
        <v>118</v>
      </c>
      <c r="H10509">
        <v>154</v>
      </c>
      <c r="I10509" t="str">
        <f>INDEX('DATA - Teams'!$C:$C,MATCH(C10509,'DATA - Teams'!$B:$B,0))</f>
        <v>CHIEF</v>
      </c>
    </row>
    <row r="10510" spans="1:9" x14ac:dyDescent="0.2">
      <c r="A10510">
        <v>2019</v>
      </c>
      <c r="B10510">
        <v>17</v>
      </c>
      <c r="C10510" t="s">
        <v>434</v>
      </c>
      <c r="D10510" t="s">
        <v>230</v>
      </c>
      <c r="E10510" t="s">
        <v>36</v>
      </c>
      <c r="F10510" t="s">
        <v>38</v>
      </c>
      <c r="G10510">
        <v>81</v>
      </c>
      <c r="H10510">
        <v>82</v>
      </c>
      <c r="I10510" t="str">
        <f>INDEX('DATA - Teams'!$C:$C,MATCH(C10510,'DATA - Teams'!$B:$B,0))</f>
        <v>CHIEF</v>
      </c>
    </row>
    <row r="10511" spans="1:9" x14ac:dyDescent="0.2">
      <c r="A10511">
        <v>2019</v>
      </c>
      <c r="B10511">
        <v>17</v>
      </c>
      <c r="C10511" t="s">
        <v>434</v>
      </c>
      <c r="D10511" t="s">
        <v>286</v>
      </c>
      <c r="E10511" t="s">
        <v>20</v>
      </c>
      <c r="F10511" t="s">
        <v>38</v>
      </c>
      <c r="G10511">
        <v>53</v>
      </c>
      <c r="H10511">
        <v>53</v>
      </c>
      <c r="I10511" t="str">
        <f>INDEX('DATA - Teams'!$C:$C,MATCH(C10511,'DATA - Teams'!$B:$B,0))</f>
        <v>CHIEF</v>
      </c>
    </row>
    <row r="10512" spans="1:9" x14ac:dyDescent="0.2">
      <c r="A10512">
        <v>2019</v>
      </c>
      <c r="B10512">
        <v>17</v>
      </c>
      <c r="C10512" t="s">
        <v>434</v>
      </c>
      <c r="D10512" t="s">
        <v>208</v>
      </c>
      <c r="E10512" t="s">
        <v>17</v>
      </c>
      <c r="F10512" t="s">
        <v>43</v>
      </c>
      <c r="G10512">
        <v>74</v>
      </c>
      <c r="H10512">
        <v>75</v>
      </c>
      <c r="I10512" t="str">
        <f>INDEX('DATA - Teams'!$C:$C,MATCH(C10512,'DATA - Teams'!$B:$B,0))</f>
        <v>CHIEF</v>
      </c>
    </row>
    <row r="10513" spans="1:9" x14ac:dyDescent="0.2">
      <c r="A10513">
        <v>2019</v>
      </c>
      <c r="B10513">
        <v>17</v>
      </c>
      <c r="C10513" t="s">
        <v>434</v>
      </c>
      <c r="D10513" t="s">
        <v>239</v>
      </c>
      <c r="E10513" t="s">
        <v>22</v>
      </c>
      <c r="F10513" t="s">
        <v>41</v>
      </c>
      <c r="G10513">
        <v>108</v>
      </c>
      <c r="H10513">
        <v>156</v>
      </c>
      <c r="I10513" t="str">
        <f>INDEX('DATA - Teams'!$C:$C,MATCH(C10513,'DATA - Teams'!$B:$B,0))</f>
        <v>CHIEF</v>
      </c>
    </row>
    <row r="10514" spans="1:9" x14ac:dyDescent="0.2">
      <c r="A10514">
        <v>2019</v>
      </c>
      <c r="B10514">
        <v>17</v>
      </c>
      <c r="C10514" t="s">
        <v>434</v>
      </c>
      <c r="D10514" t="s">
        <v>398</v>
      </c>
      <c r="E10514" t="s">
        <v>28</v>
      </c>
      <c r="F10514" t="s">
        <v>59</v>
      </c>
      <c r="G10514">
        <v>93</v>
      </c>
      <c r="H10514">
        <v>0</v>
      </c>
      <c r="I10514" t="str">
        <f>INDEX('DATA - Teams'!$C:$C,MATCH(C10514,'DATA - Teams'!$B:$B,0))</f>
        <v>CHIEF</v>
      </c>
    </row>
    <row r="10515" spans="1:9" x14ac:dyDescent="0.2">
      <c r="A10515">
        <v>2019</v>
      </c>
      <c r="B10515">
        <v>17</v>
      </c>
      <c r="C10515" t="s">
        <v>434</v>
      </c>
      <c r="D10515" t="s">
        <v>244</v>
      </c>
      <c r="E10515" t="s">
        <v>20</v>
      </c>
      <c r="F10515" t="s">
        <v>59</v>
      </c>
      <c r="G10515">
        <v>93</v>
      </c>
      <c r="H10515">
        <v>99</v>
      </c>
      <c r="I10515" t="str">
        <f>INDEX('DATA - Teams'!$C:$C,MATCH(C10515,'DATA - Teams'!$B:$B,0))</f>
        <v>CHIEF</v>
      </c>
    </row>
    <row r="10516" spans="1:9" x14ac:dyDescent="0.2">
      <c r="A10516">
        <v>2019</v>
      </c>
      <c r="B10516">
        <v>17</v>
      </c>
      <c r="C10516" t="s">
        <v>434</v>
      </c>
      <c r="D10516" t="s">
        <v>297</v>
      </c>
      <c r="E10516" t="s">
        <v>21</v>
      </c>
      <c r="F10516" t="s">
        <v>59</v>
      </c>
      <c r="G10516">
        <v>61</v>
      </c>
      <c r="H10516">
        <v>0</v>
      </c>
      <c r="I10516" t="str">
        <f>INDEX('DATA - Teams'!$C:$C,MATCH(C10516,'DATA - Teams'!$B:$B,0))</f>
        <v>CHIEF</v>
      </c>
    </row>
    <row r="10517" spans="1:9" x14ac:dyDescent="0.2">
      <c r="A10517">
        <v>2019</v>
      </c>
      <c r="B10517">
        <v>17</v>
      </c>
      <c r="C10517" t="s">
        <v>434</v>
      </c>
      <c r="D10517" t="s">
        <v>293</v>
      </c>
      <c r="E10517" t="s">
        <v>22</v>
      </c>
      <c r="F10517" t="s">
        <v>59</v>
      </c>
      <c r="G10517">
        <v>73</v>
      </c>
      <c r="H10517">
        <v>0</v>
      </c>
      <c r="I10517" t="str">
        <f>INDEX('DATA - Teams'!$C:$C,MATCH(C10517,'DATA - Teams'!$B:$B,0))</f>
        <v>CHIEF</v>
      </c>
    </row>
    <row r="10518" spans="1:9" x14ac:dyDescent="0.2">
      <c r="A10518">
        <v>2019</v>
      </c>
      <c r="B10518">
        <v>17</v>
      </c>
      <c r="C10518" t="s">
        <v>430</v>
      </c>
      <c r="D10518" t="s">
        <v>1065</v>
      </c>
      <c r="E10518" t="s">
        <v>28</v>
      </c>
      <c r="F10518" t="s">
        <v>52</v>
      </c>
      <c r="G10518">
        <v>111</v>
      </c>
      <c r="H10518">
        <v>73</v>
      </c>
      <c r="I10518" t="str">
        <f>INDEX('DATA - Teams'!$C:$C,MATCH(C10518,'DATA - Teams'!$B:$B,0))</f>
        <v>RICHO</v>
      </c>
    </row>
    <row r="10519" spans="1:9" x14ac:dyDescent="0.2">
      <c r="A10519">
        <v>2019</v>
      </c>
      <c r="B10519">
        <v>17</v>
      </c>
      <c r="C10519" t="s">
        <v>430</v>
      </c>
      <c r="D10519" t="s">
        <v>183</v>
      </c>
      <c r="E10519" t="s">
        <v>10</v>
      </c>
      <c r="F10519" t="s">
        <v>41</v>
      </c>
      <c r="G10519">
        <v>65</v>
      </c>
      <c r="H10519">
        <v>52</v>
      </c>
      <c r="I10519" t="str">
        <f>INDEX('DATA - Teams'!$C:$C,MATCH(C10519,'DATA - Teams'!$B:$B,0))</f>
        <v>RICHO</v>
      </c>
    </row>
    <row r="10520" spans="1:9" x14ac:dyDescent="0.2">
      <c r="A10520">
        <v>2019</v>
      </c>
      <c r="B10520">
        <v>17</v>
      </c>
      <c r="C10520" t="s">
        <v>430</v>
      </c>
      <c r="D10520" t="s">
        <v>136</v>
      </c>
      <c r="E10520" t="s">
        <v>16</v>
      </c>
      <c r="F10520" t="s">
        <v>43</v>
      </c>
      <c r="G10520">
        <v>80</v>
      </c>
      <c r="H10520">
        <v>41</v>
      </c>
      <c r="I10520" t="str">
        <f>INDEX('DATA - Teams'!$C:$C,MATCH(C10520,'DATA - Teams'!$B:$B,0))</f>
        <v>RICHO</v>
      </c>
    </row>
    <row r="10521" spans="1:9" x14ac:dyDescent="0.2">
      <c r="A10521">
        <v>2019</v>
      </c>
      <c r="B10521">
        <v>17</v>
      </c>
      <c r="C10521" t="s">
        <v>430</v>
      </c>
      <c r="D10521" t="s">
        <v>294</v>
      </c>
      <c r="E10521" t="s">
        <v>16</v>
      </c>
      <c r="F10521" t="s">
        <v>38</v>
      </c>
      <c r="G10521">
        <v>89</v>
      </c>
      <c r="H10521">
        <v>107</v>
      </c>
      <c r="I10521" t="str">
        <f>INDEX('DATA - Teams'!$C:$C,MATCH(C10521,'DATA - Teams'!$B:$B,0))</f>
        <v>RICHO</v>
      </c>
    </row>
    <row r="10522" spans="1:9" x14ac:dyDescent="0.2">
      <c r="A10522">
        <v>2019</v>
      </c>
      <c r="B10522">
        <v>17</v>
      </c>
      <c r="C10522" t="s">
        <v>430</v>
      </c>
      <c r="D10522" t="s">
        <v>167</v>
      </c>
      <c r="E10522" t="s">
        <v>14</v>
      </c>
      <c r="F10522" t="s">
        <v>41</v>
      </c>
      <c r="G10522">
        <v>89</v>
      </c>
      <c r="H10522">
        <v>104</v>
      </c>
      <c r="I10522" t="str">
        <f>INDEX('DATA - Teams'!$C:$C,MATCH(C10522,'DATA - Teams'!$B:$B,0))</f>
        <v>RICHO</v>
      </c>
    </row>
    <row r="10523" spans="1:9" x14ac:dyDescent="0.2">
      <c r="A10523">
        <v>2019</v>
      </c>
      <c r="B10523">
        <v>17</v>
      </c>
      <c r="C10523" t="s">
        <v>430</v>
      </c>
      <c r="D10523" t="s">
        <v>252</v>
      </c>
      <c r="E10523" t="s">
        <v>33</v>
      </c>
      <c r="F10523" t="s">
        <v>38</v>
      </c>
      <c r="G10523">
        <v>68</v>
      </c>
      <c r="H10523">
        <v>101</v>
      </c>
      <c r="I10523" t="str">
        <f>INDEX('DATA - Teams'!$C:$C,MATCH(C10523,'DATA - Teams'!$B:$B,0))</f>
        <v>RICHO</v>
      </c>
    </row>
    <row r="10524" spans="1:9" x14ac:dyDescent="0.2">
      <c r="A10524">
        <v>2019</v>
      </c>
      <c r="B10524">
        <v>17</v>
      </c>
      <c r="C10524" t="s">
        <v>430</v>
      </c>
      <c r="D10524" t="s">
        <v>314</v>
      </c>
      <c r="E10524" t="s">
        <v>32</v>
      </c>
      <c r="F10524" t="s">
        <v>41</v>
      </c>
      <c r="G10524">
        <v>88</v>
      </c>
      <c r="H10524">
        <v>81</v>
      </c>
      <c r="I10524" t="str">
        <f>INDEX('DATA - Teams'!$C:$C,MATCH(C10524,'DATA - Teams'!$B:$B,0))</f>
        <v>RICHO</v>
      </c>
    </row>
    <row r="10525" spans="1:9" x14ac:dyDescent="0.2">
      <c r="A10525">
        <v>2019</v>
      </c>
      <c r="B10525">
        <v>17</v>
      </c>
      <c r="C10525" t="s">
        <v>430</v>
      </c>
      <c r="D10525" t="s">
        <v>402</v>
      </c>
      <c r="E10525" t="s">
        <v>32</v>
      </c>
      <c r="F10525" t="s">
        <v>43</v>
      </c>
      <c r="G10525">
        <v>85</v>
      </c>
      <c r="H10525">
        <v>45</v>
      </c>
      <c r="I10525" t="str">
        <f>INDEX('DATA - Teams'!$C:$C,MATCH(C10525,'DATA - Teams'!$B:$B,0))</f>
        <v>RICHO</v>
      </c>
    </row>
    <row r="10526" spans="1:9" x14ac:dyDescent="0.2">
      <c r="A10526">
        <v>2019</v>
      </c>
      <c r="B10526">
        <v>17</v>
      </c>
      <c r="C10526" t="s">
        <v>430</v>
      </c>
      <c r="D10526" t="s">
        <v>99</v>
      </c>
      <c r="E10526" t="s">
        <v>18</v>
      </c>
      <c r="F10526" t="s">
        <v>43</v>
      </c>
      <c r="G10526">
        <v>82</v>
      </c>
      <c r="H10526">
        <v>88</v>
      </c>
      <c r="I10526" t="str">
        <f>INDEX('DATA - Teams'!$C:$C,MATCH(C10526,'DATA - Teams'!$B:$B,0))</f>
        <v>RICHO</v>
      </c>
    </row>
    <row r="10527" spans="1:9" x14ac:dyDescent="0.2">
      <c r="A10527">
        <v>2019</v>
      </c>
      <c r="B10527">
        <v>17</v>
      </c>
      <c r="C10527" t="s">
        <v>430</v>
      </c>
      <c r="D10527" t="s">
        <v>119</v>
      </c>
      <c r="E10527" t="s">
        <v>18</v>
      </c>
      <c r="F10527" t="s">
        <v>41</v>
      </c>
      <c r="G10527">
        <v>133</v>
      </c>
      <c r="H10527">
        <v>122</v>
      </c>
      <c r="I10527" t="str">
        <f>INDEX('DATA - Teams'!$C:$C,MATCH(C10527,'DATA - Teams'!$B:$B,0))</f>
        <v>RICHO</v>
      </c>
    </row>
    <row r="10528" spans="1:9" x14ac:dyDescent="0.2">
      <c r="A10528">
        <v>2019</v>
      </c>
      <c r="B10528">
        <v>17</v>
      </c>
      <c r="C10528" t="s">
        <v>430</v>
      </c>
      <c r="D10528" t="s">
        <v>103</v>
      </c>
      <c r="E10528" t="s">
        <v>24</v>
      </c>
      <c r="F10528" t="s">
        <v>43</v>
      </c>
      <c r="G10528">
        <v>77</v>
      </c>
      <c r="H10528">
        <v>88</v>
      </c>
      <c r="I10528" t="str">
        <f>INDEX('DATA - Teams'!$C:$C,MATCH(C10528,'DATA - Teams'!$B:$B,0))</f>
        <v>RICHO</v>
      </c>
    </row>
    <row r="10529" spans="1:9" x14ac:dyDescent="0.2">
      <c r="A10529">
        <v>2019</v>
      </c>
      <c r="B10529">
        <v>17</v>
      </c>
      <c r="C10529" t="s">
        <v>430</v>
      </c>
      <c r="D10529" t="s">
        <v>319</v>
      </c>
      <c r="E10529" t="s">
        <v>20</v>
      </c>
      <c r="F10529" t="s">
        <v>43</v>
      </c>
      <c r="G10529">
        <v>82</v>
      </c>
      <c r="H10529">
        <v>79</v>
      </c>
      <c r="I10529" t="str">
        <f>INDEX('DATA - Teams'!$C:$C,MATCH(C10529,'DATA - Teams'!$B:$B,0))</f>
        <v>RICHO</v>
      </c>
    </row>
    <row r="10530" spans="1:9" x14ac:dyDescent="0.2">
      <c r="A10530">
        <v>2019</v>
      </c>
      <c r="B10530">
        <v>17</v>
      </c>
      <c r="C10530" t="s">
        <v>430</v>
      </c>
      <c r="D10530" t="s">
        <v>162</v>
      </c>
      <c r="E10530" t="s">
        <v>20</v>
      </c>
      <c r="F10530" t="s">
        <v>38</v>
      </c>
      <c r="G10530">
        <v>139</v>
      </c>
      <c r="H10530">
        <v>163</v>
      </c>
      <c r="I10530" t="str">
        <f>INDEX('DATA - Teams'!$C:$C,MATCH(C10530,'DATA - Teams'!$B:$B,0))</f>
        <v>RICHO</v>
      </c>
    </row>
    <row r="10531" spans="1:9" x14ac:dyDescent="0.2">
      <c r="A10531">
        <v>2019</v>
      </c>
      <c r="B10531">
        <v>17</v>
      </c>
      <c r="C10531" t="s">
        <v>430</v>
      </c>
      <c r="D10531" t="s">
        <v>365</v>
      </c>
      <c r="E10531" t="s">
        <v>13</v>
      </c>
      <c r="F10531" t="s">
        <v>38</v>
      </c>
      <c r="G10531">
        <v>73</v>
      </c>
      <c r="H10531">
        <v>9</v>
      </c>
      <c r="I10531" t="str">
        <f>INDEX('DATA - Teams'!$C:$C,MATCH(C10531,'DATA - Teams'!$B:$B,0))</f>
        <v>RICHO</v>
      </c>
    </row>
    <row r="10532" spans="1:9" x14ac:dyDescent="0.2">
      <c r="A10532">
        <v>2019</v>
      </c>
      <c r="B10532">
        <v>17</v>
      </c>
      <c r="C10532" t="s">
        <v>430</v>
      </c>
      <c r="D10532" t="s">
        <v>249</v>
      </c>
      <c r="E10532" t="s">
        <v>13</v>
      </c>
      <c r="F10532" t="s">
        <v>41</v>
      </c>
      <c r="G10532">
        <v>111</v>
      </c>
      <c r="H10532">
        <v>87</v>
      </c>
      <c r="I10532" t="str">
        <f>INDEX('DATA - Teams'!$C:$C,MATCH(C10532,'DATA - Teams'!$B:$B,0))</f>
        <v>RICHO</v>
      </c>
    </row>
    <row r="10533" spans="1:9" x14ac:dyDescent="0.2">
      <c r="A10533">
        <v>2019</v>
      </c>
      <c r="B10533">
        <v>17</v>
      </c>
      <c r="C10533" t="s">
        <v>430</v>
      </c>
      <c r="D10533" t="s">
        <v>105</v>
      </c>
      <c r="E10533" t="s">
        <v>13</v>
      </c>
      <c r="F10533" t="s">
        <v>41</v>
      </c>
      <c r="G10533">
        <v>101</v>
      </c>
      <c r="H10533">
        <v>95</v>
      </c>
      <c r="I10533" t="str">
        <f>INDEX('DATA - Teams'!$C:$C,MATCH(C10533,'DATA - Teams'!$B:$B,0))</f>
        <v>RICHO</v>
      </c>
    </row>
    <row r="10534" spans="1:9" x14ac:dyDescent="0.2">
      <c r="A10534">
        <v>2019</v>
      </c>
      <c r="B10534">
        <v>17</v>
      </c>
      <c r="C10534" t="s">
        <v>430</v>
      </c>
      <c r="D10534" t="s">
        <v>385</v>
      </c>
      <c r="E10534" t="s">
        <v>35</v>
      </c>
      <c r="F10534" t="s">
        <v>38</v>
      </c>
      <c r="G10534">
        <v>81</v>
      </c>
      <c r="H10534">
        <v>98</v>
      </c>
      <c r="I10534" t="str">
        <f>INDEX('DATA - Teams'!$C:$C,MATCH(C10534,'DATA - Teams'!$B:$B,0))</f>
        <v>RICHO</v>
      </c>
    </row>
    <row r="10535" spans="1:9" x14ac:dyDescent="0.2">
      <c r="A10535">
        <v>2019</v>
      </c>
      <c r="B10535">
        <v>17</v>
      </c>
      <c r="C10535" t="s">
        <v>430</v>
      </c>
      <c r="D10535" t="s">
        <v>299</v>
      </c>
      <c r="E10535" t="s">
        <v>22</v>
      </c>
      <c r="F10535" t="s">
        <v>41</v>
      </c>
      <c r="G10535">
        <v>111</v>
      </c>
      <c r="H10535">
        <v>93</v>
      </c>
      <c r="I10535" t="str">
        <f>INDEX('DATA - Teams'!$C:$C,MATCH(C10535,'DATA - Teams'!$B:$B,0))</f>
        <v>RICHO</v>
      </c>
    </row>
    <row r="10536" spans="1:9" x14ac:dyDescent="0.2">
      <c r="A10536">
        <v>2019</v>
      </c>
      <c r="B10536">
        <v>17</v>
      </c>
      <c r="C10536" t="s">
        <v>430</v>
      </c>
      <c r="D10536" t="s">
        <v>86</v>
      </c>
      <c r="E10536" t="s">
        <v>10</v>
      </c>
      <c r="F10536" t="s">
        <v>59</v>
      </c>
      <c r="G10536">
        <v>71</v>
      </c>
      <c r="H10536">
        <v>76</v>
      </c>
      <c r="I10536" t="str">
        <f>INDEX('DATA - Teams'!$C:$C,MATCH(C10536,'DATA - Teams'!$B:$B,0))</f>
        <v>RICHO</v>
      </c>
    </row>
    <row r="10537" spans="1:9" x14ac:dyDescent="0.2">
      <c r="A10537">
        <v>2019</v>
      </c>
      <c r="B10537">
        <v>17</v>
      </c>
      <c r="C10537" t="s">
        <v>430</v>
      </c>
      <c r="D10537" t="s">
        <v>368</v>
      </c>
      <c r="E10537" t="s">
        <v>31</v>
      </c>
      <c r="F10537" t="s">
        <v>59</v>
      </c>
      <c r="G10537">
        <v>76</v>
      </c>
      <c r="H10537">
        <v>63</v>
      </c>
      <c r="I10537" t="str">
        <f>INDEX('DATA - Teams'!$C:$C,MATCH(C10537,'DATA - Teams'!$B:$B,0))</f>
        <v>RICHO</v>
      </c>
    </row>
    <row r="10538" spans="1:9" x14ac:dyDescent="0.2">
      <c r="A10538">
        <v>2019</v>
      </c>
      <c r="B10538">
        <v>17</v>
      </c>
      <c r="C10538" t="s">
        <v>430</v>
      </c>
      <c r="D10538" t="s">
        <v>221</v>
      </c>
      <c r="E10538" t="s">
        <v>31</v>
      </c>
      <c r="F10538" t="s">
        <v>59</v>
      </c>
      <c r="G10538">
        <v>97</v>
      </c>
      <c r="H10538">
        <v>106</v>
      </c>
      <c r="I10538" t="str">
        <f>INDEX('DATA - Teams'!$C:$C,MATCH(C10538,'DATA - Teams'!$B:$B,0))</f>
        <v>RICHO</v>
      </c>
    </row>
    <row r="10539" spans="1:9" x14ac:dyDescent="0.2">
      <c r="A10539">
        <v>2019</v>
      </c>
      <c r="B10539">
        <v>17</v>
      </c>
      <c r="C10539" t="s">
        <v>430</v>
      </c>
      <c r="D10539" t="s">
        <v>273</v>
      </c>
      <c r="E10539" t="s">
        <v>17</v>
      </c>
      <c r="F10539" t="s">
        <v>59</v>
      </c>
      <c r="G10539">
        <v>102</v>
      </c>
      <c r="H10539">
        <v>118</v>
      </c>
      <c r="I10539" t="str">
        <f>INDEX('DATA - Teams'!$C:$C,MATCH(C10539,'DATA - Teams'!$B:$B,0))</f>
        <v>RICHO</v>
      </c>
    </row>
    <row r="10540" spans="1:9" x14ac:dyDescent="0.2">
      <c r="A10540">
        <v>2019</v>
      </c>
      <c r="B10540">
        <v>17</v>
      </c>
      <c r="C10540" t="s">
        <v>438</v>
      </c>
      <c r="D10540" t="s">
        <v>141</v>
      </c>
      <c r="E10540" t="s">
        <v>28</v>
      </c>
      <c r="F10540" t="s">
        <v>43</v>
      </c>
      <c r="G10540">
        <v>107</v>
      </c>
      <c r="H10540">
        <v>91</v>
      </c>
      <c r="I10540" t="str">
        <f>INDEX('DATA - Teams'!$C:$C,MATCH(C10540,'DATA - Teams'!$B:$B,0))</f>
        <v>KAPPAZ</v>
      </c>
    </row>
    <row r="10541" spans="1:9" x14ac:dyDescent="0.2">
      <c r="A10541">
        <v>2019</v>
      </c>
      <c r="B10541">
        <v>17</v>
      </c>
      <c r="C10541" t="s">
        <v>438</v>
      </c>
      <c r="D10541" t="s">
        <v>1019</v>
      </c>
      <c r="E10541" t="s">
        <v>28</v>
      </c>
      <c r="F10541" t="s">
        <v>43</v>
      </c>
      <c r="G10541">
        <v>95</v>
      </c>
      <c r="H10541">
        <v>82</v>
      </c>
      <c r="I10541" t="str">
        <f>INDEX('DATA - Teams'!$C:$C,MATCH(C10541,'DATA - Teams'!$B:$B,0))</f>
        <v>KAPPAZ</v>
      </c>
    </row>
    <row r="10542" spans="1:9" x14ac:dyDescent="0.2">
      <c r="A10542">
        <v>2019</v>
      </c>
      <c r="B10542">
        <v>17</v>
      </c>
      <c r="C10542" t="s">
        <v>438</v>
      </c>
      <c r="D10542" t="s">
        <v>46</v>
      </c>
      <c r="E10542" t="s">
        <v>10</v>
      </c>
      <c r="F10542" t="s">
        <v>41</v>
      </c>
      <c r="G10542">
        <v>93</v>
      </c>
      <c r="H10542">
        <v>62</v>
      </c>
      <c r="I10542" t="str">
        <f>INDEX('DATA - Teams'!$C:$C,MATCH(C10542,'DATA - Teams'!$B:$B,0))</f>
        <v>KAPPAZ</v>
      </c>
    </row>
    <row r="10543" spans="1:9" x14ac:dyDescent="0.2">
      <c r="A10543">
        <v>2019</v>
      </c>
      <c r="B10543">
        <v>17</v>
      </c>
      <c r="C10543" t="s">
        <v>438</v>
      </c>
      <c r="D10543" t="s">
        <v>180</v>
      </c>
      <c r="E10543" t="s">
        <v>16</v>
      </c>
      <c r="F10543" t="s">
        <v>38</v>
      </c>
      <c r="G10543">
        <v>129</v>
      </c>
      <c r="H10543">
        <v>86</v>
      </c>
      <c r="I10543" t="str">
        <f>INDEX('DATA - Teams'!$C:$C,MATCH(C10543,'DATA - Teams'!$B:$B,0))</f>
        <v>KAPPAZ</v>
      </c>
    </row>
    <row r="10544" spans="1:9" x14ac:dyDescent="0.2">
      <c r="A10544">
        <v>2019</v>
      </c>
      <c r="B10544">
        <v>17</v>
      </c>
      <c r="C10544" t="s">
        <v>438</v>
      </c>
      <c r="D10544" t="s">
        <v>246</v>
      </c>
      <c r="E10544" t="s">
        <v>14</v>
      </c>
      <c r="F10544" t="s">
        <v>43</v>
      </c>
      <c r="G10544">
        <v>87</v>
      </c>
      <c r="H10544">
        <v>104</v>
      </c>
      <c r="I10544" t="str">
        <f>INDEX('DATA - Teams'!$C:$C,MATCH(C10544,'DATA - Teams'!$B:$B,0))</f>
        <v>KAPPAZ</v>
      </c>
    </row>
    <row r="10545" spans="1:9" x14ac:dyDescent="0.2">
      <c r="A10545">
        <v>2019</v>
      </c>
      <c r="B10545">
        <v>17</v>
      </c>
      <c r="C10545" t="s">
        <v>438</v>
      </c>
      <c r="D10545" t="s">
        <v>68</v>
      </c>
      <c r="E10545" t="s">
        <v>14</v>
      </c>
      <c r="F10545" t="s">
        <v>38</v>
      </c>
      <c r="G10545">
        <v>76</v>
      </c>
      <c r="H10545">
        <v>98</v>
      </c>
      <c r="I10545" t="str">
        <f>INDEX('DATA - Teams'!$C:$C,MATCH(C10545,'DATA - Teams'!$B:$B,0))</f>
        <v>KAPPAZ</v>
      </c>
    </row>
    <row r="10546" spans="1:9" x14ac:dyDescent="0.2">
      <c r="A10546">
        <v>2019</v>
      </c>
      <c r="B10546">
        <v>17</v>
      </c>
      <c r="C10546" t="s">
        <v>438</v>
      </c>
      <c r="D10546" t="s">
        <v>437</v>
      </c>
      <c r="E10546" t="s">
        <v>27</v>
      </c>
      <c r="F10546" t="s">
        <v>41</v>
      </c>
      <c r="G10546">
        <v>101</v>
      </c>
      <c r="H10546">
        <v>103</v>
      </c>
      <c r="I10546" t="str">
        <f>INDEX('DATA - Teams'!$C:$C,MATCH(C10546,'DATA - Teams'!$B:$B,0))</f>
        <v>KAPPAZ</v>
      </c>
    </row>
    <row r="10547" spans="1:9" x14ac:dyDescent="0.2">
      <c r="A10547">
        <v>2019</v>
      </c>
      <c r="B10547">
        <v>17</v>
      </c>
      <c r="C10547" t="s">
        <v>438</v>
      </c>
      <c r="D10547" t="s">
        <v>1335</v>
      </c>
      <c r="E10547" t="s">
        <v>31</v>
      </c>
      <c r="F10547" t="s">
        <v>38</v>
      </c>
      <c r="G10547">
        <v>93</v>
      </c>
      <c r="H10547">
        <v>79</v>
      </c>
      <c r="I10547" t="str">
        <f>INDEX('DATA - Teams'!$C:$C,MATCH(C10547,'DATA - Teams'!$B:$B,0))</f>
        <v>KAPPAZ</v>
      </c>
    </row>
    <row r="10548" spans="1:9" x14ac:dyDescent="0.2">
      <c r="A10548">
        <v>2019</v>
      </c>
      <c r="B10548">
        <v>17</v>
      </c>
      <c r="C10548" t="s">
        <v>438</v>
      </c>
      <c r="D10548" t="s">
        <v>157</v>
      </c>
      <c r="E10548" t="s">
        <v>33</v>
      </c>
      <c r="F10548" t="s">
        <v>52</v>
      </c>
      <c r="G10548">
        <v>131</v>
      </c>
      <c r="H10548">
        <v>137</v>
      </c>
      <c r="I10548" t="str">
        <f>INDEX('DATA - Teams'!$C:$C,MATCH(C10548,'DATA - Teams'!$B:$B,0))</f>
        <v>KAPPAZ</v>
      </c>
    </row>
    <row r="10549" spans="1:9" x14ac:dyDescent="0.2">
      <c r="A10549">
        <v>2019</v>
      </c>
      <c r="B10549">
        <v>17</v>
      </c>
      <c r="C10549" t="s">
        <v>438</v>
      </c>
      <c r="D10549" t="s">
        <v>278</v>
      </c>
      <c r="E10549" t="s">
        <v>32</v>
      </c>
      <c r="F10549" t="s">
        <v>43</v>
      </c>
      <c r="G10549">
        <v>59</v>
      </c>
      <c r="H10549">
        <v>20</v>
      </c>
      <c r="I10549" t="str">
        <f>INDEX('DATA - Teams'!$C:$C,MATCH(C10549,'DATA - Teams'!$B:$B,0))</f>
        <v>KAPPAZ</v>
      </c>
    </row>
    <row r="10550" spans="1:9" x14ac:dyDescent="0.2">
      <c r="A10550">
        <v>2019</v>
      </c>
      <c r="B10550">
        <v>17</v>
      </c>
      <c r="C10550" t="s">
        <v>438</v>
      </c>
      <c r="D10550" t="s">
        <v>419</v>
      </c>
      <c r="E10550" t="s">
        <v>23</v>
      </c>
      <c r="F10550" t="s">
        <v>41</v>
      </c>
      <c r="G10550">
        <v>97</v>
      </c>
      <c r="H10550">
        <v>78</v>
      </c>
      <c r="I10550" t="str">
        <f>INDEX('DATA - Teams'!$C:$C,MATCH(C10550,'DATA - Teams'!$B:$B,0))</f>
        <v>KAPPAZ</v>
      </c>
    </row>
    <row r="10551" spans="1:9" x14ac:dyDescent="0.2">
      <c r="A10551">
        <v>2019</v>
      </c>
      <c r="B10551">
        <v>17</v>
      </c>
      <c r="C10551" t="s">
        <v>438</v>
      </c>
      <c r="D10551" t="s">
        <v>220</v>
      </c>
      <c r="E10551" t="s">
        <v>24</v>
      </c>
      <c r="F10551" t="s">
        <v>38</v>
      </c>
      <c r="G10551">
        <v>86</v>
      </c>
      <c r="H10551">
        <v>94</v>
      </c>
      <c r="I10551" t="str">
        <f>INDEX('DATA - Teams'!$C:$C,MATCH(C10551,'DATA - Teams'!$B:$B,0))</f>
        <v>KAPPAZ</v>
      </c>
    </row>
    <row r="10552" spans="1:9" x14ac:dyDescent="0.2">
      <c r="A10552">
        <v>2019</v>
      </c>
      <c r="B10552">
        <v>17</v>
      </c>
      <c r="C10552" t="s">
        <v>438</v>
      </c>
      <c r="D10552" t="s">
        <v>53</v>
      </c>
      <c r="E10552" t="s">
        <v>24</v>
      </c>
      <c r="F10552" t="s">
        <v>38</v>
      </c>
      <c r="G10552">
        <v>81</v>
      </c>
      <c r="H10552">
        <v>83</v>
      </c>
      <c r="I10552" t="str">
        <f>INDEX('DATA - Teams'!$C:$C,MATCH(C10552,'DATA - Teams'!$B:$B,0))</f>
        <v>KAPPAZ</v>
      </c>
    </row>
    <row r="10553" spans="1:9" x14ac:dyDescent="0.2">
      <c r="A10553">
        <v>2019</v>
      </c>
      <c r="B10553">
        <v>17</v>
      </c>
      <c r="C10553" t="s">
        <v>438</v>
      </c>
      <c r="D10553" t="s">
        <v>1064</v>
      </c>
      <c r="E10553" t="s">
        <v>36</v>
      </c>
      <c r="F10553" t="s">
        <v>41</v>
      </c>
      <c r="G10553">
        <v>108</v>
      </c>
      <c r="H10553">
        <v>108</v>
      </c>
      <c r="I10553" t="str">
        <f>INDEX('DATA - Teams'!$C:$C,MATCH(C10553,'DATA - Teams'!$B:$B,0))</f>
        <v>KAPPAZ</v>
      </c>
    </row>
    <row r="10554" spans="1:9" x14ac:dyDescent="0.2">
      <c r="A10554">
        <v>2019</v>
      </c>
      <c r="B10554">
        <v>17</v>
      </c>
      <c r="C10554" t="s">
        <v>438</v>
      </c>
      <c r="D10554" t="s">
        <v>347</v>
      </c>
      <c r="E10554" t="s">
        <v>20</v>
      </c>
      <c r="F10554" t="s">
        <v>43</v>
      </c>
      <c r="G10554">
        <v>89</v>
      </c>
      <c r="H10554">
        <v>90</v>
      </c>
      <c r="I10554" t="str">
        <f>INDEX('DATA - Teams'!$C:$C,MATCH(C10554,'DATA - Teams'!$B:$B,0))</f>
        <v>KAPPAZ</v>
      </c>
    </row>
    <row r="10555" spans="1:9" x14ac:dyDescent="0.2">
      <c r="A10555">
        <v>2019</v>
      </c>
      <c r="B10555">
        <v>17</v>
      </c>
      <c r="C10555" t="s">
        <v>438</v>
      </c>
      <c r="D10555" t="s">
        <v>61</v>
      </c>
      <c r="E10555" t="s">
        <v>20</v>
      </c>
      <c r="F10555" t="s">
        <v>41</v>
      </c>
      <c r="G10555">
        <v>92</v>
      </c>
      <c r="H10555">
        <v>116</v>
      </c>
      <c r="I10555" t="str">
        <f>INDEX('DATA - Teams'!$C:$C,MATCH(C10555,'DATA - Teams'!$B:$B,0))</f>
        <v>KAPPAZ</v>
      </c>
    </row>
    <row r="10556" spans="1:9" x14ac:dyDescent="0.2">
      <c r="A10556">
        <v>2019</v>
      </c>
      <c r="B10556">
        <v>17</v>
      </c>
      <c r="C10556" t="s">
        <v>438</v>
      </c>
      <c r="D10556" t="s">
        <v>251</v>
      </c>
      <c r="E10556" t="s">
        <v>13</v>
      </c>
      <c r="F10556" t="s">
        <v>41</v>
      </c>
      <c r="G10556">
        <v>102</v>
      </c>
      <c r="H10556">
        <v>116</v>
      </c>
      <c r="I10556" t="str">
        <f>INDEX('DATA - Teams'!$C:$C,MATCH(C10556,'DATA - Teams'!$B:$B,0))</f>
        <v>KAPPAZ</v>
      </c>
    </row>
    <row r="10557" spans="1:9" x14ac:dyDescent="0.2">
      <c r="A10557">
        <v>2019</v>
      </c>
      <c r="B10557">
        <v>17</v>
      </c>
      <c r="C10557" t="s">
        <v>438</v>
      </c>
      <c r="D10557" t="s">
        <v>74</v>
      </c>
      <c r="E10557" t="s">
        <v>35</v>
      </c>
      <c r="F10557" t="s">
        <v>41</v>
      </c>
      <c r="G10557">
        <v>96</v>
      </c>
      <c r="H10557">
        <v>120</v>
      </c>
      <c r="I10557" t="str">
        <f>INDEX('DATA - Teams'!$C:$C,MATCH(C10557,'DATA - Teams'!$B:$B,0))</f>
        <v>KAPPAZ</v>
      </c>
    </row>
    <row r="10558" spans="1:9" x14ac:dyDescent="0.2">
      <c r="A10558">
        <v>2019</v>
      </c>
      <c r="B10558">
        <v>17</v>
      </c>
      <c r="C10558" t="s">
        <v>438</v>
      </c>
      <c r="D10558" t="s">
        <v>350</v>
      </c>
      <c r="E10558" t="s">
        <v>17</v>
      </c>
      <c r="F10558" t="s">
        <v>59</v>
      </c>
      <c r="G10558">
        <v>84</v>
      </c>
      <c r="H10558">
        <v>46</v>
      </c>
      <c r="I10558" t="str">
        <f>INDEX('DATA - Teams'!$C:$C,MATCH(C10558,'DATA - Teams'!$B:$B,0))</f>
        <v>KAPPAZ</v>
      </c>
    </row>
    <row r="10559" spans="1:9" x14ac:dyDescent="0.2">
      <c r="A10559">
        <v>2019</v>
      </c>
      <c r="B10559">
        <v>17</v>
      </c>
      <c r="C10559" t="s">
        <v>438</v>
      </c>
      <c r="D10559" t="s">
        <v>189</v>
      </c>
      <c r="E10559" t="s">
        <v>35</v>
      </c>
      <c r="F10559" t="s">
        <v>59</v>
      </c>
      <c r="G10559">
        <v>84</v>
      </c>
      <c r="H10559">
        <v>112</v>
      </c>
      <c r="I10559" t="str">
        <f>INDEX('DATA - Teams'!$C:$C,MATCH(C10559,'DATA - Teams'!$B:$B,0))</f>
        <v>KAPPAZ</v>
      </c>
    </row>
    <row r="10560" spans="1:9" x14ac:dyDescent="0.2">
      <c r="A10560">
        <v>2019</v>
      </c>
      <c r="B10560">
        <v>17</v>
      </c>
      <c r="C10560" t="s">
        <v>438</v>
      </c>
      <c r="D10560" t="s">
        <v>65</v>
      </c>
      <c r="E10560" t="s">
        <v>35</v>
      </c>
      <c r="F10560" t="s">
        <v>59</v>
      </c>
      <c r="G10560">
        <v>93</v>
      </c>
      <c r="H10560">
        <v>98</v>
      </c>
      <c r="I10560" t="str">
        <f>INDEX('DATA - Teams'!$C:$C,MATCH(C10560,'DATA - Teams'!$B:$B,0))</f>
        <v>KAPPAZ</v>
      </c>
    </row>
    <row r="10561" spans="1:9" x14ac:dyDescent="0.2">
      <c r="A10561">
        <v>2019</v>
      </c>
      <c r="B10561">
        <v>17</v>
      </c>
      <c r="C10561" t="s">
        <v>438</v>
      </c>
      <c r="D10561" t="s">
        <v>298</v>
      </c>
      <c r="E10561" t="s">
        <v>22</v>
      </c>
      <c r="F10561" t="s">
        <v>59</v>
      </c>
      <c r="G10561">
        <v>112</v>
      </c>
      <c r="H10561">
        <v>0</v>
      </c>
      <c r="I10561" t="str">
        <f>INDEX('DATA - Teams'!$C:$C,MATCH(C10561,'DATA - Teams'!$B:$B,0))</f>
        <v>KAPPAZ</v>
      </c>
    </row>
    <row r="10562" spans="1:9" x14ac:dyDescent="0.2">
      <c r="A10562">
        <v>2019</v>
      </c>
      <c r="B10562">
        <v>17</v>
      </c>
      <c r="C10562" t="s">
        <v>7</v>
      </c>
      <c r="D10562" t="s">
        <v>248</v>
      </c>
      <c r="E10562" t="s">
        <v>28</v>
      </c>
      <c r="F10562" t="s">
        <v>43</v>
      </c>
      <c r="G10562">
        <v>78</v>
      </c>
      <c r="H10562">
        <v>98</v>
      </c>
      <c r="I10562" t="str">
        <f>INDEX('DATA - Teams'!$C:$C,MATCH(C10562,'DATA - Teams'!$B:$B,0))</f>
        <v>JMERC</v>
      </c>
    </row>
    <row r="10563" spans="1:9" x14ac:dyDescent="0.2">
      <c r="A10563">
        <v>2019</v>
      </c>
      <c r="B10563">
        <v>17</v>
      </c>
      <c r="C10563" t="s">
        <v>7</v>
      </c>
      <c r="D10563" t="s">
        <v>306</v>
      </c>
      <c r="E10563" t="s">
        <v>28</v>
      </c>
      <c r="F10563" t="s">
        <v>41</v>
      </c>
      <c r="G10563">
        <v>96</v>
      </c>
      <c r="H10563">
        <v>98</v>
      </c>
      <c r="I10563" t="str">
        <f>INDEX('DATA - Teams'!$C:$C,MATCH(C10563,'DATA - Teams'!$B:$B,0))</f>
        <v>JMERC</v>
      </c>
    </row>
    <row r="10564" spans="1:9" x14ac:dyDescent="0.2">
      <c r="A10564">
        <v>2019</v>
      </c>
      <c r="B10564">
        <v>17</v>
      </c>
      <c r="C10564" t="s">
        <v>7</v>
      </c>
      <c r="D10564" t="s">
        <v>138</v>
      </c>
      <c r="E10564" t="s">
        <v>28</v>
      </c>
      <c r="F10564" t="s">
        <v>41</v>
      </c>
      <c r="G10564">
        <v>70</v>
      </c>
      <c r="H10564">
        <v>102</v>
      </c>
      <c r="I10564" t="str">
        <f>INDEX('DATA - Teams'!$C:$C,MATCH(C10564,'DATA - Teams'!$B:$B,0))</f>
        <v>JMERC</v>
      </c>
    </row>
    <row r="10565" spans="1:9" x14ac:dyDescent="0.2">
      <c r="A10565">
        <v>2019</v>
      </c>
      <c r="B10565">
        <v>17</v>
      </c>
      <c r="C10565" t="s">
        <v>7</v>
      </c>
      <c r="D10565" t="s">
        <v>134</v>
      </c>
      <c r="E10565" t="s">
        <v>27</v>
      </c>
      <c r="F10565" t="s">
        <v>43</v>
      </c>
      <c r="G10565">
        <v>106</v>
      </c>
      <c r="H10565">
        <v>147</v>
      </c>
      <c r="I10565" t="str">
        <f>INDEX('DATA - Teams'!$C:$C,MATCH(C10565,'DATA - Teams'!$B:$B,0))</f>
        <v>JMERC</v>
      </c>
    </row>
    <row r="10566" spans="1:9" x14ac:dyDescent="0.2">
      <c r="A10566">
        <v>2019</v>
      </c>
      <c r="B10566">
        <v>17</v>
      </c>
      <c r="C10566" t="s">
        <v>7</v>
      </c>
      <c r="D10566" t="s">
        <v>178</v>
      </c>
      <c r="E10566" t="s">
        <v>31</v>
      </c>
      <c r="F10566" t="s">
        <v>41</v>
      </c>
      <c r="G10566">
        <v>90</v>
      </c>
      <c r="H10566">
        <v>80</v>
      </c>
      <c r="I10566" t="str">
        <f>INDEX('DATA - Teams'!$C:$C,MATCH(C10566,'DATA - Teams'!$B:$B,0))</f>
        <v>JMERC</v>
      </c>
    </row>
    <row r="10567" spans="1:9" x14ac:dyDescent="0.2">
      <c r="A10567">
        <v>2019</v>
      </c>
      <c r="B10567">
        <v>17</v>
      </c>
      <c r="C10567" t="s">
        <v>7</v>
      </c>
      <c r="D10567" t="s">
        <v>336</v>
      </c>
      <c r="E10567" t="s">
        <v>18</v>
      </c>
      <c r="F10567" t="s">
        <v>38</v>
      </c>
      <c r="G10567">
        <v>95</v>
      </c>
      <c r="H10567">
        <v>127</v>
      </c>
      <c r="I10567" t="str">
        <f>INDEX('DATA - Teams'!$C:$C,MATCH(C10567,'DATA - Teams'!$B:$B,0))</f>
        <v>JMERC</v>
      </c>
    </row>
    <row r="10568" spans="1:9" x14ac:dyDescent="0.2">
      <c r="A10568">
        <v>2019</v>
      </c>
      <c r="B10568">
        <v>17</v>
      </c>
      <c r="C10568" t="s">
        <v>7</v>
      </c>
      <c r="D10568" t="s">
        <v>445</v>
      </c>
      <c r="E10568" t="s">
        <v>18</v>
      </c>
      <c r="F10568" t="s">
        <v>41</v>
      </c>
      <c r="G10568">
        <v>107</v>
      </c>
      <c r="H10568">
        <v>0</v>
      </c>
      <c r="I10568" t="str">
        <f>INDEX('DATA - Teams'!$C:$C,MATCH(C10568,'DATA - Teams'!$B:$B,0))</f>
        <v>JMERC</v>
      </c>
    </row>
    <row r="10569" spans="1:9" x14ac:dyDescent="0.2">
      <c r="A10569">
        <v>2019</v>
      </c>
      <c r="B10569">
        <v>17</v>
      </c>
      <c r="C10569" t="s">
        <v>7</v>
      </c>
      <c r="D10569" t="s">
        <v>388</v>
      </c>
      <c r="E10569" t="s">
        <v>23</v>
      </c>
      <c r="F10569" t="s">
        <v>41</v>
      </c>
      <c r="G10569">
        <v>97</v>
      </c>
      <c r="H10569">
        <v>69</v>
      </c>
      <c r="I10569" t="str">
        <f>INDEX('DATA - Teams'!$C:$C,MATCH(C10569,'DATA - Teams'!$B:$B,0))</f>
        <v>JMERC</v>
      </c>
    </row>
    <row r="10570" spans="1:9" x14ac:dyDescent="0.2">
      <c r="A10570">
        <v>2019</v>
      </c>
      <c r="B10570">
        <v>17</v>
      </c>
      <c r="C10570" t="s">
        <v>7</v>
      </c>
      <c r="D10570" t="s">
        <v>62</v>
      </c>
      <c r="E10570" t="s">
        <v>23</v>
      </c>
      <c r="F10570" t="s">
        <v>43</v>
      </c>
      <c r="G10570">
        <v>70</v>
      </c>
      <c r="H10570">
        <v>33</v>
      </c>
      <c r="I10570" t="str">
        <f>INDEX('DATA - Teams'!$C:$C,MATCH(C10570,'DATA - Teams'!$B:$B,0))</f>
        <v>JMERC</v>
      </c>
    </row>
    <row r="10571" spans="1:9" x14ac:dyDescent="0.2">
      <c r="A10571">
        <v>2019</v>
      </c>
      <c r="B10571">
        <v>17</v>
      </c>
      <c r="C10571" t="s">
        <v>7</v>
      </c>
      <c r="D10571" t="s">
        <v>44</v>
      </c>
      <c r="E10571" t="s">
        <v>36</v>
      </c>
      <c r="F10571" t="s">
        <v>43</v>
      </c>
      <c r="G10571">
        <v>78</v>
      </c>
      <c r="H10571">
        <v>90</v>
      </c>
      <c r="I10571" t="str">
        <f>INDEX('DATA - Teams'!$C:$C,MATCH(C10571,'DATA - Teams'!$B:$B,0))</f>
        <v>JMERC</v>
      </c>
    </row>
    <row r="10572" spans="1:9" x14ac:dyDescent="0.2">
      <c r="A10572">
        <v>2019</v>
      </c>
      <c r="B10572">
        <v>17</v>
      </c>
      <c r="C10572" t="s">
        <v>7</v>
      </c>
      <c r="D10572" t="s">
        <v>302</v>
      </c>
      <c r="E10572" t="s">
        <v>36</v>
      </c>
      <c r="F10572" t="s">
        <v>41</v>
      </c>
      <c r="G10572">
        <v>115</v>
      </c>
      <c r="H10572">
        <v>83</v>
      </c>
      <c r="I10572" t="str">
        <f>INDEX('DATA - Teams'!$C:$C,MATCH(C10572,'DATA - Teams'!$B:$B,0))</f>
        <v>JMERC</v>
      </c>
    </row>
    <row r="10573" spans="1:9" x14ac:dyDescent="0.2">
      <c r="A10573">
        <v>2019</v>
      </c>
      <c r="B10573">
        <v>17</v>
      </c>
      <c r="C10573" t="s">
        <v>7</v>
      </c>
      <c r="D10573" t="s">
        <v>291</v>
      </c>
      <c r="E10573" t="s">
        <v>36</v>
      </c>
      <c r="F10573" t="s">
        <v>38</v>
      </c>
      <c r="G10573">
        <v>113</v>
      </c>
      <c r="H10573">
        <v>73</v>
      </c>
      <c r="I10573" t="str">
        <f>INDEX('DATA - Teams'!$C:$C,MATCH(C10573,'DATA - Teams'!$B:$B,0))</f>
        <v>JMERC</v>
      </c>
    </row>
    <row r="10574" spans="1:9" x14ac:dyDescent="0.2">
      <c r="A10574">
        <v>2019</v>
      </c>
      <c r="B10574">
        <v>17</v>
      </c>
      <c r="C10574" t="s">
        <v>7</v>
      </c>
      <c r="D10574" t="s">
        <v>216</v>
      </c>
      <c r="E10574" t="s">
        <v>21</v>
      </c>
      <c r="F10574" t="s">
        <v>52</v>
      </c>
      <c r="G10574">
        <v>90</v>
      </c>
      <c r="H10574">
        <v>102</v>
      </c>
      <c r="I10574" t="str">
        <f>INDEX('DATA - Teams'!$C:$C,MATCH(C10574,'DATA - Teams'!$B:$B,0))</f>
        <v>JMERC</v>
      </c>
    </row>
    <row r="10575" spans="1:9" x14ac:dyDescent="0.2">
      <c r="A10575">
        <v>2019</v>
      </c>
      <c r="B10575">
        <v>17</v>
      </c>
      <c r="C10575" t="s">
        <v>7</v>
      </c>
      <c r="D10575" t="s">
        <v>281</v>
      </c>
      <c r="E10575" t="s">
        <v>21</v>
      </c>
      <c r="F10575" t="s">
        <v>38</v>
      </c>
      <c r="G10575">
        <v>67</v>
      </c>
      <c r="H10575">
        <v>88</v>
      </c>
      <c r="I10575" t="str">
        <f>INDEX('DATA - Teams'!$C:$C,MATCH(C10575,'DATA - Teams'!$B:$B,0))</f>
        <v>JMERC</v>
      </c>
    </row>
    <row r="10576" spans="1:9" x14ac:dyDescent="0.2">
      <c r="A10576">
        <v>2019</v>
      </c>
      <c r="B10576">
        <v>17</v>
      </c>
      <c r="C10576" t="s">
        <v>7</v>
      </c>
      <c r="D10576" t="s">
        <v>179</v>
      </c>
      <c r="E10576" t="s">
        <v>35</v>
      </c>
      <c r="F10576" t="s">
        <v>38</v>
      </c>
      <c r="G10576">
        <v>111</v>
      </c>
      <c r="H10576">
        <v>97</v>
      </c>
      <c r="I10576" t="str">
        <f>INDEX('DATA - Teams'!$C:$C,MATCH(C10576,'DATA - Teams'!$B:$B,0))</f>
        <v>JMERC</v>
      </c>
    </row>
    <row r="10577" spans="1:9" x14ac:dyDescent="0.2">
      <c r="A10577">
        <v>2019</v>
      </c>
      <c r="B10577">
        <v>17</v>
      </c>
      <c r="C10577" t="s">
        <v>7</v>
      </c>
      <c r="D10577" t="s">
        <v>169</v>
      </c>
      <c r="E10577" t="s">
        <v>22</v>
      </c>
      <c r="F10577" t="s">
        <v>43</v>
      </c>
      <c r="G10577">
        <v>75</v>
      </c>
      <c r="H10577">
        <v>99</v>
      </c>
      <c r="I10577" t="str">
        <f>INDEX('DATA - Teams'!$C:$C,MATCH(C10577,'DATA - Teams'!$B:$B,0))</f>
        <v>JMERC</v>
      </c>
    </row>
    <row r="10578" spans="1:9" x14ac:dyDescent="0.2">
      <c r="A10578">
        <v>2019</v>
      </c>
      <c r="B10578">
        <v>17</v>
      </c>
      <c r="C10578" t="s">
        <v>7</v>
      </c>
      <c r="D10578" t="s">
        <v>39</v>
      </c>
      <c r="E10578" t="s">
        <v>22</v>
      </c>
      <c r="F10578" t="s">
        <v>41</v>
      </c>
      <c r="G10578">
        <v>131</v>
      </c>
      <c r="H10578">
        <v>120</v>
      </c>
      <c r="I10578" t="str">
        <f>INDEX('DATA - Teams'!$C:$C,MATCH(C10578,'DATA - Teams'!$B:$B,0))</f>
        <v>JMERC</v>
      </c>
    </row>
    <row r="10579" spans="1:9" x14ac:dyDescent="0.2">
      <c r="A10579">
        <v>2019</v>
      </c>
      <c r="B10579">
        <v>17</v>
      </c>
      <c r="C10579" t="s">
        <v>7</v>
      </c>
      <c r="D10579" t="s">
        <v>1363</v>
      </c>
      <c r="E10579" t="s">
        <v>22</v>
      </c>
      <c r="F10579" t="s">
        <v>38</v>
      </c>
      <c r="G10579">
        <v>100</v>
      </c>
      <c r="H10579">
        <v>58</v>
      </c>
      <c r="I10579" t="str">
        <f>INDEX('DATA - Teams'!$C:$C,MATCH(C10579,'DATA - Teams'!$B:$B,0))</f>
        <v>JMERC</v>
      </c>
    </row>
    <row r="10580" spans="1:9" x14ac:dyDescent="0.2">
      <c r="A10580">
        <v>2019</v>
      </c>
      <c r="B10580">
        <v>17</v>
      </c>
      <c r="C10580" t="s">
        <v>7</v>
      </c>
      <c r="D10580" t="s">
        <v>130</v>
      </c>
      <c r="E10580" t="s">
        <v>23</v>
      </c>
      <c r="F10580" t="s">
        <v>59</v>
      </c>
      <c r="G10580">
        <v>99</v>
      </c>
      <c r="H10580">
        <v>160</v>
      </c>
      <c r="I10580" t="str">
        <f>INDEX('DATA - Teams'!$C:$C,MATCH(C10580,'DATA - Teams'!$B:$B,0))</f>
        <v>JMERC</v>
      </c>
    </row>
    <row r="10581" spans="1:9" x14ac:dyDescent="0.2">
      <c r="A10581">
        <v>2019</v>
      </c>
      <c r="B10581">
        <v>17</v>
      </c>
      <c r="C10581" t="s">
        <v>7</v>
      </c>
      <c r="D10581" t="s">
        <v>328</v>
      </c>
      <c r="E10581" t="s">
        <v>23</v>
      </c>
      <c r="F10581" t="s">
        <v>59</v>
      </c>
      <c r="G10581">
        <v>93</v>
      </c>
      <c r="H10581">
        <v>0</v>
      </c>
      <c r="I10581" t="str">
        <f>INDEX('DATA - Teams'!$C:$C,MATCH(C10581,'DATA - Teams'!$B:$B,0))</f>
        <v>JMERC</v>
      </c>
    </row>
    <row r="10582" spans="1:9" x14ac:dyDescent="0.2">
      <c r="A10582">
        <v>2019</v>
      </c>
      <c r="B10582">
        <v>17</v>
      </c>
      <c r="C10582" t="s">
        <v>7</v>
      </c>
      <c r="D10582" t="s">
        <v>258</v>
      </c>
      <c r="E10582" t="s">
        <v>24</v>
      </c>
      <c r="F10582" t="s">
        <v>59</v>
      </c>
      <c r="G10582">
        <v>72</v>
      </c>
      <c r="H10582">
        <v>105</v>
      </c>
      <c r="I10582" t="str">
        <f>INDEX('DATA - Teams'!$C:$C,MATCH(C10582,'DATA - Teams'!$B:$B,0))</f>
        <v>JMERC</v>
      </c>
    </row>
    <row r="10583" spans="1:9" x14ac:dyDescent="0.2">
      <c r="A10583">
        <v>2019</v>
      </c>
      <c r="B10583">
        <v>17</v>
      </c>
      <c r="C10583" t="s">
        <v>7</v>
      </c>
      <c r="D10583" t="s">
        <v>129</v>
      </c>
      <c r="E10583" t="s">
        <v>20</v>
      </c>
      <c r="F10583" t="s">
        <v>59</v>
      </c>
      <c r="G10583">
        <v>75</v>
      </c>
      <c r="H10583">
        <v>0</v>
      </c>
      <c r="I10583" t="str">
        <f>INDEX('DATA - Teams'!$C:$C,MATCH(C10583,'DATA - Teams'!$B:$B,0))</f>
        <v>JMERC</v>
      </c>
    </row>
    <row r="10584" spans="1:9" x14ac:dyDescent="0.2">
      <c r="A10584">
        <v>2019</v>
      </c>
      <c r="B10584">
        <v>17</v>
      </c>
      <c r="C10584" t="s">
        <v>427</v>
      </c>
      <c r="D10584" t="s">
        <v>361</v>
      </c>
      <c r="E10584" t="s">
        <v>10</v>
      </c>
      <c r="F10584" t="s">
        <v>38</v>
      </c>
      <c r="G10584">
        <v>76</v>
      </c>
      <c r="H10584">
        <v>59</v>
      </c>
      <c r="I10584" t="str">
        <f>INDEX('DATA - Teams'!$C:$C,MATCH(C10584,'DATA - Teams'!$B:$B,0))</f>
        <v>MELONS</v>
      </c>
    </row>
    <row r="10585" spans="1:9" x14ac:dyDescent="0.2">
      <c r="A10585">
        <v>2019</v>
      </c>
      <c r="B10585">
        <v>17</v>
      </c>
      <c r="C10585" t="s">
        <v>427</v>
      </c>
      <c r="D10585" t="s">
        <v>409</v>
      </c>
      <c r="E10585" t="s">
        <v>16</v>
      </c>
      <c r="F10585" t="s">
        <v>43</v>
      </c>
      <c r="G10585">
        <v>81</v>
      </c>
      <c r="H10585">
        <v>0</v>
      </c>
      <c r="I10585" t="str">
        <f>INDEX('DATA - Teams'!$C:$C,MATCH(C10585,'DATA - Teams'!$B:$B,0))</f>
        <v>MELONS</v>
      </c>
    </row>
    <row r="10586" spans="1:9" x14ac:dyDescent="0.2">
      <c r="A10586">
        <v>2019</v>
      </c>
      <c r="B10586">
        <v>17</v>
      </c>
      <c r="C10586" t="s">
        <v>427</v>
      </c>
      <c r="D10586" t="s">
        <v>163</v>
      </c>
      <c r="E10586" t="s">
        <v>16</v>
      </c>
      <c r="F10586" t="s">
        <v>38</v>
      </c>
      <c r="G10586">
        <v>88</v>
      </c>
      <c r="H10586">
        <v>71</v>
      </c>
      <c r="I10586" t="str">
        <f>INDEX('DATA - Teams'!$C:$C,MATCH(C10586,'DATA - Teams'!$B:$B,0))</f>
        <v>MELONS</v>
      </c>
    </row>
    <row r="10587" spans="1:9" x14ac:dyDescent="0.2">
      <c r="A10587">
        <v>2019</v>
      </c>
      <c r="B10587">
        <v>17</v>
      </c>
      <c r="C10587" t="s">
        <v>427</v>
      </c>
      <c r="D10587" t="s">
        <v>282</v>
      </c>
      <c r="E10587" t="s">
        <v>14</v>
      </c>
      <c r="F10587" t="s">
        <v>41</v>
      </c>
      <c r="G10587">
        <v>93</v>
      </c>
      <c r="H10587">
        <v>62</v>
      </c>
      <c r="I10587" t="str">
        <f>INDEX('DATA - Teams'!$C:$C,MATCH(C10587,'DATA - Teams'!$B:$B,0))</f>
        <v>MELONS</v>
      </c>
    </row>
    <row r="10588" spans="1:9" x14ac:dyDescent="0.2">
      <c r="A10588">
        <v>2019</v>
      </c>
      <c r="B10588">
        <v>17</v>
      </c>
      <c r="C10588" t="s">
        <v>427</v>
      </c>
      <c r="D10588" t="s">
        <v>166</v>
      </c>
      <c r="E10588" t="s">
        <v>14</v>
      </c>
      <c r="F10588" t="s">
        <v>41</v>
      </c>
      <c r="G10588">
        <v>83</v>
      </c>
      <c r="H10588">
        <v>111</v>
      </c>
      <c r="I10588" t="str">
        <f>INDEX('DATA - Teams'!$C:$C,MATCH(C10588,'DATA - Teams'!$B:$B,0))</f>
        <v>MELONS</v>
      </c>
    </row>
    <row r="10589" spans="1:9" x14ac:dyDescent="0.2">
      <c r="A10589">
        <v>2019</v>
      </c>
      <c r="B10589">
        <v>17</v>
      </c>
      <c r="C10589" t="s">
        <v>427</v>
      </c>
      <c r="D10589" t="s">
        <v>428</v>
      </c>
      <c r="E10589" t="s">
        <v>33</v>
      </c>
      <c r="F10589" t="s">
        <v>38</v>
      </c>
      <c r="G10589">
        <v>66</v>
      </c>
      <c r="H10589">
        <v>13</v>
      </c>
      <c r="I10589" t="str">
        <f>INDEX('DATA - Teams'!$C:$C,MATCH(C10589,'DATA - Teams'!$B:$B,0))</f>
        <v>MELONS</v>
      </c>
    </row>
    <row r="10590" spans="1:9" x14ac:dyDescent="0.2">
      <c r="A10590">
        <v>2019</v>
      </c>
      <c r="B10590">
        <v>17</v>
      </c>
      <c r="C10590" t="s">
        <v>427</v>
      </c>
      <c r="D10590" t="s">
        <v>114</v>
      </c>
      <c r="E10590" t="s">
        <v>33</v>
      </c>
      <c r="F10590" t="s">
        <v>41</v>
      </c>
      <c r="G10590">
        <v>109</v>
      </c>
      <c r="H10590">
        <v>125</v>
      </c>
      <c r="I10590" t="str">
        <f>INDEX('DATA - Teams'!$C:$C,MATCH(C10590,'DATA - Teams'!$B:$B,0))</f>
        <v>MELONS</v>
      </c>
    </row>
    <row r="10591" spans="1:9" x14ac:dyDescent="0.2">
      <c r="A10591">
        <v>2019</v>
      </c>
      <c r="B10591">
        <v>17</v>
      </c>
      <c r="C10591" t="s">
        <v>427</v>
      </c>
      <c r="D10591" t="s">
        <v>188</v>
      </c>
      <c r="E10591" t="s">
        <v>32</v>
      </c>
      <c r="F10591" t="s">
        <v>41</v>
      </c>
      <c r="G10591">
        <v>84</v>
      </c>
      <c r="H10591">
        <v>0</v>
      </c>
      <c r="I10591" t="str">
        <f>INDEX('DATA - Teams'!$C:$C,MATCH(C10591,'DATA - Teams'!$B:$B,0))</f>
        <v>MELONS</v>
      </c>
    </row>
    <row r="10592" spans="1:9" x14ac:dyDescent="0.2">
      <c r="A10592">
        <v>2019</v>
      </c>
      <c r="B10592">
        <v>17</v>
      </c>
      <c r="C10592" t="s">
        <v>427</v>
      </c>
      <c r="D10592" t="s">
        <v>329</v>
      </c>
      <c r="E10592" t="s">
        <v>18</v>
      </c>
      <c r="F10592" t="s">
        <v>41</v>
      </c>
      <c r="G10592">
        <v>115</v>
      </c>
      <c r="H10592">
        <v>118</v>
      </c>
      <c r="I10592" t="str">
        <f>INDEX('DATA - Teams'!$C:$C,MATCH(C10592,'DATA - Teams'!$B:$B,0))</f>
        <v>MELONS</v>
      </c>
    </row>
    <row r="10593" spans="1:9" x14ac:dyDescent="0.2">
      <c r="A10593">
        <v>2019</v>
      </c>
      <c r="B10593">
        <v>17</v>
      </c>
      <c r="C10593" t="s">
        <v>427</v>
      </c>
      <c r="D10593" t="s">
        <v>240</v>
      </c>
      <c r="E10593" t="s">
        <v>23</v>
      </c>
      <c r="F10593" t="s">
        <v>52</v>
      </c>
      <c r="G10593">
        <v>114</v>
      </c>
      <c r="H10593">
        <v>132</v>
      </c>
      <c r="I10593" t="str">
        <f>INDEX('DATA - Teams'!$C:$C,MATCH(C10593,'DATA - Teams'!$B:$B,0))</f>
        <v>MELONS</v>
      </c>
    </row>
    <row r="10594" spans="1:9" x14ac:dyDescent="0.2">
      <c r="A10594">
        <v>2019</v>
      </c>
      <c r="B10594">
        <v>17</v>
      </c>
      <c r="C10594" t="s">
        <v>427</v>
      </c>
      <c r="D10594" t="s">
        <v>341</v>
      </c>
      <c r="E10594" t="s">
        <v>24</v>
      </c>
      <c r="F10594" t="s">
        <v>43</v>
      </c>
      <c r="G10594">
        <v>80</v>
      </c>
      <c r="H10594">
        <v>86</v>
      </c>
      <c r="I10594" t="str">
        <f>INDEX('DATA - Teams'!$C:$C,MATCH(C10594,'DATA - Teams'!$B:$B,0))</f>
        <v>MELONS</v>
      </c>
    </row>
    <row r="10595" spans="1:9" x14ac:dyDescent="0.2">
      <c r="A10595">
        <v>2019</v>
      </c>
      <c r="B10595">
        <v>17</v>
      </c>
      <c r="C10595" t="s">
        <v>427</v>
      </c>
      <c r="D10595" t="s">
        <v>207</v>
      </c>
      <c r="E10595" t="s">
        <v>20</v>
      </c>
      <c r="F10595" t="s">
        <v>41</v>
      </c>
      <c r="G10595">
        <v>107</v>
      </c>
      <c r="H10595">
        <v>104</v>
      </c>
      <c r="I10595" t="str">
        <f>INDEX('DATA - Teams'!$C:$C,MATCH(C10595,'DATA - Teams'!$B:$B,0))</f>
        <v>MELONS</v>
      </c>
    </row>
    <row r="10596" spans="1:9" x14ac:dyDescent="0.2">
      <c r="A10596">
        <v>2019</v>
      </c>
      <c r="B10596">
        <v>17</v>
      </c>
      <c r="C10596" t="s">
        <v>427</v>
      </c>
      <c r="D10596" t="s">
        <v>155</v>
      </c>
      <c r="E10596" t="s">
        <v>20</v>
      </c>
      <c r="F10596" t="s">
        <v>38</v>
      </c>
      <c r="G10596">
        <v>75</v>
      </c>
      <c r="H10596">
        <v>74</v>
      </c>
      <c r="I10596" t="str">
        <f>INDEX('DATA - Teams'!$C:$C,MATCH(C10596,'DATA - Teams'!$B:$B,0))</f>
        <v>MELONS</v>
      </c>
    </row>
    <row r="10597" spans="1:9" x14ac:dyDescent="0.2">
      <c r="A10597">
        <v>2019</v>
      </c>
      <c r="B10597">
        <v>17</v>
      </c>
      <c r="C10597" t="s">
        <v>427</v>
      </c>
      <c r="D10597" t="s">
        <v>263</v>
      </c>
      <c r="E10597" t="s">
        <v>13</v>
      </c>
      <c r="F10597" t="s">
        <v>41</v>
      </c>
      <c r="G10597">
        <v>108</v>
      </c>
      <c r="H10597">
        <v>80</v>
      </c>
      <c r="I10597" t="str">
        <f>INDEX('DATA - Teams'!$C:$C,MATCH(C10597,'DATA - Teams'!$B:$B,0))</f>
        <v>MELONS</v>
      </c>
    </row>
    <row r="10598" spans="1:9" x14ac:dyDescent="0.2">
      <c r="A10598">
        <v>2019</v>
      </c>
      <c r="B10598">
        <v>17</v>
      </c>
      <c r="C10598" t="s">
        <v>427</v>
      </c>
      <c r="D10598" t="s">
        <v>284</v>
      </c>
      <c r="E10598" t="s">
        <v>13</v>
      </c>
      <c r="F10598" t="s">
        <v>43</v>
      </c>
      <c r="G10598">
        <v>90</v>
      </c>
      <c r="H10598">
        <v>94</v>
      </c>
      <c r="I10598" t="str">
        <f>INDEX('DATA - Teams'!$C:$C,MATCH(C10598,'DATA - Teams'!$B:$B,0))</f>
        <v>MELONS</v>
      </c>
    </row>
    <row r="10599" spans="1:9" x14ac:dyDescent="0.2">
      <c r="A10599">
        <v>2019</v>
      </c>
      <c r="B10599">
        <v>17</v>
      </c>
      <c r="C10599" t="s">
        <v>427</v>
      </c>
      <c r="D10599" t="s">
        <v>401</v>
      </c>
      <c r="E10599" t="s">
        <v>13</v>
      </c>
      <c r="F10599" t="s">
        <v>43</v>
      </c>
      <c r="G10599">
        <v>86</v>
      </c>
      <c r="H10599">
        <v>73</v>
      </c>
      <c r="I10599" t="str">
        <f>INDEX('DATA - Teams'!$C:$C,MATCH(C10599,'DATA - Teams'!$B:$B,0))</f>
        <v>MELONS</v>
      </c>
    </row>
    <row r="10600" spans="1:9" x14ac:dyDescent="0.2">
      <c r="A10600">
        <v>2019</v>
      </c>
      <c r="B10600">
        <v>17</v>
      </c>
      <c r="C10600" t="s">
        <v>427</v>
      </c>
      <c r="D10600" t="s">
        <v>154</v>
      </c>
      <c r="E10600" t="s">
        <v>22</v>
      </c>
      <c r="F10600" t="s">
        <v>43</v>
      </c>
      <c r="G10600">
        <v>87</v>
      </c>
      <c r="H10600">
        <v>44</v>
      </c>
      <c r="I10600" t="str">
        <f>INDEX('DATA - Teams'!$C:$C,MATCH(C10600,'DATA - Teams'!$B:$B,0))</f>
        <v>MELONS</v>
      </c>
    </row>
    <row r="10601" spans="1:9" x14ac:dyDescent="0.2">
      <c r="A10601">
        <v>2019</v>
      </c>
      <c r="B10601">
        <v>17</v>
      </c>
      <c r="C10601" t="s">
        <v>427</v>
      </c>
      <c r="D10601" t="s">
        <v>234</v>
      </c>
      <c r="E10601" t="s">
        <v>22</v>
      </c>
      <c r="F10601" t="s">
        <v>38</v>
      </c>
      <c r="G10601">
        <v>57</v>
      </c>
      <c r="H10601">
        <v>16</v>
      </c>
      <c r="I10601" t="str">
        <f>INDEX('DATA - Teams'!$C:$C,MATCH(C10601,'DATA - Teams'!$B:$B,0))</f>
        <v>MELONS</v>
      </c>
    </row>
    <row r="10602" spans="1:9" x14ac:dyDescent="0.2">
      <c r="A10602">
        <v>2019</v>
      </c>
      <c r="B10602">
        <v>17</v>
      </c>
      <c r="C10602" t="s">
        <v>427</v>
      </c>
      <c r="D10602" t="s">
        <v>417</v>
      </c>
      <c r="E10602" t="s">
        <v>14</v>
      </c>
      <c r="F10602" t="s">
        <v>59</v>
      </c>
      <c r="G10602">
        <v>66</v>
      </c>
      <c r="H10602">
        <v>66</v>
      </c>
      <c r="I10602" t="str">
        <f>INDEX('DATA - Teams'!$C:$C,MATCH(C10602,'DATA - Teams'!$B:$B,0))</f>
        <v>MELONS</v>
      </c>
    </row>
    <row r="10603" spans="1:9" x14ac:dyDescent="0.2">
      <c r="A10603">
        <v>2019</v>
      </c>
      <c r="B10603">
        <v>17</v>
      </c>
      <c r="C10603" t="s">
        <v>427</v>
      </c>
      <c r="D10603" t="s">
        <v>76</v>
      </c>
      <c r="E10603" t="s">
        <v>14</v>
      </c>
      <c r="F10603" t="s">
        <v>59</v>
      </c>
      <c r="G10603">
        <v>68</v>
      </c>
      <c r="H10603">
        <v>53</v>
      </c>
      <c r="I10603" t="str">
        <f>INDEX('DATA - Teams'!$C:$C,MATCH(C10603,'DATA - Teams'!$B:$B,0))</f>
        <v>MELONS</v>
      </c>
    </row>
    <row r="10604" spans="1:9" x14ac:dyDescent="0.2">
      <c r="A10604">
        <v>2019</v>
      </c>
      <c r="B10604">
        <v>17</v>
      </c>
      <c r="C10604" t="s">
        <v>427</v>
      </c>
      <c r="D10604" t="s">
        <v>242</v>
      </c>
      <c r="E10604" t="s">
        <v>36</v>
      </c>
      <c r="F10604" t="s">
        <v>59</v>
      </c>
      <c r="G10604">
        <v>79</v>
      </c>
      <c r="H10604">
        <v>0</v>
      </c>
      <c r="I10604" t="str">
        <f>INDEX('DATA - Teams'!$C:$C,MATCH(C10604,'DATA - Teams'!$B:$B,0))</f>
        <v>MELONS</v>
      </c>
    </row>
    <row r="10605" spans="1:9" x14ac:dyDescent="0.2">
      <c r="A10605">
        <v>2019</v>
      </c>
      <c r="B10605">
        <v>17</v>
      </c>
      <c r="C10605" t="s">
        <v>427</v>
      </c>
      <c r="D10605" t="s">
        <v>236</v>
      </c>
      <c r="E10605" t="s">
        <v>35</v>
      </c>
      <c r="F10605" t="s">
        <v>59</v>
      </c>
      <c r="G10605">
        <v>99</v>
      </c>
      <c r="H10605">
        <v>132</v>
      </c>
      <c r="I10605" t="str">
        <f>INDEX('DATA - Teams'!$C:$C,MATCH(C10605,'DATA - Teams'!$B:$B,0))</f>
        <v>MELONS</v>
      </c>
    </row>
    <row r="10606" spans="1:9" x14ac:dyDescent="0.2">
      <c r="A10606">
        <v>2019</v>
      </c>
      <c r="B10606">
        <v>17</v>
      </c>
      <c r="C10606" t="s">
        <v>30</v>
      </c>
      <c r="D10606" t="s">
        <v>175</v>
      </c>
      <c r="E10606" t="s">
        <v>28</v>
      </c>
      <c r="F10606" t="s">
        <v>41</v>
      </c>
      <c r="G10606">
        <v>104</v>
      </c>
      <c r="H10606">
        <v>103</v>
      </c>
      <c r="I10606" t="str">
        <f>INDEX('DATA - Teams'!$C:$C,MATCH(C10606,'DATA - Teams'!$B:$B,0))</f>
        <v>GARTER</v>
      </c>
    </row>
    <row r="10607" spans="1:9" x14ac:dyDescent="0.2">
      <c r="A10607">
        <v>2019</v>
      </c>
      <c r="B10607">
        <v>17</v>
      </c>
      <c r="C10607" t="s">
        <v>30</v>
      </c>
      <c r="D10607" t="s">
        <v>359</v>
      </c>
      <c r="E10607" t="s">
        <v>10</v>
      </c>
      <c r="F10607" t="s">
        <v>43</v>
      </c>
      <c r="G10607">
        <v>94</v>
      </c>
      <c r="H10607">
        <v>109</v>
      </c>
      <c r="I10607" t="str">
        <f>INDEX('DATA - Teams'!$C:$C,MATCH(C10607,'DATA - Teams'!$B:$B,0))</f>
        <v>GARTER</v>
      </c>
    </row>
    <row r="10608" spans="1:9" x14ac:dyDescent="0.2">
      <c r="A10608">
        <v>2019</v>
      </c>
      <c r="B10608">
        <v>17</v>
      </c>
      <c r="C10608" t="s">
        <v>30</v>
      </c>
      <c r="D10608" t="s">
        <v>209</v>
      </c>
      <c r="E10608" t="s">
        <v>10</v>
      </c>
      <c r="F10608" t="s">
        <v>41</v>
      </c>
      <c r="G10608">
        <v>98</v>
      </c>
      <c r="H10608">
        <v>109</v>
      </c>
      <c r="I10608" t="str">
        <f>INDEX('DATA - Teams'!$C:$C,MATCH(C10608,'DATA - Teams'!$B:$B,0))</f>
        <v>GARTER</v>
      </c>
    </row>
    <row r="10609" spans="1:9" x14ac:dyDescent="0.2">
      <c r="A10609">
        <v>2019</v>
      </c>
      <c r="B10609">
        <v>17</v>
      </c>
      <c r="C10609" t="s">
        <v>30</v>
      </c>
      <c r="D10609" t="s">
        <v>344</v>
      </c>
      <c r="E10609" t="s">
        <v>16</v>
      </c>
      <c r="F10609" t="s">
        <v>43</v>
      </c>
      <c r="G10609">
        <v>109</v>
      </c>
      <c r="H10609">
        <v>130</v>
      </c>
      <c r="I10609" t="str">
        <f>INDEX('DATA - Teams'!$C:$C,MATCH(C10609,'DATA - Teams'!$B:$B,0))</f>
        <v>GARTER</v>
      </c>
    </row>
    <row r="10610" spans="1:9" x14ac:dyDescent="0.2">
      <c r="A10610">
        <v>2019</v>
      </c>
      <c r="B10610">
        <v>17</v>
      </c>
      <c r="C10610" t="s">
        <v>30</v>
      </c>
      <c r="D10610" t="s">
        <v>320</v>
      </c>
      <c r="E10610" t="s">
        <v>14</v>
      </c>
      <c r="F10610" t="s">
        <v>43</v>
      </c>
      <c r="G10610">
        <v>95</v>
      </c>
      <c r="H10610">
        <v>119</v>
      </c>
      <c r="I10610" t="str">
        <f>INDEX('DATA - Teams'!$C:$C,MATCH(C10610,'DATA - Teams'!$B:$B,0))</f>
        <v>GARTER</v>
      </c>
    </row>
    <row r="10611" spans="1:9" x14ac:dyDescent="0.2">
      <c r="A10611">
        <v>2019</v>
      </c>
      <c r="B10611">
        <v>17</v>
      </c>
      <c r="C10611" t="s">
        <v>30</v>
      </c>
      <c r="D10611" t="s">
        <v>1497</v>
      </c>
      <c r="E10611" t="s">
        <v>31</v>
      </c>
      <c r="F10611" t="s">
        <v>38</v>
      </c>
      <c r="G10611">
        <v>79</v>
      </c>
      <c r="H10611">
        <v>58</v>
      </c>
      <c r="I10611" t="str">
        <f>INDEX('DATA - Teams'!$C:$C,MATCH(C10611,'DATA - Teams'!$B:$B,0))</f>
        <v>GARTER</v>
      </c>
    </row>
    <row r="10612" spans="1:9" x14ac:dyDescent="0.2">
      <c r="A10612">
        <v>2019</v>
      </c>
      <c r="B10612">
        <v>17</v>
      </c>
      <c r="C10612" t="s">
        <v>30</v>
      </c>
      <c r="D10612" t="s">
        <v>81</v>
      </c>
      <c r="E10612" t="s">
        <v>31</v>
      </c>
      <c r="F10612" t="s">
        <v>41</v>
      </c>
      <c r="G10612">
        <v>91</v>
      </c>
      <c r="H10612">
        <v>69</v>
      </c>
      <c r="I10612" t="str">
        <f>INDEX('DATA - Teams'!$C:$C,MATCH(C10612,'DATA - Teams'!$B:$B,0))</f>
        <v>GARTER</v>
      </c>
    </row>
    <row r="10613" spans="1:9" x14ac:dyDescent="0.2">
      <c r="A10613">
        <v>2019</v>
      </c>
      <c r="B10613">
        <v>17</v>
      </c>
      <c r="C10613" t="s">
        <v>30</v>
      </c>
      <c r="D10613" t="s">
        <v>271</v>
      </c>
      <c r="E10613" t="s">
        <v>33</v>
      </c>
      <c r="F10613" t="s">
        <v>41</v>
      </c>
      <c r="G10613">
        <v>87</v>
      </c>
      <c r="H10613">
        <v>119</v>
      </c>
      <c r="I10613" t="str">
        <f>INDEX('DATA - Teams'!$C:$C,MATCH(C10613,'DATA - Teams'!$B:$B,0))</f>
        <v>GARTER</v>
      </c>
    </row>
    <row r="10614" spans="1:9" x14ac:dyDescent="0.2">
      <c r="A10614">
        <v>2019</v>
      </c>
      <c r="B10614">
        <v>17</v>
      </c>
      <c r="C10614" t="s">
        <v>30</v>
      </c>
      <c r="D10614" t="s">
        <v>226</v>
      </c>
      <c r="E10614" t="s">
        <v>32</v>
      </c>
      <c r="F10614" t="s">
        <v>43</v>
      </c>
      <c r="G10614">
        <v>95</v>
      </c>
      <c r="H10614">
        <v>101</v>
      </c>
      <c r="I10614" t="str">
        <f>INDEX('DATA - Teams'!$C:$C,MATCH(C10614,'DATA - Teams'!$B:$B,0))</f>
        <v>GARTER</v>
      </c>
    </row>
    <row r="10615" spans="1:9" x14ac:dyDescent="0.2">
      <c r="A10615">
        <v>2019</v>
      </c>
      <c r="B10615">
        <v>17</v>
      </c>
      <c r="C10615" t="s">
        <v>30</v>
      </c>
      <c r="D10615" t="s">
        <v>131</v>
      </c>
      <c r="E10615" t="s">
        <v>32</v>
      </c>
      <c r="F10615" t="s">
        <v>38</v>
      </c>
      <c r="G10615">
        <v>71</v>
      </c>
      <c r="H10615">
        <v>84</v>
      </c>
      <c r="I10615" t="str">
        <f>INDEX('DATA - Teams'!$C:$C,MATCH(C10615,'DATA - Teams'!$B:$B,0))</f>
        <v>GARTER</v>
      </c>
    </row>
    <row r="10616" spans="1:9" x14ac:dyDescent="0.2">
      <c r="A10616">
        <v>2019</v>
      </c>
      <c r="B10616">
        <v>17</v>
      </c>
      <c r="C10616" t="s">
        <v>30</v>
      </c>
      <c r="D10616" t="s">
        <v>108</v>
      </c>
      <c r="E10616" t="s">
        <v>18</v>
      </c>
      <c r="F10616" t="s">
        <v>41</v>
      </c>
      <c r="G10616">
        <v>104</v>
      </c>
      <c r="H10616">
        <v>139</v>
      </c>
      <c r="I10616" t="str">
        <f>INDEX('DATA - Teams'!$C:$C,MATCH(C10616,'DATA - Teams'!$B:$B,0))</f>
        <v>GARTER</v>
      </c>
    </row>
    <row r="10617" spans="1:9" x14ac:dyDescent="0.2">
      <c r="A10617">
        <v>2019</v>
      </c>
      <c r="B10617">
        <v>17</v>
      </c>
      <c r="C10617" t="s">
        <v>30</v>
      </c>
      <c r="D10617" t="s">
        <v>346</v>
      </c>
      <c r="E10617" t="s">
        <v>36</v>
      </c>
      <c r="F10617" t="s">
        <v>41</v>
      </c>
      <c r="G10617">
        <v>112</v>
      </c>
      <c r="H10617">
        <v>104</v>
      </c>
      <c r="I10617" t="str">
        <f>INDEX('DATA - Teams'!$C:$C,MATCH(C10617,'DATA - Teams'!$B:$B,0))</f>
        <v>GARTER</v>
      </c>
    </row>
    <row r="10618" spans="1:9" x14ac:dyDescent="0.2">
      <c r="A10618">
        <v>2019</v>
      </c>
      <c r="B10618">
        <v>17</v>
      </c>
      <c r="C10618" t="s">
        <v>30</v>
      </c>
      <c r="D10618" t="s">
        <v>276</v>
      </c>
      <c r="E10618" t="s">
        <v>36</v>
      </c>
      <c r="F10618" t="s">
        <v>43</v>
      </c>
      <c r="G10618">
        <v>130</v>
      </c>
      <c r="H10618">
        <v>94</v>
      </c>
      <c r="I10618" t="str">
        <f>INDEX('DATA - Teams'!$C:$C,MATCH(C10618,'DATA - Teams'!$B:$B,0))</f>
        <v>GARTER</v>
      </c>
    </row>
    <row r="10619" spans="1:9" x14ac:dyDescent="0.2">
      <c r="A10619">
        <v>2019</v>
      </c>
      <c r="B10619">
        <v>17</v>
      </c>
      <c r="C10619" t="s">
        <v>30</v>
      </c>
      <c r="D10619" t="s">
        <v>325</v>
      </c>
      <c r="E10619" t="s">
        <v>21</v>
      </c>
      <c r="F10619" t="s">
        <v>41</v>
      </c>
      <c r="G10619">
        <v>79</v>
      </c>
      <c r="H10619">
        <v>93</v>
      </c>
      <c r="I10619" t="str">
        <f>INDEX('DATA - Teams'!$C:$C,MATCH(C10619,'DATA - Teams'!$B:$B,0))</f>
        <v>GARTER</v>
      </c>
    </row>
    <row r="10620" spans="1:9" x14ac:dyDescent="0.2">
      <c r="A10620">
        <v>2019</v>
      </c>
      <c r="B10620">
        <v>17</v>
      </c>
      <c r="C10620" t="s">
        <v>30</v>
      </c>
      <c r="D10620" t="s">
        <v>1336</v>
      </c>
      <c r="E10620" t="s">
        <v>21</v>
      </c>
      <c r="F10620" t="s">
        <v>38</v>
      </c>
      <c r="G10620">
        <v>88</v>
      </c>
      <c r="H10620">
        <v>65</v>
      </c>
      <c r="I10620" t="str">
        <f>INDEX('DATA - Teams'!$C:$C,MATCH(C10620,'DATA - Teams'!$B:$B,0))</f>
        <v>GARTER</v>
      </c>
    </row>
    <row r="10621" spans="1:9" x14ac:dyDescent="0.2">
      <c r="A10621">
        <v>2019</v>
      </c>
      <c r="B10621">
        <v>17</v>
      </c>
      <c r="C10621" t="s">
        <v>30</v>
      </c>
      <c r="D10621" t="s">
        <v>433</v>
      </c>
      <c r="E10621" t="s">
        <v>21</v>
      </c>
      <c r="F10621" t="s">
        <v>38</v>
      </c>
      <c r="G10621">
        <v>95</v>
      </c>
      <c r="H10621">
        <v>109</v>
      </c>
      <c r="I10621" t="str">
        <f>INDEX('DATA - Teams'!$C:$C,MATCH(C10621,'DATA - Teams'!$B:$B,0))</f>
        <v>GARTER</v>
      </c>
    </row>
    <row r="10622" spans="1:9" x14ac:dyDescent="0.2">
      <c r="A10622">
        <v>2019</v>
      </c>
      <c r="B10622">
        <v>17</v>
      </c>
      <c r="C10622" t="s">
        <v>30</v>
      </c>
      <c r="D10622" t="s">
        <v>327</v>
      </c>
      <c r="E10622" t="s">
        <v>17</v>
      </c>
      <c r="F10622" t="s">
        <v>52</v>
      </c>
      <c r="G10622">
        <v>137</v>
      </c>
      <c r="H10622">
        <v>117</v>
      </c>
      <c r="I10622" t="str">
        <f>INDEX('DATA - Teams'!$C:$C,MATCH(C10622,'DATA - Teams'!$B:$B,0))</f>
        <v>GARTER</v>
      </c>
    </row>
    <row r="10623" spans="1:9" x14ac:dyDescent="0.2">
      <c r="A10623">
        <v>2019</v>
      </c>
      <c r="B10623">
        <v>17</v>
      </c>
      <c r="C10623" t="s">
        <v>30</v>
      </c>
      <c r="D10623" t="s">
        <v>140</v>
      </c>
      <c r="E10623" t="s">
        <v>35</v>
      </c>
      <c r="F10623" t="s">
        <v>38</v>
      </c>
      <c r="G10623">
        <v>71</v>
      </c>
      <c r="H10623">
        <v>69</v>
      </c>
      <c r="I10623" t="str">
        <f>INDEX('DATA - Teams'!$C:$C,MATCH(C10623,'DATA - Teams'!$B:$B,0))</f>
        <v>GARTER</v>
      </c>
    </row>
    <row r="10624" spans="1:9" x14ac:dyDescent="0.2">
      <c r="A10624">
        <v>2019</v>
      </c>
      <c r="B10624">
        <v>17</v>
      </c>
      <c r="C10624" t="s">
        <v>30</v>
      </c>
      <c r="D10624" t="s">
        <v>137</v>
      </c>
      <c r="E10624" t="s">
        <v>14</v>
      </c>
      <c r="F10624" t="s">
        <v>59</v>
      </c>
      <c r="G10624">
        <v>73</v>
      </c>
      <c r="H10624">
        <v>0</v>
      </c>
      <c r="I10624" t="str">
        <f>INDEX('DATA - Teams'!$C:$C,MATCH(C10624,'DATA - Teams'!$B:$B,0))</f>
        <v>GARTER</v>
      </c>
    </row>
    <row r="10625" spans="1:9" x14ac:dyDescent="0.2">
      <c r="A10625">
        <v>2019</v>
      </c>
      <c r="B10625">
        <v>17</v>
      </c>
      <c r="C10625" t="s">
        <v>30</v>
      </c>
      <c r="D10625" t="s">
        <v>357</v>
      </c>
      <c r="E10625" t="s">
        <v>32</v>
      </c>
      <c r="F10625" t="s">
        <v>59</v>
      </c>
      <c r="G10625">
        <v>76</v>
      </c>
      <c r="H10625">
        <v>0</v>
      </c>
      <c r="I10625" t="str">
        <f>INDEX('DATA - Teams'!$C:$C,MATCH(C10625,'DATA - Teams'!$B:$B,0))</f>
        <v>GARTER</v>
      </c>
    </row>
    <row r="10626" spans="1:9" x14ac:dyDescent="0.2">
      <c r="A10626">
        <v>2019</v>
      </c>
      <c r="B10626">
        <v>17</v>
      </c>
      <c r="C10626" t="s">
        <v>30</v>
      </c>
      <c r="D10626" t="s">
        <v>261</v>
      </c>
      <c r="E10626" t="s">
        <v>36</v>
      </c>
      <c r="F10626" t="s">
        <v>59</v>
      </c>
      <c r="G10626">
        <v>102</v>
      </c>
      <c r="H10626">
        <v>93</v>
      </c>
      <c r="I10626" t="str">
        <f>INDEX('DATA - Teams'!$C:$C,MATCH(C10626,'DATA - Teams'!$B:$B,0))</f>
        <v>GARTER</v>
      </c>
    </row>
    <row r="10627" spans="1:9" x14ac:dyDescent="0.2">
      <c r="A10627">
        <v>2019</v>
      </c>
      <c r="B10627">
        <v>17</v>
      </c>
      <c r="C10627" t="s">
        <v>30</v>
      </c>
      <c r="D10627" t="s">
        <v>135</v>
      </c>
      <c r="E10627" t="s">
        <v>22</v>
      </c>
      <c r="F10627" t="s">
        <v>59</v>
      </c>
      <c r="G10627">
        <v>80</v>
      </c>
      <c r="H10627">
        <v>0</v>
      </c>
      <c r="I10627" t="str">
        <f>INDEX('DATA - Teams'!$C:$C,MATCH(C10627,'DATA - Teams'!$B:$B,0))</f>
        <v>GARTER</v>
      </c>
    </row>
    <row r="10628" spans="1:9" x14ac:dyDescent="0.2">
      <c r="A10628">
        <v>2019</v>
      </c>
      <c r="B10628">
        <v>17</v>
      </c>
      <c r="C10628" t="s">
        <v>12</v>
      </c>
      <c r="D10628" t="s">
        <v>212</v>
      </c>
      <c r="E10628" t="s">
        <v>28</v>
      </c>
      <c r="F10628" t="s">
        <v>41</v>
      </c>
      <c r="G10628">
        <v>124</v>
      </c>
      <c r="H10628">
        <v>113</v>
      </c>
      <c r="I10628" t="str">
        <f>INDEX('DATA - Teams'!$C:$C,MATCH(C10628,'DATA - Teams'!$B:$B,0))</f>
        <v>LESTER</v>
      </c>
    </row>
    <row r="10629" spans="1:9" x14ac:dyDescent="0.2">
      <c r="A10629">
        <v>2019</v>
      </c>
      <c r="B10629">
        <v>17</v>
      </c>
      <c r="C10629" t="s">
        <v>12</v>
      </c>
      <c r="D10629" t="s">
        <v>210</v>
      </c>
      <c r="E10629" t="s">
        <v>10</v>
      </c>
      <c r="F10629" t="s">
        <v>43</v>
      </c>
      <c r="G10629">
        <v>69</v>
      </c>
      <c r="H10629">
        <v>32</v>
      </c>
      <c r="I10629" t="str">
        <f>INDEX('DATA - Teams'!$C:$C,MATCH(C10629,'DATA - Teams'!$B:$B,0))</f>
        <v>LESTER</v>
      </c>
    </row>
    <row r="10630" spans="1:9" x14ac:dyDescent="0.2">
      <c r="A10630">
        <v>2019</v>
      </c>
      <c r="B10630">
        <v>17</v>
      </c>
      <c r="C10630" t="s">
        <v>12</v>
      </c>
      <c r="D10630" t="s">
        <v>362</v>
      </c>
      <c r="E10630" t="s">
        <v>10</v>
      </c>
      <c r="F10630" t="s">
        <v>38</v>
      </c>
      <c r="G10630">
        <v>83</v>
      </c>
      <c r="H10630">
        <v>81</v>
      </c>
      <c r="I10630" t="str">
        <f>INDEX('DATA - Teams'!$C:$C,MATCH(C10630,'DATA - Teams'!$B:$B,0))</f>
        <v>LESTER</v>
      </c>
    </row>
    <row r="10631" spans="1:9" x14ac:dyDescent="0.2">
      <c r="A10631">
        <v>2019</v>
      </c>
      <c r="B10631">
        <v>17</v>
      </c>
      <c r="C10631" t="s">
        <v>12</v>
      </c>
      <c r="D10631" t="s">
        <v>266</v>
      </c>
      <c r="E10631" t="s">
        <v>16</v>
      </c>
      <c r="F10631" t="s">
        <v>41</v>
      </c>
      <c r="G10631">
        <v>91</v>
      </c>
      <c r="H10631">
        <v>73</v>
      </c>
      <c r="I10631" t="str">
        <f>INDEX('DATA - Teams'!$C:$C,MATCH(C10631,'DATA - Teams'!$B:$B,0))</f>
        <v>LESTER</v>
      </c>
    </row>
    <row r="10632" spans="1:9" x14ac:dyDescent="0.2">
      <c r="A10632">
        <v>2019</v>
      </c>
      <c r="B10632">
        <v>17</v>
      </c>
      <c r="C10632" t="s">
        <v>12</v>
      </c>
      <c r="D10632" t="s">
        <v>287</v>
      </c>
      <c r="E10632" t="s">
        <v>16</v>
      </c>
      <c r="F10632" t="s">
        <v>38</v>
      </c>
      <c r="G10632">
        <v>125</v>
      </c>
      <c r="H10632">
        <v>122</v>
      </c>
      <c r="I10632" t="str">
        <f>INDEX('DATA - Teams'!$C:$C,MATCH(C10632,'DATA - Teams'!$B:$B,0))</f>
        <v>LESTER</v>
      </c>
    </row>
    <row r="10633" spans="1:9" x14ac:dyDescent="0.2">
      <c r="A10633">
        <v>2019</v>
      </c>
      <c r="B10633">
        <v>17</v>
      </c>
      <c r="C10633" t="s">
        <v>12</v>
      </c>
      <c r="D10633" t="s">
        <v>255</v>
      </c>
      <c r="E10633" t="s">
        <v>27</v>
      </c>
      <c r="F10633" t="s">
        <v>52</v>
      </c>
      <c r="G10633">
        <v>91</v>
      </c>
      <c r="H10633">
        <v>119</v>
      </c>
      <c r="I10633" t="str">
        <f>INDEX('DATA - Teams'!$C:$C,MATCH(C10633,'DATA - Teams'!$B:$B,0))</f>
        <v>LESTER</v>
      </c>
    </row>
    <row r="10634" spans="1:9" x14ac:dyDescent="0.2">
      <c r="A10634">
        <v>2019</v>
      </c>
      <c r="B10634">
        <v>17</v>
      </c>
      <c r="C10634" t="s">
        <v>12</v>
      </c>
      <c r="D10634" t="s">
        <v>326</v>
      </c>
      <c r="E10634" t="s">
        <v>33</v>
      </c>
      <c r="F10634" t="s">
        <v>41</v>
      </c>
      <c r="G10634">
        <v>98</v>
      </c>
      <c r="H10634">
        <v>119</v>
      </c>
      <c r="I10634" t="str">
        <f>INDEX('DATA - Teams'!$C:$C,MATCH(C10634,'DATA - Teams'!$B:$B,0))</f>
        <v>LESTER</v>
      </c>
    </row>
    <row r="10635" spans="1:9" x14ac:dyDescent="0.2">
      <c r="A10635">
        <v>2019</v>
      </c>
      <c r="B10635">
        <v>17</v>
      </c>
      <c r="C10635" t="s">
        <v>12</v>
      </c>
      <c r="D10635" t="s">
        <v>369</v>
      </c>
      <c r="E10635" t="s">
        <v>32</v>
      </c>
      <c r="F10635" t="s">
        <v>41</v>
      </c>
      <c r="G10635">
        <v>117</v>
      </c>
      <c r="H10635">
        <v>111</v>
      </c>
      <c r="I10635" t="str">
        <f>INDEX('DATA - Teams'!$C:$C,MATCH(C10635,'DATA - Teams'!$B:$B,0))</f>
        <v>LESTER</v>
      </c>
    </row>
    <row r="10636" spans="1:9" x14ac:dyDescent="0.2">
      <c r="A10636">
        <v>2019</v>
      </c>
      <c r="B10636">
        <v>17</v>
      </c>
      <c r="C10636" t="s">
        <v>12</v>
      </c>
      <c r="D10636" t="s">
        <v>159</v>
      </c>
      <c r="E10636" t="s">
        <v>23</v>
      </c>
      <c r="F10636" t="s">
        <v>43</v>
      </c>
      <c r="G10636">
        <v>76</v>
      </c>
      <c r="H10636">
        <v>79</v>
      </c>
      <c r="I10636" t="str">
        <f>INDEX('DATA - Teams'!$C:$C,MATCH(C10636,'DATA - Teams'!$B:$B,0))</f>
        <v>LESTER</v>
      </c>
    </row>
    <row r="10637" spans="1:9" x14ac:dyDescent="0.2">
      <c r="A10637">
        <v>2019</v>
      </c>
      <c r="B10637">
        <v>17</v>
      </c>
      <c r="C10637" t="s">
        <v>12</v>
      </c>
      <c r="D10637" t="s">
        <v>403</v>
      </c>
      <c r="E10637" t="s">
        <v>36</v>
      </c>
      <c r="F10637" t="s">
        <v>43</v>
      </c>
      <c r="G10637">
        <v>88</v>
      </c>
      <c r="H10637">
        <v>69</v>
      </c>
      <c r="I10637" t="str">
        <f>INDEX('DATA - Teams'!$C:$C,MATCH(C10637,'DATA - Teams'!$B:$B,0))</f>
        <v>LESTER</v>
      </c>
    </row>
    <row r="10638" spans="1:9" x14ac:dyDescent="0.2">
      <c r="A10638">
        <v>2019</v>
      </c>
      <c r="B10638">
        <v>17</v>
      </c>
      <c r="C10638" t="s">
        <v>12</v>
      </c>
      <c r="D10638" t="s">
        <v>219</v>
      </c>
      <c r="E10638" t="s">
        <v>36</v>
      </c>
      <c r="F10638" t="s">
        <v>38</v>
      </c>
      <c r="G10638">
        <v>75</v>
      </c>
      <c r="H10638">
        <v>64</v>
      </c>
      <c r="I10638" t="str">
        <f>INDEX('DATA - Teams'!$C:$C,MATCH(C10638,'DATA - Teams'!$B:$B,0))</f>
        <v>LESTER</v>
      </c>
    </row>
    <row r="10639" spans="1:9" x14ac:dyDescent="0.2">
      <c r="A10639">
        <v>2019</v>
      </c>
      <c r="B10639">
        <v>17</v>
      </c>
      <c r="C10639" t="s">
        <v>12</v>
      </c>
      <c r="D10639" t="s">
        <v>204</v>
      </c>
      <c r="E10639" t="s">
        <v>20</v>
      </c>
      <c r="F10639" t="s">
        <v>43</v>
      </c>
      <c r="G10639">
        <v>78</v>
      </c>
      <c r="H10639">
        <v>53</v>
      </c>
      <c r="I10639" t="str">
        <f>INDEX('DATA - Teams'!$C:$C,MATCH(C10639,'DATA - Teams'!$B:$B,0))</f>
        <v>LESTER</v>
      </c>
    </row>
    <row r="10640" spans="1:9" x14ac:dyDescent="0.2">
      <c r="A10640">
        <v>2019</v>
      </c>
      <c r="B10640">
        <v>17</v>
      </c>
      <c r="C10640" t="s">
        <v>12</v>
      </c>
      <c r="D10640" t="s">
        <v>393</v>
      </c>
      <c r="E10640" t="s">
        <v>20</v>
      </c>
      <c r="F10640" t="s">
        <v>38</v>
      </c>
      <c r="G10640">
        <v>103</v>
      </c>
      <c r="H10640">
        <v>97</v>
      </c>
      <c r="I10640" t="str">
        <f>INDEX('DATA - Teams'!$C:$C,MATCH(C10640,'DATA - Teams'!$B:$B,0))</f>
        <v>LESTER</v>
      </c>
    </row>
    <row r="10641" spans="1:9" x14ac:dyDescent="0.2">
      <c r="A10641">
        <v>2019</v>
      </c>
      <c r="B10641">
        <v>17</v>
      </c>
      <c r="C10641" t="s">
        <v>12</v>
      </c>
      <c r="D10641" t="s">
        <v>133</v>
      </c>
      <c r="E10641" t="s">
        <v>21</v>
      </c>
      <c r="F10641" t="s">
        <v>41</v>
      </c>
      <c r="G10641">
        <v>101</v>
      </c>
      <c r="H10641">
        <v>126</v>
      </c>
      <c r="I10641" t="str">
        <f>INDEX('DATA - Teams'!$C:$C,MATCH(C10641,'DATA - Teams'!$B:$B,0))</f>
        <v>LESTER</v>
      </c>
    </row>
    <row r="10642" spans="1:9" x14ac:dyDescent="0.2">
      <c r="A10642">
        <v>2019</v>
      </c>
      <c r="B10642">
        <v>17</v>
      </c>
      <c r="C10642" t="s">
        <v>12</v>
      </c>
      <c r="D10642" t="s">
        <v>118</v>
      </c>
      <c r="E10642" t="s">
        <v>17</v>
      </c>
      <c r="F10642" t="s">
        <v>41</v>
      </c>
      <c r="G10642">
        <v>110</v>
      </c>
      <c r="H10642">
        <v>75</v>
      </c>
      <c r="I10642" t="str">
        <f>INDEX('DATA - Teams'!$C:$C,MATCH(C10642,'DATA - Teams'!$B:$B,0))</f>
        <v>LESTER</v>
      </c>
    </row>
    <row r="10643" spans="1:9" x14ac:dyDescent="0.2">
      <c r="A10643">
        <v>2019</v>
      </c>
      <c r="B10643">
        <v>17</v>
      </c>
      <c r="C10643" t="s">
        <v>12</v>
      </c>
      <c r="D10643" t="s">
        <v>96</v>
      </c>
      <c r="E10643" t="s">
        <v>17</v>
      </c>
      <c r="F10643" t="s">
        <v>43</v>
      </c>
      <c r="G10643">
        <v>82</v>
      </c>
      <c r="H10643">
        <v>94</v>
      </c>
      <c r="I10643" t="str">
        <f>INDEX('DATA - Teams'!$C:$C,MATCH(C10643,'DATA - Teams'!$B:$B,0))</f>
        <v>LESTER</v>
      </c>
    </row>
    <row r="10644" spans="1:9" x14ac:dyDescent="0.2">
      <c r="A10644">
        <v>2019</v>
      </c>
      <c r="B10644">
        <v>17</v>
      </c>
      <c r="C10644" t="s">
        <v>12</v>
      </c>
      <c r="D10644" t="s">
        <v>57</v>
      </c>
      <c r="E10644" t="s">
        <v>13</v>
      </c>
      <c r="F10644" t="s">
        <v>41</v>
      </c>
      <c r="G10644">
        <v>97</v>
      </c>
      <c r="H10644">
        <v>82</v>
      </c>
      <c r="I10644" t="str">
        <f>INDEX('DATA - Teams'!$C:$C,MATCH(C10644,'DATA - Teams'!$B:$B,0))</f>
        <v>LESTER</v>
      </c>
    </row>
    <row r="10645" spans="1:9" x14ac:dyDescent="0.2">
      <c r="A10645">
        <v>2019</v>
      </c>
      <c r="B10645">
        <v>17</v>
      </c>
      <c r="C10645" t="s">
        <v>12</v>
      </c>
      <c r="D10645" t="s">
        <v>450</v>
      </c>
      <c r="E10645" t="s">
        <v>35</v>
      </c>
      <c r="F10645" t="s">
        <v>38</v>
      </c>
      <c r="G10645">
        <v>129</v>
      </c>
      <c r="H10645">
        <v>116</v>
      </c>
      <c r="I10645" t="str">
        <f>INDEX('DATA - Teams'!$C:$C,MATCH(C10645,'DATA - Teams'!$B:$B,0))</f>
        <v>LESTER</v>
      </c>
    </row>
    <row r="10646" spans="1:9" x14ac:dyDescent="0.2">
      <c r="A10646">
        <v>2019</v>
      </c>
      <c r="B10646">
        <v>17</v>
      </c>
      <c r="C10646" t="s">
        <v>12</v>
      </c>
      <c r="D10646" t="s">
        <v>381</v>
      </c>
      <c r="E10646" t="s">
        <v>28</v>
      </c>
      <c r="F10646" t="s">
        <v>59</v>
      </c>
      <c r="G10646">
        <v>76</v>
      </c>
      <c r="H10646">
        <v>114</v>
      </c>
      <c r="I10646" t="str">
        <f>INDEX('DATA - Teams'!$C:$C,MATCH(C10646,'DATA - Teams'!$B:$B,0))</f>
        <v>LESTER</v>
      </c>
    </row>
    <row r="10647" spans="1:9" x14ac:dyDescent="0.2">
      <c r="A10647">
        <v>2019</v>
      </c>
      <c r="B10647">
        <v>17</v>
      </c>
      <c r="C10647" t="s">
        <v>12</v>
      </c>
      <c r="D10647" t="s">
        <v>206</v>
      </c>
      <c r="E10647" t="s">
        <v>28</v>
      </c>
      <c r="F10647" t="s">
        <v>59</v>
      </c>
      <c r="G10647">
        <v>94</v>
      </c>
      <c r="H10647">
        <v>0</v>
      </c>
      <c r="I10647" t="str">
        <f>INDEX('DATA - Teams'!$C:$C,MATCH(C10647,'DATA - Teams'!$B:$B,0))</f>
        <v>LESTER</v>
      </c>
    </row>
    <row r="10648" spans="1:9" x14ac:dyDescent="0.2">
      <c r="A10648">
        <v>2019</v>
      </c>
      <c r="B10648">
        <v>17</v>
      </c>
      <c r="C10648" t="s">
        <v>12</v>
      </c>
      <c r="D10648" t="s">
        <v>290</v>
      </c>
      <c r="E10648" t="s">
        <v>16</v>
      </c>
      <c r="F10648" t="s">
        <v>59</v>
      </c>
      <c r="G10648">
        <v>87</v>
      </c>
      <c r="H10648">
        <v>86</v>
      </c>
      <c r="I10648" t="str">
        <f>INDEX('DATA - Teams'!$C:$C,MATCH(C10648,'DATA - Teams'!$B:$B,0))</f>
        <v>LESTER</v>
      </c>
    </row>
    <row r="10649" spans="1:9" x14ac:dyDescent="0.2">
      <c r="A10649">
        <v>2019</v>
      </c>
      <c r="B10649">
        <v>17</v>
      </c>
      <c r="C10649" t="s">
        <v>12</v>
      </c>
      <c r="D10649" t="s">
        <v>389</v>
      </c>
      <c r="E10649" t="s">
        <v>18</v>
      </c>
      <c r="F10649" t="s">
        <v>59</v>
      </c>
      <c r="G10649">
        <v>85</v>
      </c>
      <c r="H10649">
        <v>104</v>
      </c>
      <c r="I10649" t="str">
        <f>INDEX('DATA - Teams'!$C:$C,MATCH(C10649,'DATA - Teams'!$B:$B,0))</f>
        <v>LESTER</v>
      </c>
    </row>
    <row r="10650" spans="1:9" x14ac:dyDescent="0.2">
      <c r="A10650">
        <v>2019</v>
      </c>
      <c r="B10650">
        <v>18</v>
      </c>
      <c r="C10650" t="s">
        <v>426</v>
      </c>
      <c r="D10650" t="s">
        <v>75</v>
      </c>
      <c r="E10650" t="s">
        <v>33</v>
      </c>
      <c r="F10650" t="s">
        <v>43</v>
      </c>
      <c r="G10650">
        <v>94</v>
      </c>
      <c r="H10650">
        <v>66</v>
      </c>
      <c r="I10650" t="str">
        <f>INDEX('DATA - Teams'!$C:$C,MATCH(C10650,'DATA - Teams'!$B:$B,0))</f>
        <v>PMAC</v>
      </c>
    </row>
    <row r="10651" spans="1:9" x14ac:dyDescent="0.2">
      <c r="A10651">
        <v>2019</v>
      </c>
      <c r="B10651">
        <v>18</v>
      </c>
      <c r="C10651" t="s">
        <v>426</v>
      </c>
      <c r="D10651" t="s">
        <v>156</v>
      </c>
      <c r="E10651" t="s">
        <v>33</v>
      </c>
      <c r="F10651" t="s">
        <v>41</v>
      </c>
      <c r="G10651">
        <v>87</v>
      </c>
      <c r="H10651">
        <v>97</v>
      </c>
      <c r="I10651" t="str">
        <f>INDEX('DATA - Teams'!$C:$C,MATCH(C10651,'DATA - Teams'!$B:$B,0))</f>
        <v>PMAC</v>
      </c>
    </row>
    <row r="10652" spans="1:9" x14ac:dyDescent="0.2">
      <c r="A10652">
        <v>2019</v>
      </c>
      <c r="B10652">
        <v>18</v>
      </c>
      <c r="C10652" t="s">
        <v>426</v>
      </c>
      <c r="D10652" t="s">
        <v>193</v>
      </c>
      <c r="E10652" t="s">
        <v>21</v>
      </c>
      <c r="F10652" t="s">
        <v>43</v>
      </c>
      <c r="G10652">
        <v>78</v>
      </c>
      <c r="H10652">
        <v>77</v>
      </c>
      <c r="I10652" t="str">
        <f>INDEX('DATA - Teams'!$C:$C,MATCH(C10652,'DATA - Teams'!$B:$B,0))</f>
        <v>PMAC</v>
      </c>
    </row>
    <row r="10653" spans="1:9" x14ac:dyDescent="0.2">
      <c r="A10653">
        <v>2019</v>
      </c>
      <c r="B10653">
        <v>18</v>
      </c>
      <c r="C10653" t="s">
        <v>426</v>
      </c>
      <c r="D10653" t="s">
        <v>60</v>
      </c>
      <c r="E10653" t="s">
        <v>21</v>
      </c>
      <c r="F10653" t="s">
        <v>41</v>
      </c>
      <c r="G10653">
        <v>101</v>
      </c>
      <c r="H10653">
        <v>136</v>
      </c>
      <c r="I10653" t="str">
        <f>INDEX('DATA - Teams'!$C:$C,MATCH(C10653,'DATA - Teams'!$B:$B,0))</f>
        <v>PMAC</v>
      </c>
    </row>
    <row r="10654" spans="1:9" x14ac:dyDescent="0.2">
      <c r="A10654">
        <v>2019</v>
      </c>
      <c r="B10654">
        <v>18</v>
      </c>
      <c r="C10654" t="s">
        <v>426</v>
      </c>
      <c r="D10654" t="s">
        <v>241</v>
      </c>
      <c r="E10654" t="s">
        <v>27</v>
      </c>
      <c r="F10654" t="s">
        <v>41</v>
      </c>
      <c r="G10654">
        <v>105</v>
      </c>
      <c r="H10654">
        <v>80</v>
      </c>
      <c r="I10654" t="str">
        <f>INDEX('DATA - Teams'!$C:$C,MATCH(C10654,'DATA - Teams'!$B:$B,0))</f>
        <v>PMAC</v>
      </c>
    </row>
    <row r="10655" spans="1:9" x14ac:dyDescent="0.2">
      <c r="A10655">
        <v>2019</v>
      </c>
      <c r="B10655">
        <v>18</v>
      </c>
      <c r="C10655" t="s">
        <v>426</v>
      </c>
      <c r="D10655" t="s">
        <v>418</v>
      </c>
      <c r="E10655" t="s">
        <v>23</v>
      </c>
      <c r="F10655" t="s">
        <v>38</v>
      </c>
      <c r="G10655">
        <v>85</v>
      </c>
      <c r="H10655">
        <v>78</v>
      </c>
      <c r="I10655" t="str">
        <f>INDEX('DATA - Teams'!$C:$C,MATCH(C10655,'DATA - Teams'!$B:$B,0))</f>
        <v>PMAC</v>
      </c>
    </row>
    <row r="10656" spans="1:9" x14ac:dyDescent="0.2">
      <c r="A10656">
        <v>2019</v>
      </c>
      <c r="B10656">
        <v>18</v>
      </c>
      <c r="C10656" t="s">
        <v>426</v>
      </c>
      <c r="D10656" t="s">
        <v>168</v>
      </c>
      <c r="E10656" t="s">
        <v>13</v>
      </c>
      <c r="F10656" t="s">
        <v>43</v>
      </c>
      <c r="G10656">
        <v>102</v>
      </c>
      <c r="H10656">
        <v>0</v>
      </c>
      <c r="I10656" t="str">
        <f>INDEX('DATA - Teams'!$C:$C,MATCH(C10656,'DATA - Teams'!$B:$B,0))</f>
        <v>PMAC</v>
      </c>
    </row>
    <row r="10657" spans="1:9" x14ac:dyDescent="0.2">
      <c r="A10657">
        <v>2019</v>
      </c>
      <c r="B10657">
        <v>18</v>
      </c>
      <c r="C10657" t="s">
        <v>426</v>
      </c>
      <c r="D10657" t="s">
        <v>316</v>
      </c>
      <c r="E10657" t="s">
        <v>17</v>
      </c>
      <c r="F10657" t="s">
        <v>38</v>
      </c>
      <c r="G10657">
        <v>85</v>
      </c>
      <c r="H10657">
        <v>52</v>
      </c>
      <c r="I10657" t="str">
        <f>INDEX('DATA - Teams'!$C:$C,MATCH(C10657,'DATA - Teams'!$B:$B,0))</f>
        <v>PMAC</v>
      </c>
    </row>
    <row r="10658" spans="1:9" x14ac:dyDescent="0.2">
      <c r="A10658">
        <v>2019</v>
      </c>
      <c r="B10658">
        <v>18</v>
      </c>
      <c r="C10658" t="s">
        <v>426</v>
      </c>
      <c r="D10658" t="s">
        <v>80</v>
      </c>
      <c r="E10658" t="s">
        <v>17</v>
      </c>
      <c r="F10658" t="s">
        <v>41</v>
      </c>
      <c r="G10658">
        <v>92</v>
      </c>
      <c r="H10658">
        <v>107</v>
      </c>
      <c r="I10658" t="str">
        <f>INDEX('DATA - Teams'!$C:$C,MATCH(C10658,'DATA - Teams'!$B:$B,0))</f>
        <v>PMAC</v>
      </c>
    </row>
    <row r="10659" spans="1:9" x14ac:dyDescent="0.2">
      <c r="A10659">
        <v>2019</v>
      </c>
      <c r="B10659">
        <v>18</v>
      </c>
      <c r="C10659" t="s">
        <v>426</v>
      </c>
      <c r="D10659" t="s">
        <v>1500</v>
      </c>
      <c r="E10659" t="s">
        <v>16</v>
      </c>
      <c r="F10659" t="s">
        <v>41</v>
      </c>
      <c r="G10659">
        <v>73</v>
      </c>
      <c r="H10659">
        <v>102</v>
      </c>
      <c r="I10659" t="str">
        <f>INDEX('DATA - Teams'!$C:$C,MATCH(C10659,'DATA - Teams'!$B:$B,0))</f>
        <v>PMAC</v>
      </c>
    </row>
    <row r="10660" spans="1:9" x14ac:dyDescent="0.2">
      <c r="A10660">
        <v>2019</v>
      </c>
      <c r="B10660">
        <v>18</v>
      </c>
      <c r="C10660" t="s">
        <v>426</v>
      </c>
      <c r="D10660" t="s">
        <v>245</v>
      </c>
      <c r="E10660" t="s">
        <v>32</v>
      </c>
      <c r="F10660" t="s">
        <v>43</v>
      </c>
      <c r="G10660">
        <v>113</v>
      </c>
      <c r="H10660">
        <v>103</v>
      </c>
      <c r="I10660" t="str">
        <f>INDEX('DATA - Teams'!$C:$C,MATCH(C10660,'DATA - Teams'!$B:$B,0))</f>
        <v>PMAC</v>
      </c>
    </row>
    <row r="10661" spans="1:9" x14ac:dyDescent="0.2">
      <c r="A10661">
        <v>2019</v>
      </c>
      <c r="B10661">
        <v>18</v>
      </c>
      <c r="C10661" t="s">
        <v>426</v>
      </c>
      <c r="D10661" t="s">
        <v>45</v>
      </c>
      <c r="E10661" t="s">
        <v>32</v>
      </c>
      <c r="F10661" t="s">
        <v>38</v>
      </c>
      <c r="G10661">
        <v>101</v>
      </c>
      <c r="H10661">
        <v>112</v>
      </c>
      <c r="I10661" t="str">
        <f>INDEX('DATA - Teams'!$C:$C,MATCH(C10661,'DATA - Teams'!$B:$B,0))</f>
        <v>PMAC</v>
      </c>
    </row>
    <row r="10662" spans="1:9" x14ac:dyDescent="0.2">
      <c r="A10662">
        <v>2019</v>
      </c>
      <c r="B10662">
        <v>18</v>
      </c>
      <c r="C10662" t="s">
        <v>426</v>
      </c>
      <c r="D10662" t="s">
        <v>353</v>
      </c>
      <c r="E10662" t="s">
        <v>24</v>
      </c>
      <c r="F10662" t="s">
        <v>41</v>
      </c>
      <c r="G10662">
        <v>78</v>
      </c>
      <c r="H10662">
        <v>87</v>
      </c>
      <c r="I10662" t="str">
        <f>INDEX('DATA - Teams'!$C:$C,MATCH(C10662,'DATA - Teams'!$B:$B,0))</f>
        <v>PMAC</v>
      </c>
    </row>
    <row r="10663" spans="1:9" x14ac:dyDescent="0.2">
      <c r="A10663">
        <v>2019</v>
      </c>
      <c r="B10663">
        <v>18</v>
      </c>
      <c r="C10663" t="s">
        <v>426</v>
      </c>
      <c r="D10663" t="s">
        <v>260</v>
      </c>
      <c r="E10663" t="s">
        <v>24</v>
      </c>
      <c r="F10663" t="s">
        <v>38</v>
      </c>
      <c r="G10663">
        <v>92</v>
      </c>
      <c r="H10663">
        <v>104</v>
      </c>
      <c r="I10663" t="str">
        <f>INDEX('DATA - Teams'!$C:$C,MATCH(C10663,'DATA - Teams'!$B:$B,0))</f>
        <v>PMAC</v>
      </c>
    </row>
    <row r="10664" spans="1:9" x14ac:dyDescent="0.2">
      <c r="A10664">
        <v>2019</v>
      </c>
      <c r="B10664">
        <v>18</v>
      </c>
      <c r="C10664" t="s">
        <v>426</v>
      </c>
      <c r="D10664" t="s">
        <v>356</v>
      </c>
      <c r="E10664" t="s">
        <v>22</v>
      </c>
      <c r="F10664" t="s">
        <v>38</v>
      </c>
      <c r="G10664">
        <v>124</v>
      </c>
      <c r="H10664">
        <v>127</v>
      </c>
      <c r="I10664" t="str">
        <f>INDEX('DATA - Teams'!$C:$C,MATCH(C10664,'DATA - Teams'!$B:$B,0))</f>
        <v>PMAC</v>
      </c>
    </row>
    <row r="10665" spans="1:9" x14ac:dyDescent="0.2">
      <c r="A10665">
        <v>2019</v>
      </c>
      <c r="B10665">
        <v>18</v>
      </c>
      <c r="C10665" t="s">
        <v>426</v>
      </c>
      <c r="D10665" t="s">
        <v>146</v>
      </c>
      <c r="E10665" t="s">
        <v>20</v>
      </c>
      <c r="F10665" t="s">
        <v>52</v>
      </c>
      <c r="G10665">
        <v>81</v>
      </c>
      <c r="H10665">
        <v>80</v>
      </c>
      <c r="I10665" t="str">
        <f>INDEX('DATA - Teams'!$C:$C,MATCH(C10665,'DATA - Teams'!$B:$B,0))</f>
        <v>PMAC</v>
      </c>
    </row>
    <row r="10666" spans="1:9" x14ac:dyDescent="0.2">
      <c r="A10666">
        <v>2019</v>
      </c>
      <c r="B10666">
        <v>18</v>
      </c>
      <c r="C10666" t="s">
        <v>426</v>
      </c>
      <c r="D10666" t="s">
        <v>161</v>
      </c>
      <c r="E10666" t="s">
        <v>36</v>
      </c>
      <c r="F10666" t="s">
        <v>43</v>
      </c>
      <c r="G10666">
        <v>112</v>
      </c>
      <c r="H10666">
        <v>121</v>
      </c>
      <c r="I10666" t="str">
        <f>INDEX('DATA - Teams'!$C:$C,MATCH(C10666,'DATA - Teams'!$B:$B,0))</f>
        <v>PMAC</v>
      </c>
    </row>
    <row r="10667" spans="1:9" x14ac:dyDescent="0.2">
      <c r="A10667">
        <v>2019</v>
      </c>
      <c r="B10667">
        <v>18</v>
      </c>
      <c r="C10667" t="s">
        <v>426</v>
      </c>
      <c r="D10667" t="s">
        <v>165</v>
      </c>
      <c r="E10667" t="s">
        <v>10</v>
      </c>
      <c r="F10667" t="s">
        <v>41</v>
      </c>
      <c r="G10667">
        <v>118</v>
      </c>
      <c r="H10667">
        <v>95</v>
      </c>
      <c r="I10667" t="str">
        <f>INDEX('DATA - Teams'!$C:$C,MATCH(C10667,'DATA - Teams'!$B:$B,0))</f>
        <v>PMAC</v>
      </c>
    </row>
    <row r="10668" spans="1:9" x14ac:dyDescent="0.2">
      <c r="A10668">
        <v>2019</v>
      </c>
      <c r="B10668">
        <v>18</v>
      </c>
      <c r="C10668" t="s">
        <v>426</v>
      </c>
      <c r="D10668" t="s">
        <v>164</v>
      </c>
      <c r="E10668" t="s">
        <v>16</v>
      </c>
      <c r="F10668" t="s">
        <v>59</v>
      </c>
      <c r="G10668">
        <v>73</v>
      </c>
      <c r="H10668">
        <v>0</v>
      </c>
      <c r="I10668" t="str">
        <f>INDEX('DATA - Teams'!$C:$C,MATCH(C10668,'DATA - Teams'!$B:$B,0))</f>
        <v>PMAC</v>
      </c>
    </row>
    <row r="10669" spans="1:9" x14ac:dyDescent="0.2">
      <c r="A10669">
        <v>2019</v>
      </c>
      <c r="B10669">
        <v>18</v>
      </c>
      <c r="C10669" t="s">
        <v>426</v>
      </c>
      <c r="D10669" t="s">
        <v>50</v>
      </c>
      <c r="E10669" t="s">
        <v>32</v>
      </c>
      <c r="F10669" t="s">
        <v>59</v>
      </c>
      <c r="G10669">
        <v>122</v>
      </c>
      <c r="H10669">
        <v>0</v>
      </c>
      <c r="I10669" t="str">
        <f>INDEX('DATA - Teams'!$C:$C,MATCH(C10669,'DATA - Teams'!$B:$B,0))</f>
        <v>PMAC</v>
      </c>
    </row>
    <row r="10670" spans="1:9" x14ac:dyDescent="0.2">
      <c r="A10670">
        <v>2019</v>
      </c>
      <c r="B10670">
        <v>18</v>
      </c>
      <c r="C10670" t="s">
        <v>426</v>
      </c>
      <c r="D10670" t="s">
        <v>122</v>
      </c>
      <c r="E10670" t="s">
        <v>32</v>
      </c>
      <c r="F10670" t="s">
        <v>59</v>
      </c>
      <c r="G10670">
        <v>76</v>
      </c>
      <c r="H10670">
        <v>53</v>
      </c>
      <c r="I10670" t="str">
        <f>INDEX('DATA - Teams'!$C:$C,MATCH(C10670,'DATA - Teams'!$B:$B,0))</f>
        <v>PMAC</v>
      </c>
    </row>
    <row r="10671" spans="1:9" x14ac:dyDescent="0.2">
      <c r="A10671">
        <v>2019</v>
      </c>
      <c r="B10671">
        <v>18</v>
      </c>
      <c r="C10671" t="s">
        <v>426</v>
      </c>
      <c r="D10671" t="s">
        <v>414</v>
      </c>
      <c r="E10671" t="s">
        <v>20</v>
      </c>
      <c r="F10671" t="s">
        <v>59</v>
      </c>
      <c r="G10671">
        <v>82</v>
      </c>
      <c r="H10671">
        <v>0</v>
      </c>
      <c r="I10671" t="str">
        <f>INDEX('DATA - Teams'!$C:$C,MATCH(C10671,'DATA - Teams'!$B:$B,0))</f>
        <v>PMAC</v>
      </c>
    </row>
    <row r="10672" spans="1:9" x14ac:dyDescent="0.2">
      <c r="A10672">
        <v>2019</v>
      </c>
      <c r="B10672">
        <v>18</v>
      </c>
      <c r="C10672" t="s">
        <v>438</v>
      </c>
      <c r="D10672" t="s">
        <v>157</v>
      </c>
      <c r="E10672" t="s">
        <v>33</v>
      </c>
      <c r="F10672" t="s">
        <v>52</v>
      </c>
      <c r="G10672">
        <v>157</v>
      </c>
      <c r="H10672">
        <v>157</v>
      </c>
      <c r="I10672" t="str">
        <f>INDEX('DATA - Teams'!$C:$C,MATCH(C10672,'DATA - Teams'!$B:$B,0))</f>
        <v>KAPPAZ</v>
      </c>
    </row>
    <row r="10673" spans="1:9" x14ac:dyDescent="0.2">
      <c r="A10673">
        <v>2019</v>
      </c>
      <c r="B10673">
        <v>18</v>
      </c>
      <c r="C10673" t="s">
        <v>438</v>
      </c>
      <c r="D10673" t="s">
        <v>246</v>
      </c>
      <c r="E10673" t="s">
        <v>14</v>
      </c>
      <c r="F10673" t="s">
        <v>43</v>
      </c>
      <c r="G10673">
        <v>96</v>
      </c>
      <c r="H10673">
        <v>111</v>
      </c>
      <c r="I10673" t="str">
        <f>INDEX('DATA - Teams'!$C:$C,MATCH(C10673,'DATA - Teams'!$B:$B,0))</f>
        <v>KAPPAZ</v>
      </c>
    </row>
    <row r="10674" spans="1:9" x14ac:dyDescent="0.2">
      <c r="A10674">
        <v>2019</v>
      </c>
      <c r="B10674">
        <v>18</v>
      </c>
      <c r="C10674" t="s">
        <v>438</v>
      </c>
      <c r="D10674" t="s">
        <v>68</v>
      </c>
      <c r="E10674" t="s">
        <v>14</v>
      </c>
      <c r="F10674" t="s">
        <v>38</v>
      </c>
      <c r="G10674">
        <v>80</v>
      </c>
      <c r="H10674">
        <v>68</v>
      </c>
      <c r="I10674" t="str">
        <f>INDEX('DATA - Teams'!$C:$C,MATCH(C10674,'DATA - Teams'!$B:$B,0))</f>
        <v>KAPPAZ</v>
      </c>
    </row>
    <row r="10675" spans="1:9" x14ac:dyDescent="0.2">
      <c r="A10675">
        <v>2019</v>
      </c>
      <c r="B10675">
        <v>18</v>
      </c>
      <c r="C10675" t="s">
        <v>438</v>
      </c>
      <c r="D10675" t="s">
        <v>1019</v>
      </c>
      <c r="E10675" t="s">
        <v>28</v>
      </c>
      <c r="F10675" t="s">
        <v>43</v>
      </c>
      <c r="G10675">
        <v>84</v>
      </c>
      <c r="H10675">
        <v>44</v>
      </c>
      <c r="I10675" t="str">
        <f>INDEX('DATA - Teams'!$C:$C,MATCH(C10675,'DATA - Teams'!$B:$B,0))</f>
        <v>KAPPAZ</v>
      </c>
    </row>
    <row r="10676" spans="1:9" x14ac:dyDescent="0.2">
      <c r="A10676">
        <v>2019</v>
      </c>
      <c r="B10676">
        <v>18</v>
      </c>
      <c r="C10676" t="s">
        <v>438</v>
      </c>
      <c r="D10676" t="s">
        <v>141</v>
      </c>
      <c r="E10676" t="s">
        <v>28</v>
      </c>
      <c r="F10676" t="s">
        <v>43</v>
      </c>
      <c r="G10676">
        <v>95</v>
      </c>
      <c r="H10676">
        <v>73</v>
      </c>
      <c r="I10676" t="str">
        <f>INDEX('DATA - Teams'!$C:$C,MATCH(C10676,'DATA - Teams'!$B:$B,0))</f>
        <v>KAPPAZ</v>
      </c>
    </row>
    <row r="10677" spans="1:9" x14ac:dyDescent="0.2">
      <c r="A10677">
        <v>2019</v>
      </c>
      <c r="B10677">
        <v>18</v>
      </c>
      <c r="C10677" t="s">
        <v>438</v>
      </c>
      <c r="D10677" t="s">
        <v>437</v>
      </c>
      <c r="E10677" t="s">
        <v>27</v>
      </c>
      <c r="F10677" t="s">
        <v>41</v>
      </c>
      <c r="G10677">
        <v>80</v>
      </c>
      <c r="H10677">
        <v>80</v>
      </c>
      <c r="I10677" t="str">
        <f>INDEX('DATA - Teams'!$C:$C,MATCH(C10677,'DATA - Teams'!$B:$B,0))</f>
        <v>KAPPAZ</v>
      </c>
    </row>
    <row r="10678" spans="1:9" x14ac:dyDescent="0.2">
      <c r="A10678">
        <v>2019</v>
      </c>
      <c r="B10678">
        <v>18</v>
      </c>
      <c r="C10678" t="s">
        <v>438</v>
      </c>
      <c r="D10678" t="s">
        <v>251</v>
      </c>
      <c r="E10678" t="s">
        <v>13</v>
      </c>
      <c r="F10678" t="s">
        <v>41</v>
      </c>
      <c r="G10678">
        <v>126</v>
      </c>
      <c r="H10678">
        <v>114</v>
      </c>
      <c r="I10678" t="str">
        <f>INDEX('DATA - Teams'!$C:$C,MATCH(C10678,'DATA - Teams'!$B:$B,0))</f>
        <v>KAPPAZ</v>
      </c>
    </row>
    <row r="10679" spans="1:9" x14ac:dyDescent="0.2">
      <c r="A10679">
        <v>2019</v>
      </c>
      <c r="B10679">
        <v>18</v>
      </c>
      <c r="C10679" t="s">
        <v>438</v>
      </c>
      <c r="D10679" t="s">
        <v>189</v>
      </c>
      <c r="E10679" t="s">
        <v>35</v>
      </c>
      <c r="F10679" t="s">
        <v>43</v>
      </c>
      <c r="G10679">
        <v>73</v>
      </c>
      <c r="H10679">
        <v>67</v>
      </c>
      <c r="I10679" t="str">
        <f>INDEX('DATA - Teams'!$C:$C,MATCH(C10679,'DATA - Teams'!$B:$B,0))</f>
        <v>KAPPAZ</v>
      </c>
    </row>
    <row r="10680" spans="1:9" x14ac:dyDescent="0.2">
      <c r="A10680">
        <v>2019</v>
      </c>
      <c r="B10680">
        <v>18</v>
      </c>
      <c r="C10680" t="s">
        <v>438</v>
      </c>
      <c r="D10680" t="s">
        <v>74</v>
      </c>
      <c r="E10680" t="s">
        <v>35</v>
      </c>
      <c r="F10680" t="s">
        <v>41</v>
      </c>
      <c r="G10680">
        <v>88</v>
      </c>
      <c r="H10680">
        <v>79</v>
      </c>
      <c r="I10680" t="str">
        <f>INDEX('DATA - Teams'!$C:$C,MATCH(C10680,'DATA - Teams'!$B:$B,0))</f>
        <v>KAPPAZ</v>
      </c>
    </row>
    <row r="10681" spans="1:9" x14ac:dyDescent="0.2">
      <c r="A10681">
        <v>2019</v>
      </c>
      <c r="B10681">
        <v>18</v>
      </c>
      <c r="C10681" t="s">
        <v>438</v>
      </c>
      <c r="D10681" t="s">
        <v>65</v>
      </c>
      <c r="E10681" t="s">
        <v>35</v>
      </c>
      <c r="F10681" t="s">
        <v>41</v>
      </c>
      <c r="G10681">
        <v>74</v>
      </c>
      <c r="H10681">
        <v>70</v>
      </c>
      <c r="I10681" t="str">
        <f>INDEX('DATA - Teams'!$C:$C,MATCH(C10681,'DATA - Teams'!$B:$B,0))</f>
        <v>KAPPAZ</v>
      </c>
    </row>
    <row r="10682" spans="1:9" x14ac:dyDescent="0.2">
      <c r="A10682">
        <v>2019</v>
      </c>
      <c r="B10682">
        <v>18</v>
      </c>
      <c r="C10682" t="s">
        <v>438</v>
      </c>
      <c r="D10682" t="s">
        <v>180</v>
      </c>
      <c r="E10682" t="s">
        <v>16</v>
      </c>
      <c r="F10682" t="s">
        <v>38</v>
      </c>
      <c r="G10682">
        <v>102</v>
      </c>
      <c r="H10682">
        <v>85</v>
      </c>
      <c r="I10682" t="str">
        <f>INDEX('DATA - Teams'!$C:$C,MATCH(C10682,'DATA - Teams'!$B:$B,0))</f>
        <v>KAPPAZ</v>
      </c>
    </row>
    <row r="10683" spans="1:9" x14ac:dyDescent="0.2">
      <c r="A10683">
        <v>2019</v>
      </c>
      <c r="B10683">
        <v>18</v>
      </c>
      <c r="C10683" t="s">
        <v>438</v>
      </c>
      <c r="D10683" t="s">
        <v>53</v>
      </c>
      <c r="E10683" t="s">
        <v>24</v>
      </c>
      <c r="F10683" t="s">
        <v>38</v>
      </c>
      <c r="G10683">
        <v>82</v>
      </c>
      <c r="H10683">
        <v>104</v>
      </c>
      <c r="I10683" t="str">
        <f>INDEX('DATA - Teams'!$C:$C,MATCH(C10683,'DATA - Teams'!$B:$B,0))</f>
        <v>KAPPAZ</v>
      </c>
    </row>
    <row r="10684" spans="1:9" x14ac:dyDescent="0.2">
      <c r="A10684">
        <v>2019</v>
      </c>
      <c r="B10684">
        <v>18</v>
      </c>
      <c r="C10684" t="s">
        <v>438</v>
      </c>
      <c r="D10684" t="s">
        <v>298</v>
      </c>
      <c r="E10684" t="s">
        <v>22</v>
      </c>
      <c r="F10684" t="s">
        <v>38</v>
      </c>
      <c r="G10684">
        <v>104</v>
      </c>
      <c r="H10684">
        <v>68</v>
      </c>
      <c r="I10684" t="str">
        <f>INDEX('DATA - Teams'!$C:$C,MATCH(C10684,'DATA - Teams'!$B:$B,0))</f>
        <v>KAPPAZ</v>
      </c>
    </row>
    <row r="10685" spans="1:9" x14ac:dyDescent="0.2">
      <c r="A10685">
        <v>2019</v>
      </c>
      <c r="B10685">
        <v>18</v>
      </c>
      <c r="C10685" t="s">
        <v>438</v>
      </c>
      <c r="D10685" t="s">
        <v>61</v>
      </c>
      <c r="E10685" t="s">
        <v>20</v>
      </c>
      <c r="F10685" t="s">
        <v>41</v>
      </c>
      <c r="G10685">
        <v>106</v>
      </c>
      <c r="H10685">
        <v>123</v>
      </c>
      <c r="I10685" t="str">
        <f>INDEX('DATA - Teams'!$C:$C,MATCH(C10685,'DATA - Teams'!$B:$B,0))</f>
        <v>KAPPAZ</v>
      </c>
    </row>
    <row r="10686" spans="1:9" x14ac:dyDescent="0.2">
      <c r="A10686">
        <v>2019</v>
      </c>
      <c r="B10686">
        <v>18</v>
      </c>
      <c r="C10686" t="s">
        <v>438</v>
      </c>
      <c r="D10686" t="s">
        <v>347</v>
      </c>
      <c r="E10686" t="s">
        <v>20</v>
      </c>
      <c r="F10686" t="s">
        <v>43</v>
      </c>
      <c r="G10686">
        <v>94</v>
      </c>
      <c r="H10686">
        <v>79</v>
      </c>
      <c r="I10686" t="str">
        <f>INDEX('DATA - Teams'!$C:$C,MATCH(C10686,'DATA - Teams'!$B:$B,0))</f>
        <v>KAPPAZ</v>
      </c>
    </row>
    <row r="10687" spans="1:9" x14ac:dyDescent="0.2">
      <c r="A10687">
        <v>2019</v>
      </c>
      <c r="B10687">
        <v>18</v>
      </c>
      <c r="C10687" t="s">
        <v>438</v>
      </c>
      <c r="D10687" t="s">
        <v>1064</v>
      </c>
      <c r="E10687" t="s">
        <v>36</v>
      </c>
      <c r="F10687" t="s">
        <v>41</v>
      </c>
      <c r="G10687">
        <v>105</v>
      </c>
      <c r="H10687">
        <v>87</v>
      </c>
      <c r="I10687" t="str">
        <f>INDEX('DATA - Teams'!$C:$C,MATCH(C10687,'DATA - Teams'!$B:$B,0))</f>
        <v>KAPPAZ</v>
      </c>
    </row>
    <row r="10688" spans="1:9" x14ac:dyDescent="0.2">
      <c r="A10688">
        <v>2019</v>
      </c>
      <c r="B10688">
        <v>18</v>
      </c>
      <c r="C10688" t="s">
        <v>438</v>
      </c>
      <c r="D10688" t="s">
        <v>46</v>
      </c>
      <c r="E10688" t="s">
        <v>10</v>
      </c>
      <c r="F10688" t="s">
        <v>41</v>
      </c>
      <c r="G10688">
        <v>110</v>
      </c>
      <c r="H10688">
        <v>86</v>
      </c>
      <c r="I10688" t="str">
        <f>INDEX('DATA - Teams'!$C:$C,MATCH(C10688,'DATA - Teams'!$B:$B,0))</f>
        <v>KAPPAZ</v>
      </c>
    </row>
    <row r="10689" spans="1:9" x14ac:dyDescent="0.2">
      <c r="A10689">
        <v>2019</v>
      </c>
      <c r="B10689">
        <v>18</v>
      </c>
      <c r="C10689" t="s">
        <v>438</v>
      </c>
      <c r="D10689" t="s">
        <v>1335</v>
      </c>
      <c r="E10689" t="s">
        <v>31</v>
      </c>
      <c r="F10689" t="s">
        <v>38</v>
      </c>
      <c r="G10689">
        <v>81</v>
      </c>
      <c r="H10689">
        <v>105</v>
      </c>
      <c r="I10689" t="str">
        <f>INDEX('DATA - Teams'!$C:$C,MATCH(C10689,'DATA - Teams'!$B:$B,0))</f>
        <v>KAPPAZ</v>
      </c>
    </row>
    <row r="10690" spans="1:9" x14ac:dyDescent="0.2">
      <c r="A10690">
        <v>2019</v>
      </c>
      <c r="B10690">
        <v>18</v>
      </c>
      <c r="C10690" t="s">
        <v>438</v>
      </c>
      <c r="D10690" t="s">
        <v>358</v>
      </c>
      <c r="E10690" t="s">
        <v>21</v>
      </c>
      <c r="F10690" t="s">
        <v>59</v>
      </c>
      <c r="G10690">
        <v>78</v>
      </c>
      <c r="H10690">
        <v>60</v>
      </c>
      <c r="I10690" t="str">
        <f>INDEX('DATA - Teams'!$C:$C,MATCH(C10690,'DATA - Teams'!$B:$B,0))</f>
        <v>KAPPAZ</v>
      </c>
    </row>
    <row r="10691" spans="1:9" x14ac:dyDescent="0.2">
      <c r="A10691">
        <v>2019</v>
      </c>
      <c r="B10691">
        <v>18</v>
      </c>
      <c r="C10691" t="s">
        <v>438</v>
      </c>
      <c r="D10691" t="s">
        <v>419</v>
      </c>
      <c r="E10691" t="s">
        <v>23</v>
      </c>
      <c r="F10691" t="s">
        <v>59</v>
      </c>
      <c r="G10691">
        <v>90</v>
      </c>
      <c r="H10691">
        <v>95</v>
      </c>
      <c r="I10691" t="str">
        <f>INDEX('DATA - Teams'!$C:$C,MATCH(C10691,'DATA - Teams'!$B:$B,0))</f>
        <v>KAPPAZ</v>
      </c>
    </row>
    <row r="10692" spans="1:9" x14ac:dyDescent="0.2">
      <c r="A10692">
        <v>2019</v>
      </c>
      <c r="B10692">
        <v>18</v>
      </c>
      <c r="C10692" t="s">
        <v>438</v>
      </c>
      <c r="D10692" t="s">
        <v>350</v>
      </c>
      <c r="E10692" t="s">
        <v>17</v>
      </c>
      <c r="F10692" t="s">
        <v>59</v>
      </c>
      <c r="G10692">
        <v>73</v>
      </c>
      <c r="H10692">
        <v>59</v>
      </c>
      <c r="I10692" t="str">
        <f>INDEX('DATA - Teams'!$C:$C,MATCH(C10692,'DATA - Teams'!$B:$B,0))</f>
        <v>KAPPAZ</v>
      </c>
    </row>
    <row r="10693" spans="1:9" x14ac:dyDescent="0.2">
      <c r="A10693">
        <v>2019</v>
      </c>
      <c r="B10693">
        <v>18</v>
      </c>
      <c r="C10693" t="s">
        <v>438</v>
      </c>
      <c r="D10693" t="s">
        <v>220</v>
      </c>
      <c r="E10693" t="s">
        <v>24</v>
      </c>
      <c r="F10693" t="s">
        <v>59</v>
      </c>
      <c r="G10693">
        <v>89</v>
      </c>
      <c r="H10693">
        <v>84</v>
      </c>
      <c r="I10693" t="str">
        <f>INDEX('DATA - Teams'!$C:$C,MATCH(C10693,'DATA - Teams'!$B:$B,0))</f>
        <v>KAPPAZ</v>
      </c>
    </row>
    <row r="10694" spans="1:9" x14ac:dyDescent="0.2">
      <c r="A10694">
        <v>2019</v>
      </c>
      <c r="B10694">
        <v>18</v>
      </c>
      <c r="C10694" t="s">
        <v>7</v>
      </c>
      <c r="D10694" t="s">
        <v>445</v>
      </c>
      <c r="E10694" t="s">
        <v>18</v>
      </c>
      <c r="F10694" t="s">
        <v>41</v>
      </c>
      <c r="G10694">
        <v>106</v>
      </c>
      <c r="H10694">
        <v>83</v>
      </c>
      <c r="I10694" t="str">
        <f>INDEX('DATA - Teams'!$C:$C,MATCH(C10694,'DATA - Teams'!$B:$B,0))</f>
        <v>JMERC</v>
      </c>
    </row>
    <row r="10695" spans="1:9" x14ac:dyDescent="0.2">
      <c r="A10695">
        <v>2019</v>
      </c>
      <c r="B10695">
        <v>18</v>
      </c>
      <c r="C10695" t="s">
        <v>7</v>
      </c>
      <c r="D10695" t="s">
        <v>336</v>
      </c>
      <c r="E10695" t="s">
        <v>18</v>
      </c>
      <c r="F10695" t="s">
        <v>38</v>
      </c>
      <c r="G10695">
        <v>87</v>
      </c>
      <c r="H10695">
        <v>69</v>
      </c>
      <c r="I10695" t="str">
        <f>INDEX('DATA - Teams'!$C:$C,MATCH(C10695,'DATA - Teams'!$B:$B,0))</f>
        <v>JMERC</v>
      </c>
    </row>
    <row r="10696" spans="1:9" x14ac:dyDescent="0.2">
      <c r="A10696">
        <v>2019</v>
      </c>
      <c r="B10696">
        <v>18</v>
      </c>
      <c r="C10696" t="s">
        <v>7</v>
      </c>
      <c r="D10696" t="s">
        <v>216</v>
      </c>
      <c r="E10696" t="s">
        <v>21</v>
      </c>
      <c r="F10696" t="s">
        <v>52</v>
      </c>
      <c r="G10696">
        <v>101</v>
      </c>
      <c r="H10696">
        <v>126</v>
      </c>
      <c r="I10696" t="str">
        <f>INDEX('DATA - Teams'!$C:$C,MATCH(C10696,'DATA - Teams'!$B:$B,0))</f>
        <v>JMERC</v>
      </c>
    </row>
    <row r="10697" spans="1:9" x14ac:dyDescent="0.2">
      <c r="A10697">
        <v>2019</v>
      </c>
      <c r="B10697">
        <v>18</v>
      </c>
      <c r="C10697" t="s">
        <v>7</v>
      </c>
      <c r="D10697" t="s">
        <v>281</v>
      </c>
      <c r="E10697" t="s">
        <v>21</v>
      </c>
      <c r="F10697" t="s">
        <v>38</v>
      </c>
      <c r="G10697">
        <v>72</v>
      </c>
      <c r="H10697">
        <v>81</v>
      </c>
      <c r="I10697" t="str">
        <f>INDEX('DATA - Teams'!$C:$C,MATCH(C10697,'DATA - Teams'!$B:$B,0))</f>
        <v>JMERC</v>
      </c>
    </row>
    <row r="10698" spans="1:9" x14ac:dyDescent="0.2">
      <c r="A10698">
        <v>2019</v>
      </c>
      <c r="B10698">
        <v>18</v>
      </c>
      <c r="C10698" t="s">
        <v>7</v>
      </c>
      <c r="D10698" t="s">
        <v>248</v>
      </c>
      <c r="E10698" t="s">
        <v>28</v>
      </c>
      <c r="F10698" t="s">
        <v>43</v>
      </c>
      <c r="G10698">
        <v>102</v>
      </c>
      <c r="H10698">
        <v>127</v>
      </c>
      <c r="I10698" t="str">
        <f>INDEX('DATA - Teams'!$C:$C,MATCH(C10698,'DATA - Teams'!$B:$B,0))</f>
        <v>JMERC</v>
      </c>
    </row>
    <row r="10699" spans="1:9" x14ac:dyDescent="0.2">
      <c r="A10699">
        <v>2019</v>
      </c>
      <c r="B10699">
        <v>18</v>
      </c>
      <c r="C10699" t="s">
        <v>7</v>
      </c>
      <c r="D10699" t="s">
        <v>306</v>
      </c>
      <c r="E10699" t="s">
        <v>28</v>
      </c>
      <c r="F10699" t="s">
        <v>41</v>
      </c>
      <c r="G10699">
        <v>103</v>
      </c>
      <c r="H10699">
        <v>90</v>
      </c>
      <c r="I10699" t="str">
        <f>INDEX('DATA - Teams'!$C:$C,MATCH(C10699,'DATA - Teams'!$B:$B,0))</f>
        <v>JMERC</v>
      </c>
    </row>
    <row r="10700" spans="1:9" x14ac:dyDescent="0.2">
      <c r="A10700">
        <v>2019</v>
      </c>
      <c r="B10700">
        <v>18</v>
      </c>
      <c r="C10700" t="s">
        <v>7</v>
      </c>
      <c r="D10700" t="s">
        <v>138</v>
      </c>
      <c r="E10700" t="s">
        <v>28</v>
      </c>
      <c r="F10700" t="s">
        <v>41</v>
      </c>
      <c r="G10700">
        <v>87</v>
      </c>
      <c r="H10700">
        <v>60</v>
      </c>
      <c r="I10700" t="str">
        <f>INDEX('DATA - Teams'!$C:$C,MATCH(C10700,'DATA - Teams'!$B:$B,0))</f>
        <v>JMERC</v>
      </c>
    </row>
    <row r="10701" spans="1:9" x14ac:dyDescent="0.2">
      <c r="A10701">
        <v>2019</v>
      </c>
      <c r="B10701">
        <v>18</v>
      </c>
      <c r="C10701" t="s">
        <v>7</v>
      </c>
      <c r="D10701" t="s">
        <v>134</v>
      </c>
      <c r="E10701" t="s">
        <v>27</v>
      </c>
      <c r="F10701" t="s">
        <v>43</v>
      </c>
      <c r="G10701">
        <v>104</v>
      </c>
      <c r="H10701">
        <v>87</v>
      </c>
      <c r="I10701" t="str">
        <f>INDEX('DATA - Teams'!$C:$C,MATCH(C10701,'DATA - Teams'!$B:$B,0))</f>
        <v>JMERC</v>
      </c>
    </row>
    <row r="10702" spans="1:9" x14ac:dyDescent="0.2">
      <c r="A10702">
        <v>2019</v>
      </c>
      <c r="B10702">
        <v>18</v>
      </c>
      <c r="C10702" t="s">
        <v>7</v>
      </c>
      <c r="D10702" t="s">
        <v>130</v>
      </c>
      <c r="E10702" t="s">
        <v>23</v>
      </c>
      <c r="F10702" t="s">
        <v>43</v>
      </c>
      <c r="G10702">
        <v>94</v>
      </c>
      <c r="H10702">
        <v>74</v>
      </c>
      <c r="I10702" t="str">
        <f>INDEX('DATA - Teams'!$C:$C,MATCH(C10702,'DATA - Teams'!$B:$B,0))</f>
        <v>JMERC</v>
      </c>
    </row>
    <row r="10703" spans="1:9" x14ac:dyDescent="0.2">
      <c r="A10703">
        <v>2019</v>
      </c>
      <c r="B10703">
        <v>18</v>
      </c>
      <c r="C10703" t="s">
        <v>7</v>
      </c>
      <c r="D10703" t="s">
        <v>328</v>
      </c>
      <c r="E10703" t="s">
        <v>23</v>
      </c>
      <c r="F10703" t="s">
        <v>41</v>
      </c>
      <c r="G10703">
        <v>84</v>
      </c>
      <c r="H10703">
        <v>98</v>
      </c>
      <c r="I10703" t="str">
        <f>INDEX('DATA - Teams'!$C:$C,MATCH(C10703,'DATA - Teams'!$B:$B,0))</f>
        <v>JMERC</v>
      </c>
    </row>
    <row r="10704" spans="1:9" x14ac:dyDescent="0.2">
      <c r="A10704">
        <v>2019</v>
      </c>
      <c r="B10704">
        <v>18</v>
      </c>
      <c r="C10704" t="s">
        <v>7</v>
      </c>
      <c r="D10704" t="s">
        <v>179</v>
      </c>
      <c r="E10704" t="s">
        <v>35</v>
      </c>
      <c r="F10704" t="s">
        <v>38</v>
      </c>
      <c r="G10704">
        <v>102</v>
      </c>
      <c r="H10704">
        <v>113</v>
      </c>
      <c r="I10704" t="str">
        <f>INDEX('DATA - Teams'!$C:$C,MATCH(C10704,'DATA - Teams'!$B:$B,0))</f>
        <v>JMERC</v>
      </c>
    </row>
    <row r="10705" spans="1:9" x14ac:dyDescent="0.2">
      <c r="A10705">
        <v>2019</v>
      </c>
      <c r="B10705">
        <v>18</v>
      </c>
      <c r="C10705" t="s">
        <v>7</v>
      </c>
      <c r="D10705" t="s">
        <v>258</v>
      </c>
      <c r="E10705" t="s">
        <v>24</v>
      </c>
      <c r="F10705" t="s">
        <v>41</v>
      </c>
      <c r="G10705">
        <v>83</v>
      </c>
      <c r="H10705">
        <v>65</v>
      </c>
      <c r="I10705" t="str">
        <f>INDEX('DATA - Teams'!$C:$C,MATCH(C10705,'DATA - Teams'!$B:$B,0))</f>
        <v>JMERC</v>
      </c>
    </row>
    <row r="10706" spans="1:9" x14ac:dyDescent="0.2">
      <c r="A10706">
        <v>2019</v>
      </c>
      <c r="B10706">
        <v>18</v>
      </c>
      <c r="C10706" t="s">
        <v>7</v>
      </c>
      <c r="D10706" t="s">
        <v>39</v>
      </c>
      <c r="E10706" t="s">
        <v>22</v>
      </c>
      <c r="F10706" t="s">
        <v>41</v>
      </c>
      <c r="G10706">
        <v>130</v>
      </c>
      <c r="H10706">
        <v>120</v>
      </c>
      <c r="I10706" t="str">
        <f>INDEX('DATA - Teams'!$C:$C,MATCH(C10706,'DATA - Teams'!$B:$B,0))</f>
        <v>JMERC</v>
      </c>
    </row>
    <row r="10707" spans="1:9" x14ac:dyDescent="0.2">
      <c r="A10707">
        <v>2019</v>
      </c>
      <c r="B10707">
        <v>18</v>
      </c>
      <c r="C10707" t="s">
        <v>7</v>
      </c>
      <c r="D10707" t="s">
        <v>169</v>
      </c>
      <c r="E10707" t="s">
        <v>22</v>
      </c>
      <c r="F10707" t="s">
        <v>43</v>
      </c>
      <c r="G10707">
        <v>74</v>
      </c>
      <c r="H10707">
        <v>66</v>
      </c>
      <c r="I10707" t="str">
        <f>INDEX('DATA - Teams'!$C:$C,MATCH(C10707,'DATA - Teams'!$B:$B,0))</f>
        <v>JMERC</v>
      </c>
    </row>
    <row r="10708" spans="1:9" x14ac:dyDescent="0.2">
      <c r="A10708">
        <v>2019</v>
      </c>
      <c r="B10708">
        <v>18</v>
      </c>
      <c r="C10708" t="s">
        <v>7</v>
      </c>
      <c r="D10708" t="s">
        <v>1363</v>
      </c>
      <c r="E10708" t="s">
        <v>22</v>
      </c>
      <c r="F10708" t="s">
        <v>38</v>
      </c>
      <c r="G10708">
        <v>63</v>
      </c>
      <c r="H10708">
        <v>55</v>
      </c>
      <c r="I10708" t="str">
        <f>INDEX('DATA - Teams'!$C:$C,MATCH(C10708,'DATA - Teams'!$B:$B,0))</f>
        <v>JMERC</v>
      </c>
    </row>
    <row r="10709" spans="1:9" x14ac:dyDescent="0.2">
      <c r="A10709">
        <v>2019</v>
      </c>
      <c r="B10709">
        <v>18</v>
      </c>
      <c r="C10709" t="s">
        <v>7</v>
      </c>
      <c r="D10709" t="s">
        <v>302</v>
      </c>
      <c r="E10709" t="s">
        <v>36</v>
      </c>
      <c r="F10709" t="s">
        <v>41</v>
      </c>
      <c r="G10709">
        <v>98</v>
      </c>
      <c r="H10709">
        <v>105</v>
      </c>
      <c r="I10709" t="str">
        <f>INDEX('DATA - Teams'!$C:$C,MATCH(C10709,'DATA - Teams'!$B:$B,0))</f>
        <v>JMERC</v>
      </c>
    </row>
    <row r="10710" spans="1:9" x14ac:dyDescent="0.2">
      <c r="A10710">
        <v>2019</v>
      </c>
      <c r="B10710">
        <v>18</v>
      </c>
      <c r="C10710" t="s">
        <v>7</v>
      </c>
      <c r="D10710" t="s">
        <v>44</v>
      </c>
      <c r="E10710" t="s">
        <v>36</v>
      </c>
      <c r="F10710" t="s">
        <v>43</v>
      </c>
      <c r="G10710">
        <v>94</v>
      </c>
      <c r="H10710">
        <v>90</v>
      </c>
      <c r="I10710" t="str">
        <f>INDEX('DATA - Teams'!$C:$C,MATCH(C10710,'DATA - Teams'!$B:$B,0))</f>
        <v>JMERC</v>
      </c>
    </row>
    <row r="10711" spans="1:9" x14ac:dyDescent="0.2">
      <c r="A10711">
        <v>2019</v>
      </c>
      <c r="B10711">
        <v>18</v>
      </c>
      <c r="C10711" t="s">
        <v>7</v>
      </c>
      <c r="D10711" t="s">
        <v>291</v>
      </c>
      <c r="E10711" t="s">
        <v>36</v>
      </c>
      <c r="F10711" t="s">
        <v>38</v>
      </c>
      <c r="G10711">
        <v>93</v>
      </c>
      <c r="H10711">
        <v>85</v>
      </c>
      <c r="I10711" t="str">
        <f>INDEX('DATA - Teams'!$C:$C,MATCH(C10711,'DATA - Teams'!$B:$B,0))</f>
        <v>JMERC</v>
      </c>
    </row>
    <row r="10712" spans="1:9" x14ac:dyDescent="0.2">
      <c r="A10712">
        <v>2019</v>
      </c>
      <c r="B10712">
        <v>18</v>
      </c>
      <c r="C10712" t="s">
        <v>7</v>
      </c>
      <c r="D10712" t="s">
        <v>62</v>
      </c>
      <c r="E10712" t="s">
        <v>23</v>
      </c>
      <c r="F10712" t="s">
        <v>59</v>
      </c>
      <c r="G10712">
        <v>61</v>
      </c>
      <c r="H10712">
        <v>52</v>
      </c>
      <c r="I10712" t="str">
        <f>INDEX('DATA - Teams'!$C:$C,MATCH(C10712,'DATA - Teams'!$B:$B,0))</f>
        <v>JMERC</v>
      </c>
    </row>
    <row r="10713" spans="1:9" x14ac:dyDescent="0.2">
      <c r="A10713">
        <v>2019</v>
      </c>
      <c r="B10713">
        <v>18</v>
      </c>
      <c r="C10713" t="s">
        <v>7</v>
      </c>
      <c r="D10713" t="s">
        <v>388</v>
      </c>
      <c r="E10713" t="s">
        <v>23</v>
      </c>
      <c r="F10713" t="s">
        <v>59</v>
      </c>
      <c r="G10713">
        <v>72</v>
      </c>
      <c r="H10713">
        <v>77</v>
      </c>
      <c r="I10713" t="str">
        <f>INDEX('DATA - Teams'!$C:$C,MATCH(C10713,'DATA - Teams'!$B:$B,0))</f>
        <v>JMERC</v>
      </c>
    </row>
    <row r="10714" spans="1:9" x14ac:dyDescent="0.2">
      <c r="A10714">
        <v>2019</v>
      </c>
      <c r="B10714">
        <v>18</v>
      </c>
      <c r="C10714" t="s">
        <v>7</v>
      </c>
      <c r="D10714" t="s">
        <v>129</v>
      </c>
      <c r="E10714" t="s">
        <v>20</v>
      </c>
      <c r="F10714" t="s">
        <v>59</v>
      </c>
      <c r="G10714">
        <v>74</v>
      </c>
      <c r="H10714">
        <v>0</v>
      </c>
      <c r="I10714" t="str">
        <f>INDEX('DATA - Teams'!$C:$C,MATCH(C10714,'DATA - Teams'!$B:$B,0))</f>
        <v>JMERC</v>
      </c>
    </row>
    <row r="10715" spans="1:9" x14ac:dyDescent="0.2">
      <c r="A10715">
        <v>2019</v>
      </c>
      <c r="B10715">
        <v>18</v>
      </c>
      <c r="C10715" t="s">
        <v>7</v>
      </c>
      <c r="D10715" t="s">
        <v>178</v>
      </c>
      <c r="E10715" t="s">
        <v>31</v>
      </c>
      <c r="F10715" t="s">
        <v>59</v>
      </c>
      <c r="G10715">
        <v>98</v>
      </c>
      <c r="H10715">
        <v>0</v>
      </c>
      <c r="I10715" t="str">
        <f>INDEX('DATA - Teams'!$C:$C,MATCH(C10715,'DATA - Teams'!$B:$B,0))</f>
        <v>JMERC</v>
      </c>
    </row>
    <row r="10716" spans="1:9" x14ac:dyDescent="0.2">
      <c r="A10716">
        <v>2019</v>
      </c>
      <c r="B10716">
        <v>18</v>
      </c>
      <c r="C10716" t="s">
        <v>434</v>
      </c>
      <c r="D10716" t="s">
        <v>387</v>
      </c>
      <c r="E10716" t="s">
        <v>33</v>
      </c>
      <c r="F10716" t="s">
        <v>41</v>
      </c>
      <c r="G10716">
        <v>97</v>
      </c>
      <c r="H10716">
        <v>66</v>
      </c>
      <c r="I10716" t="str">
        <f>INDEX('DATA - Teams'!$C:$C,MATCH(C10716,'DATA - Teams'!$B:$B,0))</f>
        <v>CHIEF</v>
      </c>
    </row>
    <row r="10717" spans="1:9" x14ac:dyDescent="0.2">
      <c r="A10717">
        <v>2019</v>
      </c>
      <c r="B10717">
        <v>18</v>
      </c>
      <c r="C10717" t="s">
        <v>434</v>
      </c>
      <c r="D10717" t="s">
        <v>98</v>
      </c>
      <c r="E10717" t="s">
        <v>14</v>
      </c>
      <c r="F10717" t="s">
        <v>43</v>
      </c>
      <c r="G10717">
        <v>84</v>
      </c>
      <c r="H10717">
        <v>68</v>
      </c>
      <c r="I10717" t="str">
        <f>INDEX('DATA - Teams'!$C:$C,MATCH(C10717,'DATA - Teams'!$B:$B,0))</f>
        <v>CHIEF</v>
      </c>
    </row>
    <row r="10718" spans="1:9" x14ac:dyDescent="0.2">
      <c r="A10718">
        <v>2019</v>
      </c>
      <c r="B10718">
        <v>18</v>
      </c>
      <c r="C10718" t="s">
        <v>434</v>
      </c>
      <c r="D10718" t="s">
        <v>304</v>
      </c>
      <c r="E10718" t="s">
        <v>14</v>
      </c>
      <c r="F10718" t="s">
        <v>38</v>
      </c>
      <c r="G10718">
        <v>66</v>
      </c>
      <c r="H10718">
        <v>75</v>
      </c>
      <c r="I10718" t="str">
        <f>INDEX('DATA - Teams'!$C:$C,MATCH(C10718,'DATA - Teams'!$B:$B,0))</f>
        <v>CHIEF</v>
      </c>
    </row>
    <row r="10719" spans="1:9" x14ac:dyDescent="0.2">
      <c r="A10719">
        <v>2019</v>
      </c>
      <c r="B10719">
        <v>18</v>
      </c>
      <c r="C10719" t="s">
        <v>434</v>
      </c>
      <c r="D10719" t="s">
        <v>352</v>
      </c>
      <c r="E10719" t="s">
        <v>18</v>
      </c>
      <c r="F10719" t="s">
        <v>43</v>
      </c>
      <c r="G10719">
        <v>79</v>
      </c>
      <c r="H10719">
        <v>56</v>
      </c>
      <c r="I10719" t="str">
        <f>INDEX('DATA - Teams'!$C:$C,MATCH(C10719,'DATA - Teams'!$B:$B,0))</f>
        <v>CHIEF</v>
      </c>
    </row>
    <row r="10720" spans="1:9" x14ac:dyDescent="0.2">
      <c r="A10720">
        <v>2019</v>
      </c>
      <c r="B10720">
        <v>18</v>
      </c>
      <c r="C10720" t="s">
        <v>434</v>
      </c>
      <c r="D10720" t="s">
        <v>274</v>
      </c>
      <c r="E10720" t="s">
        <v>18</v>
      </c>
      <c r="F10720" t="s">
        <v>52</v>
      </c>
      <c r="G10720">
        <v>106</v>
      </c>
      <c r="H10720">
        <v>108</v>
      </c>
      <c r="I10720" t="str">
        <f>INDEX('DATA - Teams'!$C:$C,MATCH(C10720,'DATA - Teams'!$B:$B,0))</f>
        <v>CHIEF</v>
      </c>
    </row>
    <row r="10721" spans="1:9" x14ac:dyDescent="0.2">
      <c r="A10721">
        <v>2019</v>
      </c>
      <c r="B10721">
        <v>18</v>
      </c>
      <c r="C10721" t="s">
        <v>434</v>
      </c>
      <c r="D10721" t="s">
        <v>383</v>
      </c>
      <c r="E10721" t="s">
        <v>27</v>
      </c>
      <c r="F10721" t="s">
        <v>38</v>
      </c>
      <c r="G10721">
        <v>84</v>
      </c>
      <c r="H10721">
        <v>93</v>
      </c>
      <c r="I10721" t="str">
        <f>INDEX('DATA - Teams'!$C:$C,MATCH(C10721,'DATA - Teams'!$B:$B,0))</f>
        <v>CHIEF</v>
      </c>
    </row>
    <row r="10722" spans="1:9" x14ac:dyDescent="0.2">
      <c r="A10722">
        <v>2019</v>
      </c>
      <c r="B10722">
        <v>18</v>
      </c>
      <c r="C10722" t="s">
        <v>434</v>
      </c>
      <c r="D10722" t="s">
        <v>301</v>
      </c>
      <c r="E10722" t="s">
        <v>27</v>
      </c>
      <c r="F10722" t="s">
        <v>41</v>
      </c>
      <c r="G10722">
        <v>117</v>
      </c>
      <c r="H10722">
        <v>73</v>
      </c>
      <c r="I10722" t="str">
        <f>INDEX('DATA - Teams'!$C:$C,MATCH(C10722,'DATA - Teams'!$B:$B,0))</f>
        <v>CHIEF</v>
      </c>
    </row>
    <row r="10723" spans="1:9" x14ac:dyDescent="0.2">
      <c r="A10723">
        <v>2019</v>
      </c>
      <c r="B10723">
        <v>18</v>
      </c>
      <c r="C10723" t="s">
        <v>434</v>
      </c>
      <c r="D10723" t="s">
        <v>253</v>
      </c>
      <c r="E10723" t="s">
        <v>27</v>
      </c>
      <c r="F10723" t="s">
        <v>41</v>
      </c>
      <c r="G10723">
        <v>90</v>
      </c>
      <c r="H10723">
        <v>116</v>
      </c>
      <c r="I10723" t="str">
        <f>INDEX('DATA - Teams'!$C:$C,MATCH(C10723,'DATA - Teams'!$B:$B,0))</f>
        <v>CHIEF</v>
      </c>
    </row>
    <row r="10724" spans="1:9" x14ac:dyDescent="0.2">
      <c r="A10724">
        <v>2019</v>
      </c>
      <c r="B10724">
        <v>18</v>
      </c>
      <c r="C10724" t="s">
        <v>434</v>
      </c>
      <c r="D10724" t="s">
        <v>275</v>
      </c>
      <c r="E10724" t="s">
        <v>23</v>
      </c>
      <c r="F10724" t="s">
        <v>38</v>
      </c>
      <c r="G10724">
        <v>92</v>
      </c>
      <c r="H10724">
        <v>65</v>
      </c>
      <c r="I10724" t="str">
        <f>INDEX('DATA - Teams'!$C:$C,MATCH(C10724,'DATA - Teams'!$B:$B,0))</f>
        <v>CHIEF</v>
      </c>
    </row>
    <row r="10725" spans="1:9" x14ac:dyDescent="0.2">
      <c r="A10725">
        <v>2019</v>
      </c>
      <c r="B10725">
        <v>18</v>
      </c>
      <c r="C10725" t="s">
        <v>434</v>
      </c>
      <c r="D10725" t="s">
        <v>82</v>
      </c>
      <c r="E10725" t="s">
        <v>23</v>
      </c>
      <c r="F10725" t="s">
        <v>41</v>
      </c>
      <c r="G10725">
        <v>74</v>
      </c>
      <c r="H10725">
        <v>63</v>
      </c>
      <c r="I10725" t="str">
        <f>INDEX('DATA - Teams'!$C:$C,MATCH(C10725,'DATA - Teams'!$B:$B,0))</f>
        <v>CHIEF</v>
      </c>
    </row>
    <row r="10726" spans="1:9" x14ac:dyDescent="0.2">
      <c r="A10726">
        <v>2019</v>
      </c>
      <c r="B10726">
        <v>18</v>
      </c>
      <c r="C10726" t="s">
        <v>434</v>
      </c>
      <c r="D10726" t="s">
        <v>132</v>
      </c>
      <c r="E10726" t="s">
        <v>23</v>
      </c>
      <c r="F10726" t="s">
        <v>41</v>
      </c>
      <c r="G10726">
        <v>95</v>
      </c>
      <c r="H10726">
        <v>105</v>
      </c>
      <c r="I10726" t="str">
        <f>INDEX('DATA - Teams'!$C:$C,MATCH(C10726,'DATA - Teams'!$B:$B,0))</f>
        <v>CHIEF</v>
      </c>
    </row>
    <row r="10727" spans="1:9" x14ac:dyDescent="0.2">
      <c r="A10727">
        <v>2019</v>
      </c>
      <c r="B10727">
        <v>18</v>
      </c>
      <c r="C10727" t="s">
        <v>434</v>
      </c>
      <c r="D10727" t="s">
        <v>392</v>
      </c>
      <c r="E10727" t="s">
        <v>13</v>
      </c>
      <c r="F10727" t="s">
        <v>43</v>
      </c>
      <c r="G10727">
        <v>68</v>
      </c>
      <c r="H10727">
        <v>53</v>
      </c>
      <c r="I10727" t="str">
        <f>INDEX('DATA - Teams'!$C:$C,MATCH(C10727,'DATA - Teams'!$B:$B,0))</f>
        <v>CHIEF</v>
      </c>
    </row>
    <row r="10728" spans="1:9" x14ac:dyDescent="0.2">
      <c r="A10728">
        <v>2019</v>
      </c>
      <c r="B10728">
        <v>18</v>
      </c>
      <c r="C10728" t="s">
        <v>434</v>
      </c>
      <c r="D10728" t="s">
        <v>208</v>
      </c>
      <c r="E10728" t="s">
        <v>17</v>
      </c>
      <c r="F10728" t="s">
        <v>43</v>
      </c>
      <c r="G10728">
        <v>74</v>
      </c>
      <c r="H10728">
        <v>69</v>
      </c>
      <c r="I10728" t="str">
        <f>INDEX('DATA - Teams'!$C:$C,MATCH(C10728,'DATA - Teams'!$B:$B,0))</f>
        <v>CHIEF</v>
      </c>
    </row>
    <row r="10729" spans="1:9" x14ac:dyDescent="0.2">
      <c r="A10729">
        <v>2019</v>
      </c>
      <c r="B10729">
        <v>18</v>
      </c>
      <c r="C10729" t="s">
        <v>434</v>
      </c>
      <c r="D10729" t="s">
        <v>185</v>
      </c>
      <c r="E10729" t="s">
        <v>32</v>
      </c>
      <c r="F10729" t="s">
        <v>43</v>
      </c>
      <c r="G10729">
        <v>83</v>
      </c>
      <c r="H10729">
        <v>58</v>
      </c>
      <c r="I10729" t="str">
        <f>INDEX('DATA - Teams'!$C:$C,MATCH(C10729,'DATA - Teams'!$B:$B,0))</f>
        <v>CHIEF</v>
      </c>
    </row>
    <row r="10730" spans="1:9" x14ac:dyDescent="0.2">
      <c r="A10730">
        <v>2019</v>
      </c>
      <c r="B10730">
        <v>18</v>
      </c>
      <c r="C10730" t="s">
        <v>434</v>
      </c>
      <c r="D10730" t="s">
        <v>239</v>
      </c>
      <c r="E10730" t="s">
        <v>22</v>
      </c>
      <c r="F10730" t="s">
        <v>41</v>
      </c>
      <c r="G10730">
        <v>90</v>
      </c>
      <c r="H10730">
        <v>41</v>
      </c>
      <c r="I10730" t="str">
        <f>INDEX('DATA - Teams'!$C:$C,MATCH(C10730,'DATA - Teams'!$B:$B,0))</f>
        <v>CHIEF</v>
      </c>
    </row>
    <row r="10731" spans="1:9" x14ac:dyDescent="0.2">
      <c r="A10731">
        <v>2019</v>
      </c>
      <c r="B10731">
        <v>18</v>
      </c>
      <c r="C10731" t="s">
        <v>434</v>
      </c>
      <c r="D10731" t="s">
        <v>244</v>
      </c>
      <c r="E10731" t="s">
        <v>20</v>
      </c>
      <c r="F10731" t="s">
        <v>41</v>
      </c>
      <c r="G10731">
        <v>90</v>
      </c>
      <c r="H10731">
        <v>85</v>
      </c>
      <c r="I10731" t="str">
        <f>INDEX('DATA - Teams'!$C:$C,MATCH(C10731,'DATA - Teams'!$B:$B,0))</f>
        <v>CHIEF</v>
      </c>
    </row>
    <row r="10732" spans="1:9" x14ac:dyDescent="0.2">
      <c r="A10732">
        <v>2019</v>
      </c>
      <c r="B10732">
        <v>18</v>
      </c>
      <c r="C10732" t="s">
        <v>434</v>
      </c>
      <c r="D10732" t="s">
        <v>286</v>
      </c>
      <c r="E10732" t="s">
        <v>20</v>
      </c>
      <c r="F10732" t="s">
        <v>38</v>
      </c>
      <c r="G10732">
        <v>62</v>
      </c>
      <c r="H10732">
        <v>92</v>
      </c>
      <c r="I10732" t="str">
        <f>INDEX('DATA - Teams'!$C:$C,MATCH(C10732,'DATA - Teams'!$B:$B,0))</f>
        <v>CHIEF</v>
      </c>
    </row>
    <row r="10733" spans="1:9" x14ac:dyDescent="0.2">
      <c r="A10733">
        <v>2019</v>
      </c>
      <c r="B10733">
        <v>18</v>
      </c>
      <c r="C10733" t="s">
        <v>434</v>
      </c>
      <c r="D10733" t="s">
        <v>230</v>
      </c>
      <c r="E10733" t="s">
        <v>36</v>
      </c>
      <c r="F10733" t="s">
        <v>38</v>
      </c>
      <c r="G10733">
        <v>79</v>
      </c>
      <c r="H10733">
        <v>71</v>
      </c>
      <c r="I10733" t="str">
        <f>INDEX('DATA - Teams'!$C:$C,MATCH(C10733,'DATA - Teams'!$B:$B,0))</f>
        <v>CHIEF</v>
      </c>
    </row>
    <row r="10734" spans="1:9" x14ac:dyDescent="0.2">
      <c r="A10734">
        <v>2019</v>
      </c>
      <c r="B10734">
        <v>18</v>
      </c>
      <c r="C10734" t="s">
        <v>434</v>
      </c>
      <c r="D10734" t="s">
        <v>398</v>
      </c>
      <c r="E10734" t="s">
        <v>28</v>
      </c>
      <c r="F10734" t="s">
        <v>59</v>
      </c>
      <c r="G10734">
        <v>103</v>
      </c>
      <c r="H10734">
        <v>0</v>
      </c>
      <c r="I10734" t="str">
        <f>INDEX('DATA - Teams'!$C:$C,MATCH(C10734,'DATA - Teams'!$B:$B,0))</f>
        <v>CHIEF</v>
      </c>
    </row>
    <row r="10735" spans="1:9" x14ac:dyDescent="0.2">
      <c r="A10735">
        <v>2019</v>
      </c>
      <c r="B10735">
        <v>18</v>
      </c>
      <c r="C10735" t="s">
        <v>434</v>
      </c>
      <c r="D10735" t="s">
        <v>124</v>
      </c>
      <c r="E10735" t="s">
        <v>24</v>
      </c>
      <c r="F10735" t="s">
        <v>59</v>
      </c>
      <c r="G10735">
        <v>106</v>
      </c>
      <c r="H10735">
        <v>0</v>
      </c>
      <c r="I10735" t="str">
        <f>INDEX('DATA - Teams'!$C:$C,MATCH(C10735,'DATA - Teams'!$B:$B,0))</f>
        <v>CHIEF</v>
      </c>
    </row>
    <row r="10736" spans="1:9" x14ac:dyDescent="0.2">
      <c r="A10736">
        <v>2019</v>
      </c>
      <c r="B10736">
        <v>18</v>
      </c>
      <c r="C10736" t="s">
        <v>434</v>
      </c>
      <c r="D10736" t="s">
        <v>293</v>
      </c>
      <c r="E10736" t="s">
        <v>22</v>
      </c>
      <c r="F10736" t="s">
        <v>59</v>
      </c>
      <c r="G10736">
        <v>75</v>
      </c>
      <c r="H10736">
        <v>50</v>
      </c>
      <c r="I10736" t="str">
        <f>INDEX('DATA - Teams'!$C:$C,MATCH(C10736,'DATA - Teams'!$B:$B,0))</f>
        <v>CHIEF</v>
      </c>
    </row>
    <row r="10737" spans="1:9" x14ac:dyDescent="0.2">
      <c r="A10737">
        <v>2019</v>
      </c>
      <c r="B10737">
        <v>18</v>
      </c>
      <c r="C10737" t="s">
        <v>434</v>
      </c>
      <c r="D10737" t="s">
        <v>192</v>
      </c>
      <c r="E10737" t="s">
        <v>31</v>
      </c>
      <c r="F10737" t="s">
        <v>59</v>
      </c>
      <c r="G10737">
        <v>87</v>
      </c>
      <c r="H10737">
        <v>0</v>
      </c>
      <c r="I10737" t="str">
        <f>INDEX('DATA - Teams'!$C:$C,MATCH(C10737,'DATA - Teams'!$B:$B,0))</f>
        <v>CHIEF</v>
      </c>
    </row>
    <row r="10738" spans="1:9" x14ac:dyDescent="0.2">
      <c r="A10738">
        <v>2019</v>
      </c>
      <c r="B10738">
        <v>18</v>
      </c>
      <c r="C10738" t="s">
        <v>430</v>
      </c>
      <c r="D10738" t="s">
        <v>252</v>
      </c>
      <c r="E10738" t="s">
        <v>33</v>
      </c>
      <c r="F10738" t="s">
        <v>38</v>
      </c>
      <c r="G10738">
        <v>62</v>
      </c>
      <c r="H10738">
        <v>69</v>
      </c>
      <c r="I10738" t="str">
        <f>INDEX('DATA - Teams'!$C:$C,MATCH(C10738,'DATA - Teams'!$B:$B,0))</f>
        <v>RICHO</v>
      </c>
    </row>
    <row r="10739" spans="1:9" x14ac:dyDescent="0.2">
      <c r="A10739">
        <v>2019</v>
      </c>
      <c r="B10739">
        <v>18</v>
      </c>
      <c r="C10739" t="s">
        <v>430</v>
      </c>
      <c r="D10739" t="s">
        <v>167</v>
      </c>
      <c r="E10739" t="s">
        <v>14</v>
      </c>
      <c r="F10739" t="s">
        <v>41</v>
      </c>
      <c r="G10739">
        <v>96</v>
      </c>
      <c r="H10739">
        <v>97</v>
      </c>
      <c r="I10739" t="str">
        <f>INDEX('DATA - Teams'!$C:$C,MATCH(C10739,'DATA - Teams'!$B:$B,0))</f>
        <v>RICHO</v>
      </c>
    </row>
    <row r="10740" spans="1:9" x14ac:dyDescent="0.2">
      <c r="A10740">
        <v>2019</v>
      </c>
      <c r="B10740">
        <v>18</v>
      </c>
      <c r="C10740" t="s">
        <v>430</v>
      </c>
      <c r="D10740" t="s">
        <v>99</v>
      </c>
      <c r="E10740" t="s">
        <v>18</v>
      </c>
      <c r="F10740" t="s">
        <v>43</v>
      </c>
      <c r="G10740">
        <v>86</v>
      </c>
      <c r="H10740">
        <v>94</v>
      </c>
      <c r="I10740" t="str">
        <f>INDEX('DATA - Teams'!$C:$C,MATCH(C10740,'DATA - Teams'!$B:$B,0))</f>
        <v>RICHO</v>
      </c>
    </row>
    <row r="10741" spans="1:9" x14ac:dyDescent="0.2">
      <c r="A10741">
        <v>2019</v>
      </c>
      <c r="B10741">
        <v>18</v>
      </c>
      <c r="C10741" t="s">
        <v>430</v>
      </c>
      <c r="D10741" t="s">
        <v>119</v>
      </c>
      <c r="E10741" t="s">
        <v>18</v>
      </c>
      <c r="F10741" t="s">
        <v>41</v>
      </c>
      <c r="G10741">
        <v>122</v>
      </c>
      <c r="H10741">
        <v>106</v>
      </c>
      <c r="I10741" t="str">
        <f>INDEX('DATA - Teams'!$C:$C,MATCH(C10741,'DATA - Teams'!$B:$B,0))</f>
        <v>RICHO</v>
      </c>
    </row>
    <row r="10742" spans="1:9" x14ac:dyDescent="0.2">
      <c r="A10742">
        <v>2019</v>
      </c>
      <c r="B10742">
        <v>18</v>
      </c>
      <c r="C10742" t="s">
        <v>430</v>
      </c>
      <c r="D10742" t="s">
        <v>1065</v>
      </c>
      <c r="E10742" t="s">
        <v>28</v>
      </c>
      <c r="F10742" t="s">
        <v>52</v>
      </c>
      <c r="G10742">
        <v>120</v>
      </c>
      <c r="H10742">
        <v>149</v>
      </c>
      <c r="I10742" t="str">
        <f>INDEX('DATA - Teams'!$C:$C,MATCH(C10742,'DATA - Teams'!$B:$B,0))</f>
        <v>RICHO</v>
      </c>
    </row>
    <row r="10743" spans="1:9" x14ac:dyDescent="0.2">
      <c r="A10743">
        <v>2019</v>
      </c>
      <c r="B10743">
        <v>18</v>
      </c>
      <c r="C10743" t="s">
        <v>430</v>
      </c>
      <c r="D10743" t="s">
        <v>105</v>
      </c>
      <c r="E10743" t="s">
        <v>13</v>
      </c>
      <c r="F10743" t="s">
        <v>41</v>
      </c>
      <c r="G10743">
        <v>104</v>
      </c>
      <c r="H10743">
        <v>100</v>
      </c>
      <c r="I10743" t="str">
        <f>INDEX('DATA - Teams'!$C:$C,MATCH(C10743,'DATA - Teams'!$B:$B,0))</f>
        <v>RICHO</v>
      </c>
    </row>
    <row r="10744" spans="1:9" x14ac:dyDescent="0.2">
      <c r="A10744">
        <v>2019</v>
      </c>
      <c r="B10744">
        <v>18</v>
      </c>
      <c r="C10744" t="s">
        <v>430</v>
      </c>
      <c r="D10744" t="s">
        <v>415</v>
      </c>
      <c r="E10744" t="s">
        <v>13</v>
      </c>
      <c r="F10744" t="s">
        <v>38</v>
      </c>
      <c r="G10744">
        <v>78</v>
      </c>
      <c r="H10744">
        <v>125</v>
      </c>
      <c r="I10744" t="str">
        <f>INDEX('DATA - Teams'!$C:$C,MATCH(C10744,'DATA - Teams'!$B:$B,0))</f>
        <v>RICHO</v>
      </c>
    </row>
    <row r="10745" spans="1:9" x14ac:dyDescent="0.2">
      <c r="A10745">
        <v>2019</v>
      </c>
      <c r="B10745">
        <v>18</v>
      </c>
      <c r="C10745" t="s">
        <v>430</v>
      </c>
      <c r="D10745" t="s">
        <v>249</v>
      </c>
      <c r="E10745" t="s">
        <v>13</v>
      </c>
      <c r="F10745" t="s">
        <v>41</v>
      </c>
      <c r="G10745">
        <v>113</v>
      </c>
      <c r="H10745">
        <v>90</v>
      </c>
      <c r="I10745" t="str">
        <f>INDEX('DATA - Teams'!$C:$C,MATCH(C10745,'DATA - Teams'!$B:$B,0))</f>
        <v>RICHO</v>
      </c>
    </row>
    <row r="10746" spans="1:9" x14ac:dyDescent="0.2">
      <c r="A10746">
        <v>2019</v>
      </c>
      <c r="B10746">
        <v>18</v>
      </c>
      <c r="C10746" t="s">
        <v>430</v>
      </c>
      <c r="D10746" t="s">
        <v>273</v>
      </c>
      <c r="E10746" t="s">
        <v>17</v>
      </c>
      <c r="F10746" t="s">
        <v>41</v>
      </c>
      <c r="G10746">
        <v>102</v>
      </c>
      <c r="H10746">
        <v>52</v>
      </c>
      <c r="I10746" t="str">
        <f>INDEX('DATA - Teams'!$C:$C,MATCH(C10746,'DATA - Teams'!$B:$B,0))</f>
        <v>RICHO</v>
      </c>
    </row>
    <row r="10747" spans="1:9" x14ac:dyDescent="0.2">
      <c r="A10747">
        <v>2019</v>
      </c>
      <c r="B10747">
        <v>18</v>
      </c>
      <c r="C10747" t="s">
        <v>430</v>
      </c>
      <c r="D10747" t="s">
        <v>385</v>
      </c>
      <c r="E10747" t="s">
        <v>35</v>
      </c>
      <c r="F10747" t="s">
        <v>38</v>
      </c>
      <c r="G10747">
        <v>86</v>
      </c>
      <c r="H10747">
        <v>102</v>
      </c>
      <c r="I10747" t="str">
        <f>INDEX('DATA - Teams'!$C:$C,MATCH(C10747,'DATA - Teams'!$B:$B,0))</f>
        <v>RICHO</v>
      </c>
    </row>
    <row r="10748" spans="1:9" x14ac:dyDescent="0.2">
      <c r="A10748">
        <v>2019</v>
      </c>
      <c r="B10748">
        <v>18</v>
      </c>
      <c r="C10748" t="s">
        <v>430</v>
      </c>
      <c r="D10748" t="s">
        <v>294</v>
      </c>
      <c r="E10748" t="s">
        <v>16</v>
      </c>
      <c r="F10748" t="s">
        <v>38</v>
      </c>
      <c r="G10748">
        <v>95</v>
      </c>
      <c r="H10748">
        <v>60</v>
      </c>
      <c r="I10748" t="str">
        <f>INDEX('DATA - Teams'!$C:$C,MATCH(C10748,'DATA - Teams'!$B:$B,0))</f>
        <v>RICHO</v>
      </c>
    </row>
    <row r="10749" spans="1:9" x14ac:dyDescent="0.2">
      <c r="A10749">
        <v>2019</v>
      </c>
      <c r="B10749">
        <v>18</v>
      </c>
      <c r="C10749" t="s">
        <v>430</v>
      </c>
      <c r="D10749" t="s">
        <v>314</v>
      </c>
      <c r="E10749" t="s">
        <v>32</v>
      </c>
      <c r="F10749" t="s">
        <v>41</v>
      </c>
      <c r="G10749">
        <v>92</v>
      </c>
      <c r="H10749">
        <v>83</v>
      </c>
      <c r="I10749" t="str">
        <f>INDEX('DATA - Teams'!$C:$C,MATCH(C10749,'DATA - Teams'!$B:$B,0))</f>
        <v>RICHO</v>
      </c>
    </row>
    <row r="10750" spans="1:9" x14ac:dyDescent="0.2">
      <c r="A10750">
        <v>2019</v>
      </c>
      <c r="B10750">
        <v>18</v>
      </c>
      <c r="C10750" t="s">
        <v>430</v>
      </c>
      <c r="D10750" t="s">
        <v>103</v>
      </c>
      <c r="E10750" t="s">
        <v>24</v>
      </c>
      <c r="F10750" t="s">
        <v>43</v>
      </c>
      <c r="G10750">
        <v>88</v>
      </c>
      <c r="H10750">
        <v>117</v>
      </c>
      <c r="I10750" t="str">
        <f>INDEX('DATA - Teams'!$C:$C,MATCH(C10750,'DATA - Teams'!$B:$B,0))</f>
        <v>RICHO</v>
      </c>
    </row>
    <row r="10751" spans="1:9" x14ac:dyDescent="0.2">
      <c r="A10751">
        <v>2019</v>
      </c>
      <c r="B10751">
        <v>18</v>
      </c>
      <c r="C10751" t="s">
        <v>430</v>
      </c>
      <c r="D10751" t="s">
        <v>299</v>
      </c>
      <c r="E10751" t="s">
        <v>22</v>
      </c>
      <c r="F10751" t="s">
        <v>41</v>
      </c>
      <c r="G10751">
        <v>110</v>
      </c>
      <c r="H10751">
        <v>70</v>
      </c>
      <c r="I10751" t="str">
        <f>INDEX('DATA - Teams'!$C:$C,MATCH(C10751,'DATA - Teams'!$B:$B,0))</f>
        <v>RICHO</v>
      </c>
    </row>
    <row r="10752" spans="1:9" x14ac:dyDescent="0.2">
      <c r="A10752">
        <v>2019</v>
      </c>
      <c r="B10752">
        <v>18</v>
      </c>
      <c r="C10752" t="s">
        <v>430</v>
      </c>
      <c r="D10752" t="s">
        <v>319</v>
      </c>
      <c r="E10752" t="s">
        <v>20</v>
      </c>
      <c r="F10752" t="s">
        <v>43</v>
      </c>
      <c r="G10752">
        <v>89</v>
      </c>
      <c r="H10752">
        <v>97</v>
      </c>
      <c r="I10752" t="str">
        <f>INDEX('DATA - Teams'!$C:$C,MATCH(C10752,'DATA - Teams'!$B:$B,0))</f>
        <v>RICHO</v>
      </c>
    </row>
    <row r="10753" spans="1:9" x14ac:dyDescent="0.2">
      <c r="A10753">
        <v>2019</v>
      </c>
      <c r="B10753">
        <v>18</v>
      </c>
      <c r="C10753" t="s">
        <v>430</v>
      </c>
      <c r="D10753" t="s">
        <v>162</v>
      </c>
      <c r="E10753" t="s">
        <v>20</v>
      </c>
      <c r="F10753" t="s">
        <v>38</v>
      </c>
      <c r="G10753">
        <v>123</v>
      </c>
      <c r="H10753">
        <v>106</v>
      </c>
      <c r="I10753" t="str">
        <f>INDEX('DATA - Teams'!$C:$C,MATCH(C10753,'DATA - Teams'!$B:$B,0))</f>
        <v>RICHO</v>
      </c>
    </row>
    <row r="10754" spans="1:9" x14ac:dyDescent="0.2">
      <c r="A10754">
        <v>2019</v>
      </c>
      <c r="B10754">
        <v>18</v>
      </c>
      <c r="C10754" t="s">
        <v>430</v>
      </c>
      <c r="D10754" t="s">
        <v>86</v>
      </c>
      <c r="E10754" t="s">
        <v>10</v>
      </c>
      <c r="F10754" t="s">
        <v>43</v>
      </c>
      <c r="G10754">
        <v>90</v>
      </c>
      <c r="H10754">
        <v>80</v>
      </c>
      <c r="I10754" t="str">
        <f>INDEX('DATA - Teams'!$C:$C,MATCH(C10754,'DATA - Teams'!$B:$B,0))</f>
        <v>RICHO</v>
      </c>
    </row>
    <row r="10755" spans="1:9" x14ac:dyDescent="0.2">
      <c r="A10755">
        <v>2019</v>
      </c>
      <c r="B10755">
        <v>18</v>
      </c>
      <c r="C10755" t="s">
        <v>430</v>
      </c>
      <c r="D10755" t="s">
        <v>67</v>
      </c>
      <c r="E10755" t="s">
        <v>31</v>
      </c>
      <c r="F10755" t="s">
        <v>43</v>
      </c>
      <c r="G10755">
        <v>59</v>
      </c>
      <c r="H10755">
        <v>57</v>
      </c>
      <c r="I10755" t="str">
        <f>INDEX('DATA - Teams'!$C:$C,MATCH(C10755,'DATA - Teams'!$B:$B,0))</f>
        <v>RICHO</v>
      </c>
    </row>
    <row r="10756" spans="1:9" x14ac:dyDescent="0.2">
      <c r="A10756">
        <v>2019</v>
      </c>
      <c r="B10756">
        <v>18</v>
      </c>
      <c r="C10756" t="s">
        <v>430</v>
      </c>
      <c r="D10756" t="s">
        <v>1501</v>
      </c>
      <c r="E10756" t="s">
        <v>22</v>
      </c>
      <c r="F10756" t="s">
        <v>59</v>
      </c>
      <c r="G10756">
        <v>90</v>
      </c>
      <c r="H10756">
        <v>68</v>
      </c>
      <c r="I10756" t="str">
        <f>INDEX('DATA - Teams'!$C:$C,MATCH(C10756,'DATA - Teams'!$B:$B,0))</f>
        <v>RICHO</v>
      </c>
    </row>
    <row r="10757" spans="1:9" x14ac:dyDescent="0.2">
      <c r="A10757">
        <v>2019</v>
      </c>
      <c r="B10757">
        <v>18</v>
      </c>
      <c r="C10757" t="s">
        <v>430</v>
      </c>
      <c r="D10757" t="s">
        <v>183</v>
      </c>
      <c r="E10757" t="s">
        <v>10</v>
      </c>
      <c r="F10757" t="s">
        <v>59</v>
      </c>
      <c r="G10757">
        <v>98</v>
      </c>
      <c r="H10757">
        <v>65</v>
      </c>
      <c r="I10757" t="str">
        <f>INDEX('DATA - Teams'!$C:$C,MATCH(C10757,'DATA - Teams'!$B:$B,0))</f>
        <v>RICHO</v>
      </c>
    </row>
    <row r="10758" spans="1:9" x14ac:dyDescent="0.2">
      <c r="A10758">
        <v>2019</v>
      </c>
      <c r="B10758">
        <v>18</v>
      </c>
      <c r="C10758" t="s">
        <v>430</v>
      </c>
      <c r="D10758" t="s">
        <v>368</v>
      </c>
      <c r="E10758" t="s">
        <v>31</v>
      </c>
      <c r="F10758" t="s">
        <v>59</v>
      </c>
      <c r="G10758">
        <v>72</v>
      </c>
      <c r="H10758">
        <v>87</v>
      </c>
      <c r="I10758" t="str">
        <f>INDEX('DATA - Teams'!$C:$C,MATCH(C10758,'DATA - Teams'!$B:$B,0))</f>
        <v>RICHO</v>
      </c>
    </row>
    <row r="10759" spans="1:9" x14ac:dyDescent="0.2">
      <c r="A10759">
        <v>2019</v>
      </c>
      <c r="B10759">
        <v>18</v>
      </c>
      <c r="C10759" t="s">
        <v>430</v>
      </c>
      <c r="D10759" t="s">
        <v>221</v>
      </c>
      <c r="E10759" t="s">
        <v>31</v>
      </c>
      <c r="F10759" t="s">
        <v>59</v>
      </c>
      <c r="G10759">
        <v>89</v>
      </c>
      <c r="H10759">
        <v>82</v>
      </c>
      <c r="I10759" t="str">
        <f>INDEX('DATA - Teams'!$C:$C,MATCH(C10759,'DATA - Teams'!$B:$B,0))</f>
        <v>RICHO</v>
      </c>
    </row>
    <row r="10760" spans="1:9" x14ac:dyDescent="0.2">
      <c r="A10760">
        <v>2019</v>
      </c>
      <c r="B10760">
        <v>18</v>
      </c>
      <c r="C10760" t="s">
        <v>30</v>
      </c>
      <c r="D10760" t="s">
        <v>271</v>
      </c>
      <c r="E10760" t="s">
        <v>33</v>
      </c>
      <c r="F10760" t="s">
        <v>41</v>
      </c>
      <c r="G10760">
        <v>103</v>
      </c>
      <c r="H10760">
        <v>97</v>
      </c>
      <c r="I10760" t="str">
        <f>INDEX('DATA - Teams'!$C:$C,MATCH(C10760,'DATA - Teams'!$B:$B,0))</f>
        <v>GARTER</v>
      </c>
    </row>
    <row r="10761" spans="1:9" x14ac:dyDescent="0.2">
      <c r="A10761">
        <v>2019</v>
      </c>
      <c r="B10761">
        <v>18</v>
      </c>
      <c r="C10761" t="s">
        <v>30</v>
      </c>
      <c r="D10761" t="s">
        <v>320</v>
      </c>
      <c r="E10761" t="s">
        <v>14</v>
      </c>
      <c r="F10761" t="s">
        <v>43</v>
      </c>
      <c r="G10761">
        <v>92</v>
      </c>
      <c r="H10761">
        <v>95</v>
      </c>
      <c r="I10761" t="str">
        <f>INDEX('DATA - Teams'!$C:$C,MATCH(C10761,'DATA - Teams'!$B:$B,0))</f>
        <v>GARTER</v>
      </c>
    </row>
    <row r="10762" spans="1:9" x14ac:dyDescent="0.2">
      <c r="A10762">
        <v>2019</v>
      </c>
      <c r="B10762">
        <v>18</v>
      </c>
      <c r="C10762" t="s">
        <v>30</v>
      </c>
      <c r="D10762" t="s">
        <v>108</v>
      </c>
      <c r="E10762" t="s">
        <v>18</v>
      </c>
      <c r="F10762" t="s">
        <v>41</v>
      </c>
      <c r="G10762">
        <v>124</v>
      </c>
      <c r="H10762">
        <v>165</v>
      </c>
      <c r="I10762" t="str">
        <f>INDEX('DATA - Teams'!$C:$C,MATCH(C10762,'DATA - Teams'!$B:$B,0))</f>
        <v>GARTER</v>
      </c>
    </row>
    <row r="10763" spans="1:9" x14ac:dyDescent="0.2">
      <c r="A10763">
        <v>2019</v>
      </c>
      <c r="B10763">
        <v>18</v>
      </c>
      <c r="C10763" t="s">
        <v>30</v>
      </c>
      <c r="D10763" t="s">
        <v>325</v>
      </c>
      <c r="E10763" t="s">
        <v>21</v>
      </c>
      <c r="F10763" t="s">
        <v>41</v>
      </c>
      <c r="G10763">
        <v>105</v>
      </c>
      <c r="H10763">
        <v>85</v>
      </c>
      <c r="I10763" t="str">
        <f>INDEX('DATA - Teams'!$C:$C,MATCH(C10763,'DATA - Teams'!$B:$B,0))</f>
        <v>GARTER</v>
      </c>
    </row>
    <row r="10764" spans="1:9" x14ac:dyDescent="0.2">
      <c r="A10764">
        <v>2019</v>
      </c>
      <c r="B10764">
        <v>18</v>
      </c>
      <c r="C10764" t="s">
        <v>30</v>
      </c>
      <c r="D10764" t="s">
        <v>1336</v>
      </c>
      <c r="E10764" t="s">
        <v>21</v>
      </c>
      <c r="F10764" t="s">
        <v>38</v>
      </c>
      <c r="G10764">
        <v>75</v>
      </c>
      <c r="H10764">
        <v>19</v>
      </c>
      <c r="I10764" t="str">
        <f>INDEX('DATA - Teams'!$C:$C,MATCH(C10764,'DATA - Teams'!$B:$B,0))</f>
        <v>GARTER</v>
      </c>
    </row>
    <row r="10765" spans="1:9" x14ac:dyDescent="0.2">
      <c r="A10765">
        <v>2019</v>
      </c>
      <c r="B10765">
        <v>18</v>
      </c>
      <c r="C10765" t="s">
        <v>30</v>
      </c>
      <c r="D10765" t="s">
        <v>433</v>
      </c>
      <c r="E10765" t="s">
        <v>21</v>
      </c>
      <c r="F10765" t="s">
        <v>38</v>
      </c>
      <c r="G10765">
        <v>78</v>
      </c>
      <c r="H10765">
        <v>105</v>
      </c>
      <c r="I10765" t="str">
        <f>INDEX('DATA - Teams'!$C:$C,MATCH(C10765,'DATA - Teams'!$B:$B,0))</f>
        <v>GARTER</v>
      </c>
    </row>
    <row r="10766" spans="1:9" x14ac:dyDescent="0.2">
      <c r="A10766">
        <v>2019</v>
      </c>
      <c r="B10766">
        <v>18</v>
      </c>
      <c r="C10766" t="s">
        <v>30</v>
      </c>
      <c r="D10766" t="s">
        <v>175</v>
      </c>
      <c r="E10766" t="s">
        <v>28</v>
      </c>
      <c r="F10766" t="s">
        <v>41</v>
      </c>
      <c r="G10766">
        <v>124</v>
      </c>
      <c r="H10766">
        <v>129</v>
      </c>
      <c r="I10766" t="str">
        <f>INDEX('DATA - Teams'!$C:$C,MATCH(C10766,'DATA - Teams'!$B:$B,0))</f>
        <v>GARTER</v>
      </c>
    </row>
    <row r="10767" spans="1:9" x14ac:dyDescent="0.2">
      <c r="A10767">
        <v>2019</v>
      </c>
      <c r="B10767">
        <v>18</v>
      </c>
      <c r="C10767" t="s">
        <v>30</v>
      </c>
      <c r="D10767" t="s">
        <v>1502</v>
      </c>
      <c r="E10767" t="s">
        <v>27</v>
      </c>
      <c r="F10767" t="s">
        <v>38</v>
      </c>
      <c r="G10767">
        <v>89</v>
      </c>
      <c r="H10767">
        <v>79</v>
      </c>
      <c r="I10767" t="str">
        <f>INDEX('DATA - Teams'!$C:$C,MATCH(C10767,'DATA - Teams'!$B:$B,0))</f>
        <v>GARTER</v>
      </c>
    </row>
    <row r="10768" spans="1:9" x14ac:dyDescent="0.2">
      <c r="A10768">
        <v>2019</v>
      </c>
      <c r="B10768">
        <v>18</v>
      </c>
      <c r="C10768" t="s">
        <v>30</v>
      </c>
      <c r="D10768" t="s">
        <v>327</v>
      </c>
      <c r="E10768" t="s">
        <v>17</v>
      </c>
      <c r="F10768" t="s">
        <v>52</v>
      </c>
      <c r="G10768">
        <v>124</v>
      </c>
      <c r="H10768">
        <v>132</v>
      </c>
      <c r="I10768" t="str">
        <f>INDEX('DATA - Teams'!$C:$C,MATCH(C10768,'DATA - Teams'!$B:$B,0))</f>
        <v>GARTER</v>
      </c>
    </row>
    <row r="10769" spans="1:9" x14ac:dyDescent="0.2">
      <c r="A10769">
        <v>2019</v>
      </c>
      <c r="B10769">
        <v>18</v>
      </c>
      <c r="C10769" t="s">
        <v>30</v>
      </c>
      <c r="D10769" t="s">
        <v>344</v>
      </c>
      <c r="E10769" t="s">
        <v>16</v>
      </c>
      <c r="F10769" t="s">
        <v>43</v>
      </c>
      <c r="G10769">
        <v>100</v>
      </c>
      <c r="H10769">
        <v>87</v>
      </c>
      <c r="I10769" t="str">
        <f>INDEX('DATA - Teams'!$C:$C,MATCH(C10769,'DATA - Teams'!$B:$B,0))</f>
        <v>GARTER</v>
      </c>
    </row>
    <row r="10770" spans="1:9" x14ac:dyDescent="0.2">
      <c r="A10770">
        <v>2019</v>
      </c>
      <c r="B10770">
        <v>18</v>
      </c>
      <c r="C10770" t="s">
        <v>30</v>
      </c>
      <c r="D10770" t="s">
        <v>226</v>
      </c>
      <c r="E10770" t="s">
        <v>32</v>
      </c>
      <c r="F10770" t="s">
        <v>43</v>
      </c>
      <c r="G10770">
        <v>116</v>
      </c>
      <c r="H10770">
        <v>119</v>
      </c>
      <c r="I10770" t="str">
        <f>INDEX('DATA - Teams'!$C:$C,MATCH(C10770,'DATA - Teams'!$B:$B,0))</f>
        <v>GARTER</v>
      </c>
    </row>
    <row r="10771" spans="1:9" x14ac:dyDescent="0.2">
      <c r="A10771">
        <v>2019</v>
      </c>
      <c r="B10771">
        <v>18</v>
      </c>
      <c r="C10771" t="s">
        <v>30</v>
      </c>
      <c r="D10771" t="s">
        <v>131</v>
      </c>
      <c r="E10771" t="s">
        <v>32</v>
      </c>
      <c r="F10771" t="s">
        <v>38</v>
      </c>
      <c r="G10771">
        <v>76</v>
      </c>
      <c r="H10771">
        <v>134</v>
      </c>
      <c r="I10771" t="str">
        <f>INDEX('DATA - Teams'!$C:$C,MATCH(C10771,'DATA - Teams'!$B:$B,0))</f>
        <v>GARTER</v>
      </c>
    </row>
    <row r="10772" spans="1:9" x14ac:dyDescent="0.2">
      <c r="A10772">
        <v>2019</v>
      </c>
      <c r="B10772">
        <v>18</v>
      </c>
      <c r="C10772" t="s">
        <v>30</v>
      </c>
      <c r="D10772" t="s">
        <v>346</v>
      </c>
      <c r="E10772" t="s">
        <v>36</v>
      </c>
      <c r="F10772" t="s">
        <v>41</v>
      </c>
      <c r="G10772">
        <v>88</v>
      </c>
      <c r="H10772">
        <v>86</v>
      </c>
      <c r="I10772" t="str">
        <f>INDEX('DATA - Teams'!$C:$C,MATCH(C10772,'DATA - Teams'!$B:$B,0))</f>
        <v>GARTER</v>
      </c>
    </row>
    <row r="10773" spans="1:9" x14ac:dyDescent="0.2">
      <c r="A10773">
        <v>2019</v>
      </c>
      <c r="B10773">
        <v>18</v>
      </c>
      <c r="C10773" t="s">
        <v>30</v>
      </c>
      <c r="D10773" t="s">
        <v>276</v>
      </c>
      <c r="E10773" t="s">
        <v>36</v>
      </c>
      <c r="F10773" t="s">
        <v>43</v>
      </c>
      <c r="G10773">
        <v>104</v>
      </c>
      <c r="H10773">
        <v>98</v>
      </c>
      <c r="I10773" t="str">
        <f>INDEX('DATA - Teams'!$C:$C,MATCH(C10773,'DATA - Teams'!$B:$B,0))</f>
        <v>GARTER</v>
      </c>
    </row>
    <row r="10774" spans="1:9" x14ac:dyDescent="0.2">
      <c r="A10774">
        <v>2019</v>
      </c>
      <c r="B10774">
        <v>18</v>
      </c>
      <c r="C10774" t="s">
        <v>30</v>
      </c>
      <c r="D10774" t="s">
        <v>209</v>
      </c>
      <c r="E10774" t="s">
        <v>10</v>
      </c>
      <c r="F10774" t="s">
        <v>41</v>
      </c>
      <c r="G10774">
        <v>94</v>
      </c>
      <c r="H10774">
        <v>120</v>
      </c>
      <c r="I10774" t="str">
        <f>INDEX('DATA - Teams'!$C:$C,MATCH(C10774,'DATA - Teams'!$B:$B,0))</f>
        <v>GARTER</v>
      </c>
    </row>
    <row r="10775" spans="1:9" x14ac:dyDescent="0.2">
      <c r="A10775">
        <v>2019</v>
      </c>
      <c r="B10775">
        <v>18</v>
      </c>
      <c r="C10775" t="s">
        <v>30</v>
      </c>
      <c r="D10775" t="s">
        <v>359</v>
      </c>
      <c r="E10775" t="s">
        <v>10</v>
      </c>
      <c r="F10775" t="s">
        <v>43</v>
      </c>
      <c r="G10775">
        <v>80</v>
      </c>
      <c r="H10775">
        <v>65</v>
      </c>
      <c r="I10775" t="str">
        <f>INDEX('DATA - Teams'!$C:$C,MATCH(C10775,'DATA - Teams'!$B:$B,0))</f>
        <v>GARTER</v>
      </c>
    </row>
    <row r="10776" spans="1:9" x14ac:dyDescent="0.2">
      <c r="A10776">
        <v>2019</v>
      </c>
      <c r="B10776">
        <v>18</v>
      </c>
      <c r="C10776" t="s">
        <v>30</v>
      </c>
      <c r="D10776" t="s">
        <v>81</v>
      </c>
      <c r="E10776" t="s">
        <v>31</v>
      </c>
      <c r="F10776" t="s">
        <v>41</v>
      </c>
      <c r="G10776">
        <v>79</v>
      </c>
      <c r="H10776">
        <v>47</v>
      </c>
      <c r="I10776" t="str">
        <f>INDEX('DATA - Teams'!$C:$C,MATCH(C10776,'DATA - Teams'!$B:$B,0))</f>
        <v>GARTER</v>
      </c>
    </row>
    <row r="10777" spans="1:9" x14ac:dyDescent="0.2">
      <c r="A10777">
        <v>2019</v>
      </c>
      <c r="B10777">
        <v>18</v>
      </c>
      <c r="C10777" t="s">
        <v>30</v>
      </c>
      <c r="D10777" t="s">
        <v>1497</v>
      </c>
      <c r="E10777" t="s">
        <v>31</v>
      </c>
      <c r="F10777" t="s">
        <v>38</v>
      </c>
      <c r="G10777">
        <v>88</v>
      </c>
      <c r="H10777">
        <v>65</v>
      </c>
      <c r="I10777" t="str">
        <f>INDEX('DATA - Teams'!$C:$C,MATCH(C10777,'DATA - Teams'!$B:$B,0))</f>
        <v>GARTER</v>
      </c>
    </row>
    <row r="10778" spans="1:9" x14ac:dyDescent="0.2">
      <c r="A10778">
        <v>2019</v>
      </c>
      <c r="B10778">
        <v>18</v>
      </c>
      <c r="C10778" t="s">
        <v>30</v>
      </c>
      <c r="D10778" t="s">
        <v>137</v>
      </c>
      <c r="E10778" t="s">
        <v>14</v>
      </c>
      <c r="F10778" t="s">
        <v>59</v>
      </c>
      <c r="G10778">
        <v>78</v>
      </c>
      <c r="H10778">
        <v>0</v>
      </c>
      <c r="I10778" t="str">
        <f>INDEX('DATA - Teams'!$C:$C,MATCH(C10778,'DATA - Teams'!$B:$B,0))</f>
        <v>GARTER</v>
      </c>
    </row>
    <row r="10779" spans="1:9" x14ac:dyDescent="0.2">
      <c r="A10779">
        <v>2019</v>
      </c>
      <c r="B10779">
        <v>18</v>
      </c>
      <c r="C10779" t="s">
        <v>30</v>
      </c>
      <c r="D10779" t="s">
        <v>243</v>
      </c>
      <c r="E10779" t="s">
        <v>35</v>
      </c>
      <c r="F10779" t="s">
        <v>59</v>
      </c>
      <c r="G10779">
        <v>62</v>
      </c>
      <c r="H10779">
        <v>0</v>
      </c>
      <c r="I10779" t="str">
        <f>INDEX('DATA - Teams'!$C:$C,MATCH(C10779,'DATA - Teams'!$B:$B,0))</f>
        <v>GARTER</v>
      </c>
    </row>
    <row r="10780" spans="1:9" x14ac:dyDescent="0.2">
      <c r="A10780">
        <v>2019</v>
      </c>
      <c r="B10780">
        <v>18</v>
      </c>
      <c r="C10780" t="s">
        <v>30</v>
      </c>
      <c r="D10780" t="s">
        <v>357</v>
      </c>
      <c r="E10780" t="s">
        <v>32</v>
      </c>
      <c r="F10780" t="s">
        <v>59</v>
      </c>
      <c r="G10780">
        <v>60</v>
      </c>
      <c r="H10780">
        <v>98</v>
      </c>
      <c r="I10780" t="str">
        <f>INDEX('DATA - Teams'!$C:$C,MATCH(C10780,'DATA - Teams'!$B:$B,0))</f>
        <v>GARTER</v>
      </c>
    </row>
    <row r="10781" spans="1:9" x14ac:dyDescent="0.2">
      <c r="A10781">
        <v>2019</v>
      </c>
      <c r="B10781">
        <v>18</v>
      </c>
      <c r="C10781" t="s">
        <v>30</v>
      </c>
      <c r="D10781" t="s">
        <v>261</v>
      </c>
      <c r="E10781" t="s">
        <v>36</v>
      </c>
      <c r="F10781" t="s">
        <v>59</v>
      </c>
      <c r="G10781">
        <v>98</v>
      </c>
      <c r="H10781">
        <v>97</v>
      </c>
      <c r="I10781" t="str">
        <f>INDEX('DATA - Teams'!$C:$C,MATCH(C10781,'DATA - Teams'!$B:$B,0))</f>
        <v>GARTER</v>
      </c>
    </row>
    <row r="10782" spans="1:9" x14ac:dyDescent="0.2">
      <c r="A10782">
        <v>2019</v>
      </c>
      <c r="B10782">
        <v>18</v>
      </c>
      <c r="C10782" t="s">
        <v>12</v>
      </c>
      <c r="D10782" t="s">
        <v>326</v>
      </c>
      <c r="E10782" t="s">
        <v>33</v>
      </c>
      <c r="F10782" t="s">
        <v>41</v>
      </c>
      <c r="G10782">
        <v>87</v>
      </c>
      <c r="H10782">
        <v>104</v>
      </c>
      <c r="I10782" t="str">
        <f>INDEX('DATA - Teams'!$C:$C,MATCH(C10782,'DATA - Teams'!$B:$B,0))</f>
        <v>LESTER</v>
      </c>
    </row>
    <row r="10783" spans="1:9" x14ac:dyDescent="0.2">
      <c r="A10783">
        <v>2019</v>
      </c>
      <c r="B10783">
        <v>18</v>
      </c>
      <c r="C10783" t="s">
        <v>12</v>
      </c>
      <c r="D10783" t="s">
        <v>133</v>
      </c>
      <c r="E10783" t="s">
        <v>21</v>
      </c>
      <c r="F10783" t="s">
        <v>41</v>
      </c>
      <c r="G10783">
        <v>80</v>
      </c>
      <c r="H10783">
        <v>75</v>
      </c>
      <c r="I10783" t="str">
        <f>INDEX('DATA - Teams'!$C:$C,MATCH(C10783,'DATA - Teams'!$B:$B,0))</f>
        <v>LESTER</v>
      </c>
    </row>
    <row r="10784" spans="1:9" x14ac:dyDescent="0.2">
      <c r="A10784">
        <v>2019</v>
      </c>
      <c r="B10784">
        <v>18</v>
      </c>
      <c r="C10784" t="s">
        <v>12</v>
      </c>
      <c r="D10784" t="s">
        <v>381</v>
      </c>
      <c r="E10784" t="s">
        <v>28</v>
      </c>
      <c r="F10784" t="s">
        <v>43</v>
      </c>
      <c r="G10784">
        <v>63</v>
      </c>
      <c r="H10784">
        <v>62</v>
      </c>
      <c r="I10784" t="str">
        <f>INDEX('DATA - Teams'!$C:$C,MATCH(C10784,'DATA - Teams'!$B:$B,0))</f>
        <v>LESTER</v>
      </c>
    </row>
    <row r="10785" spans="1:9" x14ac:dyDescent="0.2">
      <c r="A10785">
        <v>2019</v>
      </c>
      <c r="B10785">
        <v>18</v>
      </c>
      <c r="C10785" t="s">
        <v>12</v>
      </c>
      <c r="D10785" t="s">
        <v>206</v>
      </c>
      <c r="E10785" t="s">
        <v>28</v>
      </c>
      <c r="F10785" t="s">
        <v>38</v>
      </c>
      <c r="G10785">
        <v>96</v>
      </c>
      <c r="H10785">
        <v>72</v>
      </c>
      <c r="I10785" t="str">
        <f>INDEX('DATA - Teams'!$C:$C,MATCH(C10785,'DATA - Teams'!$B:$B,0))</f>
        <v>LESTER</v>
      </c>
    </row>
    <row r="10786" spans="1:9" x14ac:dyDescent="0.2">
      <c r="A10786">
        <v>2019</v>
      </c>
      <c r="B10786">
        <v>18</v>
      </c>
      <c r="C10786" t="s">
        <v>12</v>
      </c>
      <c r="D10786" t="s">
        <v>212</v>
      </c>
      <c r="E10786" t="s">
        <v>28</v>
      </c>
      <c r="F10786" t="s">
        <v>41</v>
      </c>
      <c r="G10786">
        <v>101</v>
      </c>
      <c r="H10786">
        <v>73</v>
      </c>
      <c r="I10786" t="str">
        <f>INDEX('DATA - Teams'!$C:$C,MATCH(C10786,'DATA - Teams'!$B:$B,0))</f>
        <v>LESTER</v>
      </c>
    </row>
    <row r="10787" spans="1:9" x14ac:dyDescent="0.2">
      <c r="A10787">
        <v>2019</v>
      </c>
      <c r="B10787">
        <v>18</v>
      </c>
      <c r="C10787" t="s">
        <v>12</v>
      </c>
      <c r="D10787" t="s">
        <v>255</v>
      </c>
      <c r="E10787" t="s">
        <v>27</v>
      </c>
      <c r="F10787" t="s">
        <v>52</v>
      </c>
      <c r="G10787">
        <v>94</v>
      </c>
      <c r="H10787">
        <v>53</v>
      </c>
      <c r="I10787" t="str">
        <f>INDEX('DATA - Teams'!$C:$C,MATCH(C10787,'DATA - Teams'!$B:$B,0))</f>
        <v>LESTER</v>
      </c>
    </row>
    <row r="10788" spans="1:9" x14ac:dyDescent="0.2">
      <c r="A10788">
        <v>2019</v>
      </c>
      <c r="B10788">
        <v>18</v>
      </c>
      <c r="C10788" t="s">
        <v>12</v>
      </c>
      <c r="D10788" t="s">
        <v>159</v>
      </c>
      <c r="E10788" t="s">
        <v>23</v>
      </c>
      <c r="F10788" t="s">
        <v>43</v>
      </c>
      <c r="G10788">
        <v>77</v>
      </c>
      <c r="H10788">
        <v>82</v>
      </c>
      <c r="I10788" t="str">
        <f>INDEX('DATA - Teams'!$C:$C,MATCH(C10788,'DATA - Teams'!$B:$B,0))</f>
        <v>LESTER</v>
      </c>
    </row>
    <row r="10789" spans="1:9" x14ac:dyDescent="0.2">
      <c r="A10789">
        <v>2019</v>
      </c>
      <c r="B10789">
        <v>18</v>
      </c>
      <c r="C10789" t="s">
        <v>12</v>
      </c>
      <c r="D10789" t="s">
        <v>57</v>
      </c>
      <c r="E10789" t="s">
        <v>13</v>
      </c>
      <c r="F10789" t="s">
        <v>41</v>
      </c>
      <c r="G10789">
        <v>100</v>
      </c>
      <c r="H10789">
        <v>114</v>
      </c>
      <c r="I10789" t="str">
        <f>INDEX('DATA - Teams'!$C:$C,MATCH(C10789,'DATA - Teams'!$B:$B,0))</f>
        <v>LESTER</v>
      </c>
    </row>
    <row r="10790" spans="1:9" x14ac:dyDescent="0.2">
      <c r="A10790">
        <v>2019</v>
      </c>
      <c r="B10790">
        <v>18</v>
      </c>
      <c r="C10790" t="s">
        <v>12</v>
      </c>
      <c r="D10790" t="s">
        <v>118</v>
      </c>
      <c r="E10790" t="s">
        <v>17</v>
      </c>
      <c r="F10790" t="s">
        <v>41</v>
      </c>
      <c r="G10790">
        <v>120</v>
      </c>
      <c r="H10790">
        <v>140</v>
      </c>
      <c r="I10790" t="str">
        <f>INDEX('DATA - Teams'!$C:$C,MATCH(C10790,'DATA - Teams'!$B:$B,0))</f>
        <v>LESTER</v>
      </c>
    </row>
    <row r="10791" spans="1:9" x14ac:dyDescent="0.2">
      <c r="A10791">
        <v>2019</v>
      </c>
      <c r="B10791">
        <v>18</v>
      </c>
      <c r="C10791" t="s">
        <v>12</v>
      </c>
      <c r="D10791" t="s">
        <v>96</v>
      </c>
      <c r="E10791" t="s">
        <v>17</v>
      </c>
      <c r="F10791" t="s">
        <v>43</v>
      </c>
      <c r="G10791">
        <v>97</v>
      </c>
      <c r="H10791">
        <v>139</v>
      </c>
      <c r="I10791" t="str">
        <f>INDEX('DATA - Teams'!$C:$C,MATCH(C10791,'DATA - Teams'!$B:$B,0))</f>
        <v>LESTER</v>
      </c>
    </row>
    <row r="10792" spans="1:9" x14ac:dyDescent="0.2">
      <c r="A10792">
        <v>2019</v>
      </c>
      <c r="B10792">
        <v>18</v>
      </c>
      <c r="C10792" t="s">
        <v>12</v>
      </c>
      <c r="D10792" t="s">
        <v>450</v>
      </c>
      <c r="E10792" t="s">
        <v>35</v>
      </c>
      <c r="F10792" t="s">
        <v>38</v>
      </c>
      <c r="G10792">
        <v>113</v>
      </c>
      <c r="H10792">
        <v>142</v>
      </c>
      <c r="I10792" t="str">
        <f>INDEX('DATA - Teams'!$C:$C,MATCH(C10792,'DATA - Teams'!$B:$B,0))</f>
        <v>LESTER</v>
      </c>
    </row>
    <row r="10793" spans="1:9" x14ac:dyDescent="0.2">
      <c r="A10793">
        <v>2019</v>
      </c>
      <c r="B10793">
        <v>18</v>
      </c>
      <c r="C10793" t="s">
        <v>12</v>
      </c>
      <c r="D10793" t="s">
        <v>266</v>
      </c>
      <c r="E10793" t="s">
        <v>16</v>
      </c>
      <c r="F10793" t="s">
        <v>41</v>
      </c>
      <c r="G10793">
        <v>85</v>
      </c>
      <c r="H10793">
        <v>94</v>
      </c>
      <c r="I10793" t="str">
        <f>INDEX('DATA - Teams'!$C:$C,MATCH(C10793,'DATA - Teams'!$B:$B,0))</f>
        <v>LESTER</v>
      </c>
    </row>
    <row r="10794" spans="1:9" x14ac:dyDescent="0.2">
      <c r="A10794">
        <v>2019</v>
      </c>
      <c r="B10794">
        <v>18</v>
      </c>
      <c r="C10794" t="s">
        <v>12</v>
      </c>
      <c r="D10794" t="s">
        <v>290</v>
      </c>
      <c r="E10794" t="s">
        <v>16</v>
      </c>
      <c r="F10794" t="s">
        <v>43</v>
      </c>
      <c r="G10794">
        <v>82</v>
      </c>
      <c r="H10794">
        <v>51</v>
      </c>
      <c r="I10794" t="str">
        <f>INDEX('DATA - Teams'!$C:$C,MATCH(C10794,'DATA - Teams'!$B:$B,0))</f>
        <v>LESTER</v>
      </c>
    </row>
    <row r="10795" spans="1:9" x14ac:dyDescent="0.2">
      <c r="A10795">
        <v>2019</v>
      </c>
      <c r="B10795">
        <v>18</v>
      </c>
      <c r="C10795" t="s">
        <v>12</v>
      </c>
      <c r="D10795" t="s">
        <v>287</v>
      </c>
      <c r="E10795" t="s">
        <v>16</v>
      </c>
      <c r="F10795" t="s">
        <v>38</v>
      </c>
      <c r="G10795">
        <v>117</v>
      </c>
      <c r="H10795">
        <v>97</v>
      </c>
      <c r="I10795" t="str">
        <f>INDEX('DATA - Teams'!$C:$C,MATCH(C10795,'DATA - Teams'!$B:$B,0))</f>
        <v>LESTER</v>
      </c>
    </row>
    <row r="10796" spans="1:9" x14ac:dyDescent="0.2">
      <c r="A10796">
        <v>2019</v>
      </c>
      <c r="B10796">
        <v>18</v>
      </c>
      <c r="C10796" t="s">
        <v>12</v>
      </c>
      <c r="D10796" t="s">
        <v>1344</v>
      </c>
      <c r="E10796" t="s">
        <v>32</v>
      </c>
      <c r="F10796" t="s">
        <v>43</v>
      </c>
      <c r="G10796">
        <v>71</v>
      </c>
      <c r="H10796">
        <v>61</v>
      </c>
      <c r="I10796" t="str">
        <f>INDEX('DATA - Teams'!$C:$C,MATCH(C10796,'DATA - Teams'!$B:$B,0))</f>
        <v>LESTER</v>
      </c>
    </row>
    <row r="10797" spans="1:9" x14ac:dyDescent="0.2">
      <c r="A10797">
        <v>2019</v>
      </c>
      <c r="B10797">
        <v>18</v>
      </c>
      <c r="C10797" t="s">
        <v>12</v>
      </c>
      <c r="D10797" t="s">
        <v>369</v>
      </c>
      <c r="E10797" t="s">
        <v>32</v>
      </c>
      <c r="F10797" t="s">
        <v>41</v>
      </c>
      <c r="G10797">
        <v>102</v>
      </c>
      <c r="H10797">
        <v>113</v>
      </c>
      <c r="I10797" t="str">
        <f>INDEX('DATA - Teams'!$C:$C,MATCH(C10797,'DATA - Teams'!$B:$B,0))</f>
        <v>LESTER</v>
      </c>
    </row>
    <row r="10798" spans="1:9" x14ac:dyDescent="0.2">
      <c r="A10798">
        <v>2019</v>
      </c>
      <c r="B10798">
        <v>18</v>
      </c>
      <c r="C10798" t="s">
        <v>12</v>
      </c>
      <c r="D10798" t="s">
        <v>393</v>
      </c>
      <c r="E10798" t="s">
        <v>20</v>
      </c>
      <c r="F10798" t="s">
        <v>38</v>
      </c>
      <c r="G10798">
        <v>85</v>
      </c>
      <c r="H10798">
        <v>74</v>
      </c>
      <c r="I10798" t="str">
        <f>INDEX('DATA - Teams'!$C:$C,MATCH(C10798,'DATA - Teams'!$B:$B,0))</f>
        <v>LESTER</v>
      </c>
    </row>
    <row r="10799" spans="1:9" x14ac:dyDescent="0.2">
      <c r="A10799">
        <v>2019</v>
      </c>
      <c r="B10799">
        <v>18</v>
      </c>
      <c r="C10799" t="s">
        <v>12</v>
      </c>
      <c r="D10799" t="s">
        <v>362</v>
      </c>
      <c r="E10799" t="s">
        <v>10</v>
      </c>
      <c r="F10799" t="s">
        <v>38</v>
      </c>
      <c r="G10799">
        <v>91</v>
      </c>
      <c r="H10799">
        <v>77</v>
      </c>
      <c r="I10799" t="str">
        <f>INDEX('DATA - Teams'!$C:$C,MATCH(C10799,'DATA - Teams'!$B:$B,0))</f>
        <v>LESTER</v>
      </c>
    </row>
    <row r="10800" spans="1:9" x14ac:dyDescent="0.2">
      <c r="A10800">
        <v>2019</v>
      </c>
      <c r="B10800">
        <v>18</v>
      </c>
      <c r="C10800" t="s">
        <v>12</v>
      </c>
      <c r="D10800" t="s">
        <v>1503</v>
      </c>
      <c r="E10800" t="s">
        <v>14</v>
      </c>
      <c r="F10800" t="s">
        <v>59</v>
      </c>
      <c r="G10800">
        <v>80</v>
      </c>
      <c r="H10800">
        <v>79</v>
      </c>
      <c r="I10800" t="str">
        <f>INDEX('DATA - Teams'!$C:$C,MATCH(C10800,'DATA - Teams'!$B:$B,0))</f>
        <v>LESTER</v>
      </c>
    </row>
    <row r="10801" spans="1:9" x14ac:dyDescent="0.2">
      <c r="A10801">
        <v>2019</v>
      </c>
      <c r="B10801">
        <v>18</v>
      </c>
      <c r="C10801" t="s">
        <v>12</v>
      </c>
      <c r="D10801" t="s">
        <v>389</v>
      </c>
      <c r="E10801" t="s">
        <v>18</v>
      </c>
      <c r="F10801" t="s">
        <v>59</v>
      </c>
      <c r="G10801">
        <v>78</v>
      </c>
      <c r="H10801">
        <v>27</v>
      </c>
      <c r="I10801" t="str">
        <f>INDEX('DATA - Teams'!$C:$C,MATCH(C10801,'DATA - Teams'!$B:$B,0))</f>
        <v>LESTER</v>
      </c>
    </row>
    <row r="10802" spans="1:9" x14ac:dyDescent="0.2">
      <c r="A10802">
        <v>2019</v>
      </c>
      <c r="B10802">
        <v>18</v>
      </c>
      <c r="C10802" t="s">
        <v>12</v>
      </c>
      <c r="D10802" t="s">
        <v>403</v>
      </c>
      <c r="E10802" t="s">
        <v>36</v>
      </c>
      <c r="F10802" t="s">
        <v>59</v>
      </c>
      <c r="G10802">
        <v>83</v>
      </c>
      <c r="H10802">
        <v>76</v>
      </c>
      <c r="I10802" t="str">
        <f>INDEX('DATA - Teams'!$C:$C,MATCH(C10802,'DATA - Teams'!$B:$B,0))</f>
        <v>LESTER</v>
      </c>
    </row>
    <row r="10803" spans="1:9" x14ac:dyDescent="0.2">
      <c r="A10803">
        <v>2019</v>
      </c>
      <c r="B10803">
        <v>18</v>
      </c>
      <c r="C10803" t="s">
        <v>12</v>
      </c>
      <c r="D10803" t="s">
        <v>219</v>
      </c>
      <c r="E10803" t="s">
        <v>36</v>
      </c>
      <c r="F10803" t="s">
        <v>59</v>
      </c>
      <c r="G10803">
        <v>87</v>
      </c>
      <c r="H10803">
        <v>82</v>
      </c>
      <c r="I10803" t="str">
        <f>INDEX('DATA - Teams'!$C:$C,MATCH(C10803,'DATA - Teams'!$B:$B,0))</f>
        <v>LESTER</v>
      </c>
    </row>
    <row r="10804" spans="1:9" x14ac:dyDescent="0.2">
      <c r="A10804">
        <v>2019</v>
      </c>
      <c r="B10804">
        <v>18</v>
      </c>
      <c r="C10804" t="s">
        <v>427</v>
      </c>
      <c r="D10804" t="s">
        <v>114</v>
      </c>
      <c r="E10804" t="s">
        <v>33</v>
      </c>
      <c r="F10804" t="s">
        <v>41</v>
      </c>
      <c r="G10804">
        <v>123</v>
      </c>
      <c r="H10804">
        <v>116</v>
      </c>
      <c r="I10804" t="str">
        <f>INDEX('DATA - Teams'!$C:$C,MATCH(C10804,'DATA - Teams'!$B:$B,0))</f>
        <v>MELONS</v>
      </c>
    </row>
    <row r="10805" spans="1:9" x14ac:dyDescent="0.2">
      <c r="A10805">
        <v>2019</v>
      </c>
      <c r="B10805">
        <v>18</v>
      </c>
      <c r="C10805" t="s">
        <v>427</v>
      </c>
      <c r="D10805" t="s">
        <v>76</v>
      </c>
      <c r="E10805" t="s">
        <v>14</v>
      </c>
      <c r="F10805" t="s">
        <v>38</v>
      </c>
      <c r="G10805">
        <v>68</v>
      </c>
      <c r="H10805">
        <v>73</v>
      </c>
      <c r="I10805" t="str">
        <f>INDEX('DATA - Teams'!$C:$C,MATCH(C10805,'DATA - Teams'!$B:$B,0))</f>
        <v>MELONS</v>
      </c>
    </row>
    <row r="10806" spans="1:9" x14ac:dyDescent="0.2">
      <c r="A10806">
        <v>2019</v>
      </c>
      <c r="B10806">
        <v>18</v>
      </c>
      <c r="C10806" t="s">
        <v>427</v>
      </c>
      <c r="D10806" t="s">
        <v>166</v>
      </c>
      <c r="E10806" t="s">
        <v>14</v>
      </c>
      <c r="F10806" t="s">
        <v>41</v>
      </c>
      <c r="G10806">
        <v>96</v>
      </c>
      <c r="H10806">
        <v>83</v>
      </c>
      <c r="I10806" t="str">
        <f>INDEX('DATA - Teams'!$C:$C,MATCH(C10806,'DATA - Teams'!$B:$B,0))</f>
        <v>MELONS</v>
      </c>
    </row>
    <row r="10807" spans="1:9" x14ac:dyDescent="0.2">
      <c r="A10807">
        <v>2019</v>
      </c>
      <c r="B10807">
        <v>18</v>
      </c>
      <c r="C10807" t="s">
        <v>427</v>
      </c>
      <c r="D10807" t="s">
        <v>282</v>
      </c>
      <c r="E10807" t="s">
        <v>14</v>
      </c>
      <c r="F10807" t="s">
        <v>41</v>
      </c>
      <c r="G10807">
        <v>85</v>
      </c>
      <c r="H10807">
        <v>104</v>
      </c>
      <c r="I10807" t="str">
        <f>INDEX('DATA - Teams'!$C:$C,MATCH(C10807,'DATA - Teams'!$B:$B,0))</f>
        <v>MELONS</v>
      </c>
    </row>
    <row r="10808" spans="1:9" x14ac:dyDescent="0.2">
      <c r="A10808">
        <v>2019</v>
      </c>
      <c r="B10808">
        <v>18</v>
      </c>
      <c r="C10808" t="s">
        <v>427</v>
      </c>
      <c r="D10808" t="s">
        <v>329</v>
      </c>
      <c r="E10808" t="s">
        <v>18</v>
      </c>
      <c r="F10808" t="s">
        <v>41</v>
      </c>
      <c r="G10808">
        <v>114</v>
      </c>
      <c r="H10808">
        <v>98</v>
      </c>
      <c r="I10808" t="str">
        <f>INDEX('DATA - Teams'!$C:$C,MATCH(C10808,'DATA - Teams'!$B:$B,0))</f>
        <v>MELONS</v>
      </c>
    </row>
    <row r="10809" spans="1:9" x14ac:dyDescent="0.2">
      <c r="A10809">
        <v>2019</v>
      </c>
      <c r="B10809">
        <v>18</v>
      </c>
      <c r="C10809" t="s">
        <v>427</v>
      </c>
      <c r="D10809" t="s">
        <v>128</v>
      </c>
      <c r="E10809" t="s">
        <v>18</v>
      </c>
      <c r="F10809" t="s">
        <v>38</v>
      </c>
      <c r="G10809">
        <v>87</v>
      </c>
      <c r="H10809">
        <v>65</v>
      </c>
      <c r="I10809" t="str">
        <f>INDEX('DATA - Teams'!$C:$C,MATCH(C10809,'DATA - Teams'!$B:$B,0))</f>
        <v>MELONS</v>
      </c>
    </row>
    <row r="10810" spans="1:9" x14ac:dyDescent="0.2">
      <c r="A10810">
        <v>2019</v>
      </c>
      <c r="B10810">
        <v>18</v>
      </c>
      <c r="C10810" t="s">
        <v>427</v>
      </c>
      <c r="D10810" t="s">
        <v>240</v>
      </c>
      <c r="E10810" t="s">
        <v>23</v>
      </c>
      <c r="F10810" t="s">
        <v>52</v>
      </c>
      <c r="G10810">
        <v>130</v>
      </c>
      <c r="H10810">
        <v>124</v>
      </c>
      <c r="I10810" t="str">
        <f>INDEX('DATA - Teams'!$C:$C,MATCH(C10810,'DATA - Teams'!$B:$B,0))</f>
        <v>MELONS</v>
      </c>
    </row>
    <row r="10811" spans="1:9" x14ac:dyDescent="0.2">
      <c r="A10811">
        <v>2019</v>
      </c>
      <c r="B10811">
        <v>18</v>
      </c>
      <c r="C10811" t="s">
        <v>427</v>
      </c>
      <c r="D10811" t="s">
        <v>401</v>
      </c>
      <c r="E10811" t="s">
        <v>13</v>
      </c>
      <c r="F10811" t="s">
        <v>43</v>
      </c>
      <c r="G10811">
        <v>90</v>
      </c>
      <c r="H10811">
        <v>91</v>
      </c>
      <c r="I10811" t="str">
        <f>INDEX('DATA - Teams'!$C:$C,MATCH(C10811,'DATA - Teams'!$B:$B,0))</f>
        <v>MELONS</v>
      </c>
    </row>
    <row r="10812" spans="1:9" x14ac:dyDescent="0.2">
      <c r="A10812">
        <v>2019</v>
      </c>
      <c r="B10812">
        <v>18</v>
      </c>
      <c r="C10812" t="s">
        <v>427</v>
      </c>
      <c r="D10812" t="s">
        <v>263</v>
      </c>
      <c r="E10812" t="s">
        <v>13</v>
      </c>
      <c r="F10812" t="s">
        <v>41</v>
      </c>
      <c r="G10812">
        <v>107</v>
      </c>
      <c r="H10812">
        <v>138</v>
      </c>
      <c r="I10812" t="str">
        <f>INDEX('DATA - Teams'!$C:$C,MATCH(C10812,'DATA - Teams'!$B:$B,0))</f>
        <v>MELONS</v>
      </c>
    </row>
    <row r="10813" spans="1:9" x14ac:dyDescent="0.2">
      <c r="A10813">
        <v>2019</v>
      </c>
      <c r="B10813">
        <v>18</v>
      </c>
      <c r="C10813" t="s">
        <v>427</v>
      </c>
      <c r="D10813" t="s">
        <v>284</v>
      </c>
      <c r="E10813" t="s">
        <v>13</v>
      </c>
      <c r="F10813" t="s">
        <v>43</v>
      </c>
      <c r="G10813">
        <v>95</v>
      </c>
      <c r="H10813">
        <v>75</v>
      </c>
      <c r="I10813" t="str">
        <f>INDEX('DATA - Teams'!$C:$C,MATCH(C10813,'DATA - Teams'!$B:$B,0))</f>
        <v>MELONS</v>
      </c>
    </row>
    <row r="10814" spans="1:9" x14ac:dyDescent="0.2">
      <c r="A10814">
        <v>2019</v>
      </c>
      <c r="B10814">
        <v>18</v>
      </c>
      <c r="C10814" t="s">
        <v>427</v>
      </c>
      <c r="D10814" t="s">
        <v>236</v>
      </c>
      <c r="E10814" t="s">
        <v>35</v>
      </c>
      <c r="F10814" t="s">
        <v>41</v>
      </c>
      <c r="G10814">
        <v>109</v>
      </c>
      <c r="H10814">
        <v>107</v>
      </c>
      <c r="I10814" t="str">
        <f>INDEX('DATA - Teams'!$C:$C,MATCH(C10814,'DATA - Teams'!$B:$B,0))</f>
        <v>MELONS</v>
      </c>
    </row>
    <row r="10815" spans="1:9" x14ac:dyDescent="0.2">
      <c r="A10815">
        <v>2019</v>
      </c>
      <c r="B10815">
        <v>18</v>
      </c>
      <c r="C10815" t="s">
        <v>427</v>
      </c>
      <c r="D10815" t="s">
        <v>163</v>
      </c>
      <c r="E10815" t="s">
        <v>16</v>
      </c>
      <c r="F10815" t="s">
        <v>38</v>
      </c>
      <c r="G10815">
        <v>75</v>
      </c>
      <c r="H10815">
        <v>81</v>
      </c>
      <c r="I10815" t="str">
        <f>INDEX('DATA - Teams'!$C:$C,MATCH(C10815,'DATA - Teams'!$B:$B,0))</f>
        <v>MELONS</v>
      </c>
    </row>
    <row r="10816" spans="1:9" x14ac:dyDescent="0.2">
      <c r="A10816">
        <v>2019</v>
      </c>
      <c r="B10816">
        <v>18</v>
      </c>
      <c r="C10816" t="s">
        <v>427</v>
      </c>
      <c r="D10816" t="s">
        <v>278</v>
      </c>
      <c r="E10816" t="s">
        <v>32</v>
      </c>
      <c r="F10816" t="s">
        <v>43</v>
      </c>
      <c r="G10816">
        <v>56</v>
      </c>
      <c r="H10816">
        <v>95</v>
      </c>
      <c r="I10816" t="str">
        <f>INDEX('DATA - Teams'!$C:$C,MATCH(C10816,'DATA - Teams'!$B:$B,0))</f>
        <v>MELONS</v>
      </c>
    </row>
    <row r="10817" spans="1:9" x14ac:dyDescent="0.2">
      <c r="A10817">
        <v>2019</v>
      </c>
      <c r="B10817">
        <v>18</v>
      </c>
      <c r="C10817" t="s">
        <v>427</v>
      </c>
      <c r="D10817" t="s">
        <v>341</v>
      </c>
      <c r="E10817" t="s">
        <v>24</v>
      </c>
      <c r="F10817" t="s">
        <v>43</v>
      </c>
      <c r="G10817">
        <v>75</v>
      </c>
      <c r="H10817">
        <v>74</v>
      </c>
      <c r="I10817" t="str">
        <f>INDEX('DATA - Teams'!$C:$C,MATCH(C10817,'DATA - Teams'!$B:$B,0))</f>
        <v>MELONS</v>
      </c>
    </row>
    <row r="10818" spans="1:9" x14ac:dyDescent="0.2">
      <c r="A10818">
        <v>2019</v>
      </c>
      <c r="B10818">
        <v>18</v>
      </c>
      <c r="C10818" t="s">
        <v>427</v>
      </c>
      <c r="D10818" t="s">
        <v>154</v>
      </c>
      <c r="E10818" t="s">
        <v>22</v>
      </c>
      <c r="F10818" t="s">
        <v>43</v>
      </c>
      <c r="G10818">
        <v>71</v>
      </c>
      <c r="H10818">
        <v>36</v>
      </c>
      <c r="I10818" t="str">
        <f>INDEX('DATA - Teams'!$C:$C,MATCH(C10818,'DATA - Teams'!$B:$B,0))</f>
        <v>MELONS</v>
      </c>
    </row>
    <row r="10819" spans="1:9" x14ac:dyDescent="0.2">
      <c r="A10819">
        <v>2019</v>
      </c>
      <c r="B10819">
        <v>18</v>
      </c>
      <c r="C10819" t="s">
        <v>427</v>
      </c>
      <c r="D10819" t="s">
        <v>207</v>
      </c>
      <c r="E10819" t="s">
        <v>20</v>
      </c>
      <c r="F10819" t="s">
        <v>41</v>
      </c>
      <c r="G10819">
        <v>75</v>
      </c>
      <c r="H10819">
        <v>90</v>
      </c>
      <c r="I10819" t="str">
        <f>INDEX('DATA - Teams'!$C:$C,MATCH(C10819,'DATA - Teams'!$B:$B,0))</f>
        <v>MELONS</v>
      </c>
    </row>
    <row r="10820" spans="1:9" x14ac:dyDescent="0.2">
      <c r="A10820">
        <v>2019</v>
      </c>
      <c r="B10820">
        <v>18</v>
      </c>
      <c r="C10820" t="s">
        <v>427</v>
      </c>
      <c r="D10820" t="s">
        <v>155</v>
      </c>
      <c r="E10820" t="s">
        <v>20</v>
      </c>
      <c r="F10820" t="s">
        <v>38</v>
      </c>
      <c r="G10820">
        <v>70</v>
      </c>
      <c r="H10820">
        <v>72</v>
      </c>
      <c r="I10820" t="str">
        <f>INDEX('DATA - Teams'!$C:$C,MATCH(C10820,'DATA - Teams'!$B:$B,0))</f>
        <v>MELONS</v>
      </c>
    </row>
    <row r="10821" spans="1:9" x14ac:dyDescent="0.2">
      <c r="A10821">
        <v>2019</v>
      </c>
      <c r="B10821">
        <v>18</v>
      </c>
      <c r="C10821" t="s">
        <v>427</v>
      </c>
      <c r="D10821" t="s">
        <v>361</v>
      </c>
      <c r="E10821" t="s">
        <v>10</v>
      </c>
      <c r="F10821" t="s">
        <v>38</v>
      </c>
      <c r="G10821">
        <v>68</v>
      </c>
      <c r="H10821">
        <v>36</v>
      </c>
      <c r="I10821" t="str">
        <f>INDEX('DATA - Teams'!$C:$C,MATCH(C10821,'DATA - Teams'!$B:$B,0))</f>
        <v>MELONS</v>
      </c>
    </row>
    <row r="10822" spans="1:9" x14ac:dyDescent="0.2">
      <c r="A10822">
        <v>2019</v>
      </c>
      <c r="B10822">
        <v>18</v>
      </c>
      <c r="C10822" t="s">
        <v>427</v>
      </c>
      <c r="D10822" t="s">
        <v>268</v>
      </c>
      <c r="E10822" t="s">
        <v>18</v>
      </c>
      <c r="F10822" t="s">
        <v>59</v>
      </c>
      <c r="G10822">
        <v>65</v>
      </c>
      <c r="H10822">
        <v>69</v>
      </c>
      <c r="I10822" t="str">
        <f>INDEX('DATA - Teams'!$C:$C,MATCH(C10822,'DATA - Teams'!$B:$B,0))</f>
        <v>MELONS</v>
      </c>
    </row>
    <row r="10823" spans="1:9" x14ac:dyDescent="0.2">
      <c r="A10823">
        <v>2019</v>
      </c>
      <c r="B10823">
        <v>18</v>
      </c>
      <c r="C10823" t="s">
        <v>427</v>
      </c>
      <c r="D10823" t="s">
        <v>443</v>
      </c>
      <c r="E10823" t="s">
        <v>18</v>
      </c>
      <c r="F10823" t="s">
        <v>59</v>
      </c>
      <c r="G10823">
        <v>74</v>
      </c>
      <c r="H10823">
        <v>52</v>
      </c>
      <c r="I10823" t="str">
        <f>INDEX('DATA - Teams'!$C:$C,MATCH(C10823,'DATA - Teams'!$B:$B,0))</f>
        <v>MELONS</v>
      </c>
    </row>
    <row r="10824" spans="1:9" x14ac:dyDescent="0.2">
      <c r="A10824">
        <v>2019</v>
      </c>
      <c r="B10824">
        <v>18</v>
      </c>
      <c r="C10824" t="s">
        <v>427</v>
      </c>
      <c r="D10824" t="s">
        <v>409</v>
      </c>
      <c r="E10824" t="s">
        <v>16</v>
      </c>
      <c r="F10824" t="s">
        <v>59</v>
      </c>
      <c r="G10824">
        <v>77</v>
      </c>
      <c r="H10824">
        <v>62</v>
      </c>
      <c r="I10824" t="str">
        <f>INDEX('DATA - Teams'!$C:$C,MATCH(C10824,'DATA - Teams'!$B:$B,0))</f>
        <v>MELONS</v>
      </c>
    </row>
    <row r="10825" spans="1:9" x14ac:dyDescent="0.2">
      <c r="A10825">
        <v>2019</v>
      </c>
      <c r="B10825">
        <v>18</v>
      </c>
      <c r="C10825" t="s">
        <v>427</v>
      </c>
      <c r="D10825" t="s">
        <v>242</v>
      </c>
      <c r="E10825" t="s">
        <v>36</v>
      </c>
      <c r="F10825" t="s">
        <v>59</v>
      </c>
      <c r="G10825">
        <v>61</v>
      </c>
      <c r="H10825">
        <v>0</v>
      </c>
      <c r="I10825" t="str">
        <f>INDEX('DATA - Teams'!$C:$C,MATCH(C10825,'DATA - Teams'!$B:$B,0))</f>
        <v>MELONS</v>
      </c>
    </row>
    <row r="10826" spans="1:9" x14ac:dyDescent="0.2">
      <c r="A10826">
        <v>2019</v>
      </c>
      <c r="B10826">
        <v>19</v>
      </c>
      <c r="C10826" t="s">
        <v>426</v>
      </c>
      <c r="D10826" t="s">
        <v>193</v>
      </c>
      <c r="E10826" t="s">
        <v>21</v>
      </c>
      <c r="F10826" t="s">
        <v>43</v>
      </c>
      <c r="G10826">
        <v>113</v>
      </c>
      <c r="H10826">
        <v>91</v>
      </c>
      <c r="I10826" t="str">
        <f>INDEX('DATA - Teams'!$C:$C,MATCH(C10826,'DATA - Teams'!$B:$B,0))</f>
        <v>PMAC</v>
      </c>
    </row>
    <row r="10827" spans="1:9" x14ac:dyDescent="0.2">
      <c r="A10827">
        <v>2019</v>
      </c>
      <c r="B10827">
        <v>19</v>
      </c>
      <c r="C10827" t="s">
        <v>426</v>
      </c>
      <c r="D10827" t="s">
        <v>60</v>
      </c>
      <c r="E10827" t="s">
        <v>21</v>
      </c>
      <c r="F10827" t="s">
        <v>41</v>
      </c>
      <c r="G10827">
        <v>85</v>
      </c>
      <c r="H10827">
        <v>96</v>
      </c>
      <c r="I10827" t="str">
        <f>INDEX('DATA - Teams'!$C:$C,MATCH(C10827,'DATA - Teams'!$B:$B,0))</f>
        <v>PMAC</v>
      </c>
    </row>
    <row r="10828" spans="1:9" x14ac:dyDescent="0.2">
      <c r="A10828">
        <v>2019</v>
      </c>
      <c r="B10828">
        <v>19</v>
      </c>
      <c r="C10828" t="s">
        <v>426</v>
      </c>
      <c r="D10828" t="s">
        <v>418</v>
      </c>
      <c r="E10828" t="s">
        <v>23</v>
      </c>
      <c r="F10828" t="s">
        <v>38</v>
      </c>
      <c r="G10828">
        <v>71</v>
      </c>
      <c r="H10828">
        <v>51</v>
      </c>
      <c r="I10828" t="str">
        <f>INDEX('DATA - Teams'!$C:$C,MATCH(C10828,'DATA - Teams'!$B:$B,0))</f>
        <v>PMAC</v>
      </c>
    </row>
    <row r="10829" spans="1:9" x14ac:dyDescent="0.2">
      <c r="A10829">
        <v>2019</v>
      </c>
      <c r="B10829">
        <v>19</v>
      </c>
      <c r="C10829" t="s">
        <v>426</v>
      </c>
      <c r="D10829" t="s">
        <v>165</v>
      </c>
      <c r="E10829" t="s">
        <v>10</v>
      </c>
      <c r="F10829" t="s">
        <v>41</v>
      </c>
      <c r="G10829">
        <v>113</v>
      </c>
      <c r="H10829">
        <v>0</v>
      </c>
      <c r="I10829" t="str">
        <f>INDEX('DATA - Teams'!$C:$C,MATCH(C10829,'DATA - Teams'!$B:$B,0))</f>
        <v>PMAC</v>
      </c>
    </row>
    <row r="10830" spans="1:9" x14ac:dyDescent="0.2">
      <c r="A10830">
        <v>2019</v>
      </c>
      <c r="B10830">
        <v>19</v>
      </c>
      <c r="C10830" t="s">
        <v>426</v>
      </c>
      <c r="D10830" t="s">
        <v>1500</v>
      </c>
      <c r="E10830" t="s">
        <v>16</v>
      </c>
      <c r="F10830" t="s">
        <v>41</v>
      </c>
      <c r="G10830">
        <v>84</v>
      </c>
      <c r="H10830">
        <v>87</v>
      </c>
      <c r="I10830" t="str">
        <f>INDEX('DATA - Teams'!$C:$C,MATCH(C10830,'DATA - Teams'!$B:$B,0))</f>
        <v>PMAC</v>
      </c>
    </row>
    <row r="10831" spans="1:9" x14ac:dyDescent="0.2">
      <c r="A10831">
        <v>2019</v>
      </c>
      <c r="B10831">
        <v>19</v>
      </c>
      <c r="C10831" t="s">
        <v>426</v>
      </c>
      <c r="D10831" t="s">
        <v>161</v>
      </c>
      <c r="E10831" t="s">
        <v>36</v>
      </c>
      <c r="F10831" t="s">
        <v>43</v>
      </c>
      <c r="G10831">
        <v>100</v>
      </c>
      <c r="H10831">
        <v>88</v>
      </c>
      <c r="I10831" t="str">
        <f>INDEX('DATA - Teams'!$C:$C,MATCH(C10831,'DATA - Teams'!$B:$B,0))</f>
        <v>PMAC</v>
      </c>
    </row>
    <row r="10832" spans="1:9" x14ac:dyDescent="0.2">
      <c r="A10832">
        <v>2019</v>
      </c>
      <c r="B10832">
        <v>19</v>
      </c>
      <c r="C10832" t="s">
        <v>426</v>
      </c>
      <c r="D10832" t="s">
        <v>245</v>
      </c>
      <c r="E10832" t="s">
        <v>32</v>
      </c>
      <c r="F10832" t="s">
        <v>43</v>
      </c>
      <c r="G10832">
        <v>102</v>
      </c>
      <c r="H10832">
        <v>70</v>
      </c>
      <c r="I10832" t="str">
        <f>INDEX('DATA - Teams'!$C:$C,MATCH(C10832,'DATA - Teams'!$B:$B,0))</f>
        <v>PMAC</v>
      </c>
    </row>
    <row r="10833" spans="1:9" x14ac:dyDescent="0.2">
      <c r="A10833">
        <v>2019</v>
      </c>
      <c r="B10833">
        <v>19</v>
      </c>
      <c r="C10833" t="s">
        <v>426</v>
      </c>
      <c r="D10833" t="s">
        <v>402</v>
      </c>
      <c r="E10833" t="s">
        <v>32</v>
      </c>
      <c r="F10833" t="s">
        <v>43</v>
      </c>
      <c r="G10833">
        <v>76</v>
      </c>
      <c r="H10833">
        <v>86</v>
      </c>
      <c r="I10833" t="str">
        <f>INDEX('DATA - Teams'!$C:$C,MATCH(C10833,'DATA - Teams'!$B:$B,0))</f>
        <v>PMAC</v>
      </c>
    </row>
    <row r="10834" spans="1:9" x14ac:dyDescent="0.2">
      <c r="A10834">
        <v>2019</v>
      </c>
      <c r="B10834">
        <v>19</v>
      </c>
      <c r="C10834" t="s">
        <v>426</v>
      </c>
      <c r="D10834" t="s">
        <v>45</v>
      </c>
      <c r="E10834" t="s">
        <v>32</v>
      </c>
      <c r="F10834" t="s">
        <v>38</v>
      </c>
      <c r="G10834">
        <v>97</v>
      </c>
      <c r="H10834">
        <v>107</v>
      </c>
      <c r="I10834" t="str">
        <f>INDEX('DATA - Teams'!$C:$C,MATCH(C10834,'DATA - Teams'!$B:$B,0))</f>
        <v>PMAC</v>
      </c>
    </row>
    <row r="10835" spans="1:9" x14ac:dyDescent="0.2">
      <c r="A10835">
        <v>2019</v>
      </c>
      <c r="B10835">
        <v>19</v>
      </c>
      <c r="C10835" t="s">
        <v>426</v>
      </c>
      <c r="D10835" t="s">
        <v>353</v>
      </c>
      <c r="E10835" t="s">
        <v>24</v>
      </c>
      <c r="F10835" t="s">
        <v>41</v>
      </c>
      <c r="G10835">
        <v>68</v>
      </c>
      <c r="H10835">
        <v>56</v>
      </c>
      <c r="I10835" t="str">
        <f>INDEX('DATA - Teams'!$C:$C,MATCH(C10835,'DATA - Teams'!$B:$B,0))</f>
        <v>PMAC</v>
      </c>
    </row>
    <row r="10836" spans="1:9" x14ac:dyDescent="0.2">
      <c r="A10836">
        <v>2019</v>
      </c>
      <c r="B10836">
        <v>19</v>
      </c>
      <c r="C10836" t="s">
        <v>426</v>
      </c>
      <c r="D10836" t="s">
        <v>260</v>
      </c>
      <c r="E10836" t="s">
        <v>24</v>
      </c>
      <c r="F10836" t="s">
        <v>38</v>
      </c>
      <c r="G10836">
        <v>87</v>
      </c>
      <c r="H10836">
        <v>113</v>
      </c>
      <c r="I10836" t="str">
        <f>INDEX('DATA - Teams'!$C:$C,MATCH(C10836,'DATA - Teams'!$B:$B,0))</f>
        <v>PMAC</v>
      </c>
    </row>
    <row r="10837" spans="1:9" x14ac:dyDescent="0.2">
      <c r="A10837">
        <v>2019</v>
      </c>
      <c r="B10837">
        <v>19</v>
      </c>
      <c r="C10837" t="s">
        <v>426</v>
      </c>
      <c r="D10837" t="s">
        <v>84</v>
      </c>
      <c r="E10837" t="s">
        <v>20</v>
      </c>
      <c r="F10837" t="s">
        <v>52</v>
      </c>
      <c r="G10837">
        <v>73</v>
      </c>
      <c r="H10837">
        <v>61</v>
      </c>
      <c r="I10837" t="str">
        <f>INDEX('DATA - Teams'!$C:$C,MATCH(C10837,'DATA - Teams'!$B:$B,0))</f>
        <v>PMAC</v>
      </c>
    </row>
    <row r="10838" spans="1:9" x14ac:dyDescent="0.2">
      <c r="A10838">
        <v>2019</v>
      </c>
      <c r="B10838">
        <v>19</v>
      </c>
      <c r="C10838" t="s">
        <v>426</v>
      </c>
      <c r="D10838" t="s">
        <v>316</v>
      </c>
      <c r="E10838" t="s">
        <v>17</v>
      </c>
      <c r="F10838" t="s">
        <v>38</v>
      </c>
      <c r="G10838">
        <v>76</v>
      </c>
      <c r="H10838">
        <v>88</v>
      </c>
      <c r="I10838" t="str">
        <f>INDEX('DATA - Teams'!$C:$C,MATCH(C10838,'DATA - Teams'!$B:$B,0))</f>
        <v>PMAC</v>
      </c>
    </row>
    <row r="10839" spans="1:9" x14ac:dyDescent="0.2">
      <c r="A10839">
        <v>2019</v>
      </c>
      <c r="B10839">
        <v>19</v>
      </c>
      <c r="C10839" t="s">
        <v>426</v>
      </c>
      <c r="D10839" t="s">
        <v>80</v>
      </c>
      <c r="E10839" t="s">
        <v>17</v>
      </c>
      <c r="F10839" t="s">
        <v>41</v>
      </c>
      <c r="G10839">
        <v>96</v>
      </c>
      <c r="H10839">
        <v>107</v>
      </c>
      <c r="I10839" t="str">
        <f>INDEX('DATA - Teams'!$C:$C,MATCH(C10839,'DATA - Teams'!$B:$B,0))</f>
        <v>PMAC</v>
      </c>
    </row>
    <row r="10840" spans="1:9" x14ac:dyDescent="0.2">
      <c r="A10840">
        <v>2019</v>
      </c>
      <c r="B10840">
        <v>19</v>
      </c>
      <c r="C10840" t="s">
        <v>426</v>
      </c>
      <c r="D10840" t="s">
        <v>354</v>
      </c>
      <c r="E10840" t="s">
        <v>28</v>
      </c>
      <c r="F10840" t="s">
        <v>41</v>
      </c>
      <c r="G10840">
        <v>78</v>
      </c>
      <c r="H10840">
        <v>72</v>
      </c>
      <c r="I10840" t="str">
        <f>INDEX('DATA - Teams'!$C:$C,MATCH(C10840,'DATA - Teams'!$B:$B,0))</f>
        <v>PMAC</v>
      </c>
    </row>
    <row r="10841" spans="1:9" x14ac:dyDescent="0.2">
      <c r="A10841">
        <v>2019</v>
      </c>
      <c r="B10841">
        <v>19</v>
      </c>
      <c r="C10841" t="s">
        <v>426</v>
      </c>
      <c r="D10841" t="s">
        <v>75</v>
      </c>
      <c r="E10841" t="s">
        <v>33</v>
      </c>
      <c r="F10841" t="s">
        <v>43</v>
      </c>
      <c r="G10841">
        <v>96</v>
      </c>
      <c r="H10841">
        <v>67</v>
      </c>
      <c r="I10841" t="str">
        <f>INDEX('DATA - Teams'!$C:$C,MATCH(C10841,'DATA - Teams'!$B:$B,0))</f>
        <v>PMAC</v>
      </c>
    </row>
    <row r="10842" spans="1:9" x14ac:dyDescent="0.2">
      <c r="A10842">
        <v>2019</v>
      </c>
      <c r="B10842">
        <v>19</v>
      </c>
      <c r="C10842" t="s">
        <v>426</v>
      </c>
      <c r="D10842" t="s">
        <v>241</v>
      </c>
      <c r="E10842" t="s">
        <v>27</v>
      </c>
      <c r="F10842" t="s">
        <v>41</v>
      </c>
      <c r="G10842">
        <v>111</v>
      </c>
      <c r="H10842">
        <v>106</v>
      </c>
      <c r="I10842" t="str">
        <f>INDEX('DATA - Teams'!$C:$C,MATCH(C10842,'DATA - Teams'!$B:$B,0))</f>
        <v>PMAC</v>
      </c>
    </row>
    <row r="10843" spans="1:9" x14ac:dyDescent="0.2">
      <c r="A10843">
        <v>2019</v>
      </c>
      <c r="B10843">
        <v>19</v>
      </c>
      <c r="C10843" t="s">
        <v>426</v>
      </c>
      <c r="D10843" t="s">
        <v>356</v>
      </c>
      <c r="E10843" t="s">
        <v>22</v>
      </c>
      <c r="F10843" t="s">
        <v>38</v>
      </c>
      <c r="G10843">
        <v>147</v>
      </c>
      <c r="H10843">
        <v>88</v>
      </c>
      <c r="I10843" t="str">
        <f>INDEX('DATA - Teams'!$C:$C,MATCH(C10843,'DATA - Teams'!$B:$B,0))</f>
        <v>PMAC</v>
      </c>
    </row>
    <row r="10844" spans="1:9" x14ac:dyDescent="0.2">
      <c r="A10844">
        <v>2019</v>
      </c>
      <c r="B10844">
        <v>19</v>
      </c>
      <c r="C10844" t="s">
        <v>426</v>
      </c>
      <c r="D10844" t="s">
        <v>164</v>
      </c>
      <c r="E10844" t="s">
        <v>16</v>
      </c>
      <c r="F10844" t="s">
        <v>59</v>
      </c>
      <c r="G10844">
        <v>73</v>
      </c>
      <c r="H10844">
        <v>0</v>
      </c>
      <c r="I10844" t="str">
        <f>INDEX('DATA - Teams'!$C:$C,MATCH(C10844,'DATA - Teams'!$B:$B,0))</f>
        <v>PMAC</v>
      </c>
    </row>
    <row r="10845" spans="1:9" x14ac:dyDescent="0.2">
      <c r="A10845">
        <v>2019</v>
      </c>
      <c r="B10845">
        <v>19</v>
      </c>
      <c r="C10845" t="s">
        <v>426</v>
      </c>
      <c r="D10845" t="s">
        <v>50</v>
      </c>
      <c r="E10845" t="s">
        <v>32</v>
      </c>
      <c r="F10845" t="s">
        <v>59</v>
      </c>
      <c r="G10845">
        <v>108</v>
      </c>
      <c r="H10845">
        <v>0</v>
      </c>
      <c r="I10845" t="str">
        <f>INDEX('DATA - Teams'!$C:$C,MATCH(C10845,'DATA - Teams'!$B:$B,0))</f>
        <v>PMAC</v>
      </c>
    </row>
    <row r="10846" spans="1:9" x14ac:dyDescent="0.2">
      <c r="A10846">
        <v>2019</v>
      </c>
      <c r="B10846">
        <v>19</v>
      </c>
      <c r="C10846" t="s">
        <v>426</v>
      </c>
      <c r="D10846" t="s">
        <v>156</v>
      </c>
      <c r="E10846" t="s">
        <v>33</v>
      </c>
      <c r="F10846" t="s">
        <v>59</v>
      </c>
      <c r="G10846">
        <v>96</v>
      </c>
      <c r="H10846">
        <v>0</v>
      </c>
      <c r="I10846" t="str">
        <f>INDEX('DATA - Teams'!$C:$C,MATCH(C10846,'DATA - Teams'!$B:$B,0))</f>
        <v>PMAC</v>
      </c>
    </row>
    <row r="10847" spans="1:9" x14ac:dyDescent="0.2">
      <c r="A10847">
        <v>2019</v>
      </c>
      <c r="B10847">
        <v>19</v>
      </c>
      <c r="C10847" t="s">
        <v>426</v>
      </c>
      <c r="D10847" t="s">
        <v>168</v>
      </c>
      <c r="E10847" t="s">
        <v>13</v>
      </c>
      <c r="F10847" t="s">
        <v>59</v>
      </c>
      <c r="G10847">
        <v>84</v>
      </c>
      <c r="H10847">
        <v>0</v>
      </c>
      <c r="I10847" t="str">
        <f>INDEX('DATA - Teams'!$C:$C,MATCH(C10847,'DATA - Teams'!$B:$B,0))</f>
        <v>PMAC</v>
      </c>
    </row>
    <row r="10848" spans="1:9" x14ac:dyDescent="0.2">
      <c r="A10848">
        <v>2019</v>
      </c>
      <c r="B10848">
        <v>19</v>
      </c>
      <c r="C10848" t="s">
        <v>7</v>
      </c>
      <c r="D10848" t="s">
        <v>37</v>
      </c>
      <c r="E10848" t="s">
        <v>21</v>
      </c>
      <c r="F10848" t="s">
        <v>38</v>
      </c>
      <c r="G10848">
        <v>86</v>
      </c>
      <c r="H10848">
        <v>39</v>
      </c>
      <c r="I10848" t="str">
        <f>INDEX('DATA - Teams'!$C:$C,MATCH(C10848,'DATA - Teams'!$B:$B,0))</f>
        <v>JMERC</v>
      </c>
    </row>
    <row r="10849" spans="1:9" x14ac:dyDescent="0.2">
      <c r="A10849">
        <v>2019</v>
      </c>
      <c r="B10849">
        <v>19</v>
      </c>
      <c r="C10849" t="s">
        <v>7</v>
      </c>
      <c r="D10849" t="s">
        <v>281</v>
      </c>
      <c r="E10849" t="s">
        <v>21</v>
      </c>
      <c r="F10849" t="s">
        <v>38</v>
      </c>
      <c r="G10849">
        <v>79</v>
      </c>
      <c r="H10849">
        <v>79</v>
      </c>
      <c r="I10849" t="str">
        <f>INDEX('DATA - Teams'!$C:$C,MATCH(C10849,'DATA - Teams'!$B:$B,0))</f>
        <v>JMERC</v>
      </c>
    </row>
    <row r="10850" spans="1:9" x14ac:dyDescent="0.2">
      <c r="A10850">
        <v>2019</v>
      </c>
      <c r="B10850">
        <v>19</v>
      </c>
      <c r="C10850" t="s">
        <v>7</v>
      </c>
      <c r="D10850" t="s">
        <v>216</v>
      </c>
      <c r="E10850" t="s">
        <v>21</v>
      </c>
      <c r="F10850" t="s">
        <v>52</v>
      </c>
      <c r="G10850">
        <v>88</v>
      </c>
      <c r="H10850">
        <v>148</v>
      </c>
      <c r="I10850" t="str">
        <f>INDEX('DATA - Teams'!$C:$C,MATCH(C10850,'DATA - Teams'!$B:$B,0))</f>
        <v>JMERC</v>
      </c>
    </row>
    <row r="10851" spans="1:9" x14ac:dyDescent="0.2">
      <c r="A10851">
        <v>2019</v>
      </c>
      <c r="B10851">
        <v>19</v>
      </c>
      <c r="C10851" t="s">
        <v>7</v>
      </c>
      <c r="D10851" t="s">
        <v>130</v>
      </c>
      <c r="E10851" t="s">
        <v>23</v>
      </c>
      <c r="F10851" t="s">
        <v>43</v>
      </c>
      <c r="G10851">
        <v>125</v>
      </c>
      <c r="H10851">
        <v>51</v>
      </c>
      <c r="I10851" t="str">
        <f>INDEX('DATA - Teams'!$C:$C,MATCH(C10851,'DATA - Teams'!$B:$B,0))</f>
        <v>JMERC</v>
      </c>
    </row>
    <row r="10852" spans="1:9" x14ac:dyDescent="0.2">
      <c r="A10852">
        <v>2019</v>
      </c>
      <c r="B10852">
        <v>19</v>
      </c>
      <c r="C10852" t="s">
        <v>7</v>
      </c>
      <c r="D10852" t="s">
        <v>328</v>
      </c>
      <c r="E10852" t="s">
        <v>23</v>
      </c>
      <c r="F10852" t="s">
        <v>41</v>
      </c>
      <c r="G10852">
        <v>73</v>
      </c>
      <c r="H10852">
        <v>68</v>
      </c>
      <c r="I10852" t="str">
        <f>INDEX('DATA - Teams'!$C:$C,MATCH(C10852,'DATA - Teams'!$B:$B,0))</f>
        <v>JMERC</v>
      </c>
    </row>
    <row r="10853" spans="1:9" x14ac:dyDescent="0.2">
      <c r="A10853">
        <v>2019</v>
      </c>
      <c r="B10853">
        <v>19</v>
      </c>
      <c r="C10853" t="s">
        <v>7</v>
      </c>
      <c r="D10853" t="s">
        <v>62</v>
      </c>
      <c r="E10853" t="s">
        <v>23</v>
      </c>
      <c r="F10853" t="s">
        <v>43</v>
      </c>
      <c r="G10853">
        <v>70</v>
      </c>
      <c r="H10853">
        <v>53</v>
      </c>
      <c r="I10853" t="str">
        <f>INDEX('DATA - Teams'!$C:$C,MATCH(C10853,'DATA - Teams'!$B:$B,0))</f>
        <v>JMERC</v>
      </c>
    </row>
    <row r="10854" spans="1:9" x14ac:dyDescent="0.2">
      <c r="A10854">
        <v>2019</v>
      </c>
      <c r="B10854">
        <v>19</v>
      </c>
      <c r="C10854" t="s">
        <v>7</v>
      </c>
      <c r="D10854" t="s">
        <v>44</v>
      </c>
      <c r="E10854" t="s">
        <v>36</v>
      </c>
      <c r="F10854" t="s">
        <v>43</v>
      </c>
      <c r="G10854">
        <v>100</v>
      </c>
      <c r="H10854">
        <v>89</v>
      </c>
      <c r="I10854" t="str">
        <f>INDEX('DATA - Teams'!$C:$C,MATCH(C10854,'DATA - Teams'!$B:$B,0))</f>
        <v>JMERC</v>
      </c>
    </row>
    <row r="10855" spans="1:9" x14ac:dyDescent="0.2">
      <c r="A10855">
        <v>2019</v>
      </c>
      <c r="B10855">
        <v>19</v>
      </c>
      <c r="C10855" t="s">
        <v>7</v>
      </c>
      <c r="D10855" t="s">
        <v>302</v>
      </c>
      <c r="E10855" t="s">
        <v>36</v>
      </c>
      <c r="F10855" t="s">
        <v>41</v>
      </c>
      <c r="G10855">
        <v>94</v>
      </c>
      <c r="H10855">
        <v>77</v>
      </c>
      <c r="I10855" t="str">
        <f>INDEX('DATA - Teams'!$C:$C,MATCH(C10855,'DATA - Teams'!$B:$B,0))</f>
        <v>JMERC</v>
      </c>
    </row>
    <row r="10856" spans="1:9" x14ac:dyDescent="0.2">
      <c r="A10856">
        <v>2019</v>
      </c>
      <c r="B10856">
        <v>19</v>
      </c>
      <c r="C10856" t="s">
        <v>7</v>
      </c>
      <c r="D10856" t="s">
        <v>291</v>
      </c>
      <c r="E10856" t="s">
        <v>36</v>
      </c>
      <c r="F10856" t="s">
        <v>38</v>
      </c>
      <c r="G10856">
        <v>96</v>
      </c>
      <c r="H10856">
        <v>105</v>
      </c>
      <c r="I10856" t="str">
        <f>INDEX('DATA - Teams'!$C:$C,MATCH(C10856,'DATA - Teams'!$B:$B,0))</f>
        <v>JMERC</v>
      </c>
    </row>
    <row r="10857" spans="1:9" x14ac:dyDescent="0.2">
      <c r="A10857">
        <v>2019</v>
      </c>
      <c r="B10857">
        <v>19</v>
      </c>
      <c r="C10857" t="s">
        <v>7</v>
      </c>
      <c r="D10857" t="s">
        <v>258</v>
      </c>
      <c r="E10857" t="s">
        <v>24</v>
      </c>
      <c r="F10857" t="s">
        <v>41</v>
      </c>
      <c r="G10857">
        <v>77</v>
      </c>
      <c r="H10857">
        <v>66</v>
      </c>
      <c r="I10857" t="str">
        <f>INDEX('DATA - Teams'!$C:$C,MATCH(C10857,'DATA - Teams'!$B:$B,0))</f>
        <v>JMERC</v>
      </c>
    </row>
    <row r="10858" spans="1:9" x14ac:dyDescent="0.2">
      <c r="A10858">
        <v>2019</v>
      </c>
      <c r="B10858">
        <v>19</v>
      </c>
      <c r="C10858" t="s">
        <v>7</v>
      </c>
      <c r="D10858" t="s">
        <v>248</v>
      </c>
      <c r="E10858" t="s">
        <v>28</v>
      </c>
      <c r="F10858" t="s">
        <v>43</v>
      </c>
      <c r="G10858">
        <v>109</v>
      </c>
      <c r="H10858">
        <v>91</v>
      </c>
      <c r="I10858" t="str">
        <f>INDEX('DATA - Teams'!$C:$C,MATCH(C10858,'DATA - Teams'!$B:$B,0))</f>
        <v>JMERC</v>
      </c>
    </row>
    <row r="10859" spans="1:9" x14ac:dyDescent="0.2">
      <c r="A10859">
        <v>2019</v>
      </c>
      <c r="B10859">
        <v>19</v>
      </c>
      <c r="C10859" t="s">
        <v>7</v>
      </c>
      <c r="D10859" t="s">
        <v>306</v>
      </c>
      <c r="E10859" t="s">
        <v>28</v>
      </c>
      <c r="F10859" t="s">
        <v>41</v>
      </c>
      <c r="G10859">
        <v>105</v>
      </c>
      <c r="H10859">
        <v>77</v>
      </c>
      <c r="I10859" t="str">
        <f>INDEX('DATA - Teams'!$C:$C,MATCH(C10859,'DATA - Teams'!$B:$B,0))</f>
        <v>JMERC</v>
      </c>
    </row>
    <row r="10860" spans="1:9" x14ac:dyDescent="0.2">
      <c r="A10860">
        <v>2019</v>
      </c>
      <c r="B10860">
        <v>19</v>
      </c>
      <c r="C10860" t="s">
        <v>7</v>
      </c>
      <c r="D10860" t="s">
        <v>179</v>
      </c>
      <c r="E10860" t="s">
        <v>35</v>
      </c>
      <c r="F10860" t="s">
        <v>38</v>
      </c>
      <c r="G10860">
        <v>96</v>
      </c>
      <c r="H10860">
        <v>65</v>
      </c>
      <c r="I10860" t="str">
        <f>INDEX('DATA - Teams'!$C:$C,MATCH(C10860,'DATA - Teams'!$B:$B,0))</f>
        <v>JMERC</v>
      </c>
    </row>
    <row r="10861" spans="1:9" x14ac:dyDescent="0.2">
      <c r="A10861">
        <v>2019</v>
      </c>
      <c r="B10861">
        <v>19</v>
      </c>
      <c r="C10861" t="s">
        <v>7</v>
      </c>
      <c r="D10861" t="s">
        <v>178</v>
      </c>
      <c r="E10861" t="s">
        <v>31</v>
      </c>
      <c r="F10861" t="s">
        <v>41</v>
      </c>
      <c r="G10861">
        <v>93</v>
      </c>
      <c r="H10861">
        <v>102</v>
      </c>
      <c r="I10861" t="str">
        <f>INDEX('DATA - Teams'!$C:$C,MATCH(C10861,'DATA - Teams'!$B:$B,0))</f>
        <v>JMERC</v>
      </c>
    </row>
    <row r="10862" spans="1:9" x14ac:dyDescent="0.2">
      <c r="A10862">
        <v>2019</v>
      </c>
      <c r="B10862">
        <v>19</v>
      </c>
      <c r="C10862" t="s">
        <v>7</v>
      </c>
      <c r="D10862" t="s">
        <v>134</v>
      </c>
      <c r="E10862" t="s">
        <v>27</v>
      </c>
      <c r="F10862" t="s">
        <v>43</v>
      </c>
      <c r="G10862">
        <v>102</v>
      </c>
      <c r="H10862">
        <v>82</v>
      </c>
      <c r="I10862" t="str">
        <f>INDEX('DATA - Teams'!$C:$C,MATCH(C10862,'DATA - Teams'!$B:$B,0))</f>
        <v>JMERC</v>
      </c>
    </row>
    <row r="10863" spans="1:9" x14ac:dyDescent="0.2">
      <c r="A10863">
        <v>2019</v>
      </c>
      <c r="B10863">
        <v>19</v>
      </c>
      <c r="C10863" t="s">
        <v>7</v>
      </c>
      <c r="D10863" t="s">
        <v>445</v>
      </c>
      <c r="E10863" t="s">
        <v>18</v>
      </c>
      <c r="F10863" t="s">
        <v>41</v>
      </c>
      <c r="G10863">
        <v>85</v>
      </c>
      <c r="H10863">
        <v>123</v>
      </c>
      <c r="I10863" t="str">
        <f>INDEX('DATA - Teams'!$C:$C,MATCH(C10863,'DATA - Teams'!$B:$B,0))</f>
        <v>JMERC</v>
      </c>
    </row>
    <row r="10864" spans="1:9" x14ac:dyDescent="0.2">
      <c r="A10864">
        <v>2019</v>
      </c>
      <c r="B10864">
        <v>19</v>
      </c>
      <c r="C10864" t="s">
        <v>7</v>
      </c>
      <c r="D10864" t="s">
        <v>336</v>
      </c>
      <c r="E10864" t="s">
        <v>18</v>
      </c>
      <c r="F10864" t="s">
        <v>38</v>
      </c>
      <c r="G10864">
        <v>97</v>
      </c>
      <c r="H10864">
        <v>101</v>
      </c>
      <c r="I10864" t="str">
        <f>INDEX('DATA - Teams'!$C:$C,MATCH(C10864,'DATA - Teams'!$B:$B,0))</f>
        <v>JMERC</v>
      </c>
    </row>
    <row r="10865" spans="1:9" x14ac:dyDescent="0.2">
      <c r="A10865">
        <v>2019</v>
      </c>
      <c r="B10865">
        <v>19</v>
      </c>
      <c r="C10865" t="s">
        <v>7</v>
      </c>
      <c r="D10865" t="s">
        <v>39</v>
      </c>
      <c r="E10865" t="s">
        <v>22</v>
      </c>
      <c r="F10865" t="s">
        <v>41</v>
      </c>
      <c r="G10865">
        <v>149</v>
      </c>
      <c r="H10865">
        <v>153</v>
      </c>
      <c r="I10865" t="str">
        <f>INDEX('DATA - Teams'!$C:$C,MATCH(C10865,'DATA - Teams'!$B:$B,0))</f>
        <v>JMERC</v>
      </c>
    </row>
    <row r="10866" spans="1:9" x14ac:dyDescent="0.2">
      <c r="A10866">
        <v>2019</v>
      </c>
      <c r="B10866">
        <v>19</v>
      </c>
      <c r="C10866" t="s">
        <v>7</v>
      </c>
      <c r="D10866" t="s">
        <v>388</v>
      </c>
      <c r="E10866" t="s">
        <v>23</v>
      </c>
      <c r="F10866" t="s">
        <v>59</v>
      </c>
      <c r="G10866">
        <v>87</v>
      </c>
      <c r="H10866">
        <v>103</v>
      </c>
      <c r="I10866" t="str">
        <f>INDEX('DATA - Teams'!$C:$C,MATCH(C10866,'DATA - Teams'!$B:$B,0))</f>
        <v>JMERC</v>
      </c>
    </row>
    <row r="10867" spans="1:9" x14ac:dyDescent="0.2">
      <c r="A10867">
        <v>2019</v>
      </c>
      <c r="B10867">
        <v>19</v>
      </c>
      <c r="C10867" t="s">
        <v>7</v>
      </c>
      <c r="D10867" t="s">
        <v>129</v>
      </c>
      <c r="E10867" t="s">
        <v>20</v>
      </c>
      <c r="F10867" t="s">
        <v>59</v>
      </c>
      <c r="G10867">
        <v>88</v>
      </c>
      <c r="H10867">
        <v>0</v>
      </c>
      <c r="I10867" t="str">
        <f>INDEX('DATA - Teams'!$C:$C,MATCH(C10867,'DATA - Teams'!$B:$B,0))</f>
        <v>JMERC</v>
      </c>
    </row>
    <row r="10868" spans="1:9" x14ac:dyDescent="0.2">
      <c r="A10868">
        <v>2019</v>
      </c>
      <c r="B10868">
        <v>19</v>
      </c>
      <c r="C10868" t="s">
        <v>7</v>
      </c>
      <c r="D10868" t="s">
        <v>138</v>
      </c>
      <c r="E10868" t="s">
        <v>28</v>
      </c>
      <c r="F10868" t="s">
        <v>59</v>
      </c>
      <c r="G10868">
        <v>83</v>
      </c>
      <c r="H10868">
        <v>0</v>
      </c>
      <c r="I10868" t="str">
        <f>INDEX('DATA - Teams'!$C:$C,MATCH(C10868,'DATA - Teams'!$B:$B,0))</f>
        <v>JMERC</v>
      </c>
    </row>
    <row r="10869" spans="1:9" x14ac:dyDescent="0.2">
      <c r="A10869">
        <v>2019</v>
      </c>
      <c r="B10869">
        <v>19</v>
      </c>
      <c r="C10869" t="s">
        <v>7</v>
      </c>
      <c r="D10869" t="s">
        <v>169</v>
      </c>
      <c r="E10869" t="s">
        <v>22</v>
      </c>
      <c r="F10869" t="s">
        <v>59</v>
      </c>
      <c r="G10869">
        <v>70</v>
      </c>
      <c r="H10869">
        <v>0</v>
      </c>
      <c r="I10869" t="str">
        <f>INDEX('DATA - Teams'!$C:$C,MATCH(C10869,'DATA - Teams'!$B:$B,0))</f>
        <v>JMERC</v>
      </c>
    </row>
    <row r="10870" spans="1:9" x14ac:dyDescent="0.2">
      <c r="A10870">
        <v>2019</v>
      </c>
      <c r="B10870">
        <v>19</v>
      </c>
      <c r="C10870" t="s">
        <v>438</v>
      </c>
      <c r="D10870" t="s">
        <v>46</v>
      </c>
      <c r="E10870" t="s">
        <v>10</v>
      </c>
      <c r="F10870" t="s">
        <v>41</v>
      </c>
      <c r="G10870">
        <v>103</v>
      </c>
      <c r="H10870">
        <v>128</v>
      </c>
      <c r="I10870" t="str">
        <f>INDEX('DATA - Teams'!$C:$C,MATCH(C10870,'DATA - Teams'!$B:$B,0))</f>
        <v>KAPPAZ</v>
      </c>
    </row>
    <row r="10871" spans="1:9" x14ac:dyDescent="0.2">
      <c r="A10871">
        <v>2019</v>
      </c>
      <c r="B10871">
        <v>19</v>
      </c>
      <c r="C10871" t="s">
        <v>438</v>
      </c>
      <c r="D10871" t="s">
        <v>180</v>
      </c>
      <c r="E10871" t="s">
        <v>16</v>
      </c>
      <c r="F10871" t="s">
        <v>38</v>
      </c>
      <c r="G10871">
        <v>111</v>
      </c>
      <c r="H10871">
        <v>111</v>
      </c>
      <c r="I10871" t="str">
        <f>INDEX('DATA - Teams'!$C:$C,MATCH(C10871,'DATA - Teams'!$B:$B,0))</f>
        <v>KAPPAZ</v>
      </c>
    </row>
    <row r="10872" spans="1:9" x14ac:dyDescent="0.2">
      <c r="A10872">
        <v>2019</v>
      </c>
      <c r="B10872">
        <v>19</v>
      </c>
      <c r="C10872" t="s">
        <v>438</v>
      </c>
      <c r="D10872" t="s">
        <v>1064</v>
      </c>
      <c r="E10872" t="s">
        <v>36</v>
      </c>
      <c r="F10872" t="s">
        <v>41</v>
      </c>
      <c r="G10872">
        <v>107</v>
      </c>
      <c r="H10872">
        <v>110</v>
      </c>
      <c r="I10872" t="str">
        <f>INDEX('DATA - Teams'!$C:$C,MATCH(C10872,'DATA - Teams'!$B:$B,0))</f>
        <v>KAPPAZ</v>
      </c>
    </row>
    <row r="10873" spans="1:9" x14ac:dyDescent="0.2">
      <c r="A10873">
        <v>2019</v>
      </c>
      <c r="B10873">
        <v>19</v>
      </c>
      <c r="C10873" t="s">
        <v>438</v>
      </c>
      <c r="D10873" t="s">
        <v>53</v>
      </c>
      <c r="E10873" t="s">
        <v>24</v>
      </c>
      <c r="F10873" t="s">
        <v>38</v>
      </c>
      <c r="G10873">
        <v>98</v>
      </c>
      <c r="H10873">
        <v>94</v>
      </c>
      <c r="I10873" t="str">
        <f>INDEX('DATA - Teams'!$C:$C,MATCH(C10873,'DATA - Teams'!$B:$B,0))</f>
        <v>KAPPAZ</v>
      </c>
    </row>
    <row r="10874" spans="1:9" x14ac:dyDescent="0.2">
      <c r="A10874">
        <v>2019</v>
      </c>
      <c r="B10874">
        <v>19</v>
      </c>
      <c r="C10874" t="s">
        <v>438</v>
      </c>
      <c r="D10874" t="s">
        <v>347</v>
      </c>
      <c r="E10874" t="s">
        <v>20</v>
      </c>
      <c r="F10874" t="s">
        <v>43</v>
      </c>
      <c r="G10874">
        <v>74</v>
      </c>
      <c r="H10874">
        <v>74</v>
      </c>
      <c r="I10874" t="str">
        <f>INDEX('DATA - Teams'!$C:$C,MATCH(C10874,'DATA - Teams'!$B:$B,0))</f>
        <v>KAPPAZ</v>
      </c>
    </row>
    <row r="10875" spans="1:9" x14ac:dyDescent="0.2">
      <c r="A10875">
        <v>2019</v>
      </c>
      <c r="B10875">
        <v>19</v>
      </c>
      <c r="C10875" t="s">
        <v>438</v>
      </c>
      <c r="D10875" t="s">
        <v>61</v>
      </c>
      <c r="E10875" t="s">
        <v>20</v>
      </c>
      <c r="F10875" t="s">
        <v>41</v>
      </c>
      <c r="G10875">
        <v>99</v>
      </c>
      <c r="H10875">
        <v>110</v>
      </c>
      <c r="I10875" t="str">
        <f>INDEX('DATA - Teams'!$C:$C,MATCH(C10875,'DATA - Teams'!$B:$B,0))</f>
        <v>KAPPAZ</v>
      </c>
    </row>
    <row r="10876" spans="1:9" x14ac:dyDescent="0.2">
      <c r="A10876">
        <v>2019</v>
      </c>
      <c r="B10876">
        <v>19</v>
      </c>
      <c r="C10876" t="s">
        <v>438</v>
      </c>
      <c r="D10876" t="s">
        <v>246</v>
      </c>
      <c r="E10876" t="s">
        <v>14</v>
      </c>
      <c r="F10876" t="s">
        <v>43</v>
      </c>
      <c r="G10876">
        <v>96</v>
      </c>
      <c r="H10876">
        <v>102</v>
      </c>
      <c r="I10876" t="str">
        <f>INDEX('DATA - Teams'!$C:$C,MATCH(C10876,'DATA - Teams'!$B:$B,0))</f>
        <v>KAPPAZ</v>
      </c>
    </row>
    <row r="10877" spans="1:9" x14ac:dyDescent="0.2">
      <c r="A10877">
        <v>2019</v>
      </c>
      <c r="B10877">
        <v>19</v>
      </c>
      <c r="C10877" t="s">
        <v>438</v>
      </c>
      <c r="D10877" t="s">
        <v>68</v>
      </c>
      <c r="E10877" t="s">
        <v>14</v>
      </c>
      <c r="F10877" t="s">
        <v>38</v>
      </c>
      <c r="G10877">
        <v>99</v>
      </c>
      <c r="H10877">
        <v>103</v>
      </c>
      <c r="I10877" t="str">
        <f>INDEX('DATA - Teams'!$C:$C,MATCH(C10877,'DATA - Teams'!$B:$B,0))</f>
        <v>KAPPAZ</v>
      </c>
    </row>
    <row r="10878" spans="1:9" x14ac:dyDescent="0.2">
      <c r="A10878">
        <v>2019</v>
      </c>
      <c r="B10878">
        <v>19</v>
      </c>
      <c r="C10878" t="s">
        <v>438</v>
      </c>
      <c r="D10878" t="s">
        <v>141</v>
      </c>
      <c r="E10878" t="s">
        <v>28</v>
      </c>
      <c r="F10878" t="s">
        <v>43</v>
      </c>
      <c r="G10878">
        <v>91</v>
      </c>
      <c r="H10878">
        <v>98</v>
      </c>
      <c r="I10878" t="str">
        <f>INDEX('DATA - Teams'!$C:$C,MATCH(C10878,'DATA - Teams'!$B:$B,0))</f>
        <v>KAPPAZ</v>
      </c>
    </row>
    <row r="10879" spans="1:9" x14ac:dyDescent="0.2">
      <c r="A10879">
        <v>2019</v>
      </c>
      <c r="B10879">
        <v>19</v>
      </c>
      <c r="C10879" t="s">
        <v>438</v>
      </c>
      <c r="D10879" t="s">
        <v>65</v>
      </c>
      <c r="E10879" t="s">
        <v>35</v>
      </c>
      <c r="F10879" t="s">
        <v>41</v>
      </c>
      <c r="G10879">
        <v>89</v>
      </c>
      <c r="H10879">
        <v>159</v>
      </c>
      <c r="I10879" t="str">
        <f>INDEX('DATA - Teams'!$C:$C,MATCH(C10879,'DATA - Teams'!$B:$B,0))</f>
        <v>KAPPAZ</v>
      </c>
    </row>
    <row r="10880" spans="1:9" x14ac:dyDescent="0.2">
      <c r="A10880">
        <v>2019</v>
      </c>
      <c r="B10880">
        <v>19</v>
      </c>
      <c r="C10880" t="s">
        <v>438</v>
      </c>
      <c r="D10880" t="s">
        <v>74</v>
      </c>
      <c r="E10880" t="s">
        <v>35</v>
      </c>
      <c r="F10880" t="s">
        <v>41</v>
      </c>
      <c r="G10880">
        <v>72</v>
      </c>
      <c r="H10880">
        <v>121</v>
      </c>
      <c r="I10880" t="str">
        <f>INDEX('DATA - Teams'!$C:$C,MATCH(C10880,'DATA - Teams'!$B:$B,0))</f>
        <v>KAPPAZ</v>
      </c>
    </row>
    <row r="10881" spans="1:9" x14ac:dyDescent="0.2">
      <c r="A10881">
        <v>2019</v>
      </c>
      <c r="B10881">
        <v>19</v>
      </c>
      <c r="C10881" t="s">
        <v>438</v>
      </c>
      <c r="D10881" t="s">
        <v>189</v>
      </c>
      <c r="E10881" t="s">
        <v>35</v>
      </c>
      <c r="F10881" t="s">
        <v>43</v>
      </c>
      <c r="G10881">
        <v>87</v>
      </c>
      <c r="H10881">
        <v>66</v>
      </c>
      <c r="I10881" t="str">
        <f>INDEX('DATA - Teams'!$C:$C,MATCH(C10881,'DATA - Teams'!$B:$B,0))</f>
        <v>KAPPAZ</v>
      </c>
    </row>
    <row r="10882" spans="1:9" x14ac:dyDescent="0.2">
      <c r="A10882">
        <v>2019</v>
      </c>
      <c r="B10882">
        <v>19</v>
      </c>
      <c r="C10882" t="s">
        <v>438</v>
      </c>
      <c r="D10882" t="s">
        <v>157</v>
      </c>
      <c r="E10882" t="s">
        <v>33</v>
      </c>
      <c r="F10882" t="s">
        <v>52</v>
      </c>
      <c r="G10882">
        <v>136</v>
      </c>
      <c r="H10882">
        <v>117</v>
      </c>
      <c r="I10882" t="str">
        <f>INDEX('DATA - Teams'!$C:$C,MATCH(C10882,'DATA - Teams'!$B:$B,0))</f>
        <v>KAPPAZ</v>
      </c>
    </row>
    <row r="10883" spans="1:9" x14ac:dyDescent="0.2">
      <c r="A10883">
        <v>2019</v>
      </c>
      <c r="B10883">
        <v>19</v>
      </c>
      <c r="C10883" t="s">
        <v>438</v>
      </c>
      <c r="D10883" t="s">
        <v>1335</v>
      </c>
      <c r="E10883" t="s">
        <v>31</v>
      </c>
      <c r="F10883" t="s">
        <v>38</v>
      </c>
      <c r="G10883">
        <v>90</v>
      </c>
      <c r="H10883">
        <v>74</v>
      </c>
      <c r="I10883" t="str">
        <f>INDEX('DATA - Teams'!$C:$C,MATCH(C10883,'DATA - Teams'!$B:$B,0))</f>
        <v>KAPPAZ</v>
      </c>
    </row>
    <row r="10884" spans="1:9" x14ac:dyDescent="0.2">
      <c r="A10884">
        <v>2019</v>
      </c>
      <c r="B10884">
        <v>19</v>
      </c>
      <c r="C10884" t="s">
        <v>438</v>
      </c>
      <c r="D10884" t="s">
        <v>437</v>
      </c>
      <c r="E10884" t="s">
        <v>27</v>
      </c>
      <c r="F10884" t="s">
        <v>41</v>
      </c>
      <c r="G10884">
        <v>87</v>
      </c>
      <c r="H10884">
        <v>84</v>
      </c>
      <c r="I10884" t="str">
        <f>INDEX('DATA - Teams'!$C:$C,MATCH(C10884,'DATA - Teams'!$B:$B,0))</f>
        <v>KAPPAZ</v>
      </c>
    </row>
    <row r="10885" spans="1:9" x14ac:dyDescent="0.2">
      <c r="A10885">
        <v>2019</v>
      </c>
      <c r="B10885">
        <v>19</v>
      </c>
      <c r="C10885" t="s">
        <v>438</v>
      </c>
      <c r="D10885" t="s">
        <v>177</v>
      </c>
      <c r="E10885" t="s">
        <v>27</v>
      </c>
      <c r="F10885" t="s">
        <v>43</v>
      </c>
      <c r="G10885">
        <v>96</v>
      </c>
      <c r="H10885">
        <v>125</v>
      </c>
      <c r="I10885" t="str">
        <f>INDEX('DATA - Teams'!$C:$C,MATCH(C10885,'DATA - Teams'!$B:$B,0))</f>
        <v>KAPPAZ</v>
      </c>
    </row>
    <row r="10886" spans="1:9" x14ac:dyDescent="0.2">
      <c r="A10886">
        <v>2019</v>
      </c>
      <c r="B10886">
        <v>19</v>
      </c>
      <c r="C10886" t="s">
        <v>438</v>
      </c>
      <c r="D10886" t="s">
        <v>251</v>
      </c>
      <c r="E10886" t="s">
        <v>13</v>
      </c>
      <c r="F10886" t="s">
        <v>41</v>
      </c>
      <c r="G10886">
        <v>107</v>
      </c>
      <c r="H10886">
        <v>128</v>
      </c>
      <c r="I10886" t="str">
        <f>INDEX('DATA - Teams'!$C:$C,MATCH(C10886,'DATA - Teams'!$B:$B,0))</f>
        <v>KAPPAZ</v>
      </c>
    </row>
    <row r="10887" spans="1:9" x14ac:dyDescent="0.2">
      <c r="A10887">
        <v>2019</v>
      </c>
      <c r="B10887">
        <v>19</v>
      </c>
      <c r="C10887" t="s">
        <v>438</v>
      </c>
      <c r="D10887" t="s">
        <v>298</v>
      </c>
      <c r="E10887" t="s">
        <v>22</v>
      </c>
      <c r="F10887" t="s">
        <v>38</v>
      </c>
      <c r="G10887">
        <v>103</v>
      </c>
      <c r="H10887">
        <v>107</v>
      </c>
      <c r="I10887" t="str">
        <f>INDEX('DATA - Teams'!$C:$C,MATCH(C10887,'DATA - Teams'!$B:$B,0))</f>
        <v>KAPPAZ</v>
      </c>
    </row>
    <row r="10888" spans="1:9" x14ac:dyDescent="0.2">
      <c r="A10888">
        <v>2019</v>
      </c>
      <c r="B10888">
        <v>19</v>
      </c>
      <c r="C10888" t="s">
        <v>438</v>
      </c>
      <c r="D10888" t="s">
        <v>419</v>
      </c>
      <c r="E10888" t="s">
        <v>23</v>
      </c>
      <c r="F10888" t="s">
        <v>59</v>
      </c>
      <c r="G10888">
        <v>79</v>
      </c>
      <c r="H10888">
        <v>63</v>
      </c>
      <c r="I10888" t="str">
        <f>INDEX('DATA - Teams'!$C:$C,MATCH(C10888,'DATA - Teams'!$B:$B,0))</f>
        <v>KAPPAZ</v>
      </c>
    </row>
    <row r="10889" spans="1:9" x14ac:dyDescent="0.2">
      <c r="A10889">
        <v>2019</v>
      </c>
      <c r="B10889">
        <v>19</v>
      </c>
      <c r="C10889" t="s">
        <v>438</v>
      </c>
      <c r="D10889" t="s">
        <v>220</v>
      </c>
      <c r="E10889" t="s">
        <v>24</v>
      </c>
      <c r="F10889" t="s">
        <v>59</v>
      </c>
      <c r="G10889">
        <v>76</v>
      </c>
      <c r="H10889">
        <v>63</v>
      </c>
      <c r="I10889" t="str">
        <f>INDEX('DATA - Teams'!$C:$C,MATCH(C10889,'DATA - Teams'!$B:$B,0))</f>
        <v>KAPPAZ</v>
      </c>
    </row>
    <row r="10890" spans="1:9" x14ac:dyDescent="0.2">
      <c r="A10890">
        <v>2019</v>
      </c>
      <c r="B10890">
        <v>19</v>
      </c>
      <c r="C10890" t="s">
        <v>438</v>
      </c>
      <c r="D10890" t="s">
        <v>318</v>
      </c>
      <c r="E10890" t="s">
        <v>20</v>
      </c>
      <c r="F10890" t="s">
        <v>59</v>
      </c>
      <c r="G10890">
        <v>69</v>
      </c>
      <c r="H10890">
        <v>63</v>
      </c>
      <c r="I10890" t="str">
        <f>INDEX('DATA - Teams'!$C:$C,MATCH(C10890,'DATA - Teams'!$B:$B,0))</f>
        <v>KAPPAZ</v>
      </c>
    </row>
    <row r="10891" spans="1:9" x14ac:dyDescent="0.2">
      <c r="A10891">
        <v>2019</v>
      </c>
      <c r="B10891">
        <v>19</v>
      </c>
      <c r="C10891" t="s">
        <v>438</v>
      </c>
      <c r="D10891" t="s">
        <v>350</v>
      </c>
      <c r="E10891" t="s">
        <v>17</v>
      </c>
      <c r="F10891" t="s">
        <v>59</v>
      </c>
      <c r="G10891">
        <v>60</v>
      </c>
      <c r="H10891">
        <v>61</v>
      </c>
      <c r="I10891" t="str">
        <f>INDEX('DATA - Teams'!$C:$C,MATCH(C10891,'DATA - Teams'!$B:$B,0))</f>
        <v>KAPPAZ</v>
      </c>
    </row>
    <row r="10892" spans="1:9" x14ac:dyDescent="0.2">
      <c r="A10892">
        <v>2019</v>
      </c>
      <c r="B10892">
        <v>19</v>
      </c>
      <c r="C10892" t="s">
        <v>30</v>
      </c>
      <c r="D10892" t="s">
        <v>433</v>
      </c>
      <c r="E10892" t="s">
        <v>21</v>
      </c>
      <c r="F10892" t="s">
        <v>38</v>
      </c>
      <c r="G10892">
        <v>95</v>
      </c>
      <c r="H10892">
        <v>106</v>
      </c>
      <c r="I10892" t="str">
        <f>INDEX('DATA - Teams'!$C:$C,MATCH(C10892,'DATA - Teams'!$B:$B,0))</f>
        <v>GARTER</v>
      </c>
    </row>
    <row r="10893" spans="1:9" x14ac:dyDescent="0.2">
      <c r="A10893">
        <v>2019</v>
      </c>
      <c r="B10893">
        <v>19</v>
      </c>
      <c r="C10893" t="s">
        <v>30</v>
      </c>
      <c r="D10893" t="s">
        <v>325</v>
      </c>
      <c r="E10893" t="s">
        <v>21</v>
      </c>
      <c r="F10893" t="s">
        <v>41</v>
      </c>
      <c r="G10893">
        <v>87</v>
      </c>
      <c r="H10893">
        <v>109</v>
      </c>
      <c r="I10893" t="str">
        <f>INDEX('DATA - Teams'!$C:$C,MATCH(C10893,'DATA - Teams'!$B:$B,0))</f>
        <v>GARTER</v>
      </c>
    </row>
    <row r="10894" spans="1:9" x14ac:dyDescent="0.2">
      <c r="A10894">
        <v>2019</v>
      </c>
      <c r="B10894">
        <v>19</v>
      </c>
      <c r="C10894" t="s">
        <v>30</v>
      </c>
      <c r="D10894" t="s">
        <v>359</v>
      </c>
      <c r="E10894" t="s">
        <v>10</v>
      </c>
      <c r="F10894" t="s">
        <v>43</v>
      </c>
      <c r="G10894">
        <v>79</v>
      </c>
      <c r="H10894">
        <v>90</v>
      </c>
      <c r="I10894" t="str">
        <f>INDEX('DATA - Teams'!$C:$C,MATCH(C10894,'DATA - Teams'!$B:$B,0))</f>
        <v>GARTER</v>
      </c>
    </row>
    <row r="10895" spans="1:9" x14ac:dyDescent="0.2">
      <c r="A10895">
        <v>2019</v>
      </c>
      <c r="B10895">
        <v>19</v>
      </c>
      <c r="C10895" t="s">
        <v>30</v>
      </c>
      <c r="D10895" t="s">
        <v>209</v>
      </c>
      <c r="E10895" t="s">
        <v>10</v>
      </c>
      <c r="F10895" t="s">
        <v>41</v>
      </c>
      <c r="G10895">
        <v>101</v>
      </c>
      <c r="H10895">
        <v>88</v>
      </c>
      <c r="I10895" t="str">
        <f>INDEX('DATA - Teams'!$C:$C,MATCH(C10895,'DATA - Teams'!$B:$B,0))</f>
        <v>GARTER</v>
      </c>
    </row>
    <row r="10896" spans="1:9" x14ac:dyDescent="0.2">
      <c r="A10896">
        <v>2019</v>
      </c>
      <c r="B10896">
        <v>19</v>
      </c>
      <c r="C10896" t="s">
        <v>30</v>
      </c>
      <c r="D10896" t="s">
        <v>344</v>
      </c>
      <c r="E10896" t="s">
        <v>16</v>
      </c>
      <c r="F10896" t="s">
        <v>43</v>
      </c>
      <c r="G10896">
        <v>87</v>
      </c>
      <c r="H10896">
        <v>76</v>
      </c>
      <c r="I10896" t="str">
        <f>INDEX('DATA - Teams'!$C:$C,MATCH(C10896,'DATA - Teams'!$B:$B,0))</f>
        <v>GARTER</v>
      </c>
    </row>
    <row r="10897" spans="1:9" x14ac:dyDescent="0.2">
      <c r="A10897">
        <v>2019</v>
      </c>
      <c r="B10897">
        <v>19</v>
      </c>
      <c r="C10897" t="s">
        <v>30</v>
      </c>
      <c r="D10897" t="s">
        <v>276</v>
      </c>
      <c r="E10897" t="s">
        <v>36</v>
      </c>
      <c r="F10897" t="s">
        <v>43</v>
      </c>
      <c r="G10897">
        <v>89</v>
      </c>
      <c r="H10897">
        <v>93</v>
      </c>
      <c r="I10897" t="str">
        <f>INDEX('DATA - Teams'!$C:$C,MATCH(C10897,'DATA - Teams'!$B:$B,0))</f>
        <v>GARTER</v>
      </c>
    </row>
    <row r="10898" spans="1:9" x14ac:dyDescent="0.2">
      <c r="A10898">
        <v>2019</v>
      </c>
      <c r="B10898">
        <v>19</v>
      </c>
      <c r="C10898" t="s">
        <v>30</v>
      </c>
      <c r="D10898" t="s">
        <v>346</v>
      </c>
      <c r="E10898" t="s">
        <v>36</v>
      </c>
      <c r="F10898" t="s">
        <v>41</v>
      </c>
      <c r="G10898">
        <v>85</v>
      </c>
      <c r="H10898">
        <v>94</v>
      </c>
      <c r="I10898" t="str">
        <f>INDEX('DATA - Teams'!$C:$C,MATCH(C10898,'DATA - Teams'!$B:$B,0))</f>
        <v>GARTER</v>
      </c>
    </row>
    <row r="10899" spans="1:9" x14ac:dyDescent="0.2">
      <c r="A10899">
        <v>2019</v>
      </c>
      <c r="B10899">
        <v>19</v>
      </c>
      <c r="C10899" t="s">
        <v>30</v>
      </c>
      <c r="D10899" t="s">
        <v>226</v>
      </c>
      <c r="E10899" t="s">
        <v>32</v>
      </c>
      <c r="F10899" t="s">
        <v>43</v>
      </c>
      <c r="G10899">
        <v>89</v>
      </c>
      <c r="H10899">
        <v>90</v>
      </c>
      <c r="I10899" t="str">
        <f>INDEX('DATA - Teams'!$C:$C,MATCH(C10899,'DATA - Teams'!$B:$B,0))</f>
        <v>GARTER</v>
      </c>
    </row>
    <row r="10900" spans="1:9" x14ac:dyDescent="0.2">
      <c r="A10900">
        <v>2019</v>
      </c>
      <c r="B10900">
        <v>19</v>
      </c>
      <c r="C10900" t="s">
        <v>30</v>
      </c>
      <c r="D10900" t="s">
        <v>131</v>
      </c>
      <c r="E10900" t="s">
        <v>32</v>
      </c>
      <c r="F10900" t="s">
        <v>38</v>
      </c>
      <c r="G10900">
        <v>89</v>
      </c>
      <c r="H10900">
        <v>68</v>
      </c>
      <c r="I10900" t="str">
        <f>INDEX('DATA - Teams'!$C:$C,MATCH(C10900,'DATA - Teams'!$B:$B,0))</f>
        <v>GARTER</v>
      </c>
    </row>
    <row r="10901" spans="1:9" x14ac:dyDescent="0.2">
      <c r="A10901">
        <v>2019</v>
      </c>
      <c r="B10901">
        <v>19</v>
      </c>
      <c r="C10901" t="s">
        <v>30</v>
      </c>
      <c r="D10901" t="s">
        <v>327</v>
      </c>
      <c r="E10901" t="s">
        <v>17</v>
      </c>
      <c r="F10901" t="s">
        <v>52</v>
      </c>
      <c r="G10901">
        <v>130</v>
      </c>
      <c r="H10901">
        <v>133</v>
      </c>
      <c r="I10901" t="str">
        <f>INDEX('DATA - Teams'!$C:$C,MATCH(C10901,'DATA - Teams'!$B:$B,0))</f>
        <v>GARTER</v>
      </c>
    </row>
    <row r="10902" spans="1:9" x14ac:dyDescent="0.2">
      <c r="A10902">
        <v>2019</v>
      </c>
      <c r="B10902">
        <v>19</v>
      </c>
      <c r="C10902" t="s">
        <v>30</v>
      </c>
      <c r="D10902" t="s">
        <v>320</v>
      </c>
      <c r="E10902" t="s">
        <v>14</v>
      </c>
      <c r="F10902" t="s">
        <v>43</v>
      </c>
      <c r="G10902">
        <v>77</v>
      </c>
      <c r="H10902">
        <v>61</v>
      </c>
      <c r="I10902" t="str">
        <f>INDEX('DATA - Teams'!$C:$C,MATCH(C10902,'DATA - Teams'!$B:$B,0))</f>
        <v>GARTER</v>
      </c>
    </row>
    <row r="10903" spans="1:9" x14ac:dyDescent="0.2">
      <c r="A10903">
        <v>2019</v>
      </c>
      <c r="B10903">
        <v>19</v>
      </c>
      <c r="C10903" t="s">
        <v>30</v>
      </c>
      <c r="D10903" t="s">
        <v>206</v>
      </c>
      <c r="E10903" t="s">
        <v>14</v>
      </c>
      <c r="F10903" t="s">
        <v>38</v>
      </c>
      <c r="G10903">
        <v>96</v>
      </c>
      <c r="H10903">
        <v>132</v>
      </c>
      <c r="I10903" t="str">
        <f>INDEX('DATA - Teams'!$C:$C,MATCH(C10903,'DATA - Teams'!$B:$B,0))</f>
        <v>GARTER</v>
      </c>
    </row>
    <row r="10904" spans="1:9" x14ac:dyDescent="0.2">
      <c r="A10904">
        <v>2019</v>
      </c>
      <c r="B10904">
        <v>19</v>
      </c>
      <c r="C10904" t="s">
        <v>30</v>
      </c>
      <c r="D10904" t="s">
        <v>175</v>
      </c>
      <c r="E10904" t="s">
        <v>28</v>
      </c>
      <c r="F10904" t="s">
        <v>41</v>
      </c>
      <c r="G10904">
        <v>97</v>
      </c>
      <c r="H10904">
        <v>89</v>
      </c>
      <c r="I10904" t="str">
        <f>INDEX('DATA - Teams'!$C:$C,MATCH(C10904,'DATA - Teams'!$B:$B,0))</f>
        <v>GARTER</v>
      </c>
    </row>
    <row r="10905" spans="1:9" x14ac:dyDescent="0.2">
      <c r="A10905">
        <v>2019</v>
      </c>
      <c r="B10905">
        <v>19</v>
      </c>
      <c r="C10905" t="s">
        <v>30</v>
      </c>
      <c r="D10905" t="s">
        <v>271</v>
      </c>
      <c r="E10905" t="s">
        <v>33</v>
      </c>
      <c r="F10905" t="s">
        <v>41</v>
      </c>
      <c r="G10905">
        <v>108</v>
      </c>
      <c r="H10905">
        <v>94</v>
      </c>
      <c r="I10905" t="str">
        <f>INDEX('DATA - Teams'!$C:$C,MATCH(C10905,'DATA - Teams'!$B:$B,0))</f>
        <v>GARTER</v>
      </c>
    </row>
    <row r="10906" spans="1:9" x14ac:dyDescent="0.2">
      <c r="A10906">
        <v>2019</v>
      </c>
      <c r="B10906">
        <v>19</v>
      </c>
      <c r="C10906" t="s">
        <v>30</v>
      </c>
      <c r="D10906" t="s">
        <v>81</v>
      </c>
      <c r="E10906" t="s">
        <v>31</v>
      </c>
      <c r="F10906" t="s">
        <v>41</v>
      </c>
      <c r="G10906">
        <v>90</v>
      </c>
      <c r="H10906">
        <v>93</v>
      </c>
      <c r="I10906" t="str">
        <f>INDEX('DATA - Teams'!$C:$C,MATCH(C10906,'DATA - Teams'!$B:$B,0))</f>
        <v>GARTER</v>
      </c>
    </row>
    <row r="10907" spans="1:9" x14ac:dyDescent="0.2">
      <c r="A10907">
        <v>2019</v>
      </c>
      <c r="B10907">
        <v>19</v>
      </c>
      <c r="C10907" t="s">
        <v>30</v>
      </c>
      <c r="D10907" t="s">
        <v>1497</v>
      </c>
      <c r="E10907" t="s">
        <v>31</v>
      </c>
      <c r="F10907" t="s">
        <v>38</v>
      </c>
      <c r="G10907">
        <v>72</v>
      </c>
      <c r="H10907">
        <v>78</v>
      </c>
      <c r="I10907" t="str">
        <f>INDEX('DATA - Teams'!$C:$C,MATCH(C10907,'DATA - Teams'!$B:$B,0))</f>
        <v>GARTER</v>
      </c>
    </row>
    <row r="10908" spans="1:9" x14ac:dyDescent="0.2">
      <c r="A10908">
        <v>2019</v>
      </c>
      <c r="B10908">
        <v>19</v>
      </c>
      <c r="C10908" t="s">
        <v>30</v>
      </c>
      <c r="D10908" t="s">
        <v>1502</v>
      </c>
      <c r="E10908" t="s">
        <v>27</v>
      </c>
      <c r="F10908" t="s">
        <v>38</v>
      </c>
      <c r="G10908">
        <v>84</v>
      </c>
      <c r="H10908">
        <v>90</v>
      </c>
      <c r="I10908" t="str">
        <f>INDEX('DATA - Teams'!$C:$C,MATCH(C10908,'DATA - Teams'!$B:$B,0))</f>
        <v>GARTER</v>
      </c>
    </row>
    <row r="10909" spans="1:9" x14ac:dyDescent="0.2">
      <c r="A10909">
        <v>2019</v>
      </c>
      <c r="B10909">
        <v>19</v>
      </c>
      <c r="C10909" t="s">
        <v>30</v>
      </c>
      <c r="D10909" t="s">
        <v>108</v>
      </c>
      <c r="E10909" t="s">
        <v>18</v>
      </c>
      <c r="F10909" t="s">
        <v>41</v>
      </c>
      <c r="G10909">
        <v>96</v>
      </c>
      <c r="H10909">
        <v>108</v>
      </c>
      <c r="I10909" t="str">
        <f>INDEX('DATA - Teams'!$C:$C,MATCH(C10909,'DATA - Teams'!$B:$B,0))</f>
        <v>GARTER</v>
      </c>
    </row>
    <row r="10910" spans="1:9" x14ac:dyDescent="0.2">
      <c r="A10910">
        <v>2019</v>
      </c>
      <c r="B10910">
        <v>19</v>
      </c>
      <c r="C10910" t="s">
        <v>30</v>
      </c>
      <c r="D10910" t="s">
        <v>261</v>
      </c>
      <c r="E10910" t="s">
        <v>36</v>
      </c>
      <c r="F10910" t="s">
        <v>59</v>
      </c>
      <c r="G10910">
        <v>89</v>
      </c>
      <c r="H10910">
        <v>87</v>
      </c>
      <c r="I10910" t="str">
        <f>INDEX('DATA - Teams'!$C:$C,MATCH(C10910,'DATA - Teams'!$B:$B,0))</f>
        <v>GARTER</v>
      </c>
    </row>
    <row r="10911" spans="1:9" x14ac:dyDescent="0.2">
      <c r="A10911">
        <v>2019</v>
      </c>
      <c r="B10911">
        <v>19</v>
      </c>
      <c r="C10911" t="s">
        <v>30</v>
      </c>
      <c r="D10911" t="s">
        <v>357</v>
      </c>
      <c r="E10911" t="s">
        <v>32</v>
      </c>
      <c r="F10911" t="s">
        <v>59</v>
      </c>
      <c r="G10911">
        <v>62</v>
      </c>
      <c r="H10911">
        <v>91</v>
      </c>
      <c r="I10911" t="str">
        <f>INDEX('DATA - Teams'!$C:$C,MATCH(C10911,'DATA - Teams'!$B:$B,0))</f>
        <v>GARTER</v>
      </c>
    </row>
    <row r="10912" spans="1:9" x14ac:dyDescent="0.2">
      <c r="A10912">
        <v>2019</v>
      </c>
      <c r="B10912">
        <v>19</v>
      </c>
      <c r="C10912" t="s">
        <v>30</v>
      </c>
      <c r="D10912" t="s">
        <v>137</v>
      </c>
      <c r="E10912" t="s">
        <v>14</v>
      </c>
      <c r="F10912" t="s">
        <v>59</v>
      </c>
      <c r="G10912">
        <v>70</v>
      </c>
      <c r="H10912">
        <v>0</v>
      </c>
      <c r="I10912" t="str">
        <f>INDEX('DATA - Teams'!$C:$C,MATCH(C10912,'DATA - Teams'!$B:$B,0))</f>
        <v>GARTER</v>
      </c>
    </row>
    <row r="10913" spans="1:9" x14ac:dyDescent="0.2">
      <c r="A10913">
        <v>2019</v>
      </c>
      <c r="B10913">
        <v>19</v>
      </c>
      <c r="C10913" t="s">
        <v>30</v>
      </c>
      <c r="D10913" t="s">
        <v>243</v>
      </c>
      <c r="E10913" t="s">
        <v>35</v>
      </c>
      <c r="F10913" t="s">
        <v>59</v>
      </c>
      <c r="G10913">
        <v>63</v>
      </c>
      <c r="H10913">
        <v>0</v>
      </c>
      <c r="I10913" t="str">
        <f>INDEX('DATA - Teams'!$C:$C,MATCH(C10913,'DATA - Teams'!$B:$B,0))</f>
        <v>GARTER</v>
      </c>
    </row>
    <row r="10914" spans="1:9" x14ac:dyDescent="0.2">
      <c r="A10914">
        <v>2019</v>
      </c>
      <c r="B10914">
        <v>19</v>
      </c>
      <c r="C10914" t="s">
        <v>434</v>
      </c>
      <c r="D10914" t="s">
        <v>186</v>
      </c>
      <c r="E10914" t="s">
        <v>21</v>
      </c>
      <c r="F10914" t="s">
        <v>43</v>
      </c>
      <c r="G10914">
        <v>66</v>
      </c>
      <c r="H10914">
        <v>87</v>
      </c>
      <c r="I10914" t="str">
        <f>INDEX('DATA - Teams'!$C:$C,MATCH(C10914,'DATA - Teams'!$B:$B,0))</f>
        <v>CHIEF</v>
      </c>
    </row>
    <row r="10915" spans="1:9" x14ac:dyDescent="0.2">
      <c r="A10915">
        <v>2019</v>
      </c>
      <c r="B10915">
        <v>19</v>
      </c>
      <c r="C10915" t="s">
        <v>434</v>
      </c>
      <c r="D10915" t="s">
        <v>275</v>
      </c>
      <c r="E10915" t="s">
        <v>23</v>
      </c>
      <c r="F10915" t="s">
        <v>38</v>
      </c>
      <c r="G10915">
        <v>90</v>
      </c>
      <c r="H10915">
        <v>70</v>
      </c>
      <c r="I10915" t="str">
        <f>INDEX('DATA - Teams'!$C:$C,MATCH(C10915,'DATA - Teams'!$B:$B,0))</f>
        <v>CHIEF</v>
      </c>
    </row>
    <row r="10916" spans="1:9" x14ac:dyDescent="0.2">
      <c r="A10916">
        <v>2019</v>
      </c>
      <c r="B10916">
        <v>19</v>
      </c>
      <c r="C10916" t="s">
        <v>434</v>
      </c>
      <c r="D10916" t="s">
        <v>132</v>
      </c>
      <c r="E10916" t="s">
        <v>23</v>
      </c>
      <c r="F10916" t="s">
        <v>41</v>
      </c>
      <c r="G10916">
        <v>106</v>
      </c>
      <c r="H10916">
        <v>85</v>
      </c>
      <c r="I10916" t="str">
        <f>INDEX('DATA - Teams'!$C:$C,MATCH(C10916,'DATA - Teams'!$B:$B,0))</f>
        <v>CHIEF</v>
      </c>
    </row>
    <row r="10917" spans="1:9" x14ac:dyDescent="0.2">
      <c r="A10917">
        <v>2019</v>
      </c>
      <c r="B10917">
        <v>19</v>
      </c>
      <c r="C10917" t="s">
        <v>434</v>
      </c>
      <c r="D10917" t="s">
        <v>230</v>
      </c>
      <c r="E10917" t="s">
        <v>36</v>
      </c>
      <c r="F10917" t="s">
        <v>38</v>
      </c>
      <c r="G10917">
        <v>59</v>
      </c>
      <c r="H10917">
        <v>30</v>
      </c>
      <c r="I10917" t="str">
        <f>INDEX('DATA - Teams'!$C:$C,MATCH(C10917,'DATA - Teams'!$B:$B,0))</f>
        <v>CHIEF</v>
      </c>
    </row>
    <row r="10918" spans="1:9" x14ac:dyDescent="0.2">
      <c r="A10918">
        <v>2019</v>
      </c>
      <c r="B10918">
        <v>19</v>
      </c>
      <c r="C10918" t="s">
        <v>434</v>
      </c>
      <c r="D10918" t="s">
        <v>185</v>
      </c>
      <c r="E10918" t="s">
        <v>32</v>
      </c>
      <c r="F10918" t="s">
        <v>43</v>
      </c>
      <c r="G10918">
        <v>84</v>
      </c>
      <c r="H10918">
        <v>85</v>
      </c>
      <c r="I10918" t="str">
        <f>INDEX('DATA - Teams'!$C:$C,MATCH(C10918,'DATA - Teams'!$B:$B,0))</f>
        <v>CHIEF</v>
      </c>
    </row>
    <row r="10919" spans="1:9" x14ac:dyDescent="0.2">
      <c r="A10919">
        <v>2019</v>
      </c>
      <c r="B10919">
        <v>19</v>
      </c>
      <c r="C10919" t="s">
        <v>434</v>
      </c>
      <c r="D10919" t="s">
        <v>390</v>
      </c>
      <c r="E10919" t="s">
        <v>32</v>
      </c>
      <c r="F10919" t="s">
        <v>38</v>
      </c>
      <c r="G10919">
        <v>86</v>
      </c>
      <c r="H10919">
        <v>80</v>
      </c>
      <c r="I10919" t="str">
        <f>INDEX('DATA - Teams'!$C:$C,MATCH(C10919,'DATA - Teams'!$B:$B,0))</f>
        <v>CHIEF</v>
      </c>
    </row>
    <row r="10920" spans="1:9" x14ac:dyDescent="0.2">
      <c r="A10920">
        <v>2019</v>
      </c>
      <c r="B10920">
        <v>19</v>
      </c>
      <c r="C10920" t="s">
        <v>434</v>
      </c>
      <c r="D10920" t="s">
        <v>124</v>
      </c>
      <c r="E10920" t="s">
        <v>24</v>
      </c>
      <c r="F10920" t="s">
        <v>41</v>
      </c>
      <c r="G10920">
        <v>114</v>
      </c>
      <c r="H10920">
        <v>104</v>
      </c>
      <c r="I10920" t="str">
        <f>INDEX('DATA - Teams'!$C:$C,MATCH(C10920,'DATA - Teams'!$B:$B,0))</f>
        <v>CHIEF</v>
      </c>
    </row>
    <row r="10921" spans="1:9" x14ac:dyDescent="0.2">
      <c r="A10921">
        <v>2019</v>
      </c>
      <c r="B10921">
        <v>19</v>
      </c>
      <c r="C10921" t="s">
        <v>434</v>
      </c>
      <c r="D10921" t="s">
        <v>244</v>
      </c>
      <c r="E10921" t="s">
        <v>20</v>
      </c>
      <c r="F10921" t="s">
        <v>41</v>
      </c>
      <c r="G10921">
        <v>90</v>
      </c>
      <c r="H10921">
        <v>145</v>
      </c>
      <c r="I10921" t="str">
        <f>INDEX('DATA - Teams'!$C:$C,MATCH(C10921,'DATA - Teams'!$B:$B,0))</f>
        <v>CHIEF</v>
      </c>
    </row>
    <row r="10922" spans="1:9" x14ac:dyDescent="0.2">
      <c r="A10922">
        <v>2019</v>
      </c>
      <c r="B10922">
        <v>19</v>
      </c>
      <c r="C10922" t="s">
        <v>434</v>
      </c>
      <c r="D10922" t="s">
        <v>98</v>
      </c>
      <c r="E10922" t="s">
        <v>14</v>
      </c>
      <c r="F10922" t="s">
        <v>43</v>
      </c>
      <c r="G10922">
        <v>117</v>
      </c>
      <c r="H10922">
        <v>119</v>
      </c>
      <c r="I10922" t="str">
        <f>INDEX('DATA - Teams'!$C:$C,MATCH(C10922,'DATA - Teams'!$B:$B,0))</f>
        <v>CHIEF</v>
      </c>
    </row>
    <row r="10923" spans="1:9" x14ac:dyDescent="0.2">
      <c r="A10923">
        <v>2019</v>
      </c>
      <c r="B10923">
        <v>19</v>
      </c>
      <c r="C10923" t="s">
        <v>434</v>
      </c>
      <c r="D10923" t="s">
        <v>304</v>
      </c>
      <c r="E10923" t="s">
        <v>14</v>
      </c>
      <c r="F10923" t="s">
        <v>38</v>
      </c>
      <c r="G10923">
        <v>80</v>
      </c>
      <c r="H10923">
        <v>44</v>
      </c>
      <c r="I10923" t="str">
        <f>INDEX('DATA - Teams'!$C:$C,MATCH(C10923,'DATA - Teams'!$B:$B,0))</f>
        <v>CHIEF</v>
      </c>
    </row>
    <row r="10924" spans="1:9" x14ac:dyDescent="0.2">
      <c r="A10924">
        <v>2019</v>
      </c>
      <c r="B10924">
        <v>19</v>
      </c>
      <c r="C10924" t="s">
        <v>434</v>
      </c>
      <c r="D10924" t="s">
        <v>387</v>
      </c>
      <c r="E10924" t="s">
        <v>33</v>
      </c>
      <c r="F10924" t="s">
        <v>41</v>
      </c>
      <c r="G10924">
        <v>90</v>
      </c>
      <c r="H10924">
        <v>71</v>
      </c>
      <c r="I10924" t="str">
        <f>INDEX('DATA - Teams'!$C:$C,MATCH(C10924,'DATA - Teams'!$B:$B,0))</f>
        <v>CHIEF</v>
      </c>
    </row>
    <row r="10925" spans="1:9" x14ac:dyDescent="0.2">
      <c r="A10925">
        <v>2019</v>
      </c>
      <c r="B10925">
        <v>19</v>
      </c>
      <c r="C10925" t="s">
        <v>434</v>
      </c>
      <c r="D10925" t="s">
        <v>192</v>
      </c>
      <c r="E10925" t="s">
        <v>31</v>
      </c>
      <c r="F10925" t="s">
        <v>43</v>
      </c>
      <c r="G10925">
        <v>78</v>
      </c>
      <c r="H10925">
        <v>81</v>
      </c>
      <c r="I10925" t="str">
        <f>INDEX('DATA - Teams'!$C:$C,MATCH(C10925,'DATA - Teams'!$B:$B,0))</f>
        <v>CHIEF</v>
      </c>
    </row>
    <row r="10926" spans="1:9" x14ac:dyDescent="0.2">
      <c r="A10926">
        <v>2019</v>
      </c>
      <c r="B10926">
        <v>19</v>
      </c>
      <c r="C10926" t="s">
        <v>434</v>
      </c>
      <c r="D10926" t="s">
        <v>301</v>
      </c>
      <c r="E10926" t="s">
        <v>27</v>
      </c>
      <c r="F10926" t="s">
        <v>41</v>
      </c>
      <c r="G10926">
        <v>130</v>
      </c>
      <c r="H10926">
        <v>152</v>
      </c>
      <c r="I10926" t="str">
        <f>INDEX('DATA - Teams'!$C:$C,MATCH(C10926,'DATA - Teams'!$B:$B,0))</f>
        <v>CHIEF</v>
      </c>
    </row>
    <row r="10927" spans="1:9" x14ac:dyDescent="0.2">
      <c r="A10927">
        <v>2019</v>
      </c>
      <c r="B10927">
        <v>19</v>
      </c>
      <c r="C10927" t="s">
        <v>434</v>
      </c>
      <c r="D10927" t="s">
        <v>253</v>
      </c>
      <c r="E10927" t="s">
        <v>27</v>
      </c>
      <c r="F10927" t="s">
        <v>41</v>
      </c>
      <c r="G10927">
        <v>107</v>
      </c>
      <c r="H10927">
        <v>80</v>
      </c>
      <c r="I10927" t="str">
        <f>INDEX('DATA - Teams'!$C:$C,MATCH(C10927,'DATA - Teams'!$B:$B,0))</f>
        <v>CHIEF</v>
      </c>
    </row>
    <row r="10928" spans="1:9" x14ac:dyDescent="0.2">
      <c r="A10928">
        <v>2019</v>
      </c>
      <c r="B10928">
        <v>19</v>
      </c>
      <c r="C10928" t="s">
        <v>434</v>
      </c>
      <c r="D10928" t="s">
        <v>383</v>
      </c>
      <c r="E10928" t="s">
        <v>27</v>
      </c>
      <c r="F10928" t="s">
        <v>38</v>
      </c>
      <c r="G10928">
        <v>87</v>
      </c>
      <c r="H10928">
        <v>76</v>
      </c>
      <c r="I10928" t="str">
        <f>INDEX('DATA - Teams'!$C:$C,MATCH(C10928,'DATA - Teams'!$B:$B,0))</f>
        <v>CHIEF</v>
      </c>
    </row>
    <row r="10929" spans="1:9" x14ac:dyDescent="0.2">
      <c r="A10929">
        <v>2019</v>
      </c>
      <c r="B10929">
        <v>19</v>
      </c>
      <c r="C10929" t="s">
        <v>434</v>
      </c>
      <c r="D10929" t="s">
        <v>284</v>
      </c>
      <c r="E10929" t="s">
        <v>13</v>
      </c>
      <c r="F10929" t="s">
        <v>43</v>
      </c>
      <c r="G10929">
        <v>82</v>
      </c>
      <c r="H10929">
        <v>69</v>
      </c>
      <c r="I10929" t="str">
        <f>INDEX('DATA - Teams'!$C:$C,MATCH(C10929,'DATA - Teams'!$B:$B,0))</f>
        <v>CHIEF</v>
      </c>
    </row>
    <row r="10930" spans="1:9" x14ac:dyDescent="0.2">
      <c r="A10930">
        <v>2019</v>
      </c>
      <c r="B10930">
        <v>19</v>
      </c>
      <c r="C10930" t="s">
        <v>434</v>
      </c>
      <c r="D10930" t="s">
        <v>274</v>
      </c>
      <c r="E10930" t="s">
        <v>18</v>
      </c>
      <c r="F10930" t="s">
        <v>52</v>
      </c>
      <c r="G10930">
        <v>93</v>
      </c>
      <c r="H10930">
        <v>68</v>
      </c>
      <c r="I10930" t="str">
        <f>INDEX('DATA - Teams'!$C:$C,MATCH(C10930,'DATA - Teams'!$B:$B,0))</f>
        <v>CHIEF</v>
      </c>
    </row>
    <row r="10931" spans="1:9" x14ac:dyDescent="0.2">
      <c r="A10931">
        <v>2019</v>
      </c>
      <c r="B10931">
        <v>19</v>
      </c>
      <c r="C10931" t="s">
        <v>434</v>
      </c>
      <c r="D10931" t="s">
        <v>239</v>
      </c>
      <c r="E10931" t="s">
        <v>22</v>
      </c>
      <c r="F10931" t="s">
        <v>41</v>
      </c>
      <c r="G10931">
        <v>105</v>
      </c>
      <c r="H10931">
        <v>93</v>
      </c>
      <c r="I10931" t="str">
        <f>INDEX('DATA - Teams'!$C:$C,MATCH(C10931,'DATA - Teams'!$B:$B,0))</f>
        <v>CHIEF</v>
      </c>
    </row>
    <row r="10932" spans="1:9" x14ac:dyDescent="0.2">
      <c r="A10932">
        <v>2019</v>
      </c>
      <c r="B10932">
        <v>19</v>
      </c>
      <c r="C10932" t="s">
        <v>434</v>
      </c>
      <c r="D10932" t="s">
        <v>1616</v>
      </c>
      <c r="E10932" t="s">
        <v>14</v>
      </c>
      <c r="F10932" t="s">
        <v>59</v>
      </c>
      <c r="G10932">
        <v>80</v>
      </c>
      <c r="H10932">
        <v>86</v>
      </c>
      <c r="I10932" t="str">
        <f>INDEX('DATA - Teams'!$C:$C,MATCH(C10932,'DATA - Teams'!$B:$B,0))</f>
        <v>CHIEF</v>
      </c>
    </row>
    <row r="10933" spans="1:9" x14ac:dyDescent="0.2">
      <c r="A10933">
        <v>2019</v>
      </c>
      <c r="B10933">
        <v>19</v>
      </c>
      <c r="C10933" t="s">
        <v>434</v>
      </c>
      <c r="D10933" t="s">
        <v>398</v>
      </c>
      <c r="E10933" t="s">
        <v>28</v>
      </c>
      <c r="F10933" t="s">
        <v>59</v>
      </c>
      <c r="G10933">
        <v>78</v>
      </c>
      <c r="H10933">
        <v>0</v>
      </c>
      <c r="I10933" t="str">
        <f>INDEX('DATA - Teams'!$C:$C,MATCH(C10933,'DATA - Teams'!$B:$B,0))</f>
        <v>CHIEF</v>
      </c>
    </row>
    <row r="10934" spans="1:9" x14ac:dyDescent="0.2">
      <c r="A10934">
        <v>2019</v>
      </c>
      <c r="B10934">
        <v>19</v>
      </c>
      <c r="C10934" t="s">
        <v>434</v>
      </c>
      <c r="D10934" t="s">
        <v>352</v>
      </c>
      <c r="E10934" t="s">
        <v>18</v>
      </c>
      <c r="F10934" t="s">
        <v>59</v>
      </c>
      <c r="G10934">
        <v>69</v>
      </c>
      <c r="H10934">
        <v>0</v>
      </c>
      <c r="I10934" t="str">
        <f>INDEX('DATA - Teams'!$C:$C,MATCH(C10934,'DATA - Teams'!$B:$B,0))</f>
        <v>CHIEF</v>
      </c>
    </row>
    <row r="10935" spans="1:9" x14ac:dyDescent="0.2">
      <c r="A10935">
        <v>2019</v>
      </c>
      <c r="B10935">
        <v>19</v>
      </c>
      <c r="C10935" t="s">
        <v>434</v>
      </c>
      <c r="D10935" t="s">
        <v>293</v>
      </c>
      <c r="E10935" t="s">
        <v>22</v>
      </c>
      <c r="F10935" t="s">
        <v>59</v>
      </c>
      <c r="G10935">
        <v>68</v>
      </c>
      <c r="H10935">
        <v>66</v>
      </c>
      <c r="I10935" t="str">
        <f>INDEX('DATA - Teams'!$C:$C,MATCH(C10935,'DATA - Teams'!$B:$B,0))</f>
        <v>CHIEF</v>
      </c>
    </row>
    <row r="10936" spans="1:9" x14ac:dyDescent="0.2">
      <c r="A10936">
        <v>2019</v>
      </c>
      <c r="B10936">
        <v>19</v>
      </c>
      <c r="C10936" t="s">
        <v>12</v>
      </c>
      <c r="D10936" t="s">
        <v>133</v>
      </c>
      <c r="E10936" t="s">
        <v>21</v>
      </c>
      <c r="F10936" t="s">
        <v>41</v>
      </c>
      <c r="G10936">
        <v>80</v>
      </c>
      <c r="H10936">
        <v>75</v>
      </c>
      <c r="I10936" t="str">
        <f>INDEX('DATA - Teams'!$C:$C,MATCH(C10936,'DATA - Teams'!$B:$B,0))</f>
        <v>LESTER</v>
      </c>
    </row>
    <row r="10937" spans="1:9" x14ac:dyDescent="0.2">
      <c r="A10937">
        <v>2019</v>
      </c>
      <c r="B10937">
        <v>19</v>
      </c>
      <c r="C10937" t="s">
        <v>12</v>
      </c>
      <c r="D10937" t="s">
        <v>159</v>
      </c>
      <c r="E10937" t="s">
        <v>23</v>
      </c>
      <c r="F10937" t="s">
        <v>43</v>
      </c>
      <c r="G10937">
        <v>58</v>
      </c>
      <c r="H10937">
        <v>50</v>
      </c>
      <c r="I10937" t="str">
        <f>INDEX('DATA - Teams'!$C:$C,MATCH(C10937,'DATA - Teams'!$B:$B,0))</f>
        <v>LESTER</v>
      </c>
    </row>
    <row r="10938" spans="1:9" x14ac:dyDescent="0.2">
      <c r="A10938">
        <v>2019</v>
      </c>
      <c r="B10938">
        <v>19</v>
      </c>
      <c r="C10938" t="s">
        <v>12</v>
      </c>
      <c r="D10938" t="s">
        <v>362</v>
      </c>
      <c r="E10938" t="s">
        <v>10</v>
      </c>
      <c r="F10938" t="s">
        <v>38</v>
      </c>
      <c r="G10938">
        <v>82</v>
      </c>
      <c r="H10938">
        <v>80</v>
      </c>
      <c r="I10938" t="str">
        <f>INDEX('DATA - Teams'!$C:$C,MATCH(C10938,'DATA - Teams'!$B:$B,0))</f>
        <v>LESTER</v>
      </c>
    </row>
    <row r="10939" spans="1:9" x14ac:dyDescent="0.2">
      <c r="A10939">
        <v>2019</v>
      </c>
      <c r="B10939">
        <v>19</v>
      </c>
      <c r="C10939" t="s">
        <v>12</v>
      </c>
      <c r="D10939" t="s">
        <v>1617</v>
      </c>
      <c r="E10939" t="s">
        <v>10</v>
      </c>
      <c r="F10939" t="s">
        <v>43</v>
      </c>
      <c r="G10939">
        <v>73</v>
      </c>
      <c r="H10939">
        <v>60</v>
      </c>
      <c r="I10939" t="str">
        <f>INDEX('DATA - Teams'!$C:$C,MATCH(C10939,'DATA - Teams'!$B:$B,0))</f>
        <v>LESTER</v>
      </c>
    </row>
    <row r="10940" spans="1:9" x14ac:dyDescent="0.2">
      <c r="A10940">
        <v>2019</v>
      </c>
      <c r="B10940">
        <v>19</v>
      </c>
      <c r="C10940" t="s">
        <v>12</v>
      </c>
      <c r="D10940" t="s">
        <v>266</v>
      </c>
      <c r="E10940" t="s">
        <v>16</v>
      </c>
      <c r="F10940" t="s">
        <v>41</v>
      </c>
      <c r="G10940">
        <v>81</v>
      </c>
      <c r="H10940">
        <v>111</v>
      </c>
      <c r="I10940" t="str">
        <f>INDEX('DATA - Teams'!$C:$C,MATCH(C10940,'DATA - Teams'!$B:$B,0))</f>
        <v>LESTER</v>
      </c>
    </row>
    <row r="10941" spans="1:9" x14ac:dyDescent="0.2">
      <c r="A10941">
        <v>2019</v>
      </c>
      <c r="B10941">
        <v>19</v>
      </c>
      <c r="C10941" t="s">
        <v>12</v>
      </c>
      <c r="D10941" t="s">
        <v>287</v>
      </c>
      <c r="E10941" t="s">
        <v>16</v>
      </c>
      <c r="F10941" t="s">
        <v>38</v>
      </c>
      <c r="G10941">
        <v>105</v>
      </c>
      <c r="H10941">
        <v>114</v>
      </c>
      <c r="I10941" t="str">
        <f>INDEX('DATA - Teams'!$C:$C,MATCH(C10941,'DATA - Teams'!$B:$B,0))</f>
        <v>LESTER</v>
      </c>
    </row>
    <row r="10942" spans="1:9" x14ac:dyDescent="0.2">
      <c r="A10942">
        <v>2019</v>
      </c>
      <c r="B10942">
        <v>19</v>
      </c>
      <c r="C10942" t="s">
        <v>12</v>
      </c>
      <c r="D10942" t="s">
        <v>403</v>
      </c>
      <c r="E10942" t="s">
        <v>36</v>
      </c>
      <c r="F10942" t="s">
        <v>43</v>
      </c>
      <c r="G10942">
        <v>68</v>
      </c>
      <c r="H10942">
        <v>73</v>
      </c>
      <c r="I10942" t="str">
        <f>INDEX('DATA - Teams'!$C:$C,MATCH(C10942,'DATA - Teams'!$B:$B,0))</f>
        <v>LESTER</v>
      </c>
    </row>
    <row r="10943" spans="1:9" x14ac:dyDescent="0.2">
      <c r="A10943">
        <v>2019</v>
      </c>
      <c r="B10943">
        <v>19</v>
      </c>
      <c r="C10943" t="s">
        <v>12</v>
      </c>
      <c r="D10943" t="s">
        <v>369</v>
      </c>
      <c r="E10943" t="s">
        <v>32</v>
      </c>
      <c r="F10943" t="s">
        <v>41</v>
      </c>
      <c r="G10943">
        <v>102</v>
      </c>
      <c r="H10943">
        <v>112</v>
      </c>
      <c r="I10943" t="str">
        <f>INDEX('DATA - Teams'!$C:$C,MATCH(C10943,'DATA - Teams'!$B:$B,0))</f>
        <v>LESTER</v>
      </c>
    </row>
    <row r="10944" spans="1:9" x14ac:dyDescent="0.2">
      <c r="A10944">
        <v>2019</v>
      </c>
      <c r="B10944">
        <v>19</v>
      </c>
      <c r="C10944" t="s">
        <v>12</v>
      </c>
      <c r="D10944" t="s">
        <v>393</v>
      </c>
      <c r="E10944" t="s">
        <v>20</v>
      </c>
      <c r="F10944" t="s">
        <v>38</v>
      </c>
      <c r="G10944">
        <v>114</v>
      </c>
      <c r="H10944">
        <v>108</v>
      </c>
      <c r="I10944" t="str">
        <f>INDEX('DATA - Teams'!$C:$C,MATCH(C10944,'DATA - Teams'!$B:$B,0))</f>
        <v>LESTER</v>
      </c>
    </row>
    <row r="10945" spans="1:9" x14ac:dyDescent="0.2">
      <c r="A10945">
        <v>2019</v>
      </c>
      <c r="B10945">
        <v>19</v>
      </c>
      <c r="C10945" t="s">
        <v>12</v>
      </c>
      <c r="D10945" t="s">
        <v>96</v>
      </c>
      <c r="E10945" t="s">
        <v>17</v>
      </c>
      <c r="F10945" t="s">
        <v>43</v>
      </c>
      <c r="G10945">
        <v>103</v>
      </c>
      <c r="H10945">
        <v>72</v>
      </c>
      <c r="I10945" t="str">
        <f>INDEX('DATA - Teams'!$C:$C,MATCH(C10945,'DATA - Teams'!$B:$B,0))</f>
        <v>LESTER</v>
      </c>
    </row>
    <row r="10946" spans="1:9" x14ac:dyDescent="0.2">
      <c r="A10946">
        <v>2019</v>
      </c>
      <c r="B10946">
        <v>19</v>
      </c>
      <c r="C10946" t="s">
        <v>12</v>
      </c>
      <c r="D10946" t="s">
        <v>118</v>
      </c>
      <c r="E10946" t="s">
        <v>17</v>
      </c>
      <c r="F10946" t="s">
        <v>41</v>
      </c>
      <c r="G10946">
        <v>118</v>
      </c>
      <c r="H10946">
        <v>126</v>
      </c>
      <c r="I10946" t="str">
        <f>INDEX('DATA - Teams'!$C:$C,MATCH(C10946,'DATA - Teams'!$B:$B,0))</f>
        <v>LESTER</v>
      </c>
    </row>
    <row r="10947" spans="1:9" x14ac:dyDescent="0.2">
      <c r="A10947">
        <v>2019</v>
      </c>
      <c r="B10947">
        <v>19</v>
      </c>
      <c r="C10947" t="s">
        <v>12</v>
      </c>
      <c r="D10947" t="s">
        <v>206</v>
      </c>
      <c r="E10947" t="s">
        <v>28</v>
      </c>
      <c r="F10947" t="s">
        <v>38</v>
      </c>
      <c r="G10947">
        <v>94</v>
      </c>
      <c r="H10947">
        <v>59</v>
      </c>
      <c r="I10947" t="str">
        <f>INDEX('DATA - Teams'!$C:$C,MATCH(C10947,'DATA - Teams'!$B:$B,0))</f>
        <v>LESTER</v>
      </c>
    </row>
    <row r="10948" spans="1:9" x14ac:dyDescent="0.2">
      <c r="A10948">
        <v>2019</v>
      </c>
      <c r="B10948">
        <v>19</v>
      </c>
      <c r="C10948" t="s">
        <v>12</v>
      </c>
      <c r="D10948" t="s">
        <v>212</v>
      </c>
      <c r="E10948" t="s">
        <v>28</v>
      </c>
      <c r="F10948" t="s">
        <v>41</v>
      </c>
      <c r="G10948">
        <v>97</v>
      </c>
      <c r="H10948">
        <v>104</v>
      </c>
      <c r="I10948" t="str">
        <f>INDEX('DATA - Teams'!$C:$C,MATCH(C10948,'DATA - Teams'!$B:$B,0))</f>
        <v>LESTER</v>
      </c>
    </row>
    <row r="10949" spans="1:9" x14ac:dyDescent="0.2">
      <c r="A10949">
        <v>2019</v>
      </c>
      <c r="B10949">
        <v>19</v>
      </c>
      <c r="C10949" t="s">
        <v>12</v>
      </c>
      <c r="D10949" t="s">
        <v>381</v>
      </c>
      <c r="E10949" t="s">
        <v>28</v>
      </c>
      <c r="F10949" t="s">
        <v>43</v>
      </c>
      <c r="G10949">
        <v>76</v>
      </c>
      <c r="H10949">
        <v>40</v>
      </c>
      <c r="I10949" t="str">
        <f>INDEX('DATA - Teams'!$C:$C,MATCH(C10949,'DATA - Teams'!$B:$B,0))</f>
        <v>LESTER</v>
      </c>
    </row>
    <row r="10950" spans="1:9" x14ac:dyDescent="0.2">
      <c r="A10950">
        <v>2019</v>
      </c>
      <c r="B10950">
        <v>19</v>
      </c>
      <c r="C10950" t="s">
        <v>12</v>
      </c>
      <c r="D10950" t="s">
        <v>450</v>
      </c>
      <c r="E10950" t="s">
        <v>35</v>
      </c>
      <c r="F10950" t="s">
        <v>38</v>
      </c>
      <c r="G10950">
        <v>144</v>
      </c>
      <c r="H10950">
        <v>125</v>
      </c>
      <c r="I10950" t="str">
        <f>INDEX('DATA - Teams'!$C:$C,MATCH(C10950,'DATA - Teams'!$B:$B,0))</f>
        <v>LESTER</v>
      </c>
    </row>
    <row r="10951" spans="1:9" x14ac:dyDescent="0.2">
      <c r="A10951">
        <v>2019</v>
      </c>
      <c r="B10951">
        <v>19</v>
      </c>
      <c r="C10951" t="s">
        <v>12</v>
      </c>
      <c r="D10951" t="s">
        <v>326</v>
      </c>
      <c r="E10951" t="s">
        <v>33</v>
      </c>
      <c r="F10951" t="s">
        <v>41</v>
      </c>
      <c r="G10951">
        <v>92</v>
      </c>
      <c r="H10951">
        <v>82</v>
      </c>
      <c r="I10951" t="str">
        <f>INDEX('DATA - Teams'!$C:$C,MATCH(C10951,'DATA - Teams'!$B:$B,0))</f>
        <v>LESTER</v>
      </c>
    </row>
    <row r="10952" spans="1:9" x14ac:dyDescent="0.2">
      <c r="A10952">
        <v>2019</v>
      </c>
      <c r="B10952">
        <v>19</v>
      </c>
      <c r="C10952" t="s">
        <v>12</v>
      </c>
      <c r="D10952" t="s">
        <v>57</v>
      </c>
      <c r="E10952" t="s">
        <v>13</v>
      </c>
      <c r="F10952" t="s">
        <v>41</v>
      </c>
      <c r="G10952">
        <v>113</v>
      </c>
      <c r="H10952">
        <v>124</v>
      </c>
      <c r="I10952" t="str">
        <f>INDEX('DATA - Teams'!$C:$C,MATCH(C10952,'DATA - Teams'!$B:$B,0))</f>
        <v>LESTER</v>
      </c>
    </row>
    <row r="10953" spans="1:9" x14ac:dyDescent="0.2">
      <c r="A10953">
        <v>2019</v>
      </c>
      <c r="B10953">
        <v>19</v>
      </c>
      <c r="C10953" t="s">
        <v>12</v>
      </c>
      <c r="D10953" t="s">
        <v>1361</v>
      </c>
      <c r="E10953" t="s">
        <v>22</v>
      </c>
      <c r="F10953" t="s">
        <v>52</v>
      </c>
      <c r="G10953">
        <v>74</v>
      </c>
      <c r="H10953">
        <v>65</v>
      </c>
      <c r="I10953" t="str">
        <f>INDEX('DATA - Teams'!$C:$C,MATCH(C10953,'DATA - Teams'!$B:$B,0))</f>
        <v>LESTER</v>
      </c>
    </row>
    <row r="10954" spans="1:9" x14ac:dyDescent="0.2">
      <c r="A10954">
        <v>2019</v>
      </c>
      <c r="B10954">
        <v>19</v>
      </c>
      <c r="C10954" t="s">
        <v>12</v>
      </c>
      <c r="D10954" t="s">
        <v>290</v>
      </c>
      <c r="E10954" t="s">
        <v>16</v>
      </c>
      <c r="F10954" t="s">
        <v>59</v>
      </c>
      <c r="G10954">
        <v>74</v>
      </c>
      <c r="H10954">
        <v>107</v>
      </c>
      <c r="I10954" t="str">
        <f>INDEX('DATA - Teams'!$C:$C,MATCH(C10954,'DATA - Teams'!$B:$B,0))</f>
        <v>LESTER</v>
      </c>
    </row>
    <row r="10955" spans="1:9" x14ac:dyDescent="0.2">
      <c r="A10955">
        <v>2019</v>
      </c>
      <c r="B10955">
        <v>19</v>
      </c>
      <c r="C10955" t="s">
        <v>12</v>
      </c>
      <c r="D10955" t="s">
        <v>1503</v>
      </c>
      <c r="E10955" t="s">
        <v>14</v>
      </c>
      <c r="F10955" t="s">
        <v>59</v>
      </c>
      <c r="G10955">
        <v>87</v>
      </c>
      <c r="H10955">
        <v>72</v>
      </c>
      <c r="I10955" t="str">
        <f>INDEX('DATA - Teams'!$C:$C,MATCH(C10955,'DATA - Teams'!$B:$B,0))</f>
        <v>LESTER</v>
      </c>
    </row>
    <row r="10956" spans="1:9" x14ac:dyDescent="0.2">
      <c r="A10956">
        <v>2019</v>
      </c>
      <c r="B10956">
        <v>19</v>
      </c>
      <c r="C10956" t="s">
        <v>12</v>
      </c>
      <c r="D10956" t="s">
        <v>123</v>
      </c>
      <c r="E10956" t="s">
        <v>31</v>
      </c>
      <c r="F10956" t="s">
        <v>59</v>
      </c>
      <c r="G10956">
        <v>106</v>
      </c>
      <c r="H10956">
        <v>134</v>
      </c>
      <c r="I10956" t="str">
        <f>INDEX('DATA - Teams'!$C:$C,MATCH(C10956,'DATA - Teams'!$B:$B,0))</f>
        <v>LESTER</v>
      </c>
    </row>
    <row r="10957" spans="1:9" x14ac:dyDescent="0.2">
      <c r="A10957">
        <v>2019</v>
      </c>
      <c r="B10957">
        <v>19</v>
      </c>
      <c r="C10957" t="s">
        <v>12</v>
      </c>
      <c r="D10957" t="s">
        <v>255</v>
      </c>
      <c r="E10957" t="s">
        <v>27</v>
      </c>
      <c r="F10957" t="s">
        <v>59</v>
      </c>
      <c r="G10957">
        <v>104</v>
      </c>
      <c r="H10957">
        <v>0</v>
      </c>
      <c r="I10957" t="str">
        <f>INDEX('DATA - Teams'!$C:$C,MATCH(C10957,'DATA - Teams'!$B:$B,0))</f>
        <v>LESTER</v>
      </c>
    </row>
    <row r="10958" spans="1:9" x14ac:dyDescent="0.2">
      <c r="A10958">
        <v>2019</v>
      </c>
      <c r="B10958">
        <v>19</v>
      </c>
      <c r="C10958" t="s">
        <v>427</v>
      </c>
      <c r="D10958" t="s">
        <v>297</v>
      </c>
      <c r="E10958" t="s">
        <v>21</v>
      </c>
      <c r="F10958" t="s">
        <v>38</v>
      </c>
      <c r="G10958">
        <v>66</v>
      </c>
      <c r="H10958">
        <v>90</v>
      </c>
      <c r="I10958" t="str">
        <f>INDEX('DATA - Teams'!$C:$C,MATCH(C10958,'DATA - Teams'!$B:$B,0))</f>
        <v>MELONS</v>
      </c>
    </row>
    <row r="10959" spans="1:9" x14ac:dyDescent="0.2">
      <c r="A10959">
        <v>2019</v>
      </c>
      <c r="B10959">
        <v>19</v>
      </c>
      <c r="C10959" t="s">
        <v>427</v>
      </c>
      <c r="D10959" t="s">
        <v>240</v>
      </c>
      <c r="E10959" t="s">
        <v>23</v>
      </c>
      <c r="F10959" t="s">
        <v>52</v>
      </c>
      <c r="G10959">
        <v>122</v>
      </c>
      <c r="H10959">
        <v>132</v>
      </c>
      <c r="I10959" t="str">
        <f>INDEX('DATA - Teams'!$C:$C,MATCH(C10959,'DATA - Teams'!$B:$B,0))</f>
        <v>MELONS</v>
      </c>
    </row>
    <row r="10960" spans="1:9" x14ac:dyDescent="0.2">
      <c r="A10960">
        <v>2019</v>
      </c>
      <c r="B10960">
        <v>19</v>
      </c>
      <c r="C10960" t="s">
        <v>427</v>
      </c>
      <c r="D10960" t="s">
        <v>163</v>
      </c>
      <c r="E10960" t="s">
        <v>16</v>
      </c>
      <c r="F10960" t="s">
        <v>38</v>
      </c>
      <c r="G10960">
        <v>101</v>
      </c>
      <c r="H10960">
        <v>89</v>
      </c>
      <c r="I10960" t="str">
        <f>INDEX('DATA - Teams'!$C:$C,MATCH(C10960,'DATA - Teams'!$B:$B,0))</f>
        <v>MELONS</v>
      </c>
    </row>
    <row r="10961" spans="1:9" x14ac:dyDescent="0.2">
      <c r="A10961">
        <v>2019</v>
      </c>
      <c r="B10961">
        <v>19</v>
      </c>
      <c r="C10961" t="s">
        <v>427</v>
      </c>
      <c r="D10961" t="s">
        <v>278</v>
      </c>
      <c r="E10961" t="s">
        <v>32</v>
      </c>
      <c r="F10961" t="s">
        <v>43</v>
      </c>
      <c r="G10961">
        <v>67</v>
      </c>
      <c r="H10961">
        <v>94</v>
      </c>
      <c r="I10961" t="str">
        <f>INDEX('DATA - Teams'!$C:$C,MATCH(C10961,'DATA - Teams'!$B:$B,0))</f>
        <v>MELONS</v>
      </c>
    </row>
    <row r="10962" spans="1:9" x14ac:dyDescent="0.2">
      <c r="A10962">
        <v>2019</v>
      </c>
      <c r="B10962">
        <v>19</v>
      </c>
      <c r="C10962" t="s">
        <v>427</v>
      </c>
      <c r="D10962" t="s">
        <v>341</v>
      </c>
      <c r="E10962" t="s">
        <v>24</v>
      </c>
      <c r="F10962" t="s">
        <v>43</v>
      </c>
      <c r="G10962">
        <v>86</v>
      </c>
      <c r="H10962">
        <v>74</v>
      </c>
      <c r="I10962" t="str">
        <f>INDEX('DATA - Teams'!$C:$C,MATCH(C10962,'DATA - Teams'!$B:$B,0))</f>
        <v>MELONS</v>
      </c>
    </row>
    <row r="10963" spans="1:9" x14ac:dyDescent="0.2">
      <c r="A10963">
        <v>2019</v>
      </c>
      <c r="B10963">
        <v>19</v>
      </c>
      <c r="C10963" t="s">
        <v>427</v>
      </c>
      <c r="D10963" t="s">
        <v>155</v>
      </c>
      <c r="E10963" t="s">
        <v>20</v>
      </c>
      <c r="F10963" t="s">
        <v>38</v>
      </c>
      <c r="G10963">
        <v>75</v>
      </c>
      <c r="H10963">
        <v>63</v>
      </c>
      <c r="I10963" t="str">
        <f>INDEX('DATA - Teams'!$C:$C,MATCH(C10963,'DATA - Teams'!$B:$B,0))</f>
        <v>MELONS</v>
      </c>
    </row>
    <row r="10964" spans="1:9" x14ac:dyDescent="0.2">
      <c r="A10964">
        <v>2019</v>
      </c>
      <c r="B10964">
        <v>19</v>
      </c>
      <c r="C10964" t="s">
        <v>427</v>
      </c>
      <c r="D10964" t="s">
        <v>286</v>
      </c>
      <c r="E10964" t="s">
        <v>20</v>
      </c>
      <c r="F10964" t="s">
        <v>38</v>
      </c>
      <c r="G10964">
        <v>86</v>
      </c>
      <c r="H10964">
        <v>152</v>
      </c>
      <c r="I10964" t="str">
        <f>INDEX('DATA - Teams'!$C:$C,MATCH(C10964,'DATA - Teams'!$B:$B,0))</f>
        <v>MELONS</v>
      </c>
    </row>
    <row r="10965" spans="1:9" x14ac:dyDescent="0.2">
      <c r="A10965">
        <v>2019</v>
      </c>
      <c r="B10965">
        <v>19</v>
      </c>
      <c r="C10965" t="s">
        <v>427</v>
      </c>
      <c r="D10965" t="s">
        <v>207</v>
      </c>
      <c r="E10965" t="s">
        <v>20</v>
      </c>
      <c r="F10965" t="s">
        <v>41</v>
      </c>
      <c r="G10965">
        <v>75</v>
      </c>
      <c r="H10965">
        <v>67</v>
      </c>
      <c r="I10965" t="str">
        <f>INDEX('DATA - Teams'!$C:$C,MATCH(C10965,'DATA - Teams'!$B:$B,0))</f>
        <v>MELONS</v>
      </c>
    </row>
    <row r="10966" spans="1:9" x14ac:dyDescent="0.2">
      <c r="A10966">
        <v>2019</v>
      </c>
      <c r="B10966">
        <v>19</v>
      </c>
      <c r="C10966" t="s">
        <v>427</v>
      </c>
      <c r="D10966" t="s">
        <v>76</v>
      </c>
      <c r="E10966" t="s">
        <v>14</v>
      </c>
      <c r="F10966" t="s">
        <v>38</v>
      </c>
      <c r="G10966">
        <v>64</v>
      </c>
      <c r="H10966">
        <v>72</v>
      </c>
      <c r="I10966" t="str">
        <f>INDEX('DATA - Teams'!$C:$C,MATCH(C10966,'DATA - Teams'!$B:$B,0))</f>
        <v>MELONS</v>
      </c>
    </row>
    <row r="10967" spans="1:9" x14ac:dyDescent="0.2">
      <c r="A10967">
        <v>2019</v>
      </c>
      <c r="B10967">
        <v>19</v>
      </c>
      <c r="C10967" t="s">
        <v>427</v>
      </c>
      <c r="D10967" t="s">
        <v>166</v>
      </c>
      <c r="E10967" t="s">
        <v>14</v>
      </c>
      <c r="F10967" t="s">
        <v>41</v>
      </c>
      <c r="G10967">
        <v>83</v>
      </c>
      <c r="H10967">
        <v>41</v>
      </c>
      <c r="I10967" t="str">
        <f>INDEX('DATA - Teams'!$C:$C,MATCH(C10967,'DATA - Teams'!$B:$B,0))</f>
        <v>MELONS</v>
      </c>
    </row>
    <row r="10968" spans="1:9" x14ac:dyDescent="0.2">
      <c r="A10968">
        <v>2019</v>
      </c>
      <c r="B10968">
        <v>19</v>
      </c>
      <c r="C10968" t="s">
        <v>427</v>
      </c>
      <c r="D10968" t="s">
        <v>282</v>
      </c>
      <c r="E10968" t="s">
        <v>14</v>
      </c>
      <c r="F10968" t="s">
        <v>41</v>
      </c>
      <c r="G10968">
        <v>81</v>
      </c>
      <c r="H10968">
        <v>104</v>
      </c>
      <c r="I10968" t="str">
        <f>INDEX('DATA - Teams'!$C:$C,MATCH(C10968,'DATA - Teams'!$B:$B,0))</f>
        <v>MELONS</v>
      </c>
    </row>
    <row r="10969" spans="1:9" x14ac:dyDescent="0.2">
      <c r="A10969">
        <v>2019</v>
      </c>
      <c r="B10969">
        <v>19</v>
      </c>
      <c r="C10969" t="s">
        <v>427</v>
      </c>
      <c r="D10969" t="s">
        <v>236</v>
      </c>
      <c r="E10969" t="s">
        <v>35</v>
      </c>
      <c r="F10969" t="s">
        <v>41</v>
      </c>
      <c r="G10969">
        <v>91</v>
      </c>
      <c r="H10969">
        <v>83</v>
      </c>
      <c r="I10969" t="str">
        <f>INDEX('DATA - Teams'!$C:$C,MATCH(C10969,'DATA - Teams'!$B:$B,0))</f>
        <v>MELONS</v>
      </c>
    </row>
    <row r="10970" spans="1:9" x14ac:dyDescent="0.2">
      <c r="A10970">
        <v>2019</v>
      </c>
      <c r="B10970">
        <v>19</v>
      </c>
      <c r="C10970" t="s">
        <v>427</v>
      </c>
      <c r="D10970" t="s">
        <v>115</v>
      </c>
      <c r="E10970" t="s">
        <v>33</v>
      </c>
      <c r="F10970" t="s">
        <v>43</v>
      </c>
      <c r="G10970">
        <v>77</v>
      </c>
      <c r="H10970">
        <v>100</v>
      </c>
      <c r="I10970" t="str">
        <f>INDEX('DATA - Teams'!$C:$C,MATCH(C10970,'DATA - Teams'!$B:$B,0))</f>
        <v>MELONS</v>
      </c>
    </row>
    <row r="10971" spans="1:9" x14ac:dyDescent="0.2">
      <c r="A10971">
        <v>2019</v>
      </c>
      <c r="B10971">
        <v>19</v>
      </c>
      <c r="C10971" t="s">
        <v>427</v>
      </c>
      <c r="D10971" t="s">
        <v>114</v>
      </c>
      <c r="E10971" t="s">
        <v>33</v>
      </c>
      <c r="F10971" t="s">
        <v>41</v>
      </c>
      <c r="G10971">
        <v>131</v>
      </c>
      <c r="H10971">
        <v>123</v>
      </c>
      <c r="I10971" t="str">
        <f>INDEX('DATA - Teams'!$C:$C,MATCH(C10971,'DATA - Teams'!$B:$B,0))</f>
        <v>MELONS</v>
      </c>
    </row>
    <row r="10972" spans="1:9" x14ac:dyDescent="0.2">
      <c r="A10972">
        <v>2019</v>
      </c>
      <c r="B10972">
        <v>19</v>
      </c>
      <c r="C10972" t="s">
        <v>427</v>
      </c>
      <c r="D10972" t="s">
        <v>263</v>
      </c>
      <c r="E10972" t="s">
        <v>13</v>
      </c>
      <c r="F10972" t="s">
        <v>41</v>
      </c>
      <c r="G10972">
        <v>95</v>
      </c>
      <c r="H10972">
        <v>122</v>
      </c>
      <c r="I10972" t="str">
        <f>INDEX('DATA - Teams'!$C:$C,MATCH(C10972,'DATA - Teams'!$B:$B,0))</f>
        <v>MELONS</v>
      </c>
    </row>
    <row r="10973" spans="1:9" x14ac:dyDescent="0.2">
      <c r="A10973">
        <v>2019</v>
      </c>
      <c r="B10973">
        <v>19</v>
      </c>
      <c r="C10973" t="s">
        <v>427</v>
      </c>
      <c r="D10973" t="s">
        <v>401</v>
      </c>
      <c r="E10973" t="s">
        <v>13</v>
      </c>
      <c r="F10973" t="s">
        <v>43</v>
      </c>
      <c r="G10973">
        <v>84</v>
      </c>
      <c r="H10973">
        <v>57</v>
      </c>
      <c r="I10973" t="str">
        <f>INDEX('DATA - Teams'!$C:$C,MATCH(C10973,'DATA - Teams'!$B:$B,0))</f>
        <v>MELONS</v>
      </c>
    </row>
    <row r="10974" spans="1:9" x14ac:dyDescent="0.2">
      <c r="A10974">
        <v>2019</v>
      </c>
      <c r="B10974">
        <v>19</v>
      </c>
      <c r="C10974" t="s">
        <v>427</v>
      </c>
      <c r="D10974" t="s">
        <v>329</v>
      </c>
      <c r="E10974" t="s">
        <v>18</v>
      </c>
      <c r="F10974" t="s">
        <v>41</v>
      </c>
      <c r="G10974">
        <v>120</v>
      </c>
      <c r="H10974">
        <v>120</v>
      </c>
      <c r="I10974" t="str">
        <f>INDEX('DATA - Teams'!$C:$C,MATCH(C10974,'DATA - Teams'!$B:$B,0))</f>
        <v>MELONS</v>
      </c>
    </row>
    <row r="10975" spans="1:9" x14ac:dyDescent="0.2">
      <c r="A10975">
        <v>2019</v>
      </c>
      <c r="B10975">
        <v>19</v>
      </c>
      <c r="C10975" t="s">
        <v>427</v>
      </c>
      <c r="D10975" t="s">
        <v>154</v>
      </c>
      <c r="E10975" t="s">
        <v>22</v>
      </c>
      <c r="F10975" t="s">
        <v>43</v>
      </c>
      <c r="G10975">
        <v>74</v>
      </c>
      <c r="H10975">
        <v>103</v>
      </c>
      <c r="I10975" t="str">
        <f>INDEX('DATA - Teams'!$C:$C,MATCH(C10975,'DATA - Teams'!$B:$B,0))</f>
        <v>MELONS</v>
      </c>
    </row>
    <row r="10976" spans="1:9" x14ac:dyDescent="0.2">
      <c r="A10976">
        <v>2019</v>
      </c>
      <c r="B10976">
        <v>19</v>
      </c>
      <c r="C10976" t="s">
        <v>427</v>
      </c>
      <c r="D10976" t="s">
        <v>82</v>
      </c>
      <c r="E10976" t="s">
        <v>23</v>
      </c>
      <c r="F10976" t="s">
        <v>59</v>
      </c>
      <c r="G10976">
        <v>90</v>
      </c>
      <c r="H10976">
        <v>117</v>
      </c>
      <c r="I10976" t="str">
        <f>INDEX('DATA - Teams'!$C:$C,MATCH(C10976,'DATA - Teams'!$B:$B,0))</f>
        <v>MELONS</v>
      </c>
    </row>
    <row r="10977" spans="1:9" x14ac:dyDescent="0.2">
      <c r="A10977">
        <v>2019</v>
      </c>
      <c r="B10977">
        <v>19</v>
      </c>
      <c r="C10977" t="s">
        <v>427</v>
      </c>
      <c r="D10977" t="s">
        <v>409</v>
      </c>
      <c r="E10977" t="s">
        <v>16</v>
      </c>
      <c r="F10977" t="s">
        <v>59</v>
      </c>
      <c r="G10977">
        <v>70</v>
      </c>
      <c r="H10977">
        <v>85</v>
      </c>
      <c r="I10977" t="str">
        <f>INDEX('DATA - Teams'!$C:$C,MATCH(C10977,'DATA - Teams'!$B:$B,0))</f>
        <v>MELONS</v>
      </c>
    </row>
    <row r="10978" spans="1:9" x14ac:dyDescent="0.2">
      <c r="A10978">
        <v>2019</v>
      </c>
      <c r="B10978">
        <v>19</v>
      </c>
      <c r="C10978" t="s">
        <v>427</v>
      </c>
      <c r="D10978" t="s">
        <v>242</v>
      </c>
      <c r="E10978" t="s">
        <v>36</v>
      </c>
      <c r="F10978" t="s">
        <v>59</v>
      </c>
      <c r="G10978">
        <v>70</v>
      </c>
      <c r="H10978">
        <v>0</v>
      </c>
      <c r="I10978" t="str">
        <f>INDEX('DATA - Teams'!$C:$C,MATCH(C10978,'DATA - Teams'!$B:$B,0))</f>
        <v>MELONS</v>
      </c>
    </row>
    <row r="10979" spans="1:9" x14ac:dyDescent="0.2">
      <c r="A10979">
        <v>2019</v>
      </c>
      <c r="B10979">
        <v>19</v>
      </c>
      <c r="C10979" t="s">
        <v>427</v>
      </c>
      <c r="D10979" t="s">
        <v>443</v>
      </c>
      <c r="E10979" t="s">
        <v>18</v>
      </c>
      <c r="F10979" t="s">
        <v>59</v>
      </c>
      <c r="G10979">
        <v>83</v>
      </c>
      <c r="H10979">
        <v>68</v>
      </c>
      <c r="I10979" t="str">
        <f>INDEX('DATA - Teams'!$C:$C,MATCH(C10979,'DATA - Teams'!$B:$B,0))</f>
        <v>MELONS</v>
      </c>
    </row>
    <row r="10980" spans="1:9" x14ac:dyDescent="0.2">
      <c r="A10980">
        <v>2019</v>
      </c>
      <c r="B10980">
        <v>19</v>
      </c>
      <c r="C10980" t="s">
        <v>430</v>
      </c>
      <c r="D10980" t="s">
        <v>86</v>
      </c>
      <c r="E10980" t="s">
        <v>10</v>
      </c>
      <c r="F10980" t="s">
        <v>43</v>
      </c>
      <c r="G10980">
        <v>98</v>
      </c>
      <c r="H10980">
        <v>90</v>
      </c>
      <c r="I10980" t="str">
        <f>INDEX('DATA - Teams'!$C:$C,MATCH(C10980,'DATA - Teams'!$B:$B,0))</f>
        <v>RICHO</v>
      </c>
    </row>
    <row r="10981" spans="1:9" x14ac:dyDescent="0.2">
      <c r="A10981">
        <v>2019</v>
      </c>
      <c r="B10981">
        <v>19</v>
      </c>
      <c r="C10981" t="s">
        <v>430</v>
      </c>
      <c r="D10981" t="s">
        <v>294</v>
      </c>
      <c r="E10981" t="s">
        <v>16</v>
      </c>
      <c r="F10981" t="s">
        <v>38</v>
      </c>
      <c r="G10981">
        <v>95</v>
      </c>
      <c r="H10981">
        <v>87</v>
      </c>
      <c r="I10981" t="str">
        <f>INDEX('DATA - Teams'!$C:$C,MATCH(C10981,'DATA - Teams'!$B:$B,0))</f>
        <v>RICHO</v>
      </c>
    </row>
    <row r="10982" spans="1:9" x14ac:dyDescent="0.2">
      <c r="A10982">
        <v>2019</v>
      </c>
      <c r="B10982">
        <v>19</v>
      </c>
      <c r="C10982" t="s">
        <v>430</v>
      </c>
      <c r="D10982" t="s">
        <v>314</v>
      </c>
      <c r="E10982" t="s">
        <v>32</v>
      </c>
      <c r="F10982" t="s">
        <v>41</v>
      </c>
      <c r="G10982">
        <v>80</v>
      </c>
      <c r="H10982">
        <v>91</v>
      </c>
      <c r="I10982" t="str">
        <f>INDEX('DATA - Teams'!$C:$C,MATCH(C10982,'DATA - Teams'!$B:$B,0))</f>
        <v>RICHO</v>
      </c>
    </row>
    <row r="10983" spans="1:9" x14ac:dyDescent="0.2">
      <c r="A10983">
        <v>2019</v>
      </c>
      <c r="B10983">
        <v>19</v>
      </c>
      <c r="C10983" t="s">
        <v>430</v>
      </c>
      <c r="D10983" t="s">
        <v>103</v>
      </c>
      <c r="E10983" t="s">
        <v>24</v>
      </c>
      <c r="F10983" t="s">
        <v>43</v>
      </c>
      <c r="G10983">
        <v>69</v>
      </c>
      <c r="H10983">
        <v>48</v>
      </c>
      <c r="I10983" t="str">
        <f>INDEX('DATA - Teams'!$C:$C,MATCH(C10983,'DATA - Teams'!$B:$B,0))</f>
        <v>RICHO</v>
      </c>
    </row>
    <row r="10984" spans="1:9" x14ac:dyDescent="0.2">
      <c r="A10984">
        <v>2019</v>
      </c>
      <c r="B10984">
        <v>19</v>
      </c>
      <c r="C10984" t="s">
        <v>430</v>
      </c>
      <c r="D10984" t="s">
        <v>319</v>
      </c>
      <c r="E10984" t="s">
        <v>20</v>
      </c>
      <c r="F10984" t="s">
        <v>43</v>
      </c>
      <c r="G10984">
        <v>92</v>
      </c>
      <c r="H10984">
        <v>104</v>
      </c>
      <c r="I10984" t="str">
        <f>INDEX('DATA - Teams'!$C:$C,MATCH(C10984,'DATA - Teams'!$B:$B,0))</f>
        <v>RICHO</v>
      </c>
    </row>
    <row r="10985" spans="1:9" x14ac:dyDescent="0.2">
      <c r="A10985">
        <v>2019</v>
      </c>
      <c r="B10985">
        <v>19</v>
      </c>
      <c r="C10985" t="s">
        <v>430</v>
      </c>
      <c r="D10985" t="s">
        <v>162</v>
      </c>
      <c r="E10985" t="s">
        <v>20</v>
      </c>
      <c r="F10985" t="s">
        <v>38</v>
      </c>
      <c r="G10985">
        <v>118</v>
      </c>
      <c r="H10985">
        <v>99</v>
      </c>
      <c r="I10985" t="str">
        <f>INDEX('DATA - Teams'!$C:$C,MATCH(C10985,'DATA - Teams'!$B:$B,0))</f>
        <v>RICHO</v>
      </c>
    </row>
    <row r="10986" spans="1:9" x14ac:dyDescent="0.2">
      <c r="A10986">
        <v>2019</v>
      </c>
      <c r="B10986">
        <v>19</v>
      </c>
      <c r="C10986" t="s">
        <v>430</v>
      </c>
      <c r="D10986" t="s">
        <v>273</v>
      </c>
      <c r="E10986" t="s">
        <v>17</v>
      </c>
      <c r="F10986" t="s">
        <v>41</v>
      </c>
      <c r="G10986">
        <v>93</v>
      </c>
      <c r="H10986">
        <v>72</v>
      </c>
      <c r="I10986" t="str">
        <f>INDEX('DATA - Teams'!$C:$C,MATCH(C10986,'DATA - Teams'!$B:$B,0))</f>
        <v>RICHO</v>
      </c>
    </row>
    <row r="10987" spans="1:9" x14ac:dyDescent="0.2">
      <c r="A10987">
        <v>2019</v>
      </c>
      <c r="B10987">
        <v>19</v>
      </c>
      <c r="C10987" t="s">
        <v>430</v>
      </c>
      <c r="D10987" t="s">
        <v>167</v>
      </c>
      <c r="E10987" t="s">
        <v>14</v>
      </c>
      <c r="F10987" t="s">
        <v>41</v>
      </c>
      <c r="G10987">
        <v>113</v>
      </c>
      <c r="H10987">
        <v>128</v>
      </c>
      <c r="I10987" t="str">
        <f>INDEX('DATA - Teams'!$C:$C,MATCH(C10987,'DATA - Teams'!$B:$B,0))</f>
        <v>RICHO</v>
      </c>
    </row>
    <row r="10988" spans="1:9" x14ac:dyDescent="0.2">
      <c r="A10988">
        <v>2019</v>
      </c>
      <c r="B10988">
        <v>19</v>
      </c>
      <c r="C10988" t="s">
        <v>430</v>
      </c>
      <c r="D10988" t="s">
        <v>1065</v>
      </c>
      <c r="E10988" t="s">
        <v>28</v>
      </c>
      <c r="F10988" t="s">
        <v>52</v>
      </c>
      <c r="G10988">
        <v>103</v>
      </c>
      <c r="H10988">
        <v>110</v>
      </c>
      <c r="I10988" t="str">
        <f>INDEX('DATA - Teams'!$C:$C,MATCH(C10988,'DATA - Teams'!$B:$B,0))</f>
        <v>RICHO</v>
      </c>
    </row>
    <row r="10989" spans="1:9" x14ac:dyDescent="0.2">
      <c r="A10989">
        <v>2019</v>
      </c>
      <c r="B10989">
        <v>19</v>
      </c>
      <c r="C10989" t="s">
        <v>430</v>
      </c>
      <c r="D10989" t="s">
        <v>1618</v>
      </c>
      <c r="E10989" t="s">
        <v>35</v>
      </c>
      <c r="F10989" t="s">
        <v>43</v>
      </c>
      <c r="G10989">
        <v>94</v>
      </c>
      <c r="H10989">
        <v>81</v>
      </c>
      <c r="I10989" t="str">
        <f>INDEX('DATA - Teams'!$C:$C,MATCH(C10989,'DATA - Teams'!$B:$B,0))</f>
        <v>RICHO</v>
      </c>
    </row>
    <row r="10990" spans="1:9" x14ac:dyDescent="0.2">
      <c r="A10990">
        <v>2019</v>
      </c>
      <c r="B10990">
        <v>19</v>
      </c>
      <c r="C10990" t="s">
        <v>430</v>
      </c>
      <c r="D10990" t="s">
        <v>385</v>
      </c>
      <c r="E10990" t="s">
        <v>35</v>
      </c>
      <c r="F10990" t="s">
        <v>38</v>
      </c>
      <c r="G10990">
        <v>83</v>
      </c>
      <c r="H10990">
        <v>105</v>
      </c>
      <c r="I10990" t="str">
        <f>INDEX('DATA - Teams'!$C:$C,MATCH(C10990,'DATA - Teams'!$B:$B,0))</f>
        <v>RICHO</v>
      </c>
    </row>
    <row r="10991" spans="1:9" x14ac:dyDescent="0.2">
      <c r="A10991">
        <v>2019</v>
      </c>
      <c r="B10991">
        <v>19</v>
      </c>
      <c r="C10991" t="s">
        <v>430</v>
      </c>
      <c r="D10991" t="s">
        <v>252</v>
      </c>
      <c r="E10991" t="s">
        <v>33</v>
      </c>
      <c r="F10991" t="s">
        <v>38</v>
      </c>
      <c r="G10991">
        <v>89</v>
      </c>
      <c r="H10991">
        <v>118</v>
      </c>
      <c r="I10991" t="str">
        <f>INDEX('DATA - Teams'!$C:$C,MATCH(C10991,'DATA - Teams'!$B:$B,0))</f>
        <v>RICHO</v>
      </c>
    </row>
    <row r="10992" spans="1:9" x14ac:dyDescent="0.2">
      <c r="A10992">
        <v>2019</v>
      </c>
      <c r="B10992">
        <v>19</v>
      </c>
      <c r="C10992" t="s">
        <v>430</v>
      </c>
      <c r="D10992" t="s">
        <v>105</v>
      </c>
      <c r="E10992" t="s">
        <v>13</v>
      </c>
      <c r="F10992" t="s">
        <v>41</v>
      </c>
      <c r="G10992">
        <v>91</v>
      </c>
      <c r="H10992">
        <v>119</v>
      </c>
      <c r="I10992" t="str">
        <f>INDEX('DATA - Teams'!$C:$C,MATCH(C10992,'DATA - Teams'!$B:$B,0))</f>
        <v>RICHO</v>
      </c>
    </row>
    <row r="10993" spans="1:9" x14ac:dyDescent="0.2">
      <c r="A10993">
        <v>2019</v>
      </c>
      <c r="B10993">
        <v>19</v>
      </c>
      <c r="C10993" t="s">
        <v>430</v>
      </c>
      <c r="D10993" t="s">
        <v>249</v>
      </c>
      <c r="E10993" t="s">
        <v>13</v>
      </c>
      <c r="F10993" t="s">
        <v>41</v>
      </c>
      <c r="G10993">
        <v>102</v>
      </c>
      <c r="H10993">
        <v>86</v>
      </c>
      <c r="I10993" t="str">
        <f>INDEX('DATA - Teams'!$C:$C,MATCH(C10993,'DATA - Teams'!$B:$B,0))</f>
        <v>RICHO</v>
      </c>
    </row>
    <row r="10994" spans="1:9" x14ac:dyDescent="0.2">
      <c r="A10994">
        <v>2019</v>
      </c>
      <c r="B10994">
        <v>19</v>
      </c>
      <c r="C10994" t="s">
        <v>430</v>
      </c>
      <c r="D10994" t="s">
        <v>415</v>
      </c>
      <c r="E10994" t="s">
        <v>13</v>
      </c>
      <c r="F10994" t="s">
        <v>38</v>
      </c>
      <c r="G10994">
        <v>90</v>
      </c>
      <c r="H10994">
        <v>123</v>
      </c>
      <c r="I10994" t="str">
        <f>INDEX('DATA - Teams'!$C:$C,MATCH(C10994,'DATA - Teams'!$B:$B,0))</f>
        <v>RICHO</v>
      </c>
    </row>
    <row r="10995" spans="1:9" x14ac:dyDescent="0.2">
      <c r="A10995">
        <v>2019</v>
      </c>
      <c r="B10995">
        <v>19</v>
      </c>
      <c r="C10995" t="s">
        <v>430</v>
      </c>
      <c r="D10995" t="s">
        <v>119</v>
      </c>
      <c r="E10995" t="s">
        <v>18</v>
      </c>
      <c r="F10995" t="s">
        <v>41</v>
      </c>
      <c r="G10995">
        <v>113</v>
      </c>
      <c r="H10995">
        <v>125</v>
      </c>
      <c r="I10995" t="str">
        <f>INDEX('DATA - Teams'!$C:$C,MATCH(C10995,'DATA - Teams'!$B:$B,0))</f>
        <v>RICHO</v>
      </c>
    </row>
    <row r="10996" spans="1:9" x14ac:dyDescent="0.2">
      <c r="A10996">
        <v>2019</v>
      </c>
      <c r="B10996">
        <v>19</v>
      </c>
      <c r="C10996" t="s">
        <v>430</v>
      </c>
      <c r="D10996" t="s">
        <v>99</v>
      </c>
      <c r="E10996" t="s">
        <v>18</v>
      </c>
      <c r="F10996" t="s">
        <v>43</v>
      </c>
      <c r="G10996">
        <v>103</v>
      </c>
      <c r="H10996">
        <v>111</v>
      </c>
      <c r="I10996" t="str">
        <f>INDEX('DATA - Teams'!$C:$C,MATCH(C10996,'DATA - Teams'!$B:$B,0))</f>
        <v>RICHO</v>
      </c>
    </row>
    <row r="10997" spans="1:9" x14ac:dyDescent="0.2">
      <c r="A10997">
        <v>2019</v>
      </c>
      <c r="B10997">
        <v>19</v>
      </c>
      <c r="C10997" t="s">
        <v>430</v>
      </c>
      <c r="D10997" t="s">
        <v>299</v>
      </c>
      <c r="E10997" t="s">
        <v>22</v>
      </c>
      <c r="F10997" t="s">
        <v>41</v>
      </c>
      <c r="G10997">
        <v>121</v>
      </c>
      <c r="H10997">
        <v>132</v>
      </c>
      <c r="I10997" t="str">
        <f>INDEX('DATA - Teams'!$C:$C,MATCH(C10997,'DATA - Teams'!$B:$B,0))</f>
        <v>RICHO</v>
      </c>
    </row>
    <row r="10998" spans="1:9" x14ac:dyDescent="0.2">
      <c r="A10998">
        <v>2019</v>
      </c>
      <c r="B10998">
        <v>19</v>
      </c>
      <c r="C10998" t="s">
        <v>430</v>
      </c>
      <c r="D10998" t="s">
        <v>183</v>
      </c>
      <c r="E10998" t="s">
        <v>10</v>
      </c>
      <c r="F10998" t="s">
        <v>59</v>
      </c>
      <c r="G10998">
        <v>74</v>
      </c>
      <c r="H10998">
        <v>58</v>
      </c>
      <c r="I10998" t="str">
        <f>INDEX('DATA - Teams'!$C:$C,MATCH(C10998,'DATA - Teams'!$B:$B,0))</f>
        <v>RICHO</v>
      </c>
    </row>
    <row r="10999" spans="1:9" x14ac:dyDescent="0.2">
      <c r="A10999">
        <v>2019</v>
      </c>
      <c r="B10999">
        <v>19</v>
      </c>
      <c r="C10999" t="s">
        <v>430</v>
      </c>
      <c r="D10999" t="s">
        <v>67</v>
      </c>
      <c r="E10999" t="s">
        <v>31</v>
      </c>
      <c r="F10999" t="s">
        <v>59</v>
      </c>
      <c r="G10999">
        <v>63</v>
      </c>
      <c r="H10999">
        <v>59</v>
      </c>
      <c r="I10999" t="str">
        <f>INDEX('DATA - Teams'!$C:$C,MATCH(C10999,'DATA - Teams'!$B:$B,0))</f>
        <v>RICHO</v>
      </c>
    </row>
    <row r="11000" spans="1:9" x14ac:dyDescent="0.2">
      <c r="A11000">
        <v>2019</v>
      </c>
      <c r="B11000">
        <v>19</v>
      </c>
      <c r="C11000" t="s">
        <v>430</v>
      </c>
      <c r="D11000" t="s">
        <v>368</v>
      </c>
      <c r="E11000" t="s">
        <v>31</v>
      </c>
      <c r="F11000" t="s">
        <v>59</v>
      </c>
      <c r="G11000">
        <v>62</v>
      </c>
      <c r="H11000">
        <v>66</v>
      </c>
      <c r="I11000" t="str">
        <f>INDEX('DATA - Teams'!$C:$C,MATCH(C11000,'DATA - Teams'!$B:$B,0))</f>
        <v>RICHO</v>
      </c>
    </row>
    <row r="11001" spans="1:9" x14ac:dyDescent="0.2">
      <c r="A11001">
        <v>2019</v>
      </c>
      <c r="B11001">
        <v>19</v>
      </c>
      <c r="C11001" t="s">
        <v>430</v>
      </c>
      <c r="D11001" t="s">
        <v>221</v>
      </c>
      <c r="E11001" t="s">
        <v>31</v>
      </c>
      <c r="F11001" t="s">
        <v>59</v>
      </c>
      <c r="G11001">
        <v>102</v>
      </c>
      <c r="H11001">
        <v>148</v>
      </c>
      <c r="I11001" t="str">
        <f>INDEX('DATA - Teams'!$C:$C,MATCH(C11001,'DATA - Teams'!$B:$B,0))</f>
        <v>RICHO</v>
      </c>
    </row>
    <row r="11002" spans="1:9" x14ac:dyDescent="0.2">
      <c r="A11002">
        <v>2019</v>
      </c>
      <c r="B11002">
        <v>20</v>
      </c>
      <c r="C11002" t="s">
        <v>426</v>
      </c>
      <c r="D11002" t="s">
        <v>193</v>
      </c>
      <c r="E11002" t="s">
        <v>21</v>
      </c>
      <c r="F11002" t="s">
        <v>43</v>
      </c>
      <c r="G11002">
        <v>88</v>
      </c>
      <c r="H11002">
        <v>76</v>
      </c>
      <c r="I11002" t="str">
        <f>INDEX('DATA - Teams'!$C:$C,MATCH(C11002,'DATA - Teams'!$B:$B,0))</f>
        <v>PMAC</v>
      </c>
    </row>
    <row r="11003" spans="1:9" x14ac:dyDescent="0.2">
      <c r="A11003">
        <v>2019</v>
      </c>
      <c r="B11003">
        <v>20</v>
      </c>
      <c r="C11003" t="s">
        <v>426</v>
      </c>
      <c r="D11003" t="s">
        <v>60</v>
      </c>
      <c r="E11003" t="s">
        <v>21</v>
      </c>
      <c r="F11003" t="s">
        <v>41</v>
      </c>
      <c r="G11003">
        <v>85</v>
      </c>
      <c r="H11003">
        <v>63</v>
      </c>
      <c r="I11003" t="str">
        <f>INDEX('DATA - Teams'!$C:$C,MATCH(C11003,'DATA - Teams'!$B:$B,0))</f>
        <v>PMAC</v>
      </c>
    </row>
    <row r="11004" spans="1:9" x14ac:dyDescent="0.2">
      <c r="A11004">
        <v>2019</v>
      </c>
      <c r="B11004">
        <v>20</v>
      </c>
      <c r="C11004" t="s">
        <v>426</v>
      </c>
      <c r="D11004" t="s">
        <v>45</v>
      </c>
      <c r="E11004" t="s">
        <v>32</v>
      </c>
      <c r="F11004" t="s">
        <v>38</v>
      </c>
      <c r="G11004">
        <v>106</v>
      </c>
      <c r="H11004">
        <v>134</v>
      </c>
      <c r="I11004" t="str">
        <f>INDEX('DATA - Teams'!$C:$C,MATCH(C11004,'DATA - Teams'!$B:$B,0))</f>
        <v>PMAC</v>
      </c>
    </row>
    <row r="11005" spans="1:9" x14ac:dyDescent="0.2">
      <c r="A11005">
        <v>2019</v>
      </c>
      <c r="B11005">
        <v>20</v>
      </c>
      <c r="C11005" t="s">
        <v>426</v>
      </c>
      <c r="D11005" t="s">
        <v>245</v>
      </c>
      <c r="E11005" t="s">
        <v>32</v>
      </c>
      <c r="F11005" t="s">
        <v>43</v>
      </c>
      <c r="G11005">
        <v>101</v>
      </c>
      <c r="H11005">
        <v>124</v>
      </c>
      <c r="I11005" t="str">
        <f>INDEX('DATA - Teams'!$C:$C,MATCH(C11005,'DATA - Teams'!$B:$B,0))</f>
        <v>PMAC</v>
      </c>
    </row>
    <row r="11006" spans="1:9" x14ac:dyDescent="0.2">
      <c r="A11006">
        <v>2019</v>
      </c>
      <c r="B11006">
        <v>20</v>
      </c>
      <c r="C11006" t="s">
        <v>426</v>
      </c>
      <c r="D11006" t="s">
        <v>75</v>
      </c>
      <c r="E11006" t="s">
        <v>33</v>
      </c>
      <c r="F11006" t="s">
        <v>43</v>
      </c>
      <c r="G11006">
        <v>88</v>
      </c>
      <c r="H11006">
        <v>98</v>
      </c>
      <c r="I11006" t="str">
        <f>INDEX('DATA - Teams'!$C:$C,MATCH(C11006,'DATA - Teams'!$B:$B,0))</f>
        <v>PMAC</v>
      </c>
    </row>
    <row r="11007" spans="1:9" x14ac:dyDescent="0.2">
      <c r="A11007">
        <v>2019</v>
      </c>
      <c r="B11007">
        <v>20</v>
      </c>
      <c r="C11007" t="s">
        <v>426</v>
      </c>
      <c r="D11007" t="s">
        <v>156</v>
      </c>
      <c r="E11007" t="s">
        <v>33</v>
      </c>
      <c r="F11007" t="s">
        <v>41</v>
      </c>
      <c r="G11007">
        <v>82</v>
      </c>
      <c r="H11007">
        <v>89</v>
      </c>
      <c r="I11007" t="str">
        <f>INDEX('DATA - Teams'!$C:$C,MATCH(C11007,'DATA - Teams'!$B:$B,0))</f>
        <v>PMAC</v>
      </c>
    </row>
    <row r="11008" spans="1:9" x14ac:dyDescent="0.2">
      <c r="A11008">
        <v>2019</v>
      </c>
      <c r="B11008">
        <v>20</v>
      </c>
      <c r="C11008" t="s">
        <v>426</v>
      </c>
      <c r="D11008" t="s">
        <v>387</v>
      </c>
      <c r="E11008" t="s">
        <v>33</v>
      </c>
      <c r="F11008" t="s">
        <v>41</v>
      </c>
      <c r="G11008">
        <v>89</v>
      </c>
      <c r="H11008">
        <v>97</v>
      </c>
      <c r="I11008" t="str">
        <f>INDEX('DATA - Teams'!$C:$C,MATCH(C11008,'DATA - Teams'!$B:$B,0))</f>
        <v>PMAC</v>
      </c>
    </row>
    <row r="11009" spans="1:9" x14ac:dyDescent="0.2">
      <c r="A11009">
        <v>2019</v>
      </c>
      <c r="B11009">
        <v>20</v>
      </c>
      <c r="C11009" t="s">
        <v>426</v>
      </c>
      <c r="D11009" t="s">
        <v>316</v>
      </c>
      <c r="E11009" t="s">
        <v>17</v>
      </c>
      <c r="F11009" t="s">
        <v>38</v>
      </c>
      <c r="G11009">
        <v>91</v>
      </c>
      <c r="H11009">
        <v>76</v>
      </c>
      <c r="I11009" t="str">
        <f>INDEX('DATA - Teams'!$C:$C,MATCH(C11009,'DATA - Teams'!$B:$B,0))</f>
        <v>PMAC</v>
      </c>
    </row>
    <row r="11010" spans="1:9" x14ac:dyDescent="0.2">
      <c r="A11010">
        <v>2019</v>
      </c>
      <c r="B11010">
        <v>20</v>
      </c>
      <c r="C11010" t="s">
        <v>426</v>
      </c>
      <c r="D11010" t="s">
        <v>80</v>
      </c>
      <c r="E11010" t="s">
        <v>17</v>
      </c>
      <c r="F11010" t="s">
        <v>41</v>
      </c>
      <c r="G11010">
        <v>96</v>
      </c>
      <c r="H11010">
        <v>88</v>
      </c>
      <c r="I11010" t="str">
        <f>INDEX('DATA - Teams'!$C:$C,MATCH(C11010,'DATA - Teams'!$B:$B,0))</f>
        <v>PMAC</v>
      </c>
    </row>
    <row r="11011" spans="1:9" x14ac:dyDescent="0.2">
      <c r="A11011">
        <v>2019</v>
      </c>
      <c r="B11011">
        <v>20</v>
      </c>
      <c r="C11011" t="s">
        <v>426</v>
      </c>
      <c r="D11011" t="s">
        <v>48</v>
      </c>
      <c r="E11011" t="s">
        <v>16</v>
      </c>
      <c r="F11011" t="s">
        <v>52</v>
      </c>
      <c r="G11011">
        <v>77</v>
      </c>
      <c r="H11011">
        <v>85</v>
      </c>
      <c r="I11011" t="str">
        <f>INDEX('DATA - Teams'!$C:$C,MATCH(C11011,'DATA - Teams'!$B:$B,0))</f>
        <v>PMAC</v>
      </c>
    </row>
    <row r="11012" spans="1:9" x14ac:dyDescent="0.2">
      <c r="A11012">
        <v>2019</v>
      </c>
      <c r="B11012">
        <v>20</v>
      </c>
      <c r="C11012" t="s">
        <v>426</v>
      </c>
      <c r="D11012" t="s">
        <v>1500</v>
      </c>
      <c r="E11012" t="s">
        <v>16</v>
      </c>
      <c r="F11012" t="s">
        <v>41</v>
      </c>
      <c r="G11012">
        <v>69</v>
      </c>
      <c r="H11012">
        <v>101</v>
      </c>
      <c r="I11012" t="str">
        <f>INDEX('DATA - Teams'!$C:$C,MATCH(C11012,'DATA - Teams'!$B:$B,0))</f>
        <v>PMAC</v>
      </c>
    </row>
    <row r="11013" spans="1:9" x14ac:dyDescent="0.2">
      <c r="A11013">
        <v>2019</v>
      </c>
      <c r="B11013">
        <v>20</v>
      </c>
      <c r="C11013" t="s">
        <v>426</v>
      </c>
      <c r="D11013" t="s">
        <v>161</v>
      </c>
      <c r="E11013" t="s">
        <v>36</v>
      </c>
      <c r="F11013" t="s">
        <v>43</v>
      </c>
      <c r="G11013">
        <v>106</v>
      </c>
      <c r="H11013">
        <v>85</v>
      </c>
      <c r="I11013" t="str">
        <f>INDEX('DATA - Teams'!$C:$C,MATCH(C11013,'DATA - Teams'!$B:$B,0))</f>
        <v>PMAC</v>
      </c>
    </row>
    <row r="11014" spans="1:9" x14ac:dyDescent="0.2">
      <c r="A11014">
        <v>2019</v>
      </c>
      <c r="B11014">
        <v>20</v>
      </c>
      <c r="C11014" t="s">
        <v>426</v>
      </c>
      <c r="D11014" t="s">
        <v>389</v>
      </c>
      <c r="E11014" t="s">
        <v>18</v>
      </c>
      <c r="F11014" t="s">
        <v>38</v>
      </c>
      <c r="G11014">
        <v>80</v>
      </c>
      <c r="H11014">
        <v>37</v>
      </c>
      <c r="I11014" t="str">
        <f>INDEX('DATA - Teams'!$C:$C,MATCH(C11014,'DATA - Teams'!$B:$B,0))</f>
        <v>PMAC</v>
      </c>
    </row>
    <row r="11015" spans="1:9" x14ac:dyDescent="0.2">
      <c r="A11015">
        <v>2019</v>
      </c>
      <c r="B11015">
        <v>20</v>
      </c>
      <c r="C11015" t="s">
        <v>426</v>
      </c>
      <c r="D11015" t="s">
        <v>183</v>
      </c>
      <c r="E11015" t="s">
        <v>10</v>
      </c>
      <c r="F11015" t="s">
        <v>41</v>
      </c>
      <c r="G11015">
        <v>71</v>
      </c>
      <c r="H11015">
        <v>65</v>
      </c>
      <c r="I11015" t="str">
        <f>INDEX('DATA - Teams'!$C:$C,MATCH(C11015,'DATA - Teams'!$B:$B,0))</f>
        <v>PMAC</v>
      </c>
    </row>
    <row r="11016" spans="1:9" x14ac:dyDescent="0.2">
      <c r="A11016">
        <v>2019</v>
      </c>
      <c r="B11016">
        <v>20</v>
      </c>
      <c r="C11016" t="s">
        <v>426</v>
      </c>
      <c r="D11016" t="s">
        <v>356</v>
      </c>
      <c r="E11016" t="s">
        <v>22</v>
      </c>
      <c r="F11016" t="s">
        <v>38</v>
      </c>
      <c r="G11016">
        <v>123</v>
      </c>
      <c r="H11016">
        <v>107</v>
      </c>
      <c r="I11016" t="str">
        <f>INDEX('DATA - Teams'!$C:$C,MATCH(C11016,'DATA - Teams'!$B:$B,0))</f>
        <v>PMAC</v>
      </c>
    </row>
    <row r="11017" spans="1:9" x14ac:dyDescent="0.2">
      <c r="A11017">
        <v>2019</v>
      </c>
      <c r="B11017">
        <v>20</v>
      </c>
      <c r="C11017" t="s">
        <v>426</v>
      </c>
      <c r="D11017" t="s">
        <v>260</v>
      </c>
      <c r="E11017" t="s">
        <v>24</v>
      </c>
      <c r="F11017" t="s">
        <v>38</v>
      </c>
      <c r="G11017">
        <v>102</v>
      </c>
      <c r="H11017">
        <v>137</v>
      </c>
      <c r="I11017" t="str">
        <f>INDEX('DATA - Teams'!$C:$C,MATCH(C11017,'DATA - Teams'!$B:$B,0))</f>
        <v>PMAC</v>
      </c>
    </row>
    <row r="11018" spans="1:9" x14ac:dyDescent="0.2">
      <c r="A11018">
        <v>2019</v>
      </c>
      <c r="B11018">
        <v>20</v>
      </c>
      <c r="C11018" t="s">
        <v>426</v>
      </c>
      <c r="D11018" t="s">
        <v>241</v>
      </c>
      <c r="E11018" t="s">
        <v>27</v>
      </c>
      <c r="F11018" t="s">
        <v>41</v>
      </c>
      <c r="G11018">
        <v>103</v>
      </c>
      <c r="H11018">
        <v>100</v>
      </c>
      <c r="I11018" t="str">
        <f>INDEX('DATA - Teams'!$C:$C,MATCH(C11018,'DATA - Teams'!$B:$B,0))</f>
        <v>PMAC</v>
      </c>
    </row>
    <row r="11019" spans="1:9" x14ac:dyDescent="0.2">
      <c r="A11019">
        <v>2019</v>
      </c>
      <c r="B11019">
        <v>20</v>
      </c>
      <c r="C11019" t="s">
        <v>426</v>
      </c>
      <c r="D11019" t="s">
        <v>168</v>
      </c>
      <c r="E11019" t="s">
        <v>13</v>
      </c>
      <c r="F11019" t="s">
        <v>43</v>
      </c>
      <c r="G11019">
        <v>99</v>
      </c>
      <c r="H11019">
        <v>90</v>
      </c>
      <c r="I11019" t="str">
        <f>INDEX('DATA - Teams'!$C:$C,MATCH(C11019,'DATA - Teams'!$B:$B,0))</f>
        <v>PMAC</v>
      </c>
    </row>
    <row r="11020" spans="1:9" x14ac:dyDescent="0.2">
      <c r="A11020">
        <v>2019</v>
      </c>
      <c r="B11020">
        <v>20</v>
      </c>
      <c r="C11020" t="s">
        <v>426</v>
      </c>
      <c r="D11020" t="s">
        <v>50</v>
      </c>
      <c r="E11020" t="s">
        <v>32</v>
      </c>
      <c r="F11020" t="s">
        <v>59</v>
      </c>
      <c r="G11020">
        <v>124</v>
      </c>
      <c r="H11020">
        <v>0</v>
      </c>
      <c r="I11020" t="str">
        <f>INDEX('DATA - Teams'!$C:$C,MATCH(C11020,'DATA - Teams'!$B:$B,0))</f>
        <v>PMAC</v>
      </c>
    </row>
    <row r="11021" spans="1:9" x14ac:dyDescent="0.2">
      <c r="A11021">
        <v>2019</v>
      </c>
      <c r="B11021">
        <v>20</v>
      </c>
      <c r="C11021" t="s">
        <v>426</v>
      </c>
      <c r="D11021" t="s">
        <v>164</v>
      </c>
      <c r="E11021" t="s">
        <v>16</v>
      </c>
      <c r="F11021" t="s">
        <v>59</v>
      </c>
      <c r="G11021">
        <v>92</v>
      </c>
      <c r="H11021">
        <v>0</v>
      </c>
      <c r="I11021" t="str">
        <f>INDEX('DATA - Teams'!$C:$C,MATCH(C11021,'DATA - Teams'!$B:$B,0))</f>
        <v>PMAC</v>
      </c>
    </row>
    <row r="11022" spans="1:9" x14ac:dyDescent="0.2">
      <c r="A11022">
        <v>2019</v>
      </c>
      <c r="B11022">
        <v>20</v>
      </c>
      <c r="C11022" t="s">
        <v>426</v>
      </c>
      <c r="D11022" t="s">
        <v>165</v>
      </c>
      <c r="E11022" t="s">
        <v>10</v>
      </c>
      <c r="F11022" t="s">
        <v>59</v>
      </c>
      <c r="G11022">
        <v>101</v>
      </c>
      <c r="H11022">
        <v>0</v>
      </c>
      <c r="I11022" t="str">
        <f>INDEX('DATA - Teams'!$C:$C,MATCH(C11022,'DATA - Teams'!$B:$B,0))</f>
        <v>PMAC</v>
      </c>
    </row>
    <row r="11023" spans="1:9" x14ac:dyDescent="0.2">
      <c r="A11023">
        <v>2019</v>
      </c>
      <c r="B11023">
        <v>20</v>
      </c>
      <c r="C11023" t="s">
        <v>426</v>
      </c>
      <c r="D11023" t="s">
        <v>414</v>
      </c>
      <c r="E11023" t="s">
        <v>20</v>
      </c>
      <c r="F11023" t="s">
        <v>59</v>
      </c>
      <c r="G11023">
        <v>78</v>
      </c>
      <c r="H11023">
        <v>0</v>
      </c>
      <c r="I11023" t="str">
        <f>INDEX('DATA - Teams'!$C:$C,MATCH(C11023,'DATA - Teams'!$B:$B,0))</f>
        <v>PMAC</v>
      </c>
    </row>
    <row r="11024" spans="1:9" x14ac:dyDescent="0.2">
      <c r="A11024">
        <v>2019</v>
      </c>
      <c r="B11024">
        <v>20</v>
      </c>
      <c r="C11024" t="s">
        <v>30</v>
      </c>
      <c r="D11024" t="s">
        <v>433</v>
      </c>
      <c r="E11024" t="s">
        <v>21</v>
      </c>
      <c r="F11024" t="s">
        <v>38</v>
      </c>
      <c r="G11024">
        <v>105</v>
      </c>
      <c r="H11024">
        <v>149</v>
      </c>
      <c r="I11024" t="str">
        <f>INDEX('DATA - Teams'!$C:$C,MATCH(C11024,'DATA - Teams'!$B:$B,0))</f>
        <v>GARTER</v>
      </c>
    </row>
    <row r="11025" spans="1:9" x14ac:dyDescent="0.2">
      <c r="A11025">
        <v>2019</v>
      </c>
      <c r="B11025">
        <v>20</v>
      </c>
      <c r="C11025" t="s">
        <v>30</v>
      </c>
      <c r="D11025" t="s">
        <v>325</v>
      </c>
      <c r="E11025" t="s">
        <v>21</v>
      </c>
      <c r="F11025" t="s">
        <v>41</v>
      </c>
      <c r="G11025">
        <v>90</v>
      </c>
      <c r="H11025">
        <v>82</v>
      </c>
      <c r="I11025" t="str">
        <f>INDEX('DATA - Teams'!$C:$C,MATCH(C11025,'DATA - Teams'!$B:$B,0))</f>
        <v>GARTER</v>
      </c>
    </row>
    <row r="11026" spans="1:9" x14ac:dyDescent="0.2">
      <c r="A11026">
        <v>2019</v>
      </c>
      <c r="B11026">
        <v>20</v>
      </c>
      <c r="C11026" t="s">
        <v>30</v>
      </c>
      <c r="D11026" t="s">
        <v>226</v>
      </c>
      <c r="E11026" t="s">
        <v>32</v>
      </c>
      <c r="F11026" t="s">
        <v>43</v>
      </c>
      <c r="G11026">
        <v>102</v>
      </c>
      <c r="H11026">
        <v>109</v>
      </c>
      <c r="I11026" t="str">
        <f>INDEX('DATA - Teams'!$C:$C,MATCH(C11026,'DATA - Teams'!$B:$B,0))</f>
        <v>GARTER</v>
      </c>
    </row>
    <row r="11027" spans="1:9" x14ac:dyDescent="0.2">
      <c r="A11027">
        <v>2019</v>
      </c>
      <c r="B11027">
        <v>20</v>
      </c>
      <c r="C11027" t="s">
        <v>30</v>
      </c>
      <c r="D11027" t="s">
        <v>271</v>
      </c>
      <c r="E11027" t="s">
        <v>33</v>
      </c>
      <c r="F11027" t="s">
        <v>41</v>
      </c>
      <c r="G11027">
        <v>95</v>
      </c>
      <c r="H11027">
        <v>106</v>
      </c>
      <c r="I11027" t="str">
        <f>INDEX('DATA - Teams'!$C:$C,MATCH(C11027,'DATA - Teams'!$B:$B,0))</f>
        <v>GARTER</v>
      </c>
    </row>
    <row r="11028" spans="1:9" x14ac:dyDescent="0.2">
      <c r="A11028">
        <v>2019</v>
      </c>
      <c r="B11028">
        <v>20</v>
      </c>
      <c r="C11028" t="s">
        <v>30</v>
      </c>
      <c r="D11028" t="s">
        <v>327</v>
      </c>
      <c r="E11028" t="s">
        <v>17</v>
      </c>
      <c r="F11028" t="s">
        <v>52</v>
      </c>
      <c r="G11028">
        <v>105</v>
      </c>
      <c r="H11028">
        <v>134</v>
      </c>
      <c r="I11028" t="str">
        <f>INDEX('DATA - Teams'!$C:$C,MATCH(C11028,'DATA - Teams'!$B:$B,0))</f>
        <v>GARTER</v>
      </c>
    </row>
    <row r="11029" spans="1:9" x14ac:dyDescent="0.2">
      <c r="A11029">
        <v>2019</v>
      </c>
      <c r="B11029">
        <v>20</v>
      </c>
      <c r="C11029" t="s">
        <v>30</v>
      </c>
      <c r="D11029" t="s">
        <v>344</v>
      </c>
      <c r="E11029" t="s">
        <v>16</v>
      </c>
      <c r="F11029" t="s">
        <v>43</v>
      </c>
      <c r="G11029">
        <v>100</v>
      </c>
      <c r="H11029">
        <v>127</v>
      </c>
      <c r="I11029" t="str">
        <f>INDEX('DATA - Teams'!$C:$C,MATCH(C11029,'DATA - Teams'!$B:$B,0))</f>
        <v>GARTER</v>
      </c>
    </row>
    <row r="11030" spans="1:9" x14ac:dyDescent="0.2">
      <c r="A11030">
        <v>2019</v>
      </c>
      <c r="B11030">
        <v>20</v>
      </c>
      <c r="C11030" t="s">
        <v>30</v>
      </c>
      <c r="D11030" t="s">
        <v>261</v>
      </c>
      <c r="E11030" t="s">
        <v>36</v>
      </c>
      <c r="F11030" t="s">
        <v>43</v>
      </c>
      <c r="G11030">
        <v>78</v>
      </c>
      <c r="H11030">
        <v>83</v>
      </c>
      <c r="I11030" t="str">
        <f>INDEX('DATA - Teams'!$C:$C,MATCH(C11030,'DATA - Teams'!$B:$B,0))</f>
        <v>GARTER</v>
      </c>
    </row>
    <row r="11031" spans="1:9" x14ac:dyDescent="0.2">
      <c r="A11031">
        <v>2019</v>
      </c>
      <c r="B11031">
        <v>20</v>
      </c>
      <c r="C11031" t="s">
        <v>30</v>
      </c>
      <c r="D11031" t="s">
        <v>346</v>
      </c>
      <c r="E11031" t="s">
        <v>36</v>
      </c>
      <c r="F11031" t="s">
        <v>41</v>
      </c>
      <c r="G11031">
        <v>93</v>
      </c>
      <c r="H11031">
        <v>63</v>
      </c>
      <c r="I11031" t="str">
        <f>INDEX('DATA - Teams'!$C:$C,MATCH(C11031,'DATA - Teams'!$B:$B,0))</f>
        <v>GARTER</v>
      </c>
    </row>
    <row r="11032" spans="1:9" x14ac:dyDescent="0.2">
      <c r="A11032">
        <v>2019</v>
      </c>
      <c r="B11032">
        <v>20</v>
      </c>
      <c r="C11032" t="s">
        <v>30</v>
      </c>
      <c r="D11032" t="s">
        <v>108</v>
      </c>
      <c r="E11032" t="s">
        <v>18</v>
      </c>
      <c r="F11032" t="s">
        <v>41</v>
      </c>
      <c r="G11032">
        <v>118</v>
      </c>
      <c r="H11032">
        <v>86</v>
      </c>
      <c r="I11032" t="str">
        <f>INDEX('DATA - Teams'!$C:$C,MATCH(C11032,'DATA - Teams'!$B:$B,0))</f>
        <v>GARTER</v>
      </c>
    </row>
    <row r="11033" spans="1:9" x14ac:dyDescent="0.2">
      <c r="A11033">
        <v>2019</v>
      </c>
      <c r="B11033">
        <v>20</v>
      </c>
      <c r="C11033" t="s">
        <v>30</v>
      </c>
      <c r="D11033" t="s">
        <v>1497</v>
      </c>
      <c r="E11033" t="s">
        <v>31</v>
      </c>
      <c r="F11033" t="s">
        <v>38</v>
      </c>
      <c r="G11033">
        <v>75</v>
      </c>
      <c r="H11033">
        <v>51</v>
      </c>
      <c r="I11033" t="str">
        <f>INDEX('DATA - Teams'!$C:$C,MATCH(C11033,'DATA - Teams'!$B:$B,0))</f>
        <v>GARTER</v>
      </c>
    </row>
    <row r="11034" spans="1:9" x14ac:dyDescent="0.2">
      <c r="A11034">
        <v>2019</v>
      </c>
      <c r="B11034">
        <v>20</v>
      </c>
      <c r="C11034" t="s">
        <v>30</v>
      </c>
      <c r="D11034" t="s">
        <v>81</v>
      </c>
      <c r="E11034" t="s">
        <v>31</v>
      </c>
      <c r="F11034" t="s">
        <v>41</v>
      </c>
      <c r="G11034">
        <v>91</v>
      </c>
      <c r="H11034">
        <v>92</v>
      </c>
      <c r="I11034" t="str">
        <f>INDEX('DATA - Teams'!$C:$C,MATCH(C11034,'DATA - Teams'!$B:$B,0))</f>
        <v>GARTER</v>
      </c>
    </row>
    <row r="11035" spans="1:9" x14ac:dyDescent="0.2">
      <c r="A11035">
        <v>2019</v>
      </c>
      <c r="B11035">
        <v>20</v>
      </c>
      <c r="C11035" t="s">
        <v>30</v>
      </c>
      <c r="D11035" t="s">
        <v>209</v>
      </c>
      <c r="E11035" t="s">
        <v>10</v>
      </c>
      <c r="F11035" t="s">
        <v>41</v>
      </c>
      <c r="G11035">
        <v>86</v>
      </c>
      <c r="H11035">
        <v>113</v>
      </c>
      <c r="I11035" t="str">
        <f>INDEX('DATA - Teams'!$C:$C,MATCH(C11035,'DATA - Teams'!$B:$B,0))</f>
        <v>GARTER</v>
      </c>
    </row>
    <row r="11036" spans="1:9" x14ac:dyDescent="0.2">
      <c r="A11036">
        <v>2019</v>
      </c>
      <c r="B11036">
        <v>20</v>
      </c>
      <c r="C11036" t="s">
        <v>30</v>
      </c>
      <c r="D11036" t="s">
        <v>359</v>
      </c>
      <c r="E11036" t="s">
        <v>10</v>
      </c>
      <c r="F11036" t="s">
        <v>43</v>
      </c>
      <c r="G11036">
        <v>73</v>
      </c>
      <c r="H11036">
        <v>48</v>
      </c>
      <c r="I11036" t="str">
        <f>INDEX('DATA - Teams'!$C:$C,MATCH(C11036,'DATA - Teams'!$B:$B,0))</f>
        <v>GARTER</v>
      </c>
    </row>
    <row r="11037" spans="1:9" x14ac:dyDescent="0.2">
      <c r="A11037">
        <v>2019</v>
      </c>
      <c r="B11037">
        <v>20</v>
      </c>
      <c r="C11037" t="s">
        <v>30</v>
      </c>
      <c r="D11037" t="s">
        <v>1502</v>
      </c>
      <c r="E11037" t="s">
        <v>27</v>
      </c>
      <c r="F11037" t="s">
        <v>38</v>
      </c>
      <c r="G11037">
        <v>84</v>
      </c>
      <c r="H11037">
        <v>61</v>
      </c>
      <c r="I11037" t="str">
        <f>INDEX('DATA - Teams'!$C:$C,MATCH(C11037,'DATA - Teams'!$B:$B,0))</f>
        <v>GARTER</v>
      </c>
    </row>
    <row r="11038" spans="1:9" x14ac:dyDescent="0.2">
      <c r="A11038">
        <v>2019</v>
      </c>
      <c r="B11038">
        <v>20</v>
      </c>
      <c r="C11038" t="s">
        <v>30</v>
      </c>
      <c r="D11038" t="s">
        <v>320</v>
      </c>
      <c r="E11038" t="s">
        <v>14</v>
      </c>
      <c r="F11038" t="s">
        <v>43</v>
      </c>
      <c r="G11038">
        <v>81</v>
      </c>
      <c r="H11038">
        <v>59</v>
      </c>
      <c r="I11038" t="str">
        <f>INDEX('DATA - Teams'!$C:$C,MATCH(C11038,'DATA - Teams'!$B:$B,0))</f>
        <v>GARTER</v>
      </c>
    </row>
    <row r="11039" spans="1:9" x14ac:dyDescent="0.2">
      <c r="A11039">
        <v>2019</v>
      </c>
      <c r="B11039">
        <v>20</v>
      </c>
      <c r="C11039" t="s">
        <v>30</v>
      </c>
      <c r="D11039" t="s">
        <v>206</v>
      </c>
      <c r="E11039" t="s">
        <v>14</v>
      </c>
      <c r="F11039" t="s">
        <v>38</v>
      </c>
      <c r="G11039">
        <v>97</v>
      </c>
      <c r="H11039">
        <v>80</v>
      </c>
      <c r="I11039" t="str">
        <f>INDEX('DATA - Teams'!$C:$C,MATCH(C11039,'DATA - Teams'!$B:$B,0))</f>
        <v>GARTER</v>
      </c>
    </row>
    <row r="11040" spans="1:9" x14ac:dyDescent="0.2">
      <c r="A11040">
        <v>2019</v>
      </c>
      <c r="B11040">
        <v>20</v>
      </c>
      <c r="C11040" t="s">
        <v>30</v>
      </c>
      <c r="D11040" t="s">
        <v>137</v>
      </c>
      <c r="E11040" t="s">
        <v>14</v>
      </c>
      <c r="F11040" t="s">
        <v>38</v>
      </c>
      <c r="G11040">
        <v>74</v>
      </c>
      <c r="H11040">
        <v>69</v>
      </c>
      <c r="I11040" t="str">
        <f>INDEX('DATA - Teams'!$C:$C,MATCH(C11040,'DATA - Teams'!$B:$B,0))</f>
        <v>GARTER</v>
      </c>
    </row>
    <row r="11041" spans="1:9" x14ac:dyDescent="0.2">
      <c r="A11041">
        <v>2019</v>
      </c>
      <c r="B11041">
        <v>20</v>
      </c>
      <c r="C11041" t="s">
        <v>30</v>
      </c>
      <c r="D11041" t="s">
        <v>175</v>
      </c>
      <c r="E11041" t="s">
        <v>28</v>
      </c>
      <c r="F11041" t="s">
        <v>41</v>
      </c>
      <c r="G11041">
        <v>108</v>
      </c>
      <c r="H11041">
        <v>111</v>
      </c>
      <c r="I11041" t="str">
        <f>INDEX('DATA - Teams'!$C:$C,MATCH(C11041,'DATA - Teams'!$B:$B,0))</f>
        <v>GARTER</v>
      </c>
    </row>
    <row r="11042" spans="1:9" x14ac:dyDescent="0.2">
      <c r="A11042">
        <v>2019</v>
      </c>
      <c r="B11042">
        <v>20</v>
      </c>
      <c r="C11042" t="s">
        <v>30</v>
      </c>
      <c r="D11042" t="s">
        <v>357</v>
      </c>
      <c r="E11042" t="s">
        <v>32</v>
      </c>
      <c r="F11042" t="s">
        <v>59</v>
      </c>
      <c r="G11042">
        <v>71</v>
      </c>
      <c r="H11042">
        <v>83</v>
      </c>
      <c r="I11042" t="str">
        <f>INDEX('DATA - Teams'!$C:$C,MATCH(C11042,'DATA - Teams'!$B:$B,0))</f>
        <v>GARTER</v>
      </c>
    </row>
    <row r="11043" spans="1:9" x14ac:dyDescent="0.2">
      <c r="A11043">
        <v>2019</v>
      </c>
      <c r="B11043">
        <v>20</v>
      </c>
      <c r="C11043" t="s">
        <v>30</v>
      </c>
      <c r="D11043" t="s">
        <v>131</v>
      </c>
      <c r="E11043" t="s">
        <v>32</v>
      </c>
      <c r="F11043" t="s">
        <v>59</v>
      </c>
      <c r="G11043">
        <v>67</v>
      </c>
      <c r="H11043">
        <v>0</v>
      </c>
      <c r="I11043" t="str">
        <f>INDEX('DATA - Teams'!$C:$C,MATCH(C11043,'DATA - Teams'!$B:$B,0))</f>
        <v>GARTER</v>
      </c>
    </row>
    <row r="11044" spans="1:9" x14ac:dyDescent="0.2">
      <c r="A11044">
        <v>2019</v>
      </c>
      <c r="B11044">
        <v>20</v>
      </c>
      <c r="C11044" t="s">
        <v>30</v>
      </c>
      <c r="D11044" t="s">
        <v>276</v>
      </c>
      <c r="E11044" t="s">
        <v>36</v>
      </c>
      <c r="F11044" t="s">
        <v>59</v>
      </c>
      <c r="G11044">
        <v>92</v>
      </c>
      <c r="H11044">
        <v>0</v>
      </c>
      <c r="I11044" t="str">
        <f>INDEX('DATA - Teams'!$C:$C,MATCH(C11044,'DATA - Teams'!$B:$B,0))</f>
        <v>GARTER</v>
      </c>
    </row>
    <row r="11045" spans="1:9" x14ac:dyDescent="0.2">
      <c r="A11045">
        <v>2019</v>
      </c>
      <c r="B11045">
        <v>20</v>
      </c>
      <c r="C11045" t="s">
        <v>30</v>
      </c>
      <c r="D11045" t="s">
        <v>243</v>
      </c>
      <c r="E11045" t="s">
        <v>35</v>
      </c>
      <c r="F11045" t="s">
        <v>59</v>
      </c>
      <c r="G11045">
        <v>68</v>
      </c>
      <c r="H11045">
        <v>0</v>
      </c>
      <c r="I11045" t="str">
        <f>INDEX('DATA - Teams'!$C:$C,MATCH(C11045,'DATA - Teams'!$B:$B,0))</f>
        <v>GARTER</v>
      </c>
    </row>
    <row r="11046" spans="1:9" x14ac:dyDescent="0.2">
      <c r="A11046">
        <v>2019</v>
      </c>
      <c r="B11046">
        <v>20</v>
      </c>
      <c r="C11046" t="s">
        <v>12</v>
      </c>
      <c r="D11046" t="s">
        <v>122</v>
      </c>
      <c r="E11046" t="s">
        <v>32</v>
      </c>
      <c r="F11046" t="s">
        <v>52</v>
      </c>
      <c r="G11046">
        <v>69</v>
      </c>
      <c r="H11046">
        <v>110</v>
      </c>
      <c r="I11046" t="str">
        <f>INDEX('DATA - Teams'!$C:$C,MATCH(C11046,'DATA - Teams'!$B:$B,0))</f>
        <v>LESTER</v>
      </c>
    </row>
    <row r="11047" spans="1:9" x14ac:dyDescent="0.2">
      <c r="A11047">
        <v>2019</v>
      </c>
      <c r="B11047">
        <v>20</v>
      </c>
      <c r="C11047" t="s">
        <v>12</v>
      </c>
      <c r="D11047" t="s">
        <v>369</v>
      </c>
      <c r="E11047" t="s">
        <v>32</v>
      </c>
      <c r="F11047" t="s">
        <v>41</v>
      </c>
      <c r="G11047">
        <v>88</v>
      </c>
      <c r="H11047">
        <v>72</v>
      </c>
      <c r="I11047" t="str">
        <f>INDEX('DATA - Teams'!$C:$C,MATCH(C11047,'DATA - Teams'!$B:$B,0))</f>
        <v>LESTER</v>
      </c>
    </row>
    <row r="11048" spans="1:9" x14ac:dyDescent="0.2">
      <c r="A11048">
        <v>2019</v>
      </c>
      <c r="B11048">
        <v>20</v>
      </c>
      <c r="C11048" t="s">
        <v>12</v>
      </c>
      <c r="D11048" t="s">
        <v>326</v>
      </c>
      <c r="E11048" t="s">
        <v>33</v>
      </c>
      <c r="F11048" t="s">
        <v>41</v>
      </c>
      <c r="G11048">
        <v>107</v>
      </c>
      <c r="H11048">
        <v>121</v>
      </c>
      <c r="I11048" t="str">
        <f>INDEX('DATA - Teams'!$C:$C,MATCH(C11048,'DATA - Teams'!$B:$B,0))</f>
        <v>LESTER</v>
      </c>
    </row>
    <row r="11049" spans="1:9" x14ac:dyDescent="0.2">
      <c r="A11049">
        <v>2019</v>
      </c>
      <c r="B11049">
        <v>20</v>
      </c>
      <c r="C11049" t="s">
        <v>12</v>
      </c>
      <c r="D11049" t="s">
        <v>96</v>
      </c>
      <c r="E11049" t="s">
        <v>17</v>
      </c>
      <c r="F11049" t="s">
        <v>43</v>
      </c>
      <c r="G11049">
        <v>95</v>
      </c>
      <c r="H11049">
        <v>67</v>
      </c>
      <c r="I11049" t="str">
        <f>INDEX('DATA - Teams'!$C:$C,MATCH(C11049,'DATA - Teams'!$B:$B,0))</f>
        <v>LESTER</v>
      </c>
    </row>
    <row r="11050" spans="1:9" x14ac:dyDescent="0.2">
      <c r="A11050">
        <v>2019</v>
      </c>
      <c r="B11050">
        <v>20</v>
      </c>
      <c r="C11050" t="s">
        <v>12</v>
      </c>
      <c r="D11050" t="s">
        <v>118</v>
      </c>
      <c r="E11050" t="s">
        <v>17</v>
      </c>
      <c r="F11050" t="s">
        <v>41</v>
      </c>
      <c r="G11050">
        <v>121</v>
      </c>
      <c r="H11050">
        <v>111</v>
      </c>
      <c r="I11050" t="str">
        <f>INDEX('DATA - Teams'!$C:$C,MATCH(C11050,'DATA - Teams'!$B:$B,0))</f>
        <v>LESTER</v>
      </c>
    </row>
    <row r="11051" spans="1:9" x14ac:dyDescent="0.2">
      <c r="A11051">
        <v>2019</v>
      </c>
      <c r="B11051">
        <v>20</v>
      </c>
      <c r="C11051" t="s">
        <v>12</v>
      </c>
      <c r="D11051" t="s">
        <v>290</v>
      </c>
      <c r="E11051" t="s">
        <v>16</v>
      </c>
      <c r="F11051" t="s">
        <v>43</v>
      </c>
      <c r="G11051">
        <v>69</v>
      </c>
      <c r="H11051">
        <v>86</v>
      </c>
      <c r="I11051" t="str">
        <f>INDEX('DATA - Teams'!$C:$C,MATCH(C11051,'DATA - Teams'!$B:$B,0))</f>
        <v>LESTER</v>
      </c>
    </row>
    <row r="11052" spans="1:9" x14ac:dyDescent="0.2">
      <c r="A11052">
        <v>2019</v>
      </c>
      <c r="B11052">
        <v>20</v>
      </c>
      <c r="C11052" t="s">
        <v>12</v>
      </c>
      <c r="D11052" t="s">
        <v>287</v>
      </c>
      <c r="E11052" t="s">
        <v>16</v>
      </c>
      <c r="F11052" t="s">
        <v>38</v>
      </c>
      <c r="G11052">
        <v>111</v>
      </c>
      <c r="H11052">
        <v>101</v>
      </c>
      <c r="I11052" t="str">
        <f>INDEX('DATA - Teams'!$C:$C,MATCH(C11052,'DATA - Teams'!$B:$B,0))</f>
        <v>LESTER</v>
      </c>
    </row>
    <row r="11053" spans="1:9" x14ac:dyDescent="0.2">
      <c r="A11053">
        <v>2019</v>
      </c>
      <c r="B11053">
        <v>20</v>
      </c>
      <c r="C11053" t="s">
        <v>12</v>
      </c>
      <c r="D11053" t="s">
        <v>266</v>
      </c>
      <c r="E11053" t="s">
        <v>16</v>
      </c>
      <c r="F11053" t="s">
        <v>41</v>
      </c>
      <c r="G11053">
        <v>88</v>
      </c>
      <c r="H11053">
        <v>80</v>
      </c>
      <c r="I11053" t="str">
        <f>INDEX('DATA - Teams'!$C:$C,MATCH(C11053,'DATA - Teams'!$B:$B,0))</f>
        <v>LESTER</v>
      </c>
    </row>
    <row r="11054" spans="1:9" x14ac:dyDescent="0.2">
      <c r="A11054">
        <v>2019</v>
      </c>
      <c r="B11054">
        <v>20</v>
      </c>
      <c r="C11054" t="s">
        <v>12</v>
      </c>
      <c r="D11054" t="s">
        <v>403</v>
      </c>
      <c r="E11054" t="s">
        <v>36</v>
      </c>
      <c r="F11054" t="s">
        <v>43</v>
      </c>
      <c r="G11054">
        <v>87</v>
      </c>
      <c r="H11054">
        <v>82</v>
      </c>
      <c r="I11054" t="str">
        <f>INDEX('DATA - Teams'!$C:$C,MATCH(C11054,'DATA - Teams'!$B:$B,0))</f>
        <v>LESTER</v>
      </c>
    </row>
    <row r="11055" spans="1:9" x14ac:dyDescent="0.2">
      <c r="A11055">
        <v>2019</v>
      </c>
      <c r="B11055">
        <v>20</v>
      </c>
      <c r="C11055" t="s">
        <v>12</v>
      </c>
      <c r="D11055" t="s">
        <v>123</v>
      </c>
      <c r="E11055" t="s">
        <v>31</v>
      </c>
      <c r="F11055" t="s">
        <v>41</v>
      </c>
      <c r="G11055">
        <v>100</v>
      </c>
      <c r="H11055">
        <v>84</v>
      </c>
      <c r="I11055" t="str">
        <f>INDEX('DATA - Teams'!$C:$C,MATCH(C11055,'DATA - Teams'!$B:$B,0))</f>
        <v>LESTER</v>
      </c>
    </row>
    <row r="11056" spans="1:9" x14ac:dyDescent="0.2">
      <c r="A11056">
        <v>2019</v>
      </c>
      <c r="B11056">
        <v>20</v>
      </c>
      <c r="C11056" t="s">
        <v>12</v>
      </c>
      <c r="D11056" t="s">
        <v>396</v>
      </c>
      <c r="E11056" t="s">
        <v>10</v>
      </c>
      <c r="F11056" t="s">
        <v>43</v>
      </c>
      <c r="G11056">
        <v>97</v>
      </c>
      <c r="H11056">
        <v>76</v>
      </c>
      <c r="I11056" t="str">
        <f>INDEX('DATA - Teams'!$C:$C,MATCH(C11056,'DATA - Teams'!$B:$B,0))</f>
        <v>LESTER</v>
      </c>
    </row>
    <row r="11057" spans="1:9" x14ac:dyDescent="0.2">
      <c r="A11057">
        <v>2019</v>
      </c>
      <c r="B11057">
        <v>20</v>
      </c>
      <c r="C11057" t="s">
        <v>12</v>
      </c>
      <c r="D11057" t="s">
        <v>362</v>
      </c>
      <c r="E11057" t="s">
        <v>10</v>
      </c>
      <c r="F11057" t="s">
        <v>38</v>
      </c>
      <c r="G11057">
        <v>69</v>
      </c>
      <c r="H11057">
        <v>26</v>
      </c>
      <c r="I11057" t="str">
        <f>INDEX('DATA - Teams'!$C:$C,MATCH(C11057,'DATA - Teams'!$B:$B,0))</f>
        <v>LESTER</v>
      </c>
    </row>
    <row r="11058" spans="1:9" x14ac:dyDescent="0.2">
      <c r="A11058">
        <v>2019</v>
      </c>
      <c r="B11058">
        <v>20</v>
      </c>
      <c r="C11058" t="s">
        <v>12</v>
      </c>
      <c r="D11058" t="s">
        <v>393</v>
      </c>
      <c r="E11058" t="s">
        <v>20</v>
      </c>
      <c r="F11058" t="s">
        <v>38</v>
      </c>
      <c r="G11058">
        <v>93</v>
      </c>
      <c r="H11058">
        <v>114</v>
      </c>
      <c r="I11058" t="str">
        <f>INDEX('DATA - Teams'!$C:$C,MATCH(C11058,'DATA - Teams'!$B:$B,0))</f>
        <v>LESTER</v>
      </c>
    </row>
    <row r="11059" spans="1:9" x14ac:dyDescent="0.2">
      <c r="A11059">
        <v>2019</v>
      </c>
      <c r="B11059">
        <v>20</v>
      </c>
      <c r="C11059" t="s">
        <v>12</v>
      </c>
      <c r="D11059" t="s">
        <v>450</v>
      </c>
      <c r="E11059" t="s">
        <v>35</v>
      </c>
      <c r="F11059" t="s">
        <v>38</v>
      </c>
      <c r="G11059">
        <v>111</v>
      </c>
      <c r="H11059">
        <v>109</v>
      </c>
      <c r="I11059" t="str">
        <f>INDEX('DATA - Teams'!$C:$C,MATCH(C11059,'DATA - Teams'!$B:$B,0))</f>
        <v>LESTER</v>
      </c>
    </row>
    <row r="11060" spans="1:9" x14ac:dyDescent="0.2">
      <c r="A11060">
        <v>2019</v>
      </c>
      <c r="B11060">
        <v>20</v>
      </c>
      <c r="C11060" t="s">
        <v>12</v>
      </c>
      <c r="D11060" t="s">
        <v>212</v>
      </c>
      <c r="E11060" t="s">
        <v>28</v>
      </c>
      <c r="F11060" t="s">
        <v>41</v>
      </c>
      <c r="G11060">
        <v>98</v>
      </c>
      <c r="H11060">
        <v>88</v>
      </c>
      <c r="I11060" t="str">
        <f>INDEX('DATA - Teams'!$C:$C,MATCH(C11060,'DATA - Teams'!$B:$B,0))</f>
        <v>LESTER</v>
      </c>
    </row>
    <row r="11061" spans="1:9" x14ac:dyDescent="0.2">
      <c r="A11061">
        <v>2019</v>
      </c>
      <c r="B11061">
        <v>20</v>
      </c>
      <c r="C11061" t="s">
        <v>12</v>
      </c>
      <c r="D11061" t="s">
        <v>381</v>
      </c>
      <c r="E11061" t="s">
        <v>28</v>
      </c>
      <c r="F11061" t="s">
        <v>43</v>
      </c>
      <c r="G11061">
        <v>77</v>
      </c>
      <c r="H11061">
        <v>96</v>
      </c>
      <c r="I11061" t="str">
        <f>INDEX('DATA - Teams'!$C:$C,MATCH(C11061,'DATA - Teams'!$B:$B,0))</f>
        <v>LESTER</v>
      </c>
    </row>
    <row r="11062" spans="1:9" x14ac:dyDescent="0.2">
      <c r="A11062">
        <v>2019</v>
      </c>
      <c r="B11062">
        <v>20</v>
      </c>
      <c r="C11062" t="s">
        <v>12</v>
      </c>
      <c r="D11062" t="s">
        <v>206</v>
      </c>
      <c r="E11062" t="s">
        <v>28</v>
      </c>
      <c r="F11062" t="s">
        <v>38</v>
      </c>
      <c r="G11062">
        <v>73</v>
      </c>
      <c r="H11062">
        <v>113</v>
      </c>
      <c r="I11062" t="str">
        <f>INDEX('DATA - Teams'!$C:$C,MATCH(C11062,'DATA - Teams'!$B:$B,0))</f>
        <v>LESTER</v>
      </c>
    </row>
    <row r="11063" spans="1:9" x14ac:dyDescent="0.2">
      <c r="A11063">
        <v>2019</v>
      </c>
      <c r="B11063">
        <v>20</v>
      </c>
      <c r="C11063" t="s">
        <v>12</v>
      </c>
      <c r="D11063" t="s">
        <v>57</v>
      </c>
      <c r="E11063" t="s">
        <v>13</v>
      </c>
      <c r="F11063" t="s">
        <v>41</v>
      </c>
      <c r="G11063">
        <v>107</v>
      </c>
      <c r="H11063">
        <v>95</v>
      </c>
      <c r="I11063" t="str">
        <f>INDEX('DATA - Teams'!$C:$C,MATCH(C11063,'DATA - Teams'!$B:$B,0))</f>
        <v>LESTER</v>
      </c>
    </row>
    <row r="11064" spans="1:9" x14ac:dyDescent="0.2">
      <c r="A11064">
        <v>2019</v>
      </c>
      <c r="B11064">
        <v>20</v>
      </c>
      <c r="C11064" t="s">
        <v>12</v>
      </c>
      <c r="D11064" t="s">
        <v>133</v>
      </c>
      <c r="E11064" t="s">
        <v>21</v>
      </c>
      <c r="F11064" t="s">
        <v>59</v>
      </c>
      <c r="G11064">
        <v>72</v>
      </c>
      <c r="H11064">
        <v>67</v>
      </c>
      <c r="I11064" t="str">
        <f>INDEX('DATA - Teams'!$C:$C,MATCH(C11064,'DATA - Teams'!$B:$B,0))</f>
        <v>LESTER</v>
      </c>
    </row>
    <row r="11065" spans="1:9" x14ac:dyDescent="0.2">
      <c r="A11065">
        <v>2019</v>
      </c>
      <c r="B11065">
        <v>20</v>
      </c>
      <c r="C11065" t="s">
        <v>12</v>
      </c>
      <c r="D11065" t="s">
        <v>384</v>
      </c>
      <c r="E11065" t="s">
        <v>16</v>
      </c>
      <c r="F11065" t="s">
        <v>59</v>
      </c>
      <c r="G11065">
        <v>89</v>
      </c>
      <c r="H11065">
        <v>73</v>
      </c>
      <c r="I11065" t="str">
        <f>INDEX('DATA - Teams'!$C:$C,MATCH(C11065,'DATA - Teams'!$B:$B,0))</f>
        <v>LESTER</v>
      </c>
    </row>
    <row r="11066" spans="1:9" x14ac:dyDescent="0.2">
      <c r="A11066">
        <v>2019</v>
      </c>
      <c r="B11066">
        <v>20</v>
      </c>
      <c r="C11066" t="s">
        <v>12</v>
      </c>
      <c r="D11066" t="s">
        <v>255</v>
      </c>
      <c r="E11066" t="s">
        <v>27</v>
      </c>
      <c r="F11066" t="s">
        <v>59</v>
      </c>
      <c r="G11066">
        <v>106</v>
      </c>
      <c r="H11066">
        <v>0</v>
      </c>
      <c r="I11066" t="str">
        <f>INDEX('DATA - Teams'!$C:$C,MATCH(C11066,'DATA - Teams'!$B:$B,0))</f>
        <v>LESTER</v>
      </c>
    </row>
    <row r="11067" spans="1:9" x14ac:dyDescent="0.2">
      <c r="A11067">
        <v>2019</v>
      </c>
      <c r="B11067">
        <v>20</v>
      </c>
      <c r="C11067" t="s">
        <v>12</v>
      </c>
      <c r="D11067" t="s">
        <v>1503</v>
      </c>
      <c r="E11067" t="s">
        <v>14</v>
      </c>
      <c r="F11067" t="s">
        <v>59</v>
      </c>
      <c r="G11067">
        <v>77</v>
      </c>
      <c r="H11067">
        <v>66</v>
      </c>
      <c r="I11067" t="str">
        <f>INDEX('DATA - Teams'!$C:$C,MATCH(C11067,'DATA - Teams'!$B:$B,0))</f>
        <v>LESTER</v>
      </c>
    </row>
    <row r="11068" spans="1:9" x14ac:dyDescent="0.2">
      <c r="A11068">
        <v>2019</v>
      </c>
      <c r="B11068">
        <v>20</v>
      </c>
      <c r="C11068" t="s">
        <v>7</v>
      </c>
      <c r="D11068" t="s">
        <v>216</v>
      </c>
      <c r="E11068" t="s">
        <v>21</v>
      </c>
      <c r="F11068" t="s">
        <v>52</v>
      </c>
      <c r="G11068">
        <v>113</v>
      </c>
      <c r="H11068">
        <v>92</v>
      </c>
      <c r="I11068" t="str">
        <f>INDEX('DATA - Teams'!$C:$C,MATCH(C11068,'DATA - Teams'!$B:$B,0))</f>
        <v>JMERC</v>
      </c>
    </row>
    <row r="11069" spans="1:9" x14ac:dyDescent="0.2">
      <c r="A11069">
        <v>2019</v>
      </c>
      <c r="B11069">
        <v>20</v>
      </c>
      <c r="C11069" t="s">
        <v>7</v>
      </c>
      <c r="D11069" t="s">
        <v>281</v>
      </c>
      <c r="E11069" t="s">
        <v>21</v>
      </c>
      <c r="F11069" t="s">
        <v>38</v>
      </c>
      <c r="G11069">
        <v>68</v>
      </c>
      <c r="H11069">
        <v>98</v>
      </c>
      <c r="I11069" t="str">
        <f>INDEX('DATA - Teams'!$C:$C,MATCH(C11069,'DATA - Teams'!$B:$B,0))</f>
        <v>JMERC</v>
      </c>
    </row>
    <row r="11070" spans="1:9" x14ac:dyDescent="0.2">
      <c r="A11070">
        <v>2019</v>
      </c>
      <c r="B11070">
        <v>20</v>
      </c>
      <c r="C11070" t="s">
        <v>7</v>
      </c>
      <c r="D11070" t="s">
        <v>44</v>
      </c>
      <c r="E11070" t="s">
        <v>36</v>
      </c>
      <c r="F11070" t="s">
        <v>43</v>
      </c>
      <c r="G11070">
        <v>91</v>
      </c>
      <c r="H11070">
        <v>87</v>
      </c>
      <c r="I11070" t="str">
        <f>INDEX('DATA - Teams'!$C:$C,MATCH(C11070,'DATA - Teams'!$B:$B,0))</f>
        <v>JMERC</v>
      </c>
    </row>
    <row r="11071" spans="1:9" x14ac:dyDescent="0.2">
      <c r="A11071">
        <v>2019</v>
      </c>
      <c r="B11071">
        <v>20</v>
      </c>
      <c r="C11071" t="s">
        <v>7</v>
      </c>
      <c r="D11071" t="s">
        <v>219</v>
      </c>
      <c r="E11071" t="s">
        <v>36</v>
      </c>
      <c r="F11071" t="s">
        <v>38</v>
      </c>
      <c r="G11071">
        <v>74</v>
      </c>
      <c r="H11071">
        <v>56</v>
      </c>
      <c r="I11071" t="str">
        <f>INDEX('DATA - Teams'!$C:$C,MATCH(C11071,'DATA - Teams'!$B:$B,0))</f>
        <v>JMERC</v>
      </c>
    </row>
    <row r="11072" spans="1:9" x14ac:dyDescent="0.2">
      <c r="A11072">
        <v>2019</v>
      </c>
      <c r="B11072">
        <v>20</v>
      </c>
      <c r="C11072" t="s">
        <v>7</v>
      </c>
      <c r="D11072" t="s">
        <v>291</v>
      </c>
      <c r="E11072" t="s">
        <v>36</v>
      </c>
      <c r="F11072" t="s">
        <v>38</v>
      </c>
      <c r="G11072">
        <v>130</v>
      </c>
      <c r="H11072">
        <v>119</v>
      </c>
      <c r="I11072" t="str">
        <f>INDEX('DATA - Teams'!$C:$C,MATCH(C11072,'DATA - Teams'!$B:$B,0))</f>
        <v>JMERC</v>
      </c>
    </row>
    <row r="11073" spans="1:9" x14ac:dyDescent="0.2">
      <c r="A11073">
        <v>2019</v>
      </c>
      <c r="B11073">
        <v>20</v>
      </c>
      <c r="C11073" t="s">
        <v>7</v>
      </c>
      <c r="D11073" t="s">
        <v>302</v>
      </c>
      <c r="E11073" t="s">
        <v>36</v>
      </c>
      <c r="F11073" t="s">
        <v>41</v>
      </c>
      <c r="G11073">
        <v>92</v>
      </c>
      <c r="H11073">
        <v>83</v>
      </c>
      <c r="I11073" t="str">
        <f>INDEX('DATA - Teams'!$C:$C,MATCH(C11073,'DATA - Teams'!$B:$B,0))</f>
        <v>JMERC</v>
      </c>
    </row>
    <row r="11074" spans="1:9" x14ac:dyDescent="0.2">
      <c r="A11074">
        <v>2019</v>
      </c>
      <c r="B11074">
        <v>20</v>
      </c>
      <c r="C11074" t="s">
        <v>7</v>
      </c>
      <c r="D11074" t="s">
        <v>336</v>
      </c>
      <c r="E11074" t="s">
        <v>18</v>
      </c>
      <c r="F11074" t="s">
        <v>38</v>
      </c>
      <c r="G11074">
        <v>104</v>
      </c>
      <c r="H11074">
        <v>132</v>
      </c>
      <c r="I11074" t="str">
        <f>INDEX('DATA - Teams'!$C:$C,MATCH(C11074,'DATA - Teams'!$B:$B,0))</f>
        <v>JMERC</v>
      </c>
    </row>
    <row r="11075" spans="1:9" x14ac:dyDescent="0.2">
      <c r="A11075">
        <v>2019</v>
      </c>
      <c r="B11075">
        <v>20</v>
      </c>
      <c r="C11075" t="s">
        <v>7</v>
      </c>
      <c r="D11075" t="s">
        <v>445</v>
      </c>
      <c r="E11075" t="s">
        <v>18</v>
      </c>
      <c r="F11075" t="s">
        <v>41</v>
      </c>
      <c r="G11075">
        <v>110</v>
      </c>
      <c r="H11075">
        <v>72</v>
      </c>
      <c r="I11075" t="str">
        <f>INDEX('DATA - Teams'!$C:$C,MATCH(C11075,'DATA - Teams'!$B:$B,0))</f>
        <v>JMERC</v>
      </c>
    </row>
    <row r="11076" spans="1:9" x14ac:dyDescent="0.2">
      <c r="A11076">
        <v>2019</v>
      </c>
      <c r="B11076">
        <v>20</v>
      </c>
      <c r="C11076" t="s">
        <v>7</v>
      </c>
      <c r="D11076" t="s">
        <v>178</v>
      </c>
      <c r="E11076" t="s">
        <v>31</v>
      </c>
      <c r="F11076" t="s">
        <v>41</v>
      </c>
      <c r="G11076">
        <v>121</v>
      </c>
      <c r="H11076">
        <v>79</v>
      </c>
      <c r="I11076" t="str">
        <f>INDEX('DATA - Teams'!$C:$C,MATCH(C11076,'DATA - Teams'!$B:$B,0))</f>
        <v>JMERC</v>
      </c>
    </row>
    <row r="11077" spans="1:9" x14ac:dyDescent="0.2">
      <c r="A11077">
        <v>2019</v>
      </c>
      <c r="B11077">
        <v>20</v>
      </c>
      <c r="C11077" t="s">
        <v>7</v>
      </c>
      <c r="D11077" t="s">
        <v>388</v>
      </c>
      <c r="E11077" t="s">
        <v>23</v>
      </c>
      <c r="F11077" t="s">
        <v>41</v>
      </c>
      <c r="G11077">
        <v>79</v>
      </c>
      <c r="H11077">
        <v>91</v>
      </c>
      <c r="I11077" t="str">
        <f>INDEX('DATA - Teams'!$C:$C,MATCH(C11077,'DATA - Teams'!$B:$B,0))</f>
        <v>JMERC</v>
      </c>
    </row>
    <row r="11078" spans="1:9" x14ac:dyDescent="0.2">
      <c r="A11078">
        <v>2019</v>
      </c>
      <c r="B11078">
        <v>20</v>
      </c>
      <c r="C11078" t="s">
        <v>7</v>
      </c>
      <c r="D11078" t="s">
        <v>130</v>
      </c>
      <c r="E11078" t="s">
        <v>23</v>
      </c>
      <c r="F11078" t="s">
        <v>43</v>
      </c>
      <c r="G11078">
        <v>91</v>
      </c>
      <c r="H11078">
        <v>72</v>
      </c>
      <c r="I11078" t="str">
        <f>INDEX('DATA - Teams'!$C:$C,MATCH(C11078,'DATA - Teams'!$B:$B,0))</f>
        <v>JMERC</v>
      </c>
    </row>
    <row r="11079" spans="1:9" x14ac:dyDescent="0.2">
      <c r="A11079">
        <v>2019</v>
      </c>
      <c r="B11079">
        <v>20</v>
      </c>
      <c r="C11079" t="s">
        <v>7</v>
      </c>
      <c r="D11079" t="s">
        <v>328</v>
      </c>
      <c r="E11079" t="s">
        <v>23</v>
      </c>
      <c r="F11079" t="s">
        <v>41</v>
      </c>
      <c r="G11079">
        <v>93</v>
      </c>
      <c r="H11079">
        <v>140</v>
      </c>
      <c r="I11079" t="str">
        <f>INDEX('DATA - Teams'!$C:$C,MATCH(C11079,'DATA - Teams'!$B:$B,0))</f>
        <v>JMERC</v>
      </c>
    </row>
    <row r="11080" spans="1:9" x14ac:dyDescent="0.2">
      <c r="A11080">
        <v>2019</v>
      </c>
      <c r="B11080">
        <v>20</v>
      </c>
      <c r="C11080" t="s">
        <v>7</v>
      </c>
      <c r="D11080" t="s">
        <v>39</v>
      </c>
      <c r="E11080" t="s">
        <v>22</v>
      </c>
      <c r="F11080" t="s">
        <v>41</v>
      </c>
      <c r="G11080">
        <v>132</v>
      </c>
      <c r="H11080">
        <v>155</v>
      </c>
      <c r="I11080" t="str">
        <f>INDEX('DATA - Teams'!$C:$C,MATCH(C11080,'DATA - Teams'!$B:$B,0))</f>
        <v>JMERC</v>
      </c>
    </row>
    <row r="11081" spans="1:9" x14ac:dyDescent="0.2">
      <c r="A11081">
        <v>2019</v>
      </c>
      <c r="B11081">
        <v>20</v>
      </c>
      <c r="C11081" t="s">
        <v>7</v>
      </c>
      <c r="D11081" t="s">
        <v>169</v>
      </c>
      <c r="E11081" t="s">
        <v>22</v>
      </c>
      <c r="F11081" t="s">
        <v>43</v>
      </c>
      <c r="G11081">
        <v>61</v>
      </c>
      <c r="H11081">
        <v>58</v>
      </c>
      <c r="I11081" t="str">
        <f>INDEX('DATA - Teams'!$C:$C,MATCH(C11081,'DATA - Teams'!$B:$B,0))</f>
        <v>JMERC</v>
      </c>
    </row>
    <row r="11082" spans="1:9" x14ac:dyDescent="0.2">
      <c r="A11082">
        <v>2019</v>
      </c>
      <c r="B11082">
        <v>20</v>
      </c>
      <c r="C11082" t="s">
        <v>7</v>
      </c>
      <c r="D11082" t="s">
        <v>179</v>
      </c>
      <c r="E11082" t="s">
        <v>35</v>
      </c>
      <c r="F11082" t="s">
        <v>38</v>
      </c>
      <c r="G11082">
        <v>99</v>
      </c>
      <c r="H11082">
        <v>101</v>
      </c>
      <c r="I11082" t="str">
        <f>INDEX('DATA - Teams'!$C:$C,MATCH(C11082,'DATA - Teams'!$B:$B,0))</f>
        <v>JMERC</v>
      </c>
    </row>
    <row r="11083" spans="1:9" x14ac:dyDescent="0.2">
      <c r="A11083">
        <v>2019</v>
      </c>
      <c r="B11083">
        <v>20</v>
      </c>
      <c r="C11083" t="s">
        <v>7</v>
      </c>
      <c r="D11083" t="s">
        <v>134</v>
      </c>
      <c r="E11083" t="s">
        <v>27</v>
      </c>
      <c r="F11083" t="s">
        <v>43</v>
      </c>
      <c r="G11083">
        <v>137</v>
      </c>
      <c r="H11083">
        <v>161</v>
      </c>
      <c r="I11083" t="str">
        <f>INDEX('DATA - Teams'!$C:$C,MATCH(C11083,'DATA - Teams'!$B:$B,0))</f>
        <v>JMERC</v>
      </c>
    </row>
    <row r="11084" spans="1:9" x14ac:dyDescent="0.2">
      <c r="A11084">
        <v>2019</v>
      </c>
      <c r="B11084">
        <v>20</v>
      </c>
      <c r="C11084" t="s">
        <v>7</v>
      </c>
      <c r="D11084" t="s">
        <v>306</v>
      </c>
      <c r="E11084" t="s">
        <v>28</v>
      </c>
      <c r="F11084" t="s">
        <v>41</v>
      </c>
      <c r="G11084">
        <v>111</v>
      </c>
      <c r="H11084">
        <v>118</v>
      </c>
      <c r="I11084" t="str">
        <f>INDEX('DATA - Teams'!$C:$C,MATCH(C11084,'DATA - Teams'!$B:$B,0))</f>
        <v>JMERC</v>
      </c>
    </row>
    <row r="11085" spans="1:9" x14ac:dyDescent="0.2">
      <c r="A11085">
        <v>2019</v>
      </c>
      <c r="B11085">
        <v>20</v>
      </c>
      <c r="C11085" t="s">
        <v>7</v>
      </c>
      <c r="D11085" t="s">
        <v>248</v>
      </c>
      <c r="E11085" t="s">
        <v>28</v>
      </c>
      <c r="F11085" t="s">
        <v>43</v>
      </c>
      <c r="G11085">
        <v>95</v>
      </c>
      <c r="H11085">
        <v>95</v>
      </c>
      <c r="I11085" t="str">
        <f>INDEX('DATA - Teams'!$C:$C,MATCH(C11085,'DATA - Teams'!$B:$B,0))</f>
        <v>JMERC</v>
      </c>
    </row>
    <row r="11086" spans="1:9" x14ac:dyDescent="0.2">
      <c r="A11086">
        <v>2019</v>
      </c>
      <c r="B11086">
        <v>20</v>
      </c>
      <c r="C11086" t="s">
        <v>7</v>
      </c>
      <c r="D11086" t="s">
        <v>37</v>
      </c>
      <c r="E11086" t="s">
        <v>21</v>
      </c>
      <c r="F11086" t="s">
        <v>59</v>
      </c>
      <c r="G11086">
        <v>79</v>
      </c>
      <c r="H11086">
        <v>50</v>
      </c>
      <c r="I11086" t="str">
        <f>INDEX('DATA - Teams'!$C:$C,MATCH(C11086,'DATA - Teams'!$B:$B,0))</f>
        <v>JMERC</v>
      </c>
    </row>
    <row r="11087" spans="1:9" x14ac:dyDescent="0.2">
      <c r="A11087">
        <v>2019</v>
      </c>
      <c r="B11087">
        <v>20</v>
      </c>
      <c r="C11087" t="s">
        <v>7</v>
      </c>
      <c r="D11087" t="s">
        <v>129</v>
      </c>
      <c r="E11087" t="s">
        <v>20</v>
      </c>
      <c r="F11087" t="s">
        <v>59</v>
      </c>
      <c r="G11087">
        <v>65</v>
      </c>
      <c r="H11087">
        <v>73</v>
      </c>
      <c r="I11087" t="str">
        <f>INDEX('DATA - Teams'!$C:$C,MATCH(C11087,'DATA - Teams'!$B:$B,0))</f>
        <v>JMERC</v>
      </c>
    </row>
    <row r="11088" spans="1:9" x14ac:dyDescent="0.2">
      <c r="A11088">
        <v>2019</v>
      </c>
      <c r="B11088">
        <v>20</v>
      </c>
      <c r="C11088" t="s">
        <v>7</v>
      </c>
      <c r="D11088" t="s">
        <v>62</v>
      </c>
      <c r="E11088" t="s">
        <v>23</v>
      </c>
      <c r="F11088" t="s">
        <v>59</v>
      </c>
      <c r="G11088">
        <v>58</v>
      </c>
      <c r="H11088">
        <v>80</v>
      </c>
      <c r="I11088" t="str">
        <f>INDEX('DATA - Teams'!$C:$C,MATCH(C11088,'DATA - Teams'!$B:$B,0))</f>
        <v>JMERC</v>
      </c>
    </row>
    <row r="11089" spans="1:9" x14ac:dyDescent="0.2">
      <c r="A11089">
        <v>2019</v>
      </c>
      <c r="B11089">
        <v>20</v>
      </c>
      <c r="C11089" t="s">
        <v>7</v>
      </c>
      <c r="D11089" t="s">
        <v>138</v>
      </c>
      <c r="E11089" t="s">
        <v>28</v>
      </c>
      <c r="F11089" t="s">
        <v>59</v>
      </c>
      <c r="G11089">
        <v>96</v>
      </c>
      <c r="H11089">
        <v>0</v>
      </c>
      <c r="I11089" t="str">
        <f>INDEX('DATA - Teams'!$C:$C,MATCH(C11089,'DATA - Teams'!$B:$B,0))</f>
        <v>JMERC</v>
      </c>
    </row>
    <row r="11090" spans="1:9" x14ac:dyDescent="0.2">
      <c r="A11090">
        <v>2019</v>
      </c>
      <c r="B11090">
        <v>20</v>
      </c>
      <c r="C11090" t="s">
        <v>438</v>
      </c>
      <c r="D11090" t="s">
        <v>157</v>
      </c>
      <c r="E11090" t="s">
        <v>33</v>
      </c>
      <c r="F11090" t="s">
        <v>52</v>
      </c>
      <c r="G11090">
        <v>127</v>
      </c>
      <c r="H11090">
        <v>121</v>
      </c>
      <c r="I11090" t="str">
        <f>INDEX('DATA - Teams'!$C:$C,MATCH(C11090,'DATA - Teams'!$B:$B,0))</f>
        <v>KAPPAZ</v>
      </c>
    </row>
    <row r="11091" spans="1:9" x14ac:dyDescent="0.2">
      <c r="A11091">
        <v>2019</v>
      </c>
      <c r="B11091">
        <v>20</v>
      </c>
      <c r="C11091" t="s">
        <v>438</v>
      </c>
      <c r="D11091" t="s">
        <v>1064</v>
      </c>
      <c r="E11091" t="s">
        <v>36</v>
      </c>
      <c r="F11091" t="s">
        <v>41</v>
      </c>
      <c r="G11091">
        <v>102</v>
      </c>
      <c r="H11091">
        <v>72</v>
      </c>
      <c r="I11091" t="str">
        <f>INDEX('DATA - Teams'!$C:$C,MATCH(C11091,'DATA - Teams'!$B:$B,0))</f>
        <v>KAPPAZ</v>
      </c>
    </row>
    <row r="11092" spans="1:9" x14ac:dyDescent="0.2">
      <c r="A11092">
        <v>2019</v>
      </c>
      <c r="B11092">
        <v>20</v>
      </c>
      <c r="C11092" t="s">
        <v>438</v>
      </c>
      <c r="D11092" t="s">
        <v>1335</v>
      </c>
      <c r="E11092" t="s">
        <v>31</v>
      </c>
      <c r="F11092" t="s">
        <v>38</v>
      </c>
      <c r="G11092">
        <v>81</v>
      </c>
      <c r="H11092">
        <v>59</v>
      </c>
      <c r="I11092" t="str">
        <f>INDEX('DATA - Teams'!$C:$C,MATCH(C11092,'DATA - Teams'!$B:$B,0))</f>
        <v>KAPPAZ</v>
      </c>
    </row>
    <row r="11093" spans="1:9" x14ac:dyDescent="0.2">
      <c r="A11093">
        <v>2019</v>
      </c>
      <c r="B11093">
        <v>20</v>
      </c>
      <c r="C11093" t="s">
        <v>438</v>
      </c>
      <c r="D11093" t="s">
        <v>46</v>
      </c>
      <c r="E11093" t="s">
        <v>10</v>
      </c>
      <c r="F11093" t="s">
        <v>41</v>
      </c>
      <c r="G11093">
        <v>105</v>
      </c>
      <c r="H11093">
        <v>98</v>
      </c>
      <c r="I11093" t="str">
        <f>INDEX('DATA - Teams'!$C:$C,MATCH(C11093,'DATA - Teams'!$B:$B,0))</f>
        <v>KAPPAZ</v>
      </c>
    </row>
    <row r="11094" spans="1:9" x14ac:dyDescent="0.2">
      <c r="A11094">
        <v>2019</v>
      </c>
      <c r="B11094">
        <v>20</v>
      </c>
      <c r="C11094" t="s">
        <v>438</v>
      </c>
      <c r="D11094" t="s">
        <v>347</v>
      </c>
      <c r="E11094" t="s">
        <v>20</v>
      </c>
      <c r="F11094" t="s">
        <v>43</v>
      </c>
      <c r="G11094">
        <v>92</v>
      </c>
      <c r="H11094">
        <v>92</v>
      </c>
      <c r="I11094" t="str">
        <f>INDEX('DATA - Teams'!$C:$C,MATCH(C11094,'DATA - Teams'!$B:$B,0))</f>
        <v>KAPPAZ</v>
      </c>
    </row>
    <row r="11095" spans="1:9" x14ac:dyDescent="0.2">
      <c r="A11095">
        <v>2019</v>
      </c>
      <c r="B11095">
        <v>20</v>
      </c>
      <c r="C11095" t="s">
        <v>438</v>
      </c>
      <c r="D11095" t="s">
        <v>61</v>
      </c>
      <c r="E11095" t="s">
        <v>20</v>
      </c>
      <c r="F11095" t="s">
        <v>41</v>
      </c>
      <c r="G11095">
        <v>94</v>
      </c>
      <c r="H11095">
        <v>77</v>
      </c>
      <c r="I11095" t="str">
        <f>INDEX('DATA - Teams'!$C:$C,MATCH(C11095,'DATA - Teams'!$B:$B,0))</f>
        <v>KAPPAZ</v>
      </c>
    </row>
    <row r="11096" spans="1:9" x14ac:dyDescent="0.2">
      <c r="A11096">
        <v>2019</v>
      </c>
      <c r="B11096">
        <v>20</v>
      </c>
      <c r="C11096" t="s">
        <v>438</v>
      </c>
      <c r="D11096" t="s">
        <v>418</v>
      </c>
      <c r="E11096" t="s">
        <v>23</v>
      </c>
      <c r="F11096" t="s">
        <v>38</v>
      </c>
      <c r="G11096">
        <v>77</v>
      </c>
      <c r="H11096">
        <v>62</v>
      </c>
      <c r="I11096" t="str">
        <f>INDEX('DATA - Teams'!$C:$C,MATCH(C11096,'DATA - Teams'!$B:$B,0))</f>
        <v>KAPPAZ</v>
      </c>
    </row>
    <row r="11097" spans="1:9" x14ac:dyDescent="0.2">
      <c r="A11097">
        <v>2019</v>
      </c>
      <c r="B11097">
        <v>20</v>
      </c>
      <c r="C11097" t="s">
        <v>438</v>
      </c>
      <c r="D11097" t="s">
        <v>298</v>
      </c>
      <c r="E11097" t="s">
        <v>22</v>
      </c>
      <c r="F11097" t="s">
        <v>38</v>
      </c>
      <c r="G11097">
        <v>105</v>
      </c>
      <c r="H11097">
        <v>79</v>
      </c>
      <c r="I11097" t="str">
        <f>INDEX('DATA - Teams'!$C:$C,MATCH(C11097,'DATA - Teams'!$B:$B,0))</f>
        <v>KAPPAZ</v>
      </c>
    </row>
    <row r="11098" spans="1:9" x14ac:dyDescent="0.2">
      <c r="A11098">
        <v>2019</v>
      </c>
      <c r="B11098">
        <v>20</v>
      </c>
      <c r="C11098" t="s">
        <v>438</v>
      </c>
      <c r="D11098" t="s">
        <v>53</v>
      </c>
      <c r="E11098" t="s">
        <v>24</v>
      </c>
      <c r="F11098" t="s">
        <v>38</v>
      </c>
      <c r="G11098">
        <v>87</v>
      </c>
      <c r="H11098">
        <v>48</v>
      </c>
      <c r="I11098" t="str">
        <f>INDEX('DATA - Teams'!$C:$C,MATCH(C11098,'DATA - Teams'!$B:$B,0))</f>
        <v>KAPPAZ</v>
      </c>
    </row>
    <row r="11099" spans="1:9" x14ac:dyDescent="0.2">
      <c r="A11099">
        <v>2019</v>
      </c>
      <c r="B11099">
        <v>20</v>
      </c>
      <c r="C11099" t="s">
        <v>438</v>
      </c>
      <c r="D11099" t="s">
        <v>65</v>
      </c>
      <c r="E11099" t="s">
        <v>35</v>
      </c>
      <c r="F11099" t="s">
        <v>41</v>
      </c>
      <c r="G11099">
        <v>96</v>
      </c>
      <c r="H11099">
        <v>100</v>
      </c>
      <c r="I11099" t="str">
        <f>INDEX('DATA - Teams'!$C:$C,MATCH(C11099,'DATA - Teams'!$B:$B,0))</f>
        <v>KAPPAZ</v>
      </c>
    </row>
    <row r="11100" spans="1:9" x14ac:dyDescent="0.2">
      <c r="A11100">
        <v>2019</v>
      </c>
      <c r="B11100">
        <v>20</v>
      </c>
      <c r="C11100" t="s">
        <v>438</v>
      </c>
      <c r="D11100" t="s">
        <v>189</v>
      </c>
      <c r="E11100" t="s">
        <v>35</v>
      </c>
      <c r="F11100" t="s">
        <v>43</v>
      </c>
      <c r="G11100">
        <v>81</v>
      </c>
      <c r="H11100">
        <v>99</v>
      </c>
      <c r="I11100" t="str">
        <f>INDEX('DATA - Teams'!$C:$C,MATCH(C11100,'DATA - Teams'!$B:$B,0))</f>
        <v>KAPPAZ</v>
      </c>
    </row>
    <row r="11101" spans="1:9" x14ac:dyDescent="0.2">
      <c r="A11101">
        <v>2019</v>
      </c>
      <c r="B11101">
        <v>20</v>
      </c>
      <c r="C11101" t="s">
        <v>438</v>
      </c>
      <c r="D11101" t="s">
        <v>74</v>
      </c>
      <c r="E11101" t="s">
        <v>35</v>
      </c>
      <c r="F11101" t="s">
        <v>41</v>
      </c>
      <c r="G11101">
        <v>112</v>
      </c>
      <c r="H11101">
        <v>121</v>
      </c>
      <c r="I11101" t="str">
        <f>INDEX('DATA - Teams'!$C:$C,MATCH(C11101,'DATA - Teams'!$B:$B,0))</f>
        <v>KAPPAZ</v>
      </c>
    </row>
    <row r="11102" spans="1:9" x14ac:dyDescent="0.2">
      <c r="A11102">
        <v>2019</v>
      </c>
      <c r="B11102">
        <v>20</v>
      </c>
      <c r="C11102" t="s">
        <v>438</v>
      </c>
      <c r="D11102" t="s">
        <v>437</v>
      </c>
      <c r="E11102" t="s">
        <v>27</v>
      </c>
      <c r="F11102" t="s">
        <v>41</v>
      </c>
      <c r="G11102">
        <v>87</v>
      </c>
      <c r="H11102">
        <v>113</v>
      </c>
      <c r="I11102" t="str">
        <f>INDEX('DATA - Teams'!$C:$C,MATCH(C11102,'DATA - Teams'!$B:$B,0))</f>
        <v>KAPPAZ</v>
      </c>
    </row>
    <row r="11103" spans="1:9" x14ac:dyDescent="0.2">
      <c r="A11103">
        <v>2019</v>
      </c>
      <c r="B11103">
        <v>20</v>
      </c>
      <c r="C11103" t="s">
        <v>438</v>
      </c>
      <c r="D11103" t="s">
        <v>177</v>
      </c>
      <c r="E11103" t="s">
        <v>27</v>
      </c>
      <c r="F11103" t="s">
        <v>43</v>
      </c>
      <c r="G11103">
        <v>97</v>
      </c>
      <c r="H11103">
        <v>89</v>
      </c>
      <c r="I11103" t="str">
        <f>INDEX('DATA - Teams'!$C:$C,MATCH(C11103,'DATA - Teams'!$B:$B,0))</f>
        <v>KAPPAZ</v>
      </c>
    </row>
    <row r="11104" spans="1:9" x14ac:dyDescent="0.2">
      <c r="A11104">
        <v>2019</v>
      </c>
      <c r="B11104">
        <v>20</v>
      </c>
      <c r="C11104" t="s">
        <v>438</v>
      </c>
      <c r="D11104" t="s">
        <v>246</v>
      </c>
      <c r="E11104" t="s">
        <v>14</v>
      </c>
      <c r="F11104" t="s">
        <v>43</v>
      </c>
      <c r="G11104">
        <v>102</v>
      </c>
      <c r="H11104">
        <v>132</v>
      </c>
      <c r="I11104" t="str">
        <f>INDEX('DATA - Teams'!$C:$C,MATCH(C11104,'DATA - Teams'!$B:$B,0))</f>
        <v>KAPPAZ</v>
      </c>
    </row>
    <row r="11105" spans="1:9" x14ac:dyDescent="0.2">
      <c r="A11105">
        <v>2019</v>
      </c>
      <c r="B11105">
        <v>20</v>
      </c>
      <c r="C11105" t="s">
        <v>438</v>
      </c>
      <c r="D11105" t="s">
        <v>68</v>
      </c>
      <c r="E11105" t="s">
        <v>14</v>
      </c>
      <c r="F11105" t="s">
        <v>38</v>
      </c>
      <c r="G11105">
        <v>112</v>
      </c>
      <c r="H11105">
        <v>84</v>
      </c>
      <c r="I11105" t="str">
        <f>INDEX('DATA - Teams'!$C:$C,MATCH(C11105,'DATA - Teams'!$B:$B,0))</f>
        <v>KAPPAZ</v>
      </c>
    </row>
    <row r="11106" spans="1:9" x14ac:dyDescent="0.2">
      <c r="A11106">
        <v>2019</v>
      </c>
      <c r="B11106">
        <v>20</v>
      </c>
      <c r="C11106" t="s">
        <v>438</v>
      </c>
      <c r="D11106" t="s">
        <v>141</v>
      </c>
      <c r="E11106" t="s">
        <v>28</v>
      </c>
      <c r="F11106" t="s">
        <v>43</v>
      </c>
      <c r="G11106">
        <v>94</v>
      </c>
      <c r="H11106">
        <v>124</v>
      </c>
      <c r="I11106" t="str">
        <f>INDEX('DATA - Teams'!$C:$C,MATCH(C11106,'DATA - Teams'!$B:$B,0))</f>
        <v>KAPPAZ</v>
      </c>
    </row>
    <row r="11107" spans="1:9" x14ac:dyDescent="0.2">
      <c r="A11107">
        <v>2019</v>
      </c>
      <c r="B11107">
        <v>20</v>
      </c>
      <c r="C11107" t="s">
        <v>438</v>
      </c>
      <c r="D11107" t="s">
        <v>251</v>
      </c>
      <c r="E11107" t="s">
        <v>13</v>
      </c>
      <c r="F11107" t="s">
        <v>41</v>
      </c>
      <c r="G11107">
        <v>102</v>
      </c>
      <c r="H11107">
        <v>114</v>
      </c>
      <c r="I11107" t="str">
        <f>INDEX('DATA - Teams'!$C:$C,MATCH(C11107,'DATA - Teams'!$B:$B,0))</f>
        <v>KAPPAZ</v>
      </c>
    </row>
    <row r="11108" spans="1:9" x14ac:dyDescent="0.2">
      <c r="A11108">
        <v>2019</v>
      </c>
      <c r="B11108">
        <v>20</v>
      </c>
      <c r="C11108" t="s">
        <v>438</v>
      </c>
      <c r="D11108" t="s">
        <v>350</v>
      </c>
      <c r="E11108" t="s">
        <v>17</v>
      </c>
      <c r="F11108" t="s">
        <v>59</v>
      </c>
      <c r="G11108">
        <v>59</v>
      </c>
      <c r="H11108">
        <v>67</v>
      </c>
      <c r="I11108" t="str">
        <f>INDEX('DATA - Teams'!$C:$C,MATCH(C11108,'DATA - Teams'!$B:$B,0))</f>
        <v>KAPPAZ</v>
      </c>
    </row>
    <row r="11109" spans="1:9" x14ac:dyDescent="0.2">
      <c r="A11109">
        <v>2019</v>
      </c>
      <c r="B11109">
        <v>20</v>
      </c>
      <c r="C11109" t="s">
        <v>438</v>
      </c>
      <c r="D11109" t="s">
        <v>180</v>
      </c>
      <c r="E11109" t="s">
        <v>16</v>
      </c>
      <c r="F11109" t="s">
        <v>59</v>
      </c>
      <c r="G11109">
        <v>95</v>
      </c>
      <c r="H11109">
        <v>0</v>
      </c>
      <c r="I11109" t="str">
        <f>INDEX('DATA - Teams'!$C:$C,MATCH(C11109,'DATA - Teams'!$B:$B,0))</f>
        <v>KAPPAZ</v>
      </c>
    </row>
    <row r="11110" spans="1:9" x14ac:dyDescent="0.2">
      <c r="A11110">
        <v>2019</v>
      </c>
      <c r="B11110">
        <v>20</v>
      </c>
      <c r="C11110" t="s">
        <v>438</v>
      </c>
      <c r="D11110" t="s">
        <v>419</v>
      </c>
      <c r="E11110" t="s">
        <v>23</v>
      </c>
      <c r="F11110" t="s">
        <v>59</v>
      </c>
      <c r="G11110">
        <v>77</v>
      </c>
      <c r="H11110">
        <v>0</v>
      </c>
      <c r="I11110" t="str">
        <f>INDEX('DATA - Teams'!$C:$C,MATCH(C11110,'DATA - Teams'!$B:$B,0))</f>
        <v>KAPPAZ</v>
      </c>
    </row>
    <row r="11111" spans="1:9" x14ac:dyDescent="0.2">
      <c r="A11111">
        <v>2019</v>
      </c>
      <c r="B11111">
        <v>20</v>
      </c>
      <c r="C11111" t="s">
        <v>438</v>
      </c>
      <c r="D11111" t="s">
        <v>220</v>
      </c>
      <c r="E11111" t="s">
        <v>24</v>
      </c>
      <c r="F11111" t="s">
        <v>59</v>
      </c>
      <c r="G11111">
        <v>72</v>
      </c>
      <c r="H11111">
        <v>0</v>
      </c>
      <c r="I11111" t="str">
        <f>INDEX('DATA - Teams'!$C:$C,MATCH(C11111,'DATA - Teams'!$B:$B,0))</f>
        <v>KAPPAZ</v>
      </c>
    </row>
    <row r="11112" spans="1:9" x14ac:dyDescent="0.2">
      <c r="A11112">
        <v>2019</v>
      </c>
      <c r="B11112">
        <v>20</v>
      </c>
      <c r="C11112" t="s">
        <v>427</v>
      </c>
      <c r="D11112" t="s">
        <v>297</v>
      </c>
      <c r="E11112" t="s">
        <v>21</v>
      </c>
      <c r="F11112" t="s">
        <v>38</v>
      </c>
      <c r="G11112">
        <v>75</v>
      </c>
      <c r="H11112">
        <v>85</v>
      </c>
      <c r="I11112" t="str">
        <f>INDEX('DATA - Teams'!$C:$C,MATCH(C11112,'DATA - Teams'!$B:$B,0))</f>
        <v>MELONS</v>
      </c>
    </row>
    <row r="11113" spans="1:9" x14ac:dyDescent="0.2">
      <c r="A11113">
        <v>2019</v>
      </c>
      <c r="B11113">
        <v>20</v>
      </c>
      <c r="C11113" t="s">
        <v>427</v>
      </c>
      <c r="D11113" t="s">
        <v>278</v>
      </c>
      <c r="E11113" t="s">
        <v>32</v>
      </c>
      <c r="F11113" t="s">
        <v>43</v>
      </c>
      <c r="G11113">
        <v>79</v>
      </c>
      <c r="H11113">
        <v>89</v>
      </c>
      <c r="I11113" t="str">
        <f>INDEX('DATA - Teams'!$C:$C,MATCH(C11113,'DATA - Teams'!$B:$B,0))</f>
        <v>MELONS</v>
      </c>
    </row>
    <row r="11114" spans="1:9" x14ac:dyDescent="0.2">
      <c r="A11114">
        <v>2019</v>
      </c>
      <c r="B11114">
        <v>20</v>
      </c>
      <c r="C11114" t="s">
        <v>427</v>
      </c>
      <c r="D11114" t="s">
        <v>114</v>
      </c>
      <c r="E11114" t="s">
        <v>33</v>
      </c>
      <c r="F11114" t="s">
        <v>41</v>
      </c>
      <c r="G11114">
        <v>121</v>
      </c>
      <c r="H11114">
        <v>177</v>
      </c>
      <c r="I11114" t="str">
        <f>INDEX('DATA - Teams'!$C:$C,MATCH(C11114,'DATA - Teams'!$B:$B,0))</f>
        <v>MELONS</v>
      </c>
    </row>
    <row r="11115" spans="1:9" x14ac:dyDescent="0.2">
      <c r="A11115">
        <v>2019</v>
      </c>
      <c r="B11115">
        <v>20</v>
      </c>
      <c r="C11115" t="s">
        <v>427</v>
      </c>
      <c r="D11115" t="s">
        <v>115</v>
      </c>
      <c r="E11115" t="s">
        <v>33</v>
      </c>
      <c r="F11115" t="s">
        <v>43</v>
      </c>
      <c r="G11115">
        <v>76</v>
      </c>
      <c r="H11115">
        <v>84</v>
      </c>
      <c r="I11115" t="str">
        <f>INDEX('DATA - Teams'!$C:$C,MATCH(C11115,'DATA - Teams'!$B:$B,0))</f>
        <v>MELONS</v>
      </c>
    </row>
    <row r="11116" spans="1:9" x14ac:dyDescent="0.2">
      <c r="A11116">
        <v>2019</v>
      </c>
      <c r="B11116">
        <v>20</v>
      </c>
      <c r="C11116" t="s">
        <v>427</v>
      </c>
      <c r="D11116" t="s">
        <v>409</v>
      </c>
      <c r="E11116" t="s">
        <v>16</v>
      </c>
      <c r="F11116" t="s">
        <v>43</v>
      </c>
      <c r="G11116">
        <v>79</v>
      </c>
      <c r="H11116">
        <v>134</v>
      </c>
      <c r="I11116" t="str">
        <f>INDEX('DATA - Teams'!$C:$C,MATCH(C11116,'DATA - Teams'!$B:$B,0))</f>
        <v>MELONS</v>
      </c>
    </row>
    <row r="11117" spans="1:9" x14ac:dyDescent="0.2">
      <c r="A11117">
        <v>2019</v>
      </c>
      <c r="B11117">
        <v>20</v>
      </c>
      <c r="C11117" t="s">
        <v>427</v>
      </c>
      <c r="D11117" t="s">
        <v>163</v>
      </c>
      <c r="E11117" t="s">
        <v>16</v>
      </c>
      <c r="F11117" t="s">
        <v>38</v>
      </c>
      <c r="G11117">
        <v>85</v>
      </c>
      <c r="H11117">
        <v>79</v>
      </c>
      <c r="I11117" t="str">
        <f>INDEX('DATA - Teams'!$C:$C,MATCH(C11117,'DATA - Teams'!$B:$B,0))</f>
        <v>MELONS</v>
      </c>
    </row>
    <row r="11118" spans="1:9" x14ac:dyDescent="0.2">
      <c r="A11118">
        <v>2019</v>
      </c>
      <c r="B11118">
        <v>20</v>
      </c>
      <c r="C11118" t="s">
        <v>427</v>
      </c>
      <c r="D11118" t="s">
        <v>329</v>
      </c>
      <c r="E11118" t="s">
        <v>18</v>
      </c>
      <c r="F11118" t="s">
        <v>41</v>
      </c>
      <c r="G11118">
        <v>119</v>
      </c>
      <c r="H11118">
        <v>101</v>
      </c>
      <c r="I11118" t="str">
        <f>INDEX('DATA - Teams'!$C:$C,MATCH(C11118,'DATA - Teams'!$B:$B,0))</f>
        <v>MELONS</v>
      </c>
    </row>
    <row r="11119" spans="1:9" x14ac:dyDescent="0.2">
      <c r="A11119">
        <v>2019</v>
      </c>
      <c r="B11119">
        <v>20</v>
      </c>
      <c r="C11119" t="s">
        <v>427</v>
      </c>
      <c r="D11119" t="s">
        <v>171</v>
      </c>
      <c r="E11119" t="s">
        <v>31</v>
      </c>
      <c r="F11119" t="s">
        <v>38</v>
      </c>
      <c r="G11119">
        <v>69</v>
      </c>
      <c r="H11119">
        <v>38</v>
      </c>
      <c r="I11119" t="str">
        <f>INDEX('DATA - Teams'!$C:$C,MATCH(C11119,'DATA - Teams'!$B:$B,0))</f>
        <v>MELONS</v>
      </c>
    </row>
    <row r="11120" spans="1:9" x14ac:dyDescent="0.2">
      <c r="A11120">
        <v>2019</v>
      </c>
      <c r="B11120">
        <v>20</v>
      </c>
      <c r="C11120" t="s">
        <v>427</v>
      </c>
      <c r="D11120" t="s">
        <v>286</v>
      </c>
      <c r="E11120" t="s">
        <v>20</v>
      </c>
      <c r="F11120" t="s">
        <v>38</v>
      </c>
      <c r="G11120">
        <v>93</v>
      </c>
      <c r="H11120">
        <v>87</v>
      </c>
      <c r="I11120" t="str">
        <f>INDEX('DATA - Teams'!$C:$C,MATCH(C11120,'DATA - Teams'!$B:$B,0))</f>
        <v>MELONS</v>
      </c>
    </row>
    <row r="11121" spans="1:9" x14ac:dyDescent="0.2">
      <c r="A11121">
        <v>2019</v>
      </c>
      <c r="B11121">
        <v>20</v>
      </c>
      <c r="C11121" t="s">
        <v>427</v>
      </c>
      <c r="D11121" t="s">
        <v>207</v>
      </c>
      <c r="E11121" t="s">
        <v>20</v>
      </c>
      <c r="F11121" t="s">
        <v>41</v>
      </c>
      <c r="G11121">
        <v>94</v>
      </c>
      <c r="H11121">
        <v>95</v>
      </c>
      <c r="I11121" t="str">
        <f>INDEX('DATA - Teams'!$C:$C,MATCH(C11121,'DATA - Teams'!$B:$B,0))</f>
        <v>MELONS</v>
      </c>
    </row>
    <row r="11122" spans="1:9" x14ac:dyDescent="0.2">
      <c r="A11122">
        <v>2019</v>
      </c>
      <c r="B11122">
        <v>20</v>
      </c>
      <c r="C11122" t="s">
        <v>427</v>
      </c>
      <c r="D11122" t="s">
        <v>82</v>
      </c>
      <c r="E11122" t="s">
        <v>23</v>
      </c>
      <c r="F11122" t="s">
        <v>41</v>
      </c>
      <c r="G11122">
        <v>90</v>
      </c>
      <c r="H11122">
        <v>67</v>
      </c>
      <c r="I11122" t="str">
        <f>INDEX('DATA - Teams'!$C:$C,MATCH(C11122,'DATA - Teams'!$B:$B,0))</f>
        <v>MELONS</v>
      </c>
    </row>
    <row r="11123" spans="1:9" x14ac:dyDescent="0.2">
      <c r="A11123">
        <v>2019</v>
      </c>
      <c r="B11123">
        <v>20</v>
      </c>
      <c r="C11123" t="s">
        <v>427</v>
      </c>
      <c r="D11123" t="s">
        <v>240</v>
      </c>
      <c r="E11123" t="s">
        <v>23</v>
      </c>
      <c r="F11123" t="s">
        <v>52</v>
      </c>
      <c r="G11123">
        <v>135</v>
      </c>
      <c r="H11123">
        <v>118</v>
      </c>
      <c r="I11123" t="str">
        <f>INDEX('DATA - Teams'!$C:$C,MATCH(C11123,'DATA - Teams'!$B:$B,0))</f>
        <v>MELONS</v>
      </c>
    </row>
    <row r="11124" spans="1:9" x14ac:dyDescent="0.2">
      <c r="A11124">
        <v>2019</v>
      </c>
      <c r="B11124">
        <v>20</v>
      </c>
      <c r="C11124" t="s">
        <v>427</v>
      </c>
      <c r="D11124" t="s">
        <v>154</v>
      </c>
      <c r="E11124" t="s">
        <v>22</v>
      </c>
      <c r="F11124" t="s">
        <v>43</v>
      </c>
      <c r="G11124">
        <v>75</v>
      </c>
      <c r="H11124">
        <v>65</v>
      </c>
      <c r="I11124" t="str">
        <f>INDEX('DATA - Teams'!$C:$C,MATCH(C11124,'DATA - Teams'!$B:$B,0))</f>
        <v>MELONS</v>
      </c>
    </row>
    <row r="11125" spans="1:9" x14ac:dyDescent="0.2">
      <c r="A11125">
        <v>2019</v>
      </c>
      <c r="B11125">
        <v>20</v>
      </c>
      <c r="C11125" t="s">
        <v>427</v>
      </c>
      <c r="D11125" t="s">
        <v>236</v>
      </c>
      <c r="E11125" t="s">
        <v>35</v>
      </c>
      <c r="F11125" t="s">
        <v>41</v>
      </c>
      <c r="G11125">
        <v>101</v>
      </c>
      <c r="H11125">
        <v>83</v>
      </c>
      <c r="I11125" t="str">
        <f>INDEX('DATA - Teams'!$C:$C,MATCH(C11125,'DATA - Teams'!$B:$B,0))</f>
        <v>MELONS</v>
      </c>
    </row>
    <row r="11126" spans="1:9" x14ac:dyDescent="0.2">
      <c r="A11126">
        <v>2019</v>
      </c>
      <c r="B11126">
        <v>20</v>
      </c>
      <c r="C11126" t="s">
        <v>427</v>
      </c>
      <c r="D11126" t="s">
        <v>282</v>
      </c>
      <c r="E11126" t="s">
        <v>14</v>
      </c>
      <c r="F11126" t="s">
        <v>41</v>
      </c>
      <c r="G11126">
        <v>104</v>
      </c>
      <c r="H11126">
        <v>138</v>
      </c>
      <c r="I11126" t="str">
        <f>INDEX('DATA - Teams'!$C:$C,MATCH(C11126,'DATA - Teams'!$B:$B,0))</f>
        <v>MELONS</v>
      </c>
    </row>
    <row r="11127" spans="1:9" x14ac:dyDescent="0.2">
      <c r="A11127">
        <v>2019</v>
      </c>
      <c r="B11127">
        <v>20</v>
      </c>
      <c r="C11127" t="s">
        <v>427</v>
      </c>
      <c r="D11127" t="s">
        <v>76</v>
      </c>
      <c r="E11127" t="s">
        <v>14</v>
      </c>
      <c r="F11127" t="s">
        <v>38</v>
      </c>
      <c r="G11127">
        <v>74</v>
      </c>
      <c r="H11127">
        <v>112</v>
      </c>
      <c r="I11127" t="str">
        <f>INDEX('DATA - Teams'!$C:$C,MATCH(C11127,'DATA - Teams'!$B:$B,0))</f>
        <v>MELONS</v>
      </c>
    </row>
    <row r="11128" spans="1:9" x14ac:dyDescent="0.2">
      <c r="A11128">
        <v>2019</v>
      </c>
      <c r="B11128">
        <v>20</v>
      </c>
      <c r="C11128" t="s">
        <v>427</v>
      </c>
      <c r="D11128" t="s">
        <v>263</v>
      </c>
      <c r="E11128" t="s">
        <v>13</v>
      </c>
      <c r="F11128" t="s">
        <v>41</v>
      </c>
      <c r="G11128">
        <v>106</v>
      </c>
      <c r="H11128">
        <v>48</v>
      </c>
      <c r="I11128" t="str">
        <f>INDEX('DATA - Teams'!$C:$C,MATCH(C11128,'DATA - Teams'!$B:$B,0))</f>
        <v>MELONS</v>
      </c>
    </row>
    <row r="11129" spans="1:9" x14ac:dyDescent="0.2">
      <c r="A11129">
        <v>2019</v>
      </c>
      <c r="B11129">
        <v>20</v>
      </c>
      <c r="C11129" t="s">
        <v>427</v>
      </c>
      <c r="D11129" t="s">
        <v>401</v>
      </c>
      <c r="E11129" t="s">
        <v>13</v>
      </c>
      <c r="F11129" t="s">
        <v>43</v>
      </c>
      <c r="G11129">
        <v>90</v>
      </c>
      <c r="H11129">
        <v>94</v>
      </c>
      <c r="I11129" t="str">
        <f>INDEX('DATA - Teams'!$C:$C,MATCH(C11129,'DATA - Teams'!$B:$B,0))</f>
        <v>MELONS</v>
      </c>
    </row>
    <row r="11130" spans="1:9" x14ac:dyDescent="0.2">
      <c r="A11130">
        <v>2019</v>
      </c>
      <c r="B11130">
        <v>20</v>
      </c>
      <c r="C11130" t="s">
        <v>427</v>
      </c>
      <c r="D11130" t="s">
        <v>242</v>
      </c>
      <c r="E11130" t="s">
        <v>36</v>
      </c>
      <c r="F11130" t="s">
        <v>59</v>
      </c>
      <c r="G11130">
        <v>66</v>
      </c>
      <c r="H11130">
        <v>0</v>
      </c>
      <c r="I11130" t="str">
        <f>INDEX('DATA - Teams'!$C:$C,MATCH(C11130,'DATA - Teams'!$B:$B,0))</f>
        <v>MELONS</v>
      </c>
    </row>
    <row r="11131" spans="1:9" x14ac:dyDescent="0.2">
      <c r="A11131">
        <v>2019</v>
      </c>
      <c r="B11131">
        <v>20</v>
      </c>
      <c r="C11131" t="s">
        <v>427</v>
      </c>
      <c r="D11131" t="s">
        <v>443</v>
      </c>
      <c r="E11131" t="s">
        <v>18</v>
      </c>
      <c r="F11131" t="s">
        <v>59</v>
      </c>
      <c r="G11131">
        <v>83</v>
      </c>
      <c r="H11131">
        <v>89</v>
      </c>
      <c r="I11131" t="str">
        <f>INDEX('DATA - Teams'!$C:$C,MATCH(C11131,'DATA - Teams'!$B:$B,0))</f>
        <v>MELONS</v>
      </c>
    </row>
    <row r="11132" spans="1:9" x14ac:dyDescent="0.2">
      <c r="A11132">
        <v>2019</v>
      </c>
      <c r="B11132">
        <v>20</v>
      </c>
      <c r="C11132" t="s">
        <v>427</v>
      </c>
      <c r="D11132" t="s">
        <v>155</v>
      </c>
      <c r="E11132" t="s">
        <v>20</v>
      </c>
      <c r="F11132" t="s">
        <v>59</v>
      </c>
      <c r="G11132">
        <v>76</v>
      </c>
      <c r="H11132">
        <v>0</v>
      </c>
      <c r="I11132" t="str">
        <f>INDEX('DATA - Teams'!$C:$C,MATCH(C11132,'DATA - Teams'!$B:$B,0))</f>
        <v>MELONS</v>
      </c>
    </row>
    <row r="11133" spans="1:9" x14ac:dyDescent="0.2">
      <c r="A11133">
        <v>2019</v>
      </c>
      <c r="B11133">
        <v>20</v>
      </c>
      <c r="C11133" t="s">
        <v>427</v>
      </c>
      <c r="D11133" t="s">
        <v>341</v>
      </c>
      <c r="E11133" t="s">
        <v>24</v>
      </c>
      <c r="F11133" t="s">
        <v>59</v>
      </c>
      <c r="G11133">
        <v>82</v>
      </c>
      <c r="H11133">
        <v>78</v>
      </c>
      <c r="I11133" t="str">
        <f>INDEX('DATA - Teams'!$C:$C,MATCH(C11133,'DATA - Teams'!$B:$B,0))</f>
        <v>MELONS</v>
      </c>
    </row>
    <row r="11134" spans="1:9" x14ac:dyDescent="0.2">
      <c r="A11134">
        <v>2019</v>
      </c>
      <c r="B11134">
        <v>20</v>
      </c>
      <c r="C11134" t="s">
        <v>434</v>
      </c>
      <c r="D11134" t="s">
        <v>186</v>
      </c>
      <c r="E11134" t="s">
        <v>21</v>
      </c>
      <c r="F11134" t="s">
        <v>43</v>
      </c>
      <c r="G11134">
        <v>79</v>
      </c>
      <c r="H11134">
        <v>57</v>
      </c>
      <c r="I11134" t="str">
        <f>INDEX('DATA - Teams'!$C:$C,MATCH(C11134,'DATA - Teams'!$B:$B,0))</f>
        <v>CHIEF</v>
      </c>
    </row>
    <row r="11135" spans="1:9" x14ac:dyDescent="0.2">
      <c r="A11135">
        <v>2019</v>
      </c>
      <c r="B11135">
        <v>20</v>
      </c>
      <c r="C11135" t="s">
        <v>434</v>
      </c>
      <c r="D11135" t="s">
        <v>185</v>
      </c>
      <c r="E11135" t="s">
        <v>32</v>
      </c>
      <c r="F11135" t="s">
        <v>43</v>
      </c>
      <c r="G11135">
        <v>81</v>
      </c>
      <c r="H11135">
        <v>109</v>
      </c>
      <c r="I11135" t="str">
        <f>INDEX('DATA - Teams'!$C:$C,MATCH(C11135,'DATA - Teams'!$B:$B,0))</f>
        <v>CHIEF</v>
      </c>
    </row>
    <row r="11136" spans="1:9" x14ac:dyDescent="0.2">
      <c r="A11136">
        <v>2019</v>
      </c>
      <c r="B11136">
        <v>20</v>
      </c>
      <c r="C11136" t="s">
        <v>434</v>
      </c>
      <c r="D11136" t="s">
        <v>390</v>
      </c>
      <c r="E11136" t="s">
        <v>32</v>
      </c>
      <c r="F11136" t="s">
        <v>38</v>
      </c>
      <c r="G11136">
        <v>90</v>
      </c>
      <c r="H11136">
        <v>70</v>
      </c>
      <c r="I11136" t="str">
        <f>INDEX('DATA - Teams'!$C:$C,MATCH(C11136,'DATA - Teams'!$B:$B,0))</f>
        <v>CHIEF</v>
      </c>
    </row>
    <row r="11137" spans="1:9" x14ac:dyDescent="0.2">
      <c r="A11137">
        <v>2019</v>
      </c>
      <c r="B11137">
        <v>20</v>
      </c>
      <c r="C11137" t="s">
        <v>434</v>
      </c>
      <c r="D11137" t="s">
        <v>274</v>
      </c>
      <c r="E11137" t="s">
        <v>18</v>
      </c>
      <c r="F11137" t="s">
        <v>52</v>
      </c>
      <c r="G11137">
        <v>87</v>
      </c>
      <c r="H11137">
        <v>76</v>
      </c>
      <c r="I11137" t="str">
        <f>INDEX('DATA - Teams'!$C:$C,MATCH(C11137,'DATA - Teams'!$B:$B,0))</f>
        <v>CHIEF</v>
      </c>
    </row>
    <row r="11138" spans="1:9" x14ac:dyDescent="0.2">
      <c r="A11138">
        <v>2019</v>
      </c>
      <c r="B11138">
        <v>20</v>
      </c>
      <c r="C11138" t="s">
        <v>434</v>
      </c>
      <c r="D11138" t="s">
        <v>192</v>
      </c>
      <c r="E11138" t="s">
        <v>31</v>
      </c>
      <c r="F11138" t="s">
        <v>43</v>
      </c>
      <c r="G11138">
        <v>89</v>
      </c>
      <c r="H11138">
        <v>66</v>
      </c>
      <c r="I11138" t="str">
        <f>INDEX('DATA - Teams'!$C:$C,MATCH(C11138,'DATA - Teams'!$B:$B,0))</f>
        <v>CHIEF</v>
      </c>
    </row>
    <row r="11139" spans="1:9" x14ac:dyDescent="0.2">
      <c r="A11139">
        <v>2019</v>
      </c>
      <c r="B11139">
        <v>20</v>
      </c>
      <c r="C11139" t="s">
        <v>434</v>
      </c>
      <c r="D11139" t="s">
        <v>521</v>
      </c>
      <c r="E11139" t="s">
        <v>10</v>
      </c>
      <c r="F11139" t="s">
        <v>38</v>
      </c>
      <c r="G11139">
        <v>74</v>
      </c>
      <c r="H11139">
        <v>37</v>
      </c>
      <c r="I11139" t="str">
        <f>INDEX('DATA - Teams'!$C:$C,MATCH(C11139,'DATA - Teams'!$B:$B,0))</f>
        <v>CHIEF</v>
      </c>
    </row>
    <row r="11140" spans="1:9" x14ac:dyDescent="0.2">
      <c r="A11140">
        <v>2019</v>
      </c>
      <c r="B11140">
        <v>20</v>
      </c>
      <c r="C11140" t="s">
        <v>434</v>
      </c>
      <c r="D11140" t="s">
        <v>244</v>
      </c>
      <c r="E11140" t="s">
        <v>20</v>
      </c>
      <c r="F11140" t="s">
        <v>41</v>
      </c>
      <c r="G11140">
        <v>90</v>
      </c>
      <c r="H11140">
        <v>79</v>
      </c>
      <c r="I11140" t="str">
        <f>INDEX('DATA - Teams'!$C:$C,MATCH(C11140,'DATA - Teams'!$B:$B,0))</f>
        <v>CHIEF</v>
      </c>
    </row>
    <row r="11141" spans="1:9" x14ac:dyDescent="0.2">
      <c r="A11141">
        <v>2019</v>
      </c>
      <c r="B11141">
        <v>20</v>
      </c>
      <c r="C11141" t="s">
        <v>434</v>
      </c>
      <c r="D11141" t="s">
        <v>275</v>
      </c>
      <c r="E11141" t="s">
        <v>23</v>
      </c>
      <c r="F11141" t="s">
        <v>38</v>
      </c>
      <c r="G11141">
        <v>82</v>
      </c>
      <c r="H11141">
        <v>120</v>
      </c>
      <c r="I11141" t="str">
        <f>INDEX('DATA - Teams'!$C:$C,MATCH(C11141,'DATA - Teams'!$B:$B,0))</f>
        <v>CHIEF</v>
      </c>
    </row>
    <row r="11142" spans="1:9" x14ac:dyDescent="0.2">
      <c r="A11142">
        <v>2019</v>
      </c>
      <c r="B11142">
        <v>20</v>
      </c>
      <c r="C11142" t="s">
        <v>434</v>
      </c>
      <c r="D11142" t="s">
        <v>132</v>
      </c>
      <c r="E11142" t="s">
        <v>23</v>
      </c>
      <c r="F11142" t="s">
        <v>41</v>
      </c>
      <c r="G11142">
        <v>79</v>
      </c>
      <c r="H11142">
        <v>66</v>
      </c>
      <c r="I11142" t="str">
        <f>INDEX('DATA - Teams'!$C:$C,MATCH(C11142,'DATA - Teams'!$B:$B,0))</f>
        <v>CHIEF</v>
      </c>
    </row>
    <row r="11143" spans="1:9" x14ac:dyDescent="0.2">
      <c r="A11143">
        <v>2019</v>
      </c>
      <c r="B11143">
        <v>20</v>
      </c>
      <c r="C11143" t="s">
        <v>434</v>
      </c>
      <c r="D11143" t="s">
        <v>239</v>
      </c>
      <c r="E11143" t="s">
        <v>22</v>
      </c>
      <c r="F11143" t="s">
        <v>41</v>
      </c>
      <c r="G11143">
        <v>102</v>
      </c>
      <c r="H11143">
        <v>55</v>
      </c>
      <c r="I11143" t="str">
        <f>INDEX('DATA - Teams'!$C:$C,MATCH(C11143,'DATA - Teams'!$B:$B,0))</f>
        <v>CHIEF</v>
      </c>
    </row>
    <row r="11144" spans="1:9" x14ac:dyDescent="0.2">
      <c r="A11144">
        <v>2019</v>
      </c>
      <c r="B11144">
        <v>20</v>
      </c>
      <c r="C11144" t="s">
        <v>434</v>
      </c>
      <c r="D11144" t="s">
        <v>293</v>
      </c>
      <c r="E11144" t="s">
        <v>22</v>
      </c>
      <c r="F11144" t="s">
        <v>41</v>
      </c>
      <c r="G11144">
        <v>57</v>
      </c>
      <c r="H11144">
        <v>63</v>
      </c>
      <c r="I11144" t="str">
        <f>INDEX('DATA - Teams'!$C:$C,MATCH(C11144,'DATA - Teams'!$B:$B,0))</f>
        <v>CHIEF</v>
      </c>
    </row>
    <row r="11145" spans="1:9" x14ac:dyDescent="0.2">
      <c r="A11145">
        <v>2019</v>
      </c>
      <c r="B11145">
        <v>20</v>
      </c>
      <c r="C11145" t="s">
        <v>434</v>
      </c>
      <c r="D11145" t="s">
        <v>124</v>
      </c>
      <c r="E11145" t="s">
        <v>24</v>
      </c>
      <c r="F11145" t="s">
        <v>41</v>
      </c>
      <c r="G11145">
        <v>111</v>
      </c>
      <c r="H11145">
        <v>144</v>
      </c>
      <c r="I11145" t="str">
        <f>INDEX('DATA - Teams'!$C:$C,MATCH(C11145,'DATA - Teams'!$B:$B,0))</f>
        <v>CHIEF</v>
      </c>
    </row>
    <row r="11146" spans="1:9" x14ac:dyDescent="0.2">
      <c r="A11146">
        <v>2019</v>
      </c>
      <c r="B11146">
        <v>20</v>
      </c>
      <c r="C11146" t="s">
        <v>434</v>
      </c>
      <c r="D11146" t="s">
        <v>253</v>
      </c>
      <c r="E11146" t="s">
        <v>27</v>
      </c>
      <c r="F11146" t="s">
        <v>41</v>
      </c>
      <c r="G11146">
        <v>93</v>
      </c>
      <c r="H11146">
        <v>94</v>
      </c>
      <c r="I11146" t="str">
        <f>INDEX('DATA - Teams'!$C:$C,MATCH(C11146,'DATA - Teams'!$B:$B,0))</f>
        <v>CHIEF</v>
      </c>
    </row>
    <row r="11147" spans="1:9" x14ac:dyDescent="0.2">
      <c r="A11147">
        <v>2019</v>
      </c>
      <c r="B11147">
        <v>20</v>
      </c>
      <c r="C11147" t="s">
        <v>434</v>
      </c>
      <c r="D11147" t="s">
        <v>301</v>
      </c>
      <c r="E11147" t="s">
        <v>27</v>
      </c>
      <c r="F11147" t="s">
        <v>41</v>
      </c>
      <c r="G11147">
        <v>100</v>
      </c>
      <c r="H11147">
        <v>78</v>
      </c>
      <c r="I11147" t="str">
        <f>INDEX('DATA - Teams'!$C:$C,MATCH(C11147,'DATA - Teams'!$B:$B,0))</f>
        <v>CHIEF</v>
      </c>
    </row>
    <row r="11148" spans="1:9" x14ac:dyDescent="0.2">
      <c r="A11148">
        <v>2019</v>
      </c>
      <c r="B11148">
        <v>20</v>
      </c>
      <c r="C11148" t="s">
        <v>434</v>
      </c>
      <c r="D11148" t="s">
        <v>383</v>
      </c>
      <c r="E11148" t="s">
        <v>27</v>
      </c>
      <c r="F11148" t="s">
        <v>38</v>
      </c>
      <c r="G11148">
        <v>72</v>
      </c>
      <c r="H11148">
        <v>108</v>
      </c>
      <c r="I11148" t="str">
        <f>INDEX('DATA - Teams'!$C:$C,MATCH(C11148,'DATA - Teams'!$B:$B,0))</f>
        <v>CHIEF</v>
      </c>
    </row>
    <row r="11149" spans="1:9" x14ac:dyDescent="0.2">
      <c r="A11149">
        <v>2019</v>
      </c>
      <c r="B11149">
        <v>20</v>
      </c>
      <c r="C11149" t="s">
        <v>434</v>
      </c>
      <c r="D11149" t="s">
        <v>1621</v>
      </c>
      <c r="E11149" t="s">
        <v>27</v>
      </c>
      <c r="F11149" t="s">
        <v>38</v>
      </c>
      <c r="G11149">
        <v>72</v>
      </c>
      <c r="H11149">
        <v>48</v>
      </c>
      <c r="I11149" t="str">
        <f>INDEX('DATA - Teams'!$C:$C,MATCH(C11149,'DATA - Teams'!$B:$B,0))</f>
        <v>CHIEF</v>
      </c>
    </row>
    <row r="11150" spans="1:9" x14ac:dyDescent="0.2">
      <c r="A11150">
        <v>2019</v>
      </c>
      <c r="B11150">
        <v>20</v>
      </c>
      <c r="C11150" t="s">
        <v>434</v>
      </c>
      <c r="D11150" t="s">
        <v>98</v>
      </c>
      <c r="E11150" t="s">
        <v>14</v>
      </c>
      <c r="F11150" t="s">
        <v>43</v>
      </c>
      <c r="G11150">
        <v>88</v>
      </c>
      <c r="H11150">
        <v>88</v>
      </c>
      <c r="I11150" t="str">
        <f>INDEX('DATA - Teams'!$C:$C,MATCH(C11150,'DATA - Teams'!$B:$B,0))</f>
        <v>CHIEF</v>
      </c>
    </row>
    <row r="11151" spans="1:9" x14ac:dyDescent="0.2">
      <c r="A11151">
        <v>2019</v>
      </c>
      <c r="B11151">
        <v>20</v>
      </c>
      <c r="C11151" t="s">
        <v>434</v>
      </c>
      <c r="D11151" t="s">
        <v>284</v>
      </c>
      <c r="E11151" t="s">
        <v>13</v>
      </c>
      <c r="F11151" t="s">
        <v>43</v>
      </c>
      <c r="G11151">
        <v>87</v>
      </c>
      <c r="H11151">
        <v>116</v>
      </c>
      <c r="I11151" t="str">
        <f>INDEX('DATA - Teams'!$C:$C,MATCH(C11151,'DATA - Teams'!$B:$B,0))</f>
        <v>CHIEF</v>
      </c>
    </row>
    <row r="11152" spans="1:9" x14ac:dyDescent="0.2">
      <c r="A11152">
        <v>2019</v>
      </c>
      <c r="B11152">
        <v>20</v>
      </c>
      <c r="C11152" t="s">
        <v>434</v>
      </c>
      <c r="D11152" t="s">
        <v>230</v>
      </c>
      <c r="E11152" t="s">
        <v>36</v>
      </c>
      <c r="F11152" t="s">
        <v>59</v>
      </c>
      <c r="G11152">
        <v>69</v>
      </c>
      <c r="H11152">
        <v>93</v>
      </c>
      <c r="I11152" t="str">
        <f>INDEX('DATA - Teams'!$C:$C,MATCH(C11152,'DATA - Teams'!$B:$B,0))</f>
        <v>CHIEF</v>
      </c>
    </row>
    <row r="11153" spans="1:9" x14ac:dyDescent="0.2">
      <c r="A11153">
        <v>2019</v>
      </c>
      <c r="B11153">
        <v>20</v>
      </c>
      <c r="C11153" t="s">
        <v>434</v>
      </c>
      <c r="D11153" t="s">
        <v>352</v>
      </c>
      <c r="E11153" t="s">
        <v>18</v>
      </c>
      <c r="F11153" t="s">
        <v>59</v>
      </c>
      <c r="G11153">
        <v>75</v>
      </c>
      <c r="H11153">
        <v>75</v>
      </c>
      <c r="I11153" t="str">
        <f>INDEX('DATA - Teams'!$C:$C,MATCH(C11153,'DATA - Teams'!$B:$B,0))</f>
        <v>CHIEF</v>
      </c>
    </row>
    <row r="11154" spans="1:9" x14ac:dyDescent="0.2">
      <c r="A11154">
        <v>2019</v>
      </c>
      <c r="B11154">
        <v>20</v>
      </c>
      <c r="C11154" t="s">
        <v>434</v>
      </c>
      <c r="D11154" t="s">
        <v>1616</v>
      </c>
      <c r="E11154" t="s">
        <v>14</v>
      </c>
      <c r="F11154" t="s">
        <v>59</v>
      </c>
      <c r="G11154">
        <v>65</v>
      </c>
      <c r="H11154">
        <v>36</v>
      </c>
      <c r="I11154" t="str">
        <f>INDEX('DATA - Teams'!$C:$C,MATCH(C11154,'DATA - Teams'!$B:$B,0))</f>
        <v>CHIEF</v>
      </c>
    </row>
    <row r="11155" spans="1:9" x14ac:dyDescent="0.2">
      <c r="A11155">
        <v>2019</v>
      </c>
      <c r="B11155">
        <v>20</v>
      </c>
      <c r="C11155" t="s">
        <v>434</v>
      </c>
      <c r="D11155" t="s">
        <v>398</v>
      </c>
      <c r="E11155" t="s">
        <v>28</v>
      </c>
      <c r="F11155" t="s">
        <v>59</v>
      </c>
      <c r="G11155">
        <v>104</v>
      </c>
      <c r="H11155">
        <v>0</v>
      </c>
      <c r="I11155" t="str">
        <f>INDEX('DATA - Teams'!$C:$C,MATCH(C11155,'DATA - Teams'!$B:$B,0))</f>
        <v>CHIEF</v>
      </c>
    </row>
    <row r="11156" spans="1:9" x14ac:dyDescent="0.2">
      <c r="A11156">
        <v>2019</v>
      </c>
      <c r="B11156">
        <v>20</v>
      </c>
      <c r="C11156" t="s">
        <v>430</v>
      </c>
      <c r="D11156" t="s">
        <v>314</v>
      </c>
      <c r="E11156" t="s">
        <v>32</v>
      </c>
      <c r="F11156" t="s">
        <v>41</v>
      </c>
      <c r="G11156">
        <v>86</v>
      </c>
      <c r="H11156">
        <v>106</v>
      </c>
      <c r="I11156" t="str">
        <f>INDEX('DATA - Teams'!$C:$C,MATCH(C11156,'DATA - Teams'!$B:$B,0))</f>
        <v>RICHO</v>
      </c>
    </row>
    <row r="11157" spans="1:9" x14ac:dyDescent="0.2">
      <c r="A11157">
        <v>2019</v>
      </c>
      <c r="B11157">
        <v>20</v>
      </c>
      <c r="C11157" t="s">
        <v>430</v>
      </c>
      <c r="D11157" t="s">
        <v>229</v>
      </c>
      <c r="E11157" t="s">
        <v>33</v>
      </c>
      <c r="F11157" t="s">
        <v>43</v>
      </c>
      <c r="G11157">
        <v>80</v>
      </c>
      <c r="H11157">
        <v>86</v>
      </c>
      <c r="I11157" t="str">
        <f>INDEX('DATA - Teams'!$C:$C,MATCH(C11157,'DATA - Teams'!$B:$B,0))</f>
        <v>RICHO</v>
      </c>
    </row>
    <row r="11158" spans="1:9" x14ac:dyDescent="0.2">
      <c r="A11158">
        <v>2019</v>
      </c>
      <c r="B11158">
        <v>20</v>
      </c>
      <c r="C11158" t="s">
        <v>430</v>
      </c>
      <c r="D11158" t="s">
        <v>273</v>
      </c>
      <c r="E11158" t="s">
        <v>17</v>
      </c>
      <c r="F11158" t="s">
        <v>41</v>
      </c>
      <c r="G11158">
        <v>78</v>
      </c>
      <c r="H11158">
        <v>69</v>
      </c>
      <c r="I11158" t="str">
        <f>INDEX('DATA - Teams'!$C:$C,MATCH(C11158,'DATA - Teams'!$B:$B,0))</f>
        <v>RICHO</v>
      </c>
    </row>
    <row r="11159" spans="1:9" x14ac:dyDescent="0.2">
      <c r="A11159">
        <v>2019</v>
      </c>
      <c r="B11159">
        <v>20</v>
      </c>
      <c r="C11159" t="s">
        <v>430</v>
      </c>
      <c r="D11159" t="s">
        <v>294</v>
      </c>
      <c r="E11159" t="s">
        <v>16</v>
      </c>
      <c r="F11159" t="s">
        <v>38</v>
      </c>
      <c r="G11159">
        <v>78</v>
      </c>
      <c r="H11159">
        <v>111</v>
      </c>
      <c r="I11159" t="str">
        <f>INDEX('DATA - Teams'!$C:$C,MATCH(C11159,'DATA - Teams'!$B:$B,0))</f>
        <v>RICHO</v>
      </c>
    </row>
    <row r="11160" spans="1:9" x14ac:dyDescent="0.2">
      <c r="A11160">
        <v>2019</v>
      </c>
      <c r="B11160">
        <v>20</v>
      </c>
      <c r="C11160" t="s">
        <v>430</v>
      </c>
      <c r="D11160" t="s">
        <v>119</v>
      </c>
      <c r="E11160" t="s">
        <v>18</v>
      </c>
      <c r="F11160" t="s">
        <v>41</v>
      </c>
      <c r="G11160">
        <v>86</v>
      </c>
      <c r="H11160">
        <v>61</v>
      </c>
      <c r="I11160" t="str">
        <f>INDEX('DATA - Teams'!$C:$C,MATCH(C11160,'DATA - Teams'!$B:$B,0))</f>
        <v>RICHO</v>
      </c>
    </row>
    <row r="11161" spans="1:9" x14ac:dyDescent="0.2">
      <c r="A11161">
        <v>2019</v>
      </c>
      <c r="B11161">
        <v>20</v>
      </c>
      <c r="C11161" t="s">
        <v>430</v>
      </c>
      <c r="D11161" t="s">
        <v>99</v>
      </c>
      <c r="E11161" t="s">
        <v>18</v>
      </c>
      <c r="F11161" t="s">
        <v>43</v>
      </c>
      <c r="G11161">
        <v>92</v>
      </c>
      <c r="H11161">
        <v>71</v>
      </c>
      <c r="I11161" t="str">
        <f>INDEX('DATA - Teams'!$C:$C,MATCH(C11161,'DATA - Teams'!$B:$B,0))</f>
        <v>RICHO</v>
      </c>
    </row>
    <row r="11162" spans="1:9" x14ac:dyDescent="0.2">
      <c r="A11162">
        <v>2019</v>
      </c>
      <c r="B11162">
        <v>20</v>
      </c>
      <c r="C11162" t="s">
        <v>430</v>
      </c>
      <c r="D11162" t="s">
        <v>86</v>
      </c>
      <c r="E11162" t="s">
        <v>10</v>
      </c>
      <c r="F11162" t="s">
        <v>43</v>
      </c>
      <c r="G11162">
        <v>57</v>
      </c>
      <c r="H11162">
        <v>37</v>
      </c>
      <c r="I11162" t="str">
        <f>INDEX('DATA - Teams'!$C:$C,MATCH(C11162,'DATA - Teams'!$B:$B,0))</f>
        <v>RICHO</v>
      </c>
    </row>
    <row r="11163" spans="1:9" x14ac:dyDescent="0.2">
      <c r="A11163">
        <v>2019</v>
      </c>
      <c r="B11163">
        <v>20</v>
      </c>
      <c r="C11163" t="s">
        <v>430</v>
      </c>
      <c r="D11163" t="s">
        <v>319</v>
      </c>
      <c r="E11163" t="s">
        <v>20</v>
      </c>
      <c r="F11163" t="s">
        <v>43</v>
      </c>
      <c r="G11163">
        <v>97</v>
      </c>
      <c r="H11163">
        <v>96</v>
      </c>
      <c r="I11163" t="str">
        <f>INDEX('DATA - Teams'!$C:$C,MATCH(C11163,'DATA - Teams'!$B:$B,0))</f>
        <v>RICHO</v>
      </c>
    </row>
    <row r="11164" spans="1:9" x14ac:dyDescent="0.2">
      <c r="A11164">
        <v>2019</v>
      </c>
      <c r="B11164">
        <v>20</v>
      </c>
      <c r="C11164" t="s">
        <v>430</v>
      </c>
      <c r="D11164" t="s">
        <v>162</v>
      </c>
      <c r="E11164" t="s">
        <v>20</v>
      </c>
      <c r="F11164" t="s">
        <v>38</v>
      </c>
      <c r="G11164">
        <v>109</v>
      </c>
      <c r="H11164">
        <v>57</v>
      </c>
      <c r="I11164" t="str">
        <f>INDEX('DATA - Teams'!$C:$C,MATCH(C11164,'DATA - Teams'!$B:$B,0))</f>
        <v>RICHO</v>
      </c>
    </row>
    <row r="11165" spans="1:9" x14ac:dyDescent="0.2">
      <c r="A11165">
        <v>2019</v>
      </c>
      <c r="B11165">
        <v>20</v>
      </c>
      <c r="C11165" t="s">
        <v>430</v>
      </c>
      <c r="D11165" t="s">
        <v>299</v>
      </c>
      <c r="E11165" t="s">
        <v>22</v>
      </c>
      <c r="F11165" t="s">
        <v>41</v>
      </c>
      <c r="G11165">
        <v>127</v>
      </c>
      <c r="H11165">
        <v>166</v>
      </c>
      <c r="I11165" t="str">
        <f>INDEX('DATA - Teams'!$C:$C,MATCH(C11165,'DATA - Teams'!$B:$B,0))</f>
        <v>RICHO</v>
      </c>
    </row>
    <row r="11166" spans="1:9" x14ac:dyDescent="0.2">
      <c r="A11166">
        <v>2019</v>
      </c>
      <c r="B11166">
        <v>20</v>
      </c>
      <c r="C11166" t="s">
        <v>430</v>
      </c>
      <c r="D11166" t="s">
        <v>1618</v>
      </c>
      <c r="E11166" t="s">
        <v>35</v>
      </c>
      <c r="F11166" t="s">
        <v>43</v>
      </c>
      <c r="G11166">
        <v>79</v>
      </c>
      <c r="H11166">
        <v>67</v>
      </c>
      <c r="I11166" t="str">
        <f>INDEX('DATA - Teams'!$C:$C,MATCH(C11166,'DATA - Teams'!$B:$B,0))</f>
        <v>RICHO</v>
      </c>
    </row>
    <row r="11167" spans="1:9" x14ac:dyDescent="0.2">
      <c r="A11167">
        <v>2019</v>
      </c>
      <c r="B11167">
        <v>20</v>
      </c>
      <c r="C11167" t="s">
        <v>430</v>
      </c>
      <c r="D11167" t="s">
        <v>385</v>
      </c>
      <c r="E11167" t="s">
        <v>35</v>
      </c>
      <c r="F11167" t="s">
        <v>38</v>
      </c>
      <c r="G11167">
        <v>91</v>
      </c>
      <c r="H11167">
        <v>72</v>
      </c>
      <c r="I11167" t="str">
        <f>INDEX('DATA - Teams'!$C:$C,MATCH(C11167,'DATA - Teams'!$B:$B,0))</f>
        <v>RICHO</v>
      </c>
    </row>
    <row r="11168" spans="1:9" x14ac:dyDescent="0.2">
      <c r="A11168">
        <v>2019</v>
      </c>
      <c r="B11168">
        <v>20</v>
      </c>
      <c r="C11168" t="s">
        <v>430</v>
      </c>
      <c r="D11168" t="s">
        <v>167</v>
      </c>
      <c r="E11168" t="s">
        <v>14</v>
      </c>
      <c r="F11168" t="s">
        <v>41</v>
      </c>
      <c r="G11168">
        <v>115</v>
      </c>
      <c r="H11168">
        <v>131</v>
      </c>
      <c r="I11168" t="str">
        <f>INDEX('DATA - Teams'!$C:$C,MATCH(C11168,'DATA - Teams'!$B:$B,0))</f>
        <v>RICHO</v>
      </c>
    </row>
    <row r="11169" spans="1:9" x14ac:dyDescent="0.2">
      <c r="A11169">
        <v>2019</v>
      </c>
      <c r="B11169">
        <v>20</v>
      </c>
      <c r="C11169" t="s">
        <v>430</v>
      </c>
      <c r="D11169" t="s">
        <v>1065</v>
      </c>
      <c r="E11169" t="s">
        <v>28</v>
      </c>
      <c r="F11169" t="s">
        <v>52</v>
      </c>
      <c r="G11169">
        <v>95</v>
      </c>
      <c r="H11169">
        <v>72</v>
      </c>
      <c r="I11169" t="str">
        <f>INDEX('DATA - Teams'!$C:$C,MATCH(C11169,'DATA - Teams'!$B:$B,0))</f>
        <v>RICHO</v>
      </c>
    </row>
    <row r="11170" spans="1:9" x14ac:dyDescent="0.2">
      <c r="A11170">
        <v>2019</v>
      </c>
      <c r="B11170">
        <v>20</v>
      </c>
      <c r="C11170" t="s">
        <v>430</v>
      </c>
      <c r="D11170" t="s">
        <v>249</v>
      </c>
      <c r="E11170" t="s">
        <v>13</v>
      </c>
      <c r="F11170" t="s">
        <v>41</v>
      </c>
      <c r="G11170">
        <v>102</v>
      </c>
      <c r="H11170">
        <v>96</v>
      </c>
      <c r="I11170" t="str">
        <f>INDEX('DATA - Teams'!$C:$C,MATCH(C11170,'DATA - Teams'!$B:$B,0))</f>
        <v>RICHO</v>
      </c>
    </row>
    <row r="11171" spans="1:9" x14ac:dyDescent="0.2">
      <c r="A11171">
        <v>2019</v>
      </c>
      <c r="B11171">
        <v>20</v>
      </c>
      <c r="C11171" t="s">
        <v>430</v>
      </c>
      <c r="D11171" t="s">
        <v>105</v>
      </c>
      <c r="E11171" t="s">
        <v>13</v>
      </c>
      <c r="F11171" t="s">
        <v>41</v>
      </c>
      <c r="G11171">
        <v>94</v>
      </c>
      <c r="H11171">
        <v>91</v>
      </c>
      <c r="I11171" t="str">
        <f>INDEX('DATA - Teams'!$C:$C,MATCH(C11171,'DATA - Teams'!$B:$B,0))</f>
        <v>RICHO</v>
      </c>
    </row>
    <row r="11172" spans="1:9" x14ac:dyDescent="0.2">
      <c r="A11172">
        <v>2019</v>
      </c>
      <c r="B11172">
        <v>20</v>
      </c>
      <c r="C11172" t="s">
        <v>430</v>
      </c>
      <c r="D11172" t="s">
        <v>415</v>
      </c>
      <c r="E11172" t="s">
        <v>13</v>
      </c>
      <c r="F11172" t="s">
        <v>38</v>
      </c>
      <c r="G11172">
        <v>104</v>
      </c>
      <c r="H11172">
        <v>83</v>
      </c>
      <c r="I11172" t="str">
        <f>INDEX('DATA - Teams'!$C:$C,MATCH(C11172,'DATA - Teams'!$B:$B,0))</f>
        <v>RICHO</v>
      </c>
    </row>
    <row r="11173" spans="1:9" x14ac:dyDescent="0.2">
      <c r="A11173">
        <v>2019</v>
      </c>
      <c r="B11173">
        <v>20</v>
      </c>
      <c r="C11173" t="s">
        <v>430</v>
      </c>
      <c r="D11173" t="s">
        <v>1064</v>
      </c>
      <c r="E11173" t="s">
        <v>13</v>
      </c>
      <c r="F11173" t="s">
        <v>38</v>
      </c>
      <c r="G11173">
        <v>50</v>
      </c>
      <c r="H11173">
        <v>36</v>
      </c>
      <c r="I11173" t="str">
        <f>INDEX('DATA - Teams'!$C:$C,MATCH(C11173,'DATA - Teams'!$B:$B,0))</f>
        <v>RICHO</v>
      </c>
    </row>
    <row r="11174" spans="1:9" x14ac:dyDescent="0.2">
      <c r="A11174">
        <v>2019</v>
      </c>
      <c r="B11174">
        <v>20</v>
      </c>
      <c r="C11174" t="s">
        <v>430</v>
      </c>
      <c r="D11174" t="s">
        <v>252</v>
      </c>
      <c r="E11174" t="s">
        <v>33</v>
      </c>
      <c r="F11174" t="s">
        <v>59</v>
      </c>
      <c r="G11174">
        <v>88</v>
      </c>
      <c r="H11174">
        <v>0</v>
      </c>
      <c r="I11174" t="str">
        <f>INDEX('DATA - Teams'!$C:$C,MATCH(C11174,'DATA - Teams'!$B:$B,0))</f>
        <v>RICHO</v>
      </c>
    </row>
    <row r="11175" spans="1:9" x14ac:dyDescent="0.2">
      <c r="A11175">
        <v>2019</v>
      </c>
      <c r="B11175">
        <v>20</v>
      </c>
      <c r="C11175" t="s">
        <v>430</v>
      </c>
      <c r="D11175" t="s">
        <v>368</v>
      </c>
      <c r="E11175" t="s">
        <v>31</v>
      </c>
      <c r="F11175" t="s">
        <v>59</v>
      </c>
      <c r="G11175">
        <v>74</v>
      </c>
      <c r="H11175">
        <v>62</v>
      </c>
      <c r="I11175" t="str">
        <f>INDEX('DATA - Teams'!$C:$C,MATCH(C11175,'DATA - Teams'!$B:$B,0))</f>
        <v>RICHO</v>
      </c>
    </row>
    <row r="11176" spans="1:9" x14ac:dyDescent="0.2">
      <c r="A11176">
        <v>2019</v>
      </c>
      <c r="B11176">
        <v>20</v>
      </c>
      <c r="C11176" t="s">
        <v>430</v>
      </c>
      <c r="D11176" t="s">
        <v>221</v>
      </c>
      <c r="E11176" t="s">
        <v>31</v>
      </c>
      <c r="F11176" t="s">
        <v>59</v>
      </c>
      <c r="G11176">
        <v>109</v>
      </c>
      <c r="H11176">
        <v>65</v>
      </c>
      <c r="I11176" t="str">
        <f>INDEX('DATA - Teams'!$C:$C,MATCH(C11176,'DATA - Teams'!$B:$B,0))</f>
        <v>RICHO</v>
      </c>
    </row>
    <row r="11177" spans="1:9" x14ac:dyDescent="0.2">
      <c r="A11177">
        <v>2019</v>
      </c>
      <c r="B11177">
        <v>20</v>
      </c>
      <c r="C11177" t="s">
        <v>430</v>
      </c>
      <c r="D11177" t="s">
        <v>103</v>
      </c>
      <c r="E11177" t="s">
        <v>24</v>
      </c>
      <c r="F11177" t="s">
        <v>59</v>
      </c>
      <c r="G11177">
        <v>88</v>
      </c>
      <c r="H11177">
        <v>0</v>
      </c>
      <c r="I11177" t="str">
        <f>INDEX('DATA - Teams'!$C:$C,MATCH(C11177,'DATA - Teams'!$B:$B,0))</f>
        <v>RICHO</v>
      </c>
    </row>
    <row r="11178" spans="1:9" x14ac:dyDescent="0.2">
      <c r="A11178">
        <v>2019</v>
      </c>
      <c r="B11178">
        <v>21</v>
      </c>
      <c r="C11178" t="s">
        <v>426</v>
      </c>
      <c r="D11178" t="s">
        <v>316</v>
      </c>
      <c r="E11178" t="s">
        <v>17</v>
      </c>
      <c r="F11178" t="s">
        <v>38</v>
      </c>
      <c r="G11178">
        <v>76</v>
      </c>
      <c r="H11178">
        <v>85</v>
      </c>
      <c r="I11178" t="str">
        <f>INDEX('DATA - Teams'!$C:$C,MATCH(C11178,'DATA - Teams'!$B:$B,0))</f>
        <v>PMAC</v>
      </c>
    </row>
    <row r="11179" spans="1:9" x14ac:dyDescent="0.2">
      <c r="A11179">
        <v>2019</v>
      </c>
      <c r="B11179">
        <v>21</v>
      </c>
      <c r="C11179" t="s">
        <v>426</v>
      </c>
      <c r="D11179" t="s">
        <v>80</v>
      </c>
      <c r="E11179" t="s">
        <v>17</v>
      </c>
      <c r="F11179" t="s">
        <v>41</v>
      </c>
      <c r="G11179">
        <v>94</v>
      </c>
      <c r="H11179">
        <v>93</v>
      </c>
      <c r="I11179" t="str">
        <f>INDEX('DATA - Teams'!$C:$C,MATCH(C11179,'DATA - Teams'!$B:$B,0))</f>
        <v>PMAC</v>
      </c>
    </row>
    <row r="11180" spans="1:9" x14ac:dyDescent="0.2">
      <c r="A11180">
        <v>2019</v>
      </c>
      <c r="B11180">
        <v>21</v>
      </c>
      <c r="C11180" t="s">
        <v>426</v>
      </c>
      <c r="D11180" t="s">
        <v>161</v>
      </c>
      <c r="E11180" t="s">
        <v>36</v>
      </c>
      <c r="F11180" t="s">
        <v>43</v>
      </c>
      <c r="G11180">
        <v>100</v>
      </c>
      <c r="H11180">
        <v>85</v>
      </c>
      <c r="I11180" t="str">
        <f>INDEX('DATA - Teams'!$C:$C,MATCH(C11180,'DATA - Teams'!$B:$B,0))</f>
        <v>PMAC</v>
      </c>
    </row>
    <row r="11181" spans="1:9" x14ac:dyDescent="0.2">
      <c r="A11181">
        <v>2019</v>
      </c>
      <c r="B11181">
        <v>21</v>
      </c>
      <c r="C11181" t="s">
        <v>426</v>
      </c>
      <c r="D11181" t="s">
        <v>241</v>
      </c>
      <c r="E11181" t="s">
        <v>27</v>
      </c>
      <c r="F11181" t="s">
        <v>41</v>
      </c>
      <c r="G11181">
        <v>93</v>
      </c>
      <c r="H11181">
        <v>77</v>
      </c>
      <c r="I11181" t="str">
        <f>INDEX('DATA - Teams'!$C:$C,MATCH(C11181,'DATA - Teams'!$B:$B,0))</f>
        <v>PMAC</v>
      </c>
    </row>
    <row r="11182" spans="1:9" x14ac:dyDescent="0.2">
      <c r="A11182">
        <v>2019</v>
      </c>
      <c r="B11182">
        <v>21</v>
      </c>
      <c r="C11182" t="s">
        <v>426</v>
      </c>
      <c r="D11182" t="s">
        <v>247</v>
      </c>
      <c r="E11182" t="s">
        <v>35</v>
      </c>
      <c r="F11182" t="s">
        <v>41</v>
      </c>
      <c r="G11182">
        <v>73</v>
      </c>
      <c r="H11182">
        <v>95</v>
      </c>
      <c r="I11182" t="str">
        <f>INDEX('DATA - Teams'!$C:$C,MATCH(C11182,'DATA - Teams'!$B:$B,0))</f>
        <v>PMAC</v>
      </c>
    </row>
    <row r="11183" spans="1:9" x14ac:dyDescent="0.2">
      <c r="A11183">
        <v>2019</v>
      </c>
      <c r="B11183">
        <v>21</v>
      </c>
      <c r="C11183" t="s">
        <v>426</v>
      </c>
      <c r="D11183" t="s">
        <v>414</v>
      </c>
      <c r="E11183" t="s">
        <v>20</v>
      </c>
      <c r="F11183" t="s">
        <v>38</v>
      </c>
      <c r="G11183">
        <v>77</v>
      </c>
      <c r="H11183">
        <v>76</v>
      </c>
      <c r="I11183" t="str">
        <f>INDEX('DATA - Teams'!$C:$C,MATCH(C11183,'DATA - Teams'!$B:$B,0))</f>
        <v>PMAC</v>
      </c>
    </row>
    <row r="11184" spans="1:9" x14ac:dyDescent="0.2">
      <c r="A11184">
        <v>2019</v>
      </c>
      <c r="B11184">
        <v>21</v>
      </c>
      <c r="C11184" t="s">
        <v>426</v>
      </c>
      <c r="D11184" t="s">
        <v>156</v>
      </c>
      <c r="E11184" t="s">
        <v>33</v>
      </c>
      <c r="F11184" t="s">
        <v>41</v>
      </c>
      <c r="G11184">
        <v>91</v>
      </c>
      <c r="H11184">
        <v>101</v>
      </c>
      <c r="I11184" t="str">
        <f>INDEX('DATA - Teams'!$C:$C,MATCH(C11184,'DATA - Teams'!$B:$B,0))</f>
        <v>PMAC</v>
      </c>
    </row>
    <row r="11185" spans="1:9" x14ac:dyDescent="0.2">
      <c r="A11185">
        <v>2019</v>
      </c>
      <c r="B11185">
        <v>21</v>
      </c>
      <c r="C11185" t="s">
        <v>426</v>
      </c>
      <c r="D11185" t="s">
        <v>75</v>
      </c>
      <c r="E11185" t="s">
        <v>33</v>
      </c>
      <c r="F11185" t="s">
        <v>43</v>
      </c>
      <c r="G11185">
        <v>84</v>
      </c>
      <c r="H11185">
        <v>62</v>
      </c>
      <c r="I11185" t="str">
        <f>INDEX('DATA - Teams'!$C:$C,MATCH(C11185,'DATA - Teams'!$B:$B,0))</f>
        <v>PMAC</v>
      </c>
    </row>
    <row r="11186" spans="1:9" x14ac:dyDescent="0.2">
      <c r="A11186">
        <v>2019</v>
      </c>
      <c r="B11186">
        <v>21</v>
      </c>
      <c r="C11186" t="s">
        <v>426</v>
      </c>
      <c r="D11186" t="s">
        <v>164</v>
      </c>
      <c r="E11186" t="s">
        <v>16</v>
      </c>
      <c r="F11186" t="s">
        <v>41</v>
      </c>
      <c r="G11186">
        <v>80</v>
      </c>
      <c r="H11186">
        <v>93</v>
      </c>
      <c r="I11186" t="str">
        <f>INDEX('DATA - Teams'!$C:$C,MATCH(C11186,'DATA - Teams'!$B:$B,0))</f>
        <v>PMAC</v>
      </c>
    </row>
    <row r="11187" spans="1:9" x14ac:dyDescent="0.2">
      <c r="A11187">
        <v>2019</v>
      </c>
      <c r="B11187">
        <v>21</v>
      </c>
      <c r="C11187" t="s">
        <v>426</v>
      </c>
      <c r="D11187" t="s">
        <v>165</v>
      </c>
      <c r="E11187" t="s">
        <v>10</v>
      </c>
      <c r="F11187" t="s">
        <v>41</v>
      </c>
      <c r="G11187">
        <v>85</v>
      </c>
      <c r="H11187">
        <v>54</v>
      </c>
      <c r="I11187" t="str">
        <f>INDEX('DATA - Teams'!$C:$C,MATCH(C11187,'DATA - Teams'!$B:$B,0))</f>
        <v>PMAC</v>
      </c>
    </row>
    <row r="11188" spans="1:9" x14ac:dyDescent="0.2">
      <c r="A11188">
        <v>2019</v>
      </c>
      <c r="B11188">
        <v>21</v>
      </c>
      <c r="C11188" t="s">
        <v>426</v>
      </c>
      <c r="D11188" t="s">
        <v>260</v>
      </c>
      <c r="E11188" t="s">
        <v>24</v>
      </c>
      <c r="F11188" t="s">
        <v>38</v>
      </c>
      <c r="G11188">
        <v>107</v>
      </c>
      <c r="H11188">
        <v>56</v>
      </c>
      <c r="I11188" t="str">
        <f>INDEX('DATA - Teams'!$C:$C,MATCH(C11188,'DATA - Teams'!$B:$B,0))</f>
        <v>PMAC</v>
      </c>
    </row>
    <row r="11189" spans="1:9" x14ac:dyDescent="0.2">
      <c r="A11189">
        <v>2019</v>
      </c>
      <c r="B11189">
        <v>21</v>
      </c>
      <c r="C11189" t="s">
        <v>426</v>
      </c>
      <c r="D11189" t="s">
        <v>147</v>
      </c>
      <c r="E11189" t="s">
        <v>14</v>
      </c>
      <c r="F11189" t="s">
        <v>52</v>
      </c>
      <c r="G11189">
        <v>62</v>
      </c>
      <c r="H11189">
        <v>69</v>
      </c>
      <c r="I11189" t="str">
        <f>INDEX('DATA - Teams'!$C:$C,MATCH(C11189,'DATA - Teams'!$B:$B,0))</f>
        <v>PMAC</v>
      </c>
    </row>
    <row r="11190" spans="1:9" x14ac:dyDescent="0.2">
      <c r="A11190">
        <v>2019</v>
      </c>
      <c r="B11190">
        <v>21</v>
      </c>
      <c r="C11190" t="s">
        <v>426</v>
      </c>
      <c r="D11190" t="s">
        <v>168</v>
      </c>
      <c r="E11190" t="s">
        <v>13</v>
      </c>
      <c r="F11190" t="s">
        <v>43</v>
      </c>
      <c r="G11190">
        <v>83</v>
      </c>
      <c r="H11190">
        <v>56</v>
      </c>
      <c r="I11190" t="str">
        <f>INDEX('DATA - Teams'!$C:$C,MATCH(C11190,'DATA - Teams'!$B:$B,0))</f>
        <v>PMAC</v>
      </c>
    </row>
    <row r="11191" spans="1:9" x14ac:dyDescent="0.2">
      <c r="A11191">
        <v>2019</v>
      </c>
      <c r="B11191">
        <v>21</v>
      </c>
      <c r="C11191" t="s">
        <v>426</v>
      </c>
      <c r="D11191" t="s">
        <v>356</v>
      </c>
      <c r="E11191" t="s">
        <v>22</v>
      </c>
      <c r="F11191" t="s">
        <v>38</v>
      </c>
      <c r="G11191">
        <v>142</v>
      </c>
      <c r="H11191">
        <v>153</v>
      </c>
      <c r="I11191" t="str">
        <f>INDEX('DATA - Teams'!$C:$C,MATCH(C11191,'DATA - Teams'!$B:$B,0))</f>
        <v>PMAC</v>
      </c>
    </row>
    <row r="11192" spans="1:9" x14ac:dyDescent="0.2">
      <c r="A11192">
        <v>2019</v>
      </c>
      <c r="B11192">
        <v>21</v>
      </c>
      <c r="C11192" t="s">
        <v>426</v>
      </c>
      <c r="D11192" t="s">
        <v>245</v>
      </c>
      <c r="E11192" t="s">
        <v>32</v>
      </c>
      <c r="F11192" t="s">
        <v>43</v>
      </c>
      <c r="G11192">
        <v>112</v>
      </c>
      <c r="H11192">
        <v>96</v>
      </c>
      <c r="I11192" t="str">
        <f>INDEX('DATA - Teams'!$C:$C,MATCH(C11192,'DATA - Teams'!$B:$B,0))</f>
        <v>PMAC</v>
      </c>
    </row>
    <row r="11193" spans="1:9" x14ac:dyDescent="0.2">
      <c r="A11193">
        <v>2019</v>
      </c>
      <c r="B11193">
        <v>21</v>
      </c>
      <c r="C11193" t="s">
        <v>426</v>
      </c>
      <c r="D11193" t="s">
        <v>45</v>
      </c>
      <c r="E11193" t="s">
        <v>32</v>
      </c>
      <c r="F11193" t="s">
        <v>38</v>
      </c>
      <c r="G11193">
        <v>132</v>
      </c>
      <c r="H11193">
        <v>122</v>
      </c>
      <c r="I11193" t="str">
        <f>INDEX('DATA - Teams'!$C:$C,MATCH(C11193,'DATA - Teams'!$B:$B,0))</f>
        <v>PMAC</v>
      </c>
    </row>
    <row r="11194" spans="1:9" x14ac:dyDescent="0.2">
      <c r="A11194">
        <v>2019</v>
      </c>
      <c r="B11194">
        <v>21</v>
      </c>
      <c r="C11194" t="s">
        <v>426</v>
      </c>
      <c r="D11194" t="s">
        <v>193</v>
      </c>
      <c r="E11194" t="s">
        <v>21</v>
      </c>
      <c r="F11194" t="s">
        <v>43</v>
      </c>
      <c r="G11194">
        <v>97</v>
      </c>
      <c r="H11194">
        <v>140</v>
      </c>
      <c r="I11194" t="str">
        <f>INDEX('DATA - Teams'!$C:$C,MATCH(C11194,'DATA - Teams'!$B:$B,0))</f>
        <v>PMAC</v>
      </c>
    </row>
    <row r="11195" spans="1:9" x14ac:dyDescent="0.2">
      <c r="A11195">
        <v>2019</v>
      </c>
      <c r="B11195">
        <v>21</v>
      </c>
      <c r="C11195" t="s">
        <v>426</v>
      </c>
      <c r="D11195" t="s">
        <v>60</v>
      </c>
      <c r="E11195" t="s">
        <v>21</v>
      </c>
      <c r="F11195" t="s">
        <v>41</v>
      </c>
      <c r="G11195">
        <v>100</v>
      </c>
      <c r="H11195">
        <v>124</v>
      </c>
      <c r="I11195" t="str">
        <f>INDEX('DATA - Teams'!$C:$C,MATCH(C11195,'DATA - Teams'!$B:$B,0))</f>
        <v>PMAC</v>
      </c>
    </row>
    <row r="11196" spans="1:9" x14ac:dyDescent="0.2">
      <c r="A11196">
        <v>2019</v>
      </c>
      <c r="B11196">
        <v>21</v>
      </c>
      <c r="C11196" t="s">
        <v>426</v>
      </c>
      <c r="D11196" t="s">
        <v>1379</v>
      </c>
      <c r="E11196" t="s">
        <v>36</v>
      </c>
      <c r="F11196" t="s">
        <v>59</v>
      </c>
      <c r="G11196">
        <v>97</v>
      </c>
      <c r="H11196">
        <v>93</v>
      </c>
      <c r="I11196" t="str">
        <f>INDEX('DATA - Teams'!$C:$C,MATCH(C11196,'DATA - Teams'!$B:$B,0))</f>
        <v>PMAC</v>
      </c>
    </row>
    <row r="11197" spans="1:9" x14ac:dyDescent="0.2">
      <c r="A11197">
        <v>2019</v>
      </c>
      <c r="B11197">
        <v>21</v>
      </c>
      <c r="C11197" t="s">
        <v>426</v>
      </c>
      <c r="D11197" t="s">
        <v>387</v>
      </c>
      <c r="E11197" t="s">
        <v>33</v>
      </c>
      <c r="F11197" t="s">
        <v>59</v>
      </c>
      <c r="G11197">
        <v>88</v>
      </c>
      <c r="H11197">
        <v>83</v>
      </c>
      <c r="I11197" t="str">
        <f>INDEX('DATA - Teams'!$C:$C,MATCH(C11197,'DATA - Teams'!$B:$B,0))</f>
        <v>PMAC</v>
      </c>
    </row>
    <row r="11198" spans="1:9" x14ac:dyDescent="0.2">
      <c r="A11198">
        <v>2019</v>
      </c>
      <c r="B11198">
        <v>21</v>
      </c>
      <c r="C11198" t="s">
        <v>426</v>
      </c>
      <c r="D11198" t="s">
        <v>1500</v>
      </c>
      <c r="E11198" t="s">
        <v>16</v>
      </c>
      <c r="F11198" t="s">
        <v>59</v>
      </c>
      <c r="G11198">
        <v>93</v>
      </c>
      <c r="H11198">
        <v>75</v>
      </c>
      <c r="I11198" t="str">
        <f>INDEX('DATA - Teams'!$C:$C,MATCH(C11198,'DATA - Teams'!$B:$B,0))</f>
        <v>PMAC</v>
      </c>
    </row>
    <row r="11199" spans="1:9" x14ac:dyDescent="0.2">
      <c r="A11199">
        <v>2019</v>
      </c>
      <c r="B11199">
        <v>21</v>
      </c>
      <c r="C11199" t="s">
        <v>426</v>
      </c>
      <c r="D11199" t="s">
        <v>50</v>
      </c>
      <c r="E11199" t="s">
        <v>32</v>
      </c>
      <c r="F11199" t="s">
        <v>59</v>
      </c>
      <c r="G11199">
        <v>113</v>
      </c>
      <c r="H11199">
        <v>0</v>
      </c>
      <c r="I11199" t="str">
        <f>INDEX('DATA - Teams'!$C:$C,MATCH(C11199,'DATA - Teams'!$B:$B,0))</f>
        <v>PMAC</v>
      </c>
    </row>
    <row r="11200" spans="1:9" x14ac:dyDescent="0.2">
      <c r="A11200">
        <v>2019</v>
      </c>
      <c r="B11200">
        <v>21</v>
      </c>
      <c r="C11200" t="s">
        <v>12</v>
      </c>
      <c r="D11200" t="s">
        <v>96</v>
      </c>
      <c r="E11200" t="s">
        <v>17</v>
      </c>
      <c r="F11200" t="s">
        <v>43</v>
      </c>
      <c r="G11200">
        <v>96</v>
      </c>
      <c r="H11200">
        <v>75</v>
      </c>
      <c r="I11200" t="str">
        <f>INDEX('DATA - Teams'!$C:$C,MATCH(C11200,'DATA - Teams'!$B:$B,0))</f>
        <v>LESTER</v>
      </c>
    </row>
    <row r="11201" spans="1:9" x14ac:dyDescent="0.2">
      <c r="A11201">
        <v>2019</v>
      </c>
      <c r="B11201">
        <v>21</v>
      </c>
      <c r="C11201" t="s">
        <v>12</v>
      </c>
      <c r="D11201" t="s">
        <v>118</v>
      </c>
      <c r="E11201" t="s">
        <v>17</v>
      </c>
      <c r="F11201" t="s">
        <v>41</v>
      </c>
      <c r="G11201">
        <v>103</v>
      </c>
      <c r="H11201">
        <v>96</v>
      </c>
      <c r="I11201" t="str">
        <f>INDEX('DATA - Teams'!$C:$C,MATCH(C11201,'DATA - Teams'!$B:$B,0))</f>
        <v>LESTER</v>
      </c>
    </row>
    <row r="11202" spans="1:9" x14ac:dyDescent="0.2">
      <c r="A11202">
        <v>2019</v>
      </c>
      <c r="B11202">
        <v>21</v>
      </c>
      <c r="C11202" t="s">
        <v>12</v>
      </c>
      <c r="D11202" t="s">
        <v>403</v>
      </c>
      <c r="E11202" t="s">
        <v>36</v>
      </c>
      <c r="F11202" t="s">
        <v>43</v>
      </c>
      <c r="G11202">
        <v>76</v>
      </c>
      <c r="H11202">
        <v>80</v>
      </c>
      <c r="I11202" t="str">
        <f>INDEX('DATA - Teams'!$C:$C,MATCH(C11202,'DATA - Teams'!$B:$B,0))</f>
        <v>LESTER</v>
      </c>
    </row>
    <row r="11203" spans="1:9" x14ac:dyDescent="0.2">
      <c r="A11203">
        <v>2019</v>
      </c>
      <c r="B11203">
        <v>21</v>
      </c>
      <c r="C11203" t="s">
        <v>12</v>
      </c>
      <c r="D11203" t="s">
        <v>255</v>
      </c>
      <c r="E11203" t="s">
        <v>27</v>
      </c>
      <c r="F11203" t="s">
        <v>52</v>
      </c>
      <c r="G11203">
        <v>96</v>
      </c>
      <c r="H11203">
        <v>83</v>
      </c>
      <c r="I11203" t="str">
        <f>INDEX('DATA - Teams'!$C:$C,MATCH(C11203,'DATA - Teams'!$B:$B,0))</f>
        <v>LESTER</v>
      </c>
    </row>
    <row r="11204" spans="1:9" x14ac:dyDescent="0.2">
      <c r="A11204">
        <v>2019</v>
      </c>
      <c r="B11204">
        <v>21</v>
      </c>
      <c r="C11204" t="s">
        <v>12</v>
      </c>
      <c r="D11204" t="s">
        <v>450</v>
      </c>
      <c r="E11204" t="s">
        <v>35</v>
      </c>
      <c r="F11204" t="s">
        <v>38</v>
      </c>
      <c r="G11204">
        <v>117</v>
      </c>
      <c r="H11204">
        <v>81</v>
      </c>
      <c r="I11204" t="str">
        <f>INDEX('DATA - Teams'!$C:$C,MATCH(C11204,'DATA - Teams'!$B:$B,0))</f>
        <v>LESTER</v>
      </c>
    </row>
    <row r="11205" spans="1:9" x14ac:dyDescent="0.2">
      <c r="A11205">
        <v>2019</v>
      </c>
      <c r="B11205">
        <v>21</v>
      </c>
      <c r="C11205" t="s">
        <v>12</v>
      </c>
      <c r="D11205" t="s">
        <v>389</v>
      </c>
      <c r="E11205" t="s">
        <v>18</v>
      </c>
      <c r="F11205" t="s">
        <v>38</v>
      </c>
      <c r="G11205">
        <v>62</v>
      </c>
      <c r="H11205">
        <v>57</v>
      </c>
      <c r="I11205" t="str">
        <f>INDEX('DATA - Teams'!$C:$C,MATCH(C11205,'DATA - Teams'!$B:$B,0))</f>
        <v>LESTER</v>
      </c>
    </row>
    <row r="11206" spans="1:9" x14ac:dyDescent="0.2">
      <c r="A11206">
        <v>2019</v>
      </c>
      <c r="B11206">
        <v>21</v>
      </c>
      <c r="C11206" t="s">
        <v>12</v>
      </c>
      <c r="D11206" t="s">
        <v>393</v>
      </c>
      <c r="E11206" t="s">
        <v>20</v>
      </c>
      <c r="F11206" t="s">
        <v>38</v>
      </c>
      <c r="G11206">
        <v>84</v>
      </c>
      <c r="H11206">
        <v>96</v>
      </c>
      <c r="I11206" t="str">
        <f>INDEX('DATA - Teams'!$C:$C,MATCH(C11206,'DATA - Teams'!$B:$B,0))</f>
        <v>LESTER</v>
      </c>
    </row>
    <row r="11207" spans="1:9" x14ac:dyDescent="0.2">
      <c r="A11207">
        <v>2019</v>
      </c>
      <c r="B11207">
        <v>21</v>
      </c>
      <c r="C11207" t="s">
        <v>12</v>
      </c>
      <c r="D11207" t="s">
        <v>381</v>
      </c>
      <c r="E11207" t="s">
        <v>28</v>
      </c>
      <c r="F11207" t="s">
        <v>43</v>
      </c>
      <c r="G11207">
        <v>73</v>
      </c>
      <c r="H11207">
        <v>67</v>
      </c>
      <c r="I11207" t="str">
        <f>INDEX('DATA - Teams'!$C:$C,MATCH(C11207,'DATA - Teams'!$B:$B,0))</f>
        <v>LESTER</v>
      </c>
    </row>
    <row r="11208" spans="1:9" x14ac:dyDescent="0.2">
      <c r="A11208">
        <v>2019</v>
      </c>
      <c r="B11208">
        <v>21</v>
      </c>
      <c r="C11208" t="s">
        <v>12</v>
      </c>
      <c r="D11208" t="s">
        <v>206</v>
      </c>
      <c r="E11208" t="s">
        <v>28</v>
      </c>
      <c r="F11208" t="s">
        <v>38</v>
      </c>
      <c r="G11208">
        <v>74</v>
      </c>
      <c r="H11208">
        <v>53</v>
      </c>
      <c r="I11208" t="str">
        <f>INDEX('DATA - Teams'!$C:$C,MATCH(C11208,'DATA - Teams'!$B:$B,0))</f>
        <v>LESTER</v>
      </c>
    </row>
    <row r="11209" spans="1:9" x14ac:dyDescent="0.2">
      <c r="A11209">
        <v>2019</v>
      </c>
      <c r="B11209">
        <v>21</v>
      </c>
      <c r="C11209" t="s">
        <v>12</v>
      </c>
      <c r="D11209" t="s">
        <v>212</v>
      </c>
      <c r="E11209" t="s">
        <v>28</v>
      </c>
      <c r="F11209" t="s">
        <v>41</v>
      </c>
      <c r="G11209">
        <v>80</v>
      </c>
      <c r="H11209">
        <v>80</v>
      </c>
      <c r="I11209" t="str">
        <f>INDEX('DATA - Teams'!$C:$C,MATCH(C11209,'DATA - Teams'!$B:$B,0))</f>
        <v>LESTER</v>
      </c>
    </row>
    <row r="11210" spans="1:9" x14ac:dyDescent="0.2">
      <c r="A11210">
        <v>2019</v>
      </c>
      <c r="B11210">
        <v>21</v>
      </c>
      <c r="C11210" t="s">
        <v>12</v>
      </c>
      <c r="D11210" t="s">
        <v>326</v>
      </c>
      <c r="E11210" t="s">
        <v>33</v>
      </c>
      <c r="F11210" t="s">
        <v>41</v>
      </c>
      <c r="G11210">
        <v>115</v>
      </c>
      <c r="H11210">
        <v>109</v>
      </c>
      <c r="I11210" t="str">
        <f>INDEX('DATA - Teams'!$C:$C,MATCH(C11210,'DATA - Teams'!$B:$B,0))</f>
        <v>LESTER</v>
      </c>
    </row>
    <row r="11211" spans="1:9" x14ac:dyDescent="0.2">
      <c r="A11211">
        <v>2019</v>
      </c>
      <c r="B11211">
        <v>21</v>
      </c>
      <c r="C11211" t="s">
        <v>12</v>
      </c>
      <c r="D11211" t="s">
        <v>287</v>
      </c>
      <c r="E11211" t="s">
        <v>16</v>
      </c>
      <c r="F11211" t="s">
        <v>38</v>
      </c>
      <c r="G11211">
        <v>114</v>
      </c>
      <c r="H11211">
        <v>49</v>
      </c>
      <c r="I11211" t="str">
        <f>INDEX('DATA - Teams'!$C:$C,MATCH(C11211,'DATA - Teams'!$B:$B,0))</f>
        <v>LESTER</v>
      </c>
    </row>
    <row r="11212" spans="1:9" x14ac:dyDescent="0.2">
      <c r="A11212">
        <v>2019</v>
      </c>
      <c r="B11212">
        <v>21</v>
      </c>
      <c r="C11212" t="s">
        <v>12</v>
      </c>
      <c r="D11212" t="s">
        <v>266</v>
      </c>
      <c r="E11212" t="s">
        <v>16</v>
      </c>
      <c r="F11212" t="s">
        <v>41</v>
      </c>
      <c r="G11212">
        <v>75</v>
      </c>
      <c r="H11212">
        <v>84</v>
      </c>
      <c r="I11212" t="str">
        <f>INDEX('DATA - Teams'!$C:$C,MATCH(C11212,'DATA - Teams'!$B:$B,0))</f>
        <v>LESTER</v>
      </c>
    </row>
    <row r="11213" spans="1:9" x14ac:dyDescent="0.2">
      <c r="A11213">
        <v>2019</v>
      </c>
      <c r="B11213">
        <v>21</v>
      </c>
      <c r="C11213" t="s">
        <v>12</v>
      </c>
      <c r="D11213" t="s">
        <v>290</v>
      </c>
      <c r="E11213" t="s">
        <v>16</v>
      </c>
      <c r="F11213" t="s">
        <v>43</v>
      </c>
      <c r="G11213">
        <v>80</v>
      </c>
      <c r="H11213">
        <v>63</v>
      </c>
      <c r="I11213" t="str">
        <f>INDEX('DATA - Teams'!$C:$C,MATCH(C11213,'DATA - Teams'!$B:$B,0))</f>
        <v>LESTER</v>
      </c>
    </row>
    <row r="11214" spans="1:9" x14ac:dyDescent="0.2">
      <c r="A11214">
        <v>2019</v>
      </c>
      <c r="B11214">
        <v>21</v>
      </c>
      <c r="C11214" t="s">
        <v>12</v>
      </c>
      <c r="D11214" t="s">
        <v>396</v>
      </c>
      <c r="E11214" t="s">
        <v>10</v>
      </c>
      <c r="F11214" t="s">
        <v>43</v>
      </c>
      <c r="G11214">
        <v>92</v>
      </c>
      <c r="H11214">
        <v>58</v>
      </c>
      <c r="I11214" t="str">
        <f>INDEX('DATA - Teams'!$C:$C,MATCH(C11214,'DATA - Teams'!$B:$B,0))</f>
        <v>LESTER</v>
      </c>
    </row>
    <row r="11215" spans="1:9" x14ac:dyDescent="0.2">
      <c r="A11215">
        <v>2019</v>
      </c>
      <c r="B11215">
        <v>21</v>
      </c>
      <c r="C11215" t="s">
        <v>12</v>
      </c>
      <c r="D11215" t="s">
        <v>57</v>
      </c>
      <c r="E11215" t="s">
        <v>13</v>
      </c>
      <c r="F11215" t="s">
        <v>41</v>
      </c>
      <c r="G11215">
        <v>113</v>
      </c>
      <c r="H11215">
        <v>104</v>
      </c>
      <c r="I11215" t="str">
        <f>INDEX('DATA - Teams'!$C:$C,MATCH(C11215,'DATA - Teams'!$B:$B,0))</f>
        <v>LESTER</v>
      </c>
    </row>
    <row r="11216" spans="1:9" x14ac:dyDescent="0.2">
      <c r="A11216">
        <v>2019</v>
      </c>
      <c r="B11216">
        <v>21</v>
      </c>
      <c r="C11216" t="s">
        <v>12</v>
      </c>
      <c r="D11216" t="s">
        <v>369</v>
      </c>
      <c r="E11216" t="s">
        <v>32</v>
      </c>
      <c r="F11216" t="s">
        <v>41</v>
      </c>
      <c r="G11216">
        <v>107</v>
      </c>
      <c r="H11216">
        <v>70</v>
      </c>
      <c r="I11216" t="str">
        <f>INDEX('DATA - Teams'!$C:$C,MATCH(C11216,'DATA - Teams'!$B:$B,0))</f>
        <v>LESTER</v>
      </c>
    </row>
    <row r="11217" spans="1:9" x14ac:dyDescent="0.2">
      <c r="A11217">
        <v>2019</v>
      </c>
      <c r="B11217">
        <v>21</v>
      </c>
      <c r="C11217" t="s">
        <v>12</v>
      </c>
      <c r="D11217" t="s">
        <v>123</v>
      </c>
      <c r="E11217" t="s">
        <v>31</v>
      </c>
      <c r="F11217" t="s">
        <v>41</v>
      </c>
      <c r="G11217">
        <v>101</v>
      </c>
      <c r="H11217">
        <v>78</v>
      </c>
      <c r="I11217" t="str">
        <f>INDEX('DATA - Teams'!$C:$C,MATCH(C11217,'DATA - Teams'!$B:$B,0))</f>
        <v>LESTER</v>
      </c>
    </row>
    <row r="11218" spans="1:9" x14ac:dyDescent="0.2">
      <c r="A11218">
        <v>2019</v>
      </c>
      <c r="B11218">
        <v>21</v>
      </c>
      <c r="C11218" t="s">
        <v>12</v>
      </c>
      <c r="D11218" t="s">
        <v>318</v>
      </c>
      <c r="E11218" t="s">
        <v>20</v>
      </c>
      <c r="F11218" t="s">
        <v>59</v>
      </c>
      <c r="G11218">
        <v>63</v>
      </c>
      <c r="H11218">
        <v>49</v>
      </c>
      <c r="I11218" t="str">
        <f>INDEX('DATA - Teams'!$C:$C,MATCH(C11218,'DATA - Teams'!$B:$B,0))</f>
        <v>LESTER</v>
      </c>
    </row>
    <row r="11219" spans="1:9" x14ac:dyDescent="0.2">
      <c r="A11219">
        <v>2019</v>
      </c>
      <c r="B11219">
        <v>21</v>
      </c>
      <c r="C11219" t="s">
        <v>12</v>
      </c>
      <c r="D11219" t="s">
        <v>362</v>
      </c>
      <c r="E11219" t="s">
        <v>10</v>
      </c>
      <c r="F11219" t="s">
        <v>59</v>
      </c>
      <c r="G11219">
        <v>72</v>
      </c>
      <c r="H11219">
        <v>0</v>
      </c>
      <c r="I11219" t="str">
        <f>INDEX('DATA - Teams'!$C:$C,MATCH(C11219,'DATA - Teams'!$B:$B,0))</f>
        <v>LESTER</v>
      </c>
    </row>
    <row r="11220" spans="1:9" x14ac:dyDescent="0.2">
      <c r="A11220">
        <v>2019</v>
      </c>
      <c r="B11220">
        <v>21</v>
      </c>
      <c r="C11220" t="s">
        <v>12</v>
      </c>
      <c r="D11220" t="s">
        <v>314</v>
      </c>
      <c r="E11220" t="s">
        <v>32</v>
      </c>
      <c r="F11220" t="s">
        <v>59</v>
      </c>
      <c r="G11220">
        <v>90</v>
      </c>
      <c r="H11220">
        <v>0</v>
      </c>
      <c r="I11220" t="str">
        <f>INDEX('DATA - Teams'!$C:$C,MATCH(C11220,'DATA - Teams'!$B:$B,0))</f>
        <v>LESTER</v>
      </c>
    </row>
    <row r="11221" spans="1:9" x14ac:dyDescent="0.2">
      <c r="A11221">
        <v>2019</v>
      </c>
      <c r="B11221">
        <v>21</v>
      </c>
      <c r="C11221" t="s">
        <v>12</v>
      </c>
      <c r="D11221" t="s">
        <v>122</v>
      </c>
      <c r="E11221" t="s">
        <v>32</v>
      </c>
      <c r="F11221" t="s">
        <v>59</v>
      </c>
      <c r="G11221">
        <v>65</v>
      </c>
      <c r="H11221">
        <v>58</v>
      </c>
      <c r="I11221" t="str">
        <f>INDEX('DATA - Teams'!$C:$C,MATCH(C11221,'DATA - Teams'!$B:$B,0))</f>
        <v>LESTER</v>
      </c>
    </row>
    <row r="11222" spans="1:9" x14ac:dyDescent="0.2">
      <c r="A11222">
        <v>2019</v>
      </c>
      <c r="B11222">
        <v>21</v>
      </c>
      <c r="C11222" t="s">
        <v>438</v>
      </c>
      <c r="D11222" t="s">
        <v>1064</v>
      </c>
      <c r="E11222" t="s">
        <v>36</v>
      </c>
      <c r="F11222" t="s">
        <v>41</v>
      </c>
      <c r="G11222">
        <v>96</v>
      </c>
      <c r="H11222">
        <v>89</v>
      </c>
      <c r="I11222" t="str">
        <f>INDEX('DATA - Teams'!$C:$C,MATCH(C11222,'DATA - Teams'!$B:$B,0))</f>
        <v>KAPPAZ</v>
      </c>
    </row>
    <row r="11223" spans="1:9" x14ac:dyDescent="0.2">
      <c r="A11223">
        <v>2019</v>
      </c>
      <c r="B11223">
        <v>21</v>
      </c>
      <c r="C11223" t="s">
        <v>438</v>
      </c>
      <c r="D11223" t="s">
        <v>177</v>
      </c>
      <c r="E11223" t="s">
        <v>27</v>
      </c>
      <c r="F11223" t="s">
        <v>43</v>
      </c>
      <c r="G11223">
        <v>104</v>
      </c>
      <c r="H11223">
        <v>105</v>
      </c>
      <c r="I11223" t="str">
        <f>INDEX('DATA - Teams'!$C:$C,MATCH(C11223,'DATA - Teams'!$B:$B,0))</f>
        <v>KAPPAZ</v>
      </c>
    </row>
    <row r="11224" spans="1:9" x14ac:dyDescent="0.2">
      <c r="A11224">
        <v>2019</v>
      </c>
      <c r="B11224">
        <v>21</v>
      </c>
      <c r="C11224" t="s">
        <v>438</v>
      </c>
      <c r="D11224" t="s">
        <v>437</v>
      </c>
      <c r="E11224" t="s">
        <v>27</v>
      </c>
      <c r="F11224" t="s">
        <v>41</v>
      </c>
      <c r="G11224">
        <v>87</v>
      </c>
      <c r="H11224">
        <v>50</v>
      </c>
      <c r="I11224" t="str">
        <f>INDEX('DATA - Teams'!$C:$C,MATCH(C11224,'DATA - Teams'!$B:$B,0))</f>
        <v>KAPPAZ</v>
      </c>
    </row>
    <row r="11225" spans="1:9" x14ac:dyDescent="0.2">
      <c r="A11225">
        <v>2019</v>
      </c>
      <c r="B11225">
        <v>21</v>
      </c>
      <c r="C11225" t="s">
        <v>438</v>
      </c>
      <c r="D11225" t="s">
        <v>65</v>
      </c>
      <c r="E11225" t="s">
        <v>35</v>
      </c>
      <c r="F11225" t="s">
        <v>41</v>
      </c>
      <c r="G11225">
        <v>108</v>
      </c>
      <c r="H11225">
        <v>129</v>
      </c>
      <c r="I11225" t="str">
        <f>INDEX('DATA - Teams'!$C:$C,MATCH(C11225,'DATA - Teams'!$B:$B,0))</f>
        <v>KAPPAZ</v>
      </c>
    </row>
    <row r="11226" spans="1:9" x14ac:dyDescent="0.2">
      <c r="A11226">
        <v>2019</v>
      </c>
      <c r="B11226">
        <v>21</v>
      </c>
      <c r="C11226" t="s">
        <v>438</v>
      </c>
      <c r="D11226" t="s">
        <v>189</v>
      </c>
      <c r="E11226" t="s">
        <v>35</v>
      </c>
      <c r="F11226" t="s">
        <v>43</v>
      </c>
      <c r="G11226">
        <v>91</v>
      </c>
      <c r="H11226">
        <v>120</v>
      </c>
      <c r="I11226" t="str">
        <f>INDEX('DATA - Teams'!$C:$C,MATCH(C11226,'DATA - Teams'!$B:$B,0))</f>
        <v>KAPPAZ</v>
      </c>
    </row>
    <row r="11227" spans="1:9" x14ac:dyDescent="0.2">
      <c r="A11227">
        <v>2019</v>
      </c>
      <c r="B11227">
        <v>21</v>
      </c>
      <c r="C11227" t="s">
        <v>438</v>
      </c>
      <c r="D11227" t="s">
        <v>74</v>
      </c>
      <c r="E11227" t="s">
        <v>35</v>
      </c>
      <c r="F11227" t="s">
        <v>41</v>
      </c>
      <c r="G11227">
        <v>114</v>
      </c>
      <c r="H11227">
        <v>54</v>
      </c>
      <c r="I11227" t="str">
        <f>INDEX('DATA - Teams'!$C:$C,MATCH(C11227,'DATA - Teams'!$B:$B,0))</f>
        <v>KAPPAZ</v>
      </c>
    </row>
    <row r="11228" spans="1:9" x14ac:dyDescent="0.2">
      <c r="A11228">
        <v>2019</v>
      </c>
      <c r="B11228">
        <v>21</v>
      </c>
      <c r="C11228" t="s">
        <v>438</v>
      </c>
      <c r="D11228" t="s">
        <v>421</v>
      </c>
      <c r="E11228" t="s">
        <v>18</v>
      </c>
      <c r="F11228" t="s">
        <v>38</v>
      </c>
      <c r="G11228">
        <v>55</v>
      </c>
      <c r="H11228">
        <v>70</v>
      </c>
      <c r="I11228" t="str">
        <f>INDEX('DATA - Teams'!$C:$C,MATCH(C11228,'DATA - Teams'!$B:$B,0))</f>
        <v>KAPPAZ</v>
      </c>
    </row>
    <row r="11229" spans="1:9" x14ac:dyDescent="0.2">
      <c r="A11229">
        <v>2019</v>
      </c>
      <c r="B11229">
        <v>21</v>
      </c>
      <c r="C11229" t="s">
        <v>438</v>
      </c>
      <c r="D11229" t="s">
        <v>61</v>
      </c>
      <c r="E11229" t="s">
        <v>20</v>
      </c>
      <c r="F11229" t="s">
        <v>41</v>
      </c>
      <c r="G11229">
        <v>120</v>
      </c>
      <c r="H11229">
        <v>107</v>
      </c>
      <c r="I11229" t="str">
        <f>INDEX('DATA - Teams'!$C:$C,MATCH(C11229,'DATA - Teams'!$B:$B,0))</f>
        <v>KAPPAZ</v>
      </c>
    </row>
    <row r="11230" spans="1:9" x14ac:dyDescent="0.2">
      <c r="A11230">
        <v>2019</v>
      </c>
      <c r="B11230">
        <v>21</v>
      </c>
      <c r="C11230" t="s">
        <v>438</v>
      </c>
      <c r="D11230" t="s">
        <v>347</v>
      </c>
      <c r="E11230" t="s">
        <v>20</v>
      </c>
      <c r="F11230" t="s">
        <v>43</v>
      </c>
      <c r="G11230">
        <v>71</v>
      </c>
      <c r="H11230">
        <v>119</v>
      </c>
      <c r="I11230" t="str">
        <f>INDEX('DATA - Teams'!$C:$C,MATCH(C11230,'DATA - Teams'!$B:$B,0))</f>
        <v>KAPPAZ</v>
      </c>
    </row>
    <row r="11231" spans="1:9" x14ac:dyDescent="0.2">
      <c r="A11231">
        <v>2019</v>
      </c>
      <c r="B11231">
        <v>21</v>
      </c>
      <c r="C11231" t="s">
        <v>438</v>
      </c>
      <c r="D11231" t="s">
        <v>141</v>
      </c>
      <c r="E11231" t="s">
        <v>28</v>
      </c>
      <c r="F11231" t="s">
        <v>43</v>
      </c>
      <c r="G11231">
        <v>100</v>
      </c>
      <c r="H11231">
        <v>89</v>
      </c>
      <c r="I11231" t="str">
        <f>INDEX('DATA - Teams'!$C:$C,MATCH(C11231,'DATA - Teams'!$B:$B,0))</f>
        <v>KAPPAZ</v>
      </c>
    </row>
    <row r="11232" spans="1:9" x14ac:dyDescent="0.2">
      <c r="A11232">
        <v>2019</v>
      </c>
      <c r="B11232">
        <v>21</v>
      </c>
      <c r="C11232" t="s">
        <v>438</v>
      </c>
      <c r="D11232" t="s">
        <v>157</v>
      </c>
      <c r="E11232" t="s">
        <v>33</v>
      </c>
      <c r="F11232" t="s">
        <v>52</v>
      </c>
      <c r="G11232">
        <v>129</v>
      </c>
      <c r="H11232">
        <v>86</v>
      </c>
      <c r="I11232" t="str">
        <f>INDEX('DATA - Teams'!$C:$C,MATCH(C11232,'DATA - Teams'!$B:$B,0))</f>
        <v>KAPPAZ</v>
      </c>
    </row>
    <row r="11233" spans="1:9" x14ac:dyDescent="0.2">
      <c r="A11233">
        <v>2019</v>
      </c>
      <c r="B11233">
        <v>21</v>
      </c>
      <c r="C11233" t="s">
        <v>438</v>
      </c>
      <c r="D11233" t="s">
        <v>395</v>
      </c>
      <c r="E11233" t="s">
        <v>16</v>
      </c>
      <c r="F11233" t="s">
        <v>38</v>
      </c>
      <c r="G11233">
        <v>91</v>
      </c>
      <c r="H11233">
        <v>54</v>
      </c>
      <c r="I11233" t="str">
        <f>INDEX('DATA - Teams'!$C:$C,MATCH(C11233,'DATA - Teams'!$B:$B,0))</f>
        <v>KAPPAZ</v>
      </c>
    </row>
    <row r="11234" spans="1:9" x14ac:dyDescent="0.2">
      <c r="A11234">
        <v>2019</v>
      </c>
      <c r="B11234">
        <v>21</v>
      </c>
      <c r="C11234" t="s">
        <v>438</v>
      </c>
      <c r="D11234" t="s">
        <v>46</v>
      </c>
      <c r="E11234" t="s">
        <v>10</v>
      </c>
      <c r="F11234" t="s">
        <v>41</v>
      </c>
      <c r="G11234">
        <v>96</v>
      </c>
      <c r="H11234">
        <v>92</v>
      </c>
      <c r="I11234" t="str">
        <f>INDEX('DATA - Teams'!$C:$C,MATCH(C11234,'DATA - Teams'!$B:$B,0))</f>
        <v>KAPPAZ</v>
      </c>
    </row>
    <row r="11235" spans="1:9" x14ac:dyDescent="0.2">
      <c r="A11235">
        <v>2019</v>
      </c>
      <c r="B11235">
        <v>21</v>
      </c>
      <c r="C11235" t="s">
        <v>438</v>
      </c>
      <c r="D11235" t="s">
        <v>53</v>
      </c>
      <c r="E11235" t="s">
        <v>24</v>
      </c>
      <c r="F11235" t="s">
        <v>38</v>
      </c>
      <c r="G11235">
        <v>86</v>
      </c>
      <c r="H11235">
        <v>68</v>
      </c>
      <c r="I11235" t="str">
        <f>INDEX('DATA - Teams'!$C:$C,MATCH(C11235,'DATA - Teams'!$B:$B,0))</f>
        <v>KAPPAZ</v>
      </c>
    </row>
    <row r="11236" spans="1:9" x14ac:dyDescent="0.2">
      <c r="A11236">
        <v>2019</v>
      </c>
      <c r="B11236">
        <v>21</v>
      </c>
      <c r="C11236" t="s">
        <v>438</v>
      </c>
      <c r="D11236" t="s">
        <v>246</v>
      </c>
      <c r="E11236" t="s">
        <v>14</v>
      </c>
      <c r="F11236" t="s">
        <v>43</v>
      </c>
      <c r="G11236">
        <v>108</v>
      </c>
      <c r="H11236">
        <v>102</v>
      </c>
      <c r="I11236" t="str">
        <f>INDEX('DATA - Teams'!$C:$C,MATCH(C11236,'DATA - Teams'!$B:$B,0))</f>
        <v>KAPPAZ</v>
      </c>
    </row>
    <row r="11237" spans="1:9" x14ac:dyDescent="0.2">
      <c r="A11237">
        <v>2019</v>
      </c>
      <c r="B11237">
        <v>21</v>
      </c>
      <c r="C11237" t="s">
        <v>438</v>
      </c>
      <c r="D11237" t="s">
        <v>68</v>
      </c>
      <c r="E11237" t="s">
        <v>14</v>
      </c>
      <c r="F11237" t="s">
        <v>38</v>
      </c>
      <c r="G11237">
        <v>90</v>
      </c>
      <c r="H11237">
        <v>85</v>
      </c>
      <c r="I11237" t="str">
        <f>INDEX('DATA - Teams'!$C:$C,MATCH(C11237,'DATA - Teams'!$B:$B,0))</f>
        <v>KAPPAZ</v>
      </c>
    </row>
    <row r="11238" spans="1:9" x14ac:dyDescent="0.2">
      <c r="A11238">
        <v>2019</v>
      </c>
      <c r="B11238">
        <v>21</v>
      </c>
      <c r="C11238" t="s">
        <v>438</v>
      </c>
      <c r="D11238" t="s">
        <v>251</v>
      </c>
      <c r="E11238" t="s">
        <v>13</v>
      </c>
      <c r="F11238" t="s">
        <v>41</v>
      </c>
      <c r="G11238">
        <v>108</v>
      </c>
      <c r="H11238">
        <v>98</v>
      </c>
      <c r="I11238" t="str">
        <f>INDEX('DATA - Teams'!$C:$C,MATCH(C11238,'DATA - Teams'!$B:$B,0))</f>
        <v>KAPPAZ</v>
      </c>
    </row>
    <row r="11239" spans="1:9" x14ac:dyDescent="0.2">
      <c r="A11239">
        <v>2019</v>
      </c>
      <c r="B11239">
        <v>21</v>
      </c>
      <c r="C11239" t="s">
        <v>438</v>
      </c>
      <c r="D11239" t="s">
        <v>1335</v>
      </c>
      <c r="E11239" t="s">
        <v>31</v>
      </c>
      <c r="F11239" t="s">
        <v>38</v>
      </c>
      <c r="G11239">
        <v>72</v>
      </c>
      <c r="H11239">
        <v>42</v>
      </c>
      <c r="I11239" t="str">
        <f>INDEX('DATA - Teams'!$C:$C,MATCH(C11239,'DATA - Teams'!$B:$B,0))</f>
        <v>KAPPAZ</v>
      </c>
    </row>
    <row r="11240" spans="1:9" x14ac:dyDescent="0.2">
      <c r="A11240">
        <v>2019</v>
      </c>
      <c r="B11240">
        <v>21</v>
      </c>
      <c r="C11240" t="s">
        <v>438</v>
      </c>
      <c r="D11240" t="s">
        <v>180</v>
      </c>
      <c r="E11240" t="s">
        <v>16</v>
      </c>
      <c r="F11240" t="s">
        <v>59</v>
      </c>
      <c r="G11240">
        <v>111</v>
      </c>
      <c r="H11240">
        <v>0</v>
      </c>
      <c r="I11240" t="str">
        <f>INDEX('DATA - Teams'!$C:$C,MATCH(C11240,'DATA - Teams'!$B:$B,0))</f>
        <v>KAPPAZ</v>
      </c>
    </row>
    <row r="11241" spans="1:9" x14ac:dyDescent="0.2">
      <c r="A11241">
        <v>2019</v>
      </c>
      <c r="B11241">
        <v>21</v>
      </c>
      <c r="C11241" t="s">
        <v>438</v>
      </c>
      <c r="D11241" t="s">
        <v>258</v>
      </c>
      <c r="E11241" t="s">
        <v>24</v>
      </c>
      <c r="F11241" t="s">
        <v>59</v>
      </c>
      <c r="G11241">
        <v>90</v>
      </c>
      <c r="H11241">
        <v>87</v>
      </c>
      <c r="I11241" t="str">
        <f>INDEX('DATA - Teams'!$C:$C,MATCH(C11241,'DATA - Teams'!$B:$B,0))</f>
        <v>KAPPAZ</v>
      </c>
    </row>
    <row r="11242" spans="1:9" x14ac:dyDescent="0.2">
      <c r="A11242">
        <v>2019</v>
      </c>
      <c r="B11242">
        <v>21</v>
      </c>
      <c r="C11242" t="s">
        <v>438</v>
      </c>
      <c r="D11242" t="s">
        <v>417</v>
      </c>
      <c r="E11242" t="s">
        <v>14</v>
      </c>
      <c r="F11242" t="s">
        <v>59</v>
      </c>
      <c r="G11242">
        <v>63</v>
      </c>
      <c r="H11242">
        <v>87</v>
      </c>
      <c r="I11242" t="str">
        <f>INDEX('DATA - Teams'!$C:$C,MATCH(C11242,'DATA - Teams'!$B:$B,0))</f>
        <v>KAPPAZ</v>
      </c>
    </row>
    <row r="11243" spans="1:9" x14ac:dyDescent="0.2">
      <c r="A11243">
        <v>2019</v>
      </c>
      <c r="B11243">
        <v>21</v>
      </c>
      <c r="C11243" t="s">
        <v>438</v>
      </c>
      <c r="D11243" t="s">
        <v>298</v>
      </c>
      <c r="E11243" t="s">
        <v>22</v>
      </c>
      <c r="F11243" t="s">
        <v>59</v>
      </c>
      <c r="G11243">
        <v>90</v>
      </c>
      <c r="H11243">
        <v>0</v>
      </c>
      <c r="I11243" t="str">
        <f>INDEX('DATA - Teams'!$C:$C,MATCH(C11243,'DATA - Teams'!$B:$B,0))</f>
        <v>KAPPAZ</v>
      </c>
    </row>
    <row r="11244" spans="1:9" x14ac:dyDescent="0.2">
      <c r="A11244">
        <v>2019</v>
      </c>
      <c r="B11244">
        <v>21</v>
      </c>
      <c r="C11244" t="s">
        <v>427</v>
      </c>
      <c r="D11244" t="s">
        <v>350</v>
      </c>
      <c r="E11244" t="s">
        <v>17</v>
      </c>
      <c r="F11244" t="s">
        <v>41</v>
      </c>
      <c r="G11244">
        <v>66</v>
      </c>
      <c r="H11244">
        <v>78</v>
      </c>
      <c r="I11244" t="str">
        <f>INDEX('DATA - Teams'!$C:$C,MATCH(C11244,'DATA - Teams'!$B:$B,0))</f>
        <v>MELONS</v>
      </c>
    </row>
    <row r="11245" spans="1:9" x14ac:dyDescent="0.2">
      <c r="A11245">
        <v>2019</v>
      </c>
      <c r="B11245">
        <v>21</v>
      </c>
      <c r="C11245" t="s">
        <v>427</v>
      </c>
      <c r="D11245" t="s">
        <v>236</v>
      </c>
      <c r="E11245" t="s">
        <v>35</v>
      </c>
      <c r="F11245" t="s">
        <v>41</v>
      </c>
      <c r="G11245">
        <v>100</v>
      </c>
      <c r="H11245">
        <v>101</v>
      </c>
      <c r="I11245" t="str">
        <f>INDEX('DATA - Teams'!$C:$C,MATCH(C11245,'DATA - Teams'!$B:$B,0))</f>
        <v>MELONS</v>
      </c>
    </row>
    <row r="11246" spans="1:9" x14ac:dyDescent="0.2">
      <c r="A11246">
        <v>2019</v>
      </c>
      <c r="B11246">
        <v>21</v>
      </c>
      <c r="C11246" t="s">
        <v>427</v>
      </c>
      <c r="D11246" t="s">
        <v>128</v>
      </c>
      <c r="E11246" t="s">
        <v>18</v>
      </c>
      <c r="F11246" t="s">
        <v>38</v>
      </c>
      <c r="G11246">
        <v>96</v>
      </c>
      <c r="H11246">
        <v>108</v>
      </c>
      <c r="I11246" t="str">
        <f>INDEX('DATA - Teams'!$C:$C,MATCH(C11246,'DATA - Teams'!$B:$B,0))</f>
        <v>MELONS</v>
      </c>
    </row>
    <row r="11247" spans="1:9" x14ac:dyDescent="0.2">
      <c r="A11247">
        <v>2019</v>
      </c>
      <c r="B11247">
        <v>21</v>
      </c>
      <c r="C11247" t="s">
        <v>427</v>
      </c>
      <c r="D11247" t="s">
        <v>329</v>
      </c>
      <c r="E11247" t="s">
        <v>18</v>
      </c>
      <c r="F11247" t="s">
        <v>41</v>
      </c>
      <c r="G11247">
        <v>97</v>
      </c>
      <c r="H11247">
        <v>85</v>
      </c>
      <c r="I11247" t="str">
        <f>INDEX('DATA - Teams'!$C:$C,MATCH(C11247,'DATA - Teams'!$B:$B,0))</f>
        <v>MELONS</v>
      </c>
    </row>
    <row r="11248" spans="1:9" x14ac:dyDescent="0.2">
      <c r="A11248">
        <v>2019</v>
      </c>
      <c r="B11248">
        <v>21</v>
      </c>
      <c r="C11248" t="s">
        <v>427</v>
      </c>
      <c r="D11248" t="s">
        <v>443</v>
      </c>
      <c r="E11248" t="s">
        <v>18</v>
      </c>
      <c r="F11248" t="s">
        <v>41</v>
      </c>
      <c r="G11248">
        <v>95</v>
      </c>
      <c r="H11248">
        <v>121</v>
      </c>
      <c r="I11248" t="str">
        <f>INDEX('DATA - Teams'!$C:$C,MATCH(C11248,'DATA - Teams'!$B:$B,0))</f>
        <v>MELONS</v>
      </c>
    </row>
    <row r="11249" spans="1:9" x14ac:dyDescent="0.2">
      <c r="A11249">
        <v>2019</v>
      </c>
      <c r="B11249">
        <v>21</v>
      </c>
      <c r="C11249" t="s">
        <v>427</v>
      </c>
      <c r="D11249" t="s">
        <v>207</v>
      </c>
      <c r="E11249" t="s">
        <v>20</v>
      </c>
      <c r="F11249" t="s">
        <v>41</v>
      </c>
      <c r="G11249">
        <v>90</v>
      </c>
      <c r="H11249">
        <v>98</v>
      </c>
      <c r="I11249" t="str">
        <f>INDEX('DATA - Teams'!$C:$C,MATCH(C11249,'DATA - Teams'!$B:$B,0))</f>
        <v>MELONS</v>
      </c>
    </row>
    <row r="11250" spans="1:9" x14ac:dyDescent="0.2">
      <c r="A11250">
        <v>2019</v>
      </c>
      <c r="B11250">
        <v>21</v>
      </c>
      <c r="C11250" t="s">
        <v>427</v>
      </c>
      <c r="D11250" t="s">
        <v>155</v>
      </c>
      <c r="E11250" t="s">
        <v>20</v>
      </c>
      <c r="F11250" t="s">
        <v>38</v>
      </c>
      <c r="G11250">
        <v>69</v>
      </c>
      <c r="H11250">
        <v>77</v>
      </c>
      <c r="I11250" t="str">
        <f>INDEX('DATA - Teams'!$C:$C,MATCH(C11250,'DATA - Teams'!$B:$B,0))</f>
        <v>MELONS</v>
      </c>
    </row>
    <row r="11251" spans="1:9" x14ac:dyDescent="0.2">
      <c r="A11251">
        <v>2019</v>
      </c>
      <c r="B11251">
        <v>21</v>
      </c>
      <c r="C11251" t="s">
        <v>427</v>
      </c>
      <c r="D11251" t="s">
        <v>286</v>
      </c>
      <c r="E11251" t="s">
        <v>20</v>
      </c>
      <c r="F11251" t="s">
        <v>38</v>
      </c>
      <c r="G11251">
        <v>104</v>
      </c>
      <c r="H11251">
        <v>104</v>
      </c>
      <c r="I11251" t="str">
        <f>INDEX('DATA - Teams'!$C:$C,MATCH(C11251,'DATA - Teams'!$B:$B,0))</f>
        <v>MELONS</v>
      </c>
    </row>
    <row r="11252" spans="1:9" x14ac:dyDescent="0.2">
      <c r="A11252">
        <v>2019</v>
      </c>
      <c r="B11252">
        <v>21</v>
      </c>
      <c r="C11252" t="s">
        <v>427</v>
      </c>
      <c r="D11252" t="s">
        <v>114</v>
      </c>
      <c r="E11252" t="s">
        <v>33</v>
      </c>
      <c r="F11252" t="s">
        <v>41</v>
      </c>
      <c r="G11252">
        <v>136</v>
      </c>
      <c r="H11252">
        <v>127</v>
      </c>
      <c r="I11252" t="str">
        <f>INDEX('DATA - Teams'!$C:$C,MATCH(C11252,'DATA - Teams'!$B:$B,0))</f>
        <v>MELONS</v>
      </c>
    </row>
    <row r="11253" spans="1:9" x14ac:dyDescent="0.2">
      <c r="A11253">
        <v>2019</v>
      </c>
      <c r="B11253">
        <v>21</v>
      </c>
      <c r="C11253" t="s">
        <v>427</v>
      </c>
      <c r="D11253" t="s">
        <v>115</v>
      </c>
      <c r="E11253" t="s">
        <v>33</v>
      </c>
      <c r="F11253" t="s">
        <v>43</v>
      </c>
      <c r="G11253">
        <v>69</v>
      </c>
      <c r="H11253">
        <v>106</v>
      </c>
      <c r="I11253" t="str">
        <f>INDEX('DATA - Teams'!$C:$C,MATCH(C11253,'DATA - Teams'!$B:$B,0))</f>
        <v>MELONS</v>
      </c>
    </row>
    <row r="11254" spans="1:9" x14ac:dyDescent="0.2">
      <c r="A11254">
        <v>2019</v>
      </c>
      <c r="B11254">
        <v>21</v>
      </c>
      <c r="C11254" t="s">
        <v>427</v>
      </c>
      <c r="D11254" t="s">
        <v>240</v>
      </c>
      <c r="E11254" t="s">
        <v>23</v>
      </c>
      <c r="F11254" t="s">
        <v>52</v>
      </c>
      <c r="G11254">
        <v>116</v>
      </c>
      <c r="H11254">
        <v>123</v>
      </c>
      <c r="I11254" t="str">
        <f>INDEX('DATA - Teams'!$C:$C,MATCH(C11254,'DATA - Teams'!$B:$B,0))</f>
        <v>MELONS</v>
      </c>
    </row>
    <row r="11255" spans="1:9" x14ac:dyDescent="0.2">
      <c r="A11255">
        <v>2019</v>
      </c>
      <c r="B11255">
        <v>21</v>
      </c>
      <c r="C11255" t="s">
        <v>427</v>
      </c>
      <c r="D11255" t="s">
        <v>409</v>
      </c>
      <c r="E11255" t="s">
        <v>16</v>
      </c>
      <c r="F11255" t="s">
        <v>43</v>
      </c>
      <c r="G11255">
        <v>90</v>
      </c>
      <c r="H11255">
        <v>88</v>
      </c>
      <c r="I11255" t="str">
        <f>INDEX('DATA - Teams'!$C:$C,MATCH(C11255,'DATA - Teams'!$B:$B,0))</f>
        <v>MELONS</v>
      </c>
    </row>
    <row r="11256" spans="1:9" x14ac:dyDescent="0.2">
      <c r="A11256">
        <v>2019</v>
      </c>
      <c r="B11256">
        <v>21</v>
      </c>
      <c r="C11256" t="s">
        <v>427</v>
      </c>
      <c r="D11256" t="s">
        <v>163</v>
      </c>
      <c r="E11256" t="s">
        <v>16</v>
      </c>
      <c r="F11256" t="s">
        <v>38</v>
      </c>
      <c r="G11256">
        <v>97</v>
      </c>
      <c r="H11256">
        <v>58</v>
      </c>
      <c r="I11256" t="str">
        <f>INDEX('DATA - Teams'!$C:$C,MATCH(C11256,'DATA - Teams'!$B:$B,0))</f>
        <v>MELONS</v>
      </c>
    </row>
    <row r="11257" spans="1:9" x14ac:dyDescent="0.2">
      <c r="A11257">
        <v>2019</v>
      </c>
      <c r="B11257">
        <v>21</v>
      </c>
      <c r="C11257" t="s">
        <v>427</v>
      </c>
      <c r="D11257" t="s">
        <v>76</v>
      </c>
      <c r="E11257" t="s">
        <v>14</v>
      </c>
      <c r="F11257" t="s">
        <v>38</v>
      </c>
      <c r="G11257">
        <v>83</v>
      </c>
      <c r="H11257">
        <v>152</v>
      </c>
      <c r="I11257" t="str">
        <f>INDEX('DATA - Teams'!$C:$C,MATCH(C11257,'DATA - Teams'!$B:$B,0))</f>
        <v>MELONS</v>
      </c>
    </row>
    <row r="11258" spans="1:9" x14ac:dyDescent="0.2">
      <c r="A11258">
        <v>2019</v>
      </c>
      <c r="B11258">
        <v>21</v>
      </c>
      <c r="C11258" t="s">
        <v>427</v>
      </c>
      <c r="D11258" t="s">
        <v>263</v>
      </c>
      <c r="E11258" t="s">
        <v>13</v>
      </c>
      <c r="F11258" t="s">
        <v>41</v>
      </c>
      <c r="G11258">
        <v>92</v>
      </c>
      <c r="H11258">
        <v>113</v>
      </c>
      <c r="I11258" t="str">
        <f>INDEX('DATA - Teams'!$C:$C,MATCH(C11258,'DATA - Teams'!$B:$B,0))</f>
        <v>MELONS</v>
      </c>
    </row>
    <row r="11259" spans="1:9" x14ac:dyDescent="0.2">
      <c r="A11259">
        <v>2019</v>
      </c>
      <c r="B11259">
        <v>21</v>
      </c>
      <c r="C11259" t="s">
        <v>427</v>
      </c>
      <c r="D11259" t="s">
        <v>401</v>
      </c>
      <c r="E11259" t="s">
        <v>13</v>
      </c>
      <c r="F11259" t="s">
        <v>43</v>
      </c>
      <c r="G11259">
        <v>69</v>
      </c>
      <c r="H11259">
        <v>46</v>
      </c>
      <c r="I11259" t="str">
        <f>INDEX('DATA - Teams'!$C:$C,MATCH(C11259,'DATA - Teams'!$B:$B,0))</f>
        <v>MELONS</v>
      </c>
    </row>
    <row r="11260" spans="1:9" x14ac:dyDescent="0.2">
      <c r="A11260">
        <v>2019</v>
      </c>
      <c r="B11260">
        <v>21</v>
      </c>
      <c r="C11260" t="s">
        <v>427</v>
      </c>
      <c r="D11260" t="s">
        <v>154</v>
      </c>
      <c r="E11260" t="s">
        <v>22</v>
      </c>
      <c r="F11260" t="s">
        <v>43</v>
      </c>
      <c r="G11260">
        <v>60</v>
      </c>
      <c r="H11260">
        <v>86</v>
      </c>
      <c r="I11260" t="str">
        <f>INDEX('DATA - Teams'!$C:$C,MATCH(C11260,'DATA - Teams'!$B:$B,0))</f>
        <v>MELONS</v>
      </c>
    </row>
    <row r="11261" spans="1:9" x14ac:dyDescent="0.2">
      <c r="A11261">
        <v>2019</v>
      </c>
      <c r="B11261">
        <v>21</v>
      </c>
      <c r="C11261" t="s">
        <v>427</v>
      </c>
      <c r="D11261" t="s">
        <v>278</v>
      </c>
      <c r="E11261" t="s">
        <v>32</v>
      </c>
      <c r="F11261" t="s">
        <v>43</v>
      </c>
      <c r="G11261">
        <v>95</v>
      </c>
      <c r="H11261">
        <v>99</v>
      </c>
      <c r="I11261" t="str">
        <f>INDEX('DATA - Teams'!$C:$C,MATCH(C11261,'DATA - Teams'!$B:$B,0))</f>
        <v>MELONS</v>
      </c>
    </row>
    <row r="11262" spans="1:9" x14ac:dyDescent="0.2">
      <c r="A11262">
        <v>2019</v>
      </c>
      <c r="B11262">
        <v>21</v>
      </c>
      <c r="C11262" t="s">
        <v>427</v>
      </c>
      <c r="D11262" t="s">
        <v>242</v>
      </c>
      <c r="E11262" t="s">
        <v>36</v>
      </c>
      <c r="F11262" t="s">
        <v>59</v>
      </c>
      <c r="G11262">
        <v>73</v>
      </c>
      <c r="H11262">
        <v>0</v>
      </c>
      <c r="I11262" t="str">
        <f>INDEX('DATA - Teams'!$C:$C,MATCH(C11262,'DATA - Teams'!$B:$B,0))</f>
        <v>MELONS</v>
      </c>
    </row>
    <row r="11263" spans="1:9" x14ac:dyDescent="0.2">
      <c r="A11263">
        <v>2019</v>
      </c>
      <c r="B11263">
        <v>21</v>
      </c>
      <c r="C11263" t="s">
        <v>427</v>
      </c>
      <c r="D11263" t="s">
        <v>341</v>
      </c>
      <c r="E11263" t="s">
        <v>24</v>
      </c>
      <c r="F11263" t="s">
        <v>59</v>
      </c>
      <c r="G11263">
        <v>86</v>
      </c>
      <c r="H11263">
        <v>82</v>
      </c>
      <c r="I11263" t="str">
        <f>INDEX('DATA - Teams'!$C:$C,MATCH(C11263,'DATA - Teams'!$B:$B,0))</f>
        <v>MELONS</v>
      </c>
    </row>
    <row r="11264" spans="1:9" x14ac:dyDescent="0.2">
      <c r="A11264">
        <v>2019</v>
      </c>
      <c r="B11264">
        <v>21</v>
      </c>
      <c r="C11264" t="s">
        <v>427</v>
      </c>
      <c r="D11264" t="s">
        <v>282</v>
      </c>
      <c r="E11264" t="s">
        <v>14</v>
      </c>
      <c r="F11264" t="s">
        <v>59</v>
      </c>
      <c r="G11264">
        <v>105</v>
      </c>
      <c r="H11264">
        <v>0</v>
      </c>
      <c r="I11264" t="str">
        <f>INDEX('DATA - Teams'!$C:$C,MATCH(C11264,'DATA - Teams'!$B:$B,0))</f>
        <v>MELONS</v>
      </c>
    </row>
    <row r="11265" spans="1:9" x14ac:dyDescent="0.2">
      <c r="A11265">
        <v>2019</v>
      </c>
      <c r="B11265">
        <v>21</v>
      </c>
      <c r="C11265" t="s">
        <v>427</v>
      </c>
      <c r="D11265" t="s">
        <v>297</v>
      </c>
      <c r="E11265" t="s">
        <v>21</v>
      </c>
      <c r="F11265" t="s">
        <v>59</v>
      </c>
      <c r="G11265">
        <v>74</v>
      </c>
      <c r="H11265">
        <v>0</v>
      </c>
      <c r="I11265" t="str">
        <f>INDEX('DATA - Teams'!$C:$C,MATCH(C11265,'DATA - Teams'!$B:$B,0))</f>
        <v>MELONS</v>
      </c>
    </row>
    <row r="11266" spans="1:9" x14ac:dyDescent="0.2">
      <c r="A11266">
        <v>2019</v>
      </c>
      <c r="B11266">
        <v>21</v>
      </c>
      <c r="C11266" t="s">
        <v>430</v>
      </c>
      <c r="D11266" t="s">
        <v>1618</v>
      </c>
      <c r="E11266" t="s">
        <v>35</v>
      </c>
      <c r="F11266" t="s">
        <v>43</v>
      </c>
      <c r="G11266">
        <v>92</v>
      </c>
      <c r="H11266">
        <v>111</v>
      </c>
      <c r="I11266" t="str">
        <f>INDEX('DATA - Teams'!$C:$C,MATCH(C11266,'DATA - Teams'!$B:$B,0))</f>
        <v>RICHO</v>
      </c>
    </row>
    <row r="11267" spans="1:9" x14ac:dyDescent="0.2">
      <c r="A11267">
        <v>2019</v>
      </c>
      <c r="B11267">
        <v>21</v>
      </c>
      <c r="C11267" t="s">
        <v>430</v>
      </c>
      <c r="D11267" t="s">
        <v>1352</v>
      </c>
      <c r="E11267" t="s">
        <v>35</v>
      </c>
      <c r="F11267" t="s">
        <v>38</v>
      </c>
      <c r="G11267">
        <v>88</v>
      </c>
      <c r="H11267">
        <v>73</v>
      </c>
      <c r="I11267" t="str">
        <f>INDEX('DATA - Teams'!$C:$C,MATCH(C11267,'DATA - Teams'!$B:$B,0))</f>
        <v>RICHO</v>
      </c>
    </row>
    <row r="11268" spans="1:9" x14ac:dyDescent="0.2">
      <c r="A11268">
        <v>2019</v>
      </c>
      <c r="B11268">
        <v>21</v>
      </c>
      <c r="C11268" t="s">
        <v>430</v>
      </c>
      <c r="D11268" t="s">
        <v>119</v>
      </c>
      <c r="E11268" t="s">
        <v>18</v>
      </c>
      <c r="F11268" t="s">
        <v>41</v>
      </c>
      <c r="G11268">
        <v>119</v>
      </c>
      <c r="H11268">
        <v>142</v>
      </c>
      <c r="I11268" t="str">
        <f>INDEX('DATA - Teams'!$C:$C,MATCH(C11268,'DATA - Teams'!$B:$B,0))</f>
        <v>RICHO</v>
      </c>
    </row>
    <row r="11269" spans="1:9" x14ac:dyDescent="0.2">
      <c r="A11269">
        <v>2019</v>
      </c>
      <c r="B11269">
        <v>21</v>
      </c>
      <c r="C11269" t="s">
        <v>430</v>
      </c>
      <c r="D11269" t="s">
        <v>99</v>
      </c>
      <c r="E11269" t="s">
        <v>18</v>
      </c>
      <c r="F11269" t="s">
        <v>43</v>
      </c>
      <c r="G11269">
        <v>94</v>
      </c>
      <c r="H11269">
        <v>106</v>
      </c>
      <c r="I11269" t="str">
        <f>INDEX('DATA - Teams'!$C:$C,MATCH(C11269,'DATA - Teams'!$B:$B,0))</f>
        <v>RICHO</v>
      </c>
    </row>
    <row r="11270" spans="1:9" x14ac:dyDescent="0.2">
      <c r="A11270">
        <v>2019</v>
      </c>
      <c r="B11270">
        <v>21</v>
      </c>
      <c r="C11270" t="s">
        <v>430</v>
      </c>
      <c r="D11270" t="s">
        <v>319</v>
      </c>
      <c r="E11270" t="s">
        <v>20</v>
      </c>
      <c r="F11270" t="s">
        <v>43</v>
      </c>
      <c r="G11270">
        <v>113</v>
      </c>
      <c r="H11270">
        <v>102</v>
      </c>
      <c r="I11270" t="str">
        <f>INDEX('DATA - Teams'!$C:$C,MATCH(C11270,'DATA - Teams'!$B:$B,0))</f>
        <v>RICHO</v>
      </c>
    </row>
    <row r="11271" spans="1:9" x14ac:dyDescent="0.2">
      <c r="A11271">
        <v>2019</v>
      </c>
      <c r="B11271">
        <v>21</v>
      </c>
      <c r="C11271" t="s">
        <v>430</v>
      </c>
      <c r="D11271" t="s">
        <v>162</v>
      </c>
      <c r="E11271" t="s">
        <v>20</v>
      </c>
      <c r="F11271" t="s">
        <v>38</v>
      </c>
      <c r="G11271">
        <v>119</v>
      </c>
      <c r="H11271">
        <v>137</v>
      </c>
      <c r="I11271" t="str">
        <f>INDEX('DATA - Teams'!$C:$C,MATCH(C11271,'DATA - Teams'!$B:$B,0))</f>
        <v>RICHO</v>
      </c>
    </row>
    <row r="11272" spans="1:9" x14ac:dyDescent="0.2">
      <c r="A11272">
        <v>2019</v>
      </c>
      <c r="B11272">
        <v>21</v>
      </c>
      <c r="C11272" t="s">
        <v>430</v>
      </c>
      <c r="D11272" t="s">
        <v>229</v>
      </c>
      <c r="E11272" t="s">
        <v>33</v>
      </c>
      <c r="F11272" t="s">
        <v>43</v>
      </c>
      <c r="G11272">
        <v>79</v>
      </c>
      <c r="H11272">
        <v>85</v>
      </c>
      <c r="I11272" t="str">
        <f>INDEX('DATA - Teams'!$C:$C,MATCH(C11272,'DATA - Teams'!$B:$B,0))</f>
        <v>RICHO</v>
      </c>
    </row>
    <row r="11273" spans="1:9" x14ac:dyDescent="0.2">
      <c r="A11273">
        <v>2019</v>
      </c>
      <c r="B11273">
        <v>21</v>
      </c>
      <c r="C11273" t="s">
        <v>430</v>
      </c>
      <c r="D11273" t="s">
        <v>294</v>
      </c>
      <c r="E11273" t="s">
        <v>16</v>
      </c>
      <c r="F11273" t="s">
        <v>38</v>
      </c>
      <c r="G11273">
        <v>86</v>
      </c>
      <c r="H11273">
        <v>71</v>
      </c>
      <c r="I11273" t="str">
        <f>INDEX('DATA - Teams'!$C:$C,MATCH(C11273,'DATA - Teams'!$B:$B,0))</f>
        <v>RICHO</v>
      </c>
    </row>
    <row r="11274" spans="1:9" x14ac:dyDescent="0.2">
      <c r="A11274">
        <v>2019</v>
      </c>
      <c r="B11274">
        <v>21</v>
      </c>
      <c r="C11274" t="s">
        <v>430</v>
      </c>
      <c r="D11274" t="s">
        <v>86</v>
      </c>
      <c r="E11274" t="s">
        <v>10</v>
      </c>
      <c r="F11274" t="s">
        <v>43</v>
      </c>
      <c r="G11274">
        <v>63</v>
      </c>
      <c r="H11274">
        <v>57</v>
      </c>
      <c r="I11274" t="str">
        <f>INDEX('DATA - Teams'!$C:$C,MATCH(C11274,'DATA - Teams'!$B:$B,0))</f>
        <v>RICHO</v>
      </c>
    </row>
    <row r="11275" spans="1:9" x14ac:dyDescent="0.2">
      <c r="A11275">
        <v>2019</v>
      </c>
      <c r="B11275">
        <v>21</v>
      </c>
      <c r="C11275" t="s">
        <v>430</v>
      </c>
      <c r="D11275" t="s">
        <v>353</v>
      </c>
      <c r="E11275" t="s">
        <v>24</v>
      </c>
      <c r="F11275" t="s">
        <v>41</v>
      </c>
      <c r="G11275">
        <v>82</v>
      </c>
      <c r="H11275">
        <v>104</v>
      </c>
      <c r="I11275" t="str">
        <f>INDEX('DATA - Teams'!$C:$C,MATCH(C11275,'DATA - Teams'!$B:$B,0))</f>
        <v>RICHO</v>
      </c>
    </row>
    <row r="11276" spans="1:9" x14ac:dyDescent="0.2">
      <c r="A11276">
        <v>2019</v>
      </c>
      <c r="B11276">
        <v>21</v>
      </c>
      <c r="C11276" t="s">
        <v>430</v>
      </c>
      <c r="D11276" t="s">
        <v>167</v>
      </c>
      <c r="E11276" t="s">
        <v>14</v>
      </c>
      <c r="F11276" t="s">
        <v>41</v>
      </c>
      <c r="G11276">
        <v>102</v>
      </c>
      <c r="H11276">
        <v>107</v>
      </c>
      <c r="I11276" t="str">
        <f>INDEX('DATA - Teams'!$C:$C,MATCH(C11276,'DATA - Teams'!$B:$B,0))</f>
        <v>RICHO</v>
      </c>
    </row>
    <row r="11277" spans="1:9" x14ac:dyDescent="0.2">
      <c r="A11277">
        <v>2019</v>
      </c>
      <c r="B11277">
        <v>21</v>
      </c>
      <c r="C11277" t="s">
        <v>430</v>
      </c>
      <c r="D11277" t="s">
        <v>415</v>
      </c>
      <c r="E11277" t="s">
        <v>13</v>
      </c>
      <c r="F11277" t="s">
        <v>38</v>
      </c>
      <c r="G11277">
        <v>107</v>
      </c>
      <c r="H11277">
        <v>130</v>
      </c>
      <c r="I11277" t="str">
        <f>INDEX('DATA - Teams'!$C:$C,MATCH(C11277,'DATA - Teams'!$B:$B,0))</f>
        <v>RICHO</v>
      </c>
    </row>
    <row r="11278" spans="1:9" x14ac:dyDescent="0.2">
      <c r="A11278">
        <v>2019</v>
      </c>
      <c r="B11278">
        <v>21</v>
      </c>
      <c r="C11278" t="s">
        <v>430</v>
      </c>
      <c r="D11278" t="s">
        <v>249</v>
      </c>
      <c r="E11278" t="s">
        <v>13</v>
      </c>
      <c r="F11278" t="s">
        <v>41</v>
      </c>
      <c r="G11278">
        <v>92</v>
      </c>
      <c r="H11278">
        <v>87</v>
      </c>
      <c r="I11278" t="str">
        <f>INDEX('DATA - Teams'!$C:$C,MATCH(C11278,'DATA - Teams'!$B:$B,0))</f>
        <v>RICHO</v>
      </c>
    </row>
    <row r="11279" spans="1:9" x14ac:dyDescent="0.2">
      <c r="A11279">
        <v>2019</v>
      </c>
      <c r="B11279">
        <v>21</v>
      </c>
      <c r="C11279" t="s">
        <v>430</v>
      </c>
      <c r="D11279" t="s">
        <v>105</v>
      </c>
      <c r="E11279" t="s">
        <v>13</v>
      </c>
      <c r="F11279" t="s">
        <v>41</v>
      </c>
      <c r="G11279">
        <v>94</v>
      </c>
      <c r="H11279">
        <v>85</v>
      </c>
      <c r="I11279" t="str">
        <f>INDEX('DATA - Teams'!$C:$C,MATCH(C11279,'DATA - Teams'!$B:$B,0))</f>
        <v>RICHO</v>
      </c>
    </row>
    <row r="11280" spans="1:9" x14ac:dyDescent="0.2">
      <c r="A11280">
        <v>2019</v>
      </c>
      <c r="B11280">
        <v>21</v>
      </c>
      <c r="C11280" t="s">
        <v>430</v>
      </c>
      <c r="D11280" t="s">
        <v>365</v>
      </c>
      <c r="E11280" t="s">
        <v>13</v>
      </c>
      <c r="F11280" t="s">
        <v>38</v>
      </c>
      <c r="G11280">
        <v>70</v>
      </c>
      <c r="H11280">
        <v>72</v>
      </c>
      <c r="I11280" t="str">
        <f>INDEX('DATA - Teams'!$C:$C,MATCH(C11280,'DATA - Teams'!$B:$B,0))</f>
        <v>RICHO</v>
      </c>
    </row>
    <row r="11281" spans="1:9" x14ac:dyDescent="0.2">
      <c r="A11281">
        <v>2019</v>
      </c>
      <c r="B11281">
        <v>21</v>
      </c>
      <c r="C11281" t="s">
        <v>430</v>
      </c>
      <c r="D11281" t="s">
        <v>299</v>
      </c>
      <c r="E11281" t="s">
        <v>22</v>
      </c>
      <c r="F11281" t="s">
        <v>41</v>
      </c>
      <c r="G11281">
        <v>112</v>
      </c>
      <c r="H11281">
        <v>99</v>
      </c>
      <c r="I11281" t="str">
        <f>INDEX('DATA - Teams'!$C:$C,MATCH(C11281,'DATA - Teams'!$B:$B,0))</f>
        <v>RICHO</v>
      </c>
    </row>
    <row r="11282" spans="1:9" x14ac:dyDescent="0.2">
      <c r="A11282">
        <v>2019</v>
      </c>
      <c r="B11282">
        <v>21</v>
      </c>
      <c r="C11282" t="s">
        <v>430</v>
      </c>
      <c r="D11282" t="s">
        <v>133</v>
      </c>
      <c r="E11282" t="s">
        <v>21</v>
      </c>
      <c r="F11282" t="s">
        <v>41</v>
      </c>
      <c r="G11282">
        <v>87</v>
      </c>
      <c r="H11282">
        <v>92</v>
      </c>
      <c r="I11282" t="str">
        <f>INDEX('DATA - Teams'!$C:$C,MATCH(C11282,'DATA - Teams'!$B:$B,0))</f>
        <v>RICHO</v>
      </c>
    </row>
    <row r="11283" spans="1:9" x14ac:dyDescent="0.2">
      <c r="A11283">
        <v>2019</v>
      </c>
      <c r="B11283">
        <v>21</v>
      </c>
      <c r="C11283" t="s">
        <v>430</v>
      </c>
      <c r="D11283" t="s">
        <v>221</v>
      </c>
      <c r="E11283" t="s">
        <v>31</v>
      </c>
      <c r="F11283" t="s">
        <v>52</v>
      </c>
      <c r="G11283">
        <v>102</v>
      </c>
      <c r="H11283">
        <v>117</v>
      </c>
      <c r="I11283" t="str">
        <f>INDEX('DATA - Teams'!$C:$C,MATCH(C11283,'DATA - Teams'!$B:$B,0))</f>
        <v>RICHO</v>
      </c>
    </row>
    <row r="11284" spans="1:9" x14ac:dyDescent="0.2">
      <c r="A11284">
        <v>2019</v>
      </c>
      <c r="B11284">
        <v>21</v>
      </c>
      <c r="C11284" t="s">
        <v>430</v>
      </c>
      <c r="D11284" t="s">
        <v>1065</v>
      </c>
      <c r="E11284" t="s">
        <v>28</v>
      </c>
      <c r="F11284" t="s">
        <v>59</v>
      </c>
      <c r="G11284">
        <v>97</v>
      </c>
      <c r="H11284">
        <v>0</v>
      </c>
      <c r="I11284" t="str">
        <f>INDEX('DATA - Teams'!$C:$C,MATCH(C11284,'DATA - Teams'!$B:$B,0))</f>
        <v>RICHO</v>
      </c>
    </row>
    <row r="11285" spans="1:9" x14ac:dyDescent="0.2">
      <c r="A11285">
        <v>2019</v>
      </c>
      <c r="B11285">
        <v>21</v>
      </c>
      <c r="C11285" t="s">
        <v>430</v>
      </c>
      <c r="D11285" t="s">
        <v>252</v>
      </c>
      <c r="E11285" t="s">
        <v>33</v>
      </c>
      <c r="F11285" t="s">
        <v>59</v>
      </c>
      <c r="G11285">
        <v>78</v>
      </c>
      <c r="H11285">
        <v>0</v>
      </c>
      <c r="I11285" t="str">
        <f>INDEX('DATA - Teams'!$C:$C,MATCH(C11285,'DATA - Teams'!$B:$B,0))</f>
        <v>RICHO</v>
      </c>
    </row>
    <row r="11286" spans="1:9" x14ac:dyDescent="0.2">
      <c r="A11286">
        <v>2019</v>
      </c>
      <c r="B11286">
        <v>21</v>
      </c>
      <c r="C11286" t="s">
        <v>430</v>
      </c>
      <c r="D11286" t="s">
        <v>103</v>
      </c>
      <c r="E11286" t="s">
        <v>24</v>
      </c>
      <c r="F11286" t="s">
        <v>59</v>
      </c>
      <c r="G11286">
        <v>80</v>
      </c>
      <c r="H11286">
        <v>0</v>
      </c>
      <c r="I11286" t="str">
        <f>INDEX('DATA - Teams'!$C:$C,MATCH(C11286,'DATA - Teams'!$B:$B,0))</f>
        <v>RICHO</v>
      </c>
    </row>
    <row r="11287" spans="1:9" x14ac:dyDescent="0.2">
      <c r="A11287">
        <v>2019</v>
      </c>
      <c r="B11287">
        <v>21</v>
      </c>
      <c r="C11287" t="s">
        <v>430</v>
      </c>
      <c r="D11287" t="s">
        <v>350</v>
      </c>
      <c r="E11287" t="s">
        <v>24</v>
      </c>
      <c r="F11287" t="s">
        <v>59</v>
      </c>
      <c r="G11287">
        <v>94</v>
      </c>
      <c r="H11287">
        <v>95</v>
      </c>
      <c r="I11287" t="str">
        <f>INDEX('DATA - Teams'!$C:$C,MATCH(C11287,'DATA - Teams'!$B:$B,0))</f>
        <v>RICHO</v>
      </c>
    </row>
    <row r="11288" spans="1:9" x14ac:dyDescent="0.2">
      <c r="A11288">
        <v>2019</v>
      </c>
      <c r="B11288">
        <v>21</v>
      </c>
      <c r="C11288" t="s">
        <v>30</v>
      </c>
      <c r="D11288" t="s">
        <v>327</v>
      </c>
      <c r="E11288" t="s">
        <v>17</v>
      </c>
      <c r="F11288" t="s">
        <v>52</v>
      </c>
      <c r="G11288">
        <v>113</v>
      </c>
      <c r="H11288">
        <v>99</v>
      </c>
      <c r="I11288" t="str">
        <f>INDEX('DATA - Teams'!$C:$C,MATCH(C11288,'DATA - Teams'!$B:$B,0))</f>
        <v>GARTER</v>
      </c>
    </row>
    <row r="11289" spans="1:9" x14ac:dyDescent="0.2">
      <c r="A11289">
        <v>2019</v>
      </c>
      <c r="B11289">
        <v>21</v>
      </c>
      <c r="C11289" t="s">
        <v>30</v>
      </c>
      <c r="D11289" t="s">
        <v>276</v>
      </c>
      <c r="E11289" t="s">
        <v>36</v>
      </c>
      <c r="F11289" t="s">
        <v>43</v>
      </c>
      <c r="G11289">
        <v>98</v>
      </c>
      <c r="H11289">
        <v>100</v>
      </c>
      <c r="I11289" t="str">
        <f>INDEX('DATA - Teams'!$C:$C,MATCH(C11289,'DATA - Teams'!$B:$B,0))</f>
        <v>GARTER</v>
      </c>
    </row>
    <row r="11290" spans="1:9" x14ac:dyDescent="0.2">
      <c r="A11290">
        <v>2019</v>
      </c>
      <c r="B11290">
        <v>21</v>
      </c>
      <c r="C11290" t="s">
        <v>30</v>
      </c>
      <c r="D11290" t="s">
        <v>261</v>
      </c>
      <c r="E11290" t="s">
        <v>36</v>
      </c>
      <c r="F11290" t="s">
        <v>43</v>
      </c>
      <c r="G11290">
        <v>59</v>
      </c>
      <c r="H11290">
        <v>50</v>
      </c>
      <c r="I11290" t="str">
        <f>INDEX('DATA - Teams'!$C:$C,MATCH(C11290,'DATA - Teams'!$B:$B,0))</f>
        <v>GARTER</v>
      </c>
    </row>
    <row r="11291" spans="1:9" x14ac:dyDescent="0.2">
      <c r="A11291">
        <v>2019</v>
      </c>
      <c r="B11291">
        <v>21</v>
      </c>
      <c r="C11291" t="s">
        <v>30</v>
      </c>
      <c r="D11291" t="s">
        <v>346</v>
      </c>
      <c r="E11291" t="s">
        <v>36</v>
      </c>
      <c r="F11291" t="s">
        <v>41</v>
      </c>
      <c r="G11291">
        <v>101</v>
      </c>
      <c r="H11291">
        <v>73</v>
      </c>
      <c r="I11291" t="str">
        <f>INDEX('DATA - Teams'!$C:$C,MATCH(C11291,'DATA - Teams'!$B:$B,0))</f>
        <v>GARTER</v>
      </c>
    </row>
    <row r="11292" spans="1:9" x14ac:dyDescent="0.2">
      <c r="A11292">
        <v>2019</v>
      </c>
      <c r="B11292">
        <v>21</v>
      </c>
      <c r="C11292" t="s">
        <v>30</v>
      </c>
      <c r="D11292" t="s">
        <v>1502</v>
      </c>
      <c r="E11292" t="s">
        <v>27</v>
      </c>
      <c r="F11292" t="s">
        <v>38</v>
      </c>
      <c r="G11292">
        <v>85</v>
      </c>
      <c r="H11292">
        <v>58</v>
      </c>
      <c r="I11292" t="str">
        <f>INDEX('DATA - Teams'!$C:$C,MATCH(C11292,'DATA - Teams'!$B:$B,0))</f>
        <v>GARTER</v>
      </c>
    </row>
    <row r="11293" spans="1:9" x14ac:dyDescent="0.2">
      <c r="A11293">
        <v>2019</v>
      </c>
      <c r="B11293">
        <v>21</v>
      </c>
      <c r="C11293" t="s">
        <v>30</v>
      </c>
      <c r="D11293" t="s">
        <v>108</v>
      </c>
      <c r="E11293" t="s">
        <v>18</v>
      </c>
      <c r="F11293" t="s">
        <v>41</v>
      </c>
      <c r="G11293">
        <v>126</v>
      </c>
      <c r="H11293">
        <v>142</v>
      </c>
      <c r="I11293" t="str">
        <f>INDEX('DATA - Teams'!$C:$C,MATCH(C11293,'DATA - Teams'!$B:$B,0))</f>
        <v>GARTER</v>
      </c>
    </row>
    <row r="11294" spans="1:9" x14ac:dyDescent="0.2">
      <c r="A11294">
        <v>2019</v>
      </c>
      <c r="B11294">
        <v>21</v>
      </c>
      <c r="C11294" t="s">
        <v>30</v>
      </c>
      <c r="D11294" t="s">
        <v>175</v>
      </c>
      <c r="E11294" t="s">
        <v>28</v>
      </c>
      <c r="F11294" t="s">
        <v>41</v>
      </c>
      <c r="G11294">
        <v>116</v>
      </c>
      <c r="H11294">
        <v>103</v>
      </c>
      <c r="I11294" t="str">
        <f>INDEX('DATA - Teams'!$C:$C,MATCH(C11294,'DATA - Teams'!$B:$B,0))</f>
        <v>GARTER</v>
      </c>
    </row>
    <row r="11295" spans="1:9" x14ac:dyDescent="0.2">
      <c r="A11295">
        <v>2019</v>
      </c>
      <c r="B11295">
        <v>21</v>
      </c>
      <c r="C11295" t="s">
        <v>30</v>
      </c>
      <c r="D11295" t="s">
        <v>271</v>
      </c>
      <c r="E11295" t="s">
        <v>33</v>
      </c>
      <c r="F11295" t="s">
        <v>41</v>
      </c>
      <c r="G11295">
        <v>109</v>
      </c>
      <c r="H11295">
        <v>138</v>
      </c>
      <c r="I11295" t="str">
        <f>INDEX('DATA - Teams'!$C:$C,MATCH(C11295,'DATA - Teams'!$B:$B,0))</f>
        <v>GARTER</v>
      </c>
    </row>
    <row r="11296" spans="1:9" x14ac:dyDescent="0.2">
      <c r="A11296">
        <v>2019</v>
      </c>
      <c r="B11296">
        <v>21</v>
      </c>
      <c r="C11296" t="s">
        <v>30</v>
      </c>
      <c r="D11296" t="s">
        <v>344</v>
      </c>
      <c r="E11296" t="s">
        <v>16</v>
      </c>
      <c r="F11296" t="s">
        <v>43</v>
      </c>
      <c r="G11296">
        <v>104</v>
      </c>
      <c r="H11296">
        <v>110</v>
      </c>
      <c r="I11296" t="str">
        <f>INDEX('DATA - Teams'!$C:$C,MATCH(C11296,'DATA - Teams'!$B:$B,0))</f>
        <v>GARTER</v>
      </c>
    </row>
    <row r="11297" spans="1:9" x14ac:dyDescent="0.2">
      <c r="A11297">
        <v>2019</v>
      </c>
      <c r="B11297">
        <v>21</v>
      </c>
      <c r="C11297" t="s">
        <v>30</v>
      </c>
      <c r="D11297" t="s">
        <v>209</v>
      </c>
      <c r="E11297" t="s">
        <v>10</v>
      </c>
      <c r="F11297" t="s">
        <v>41</v>
      </c>
      <c r="G11297">
        <v>108</v>
      </c>
      <c r="H11297">
        <v>116</v>
      </c>
      <c r="I11297" t="str">
        <f>INDEX('DATA - Teams'!$C:$C,MATCH(C11297,'DATA - Teams'!$B:$B,0))</f>
        <v>GARTER</v>
      </c>
    </row>
    <row r="11298" spans="1:9" x14ac:dyDescent="0.2">
      <c r="A11298">
        <v>2019</v>
      </c>
      <c r="B11298">
        <v>21</v>
      </c>
      <c r="C11298" t="s">
        <v>30</v>
      </c>
      <c r="D11298" t="s">
        <v>320</v>
      </c>
      <c r="E11298" t="s">
        <v>14</v>
      </c>
      <c r="F11298" t="s">
        <v>43</v>
      </c>
      <c r="G11298">
        <v>91</v>
      </c>
      <c r="H11298">
        <v>110</v>
      </c>
      <c r="I11298" t="str">
        <f>INDEX('DATA - Teams'!$C:$C,MATCH(C11298,'DATA - Teams'!$B:$B,0))</f>
        <v>GARTER</v>
      </c>
    </row>
    <row r="11299" spans="1:9" x14ac:dyDescent="0.2">
      <c r="A11299">
        <v>2019</v>
      </c>
      <c r="B11299">
        <v>21</v>
      </c>
      <c r="C11299" t="s">
        <v>30</v>
      </c>
      <c r="D11299" t="s">
        <v>206</v>
      </c>
      <c r="E11299" t="s">
        <v>14</v>
      </c>
      <c r="F11299" t="s">
        <v>38</v>
      </c>
      <c r="G11299">
        <v>94</v>
      </c>
      <c r="H11299">
        <v>74</v>
      </c>
      <c r="I11299" t="str">
        <f>INDEX('DATA - Teams'!$C:$C,MATCH(C11299,'DATA - Teams'!$B:$B,0))</f>
        <v>GARTER</v>
      </c>
    </row>
    <row r="11300" spans="1:9" x14ac:dyDescent="0.2">
      <c r="A11300">
        <v>2019</v>
      </c>
      <c r="B11300">
        <v>21</v>
      </c>
      <c r="C11300" t="s">
        <v>30</v>
      </c>
      <c r="D11300" t="s">
        <v>137</v>
      </c>
      <c r="E11300" t="s">
        <v>14</v>
      </c>
      <c r="F11300" t="s">
        <v>38</v>
      </c>
      <c r="G11300">
        <v>63</v>
      </c>
      <c r="H11300">
        <v>84</v>
      </c>
      <c r="I11300" t="str">
        <f>INDEX('DATA - Teams'!$C:$C,MATCH(C11300,'DATA - Teams'!$B:$B,0))</f>
        <v>GARTER</v>
      </c>
    </row>
    <row r="11301" spans="1:9" x14ac:dyDescent="0.2">
      <c r="A11301">
        <v>2019</v>
      </c>
      <c r="B11301">
        <v>21</v>
      </c>
      <c r="C11301" t="s">
        <v>30</v>
      </c>
      <c r="D11301" t="s">
        <v>226</v>
      </c>
      <c r="E11301" t="s">
        <v>32</v>
      </c>
      <c r="F11301" t="s">
        <v>43</v>
      </c>
      <c r="G11301">
        <v>107</v>
      </c>
      <c r="H11301">
        <v>90</v>
      </c>
      <c r="I11301" t="str">
        <f>INDEX('DATA - Teams'!$C:$C,MATCH(C11301,'DATA - Teams'!$B:$B,0))</f>
        <v>GARTER</v>
      </c>
    </row>
    <row r="11302" spans="1:9" x14ac:dyDescent="0.2">
      <c r="A11302">
        <v>2019</v>
      </c>
      <c r="B11302">
        <v>21</v>
      </c>
      <c r="C11302" t="s">
        <v>30</v>
      </c>
      <c r="D11302" t="s">
        <v>131</v>
      </c>
      <c r="E11302" t="s">
        <v>32</v>
      </c>
      <c r="F11302" t="s">
        <v>38</v>
      </c>
      <c r="G11302">
        <v>89</v>
      </c>
      <c r="H11302">
        <v>55</v>
      </c>
      <c r="I11302" t="str">
        <f>INDEX('DATA - Teams'!$C:$C,MATCH(C11302,'DATA - Teams'!$B:$B,0))</f>
        <v>GARTER</v>
      </c>
    </row>
    <row r="11303" spans="1:9" x14ac:dyDescent="0.2">
      <c r="A11303">
        <v>2019</v>
      </c>
      <c r="B11303">
        <v>21</v>
      </c>
      <c r="C11303" t="s">
        <v>30</v>
      </c>
      <c r="D11303" t="s">
        <v>325</v>
      </c>
      <c r="E11303" t="s">
        <v>21</v>
      </c>
      <c r="F11303" t="s">
        <v>41</v>
      </c>
      <c r="G11303">
        <v>86</v>
      </c>
      <c r="H11303">
        <v>66</v>
      </c>
      <c r="I11303" t="str">
        <f>INDEX('DATA - Teams'!$C:$C,MATCH(C11303,'DATA - Teams'!$B:$B,0))</f>
        <v>GARTER</v>
      </c>
    </row>
    <row r="11304" spans="1:9" x14ac:dyDescent="0.2">
      <c r="A11304">
        <v>2019</v>
      </c>
      <c r="B11304">
        <v>21</v>
      </c>
      <c r="C11304" t="s">
        <v>30</v>
      </c>
      <c r="D11304" t="s">
        <v>433</v>
      </c>
      <c r="E11304" t="s">
        <v>21</v>
      </c>
      <c r="F11304" t="s">
        <v>38</v>
      </c>
      <c r="G11304">
        <v>119</v>
      </c>
      <c r="H11304">
        <v>127</v>
      </c>
      <c r="I11304" t="str">
        <f>INDEX('DATA - Teams'!$C:$C,MATCH(C11304,'DATA - Teams'!$B:$B,0))</f>
        <v>GARTER</v>
      </c>
    </row>
    <row r="11305" spans="1:9" x14ac:dyDescent="0.2">
      <c r="A11305">
        <v>2019</v>
      </c>
      <c r="B11305">
        <v>21</v>
      </c>
      <c r="C11305" t="s">
        <v>30</v>
      </c>
      <c r="D11305" t="s">
        <v>81</v>
      </c>
      <c r="E11305" t="s">
        <v>31</v>
      </c>
      <c r="F11305" t="s">
        <v>41</v>
      </c>
      <c r="G11305">
        <v>90</v>
      </c>
      <c r="H11305">
        <v>118</v>
      </c>
      <c r="I11305" t="str">
        <f>INDEX('DATA - Teams'!$C:$C,MATCH(C11305,'DATA - Teams'!$B:$B,0))</f>
        <v>GARTER</v>
      </c>
    </row>
    <row r="11306" spans="1:9" x14ac:dyDescent="0.2">
      <c r="A11306">
        <v>2019</v>
      </c>
      <c r="B11306">
        <v>21</v>
      </c>
      <c r="C11306" t="s">
        <v>30</v>
      </c>
      <c r="D11306" t="s">
        <v>243</v>
      </c>
      <c r="E11306" t="s">
        <v>35</v>
      </c>
      <c r="F11306" t="s">
        <v>59</v>
      </c>
      <c r="G11306">
        <v>73</v>
      </c>
      <c r="H11306">
        <v>122</v>
      </c>
      <c r="I11306" t="str">
        <f>INDEX('DATA - Teams'!$C:$C,MATCH(C11306,'DATA - Teams'!$B:$B,0))</f>
        <v>GARTER</v>
      </c>
    </row>
    <row r="11307" spans="1:9" x14ac:dyDescent="0.2">
      <c r="A11307">
        <v>2019</v>
      </c>
      <c r="B11307">
        <v>21</v>
      </c>
      <c r="C11307" t="s">
        <v>30</v>
      </c>
      <c r="D11307" t="s">
        <v>359</v>
      </c>
      <c r="E11307" t="s">
        <v>10</v>
      </c>
      <c r="F11307" t="s">
        <v>59</v>
      </c>
      <c r="G11307">
        <v>75</v>
      </c>
      <c r="H11307">
        <v>0</v>
      </c>
      <c r="I11307" t="str">
        <f>INDEX('DATA - Teams'!$C:$C,MATCH(C11307,'DATA - Teams'!$B:$B,0))</f>
        <v>GARTER</v>
      </c>
    </row>
    <row r="11308" spans="1:9" x14ac:dyDescent="0.2">
      <c r="A11308">
        <v>2019</v>
      </c>
      <c r="B11308">
        <v>21</v>
      </c>
      <c r="C11308" t="s">
        <v>30</v>
      </c>
      <c r="D11308" t="s">
        <v>357</v>
      </c>
      <c r="E11308" t="s">
        <v>32</v>
      </c>
      <c r="F11308" t="s">
        <v>59</v>
      </c>
      <c r="G11308">
        <v>80</v>
      </c>
      <c r="H11308">
        <v>0</v>
      </c>
      <c r="I11308" t="str">
        <f>INDEX('DATA - Teams'!$C:$C,MATCH(C11308,'DATA - Teams'!$B:$B,0))</f>
        <v>GARTER</v>
      </c>
    </row>
    <row r="11309" spans="1:9" x14ac:dyDescent="0.2">
      <c r="A11309">
        <v>2019</v>
      </c>
      <c r="B11309">
        <v>21</v>
      </c>
      <c r="C11309" t="s">
        <v>30</v>
      </c>
      <c r="D11309" t="s">
        <v>1497</v>
      </c>
      <c r="E11309" t="s">
        <v>31</v>
      </c>
      <c r="F11309" t="s">
        <v>59</v>
      </c>
      <c r="G11309">
        <v>67</v>
      </c>
      <c r="H11309">
        <v>106</v>
      </c>
      <c r="I11309" t="str">
        <f>INDEX('DATA - Teams'!$C:$C,MATCH(C11309,'DATA - Teams'!$B:$B,0))</f>
        <v>GARTER</v>
      </c>
    </row>
    <row r="11310" spans="1:9" x14ac:dyDescent="0.2">
      <c r="A11310">
        <v>2019</v>
      </c>
      <c r="B11310">
        <v>21</v>
      </c>
      <c r="C11310" t="s">
        <v>434</v>
      </c>
      <c r="D11310" t="s">
        <v>230</v>
      </c>
      <c r="E11310" t="s">
        <v>36</v>
      </c>
      <c r="F11310" t="s">
        <v>38</v>
      </c>
      <c r="G11310">
        <v>78</v>
      </c>
      <c r="H11310">
        <v>66</v>
      </c>
      <c r="I11310" t="str">
        <f>INDEX('DATA - Teams'!$C:$C,MATCH(C11310,'DATA - Teams'!$B:$B,0))</f>
        <v>CHIEF</v>
      </c>
    </row>
    <row r="11311" spans="1:9" x14ac:dyDescent="0.2">
      <c r="A11311">
        <v>2019</v>
      </c>
      <c r="B11311">
        <v>21</v>
      </c>
      <c r="C11311" t="s">
        <v>434</v>
      </c>
      <c r="D11311" t="s">
        <v>1621</v>
      </c>
      <c r="E11311" t="s">
        <v>27</v>
      </c>
      <c r="F11311" t="s">
        <v>38</v>
      </c>
      <c r="G11311">
        <v>66</v>
      </c>
      <c r="H11311">
        <v>49</v>
      </c>
      <c r="I11311" t="str">
        <f>INDEX('DATA - Teams'!$C:$C,MATCH(C11311,'DATA - Teams'!$B:$B,0))</f>
        <v>CHIEF</v>
      </c>
    </row>
    <row r="11312" spans="1:9" x14ac:dyDescent="0.2">
      <c r="A11312">
        <v>2019</v>
      </c>
      <c r="B11312">
        <v>21</v>
      </c>
      <c r="C11312" t="s">
        <v>434</v>
      </c>
      <c r="D11312" t="s">
        <v>383</v>
      </c>
      <c r="E11312" t="s">
        <v>27</v>
      </c>
      <c r="F11312" t="s">
        <v>38</v>
      </c>
      <c r="G11312">
        <v>83</v>
      </c>
      <c r="H11312">
        <v>79</v>
      </c>
      <c r="I11312" t="str">
        <f>INDEX('DATA - Teams'!$C:$C,MATCH(C11312,'DATA - Teams'!$B:$B,0))</f>
        <v>CHIEF</v>
      </c>
    </row>
    <row r="11313" spans="1:9" x14ac:dyDescent="0.2">
      <c r="A11313">
        <v>2019</v>
      </c>
      <c r="B11313">
        <v>21</v>
      </c>
      <c r="C11313" t="s">
        <v>434</v>
      </c>
      <c r="D11313" t="s">
        <v>301</v>
      </c>
      <c r="E11313" t="s">
        <v>27</v>
      </c>
      <c r="F11313" t="s">
        <v>41</v>
      </c>
      <c r="G11313">
        <v>115</v>
      </c>
      <c r="H11313">
        <v>134</v>
      </c>
      <c r="I11313" t="str">
        <f>INDEX('DATA - Teams'!$C:$C,MATCH(C11313,'DATA - Teams'!$B:$B,0))</f>
        <v>CHIEF</v>
      </c>
    </row>
    <row r="11314" spans="1:9" x14ac:dyDescent="0.2">
      <c r="A11314">
        <v>2019</v>
      </c>
      <c r="B11314">
        <v>21</v>
      </c>
      <c r="C11314" t="s">
        <v>434</v>
      </c>
      <c r="D11314" t="s">
        <v>253</v>
      </c>
      <c r="E11314" t="s">
        <v>27</v>
      </c>
      <c r="F11314" t="s">
        <v>41</v>
      </c>
      <c r="G11314">
        <v>104</v>
      </c>
      <c r="H11314">
        <v>148</v>
      </c>
      <c r="I11314" t="str">
        <f>INDEX('DATA - Teams'!$C:$C,MATCH(C11314,'DATA - Teams'!$B:$B,0))</f>
        <v>CHIEF</v>
      </c>
    </row>
    <row r="11315" spans="1:9" x14ac:dyDescent="0.2">
      <c r="A11315">
        <v>2019</v>
      </c>
      <c r="B11315">
        <v>21</v>
      </c>
      <c r="C11315" t="s">
        <v>434</v>
      </c>
      <c r="D11315" t="s">
        <v>352</v>
      </c>
      <c r="E11315" t="s">
        <v>18</v>
      </c>
      <c r="F11315" t="s">
        <v>43</v>
      </c>
      <c r="G11315">
        <v>71</v>
      </c>
      <c r="H11315">
        <v>97</v>
      </c>
      <c r="I11315" t="str">
        <f>INDEX('DATA - Teams'!$C:$C,MATCH(C11315,'DATA - Teams'!$B:$B,0))</f>
        <v>CHIEF</v>
      </c>
    </row>
    <row r="11316" spans="1:9" x14ac:dyDescent="0.2">
      <c r="A11316">
        <v>2019</v>
      </c>
      <c r="B11316">
        <v>21</v>
      </c>
      <c r="C11316" t="s">
        <v>434</v>
      </c>
      <c r="D11316" t="s">
        <v>274</v>
      </c>
      <c r="E11316" t="s">
        <v>18</v>
      </c>
      <c r="F11316" t="s">
        <v>52</v>
      </c>
      <c r="G11316">
        <v>82</v>
      </c>
      <c r="H11316">
        <v>96</v>
      </c>
      <c r="I11316" t="str">
        <f>INDEX('DATA - Teams'!$C:$C,MATCH(C11316,'DATA - Teams'!$B:$B,0))</f>
        <v>CHIEF</v>
      </c>
    </row>
    <row r="11317" spans="1:9" x14ac:dyDescent="0.2">
      <c r="A11317">
        <v>2019</v>
      </c>
      <c r="B11317">
        <v>21</v>
      </c>
      <c r="C11317" t="s">
        <v>434</v>
      </c>
      <c r="D11317" t="s">
        <v>244</v>
      </c>
      <c r="E11317" t="s">
        <v>20</v>
      </c>
      <c r="F11317" t="s">
        <v>41</v>
      </c>
      <c r="G11317">
        <v>100</v>
      </c>
      <c r="H11317">
        <v>63</v>
      </c>
      <c r="I11317" t="str">
        <f>INDEX('DATA - Teams'!$C:$C,MATCH(C11317,'DATA - Teams'!$B:$B,0))</f>
        <v>CHIEF</v>
      </c>
    </row>
    <row r="11318" spans="1:9" x14ac:dyDescent="0.2">
      <c r="A11318">
        <v>2019</v>
      </c>
      <c r="B11318">
        <v>21</v>
      </c>
      <c r="C11318" t="s">
        <v>434</v>
      </c>
      <c r="D11318" t="s">
        <v>275</v>
      </c>
      <c r="E11318" t="s">
        <v>23</v>
      </c>
      <c r="F11318" t="s">
        <v>38</v>
      </c>
      <c r="G11318">
        <v>61</v>
      </c>
      <c r="H11318">
        <v>65</v>
      </c>
      <c r="I11318" t="str">
        <f>INDEX('DATA - Teams'!$C:$C,MATCH(C11318,'DATA - Teams'!$B:$B,0))</f>
        <v>CHIEF</v>
      </c>
    </row>
    <row r="11319" spans="1:9" x14ac:dyDescent="0.2">
      <c r="A11319">
        <v>2019</v>
      </c>
      <c r="B11319">
        <v>21</v>
      </c>
      <c r="C11319" t="s">
        <v>434</v>
      </c>
      <c r="D11319" t="s">
        <v>181</v>
      </c>
      <c r="E11319" t="s">
        <v>23</v>
      </c>
      <c r="F11319" t="s">
        <v>38</v>
      </c>
      <c r="G11319">
        <v>98</v>
      </c>
      <c r="H11319">
        <v>45</v>
      </c>
      <c r="I11319" t="str">
        <f>INDEX('DATA - Teams'!$C:$C,MATCH(C11319,'DATA - Teams'!$B:$B,0))</f>
        <v>CHIEF</v>
      </c>
    </row>
    <row r="11320" spans="1:9" x14ac:dyDescent="0.2">
      <c r="A11320">
        <v>2019</v>
      </c>
      <c r="B11320">
        <v>21</v>
      </c>
      <c r="C11320" t="s">
        <v>434</v>
      </c>
      <c r="D11320" t="s">
        <v>132</v>
      </c>
      <c r="E11320" t="s">
        <v>23</v>
      </c>
      <c r="F11320" t="s">
        <v>41</v>
      </c>
      <c r="G11320">
        <v>80</v>
      </c>
      <c r="H11320">
        <v>88</v>
      </c>
      <c r="I11320" t="str">
        <f>INDEX('DATA - Teams'!$C:$C,MATCH(C11320,'DATA - Teams'!$B:$B,0))</f>
        <v>CHIEF</v>
      </c>
    </row>
    <row r="11321" spans="1:9" x14ac:dyDescent="0.2">
      <c r="A11321">
        <v>2019</v>
      </c>
      <c r="B11321">
        <v>21</v>
      </c>
      <c r="C11321" t="s">
        <v>434</v>
      </c>
      <c r="D11321" t="s">
        <v>124</v>
      </c>
      <c r="E11321" t="s">
        <v>24</v>
      </c>
      <c r="F11321" t="s">
        <v>41</v>
      </c>
      <c r="G11321">
        <v>126</v>
      </c>
      <c r="H11321">
        <v>145</v>
      </c>
      <c r="I11321" t="str">
        <f>INDEX('DATA - Teams'!$C:$C,MATCH(C11321,'DATA - Teams'!$B:$B,0))</f>
        <v>CHIEF</v>
      </c>
    </row>
    <row r="11322" spans="1:9" x14ac:dyDescent="0.2">
      <c r="A11322">
        <v>2019</v>
      </c>
      <c r="B11322">
        <v>21</v>
      </c>
      <c r="C11322" t="s">
        <v>434</v>
      </c>
      <c r="D11322" t="s">
        <v>98</v>
      </c>
      <c r="E11322" t="s">
        <v>14</v>
      </c>
      <c r="F11322" t="s">
        <v>43</v>
      </c>
      <c r="G11322">
        <v>89</v>
      </c>
      <c r="H11322">
        <v>103</v>
      </c>
      <c r="I11322" t="str">
        <f>INDEX('DATA - Teams'!$C:$C,MATCH(C11322,'DATA - Teams'!$B:$B,0))</f>
        <v>CHIEF</v>
      </c>
    </row>
    <row r="11323" spans="1:9" x14ac:dyDescent="0.2">
      <c r="A11323">
        <v>2019</v>
      </c>
      <c r="B11323">
        <v>21</v>
      </c>
      <c r="C11323" t="s">
        <v>434</v>
      </c>
      <c r="D11323" t="s">
        <v>284</v>
      </c>
      <c r="E11323" t="s">
        <v>13</v>
      </c>
      <c r="F11323" t="s">
        <v>43</v>
      </c>
      <c r="G11323">
        <v>78</v>
      </c>
      <c r="H11323">
        <v>86</v>
      </c>
      <c r="I11323" t="str">
        <f>INDEX('DATA - Teams'!$C:$C,MATCH(C11323,'DATA - Teams'!$B:$B,0))</f>
        <v>CHIEF</v>
      </c>
    </row>
    <row r="11324" spans="1:9" x14ac:dyDescent="0.2">
      <c r="A11324">
        <v>2019</v>
      </c>
      <c r="B11324">
        <v>21</v>
      </c>
      <c r="C11324" t="s">
        <v>434</v>
      </c>
      <c r="D11324" t="s">
        <v>239</v>
      </c>
      <c r="E11324" t="s">
        <v>22</v>
      </c>
      <c r="F11324" t="s">
        <v>41</v>
      </c>
      <c r="G11324">
        <v>92</v>
      </c>
      <c r="H11324">
        <v>127</v>
      </c>
      <c r="I11324" t="str">
        <f>INDEX('DATA - Teams'!$C:$C,MATCH(C11324,'DATA - Teams'!$B:$B,0))</f>
        <v>CHIEF</v>
      </c>
    </row>
    <row r="11325" spans="1:9" x14ac:dyDescent="0.2">
      <c r="A11325">
        <v>2019</v>
      </c>
      <c r="B11325">
        <v>21</v>
      </c>
      <c r="C11325" t="s">
        <v>434</v>
      </c>
      <c r="D11325" t="s">
        <v>185</v>
      </c>
      <c r="E11325" t="s">
        <v>32</v>
      </c>
      <c r="F11325" t="s">
        <v>43</v>
      </c>
      <c r="G11325">
        <v>98</v>
      </c>
      <c r="H11325">
        <v>105</v>
      </c>
      <c r="I11325" t="str">
        <f>INDEX('DATA - Teams'!$C:$C,MATCH(C11325,'DATA - Teams'!$B:$B,0))</f>
        <v>CHIEF</v>
      </c>
    </row>
    <row r="11326" spans="1:9" x14ac:dyDescent="0.2">
      <c r="A11326">
        <v>2019</v>
      </c>
      <c r="B11326">
        <v>21</v>
      </c>
      <c r="C11326" t="s">
        <v>434</v>
      </c>
      <c r="D11326" t="s">
        <v>296</v>
      </c>
      <c r="E11326" t="s">
        <v>21</v>
      </c>
      <c r="F11326" t="s">
        <v>41</v>
      </c>
      <c r="G11326">
        <v>86</v>
      </c>
      <c r="H11326">
        <v>70</v>
      </c>
      <c r="I11326" t="str">
        <f>INDEX('DATA - Teams'!$C:$C,MATCH(C11326,'DATA - Teams'!$B:$B,0))</f>
        <v>CHIEF</v>
      </c>
    </row>
    <row r="11327" spans="1:9" x14ac:dyDescent="0.2">
      <c r="A11327">
        <v>2019</v>
      </c>
      <c r="B11327">
        <v>21</v>
      </c>
      <c r="C11327" t="s">
        <v>434</v>
      </c>
      <c r="D11327" t="s">
        <v>192</v>
      </c>
      <c r="E11327" t="s">
        <v>31</v>
      </c>
      <c r="F11327" t="s">
        <v>43</v>
      </c>
      <c r="G11327">
        <v>68</v>
      </c>
      <c r="H11327">
        <v>58</v>
      </c>
      <c r="I11327" t="str">
        <f>INDEX('DATA - Teams'!$C:$C,MATCH(C11327,'DATA - Teams'!$B:$B,0))</f>
        <v>CHIEF</v>
      </c>
    </row>
    <row r="11328" spans="1:9" x14ac:dyDescent="0.2">
      <c r="A11328">
        <v>2019</v>
      </c>
      <c r="B11328">
        <v>21</v>
      </c>
      <c r="C11328" t="s">
        <v>434</v>
      </c>
      <c r="D11328" t="s">
        <v>398</v>
      </c>
      <c r="E11328" t="s">
        <v>28</v>
      </c>
      <c r="F11328" t="s">
        <v>59</v>
      </c>
      <c r="G11328">
        <v>98</v>
      </c>
      <c r="H11328">
        <v>0</v>
      </c>
      <c r="I11328" t="str">
        <f>INDEX('DATA - Teams'!$C:$C,MATCH(C11328,'DATA - Teams'!$B:$B,0))</f>
        <v>CHIEF</v>
      </c>
    </row>
    <row r="11329" spans="1:9" x14ac:dyDescent="0.2">
      <c r="A11329">
        <v>2019</v>
      </c>
      <c r="B11329">
        <v>21</v>
      </c>
      <c r="C11329" t="s">
        <v>434</v>
      </c>
      <c r="D11329" t="s">
        <v>983</v>
      </c>
      <c r="E11329" t="s">
        <v>16</v>
      </c>
      <c r="F11329" t="s">
        <v>59</v>
      </c>
      <c r="G11329">
        <v>89</v>
      </c>
      <c r="H11329">
        <v>119</v>
      </c>
      <c r="I11329" t="str">
        <f>INDEX('DATA - Teams'!$C:$C,MATCH(C11329,'DATA - Teams'!$B:$B,0))</f>
        <v>CHIEF</v>
      </c>
    </row>
    <row r="11330" spans="1:9" x14ac:dyDescent="0.2">
      <c r="A11330">
        <v>2019</v>
      </c>
      <c r="B11330">
        <v>21</v>
      </c>
      <c r="C11330" t="s">
        <v>434</v>
      </c>
      <c r="D11330" t="s">
        <v>1616</v>
      </c>
      <c r="E11330" t="s">
        <v>14</v>
      </c>
      <c r="F11330" t="s">
        <v>59</v>
      </c>
      <c r="G11330">
        <v>66</v>
      </c>
      <c r="H11330">
        <v>56</v>
      </c>
      <c r="I11330" t="str">
        <f>INDEX('DATA - Teams'!$C:$C,MATCH(C11330,'DATA - Teams'!$B:$B,0))</f>
        <v>CHIEF</v>
      </c>
    </row>
    <row r="11331" spans="1:9" x14ac:dyDescent="0.2">
      <c r="A11331">
        <v>2019</v>
      </c>
      <c r="B11331">
        <v>21</v>
      </c>
      <c r="C11331" t="s">
        <v>434</v>
      </c>
      <c r="D11331" t="s">
        <v>390</v>
      </c>
      <c r="E11331" t="s">
        <v>32</v>
      </c>
      <c r="F11331" t="s">
        <v>59</v>
      </c>
      <c r="G11331">
        <v>88</v>
      </c>
      <c r="H11331">
        <v>0</v>
      </c>
      <c r="I11331" t="str">
        <f>INDEX('DATA - Teams'!$C:$C,MATCH(C11331,'DATA - Teams'!$B:$B,0))</f>
        <v>CHIEF</v>
      </c>
    </row>
    <row r="11332" spans="1:9" x14ac:dyDescent="0.2">
      <c r="A11332">
        <v>2019</v>
      </c>
      <c r="B11332">
        <v>21</v>
      </c>
      <c r="C11332" t="s">
        <v>7</v>
      </c>
      <c r="D11332" t="s">
        <v>44</v>
      </c>
      <c r="E11332" t="s">
        <v>36</v>
      </c>
      <c r="F11332" t="s">
        <v>43</v>
      </c>
      <c r="G11332">
        <v>93</v>
      </c>
      <c r="H11332">
        <v>65</v>
      </c>
      <c r="I11332" t="str">
        <f>INDEX('DATA - Teams'!$C:$C,MATCH(C11332,'DATA - Teams'!$B:$B,0))</f>
        <v>JMERC</v>
      </c>
    </row>
    <row r="11333" spans="1:9" x14ac:dyDescent="0.2">
      <c r="A11333">
        <v>2019</v>
      </c>
      <c r="B11333">
        <v>21</v>
      </c>
      <c r="C11333" t="s">
        <v>7</v>
      </c>
      <c r="D11333" t="s">
        <v>291</v>
      </c>
      <c r="E11333" t="s">
        <v>36</v>
      </c>
      <c r="F11333" t="s">
        <v>38</v>
      </c>
      <c r="G11333">
        <v>104</v>
      </c>
      <c r="H11333">
        <v>116</v>
      </c>
      <c r="I11333" t="str">
        <f>INDEX('DATA - Teams'!$C:$C,MATCH(C11333,'DATA - Teams'!$B:$B,0))</f>
        <v>JMERC</v>
      </c>
    </row>
    <row r="11334" spans="1:9" x14ac:dyDescent="0.2">
      <c r="A11334">
        <v>2019</v>
      </c>
      <c r="B11334">
        <v>21</v>
      </c>
      <c r="C11334" t="s">
        <v>7</v>
      </c>
      <c r="D11334" t="s">
        <v>302</v>
      </c>
      <c r="E11334" t="s">
        <v>36</v>
      </c>
      <c r="F11334" t="s">
        <v>41</v>
      </c>
      <c r="G11334">
        <v>81</v>
      </c>
      <c r="H11334">
        <v>44</v>
      </c>
      <c r="I11334" t="str">
        <f>INDEX('DATA - Teams'!$C:$C,MATCH(C11334,'DATA - Teams'!$B:$B,0))</f>
        <v>JMERC</v>
      </c>
    </row>
    <row r="11335" spans="1:9" x14ac:dyDescent="0.2">
      <c r="A11335">
        <v>2019</v>
      </c>
      <c r="B11335">
        <v>21</v>
      </c>
      <c r="C11335" t="s">
        <v>7</v>
      </c>
      <c r="D11335" t="s">
        <v>134</v>
      </c>
      <c r="E11335" t="s">
        <v>27</v>
      </c>
      <c r="F11335" t="s">
        <v>43</v>
      </c>
      <c r="G11335">
        <v>107</v>
      </c>
      <c r="H11335">
        <v>83</v>
      </c>
      <c r="I11335" t="str">
        <f>INDEX('DATA - Teams'!$C:$C,MATCH(C11335,'DATA - Teams'!$B:$B,0))</f>
        <v>JMERC</v>
      </c>
    </row>
    <row r="11336" spans="1:9" x14ac:dyDescent="0.2">
      <c r="A11336">
        <v>2019</v>
      </c>
      <c r="B11336">
        <v>21</v>
      </c>
      <c r="C11336" t="s">
        <v>7</v>
      </c>
      <c r="D11336" t="s">
        <v>179</v>
      </c>
      <c r="E11336" t="s">
        <v>35</v>
      </c>
      <c r="F11336" t="s">
        <v>38</v>
      </c>
      <c r="G11336">
        <v>101</v>
      </c>
      <c r="H11336">
        <v>90</v>
      </c>
      <c r="I11336" t="str">
        <f>INDEX('DATA - Teams'!$C:$C,MATCH(C11336,'DATA - Teams'!$B:$B,0))</f>
        <v>JMERC</v>
      </c>
    </row>
    <row r="11337" spans="1:9" x14ac:dyDescent="0.2">
      <c r="A11337">
        <v>2019</v>
      </c>
      <c r="B11337">
        <v>21</v>
      </c>
      <c r="C11337" t="s">
        <v>7</v>
      </c>
      <c r="D11337" t="s">
        <v>336</v>
      </c>
      <c r="E11337" t="s">
        <v>18</v>
      </c>
      <c r="F11337" t="s">
        <v>38</v>
      </c>
      <c r="G11337">
        <v>122</v>
      </c>
      <c r="H11337">
        <v>123</v>
      </c>
      <c r="I11337" t="str">
        <f>INDEX('DATA - Teams'!$C:$C,MATCH(C11337,'DATA - Teams'!$B:$B,0))</f>
        <v>JMERC</v>
      </c>
    </row>
    <row r="11338" spans="1:9" x14ac:dyDescent="0.2">
      <c r="A11338">
        <v>2019</v>
      </c>
      <c r="B11338">
        <v>21</v>
      </c>
      <c r="C11338" t="s">
        <v>7</v>
      </c>
      <c r="D11338" t="s">
        <v>445</v>
      </c>
      <c r="E11338" t="s">
        <v>18</v>
      </c>
      <c r="F11338" t="s">
        <v>41</v>
      </c>
      <c r="G11338">
        <v>92</v>
      </c>
      <c r="H11338">
        <v>81</v>
      </c>
      <c r="I11338" t="str">
        <f>INDEX('DATA - Teams'!$C:$C,MATCH(C11338,'DATA - Teams'!$B:$B,0))</f>
        <v>JMERC</v>
      </c>
    </row>
    <row r="11339" spans="1:9" x14ac:dyDescent="0.2">
      <c r="A11339">
        <v>2019</v>
      </c>
      <c r="B11339">
        <v>21</v>
      </c>
      <c r="C11339" t="s">
        <v>7</v>
      </c>
      <c r="D11339" t="s">
        <v>129</v>
      </c>
      <c r="E11339" t="s">
        <v>20</v>
      </c>
      <c r="F11339" t="s">
        <v>38</v>
      </c>
      <c r="G11339">
        <v>84</v>
      </c>
      <c r="H11339">
        <v>86</v>
      </c>
      <c r="I11339" t="str">
        <f>INDEX('DATA - Teams'!$C:$C,MATCH(C11339,'DATA - Teams'!$B:$B,0))</f>
        <v>JMERC</v>
      </c>
    </row>
    <row r="11340" spans="1:9" x14ac:dyDescent="0.2">
      <c r="A11340">
        <v>2019</v>
      </c>
      <c r="B11340">
        <v>21</v>
      </c>
      <c r="C11340" t="s">
        <v>7</v>
      </c>
      <c r="D11340" t="s">
        <v>248</v>
      </c>
      <c r="E11340" t="s">
        <v>28</v>
      </c>
      <c r="F11340" t="s">
        <v>43</v>
      </c>
      <c r="G11340">
        <v>105</v>
      </c>
      <c r="H11340">
        <v>73</v>
      </c>
      <c r="I11340" t="str">
        <f>INDEX('DATA - Teams'!$C:$C,MATCH(C11340,'DATA - Teams'!$B:$B,0))</f>
        <v>JMERC</v>
      </c>
    </row>
    <row r="11341" spans="1:9" x14ac:dyDescent="0.2">
      <c r="A11341">
        <v>2019</v>
      </c>
      <c r="B11341">
        <v>21</v>
      </c>
      <c r="C11341" t="s">
        <v>7</v>
      </c>
      <c r="D11341" t="s">
        <v>306</v>
      </c>
      <c r="E11341" t="s">
        <v>28</v>
      </c>
      <c r="F11341" t="s">
        <v>41</v>
      </c>
      <c r="G11341">
        <v>105</v>
      </c>
      <c r="H11341">
        <v>161</v>
      </c>
      <c r="I11341" t="str">
        <f>INDEX('DATA - Teams'!$C:$C,MATCH(C11341,'DATA - Teams'!$B:$B,0))</f>
        <v>JMERC</v>
      </c>
    </row>
    <row r="11342" spans="1:9" x14ac:dyDescent="0.2">
      <c r="A11342">
        <v>2019</v>
      </c>
      <c r="B11342">
        <v>21</v>
      </c>
      <c r="C11342" t="s">
        <v>7</v>
      </c>
      <c r="D11342" t="s">
        <v>388</v>
      </c>
      <c r="E11342" t="s">
        <v>23</v>
      </c>
      <c r="F11342" t="s">
        <v>41</v>
      </c>
      <c r="G11342">
        <v>71</v>
      </c>
      <c r="H11342">
        <v>61</v>
      </c>
      <c r="I11342" t="str">
        <f>INDEX('DATA - Teams'!$C:$C,MATCH(C11342,'DATA - Teams'!$B:$B,0))</f>
        <v>JMERC</v>
      </c>
    </row>
    <row r="11343" spans="1:9" x14ac:dyDescent="0.2">
      <c r="A11343">
        <v>2019</v>
      </c>
      <c r="B11343">
        <v>21</v>
      </c>
      <c r="C11343" t="s">
        <v>7</v>
      </c>
      <c r="D11343" t="s">
        <v>328</v>
      </c>
      <c r="E11343" t="s">
        <v>23</v>
      </c>
      <c r="F11343" t="s">
        <v>41</v>
      </c>
      <c r="G11343">
        <v>74</v>
      </c>
      <c r="H11343">
        <v>60</v>
      </c>
      <c r="I11343" t="str">
        <f>INDEX('DATA - Teams'!$C:$C,MATCH(C11343,'DATA - Teams'!$B:$B,0))</f>
        <v>JMERC</v>
      </c>
    </row>
    <row r="11344" spans="1:9" x14ac:dyDescent="0.2">
      <c r="A11344">
        <v>2019</v>
      </c>
      <c r="B11344">
        <v>21</v>
      </c>
      <c r="C11344" t="s">
        <v>7</v>
      </c>
      <c r="D11344" t="s">
        <v>130</v>
      </c>
      <c r="E11344" t="s">
        <v>23</v>
      </c>
      <c r="F11344" t="s">
        <v>43</v>
      </c>
      <c r="G11344">
        <v>83</v>
      </c>
      <c r="H11344">
        <v>101</v>
      </c>
      <c r="I11344" t="str">
        <f>INDEX('DATA - Teams'!$C:$C,MATCH(C11344,'DATA - Teams'!$B:$B,0))</f>
        <v>JMERC</v>
      </c>
    </row>
    <row r="11345" spans="1:9" x14ac:dyDescent="0.2">
      <c r="A11345">
        <v>2019</v>
      </c>
      <c r="B11345">
        <v>21</v>
      </c>
      <c r="C11345" t="s">
        <v>7</v>
      </c>
      <c r="D11345" t="s">
        <v>48</v>
      </c>
      <c r="E11345" t="s">
        <v>16</v>
      </c>
      <c r="F11345" t="s">
        <v>52</v>
      </c>
      <c r="G11345">
        <v>78</v>
      </c>
      <c r="H11345">
        <v>79</v>
      </c>
      <c r="I11345" t="str">
        <f>INDEX('DATA - Teams'!$C:$C,MATCH(C11345,'DATA - Teams'!$B:$B,0))</f>
        <v>JMERC</v>
      </c>
    </row>
    <row r="11346" spans="1:9" x14ac:dyDescent="0.2">
      <c r="A11346">
        <v>2019</v>
      </c>
      <c r="B11346">
        <v>21</v>
      </c>
      <c r="C11346" t="s">
        <v>7</v>
      </c>
      <c r="D11346" t="s">
        <v>39</v>
      </c>
      <c r="E11346" t="s">
        <v>22</v>
      </c>
      <c r="F11346" t="s">
        <v>41</v>
      </c>
      <c r="G11346">
        <v>124</v>
      </c>
      <c r="H11346">
        <v>137</v>
      </c>
      <c r="I11346" t="str">
        <f>INDEX('DATA - Teams'!$C:$C,MATCH(C11346,'DATA - Teams'!$B:$B,0))</f>
        <v>JMERC</v>
      </c>
    </row>
    <row r="11347" spans="1:9" x14ac:dyDescent="0.2">
      <c r="A11347">
        <v>2019</v>
      </c>
      <c r="B11347">
        <v>21</v>
      </c>
      <c r="C11347" t="s">
        <v>7</v>
      </c>
      <c r="D11347" t="s">
        <v>169</v>
      </c>
      <c r="E11347" t="s">
        <v>22</v>
      </c>
      <c r="F11347" t="s">
        <v>43</v>
      </c>
      <c r="G11347">
        <v>79</v>
      </c>
      <c r="H11347">
        <v>112</v>
      </c>
      <c r="I11347" t="str">
        <f>INDEX('DATA - Teams'!$C:$C,MATCH(C11347,'DATA - Teams'!$B:$B,0))</f>
        <v>JMERC</v>
      </c>
    </row>
    <row r="11348" spans="1:9" x14ac:dyDescent="0.2">
      <c r="A11348">
        <v>2019</v>
      </c>
      <c r="B11348">
        <v>21</v>
      </c>
      <c r="C11348" t="s">
        <v>7</v>
      </c>
      <c r="D11348" t="s">
        <v>281</v>
      </c>
      <c r="E11348" t="s">
        <v>21</v>
      </c>
      <c r="F11348" t="s">
        <v>38</v>
      </c>
      <c r="G11348">
        <v>83</v>
      </c>
      <c r="H11348">
        <v>91</v>
      </c>
      <c r="I11348" t="str">
        <f>INDEX('DATA - Teams'!$C:$C,MATCH(C11348,'DATA - Teams'!$B:$B,0))</f>
        <v>JMERC</v>
      </c>
    </row>
    <row r="11349" spans="1:9" x14ac:dyDescent="0.2">
      <c r="A11349">
        <v>2019</v>
      </c>
      <c r="B11349">
        <v>21</v>
      </c>
      <c r="C11349" t="s">
        <v>7</v>
      </c>
      <c r="D11349" t="s">
        <v>178</v>
      </c>
      <c r="E11349" t="s">
        <v>31</v>
      </c>
      <c r="F11349" t="s">
        <v>41</v>
      </c>
      <c r="G11349">
        <v>84</v>
      </c>
      <c r="H11349">
        <v>55</v>
      </c>
      <c r="I11349" t="str">
        <f>INDEX('DATA - Teams'!$C:$C,MATCH(C11349,'DATA - Teams'!$B:$B,0))</f>
        <v>JMERC</v>
      </c>
    </row>
    <row r="11350" spans="1:9" x14ac:dyDescent="0.2">
      <c r="A11350">
        <v>2019</v>
      </c>
      <c r="B11350">
        <v>21</v>
      </c>
      <c r="C11350" t="s">
        <v>7</v>
      </c>
      <c r="D11350" t="s">
        <v>138</v>
      </c>
      <c r="E11350" t="s">
        <v>28</v>
      </c>
      <c r="F11350" t="s">
        <v>59</v>
      </c>
      <c r="G11350">
        <v>87</v>
      </c>
      <c r="H11350">
        <v>0</v>
      </c>
      <c r="I11350" t="str">
        <f>INDEX('DATA - Teams'!$C:$C,MATCH(C11350,'DATA - Teams'!$B:$B,0))</f>
        <v>JMERC</v>
      </c>
    </row>
    <row r="11351" spans="1:9" x14ac:dyDescent="0.2">
      <c r="A11351">
        <v>2019</v>
      </c>
      <c r="B11351">
        <v>21</v>
      </c>
      <c r="C11351" t="s">
        <v>7</v>
      </c>
      <c r="D11351" t="s">
        <v>62</v>
      </c>
      <c r="E11351" t="s">
        <v>23</v>
      </c>
      <c r="F11351" t="s">
        <v>59</v>
      </c>
      <c r="G11351">
        <v>60</v>
      </c>
      <c r="H11351">
        <v>79</v>
      </c>
      <c r="I11351" t="str">
        <f>INDEX('DATA - Teams'!$C:$C,MATCH(C11351,'DATA - Teams'!$B:$B,0))</f>
        <v>JMERC</v>
      </c>
    </row>
    <row r="11352" spans="1:9" x14ac:dyDescent="0.2">
      <c r="A11352">
        <v>2019</v>
      </c>
      <c r="B11352">
        <v>21</v>
      </c>
      <c r="C11352" t="s">
        <v>7</v>
      </c>
      <c r="D11352" t="s">
        <v>216</v>
      </c>
      <c r="E11352" t="s">
        <v>21</v>
      </c>
      <c r="F11352" t="s">
        <v>59</v>
      </c>
      <c r="G11352">
        <v>103</v>
      </c>
      <c r="H11352">
        <v>0</v>
      </c>
      <c r="I11352" t="str">
        <f>INDEX('DATA - Teams'!$C:$C,MATCH(C11352,'DATA - Teams'!$B:$B,0))</f>
        <v>JMERC</v>
      </c>
    </row>
    <row r="11353" spans="1:9" x14ac:dyDescent="0.2">
      <c r="A11353">
        <v>2019</v>
      </c>
      <c r="B11353">
        <v>21</v>
      </c>
      <c r="C11353" t="s">
        <v>7</v>
      </c>
      <c r="D11353" t="s">
        <v>37</v>
      </c>
      <c r="E11353" t="s">
        <v>21</v>
      </c>
      <c r="F11353" t="s">
        <v>59</v>
      </c>
      <c r="G11353">
        <v>69</v>
      </c>
      <c r="H11353">
        <v>73</v>
      </c>
      <c r="I11353" t="str">
        <f>INDEX('DATA - Teams'!$C:$C,MATCH(C11353,'DATA - Teams'!$B:$B,0))</f>
        <v>JMERC</v>
      </c>
    </row>
    <row r="11354" spans="1:9" x14ac:dyDescent="0.2">
      <c r="A11354">
        <v>2019</v>
      </c>
      <c r="B11354">
        <v>22</v>
      </c>
      <c r="C11354" t="s">
        <v>426</v>
      </c>
      <c r="D11354" t="s">
        <v>75</v>
      </c>
      <c r="E11354" t="s">
        <v>33</v>
      </c>
      <c r="F11354" t="s">
        <v>43</v>
      </c>
      <c r="G11354">
        <v>75</v>
      </c>
      <c r="H11354">
        <v>88</v>
      </c>
      <c r="I11354" t="str">
        <f>INDEX('DATA - Teams'!$C:$C,MATCH(C11354,'DATA - Teams'!$B:$B,0))</f>
        <v>PMAC</v>
      </c>
    </row>
    <row r="11355" spans="1:9" x14ac:dyDescent="0.2">
      <c r="A11355">
        <v>2019</v>
      </c>
      <c r="B11355">
        <v>22</v>
      </c>
      <c r="C11355" t="s">
        <v>426</v>
      </c>
      <c r="D11355" t="s">
        <v>156</v>
      </c>
      <c r="E11355" t="s">
        <v>33</v>
      </c>
      <c r="F11355" t="s">
        <v>41</v>
      </c>
      <c r="G11355">
        <v>87</v>
      </c>
      <c r="H11355">
        <v>106</v>
      </c>
      <c r="I11355" t="str">
        <f>INDEX('DATA - Teams'!$C:$C,MATCH(C11355,'DATA - Teams'!$B:$B,0))</f>
        <v>PMAC</v>
      </c>
    </row>
    <row r="11356" spans="1:9" x14ac:dyDescent="0.2">
      <c r="A11356">
        <v>2019</v>
      </c>
      <c r="B11356">
        <v>22</v>
      </c>
      <c r="C11356" t="s">
        <v>426</v>
      </c>
      <c r="D11356" t="s">
        <v>247</v>
      </c>
      <c r="E11356" t="s">
        <v>35</v>
      </c>
      <c r="F11356" t="s">
        <v>41</v>
      </c>
      <c r="G11356">
        <v>68</v>
      </c>
      <c r="H11356">
        <v>32</v>
      </c>
      <c r="I11356" t="str">
        <f>INDEX('DATA - Teams'!$C:$C,MATCH(C11356,'DATA - Teams'!$B:$B,0))</f>
        <v>PMAC</v>
      </c>
    </row>
    <row r="11357" spans="1:9" x14ac:dyDescent="0.2">
      <c r="A11357">
        <v>2019</v>
      </c>
      <c r="B11357">
        <v>22</v>
      </c>
      <c r="C11357" t="s">
        <v>426</v>
      </c>
      <c r="D11357" t="s">
        <v>161</v>
      </c>
      <c r="E11357" t="s">
        <v>36</v>
      </c>
      <c r="F11357" t="s">
        <v>43</v>
      </c>
      <c r="G11357">
        <v>89</v>
      </c>
      <c r="H11357">
        <v>89</v>
      </c>
      <c r="I11357" t="str">
        <f>INDEX('DATA - Teams'!$C:$C,MATCH(C11357,'DATA - Teams'!$B:$B,0))</f>
        <v>PMAC</v>
      </c>
    </row>
    <row r="11358" spans="1:9" x14ac:dyDescent="0.2">
      <c r="A11358">
        <v>2019</v>
      </c>
      <c r="B11358">
        <v>22</v>
      </c>
      <c r="C11358" t="s">
        <v>426</v>
      </c>
      <c r="D11358" t="s">
        <v>316</v>
      </c>
      <c r="E11358" t="s">
        <v>17</v>
      </c>
      <c r="F11358" t="s">
        <v>38</v>
      </c>
      <c r="G11358">
        <v>73</v>
      </c>
      <c r="H11358">
        <v>83</v>
      </c>
      <c r="I11358" t="str">
        <f>INDEX('DATA - Teams'!$C:$C,MATCH(C11358,'DATA - Teams'!$B:$B,0))</f>
        <v>PMAC</v>
      </c>
    </row>
    <row r="11359" spans="1:9" x14ac:dyDescent="0.2">
      <c r="A11359">
        <v>2019</v>
      </c>
      <c r="B11359">
        <v>22</v>
      </c>
      <c r="C11359" t="s">
        <v>426</v>
      </c>
      <c r="D11359" t="s">
        <v>80</v>
      </c>
      <c r="E11359" t="s">
        <v>17</v>
      </c>
      <c r="F11359" t="s">
        <v>41</v>
      </c>
      <c r="G11359">
        <v>101</v>
      </c>
      <c r="H11359">
        <v>83</v>
      </c>
      <c r="I11359" t="str">
        <f>INDEX('DATA - Teams'!$C:$C,MATCH(C11359,'DATA - Teams'!$B:$B,0))</f>
        <v>PMAC</v>
      </c>
    </row>
    <row r="11360" spans="1:9" x14ac:dyDescent="0.2">
      <c r="A11360">
        <v>2019</v>
      </c>
      <c r="B11360">
        <v>22</v>
      </c>
      <c r="C11360" t="s">
        <v>426</v>
      </c>
      <c r="D11360" t="s">
        <v>241</v>
      </c>
      <c r="E11360" t="s">
        <v>27</v>
      </c>
      <c r="F11360" t="s">
        <v>41</v>
      </c>
      <c r="G11360">
        <v>73</v>
      </c>
      <c r="H11360">
        <v>122</v>
      </c>
      <c r="I11360" t="str">
        <f>INDEX('DATA - Teams'!$C:$C,MATCH(C11360,'DATA - Teams'!$B:$B,0))</f>
        <v>PMAC</v>
      </c>
    </row>
    <row r="11361" spans="1:9" x14ac:dyDescent="0.2">
      <c r="A11361">
        <v>2019</v>
      </c>
      <c r="B11361">
        <v>22</v>
      </c>
      <c r="C11361" t="s">
        <v>426</v>
      </c>
      <c r="D11361" t="s">
        <v>414</v>
      </c>
      <c r="E11361" t="s">
        <v>20</v>
      </c>
      <c r="F11361" t="s">
        <v>38</v>
      </c>
      <c r="G11361">
        <v>61</v>
      </c>
      <c r="H11361">
        <v>59</v>
      </c>
      <c r="I11361" t="str">
        <f>INDEX('DATA - Teams'!$C:$C,MATCH(C11361,'DATA - Teams'!$B:$B,0))</f>
        <v>PMAC</v>
      </c>
    </row>
    <row r="11362" spans="1:9" x14ac:dyDescent="0.2">
      <c r="A11362">
        <v>2019</v>
      </c>
      <c r="B11362">
        <v>22</v>
      </c>
      <c r="C11362" t="s">
        <v>426</v>
      </c>
      <c r="D11362" t="s">
        <v>45</v>
      </c>
      <c r="E11362" t="s">
        <v>32</v>
      </c>
      <c r="F11362" t="s">
        <v>38</v>
      </c>
      <c r="G11362">
        <v>123</v>
      </c>
      <c r="H11362">
        <v>115</v>
      </c>
      <c r="I11362" t="str">
        <f>INDEX('DATA - Teams'!$C:$C,MATCH(C11362,'DATA - Teams'!$B:$B,0))</f>
        <v>PMAC</v>
      </c>
    </row>
    <row r="11363" spans="1:9" x14ac:dyDescent="0.2">
      <c r="A11363">
        <v>2019</v>
      </c>
      <c r="B11363">
        <v>22</v>
      </c>
      <c r="C11363" t="s">
        <v>426</v>
      </c>
      <c r="D11363" t="s">
        <v>50</v>
      </c>
      <c r="E11363" t="s">
        <v>32</v>
      </c>
      <c r="F11363" t="s">
        <v>41</v>
      </c>
      <c r="G11363">
        <v>101</v>
      </c>
      <c r="H11363">
        <v>82</v>
      </c>
      <c r="I11363" t="str">
        <f>INDEX('DATA - Teams'!$C:$C,MATCH(C11363,'DATA - Teams'!$B:$B,0))</f>
        <v>PMAC</v>
      </c>
    </row>
    <row r="11364" spans="1:9" x14ac:dyDescent="0.2">
      <c r="A11364">
        <v>2019</v>
      </c>
      <c r="B11364">
        <v>22</v>
      </c>
      <c r="C11364" t="s">
        <v>426</v>
      </c>
      <c r="D11364" t="s">
        <v>245</v>
      </c>
      <c r="E11364" t="s">
        <v>32</v>
      </c>
      <c r="F11364" t="s">
        <v>43</v>
      </c>
      <c r="G11364">
        <v>98</v>
      </c>
      <c r="H11364">
        <v>106</v>
      </c>
      <c r="I11364" t="str">
        <f>INDEX('DATA - Teams'!$C:$C,MATCH(C11364,'DATA - Teams'!$B:$B,0))</f>
        <v>PMAC</v>
      </c>
    </row>
    <row r="11365" spans="1:9" x14ac:dyDescent="0.2">
      <c r="A11365">
        <v>2019</v>
      </c>
      <c r="B11365">
        <v>22</v>
      </c>
      <c r="C11365" t="s">
        <v>426</v>
      </c>
      <c r="D11365" t="s">
        <v>60</v>
      </c>
      <c r="E11365" t="s">
        <v>21</v>
      </c>
      <c r="F11365" t="s">
        <v>41</v>
      </c>
      <c r="G11365">
        <v>105</v>
      </c>
      <c r="H11365">
        <v>81</v>
      </c>
      <c r="I11365" t="str">
        <f>INDEX('DATA - Teams'!$C:$C,MATCH(C11365,'DATA - Teams'!$B:$B,0))</f>
        <v>PMAC</v>
      </c>
    </row>
    <row r="11366" spans="1:9" x14ac:dyDescent="0.2">
      <c r="A11366">
        <v>2019</v>
      </c>
      <c r="B11366">
        <v>22</v>
      </c>
      <c r="C11366" t="s">
        <v>426</v>
      </c>
      <c r="D11366" t="s">
        <v>193</v>
      </c>
      <c r="E11366" t="s">
        <v>21</v>
      </c>
      <c r="F11366" t="s">
        <v>43</v>
      </c>
      <c r="G11366">
        <v>85</v>
      </c>
      <c r="H11366">
        <v>47</v>
      </c>
      <c r="I11366" t="str">
        <f>INDEX('DATA - Teams'!$C:$C,MATCH(C11366,'DATA - Teams'!$B:$B,0))</f>
        <v>PMAC</v>
      </c>
    </row>
    <row r="11367" spans="1:9" x14ac:dyDescent="0.2">
      <c r="A11367">
        <v>2019</v>
      </c>
      <c r="B11367">
        <v>22</v>
      </c>
      <c r="C11367" t="s">
        <v>426</v>
      </c>
      <c r="D11367" t="s">
        <v>168</v>
      </c>
      <c r="E11367" t="s">
        <v>13</v>
      </c>
      <c r="F11367" t="s">
        <v>43</v>
      </c>
      <c r="G11367">
        <v>81</v>
      </c>
      <c r="H11367">
        <v>104</v>
      </c>
      <c r="I11367" t="str">
        <f>INDEX('DATA - Teams'!$C:$C,MATCH(C11367,'DATA - Teams'!$B:$B,0))</f>
        <v>PMAC</v>
      </c>
    </row>
    <row r="11368" spans="1:9" x14ac:dyDescent="0.2">
      <c r="A11368">
        <v>2019</v>
      </c>
      <c r="B11368">
        <v>22</v>
      </c>
      <c r="C11368" t="s">
        <v>426</v>
      </c>
      <c r="D11368" t="s">
        <v>356</v>
      </c>
      <c r="E11368" t="s">
        <v>22</v>
      </c>
      <c r="F11368" t="s">
        <v>38</v>
      </c>
      <c r="G11368">
        <v>108</v>
      </c>
      <c r="H11368">
        <v>169</v>
      </c>
      <c r="I11368" t="str">
        <f>INDEX('DATA - Teams'!$C:$C,MATCH(C11368,'DATA - Teams'!$B:$B,0))</f>
        <v>PMAC</v>
      </c>
    </row>
    <row r="11369" spans="1:9" x14ac:dyDescent="0.2">
      <c r="A11369">
        <v>2019</v>
      </c>
      <c r="B11369">
        <v>22</v>
      </c>
      <c r="C11369" t="s">
        <v>426</v>
      </c>
      <c r="D11369" t="s">
        <v>51</v>
      </c>
      <c r="E11369" t="s">
        <v>24</v>
      </c>
      <c r="F11369" t="s">
        <v>52</v>
      </c>
      <c r="G11369">
        <v>92</v>
      </c>
      <c r="H11369">
        <v>106</v>
      </c>
      <c r="I11369" t="str">
        <f>INDEX('DATA - Teams'!$C:$C,MATCH(C11369,'DATA - Teams'!$B:$B,0))</f>
        <v>PMAC</v>
      </c>
    </row>
    <row r="11370" spans="1:9" x14ac:dyDescent="0.2">
      <c r="A11370">
        <v>2019</v>
      </c>
      <c r="B11370">
        <v>22</v>
      </c>
      <c r="C11370" t="s">
        <v>426</v>
      </c>
      <c r="D11370" t="s">
        <v>260</v>
      </c>
      <c r="E11370" t="s">
        <v>24</v>
      </c>
      <c r="F11370" t="s">
        <v>38</v>
      </c>
      <c r="G11370">
        <v>97</v>
      </c>
      <c r="H11370">
        <v>124</v>
      </c>
      <c r="I11370" t="str">
        <f>INDEX('DATA - Teams'!$C:$C,MATCH(C11370,'DATA - Teams'!$B:$B,0))</f>
        <v>PMAC</v>
      </c>
    </row>
    <row r="11371" spans="1:9" x14ac:dyDescent="0.2">
      <c r="A11371">
        <v>2019</v>
      </c>
      <c r="B11371">
        <v>22</v>
      </c>
      <c r="C11371" t="s">
        <v>426</v>
      </c>
      <c r="D11371" t="s">
        <v>164</v>
      </c>
      <c r="E11371" t="s">
        <v>16</v>
      </c>
      <c r="F11371" t="s">
        <v>41</v>
      </c>
      <c r="G11371">
        <v>95</v>
      </c>
      <c r="H11371">
        <v>61</v>
      </c>
      <c r="I11371" t="str">
        <f>INDEX('DATA - Teams'!$C:$C,MATCH(C11371,'DATA - Teams'!$B:$B,0))</f>
        <v>PMAC</v>
      </c>
    </row>
    <row r="11372" spans="1:9" x14ac:dyDescent="0.2">
      <c r="A11372">
        <v>2019</v>
      </c>
      <c r="B11372">
        <v>22</v>
      </c>
      <c r="C11372" t="s">
        <v>426</v>
      </c>
      <c r="D11372" t="s">
        <v>165</v>
      </c>
      <c r="E11372" t="s">
        <v>10</v>
      </c>
      <c r="F11372" t="s">
        <v>59</v>
      </c>
      <c r="G11372">
        <v>87</v>
      </c>
      <c r="H11372">
        <v>84</v>
      </c>
      <c r="I11372" t="str">
        <f>INDEX('DATA - Teams'!$C:$C,MATCH(C11372,'DATA - Teams'!$B:$B,0))</f>
        <v>PMAC</v>
      </c>
    </row>
    <row r="11373" spans="1:9" x14ac:dyDescent="0.2">
      <c r="A11373">
        <v>2019</v>
      </c>
      <c r="B11373">
        <v>22</v>
      </c>
      <c r="C11373" t="s">
        <v>426</v>
      </c>
      <c r="D11373" t="s">
        <v>1379</v>
      </c>
      <c r="E11373" t="s">
        <v>36</v>
      </c>
      <c r="F11373" t="s">
        <v>59</v>
      </c>
      <c r="G11373">
        <v>89</v>
      </c>
      <c r="H11373">
        <v>77</v>
      </c>
      <c r="I11373" t="str">
        <f>INDEX('DATA - Teams'!$C:$C,MATCH(C11373,'DATA - Teams'!$B:$B,0))</f>
        <v>PMAC</v>
      </c>
    </row>
    <row r="11374" spans="1:9" x14ac:dyDescent="0.2">
      <c r="A11374">
        <v>2019</v>
      </c>
      <c r="B11374">
        <v>22</v>
      </c>
      <c r="C11374" t="s">
        <v>426</v>
      </c>
      <c r="D11374" t="s">
        <v>358</v>
      </c>
      <c r="E11374" t="s">
        <v>21</v>
      </c>
      <c r="F11374" t="s">
        <v>59</v>
      </c>
      <c r="G11374">
        <v>76</v>
      </c>
      <c r="H11374">
        <v>77</v>
      </c>
      <c r="I11374" t="str">
        <f>INDEX('DATA - Teams'!$C:$C,MATCH(C11374,'DATA - Teams'!$B:$B,0))</f>
        <v>PMAC</v>
      </c>
    </row>
    <row r="11375" spans="1:9" x14ac:dyDescent="0.2">
      <c r="A11375">
        <v>2019</v>
      </c>
      <c r="B11375">
        <v>22</v>
      </c>
      <c r="C11375" t="s">
        <v>426</v>
      </c>
      <c r="D11375" t="s">
        <v>197</v>
      </c>
      <c r="E11375" t="s">
        <v>21</v>
      </c>
      <c r="F11375" t="s">
        <v>59</v>
      </c>
      <c r="G11375">
        <v>100</v>
      </c>
      <c r="H11375">
        <v>111</v>
      </c>
      <c r="I11375" t="str">
        <f>INDEX('DATA - Teams'!$C:$C,MATCH(C11375,'DATA - Teams'!$B:$B,0))</f>
        <v>PMAC</v>
      </c>
    </row>
    <row r="11376" spans="1:9" x14ac:dyDescent="0.2">
      <c r="A11376">
        <v>2019</v>
      </c>
      <c r="B11376">
        <v>22</v>
      </c>
      <c r="C11376" t="s">
        <v>438</v>
      </c>
      <c r="D11376" t="s">
        <v>157</v>
      </c>
      <c r="E11376" t="s">
        <v>33</v>
      </c>
      <c r="F11376" t="s">
        <v>52</v>
      </c>
      <c r="G11376">
        <v>116</v>
      </c>
      <c r="H11376">
        <v>123</v>
      </c>
      <c r="I11376" t="str">
        <f>INDEX('DATA - Teams'!$C:$C,MATCH(C11376,'DATA - Teams'!$B:$B,0))</f>
        <v>KAPPAZ</v>
      </c>
    </row>
    <row r="11377" spans="1:9" x14ac:dyDescent="0.2">
      <c r="A11377">
        <v>2019</v>
      </c>
      <c r="B11377">
        <v>22</v>
      </c>
      <c r="C11377" t="s">
        <v>438</v>
      </c>
      <c r="D11377" t="s">
        <v>46</v>
      </c>
      <c r="E11377" t="s">
        <v>10</v>
      </c>
      <c r="F11377" t="s">
        <v>41</v>
      </c>
      <c r="G11377">
        <v>100</v>
      </c>
      <c r="H11377">
        <v>116</v>
      </c>
      <c r="I11377" t="str">
        <f>INDEX('DATA - Teams'!$C:$C,MATCH(C11377,'DATA - Teams'!$B:$B,0))</f>
        <v>KAPPAZ</v>
      </c>
    </row>
    <row r="11378" spans="1:9" x14ac:dyDescent="0.2">
      <c r="A11378">
        <v>2019</v>
      </c>
      <c r="B11378">
        <v>22</v>
      </c>
      <c r="C11378" t="s">
        <v>438</v>
      </c>
      <c r="D11378" t="s">
        <v>189</v>
      </c>
      <c r="E11378" t="s">
        <v>35</v>
      </c>
      <c r="F11378" t="s">
        <v>43</v>
      </c>
      <c r="G11378">
        <v>86</v>
      </c>
      <c r="H11378">
        <v>54</v>
      </c>
      <c r="I11378" t="str">
        <f>INDEX('DATA - Teams'!$C:$C,MATCH(C11378,'DATA - Teams'!$B:$B,0))</f>
        <v>KAPPAZ</v>
      </c>
    </row>
    <row r="11379" spans="1:9" x14ac:dyDescent="0.2">
      <c r="A11379">
        <v>2019</v>
      </c>
      <c r="B11379">
        <v>22</v>
      </c>
      <c r="C11379" t="s">
        <v>438</v>
      </c>
      <c r="D11379" t="s">
        <v>74</v>
      </c>
      <c r="E11379" t="s">
        <v>35</v>
      </c>
      <c r="F11379" t="s">
        <v>41</v>
      </c>
      <c r="G11379">
        <v>97</v>
      </c>
      <c r="H11379">
        <v>101</v>
      </c>
      <c r="I11379" t="str">
        <f>INDEX('DATA - Teams'!$C:$C,MATCH(C11379,'DATA - Teams'!$B:$B,0))</f>
        <v>KAPPAZ</v>
      </c>
    </row>
    <row r="11380" spans="1:9" x14ac:dyDescent="0.2">
      <c r="A11380">
        <v>2019</v>
      </c>
      <c r="B11380">
        <v>22</v>
      </c>
      <c r="C11380" t="s">
        <v>438</v>
      </c>
      <c r="D11380" t="s">
        <v>65</v>
      </c>
      <c r="E11380" t="s">
        <v>35</v>
      </c>
      <c r="F11380" t="s">
        <v>41</v>
      </c>
      <c r="G11380">
        <v>114</v>
      </c>
      <c r="H11380">
        <v>116</v>
      </c>
      <c r="I11380" t="str">
        <f>INDEX('DATA - Teams'!$C:$C,MATCH(C11380,'DATA - Teams'!$B:$B,0))</f>
        <v>KAPPAZ</v>
      </c>
    </row>
    <row r="11381" spans="1:9" x14ac:dyDescent="0.2">
      <c r="A11381">
        <v>2019</v>
      </c>
      <c r="B11381">
        <v>22</v>
      </c>
      <c r="C11381" t="s">
        <v>438</v>
      </c>
      <c r="D11381" t="s">
        <v>1064</v>
      </c>
      <c r="E11381" t="s">
        <v>36</v>
      </c>
      <c r="F11381" t="s">
        <v>41</v>
      </c>
      <c r="G11381">
        <v>87</v>
      </c>
      <c r="H11381">
        <v>97</v>
      </c>
      <c r="I11381" t="str">
        <f>INDEX('DATA - Teams'!$C:$C,MATCH(C11381,'DATA - Teams'!$B:$B,0))</f>
        <v>KAPPAZ</v>
      </c>
    </row>
    <row r="11382" spans="1:9" x14ac:dyDescent="0.2">
      <c r="A11382">
        <v>2019</v>
      </c>
      <c r="B11382">
        <v>22</v>
      </c>
      <c r="C11382" t="s">
        <v>438</v>
      </c>
      <c r="D11382" t="s">
        <v>177</v>
      </c>
      <c r="E11382" t="s">
        <v>27</v>
      </c>
      <c r="F11382" t="s">
        <v>43</v>
      </c>
      <c r="G11382">
        <v>113</v>
      </c>
      <c r="H11382">
        <v>104</v>
      </c>
      <c r="I11382" t="str">
        <f>INDEX('DATA - Teams'!$C:$C,MATCH(C11382,'DATA - Teams'!$B:$B,0))</f>
        <v>KAPPAZ</v>
      </c>
    </row>
    <row r="11383" spans="1:9" x14ac:dyDescent="0.2">
      <c r="A11383">
        <v>2019</v>
      </c>
      <c r="B11383">
        <v>22</v>
      </c>
      <c r="C11383" t="s">
        <v>438</v>
      </c>
      <c r="D11383" t="s">
        <v>61</v>
      </c>
      <c r="E11383" t="s">
        <v>20</v>
      </c>
      <c r="F11383" t="s">
        <v>41</v>
      </c>
      <c r="G11383">
        <v>103</v>
      </c>
      <c r="H11383">
        <v>76</v>
      </c>
      <c r="I11383" t="str">
        <f>INDEX('DATA - Teams'!$C:$C,MATCH(C11383,'DATA - Teams'!$B:$B,0))</f>
        <v>KAPPAZ</v>
      </c>
    </row>
    <row r="11384" spans="1:9" x14ac:dyDescent="0.2">
      <c r="A11384">
        <v>2019</v>
      </c>
      <c r="B11384">
        <v>22</v>
      </c>
      <c r="C11384" t="s">
        <v>438</v>
      </c>
      <c r="D11384" t="s">
        <v>347</v>
      </c>
      <c r="E11384" t="s">
        <v>20</v>
      </c>
      <c r="F11384" t="s">
        <v>43</v>
      </c>
      <c r="G11384">
        <v>103</v>
      </c>
      <c r="H11384">
        <v>81</v>
      </c>
      <c r="I11384" t="str">
        <f>INDEX('DATA - Teams'!$C:$C,MATCH(C11384,'DATA - Teams'!$B:$B,0))</f>
        <v>KAPPAZ</v>
      </c>
    </row>
    <row r="11385" spans="1:9" x14ac:dyDescent="0.2">
      <c r="A11385">
        <v>2019</v>
      </c>
      <c r="B11385">
        <v>22</v>
      </c>
      <c r="C11385" t="s">
        <v>438</v>
      </c>
      <c r="D11385" t="s">
        <v>1335</v>
      </c>
      <c r="E11385" t="s">
        <v>31</v>
      </c>
      <c r="F11385" t="s">
        <v>38</v>
      </c>
      <c r="G11385">
        <v>81</v>
      </c>
      <c r="H11385">
        <v>76</v>
      </c>
      <c r="I11385" t="str">
        <f>INDEX('DATA - Teams'!$C:$C,MATCH(C11385,'DATA - Teams'!$B:$B,0))</f>
        <v>KAPPAZ</v>
      </c>
    </row>
    <row r="11386" spans="1:9" x14ac:dyDescent="0.2">
      <c r="A11386">
        <v>2019</v>
      </c>
      <c r="B11386">
        <v>22</v>
      </c>
      <c r="C11386" t="s">
        <v>438</v>
      </c>
      <c r="D11386" t="s">
        <v>1063</v>
      </c>
      <c r="E11386" t="s">
        <v>21</v>
      </c>
      <c r="F11386" t="s">
        <v>38</v>
      </c>
      <c r="G11386">
        <v>65</v>
      </c>
      <c r="H11386">
        <v>83</v>
      </c>
      <c r="I11386" t="str">
        <f>INDEX('DATA - Teams'!$C:$C,MATCH(C11386,'DATA - Teams'!$B:$B,0))</f>
        <v>KAPPAZ</v>
      </c>
    </row>
    <row r="11387" spans="1:9" x14ac:dyDescent="0.2">
      <c r="A11387">
        <v>2019</v>
      </c>
      <c r="B11387">
        <v>22</v>
      </c>
      <c r="C11387" t="s">
        <v>438</v>
      </c>
      <c r="D11387" t="s">
        <v>94</v>
      </c>
      <c r="E11387" t="s">
        <v>21</v>
      </c>
      <c r="F11387" t="s">
        <v>38</v>
      </c>
      <c r="G11387">
        <v>74</v>
      </c>
      <c r="H11387">
        <v>103</v>
      </c>
      <c r="I11387" t="str">
        <f>INDEX('DATA - Teams'!$C:$C,MATCH(C11387,'DATA - Teams'!$B:$B,0))</f>
        <v>KAPPAZ</v>
      </c>
    </row>
    <row r="11388" spans="1:9" x14ac:dyDescent="0.2">
      <c r="A11388">
        <v>2019</v>
      </c>
      <c r="B11388">
        <v>22</v>
      </c>
      <c r="C11388" t="s">
        <v>438</v>
      </c>
      <c r="D11388" t="s">
        <v>251</v>
      </c>
      <c r="E11388" t="s">
        <v>13</v>
      </c>
      <c r="F11388" t="s">
        <v>41</v>
      </c>
      <c r="G11388">
        <v>103</v>
      </c>
      <c r="H11388">
        <v>141</v>
      </c>
      <c r="I11388" t="str">
        <f>INDEX('DATA - Teams'!$C:$C,MATCH(C11388,'DATA - Teams'!$B:$B,0))</f>
        <v>KAPPAZ</v>
      </c>
    </row>
    <row r="11389" spans="1:9" x14ac:dyDescent="0.2">
      <c r="A11389">
        <v>2019</v>
      </c>
      <c r="B11389">
        <v>22</v>
      </c>
      <c r="C11389" t="s">
        <v>438</v>
      </c>
      <c r="D11389" t="s">
        <v>141</v>
      </c>
      <c r="E11389" t="s">
        <v>28</v>
      </c>
      <c r="F11389" t="s">
        <v>43</v>
      </c>
      <c r="G11389">
        <v>96</v>
      </c>
      <c r="H11389">
        <v>77</v>
      </c>
      <c r="I11389" t="str">
        <f>INDEX('DATA - Teams'!$C:$C,MATCH(C11389,'DATA - Teams'!$B:$B,0))</f>
        <v>KAPPAZ</v>
      </c>
    </row>
    <row r="11390" spans="1:9" x14ac:dyDescent="0.2">
      <c r="A11390">
        <v>2019</v>
      </c>
      <c r="B11390">
        <v>22</v>
      </c>
      <c r="C11390" t="s">
        <v>438</v>
      </c>
      <c r="D11390" t="s">
        <v>246</v>
      </c>
      <c r="E11390" t="s">
        <v>14</v>
      </c>
      <c r="F11390" t="s">
        <v>43</v>
      </c>
      <c r="G11390">
        <v>124</v>
      </c>
      <c r="H11390">
        <v>145</v>
      </c>
      <c r="I11390" t="str">
        <f>INDEX('DATA - Teams'!$C:$C,MATCH(C11390,'DATA - Teams'!$B:$B,0))</f>
        <v>KAPPAZ</v>
      </c>
    </row>
    <row r="11391" spans="1:9" x14ac:dyDescent="0.2">
      <c r="A11391">
        <v>2019</v>
      </c>
      <c r="B11391">
        <v>22</v>
      </c>
      <c r="C11391" t="s">
        <v>438</v>
      </c>
      <c r="D11391" t="s">
        <v>68</v>
      </c>
      <c r="E11391" t="s">
        <v>14</v>
      </c>
      <c r="F11391" t="s">
        <v>38</v>
      </c>
      <c r="G11391">
        <v>82</v>
      </c>
      <c r="H11391">
        <v>58</v>
      </c>
      <c r="I11391" t="str">
        <f>INDEX('DATA - Teams'!$C:$C,MATCH(C11391,'DATA - Teams'!$B:$B,0))</f>
        <v>KAPPAZ</v>
      </c>
    </row>
    <row r="11392" spans="1:9" x14ac:dyDescent="0.2">
      <c r="A11392">
        <v>2019</v>
      </c>
      <c r="B11392">
        <v>22</v>
      </c>
      <c r="C11392" t="s">
        <v>438</v>
      </c>
      <c r="D11392" t="s">
        <v>258</v>
      </c>
      <c r="E11392" t="s">
        <v>24</v>
      </c>
      <c r="F11392" t="s">
        <v>41</v>
      </c>
      <c r="G11392">
        <v>63</v>
      </c>
      <c r="H11392">
        <v>58</v>
      </c>
      <c r="I11392" t="str">
        <f>INDEX('DATA - Teams'!$C:$C,MATCH(C11392,'DATA - Teams'!$B:$B,0))</f>
        <v>KAPPAZ</v>
      </c>
    </row>
    <row r="11393" spans="1:9" x14ac:dyDescent="0.2">
      <c r="A11393">
        <v>2019</v>
      </c>
      <c r="B11393">
        <v>22</v>
      </c>
      <c r="C11393" t="s">
        <v>438</v>
      </c>
      <c r="D11393" t="s">
        <v>53</v>
      </c>
      <c r="E11393" t="s">
        <v>24</v>
      </c>
      <c r="F11393" t="s">
        <v>38</v>
      </c>
      <c r="G11393">
        <v>79</v>
      </c>
      <c r="H11393">
        <v>91</v>
      </c>
      <c r="I11393" t="str">
        <f>INDEX('DATA - Teams'!$C:$C,MATCH(C11393,'DATA - Teams'!$B:$B,0))</f>
        <v>KAPPAZ</v>
      </c>
    </row>
    <row r="11394" spans="1:9" x14ac:dyDescent="0.2">
      <c r="A11394">
        <v>2019</v>
      </c>
      <c r="B11394">
        <v>22</v>
      </c>
      <c r="C11394" t="s">
        <v>438</v>
      </c>
      <c r="D11394" t="s">
        <v>210</v>
      </c>
      <c r="E11394" t="s">
        <v>10</v>
      </c>
      <c r="F11394" t="s">
        <v>59</v>
      </c>
      <c r="G11394">
        <v>69</v>
      </c>
      <c r="H11394">
        <v>58</v>
      </c>
      <c r="I11394" t="str">
        <f>INDEX('DATA - Teams'!$C:$C,MATCH(C11394,'DATA - Teams'!$B:$B,0))</f>
        <v>KAPPAZ</v>
      </c>
    </row>
    <row r="11395" spans="1:9" x14ac:dyDescent="0.2">
      <c r="A11395">
        <v>2019</v>
      </c>
      <c r="B11395">
        <v>22</v>
      </c>
      <c r="C11395" t="s">
        <v>438</v>
      </c>
      <c r="D11395" t="s">
        <v>437</v>
      </c>
      <c r="E11395" t="s">
        <v>27</v>
      </c>
      <c r="F11395" t="s">
        <v>59</v>
      </c>
      <c r="G11395">
        <v>81</v>
      </c>
      <c r="H11395">
        <v>76</v>
      </c>
      <c r="I11395" t="str">
        <f>INDEX('DATA - Teams'!$C:$C,MATCH(C11395,'DATA - Teams'!$B:$B,0))</f>
        <v>KAPPAZ</v>
      </c>
    </row>
    <row r="11396" spans="1:9" x14ac:dyDescent="0.2">
      <c r="A11396">
        <v>2019</v>
      </c>
      <c r="B11396">
        <v>22</v>
      </c>
      <c r="C11396" t="s">
        <v>438</v>
      </c>
      <c r="D11396" t="s">
        <v>417</v>
      </c>
      <c r="E11396" t="s">
        <v>14</v>
      </c>
      <c r="F11396" t="s">
        <v>59</v>
      </c>
      <c r="G11396">
        <v>69</v>
      </c>
      <c r="H11396">
        <v>57</v>
      </c>
      <c r="I11396" t="str">
        <f>INDEX('DATA - Teams'!$C:$C,MATCH(C11396,'DATA - Teams'!$B:$B,0))</f>
        <v>KAPPAZ</v>
      </c>
    </row>
    <row r="11397" spans="1:9" x14ac:dyDescent="0.2">
      <c r="A11397">
        <v>2019</v>
      </c>
      <c r="B11397">
        <v>22</v>
      </c>
      <c r="C11397" t="s">
        <v>438</v>
      </c>
      <c r="D11397" t="s">
        <v>180</v>
      </c>
      <c r="E11397" t="s">
        <v>16</v>
      </c>
      <c r="F11397" t="s">
        <v>59</v>
      </c>
      <c r="G11397">
        <v>122</v>
      </c>
      <c r="H11397">
        <v>0</v>
      </c>
      <c r="I11397" t="str">
        <f>INDEX('DATA - Teams'!$C:$C,MATCH(C11397,'DATA - Teams'!$B:$B,0))</f>
        <v>KAPPAZ</v>
      </c>
    </row>
    <row r="11398" spans="1:9" x14ac:dyDescent="0.2">
      <c r="A11398">
        <v>2019</v>
      </c>
      <c r="B11398">
        <v>22</v>
      </c>
      <c r="C11398" t="s">
        <v>427</v>
      </c>
      <c r="D11398" t="s">
        <v>115</v>
      </c>
      <c r="E11398" t="s">
        <v>33</v>
      </c>
      <c r="F11398" t="s">
        <v>43</v>
      </c>
      <c r="G11398">
        <v>99</v>
      </c>
      <c r="H11398">
        <v>115</v>
      </c>
      <c r="I11398" t="str">
        <f>INDEX('DATA - Teams'!$C:$C,MATCH(C11398,'DATA - Teams'!$B:$B,0))</f>
        <v>MELONS</v>
      </c>
    </row>
    <row r="11399" spans="1:9" x14ac:dyDescent="0.2">
      <c r="A11399">
        <v>2019</v>
      </c>
      <c r="B11399">
        <v>22</v>
      </c>
      <c r="C11399" t="s">
        <v>427</v>
      </c>
      <c r="D11399" t="s">
        <v>114</v>
      </c>
      <c r="E11399" t="s">
        <v>33</v>
      </c>
      <c r="F11399" t="s">
        <v>41</v>
      </c>
      <c r="G11399">
        <v>134</v>
      </c>
      <c r="H11399">
        <v>116</v>
      </c>
      <c r="I11399" t="str">
        <f>INDEX('DATA - Teams'!$C:$C,MATCH(C11399,'DATA - Teams'!$B:$B,0))</f>
        <v>MELONS</v>
      </c>
    </row>
    <row r="11400" spans="1:9" x14ac:dyDescent="0.2">
      <c r="A11400">
        <v>2019</v>
      </c>
      <c r="B11400">
        <v>22</v>
      </c>
      <c r="C11400" t="s">
        <v>427</v>
      </c>
      <c r="D11400" t="s">
        <v>236</v>
      </c>
      <c r="E11400" t="s">
        <v>35</v>
      </c>
      <c r="F11400" t="s">
        <v>41</v>
      </c>
      <c r="G11400">
        <v>83</v>
      </c>
      <c r="H11400">
        <v>44</v>
      </c>
      <c r="I11400" t="str">
        <f>INDEX('DATA - Teams'!$C:$C,MATCH(C11400,'DATA - Teams'!$B:$B,0))</f>
        <v>MELONS</v>
      </c>
    </row>
    <row r="11401" spans="1:9" x14ac:dyDescent="0.2">
      <c r="A11401">
        <v>2019</v>
      </c>
      <c r="B11401">
        <v>22</v>
      </c>
      <c r="C11401" t="s">
        <v>427</v>
      </c>
      <c r="D11401" t="s">
        <v>240</v>
      </c>
      <c r="E11401" t="s">
        <v>23</v>
      </c>
      <c r="F11401" t="s">
        <v>52</v>
      </c>
      <c r="G11401">
        <v>157</v>
      </c>
      <c r="H11401">
        <v>176</v>
      </c>
      <c r="I11401" t="str">
        <f>INDEX('DATA - Teams'!$C:$C,MATCH(C11401,'DATA - Teams'!$B:$B,0))</f>
        <v>MELONS</v>
      </c>
    </row>
    <row r="11402" spans="1:9" x14ac:dyDescent="0.2">
      <c r="A11402">
        <v>2019</v>
      </c>
      <c r="B11402">
        <v>22</v>
      </c>
      <c r="C11402" t="s">
        <v>427</v>
      </c>
      <c r="D11402" t="s">
        <v>350</v>
      </c>
      <c r="E11402" t="s">
        <v>17</v>
      </c>
      <c r="F11402" t="s">
        <v>41</v>
      </c>
      <c r="G11402">
        <v>78</v>
      </c>
      <c r="H11402">
        <v>124</v>
      </c>
      <c r="I11402" t="str">
        <f>INDEX('DATA - Teams'!$C:$C,MATCH(C11402,'DATA - Teams'!$B:$B,0))</f>
        <v>MELONS</v>
      </c>
    </row>
    <row r="11403" spans="1:9" x14ac:dyDescent="0.2">
      <c r="A11403">
        <v>2019</v>
      </c>
      <c r="B11403">
        <v>22</v>
      </c>
      <c r="C11403" t="s">
        <v>427</v>
      </c>
      <c r="D11403" t="s">
        <v>286</v>
      </c>
      <c r="E11403" t="s">
        <v>20</v>
      </c>
      <c r="F11403" t="s">
        <v>38</v>
      </c>
      <c r="G11403">
        <v>90</v>
      </c>
      <c r="H11403">
        <v>40</v>
      </c>
      <c r="I11403" t="str">
        <f>INDEX('DATA - Teams'!$C:$C,MATCH(C11403,'DATA - Teams'!$B:$B,0))</f>
        <v>MELONS</v>
      </c>
    </row>
    <row r="11404" spans="1:9" x14ac:dyDescent="0.2">
      <c r="A11404">
        <v>2019</v>
      </c>
      <c r="B11404">
        <v>22</v>
      </c>
      <c r="C11404" t="s">
        <v>427</v>
      </c>
      <c r="D11404" t="s">
        <v>207</v>
      </c>
      <c r="E11404" t="s">
        <v>20</v>
      </c>
      <c r="F11404" t="s">
        <v>41</v>
      </c>
      <c r="G11404">
        <v>85</v>
      </c>
      <c r="H11404">
        <v>98</v>
      </c>
      <c r="I11404" t="str">
        <f>INDEX('DATA - Teams'!$C:$C,MATCH(C11404,'DATA - Teams'!$B:$B,0))</f>
        <v>MELONS</v>
      </c>
    </row>
    <row r="11405" spans="1:9" x14ac:dyDescent="0.2">
      <c r="A11405">
        <v>2019</v>
      </c>
      <c r="B11405">
        <v>22</v>
      </c>
      <c r="C11405" t="s">
        <v>427</v>
      </c>
      <c r="D11405" t="s">
        <v>278</v>
      </c>
      <c r="E11405" t="s">
        <v>32</v>
      </c>
      <c r="F11405" t="s">
        <v>43</v>
      </c>
      <c r="G11405">
        <v>80</v>
      </c>
      <c r="H11405">
        <v>78</v>
      </c>
      <c r="I11405" t="str">
        <f>INDEX('DATA - Teams'!$C:$C,MATCH(C11405,'DATA - Teams'!$B:$B,0))</f>
        <v>MELONS</v>
      </c>
    </row>
    <row r="11406" spans="1:9" x14ac:dyDescent="0.2">
      <c r="A11406">
        <v>2019</v>
      </c>
      <c r="B11406">
        <v>22</v>
      </c>
      <c r="C11406" t="s">
        <v>427</v>
      </c>
      <c r="D11406" t="s">
        <v>297</v>
      </c>
      <c r="E11406" t="s">
        <v>21</v>
      </c>
      <c r="F11406" t="s">
        <v>38</v>
      </c>
      <c r="G11406">
        <v>70</v>
      </c>
      <c r="H11406">
        <v>78</v>
      </c>
      <c r="I11406" t="str">
        <f>INDEX('DATA - Teams'!$C:$C,MATCH(C11406,'DATA - Teams'!$B:$B,0))</f>
        <v>MELONS</v>
      </c>
    </row>
    <row r="11407" spans="1:9" x14ac:dyDescent="0.2">
      <c r="A11407">
        <v>2019</v>
      </c>
      <c r="B11407">
        <v>22</v>
      </c>
      <c r="C11407" t="s">
        <v>427</v>
      </c>
      <c r="D11407" t="s">
        <v>263</v>
      </c>
      <c r="E11407" t="s">
        <v>13</v>
      </c>
      <c r="F11407" t="s">
        <v>41</v>
      </c>
      <c r="G11407">
        <v>96</v>
      </c>
      <c r="H11407">
        <v>45</v>
      </c>
      <c r="I11407" t="str">
        <f>INDEX('DATA - Teams'!$C:$C,MATCH(C11407,'DATA - Teams'!$B:$B,0))</f>
        <v>MELONS</v>
      </c>
    </row>
    <row r="11408" spans="1:9" x14ac:dyDescent="0.2">
      <c r="A11408">
        <v>2019</v>
      </c>
      <c r="B11408">
        <v>22</v>
      </c>
      <c r="C11408" t="s">
        <v>427</v>
      </c>
      <c r="D11408" t="s">
        <v>154</v>
      </c>
      <c r="E11408" t="s">
        <v>22</v>
      </c>
      <c r="F11408" t="s">
        <v>43</v>
      </c>
      <c r="G11408">
        <v>72</v>
      </c>
      <c r="H11408">
        <v>99</v>
      </c>
      <c r="I11408" t="str">
        <f>INDEX('DATA - Teams'!$C:$C,MATCH(C11408,'DATA - Teams'!$B:$B,0))</f>
        <v>MELONS</v>
      </c>
    </row>
    <row r="11409" spans="1:9" x14ac:dyDescent="0.2">
      <c r="A11409">
        <v>2019</v>
      </c>
      <c r="B11409">
        <v>22</v>
      </c>
      <c r="C11409" t="s">
        <v>427</v>
      </c>
      <c r="D11409" t="s">
        <v>329</v>
      </c>
      <c r="E11409" t="s">
        <v>18</v>
      </c>
      <c r="F11409" t="s">
        <v>41</v>
      </c>
      <c r="G11409">
        <v>109</v>
      </c>
      <c r="H11409">
        <v>103</v>
      </c>
      <c r="I11409" t="str">
        <f>INDEX('DATA - Teams'!$C:$C,MATCH(C11409,'DATA - Teams'!$B:$B,0))</f>
        <v>MELONS</v>
      </c>
    </row>
    <row r="11410" spans="1:9" x14ac:dyDescent="0.2">
      <c r="A11410">
        <v>2019</v>
      </c>
      <c r="B11410">
        <v>22</v>
      </c>
      <c r="C11410" t="s">
        <v>427</v>
      </c>
      <c r="D11410" t="s">
        <v>128</v>
      </c>
      <c r="E11410" t="s">
        <v>18</v>
      </c>
      <c r="F11410" t="s">
        <v>38</v>
      </c>
      <c r="G11410">
        <v>76</v>
      </c>
      <c r="H11410">
        <v>102</v>
      </c>
      <c r="I11410" t="str">
        <f>INDEX('DATA - Teams'!$C:$C,MATCH(C11410,'DATA - Teams'!$B:$B,0))</f>
        <v>MELONS</v>
      </c>
    </row>
    <row r="11411" spans="1:9" x14ac:dyDescent="0.2">
      <c r="A11411">
        <v>2019</v>
      </c>
      <c r="B11411">
        <v>22</v>
      </c>
      <c r="C11411" t="s">
        <v>427</v>
      </c>
      <c r="D11411" t="s">
        <v>282</v>
      </c>
      <c r="E11411" t="s">
        <v>14</v>
      </c>
      <c r="F11411" t="s">
        <v>41</v>
      </c>
      <c r="G11411">
        <v>124</v>
      </c>
      <c r="H11411">
        <v>132</v>
      </c>
      <c r="I11411" t="str">
        <f>INDEX('DATA - Teams'!$C:$C,MATCH(C11411,'DATA - Teams'!$B:$B,0))</f>
        <v>MELONS</v>
      </c>
    </row>
    <row r="11412" spans="1:9" x14ac:dyDescent="0.2">
      <c r="A11412">
        <v>2019</v>
      </c>
      <c r="B11412">
        <v>22</v>
      </c>
      <c r="C11412" t="s">
        <v>427</v>
      </c>
      <c r="D11412" t="s">
        <v>76</v>
      </c>
      <c r="E11412" t="s">
        <v>14</v>
      </c>
      <c r="F11412" t="s">
        <v>38</v>
      </c>
      <c r="G11412">
        <v>92</v>
      </c>
      <c r="H11412">
        <v>94</v>
      </c>
      <c r="I11412" t="str">
        <f>INDEX('DATA - Teams'!$C:$C,MATCH(C11412,'DATA - Teams'!$B:$B,0))</f>
        <v>MELONS</v>
      </c>
    </row>
    <row r="11413" spans="1:9" x14ac:dyDescent="0.2">
      <c r="A11413">
        <v>2019</v>
      </c>
      <c r="B11413">
        <v>22</v>
      </c>
      <c r="C11413" t="s">
        <v>427</v>
      </c>
      <c r="D11413" t="s">
        <v>341</v>
      </c>
      <c r="E11413" t="s">
        <v>24</v>
      </c>
      <c r="F11413" t="s">
        <v>43</v>
      </c>
      <c r="G11413">
        <v>49</v>
      </c>
      <c r="H11413">
        <v>41</v>
      </c>
      <c r="I11413" t="str">
        <f>INDEX('DATA - Teams'!$C:$C,MATCH(C11413,'DATA - Teams'!$B:$B,0))</f>
        <v>MELONS</v>
      </c>
    </row>
    <row r="11414" spans="1:9" x14ac:dyDescent="0.2">
      <c r="A11414">
        <v>2019</v>
      </c>
      <c r="B11414">
        <v>22</v>
      </c>
      <c r="C11414" t="s">
        <v>427</v>
      </c>
      <c r="D11414" t="s">
        <v>409</v>
      </c>
      <c r="E11414" t="s">
        <v>16</v>
      </c>
      <c r="F11414" t="s">
        <v>43</v>
      </c>
      <c r="G11414">
        <v>97</v>
      </c>
      <c r="H11414">
        <v>105</v>
      </c>
      <c r="I11414" t="str">
        <f>INDEX('DATA - Teams'!$C:$C,MATCH(C11414,'DATA - Teams'!$B:$B,0))</f>
        <v>MELONS</v>
      </c>
    </row>
    <row r="11415" spans="1:9" x14ac:dyDescent="0.2">
      <c r="A11415">
        <v>2019</v>
      </c>
      <c r="B11415">
        <v>22</v>
      </c>
      <c r="C11415" t="s">
        <v>427</v>
      </c>
      <c r="D11415" t="s">
        <v>163</v>
      </c>
      <c r="E11415" t="s">
        <v>16</v>
      </c>
      <c r="F11415" t="s">
        <v>38</v>
      </c>
      <c r="G11415">
        <v>77</v>
      </c>
      <c r="H11415">
        <v>72</v>
      </c>
      <c r="I11415" t="str">
        <f>INDEX('DATA - Teams'!$C:$C,MATCH(C11415,'DATA - Teams'!$B:$B,0))</f>
        <v>MELONS</v>
      </c>
    </row>
    <row r="11416" spans="1:9" x14ac:dyDescent="0.2">
      <c r="A11416">
        <v>2019</v>
      </c>
      <c r="B11416">
        <v>22</v>
      </c>
      <c r="C11416" t="s">
        <v>427</v>
      </c>
      <c r="D11416" t="s">
        <v>242</v>
      </c>
      <c r="E11416" t="s">
        <v>36</v>
      </c>
      <c r="F11416" t="s">
        <v>59</v>
      </c>
      <c r="G11416">
        <v>67</v>
      </c>
      <c r="H11416">
        <v>0</v>
      </c>
      <c r="I11416" t="str">
        <f>INDEX('DATA - Teams'!$C:$C,MATCH(C11416,'DATA - Teams'!$B:$B,0))</f>
        <v>MELONS</v>
      </c>
    </row>
    <row r="11417" spans="1:9" x14ac:dyDescent="0.2">
      <c r="A11417">
        <v>2019</v>
      </c>
      <c r="B11417">
        <v>22</v>
      </c>
      <c r="C11417" t="s">
        <v>427</v>
      </c>
      <c r="D11417" t="s">
        <v>155</v>
      </c>
      <c r="E11417" t="s">
        <v>20</v>
      </c>
      <c r="F11417" t="s">
        <v>59</v>
      </c>
      <c r="G11417">
        <v>75</v>
      </c>
      <c r="H11417">
        <v>92</v>
      </c>
      <c r="I11417" t="str">
        <f>INDEX('DATA - Teams'!$C:$C,MATCH(C11417,'DATA - Teams'!$B:$B,0))</f>
        <v>MELONS</v>
      </c>
    </row>
    <row r="11418" spans="1:9" x14ac:dyDescent="0.2">
      <c r="A11418">
        <v>2019</v>
      </c>
      <c r="B11418">
        <v>22</v>
      </c>
      <c r="C11418" t="s">
        <v>427</v>
      </c>
      <c r="D11418" t="s">
        <v>401</v>
      </c>
      <c r="E11418" t="s">
        <v>13</v>
      </c>
      <c r="F11418" t="s">
        <v>59</v>
      </c>
      <c r="G11418">
        <v>70</v>
      </c>
      <c r="H11418">
        <v>80</v>
      </c>
      <c r="I11418" t="str">
        <f>INDEX('DATA - Teams'!$C:$C,MATCH(C11418,'DATA - Teams'!$B:$B,0))</f>
        <v>MELONS</v>
      </c>
    </row>
    <row r="11419" spans="1:9" x14ac:dyDescent="0.2">
      <c r="A11419">
        <v>2019</v>
      </c>
      <c r="B11419">
        <v>22</v>
      </c>
      <c r="C11419" t="s">
        <v>427</v>
      </c>
      <c r="D11419" t="s">
        <v>443</v>
      </c>
      <c r="E11419" t="s">
        <v>18</v>
      </c>
      <c r="F11419" t="s">
        <v>59</v>
      </c>
      <c r="G11419">
        <v>71</v>
      </c>
      <c r="H11419">
        <v>69</v>
      </c>
      <c r="I11419" t="str">
        <f>INDEX('DATA - Teams'!$C:$C,MATCH(C11419,'DATA - Teams'!$B:$B,0))</f>
        <v>MELONS</v>
      </c>
    </row>
    <row r="11420" spans="1:9" x14ac:dyDescent="0.2">
      <c r="A11420">
        <v>2019</v>
      </c>
      <c r="B11420">
        <v>22</v>
      </c>
      <c r="C11420" t="s">
        <v>7</v>
      </c>
      <c r="D11420" t="s">
        <v>179</v>
      </c>
      <c r="E11420" t="s">
        <v>35</v>
      </c>
      <c r="F11420" t="s">
        <v>38</v>
      </c>
      <c r="G11420">
        <v>88</v>
      </c>
      <c r="H11420">
        <v>95</v>
      </c>
      <c r="I11420" t="str">
        <f>INDEX('DATA - Teams'!$C:$C,MATCH(C11420,'DATA - Teams'!$B:$B,0))</f>
        <v>JMERC</v>
      </c>
    </row>
    <row r="11421" spans="1:9" x14ac:dyDescent="0.2">
      <c r="A11421">
        <v>2019</v>
      </c>
      <c r="B11421">
        <v>22</v>
      </c>
      <c r="C11421" t="s">
        <v>7</v>
      </c>
      <c r="D11421" t="s">
        <v>302</v>
      </c>
      <c r="E11421" t="s">
        <v>36</v>
      </c>
      <c r="F11421" t="s">
        <v>41</v>
      </c>
      <c r="G11421">
        <v>82</v>
      </c>
      <c r="H11421">
        <v>99</v>
      </c>
      <c r="I11421" t="str">
        <f>INDEX('DATA - Teams'!$C:$C,MATCH(C11421,'DATA - Teams'!$B:$B,0))</f>
        <v>JMERC</v>
      </c>
    </row>
    <row r="11422" spans="1:9" x14ac:dyDescent="0.2">
      <c r="A11422">
        <v>2019</v>
      </c>
      <c r="B11422">
        <v>22</v>
      </c>
      <c r="C11422" t="s">
        <v>7</v>
      </c>
      <c r="D11422" t="s">
        <v>291</v>
      </c>
      <c r="E11422" t="s">
        <v>36</v>
      </c>
      <c r="F11422" t="s">
        <v>38</v>
      </c>
      <c r="G11422">
        <v>97</v>
      </c>
      <c r="H11422">
        <v>78</v>
      </c>
      <c r="I11422" t="str">
        <f>INDEX('DATA - Teams'!$C:$C,MATCH(C11422,'DATA - Teams'!$B:$B,0))</f>
        <v>JMERC</v>
      </c>
    </row>
    <row r="11423" spans="1:9" x14ac:dyDescent="0.2">
      <c r="A11423">
        <v>2019</v>
      </c>
      <c r="B11423">
        <v>22</v>
      </c>
      <c r="C11423" t="s">
        <v>7</v>
      </c>
      <c r="D11423" t="s">
        <v>130</v>
      </c>
      <c r="E11423" t="s">
        <v>23</v>
      </c>
      <c r="F11423" t="s">
        <v>43</v>
      </c>
      <c r="G11423">
        <v>61</v>
      </c>
      <c r="H11423">
        <v>54</v>
      </c>
      <c r="I11423" t="str">
        <f>INDEX('DATA - Teams'!$C:$C,MATCH(C11423,'DATA - Teams'!$B:$B,0))</f>
        <v>JMERC</v>
      </c>
    </row>
    <row r="11424" spans="1:9" x14ac:dyDescent="0.2">
      <c r="A11424">
        <v>2019</v>
      </c>
      <c r="B11424">
        <v>22</v>
      </c>
      <c r="C11424" t="s">
        <v>7</v>
      </c>
      <c r="D11424" t="s">
        <v>328</v>
      </c>
      <c r="E11424" t="s">
        <v>23</v>
      </c>
      <c r="F11424" t="s">
        <v>41</v>
      </c>
      <c r="G11424">
        <v>98</v>
      </c>
      <c r="H11424">
        <v>121</v>
      </c>
      <c r="I11424" t="str">
        <f>INDEX('DATA - Teams'!$C:$C,MATCH(C11424,'DATA - Teams'!$B:$B,0))</f>
        <v>JMERC</v>
      </c>
    </row>
    <row r="11425" spans="1:9" x14ac:dyDescent="0.2">
      <c r="A11425">
        <v>2019</v>
      </c>
      <c r="B11425">
        <v>22</v>
      </c>
      <c r="C11425" t="s">
        <v>7</v>
      </c>
      <c r="D11425" t="s">
        <v>378</v>
      </c>
      <c r="E11425" t="s">
        <v>27</v>
      </c>
      <c r="F11425" t="s">
        <v>43</v>
      </c>
      <c r="G11425">
        <v>95</v>
      </c>
      <c r="H11425">
        <v>97</v>
      </c>
      <c r="I11425" t="str">
        <f>INDEX('DATA - Teams'!$C:$C,MATCH(C11425,'DATA - Teams'!$B:$B,0))</f>
        <v>JMERC</v>
      </c>
    </row>
    <row r="11426" spans="1:9" x14ac:dyDescent="0.2">
      <c r="A11426">
        <v>2019</v>
      </c>
      <c r="B11426">
        <v>22</v>
      </c>
      <c r="C11426" t="s">
        <v>7</v>
      </c>
      <c r="D11426" t="s">
        <v>134</v>
      </c>
      <c r="E11426" t="s">
        <v>27</v>
      </c>
      <c r="F11426" t="s">
        <v>43</v>
      </c>
      <c r="G11426">
        <v>107</v>
      </c>
      <c r="H11426">
        <v>117</v>
      </c>
      <c r="I11426" t="str">
        <f>INDEX('DATA - Teams'!$C:$C,MATCH(C11426,'DATA - Teams'!$B:$B,0))</f>
        <v>JMERC</v>
      </c>
    </row>
    <row r="11427" spans="1:9" x14ac:dyDescent="0.2">
      <c r="A11427">
        <v>2019</v>
      </c>
      <c r="B11427">
        <v>22</v>
      </c>
      <c r="C11427" t="s">
        <v>7</v>
      </c>
      <c r="D11427" t="s">
        <v>368</v>
      </c>
      <c r="E11427" t="s">
        <v>31</v>
      </c>
      <c r="F11427" t="s">
        <v>41</v>
      </c>
      <c r="G11427">
        <v>81</v>
      </c>
      <c r="H11427">
        <v>102</v>
      </c>
      <c r="I11427" t="str">
        <f>INDEX('DATA - Teams'!$C:$C,MATCH(C11427,'DATA - Teams'!$B:$B,0))</f>
        <v>JMERC</v>
      </c>
    </row>
    <row r="11428" spans="1:9" x14ac:dyDescent="0.2">
      <c r="A11428">
        <v>2019</v>
      </c>
      <c r="B11428">
        <v>22</v>
      </c>
      <c r="C11428" t="s">
        <v>7</v>
      </c>
      <c r="D11428" t="s">
        <v>37</v>
      </c>
      <c r="E11428" t="s">
        <v>21</v>
      </c>
      <c r="F11428" t="s">
        <v>38</v>
      </c>
      <c r="G11428">
        <v>62</v>
      </c>
      <c r="H11428">
        <v>52</v>
      </c>
      <c r="I11428" t="str">
        <f>INDEX('DATA - Teams'!$C:$C,MATCH(C11428,'DATA - Teams'!$B:$B,0))</f>
        <v>JMERC</v>
      </c>
    </row>
    <row r="11429" spans="1:9" x14ac:dyDescent="0.2">
      <c r="A11429">
        <v>2019</v>
      </c>
      <c r="B11429">
        <v>22</v>
      </c>
      <c r="C11429" t="s">
        <v>7</v>
      </c>
      <c r="D11429" t="s">
        <v>281</v>
      </c>
      <c r="E11429" t="s">
        <v>21</v>
      </c>
      <c r="F11429" t="s">
        <v>38</v>
      </c>
      <c r="G11429">
        <v>99</v>
      </c>
      <c r="H11429">
        <v>112</v>
      </c>
      <c r="I11429" t="str">
        <f>INDEX('DATA - Teams'!$C:$C,MATCH(C11429,'DATA - Teams'!$B:$B,0))</f>
        <v>JMERC</v>
      </c>
    </row>
    <row r="11430" spans="1:9" x14ac:dyDescent="0.2">
      <c r="A11430">
        <v>2019</v>
      </c>
      <c r="B11430">
        <v>22</v>
      </c>
      <c r="C11430" t="s">
        <v>7</v>
      </c>
      <c r="D11430" t="s">
        <v>216</v>
      </c>
      <c r="E11430" t="s">
        <v>21</v>
      </c>
      <c r="F11430" t="s">
        <v>52</v>
      </c>
      <c r="G11430">
        <v>101</v>
      </c>
      <c r="H11430">
        <v>79</v>
      </c>
      <c r="I11430" t="str">
        <f>INDEX('DATA - Teams'!$C:$C,MATCH(C11430,'DATA - Teams'!$B:$B,0))</f>
        <v>JMERC</v>
      </c>
    </row>
    <row r="11431" spans="1:9" x14ac:dyDescent="0.2">
      <c r="A11431">
        <v>2019</v>
      </c>
      <c r="B11431">
        <v>22</v>
      </c>
      <c r="C11431" t="s">
        <v>7</v>
      </c>
      <c r="D11431" t="s">
        <v>248</v>
      </c>
      <c r="E11431" t="s">
        <v>28</v>
      </c>
      <c r="F11431" t="s">
        <v>43</v>
      </c>
      <c r="G11431">
        <v>99</v>
      </c>
      <c r="H11431">
        <v>108</v>
      </c>
      <c r="I11431" t="str">
        <f>INDEX('DATA - Teams'!$C:$C,MATCH(C11431,'DATA - Teams'!$B:$B,0))</f>
        <v>JMERC</v>
      </c>
    </row>
    <row r="11432" spans="1:9" x14ac:dyDescent="0.2">
      <c r="A11432">
        <v>2019</v>
      </c>
      <c r="B11432">
        <v>22</v>
      </c>
      <c r="C11432" t="s">
        <v>7</v>
      </c>
      <c r="D11432" t="s">
        <v>306</v>
      </c>
      <c r="E11432" t="s">
        <v>28</v>
      </c>
      <c r="F11432" t="s">
        <v>41</v>
      </c>
      <c r="G11432">
        <v>94</v>
      </c>
      <c r="H11432">
        <v>56</v>
      </c>
      <c r="I11432" t="str">
        <f>INDEX('DATA - Teams'!$C:$C,MATCH(C11432,'DATA - Teams'!$B:$B,0))</f>
        <v>JMERC</v>
      </c>
    </row>
    <row r="11433" spans="1:9" x14ac:dyDescent="0.2">
      <c r="A11433">
        <v>2019</v>
      </c>
      <c r="B11433">
        <v>22</v>
      </c>
      <c r="C11433" t="s">
        <v>7</v>
      </c>
      <c r="D11433" t="s">
        <v>39</v>
      </c>
      <c r="E11433" t="s">
        <v>22</v>
      </c>
      <c r="F11433" t="s">
        <v>41</v>
      </c>
      <c r="G11433">
        <v>143</v>
      </c>
      <c r="H11433">
        <v>105</v>
      </c>
      <c r="I11433" t="str">
        <f>INDEX('DATA - Teams'!$C:$C,MATCH(C11433,'DATA - Teams'!$B:$B,0))</f>
        <v>JMERC</v>
      </c>
    </row>
    <row r="11434" spans="1:9" x14ac:dyDescent="0.2">
      <c r="A11434">
        <v>2019</v>
      </c>
      <c r="B11434">
        <v>22</v>
      </c>
      <c r="C11434" t="s">
        <v>7</v>
      </c>
      <c r="D11434" t="s">
        <v>169</v>
      </c>
      <c r="E11434" t="s">
        <v>22</v>
      </c>
      <c r="F11434" t="s">
        <v>43</v>
      </c>
      <c r="G11434">
        <v>84</v>
      </c>
      <c r="H11434">
        <v>91</v>
      </c>
      <c r="I11434" t="str">
        <f>INDEX('DATA - Teams'!$C:$C,MATCH(C11434,'DATA - Teams'!$B:$B,0))</f>
        <v>JMERC</v>
      </c>
    </row>
    <row r="11435" spans="1:9" x14ac:dyDescent="0.2">
      <c r="A11435">
        <v>2019</v>
      </c>
      <c r="B11435">
        <v>22</v>
      </c>
      <c r="C11435" t="s">
        <v>7</v>
      </c>
      <c r="D11435" t="s">
        <v>445</v>
      </c>
      <c r="E11435" t="s">
        <v>18</v>
      </c>
      <c r="F11435" t="s">
        <v>41</v>
      </c>
      <c r="G11435">
        <v>85</v>
      </c>
      <c r="H11435">
        <v>115</v>
      </c>
      <c r="I11435" t="str">
        <f>INDEX('DATA - Teams'!$C:$C,MATCH(C11435,'DATA - Teams'!$B:$B,0))</f>
        <v>JMERC</v>
      </c>
    </row>
    <row r="11436" spans="1:9" x14ac:dyDescent="0.2">
      <c r="A11436">
        <v>2019</v>
      </c>
      <c r="B11436">
        <v>22</v>
      </c>
      <c r="C11436" t="s">
        <v>7</v>
      </c>
      <c r="D11436" t="s">
        <v>336</v>
      </c>
      <c r="E11436" t="s">
        <v>18</v>
      </c>
      <c r="F11436" t="s">
        <v>38</v>
      </c>
      <c r="G11436">
        <v>88</v>
      </c>
      <c r="H11436">
        <v>99</v>
      </c>
      <c r="I11436" t="str">
        <f>INDEX('DATA - Teams'!$C:$C,MATCH(C11436,'DATA - Teams'!$B:$B,0))</f>
        <v>JMERC</v>
      </c>
    </row>
    <row r="11437" spans="1:9" x14ac:dyDescent="0.2">
      <c r="A11437">
        <v>2019</v>
      </c>
      <c r="B11437">
        <v>22</v>
      </c>
      <c r="C11437" t="s">
        <v>7</v>
      </c>
      <c r="D11437" t="s">
        <v>1657</v>
      </c>
      <c r="E11437" t="s">
        <v>14</v>
      </c>
      <c r="F11437" t="s">
        <v>41</v>
      </c>
      <c r="G11437">
        <v>88</v>
      </c>
      <c r="H11437">
        <v>30</v>
      </c>
      <c r="I11437" t="str">
        <f>INDEX('DATA - Teams'!$C:$C,MATCH(C11437,'DATA - Teams'!$B:$B,0))</f>
        <v>JMERC</v>
      </c>
    </row>
    <row r="11438" spans="1:9" x14ac:dyDescent="0.2">
      <c r="A11438">
        <v>2019</v>
      </c>
      <c r="B11438">
        <v>22</v>
      </c>
      <c r="C11438" t="s">
        <v>7</v>
      </c>
      <c r="D11438" t="s">
        <v>44</v>
      </c>
      <c r="E11438" t="s">
        <v>36</v>
      </c>
      <c r="F11438" t="s">
        <v>59</v>
      </c>
      <c r="G11438">
        <v>71</v>
      </c>
      <c r="H11438">
        <v>0</v>
      </c>
      <c r="I11438" t="str">
        <f>INDEX('DATA - Teams'!$C:$C,MATCH(C11438,'DATA - Teams'!$B:$B,0))</f>
        <v>JMERC</v>
      </c>
    </row>
    <row r="11439" spans="1:9" x14ac:dyDescent="0.2">
      <c r="A11439">
        <v>2019</v>
      </c>
      <c r="B11439">
        <v>22</v>
      </c>
      <c r="C11439" t="s">
        <v>7</v>
      </c>
      <c r="D11439" t="s">
        <v>129</v>
      </c>
      <c r="E11439" t="s">
        <v>20</v>
      </c>
      <c r="F11439" t="s">
        <v>59</v>
      </c>
      <c r="G11439">
        <v>84</v>
      </c>
      <c r="H11439">
        <v>0</v>
      </c>
      <c r="I11439" t="str">
        <f>INDEX('DATA - Teams'!$C:$C,MATCH(C11439,'DATA - Teams'!$B:$B,0))</f>
        <v>JMERC</v>
      </c>
    </row>
    <row r="11440" spans="1:9" x14ac:dyDescent="0.2">
      <c r="A11440">
        <v>2019</v>
      </c>
      <c r="B11440">
        <v>22</v>
      </c>
      <c r="C11440" t="s">
        <v>7</v>
      </c>
      <c r="D11440" t="s">
        <v>67</v>
      </c>
      <c r="E11440" t="s">
        <v>31</v>
      </c>
      <c r="F11440" t="s">
        <v>59</v>
      </c>
      <c r="G11440">
        <v>66</v>
      </c>
      <c r="H11440">
        <v>108</v>
      </c>
      <c r="I11440" t="str">
        <f>INDEX('DATA - Teams'!$C:$C,MATCH(C11440,'DATA - Teams'!$B:$B,0))</f>
        <v>JMERC</v>
      </c>
    </row>
    <row r="11441" spans="1:9" x14ac:dyDescent="0.2">
      <c r="A11441">
        <v>2019</v>
      </c>
      <c r="B11441">
        <v>22</v>
      </c>
      <c r="C11441" t="s">
        <v>7</v>
      </c>
      <c r="D11441" t="s">
        <v>448</v>
      </c>
      <c r="E11441" t="s">
        <v>31</v>
      </c>
      <c r="F11441" t="s">
        <v>59</v>
      </c>
      <c r="G11441">
        <v>39</v>
      </c>
      <c r="H11441">
        <v>53</v>
      </c>
      <c r="I11441" t="str">
        <f>INDEX('DATA - Teams'!$C:$C,MATCH(C11441,'DATA - Teams'!$B:$B,0))</f>
        <v>JMERC</v>
      </c>
    </row>
    <row r="11442" spans="1:9" x14ac:dyDescent="0.2">
      <c r="A11442">
        <v>2019</v>
      </c>
      <c r="B11442">
        <v>23</v>
      </c>
      <c r="C11442" t="s">
        <v>426</v>
      </c>
      <c r="D11442" t="s">
        <v>75</v>
      </c>
      <c r="E11442" t="s">
        <v>33</v>
      </c>
      <c r="F11442" t="s">
        <v>43</v>
      </c>
      <c r="G11442">
        <v>0</v>
      </c>
      <c r="H11442">
        <v>92</v>
      </c>
      <c r="I11442" t="str">
        <f>INDEX('DATA - Teams'!$C:$C,MATCH(C11442,'DATA - Teams'!$B:$B,0))</f>
        <v>PMAC</v>
      </c>
    </row>
    <row r="11443" spans="1:9" x14ac:dyDescent="0.2">
      <c r="A11443">
        <v>2019</v>
      </c>
      <c r="B11443">
        <v>23</v>
      </c>
      <c r="C11443" t="s">
        <v>426</v>
      </c>
      <c r="D11443" t="s">
        <v>156</v>
      </c>
      <c r="E11443" t="s">
        <v>33</v>
      </c>
      <c r="F11443" t="s">
        <v>41</v>
      </c>
      <c r="G11443">
        <v>0</v>
      </c>
      <c r="H11443">
        <v>138</v>
      </c>
      <c r="I11443" t="str">
        <f>INDEX('DATA - Teams'!$C:$C,MATCH(C11443,'DATA - Teams'!$B:$B,0))</f>
        <v>PMAC</v>
      </c>
    </row>
    <row r="11444" spans="1:9" x14ac:dyDescent="0.2">
      <c r="A11444">
        <v>2019</v>
      </c>
      <c r="B11444">
        <v>23</v>
      </c>
      <c r="C11444" t="s">
        <v>426</v>
      </c>
      <c r="D11444" t="s">
        <v>83</v>
      </c>
      <c r="E11444" t="s">
        <v>10</v>
      </c>
      <c r="F11444" t="s">
        <v>52</v>
      </c>
      <c r="G11444">
        <v>0</v>
      </c>
      <c r="H11444">
        <v>62</v>
      </c>
      <c r="I11444" t="str">
        <f>INDEX('DATA - Teams'!$C:$C,MATCH(C11444,'DATA - Teams'!$B:$B,0))</f>
        <v>PMAC</v>
      </c>
    </row>
    <row r="11445" spans="1:9" x14ac:dyDescent="0.2">
      <c r="A11445">
        <v>2019</v>
      </c>
      <c r="B11445">
        <v>23</v>
      </c>
      <c r="C11445" t="s">
        <v>426</v>
      </c>
      <c r="D11445" t="s">
        <v>161</v>
      </c>
      <c r="E11445" t="s">
        <v>36</v>
      </c>
      <c r="F11445" t="s">
        <v>43</v>
      </c>
      <c r="G11445">
        <v>0</v>
      </c>
      <c r="H11445">
        <v>113</v>
      </c>
      <c r="I11445" t="str">
        <f>INDEX('DATA - Teams'!$C:$C,MATCH(C11445,'DATA - Teams'!$B:$B,0))</f>
        <v>PMAC</v>
      </c>
    </row>
    <row r="11446" spans="1:9" x14ac:dyDescent="0.2">
      <c r="A11446">
        <v>2019</v>
      </c>
      <c r="B11446">
        <v>23</v>
      </c>
      <c r="C11446" t="s">
        <v>426</v>
      </c>
      <c r="D11446" t="s">
        <v>418</v>
      </c>
      <c r="E11446" t="s">
        <v>23</v>
      </c>
      <c r="F11446" t="s">
        <v>38</v>
      </c>
      <c r="G11446">
        <v>0</v>
      </c>
      <c r="H11446">
        <v>49</v>
      </c>
      <c r="I11446" t="str">
        <f>INDEX('DATA - Teams'!$C:$C,MATCH(C11446,'DATA - Teams'!$B:$B,0))</f>
        <v>PMAC</v>
      </c>
    </row>
    <row r="11447" spans="1:9" x14ac:dyDescent="0.2">
      <c r="A11447">
        <v>2019</v>
      </c>
      <c r="B11447">
        <v>23</v>
      </c>
      <c r="C11447" t="s">
        <v>426</v>
      </c>
      <c r="D11447" t="s">
        <v>316</v>
      </c>
      <c r="E11447" t="s">
        <v>17</v>
      </c>
      <c r="F11447" t="s">
        <v>38</v>
      </c>
      <c r="G11447">
        <v>0</v>
      </c>
      <c r="H11447">
        <v>97</v>
      </c>
      <c r="I11447" t="str">
        <f>INDEX('DATA - Teams'!$C:$C,MATCH(C11447,'DATA - Teams'!$B:$B,0))</f>
        <v>PMAC</v>
      </c>
    </row>
    <row r="11448" spans="1:9" x14ac:dyDescent="0.2">
      <c r="A11448">
        <v>2019</v>
      </c>
      <c r="B11448">
        <v>23</v>
      </c>
      <c r="C11448" t="s">
        <v>426</v>
      </c>
      <c r="D11448" t="s">
        <v>80</v>
      </c>
      <c r="E11448" t="s">
        <v>17</v>
      </c>
      <c r="F11448" t="s">
        <v>41</v>
      </c>
      <c r="G11448">
        <v>0</v>
      </c>
      <c r="H11448">
        <v>95</v>
      </c>
      <c r="I11448" t="str">
        <f>INDEX('DATA - Teams'!$C:$C,MATCH(C11448,'DATA - Teams'!$B:$B,0))</f>
        <v>PMAC</v>
      </c>
    </row>
    <row r="11449" spans="1:9" x14ac:dyDescent="0.2">
      <c r="A11449">
        <v>2019</v>
      </c>
      <c r="B11449">
        <v>23</v>
      </c>
      <c r="C11449" t="s">
        <v>426</v>
      </c>
      <c r="D11449" t="s">
        <v>241</v>
      </c>
      <c r="E11449" t="s">
        <v>27</v>
      </c>
      <c r="F11449" t="s">
        <v>41</v>
      </c>
      <c r="G11449">
        <v>0</v>
      </c>
      <c r="H11449">
        <v>128</v>
      </c>
      <c r="I11449" t="str">
        <f>INDEX('DATA - Teams'!$C:$C,MATCH(C11449,'DATA - Teams'!$B:$B,0))</f>
        <v>PMAC</v>
      </c>
    </row>
    <row r="11450" spans="1:9" x14ac:dyDescent="0.2">
      <c r="A11450">
        <v>2019</v>
      </c>
      <c r="B11450">
        <v>23</v>
      </c>
      <c r="C11450" t="s">
        <v>426</v>
      </c>
      <c r="D11450" t="s">
        <v>245</v>
      </c>
      <c r="E11450" t="s">
        <v>32</v>
      </c>
      <c r="F11450" t="s">
        <v>43</v>
      </c>
      <c r="G11450">
        <v>0</v>
      </c>
      <c r="H11450">
        <v>100</v>
      </c>
      <c r="I11450" t="str">
        <f>INDEX('DATA - Teams'!$C:$C,MATCH(C11450,'DATA - Teams'!$B:$B,0))</f>
        <v>PMAC</v>
      </c>
    </row>
    <row r="11451" spans="1:9" x14ac:dyDescent="0.2">
      <c r="A11451">
        <v>2019</v>
      </c>
      <c r="B11451">
        <v>23</v>
      </c>
      <c r="C11451" t="s">
        <v>426</v>
      </c>
      <c r="D11451" t="s">
        <v>351</v>
      </c>
      <c r="E11451" t="s">
        <v>32</v>
      </c>
      <c r="F11451" t="s">
        <v>38</v>
      </c>
      <c r="G11451">
        <v>0</v>
      </c>
      <c r="H11451">
        <v>81</v>
      </c>
      <c r="I11451" t="str">
        <f>INDEX('DATA - Teams'!$C:$C,MATCH(C11451,'DATA - Teams'!$B:$B,0))</f>
        <v>PMAC</v>
      </c>
    </row>
    <row r="11452" spans="1:9" x14ac:dyDescent="0.2">
      <c r="A11452">
        <v>2019</v>
      </c>
      <c r="B11452">
        <v>23</v>
      </c>
      <c r="C11452" t="s">
        <v>426</v>
      </c>
      <c r="D11452" t="s">
        <v>50</v>
      </c>
      <c r="E11452" t="s">
        <v>32</v>
      </c>
      <c r="F11452" t="s">
        <v>41</v>
      </c>
      <c r="G11452">
        <v>0</v>
      </c>
      <c r="H11452">
        <v>124</v>
      </c>
      <c r="I11452" t="str">
        <f>INDEX('DATA - Teams'!$C:$C,MATCH(C11452,'DATA - Teams'!$B:$B,0))</f>
        <v>PMAC</v>
      </c>
    </row>
    <row r="11453" spans="1:9" x14ac:dyDescent="0.2">
      <c r="A11453">
        <v>2019</v>
      </c>
      <c r="B11453">
        <v>23</v>
      </c>
      <c r="C11453" t="s">
        <v>426</v>
      </c>
      <c r="D11453" t="s">
        <v>60</v>
      </c>
      <c r="E11453" t="s">
        <v>21</v>
      </c>
      <c r="F11453" t="s">
        <v>41</v>
      </c>
      <c r="G11453">
        <v>0</v>
      </c>
      <c r="H11453">
        <v>96</v>
      </c>
      <c r="I11453" t="str">
        <f>INDEX('DATA - Teams'!$C:$C,MATCH(C11453,'DATA - Teams'!$B:$B,0))</f>
        <v>PMAC</v>
      </c>
    </row>
    <row r="11454" spans="1:9" x14ac:dyDescent="0.2">
      <c r="A11454">
        <v>2019</v>
      </c>
      <c r="B11454">
        <v>23</v>
      </c>
      <c r="C11454" t="s">
        <v>426</v>
      </c>
      <c r="D11454" t="s">
        <v>193</v>
      </c>
      <c r="E11454" t="s">
        <v>21</v>
      </c>
      <c r="F11454" t="s">
        <v>43</v>
      </c>
      <c r="G11454">
        <v>0</v>
      </c>
      <c r="H11454">
        <v>124</v>
      </c>
      <c r="I11454" t="str">
        <f>INDEX('DATA - Teams'!$C:$C,MATCH(C11454,'DATA - Teams'!$B:$B,0))</f>
        <v>PMAC</v>
      </c>
    </row>
    <row r="11455" spans="1:9" x14ac:dyDescent="0.2">
      <c r="A11455">
        <v>2019</v>
      </c>
      <c r="B11455">
        <v>23</v>
      </c>
      <c r="C11455" t="s">
        <v>426</v>
      </c>
      <c r="D11455" t="s">
        <v>168</v>
      </c>
      <c r="E11455" t="s">
        <v>13</v>
      </c>
      <c r="F11455" t="s">
        <v>43</v>
      </c>
      <c r="G11455">
        <v>0</v>
      </c>
      <c r="H11455">
        <v>89</v>
      </c>
      <c r="I11455" t="str">
        <f>INDEX('DATA - Teams'!$C:$C,MATCH(C11455,'DATA - Teams'!$B:$B,0))</f>
        <v>PMAC</v>
      </c>
    </row>
    <row r="11456" spans="1:9" x14ac:dyDescent="0.2">
      <c r="A11456">
        <v>2019</v>
      </c>
      <c r="B11456">
        <v>23</v>
      </c>
      <c r="C11456" t="s">
        <v>426</v>
      </c>
      <c r="D11456" t="s">
        <v>356</v>
      </c>
      <c r="E11456" t="s">
        <v>22</v>
      </c>
      <c r="F11456" t="s">
        <v>38</v>
      </c>
      <c r="G11456">
        <v>0</v>
      </c>
      <c r="H11456">
        <v>106</v>
      </c>
      <c r="I11456" t="str">
        <f>INDEX('DATA - Teams'!$C:$C,MATCH(C11456,'DATA - Teams'!$B:$B,0))</f>
        <v>PMAC</v>
      </c>
    </row>
    <row r="11457" spans="1:9" x14ac:dyDescent="0.2">
      <c r="A11457">
        <v>2019</v>
      </c>
      <c r="B11457">
        <v>23</v>
      </c>
      <c r="C11457" t="s">
        <v>426</v>
      </c>
      <c r="D11457" t="s">
        <v>166</v>
      </c>
      <c r="E11457" t="s">
        <v>14</v>
      </c>
      <c r="F11457" t="s">
        <v>41</v>
      </c>
      <c r="G11457">
        <v>0</v>
      </c>
      <c r="H11457">
        <v>54</v>
      </c>
      <c r="I11457" t="str">
        <f>INDEX('DATA - Teams'!$C:$C,MATCH(C11457,'DATA - Teams'!$B:$B,0))</f>
        <v>PMAC</v>
      </c>
    </row>
    <row r="11458" spans="1:9" x14ac:dyDescent="0.2">
      <c r="A11458">
        <v>2019</v>
      </c>
      <c r="B11458">
        <v>23</v>
      </c>
      <c r="C11458" t="s">
        <v>426</v>
      </c>
      <c r="D11458" t="s">
        <v>260</v>
      </c>
      <c r="E11458" t="s">
        <v>24</v>
      </c>
      <c r="F11458" t="s">
        <v>38</v>
      </c>
      <c r="G11458">
        <v>0</v>
      </c>
      <c r="H11458">
        <v>74</v>
      </c>
      <c r="I11458" t="str">
        <f>INDEX('DATA - Teams'!$C:$C,MATCH(C11458,'DATA - Teams'!$B:$B,0))</f>
        <v>PMAC</v>
      </c>
    </row>
    <row r="11459" spans="1:9" x14ac:dyDescent="0.2">
      <c r="A11459">
        <v>2019</v>
      </c>
      <c r="B11459">
        <v>23</v>
      </c>
      <c r="C11459" t="s">
        <v>426</v>
      </c>
      <c r="D11459" t="s">
        <v>164</v>
      </c>
      <c r="E11459" t="s">
        <v>16</v>
      </c>
      <c r="F11459" t="s">
        <v>41</v>
      </c>
      <c r="G11459">
        <v>0</v>
      </c>
      <c r="H11459">
        <v>138</v>
      </c>
      <c r="I11459" t="str">
        <f>INDEX('DATA - Teams'!$C:$C,MATCH(C11459,'DATA - Teams'!$B:$B,0))</f>
        <v>PMAC</v>
      </c>
    </row>
    <row r="11460" spans="1:9" x14ac:dyDescent="0.2">
      <c r="A11460">
        <v>2019</v>
      </c>
      <c r="B11460">
        <v>23</v>
      </c>
      <c r="C11460" t="s">
        <v>426</v>
      </c>
      <c r="D11460" t="s">
        <v>414</v>
      </c>
      <c r="E11460" t="s">
        <v>20</v>
      </c>
      <c r="F11460" t="s">
        <v>59</v>
      </c>
      <c r="G11460">
        <v>0</v>
      </c>
      <c r="H11460">
        <v>101</v>
      </c>
      <c r="I11460" t="str">
        <f>INDEX('DATA - Teams'!$C:$C,MATCH(C11460,'DATA - Teams'!$B:$B,0))</f>
        <v>PMAC</v>
      </c>
    </row>
    <row r="11461" spans="1:9" x14ac:dyDescent="0.2">
      <c r="A11461">
        <v>2019</v>
      </c>
      <c r="B11461">
        <v>23</v>
      </c>
      <c r="C11461" t="s">
        <v>426</v>
      </c>
      <c r="D11461" t="s">
        <v>1708</v>
      </c>
      <c r="E11461" t="s">
        <v>21</v>
      </c>
      <c r="F11461" t="s">
        <v>59</v>
      </c>
      <c r="G11461">
        <v>0</v>
      </c>
      <c r="H11461">
        <v>12</v>
      </c>
      <c r="I11461" t="str">
        <f>INDEX('DATA - Teams'!$C:$C,MATCH(C11461,'DATA - Teams'!$B:$B,0))</f>
        <v>PMAC</v>
      </c>
    </row>
    <row r="11462" spans="1:9" x14ac:dyDescent="0.2">
      <c r="A11462">
        <v>2019</v>
      </c>
      <c r="B11462">
        <v>23</v>
      </c>
      <c r="C11462" t="s">
        <v>426</v>
      </c>
      <c r="D11462" t="s">
        <v>354</v>
      </c>
      <c r="E11462" t="s">
        <v>28</v>
      </c>
      <c r="F11462" t="s">
        <v>59</v>
      </c>
      <c r="G11462">
        <v>0</v>
      </c>
      <c r="H11462">
        <v>95</v>
      </c>
      <c r="I11462" t="str">
        <f>INDEX('DATA - Teams'!$C:$C,MATCH(C11462,'DATA - Teams'!$B:$B,0))</f>
        <v>PMAC</v>
      </c>
    </row>
    <row r="11463" spans="1:9" x14ac:dyDescent="0.2">
      <c r="A11463">
        <v>2019</v>
      </c>
      <c r="B11463">
        <v>23</v>
      </c>
      <c r="C11463" t="s">
        <v>426</v>
      </c>
      <c r="D11463" t="s">
        <v>1337</v>
      </c>
      <c r="E11463" t="s">
        <v>22</v>
      </c>
      <c r="F11463" t="s">
        <v>59</v>
      </c>
      <c r="G11463">
        <v>0</v>
      </c>
      <c r="H11463">
        <v>63</v>
      </c>
      <c r="I11463" t="str">
        <f>INDEX('DATA - Teams'!$C:$C,MATCH(C11463,'DATA - Teams'!$B:$B,0))</f>
        <v>PMAC</v>
      </c>
    </row>
    <row r="11464" spans="1:9" x14ac:dyDescent="0.2">
      <c r="A11464">
        <v>2019</v>
      </c>
      <c r="B11464">
        <v>23</v>
      </c>
      <c r="C11464" t="s">
        <v>438</v>
      </c>
      <c r="D11464" t="s">
        <v>157</v>
      </c>
      <c r="E11464" t="s">
        <v>33</v>
      </c>
      <c r="F11464" t="s">
        <v>52</v>
      </c>
      <c r="G11464">
        <v>0</v>
      </c>
      <c r="H11464">
        <v>157</v>
      </c>
      <c r="I11464" t="str">
        <f>INDEX('DATA - Teams'!$C:$C,MATCH(C11464,'DATA - Teams'!$B:$B,0))</f>
        <v>KAPPAZ</v>
      </c>
    </row>
    <row r="11465" spans="1:9" x14ac:dyDescent="0.2">
      <c r="A11465">
        <v>2019</v>
      </c>
      <c r="B11465">
        <v>23</v>
      </c>
      <c r="C11465" t="s">
        <v>438</v>
      </c>
      <c r="D11465" t="s">
        <v>359</v>
      </c>
      <c r="E11465" t="s">
        <v>10</v>
      </c>
      <c r="F11465" t="s">
        <v>43</v>
      </c>
      <c r="G11465">
        <v>0</v>
      </c>
      <c r="H11465">
        <v>49</v>
      </c>
      <c r="I11465" t="str">
        <f>INDEX('DATA - Teams'!$C:$C,MATCH(C11465,'DATA - Teams'!$B:$B,0))</f>
        <v>KAPPAZ</v>
      </c>
    </row>
    <row r="11466" spans="1:9" x14ac:dyDescent="0.2">
      <c r="A11466">
        <v>2019</v>
      </c>
      <c r="B11466">
        <v>23</v>
      </c>
      <c r="C11466" t="s">
        <v>438</v>
      </c>
      <c r="D11466" t="s">
        <v>46</v>
      </c>
      <c r="E11466" t="s">
        <v>10</v>
      </c>
      <c r="F11466" t="s">
        <v>41</v>
      </c>
      <c r="G11466">
        <v>0</v>
      </c>
      <c r="H11466">
        <v>61</v>
      </c>
      <c r="I11466" t="str">
        <f>INDEX('DATA - Teams'!$C:$C,MATCH(C11466,'DATA - Teams'!$B:$B,0))</f>
        <v>KAPPAZ</v>
      </c>
    </row>
    <row r="11467" spans="1:9" x14ac:dyDescent="0.2">
      <c r="A11467">
        <v>2019</v>
      </c>
      <c r="B11467">
        <v>23</v>
      </c>
      <c r="C11467" t="s">
        <v>438</v>
      </c>
      <c r="D11467" t="s">
        <v>65</v>
      </c>
      <c r="E11467" t="s">
        <v>35</v>
      </c>
      <c r="F11467" t="s">
        <v>41</v>
      </c>
      <c r="G11467">
        <v>0</v>
      </c>
      <c r="H11467">
        <v>126</v>
      </c>
      <c r="I11467" t="str">
        <f>INDEX('DATA - Teams'!$C:$C,MATCH(C11467,'DATA - Teams'!$B:$B,0))</f>
        <v>KAPPAZ</v>
      </c>
    </row>
    <row r="11468" spans="1:9" x14ac:dyDescent="0.2">
      <c r="A11468">
        <v>2019</v>
      </c>
      <c r="B11468">
        <v>23</v>
      </c>
      <c r="C11468" t="s">
        <v>438</v>
      </c>
      <c r="D11468" t="s">
        <v>74</v>
      </c>
      <c r="E11468" t="s">
        <v>35</v>
      </c>
      <c r="F11468" t="s">
        <v>41</v>
      </c>
      <c r="G11468">
        <v>0</v>
      </c>
      <c r="H11468">
        <v>98</v>
      </c>
      <c r="I11468" t="str">
        <f>INDEX('DATA - Teams'!$C:$C,MATCH(C11468,'DATA - Teams'!$B:$B,0))</f>
        <v>KAPPAZ</v>
      </c>
    </row>
    <row r="11469" spans="1:9" x14ac:dyDescent="0.2">
      <c r="A11469">
        <v>2019</v>
      </c>
      <c r="B11469">
        <v>23</v>
      </c>
      <c r="C11469" t="s">
        <v>438</v>
      </c>
      <c r="D11469" t="s">
        <v>1064</v>
      </c>
      <c r="E11469" t="s">
        <v>36</v>
      </c>
      <c r="F11469" t="s">
        <v>41</v>
      </c>
      <c r="G11469">
        <v>0</v>
      </c>
      <c r="H11469">
        <v>178</v>
      </c>
      <c r="I11469" t="str">
        <f>INDEX('DATA - Teams'!$C:$C,MATCH(C11469,'DATA - Teams'!$B:$B,0))</f>
        <v>KAPPAZ</v>
      </c>
    </row>
    <row r="11470" spans="1:9" x14ac:dyDescent="0.2">
      <c r="A11470">
        <v>2019</v>
      </c>
      <c r="B11470">
        <v>23</v>
      </c>
      <c r="C11470" t="s">
        <v>438</v>
      </c>
      <c r="D11470" t="s">
        <v>82</v>
      </c>
      <c r="E11470" t="s">
        <v>23</v>
      </c>
      <c r="F11470" t="s">
        <v>41</v>
      </c>
      <c r="G11470">
        <v>0</v>
      </c>
      <c r="H11470">
        <v>118</v>
      </c>
      <c r="I11470" t="str">
        <f>INDEX('DATA - Teams'!$C:$C,MATCH(C11470,'DATA - Teams'!$B:$B,0))</f>
        <v>KAPPAZ</v>
      </c>
    </row>
    <row r="11471" spans="1:9" x14ac:dyDescent="0.2">
      <c r="A11471">
        <v>2019</v>
      </c>
      <c r="B11471">
        <v>23</v>
      </c>
      <c r="C11471" t="s">
        <v>438</v>
      </c>
      <c r="D11471" t="s">
        <v>177</v>
      </c>
      <c r="E11471" t="s">
        <v>27</v>
      </c>
      <c r="F11471" t="s">
        <v>43</v>
      </c>
      <c r="G11471">
        <v>0</v>
      </c>
      <c r="H11471">
        <v>65</v>
      </c>
      <c r="I11471" t="str">
        <f>INDEX('DATA - Teams'!$C:$C,MATCH(C11471,'DATA - Teams'!$B:$B,0))</f>
        <v>KAPPAZ</v>
      </c>
    </row>
    <row r="11472" spans="1:9" x14ac:dyDescent="0.2">
      <c r="A11472">
        <v>2019</v>
      </c>
      <c r="B11472">
        <v>23</v>
      </c>
      <c r="C11472" t="s">
        <v>438</v>
      </c>
      <c r="D11472" t="s">
        <v>61</v>
      </c>
      <c r="E11472" t="s">
        <v>20</v>
      </c>
      <c r="F11472" t="s">
        <v>41</v>
      </c>
      <c r="G11472">
        <v>0</v>
      </c>
      <c r="H11472">
        <v>79</v>
      </c>
      <c r="I11472" t="str">
        <f>INDEX('DATA - Teams'!$C:$C,MATCH(C11472,'DATA - Teams'!$B:$B,0))</f>
        <v>KAPPAZ</v>
      </c>
    </row>
    <row r="11473" spans="1:9" x14ac:dyDescent="0.2">
      <c r="A11473">
        <v>2019</v>
      </c>
      <c r="B11473">
        <v>23</v>
      </c>
      <c r="C11473" t="s">
        <v>438</v>
      </c>
      <c r="D11473" t="s">
        <v>347</v>
      </c>
      <c r="E11473" t="s">
        <v>20</v>
      </c>
      <c r="F11473" t="s">
        <v>43</v>
      </c>
      <c r="G11473">
        <v>0</v>
      </c>
      <c r="H11473">
        <v>124</v>
      </c>
      <c r="I11473" t="str">
        <f>INDEX('DATA - Teams'!$C:$C,MATCH(C11473,'DATA - Teams'!$B:$B,0))</f>
        <v>KAPPAZ</v>
      </c>
    </row>
    <row r="11474" spans="1:9" x14ac:dyDescent="0.2">
      <c r="A11474">
        <v>2019</v>
      </c>
      <c r="B11474">
        <v>23</v>
      </c>
      <c r="C11474" t="s">
        <v>438</v>
      </c>
      <c r="D11474" t="s">
        <v>1335</v>
      </c>
      <c r="E11474" t="s">
        <v>31</v>
      </c>
      <c r="F11474" t="s">
        <v>38</v>
      </c>
      <c r="G11474">
        <v>0</v>
      </c>
      <c r="H11474">
        <v>97</v>
      </c>
      <c r="I11474" t="str">
        <f>INDEX('DATA - Teams'!$C:$C,MATCH(C11474,'DATA - Teams'!$B:$B,0))</f>
        <v>KAPPAZ</v>
      </c>
    </row>
    <row r="11475" spans="1:9" x14ac:dyDescent="0.2">
      <c r="A11475">
        <v>2019</v>
      </c>
      <c r="B11475">
        <v>23</v>
      </c>
      <c r="C11475" t="s">
        <v>438</v>
      </c>
      <c r="D11475" t="s">
        <v>251</v>
      </c>
      <c r="E11475" t="s">
        <v>13</v>
      </c>
      <c r="F11475" t="s">
        <v>41</v>
      </c>
      <c r="G11475">
        <v>0</v>
      </c>
      <c r="H11475">
        <v>93</v>
      </c>
      <c r="I11475" t="str">
        <f>INDEX('DATA - Teams'!$C:$C,MATCH(C11475,'DATA - Teams'!$B:$B,0))</f>
        <v>KAPPAZ</v>
      </c>
    </row>
    <row r="11476" spans="1:9" x14ac:dyDescent="0.2">
      <c r="A11476">
        <v>2019</v>
      </c>
      <c r="B11476">
        <v>23</v>
      </c>
      <c r="C11476" t="s">
        <v>438</v>
      </c>
      <c r="D11476" t="s">
        <v>141</v>
      </c>
      <c r="E11476" t="s">
        <v>28</v>
      </c>
      <c r="F11476" t="s">
        <v>43</v>
      </c>
      <c r="G11476">
        <v>0</v>
      </c>
      <c r="H11476">
        <v>104</v>
      </c>
      <c r="I11476" t="str">
        <f>INDEX('DATA - Teams'!$C:$C,MATCH(C11476,'DATA - Teams'!$B:$B,0))</f>
        <v>KAPPAZ</v>
      </c>
    </row>
    <row r="11477" spans="1:9" x14ac:dyDescent="0.2">
      <c r="A11477">
        <v>2019</v>
      </c>
      <c r="B11477">
        <v>23</v>
      </c>
      <c r="C11477" t="s">
        <v>438</v>
      </c>
      <c r="D11477" t="s">
        <v>1363</v>
      </c>
      <c r="E11477" t="s">
        <v>22</v>
      </c>
      <c r="F11477" t="s">
        <v>38</v>
      </c>
      <c r="G11477">
        <v>0</v>
      </c>
      <c r="H11477">
        <v>89</v>
      </c>
      <c r="I11477" t="str">
        <f>INDEX('DATA - Teams'!$C:$C,MATCH(C11477,'DATA - Teams'!$B:$B,0))</f>
        <v>KAPPAZ</v>
      </c>
    </row>
    <row r="11478" spans="1:9" x14ac:dyDescent="0.2">
      <c r="A11478">
        <v>2019</v>
      </c>
      <c r="B11478">
        <v>23</v>
      </c>
      <c r="C11478" t="s">
        <v>438</v>
      </c>
      <c r="D11478" t="s">
        <v>246</v>
      </c>
      <c r="E11478" t="s">
        <v>14</v>
      </c>
      <c r="F11478" t="s">
        <v>43</v>
      </c>
      <c r="G11478">
        <v>0</v>
      </c>
      <c r="H11478">
        <v>110</v>
      </c>
      <c r="I11478" t="str">
        <f>INDEX('DATA - Teams'!$C:$C,MATCH(C11478,'DATA - Teams'!$B:$B,0))</f>
        <v>KAPPAZ</v>
      </c>
    </row>
    <row r="11479" spans="1:9" x14ac:dyDescent="0.2">
      <c r="A11479">
        <v>2019</v>
      </c>
      <c r="B11479">
        <v>23</v>
      </c>
      <c r="C11479" t="s">
        <v>438</v>
      </c>
      <c r="D11479" t="s">
        <v>68</v>
      </c>
      <c r="E11479" t="s">
        <v>14</v>
      </c>
      <c r="F11479" t="s">
        <v>38</v>
      </c>
      <c r="G11479">
        <v>0</v>
      </c>
      <c r="H11479">
        <v>86</v>
      </c>
      <c r="I11479" t="str">
        <f>INDEX('DATA - Teams'!$C:$C,MATCH(C11479,'DATA - Teams'!$B:$B,0))</f>
        <v>KAPPAZ</v>
      </c>
    </row>
    <row r="11480" spans="1:9" x14ac:dyDescent="0.2">
      <c r="A11480">
        <v>2019</v>
      </c>
      <c r="B11480">
        <v>23</v>
      </c>
      <c r="C11480" t="s">
        <v>438</v>
      </c>
      <c r="D11480" t="s">
        <v>53</v>
      </c>
      <c r="E11480" t="s">
        <v>24</v>
      </c>
      <c r="F11480" t="s">
        <v>38</v>
      </c>
      <c r="G11480">
        <v>0</v>
      </c>
      <c r="H11480">
        <v>70</v>
      </c>
      <c r="I11480" t="str">
        <f>INDEX('DATA - Teams'!$C:$C,MATCH(C11480,'DATA - Teams'!$B:$B,0))</f>
        <v>KAPPAZ</v>
      </c>
    </row>
    <row r="11481" spans="1:9" x14ac:dyDescent="0.2">
      <c r="A11481">
        <v>2019</v>
      </c>
      <c r="B11481">
        <v>23</v>
      </c>
      <c r="C11481" t="s">
        <v>438</v>
      </c>
      <c r="D11481" t="s">
        <v>180</v>
      </c>
      <c r="E11481" t="s">
        <v>16</v>
      </c>
      <c r="F11481" t="s">
        <v>38</v>
      </c>
      <c r="G11481">
        <v>0</v>
      </c>
      <c r="H11481">
        <v>129</v>
      </c>
      <c r="I11481" t="str">
        <f>INDEX('DATA - Teams'!$C:$C,MATCH(C11481,'DATA - Teams'!$B:$B,0))</f>
        <v>KAPPAZ</v>
      </c>
    </row>
    <row r="11482" spans="1:9" x14ac:dyDescent="0.2">
      <c r="A11482">
        <v>2019</v>
      </c>
      <c r="B11482">
        <v>23</v>
      </c>
      <c r="C11482" t="s">
        <v>438</v>
      </c>
      <c r="D11482" t="s">
        <v>189</v>
      </c>
      <c r="E11482" t="s">
        <v>35</v>
      </c>
      <c r="F11482" t="s">
        <v>59</v>
      </c>
      <c r="G11482">
        <v>0</v>
      </c>
      <c r="H11482">
        <v>90</v>
      </c>
      <c r="I11482" t="str">
        <f>INDEX('DATA - Teams'!$C:$C,MATCH(C11482,'DATA - Teams'!$B:$B,0))</f>
        <v>KAPPAZ</v>
      </c>
    </row>
    <row r="11483" spans="1:9" x14ac:dyDescent="0.2">
      <c r="A11483">
        <v>2019</v>
      </c>
      <c r="B11483">
        <v>23</v>
      </c>
      <c r="C11483" t="s">
        <v>438</v>
      </c>
      <c r="D11483" t="s">
        <v>437</v>
      </c>
      <c r="E11483" t="s">
        <v>27</v>
      </c>
      <c r="F11483" t="s">
        <v>59</v>
      </c>
      <c r="G11483">
        <v>0</v>
      </c>
      <c r="H11483">
        <v>73</v>
      </c>
      <c r="I11483" t="str">
        <f>INDEX('DATA - Teams'!$C:$C,MATCH(C11483,'DATA - Teams'!$B:$B,0))</f>
        <v>KAPPAZ</v>
      </c>
    </row>
    <row r="11484" spans="1:9" x14ac:dyDescent="0.2">
      <c r="A11484">
        <v>2019</v>
      </c>
      <c r="B11484">
        <v>23</v>
      </c>
      <c r="C11484" t="s">
        <v>438</v>
      </c>
      <c r="D11484" t="s">
        <v>429</v>
      </c>
      <c r="E11484" t="s">
        <v>24</v>
      </c>
      <c r="F11484" t="s">
        <v>59</v>
      </c>
      <c r="G11484">
        <v>0</v>
      </c>
      <c r="H11484">
        <v>51</v>
      </c>
      <c r="I11484" t="str">
        <f>INDEX('DATA - Teams'!$C:$C,MATCH(C11484,'DATA - Teams'!$B:$B,0))</f>
        <v>KAPPAZ</v>
      </c>
    </row>
    <row r="11485" spans="1:9" x14ac:dyDescent="0.2">
      <c r="A11485">
        <v>2019</v>
      </c>
      <c r="B11485">
        <v>23</v>
      </c>
      <c r="C11485" t="s">
        <v>438</v>
      </c>
      <c r="D11485" t="s">
        <v>136</v>
      </c>
      <c r="E11485" t="s">
        <v>16</v>
      </c>
      <c r="F11485" t="s">
        <v>59</v>
      </c>
      <c r="G11485">
        <v>0</v>
      </c>
      <c r="H11485">
        <v>49</v>
      </c>
      <c r="I11485" t="str">
        <f>INDEX('DATA - Teams'!$C:$C,MATCH(C11485,'DATA - Teams'!$B:$B,0))</f>
        <v>KAPPAZ</v>
      </c>
    </row>
  </sheetData>
  <autoFilter ref="A1:I11485" xr:uid="{00000000-0009-0000-0000-000003000000}">
    <filterColumn colId="0">
      <filters>
        <filter val="2019"/>
      </filters>
    </filterColumn>
  </autoFilter>
  <dataValidations count="1">
    <dataValidation type="list" allowBlank="1" showInputMessage="1" showErrorMessage="1" sqref="C10474:C10649" xr:uid="{00000000-0002-0000-0300-000000000000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97"/>
  <sheetViews>
    <sheetView tabSelected="1" workbookViewId="0">
      <pane ySplit="1" topLeftCell="A503" activePane="bottomLeft" state="frozen"/>
      <selection pane="bottomLeft" activeCell="E498" sqref="E498"/>
    </sheetView>
  </sheetViews>
  <sheetFormatPr baseColWidth="10" defaultColWidth="8.83203125" defaultRowHeight="15" x14ac:dyDescent="0.2"/>
  <cols>
    <col min="1" max="1" width="13.33203125" bestFit="1" customWidth="1"/>
    <col min="2" max="2" width="11.33203125" bestFit="1" customWidth="1"/>
    <col min="3" max="3" width="7.83203125" style="6" bestFit="1" customWidth="1"/>
    <col min="4" max="4" width="7.33203125" style="6" bestFit="1" customWidth="1"/>
    <col min="5" max="5" width="6.33203125" style="6" bestFit="1" customWidth="1"/>
    <col min="6" max="6" width="18.33203125" bestFit="1" customWidth="1"/>
    <col min="7" max="7" width="8.1640625" bestFit="1" customWidth="1"/>
    <col min="8" max="8" width="18.33203125" bestFit="1" customWidth="1"/>
    <col min="9" max="9" width="17.33203125" bestFit="1" customWidth="1"/>
    <col min="10" max="10" width="11" style="6" bestFit="1" customWidth="1"/>
    <col min="11" max="11" width="8.6640625" style="6" bestFit="1" customWidth="1"/>
    <col min="12" max="12" width="11.5" style="6" bestFit="1" customWidth="1"/>
    <col min="13" max="13" width="12" bestFit="1" customWidth="1"/>
    <col min="14" max="14" width="16.6640625" bestFit="1" customWidth="1"/>
    <col min="15" max="16" width="16.6640625" customWidth="1"/>
  </cols>
  <sheetData>
    <row r="1" spans="1:22" s="1" customFormat="1" x14ac:dyDescent="0.2">
      <c r="A1" s="1" t="s">
        <v>486</v>
      </c>
      <c r="B1" s="1" t="s">
        <v>487</v>
      </c>
      <c r="C1" s="7" t="s">
        <v>0</v>
      </c>
      <c r="D1" s="7" t="s">
        <v>1</v>
      </c>
      <c r="E1" s="7" t="s">
        <v>485</v>
      </c>
      <c r="F1" s="1" t="s">
        <v>477</v>
      </c>
      <c r="G1" s="1" t="s">
        <v>488</v>
      </c>
      <c r="H1" s="1" t="s">
        <v>478</v>
      </c>
      <c r="I1" s="1" t="s">
        <v>489</v>
      </c>
      <c r="J1" s="7" t="s">
        <v>481</v>
      </c>
      <c r="K1" s="7" t="s">
        <v>484</v>
      </c>
      <c r="L1" s="7" t="s">
        <v>483</v>
      </c>
      <c r="M1" s="1" t="s">
        <v>479</v>
      </c>
      <c r="N1" s="1" t="s">
        <v>480</v>
      </c>
      <c r="O1" s="1" t="s">
        <v>516</v>
      </c>
      <c r="P1" s="1" t="s">
        <v>1070</v>
      </c>
      <c r="Q1" s="1" t="s">
        <v>495</v>
      </c>
      <c r="R1" s="1" t="s">
        <v>498</v>
      </c>
      <c r="S1" s="1" t="s">
        <v>499</v>
      </c>
      <c r="T1" s="1" t="s">
        <v>1010</v>
      </c>
      <c r="U1" s="1" t="s">
        <v>1345</v>
      </c>
      <c r="V1" s="1" t="s">
        <v>1346</v>
      </c>
    </row>
    <row r="2" spans="1:22" x14ac:dyDescent="0.2">
      <c r="C2" s="6">
        <v>2016</v>
      </c>
      <c r="D2" s="6">
        <v>1</v>
      </c>
      <c r="E2" s="6">
        <v>1</v>
      </c>
      <c r="F2" t="s">
        <v>473</v>
      </c>
      <c r="G2" t="str">
        <f>INDEX('DATA - Teams'!$C:$C,MATCH('DATA - Fixture'!F2,'DATA - Teams'!$B:$B,0))</f>
        <v>JMERC</v>
      </c>
      <c r="H2" t="s">
        <v>474</v>
      </c>
      <c r="I2" t="str">
        <f>INDEX('DATA - Teams'!$C:$C,MATCH('DATA - Fixture'!H2,'DATA - Teams'!$B:$B,0))</f>
        <v>GARTER</v>
      </c>
      <c r="J2" s="6">
        <v>1</v>
      </c>
      <c r="K2" s="6">
        <v>0</v>
      </c>
      <c r="L2" s="6">
        <v>0</v>
      </c>
      <c r="M2">
        <v>1574</v>
      </c>
      <c r="N2">
        <v>1623</v>
      </c>
      <c r="O2">
        <f>M2-N2</f>
        <v>-49</v>
      </c>
      <c r="P2">
        <f>IF(N2&gt;0,COUNTIF($F$1:F2,F2),0)</f>
        <v>1</v>
      </c>
      <c r="Q2">
        <f>IF(AND(M2&gt;N2,M2&lt;&gt;0),1,0)</f>
        <v>0</v>
      </c>
      <c r="R2">
        <f>IF(AND(M2=N2,M2&lt;&gt;0),1,0)</f>
        <v>0</v>
      </c>
      <c r="S2">
        <f>IF(AND(M2&lt;N2,M2&lt;&gt;0),1,0)</f>
        <v>1</v>
      </c>
      <c r="U2" t="str">
        <f>TEXT(SUMIFS($Q$1:Q2,$C$1:C2,C2,$D$1:D2,"&lt;="&amp;D2,$F$1:F2,F2),"00")&amp;"-"&amp;TEXT(SUMIFS($S$1:S2,$C$1:C2,C2,$D$1:D2,"&lt;="&amp;D2,$F$1:F2,F2),"00")</f>
        <v>00-01</v>
      </c>
      <c r="V2">
        <f>IF(SUMIFS(L:L,F:F,F2)&gt;0,1,0)</f>
        <v>0</v>
      </c>
    </row>
    <row r="3" spans="1:22" x14ac:dyDescent="0.2">
      <c r="C3" s="6">
        <v>2016</v>
      </c>
      <c r="D3" s="6">
        <v>1</v>
      </c>
      <c r="E3" s="6">
        <v>1</v>
      </c>
      <c r="F3" t="s">
        <v>474</v>
      </c>
      <c r="G3" t="str">
        <f>INDEX('DATA - Teams'!$C:$C,MATCH('DATA - Fixture'!F3,'DATA - Teams'!$B:$B,0))</f>
        <v>GARTER</v>
      </c>
      <c r="H3" t="s">
        <v>473</v>
      </c>
      <c r="I3" t="str">
        <f>INDEX('DATA - Teams'!$C:$C,MATCH('DATA - Fixture'!H3,'DATA - Teams'!$B:$B,0))</f>
        <v>JMERC</v>
      </c>
      <c r="J3" s="6">
        <v>0</v>
      </c>
      <c r="K3" s="6">
        <v>0</v>
      </c>
      <c r="L3" s="6">
        <v>0</v>
      </c>
      <c r="M3">
        <v>1623</v>
      </c>
      <c r="N3">
        <v>1574</v>
      </c>
      <c r="O3">
        <f t="shared" ref="O3:O66" si="0">M3-N3</f>
        <v>49</v>
      </c>
      <c r="P3">
        <f>IF(N3&gt;0,COUNTIF($F$1:F3,F3),0)</f>
        <v>1</v>
      </c>
      <c r="Q3">
        <f t="shared" ref="Q3:Q66" si="1">IF(AND(M3&gt;N3,M3&lt;&gt;0),1,0)</f>
        <v>1</v>
      </c>
      <c r="R3">
        <f t="shared" ref="R3:R66" si="2">IF(AND(M3=N3,M3&lt;&gt;0),1,0)</f>
        <v>0</v>
      </c>
      <c r="S3">
        <f t="shared" ref="S3:S66" si="3">IF(AND(M3&lt;N3,M3&lt;&gt;0),1,0)</f>
        <v>0</v>
      </c>
      <c r="U3" t="str">
        <f>TEXT(SUMIFS($Q$1:Q3,$C$1:C3,C3,$D$1:D3,"&lt;="&amp;D3,$F$1:F3,F3),"00")&amp;"-"&amp;TEXT(SUMIFS($S$1:S3,$C$1:C3,C3,$D$1:D3,"&lt;="&amp;D3,$F$1:F3,F3),"00")</f>
        <v>01-00</v>
      </c>
      <c r="V3">
        <f t="shared" ref="V3:V66" si="4">IF(SUMIFS(L:L,F:F,F3)&gt;0,1,0)</f>
        <v>0</v>
      </c>
    </row>
    <row r="4" spans="1:22" x14ac:dyDescent="0.2">
      <c r="C4" s="6">
        <v>2016</v>
      </c>
      <c r="D4" s="6">
        <v>1</v>
      </c>
      <c r="E4" s="6">
        <v>2</v>
      </c>
      <c r="F4" t="s">
        <v>475</v>
      </c>
      <c r="G4" t="str">
        <f>INDEX('DATA - Teams'!$C:$C,MATCH('DATA - Fixture'!F4,'DATA - Teams'!$B:$B,0))</f>
        <v>CHIEF</v>
      </c>
      <c r="H4" t="s">
        <v>476</v>
      </c>
      <c r="I4" t="str">
        <f>INDEX('DATA - Teams'!$C:$C,MATCH('DATA - Fixture'!H4,'DATA - Teams'!$B:$B,0))</f>
        <v>RICHO</v>
      </c>
      <c r="J4" s="6">
        <v>1</v>
      </c>
      <c r="K4" s="6">
        <v>0</v>
      </c>
      <c r="L4" s="6">
        <v>0</v>
      </c>
      <c r="M4">
        <v>1549</v>
      </c>
      <c r="N4">
        <v>1737</v>
      </c>
      <c r="O4">
        <f t="shared" si="0"/>
        <v>-188</v>
      </c>
      <c r="P4">
        <f>IF(N4&gt;0,COUNTIF($F$1:F4,F4),0)</f>
        <v>1</v>
      </c>
      <c r="Q4">
        <f t="shared" si="1"/>
        <v>0</v>
      </c>
      <c r="R4">
        <f t="shared" si="2"/>
        <v>0</v>
      </c>
      <c r="S4">
        <f t="shared" si="3"/>
        <v>1</v>
      </c>
      <c r="U4" t="str">
        <f>TEXT(SUMIFS($Q$1:Q4,$C$1:C4,C4,$D$1:D4,"&lt;="&amp;D4,$F$1:F4,F4),"00")&amp;"-"&amp;TEXT(SUMIFS($S$1:S4,$C$1:C4,C4,$D$1:D4,"&lt;="&amp;D4,$F$1:F4,F4),"00")</f>
        <v>00-01</v>
      </c>
      <c r="V4">
        <f t="shared" si="4"/>
        <v>1</v>
      </c>
    </row>
    <row r="5" spans="1:22" x14ac:dyDescent="0.2">
      <c r="C5" s="6">
        <v>2016</v>
      </c>
      <c r="D5" s="6">
        <v>1</v>
      </c>
      <c r="E5" s="6">
        <v>2</v>
      </c>
      <c r="F5" t="s">
        <v>476</v>
      </c>
      <c r="G5" t="str">
        <f>INDEX('DATA - Teams'!$C:$C,MATCH('DATA - Fixture'!F5,'DATA - Teams'!$B:$B,0))</f>
        <v>RICHO</v>
      </c>
      <c r="H5" t="s">
        <v>475</v>
      </c>
      <c r="I5" t="str">
        <f>INDEX('DATA - Teams'!$C:$C,MATCH('DATA - Fixture'!H5,'DATA - Teams'!$B:$B,0))</f>
        <v>CHIEF</v>
      </c>
      <c r="J5" s="6">
        <v>0</v>
      </c>
      <c r="K5" s="6">
        <v>0</v>
      </c>
      <c r="L5" s="6">
        <v>0</v>
      </c>
      <c r="M5">
        <v>1737</v>
      </c>
      <c r="N5">
        <v>1549</v>
      </c>
      <c r="O5">
        <f t="shared" si="0"/>
        <v>188</v>
      </c>
      <c r="P5">
        <f>IF(N5&gt;0,COUNTIF($F$1:F5,F5),0)</f>
        <v>1</v>
      </c>
      <c r="Q5">
        <f t="shared" si="1"/>
        <v>1</v>
      </c>
      <c r="R5">
        <f t="shared" si="2"/>
        <v>0</v>
      </c>
      <c r="S5">
        <f t="shared" si="3"/>
        <v>0</v>
      </c>
      <c r="U5" t="str">
        <f>TEXT(SUMIFS($Q$1:Q5,$C$1:C5,C5,$D$1:D5,"&lt;="&amp;D5,$F$1:F5,F5),"00")&amp;"-"&amp;TEXT(SUMIFS($S$1:S5,$C$1:C5,C5,$D$1:D5,"&lt;="&amp;D5,$F$1:F5,F5),"00")</f>
        <v>01-00</v>
      </c>
      <c r="V5">
        <f t="shared" si="4"/>
        <v>0</v>
      </c>
    </row>
    <row r="6" spans="1:22" x14ac:dyDescent="0.2">
      <c r="C6" s="6">
        <v>2016</v>
      </c>
      <c r="D6" s="6">
        <v>1</v>
      </c>
      <c r="E6" s="6">
        <v>3</v>
      </c>
      <c r="F6" t="s">
        <v>471</v>
      </c>
      <c r="G6" t="str">
        <f>INDEX('DATA - Teams'!$C:$C,MATCH('DATA - Fixture'!F6,'DATA - Teams'!$B:$B,0))</f>
        <v>LESTER</v>
      </c>
      <c r="H6" t="s">
        <v>472</v>
      </c>
      <c r="I6" t="str">
        <f>INDEX('DATA - Teams'!$C:$C,MATCH('DATA - Fixture'!H6,'DATA - Teams'!$B:$B,0))</f>
        <v>KAPPAZ</v>
      </c>
      <c r="J6" s="6">
        <v>1</v>
      </c>
      <c r="K6" s="6">
        <v>0</v>
      </c>
      <c r="L6" s="6">
        <v>0</v>
      </c>
      <c r="M6">
        <v>1570</v>
      </c>
      <c r="N6">
        <v>1814</v>
      </c>
      <c r="O6">
        <f t="shared" si="0"/>
        <v>-244</v>
      </c>
      <c r="P6">
        <f>IF(N6&gt;0,COUNTIF($F$1:F6,F6),0)</f>
        <v>1</v>
      </c>
      <c r="Q6">
        <f t="shared" si="1"/>
        <v>0</v>
      </c>
      <c r="R6">
        <f t="shared" si="2"/>
        <v>0</v>
      </c>
      <c r="S6">
        <f t="shared" si="3"/>
        <v>1</v>
      </c>
      <c r="U6" t="str">
        <f>TEXT(SUMIFS($Q$1:Q6,$C$1:C6,C6,$D$1:D6,"&lt;="&amp;D6,$F$1:F6,F6),"00")&amp;"-"&amp;TEXT(SUMIFS($S$1:S6,$C$1:C6,C6,$D$1:D6,"&lt;="&amp;D6,$F$1:F6,F6),"00")</f>
        <v>00-01</v>
      </c>
      <c r="V6">
        <f t="shared" si="4"/>
        <v>1</v>
      </c>
    </row>
    <row r="7" spans="1:22" x14ac:dyDescent="0.2">
      <c r="C7" s="6">
        <v>2016</v>
      </c>
      <c r="D7" s="6">
        <v>1</v>
      </c>
      <c r="E7" s="6">
        <v>3</v>
      </c>
      <c r="F7" t="s">
        <v>472</v>
      </c>
      <c r="G7" t="str">
        <f>INDEX('DATA - Teams'!$C:$C,MATCH('DATA - Fixture'!F7,'DATA - Teams'!$B:$B,0))</f>
        <v>KAPPAZ</v>
      </c>
      <c r="H7" t="s">
        <v>471</v>
      </c>
      <c r="I7" t="str">
        <f>INDEX('DATA - Teams'!$C:$C,MATCH('DATA - Fixture'!H7,'DATA - Teams'!$B:$B,0))</f>
        <v>LESTER</v>
      </c>
      <c r="J7" s="6">
        <v>0</v>
      </c>
      <c r="K7" s="6">
        <v>0</v>
      </c>
      <c r="L7" s="6">
        <v>0</v>
      </c>
      <c r="M7">
        <v>1814</v>
      </c>
      <c r="N7">
        <v>1570</v>
      </c>
      <c r="O7">
        <f t="shared" si="0"/>
        <v>244</v>
      </c>
      <c r="P7">
        <f>IF(N7&gt;0,COUNTIF($F$1:F7,F7),0)</f>
        <v>1</v>
      </c>
      <c r="Q7">
        <f t="shared" si="1"/>
        <v>1</v>
      </c>
      <c r="R7">
        <f t="shared" si="2"/>
        <v>0</v>
      </c>
      <c r="S7">
        <f t="shared" si="3"/>
        <v>0</v>
      </c>
      <c r="U7" t="str">
        <f>TEXT(SUMIFS($Q$1:Q7,$C$1:C7,C7,$D$1:D7,"&lt;="&amp;D7,$F$1:F7,F7),"00")&amp;"-"&amp;TEXT(SUMIFS($S$1:S7,$C$1:C7,C7,$D$1:D7,"&lt;="&amp;D7,$F$1:F7,F7),"00")</f>
        <v>01-00</v>
      </c>
      <c r="V7">
        <f t="shared" si="4"/>
        <v>1</v>
      </c>
    </row>
    <row r="8" spans="1:22" x14ac:dyDescent="0.2">
      <c r="C8" s="6">
        <v>2016</v>
      </c>
      <c r="D8" s="6">
        <v>1</v>
      </c>
      <c r="E8" s="6">
        <v>4</v>
      </c>
      <c r="F8" t="s">
        <v>469</v>
      </c>
      <c r="G8" t="str">
        <f>INDEX('DATA - Teams'!$C:$C,MATCH('DATA - Fixture'!F8,'DATA - Teams'!$B:$B,0))</f>
        <v>PMAC</v>
      </c>
      <c r="H8" t="s">
        <v>470</v>
      </c>
      <c r="I8" t="str">
        <f>INDEX('DATA - Teams'!$C:$C,MATCH('DATA - Fixture'!H8,'DATA - Teams'!$B:$B,0))</f>
        <v>MELONS</v>
      </c>
      <c r="J8" s="6">
        <v>1</v>
      </c>
      <c r="K8" s="6">
        <v>0</v>
      </c>
      <c r="L8" s="6">
        <v>0</v>
      </c>
      <c r="M8">
        <v>1600</v>
      </c>
      <c r="N8">
        <v>1780</v>
      </c>
      <c r="O8">
        <f t="shared" si="0"/>
        <v>-180</v>
      </c>
      <c r="P8">
        <f>IF(N8&gt;0,COUNTIF($F$1:F8,F8),0)</f>
        <v>1</v>
      </c>
      <c r="Q8">
        <f t="shared" si="1"/>
        <v>0</v>
      </c>
      <c r="R8">
        <f t="shared" si="2"/>
        <v>0</v>
      </c>
      <c r="S8">
        <f t="shared" si="3"/>
        <v>1</v>
      </c>
      <c r="U8" t="str">
        <f>TEXT(SUMIFS($Q$1:Q8,$C$1:C8,C8,$D$1:D8,"&lt;="&amp;D8,$F$1:F8,F8),"00")&amp;"-"&amp;TEXT(SUMIFS($S$1:S8,$C$1:C8,C8,$D$1:D8,"&lt;="&amp;D8,$F$1:F8,F8),"00")</f>
        <v>00-01</v>
      </c>
      <c r="V8">
        <f t="shared" si="4"/>
        <v>0</v>
      </c>
    </row>
    <row r="9" spans="1:22" x14ac:dyDescent="0.2">
      <c r="C9" s="6">
        <v>2016</v>
      </c>
      <c r="D9" s="6">
        <v>1</v>
      </c>
      <c r="E9" s="6">
        <v>4</v>
      </c>
      <c r="F9" t="s">
        <v>470</v>
      </c>
      <c r="G9" t="str">
        <f>INDEX('DATA - Teams'!$C:$C,MATCH('DATA - Fixture'!F9,'DATA - Teams'!$B:$B,0))</f>
        <v>MELONS</v>
      </c>
      <c r="H9" t="s">
        <v>469</v>
      </c>
      <c r="I9" t="str">
        <f>INDEX('DATA - Teams'!$C:$C,MATCH('DATA - Fixture'!H9,'DATA - Teams'!$B:$B,0))</f>
        <v>PMAC</v>
      </c>
      <c r="J9" s="6">
        <v>0</v>
      </c>
      <c r="K9" s="6">
        <v>0</v>
      </c>
      <c r="L9" s="6">
        <v>0</v>
      </c>
      <c r="M9">
        <v>1780</v>
      </c>
      <c r="N9">
        <v>1600</v>
      </c>
      <c r="O9">
        <f t="shared" si="0"/>
        <v>180</v>
      </c>
      <c r="P9">
        <f>IF(N9&gt;0,COUNTIF($F$1:F9,F9),0)</f>
        <v>1</v>
      </c>
      <c r="Q9">
        <f t="shared" si="1"/>
        <v>1</v>
      </c>
      <c r="R9">
        <f t="shared" si="2"/>
        <v>0</v>
      </c>
      <c r="S9">
        <f t="shared" si="3"/>
        <v>0</v>
      </c>
      <c r="U9" t="str">
        <f>TEXT(SUMIFS($Q$1:Q9,$C$1:C9,C9,$D$1:D9,"&lt;="&amp;D9,$F$1:F9,F9),"00")&amp;"-"&amp;TEXT(SUMIFS($S$1:S9,$C$1:C9,C9,$D$1:D9,"&lt;="&amp;D9,$F$1:F9,F9),"00")</f>
        <v>01-00</v>
      </c>
      <c r="V9">
        <f t="shared" si="4"/>
        <v>1</v>
      </c>
    </row>
    <row r="10" spans="1:22" x14ac:dyDescent="0.2">
      <c r="C10" s="6">
        <v>2016</v>
      </c>
      <c r="D10" s="6">
        <v>2</v>
      </c>
      <c r="E10" s="6">
        <v>1</v>
      </c>
      <c r="F10" t="s">
        <v>473</v>
      </c>
      <c r="G10" t="str">
        <f>INDEX('DATA - Teams'!$C:$C,MATCH('DATA - Fixture'!F10,'DATA - Teams'!$B:$B,0))</f>
        <v>JMERC</v>
      </c>
      <c r="H10" t="s">
        <v>470</v>
      </c>
      <c r="I10" t="str">
        <f>INDEX('DATA - Teams'!$C:$C,MATCH('DATA - Fixture'!H10,'DATA - Teams'!$B:$B,0))</f>
        <v>MELONS</v>
      </c>
      <c r="J10" s="6">
        <v>1</v>
      </c>
      <c r="K10" s="6">
        <v>0</v>
      </c>
      <c r="L10" s="6">
        <v>0</v>
      </c>
      <c r="M10">
        <v>1618</v>
      </c>
      <c r="N10">
        <v>1749</v>
      </c>
      <c r="O10">
        <f t="shared" si="0"/>
        <v>-131</v>
      </c>
      <c r="P10">
        <f>IF(N10&gt;0,COUNTIF($F$1:F10,F10),0)</f>
        <v>2</v>
      </c>
      <c r="Q10">
        <f t="shared" si="1"/>
        <v>0</v>
      </c>
      <c r="R10">
        <f t="shared" si="2"/>
        <v>0</v>
      </c>
      <c r="S10">
        <f t="shared" si="3"/>
        <v>1</v>
      </c>
      <c r="U10" t="str">
        <f>TEXT(SUMIFS($Q$1:Q10,$C$1:C10,C10,$D$1:D10,"&lt;="&amp;D10,$F$1:F10,F10),"00")&amp;"-"&amp;TEXT(SUMIFS($S$1:S10,$C$1:C10,C10,$D$1:D10,"&lt;="&amp;D10,$F$1:F10,F10),"00")</f>
        <v>00-02</v>
      </c>
      <c r="V10">
        <f t="shared" si="4"/>
        <v>0</v>
      </c>
    </row>
    <row r="11" spans="1:22" x14ac:dyDescent="0.2">
      <c r="C11" s="6">
        <v>2016</v>
      </c>
      <c r="D11" s="6">
        <v>2</v>
      </c>
      <c r="E11" s="6">
        <v>1</v>
      </c>
      <c r="F11" t="s">
        <v>470</v>
      </c>
      <c r="G11" t="str">
        <f>INDEX('DATA - Teams'!$C:$C,MATCH('DATA - Fixture'!F11,'DATA - Teams'!$B:$B,0))</f>
        <v>MELONS</v>
      </c>
      <c r="H11" t="s">
        <v>473</v>
      </c>
      <c r="I11" t="str">
        <f>INDEX('DATA - Teams'!$C:$C,MATCH('DATA - Fixture'!H11,'DATA - Teams'!$B:$B,0))</f>
        <v>JMERC</v>
      </c>
      <c r="J11" s="6">
        <v>0</v>
      </c>
      <c r="K11" s="6">
        <v>0</v>
      </c>
      <c r="L11" s="6">
        <v>0</v>
      </c>
      <c r="M11">
        <v>1749</v>
      </c>
      <c r="N11">
        <v>1618</v>
      </c>
      <c r="O11">
        <f t="shared" si="0"/>
        <v>131</v>
      </c>
      <c r="P11">
        <f>IF(N11&gt;0,COUNTIF($F$1:F11,F11),0)</f>
        <v>2</v>
      </c>
      <c r="Q11">
        <f t="shared" si="1"/>
        <v>1</v>
      </c>
      <c r="R11">
        <f t="shared" si="2"/>
        <v>0</v>
      </c>
      <c r="S11">
        <f t="shared" si="3"/>
        <v>0</v>
      </c>
      <c r="U11" t="str">
        <f>TEXT(SUMIFS($Q$1:Q11,$C$1:C11,C11,$D$1:D11,"&lt;="&amp;D11,$F$1:F11,F11),"00")&amp;"-"&amp;TEXT(SUMIFS($S$1:S11,$C$1:C11,C11,$D$1:D11,"&lt;="&amp;D11,$F$1:F11,F11),"00")</f>
        <v>02-00</v>
      </c>
      <c r="V11">
        <f t="shared" si="4"/>
        <v>1</v>
      </c>
    </row>
    <row r="12" spans="1:22" x14ac:dyDescent="0.2">
      <c r="C12" s="6">
        <v>2016</v>
      </c>
      <c r="D12" s="6">
        <v>2</v>
      </c>
      <c r="E12" s="6">
        <v>2</v>
      </c>
      <c r="F12" t="s">
        <v>476</v>
      </c>
      <c r="G12" t="str">
        <f>INDEX('DATA - Teams'!$C:$C,MATCH('DATA - Fixture'!F12,'DATA - Teams'!$B:$B,0))</f>
        <v>RICHO</v>
      </c>
      <c r="H12" t="s">
        <v>474</v>
      </c>
      <c r="I12" t="str">
        <f>INDEX('DATA - Teams'!$C:$C,MATCH('DATA - Fixture'!H12,'DATA - Teams'!$B:$B,0))</f>
        <v>GARTER</v>
      </c>
      <c r="J12" s="6">
        <v>1</v>
      </c>
      <c r="K12" s="6">
        <v>0</v>
      </c>
      <c r="L12" s="6">
        <v>0</v>
      </c>
      <c r="M12">
        <v>1621</v>
      </c>
      <c r="N12">
        <v>1670</v>
      </c>
      <c r="O12">
        <f t="shared" si="0"/>
        <v>-49</v>
      </c>
      <c r="P12">
        <f>IF(N12&gt;0,COUNTIF($F$1:F12,F12),0)</f>
        <v>2</v>
      </c>
      <c r="Q12">
        <f t="shared" si="1"/>
        <v>0</v>
      </c>
      <c r="R12">
        <f t="shared" si="2"/>
        <v>0</v>
      </c>
      <c r="S12">
        <f t="shared" si="3"/>
        <v>1</v>
      </c>
      <c r="U12" t="str">
        <f>TEXT(SUMIFS($Q$1:Q12,$C$1:C12,C12,$D$1:D12,"&lt;="&amp;D12,$F$1:F12,F12),"00")&amp;"-"&amp;TEXT(SUMIFS($S$1:S12,$C$1:C12,C12,$D$1:D12,"&lt;="&amp;D12,$F$1:F12,F12),"00")</f>
        <v>01-01</v>
      </c>
      <c r="V12">
        <f t="shared" si="4"/>
        <v>0</v>
      </c>
    </row>
    <row r="13" spans="1:22" x14ac:dyDescent="0.2">
      <c r="C13" s="6">
        <v>2016</v>
      </c>
      <c r="D13" s="6">
        <v>2</v>
      </c>
      <c r="E13" s="6">
        <v>2</v>
      </c>
      <c r="F13" t="s">
        <v>474</v>
      </c>
      <c r="G13" t="str">
        <f>INDEX('DATA - Teams'!$C:$C,MATCH('DATA - Fixture'!F13,'DATA - Teams'!$B:$B,0))</f>
        <v>GARTER</v>
      </c>
      <c r="H13" t="s">
        <v>476</v>
      </c>
      <c r="I13" t="str">
        <f>INDEX('DATA - Teams'!$C:$C,MATCH('DATA - Fixture'!H13,'DATA - Teams'!$B:$B,0))</f>
        <v>RICHO</v>
      </c>
      <c r="J13" s="6">
        <v>0</v>
      </c>
      <c r="K13" s="6">
        <v>0</v>
      </c>
      <c r="L13" s="6">
        <v>0</v>
      </c>
      <c r="M13">
        <v>1670</v>
      </c>
      <c r="N13">
        <v>1621</v>
      </c>
      <c r="O13">
        <f t="shared" si="0"/>
        <v>49</v>
      </c>
      <c r="P13">
        <f>IF(N13&gt;0,COUNTIF($F$1:F13,F13),0)</f>
        <v>2</v>
      </c>
      <c r="Q13">
        <f t="shared" si="1"/>
        <v>1</v>
      </c>
      <c r="R13">
        <f t="shared" si="2"/>
        <v>0</v>
      </c>
      <c r="S13">
        <f t="shared" si="3"/>
        <v>0</v>
      </c>
      <c r="U13" t="str">
        <f>TEXT(SUMIFS($Q$1:Q13,$C$1:C13,C13,$D$1:D13,"&lt;="&amp;D13,$F$1:F13,F13),"00")&amp;"-"&amp;TEXT(SUMIFS($S$1:S13,$C$1:C13,C13,$D$1:D13,"&lt;="&amp;D13,$F$1:F13,F13),"00")</f>
        <v>02-00</v>
      </c>
      <c r="V13">
        <f t="shared" si="4"/>
        <v>0</v>
      </c>
    </row>
    <row r="14" spans="1:22" x14ac:dyDescent="0.2">
      <c r="C14" s="6">
        <v>2016</v>
      </c>
      <c r="D14" s="6">
        <v>2</v>
      </c>
      <c r="E14" s="6">
        <v>3</v>
      </c>
      <c r="F14" t="s">
        <v>475</v>
      </c>
      <c r="G14" t="str">
        <f>INDEX('DATA - Teams'!$C:$C,MATCH('DATA - Fixture'!F14,'DATA - Teams'!$B:$B,0))</f>
        <v>CHIEF</v>
      </c>
      <c r="H14" t="s">
        <v>472</v>
      </c>
      <c r="I14" t="str">
        <f>INDEX('DATA - Teams'!$C:$C,MATCH('DATA - Fixture'!H14,'DATA - Teams'!$B:$B,0))</f>
        <v>KAPPAZ</v>
      </c>
      <c r="J14" s="6">
        <v>1</v>
      </c>
      <c r="K14" s="6">
        <v>0</v>
      </c>
      <c r="L14" s="6">
        <v>0</v>
      </c>
      <c r="M14">
        <v>1471</v>
      </c>
      <c r="N14">
        <v>1769</v>
      </c>
      <c r="O14">
        <f t="shared" si="0"/>
        <v>-298</v>
      </c>
      <c r="P14">
        <f>IF(N14&gt;0,COUNTIF($F$1:F14,F14),0)</f>
        <v>2</v>
      </c>
      <c r="Q14">
        <f t="shared" si="1"/>
        <v>0</v>
      </c>
      <c r="R14">
        <f t="shared" si="2"/>
        <v>0</v>
      </c>
      <c r="S14">
        <f t="shared" si="3"/>
        <v>1</v>
      </c>
      <c r="U14" t="str">
        <f>TEXT(SUMIFS($Q$1:Q14,$C$1:C14,C14,$D$1:D14,"&lt;="&amp;D14,$F$1:F14,F14),"00")&amp;"-"&amp;TEXT(SUMIFS($S$1:S14,$C$1:C14,C14,$D$1:D14,"&lt;="&amp;D14,$F$1:F14,F14),"00")</f>
        <v>00-02</v>
      </c>
      <c r="V14">
        <f t="shared" si="4"/>
        <v>1</v>
      </c>
    </row>
    <row r="15" spans="1:22" x14ac:dyDescent="0.2">
      <c r="C15" s="6">
        <v>2016</v>
      </c>
      <c r="D15" s="6">
        <v>2</v>
      </c>
      <c r="E15" s="6">
        <v>3</v>
      </c>
      <c r="F15" t="s">
        <v>472</v>
      </c>
      <c r="G15" t="str">
        <f>INDEX('DATA - Teams'!$C:$C,MATCH('DATA - Fixture'!F15,'DATA - Teams'!$B:$B,0))</f>
        <v>KAPPAZ</v>
      </c>
      <c r="H15" t="s">
        <v>475</v>
      </c>
      <c r="I15" t="str">
        <f>INDEX('DATA - Teams'!$C:$C,MATCH('DATA - Fixture'!H15,'DATA - Teams'!$B:$B,0))</f>
        <v>CHIEF</v>
      </c>
      <c r="J15" s="6">
        <v>0</v>
      </c>
      <c r="K15" s="6">
        <v>0</v>
      </c>
      <c r="L15" s="6">
        <v>0</v>
      </c>
      <c r="M15">
        <v>1769</v>
      </c>
      <c r="N15">
        <v>1471</v>
      </c>
      <c r="O15">
        <f t="shared" si="0"/>
        <v>298</v>
      </c>
      <c r="P15">
        <f>IF(N15&gt;0,COUNTIF($F$1:F15,F15),0)</f>
        <v>2</v>
      </c>
      <c r="Q15">
        <f t="shared" si="1"/>
        <v>1</v>
      </c>
      <c r="R15">
        <f t="shared" si="2"/>
        <v>0</v>
      </c>
      <c r="S15">
        <f t="shared" si="3"/>
        <v>0</v>
      </c>
      <c r="U15" t="str">
        <f>TEXT(SUMIFS($Q$1:Q15,$C$1:C15,C15,$D$1:D15,"&lt;="&amp;D15,$F$1:F15,F15),"00")&amp;"-"&amp;TEXT(SUMIFS($S$1:S15,$C$1:C15,C15,$D$1:D15,"&lt;="&amp;D15,$F$1:F15,F15),"00")</f>
        <v>02-00</v>
      </c>
      <c r="V15">
        <f t="shared" si="4"/>
        <v>1</v>
      </c>
    </row>
    <row r="16" spans="1:22" x14ac:dyDescent="0.2">
      <c r="C16" s="6">
        <v>2016</v>
      </c>
      <c r="D16" s="6">
        <v>2</v>
      </c>
      <c r="E16" s="6">
        <v>4</v>
      </c>
      <c r="F16" t="s">
        <v>469</v>
      </c>
      <c r="G16" t="str">
        <f>INDEX('DATA - Teams'!$C:$C,MATCH('DATA - Fixture'!F16,'DATA - Teams'!$B:$B,0))</f>
        <v>PMAC</v>
      </c>
      <c r="H16" t="s">
        <v>471</v>
      </c>
      <c r="I16" t="str">
        <f>INDEX('DATA - Teams'!$C:$C,MATCH('DATA - Fixture'!H16,'DATA - Teams'!$B:$B,0))</f>
        <v>LESTER</v>
      </c>
      <c r="J16" s="6">
        <v>1</v>
      </c>
      <c r="K16" s="6">
        <v>0</v>
      </c>
      <c r="L16" s="6">
        <v>0</v>
      </c>
      <c r="M16">
        <v>1665</v>
      </c>
      <c r="N16">
        <v>1400</v>
      </c>
      <c r="O16">
        <f t="shared" si="0"/>
        <v>265</v>
      </c>
      <c r="P16">
        <f>IF(N16&gt;0,COUNTIF($F$1:F16,F16),0)</f>
        <v>2</v>
      </c>
      <c r="Q16">
        <f t="shared" si="1"/>
        <v>1</v>
      </c>
      <c r="R16">
        <f t="shared" si="2"/>
        <v>0</v>
      </c>
      <c r="S16">
        <f t="shared" si="3"/>
        <v>0</v>
      </c>
      <c r="U16" t="str">
        <f>TEXT(SUMIFS($Q$1:Q16,$C$1:C16,C16,$D$1:D16,"&lt;="&amp;D16,$F$1:F16,F16),"00")&amp;"-"&amp;TEXT(SUMIFS($S$1:S16,$C$1:C16,C16,$D$1:D16,"&lt;="&amp;D16,$F$1:F16,F16),"00")</f>
        <v>01-01</v>
      </c>
      <c r="V16">
        <f t="shared" si="4"/>
        <v>0</v>
      </c>
    </row>
    <row r="17" spans="3:22" x14ac:dyDescent="0.2">
      <c r="C17" s="6">
        <v>2016</v>
      </c>
      <c r="D17" s="6">
        <v>2</v>
      </c>
      <c r="E17" s="6">
        <v>4</v>
      </c>
      <c r="F17" t="s">
        <v>471</v>
      </c>
      <c r="G17" t="str">
        <f>INDEX('DATA - Teams'!$C:$C,MATCH('DATA - Fixture'!F17,'DATA - Teams'!$B:$B,0))</f>
        <v>LESTER</v>
      </c>
      <c r="H17" t="s">
        <v>469</v>
      </c>
      <c r="I17" t="str">
        <f>INDEX('DATA - Teams'!$C:$C,MATCH('DATA - Fixture'!H17,'DATA - Teams'!$B:$B,0))</f>
        <v>PMAC</v>
      </c>
      <c r="J17" s="6">
        <v>0</v>
      </c>
      <c r="K17" s="6">
        <v>0</v>
      </c>
      <c r="L17" s="6">
        <v>0</v>
      </c>
      <c r="M17">
        <v>1400</v>
      </c>
      <c r="N17">
        <v>1665</v>
      </c>
      <c r="O17">
        <f t="shared" si="0"/>
        <v>-265</v>
      </c>
      <c r="P17">
        <f>IF(N17&gt;0,COUNTIF($F$1:F17,F17),0)</f>
        <v>2</v>
      </c>
      <c r="Q17">
        <f t="shared" si="1"/>
        <v>0</v>
      </c>
      <c r="R17">
        <f t="shared" si="2"/>
        <v>0</v>
      </c>
      <c r="S17">
        <f t="shared" si="3"/>
        <v>1</v>
      </c>
      <c r="U17" t="str">
        <f>TEXT(SUMIFS($Q$1:Q17,$C$1:C17,C17,$D$1:D17,"&lt;="&amp;D17,$F$1:F17,F17),"00")&amp;"-"&amp;TEXT(SUMIFS($S$1:S17,$C$1:C17,C17,$D$1:D17,"&lt;="&amp;D17,$F$1:F17,F17),"00")</f>
        <v>00-02</v>
      </c>
      <c r="V17">
        <f t="shared" si="4"/>
        <v>1</v>
      </c>
    </row>
    <row r="18" spans="3:22" x14ac:dyDescent="0.2">
      <c r="C18" s="6">
        <v>2016</v>
      </c>
      <c r="D18" s="6">
        <v>3</v>
      </c>
      <c r="E18" s="6">
        <v>1</v>
      </c>
      <c r="F18" t="s">
        <v>476</v>
      </c>
      <c r="G18" t="str">
        <f>INDEX('DATA - Teams'!$C:$C,MATCH('DATA - Fixture'!F18,'DATA - Teams'!$B:$B,0))</f>
        <v>RICHO</v>
      </c>
      <c r="H18" t="s">
        <v>470</v>
      </c>
      <c r="I18" t="str">
        <f>INDEX('DATA - Teams'!$C:$C,MATCH('DATA - Fixture'!H18,'DATA - Teams'!$B:$B,0))</f>
        <v>MELONS</v>
      </c>
      <c r="J18" s="6">
        <v>1</v>
      </c>
      <c r="K18" s="6">
        <v>0</v>
      </c>
      <c r="L18" s="6">
        <v>0</v>
      </c>
      <c r="M18">
        <v>1683</v>
      </c>
      <c r="N18">
        <v>1762</v>
      </c>
      <c r="O18">
        <f t="shared" si="0"/>
        <v>-79</v>
      </c>
      <c r="P18">
        <f>IF(N18&gt;0,COUNTIF($F$1:F18,F18),0)</f>
        <v>3</v>
      </c>
      <c r="Q18">
        <f t="shared" si="1"/>
        <v>0</v>
      </c>
      <c r="R18">
        <f t="shared" si="2"/>
        <v>0</v>
      </c>
      <c r="S18">
        <f t="shared" si="3"/>
        <v>1</v>
      </c>
      <c r="U18" t="str">
        <f>TEXT(SUMIFS($Q$1:Q18,$C$1:C18,C18,$D$1:D18,"&lt;="&amp;D18,$F$1:F18,F18),"00")&amp;"-"&amp;TEXT(SUMIFS($S$1:S18,$C$1:C18,C18,$D$1:D18,"&lt;="&amp;D18,$F$1:F18,F18),"00")</f>
        <v>01-02</v>
      </c>
      <c r="V18">
        <f t="shared" si="4"/>
        <v>0</v>
      </c>
    </row>
    <row r="19" spans="3:22" x14ac:dyDescent="0.2">
      <c r="C19" s="6">
        <v>2016</v>
      </c>
      <c r="D19" s="6">
        <v>3</v>
      </c>
      <c r="E19" s="6">
        <v>1</v>
      </c>
      <c r="F19" t="s">
        <v>470</v>
      </c>
      <c r="G19" t="str">
        <f>INDEX('DATA - Teams'!$C:$C,MATCH('DATA - Fixture'!F19,'DATA - Teams'!$B:$B,0))</f>
        <v>MELONS</v>
      </c>
      <c r="H19" t="s">
        <v>476</v>
      </c>
      <c r="I19" t="str">
        <f>INDEX('DATA - Teams'!$C:$C,MATCH('DATA - Fixture'!H19,'DATA - Teams'!$B:$B,0))</f>
        <v>RICHO</v>
      </c>
      <c r="J19" s="6">
        <v>0</v>
      </c>
      <c r="K19" s="6">
        <v>0</v>
      </c>
      <c r="L19" s="6">
        <v>0</v>
      </c>
      <c r="M19">
        <v>1762</v>
      </c>
      <c r="N19">
        <v>1683</v>
      </c>
      <c r="O19">
        <f t="shared" si="0"/>
        <v>79</v>
      </c>
      <c r="P19">
        <f>IF(N19&gt;0,COUNTIF($F$1:F19,F19),0)</f>
        <v>3</v>
      </c>
      <c r="Q19">
        <f t="shared" si="1"/>
        <v>1</v>
      </c>
      <c r="R19">
        <f t="shared" si="2"/>
        <v>0</v>
      </c>
      <c r="S19">
        <f t="shared" si="3"/>
        <v>0</v>
      </c>
      <c r="U19" t="str">
        <f>TEXT(SUMIFS($Q$1:Q19,$C$1:C19,C19,$D$1:D19,"&lt;="&amp;D19,$F$1:F19,F19),"00")&amp;"-"&amp;TEXT(SUMIFS($S$1:S19,$C$1:C19,C19,$D$1:D19,"&lt;="&amp;D19,$F$1:F19,F19),"00")</f>
        <v>03-00</v>
      </c>
      <c r="V19">
        <f t="shared" si="4"/>
        <v>1</v>
      </c>
    </row>
    <row r="20" spans="3:22" x14ac:dyDescent="0.2">
      <c r="C20" s="6">
        <v>2016</v>
      </c>
      <c r="D20" s="6">
        <v>3</v>
      </c>
      <c r="E20" s="6">
        <v>2</v>
      </c>
      <c r="F20" t="s">
        <v>475</v>
      </c>
      <c r="G20" t="str">
        <f>INDEX('DATA - Teams'!$C:$C,MATCH('DATA - Fixture'!F20,'DATA - Teams'!$B:$B,0))</f>
        <v>CHIEF</v>
      </c>
      <c r="H20" t="s">
        <v>471</v>
      </c>
      <c r="I20" t="str">
        <f>INDEX('DATA - Teams'!$C:$C,MATCH('DATA - Fixture'!H20,'DATA - Teams'!$B:$B,0))</f>
        <v>LESTER</v>
      </c>
      <c r="J20" s="6">
        <v>1</v>
      </c>
      <c r="K20" s="6">
        <v>0</v>
      </c>
      <c r="L20" s="6">
        <v>0</v>
      </c>
      <c r="M20">
        <v>1757</v>
      </c>
      <c r="N20">
        <v>1743</v>
      </c>
      <c r="O20">
        <f t="shared" si="0"/>
        <v>14</v>
      </c>
      <c r="P20">
        <f>IF(N20&gt;0,COUNTIF($F$1:F20,F20),0)</f>
        <v>3</v>
      </c>
      <c r="Q20">
        <f t="shared" si="1"/>
        <v>1</v>
      </c>
      <c r="R20">
        <f t="shared" si="2"/>
        <v>0</v>
      </c>
      <c r="S20">
        <f t="shared" si="3"/>
        <v>0</v>
      </c>
      <c r="U20" t="str">
        <f>TEXT(SUMIFS($Q$1:Q20,$C$1:C20,C20,$D$1:D20,"&lt;="&amp;D20,$F$1:F20,F20),"00")&amp;"-"&amp;TEXT(SUMIFS($S$1:S20,$C$1:C20,C20,$D$1:D20,"&lt;="&amp;D20,$F$1:F20,F20),"00")</f>
        <v>01-02</v>
      </c>
      <c r="V20">
        <f t="shared" si="4"/>
        <v>1</v>
      </c>
    </row>
    <row r="21" spans="3:22" x14ac:dyDescent="0.2">
      <c r="C21" s="6">
        <v>2016</v>
      </c>
      <c r="D21" s="6">
        <v>3</v>
      </c>
      <c r="E21" s="6">
        <v>2</v>
      </c>
      <c r="F21" t="s">
        <v>471</v>
      </c>
      <c r="G21" t="str">
        <f>INDEX('DATA - Teams'!$C:$C,MATCH('DATA - Fixture'!F21,'DATA - Teams'!$B:$B,0))</f>
        <v>LESTER</v>
      </c>
      <c r="H21" t="s">
        <v>475</v>
      </c>
      <c r="I21" t="str">
        <f>INDEX('DATA - Teams'!$C:$C,MATCH('DATA - Fixture'!H21,'DATA - Teams'!$B:$B,0))</f>
        <v>CHIEF</v>
      </c>
      <c r="J21" s="6">
        <v>0</v>
      </c>
      <c r="K21" s="6">
        <v>0</v>
      </c>
      <c r="L21" s="6">
        <v>0</v>
      </c>
      <c r="M21">
        <v>1743</v>
      </c>
      <c r="N21">
        <v>1757</v>
      </c>
      <c r="O21">
        <f t="shared" si="0"/>
        <v>-14</v>
      </c>
      <c r="P21">
        <f>IF(N21&gt;0,COUNTIF($F$1:F21,F21),0)</f>
        <v>3</v>
      </c>
      <c r="Q21">
        <f t="shared" si="1"/>
        <v>0</v>
      </c>
      <c r="R21">
        <f t="shared" si="2"/>
        <v>0</v>
      </c>
      <c r="S21">
        <f t="shared" si="3"/>
        <v>1</v>
      </c>
      <c r="U21" t="str">
        <f>TEXT(SUMIFS($Q$1:Q21,$C$1:C21,C21,$D$1:D21,"&lt;="&amp;D21,$F$1:F21,F21),"00")&amp;"-"&amp;TEXT(SUMIFS($S$1:S21,$C$1:C21,C21,$D$1:D21,"&lt;="&amp;D21,$F$1:F21,F21),"00")</f>
        <v>00-03</v>
      </c>
      <c r="V21">
        <f t="shared" si="4"/>
        <v>1</v>
      </c>
    </row>
    <row r="22" spans="3:22" x14ac:dyDescent="0.2">
      <c r="C22" s="6">
        <v>2016</v>
      </c>
      <c r="D22" s="6">
        <v>3</v>
      </c>
      <c r="E22" s="6">
        <v>3</v>
      </c>
      <c r="F22" t="s">
        <v>469</v>
      </c>
      <c r="G22" t="str">
        <f>INDEX('DATA - Teams'!$C:$C,MATCH('DATA - Fixture'!F22,'DATA - Teams'!$B:$B,0))</f>
        <v>PMAC</v>
      </c>
      <c r="H22" t="s">
        <v>473</v>
      </c>
      <c r="I22" t="str">
        <f>INDEX('DATA - Teams'!$C:$C,MATCH('DATA - Fixture'!H22,'DATA - Teams'!$B:$B,0))</f>
        <v>JMERC</v>
      </c>
      <c r="J22" s="6">
        <v>1</v>
      </c>
      <c r="K22" s="6">
        <v>0</v>
      </c>
      <c r="L22" s="6">
        <v>0</v>
      </c>
      <c r="M22">
        <v>1512</v>
      </c>
      <c r="N22">
        <v>1558</v>
      </c>
      <c r="O22">
        <f t="shared" si="0"/>
        <v>-46</v>
      </c>
      <c r="P22">
        <f>IF(N22&gt;0,COUNTIF($F$1:F22,F22),0)</f>
        <v>3</v>
      </c>
      <c r="Q22">
        <f t="shared" si="1"/>
        <v>0</v>
      </c>
      <c r="R22">
        <f t="shared" si="2"/>
        <v>0</v>
      </c>
      <c r="S22">
        <f t="shared" si="3"/>
        <v>1</v>
      </c>
      <c r="U22" t="str">
        <f>TEXT(SUMIFS($Q$1:Q22,$C$1:C22,C22,$D$1:D22,"&lt;="&amp;D22,$F$1:F22,F22),"00")&amp;"-"&amp;TEXT(SUMIFS($S$1:S22,$C$1:C22,C22,$D$1:D22,"&lt;="&amp;D22,$F$1:F22,F22),"00")</f>
        <v>01-02</v>
      </c>
      <c r="V22">
        <f t="shared" si="4"/>
        <v>0</v>
      </c>
    </row>
    <row r="23" spans="3:22" x14ac:dyDescent="0.2">
      <c r="C23" s="6">
        <v>2016</v>
      </c>
      <c r="D23" s="6">
        <v>3</v>
      </c>
      <c r="E23" s="6">
        <v>3</v>
      </c>
      <c r="F23" t="s">
        <v>473</v>
      </c>
      <c r="G23" t="str">
        <f>INDEX('DATA - Teams'!$C:$C,MATCH('DATA - Fixture'!F23,'DATA - Teams'!$B:$B,0))</f>
        <v>JMERC</v>
      </c>
      <c r="H23" t="s">
        <v>469</v>
      </c>
      <c r="I23" t="str">
        <f>INDEX('DATA - Teams'!$C:$C,MATCH('DATA - Fixture'!H23,'DATA - Teams'!$B:$B,0))</f>
        <v>PMAC</v>
      </c>
      <c r="J23" s="6">
        <v>0</v>
      </c>
      <c r="K23" s="6">
        <v>0</v>
      </c>
      <c r="L23" s="6">
        <v>0</v>
      </c>
      <c r="M23">
        <v>1558</v>
      </c>
      <c r="N23">
        <v>1512</v>
      </c>
      <c r="O23">
        <f t="shared" si="0"/>
        <v>46</v>
      </c>
      <c r="P23">
        <f>IF(N23&gt;0,COUNTIF($F$1:F23,F23),0)</f>
        <v>3</v>
      </c>
      <c r="Q23">
        <f t="shared" si="1"/>
        <v>1</v>
      </c>
      <c r="R23">
        <f t="shared" si="2"/>
        <v>0</v>
      </c>
      <c r="S23">
        <f t="shared" si="3"/>
        <v>0</v>
      </c>
      <c r="U23" t="str">
        <f>TEXT(SUMIFS($Q$1:Q23,$C$1:C23,C23,$D$1:D23,"&lt;="&amp;D23,$F$1:F23,F23),"00")&amp;"-"&amp;TEXT(SUMIFS($S$1:S23,$C$1:C23,C23,$D$1:D23,"&lt;="&amp;D23,$F$1:F23,F23),"00")</f>
        <v>01-02</v>
      </c>
      <c r="V23">
        <f t="shared" si="4"/>
        <v>0</v>
      </c>
    </row>
    <row r="24" spans="3:22" x14ac:dyDescent="0.2">
      <c r="C24" s="6">
        <v>2016</v>
      </c>
      <c r="D24" s="6">
        <v>3</v>
      </c>
      <c r="E24" s="6">
        <v>4</v>
      </c>
      <c r="F24" t="s">
        <v>474</v>
      </c>
      <c r="G24" t="str">
        <f>INDEX('DATA - Teams'!$C:$C,MATCH('DATA - Fixture'!F24,'DATA - Teams'!$B:$B,0))</f>
        <v>GARTER</v>
      </c>
      <c r="H24" t="s">
        <v>472</v>
      </c>
      <c r="I24" t="str">
        <f>INDEX('DATA - Teams'!$C:$C,MATCH('DATA - Fixture'!H24,'DATA - Teams'!$B:$B,0))</f>
        <v>KAPPAZ</v>
      </c>
      <c r="J24" s="6">
        <v>1</v>
      </c>
      <c r="K24" s="6">
        <v>0</v>
      </c>
      <c r="L24" s="6">
        <v>0</v>
      </c>
      <c r="M24">
        <v>1551</v>
      </c>
      <c r="N24">
        <v>1553</v>
      </c>
      <c r="O24">
        <f t="shared" si="0"/>
        <v>-2</v>
      </c>
      <c r="P24">
        <f>IF(N24&gt;0,COUNTIF($F$1:F24,F24),0)</f>
        <v>3</v>
      </c>
      <c r="Q24">
        <f t="shared" si="1"/>
        <v>0</v>
      </c>
      <c r="R24">
        <f t="shared" si="2"/>
        <v>0</v>
      </c>
      <c r="S24">
        <f t="shared" si="3"/>
        <v>1</v>
      </c>
      <c r="U24" t="str">
        <f>TEXT(SUMIFS($Q$1:Q24,$C$1:C24,C24,$D$1:D24,"&lt;="&amp;D24,$F$1:F24,F24),"00")&amp;"-"&amp;TEXT(SUMIFS($S$1:S24,$C$1:C24,C24,$D$1:D24,"&lt;="&amp;D24,$F$1:F24,F24),"00")</f>
        <v>02-01</v>
      </c>
      <c r="V24">
        <f t="shared" si="4"/>
        <v>0</v>
      </c>
    </row>
    <row r="25" spans="3:22" x14ac:dyDescent="0.2">
      <c r="C25" s="6">
        <v>2016</v>
      </c>
      <c r="D25" s="6">
        <v>3</v>
      </c>
      <c r="E25" s="6">
        <v>4</v>
      </c>
      <c r="F25" t="s">
        <v>472</v>
      </c>
      <c r="G25" t="str">
        <f>INDEX('DATA - Teams'!$C:$C,MATCH('DATA - Fixture'!F25,'DATA - Teams'!$B:$B,0))</f>
        <v>KAPPAZ</v>
      </c>
      <c r="H25" t="s">
        <v>474</v>
      </c>
      <c r="I25" t="str">
        <f>INDEX('DATA - Teams'!$C:$C,MATCH('DATA - Fixture'!H25,'DATA - Teams'!$B:$B,0))</f>
        <v>GARTER</v>
      </c>
      <c r="J25" s="6">
        <v>0</v>
      </c>
      <c r="K25" s="6">
        <v>0</v>
      </c>
      <c r="L25" s="6">
        <v>0</v>
      </c>
      <c r="M25">
        <v>1553</v>
      </c>
      <c r="N25">
        <v>1551</v>
      </c>
      <c r="O25">
        <f t="shared" si="0"/>
        <v>2</v>
      </c>
      <c r="P25">
        <f>IF(N25&gt;0,COUNTIF($F$1:F25,F25),0)</f>
        <v>3</v>
      </c>
      <c r="Q25">
        <f t="shared" si="1"/>
        <v>1</v>
      </c>
      <c r="R25">
        <f t="shared" si="2"/>
        <v>0</v>
      </c>
      <c r="S25">
        <f t="shared" si="3"/>
        <v>0</v>
      </c>
      <c r="U25" t="str">
        <f>TEXT(SUMIFS($Q$1:Q25,$C$1:C25,C25,$D$1:D25,"&lt;="&amp;D25,$F$1:F25,F25),"00")&amp;"-"&amp;TEXT(SUMIFS($S$1:S25,$C$1:C25,C25,$D$1:D25,"&lt;="&amp;D25,$F$1:F25,F25),"00")</f>
        <v>03-00</v>
      </c>
      <c r="V25">
        <f t="shared" si="4"/>
        <v>1</v>
      </c>
    </row>
    <row r="26" spans="3:22" x14ac:dyDescent="0.2">
      <c r="C26" s="6">
        <v>2016</v>
      </c>
      <c r="D26" s="6">
        <v>4</v>
      </c>
      <c r="E26" s="6">
        <v>1</v>
      </c>
      <c r="F26" t="s">
        <v>472</v>
      </c>
      <c r="G26" t="str">
        <f>INDEX('DATA - Teams'!$C:$C,MATCH('DATA - Fixture'!F26,'DATA - Teams'!$B:$B,0))</f>
        <v>KAPPAZ</v>
      </c>
      <c r="H26" t="s">
        <v>470</v>
      </c>
      <c r="I26" t="str">
        <f>INDEX('DATA - Teams'!$C:$C,MATCH('DATA - Fixture'!H26,'DATA - Teams'!$B:$B,0))</f>
        <v>MELONS</v>
      </c>
      <c r="J26" s="6">
        <v>1</v>
      </c>
      <c r="K26" s="6">
        <v>0</v>
      </c>
      <c r="L26" s="6">
        <v>0</v>
      </c>
      <c r="M26">
        <v>1614</v>
      </c>
      <c r="N26">
        <v>1575</v>
      </c>
      <c r="O26">
        <f t="shared" si="0"/>
        <v>39</v>
      </c>
      <c r="P26">
        <f>IF(N26&gt;0,COUNTIF($F$1:F26,F26),0)</f>
        <v>4</v>
      </c>
      <c r="Q26">
        <f t="shared" si="1"/>
        <v>1</v>
      </c>
      <c r="R26">
        <f t="shared" si="2"/>
        <v>0</v>
      </c>
      <c r="S26">
        <f t="shared" si="3"/>
        <v>0</v>
      </c>
      <c r="U26" t="str">
        <f>TEXT(SUMIFS($Q$1:Q26,$C$1:C26,C26,$D$1:D26,"&lt;="&amp;D26,$F$1:F26,F26),"00")&amp;"-"&amp;TEXT(SUMIFS($S$1:S26,$C$1:C26,C26,$D$1:D26,"&lt;="&amp;D26,$F$1:F26,F26),"00")</f>
        <v>04-00</v>
      </c>
      <c r="V26">
        <f t="shared" si="4"/>
        <v>1</v>
      </c>
    </row>
    <row r="27" spans="3:22" x14ac:dyDescent="0.2">
      <c r="C27" s="6">
        <v>2016</v>
      </c>
      <c r="D27" s="6">
        <v>4</v>
      </c>
      <c r="E27" s="6">
        <v>1</v>
      </c>
      <c r="F27" t="s">
        <v>470</v>
      </c>
      <c r="G27" t="str">
        <f>INDEX('DATA - Teams'!$C:$C,MATCH('DATA - Fixture'!F27,'DATA - Teams'!$B:$B,0))</f>
        <v>MELONS</v>
      </c>
      <c r="H27" t="s">
        <v>472</v>
      </c>
      <c r="I27" t="str">
        <f>INDEX('DATA - Teams'!$C:$C,MATCH('DATA - Fixture'!H27,'DATA - Teams'!$B:$B,0))</f>
        <v>KAPPAZ</v>
      </c>
      <c r="J27" s="6">
        <v>0</v>
      </c>
      <c r="K27" s="6">
        <v>0</v>
      </c>
      <c r="L27" s="6">
        <v>0</v>
      </c>
      <c r="M27">
        <v>1575</v>
      </c>
      <c r="N27">
        <v>1614</v>
      </c>
      <c r="O27">
        <f t="shared" si="0"/>
        <v>-39</v>
      </c>
      <c r="P27">
        <f>IF(N27&gt;0,COUNTIF($F$1:F27,F27),0)</f>
        <v>4</v>
      </c>
      <c r="Q27">
        <f t="shared" si="1"/>
        <v>0</v>
      </c>
      <c r="R27">
        <f t="shared" si="2"/>
        <v>0</v>
      </c>
      <c r="S27">
        <f t="shared" si="3"/>
        <v>1</v>
      </c>
      <c r="U27" t="str">
        <f>TEXT(SUMIFS($Q$1:Q27,$C$1:C27,C27,$D$1:D27,"&lt;="&amp;D27,$F$1:F27,F27),"00")&amp;"-"&amp;TEXT(SUMIFS($S$1:S27,$C$1:C27,C27,$D$1:D27,"&lt;="&amp;D27,$F$1:F27,F27),"00")</f>
        <v>03-01</v>
      </c>
      <c r="V27">
        <f t="shared" si="4"/>
        <v>1</v>
      </c>
    </row>
    <row r="28" spans="3:22" x14ac:dyDescent="0.2">
      <c r="C28" s="6">
        <v>2016</v>
      </c>
      <c r="D28" s="6">
        <v>4</v>
      </c>
      <c r="E28" s="6">
        <v>2</v>
      </c>
      <c r="F28" t="s">
        <v>476</v>
      </c>
      <c r="G28" t="str">
        <f>INDEX('DATA - Teams'!$C:$C,MATCH('DATA - Fixture'!F28,'DATA - Teams'!$B:$B,0))</f>
        <v>RICHO</v>
      </c>
      <c r="H28" t="s">
        <v>473</v>
      </c>
      <c r="I28" t="str">
        <f>INDEX('DATA - Teams'!$C:$C,MATCH('DATA - Fixture'!H28,'DATA - Teams'!$B:$B,0))</f>
        <v>JMERC</v>
      </c>
      <c r="J28" s="6">
        <v>1</v>
      </c>
      <c r="K28" s="6">
        <v>0</v>
      </c>
      <c r="L28" s="6">
        <v>0</v>
      </c>
      <c r="M28">
        <v>1642</v>
      </c>
      <c r="N28">
        <v>1672</v>
      </c>
      <c r="O28">
        <f t="shared" si="0"/>
        <v>-30</v>
      </c>
      <c r="P28">
        <f>IF(N28&gt;0,COUNTIF($F$1:F28,F28),0)</f>
        <v>4</v>
      </c>
      <c r="Q28">
        <f t="shared" si="1"/>
        <v>0</v>
      </c>
      <c r="R28">
        <f t="shared" si="2"/>
        <v>0</v>
      </c>
      <c r="S28">
        <f t="shared" si="3"/>
        <v>1</v>
      </c>
      <c r="U28" t="str">
        <f>TEXT(SUMIFS($Q$1:Q28,$C$1:C28,C28,$D$1:D28,"&lt;="&amp;D28,$F$1:F28,F28),"00")&amp;"-"&amp;TEXT(SUMIFS($S$1:S28,$C$1:C28,C28,$D$1:D28,"&lt;="&amp;D28,$F$1:F28,F28),"00")</f>
        <v>01-03</v>
      </c>
      <c r="V28">
        <f t="shared" si="4"/>
        <v>0</v>
      </c>
    </row>
    <row r="29" spans="3:22" x14ac:dyDescent="0.2">
      <c r="C29" s="6">
        <v>2016</v>
      </c>
      <c r="D29" s="6">
        <v>4</v>
      </c>
      <c r="E29" s="6">
        <v>2</v>
      </c>
      <c r="F29" t="s">
        <v>473</v>
      </c>
      <c r="G29" t="str">
        <f>INDEX('DATA - Teams'!$C:$C,MATCH('DATA - Fixture'!F29,'DATA - Teams'!$B:$B,0))</f>
        <v>JMERC</v>
      </c>
      <c r="H29" t="s">
        <v>476</v>
      </c>
      <c r="I29" t="str">
        <f>INDEX('DATA - Teams'!$C:$C,MATCH('DATA - Fixture'!H29,'DATA - Teams'!$B:$B,0))</f>
        <v>RICHO</v>
      </c>
      <c r="J29" s="6">
        <v>0</v>
      </c>
      <c r="K29" s="6">
        <v>0</v>
      </c>
      <c r="L29" s="6">
        <v>0</v>
      </c>
      <c r="M29">
        <v>1672</v>
      </c>
      <c r="N29">
        <v>1642</v>
      </c>
      <c r="O29">
        <f t="shared" si="0"/>
        <v>30</v>
      </c>
      <c r="P29">
        <f>IF(N29&gt;0,COUNTIF($F$1:F29,F29),0)</f>
        <v>4</v>
      </c>
      <c r="Q29">
        <f t="shared" si="1"/>
        <v>1</v>
      </c>
      <c r="R29">
        <f t="shared" si="2"/>
        <v>0</v>
      </c>
      <c r="S29">
        <f t="shared" si="3"/>
        <v>0</v>
      </c>
      <c r="U29" t="str">
        <f>TEXT(SUMIFS($Q$1:Q29,$C$1:C29,C29,$D$1:D29,"&lt;="&amp;D29,$F$1:F29,F29),"00")&amp;"-"&amp;TEXT(SUMIFS($S$1:S29,$C$1:C29,C29,$D$1:D29,"&lt;="&amp;D29,$F$1:F29,F29),"00")</f>
        <v>02-02</v>
      </c>
      <c r="V29">
        <f t="shared" si="4"/>
        <v>0</v>
      </c>
    </row>
    <row r="30" spans="3:22" x14ac:dyDescent="0.2">
      <c r="C30" s="6">
        <v>2016</v>
      </c>
      <c r="D30" s="6">
        <v>4</v>
      </c>
      <c r="E30" s="6">
        <v>3</v>
      </c>
      <c r="F30" t="s">
        <v>469</v>
      </c>
      <c r="G30" t="str">
        <f>INDEX('DATA - Teams'!$C:$C,MATCH('DATA - Fixture'!F30,'DATA - Teams'!$B:$B,0))</f>
        <v>PMAC</v>
      </c>
      <c r="H30" t="s">
        <v>475</v>
      </c>
      <c r="I30" t="str">
        <f>INDEX('DATA - Teams'!$C:$C,MATCH('DATA - Fixture'!H30,'DATA - Teams'!$B:$B,0))</f>
        <v>CHIEF</v>
      </c>
      <c r="J30" s="6">
        <v>1</v>
      </c>
      <c r="K30" s="6">
        <v>0</v>
      </c>
      <c r="L30" s="6">
        <v>0</v>
      </c>
      <c r="M30">
        <v>1614</v>
      </c>
      <c r="N30">
        <v>1620</v>
      </c>
      <c r="O30">
        <f t="shared" si="0"/>
        <v>-6</v>
      </c>
      <c r="P30">
        <f>IF(N30&gt;0,COUNTIF($F$1:F30,F30),0)</f>
        <v>4</v>
      </c>
      <c r="Q30">
        <f t="shared" si="1"/>
        <v>0</v>
      </c>
      <c r="R30">
        <f t="shared" si="2"/>
        <v>0</v>
      </c>
      <c r="S30">
        <f t="shared" si="3"/>
        <v>1</v>
      </c>
      <c r="U30" t="str">
        <f>TEXT(SUMIFS($Q$1:Q30,$C$1:C30,C30,$D$1:D30,"&lt;="&amp;D30,$F$1:F30,F30),"00")&amp;"-"&amp;TEXT(SUMIFS($S$1:S30,$C$1:C30,C30,$D$1:D30,"&lt;="&amp;D30,$F$1:F30,F30),"00")</f>
        <v>01-03</v>
      </c>
      <c r="V30">
        <f t="shared" si="4"/>
        <v>0</v>
      </c>
    </row>
    <row r="31" spans="3:22" x14ac:dyDescent="0.2">
      <c r="C31" s="6">
        <v>2016</v>
      </c>
      <c r="D31" s="6">
        <v>4</v>
      </c>
      <c r="E31" s="6">
        <v>3</v>
      </c>
      <c r="F31" t="s">
        <v>475</v>
      </c>
      <c r="G31" t="str">
        <f>INDEX('DATA - Teams'!$C:$C,MATCH('DATA - Fixture'!F31,'DATA - Teams'!$B:$B,0))</f>
        <v>CHIEF</v>
      </c>
      <c r="H31" t="s">
        <v>469</v>
      </c>
      <c r="I31" t="str">
        <f>INDEX('DATA - Teams'!$C:$C,MATCH('DATA - Fixture'!H31,'DATA - Teams'!$B:$B,0))</f>
        <v>PMAC</v>
      </c>
      <c r="J31" s="6">
        <v>0</v>
      </c>
      <c r="K31" s="6">
        <v>0</v>
      </c>
      <c r="L31" s="6">
        <v>0</v>
      </c>
      <c r="M31">
        <v>1620</v>
      </c>
      <c r="N31">
        <v>1614</v>
      </c>
      <c r="O31">
        <f t="shared" si="0"/>
        <v>6</v>
      </c>
      <c r="P31">
        <f>IF(N31&gt;0,COUNTIF($F$1:F31,F31),0)</f>
        <v>4</v>
      </c>
      <c r="Q31">
        <f t="shared" si="1"/>
        <v>1</v>
      </c>
      <c r="R31">
        <f t="shared" si="2"/>
        <v>0</v>
      </c>
      <c r="S31">
        <f t="shared" si="3"/>
        <v>0</v>
      </c>
      <c r="U31" t="str">
        <f>TEXT(SUMIFS($Q$1:Q31,$C$1:C31,C31,$D$1:D31,"&lt;="&amp;D31,$F$1:F31,F31),"00")&amp;"-"&amp;TEXT(SUMIFS($S$1:S31,$C$1:C31,C31,$D$1:D31,"&lt;="&amp;D31,$F$1:F31,F31),"00")</f>
        <v>02-02</v>
      </c>
      <c r="V31">
        <f t="shared" si="4"/>
        <v>1</v>
      </c>
    </row>
    <row r="32" spans="3:22" x14ac:dyDescent="0.2">
      <c r="C32" s="6">
        <v>2016</v>
      </c>
      <c r="D32" s="6">
        <v>4</v>
      </c>
      <c r="E32" s="6">
        <v>4</v>
      </c>
      <c r="F32" t="s">
        <v>474</v>
      </c>
      <c r="G32" t="str">
        <f>INDEX('DATA - Teams'!$C:$C,MATCH('DATA - Fixture'!F32,'DATA - Teams'!$B:$B,0))</f>
        <v>GARTER</v>
      </c>
      <c r="H32" t="s">
        <v>471</v>
      </c>
      <c r="I32" t="str">
        <f>INDEX('DATA - Teams'!$C:$C,MATCH('DATA - Fixture'!H32,'DATA - Teams'!$B:$B,0))</f>
        <v>LESTER</v>
      </c>
      <c r="J32" s="6">
        <v>1</v>
      </c>
      <c r="K32" s="6">
        <v>0</v>
      </c>
      <c r="L32" s="6">
        <v>0</v>
      </c>
      <c r="M32">
        <v>1596</v>
      </c>
      <c r="N32">
        <v>1642</v>
      </c>
      <c r="O32">
        <f t="shared" si="0"/>
        <v>-46</v>
      </c>
      <c r="P32">
        <f>IF(N32&gt;0,COUNTIF($F$1:F32,F32),0)</f>
        <v>4</v>
      </c>
      <c r="Q32">
        <f t="shared" si="1"/>
        <v>0</v>
      </c>
      <c r="R32">
        <f t="shared" si="2"/>
        <v>0</v>
      </c>
      <c r="S32">
        <f t="shared" si="3"/>
        <v>1</v>
      </c>
      <c r="U32" t="str">
        <f>TEXT(SUMIFS($Q$1:Q32,$C$1:C32,C32,$D$1:D32,"&lt;="&amp;D32,$F$1:F32,F32),"00")&amp;"-"&amp;TEXT(SUMIFS($S$1:S32,$C$1:C32,C32,$D$1:D32,"&lt;="&amp;D32,$F$1:F32,F32),"00")</f>
        <v>02-02</v>
      </c>
      <c r="V32">
        <f t="shared" si="4"/>
        <v>0</v>
      </c>
    </row>
    <row r="33" spans="3:22" x14ac:dyDescent="0.2">
      <c r="C33" s="6">
        <v>2016</v>
      </c>
      <c r="D33" s="6">
        <v>4</v>
      </c>
      <c r="E33" s="6">
        <v>4</v>
      </c>
      <c r="F33" t="s">
        <v>471</v>
      </c>
      <c r="G33" t="str">
        <f>INDEX('DATA - Teams'!$C:$C,MATCH('DATA - Fixture'!F33,'DATA - Teams'!$B:$B,0))</f>
        <v>LESTER</v>
      </c>
      <c r="H33" t="s">
        <v>474</v>
      </c>
      <c r="I33" t="str">
        <f>INDEX('DATA - Teams'!$C:$C,MATCH('DATA - Fixture'!H33,'DATA - Teams'!$B:$B,0))</f>
        <v>GARTER</v>
      </c>
      <c r="J33" s="6">
        <v>0</v>
      </c>
      <c r="K33" s="6">
        <v>0</v>
      </c>
      <c r="L33" s="6">
        <v>0</v>
      </c>
      <c r="M33">
        <v>1642</v>
      </c>
      <c r="N33">
        <v>1596</v>
      </c>
      <c r="O33">
        <f t="shared" si="0"/>
        <v>46</v>
      </c>
      <c r="P33">
        <f>IF(N33&gt;0,COUNTIF($F$1:F33,F33),0)</f>
        <v>4</v>
      </c>
      <c r="Q33">
        <f t="shared" si="1"/>
        <v>1</v>
      </c>
      <c r="R33">
        <f t="shared" si="2"/>
        <v>0</v>
      </c>
      <c r="S33">
        <f t="shared" si="3"/>
        <v>0</v>
      </c>
      <c r="U33" t="str">
        <f>TEXT(SUMIFS($Q$1:Q33,$C$1:C33,C33,$D$1:D33,"&lt;="&amp;D33,$F$1:F33,F33),"00")&amp;"-"&amp;TEXT(SUMIFS($S$1:S33,$C$1:C33,C33,$D$1:D33,"&lt;="&amp;D33,$F$1:F33,F33),"00")</f>
        <v>01-03</v>
      </c>
      <c r="V33">
        <f t="shared" si="4"/>
        <v>1</v>
      </c>
    </row>
    <row r="34" spans="3:22" x14ac:dyDescent="0.2">
      <c r="C34" s="6">
        <v>2016</v>
      </c>
      <c r="D34" s="6">
        <v>5</v>
      </c>
      <c r="E34" s="6">
        <v>1</v>
      </c>
      <c r="F34" t="s">
        <v>470</v>
      </c>
      <c r="G34" t="str">
        <f>INDEX('DATA - Teams'!$C:$C,MATCH('DATA - Fixture'!F34,'DATA - Teams'!$B:$B,0))</f>
        <v>MELONS</v>
      </c>
      <c r="H34" t="s">
        <v>471</v>
      </c>
      <c r="I34" t="str">
        <f>INDEX('DATA - Teams'!$C:$C,MATCH('DATA - Fixture'!H34,'DATA - Teams'!$B:$B,0))</f>
        <v>LESTER</v>
      </c>
      <c r="J34" s="6">
        <v>1</v>
      </c>
      <c r="K34" s="6">
        <v>0</v>
      </c>
      <c r="L34" s="6">
        <v>0</v>
      </c>
      <c r="M34">
        <v>1539</v>
      </c>
      <c r="N34">
        <v>1675</v>
      </c>
      <c r="O34">
        <f t="shared" si="0"/>
        <v>-136</v>
      </c>
      <c r="P34">
        <f>IF(N34&gt;0,COUNTIF($F$1:F34,F34),0)</f>
        <v>5</v>
      </c>
      <c r="Q34">
        <f t="shared" si="1"/>
        <v>0</v>
      </c>
      <c r="R34">
        <f t="shared" si="2"/>
        <v>0</v>
      </c>
      <c r="S34">
        <f t="shared" si="3"/>
        <v>1</v>
      </c>
      <c r="U34" t="str">
        <f>TEXT(SUMIFS($Q$1:Q34,$C$1:C34,C34,$D$1:D34,"&lt;="&amp;D34,$F$1:F34,F34),"00")&amp;"-"&amp;TEXT(SUMIFS($S$1:S34,$C$1:C34,C34,$D$1:D34,"&lt;="&amp;D34,$F$1:F34,F34),"00")</f>
        <v>03-02</v>
      </c>
      <c r="V34">
        <f t="shared" si="4"/>
        <v>1</v>
      </c>
    </row>
    <row r="35" spans="3:22" x14ac:dyDescent="0.2">
      <c r="C35" s="6">
        <v>2016</v>
      </c>
      <c r="D35" s="6">
        <v>5</v>
      </c>
      <c r="E35" s="6">
        <v>1</v>
      </c>
      <c r="F35" t="s">
        <v>471</v>
      </c>
      <c r="G35" t="str">
        <f>INDEX('DATA - Teams'!$C:$C,MATCH('DATA - Fixture'!F35,'DATA - Teams'!$B:$B,0))</f>
        <v>LESTER</v>
      </c>
      <c r="H35" t="s">
        <v>470</v>
      </c>
      <c r="I35" t="str">
        <f>INDEX('DATA - Teams'!$C:$C,MATCH('DATA - Fixture'!H35,'DATA - Teams'!$B:$B,0))</f>
        <v>MELONS</v>
      </c>
      <c r="J35" s="6">
        <v>0</v>
      </c>
      <c r="K35" s="6">
        <v>0</v>
      </c>
      <c r="L35" s="6">
        <v>0</v>
      </c>
      <c r="M35">
        <v>1675</v>
      </c>
      <c r="N35">
        <v>1539</v>
      </c>
      <c r="O35">
        <f t="shared" si="0"/>
        <v>136</v>
      </c>
      <c r="P35">
        <f>IF(N35&gt;0,COUNTIF($F$1:F35,F35),0)</f>
        <v>5</v>
      </c>
      <c r="Q35">
        <f t="shared" si="1"/>
        <v>1</v>
      </c>
      <c r="R35">
        <f t="shared" si="2"/>
        <v>0</v>
      </c>
      <c r="S35">
        <f t="shared" si="3"/>
        <v>0</v>
      </c>
      <c r="U35" t="str">
        <f>TEXT(SUMIFS($Q$1:Q35,$C$1:C35,C35,$D$1:D35,"&lt;="&amp;D35,$F$1:F35,F35),"00")&amp;"-"&amp;TEXT(SUMIFS($S$1:S35,$C$1:C35,C35,$D$1:D35,"&lt;="&amp;D35,$F$1:F35,F35),"00")</f>
        <v>02-03</v>
      </c>
      <c r="V35">
        <f t="shared" si="4"/>
        <v>1</v>
      </c>
    </row>
    <row r="36" spans="3:22" x14ac:dyDescent="0.2">
      <c r="C36" s="6">
        <v>2016</v>
      </c>
      <c r="D36" s="6">
        <v>5</v>
      </c>
      <c r="E36" s="6">
        <v>2</v>
      </c>
      <c r="F36" t="s">
        <v>472</v>
      </c>
      <c r="G36" t="str">
        <f>INDEX('DATA - Teams'!$C:$C,MATCH('DATA - Fixture'!F36,'DATA - Teams'!$B:$B,0))</f>
        <v>KAPPAZ</v>
      </c>
      <c r="H36" t="s">
        <v>473</v>
      </c>
      <c r="I36" t="str">
        <f>INDEX('DATA - Teams'!$C:$C,MATCH('DATA - Fixture'!H36,'DATA - Teams'!$B:$B,0))</f>
        <v>JMERC</v>
      </c>
      <c r="J36" s="6">
        <v>1</v>
      </c>
      <c r="K36" s="6">
        <v>0</v>
      </c>
      <c r="L36" s="6">
        <v>0</v>
      </c>
      <c r="M36">
        <v>1675</v>
      </c>
      <c r="N36">
        <v>1554</v>
      </c>
      <c r="O36">
        <f t="shared" si="0"/>
        <v>121</v>
      </c>
      <c r="P36">
        <f>IF(N36&gt;0,COUNTIF($F$1:F36,F36),0)</f>
        <v>5</v>
      </c>
      <c r="Q36">
        <f t="shared" si="1"/>
        <v>1</v>
      </c>
      <c r="R36">
        <f t="shared" si="2"/>
        <v>0</v>
      </c>
      <c r="S36">
        <f t="shared" si="3"/>
        <v>0</v>
      </c>
      <c r="U36" t="str">
        <f>TEXT(SUMIFS($Q$1:Q36,$C$1:C36,C36,$D$1:D36,"&lt;="&amp;D36,$F$1:F36,F36),"00")&amp;"-"&amp;TEXT(SUMIFS($S$1:S36,$C$1:C36,C36,$D$1:D36,"&lt;="&amp;D36,$F$1:F36,F36),"00")</f>
        <v>05-00</v>
      </c>
      <c r="V36">
        <f t="shared" si="4"/>
        <v>1</v>
      </c>
    </row>
    <row r="37" spans="3:22" x14ac:dyDescent="0.2">
      <c r="C37" s="6">
        <v>2016</v>
      </c>
      <c r="D37" s="6">
        <v>5</v>
      </c>
      <c r="E37" s="6">
        <v>2</v>
      </c>
      <c r="F37" t="s">
        <v>473</v>
      </c>
      <c r="G37" t="str">
        <f>INDEX('DATA - Teams'!$C:$C,MATCH('DATA - Fixture'!F37,'DATA - Teams'!$B:$B,0))</f>
        <v>JMERC</v>
      </c>
      <c r="H37" t="s">
        <v>472</v>
      </c>
      <c r="I37" t="str">
        <f>INDEX('DATA - Teams'!$C:$C,MATCH('DATA - Fixture'!H37,'DATA - Teams'!$B:$B,0))</f>
        <v>KAPPAZ</v>
      </c>
      <c r="J37" s="6">
        <v>0</v>
      </c>
      <c r="K37" s="6">
        <v>0</v>
      </c>
      <c r="L37" s="6">
        <v>0</v>
      </c>
      <c r="M37">
        <v>1554</v>
      </c>
      <c r="N37">
        <v>1675</v>
      </c>
      <c r="O37">
        <f t="shared" si="0"/>
        <v>-121</v>
      </c>
      <c r="P37">
        <f>IF(N37&gt;0,COUNTIF($F$1:F37,F37),0)</f>
        <v>5</v>
      </c>
      <c r="Q37">
        <f t="shared" si="1"/>
        <v>0</v>
      </c>
      <c r="R37">
        <f t="shared" si="2"/>
        <v>0</v>
      </c>
      <c r="S37">
        <f t="shared" si="3"/>
        <v>1</v>
      </c>
      <c r="U37" t="str">
        <f>TEXT(SUMIFS($Q$1:Q37,$C$1:C37,C37,$D$1:D37,"&lt;="&amp;D37,$F$1:F37,F37),"00")&amp;"-"&amp;TEXT(SUMIFS($S$1:S37,$C$1:C37,C37,$D$1:D37,"&lt;="&amp;D37,$F$1:F37,F37),"00")</f>
        <v>02-03</v>
      </c>
      <c r="V37">
        <f t="shared" si="4"/>
        <v>0</v>
      </c>
    </row>
    <row r="38" spans="3:22" x14ac:dyDescent="0.2">
      <c r="C38" s="6">
        <v>2016</v>
      </c>
      <c r="D38" s="6">
        <v>5</v>
      </c>
      <c r="E38" s="6">
        <v>3</v>
      </c>
      <c r="F38" t="s">
        <v>469</v>
      </c>
      <c r="G38" t="str">
        <f>INDEX('DATA - Teams'!$C:$C,MATCH('DATA - Fixture'!F38,'DATA - Teams'!$B:$B,0))</f>
        <v>PMAC</v>
      </c>
      <c r="H38" t="s">
        <v>476</v>
      </c>
      <c r="I38" t="str">
        <f>INDEX('DATA - Teams'!$C:$C,MATCH('DATA - Fixture'!H38,'DATA - Teams'!$B:$B,0))</f>
        <v>RICHO</v>
      </c>
      <c r="J38" s="6">
        <v>1</v>
      </c>
      <c r="K38" s="6">
        <v>0</v>
      </c>
      <c r="L38" s="6">
        <v>0</v>
      </c>
      <c r="M38">
        <v>1685</v>
      </c>
      <c r="N38">
        <v>1550</v>
      </c>
      <c r="O38">
        <f t="shared" si="0"/>
        <v>135</v>
      </c>
      <c r="P38">
        <f>IF(N38&gt;0,COUNTIF($F$1:F38,F38),0)</f>
        <v>5</v>
      </c>
      <c r="Q38">
        <f t="shared" si="1"/>
        <v>1</v>
      </c>
      <c r="R38">
        <f t="shared" si="2"/>
        <v>0</v>
      </c>
      <c r="S38">
        <f t="shared" si="3"/>
        <v>0</v>
      </c>
      <c r="U38" t="str">
        <f>TEXT(SUMIFS($Q$1:Q38,$C$1:C38,C38,$D$1:D38,"&lt;="&amp;D38,$F$1:F38,F38),"00")&amp;"-"&amp;TEXT(SUMIFS($S$1:S38,$C$1:C38,C38,$D$1:D38,"&lt;="&amp;D38,$F$1:F38,F38),"00")</f>
        <v>02-03</v>
      </c>
      <c r="V38">
        <f t="shared" si="4"/>
        <v>0</v>
      </c>
    </row>
    <row r="39" spans="3:22" x14ac:dyDescent="0.2">
      <c r="C39" s="6">
        <v>2016</v>
      </c>
      <c r="D39" s="6">
        <v>5</v>
      </c>
      <c r="E39" s="6">
        <v>3</v>
      </c>
      <c r="F39" t="s">
        <v>476</v>
      </c>
      <c r="G39" t="str">
        <f>INDEX('DATA - Teams'!$C:$C,MATCH('DATA - Fixture'!F39,'DATA - Teams'!$B:$B,0))</f>
        <v>RICHO</v>
      </c>
      <c r="H39" t="s">
        <v>469</v>
      </c>
      <c r="I39" t="str">
        <f>INDEX('DATA - Teams'!$C:$C,MATCH('DATA - Fixture'!H39,'DATA - Teams'!$B:$B,0))</f>
        <v>PMAC</v>
      </c>
      <c r="J39" s="6">
        <v>0</v>
      </c>
      <c r="K39" s="6">
        <v>0</v>
      </c>
      <c r="L39" s="6">
        <v>0</v>
      </c>
      <c r="M39">
        <v>1550</v>
      </c>
      <c r="N39">
        <v>1685</v>
      </c>
      <c r="O39">
        <f t="shared" si="0"/>
        <v>-135</v>
      </c>
      <c r="P39">
        <f>IF(N39&gt;0,COUNTIF($F$1:F39,F39),0)</f>
        <v>5</v>
      </c>
      <c r="Q39">
        <f t="shared" si="1"/>
        <v>0</v>
      </c>
      <c r="R39">
        <f t="shared" si="2"/>
        <v>0</v>
      </c>
      <c r="S39">
        <f t="shared" si="3"/>
        <v>1</v>
      </c>
      <c r="U39" t="str">
        <f>TEXT(SUMIFS($Q$1:Q39,$C$1:C39,C39,$D$1:D39,"&lt;="&amp;D39,$F$1:F39,F39),"00")&amp;"-"&amp;TEXT(SUMIFS($S$1:S39,$C$1:C39,C39,$D$1:D39,"&lt;="&amp;D39,$F$1:F39,F39),"00")</f>
        <v>01-04</v>
      </c>
      <c r="V39">
        <f t="shared" si="4"/>
        <v>0</v>
      </c>
    </row>
    <row r="40" spans="3:22" x14ac:dyDescent="0.2">
      <c r="C40" s="6">
        <v>2016</v>
      </c>
      <c r="D40" s="6">
        <v>5</v>
      </c>
      <c r="E40" s="6">
        <v>4</v>
      </c>
      <c r="F40" t="s">
        <v>474</v>
      </c>
      <c r="G40" t="str">
        <f>INDEX('DATA - Teams'!$C:$C,MATCH('DATA - Fixture'!F40,'DATA - Teams'!$B:$B,0))</f>
        <v>GARTER</v>
      </c>
      <c r="H40" t="s">
        <v>475</v>
      </c>
      <c r="I40" t="str">
        <f>INDEX('DATA - Teams'!$C:$C,MATCH('DATA - Fixture'!H40,'DATA - Teams'!$B:$B,0))</f>
        <v>CHIEF</v>
      </c>
      <c r="J40" s="6">
        <v>1</v>
      </c>
      <c r="K40" s="6">
        <v>0</v>
      </c>
      <c r="L40" s="6">
        <v>0</v>
      </c>
      <c r="M40">
        <v>1565</v>
      </c>
      <c r="N40">
        <v>1610</v>
      </c>
      <c r="O40">
        <f t="shared" si="0"/>
        <v>-45</v>
      </c>
      <c r="P40">
        <f>IF(N40&gt;0,COUNTIF($F$1:F40,F40),0)</f>
        <v>5</v>
      </c>
      <c r="Q40">
        <f t="shared" si="1"/>
        <v>0</v>
      </c>
      <c r="R40">
        <f t="shared" si="2"/>
        <v>0</v>
      </c>
      <c r="S40">
        <f t="shared" si="3"/>
        <v>1</v>
      </c>
      <c r="U40" t="str">
        <f>TEXT(SUMIFS($Q$1:Q40,$C$1:C40,C40,$D$1:D40,"&lt;="&amp;D40,$F$1:F40,F40),"00")&amp;"-"&amp;TEXT(SUMIFS($S$1:S40,$C$1:C40,C40,$D$1:D40,"&lt;="&amp;D40,$F$1:F40,F40),"00")</f>
        <v>02-03</v>
      </c>
      <c r="V40">
        <f t="shared" si="4"/>
        <v>0</v>
      </c>
    </row>
    <row r="41" spans="3:22" x14ac:dyDescent="0.2">
      <c r="C41" s="6">
        <v>2016</v>
      </c>
      <c r="D41" s="6">
        <v>5</v>
      </c>
      <c r="E41" s="6">
        <v>4</v>
      </c>
      <c r="F41" t="s">
        <v>475</v>
      </c>
      <c r="G41" t="str">
        <f>INDEX('DATA - Teams'!$C:$C,MATCH('DATA - Fixture'!F41,'DATA - Teams'!$B:$B,0))</f>
        <v>CHIEF</v>
      </c>
      <c r="H41" t="s">
        <v>474</v>
      </c>
      <c r="I41" t="str">
        <f>INDEX('DATA - Teams'!$C:$C,MATCH('DATA - Fixture'!H41,'DATA - Teams'!$B:$B,0))</f>
        <v>GARTER</v>
      </c>
      <c r="J41" s="6">
        <v>0</v>
      </c>
      <c r="K41" s="6">
        <v>0</v>
      </c>
      <c r="L41" s="6">
        <v>0</v>
      </c>
      <c r="M41">
        <v>1610</v>
      </c>
      <c r="N41">
        <v>1565</v>
      </c>
      <c r="O41">
        <f t="shared" si="0"/>
        <v>45</v>
      </c>
      <c r="P41">
        <f>IF(N41&gt;0,COUNTIF($F$1:F41,F41),0)</f>
        <v>5</v>
      </c>
      <c r="Q41">
        <f t="shared" si="1"/>
        <v>1</v>
      </c>
      <c r="R41">
        <f t="shared" si="2"/>
        <v>0</v>
      </c>
      <c r="S41">
        <f t="shared" si="3"/>
        <v>0</v>
      </c>
      <c r="U41" t="str">
        <f>TEXT(SUMIFS($Q$1:Q41,$C$1:C41,C41,$D$1:D41,"&lt;="&amp;D41,$F$1:F41,F41),"00")&amp;"-"&amp;TEXT(SUMIFS($S$1:S41,$C$1:C41,C41,$D$1:D41,"&lt;="&amp;D41,$F$1:F41,F41),"00")</f>
        <v>03-02</v>
      </c>
      <c r="V41">
        <f t="shared" si="4"/>
        <v>1</v>
      </c>
    </row>
    <row r="42" spans="3:22" x14ac:dyDescent="0.2">
      <c r="C42" s="6">
        <v>2016</v>
      </c>
      <c r="D42" s="6">
        <v>6</v>
      </c>
      <c r="E42" s="6">
        <v>1</v>
      </c>
      <c r="F42" t="s">
        <v>470</v>
      </c>
      <c r="G42" t="str">
        <f>INDEX('DATA - Teams'!$C:$C,MATCH('DATA - Fixture'!F42,'DATA - Teams'!$B:$B,0))</f>
        <v>MELONS</v>
      </c>
      <c r="H42" t="s">
        <v>475</v>
      </c>
      <c r="I42" t="str">
        <f>INDEX('DATA - Teams'!$C:$C,MATCH('DATA - Fixture'!H42,'DATA - Teams'!$B:$B,0))</f>
        <v>CHIEF</v>
      </c>
      <c r="J42" s="6">
        <v>1</v>
      </c>
      <c r="K42" s="6">
        <v>0</v>
      </c>
      <c r="L42" s="6">
        <v>0</v>
      </c>
      <c r="M42">
        <v>1582</v>
      </c>
      <c r="N42">
        <v>1667</v>
      </c>
      <c r="O42">
        <f t="shared" si="0"/>
        <v>-85</v>
      </c>
      <c r="P42">
        <f>IF(N42&gt;0,COUNTIF($F$1:F42,F42),0)</f>
        <v>6</v>
      </c>
      <c r="Q42">
        <f t="shared" si="1"/>
        <v>0</v>
      </c>
      <c r="R42">
        <f t="shared" si="2"/>
        <v>0</v>
      </c>
      <c r="S42">
        <f t="shared" si="3"/>
        <v>1</v>
      </c>
      <c r="U42" t="str">
        <f>TEXT(SUMIFS($Q$1:Q42,$C$1:C42,C42,$D$1:D42,"&lt;="&amp;D42,$F$1:F42,F42),"00")&amp;"-"&amp;TEXT(SUMIFS($S$1:S42,$C$1:C42,C42,$D$1:D42,"&lt;="&amp;D42,$F$1:F42,F42),"00")</f>
        <v>03-03</v>
      </c>
      <c r="V42">
        <f t="shared" si="4"/>
        <v>1</v>
      </c>
    </row>
    <row r="43" spans="3:22" x14ac:dyDescent="0.2">
      <c r="C43" s="6">
        <v>2016</v>
      </c>
      <c r="D43" s="6">
        <v>6</v>
      </c>
      <c r="E43" s="6">
        <v>1</v>
      </c>
      <c r="F43" t="s">
        <v>475</v>
      </c>
      <c r="G43" t="str">
        <f>INDEX('DATA - Teams'!$C:$C,MATCH('DATA - Fixture'!F43,'DATA - Teams'!$B:$B,0))</f>
        <v>CHIEF</v>
      </c>
      <c r="H43" t="s">
        <v>470</v>
      </c>
      <c r="I43" t="str">
        <f>INDEX('DATA - Teams'!$C:$C,MATCH('DATA - Fixture'!H43,'DATA - Teams'!$B:$B,0))</f>
        <v>MELONS</v>
      </c>
      <c r="J43" s="6">
        <v>0</v>
      </c>
      <c r="K43" s="6">
        <v>0</v>
      </c>
      <c r="L43" s="6">
        <v>0</v>
      </c>
      <c r="M43">
        <v>1667</v>
      </c>
      <c r="N43">
        <v>1582</v>
      </c>
      <c r="O43">
        <f t="shared" si="0"/>
        <v>85</v>
      </c>
      <c r="P43">
        <f>IF(N43&gt;0,COUNTIF($F$1:F43,F43),0)</f>
        <v>6</v>
      </c>
      <c r="Q43">
        <f t="shared" si="1"/>
        <v>1</v>
      </c>
      <c r="R43">
        <f t="shared" si="2"/>
        <v>0</v>
      </c>
      <c r="S43">
        <f t="shared" si="3"/>
        <v>0</v>
      </c>
      <c r="U43" t="str">
        <f>TEXT(SUMIFS($Q$1:Q43,$C$1:C43,C43,$D$1:D43,"&lt;="&amp;D43,$F$1:F43,F43),"00")&amp;"-"&amp;TEXT(SUMIFS($S$1:S43,$C$1:C43,C43,$D$1:D43,"&lt;="&amp;D43,$F$1:F43,F43),"00")</f>
        <v>04-02</v>
      </c>
      <c r="V43">
        <f t="shared" si="4"/>
        <v>1</v>
      </c>
    </row>
    <row r="44" spans="3:22" x14ac:dyDescent="0.2">
      <c r="C44" s="6">
        <v>2016</v>
      </c>
      <c r="D44" s="6">
        <v>6</v>
      </c>
      <c r="E44" s="6">
        <v>2</v>
      </c>
      <c r="F44" t="s">
        <v>472</v>
      </c>
      <c r="G44" t="str">
        <f>INDEX('DATA - Teams'!$C:$C,MATCH('DATA - Fixture'!F44,'DATA - Teams'!$B:$B,0))</f>
        <v>KAPPAZ</v>
      </c>
      <c r="H44" t="s">
        <v>476</v>
      </c>
      <c r="I44" t="str">
        <f>INDEX('DATA - Teams'!$C:$C,MATCH('DATA - Fixture'!H44,'DATA - Teams'!$B:$B,0))</f>
        <v>RICHO</v>
      </c>
      <c r="J44" s="6">
        <v>1</v>
      </c>
      <c r="K44" s="6">
        <v>0</v>
      </c>
      <c r="L44" s="6">
        <v>0</v>
      </c>
      <c r="M44">
        <v>1661</v>
      </c>
      <c r="N44">
        <v>1692</v>
      </c>
      <c r="O44">
        <f t="shared" si="0"/>
        <v>-31</v>
      </c>
      <c r="P44">
        <f>IF(N44&gt;0,COUNTIF($F$1:F44,F44),0)</f>
        <v>6</v>
      </c>
      <c r="Q44">
        <f t="shared" si="1"/>
        <v>0</v>
      </c>
      <c r="R44">
        <f t="shared" si="2"/>
        <v>0</v>
      </c>
      <c r="S44">
        <f t="shared" si="3"/>
        <v>1</v>
      </c>
      <c r="U44" t="str">
        <f>TEXT(SUMIFS($Q$1:Q44,$C$1:C44,C44,$D$1:D44,"&lt;="&amp;D44,$F$1:F44,F44),"00")&amp;"-"&amp;TEXT(SUMIFS($S$1:S44,$C$1:C44,C44,$D$1:D44,"&lt;="&amp;D44,$F$1:F44,F44),"00")</f>
        <v>05-01</v>
      </c>
      <c r="V44">
        <f t="shared" si="4"/>
        <v>1</v>
      </c>
    </row>
    <row r="45" spans="3:22" x14ac:dyDescent="0.2">
      <c r="C45" s="6">
        <v>2016</v>
      </c>
      <c r="D45" s="6">
        <v>6</v>
      </c>
      <c r="E45" s="6">
        <v>2</v>
      </c>
      <c r="F45" t="s">
        <v>476</v>
      </c>
      <c r="G45" t="str">
        <f>INDEX('DATA - Teams'!$C:$C,MATCH('DATA - Fixture'!F45,'DATA - Teams'!$B:$B,0))</f>
        <v>RICHO</v>
      </c>
      <c r="H45" t="s">
        <v>472</v>
      </c>
      <c r="I45" t="str">
        <f>INDEX('DATA - Teams'!$C:$C,MATCH('DATA - Fixture'!H45,'DATA - Teams'!$B:$B,0))</f>
        <v>KAPPAZ</v>
      </c>
      <c r="J45" s="6">
        <v>0</v>
      </c>
      <c r="K45" s="6">
        <v>0</v>
      </c>
      <c r="L45" s="6">
        <v>0</v>
      </c>
      <c r="M45">
        <v>1692</v>
      </c>
      <c r="N45">
        <v>1661</v>
      </c>
      <c r="O45">
        <f t="shared" si="0"/>
        <v>31</v>
      </c>
      <c r="P45">
        <f>IF(N45&gt;0,COUNTIF($F$1:F45,F45),0)</f>
        <v>6</v>
      </c>
      <c r="Q45">
        <f t="shared" si="1"/>
        <v>1</v>
      </c>
      <c r="R45">
        <f t="shared" si="2"/>
        <v>0</v>
      </c>
      <c r="S45">
        <f t="shared" si="3"/>
        <v>0</v>
      </c>
      <c r="U45" t="str">
        <f>TEXT(SUMIFS($Q$1:Q45,$C$1:C45,C45,$D$1:D45,"&lt;="&amp;D45,$F$1:F45,F45),"00")&amp;"-"&amp;TEXT(SUMIFS($S$1:S45,$C$1:C45,C45,$D$1:D45,"&lt;="&amp;D45,$F$1:F45,F45),"00")</f>
        <v>02-04</v>
      </c>
      <c r="V45">
        <f t="shared" si="4"/>
        <v>0</v>
      </c>
    </row>
    <row r="46" spans="3:22" x14ac:dyDescent="0.2">
      <c r="C46" s="6">
        <v>2016</v>
      </c>
      <c r="D46" s="6">
        <v>6</v>
      </c>
      <c r="E46" s="6">
        <v>3</v>
      </c>
      <c r="F46" t="s">
        <v>471</v>
      </c>
      <c r="G46" t="str">
        <f>INDEX('DATA - Teams'!$C:$C,MATCH('DATA - Fixture'!F46,'DATA - Teams'!$B:$B,0))</f>
        <v>LESTER</v>
      </c>
      <c r="H46" t="s">
        <v>473</v>
      </c>
      <c r="I46" t="str">
        <f>INDEX('DATA - Teams'!$C:$C,MATCH('DATA - Fixture'!H46,'DATA - Teams'!$B:$B,0))</f>
        <v>JMERC</v>
      </c>
      <c r="J46" s="6">
        <v>1</v>
      </c>
      <c r="K46" s="6">
        <v>0</v>
      </c>
      <c r="L46" s="6">
        <v>0</v>
      </c>
      <c r="M46">
        <v>1643</v>
      </c>
      <c r="N46">
        <v>1515</v>
      </c>
      <c r="O46">
        <f t="shared" si="0"/>
        <v>128</v>
      </c>
      <c r="P46">
        <f>IF(N46&gt;0,COUNTIF($F$1:F46,F46),0)</f>
        <v>6</v>
      </c>
      <c r="Q46">
        <f t="shared" si="1"/>
        <v>1</v>
      </c>
      <c r="R46">
        <f t="shared" si="2"/>
        <v>0</v>
      </c>
      <c r="S46">
        <f t="shared" si="3"/>
        <v>0</v>
      </c>
      <c r="U46" t="str">
        <f>TEXT(SUMIFS($Q$1:Q46,$C$1:C46,C46,$D$1:D46,"&lt;="&amp;D46,$F$1:F46,F46),"00")&amp;"-"&amp;TEXT(SUMIFS($S$1:S46,$C$1:C46,C46,$D$1:D46,"&lt;="&amp;D46,$F$1:F46,F46),"00")</f>
        <v>03-03</v>
      </c>
      <c r="V46">
        <f t="shared" si="4"/>
        <v>1</v>
      </c>
    </row>
    <row r="47" spans="3:22" x14ac:dyDescent="0.2">
      <c r="C47" s="6">
        <v>2016</v>
      </c>
      <c r="D47" s="6">
        <v>6</v>
      </c>
      <c r="E47" s="6">
        <v>3</v>
      </c>
      <c r="F47" t="s">
        <v>473</v>
      </c>
      <c r="G47" t="str">
        <f>INDEX('DATA - Teams'!$C:$C,MATCH('DATA - Fixture'!F47,'DATA - Teams'!$B:$B,0))</f>
        <v>JMERC</v>
      </c>
      <c r="H47" t="s">
        <v>471</v>
      </c>
      <c r="I47" t="str">
        <f>INDEX('DATA - Teams'!$C:$C,MATCH('DATA - Fixture'!H47,'DATA - Teams'!$B:$B,0))</f>
        <v>LESTER</v>
      </c>
      <c r="J47" s="6">
        <v>0</v>
      </c>
      <c r="K47" s="6">
        <v>0</v>
      </c>
      <c r="L47" s="6">
        <v>0</v>
      </c>
      <c r="M47">
        <v>1515</v>
      </c>
      <c r="N47">
        <v>1643</v>
      </c>
      <c r="O47">
        <f t="shared" si="0"/>
        <v>-128</v>
      </c>
      <c r="P47">
        <f>IF(N47&gt;0,COUNTIF($F$1:F47,F47),0)</f>
        <v>6</v>
      </c>
      <c r="Q47">
        <f t="shared" si="1"/>
        <v>0</v>
      </c>
      <c r="R47">
        <f t="shared" si="2"/>
        <v>0</v>
      </c>
      <c r="S47">
        <f t="shared" si="3"/>
        <v>1</v>
      </c>
      <c r="U47" t="str">
        <f>TEXT(SUMIFS($Q$1:Q47,$C$1:C47,C47,$D$1:D47,"&lt;="&amp;D47,$F$1:F47,F47),"00")&amp;"-"&amp;TEXT(SUMIFS($S$1:S47,$C$1:C47,C47,$D$1:D47,"&lt;="&amp;D47,$F$1:F47,F47),"00")</f>
        <v>02-04</v>
      </c>
      <c r="V47">
        <f t="shared" si="4"/>
        <v>0</v>
      </c>
    </row>
    <row r="48" spans="3:22" x14ac:dyDescent="0.2">
      <c r="C48" s="6">
        <v>2016</v>
      </c>
      <c r="D48" s="6">
        <v>6</v>
      </c>
      <c r="E48" s="6">
        <v>4</v>
      </c>
      <c r="F48" t="s">
        <v>469</v>
      </c>
      <c r="G48" t="str">
        <f>INDEX('DATA - Teams'!$C:$C,MATCH('DATA - Fixture'!F48,'DATA - Teams'!$B:$B,0))</f>
        <v>PMAC</v>
      </c>
      <c r="H48" t="s">
        <v>474</v>
      </c>
      <c r="I48" t="str">
        <f>INDEX('DATA - Teams'!$C:$C,MATCH('DATA - Fixture'!H48,'DATA - Teams'!$B:$B,0))</f>
        <v>GARTER</v>
      </c>
      <c r="J48" s="6">
        <v>1</v>
      </c>
      <c r="K48" s="6">
        <v>0</v>
      </c>
      <c r="L48" s="6">
        <v>0</v>
      </c>
      <c r="M48">
        <v>1614</v>
      </c>
      <c r="N48">
        <v>1600</v>
      </c>
      <c r="O48">
        <f t="shared" si="0"/>
        <v>14</v>
      </c>
      <c r="P48">
        <f>IF(N48&gt;0,COUNTIF($F$1:F48,F48),0)</f>
        <v>6</v>
      </c>
      <c r="Q48">
        <f t="shared" si="1"/>
        <v>1</v>
      </c>
      <c r="R48">
        <f t="shared" si="2"/>
        <v>0</v>
      </c>
      <c r="S48">
        <f t="shared" si="3"/>
        <v>0</v>
      </c>
      <c r="U48" t="str">
        <f>TEXT(SUMIFS($Q$1:Q48,$C$1:C48,C48,$D$1:D48,"&lt;="&amp;D48,$F$1:F48,F48),"00")&amp;"-"&amp;TEXT(SUMIFS($S$1:S48,$C$1:C48,C48,$D$1:D48,"&lt;="&amp;D48,$F$1:F48,F48),"00")</f>
        <v>03-03</v>
      </c>
      <c r="V48">
        <f t="shared" si="4"/>
        <v>0</v>
      </c>
    </row>
    <row r="49" spans="3:22" x14ac:dyDescent="0.2">
      <c r="C49" s="6">
        <v>2016</v>
      </c>
      <c r="D49" s="6">
        <v>6</v>
      </c>
      <c r="E49" s="6">
        <v>4</v>
      </c>
      <c r="F49" t="s">
        <v>474</v>
      </c>
      <c r="G49" t="str">
        <f>INDEX('DATA - Teams'!$C:$C,MATCH('DATA - Fixture'!F49,'DATA - Teams'!$B:$B,0))</f>
        <v>GARTER</v>
      </c>
      <c r="H49" t="s">
        <v>469</v>
      </c>
      <c r="I49" t="str">
        <f>INDEX('DATA - Teams'!$C:$C,MATCH('DATA - Fixture'!H49,'DATA - Teams'!$B:$B,0))</f>
        <v>PMAC</v>
      </c>
      <c r="J49" s="6">
        <v>0</v>
      </c>
      <c r="K49" s="6">
        <v>0</v>
      </c>
      <c r="L49" s="6">
        <v>0</v>
      </c>
      <c r="M49">
        <v>1600</v>
      </c>
      <c r="N49">
        <v>1614</v>
      </c>
      <c r="O49">
        <f t="shared" si="0"/>
        <v>-14</v>
      </c>
      <c r="P49">
        <f>IF(N49&gt;0,COUNTIF($F$1:F49,F49),0)</f>
        <v>6</v>
      </c>
      <c r="Q49">
        <f t="shared" si="1"/>
        <v>0</v>
      </c>
      <c r="R49">
        <f t="shared" si="2"/>
        <v>0</v>
      </c>
      <c r="S49">
        <f t="shared" si="3"/>
        <v>1</v>
      </c>
      <c r="U49" t="str">
        <f>TEXT(SUMIFS($Q$1:Q49,$C$1:C49,C49,$D$1:D49,"&lt;="&amp;D49,$F$1:F49,F49),"00")&amp;"-"&amp;TEXT(SUMIFS($S$1:S49,$C$1:C49,C49,$D$1:D49,"&lt;="&amp;D49,$F$1:F49,F49),"00")</f>
        <v>02-04</v>
      </c>
      <c r="V49">
        <f t="shared" si="4"/>
        <v>0</v>
      </c>
    </row>
    <row r="50" spans="3:22" x14ac:dyDescent="0.2">
      <c r="C50" s="6">
        <v>2016</v>
      </c>
      <c r="D50" s="6">
        <v>7</v>
      </c>
      <c r="E50" s="6">
        <v>1</v>
      </c>
      <c r="F50" t="s">
        <v>470</v>
      </c>
      <c r="G50" t="str">
        <f>INDEX('DATA - Teams'!$C:$C,MATCH('DATA - Fixture'!F50,'DATA - Teams'!$B:$B,0))</f>
        <v>MELONS</v>
      </c>
      <c r="H50" t="s">
        <v>474</v>
      </c>
      <c r="I50" t="str">
        <f>INDEX('DATA - Teams'!$C:$C,MATCH('DATA - Fixture'!H50,'DATA - Teams'!$B:$B,0))</f>
        <v>GARTER</v>
      </c>
      <c r="J50" s="6">
        <v>1</v>
      </c>
      <c r="K50" s="6">
        <v>0</v>
      </c>
      <c r="L50" s="6">
        <v>0</v>
      </c>
      <c r="M50">
        <v>1675</v>
      </c>
      <c r="N50">
        <v>1674</v>
      </c>
      <c r="O50">
        <f t="shared" si="0"/>
        <v>1</v>
      </c>
      <c r="P50">
        <f>IF(N50&gt;0,COUNTIF($F$1:F50,F50),0)</f>
        <v>7</v>
      </c>
      <c r="Q50">
        <f t="shared" si="1"/>
        <v>1</v>
      </c>
      <c r="R50">
        <f t="shared" si="2"/>
        <v>0</v>
      </c>
      <c r="S50">
        <f t="shared" si="3"/>
        <v>0</v>
      </c>
      <c r="U50" t="str">
        <f>TEXT(SUMIFS($Q$1:Q50,$C$1:C50,C50,$D$1:D50,"&lt;="&amp;D50,$F$1:F50,F50),"00")&amp;"-"&amp;TEXT(SUMIFS($S$1:S50,$C$1:C50,C50,$D$1:D50,"&lt;="&amp;D50,$F$1:F50,F50),"00")</f>
        <v>04-03</v>
      </c>
      <c r="V50">
        <f t="shared" si="4"/>
        <v>1</v>
      </c>
    </row>
    <row r="51" spans="3:22" x14ac:dyDescent="0.2">
      <c r="C51" s="6">
        <v>2016</v>
      </c>
      <c r="D51" s="6">
        <v>7</v>
      </c>
      <c r="E51" s="6">
        <v>1</v>
      </c>
      <c r="F51" t="s">
        <v>474</v>
      </c>
      <c r="G51" t="str">
        <f>INDEX('DATA - Teams'!$C:$C,MATCH('DATA - Fixture'!F51,'DATA - Teams'!$B:$B,0))</f>
        <v>GARTER</v>
      </c>
      <c r="H51" t="s">
        <v>470</v>
      </c>
      <c r="I51" t="str">
        <f>INDEX('DATA - Teams'!$C:$C,MATCH('DATA - Fixture'!H51,'DATA - Teams'!$B:$B,0))</f>
        <v>MELONS</v>
      </c>
      <c r="J51" s="6">
        <v>0</v>
      </c>
      <c r="K51" s="6">
        <v>0</v>
      </c>
      <c r="L51" s="6">
        <v>0</v>
      </c>
      <c r="M51">
        <v>1674</v>
      </c>
      <c r="N51">
        <v>1675</v>
      </c>
      <c r="O51">
        <f t="shared" si="0"/>
        <v>-1</v>
      </c>
      <c r="P51">
        <f>IF(N51&gt;0,COUNTIF($F$1:F51,F51),0)</f>
        <v>7</v>
      </c>
      <c r="Q51">
        <f t="shared" si="1"/>
        <v>0</v>
      </c>
      <c r="R51">
        <f t="shared" si="2"/>
        <v>0</v>
      </c>
      <c r="S51">
        <f t="shared" si="3"/>
        <v>1</v>
      </c>
      <c r="U51" t="str">
        <f>TEXT(SUMIFS($Q$1:Q51,$C$1:C51,C51,$D$1:D51,"&lt;="&amp;D51,$F$1:F51,F51),"00")&amp;"-"&amp;TEXT(SUMIFS($S$1:S51,$C$1:C51,C51,$D$1:D51,"&lt;="&amp;D51,$F$1:F51,F51),"00")</f>
        <v>02-05</v>
      </c>
      <c r="V51">
        <f t="shared" si="4"/>
        <v>0</v>
      </c>
    </row>
    <row r="52" spans="3:22" x14ac:dyDescent="0.2">
      <c r="C52" s="6">
        <v>2016</v>
      </c>
      <c r="D52" s="6">
        <v>7</v>
      </c>
      <c r="E52" s="6">
        <v>2</v>
      </c>
      <c r="F52" t="s">
        <v>473</v>
      </c>
      <c r="G52" t="str">
        <f>INDEX('DATA - Teams'!$C:$C,MATCH('DATA - Fixture'!F52,'DATA - Teams'!$B:$B,0))</f>
        <v>JMERC</v>
      </c>
      <c r="H52" t="s">
        <v>475</v>
      </c>
      <c r="I52" t="str">
        <f>INDEX('DATA - Teams'!$C:$C,MATCH('DATA - Fixture'!H52,'DATA - Teams'!$B:$B,0))</f>
        <v>CHIEF</v>
      </c>
      <c r="J52" s="6">
        <v>1</v>
      </c>
      <c r="K52" s="6">
        <v>0</v>
      </c>
      <c r="L52" s="6">
        <v>0</v>
      </c>
      <c r="M52">
        <v>1207</v>
      </c>
      <c r="N52">
        <v>1790</v>
      </c>
      <c r="O52">
        <f t="shared" si="0"/>
        <v>-583</v>
      </c>
      <c r="P52">
        <f>IF(N52&gt;0,COUNTIF($F$1:F52,F52),0)</f>
        <v>7</v>
      </c>
      <c r="Q52">
        <f t="shared" si="1"/>
        <v>0</v>
      </c>
      <c r="R52">
        <f t="shared" si="2"/>
        <v>0</v>
      </c>
      <c r="S52">
        <f t="shared" si="3"/>
        <v>1</v>
      </c>
      <c r="U52" t="str">
        <f>TEXT(SUMIFS($Q$1:Q52,$C$1:C52,C52,$D$1:D52,"&lt;="&amp;D52,$F$1:F52,F52),"00")&amp;"-"&amp;TEXT(SUMIFS($S$1:S52,$C$1:C52,C52,$D$1:D52,"&lt;="&amp;D52,$F$1:F52,F52),"00")</f>
        <v>02-05</v>
      </c>
      <c r="V52">
        <f t="shared" si="4"/>
        <v>0</v>
      </c>
    </row>
    <row r="53" spans="3:22" x14ac:dyDescent="0.2">
      <c r="C53" s="6">
        <v>2016</v>
      </c>
      <c r="D53" s="6">
        <v>7</v>
      </c>
      <c r="E53" s="6">
        <v>2</v>
      </c>
      <c r="F53" t="s">
        <v>475</v>
      </c>
      <c r="G53" t="str">
        <f>INDEX('DATA - Teams'!$C:$C,MATCH('DATA - Fixture'!F53,'DATA - Teams'!$B:$B,0))</f>
        <v>CHIEF</v>
      </c>
      <c r="H53" t="s">
        <v>473</v>
      </c>
      <c r="I53" t="str">
        <f>INDEX('DATA - Teams'!$C:$C,MATCH('DATA - Fixture'!H53,'DATA - Teams'!$B:$B,0))</f>
        <v>JMERC</v>
      </c>
      <c r="J53" s="6">
        <v>0</v>
      </c>
      <c r="K53" s="6">
        <v>0</v>
      </c>
      <c r="L53" s="6">
        <v>0</v>
      </c>
      <c r="M53">
        <v>1790</v>
      </c>
      <c r="N53">
        <v>1207</v>
      </c>
      <c r="O53">
        <f t="shared" si="0"/>
        <v>583</v>
      </c>
      <c r="P53">
        <f>IF(N53&gt;0,COUNTIF($F$1:F53,F53),0)</f>
        <v>7</v>
      </c>
      <c r="Q53">
        <f t="shared" si="1"/>
        <v>1</v>
      </c>
      <c r="R53">
        <f t="shared" si="2"/>
        <v>0</v>
      </c>
      <c r="S53">
        <f t="shared" si="3"/>
        <v>0</v>
      </c>
      <c r="U53" t="str">
        <f>TEXT(SUMIFS($Q$1:Q53,$C$1:C53,C53,$D$1:D53,"&lt;="&amp;D53,$F$1:F53,F53),"00")&amp;"-"&amp;TEXT(SUMIFS($S$1:S53,$C$1:C53,C53,$D$1:D53,"&lt;="&amp;D53,$F$1:F53,F53),"00")</f>
        <v>05-02</v>
      </c>
      <c r="V53">
        <f t="shared" si="4"/>
        <v>1</v>
      </c>
    </row>
    <row r="54" spans="3:22" x14ac:dyDescent="0.2">
      <c r="C54" s="6">
        <v>2016</v>
      </c>
      <c r="D54" s="6">
        <v>7</v>
      </c>
      <c r="E54" s="6">
        <v>3</v>
      </c>
      <c r="F54" t="s">
        <v>471</v>
      </c>
      <c r="G54" t="str">
        <f>INDEX('DATA - Teams'!$C:$C,MATCH('DATA - Fixture'!F54,'DATA - Teams'!$B:$B,0))</f>
        <v>LESTER</v>
      </c>
      <c r="H54" t="s">
        <v>476</v>
      </c>
      <c r="I54" t="str">
        <f>INDEX('DATA - Teams'!$C:$C,MATCH('DATA - Fixture'!H54,'DATA - Teams'!$B:$B,0))</f>
        <v>RICHO</v>
      </c>
      <c r="J54" s="6">
        <v>1</v>
      </c>
      <c r="K54" s="6">
        <v>0</v>
      </c>
      <c r="L54" s="6">
        <v>0</v>
      </c>
      <c r="M54">
        <v>1524</v>
      </c>
      <c r="N54">
        <v>1549</v>
      </c>
      <c r="O54">
        <f t="shared" si="0"/>
        <v>-25</v>
      </c>
      <c r="P54">
        <f>IF(N54&gt;0,COUNTIF($F$1:F54,F54),0)</f>
        <v>7</v>
      </c>
      <c r="Q54">
        <f t="shared" si="1"/>
        <v>0</v>
      </c>
      <c r="R54">
        <f t="shared" si="2"/>
        <v>0</v>
      </c>
      <c r="S54">
        <f t="shared" si="3"/>
        <v>1</v>
      </c>
      <c r="U54" t="str">
        <f>TEXT(SUMIFS($Q$1:Q54,$C$1:C54,C54,$D$1:D54,"&lt;="&amp;D54,$F$1:F54,F54),"00")&amp;"-"&amp;TEXT(SUMIFS($S$1:S54,$C$1:C54,C54,$D$1:D54,"&lt;="&amp;D54,$F$1:F54,F54),"00")</f>
        <v>03-04</v>
      </c>
      <c r="V54">
        <f t="shared" si="4"/>
        <v>1</v>
      </c>
    </row>
    <row r="55" spans="3:22" x14ac:dyDescent="0.2">
      <c r="C55" s="6">
        <v>2016</v>
      </c>
      <c r="D55" s="6">
        <v>7</v>
      </c>
      <c r="E55" s="6">
        <v>3</v>
      </c>
      <c r="F55" t="s">
        <v>476</v>
      </c>
      <c r="G55" t="str">
        <f>INDEX('DATA - Teams'!$C:$C,MATCH('DATA - Fixture'!F55,'DATA - Teams'!$B:$B,0))</f>
        <v>RICHO</v>
      </c>
      <c r="H55" t="s">
        <v>471</v>
      </c>
      <c r="I55" t="str">
        <f>INDEX('DATA - Teams'!$C:$C,MATCH('DATA - Fixture'!H55,'DATA - Teams'!$B:$B,0))</f>
        <v>LESTER</v>
      </c>
      <c r="J55" s="6">
        <v>0</v>
      </c>
      <c r="K55" s="6">
        <v>0</v>
      </c>
      <c r="L55" s="6">
        <v>0</v>
      </c>
      <c r="M55">
        <v>1549</v>
      </c>
      <c r="N55">
        <v>1524</v>
      </c>
      <c r="O55">
        <f t="shared" si="0"/>
        <v>25</v>
      </c>
      <c r="P55">
        <f>IF(N55&gt;0,COUNTIF($F$1:F55,F55),0)</f>
        <v>7</v>
      </c>
      <c r="Q55">
        <f t="shared" si="1"/>
        <v>1</v>
      </c>
      <c r="R55">
        <f t="shared" si="2"/>
        <v>0</v>
      </c>
      <c r="S55">
        <f t="shared" si="3"/>
        <v>0</v>
      </c>
      <c r="U55" t="str">
        <f>TEXT(SUMIFS($Q$1:Q55,$C$1:C55,C55,$D$1:D55,"&lt;="&amp;D55,$F$1:F55,F55),"00")&amp;"-"&amp;TEXT(SUMIFS($S$1:S55,$C$1:C55,C55,$D$1:D55,"&lt;="&amp;D55,$F$1:F55,F55),"00")</f>
        <v>03-04</v>
      </c>
      <c r="V55">
        <f t="shared" si="4"/>
        <v>0</v>
      </c>
    </row>
    <row r="56" spans="3:22" x14ac:dyDescent="0.2">
      <c r="C56" s="6">
        <v>2016</v>
      </c>
      <c r="D56" s="6">
        <v>7</v>
      </c>
      <c r="E56" s="6">
        <v>4</v>
      </c>
      <c r="F56" t="s">
        <v>469</v>
      </c>
      <c r="G56" t="str">
        <f>INDEX('DATA - Teams'!$C:$C,MATCH('DATA - Fixture'!F56,'DATA - Teams'!$B:$B,0))</f>
        <v>PMAC</v>
      </c>
      <c r="H56" t="s">
        <v>472</v>
      </c>
      <c r="I56" t="str">
        <f>INDEX('DATA - Teams'!$C:$C,MATCH('DATA - Fixture'!H56,'DATA - Teams'!$B:$B,0))</f>
        <v>KAPPAZ</v>
      </c>
      <c r="J56" s="6">
        <v>1</v>
      </c>
      <c r="K56" s="6">
        <v>0</v>
      </c>
      <c r="L56" s="6">
        <v>0</v>
      </c>
      <c r="M56">
        <v>1624</v>
      </c>
      <c r="N56">
        <v>1477</v>
      </c>
      <c r="O56">
        <f t="shared" si="0"/>
        <v>147</v>
      </c>
      <c r="P56">
        <f>IF(N56&gt;0,COUNTIF($F$1:F56,F56),0)</f>
        <v>7</v>
      </c>
      <c r="Q56">
        <f t="shared" si="1"/>
        <v>1</v>
      </c>
      <c r="R56">
        <f t="shared" si="2"/>
        <v>0</v>
      </c>
      <c r="S56">
        <f t="shared" si="3"/>
        <v>0</v>
      </c>
      <c r="U56" t="str">
        <f>TEXT(SUMIFS($Q$1:Q56,$C$1:C56,C56,$D$1:D56,"&lt;="&amp;D56,$F$1:F56,F56),"00")&amp;"-"&amp;TEXT(SUMIFS($S$1:S56,$C$1:C56,C56,$D$1:D56,"&lt;="&amp;D56,$F$1:F56,F56),"00")</f>
        <v>04-03</v>
      </c>
      <c r="V56">
        <f t="shared" si="4"/>
        <v>0</v>
      </c>
    </row>
    <row r="57" spans="3:22" x14ac:dyDescent="0.2">
      <c r="C57" s="6">
        <v>2016</v>
      </c>
      <c r="D57" s="6">
        <v>7</v>
      </c>
      <c r="E57" s="6">
        <v>4</v>
      </c>
      <c r="F57" t="s">
        <v>472</v>
      </c>
      <c r="G57" t="str">
        <f>INDEX('DATA - Teams'!$C:$C,MATCH('DATA - Fixture'!F57,'DATA - Teams'!$B:$B,0))</f>
        <v>KAPPAZ</v>
      </c>
      <c r="H57" t="s">
        <v>469</v>
      </c>
      <c r="I57" t="str">
        <f>INDEX('DATA - Teams'!$C:$C,MATCH('DATA - Fixture'!H57,'DATA - Teams'!$B:$B,0))</f>
        <v>PMAC</v>
      </c>
      <c r="J57" s="6">
        <v>0</v>
      </c>
      <c r="K57" s="6">
        <v>0</v>
      </c>
      <c r="L57" s="6">
        <v>0</v>
      </c>
      <c r="M57">
        <v>1477</v>
      </c>
      <c r="N57">
        <v>1624</v>
      </c>
      <c r="O57">
        <f t="shared" si="0"/>
        <v>-147</v>
      </c>
      <c r="P57">
        <f>IF(N57&gt;0,COUNTIF($F$1:F57,F57),0)</f>
        <v>7</v>
      </c>
      <c r="Q57">
        <f t="shared" si="1"/>
        <v>0</v>
      </c>
      <c r="R57">
        <f t="shared" si="2"/>
        <v>0</v>
      </c>
      <c r="S57">
        <f t="shared" si="3"/>
        <v>1</v>
      </c>
      <c r="U57" t="str">
        <f>TEXT(SUMIFS($Q$1:Q57,$C$1:C57,C57,$D$1:D57,"&lt;="&amp;D57,$F$1:F57,F57),"00")&amp;"-"&amp;TEXT(SUMIFS($S$1:S57,$C$1:C57,C57,$D$1:D57,"&lt;="&amp;D57,$F$1:F57,F57),"00")</f>
        <v>05-02</v>
      </c>
      <c r="V57">
        <f t="shared" si="4"/>
        <v>1</v>
      </c>
    </row>
    <row r="58" spans="3:22" x14ac:dyDescent="0.2">
      <c r="C58" s="6">
        <v>2016</v>
      </c>
      <c r="D58" s="6">
        <v>8</v>
      </c>
      <c r="E58" s="6">
        <v>1</v>
      </c>
      <c r="F58" t="s">
        <v>473</v>
      </c>
      <c r="G58" t="str">
        <f>INDEX('DATA - Teams'!$C:$C,MATCH('DATA - Fixture'!F58,'DATA - Teams'!$B:$B,0))</f>
        <v>JMERC</v>
      </c>
      <c r="H58" t="s">
        <v>474</v>
      </c>
      <c r="I58" t="str">
        <f>INDEX('DATA - Teams'!$C:$C,MATCH('DATA - Fixture'!H58,'DATA - Teams'!$B:$B,0))</f>
        <v>GARTER</v>
      </c>
      <c r="J58" s="6">
        <v>1</v>
      </c>
      <c r="K58" s="6">
        <v>0</v>
      </c>
      <c r="L58" s="6">
        <v>0</v>
      </c>
      <c r="M58">
        <v>1525</v>
      </c>
      <c r="N58">
        <v>1663</v>
      </c>
      <c r="O58">
        <f t="shared" si="0"/>
        <v>-138</v>
      </c>
      <c r="P58">
        <f>IF(N58&gt;0,COUNTIF($F$1:F58,F58),0)</f>
        <v>8</v>
      </c>
      <c r="Q58">
        <f t="shared" si="1"/>
        <v>0</v>
      </c>
      <c r="R58">
        <f t="shared" si="2"/>
        <v>0</v>
      </c>
      <c r="S58">
        <f t="shared" si="3"/>
        <v>1</v>
      </c>
      <c r="U58" t="str">
        <f>TEXT(SUMIFS($Q$1:Q58,$C$1:C58,C58,$D$1:D58,"&lt;="&amp;D58,$F$1:F58,F58),"00")&amp;"-"&amp;TEXT(SUMIFS($S$1:S58,$C$1:C58,C58,$D$1:D58,"&lt;="&amp;D58,$F$1:F58,F58),"00")</f>
        <v>02-06</v>
      </c>
      <c r="V58">
        <f t="shared" si="4"/>
        <v>0</v>
      </c>
    </row>
    <row r="59" spans="3:22" x14ac:dyDescent="0.2">
      <c r="C59" s="6">
        <v>2016</v>
      </c>
      <c r="D59" s="6">
        <v>8</v>
      </c>
      <c r="E59" s="6">
        <v>1</v>
      </c>
      <c r="F59" t="s">
        <v>474</v>
      </c>
      <c r="G59" t="str">
        <f>INDEX('DATA - Teams'!$C:$C,MATCH('DATA - Fixture'!F59,'DATA - Teams'!$B:$B,0))</f>
        <v>GARTER</v>
      </c>
      <c r="H59" t="s">
        <v>473</v>
      </c>
      <c r="I59" t="str">
        <f>INDEX('DATA - Teams'!$C:$C,MATCH('DATA - Fixture'!H59,'DATA - Teams'!$B:$B,0))</f>
        <v>JMERC</v>
      </c>
      <c r="J59" s="6">
        <v>0</v>
      </c>
      <c r="K59" s="6">
        <v>0</v>
      </c>
      <c r="L59" s="6">
        <v>0</v>
      </c>
      <c r="M59">
        <v>1663</v>
      </c>
      <c r="N59">
        <v>1525</v>
      </c>
      <c r="O59">
        <f t="shared" si="0"/>
        <v>138</v>
      </c>
      <c r="P59">
        <f>IF(N59&gt;0,COUNTIF($F$1:F59,F59),0)</f>
        <v>8</v>
      </c>
      <c r="Q59">
        <f t="shared" si="1"/>
        <v>1</v>
      </c>
      <c r="R59">
        <f t="shared" si="2"/>
        <v>0</v>
      </c>
      <c r="S59">
        <f t="shared" si="3"/>
        <v>0</v>
      </c>
      <c r="U59" t="str">
        <f>TEXT(SUMIFS($Q$1:Q59,$C$1:C59,C59,$D$1:D59,"&lt;="&amp;D59,$F$1:F59,F59),"00")&amp;"-"&amp;TEXT(SUMIFS($S$1:S59,$C$1:C59,C59,$D$1:D59,"&lt;="&amp;D59,$F$1:F59,F59),"00")</f>
        <v>03-05</v>
      </c>
      <c r="V59">
        <f t="shared" si="4"/>
        <v>0</v>
      </c>
    </row>
    <row r="60" spans="3:22" x14ac:dyDescent="0.2">
      <c r="C60" s="6">
        <v>2016</v>
      </c>
      <c r="D60" s="6">
        <v>8</v>
      </c>
      <c r="E60" s="6">
        <v>2</v>
      </c>
      <c r="F60" t="s">
        <v>475</v>
      </c>
      <c r="G60" t="str">
        <f>INDEX('DATA - Teams'!$C:$C,MATCH('DATA - Fixture'!F60,'DATA - Teams'!$B:$B,0))</f>
        <v>CHIEF</v>
      </c>
      <c r="H60" t="s">
        <v>476</v>
      </c>
      <c r="I60" t="str">
        <f>INDEX('DATA - Teams'!$C:$C,MATCH('DATA - Fixture'!H60,'DATA - Teams'!$B:$B,0))</f>
        <v>RICHO</v>
      </c>
      <c r="J60" s="6">
        <v>1</v>
      </c>
      <c r="K60" s="6">
        <v>0</v>
      </c>
      <c r="L60" s="6">
        <v>0</v>
      </c>
      <c r="M60">
        <v>1427</v>
      </c>
      <c r="N60">
        <v>1797</v>
      </c>
      <c r="O60">
        <f t="shared" si="0"/>
        <v>-370</v>
      </c>
      <c r="P60">
        <f>IF(N60&gt;0,COUNTIF($F$1:F60,F60),0)</f>
        <v>8</v>
      </c>
      <c r="Q60">
        <f t="shared" si="1"/>
        <v>0</v>
      </c>
      <c r="R60">
        <f t="shared" si="2"/>
        <v>0</v>
      </c>
      <c r="S60">
        <f t="shared" si="3"/>
        <v>1</v>
      </c>
      <c r="U60" t="str">
        <f>TEXT(SUMIFS($Q$1:Q60,$C$1:C60,C60,$D$1:D60,"&lt;="&amp;D60,$F$1:F60,F60),"00")&amp;"-"&amp;TEXT(SUMIFS($S$1:S60,$C$1:C60,C60,$D$1:D60,"&lt;="&amp;D60,$F$1:F60,F60),"00")</f>
        <v>05-03</v>
      </c>
      <c r="V60">
        <f t="shared" si="4"/>
        <v>1</v>
      </c>
    </row>
    <row r="61" spans="3:22" x14ac:dyDescent="0.2">
      <c r="C61" s="6">
        <v>2016</v>
      </c>
      <c r="D61" s="6">
        <v>8</v>
      </c>
      <c r="E61" s="6">
        <v>2</v>
      </c>
      <c r="F61" t="s">
        <v>476</v>
      </c>
      <c r="G61" t="str">
        <f>INDEX('DATA - Teams'!$C:$C,MATCH('DATA - Fixture'!F61,'DATA - Teams'!$B:$B,0))</f>
        <v>RICHO</v>
      </c>
      <c r="H61" t="s">
        <v>475</v>
      </c>
      <c r="I61" t="str">
        <f>INDEX('DATA - Teams'!$C:$C,MATCH('DATA - Fixture'!H61,'DATA - Teams'!$B:$B,0))</f>
        <v>CHIEF</v>
      </c>
      <c r="J61" s="6">
        <v>0</v>
      </c>
      <c r="K61" s="6">
        <v>0</v>
      </c>
      <c r="L61" s="6">
        <v>0</v>
      </c>
      <c r="M61">
        <v>1797</v>
      </c>
      <c r="N61">
        <v>1427</v>
      </c>
      <c r="O61">
        <f t="shared" si="0"/>
        <v>370</v>
      </c>
      <c r="P61">
        <f>IF(N61&gt;0,COUNTIF($F$1:F61,F61),0)</f>
        <v>8</v>
      </c>
      <c r="Q61">
        <f t="shared" si="1"/>
        <v>1</v>
      </c>
      <c r="R61">
        <f t="shared" si="2"/>
        <v>0</v>
      </c>
      <c r="S61">
        <f t="shared" si="3"/>
        <v>0</v>
      </c>
      <c r="U61" t="str">
        <f>TEXT(SUMIFS($Q$1:Q61,$C$1:C61,C61,$D$1:D61,"&lt;="&amp;D61,$F$1:F61,F61),"00")&amp;"-"&amp;TEXT(SUMIFS($S$1:S61,$C$1:C61,C61,$D$1:D61,"&lt;="&amp;D61,$F$1:F61,F61),"00")</f>
        <v>04-04</v>
      </c>
      <c r="V61">
        <f t="shared" si="4"/>
        <v>0</v>
      </c>
    </row>
    <row r="62" spans="3:22" x14ac:dyDescent="0.2">
      <c r="C62" s="6">
        <v>2016</v>
      </c>
      <c r="D62" s="6">
        <v>8</v>
      </c>
      <c r="E62" s="6">
        <v>3</v>
      </c>
      <c r="F62" t="s">
        <v>471</v>
      </c>
      <c r="G62" t="str">
        <f>INDEX('DATA - Teams'!$C:$C,MATCH('DATA - Fixture'!F62,'DATA - Teams'!$B:$B,0))</f>
        <v>LESTER</v>
      </c>
      <c r="H62" t="s">
        <v>472</v>
      </c>
      <c r="I62" t="str">
        <f>INDEX('DATA - Teams'!$C:$C,MATCH('DATA - Fixture'!H62,'DATA - Teams'!$B:$B,0))</f>
        <v>KAPPAZ</v>
      </c>
      <c r="J62" s="6">
        <v>1</v>
      </c>
      <c r="K62" s="6">
        <v>0</v>
      </c>
      <c r="L62" s="6">
        <v>0</v>
      </c>
      <c r="M62">
        <v>1699</v>
      </c>
      <c r="N62">
        <v>1579</v>
      </c>
      <c r="O62">
        <f t="shared" si="0"/>
        <v>120</v>
      </c>
      <c r="P62">
        <f>IF(N62&gt;0,COUNTIF($F$1:F62,F62),0)</f>
        <v>8</v>
      </c>
      <c r="Q62">
        <f t="shared" si="1"/>
        <v>1</v>
      </c>
      <c r="R62">
        <f t="shared" si="2"/>
        <v>0</v>
      </c>
      <c r="S62">
        <f t="shared" si="3"/>
        <v>0</v>
      </c>
      <c r="U62" t="str">
        <f>TEXT(SUMIFS($Q$1:Q62,$C$1:C62,C62,$D$1:D62,"&lt;="&amp;D62,$F$1:F62,F62),"00")&amp;"-"&amp;TEXT(SUMIFS($S$1:S62,$C$1:C62,C62,$D$1:D62,"&lt;="&amp;D62,$F$1:F62,F62),"00")</f>
        <v>04-04</v>
      </c>
      <c r="V62">
        <f t="shared" si="4"/>
        <v>1</v>
      </c>
    </row>
    <row r="63" spans="3:22" x14ac:dyDescent="0.2">
      <c r="C63" s="6">
        <v>2016</v>
      </c>
      <c r="D63" s="6">
        <v>8</v>
      </c>
      <c r="E63" s="6">
        <v>3</v>
      </c>
      <c r="F63" t="s">
        <v>472</v>
      </c>
      <c r="G63" t="str">
        <f>INDEX('DATA - Teams'!$C:$C,MATCH('DATA - Fixture'!F63,'DATA - Teams'!$B:$B,0))</f>
        <v>KAPPAZ</v>
      </c>
      <c r="H63" t="s">
        <v>471</v>
      </c>
      <c r="I63" t="str">
        <f>INDEX('DATA - Teams'!$C:$C,MATCH('DATA - Fixture'!H63,'DATA - Teams'!$B:$B,0))</f>
        <v>LESTER</v>
      </c>
      <c r="J63" s="6">
        <v>0</v>
      </c>
      <c r="K63" s="6">
        <v>0</v>
      </c>
      <c r="L63" s="6">
        <v>0</v>
      </c>
      <c r="M63">
        <v>1579</v>
      </c>
      <c r="N63">
        <v>1699</v>
      </c>
      <c r="O63">
        <f t="shared" si="0"/>
        <v>-120</v>
      </c>
      <c r="P63">
        <f>IF(N63&gt;0,COUNTIF($F$1:F63,F63),0)</f>
        <v>8</v>
      </c>
      <c r="Q63">
        <f t="shared" si="1"/>
        <v>0</v>
      </c>
      <c r="R63">
        <f t="shared" si="2"/>
        <v>0</v>
      </c>
      <c r="S63">
        <f t="shared" si="3"/>
        <v>1</v>
      </c>
      <c r="U63" t="str">
        <f>TEXT(SUMIFS($Q$1:Q63,$C$1:C63,C63,$D$1:D63,"&lt;="&amp;D63,$F$1:F63,F63),"00")&amp;"-"&amp;TEXT(SUMIFS($S$1:S63,$C$1:C63,C63,$D$1:D63,"&lt;="&amp;D63,$F$1:F63,F63),"00")</f>
        <v>05-03</v>
      </c>
      <c r="V63">
        <f t="shared" si="4"/>
        <v>1</v>
      </c>
    </row>
    <row r="64" spans="3:22" x14ac:dyDescent="0.2">
      <c r="C64" s="6">
        <v>2016</v>
      </c>
      <c r="D64" s="6">
        <v>8</v>
      </c>
      <c r="E64" s="6">
        <v>4</v>
      </c>
      <c r="F64" t="s">
        <v>469</v>
      </c>
      <c r="G64" t="str">
        <f>INDEX('DATA - Teams'!$C:$C,MATCH('DATA - Fixture'!F64,'DATA - Teams'!$B:$B,0))</f>
        <v>PMAC</v>
      </c>
      <c r="H64" t="s">
        <v>470</v>
      </c>
      <c r="I64" t="str">
        <f>INDEX('DATA - Teams'!$C:$C,MATCH('DATA - Fixture'!H64,'DATA - Teams'!$B:$B,0))</f>
        <v>MELONS</v>
      </c>
      <c r="J64" s="6">
        <v>1</v>
      </c>
      <c r="K64" s="6">
        <v>0</v>
      </c>
      <c r="L64" s="6">
        <v>0</v>
      </c>
      <c r="M64">
        <v>1807</v>
      </c>
      <c r="N64">
        <v>1546</v>
      </c>
      <c r="O64">
        <f t="shared" si="0"/>
        <v>261</v>
      </c>
      <c r="P64">
        <f>IF(N64&gt;0,COUNTIF($F$1:F64,F64),0)</f>
        <v>8</v>
      </c>
      <c r="Q64">
        <f t="shared" si="1"/>
        <v>1</v>
      </c>
      <c r="R64">
        <f t="shared" si="2"/>
        <v>0</v>
      </c>
      <c r="S64">
        <f t="shared" si="3"/>
        <v>0</v>
      </c>
      <c r="U64" t="str">
        <f>TEXT(SUMIFS($Q$1:Q64,$C$1:C64,C64,$D$1:D64,"&lt;="&amp;D64,$F$1:F64,F64),"00")&amp;"-"&amp;TEXT(SUMIFS($S$1:S64,$C$1:C64,C64,$D$1:D64,"&lt;="&amp;D64,$F$1:F64,F64),"00")</f>
        <v>05-03</v>
      </c>
      <c r="V64">
        <f t="shared" si="4"/>
        <v>0</v>
      </c>
    </row>
    <row r="65" spans="3:22" x14ac:dyDescent="0.2">
      <c r="C65" s="6">
        <v>2016</v>
      </c>
      <c r="D65" s="6">
        <v>8</v>
      </c>
      <c r="E65" s="6">
        <v>4</v>
      </c>
      <c r="F65" t="s">
        <v>470</v>
      </c>
      <c r="G65" t="str">
        <f>INDEX('DATA - Teams'!$C:$C,MATCH('DATA - Fixture'!F65,'DATA - Teams'!$B:$B,0))</f>
        <v>MELONS</v>
      </c>
      <c r="H65" t="s">
        <v>469</v>
      </c>
      <c r="I65" t="str">
        <f>INDEX('DATA - Teams'!$C:$C,MATCH('DATA - Fixture'!H65,'DATA - Teams'!$B:$B,0))</f>
        <v>PMAC</v>
      </c>
      <c r="J65" s="6">
        <v>0</v>
      </c>
      <c r="K65" s="6">
        <v>0</v>
      </c>
      <c r="L65" s="6">
        <v>0</v>
      </c>
      <c r="M65">
        <v>1546</v>
      </c>
      <c r="N65">
        <v>1807</v>
      </c>
      <c r="O65">
        <f t="shared" si="0"/>
        <v>-261</v>
      </c>
      <c r="P65">
        <f>IF(N65&gt;0,COUNTIF($F$1:F65,F65),0)</f>
        <v>8</v>
      </c>
      <c r="Q65">
        <f t="shared" si="1"/>
        <v>0</v>
      </c>
      <c r="R65">
        <f t="shared" si="2"/>
        <v>0</v>
      </c>
      <c r="S65">
        <f t="shared" si="3"/>
        <v>1</v>
      </c>
      <c r="U65" t="str">
        <f>TEXT(SUMIFS($Q$1:Q65,$C$1:C65,C65,$D$1:D65,"&lt;="&amp;D65,$F$1:F65,F65),"00")&amp;"-"&amp;TEXT(SUMIFS($S$1:S65,$C$1:C65,C65,$D$1:D65,"&lt;="&amp;D65,$F$1:F65,F65),"00")</f>
        <v>04-04</v>
      </c>
      <c r="V65">
        <f t="shared" si="4"/>
        <v>1</v>
      </c>
    </row>
    <row r="66" spans="3:22" x14ac:dyDescent="0.2">
      <c r="C66" s="6">
        <v>2016</v>
      </c>
      <c r="D66" s="6">
        <v>9</v>
      </c>
      <c r="E66" s="6">
        <v>1</v>
      </c>
      <c r="F66" t="s">
        <v>473</v>
      </c>
      <c r="G66" t="str">
        <f>INDEX('DATA - Teams'!$C:$C,MATCH('DATA - Fixture'!F66,'DATA - Teams'!$B:$B,0))</f>
        <v>JMERC</v>
      </c>
      <c r="H66" t="s">
        <v>470</v>
      </c>
      <c r="I66" t="str">
        <f>INDEX('DATA - Teams'!$C:$C,MATCH('DATA - Fixture'!H66,'DATA - Teams'!$B:$B,0))</f>
        <v>MELONS</v>
      </c>
      <c r="J66" s="6">
        <v>1</v>
      </c>
      <c r="K66" s="6">
        <v>0</v>
      </c>
      <c r="L66" s="6">
        <v>0</v>
      </c>
      <c r="M66">
        <v>1586</v>
      </c>
      <c r="N66">
        <v>1535</v>
      </c>
      <c r="O66">
        <f t="shared" si="0"/>
        <v>51</v>
      </c>
      <c r="P66">
        <f>IF(N66&gt;0,COUNTIF($F$1:F66,F66),0)</f>
        <v>9</v>
      </c>
      <c r="Q66">
        <f t="shared" si="1"/>
        <v>1</v>
      </c>
      <c r="R66">
        <f t="shared" si="2"/>
        <v>0</v>
      </c>
      <c r="S66">
        <f t="shared" si="3"/>
        <v>0</v>
      </c>
      <c r="U66" t="str">
        <f>TEXT(SUMIFS($Q$1:Q66,$C$1:C66,C66,$D$1:D66,"&lt;="&amp;D66,$F$1:F66,F66),"00")&amp;"-"&amp;TEXT(SUMIFS($S$1:S66,$C$1:C66,C66,$D$1:D66,"&lt;="&amp;D66,$F$1:F66,F66),"00")</f>
        <v>03-06</v>
      </c>
      <c r="V66">
        <f t="shared" si="4"/>
        <v>0</v>
      </c>
    </row>
    <row r="67" spans="3:22" x14ac:dyDescent="0.2">
      <c r="C67" s="6">
        <v>2016</v>
      </c>
      <c r="D67" s="6">
        <v>9</v>
      </c>
      <c r="E67" s="6">
        <v>1</v>
      </c>
      <c r="F67" t="s">
        <v>470</v>
      </c>
      <c r="G67" t="str">
        <f>INDEX('DATA - Teams'!$C:$C,MATCH('DATA - Fixture'!F67,'DATA - Teams'!$B:$B,0))</f>
        <v>MELONS</v>
      </c>
      <c r="H67" t="s">
        <v>473</v>
      </c>
      <c r="I67" t="str">
        <f>INDEX('DATA - Teams'!$C:$C,MATCH('DATA - Fixture'!H67,'DATA - Teams'!$B:$B,0))</f>
        <v>JMERC</v>
      </c>
      <c r="J67" s="6">
        <v>0</v>
      </c>
      <c r="K67" s="6">
        <v>0</v>
      </c>
      <c r="L67" s="6">
        <v>0</v>
      </c>
      <c r="M67">
        <v>1535</v>
      </c>
      <c r="N67">
        <v>1586</v>
      </c>
      <c r="O67">
        <f t="shared" ref="O67:O130" si="5">M67-N67</f>
        <v>-51</v>
      </c>
      <c r="P67">
        <f>IF(N67&gt;0,COUNTIF($F$1:F67,F67),0)</f>
        <v>9</v>
      </c>
      <c r="Q67">
        <f t="shared" ref="Q67:Q130" si="6">IF(AND(M67&gt;N67,M67&lt;&gt;0),1,0)</f>
        <v>0</v>
      </c>
      <c r="R67">
        <f t="shared" ref="R67:R130" si="7">IF(AND(M67=N67,M67&lt;&gt;0),1,0)</f>
        <v>0</v>
      </c>
      <c r="S67">
        <f t="shared" ref="S67:S130" si="8">IF(AND(M67&lt;N67,M67&lt;&gt;0),1,0)</f>
        <v>1</v>
      </c>
      <c r="U67" t="str">
        <f>TEXT(SUMIFS($Q$1:Q67,$C$1:C67,C67,$D$1:D67,"&lt;="&amp;D67,$F$1:F67,F67),"00")&amp;"-"&amp;TEXT(SUMIFS($S$1:S67,$C$1:C67,C67,$D$1:D67,"&lt;="&amp;D67,$F$1:F67,F67),"00")</f>
        <v>04-05</v>
      </c>
      <c r="V67">
        <f t="shared" ref="V67:V130" si="9">IF(SUMIFS(L:L,F:F,F67)&gt;0,1,0)</f>
        <v>1</v>
      </c>
    </row>
    <row r="68" spans="3:22" x14ac:dyDescent="0.2">
      <c r="C68" s="6">
        <v>2016</v>
      </c>
      <c r="D68" s="6">
        <v>9</v>
      </c>
      <c r="E68" s="6">
        <v>2</v>
      </c>
      <c r="F68" t="s">
        <v>476</v>
      </c>
      <c r="G68" t="str">
        <f>INDEX('DATA - Teams'!$C:$C,MATCH('DATA - Fixture'!F68,'DATA - Teams'!$B:$B,0))</f>
        <v>RICHO</v>
      </c>
      <c r="H68" t="s">
        <v>474</v>
      </c>
      <c r="I68" t="str">
        <f>INDEX('DATA - Teams'!$C:$C,MATCH('DATA - Fixture'!H68,'DATA - Teams'!$B:$B,0))</f>
        <v>GARTER</v>
      </c>
      <c r="J68" s="6">
        <v>1</v>
      </c>
      <c r="K68" s="6">
        <v>0</v>
      </c>
      <c r="L68" s="6">
        <v>0</v>
      </c>
      <c r="M68">
        <v>1739</v>
      </c>
      <c r="N68">
        <v>1489</v>
      </c>
      <c r="O68">
        <f t="shared" si="5"/>
        <v>250</v>
      </c>
      <c r="P68">
        <f>IF(N68&gt;0,COUNTIF($F$1:F68,F68),0)</f>
        <v>9</v>
      </c>
      <c r="Q68">
        <f t="shared" si="6"/>
        <v>1</v>
      </c>
      <c r="R68">
        <f t="shared" si="7"/>
        <v>0</v>
      </c>
      <c r="S68">
        <f t="shared" si="8"/>
        <v>0</v>
      </c>
      <c r="U68" t="str">
        <f>TEXT(SUMIFS($Q$1:Q68,$C$1:C68,C68,$D$1:D68,"&lt;="&amp;D68,$F$1:F68,F68),"00")&amp;"-"&amp;TEXT(SUMIFS($S$1:S68,$C$1:C68,C68,$D$1:D68,"&lt;="&amp;D68,$F$1:F68,F68),"00")</f>
        <v>05-04</v>
      </c>
      <c r="V68">
        <f t="shared" si="9"/>
        <v>0</v>
      </c>
    </row>
    <row r="69" spans="3:22" x14ac:dyDescent="0.2">
      <c r="C69" s="6">
        <v>2016</v>
      </c>
      <c r="D69" s="6">
        <v>9</v>
      </c>
      <c r="E69" s="6">
        <v>2</v>
      </c>
      <c r="F69" t="s">
        <v>474</v>
      </c>
      <c r="G69" t="str">
        <f>INDEX('DATA - Teams'!$C:$C,MATCH('DATA - Fixture'!F69,'DATA - Teams'!$B:$B,0))</f>
        <v>GARTER</v>
      </c>
      <c r="H69" t="s">
        <v>476</v>
      </c>
      <c r="I69" t="str">
        <f>INDEX('DATA - Teams'!$C:$C,MATCH('DATA - Fixture'!H69,'DATA - Teams'!$B:$B,0))</f>
        <v>RICHO</v>
      </c>
      <c r="J69" s="6">
        <v>0</v>
      </c>
      <c r="K69" s="6">
        <v>0</v>
      </c>
      <c r="L69" s="6">
        <v>0</v>
      </c>
      <c r="M69">
        <v>1489</v>
      </c>
      <c r="N69">
        <v>1739</v>
      </c>
      <c r="O69">
        <f t="shared" si="5"/>
        <v>-250</v>
      </c>
      <c r="P69">
        <f>IF(N69&gt;0,COUNTIF($F$1:F69,F69),0)</f>
        <v>9</v>
      </c>
      <c r="Q69">
        <f t="shared" si="6"/>
        <v>0</v>
      </c>
      <c r="R69">
        <f t="shared" si="7"/>
        <v>0</v>
      </c>
      <c r="S69">
        <f t="shared" si="8"/>
        <v>1</v>
      </c>
      <c r="U69" t="str">
        <f>TEXT(SUMIFS($Q$1:Q69,$C$1:C69,C69,$D$1:D69,"&lt;="&amp;D69,$F$1:F69,F69),"00")&amp;"-"&amp;TEXT(SUMIFS($S$1:S69,$C$1:C69,C69,$D$1:D69,"&lt;="&amp;D69,$F$1:F69,F69),"00")</f>
        <v>03-06</v>
      </c>
      <c r="V69">
        <f t="shared" si="9"/>
        <v>0</v>
      </c>
    </row>
    <row r="70" spans="3:22" x14ac:dyDescent="0.2">
      <c r="C70" s="6">
        <v>2016</v>
      </c>
      <c r="D70" s="6">
        <v>9</v>
      </c>
      <c r="E70" s="6">
        <v>3</v>
      </c>
      <c r="F70" t="s">
        <v>475</v>
      </c>
      <c r="G70" t="str">
        <f>INDEX('DATA - Teams'!$C:$C,MATCH('DATA - Fixture'!F70,'DATA - Teams'!$B:$B,0))</f>
        <v>CHIEF</v>
      </c>
      <c r="H70" t="s">
        <v>472</v>
      </c>
      <c r="I70" t="str">
        <f>INDEX('DATA - Teams'!$C:$C,MATCH('DATA - Fixture'!H70,'DATA - Teams'!$B:$B,0))</f>
        <v>KAPPAZ</v>
      </c>
      <c r="J70" s="6">
        <v>1</v>
      </c>
      <c r="K70" s="6">
        <v>0</v>
      </c>
      <c r="L70" s="6">
        <v>0</v>
      </c>
      <c r="M70">
        <v>1647</v>
      </c>
      <c r="N70">
        <v>1456</v>
      </c>
      <c r="O70">
        <f t="shared" si="5"/>
        <v>191</v>
      </c>
      <c r="P70">
        <f>IF(N70&gt;0,COUNTIF($F$1:F70,F70),0)</f>
        <v>9</v>
      </c>
      <c r="Q70">
        <f t="shared" si="6"/>
        <v>1</v>
      </c>
      <c r="R70">
        <f t="shared" si="7"/>
        <v>0</v>
      </c>
      <c r="S70">
        <f t="shared" si="8"/>
        <v>0</v>
      </c>
      <c r="U70" t="str">
        <f>TEXT(SUMIFS($Q$1:Q70,$C$1:C70,C70,$D$1:D70,"&lt;="&amp;D70,$F$1:F70,F70),"00")&amp;"-"&amp;TEXT(SUMIFS($S$1:S70,$C$1:C70,C70,$D$1:D70,"&lt;="&amp;D70,$F$1:F70,F70),"00")</f>
        <v>06-03</v>
      </c>
      <c r="V70">
        <f t="shared" si="9"/>
        <v>1</v>
      </c>
    </row>
    <row r="71" spans="3:22" x14ac:dyDescent="0.2">
      <c r="C71" s="6">
        <v>2016</v>
      </c>
      <c r="D71" s="6">
        <v>9</v>
      </c>
      <c r="E71" s="6">
        <v>3</v>
      </c>
      <c r="F71" t="s">
        <v>472</v>
      </c>
      <c r="G71" t="str">
        <f>INDEX('DATA - Teams'!$C:$C,MATCH('DATA - Fixture'!F71,'DATA - Teams'!$B:$B,0))</f>
        <v>KAPPAZ</v>
      </c>
      <c r="H71" t="s">
        <v>475</v>
      </c>
      <c r="I71" t="str">
        <f>INDEX('DATA - Teams'!$C:$C,MATCH('DATA - Fixture'!H71,'DATA - Teams'!$B:$B,0))</f>
        <v>CHIEF</v>
      </c>
      <c r="J71" s="6">
        <v>0</v>
      </c>
      <c r="K71" s="6">
        <v>0</v>
      </c>
      <c r="L71" s="6">
        <v>0</v>
      </c>
      <c r="M71">
        <v>1456</v>
      </c>
      <c r="N71">
        <v>1647</v>
      </c>
      <c r="O71">
        <f t="shared" si="5"/>
        <v>-191</v>
      </c>
      <c r="P71">
        <f>IF(N71&gt;0,COUNTIF($F$1:F71,F71),0)</f>
        <v>9</v>
      </c>
      <c r="Q71">
        <f t="shared" si="6"/>
        <v>0</v>
      </c>
      <c r="R71">
        <f t="shared" si="7"/>
        <v>0</v>
      </c>
      <c r="S71">
        <f t="shared" si="8"/>
        <v>1</v>
      </c>
      <c r="U71" t="str">
        <f>TEXT(SUMIFS($Q$1:Q71,$C$1:C71,C71,$D$1:D71,"&lt;="&amp;D71,$F$1:F71,F71),"00")&amp;"-"&amp;TEXT(SUMIFS($S$1:S71,$C$1:C71,C71,$D$1:D71,"&lt;="&amp;D71,$F$1:F71,F71),"00")</f>
        <v>05-04</v>
      </c>
      <c r="V71">
        <f t="shared" si="9"/>
        <v>1</v>
      </c>
    </row>
    <row r="72" spans="3:22" x14ac:dyDescent="0.2">
      <c r="C72" s="6">
        <v>2016</v>
      </c>
      <c r="D72" s="6">
        <v>9</v>
      </c>
      <c r="E72" s="6">
        <v>4</v>
      </c>
      <c r="F72" t="s">
        <v>469</v>
      </c>
      <c r="G72" t="str">
        <f>INDEX('DATA - Teams'!$C:$C,MATCH('DATA - Fixture'!F72,'DATA - Teams'!$B:$B,0))</f>
        <v>PMAC</v>
      </c>
      <c r="H72" t="s">
        <v>471</v>
      </c>
      <c r="I72" t="str">
        <f>INDEX('DATA - Teams'!$C:$C,MATCH('DATA - Fixture'!H72,'DATA - Teams'!$B:$B,0))</f>
        <v>LESTER</v>
      </c>
      <c r="J72" s="6">
        <v>1</v>
      </c>
      <c r="K72" s="6">
        <v>0</v>
      </c>
      <c r="L72" s="6">
        <v>0</v>
      </c>
      <c r="M72">
        <v>1628</v>
      </c>
      <c r="N72">
        <v>1835</v>
      </c>
      <c r="O72">
        <f t="shared" si="5"/>
        <v>-207</v>
      </c>
      <c r="P72">
        <f>IF(N72&gt;0,COUNTIF($F$1:F72,F72),0)</f>
        <v>9</v>
      </c>
      <c r="Q72">
        <f t="shared" si="6"/>
        <v>0</v>
      </c>
      <c r="R72">
        <f t="shared" si="7"/>
        <v>0</v>
      </c>
      <c r="S72">
        <f t="shared" si="8"/>
        <v>1</v>
      </c>
      <c r="U72" t="str">
        <f>TEXT(SUMIFS($Q$1:Q72,$C$1:C72,C72,$D$1:D72,"&lt;="&amp;D72,$F$1:F72,F72),"00")&amp;"-"&amp;TEXT(SUMIFS($S$1:S72,$C$1:C72,C72,$D$1:D72,"&lt;="&amp;D72,$F$1:F72,F72),"00")</f>
        <v>05-04</v>
      </c>
      <c r="V72">
        <f t="shared" si="9"/>
        <v>0</v>
      </c>
    </row>
    <row r="73" spans="3:22" x14ac:dyDescent="0.2">
      <c r="C73" s="6">
        <v>2016</v>
      </c>
      <c r="D73" s="6">
        <v>9</v>
      </c>
      <c r="E73" s="6">
        <v>4</v>
      </c>
      <c r="F73" t="s">
        <v>471</v>
      </c>
      <c r="G73" t="str">
        <f>INDEX('DATA - Teams'!$C:$C,MATCH('DATA - Fixture'!F73,'DATA - Teams'!$B:$B,0))</f>
        <v>LESTER</v>
      </c>
      <c r="H73" t="s">
        <v>469</v>
      </c>
      <c r="I73" t="str">
        <f>INDEX('DATA - Teams'!$C:$C,MATCH('DATA - Fixture'!H73,'DATA - Teams'!$B:$B,0))</f>
        <v>PMAC</v>
      </c>
      <c r="J73" s="6">
        <v>0</v>
      </c>
      <c r="K73" s="6">
        <v>0</v>
      </c>
      <c r="L73" s="6">
        <v>0</v>
      </c>
      <c r="M73">
        <v>1835</v>
      </c>
      <c r="N73">
        <v>1628</v>
      </c>
      <c r="O73">
        <f t="shared" si="5"/>
        <v>207</v>
      </c>
      <c r="P73">
        <f>IF(N73&gt;0,COUNTIF($F$1:F73,F73),0)</f>
        <v>9</v>
      </c>
      <c r="Q73">
        <f t="shared" si="6"/>
        <v>1</v>
      </c>
      <c r="R73">
        <f t="shared" si="7"/>
        <v>0</v>
      </c>
      <c r="S73">
        <f t="shared" si="8"/>
        <v>0</v>
      </c>
      <c r="U73" t="str">
        <f>TEXT(SUMIFS($Q$1:Q73,$C$1:C73,C73,$D$1:D73,"&lt;="&amp;D73,$F$1:F73,F73),"00")&amp;"-"&amp;TEXT(SUMIFS($S$1:S73,$C$1:C73,C73,$D$1:D73,"&lt;="&amp;D73,$F$1:F73,F73),"00")</f>
        <v>05-04</v>
      </c>
      <c r="V73">
        <f t="shared" si="9"/>
        <v>1</v>
      </c>
    </row>
    <row r="74" spans="3:22" x14ac:dyDescent="0.2">
      <c r="C74" s="6">
        <v>2016</v>
      </c>
      <c r="D74" s="6">
        <v>10</v>
      </c>
      <c r="E74" s="6">
        <v>1</v>
      </c>
      <c r="F74" t="s">
        <v>476</v>
      </c>
      <c r="G74" t="str">
        <f>INDEX('DATA - Teams'!$C:$C,MATCH('DATA - Fixture'!F74,'DATA - Teams'!$B:$B,0))</f>
        <v>RICHO</v>
      </c>
      <c r="H74" t="s">
        <v>470</v>
      </c>
      <c r="I74" t="str">
        <f>INDEX('DATA - Teams'!$C:$C,MATCH('DATA - Fixture'!H74,'DATA - Teams'!$B:$B,0))</f>
        <v>MELONS</v>
      </c>
      <c r="J74" s="6">
        <v>1</v>
      </c>
      <c r="K74" s="6">
        <v>0</v>
      </c>
      <c r="L74" s="6">
        <v>0</v>
      </c>
      <c r="M74">
        <v>1655</v>
      </c>
      <c r="N74">
        <v>1327</v>
      </c>
      <c r="O74">
        <f t="shared" si="5"/>
        <v>328</v>
      </c>
      <c r="P74">
        <f>IF(N74&gt;0,COUNTIF($F$1:F74,F74),0)</f>
        <v>10</v>
      </c>
      <c r="Q74">
        <f t="shared" si="6"/>
        <v>1</v>
      </c>
      <c r="R74">
        <f t="shared" si="7"/>
        <v>0</v>
      </c>
      <c r="S74">
        <f t="shared" si="8"/>
        <v>0</v>
      </c>
      <c r="U74" t="str">
        <f>TEXT(SUMIFS($Q$1:Q74,$C$1:C74,C74,$D$1:D74,"&lt;="&amp;D74,$F$1:F74,F74),"00")&amp;"-"&amp;TEXT(SUMIFS($S$1:S74,$C$1:C74,C74,$D$1:D74,"&lt;="&amp;D74,$F$1:F74,F74),"00")</f>
        <v>06-04</v>
      </c>
      <c r="V74">
        <f t="shared" si="9"/>
        <v>0</v>
      </c>
    </row>
    <row r="75" spans="3:22" x14ac:dyDescent="0.2">
      <c r="C75" s="6">
        <v>2016</v>
      </c>
      <c r="D75" s="6">
        <v>10</v>
      </c>
      <c r="E75" s="6">
        <v>1</v>
      </c>
      <c r="F75" t="s">
        <v>470</v>
      </c>
      <c r="G75" t="str">
        <f>INDEX('DATA - Teams'!$C:$C,MATCH('DATA - Fixture'!F75,'DATA - Teams'!$B:$B,0))</f>
        <v>MELONS</v>
      </c>
      <c r="H75" t="s">
        <v>476</v>
      </c>
      <c r="I75" t="str">
        <f>INDEX('DATA - Teams'!$C:$C,MATCH('DATA - Fixture'!H75,'DATA - Teams'!$B:$B,0))</f>
        <v>RICHO</v>
      </c>
      <c r="J75" s="6">
        <v>0</v>
      </c>
      <c r="K75" s="6">
        <v>0</v>
      </c>
      <c r="L75" s="6">
        <v>0</v>
      </c>
      <c r="M75">
        <v>1327</v>
      </c>
      <c r="N75">
        <v>1655</v>
      </c>
      <c r="O75">
        <f t="shared" si="5"/>
        <v>-328</v>
      </c>
      <c r="P75">
        <f>IF(N75&gt;0,COUNTIF($F$1:F75,F75),0)</f>
        <v>10</v>
      </c>
      <c r="Q75">
        <f t="shared" si="6"/>
        <v>0</v>
      </c>
      <c r="R75">
        <f t="shared" si="7"/>
        <v>0</v>
      </c>
      <c r="S75">
        <f t="shared" si="8"/>
        <v>1</v>
      </c>
      <c r="U75" t="str">
        <f>TEXT(SUMIFS($Q$1:Q75,$C$1:C75,C75,$D$1:D75,"&lt;="&amp;D75,$F$1:F75,F75),"00")&amp;"-"&amp;TEXT(SUMIFS($S$1:S75,$C$1:C75,C75,$D$1:D75,"&lt;="&amp;D75,$F$1:F75,F75),"00")</f>
        <v>04-06</v>
      </c>
      <c r="V75">
        <f t="shared" si="9"/>
        <v>1</v>
      </c>
    </row>
    <row r="76" spans="3:22" x14ac:dyDescent="0.2">
      <c r="C76" s="6">
        <v>2016</v>
      </c>
      <c r="D76" s="6">
        <v>10</v>
      </c>
      <c r="E76" s="6">
        <v>2</v>
      </c>
      <c r="F76" t="s">
        <v>475</v>
      </c>
      <c r="G76" t="str">
        <f>INDEX('DATA - Teams'!$C:$C,MATCH('DATA - Fixture'!F76,'DATA - Teams'!$B:$B,0))</f>
        <v>CHIEF</v>
      </c>
      <c r="H76" t="s">
        <v>471</v>
      </c>
      <c r="I76" t="str">
        <f>INDEX('DATA - Teams'!$C:$C,MATCH('DATA - Fixture'!H76,'DATA - Teams'!$B:$B,0))</f>
        <v>LESTER</v>
      </c>
      <c r="J76" s="6">
        <v>1</v>
      </c>
      <c r="K76" s="6">
        <v>0</v>
      </c>
      <c r="L76" s="6">
        <v>0</v>
      </c>
      <c r="M76">
        <v>1802</v>
      </c>
      <c r="N76">
        <v>1436</v>
      </c>
      <c r="O76">
        <f t="shared" si="5"/>
        <v>366</v>
      </c>
      <c r="P76">
        <f>IF(N76&gt;0,COUNTIF($F$1:F76,F76),0)</f>
        <v>10</v>
      </c>
      <c r="Q76">
        <f t="shared" si="6"/>
        <v>1</v>
      </c>
      <c r="R76">
        <f t="shared" si="7"/>
        <v>0</v>
      </c>
      <c r="S76">
        <f t="shared" si="8"/>
        <v>0</v>
      </c>
      <c r="U76" t="str">
        <f>TEXT(SUMIFS($Q$1:Q76,$C$1:C76,C76,$D$1:D76,"&lt;="&amp;D76,$F$1:F76,F76),"00")&amp;"-"&amp;TEXT(SUMIFS($S$1:S76,$C$1:C76,C76,$D$1:D76,"&lt;="&amp;D76,$F$1:F76,F76),"00")</f>
        <v>07-03</v>
      </c>
      <c r="V76">
        <f t="shared" si="9"/>
        <v>1</v>
      </c>
    </row>
    <row r="77" spans="3:22" x14ac:dyDescent="0.2">
      <c r="C77" s="6">
        <v>2016</v>
      </c>
      <c r="D77" s="6">
        <v>10</v>
      </c>
      <c r="E77" s="6">
        <v>2</v>
      </c>
      <c r="F77" t="s">
        <v>471</v>
      </c>
      <c r="G77" t="str">
        <f>INDEX('DATA - Teams'!$C:$C,MATCH('DATA - Fixture'!F77,'DATA - Teams'!$B:$B,0))</f>
        <v>LESTER</v>
      </c>
      <c r="H77" t="s">
        <v>475</v>
      </c>
      <c r="I77" t="str">
        <f>INDEX('DATA - Teams'!$C:$C,MATCH('DATA - Fixture'!H77,'DATA - Teams'!$B:$B,0))</f>
        <v>CHIEF</v>
      </c>
      <c r="J77" s="6">
        <v>0</v>
      </c>
      <c r="K77" s="6">
        <v>0</v>
      </c>
      <c r="L77" s="6">
        <v>0</v>
      </c>
      <c r="M77">
        <v>1436</v>
      </c>
      <c r="N77">
        <v>1802</v>
      </c>
      <c r="O77">
        <f t="shared" si="5"/>
        <v>-366</v>
      </c>
      <c r="P77">
        <f>IF(N77&gt;0,COUNTIF($F$1:F77,F77),0)</f>
        <v>10</v>
      </c>
      <c r="Q77">
        <f t="shared" si="6"/>
        <v>0</v>
      </c>
      <c r="R77">
        <f t="shared" si="7"/>
        <v>0</v>
      </c>
      <c r="S77">
        <f t="shared" si="8"/>
        <v>1</v>
      </c>
      <c r="U77" t="str">
        <f>TEXT(SUMIFS($Q$1:Q77,$C$1:C77,C77,$D$1:D77,"&lt;="&amp;D77,$F$1:F77,F77),"00")&amp;"-"&amp;TEXT(SUMIFS($S$1:S77,$C$1:C77,C77,$D$1:D77,"&lt;="&amp;D77,$F$1:F77,F77),"00")</f>
        <v>05-05</v>
      </c>
      <c r="V77">
        <f t="shared" si="9"/>
        <v>1</v>
      </c>
    </row>
    <row r="78" spans="3:22" x14ac:dyDescent="0.2">
      <c r="C78" s="6">
        <v>2016</v>
      </c>
      <c r="D78" s="6">
        <v>10</v>
      </c>
      <c r="E78" s="6">
        <v>3</v>
      </c>
      <c r="F78" t="s">
        <v>469</v>
      </c>
      <c r="G78" t="str">
        <f>INDEX('DATA - Teams'!$C:$C,MATCH('DATA - Fixture'!F78,'DATA - Teams'!$B:$B,0))</f>
        <v>PMAC</v>
      </c>
      <c r="H78" t="s">
        <v>473</v>
      </c>
      <c r="I78" t="str">
        <f>INDEX('DATA - Teams'!$C:$C,MATCH('DATA - Fixture'!H78,'DATA - Teams'!$B:$B,0))</f>
        <v>JMERC</v>
      </c>
      <c r="J78" s="6">
        <v>1</v>
      </c>
      <c r="K78" s="6">
        <v>0</v>
      </c>
      <c r="L78" s="6">
        <v>0</v>
      </c>
      <c r="M78">
        <v>1684</v>
      </c>
      <c r="N78">
        <v>1566</v>
      </c>
      <c r="O78">
        <f t="shared" si="5"/>
        <v>118</v>
      </c>
      <c r="P78">
        <f>IF(N78&gt;0,COUNTIF($F$1:F78,F78),0)</f>
        <v>10</v>
      </c>
      <c r="Q78">
        <f t="shared" si="6"/>
        <v>1</v>
      </c>
      <c r="R78">
        <f t="shared" si="7"/>
        <v>0</v>
      </c>
      <c r="S78">
        <f t="shared" si="8"/>
        <v>0</v>
      </c>
      <c r="U78" t="str">
        <f>TEXT(SUMIFS($Q$1:Q78,$C$1:C78,C78,$D$1:D78,"&lt;="&amp;D78,$F$1:F78,F78),"00")&amp;"-"&amp;TEXT(SUMIFS($S$1:S78,$C$1:C78,C78,$D$1:D78,"&lt;="&amp;D78,$F$1:F78,F78),"00")</f>
        <v>06-04</v>
      </c>
      <c r="V78">
        <f t="shared" si="9"/>
        <v>0</v>
      </c>
    </row>
    <row r="79" spans="3:22" x14ac:dyDescent="0.2">
      <c r="C79" s="6">
        <v>2016</v>
      </c>
      <c r="D79" s="6">
        <v>10</v>
      </c>
      <c r="E79" s="6">
        <v>3</v>
      </c>
      <c r="F79" t="s">
        <v>473</v>
      </c>
      <c r="G79" t="str">
        <f>INDEX('DATA - Teams'!$C:$C,MATCH('DATA - Fixture'!F79,'DATA - Teams'!$B:$B,0))</f>
        <v>JMERC</v>
      </c>
      <c r="H79" t="s">
        <v>469</v>
      </c>
      <c r="I79" t="str">
        <f>INDEX('DATA - Teams'!$C:$C,MATCH('DATA - Fixture'!H79,'DATA - Teams'!$B:$B,0))</f>
        <v>PMAC</v>
      </c>
      <c r="J79" s="6">
        <v>0</v>
      </c>
      <c r="K79" s="6">
        <v>0</v>
      </c>
      <c r="L79" s="6">
        <v>0</v>
      </c>
      <c r="M79">
        <v>1566</v>
      </c>
      <c r="N79">
        <v>1684</v>
      </c>
      <c r="O79">
        <f t="shared" si="5"/>
        <v>-118</v>
      </c>
      <c r="P79">
        <f>IF(N79&gt;0,COUNTIF($F$1:F79,F79),0)</f>
        <v>10</v>
      </c>
      <c r="Q79">
        <f t="shared" si="6"/>
        <v>0</v>
      </c>
      <c r="R79">
        <f t="shared" si="7"/>
        <v>0</v>
      </c>
      <c r="S79">
        <f t="shared" si="8"/>
        <v>1</v>
      </c>
      <c r="U79" t="str">
        <f>TEXT(SUMIFS($Q$1:Q79,$C$1:C79,C79,$D$1:D79,"&lt;="&amp;D79,$F$1:F79,F79),"00")&amp;"-"&amp;TEXT(SUMIFS($S$1:S79,$C$1:C79,C79,$D$1:D79,"&lt;="&amp;D79,$F$1:F79,F79),"00")</f>
        <v>03-07</v>
      </c>
      <c r="V79">
        <f t="shared" si="9"/>
        <v>0</v>
      </c>
    </row>
    <row r="80" spans="3:22" x14ac:dyDescent="0.2">
      <c r="C80" s="6">
        <v>2016</v>
      </c>
      <c r="D80" s="6">
        <v>10</v>
      </c>
      <c r="E80" s="6">
        <v>4</v>
      </c>
      <c r="F80" t="s">
        <v>474</v>
      </c>
      <c r="G80" t="str">
        <f>INDEX('DATA - Teams'!$C:$C,MATCH('DATA - Fixture'!F80,'DATA - Teams'!$B:$B,0))</f>
        <v>GARTER</v>
      </c>
      <c r="H80" t="s">
        <v>472</v>
      </c>
      <c r="I80" t="str">
        <f>INDEX('DATA - Teams'!$C:$C,MATCH('DATA - Fixture'!H80,'DATA - Teams'!$B:$B,0))</f>
        <v>KAPPAZ</v>
      </c>
      <c r="J80" s="6">
        <v>1</v>
      </c>
      <c r="K80" s="6">
        <v>0</v>
      </c>
      <c r="L80" s="6">
        <v>0</v>
      </c>
      <c r="M80">
        <v>1803</v>
      </c>
      <c r="N80">
        <v>1645</v>
      </c>
      <c r="O80">
        <f t="shared" si="5"/>
        <v>158</v>
      </c>
      <c r="P80">
        <f>IF(N80&gt;0,COUNTIF($F$1:F80,F80),0)</f>
        <v>10</v>
      </c>
      <c r="Q80">
        <f t="shared" si="6"/>
        <v>1</v>
      </c>
      <c r="R80">
        <f t="shared" si="7"/>
        <v>0</v>
      </c>
      <c r="S80">
        <f t="shared" si="8"/>
        <v>0</v>
      </c>
      <c r="U80" t="str">
        <f>TEXT(SUMIFS($Q$1:Q80,$C$1:C80,C80,$D$1:D80,"&lt;="&amp;D80,$F$1:F80,F80),"00")&amp;"-"&amp;TEXT(SUMIFS($S$1:S80,$C$1:C80,C80,$D$1:D80,"&lt;="&amp;D80,$F$1:F80,F80),"00")</f>
        <v>04-06</v>
      </c>
      <c r="V80">
        <f t="shared" si="9"/>
        <v>0</v>
      </c>
    </row>
    <row r="81" spans="3:22" x14ac:dyDescent="0.2">
      <c r="C81" s="6">
        <v>2016</v>
      </c>
      <c r="D81" s="6">
        <v>10</v>
      </c>
      <c r="E81" s="6">
        <v>4</v>
      </c>
      <c r="F81" t="s">
        <v>472</v>
      </c>
      <c r="G81" t="str">
        <f>INDEX('DATA - Teams'!$C:$C,MATCH('DATA - Fixture'!F81,'DATA - Teams'!$B:$B,0))</f>
        <v>KAPPAZ</v>
      </c>
      <c r="H81" t="s">
        <v>474</v>
      </c>
      <c r="I81" t="str">
        <f>INDEX('DATA - Teams'!$C:$C,MATCH('DATA - Fixture'!H81,'DATA - Teams'!$B:$B,0))</f>
        <v>GARTER</v>
      </c>
      <c r="J81" s="6">
        <v>0</v>
      </c>
      <c r="K81" s="6">
        <v>0</v>
      </c>
      <c r="L81" s="6">
        <v>0</v>
      </c>
      <c r="M81">
        <v>1645</v>
      </c>
      <c r="N81">
        <v>1803</v>
      </c>
      <c r="O81">
        <f t="shared" si="5"/>
        <v>-158</v>
      </c>
      <c r="P81">
        <f>IF(N81&gt;0,COUNTIF($F$1:F81,F81),0)</f>
        <v>10</v>
      </c>
      <c r="Q81">
        <f t="shared" si="6"/>
        <v>0</v>
      </c>
      <c r="R81">
        <f t="shared" si="7"/>
        <v>0</v>
      </c>
      <c r="S81">
        <f t="shared" si="8"/>
        <v>1</v>
      </c>
      <c r="U81" t="str">
        <f>TEXT(SUMIFS($Q$1:Q81,$C$1:C81,C81,$D$1:D81,"&lt;="&amp;D81,$F$1:F81,F81),"00")&amp;"-"&amp;TEXT(SUMIFS($S$1:S81,$C$1:C81,C81,$D$1:D81,"&lt;="&amp;D81,$F$1:F81,F81),"00")</f>
        <v>05-05</v>
      </c>
      <c r="V81">
        <f t="shared" si="9"/>
        <v>1</v>
      </c>
    </row>
    <row r="82" spans="3:22" x14ac:dyDescent="0.2">
      <c r="C82" s="6">
        <v>2016</v>
      </c>
      <c r="D82" s="6">
        <v>11</v>
      </c>
      <c r="E82" s="6">
        <v>1</v>
      </c>
      <c r="F82" t="s">
        <v>472</v>
      </c>
      <c r="G82" t="str">
        <f>INDEX('DATA - Teams'!$C:$C,MATCH('DATA - Fixture'!F82,'DATA - Teams'!$B:$B,0))</f>
        <v>KAPPAZ</v>
      </c>
      <c r="H82" t="s">
        <v>470</v>
      </c>
      <c r="I82" t="str">
        <f>INDEX('DATA - Teams'!$C:$C,MATCH('DATA - Fixture'!H82,'DATA - Teams'!$B:$B,0))</f>
        <v>MELONS</v>
      </c>
      <c r="J82" s="6">
        <v>1</v>
      </c>
      <c r="K82" s="6">
        <v>0</v>
      </c>
      <c r="L82" s="6">
        <v>0</v>
      </c>
      <c r="M82">
        <v>1581</v>
      </c>
      <c r="N82">
        <v>1874</v>
      </c>
      <c r="O82">
        <f t="shared" si="5"/>
        <v>-293</v>
      </c>
      <c r="P82">
        <f>IF(N82&gt;0,COUNTIF($F$1:F82,F82),0)</f>
        <v>11</v>
      </c>
      <c r="Q82">
        <f t="shared" si="6"/>
        <v>0</v>
      </c>
      <c r="R82">
        <f t="shared" si="7"/>
        <v>0</v>
      </c>
      <c r="S82">
        <f t="shared" si="8"/>
        <v>1</v>
      </c>
      <c r="U82" t="str">
        <f>TEXT(SUMIFS($Q$1:Q82,$C$1:C82,C82,$D$1:D82,"&lt;="&amp;D82,$F$1:F82,F82),"00")&amp;"-"&amp;TEXT(SUMIFS($S$1:S82,$C$1:C82,C82,$D$1:D82,"&lt;="&amp;D82,$F$1:F82,F82),"00")</f>
        <v>05-06</v>
      </c>
      <c r="V82">
        <f t="shared" si="9"/>
        <v>1</v>
      </c>
    </row>
    <row r="83" spans="3:22" x14ac:dyDescent="0.2">
      <c r="C83" s="6">
        <v>2016</v>
      </c>
      <c r="D83" s="6">
        <v>11</v>
      </c>
      <c r="E83" s="6">
        <v>1</v>
      </c>
      <c r="F83" t="s">
        <v>470</v>
      </c>
      <c r="G83" t="str">
        <f>INDEX('DATA - Teams'!$C:$C,MATCH('DATA - Fixture'!F83,'DATA - Teams'!$B:$B,0))</f>
        <v>MELONS</v>
      </c>
      <c r="H83" t="s">
        <v>472</v>
      </c>
      <c r="I83" t="str">
        <f>INDEX('DATA - Teams'!$C:$C,MATCH('DATA - Fixture'!H83,'DATA - Teams'!$B:$B,0))</f>
        <v>KAPPAZ</v>
      </c>
      <c r="J83" s="6">
        <v>0</v>
      </c>
      <c r="K83" s="6">
        <v>0</v>
      </c>
      <c r="L83" s="6">
        <v>0</v>
      </c>
      <c r="M83">
        <v>1874</v>
      </c>
      <c r="N83">
        <v>1581</v>
      </c>
      <c r="O83">
        <f t="shared" si="5"/>
        <v>293</v>
      </c>
      <c r="P83">
        <f>IF(N83&gt;0,COUNTIF($F$1:F83,F83),0)</f>
        <v>11</v>
      </c>
      <c r="Q83">
        <f t="shared" si="6"/>
        <v>1</v>
      </c>
      <c r="R83">
        <f t="shared" si="7"/>
        <v>0</v>
      </c>
      <c r="S83">
        <f t="shared" si="8"/>
        <v>0</v>
      </c>
      <c r="U83" t="str">
        <f>TEXT(SUMIFS($Q$1:Q83,$C$1:C83,C83,$D$1:D83,"&lt;="&amp;D83,$F$1:F83,F83),"00")&amp;"-"&amp;TEXT(SUMIFS($S$1:S83,$C$1:C83,C83,$D$1:D83,"&lt;="&amp;D83,$F$1:F83,F83),"00")</f>
        <v>05-06</v>
      </c>
      <c r="V83">
        <f t="shared" si="9"/>
        <v>1</v>
      </c>
    </row>
    <row r="84" spans="3:22" x14ac:dyDescent="0.2">
      <c r="C84" s="6">
        <v>2016</v>
      </c>
      <c r="D84" s="6">
        <v>11</v>
      </c>
      <c r="E84" s="6">
        <v>2</v>
      </c>
      <c r="F84" t="s">
        <v>476</v>
      </c>
      <c r="G84" t="str">
        <f>INDEX('DATA - Teams'!$C:$C,MATCH('DATA - Fixture'!F84,'DATA - Teams'!$B:$B,0))</f>
        <v>RICHO</v>
      </c>
      <c r="H84" t="s">
        <v>473</v>
      </c>
      <c r="I84" t="str">
        <f>INDEX('DATA - Teams'!$C:$C,MATCH('DATA - Fixture'!H84,'DATA - Teams'!$B:$B,0))</f>
        <v>JMERC</v>
      </c>
      <c r="J84" s="6">
        <v>1</v>
      </c>
      <c r="K84" s="6">
        <v>0</v>
      </c>
      <c r="L84" s="6">
        <v>0</v>
      </c>
      <c r="M84">
        <v>1761</v>
      </c>
      <c r="N84">
        <v>1512</v>
      </c>
      <c r="O84">
        <f t="shared" si="5"/>
        <v>249</v>
      </c>
      <c r="P84">
        <f>IF(N84&gt;0,COUNTIF($F$1:F84,F84),0)</f>
        <v>11</v>
      </c>
      <c r="Q84">
        <f t="shared" si="6"/>
        <v>1</v>
      </c>
      <c r="R84">
        <f t="shared" si="7"/>
        <v>0</v>
      </c>
      <c r="S84">
        <f t="shared" si="8"/>
        <v>0</v>
      </c>
      <c r="U84" t="str">
        <f>TEXT(SUMIFS($Q$1:Q84,$C$1:C84,C84,$D$1:D84,"&lt;="&amp;D84,$F$1:F84,F84),"00")&amp;"-"&amp;TEXT(SUMIFS($S$1:S84,$C$1:C84,C84,$D$1:D84,"&lt;="&amp;D84,$F$1:F84,F84),"00")</f>
        <v>07-04</v>
      </c>
      <c r="V84">
        <f t="shared" si="9"/>
        <v>0</v>
      </c>
    </row>
    <row r="85" spans="3:22" x14ac:dyDescent="0.2">
      <c r="C85" s="6">
        <v>2016</v>
      </c>
      <c r="D85" s="6">
        <v>11</v>
      </c>
      <c r="E85" s="6">
        <v>2</v>
      </c>
      <c r="F85" t="s">
        <v>473</v>
      </c>
      <c r="G85" t="str">
        <f>INDEX('DATA - Teams'!$C:$C,MATCH('DATA - Fixture'!F85,'DATA - Teams'!$B:$B,0))</f>
        <v>JMERC</v>
      </c>
      <c r="H85" t="s">
        <v>476</v>
      </c>
      <c r="I85" t="str">
        <f>INDEX('DATA - Teams'!$C:$C,MATCH('DATA - Fixture'!H85,'DATA - Teams'!$B:$B,0))</f>
        <v>RICHO</v>
      </c>
      <c r="J85" s="6">
        <v>0</v>
      </c>
      <c r="K85" s="6">
        <v>0</v>
      </c>
      <c r="L85" s="6">
        <v>0</v>
      </c>
      <c r="M85">
        <v>1512</v>
      </c>
      <c r="N85">
        <v>1761</v>
      </c>
      <c r="O85">
        <f t="shared" si="5"/>
        <v>-249</v>
      </c>
      <c r="P85">
        <f>IF(N85&gt;0,COUNTIF($F$1:F85,F85),0)</f>
        <v>11</v>
      </c>
      <c r="Q85">
        <f t="shared" si="6"/>
        <v>0</v>
      </c>
      <c r="R85">
        <f t="shared" si="7"/>
        <v>0</v>
      </c>
      <c r="S85">
        <f t="shared" si="8"/>
        <v>1</v>
      </c>
      <c r="U85" t="str">
        <f>TEXT(SUMIFS($Q$1:Q85,$C$1:C85,C85,$D$1:D85,"&lt;="&amp;D85,$F$1:F85,F85),"00")&amp;"-"&amp;TEXT(SUMIFS($S$1:S85,$C$1:C85,C85,$D$1:D85,"&lt;="&amp;D85,$F$1:F85,F85),"00")</f>
        <v>03-08</v>
      </c>
      <c r="V85">
        <f t="shared" si="9"/>
        <v>0</v>
      </c>
    </row>
    <row r="86" spans="3:22" x14ac:dyDescent="0.2">
      <c r="C86" s="6">
        <v>2016</v>
      </c>
      <c r="D86" s="6">
        <v>11</v>
      </c>
      <c r="E86" s="6">
        <v>3</v>
      </c>
      <c r="F86" t="s">
        <v>469</v>
      </c>
      <c r="G86" t="str">
        <f>INDEX('DATA - Teams'!$C:$C,MATCH('DATA - Fixture'!F86,'DATA - Teams'!$B:$B,0))</f>
        <v>PMAC</v>
      </c>
      <c r="H86" t="s">
        <v>475</v>
      </c>
      <c r="I86" t="str">
        <f>INDEX('DATA - Teams'!$C:$C,MATCH('DATA - Fixture'!H86,'DATA - Teams'!$B:$B,0))</f>
        <v>CHIEF</v>
      </c>
      <c r="J86" s="6">
        <v>1</v>
      </c>
      <c r="K86" s="6">
        <v>0</v>
      </c>
      <c r="L86" s="6">
        <v>0</v>
      </c>
      <c r="M86">
        <v>1525</v>
      </c>
      <c r="N86">
        <v>1580</v>
      </c>
      <c r="O86">
        <f t="shared" si="5"/>
        <v>-55</v>
      </c>
      <c r="P86">
        <f>IF(N86&gt;0,COUNTIF($F$1:F86,F86),0)</f>
        <v>11</v>
      </c>
      <c r="Q86">
        <f t="shared" si="6"/>
        <v>0</v>
      </c>
      <c r="R86">
        <f t="shared" si="7"/>
        <v>0</v>
      </c>
      <c r="S86">
        <f t="shared" si="8"/>
        <v>1</v>
      </c>
      <c r="U86" t="str">
        <f>TEXT(SUMIFS($Q$1:Q86,$C$1:C86,C86,$D$1:D86,"&lt;="&amp;D86,$F$1:F86,F86),"00")&amp;"-"&amp;TEXT(SUMIFS($S$1:S86,$C$1:C86,C86,$D$1:D86,"&lt;="&amp;D86,$F$1:F86,F86),"00")</f>
        <v>06-05</v>
      </c>
      <c r="V86">
        <f t="shared" si="9"/>
        <v>0</v>
      </c>
    </row>
    <row r="87" spans="3:22" x14ac:dyDescent="0.2">
      <c r="C87" s="6">
        <v>2016</v>
      </c>
      <c r="D87" s="6">
        <v>11</v>
      </c>
      <c r="E87" s="6">
        <v>3</v>
      </c>
      <c r="F87" t="s">
        <v>475</v>
      </c>
      <c r="G87" t="str">
        <f>INDEX('DATA - Teams'!$C:$C,MATCH('DATA - Fixture'!F87,'DATA - Teams'!$B:$B,0))</f>
        <v>CHIEF</v>
      </c>
      <c r="H87" t="s">
        <v>469</v>
      </c>
      <c r="I87" t="str">
        <f>INDEX('DATA - Teams'!$C:$C,MATCH('DATA - Fixture'!H87,'DATA - Teams'!$B:$B,0))</f>
        <v>PMAC</v>
      </c>
      <c r="J87" s="6">
        <v>0</v>
      </c>
      <c r="K87" s="6">
        <v>0</v>
      </c>
      <c r="L87" s="6">
        <v>0</v>
      </c>
      <c r="M87">
        <v>1580</v>
      </c>
      <c r="N87">
        <v>1525</v>
      </c>
      <c r="O87">
        <f t="shared" si="5"/>
        <v>55</v>
      </c>
      <c r="P87">
        <f>IF(N87&gt;0,COUNTIF($F$1:F87,F87),0)</f>
        <v>11</v>
      </c>
      <c r="Q87">
        <f t="shared" si="6"/>
        <v>1</v>
      </c>
      <c r="R87">
        <f t="shared" si="7"/>
        <v>0</v>
      </c>
      <c r="S87">
        <f t="shared" si="8"/>
        <v>0</v>
      </c>
      <c r="U87" t="str">
        <f>TEXT(SUMIFS($Q$1:Q87,$C$1:C87,C87,$D$1:D87,"&lt;="&amp;D87,$F$1:F87,F87),"00")&amp;"-"&amp;TEXT(SUMIFS($S$1:S87,$C$1:C87,C87,$D$1:D87,"&lt;="&amp;D87,$F$1:F87,F87),"00")</f>
        <v>08-03</v>
      </c>
      <c r="V87">
        <f t="shared" si="9"/>
        <v>1</v>
      </c>
    </row>
    <row r="88" spans="3:22" x14ac:dyDescent="0.2">
      <c r="C88" s="6">
        <v>2016</v>
      </c>
      <c r="D88" s="6">
        <v>11</v>
      </c>
      <c r="E88" s="6">
        <v>4</v>
      </c>
      <c r="F88" t="s">
        <v>474</v>
      </c>
      <c r="G88" t="str">
        <f>INDEX('DATA - Teams'!$C:$C,MATCH('DATA - Fixture'!F88,'DATA - Teams'!$B:$B,0))</f>
        <v>GARTER</v>
      </c>
      <c r="H88" t="s">
        <v>471</v>
      </c>
      <c r="I88" t="str">
        <f>INDEX('DATA - Teams'!$C:$C,MATCH('DATA - Fixture'!H88,'DATA - Teams'!$B:$B,0))</f>
        <v>LESTER</v>
      </c>
      <c r="J88" s="6">
        <v>1</v>
      </c>
      <c r="K88" s="6">
        <v>0</v>
      </c>
      <c r="L88" s="6">
        <v>0</v>
      </c>
      <c r="M88">
        <v>1421</v>
      </c>
      <c r="N88">
        <v>1693</v>
      </c>
      <c r="O88">
        <f t="shared" si="5"/>
        <v>-272</v>
      </c>
      <c r="P88">
        <f>IF(N88&gt;0,COUNTIF($F$1:F88,F88),0)</f>
        <v>11</v>
      </c>
      <c r="Q88">
        <f t="shared" si="6"/>
        <v>0</v>
      </c>
      <c r="R88">
        <f t="shared" si="7"/>
        <v>0</v>
      </c>
      <c r="S88">
        <f t="shared" si="8"/>
        <v>1</v>
      </c>
      <c r="U88" t="str">
        <f>TEXT(SUMIFS($Q$1:Q88,$C$1:C88,C88,$D$1:D88,"&lt;="&amp;D88,$F$1:F88,F88),"00")&amp;"-"&amp;TEXT(SUMIFS($S$1:S88,$C$1:C88,C88,$D$1:D88,"&lt;="&amp;D88,$F$1:F88,F88),"00")</f>
        <v>04-07</v>
      </c>
      <c r="V88">
        <f t="shared" si="9"/>
        <v>0</v>
      </c>
    </row>
    <row r="89" spans="3:22" x14ac:dyDescent="0.2">
      <c r="C89" s="6">
        <v>2016</v>
      </c>
      <c r="D89" s="6">
        <v>11</v>
      </c>
      <c r="E89" s="6">
        <v>4</v>
      </c>
      <c r="F89" t="s">
        <v>471</v>
      </c>
      <c r="G89" t="str">
        <f>INDEX('DATA - Teams'!$C:$C,MATCH('DATA - Fixture'!F89,'DATA - Teams'!$B:$B,0))</f>
        <v>LESTER</v>
      </c>
      <c r="H89" t="s">
        <v>474</v>
      </c>
      <c r="I89" t="str">
        <f>INDEX('DATA - Teams'!$C:$C,MATCH('DATA - Fixture'!H89,'DATA - Teams'!$B:$B,0))</f>
        <v>GARTER</v>
      </c>
      <c r="J89" s="6">
        <v>0</v>
      </c>
      <c r="K89" s="6">
        <v>0</v>
      </c>
      <c r="L89" s="6">
        <v>0</v>
      </c>
      <c r="M89">
        <v>1693</v>
      </c>
      <c r="N89">
        <v>1421</v>
      </c>
      <c r="O89">
        <f t="shared" si="5"/>
        <v>272</v>
      </c>
      <c r="P89">
        <f>IF(N89&gt;0,COUNTIF($F$1:F89,F89),0)</f>
        <v>11</v>
      </c>
      <c r="Q89">
        <f t="shared" si="6"/>
        <v>1</v>
      </c>
      <c r="R89">
        <f t="shared" si="7"/>
        <v>0</v>
      </c>
      <c r="S89">
        <f t="shared" si="8"/>
        <v>0</v>
      </c>
      <c r="U89" t="str">
        <f>TEXT(SUMIFS($Q$1:Q89,$C$1:C89,C89,$D$1:D89,"&lt;="&amp;D89,$F$1:F89,F89),"00")&amp;"-"&amp;TEXT(SUMIFS($S$1:S89,$C$1:C89,C89,$D$1:D89,"&lt;="&amp;D89,$F$1:F89,F89),"00")</f>
        <v>06-05</v>
      </c>
      <c r="V89">
        <f t="shared" si="9"/>
        <v>1</v>
      </c>
    </row>
    <row r="90" spans="3:22" x14ac:dyDescent="0.2">
      <c r="C90" s="6">
        <v>2016</v>
      </c>
      <c r="D90" s="6">
        <v>12</v>
      </c>
      <c r="E90" s="6">
        <v>1</v>
      </c>
      <c r="F90" t="s">
        <v>470</v>
      </c>
      <c r="G90" t="str">
        <f>INDEX('DATA - Teams'!$C:$C,MATCH('DATA - Fixture'!F90,'DATA - Teams'!$B:$B,0))</f>
        <v>MELONS</v>
      </c>
      <c r="H90" t="s">
        <v>471</v>
      </c>
      <c r="I90" t="str">
        <f>INDEX('DATA - Teams'!$C:$C,MATCH('DATA - Fixture'!H90,'DATA - Teams'!$B:$B,0))</f>
        <v>LESTER</v>
      </c>
      <c r="J90" s="6">
        <v>1</v>
      </c>
      <c r="K90" s="6">
        <v>0</v>
      </c>
      <c r="L90" s="6">
        <v>0</v>
      </c>
      <c r="M90">
        <v>1510</v>
      </c>
      <c r="N90">
        <v>1607</v>
      </c>
      <c r="O90">
        <f t="shared" si="5"/>
        <v>-97</v>
      </c>
      <c r="P90">
        <f>IF(N90&gt;0,COUNTIF($F$1:F90,F90),0)</f>
        <v>12</v>
      </c>
      <c r="Q90">
        <f t="shared" si="6"/>
        <v>0</v>
      </c>
      <c r="R90">
        <f t="shared" si="7"/>
        <v>0</v>
      </c>
      <c r="S90">
        <f t="shared" si="8"/>
        <v>1</v>
      </c>
      <c r="U90" t="str">
        <f>TEXT(SUMIFS($Q$1:Q90,$C$1:C90,C90,$D$1:D90,"&lt;="&amp;D90,$F$1:F90,F90),"00")&amp;"-"&amp;TEXT(SUMIFS($S$1:S90,$C$1:C90,C90,$D$1:D90,"&lt;="&amp;D90,$F$1:F90,F90),"00")</f>
        <v>05-07</v>
      </c>
      <c r="V90">
        <f t="shared" si="9"/>
        <v>1</v>
      </c>
    </row>
    <row r="91" spans="3:22" x14ac:dyDescent="0.2">
      <c r="C91" s="6">
        <v>2016</v>
      </c>
      <c r="D91" s="6">
        <v>12</v>
      </c>
      <c r="E91" s="6">
        <v>1</v>
      </c>
      <c r="F91" t="s">
        <v>471</v>
      </c>
      <c r="G91" t="str">
        <f>INDEX('DATA - Teams'!$C:$C,MATCH('DATA - Fixture'!F91,'DATA - Teams'!$B:$B,0))</f>
        <v>LESTER</v>
      </c>
      <c r="H91" t="s">
        <v>470</v>
      </c>
      <c r="I91" t="str">
        <f>INDEX('DATA - Teams'!$C:$C,MATCH('DATA - Fixture'!H91,'DATA - Teams'!$B:$B,0))</f>
        <v>MELONS</v>
      </c>
      <c r="J91" s="6">
        <v>0</v>
      </c>
      <c r="K91" s="6">
        <v>0</v>
      </c>
      <c r="L91" s="6">
        <v>0</v>
      </c>
      <c r="M91">
        <v>1607</v>
      </c>
      <c r="N91">
        <v>1510</v>
      </c>
      <c r="O91">
        <f t="shared" si="5"/>
        <v>97</v>
      </c>
      <c r="P91">
        <f>IF(N91&gt;0,COUNTIF($F$1:F91,F91),0)</f>
        <v>12</v>
      </c>
      <c r="Q91">
        <f t="shared" si="6"/>
        <v>1</v>
      </c>
      <c r="R91">
        <f t="shared" si="7"/>
        <v>0</v>
      </c>
      <c r="S91">
        <f t="shared" si="8"/>
        <v>0</v>
      </c>
      <c r="U91" t="str">
        <f>TEXT(SUMIFS($Q$1:Q91,$C$1:C91,C91,$D$1:D91,"&lt;="&amp;D91,$F$1:F91,F91),"00")&amp;"-"&amp;TEXT(SUMIFS($S$1:S91,$C$1:C91,C91,$D$1:D91,"&lt;="&amp;D91,$F$1:F91,F91),"00")</f>
        <v>07-05</v>
      </c>
      <c r="V91">
        <f t="shared" si="9"/>
        <v>1</v>
      </c>
    </row>
    <row r="92" spans="3:22" x14ac:dyDescent="0.2">
      <c r="C92" s="6">
        <v>2016</v>
      </c>
      <c r="D92" s="6">
        <v>12</v>
      </c>
      <c r="E92" s="6">
        <v>2</v>
      </c>
      <c r="F92" t="s">
        <v>472</v>
      </c>
      <c r="G92" t="str">
        <f>INDEX('DATA - Teams'!$C:$C,MATCH('DATA - Fixture'!F92,'DATA - Teams'!$B:$B,0))</f>
        <v>KAPPAZ</v>
      </c>
      <c r="H92" t="s">
        <v>473</v>
      </c>
      <c r="I92" t="str">
        <f>INDEX('DATA - Teams'!$C:$C,MATCH('DATA - Fixture'!H92,'DATA - Teams'!$B:$B,0))</f>
        <v>JMERC</v>
      </c>
      <c r="J92" s="6">
        <v>1</v>
      </c>
      <c r="K92" s="6">
        <v>0</v>
      </c>
      <c r="L92" s="6">
        <v>0</v>
      </c>
      <c r="M92">
        <v>1835</v>
      </c>
      <c r="N92">
        <v>1482</v>
      </c>
      <c r="O92">
        <f t="shared" si="5"/>
        <v>353</v>
      </c>
      <c r="P92">
        <f>IF(N92&gt;0,COUNTIF($F$1:F92,F92),0)</f>
        <v>12</v>
      </c>
      <c r="Q92">
        <f t="shared" si="6"/>
        <v>1</v>
      </c>
      <c r="R92">
        <f t="shared" si="7"/>
        <v>0</v>
      </c>
      <c r="S92">
        <f t="shared" si="8"/>
        <v>0</v>
      </c>
      <c r="U92" t="str">
        <f>TEXT(SUMIFS($Q$1:Q92,$C$1:C92,C92,$D$1:D92,"&lt;="&amp;D92,$F$1:F92,F92),"00")&amp;"-"&amp;TEXT(SUMIFS($S$1:S92,$C$1:C92,C92,$D$1:D92,"&lt;="&amp;D92,$F$1:F92,F92),"00")</f>
        <v>06-06</v>
      </c>
      <c r="V92">
        <f t="shared" si="9"/>
        <v>1</v>
      </c>
    </row>
    <row r="93" spans="3:22" x14ac:dyDescent="0.2">
      <c r="C93" s="6">
        <v>2016</v>
      </c>
      <c r="D93" s="6">
        <v>12</v>
      </c>
      <c r="E93" s="6">
        <v>2</v>
      </c>
      <c r="F93" t="s">
        <v>473</v>
      </c>
      <c r="G93" t="str">
        <f>INDEX('DATA - Teams'!$C:$C,MATCH('DATA - Fixture'!F93,'DATA - Teams'!$B:$B,0))</f>
        <v>JMERC</v>
      </c>
      <c r="H93" t="s">
        <v>472</v>
      </c>
      <c r="I93" t="str">
        <f>INDEX('DATA - Teams'!$C:$C,MATCH('DATA - Fixture'!H93,'DATA - Teams'!$B:$B,0))</f>
        <v>KAPPAZ</v>
      </c>
      <c r="J93" s="6">
        <v>0</v>
      </c>
      <c r="K93" s="6">
        <v>0</v>
      </c>
      <c r="L93" s="6">
        <v>0</v>
      </c>
      <c r="M93">
        <v>1482</v>
      </c>
      <c r="N93">
        <v>1835</v>
      </c>
      <c r="O93">
        <f t="shared" si="5"/>
        <v>-353</v>
      </c>
      <c r="P93">
        <f>IF(N93&gt;0,COUNTIF($F$1:F93,F93),0)</f>
        <v>12</v>
      </c>
      <c r="Q93">
        <f t="shared" si="6"/>
        <v>0</v>
      </c>
      <c r="R93">
        <f t="shared" si="7"/>
        <v>0</v>
      </c>
      <c r="S93">
        <f t="shared" si="8"/>
        <v>1</v>
      </c>
      <c r="U93" t="str">
        <f>TEXT(SUMIFS($Q$1:Q93,$C$1:C93,C93,$D$1:D93,"&lt;="&amp;D93,$F$1:F93,F93),"00")&amp;"-"&amp;TEXT(SUMIFS($S$1:S93,$C$1:C93,C93,$D$1:D93,"&lt;="&amp;D93,$F$1:F93,F93),"00")</f>
        <v>03-09</v>
      </c>
      <c r="V93">
        <f t="shared" si="9"/>
        <v>0</v>
      </c>
    </row>
    <row r="94" spans="3:22" x14ac:dyDescent="0.2">
      <c r="C94" s="6">
        <v>2016</v>
      </c>
      <c r="D94" s="6">
        <v>12</v>
      </c>
      <c r="E94" s="6">
        <v>3</v>
      </c>
      <c r="F94" t="s">
        <v>469</v>
      </c>
      <c r="G94" t="str">
        <f>INDEX('DATA - Teams'!$C:$C,MATCH('DATA - Fixture'!F94,'DATA - Teams'!$B:$B,0))</f>
        <v>PMAC</v>
      </c>
      <c r="H94" t="s">
        <v>476</v>
      </c>
      <c r="I94" t="str">
        <f>INDEX('DATA - Teams'!$C:$C,MATCH('DATA - Fixture'!H94,'DATA - Teams'!$B:$B,0))</f>
        <v>RICHO</v>
      </c>
      <c r="J94" s="6">
        <v>1</v>
      </c>
      <c r="K94" s="6">
        <v>0</v>
      </c>
      <c r="L94" s="6">
        <v>0</v>
      </c>
      <c r="M94">
        <v>1672</v>
      </c>
      <c r="N94">
        <v>1539</v>
      </c>
      <c r="O94">
        <f t="shared" si="5"/>
        <v>133</v>
      </c>
      <c r="P94">
        <f>IF(N94&gt;0,COUNTIF($F$1:F94,F94),0)</f>
        <v>12</v>
      </c>
      <c r="Q94">
        <f t="shared" si="6"/>
        <v>1</v>
      </c>
      <c r="R94">
        <f t="shared" si="7"/>
        <v>0</v>
      </c>
      <c r="S94">
        <f t="shared" si="8"/>
        <v>0</v>
      </c>
      <c r="U94" t="str">
        <f>TEXT(SUMIFS($Q$1:Q94,$C$1:C94,C94,$D$1:D94,"&lt;="&amp;D94,$F$1:F94,F94),"00")&amp;"-"&amp;TEXT(SUMIFS($S$1:S94,$C$1:C94,C94,$D$1:D94,"&lt;="&amp;D94,$F$1:F94,F94),"00")</f>
        <v>07-05</v>
      </c>
      <c r="V94">
        <f t="shared" si="9"/>
        <v>0</v>
      </c>
    </row>
    <row r="95" spans="3:22" x14ac:dyDescent="0.2">
      <c r="C95" s="6">
        <v>2016</v>
      </c>
      <c r="D95" s="6">
        <v>12</v>
      </c>
      <c r="E95" s="6">
        <v>3</v>
      </c>
      <c r="F95" t="s">
        <v>476</v>
      </c>
      <c r="G95" t="str">
        <f>INDEX('DATA - Teams'!$C:$C,MATCH('DATA - Fixture'!F95,'DATA - Teams'!$B:$B,0))</f>
        <v>RICHO</v>
      </c>
      <c r="H95" t="s">
        <v>469</v>
      </c>
      <c r="I95" t="str">
        <f>INDEX('DATA - Teams'!$C:$C,MATCH('DATA - Fixture'!H95,'DATA - Teams'!$B:$B,0))</f>
        <v>PMAC</v>
      </c>
      <c r="J95" s="6">
        <v>0</v>
      </c>
      <c r="K95" s="6">
        <v>0</v>
      </c>
      <c r="L95" s="6">
        <v>0</v>
      </c>
      <c r="M95">
        <v>1539</v>
      </c>
      <c r="N95">
        <v>1672</v>
      </c>
      <c r="O95">
        <f t="shared" si="5"/>
        <v>-133</v>
      </c>
      <c r="P95">
        <f>IF(N95&gt;0,COUNTIF($F$1:F95,F95),0)</f>
        <v>12</v>
      </c>
      <c r="Q95">
        <f t="shared" si="6"/>
        <v>0</v>
      </c>
      <c r="R95">
        <f t="shared" si="7"/>
        <v>0</v>
      </c>
      <c r="S95">
        <f t="shared" si="8"/>
        <v>1</v>
      </c>
      <c r="U95" t="str">
        <f>TEXT(SUMIFS($Q$1:Q95,$C$1:C95,C95,$D$1:D95,"&lt;="&amp;D95,$F$1:F95,F95),"00")&amp;"-"&amp;TEXT(SUMIFS($S$1:S95,$C$1:C95,C95,$D$1:D95,"&lt;="&amp;D95,$F$1:F95,F95),"00")</f>
        <v>07-05</v>
      </c>
      <c r="V95">
        <f t="shared" si="9"/>
        <v>0</v>
      </c>
    </row>
    <row r="96" spans="3:22" x14ac:dyDescent="0.2">
      <c r="C96" s="6">
        <v>2016</v>
      </c>
      <c r="D96" s="6">
        <v>12</v>
      </c>
      <c r="E96" s="6">
        <v>4</v>
      </c>
      <c r="F96" t="s">
        <v>474</v>
      </c>
      <c r="G96" t="str">
        <f>INDEX('DATA - Teams'!$C:$C,MATCH('DATA - Fixture'!F96,'DATA - Teams'!$B:$B,0))</f>
        <v>GARTER</v>
      </c>
      <c r="H96" t="s">
        <v>475</v>
      </c>
      <c r="I96" t="str">
        <f>INDEX('DATA - Teams'!$C:$C,MATCH('DATA - Fixture'!H96,'DATA - Teams'!$B:$B,0))</f>
        <v>CHIEF</v>
      </c>
      <c r="J96" s="6">
        <v>1</v>
      </c>
      <c r="K96" s="6">
        <v>0</v>
      </c>
      <c r="L96" s="6">
        <v>0</v>
      </c>
      <c r="M96">
        <v>1497</v>
      </c>
      <c r="N96">
        <v>1658</v>
      </c>
      <c r="O96">
        <f t="shared" si="5"/>
        <v>-161</v>
      </c>
      <c r="P96">
        <f>IF(N96&gt;0,COUNTIF($F$1:F96,F96),0)</f>
        <v>12</v>
      </c>
      <c r="Q96">
        <f t="shared" si="6"/>
        <v>0</v>
      </c>
      <c r="R96">
        <f t="shared" si="7"/>
        <v>0</v>
      </c>
      <c r="S96">
        <f t="shared" si="8"/>
        <v>1</v>
      </c>
      <c r="U96" t="str">
        <f>TEXT(SUMIFS($Q$1:Q96,$C$1:C96,C96,$D$1:D96,"&lt;="&amp;D96,$F$1:F96,F96),"00")&amp;"-"&amp;TEXT(SUMIFS($S$1:S96,$C$1:C96,C96,$D$1:D96,"&lt;="&amp;D96,$F$1:F96,F96),"00")</f>
        <v>04-08</v>
      </c>
      <c r="V96">
        <f t="shared" si="9"/>
        <v>0</v>
      </c>
    </row>
    <row r="97" spans="3:22" x14ac:dyDescent="0.2">
      <c r="C97" s="6">
        <v>2016</v>
      </c>
      <c r="D97" s="6">
        <v>12</v>
      </c>
      <c r="E97" s="6">
        <v>4</v>
      </c>
      <c r="F97" t="s">
        <v>475</v>
      </c>
      <c r="G97" t="str">
        <f>INDEX('DATA - Teams'!$C:$C,MATCH('DATA - Fixture'!F97,'DATA - Teams'!$B:$B,0))</f>
        <v>CHIEF</v>
      </c>
      <c r="H97" t="s">
        <v>474</v>
      </c>
      <c r="I97" t="str">
        <f>INDEX('DATA - Teams'!$C:$C,MATCH('DATA - Fixture'!H97,'DATA - Teams'!$B:$B,0))</f>
        <v>GARTER</v>
      </c>
      <c r="J97" s="6">
        <v>0</v>
      </c>
      <c r="K97" s="6">
        <v>0</v>
      </c>
      <c r="L97" s="6">
        <v>0</v>
      </c>
      <c r="M97">
        <v>1658</v>
      </c>
      <c r="N97">
        <v>1497</v>
      </c>
      <c r="O97">
        <f t="shared" si="5"/>
        <v>161</v>
      </c>
      <c r="P97">
        <f>IF(N97&gt;0,COUNTIF($F$1:F97,F97),0)</f>
        <v>12</v>
      </c>
      <c r="Q97">
        <f t="shared" si="6"/>
        <v>1</v>
      </c>
      <c r="R97">
        <f t="shared" si="7"/>
        <v>0</v>
      </c>
      <c r="S97">
        <f t="shared" si="8"/>
        <v>0</v>
      </c>
      <c r="U97" t="str">
        <f>TEXT(SUMIFS($Q$1:Q97,$C$1:C97,C97,$D$1:D97,"&lt;="&amp;D97,$F$1:F97,F97),"00")&amp;"-"&amp;TEXT(SUMIFS($S$1:S97,$C$1:C97,C97,$D$1:D97,"&lt;="&amp;D97,$F$1:F97,F97),"00")</f>
        <v>09-03</v>
      </c>
      <c r="V97">
        <f t="shared" si="9"/>
        <v>1</v>
      </c>
    </row>
    <row r="98" spans="3:22" x14ac:dyDescent="0.2">
      <c r="C98" s="6">
        <v>2016</v>
      </c>
      <c r="D98" s="6">
        <v>13</v>
      </c>
      <c r="E98" s="6">
        <v>1</v>
      </c>
      <c r="F98" t="s">
        <v>470</v>
      </c>
      <c r="G98" t="str">
        <f>INDEX('DATA - Teams'!$C:$C,MATCH('DATA - Fixture'!F98,'DATA - Teams'!$B:$B,0))</f>
        <v>MELONS</v>
      </c>
      <c r="H98" t="s">
        <v>475</v>
      </c>
      <c r="I98" t="str">
        <f>INDEX('DATA - Teams'!$C:$C,MATCH('DATA - Fixture'!H98,'DATA - Teams'!$B:$B,0))</f>
        <v>CHIEF</v>
      </c>
      <c r="J98" s="6">
        <v>1</v>
      </c>
      <c r="K98" s="6">
        <v>1</v>
      </c>
      <c r="L98" s="6">
        <v>0</v>
      </c>
      <c r="M98">
        <v>1452</v>
      </c>
      <c r="N98">
        <v>1213</v>
      </c>
      <c r="O98">
        <f t="shared" si="5"/>
        <v>239</v>
      </c>
      <c r="P98">
        <f>IF(N98&gt;0,COUNTIF($F$1:F98,F98),0)</f>
        <v>13</v>
      </c>
      <c r="Q98">
        <f t="shared" si="6"/>
        <v>1</v>
      </c>
      <c r="R98">
        <f t="shared" si="7"/>
        <v>0</v>
      </c>
      <c r="S98">
        <f t="shared" si="8"/>
        <v>0</v>
      </c>
      <c r="U98" t="str">
        <f>TEXT(SUMIFS($Q$1:Q98,$C$1:C98,C98,$D$1:D98,"&lt;="&amp;D98,$F$1:F98,F98),"00")&amp;"-"&amp;TEXT(SUMIFS($S$1:S98,$C$1:C98,C98,$D$1:D98,"&lt;="&amp;D98,$F$1:F98,F98),"00")</f>
        <v>06-07</v>
      </c>
      <c r="V98">
        <f t="shared" si="9"/>
        <v>1</v>
      </c>
    </row>
    <row r="99" spans="3:22" x14ac:dyDescent="0.2">
      <c r="C99" s="6">
        <v>2016</v>
      </c>
      <c r="D99" s="6">
        <v>13</v>
      </c>
      <c r="E99" s="6">
        <v>1</v>
      </c>
      <c r="F99" t="s">
        <v>475</v>
      </c>
      <c r="G99" t="str">
        <f>INDEX('DATA - Teams'!$C:$C,MATCH('DATA - Fixture'!F99,'DATA - Teams'!$B:$B,0))</f>
        <v>CHIEF</v>
      </c>
      <c r="H99" t="s">
        <v>470</v>
      </c>
      <c r="I99" t="str">
        <f>INDEX('DATA - Teams'!$C:$C,MATCH('DATA - Fixture'!H99,'DATA - Teams'!$B:$B,0))</f>
        <v>MELONS</v>
      </c>
      <c r="J99" s="6">
        <v>0</v>
      </c>
      <c r="K99" s="6">
        <v>1</v>
      </c>
      <c r="L99" s="6">
        <v>0</v>
      </c>
      <c r="M99">
        <v>1213</v>
      </c>
      <c r="N99">
        <v>1452</v>
      </c>
      <c r="O99">
        <f t="shared" si="5"/>
        <v>-239</v>
      </c>
      <c r="P99">
        <f>IF(N99&gt;0,COUNTIF($F$1:F99,F99),0)</f>
        <v>13</v>
      </c>
      <c r="Q99">
        <f t="shared" si="6"/>
        <v>0</v>
      </c>
      <c r="R99">
        <f t="shared" si="7"/>
        <v>0</v>
      </c>
      <c r="S99">
        <f t="shared" si="8"/>
        <v>1</v>
      </c>
      <c r="U99" t="str">
        <f>TEXT(SUMIFS($Q$1:Q99,$C$1:C99,C99,$D$1:D99,"&lt;="&amp;D99,$F$1:F99,F99),"00")&amp;"-"&amp;TEXT(SUMIFS($S$1:S99,$C$1:C99,C99,$D$1:D99,"&lt;="&amp;D99,$F$1:F99,F99),"00")</f>
        <v>09-04</v>
      </c>
      <c r="V99">
        <f t="shared" si="9"/>
        <v>1</v>
      </c>
    </row>
    <row r="100" spans="3:22" x14ac:dyDescent="0.2">
      <c r="C100" s="6">
        <v>2016</v>
      </c>
      <c r="D100" s="6">
        <v>13</v>
      </c>
      <c r="E100" s="6">
        <v>2</v>
      </c>
      <c r="F100" t="s">
        <v>472</v>
      </c>
      <c r="G100" t="str">
        <f>INDEX('DATA - Teams'!$C:$C,MATCH('DATA - Fixture'!F100,'DATA - Teams'!$B:$B,0))</f>
        <v>KAPPAZ</v>
      </c>
      <c r="H100" t="s">
        <v>476</v>
      </c>
      <c r="I100" t="str">
        <f>INDEX('DATA - Teams'!$C:$C,MATCH('DATA - Fixture'!H100,'DATA - Teams'!$B:$B,0))</f>
        <v>RICHO</v>
      </c>
      <c r="J100" s="6">
        <v>1</v>
      </c>
      <c r="K100" s="6">
        <v>1</v>
      </c>
      <c r="L100" s="6">
        <v>0</v>
      </c>
      <c r="M100">
        <v>1558</v>
      </c>
      <c r="N100">
        <v>1423</v>
      </c>
      <c r="O100">
        <f t="shared" si="5"/>
        <v>135</v>
      </c>
      <c r="P100">
        <f>IF(N100&gt;0,COUNTIF($F$1:F100,F100),0)</f>
        <v>13</v>
      </c>
      <c r="Q100">
        <f t="shared" si="6"/>
        <v>1</v>
      </c>
      <c r="R100">
        <f t="shared" si="7"/>
        <v>0</v>
      </c>
      <c r="S100">
        <f t="shared" si="8"/>
        <v>0</v>
      </c>
      <c r="U100" t="str">
        <f>TEXT(SUMIFS($Q$1:Q100,$C$1:C100,C100,$D$1:D100,"&lt;="&amp;D100,$F$1:F100,F100),"00")&amp;"-"&amp;TEXT(SUMIFS($S$1:S100,$C$1:C100,C100,$D$1:D100,"&lt;="&amp;D100,$F$1:F100,F100),"00")</f>
        <v>07-06</v>
      </c>
      <c r="V100">
        <f t="shared" si="9"/>
        <v>1</v>
      </c>
    </row>
    <row r="101" spans="3:22" x14ac:dyDescent="0.2">
      <c r="C101" s="6">
        <v>2016</v>
      </c>
      <c r="D101" s="6">
        <v>13</v>
      </c>
      <c r="E101" s="6">
        <v>2</v>
      </c>
      <c r="F101" t="s">
        <v>476</v>
      </c>
      <c r="G101" t="str">
        <f>INDEX('DATA - Teams'!$C:$C,MATCH('DATA - Fixture'!F101,'DATA - Teams'!$B:$B,0))</f>
        <v>RICHO</v>
      </c>
      <c r="H101" t="s">
        <v>472</v>
      </c>
      <c r="I101" t="str">
        <f>INDEX('DATA - Teams'!$C:$C,MATCH('DATA - Fixture'!H101,'DATA - Teams'!$B:$B,0))</f>
        <v>KAPPAZ</v>
      </c>
      <c r="J101" s="6">
        <v>0</v>
      </c>
      <c r="K101" s="6">
        <v>1</v>
      </c>
      <c r="L101" s="6">
        <v>0</v>
      </c>
      <c r="M101">
        <v>1423</v>
      </c>
      <c r="N101">
        <v>1558</v>
      </c>
      <c r="O101">
        <f t="shared" si="5"/>
        <v>-135</v>
      </c>
      <c r="P101">
        <f>IF(N101&gt;0,COUNTIF($F$1:F101,F101),0)</f>
        <v>13</v>
      </c>
      <c r="Q101">
        <f t="shared" si="6"/>
        <v>0</v>
      </c>
      <c r="R101">
        <f t="shared" si="7"/>
        <v>0</v>
      </c>
      <c r="S101">
        <f t="shared" si="8"/>
        <v>1</v>
      </c>
      <c r="U101" t="str">
        <f>TEXT(SUMIFS($Q$1:Q101,$C$1:C101,C101,$D$1:D101,"&lt;="&amp;D101,$F$1:F101,F101),"00")&amp;"-"&amp;TEXT(SUMIFS($S$1:S101,$C$1:C101,C101,$D$1:D101,"&lt;="&amp;D101,$F$1:F101,F101),"00")</f>
        <v>07-06</v>
      </c>
      <c r="V101">
        <f t="shared" si="9"/>
        <v>0</v>
      </c>
    </row>
    <row r="102" spans="3:22" x14ac:dyDescent="0.2">
      <c r="C102" s="6">
        <v>2016</v>
      </c>
      <c r="D102" s="6">
        <v>13</v>
      </c>
      <c r="E102" s="6">
        <v>3</v>
      </c>
      <c r="F102" t="s">
        <v>471</v>
      </c>
      <c r="G102" t="str">
        <f>INDEX('DATA - Teams'!$C:$C,MATCH('DATA - Fixture'!F102,'DATA - Teams'!$B:$B,0))</f>
        <v>LESTER</v>
      </c>
      <c r="H102" t="s">
        <v>473</v>
      </c>
      <c r="I102" t="str">
        <f>INDEX('DATA - Teams'!$C:$C,MATCH('DATA - Fixture'!H102,'DATA - Teams'!$B:$B,0))</f>
        <v>JMERC</v>
      </c>
      <c r="J102" s="6">
        <v>1</v>
      </c>
      <c r="K102" s="6">
        <v>1</v>
      </c>
      <c r="L102" s="6">
        <v>0</v>
      </c>
      <c r="M102">
        <v>1254</v>
      </c>
      <c r="N102">
        <v>1457</v>
      </c>
      <c r="O102">
        <f t="shared" si="5"/>
        <v>-203</v>
      </c>
      <c r="P102">
        <f>IF(N102&gt;0,COUNTIF($F$1:F102,F102),0)</f>
        <v>13</v>
      </c>
      <c r="Q102">
        <f t="shared" si="6"/>
        <v>0</v>
      </c>
      <c r="R102">
        <f t="shared" si="7"/>
        <v>0</v>
      </c>
      <c r="S102">
        <f t="shared" si="8"/>
        <v>1</v>
      </c>
      <c r="U102" t="str">
        <f>TEXT(SUMIFS($Q$1:Q102,$C$1:C102,C102,$D$1:D102,"&lt;="&amp;D102,$F$1:F102,F102),"00")&amp;"-"&amp;TEXT(SUMIFS($S$1:S102,$C$1:C102,C102,$D$1:D102,"&lt;="&amp;D102,$F$1:F102,F102),"00")</f>
        <v>07-06</v>
      </c>
      <c r="V102">
        <f t="shared" si="9"/>
        <v>1</v>
      </c>
    </row>
    <row r="103" spans="3:22" x14ac:dyDescent="0.2">
      <c r="C103" s="6">
        <v>2016</v>
      </c>
      <c r="D103" s="6">
        <v>13</v>
      </c>
      <c r="E103" s="6">
        <v>3</v>
      </c>
      <c r="F103" t="s">
        <v>473</v>
      </c>
      <c r="G103" t="str">
        <f>INDEX('DATA - Teams'!$C:$C,MATCH('DATA - Fixture'!F103,'DATA - Teams'!$B:$B,0))</f>
        <v>JMERC</v>
      </c>
      <c r="H103" t="s">
        <v>471</v>
      </c>
      <c r="I103" t="str">
        <f>INDEX('DATA - Teams'!$C:$C,MATCH('DATA - Fixture'!H103,'DATA - Teams'!$B:$B,0))</f>
        <v>LESTER</v>
      </c>
      <c r="J103" s="6">
        <v>0</v>
      </c>
      <c r="K103" s="6">
        <v>1</v>
      </c>
      <c r="L103" s="6">
        <v>0</v>
      </c>
      <c r="M103">
        <v>1457</v>
      </c>
      <c r="N103">
        <v>1254</v>
      </c>
      <c r="O103">
        <f t="shared" si="5"/>
        <v>203</v>
      </c>
      <c r="P103">
        <f>IF(N103&gt;0,COUNTIF($F$1:F103,F103),0)</f>
        <v>13</v>
      </c>
      <c r="Q103">
        <f t="shared" si="6"/>
        <v>1</v>
      </c>
      <c r="R103">
        <f t="shared" si="7"/>
        <v>0</v>
      </c>
      <c r="S103">
        <f t="shared" si="8"/>
        <v>0</v>
      </c>
      <c r="U103" t="str">
        <f>TEXT(SUMIFS($Q$1:Q103,$C$1:C103,C103,$D$1:D103,"&lt;="&amp;D103,$F$1:F103,F103),"00")&amp;"-"&amp;TEXT(SUMIFS($S$1:S103,$C$1:C103,C103,$D$1:D103,"&lt;="&amp;D103,$F$1:F103,F103),"00")</f>
        <v>04-09</v>
      </c>
      <c r="V103">
        <f t="shared" si="9"/>
        <v>0</v>
      </c>
    </row>
    <row r="104" spans="3:22" x14ac:dyDescent="0.2">
      <c r="C104" s="6">
        <v>2016</v>
      </c>
      <c r="D104" s="6">
        <v>13</v>
      </c>
      <c r="E104" s="6">
        <v>4</v>
      </c>
      <c r="F104" t="s">
        <v>469</v>
      </c>
      <c r="G104" t="str">
        <f>INDEX('DATA - Teams'!$C:$C,MATCH('DATA - Fixture'!F104,'DATA - Teams'!$B:$B,0))</f>
        <v>PMAC</v>
      </c>
      <c r="H104" t="s">
        <v>474</v>
      </c>
      <c r="I104" t="str">
        <f>INDEX('DATA - Teams'!$C:$C,MATCH('DATA - Fixture'!H104,'DATA - Teams'!$B:$B,0))</f>
        <v>GARTER</v>
      </c>
      <c r="J104" s="6">
        <v>1</v>
      </c>
      <c r="K104" s="6">
        <v>1</v>
      </c>
      <c r="L104" s="6">
        <v>0</v>
      </c>
      <c r="M104">
        <v>1059</v>
      </c>
      <c r="N104">
        <v>1109</v>
      </c>
      <c r="O104">
        <f t="shared" si="5"/>
        <v>-50</v>
      </c>
      <c r="P104">
        <f>IF(N104&gt;0,COUNTIF($F$1:F104,F104),0)</f>
        <v>13</v>
      </c>
      <c r="Q104">
        <f t="shared" si="6"/>
        <v>0</v>
      </c>
      <c r="R104">
        <f t="shared" si="7"/>
        <v>0</v>
      </c>
      <c r="S104">
        <f t="shared" si="8"/>
        <v>1</v>
      </c>
      <c r="U104" t="str">
        <f>TEXT(SUMIFS($Q$1:Q104,$C$1:C104,C104,$D$1:D104,"&lt;="&amp;D104,$F$1:F104,F104),"00")&amp;"-"&amp;TEXT(SUMIFS($S$1:S104,$C$1:C104,C104,$D$1:D104,"&lt;="&amp;D104,$F$1:F104,F104),"00")</f>
        <v>07-06</v>
      </c>
      <c r="V104">
        <f t="shared" si="9"/>
        <v>0</v>
      </c>
    </row>
    <row r="105" spans="3:22" x14ac:dyDescent="0.2">
      <c r="C105" s="6">
        <v>2016</v>
      </c>
      <c r="D105" s="6">
        <v>13</v>
      </c>
      <c r="E105" s="6">
        <v>4</v>
      </c>
      <c r="F105" t="s">
        <v>474</v>
      </c>
      <c r="G105" t="str">
        <f>INDEX('DATA - Teams'!$C:$C,MATCH('DATA - Fixture'!F105,'DATA - Teams'!$B:$B,0))</f>
        <v>GARTER</v>
      </c>
      <c r="H105" t="s">
        <v>469</v>
      </c>
      <c r="I105" t="str">
        <f>INDEX('DATA - Teams'!$C:$C,MATCH('DATA - Fixture'!H105,'DATA - Teams'!$B:$B,0))</f>
        <v>PMAC</v>
      </c>
      <c r="J105" s="6">
        <v>0</v>
      </c>
      <c r="K105" s="6">
        <v>1</v>
      </c>
      <c r="L105" s="6">
        <v>0</v>
      </c>
      <c r="M105">
        <v>1109</v>
      </c>
      <c r="N105">
        <v>1059</v>
      </c>
      <c r="O105">
        <f t="shared" si="5"/>
        <v>50</v>
      </c>
      <c r="P105">
        <f>IF(N105&gt;0,COUNTIF($F$1:F105,F105),0)</f>
        <v>13</v>
      </c>
      <c r="Q105">
        <f t="shared" si="6"/>
        <v>1</v>
      </c>
      <c r="R105">
        <f t="shared" si="7"/>
        <v>0</v>
      </c>
      <c r="S105">
        <f t="shared" si="8"/>
        <v>0</v>
      </c>
      <c r="U105" t="str">
        <f>TEXT(SUMIFS($Q$1:Q105,$C$1:C105,C105,$D$1:D105,"&lt;="&amp;D105,$F$1:F105,F105),"00")&amp;"-"&amp;TEXT(SUMIFS($S$1:S105,$C$1:C105,C105,$D$1:D105,"&lt;="&amp;D105,$F$1:F105,F105),"00")</f>
        <v>05-08</v>
      </c>
      <c r="V105">
        <f t="shared" si="9"/>
        <v>0</v>
      </c>
    </row>
    <row r="106" spans="3:22" x14ac:dyDescent="0.2">
      <c r="C106" s="6">
        <v>2016</v>
      </c>
      <c r="D106" s="6">
        <v>14</v>
      </c>
      <c r="E106" s="6">
        <v>1</v>
      </c>
      <c r="F106" t="s">
        <v>470</v>
      </c>
      <c r="G106" t="str">
        <f>INDEX('DATA - Teams'!$C:$C,MATCH('DATA - Fixture'!F106,'DATA - Teams'!$B:$B,0))</f>
        <v>MELONS</v>
      </c>
      <c r="H106" t="s">
        <v>474</v>
      </c>
      <c r="I106" t="str">
        <f>INDEX('DATA - Teams'!$C:$C,MATCH('DATA - Fixture'!H106,'DATA - Teams'!$B:$B,0))</f>
        <v>GARTER</v>
      </c>
      <c r="J106" s="6">
        <v>1</v>
      </c>
      <c r="K106" s="6">
        <v>1</v>
      </c>
      <c r="L106" s="6">
        <v>0</v>
      </c>
      <c r="M106">
        <v>1318</v>
      </c>
      <c r="N106">
        <v>1416</v>
      </c>
      <c r="O106">
        <f t="shared" si="5"/>
        <v>-98</v>
      </c>
      <c r="P106">
        <f>IF(N106&gt;0,COUNTIF($F$1:F106,F106),0)</f>
        <v>14</v>
      </c>
      <c r="Q106">
        <f t="shared" si="6"/>
        <v>0</v>
      </c>
      <c r="R106">
        <f t="shared" si="7"/>
        <v>0</v>
      </c>
      <c r="S106">
        <f t="shared" si="8"/>
        <v>1</v>
      </c>
      <c r="U106" t="str">
        <f>TEXT(SUMIFS($Q$1:Q106,$C$1:C106,C106,$D$1:D106,"&lt;="&amp;D106,$F$1:F106,F106),"00")&amp;"-"&amp;TEXT(SUMIFS($S$1:S106,$C$1:C106,C106,$D$1:D106,"&lt;="&amp;D106,$F$1:F106,F106),"00")</f>
        <v>06-08</v>
      </c>
      <c r="V106">
        <f t="shared" si="9"/>
        <v>1</v>
      </c>
    </row>
    <row r="107" spans="3:22" x14ac:dyDescent="0.2">
      <c r="C107" s="6">
        <v>2016</v>
      </c>
      <c r="D107" s="6">
        <v>14</v>
      </c>
      <c r="E107" s="6">
        <v>1</v>
      </c>
      <c r="F107" t="s">
        <v>474</v>
      </c>
      <c r="G107" t="str">
        <f>INDEX('DATA - Teams'!$C:$C,MATCH('DATA - Fixture'!F107,'DATA - Teams'!$B:$B,0))</f>
        <v>GARTER</v>
      </c>
      <c r="H107" t="s">
        <v>470</v>
      </c>
      <c r="I107" t="str">
        <f>INDEX('DATA - Teams'!$C:$C,MATCH('DATA - Fixture'!H107,'DATA - Teams'!$B:$B,0))</f>
        <v>MELONS</v>
      </c>
      <c r="J107" s="6">
        <v>0</v>
      </c>
      <c r="K107" s="6">
        <v>1</v>
      </c>
      <c r="L107" s="6">
        <v>0</v>
      </c>
      <c r="M107">
        <v>1416</v>
      </c>
      <c r="N107">
        <v>1318</v>
      </c>
      <c r="O107">
        <f t="shared" si="5"/>
        <v>98</v>
      </c>
      <c r="P107">
        <f>IF(N107&gt;0,COUNTIF($F$1:F107,F107),0)</f>
        <v>14</v>
      </c>
      <c r="Q107">
        <f t="shared" si="6"/>
        <v>1</v>
      </c>
      <c r="R107">
        <f t="shared" si="7"/>
        <v>0</v>
      </c>
      <c r="S107">
        <f t="shared" si="8"/>
        <v>0</v>
      </c>
      <c r="U107" t="str">
        <f>TEXT(SUMIFS($Q$1:Q107,$C$1:C107,C107,$D$1:D107,"&lt;="&amp;D107,$F$1:F107,F107),"00")&amp;"-"&amp;TEXT(SUMIFS($S$1:S107,$C$1:C107,C107,$D$1:D107,"&lt;="&amp;D107,$F$1:F107,F107),"00")</f>
        <v>06-08</v>
      </c>
      <c r="V107">
        <f t="shared" si="9"/>
        <v>0</v>
      </c>
    </row>
    <row r="108" spans="3:22" x14ac:dyDescent="0.2">
      <c r="C108" s="6">
        <v>2016</v>
      </c>
      <c r="D108" s="6">
        <v>14</v>
      </c>
      <c r="E108" s="6">
        <v>2</v>
      </c>
      <c r="F108" t="s">
        <v>473</v>
      </c>
      <c r="G108" t="str">
        <f>INDEX('DATA - Teams'!$C:$C,MATCH('DATA - Fixture'!F108,'DATA - Teams'!$B:$B,0))</f>
        <v>JMERC</v>
      </c>
      <c r="H108" t="s">
        <v>475</v>
      </c>
      <c r="I108" t="str">
        <f>INDEX('DATA - Teams'!$C:$C,MATCH('DATA - Fixture'!H108,'DATA - Teams'!$B:$B,0))</f>
        <v>CHIEF</v>
      </c>
      <c r="J108" s="6">
        <v>1</v>
      </c>
      <c r="K108" s="6">
        <v>1</v>
      </c>
      <c r="L108" s="6">
        <v>0</v>
      </c>
      <c r="M108">
        <v>1198</v>
      </c>
      <c r="N108">
        <v>946</v>
      </c>
      <c r="O108">
        <f t="shared" si="5"/>
        <v>252</v>
      </c>
      <c r="P108">
        <f>IF(N108&gt;0,COUNTIF($F$1:F108,F108),0)</f>
        <v>14</v>
      </c>
      <c r="Q108">
        <f t="shared" si="6"/>
        <v>1</v>
      </c>
      <c r="R108">
        <f t="shared" si="7"/>
        <v>0</v>
      </c>
      <c r="S108">
        <f t="shared" si="8"/>
        <v>0</v>
      </c>
      <c r="U108" t="str">
        <f>TEXT(SUMIFS($Q$1:Q108,$C$1:C108,C108,$D$1:D108,"&lt;="&amp;D108,$F$1:F108,F108),"00")&amp;"-"&amp;TEXT(SUMIFS($S$1:S108,$C$1:C108,C108,$D$1:D108,"&lt;="&amp;D108,$F$1:F108,F108),"00")</f>
        <v>05-09</v>
      </c>
      <c r="V108">
        <f t="shared" si="9"/>
        <v>0</v>
      </c>
    </row>
    <row r="109" spans="3:22" x14ac:dyDescent="0.2">
      <c r="C109" s="6">
        <v>2016</v>
      </c>
      <c r="D109" s="6">
        <v>14</v>
      </c>
      <c r="E109" s="6">
        <v>2</v>
      </c>
      <c r="F109" t="s">
        <v>475</v>
      </c>
      <c r="G109" t="str">
        <f>INDEX('DATA - Teams'!$C:$C,MATCH('DATA - Fixture'!F109,'DATA - Teams'!$B:$B,0))</f>
        <v>CHIEF</v>
      </c>
      <c r="H109" t="s">
        <v>473</v>
      </c>
      <c r="I109" t="str">
        <f>INDEX('DATA - Teams'!$C:$C,MATCH('DATA - Fixture'!H109,'DATA - Teams'!$B:$B,0))</f>
        <v>JMERC</v>
      </c>
      <c r="J109" s="6">
        <v>0</v>
      </c>
      <c r="K109" s="6">
        <v>1</v>
      </c>
      <c r="L109" s="6">
        <v>0</v>
      </c>
      <c r="M109">
        <v>946</v>
      </c>
      <c r="N109">
        <v>1198</v>
      </c>
      <c r="O109">
        <f t="shared" si="5"/>
        <v>-252</v>
      </c>
      <c r="P109">
        <f>IF(N109&gt;0,COUNTIF($F$1:F109,F109),0)</f>
        <v>14</v>
      </c>
      <c r="Q109">
        <f t="shared" si="6"/>
        <v>0</v>
      </c>
      <c r="R109">
        <f t="shared" si="7"/>
        <v>0</v>
      </c>
      <c r="S109">
        <f t="shared" si="8"/>
        <v>1</v>
      </c>
      <c r="U109" t="str">
        <f>TEXT(SUMIFS($Q$1:Q109,$C$1:C109,C109,$D$1:D109,"&lt;="&amp;D109,$F$1:F109,F109),"00")&amp;"-"&amp;TEXT(SUMIFS($S$1:S109,$C$1:C109,C109,$D$1:D109,"&lt;="&amp;D109,$F$1:F109,F109),"00")</f>
        <v>09-05</v>
      </c>
      <c r="V109">
        <f t="shared" si="9"/>
        <v>1</v>
      </c>
    </row>
    <row r="110" spans="3:22" x14ac:dyDescent="0.2">
      <c r="C110" s="6">
        <v>2016</v>
      </c>
      <c r="D110" s="6">
        <v>14</v>
      </c>
      <c r="E110" s="6">
        <v>3</v>
      </c>
      <c r="F110" t="s">
        <v>471</v>
      </c>
      <c r="G110" t="str">
        <f>INDEX('DATA - Teams'!$C:$C,MATCH('DATA - Fixture'!F110,'DATA - Teams'!$B:$B,0))</f>
        <v>LESTER</v>
      </c>
      <c r="H110" t="s">
        <v>476</v>
      </c>
      <c r="I110" t="str">
        <f>INDEX('DATA - Teams'!$C:$C,MATCH('DATA - Fixture'!H110,'DATA - Teams'!$B:$B,0))</f>
        <v>RICHO</v>
      </c>
      <c r="J110" s="6">
        <v>1</v>
      </c>
      <c r="K110" s="6">
        <v>1</v>
      </c>
      <c r="L110" s="6">
        <v>0</v>
      </c>
      <c r="M110">
        <v>1244</v>
      </c>
      <c r="N110">
        <v>1212</v>
      </c>
      <c r="O110">
        <f t="shared" si="5"/>
        <v>32</v>
      </c>
      <c r="P110">
        <f>IF(N110&gt;0,COUNTIF($F$1:F110,F110),0)</f>
        <v>14</v>
      </c>
      <c r="Q110">
        <f t="shared" si="6"/>
        <v>1</v>
      </c>
      <c r="R110">
        <f t="shared" si="7"/>
        <v>0</v>
      </c>
      <c r="S110">
        <f t="shared" si="8"/>
        <v>0</v>
      </c>
      <c r="U110" t="str">
        <f>TEXT(SUMIFS($Q$1:Q110,$C$1:C110,C110,$D$1:D110,"&lt;="&amp;D110,$F$1:F110,F110),"00")&amp;"-"&amp;TEXT(SUMIFS($S$1:S110,$C$1:C110,C110,$D$1:D110,"&lt;="&amp;D110,$F$1:F110,F110),"00")</f>
        <v>08-06</v>
      </c>
      <c r="V110">
        <f t="shared" si="9"/>
        <v>1</v>
      </c>
    </row>
    <row r="111" spans="3:22" x14ac:dyDescent="0.2">
      <c r="C111" s="6">
        <v>2016</v>
      </c>
      <c r="D111" s="6">
        <v>14</v>
      </c>
      <c r="E111" s="6">
        <v>3</v>
      </c>
      <c r="F111" t="s">
        <v>476</v>
      </c>
      <c r="G111" t="str">
        <f>INDEX('DATA - Teams'!$C:$C,MATCH('DATA - Fixture'!F111,'DATA - Teams'!$B:$B,0))</f>
        <v>RICHO</v>
      </c>
      <c r="H111" t="s">
        <v>471</v>
      </c>
      <c r="I111" t="str">
        <f>INDEX('DATA - Teams'!$C:$C,MATCH('DATA - Fixture'!H111,'DATA - Teams'!$B:$B,0))</f>
        <v>LESTER</v>
      </c>
      <c r="J111" s="6">
        <v>0</v>
      </c>
      <c r="K111" s="6">
        <v>1</v>
      </c>
      <c r="L111" s="6">
        <v>0</v>
      </c>
      <c r="M111">
        <v>1212</v>
      </c>
      <c r="N111">
        <v>1244</v>
      </c>
      <c r="O111">
        <f t="shared" si="5"/>
        <v>-32</v>
      </c>
      <c r="P111">
        <f>IF(N111&gt;0,COUNTIF($F$1:F111,F111),0)</f>
        <v>14</v>
      </c>
      <c r="Q111">
        <f t="shared" si="6"/>
        <v>0</v>
      </c>
      <c r="R111">
        <f t="shared" si="7"/>
        <v>0</v>
      </c>
      <c r="S111">
        <f t="shared" si="8"/>
        <v>1</v>
      </c>
      <c r="U111" t="str">
        <f>TEXT(SUMIFS($Q$1:Q111,$C$1:C111,C111,$D$1:D111,"&lt;="&amp;D111,$F$1:F111,F111),"00")&amp;"-"&amp;TEXT(SUMIFS($S$1:S111,$C$1:C111,C111,$D$1:D111,"&lt;="&amp;D111,$F$1:F111,F111),"00")</f>
        <v>07-07</v>
      </c>
      <c r="V111">
        <f t="shared" si="9"/>
        <v>0</v>
      </c>
    </row>
    <row r="112" spans="3:22" x14ac:dyDescent="0.2">
      <c r="C112" s="6">
        <v>2016</v>
      </c>
      <c r="D112" s="6">
        <v>14</v>
      </c>
      <c r="E112" s="6">
        <v>4</v>
      </c>
      <c r="F112" t="s">
        <v>469</v>
      </c>
      <c r="G112" t="str">
        <f>INDEX('DATA - Teams'!$C:$C,MATCH('DATA - Fixture'!F112,'DATA - Teams'!$B:$B,0))</f>
        <v>PMAC</v>
      </c>
      <c r="H112" t="s">
        <v>472</v>
      </c>
      <c r="I112" t="str">
        <f>INDEX('DATA - Teams'!$C:$C,MATCH('DATA - Fixture'!H112,'DATA - Teams'!$B:$B,0))</f>
        <v>KAPPAZ</v>
      </c>
      <c r="J112" s="6">
        <v>1</v>
      </c>
      <c r="K112" s="6">
        <v>1</v>
      </c>
      <c r="L112" s="6">
        <v>0</v>
      </c>
      <c r="M112">
        <v>1615</v>
      </c>
      <c r="N112">
        <v>1591</v>
      </c>
      <c r="O112">
        <f t="shared" si="5"/>
        <v>24</v>
      </c>
      <c r="P112">
        <f>IF(N112&gt;0,COUNTIF($F$1:F112,F112),0)</f>
        <v>14</v>
      </c>
      <c r="Q112">
        <f t="shared" si="6"/>
        <v>1</v>
      </c>
      <c r="R112">
        <f t="shared" si="7"/>
        <v>0</v>
      </c>
      <c r="S112">
        <f t="shared" si="8"/>
        <v>0</v>
      </c>
      <c r="U112" t="str">
        <f>TEXT(SUMIFS($Q$1:Q112,$C$1:C112,C112,$D$1:D112,"&lt;="&amp;D112,$F$1:F112,F112),"00")&amp;"-"&amp;TEXT(SUMIFS($S$1:S112,$C$1:C112,C112,$D$1:D112,"&lt;="&amp;D112,$F$1:F112,F112),"00")</f>
        <v>08-06</v>
      </c>
      <c r="V112">
        <f t="shared" si="9"/>
        <v>0</v>
      </c>
    </row>
    <row r="113" spans="3:22" x14ac:dyDescent="0.2">
      <c r="C113" s="6">
        <v>2016</v>
      </c>
      <c r="D113" s="6">
        <v>14</v>
      </c>
      <c r="E113" s="6">
        <v>4</v>
      </c>
      <c r="F113" t="s">
        <v>472</v>
      </c>
      <c r="G113" t="str">
        <f>INDEX('DATA - Teams'!$C:$C,MATCH('DATA - Fixture'!F113,'DATA - Teams'!$B:$B,0))</f>
        <v>KAPPAZ</v>
      </c>
      <c r="H113" t="s">
        <v>469</v>
      </c>
      <c r="I113" t="str">
        <f>INDEX('DATA - Teams'!$C:$C,MATCH('DATA - Fixture'!H113,'DATA - Teams'!$B:$B,0))</f>
        <v>PMAC</v>
      </c>
      <c r="J113" s="6">
        <v>0</v>
      </c>
      <c r="K113" s="6">
        <v>1</v>
      </c>
      <c r="L113" s="6">
        <v>0</v>
      </c>
      <c r="M113">
        <v>1591</v>
      </c>
      <c r="N113">
        <v>1615</v>
      </c>
      <c r="O113">
        <f t="shared" si="5"/>
        <v>-24</v>
      </c>
      <c r="P113">
        <f>IF(N113&gt;0,COUNTIF($F$1:F113,F113),0)</f>
        <v>14</v>
      </c>
      <c r="Q113">
        <f t="shared" si="6"/>
        <v>0</v>
      </c>
      <c r="R113">
        <f t="shared" si="7"/>
        <v>0</v>
      </c>
      <c r="S113">
        <f t="shared" si="8"/>
        <v>1</v>
      </c>
      <c r="U113" t="str">
        <f>TEXT(SUMIFS($Q$1:Q113,$C$1:C113,C113,$D$1:D113,"&lt;="&amp;D113,$F$1:F113,F113),"00")&amp;"-"&amp;TEXT(SUMIFS($S$1:S113,$C$1:C113,C113,$D$1:D113,"&lt;="&amp;D113,$F$1:F113,F113),"00")</f>
        <v>07-07</v>
      </c>
      <c r="V113">
        <f t="shared" si="9"/>
        <v>1</v>
      </c>
    </row>
    <row r="114" spans="3:22" x14ac:dyDescent="0.2">
      <c r="C114" s="6">
        <v>2016</v>
      </c>
      <c r="D114" s="6">
        <v>15</v>
      </c>
      <c r="E114" s="6">
        <v>1</v>
      </c>
      <c r="F114" t="s">
        <v>473</v>
      </c>
      <c r="G114" t="str">
        <f>INDEX('DATA - Teams'!$C:$C,MATCH('DATA - Fixture'!F114,'DATA - Teams'!$B:$B,0))</f>
        <v>JMERC</v>
      </c>
      <c r="H114" t="s">
        <v>474</v>
      </c>
      <c r="I114" t="str">
        <f>INDEX('DATA - Teams'!$C:$C,MATCH('DATA - Fixture'!H114,'DATA - Teams'!$B:$B,0))</f>
        <v>GARTER</v>
      </c>
      <c r="J114" s="6">
        <v>1</v>
      </c>
      <c r="K114" s="6">
        <v>1</v>
      </c>
      <c r="L114" s="6">
        <v>0</v>
      </c>
      <c r="M114">
        <v>702</v>
      </c>
      <c r="N114">
        <v>1536</v>
      </c>
      <c r="O114">
        <f t="shared" si="5"/>
        <v>-834</v>
      </c>
      <c r="P114">
        <f>IF(N114&gt;0,COUNTIF($F$1:F114,F114),0)</f>
        <v>15</v>
      </c>
      <c r="Q114">
        <f t="shared" si="6"/>
        <v>0</v>
      </c>
      <c r="R114">
        <f t="shared" si="7"/>
        <v>0</v>
      </c>
      <c r="S114">
        <f t="shared" si="8"/>
        <v>1</v>
      </c>
      <c r="U114" t="str">
        <f>TEXT(SUMIFS($Q$1:Q114,$C$1:C114,C114,$D$1:D114,"&lt;="&amp;D114,$F$1:F114,F114),"00")&amp;"-"&amp;TEXT(SUMIFS($S$1:S114,$C$1:C114,C114,$D$1:D114,"&lt;="&amp;D114,$F$1:F114,F114),"00")</f>
        <v>05-10</v>
      </c>
      <c r="V114">
        <f t="shared" si="9"/>
        <v>0</v>
      </c>
    </row>
    <row r="115" spans="3:22" x14ac:dyDescent="0.2">
      <c r="C115" s="6">
        <v>2016</v>
      </c>
      <c r="D115" s="6">
        <v>15</v>
      </c>
      <c r="E115" s="6">
        <v>1</v>
      </c>
      <c r="F115" t="s">
        <v>474</v>
      </c>
      <c r="G115" t="str">
        <f>INDEX('DATA - Teams'!$C:$C,MATCH('DATA - Fixture'!F115,'DATA - Teams'!$B:$B,0))</f>
        <v>GARTER</v>
      </c>
      <c r="H115" t="s">
        <v>473</v>
      </c>
      <c r="I115" t="str">
        <f>INDEX('DATA - Teams'!$C:$C,MATCH('DATA - Fixture'!H115,'DATA - Teams'!$B:$B,0))</f>
        <v>JMERC</v>
      </c>
      <c r="J115" s="6">
        <v>0</v>
      </c>
      <c r="K115" s="6">
        <v>1</v>
      </c>
      <c r="L115" s="6">
        <v>0</v>
      </c>
      <c r="M115">
        <v>1536</v>
      </c>
      <c r="N115">
        <v>702</v>
      </c>
      <c r="O115">
        <f t="shared" si="5"/>
        <v>834</v>
      </c>
      <c r="P115">
        <f>IF(N115&gt;0,COUNTIF($F$1:F115,F115),0)</f>
        <v>15</v>
      </c>
      <c r="Q115">
        <f t="shared" si="6"/>
        <v>1</v>
      </c>
      <c r="R115">
        <f t="shared" si="7"/>
        <v>0</v>
      </c>
      <c r="S115">
        <f t="shared" si="8"/>
        <v>0</v>
      </c>
      <c r="U115" t="str">
        <f>TEXT(SUMIFS($Q$1:Q115,$C$1:C115,C115,$D$1:D115,"&lt;="&amp;D115,$F$1:F115,F115),"00")&amp;"-"&amp;TEXT(SUMIFS($S$1:S115,$C$1:C115,C115,$D$1:D115,"&lt;="&amp;D115,$F$1:F115,F115),"00")</f>
        <v>07-08</v>
      </c>
      <c r="V115">
        <f t="shared" si="9"/>
        <v>0</v>
      </c>
    </row>
    <row r="116" spans="3:22" x14ac:dyDescent="0.2">
      <c r="C116" s="6">
        <v>2016</v>
      </c>
      <c r="D116" s="6">
        <v>15</v>
      </c>
      <c r="E116" s="6">
        <v>2</v>
      </c>
      <c r="F116" t="s">
        <v>475</v>
      </c>
      <c r="G116" t="str">
        <f>INDEX('DATA - Teams'!$C:$C,MATCH('DATA - Fixture'!F116,'DATA - Teams'!$B:$B,0))</f>
        <v>CHIEF</v>
      </c>
      <c r="H116" t="s">
        <v>476</v>
      </c>
      <c r="I116" t="str">
        <f>INDEX('DATA - Teams'!$C:$C,MATCH('DATA - Fixture'!H116,'DATA - Teams'!$B:$B,0))</f>
        <v>RICHO</v>
      </c>
      <c r="J116" s="6">
        <v>1</v>
      </c>
      <c r="K116" s="6">
        <v>1</v>
      </c>
      <c r="L116" s="6">
        <v>0</v>
      </c>
      <c r="M116">
        <v>1368</v>
      </c>
      <c r="N116">
        <v>876</v>
      </c>
      <c r="O116">
        <f t="shared" si="5"/>
        <v>492</v>
      </c>
      <c r="P116">
        <f>IF(N116&gt;0,COUNTIF($F$1:F116,F116),0)</f>
        <v>15</v>
      </c>
      <c r="Q116">
        <f t="shared" si="6"/>
        <v>1</v>
      </c>
      <c r="R116">
        <f t="shared" si="7"/>
        <v>0</v>
      </c>
      <c r="S116">
        <f t="shared" si="8"/>
        <v>0</v>
      </c>
      <c r="U116" t="str">
        <f>TEXT(SUMIFS($Q$1:Q116,$C$1:C116,C116,$D$1:D116,"&lt;="&amp;D116,$F$1:F116,F116),"00")&amp;"-"&amp;TEXT(SUMIFS($S$1:S116,$C$1:C116,C116,$D$1:D116,"&lt;="&amp;D116,$F$1:F116,F116),"00")</f>
        <v>10-05</v>
      </c>
      <c r="V116">
        <f t="shared" si="9"/>
        <v>1</v>
      </c>
    </row>
    <row r="117" spans="3:22" x14ac:dyDescent="0.2">
      <c r="C117" s="6">
        <v>2016</v>
      </c>
      <c r="D117" s="6">
        <v>15</v>
      </c>
      <c r="E117" s="6">
        <v>2</v>
      </c>
      <c r="F117" t="s">
        <v>476</v>
      </c>
      <c r="G117" t="str">
        <f>INDEX('DATA - Teams'!$C:$C,MATCH('DATA - Fixture'!F117,'DATA - Teams'!$B:$B,0))</f>
        <v>RICHO</v>
      </c>
      <c r="H117" t="s">
        <v>475</v>
      </c>
      <c r="I117" t="str">
        <f>INDEX('DATA - Teams'!$C:$C,MATCH('DATA - Fixture'!H117,'DATA - Teams'!$B:$B,0))</f>
        <v>CHIEF</v>
      </c>
      <c r="J117" s="6">
        <v>0</v>
      </c>
      <c r="K117" s="6">
        <v>1</v>
      </c>
      <c r="L117" s="6">
        <v>0</v>
      </c>
      <c r="M117">
        <v>876</v>
      </c>
      <c r="N117">
        <v>1368</v>
      </c>
      <c r="O117">
        <f t="shared" si="5"/>
        <v>-492</v>
      </c>
      <c r="P117">
        <f>IF(N117&gt;0,COUNTIF($F$1:F117,F117),0)</f>
        <v>15</v>
      </c>
      <c r="Q117">
        <f t="shared" si="6"/>
        <v>0</v>
      </c>
      <c r="R117">
        <f t="shared" si="7"/>
        <v>0</v>
      </c>
      <c r="S117">
        <f t="shared" si="8"/>
        <v>1</v>
      </c>
      <c r="U117" t="str">
        <f>TEXT(SUMIFS($Q$1:Q117,$C$1:C117,C117,$D$1:D117,"&lt;="&amp;D117,$F$1:F117,F117),"00")&amp;"-"&amp;TEXT(SUMIFS($S$1:S117,$C$1:C117,C117,$D$1:D117,"&lt;="&amp;D117,$F$1:F117,F117),"00")</f>
        <v>07-08</v>
      </c>
      <c r="V117">
        <f t="shared" si="9"/>
        <v>0</v>
      </c>
    </row>
    <row r="118" spans="3:22" x14ac:dyDescent="0.2">
      <c r="C118" s="6">
        <v>2016</v>
      </c>
      <c r="D118" s="6">
        <v>15</v>
      </c>
      <c r="E118" s="6">
        <v>3</v>
      </c>
      <c r="F118" t="s">
        <v>471</v>
      </c>
      <c r="G118" t="str">
        <f>INDEX('DATA - Teams'!$C:$C,MATCH('DATA - Fixture'!F118,'DATA - Teams'!$B:$B,0))</f>
        <v>LESTER</v>
      </c>
      <c r="H118" t="s">
        <v>472</v>
      </c>
      <c r="I118" t="str">
        <f>INDEX('DATA - Teams'!$C:$C,MATCH('DATA - Fixture'!H118,'DATA - Teams'!$B:$B,0))</f>
        <v>KAPPAZ</v>
      </c>
      <c r="J118" s="6">
        <v>1</v>
      </c>
      <c r="K118" s="6">
        <v>1</v>
      </c>
      <c r="L118" s="6">
        <v>0</v>
      </c>
      <c r="M118">
        <v>1411</v>
      </c>
      <c r="N118">
        <v>773</v>
      </c>
      <c r="O118">
        <f t="shared" si="5"/>
        <v>638</v>
      </c>
      <c r="P118">
        <f>IF(N118&gt;0,COUNTIF($F$1:F118,F118),0)</f>
        <v>15</v>
      </c>
      <c r="Q118">
        <f t="shared" si="6"/>
        <v>1</v>
      </c>
      <c r="R118">
        <f t="shared" si="7"/>
        <v>0</v>
      </c>
      <c r="S118">
        <f t="shared" si="8"/>
        <v>0</v>
      </c>
      <c r="U118" t="str">
        <f>TEXT(SUMIFS($Q$1:Q118,$C$1:C118,C118,$D$1:D118,"&lt;="&amp;D118,$F$1:F118,F118),"00")&amp;"-"&amp;TEXT(SUMIFS($S$1:S118,$C$1:C118,C118,$D$1:D118,"&lt;="&amp;D118,$F$1:F118,F118),"00")</f>
        <v>09-06</v>
      </c>
      <c r="V118">
        <f t="shared" si="9"/>
        <v>1</v>
      </c>
    </row>
    <row r="119" spans="3:22" x14ac:dyDescent="0.2">
      <c r="C119" s="6">
        <v>2016</v>
      </c>
      <c r="D119" s="6">
        <v>15</v>
      </c>
      <c r="E119" s="6">
        <v>3</v>
      </c>
      <c r="F119" t="s">
        <v>472</v>
      </c>
      <c r="G119" t="str">
        <f>INDEX('DATA - Teams'!$C:$C,MATCH('DATA - Fixture'!F119,'DATA - Teams'!$B:$B,0))</f>
        <v>KAPPAZ</v>
      </c>
      <c r="H119" t="s">
        <v>471</v>
      </c>
      <c r="I119" t="str">
        <f>INDEX('DATA - Teams'!$C:$C,MATCH('DATA - Fixture'!H119,'DATA - Teams'!$B:$B,0))</f>
        <v>LESTER</v>
      </c>
      <c r="J119" s="6">
        <v>0</v>
      </c>
      <c r="K119" s="6">
        <v>1</v>
      </c>
      <c r="L119" s="6">
        <v>0</v>
      </c>
      <c r="M119">
        <v>773</v>
      </c>
      <c r="N119">
        <v>1411</v>
      </c>
      <c r="O119">
        <f t="shared" si="5"/>
        <v>-638</v>
      </c>
      <c r="P119">
        <f>IF(N119&gt;0,COUNTIF($F$1:F119,F119),0)</f>
        <v>15</v>
      </c>
      <c r="Q119">
        <f t="shared" si="6"/>
        <v>0</v>
      </c>
      <c r="R119">
        <f t="shared" si="7"/>
        <v>0</v>
      </c>
      <c r="S119">
        <f t="shared" si="8"/>
        <v>1</v>
      </c>
      <c r="U119" t="str">
        <f>TEXT(SUMIFS($Q$1:Q119,$C$1:C119,C119,$D$1:D119,"&lt;="&amp;D119,$F$1:F119,F119),"00")&amp;"-"&amp;TEXT(SUMIFS($S$1:S119,$C$1:C119,C119,$D$1:D119,"&lt;="&amp;D119,$F$1:F119,F119),"00")</f>
        <v>07-08</v>
      </c>
      <c r="V119">
        <f t="shared" si="9"/>
        <v>1</v>
      </c>
    </row>
    <row r="120" spans="3:22" x14ac:dyDescent="0.2">
      <c r="C120" s="6">
        <v>2016</v>
      </c>
      <c r="D120" s="6">
        <v>15</v>
      </c>
      <c r="E120" s="6">
        <v>4</v>
      </c>
      <c r="F120" t="s">
        <v>469</v>
      </c>
      <c r="G120" t="str">
        <f>INDEX('DATA - Teams'!$C:$C,MATCH('DATA - Fixture'!F120,'DATA - Teams'!$B:$B,0))</f>
        <v>PMAC</v>
      </c>
      <c r="H120" t="s">
        <v>470</v>
      </c>
      <c r="I120" t="str">
        <f>INDEX('DATA - Teams'!$C:$C,MATCH('DATA - Fixture'!H120,'DATA - Teams'!$B:$B,0))</f>
        <v>MELONS</v>
      </c>
      <c r="J120" s="6">
        <v>1</v>
      </c>
      <c r="K120" s="6">
        <v>1</v>
      </c>
      <c r="L120" s="6">
        <v>0</v>
      </c>
      <c r="M120">
        <v>1320</v>
      </c>
      <c r="N120">
        <v>1659</v>
      </c>
      <c r="O120">
        <f t="shared" si="5"/>
        <v>-339</v>
      </c>
      <c r="P120">
        <f>IF(N120&gt;0,COUNTIF($F$1:F120,F120),0)</f>
        <v>15</v>
      </c>
      <c r="Q120">
        <f t="shared" si="6"/>
        <v>0</v>
      </c>
      <c r="R120">
        <f t="shared" si="7"/>
        <v>0</v>
      </c>
      <c r="S120">
        <f t="shared" si="8"/>
        <v>1</v>
      </c>
      <c r="U120" t="str">
        <f>TEXT(SUMIFS($Q$1:Q120,$C$1:C120,C120,$D$1:D120,"&lt;="&amp;D120,$F$1:F120,F120),"00")&amp;"-"&amp;TEXT(SUMIFS($S$1:S120,$C$1:C120,C120,$D$1:D120,"&lt;="&amp;D120,$F$1:F120,F120),"00")</f>
        <v>08-07</v>
      </c>
      <c r="V120">
        <f t="shared" si="9"/>
        <v>0</v>
      </c>
    </row>
    <row r="121" spans="3:22" x14ac:dyDescent="0.2">
      <c r="C121" s="6">
        <v>2016</v>
      </c>
      <c r="D121" s="6">
        <v>15</v>
      </c>
      <c r="E121" s="6">
        <v>4</v>
      </c>
      <c r="F121" t="s">
        <v>470</v>
      </c>
      <c r="G121" t="str">
        <f>INDEX('DATA - Teams'!$C:$C,MATCH('DATA - Fixture'!F121,'DATA - Teams'!$B:$B,0))</f>
        <v>MELONS</v>
      </c>
      <c r="H121" t="s">
        <v>469</v>
      </c>
      <c r="I121" t="str">
        <f>INDEX('DATA - Teams'!$C:$C,MATCH('DATA - Fixture'!H121,'DATA - Teams'!$B:$B,0))</f>
        <v>PMAC</v>
      </c>
      <c r="J121" s="6">
        <v>0</v>
      </c>
      <c r="K121" s="6">
        <v>1</v>
      </c>
      <c r="L121" s="6">
        <v>0</v>
      </c>
      <c r="M121">
        <v>1659</v>
      </c>
      <c r="N121">
        <v>1320</v>
      </c>
      <c r="O121">
        <f t="shared" si="5"/>
        <v>339</v>
      </c>
      <c r="P121">
        <f>IF(N121&gt;0,COUNTIF($F$1:F121,F121),0)</f>
        <v>15</v>
      </c>
      <c r="Q121">
        <f t="shared" si="6"/>
        <v>1</v>
      </c>
      <c r="R121">
        <f t="shared" si="7"/>
        <v>0</v>
      </c>
      <c r="S121">
        <f t="shared" si="8"/>
        <v>0</v>
      </c>
      <c r="U121" t="str">
        <f>TEXT(SUMIFS($Q$1:Q121,$C$1:C121,C121,$D$1:D121,"&lt;="&amp;D121,$F$1:F121,F121),"00")&amp;"-"&amp;TEXT(SUMIFS($S$1:S121,$C$1:C121,C121,$D$1:D121,"&lt;="&amp;D121,$F$1:F121,F121),"00")</f>
        <v>07-08</v>
      </c>
      <c r="V121">
        <f t="shared" si="9"/>
        <v>1</v>
      </c>
    </row>
    <row r="122" spans="3:22" x14ac:dyDescent="0.2">
      <c r="C122" s="6">
        <v>2016</v>
      </c>
      <c r="D122" s="6">
        <v>16</v>
      </c>
      <c r="E122" s="6">
        <v>1</v>
      </c>
      <c r="F122" t="s">
        <v>473</v>
      </c>
      <c r="G122" t="str">
        <f>INDEX('DATA - Teams'!$C:$C,MATCH('DATA - Fixture'!F122,'DATA - Teams'!$B:$B,0))</f>
        <v>JMERC</v>
      </c>
      <c r="H122" t="s">
        <v>470</v>
      </c>
      <c r="I122" t="str">
        <f>INDEX('DATA - Teams'!$C:$C,MATCH('DATA - Fixture'!H122,'DATA - Teams'!$B:$B,0))</f>
        <v>MELONS</v>
      </c>
      <c r="J122" s="6">
        <v>1</v>
      </c>
      <c r="K122" s="6">
        <v>0</v>
      </c>
      <c r="L122" s="6">
        <v>0</v>
      </c>
      <c r="M122">
        <v>1457</v>
      </c>
      <c r="N122">
        <v>1658</v>
      </c>
      <c r="O122">
        <f t="shared" si="5"/>
        <v>-201</v>
      </c>
      <c r="P122">
        <f>IF(N122&gt;0,COUNTIF($F$1:F122,F122),0)</f>
        <v>16</v>
      </c>
      <c r="Q122">
        <f t="shared" si="6"/>
        <v>0</v>
      </c>
      <c r="R122">
        <f t="shared" si="7"/>
        <v>0</v>
      </c>
      <c r="S122">
        <f t="shared" si="8"/>
        <v>1</v>
      </c>
      <c r="U122" t="str">
        <f>TEXT(SUMIFS($Q$1:Q122,$C$1:C122,C122,$D$1:D122,"&lt;="&amp;D122,$F$1:F122,F122),"00")&amp;"-"&amp;TEXT(SUMIFS($S$1:S122,$C$1:C122,C122,$D$1:D122,"&lt;="&amp;D122,$F$1:F122,F122),"00")</f>
        <v>05-11</v>
      </c>
      <c r="V122">
        <f t="shared" si="9"/>
        <v>0</v>
      </c>
    </row>
    <row r="123" spans="3:22" x14ac:dyDescent="0.2">
      <c r="C123" s="6">
        <v>2016</v>
      </c>
      <c r="D123" s="6">
        <v>16</v>
      </c>
      <c r="E123" s="6">
        <v>1</v>
      </c>
      <c r="F123" t="s">
        <v>470</v>
      </c>
      <c r="G123" t="str">
        <f>INDEX('DATA - Teams'!$C:$C,MATCH('DATA - Fixture'!F123,'DATA - Teams'!$B:$B,0))</f>
        <v>MELONS</v>
      </c>
      <c r="H123" t="s">
        <v>473</v>
      </c>
      <c r="I123" t="str">
        <f>INDEX('DATA - Teams'!$C:$C,MATCH('DATA - Fixture'!H123,'DATA - Teams'!$B:$B,0))</f>
        <v>JMERC</v>
      </c>
      <c r="J123" s="6">
        <v>0</v>
      </c>
      <c r="K123" s="6">
        <v>0</v>
      </c>
      <c r="L123" s="6">
        <v>0</v>
      </c>
      <c r="M123">
        <v>1658</v>
      </c>
      <c r="N123">
        <v>1457</v>
      </c>
      <c r="O123">
        <f t="shared" si="5"/>
        <v>201</v>
      </c>
      <c r="P123">
        <f>IF(N123&gt;0,COUNTIF($F$1:F123,F123),0)</f>
        <v>16</v>
      </c>
      <c r="Q123">
        <f t="shared" si="6"/>
        <v>1</v>
      </c>
      <c r="R123">
        <f t="shared" si="7"/>
        <v>0</v>
      </c>
      <c r="S123">
        <f t="shared" si="8"/>
        <v>0</v>
      </c>
      <c r="U123" t="str">
        <f>TEXT(SUMIFS($Q$1:Q123,$C$1:C123,C123,$D$1:D123,"&lt;="&amp;D123,$F$1:F123,F123),"00")&amp;"-"&amp;TEXT(SUMIFS($S$1:S123,$C$1:C123,C123,$D$1:D123,"&lt;="&amp;D123,$F$1:F123,F123),"00")</f>
        <v>08-08</v>
      </c>
      <c r="V123">
        <f t="shared" si="9"/>
        <v>1</v>
      </c>
    </row>
    <row r="124" spans="3:22" x14ac:dyDescent="0.2">
      <c r="C124" s="6">
        <v>2016</v>
      </c>
      <c r="D124" s="6">
        <v>16</v>
      </c>
      <c r="E124" s="6">
        <v>2</v>
      </c>
      <c r="F124" t="s">
        <v>476</v>
      </c>
      <c r="G124" t="str">
        <f>INDEX('DATA - Teams'!$C:$C,MATCH('DATA - Fixture'!F124,'DATA - Teams'!$B:$B,0))</f>
        <v>RICHO</v>
      </c>
      <c r="H124" t="s">
        <v>474</v>
      </c>
      <c r="I124" t="str">
        <f>INDEX('DATA - Teams'!$C:$C,MATCH('DATA - Fixture'!H124,'DATA - Teams'!$B:$B,0))</f>
        <v>GARTER</v>
      </c>
      <c r="J124" s="6">
        <v>1</v>
      </c>
      <c r="K124" s="6">
        <v>0</v>
      </c>
      <c r="L124" s="6">
        <v>0</v>
      </c>
      <c r="M124">
        <v>1601</v>
      </c>
      <c r="N124">
        <v>1635</v>
      </c>
      <c r="O124">
        <f t="shared" si="5"/>
        <v>-34</v>
      </c>
      <c r="P124">
        <f>IF(N124&gt;0,COUNTIF($F$1:F124,F124),0)</f>
        <v>16</v>
      </c>
      <c r="Q124">
        <f t="shared" si="6"/>
        <v>0</v>
      </c>
      <c r="R124">
        <f t="shared" si="7"/>
        <v>0</v>
      </c>
      <c r="S124">
        <f t="shared" si="8"/>
        <v>1</v>
      </c>
      <c r="U124" t="str">
        <f>TEXT(SUMIFS($Q$1:Q124,$C$1:C124,C124,$D$1:D124,"&lt;="&amp;D124,$F$1:F124,F124),"00")&amp;"-"&amp;TEXT(SUMIFS($S$1:S124,$C$1:C124,C124,$D$1:D124,"&lt;="&amp;D124,$F$1:F124,F124),"00")</f>
        <v>07-09</v>
      </c>
      <c r="V124">
        <f t="shared" si="9"/>
        <v>0</v>
      </c>
    </row>
    <row r="125" spans="3:22" x14ac:dyDescent="0.2">
      <c r="C125" s="6">
        <v>2016</v>
      </c>
      <c r="D125" s="6">
        <v>16</v>
      </c>
      <c r="E125" s="6">
        <v>2</v>
      </c>
      <c r="F125" t="s">
        <v>474</v>
      </c>
      <c r="G125" t="str">
        <f>INDEX('DATA - Teams'!$C:$C,MATCH('DATA - Fixture'!F125,'DATA - Teams'!$B:$B,0))</f>
        <v>GARTER</v>
      </c>
      <c r="H125" t="s">
        <v>476</v>
      </c>
      <c r="I125" t="str">
        <f>INDEX('DATA - Teams'!$C:$C,MATCH('DATA - Fixture'!H125,'DATA - Teams'!$B:$B,0))</f>
        <v>RICHO</v>
      </c>
      <c r="J125" s="6">
        <v>0</v>
      </c>
      <c r="K125" s="6">
        <v>0</v>
      </c>
      <c r="L125" s="6">
        <v>0</v>
      </c>
      <c r="M125">
        <v>1635</v>
      </c>
      <c r="N125">
        <v>1601</v>
      </c>
      <c r="O125">
        <f t="shared" si="5"/>
        <v>34</v>
      </c>
      <c r="P125">
        <f>IF(N125&gt;0,COUNTIF($F$1:F125,F125),0)</f>
        <v>16</v>
      </c>
      <c r="Q125">
        <f t="shared" si="6"/>
        <v>1</v>
      </c>
      <c r="R125">
        <f t="shared" si="7"/>
        <v>0</v>
      </c>
      <c r="S125">
        <f t="shared" si="8"/>
        <v>0</v>
      </c>
      <c r="U125" t="str">
        <f>TEXT(SUMIFS($Q$1:Q125,$C$1:C125,C125,$D$1:D125,"&lt;="&amp;D125,$F$1:F125,F125),"00")&amp;"-"&amp;TEXT(SUMIFS($S$1:S125,$C$1:C125,C125,$D$1:D125,"&lt;="&amp;D125,$F$1:F125,F125),"00")</f>
        <v>08-08</v>
      </c>
      <c r="V125">
        <f t="shared" si="9"/>
        <v>0</v>
      </c>
    </row>
    <row r="126" spans="3:22" x14ac:dyDescent="0.2">
      <c r="C126" s="6">
        <v>2016</v>
      </c>
      <c r="D126" s="6">
        <v>16</v>
      </c>
      <c r="E126" s="6">
        <v>3</v>
      </c>
      <c r="F126" t="s">
        <v>475</v>
      </c>
      <c r="G126" t="str">
        <f>INDEX('DATA - Teams'!$C:$C,MATCH('DATA - Fixture'!F126,'DATA - Teams'!$B:$B,0))</f>
        <v>CHIEF</v>
      </c>
      <c r="H126" t="s">
        <v>472</v>
      </c>
      <c r="I126" t="str">
        <f>INDEX('DATA - Teams'!$C:$C,MATCH('DATA - Fixture'!H126,'DATA - Teams'!$B:$B,0))</f>
        <v>KAPPAZ</v>
      </c>
      <c r="J126" s="6">
        <v>1</v>
      </c>
      <c r="K126" s="6">
        <v>0</v>
      </c>
      <c r="L126" s="6">
        <v>0</v>
      </c>
      <c r="M126">
        <v>1631</v>
      </c>
      <c r="N126">
        <v>1609</v>
      </c>
      <c r="O126">
        <f t="shared" si="5"/>
        <v>22</v>
      </c>
      <c r="P126">
        <f>IF(N126&gt;0,COUNTIF($F$1:F126,F126),0)</f>
        <v>16</v>
      </c>
      <c r="Q126">
        <f t="shared" si="6"/>
        <v>1</v>
      </c>
      <c r="R126">
        <f t="shared" si="7"/>
        <v>0</v>
      </c>
      <c r="S126">
        <f t="shared" si="8"/>
        <v>0</v>
      </c>
      <c r="U126" t="str">
        <f>TEXT(SUMIFS($Q$1:Q126,$C$1:C126,C126,$D$1:D126,"&lt;="&amp;D126,$F$1:F126,F126),"00")&amp;"-"&amp;TEXT(SUMIFS($S$1:S126,$C$1:C126,C126,$D$1:D126,"&lt;="&amp;D126,$F$1:F126,F126),"00")</f>
        <v>11-05</v>
      </c>
      <c r="V126">
        <f t="shared" si="9"/>
        <v>1</v>
      </c>
    </row>
    <row r="127" spans="3:22" x14ac:dyDescent="0.2">
      <c r="C127" s="6">
        <v>2016</v>
      </c>
      <c r="D127" s="6">
        <v>16</v>
      </c>
      <c r="E127" s="6">
        <v>3</v>
      </c>
      <c r="F127" t="s">
        <v>472</v>
      </c>
      <c r="G127" t="str">
        <f>INDEX('DATA - Teams'!$C:$C,MATCH('DATA - Fixture'!F127,'DATA - Teams'!$B:$B,0))</f>
        <v>KAPPAZ</v>
      </c>
      <c r="H127" t="s">
        <v>475</v>
      </c>
      <c r="I127" t="str">
        <f>INDEX('DATA - Teams'!$C:$C,MATCH('DATA - Fixture'!H127,'DATA - Teams'!$B:$B,0))</f>
        <v>CHIEF</v>
      </c>
      <c r="J127" s="6">
        <v>0</v>
      </c>
      <c r="K127" s="6">
        <v>0</v>
      </c>
      <c r="L127" s="6">
        <v>0</v>
      </c>
      <c r="M127">
        <v>1609</v>
      </c>
      <c r="N127">
        <v>1631</v>
      </c>
      <c r="O127">
        <f t="shared" si="5"/>
        <v>-22</v>
      </c>
      <c r="P127">
        <f>IF(N127&gt;0,COUNTIF($F$1:F127,F127),0)</f>
        <v>16</v>
      </c>
      <c r="Q127">
        <f t="shared" si="6"/>
        <v>0</v>
      </c>
      <c r="R127">
        <f t="shared" si="7"/>
        <v>0</v>
      </c>
      <c r="S127">
        <f t="shared" si="8"/>
        <v>1</v>
      </c>
      <c r="U127" t="str">
        <f>TEXT(SUMIFS($Q$1:Q127,$C$1:C127,C127,$D$1:D127,"&lt;="&amp;D127,$F$1:F127,F127),"00")&amp;"-"&amp;TEXT(SUMIFS($S$1:S127,$C$1:C127,C127,$D$1:D127,"&lt;="&amp;D127,$F$1:F127,F127),"00")</f>
        <v>07-09</v>
      </c>
      <c r="V127">
        <f t="shared" si="9"/>
        <v>1</v>
      </c>
    </row>
    <row r="128" spans="3:22" x14ac:dyDescent="0.2">
      <c r="C128" s="6">
        <v>2016</v>
      </c>
      <c r="D128" s="6">
        <v>16</v>
      </c>
      <c r="E128" s="6">
        <v>4</v>
      </c>
      <c r="F128" t="s">
        <v>469</v>
      </c>
      <c r="G128" t="str">
        <f>INDEX('DATA - Teams'!$C:$C,MATCH('DATA - Fixture'!F128,'DATA - Teams'!$B:$B,0))</f>
        <v>PMAC</v>
      </c>
      <c r="H128" t="s">
        <v>471</v>
      </c>
      <c r="I128" t="str">
        <f>INDEX('DATA - Teams'!$C:$C,MATCH('DATA - Fixture'!H128,'DATA - Teams'!$B:$B,0))</f>
        <v>LESTER</v>
      </c>
      <c r="J128" s="6">
        <v>1</v>
      </c>
      <c r="K128" s="6">
        <v>0</v>
      </c>
      <c r="L128" s="6">
        <v>0</v>
      </c>
      <c r="M128">
        <v>1634</v>
      </c>
      <c r="N128">
        <v>1823</v>
      </c>
      <c r="O128">
        <f t="shared" si="5"/>
        <v>-189</v>
      </c>
      <c r="P128">
        <f>IF(N128&gt;0,COUNTIF($F$1:F128,F128),0)</f>
        <v>16</v>
      </c>
      <c r="Q128">
        <f t="shared" si="6"/>
        <v>0</v>
      </c>
      <c r="R128">
        <f t="shared" si="7"/>
        <v>0</v>
      </c>
      <c r="S128">
        <f t="shared" si="8"/>
        <v>1</v>
      </c>
      <c r="U128" t="str">
        <f>TEXT(SUMIFS($Q$1:Q128,$C$1:C128,C128,$D$1:D128,"&lt;="&amp;D128,$F$1:F128,F128),"00")&amp;"-"&amp;TEXT(SUMIFS($S$1:S128,$C$1:C128,C128,$D$1:D128,"&lt;="&amp;D128,$F$1:F128,F128),"00")</f>
        <v>08-08</v>
      </c>
      <c r="V128">
        <f t="shared" si="9"/>
        <v>0</v>
      </c>
    </row>
    <row r="129" spans="3:22" x14ac:dyDescent="0.2">
      <c r="C129" s="6">
        <v>2016</v>
      </c>
      <c r="D129" s="6">
        <v>16</v>
      </c>
      <c r="E129" s="6">
        <v>4</v>
      </c>
      <c r="F129" t="s">
        <v>471</v>
      </c>
      <c r="G129" t="str">
        <f>INDEX('DATA - Teams'!$C:$C,MATCH('DATA - Fixture'!F129,'DATA - Teams'!$B:$B,0))</f>
        <v>LESTER</v>
      </c>
      <c r="H129" t="s">
        <v>469</v>
      </c>
      <c r="I129" t="str">
        <f>INDEX('DATA - Teams'!$C:$C,MATCH('DATA - Fixture'!H129,'DATA - Teams'!$B:$B,0))</f>
        <v>PMAC</v>
      </c>
      <c r="J129" s="6">
        <v>0</v>
      </c>
      <c r="K129" s="6">
        <v>0</v>
      </c>
      <c r="L129" s="6">
        <v>0</v>
      </c>
      <c r="M129">
        <v>1823</v>
      </c>
      <c r="N129">
        <v>1634</v>
      </c>
      <c r="O129">
        <f t="shared" si="5"/>
        <v>189</v>
      </c>
      <c r="P129">
        <f>IF(N129&gt;0,COUNTIF($F$1:F129,F129),0)</f>
        <v>16</v>
      </c>
      <c r="Q129">
        <f t="shared" si="6"/>
        <v>1</v>
      </c>
      <c r="R129">
        <f t="shared" si="7"/>
        <v>0</v>
      </c>
      <c r="S129">
        <f t="shared" si="8"/>
        <v>0</v>
      </c>
      <c r="U129" t="str">
        <f>TEXT(SUMIFS($Q$1:Q129,$C$1:C129,C129,$D$1:D129,"&lt;="&amp;D129,$F$1:F129,F129),"00")&amp;"-"&amp;TEXT(SUMIFS($S$1:S129,$C$1:C129,C129,$D$1:D129,"&lt;="&amp;D129,$F$1:F129,F129),"00")</f>
        <v>10-06</v>
      </c>
      <c r="V129">
        <f t="shared" si="9"/>
        <v>1</v>
      </c>
    </row>
    <row r="130" spans="3:22" x14ac:dyDescent="0.2">
      <c r="C130" s="6">
        <v>2016</v>
      </c>
      <c r="D130" s="6">
        <v>17</v>
      </c>
      <c r="E130" s="6">
        <v>1</v>
      </c>
      <c r="F130" t="s">
        <v>476</v>
      </c>
      <c r="G130" t="str">
        <f>INDEX('DATA - Teams'!$C:$C,MATCH('DATA - Fixture'!F130,'DATA - Teams'!$B:$B,0))</f>
        <v>RICHO</v>
      </c>
      <c r="H130" t="s">
        <v>470</v>
      </c>
      <c r="I130" t="str">
        <f>INDEX('DATA - Teams'!$C:$C,MATCH('DATA - Fixture'!H130,'DATA - Teams'!$B:$B,0))</f>
        <v>MELONS</v>
      </c>
      <c r="J130" s="6">
        <v>1</v>
      </c>
      <c r="K130" s="6">
        <v>0</v>
      </c>
      <c r="L130" s="6">
        <v>0</v>
      </c>
      <c r="M130">
        <v>1547</v>
      </c>
      <c r="N130">
        <v>1740</v>
      </c>
      <c r="O130">
        <f t="shared" si="5"/>
        <v>-193</v>
      </c>
      <c r="P130">
        <f>IF(N130&gt;0,COUNTIF($F$1:F130,F130),0)</f>
        <v>17</v>
      </c>
      <c r="Q130">
        <f t="shared" si="6"/>
        <v>0</v>
      </c>
      <c r="R130">
        <f t="shared" si="7"/>
        <v>0</v>
      </c>
      <c r="S130">
        <f t="shared" si="8"/>
        <v>1</v>
      </c>
      <c r="U130" t="str">
        <f>TEXT(SUMIFS($Q$1:Q130,$C$1:C130,C130,$D$1:D130,"&lt;="&amp;D130,$F$1:F130,F130),"00")&amp;"-"&amp;TEXT(SUMIFS($S$1:S130,$C$1:C130,C130,$D$1:D130,"&lt;="&amp;D130,$F$1:F130,F130),"00")</f>
        <v>07-10</v>
      </c>
      <c r="V130">
        <f t="shared" si="9"/>
        <v>0</v>
      </c>
    </row>
    <row r="131" spans="3:22" x14ac:dyDescent="0.2">
      <c r="C131" s="6">
        <v>2016</v>
      </c>
      <c r="D131" s="6">
        <v>17</v>
      </c>
      <c r="E131" s="6">
        <v>1</v>
      </c>
      <c r="F131" t="s">
        <v>470</v>
      </c>
      <c r="G131" t="str">
        <f>INDEX('DATA - Teams'!$C:$C,MATCH('DATA - Fixture'!F131,'DATA - Teams'!$B:$B,0))</f>
        <v>MELONS</v>
      </c>
      <c r="H131" t="s">
        <v>476</v>
      </c>
      <c r="I131" t="str">
        <f>INDEX('DATA - Teams'!$C:$C,MATCH('DATA - Fixture'!H131,'DATA - Teams'!$B:$B,0))</f>
        <v>RICHO</v>
      </c>
      <c r="J131" s="6">
        <v>0</v>
      </c>
      <c r="K131" s="6">
        <v>0</v>
      </c>
      <c r="L131" s="6">
        <v>0</v>
      </c>
      <c r="M131">
        <v>1740</v>
      </c>
      <c r="N131">
        <v>1547</v>
      </c>
      <c r="O131">
        <f t="shared" ref="O131:O194" si="10">M131-N131</f>
        <v>193</v>
      </c>
      <c r="P131">
        <f>IF(N131&gt;0,COUNTIF($F$1:F131,F131),0)</f>
        <v>17</v>
      </c>
      <c r="Q131">
        <f t="shared" ref="Q131:Q194" si="11">IF(AND(M131&gt;N131,M131&lt;&gt;0),1,0)</f>
        <v>1</v>
      </c>
      <c r="R131">
        <f t="shared" ref="R131:R194" si="12">IF(AND(M131=N131,M131&lt;&gt;0),1,0)</f>
        <v>0</v>
      </c>
      <c r="S131">
        <f t="shared" ref="S131:S194" si="13">IF(AND(M131&lt;N131,M131&lt;&gt;0),1,0)</f>
        <v>0</v>
      </c>
      <c r="U131" t="str">
        <f>TEXT(SUMIFS($Q$1:Q131,$C$1:C131,C131,$D$1:D131,"&lt;="&amp;D131,$F$1:F131,F131),"00")&amp;"-"&amp;TEXT(SUMIFS($S$1:S131,$C$1:C131,C131,$D$1:D131,"&lt;="&amp;D131,$F$1:F131,F131),"00")</f>
        <v>09-08</v>
      </c>
      <c r="V131">
        <f t="shared" ref="V131:V194" si="14">IF(SUMIFS(L:L,F:F,F131)&gt;0,1,0)</f>
        <v>1</v>
      </c>
    </row>
    <row r="132" spans="3:22" x14ac:dyDescent="0.2">
      <c r="C132" s="6">
        <v>2016</v>
      </c>
      <c r="D132" s="6">
        <v>17</v>
      </c>
      <c r="E132" s="6">
        <v>2</v>
      </c>
      <c r="F132" t="s">
        <v>475</v>
      </c>
      <c r="G132" t="str">
        <f>INDEX('DATA - Teams'!$C:$C,MATCH('DATA - Fixture'!F132,'DATA - Teams'!$B:$B,0))</f>
        <v>CHIEF</v>
      </c>
      <c r="H132" t="s">
        <v>471</v>
      </c>
      <c r="I132" t="str">
        <f>INDEX('DATA - Teams'!$C:$C,MATCH('DATA - Fixture'!H132,'DATA - Teams'!$B:$B,0))</f>
        <v>LESTER</v>
      </c>
      <c r="J132" s="6">
        <v>1</v>
      </c>
      <c r="K132" s="6">
        <v>0</v>
      </c>
      <c r="L132" s="6">
        <v>0</v>
      </c>
      <c r="M132">
        <v>1799</v>
      </c>
      <c r="N132">
        <v>1533</v>
      </c>
      <c r="O132">
        <f t="shared" si="10"/>
        <v>266</v>
      </c>
      <c r="P132">
        <f>IF(N132&gt;0,COUNTIF($F$1:F132,F132),0)</f>
        <v>17</v>
      </c>
      <c r="Q132">
        <f t="shared" si="11"/>
        <v>1</v>
      </c>
      <c r="R132">
        <f t="shared" si="12"/>
        <v>0</v>
      </c>
      <c r="S132">
        <f t="shared" si="13"/>
        <v>0</v>
      </c>
      <c r="U132" t="str">
        <f>TEXT(SUMIFS($Q$1:Q132,$C$1:C132,C132,$D$1:D132,"&lt;="&amp;D132,$F$1:F132,F132),"00")&amp;"-"&amp;TEXT(SUMIFS($S$1:S132,$C$1:C132,C132,$D$1:D132,"&lt;="&amp;D132,$F$1:F132,F132),"00")</f>
        <v>12-05</v>
      </c>
      <c r="V132">
        <f t="shared" si="14"/>
        <v>1</v>
      </c>
    </row>
    <row r="133" spans="3:22" x14ac:dyDescent="0.2">
      <c r="C133" s="6">
        <v>2016</v>
      </c>
      <c r="D133" s="6">
        <v>17</v>
      </c>
      <c r="E133" s="6">
        <v>2</v>
      </c>
      <c r="F133" t="s">
        <v>471</v>
      </c>
      <c r="G133" t="str">
        <f>INDEX('DATA - Teams'!$C:$C,MATCH('DATA - Fixture'!F133,'DATA - Teams'!$B:$B,0))</f>
        <v>LESTER</v>
      </c>
      <c r="H133" t="s">
        <v>475</v>
      </c>
      <c r="I133" t="str">
        <f>INDEX('DATA - Teams'!$C:$C,MATCH('DATA - Fixture'!H133,'DATA - Teams'!$B:$B,0))</f>
        <v>CHIEF</v>
      </c>
      <c r="J133" s="6">
        <v>0</v>
      </c>
      <c r="K133" s="6">
        <v>0</v>
      </c>
      <c r="L133" s="6">
        <v>0</v>
      </c>
      <c r="M133">
        <v>1533</v>
      </c>
      <c r="N133">
        <v>1799</v>
      </c>
      <c r="O133">
        <f t="shared" si="10"/>
        <v>-266</v>
      </c>
      <c r="P133">
        <f>IF(N133&gt;0,COUNTIF($F$1:F133,F133),0)</f>
        <v>17</v>
      </c>
      <c r="Q133">
        <f t="shared" si="11"/>
        <v>0</v>
      </c>
      <c r="R133">
        <f t="shared" si="12"/>
        <v>0</v>
      </c>
      <c r="S133">
        <f t="shared" si="13"/>
        <v>1</v>
      </c>
      <c r="U133" t="str">
        <f>TEXT(SUMIFS($Q$1:Q133,$C$1:C133,C133,$D$1:D133,"&lt;="&amp;D133,$F$1:F133,F133),"00")&amp;"-"&amp;TEXT(SUMIFS($S$1:S133,$C$1:C133,C133,$D$1:D133,"&lt;="&amp;D133,$F$1:F133,F133),"00")</f>
        <v>10-07</v>
      </c>
      <c r="V133">
        <f t="shared" si="14"/>
        <v>1</v>
      </c>
    </row>
    <row r="134" spans="3:22" x14ac:dyDescent="0.2">
      <c r="C134" s="6">
        <v>2016</v>
      </c>
      <c r="D134" s="6">
        <v>17</v>
      </c>
      <c r="E134" s="6">
        <v>3</v>
      </c>
      <c r="F134" t="s">
        <v>469</v>
      </c>
      <c r="G134" t="str">
        <f>INDEX('DATA - Teams'!$C:$C,MATCH('DATA - Fixture'!F134,'DATA - Teams'!$B:$B,0))</f>
        <v>PMAC</v>
      </c>
      <c r="H134" t="s">
        <v>473</v>
      </c>
      <c r="I134" t="str">
        <f>INDEX('DATA - Teams'!$C:$C,MATCH('DATA - Fixture'!H134,'DATA - Teams'!$B:$B,0))</f>
        <v>JMERC</v>
      </c>
      <c r="J134" s="6">
        <v>1</v>
      </c>
      <c r="K134" s="6">
        <v>0</v>
      </c>
      <c r="L134" s="6">
        <v>0</v>
      </c>
      <c r="M134">
        <v>1633</v>
      </c>
      <c r="N134">
        <v>1483</v>
      </c>
      <c r="O134">
        <f t="shared" si="10"/>
        <v>150</v>
      </c>
      <c r="P134">
        <f>IF(N134&gt;0,COUNTIF($F$1:F134,F134),0)</f>
        <v>17</v>
      </c>
      <c r="Q134">
        <f t="shared" si="11"/>
        <v>1</v>
      </c>
      <c r="R134">
        <f t="shared" si="12"/>
        <v>0</v>
      </c>
      <c r="S134">
        <f t="shared" si="13"/>
        <v>0</v>
      </c>
      <c r="U134" t="str">
        <f>TEXT(SUMIFS($Q$1:Q134,$C$1:C134,C134,$D$1:D134,"&lt;="&amp;D134,$F$1:F134,F134),"00")&amp;"-"&amp;TEXT(SUMIFS($S$1:S134,$C$1:C134,C134,$D$1:D134,"&lt;="&amp;D134,$F$1:F134,F134),"00")</f>
        <v>09-08</v>
      </c>
      <c r="V134">
        <f t="shared" si="14"/>
        <v>0</v>
      </c>
    </row>
    <row r="135" spans="3:22" x14ac:dyDescent="0.2">
      <c r="C135" s="6">
        <v>2016</v>
      </c>
      <c r="D135" s="6">
        <v>17</v>
      </c>
      <c r="E135" s="6">
        <v>3</v>
      </c>
      <c r="F135" t="s">
        <v>473</v>
      </c>
      <c r="G135" t="str">
        <f>INDEX('DATA - Teams'!$C:$C,MATCH('DATA - Fixture'!F135,'DATA - Teams'!$B:$B,0))</f>
        <v>JMERC</v>
      </c>
      <c r="H135" t="s">
        <v>469</v>
      </c>
      <c r="I135" t="str">
        <f>INDEX('DATA - Teams'!$C:$C,MATCH('DATA - Fixture'!H135,'DATA - Teams'!$B:$B,0))</f>
        <v>PMAC</v>
      </c>
      <c r="J135" s="6">
        <v>0</v>
      </c>
      <c r="K135" s="6">
        <v>0</v>
      </c>
      <c r="L135" s="6">
        <v>0</v>
      </c>
      <c r="M135">
        <v>1483</v>
      </c>
      <c r="N135">
        <v>1633</v>
      </c>
      <c r="O135">
        <f t="shared" si="10"/>
        <v>-150</v>
      </c>
      <c r="P135">
        <f>IF(N135&gt;0,COUNTIF($F$1:F135,F135),0)</f>
        <v>17</v>
      </c>
      <c r="Q135">
        <f t="shared" si="11"/>
        <v>0</v>
      </c>
      <c r="R135">
        <f t="shared" si="12"/>
        <v>0</v>
      </c>
      <c r="S135">
        <f t="shared" si="13"/>
        <v>1</v>
      </c>
      <c r="U135" t="str">
        <f>TEXT(SUMIFS($Q$1:Q135,$C$1:C135,C135,$D$1:D135,"&lt;="&amp;D135,$F$1:F135,F135),"00")&amp;"-"&amp;TEXT(SUMIFS($S$1:S135,$C$1:C135,C135,$D$1:D135,"&lt;="&amp;D135,$F$1:F135,F135),"00")</f>
        <v>05-12</v>
      </c>
      <c r="V135">
        <f t="shared" si="14"/>
        <v>0</v>
      </c>
    </row>
    <row r="136" spans="3:22" x14ac:dyDescent="0.2">
      <c r="C136" s="6">
        <v>2016</v>
      </c>
      <c r="D136" s="6">
        <v>17</v>
      </c>
      <c r="E136" s="6">
        <v>4</v>
      </c>
      <c r="F136" t="s">
        <v>474</v>
      </c>
      <c r="G136" t="str">
        <f>INDEX('DATA - Teams'!$C:$C,MATCH('DATA - Fixture'!F136,'DATA - Teams'!$B:$B,0))</f>
        <v>GARTER</v>
      </c>
      <c r="H136" t="s">
        <v>472</v>
      </c>
      <c r="I136" t="str">
        <f>INDEX('DATA - Teams'!$C:$C,MATCH('DATA - Fixture'!H136,'DATA - Teams'!$B:$B,0))</f>
        <v>KAPPAZ</v>
      </c>
      <c r="J136" s="6">
        <v>1</v>
      </c>
      <c r="K136" s="6">
        <v>0</v>
      </c>
      <c r="L136" s="6">
        <v>0</v>
      </c>
      <c r="M136">
        <v>1509</v>
      </c>
      <c r="N136">
        <v>1764</v>
      </c>
      <c r="O136">
        <f t="shared" si="10"/>
        <v>-255</v>
      </c>
      <c r="P136">
        <f>IF(N136&gt;0,COUNTIF($F$1:F136,F136),0)</f>
        <v>17</v>
      </c>
      <c r="Q136">
        <f t="shared" si="11"/>
        <v>0</v>
      </c>
      <c r="R136">
        <f t="shared" si="12"/>
        <v>0</v>
      </c>
      <c r="S136">
        <f t="shared" si="13"/>
        <v>1</v>
      </c>
      <c r="U136" t="str">
        <f>TEXT(SUMIFS($Q$1:Q136,$C$1:C136,C136,$D$1:D136,"&lt;="&amp;D136,$F$1:F136,F136),"00")&amp;"-"&amp;TEXT(SUMIFS($S$1:S136,$C$1:C136,C136,$D$1:D136,"&lt;="&amp;D136,$F$1:F136,F136),"00")</f>
        <v>08-09</v>
      </c>
      <c r="V136">
        <f t="shared" si="14"/>
        <v>0</v>
      </c>
    </row>
    <row r="137" spans="3:22" x14ac:dyDescent="0.2">
      <c r="C137" s="6">
        <v>2016</v>
      </c>
      <c r="D137" s="6">
        <v>17</v>
      </c>
      <c r="E137" s="6">
        <v>4</v>
      </c>
      <c r="F137" t="s">
        <v>472</v>
      </c>
      <c r="G137" t="str">
        <f>INDEX('DATA - Teams'!$C:$C,MATCH('DATA - Fixture'!F137,'DATA - Teams'!$B:$B,0))</f>
        <v>KAPPAZ</v>
      </c>
      <c r="H137" t="s">
        <v>474</v>
      </c>
      <c r="I137" t="str">
        <f>INDEX('DATA - Teams'!$C:$C,MATCH('DATA - Fixture'!H137,'DATA - Teams'!$B:$B,0))</f>
        <v>GARTER</v>
      </c>
      <c r="J137" s="6">
        <v>0</v>
      </c>
      <c r="K137" s="6">
        <v>0</v>
      </c>
      <c r="L137" s="6">
        <v>0</v>
      </c>
      <c r="M137">
        <v>1764</v>
      </c>
      <c r="N137">
        <v>1509</v>
      </c>
      <c r="O137">
        <f t="shared" si="10"/>
        <v>255</v>
      </c>
      <c r="P137">
        <f>IF(N137&gt;0,COUNTIF($F$1:F137,F137),0)</f>
        <v>17</v>
      </c>
      <c r="Q137">
        <f t="shared" si="11"/>
        <v>1</v>
      </c>
      <c r="R137">
        <f t="shared" si="12"/>
        <v>0</v>
      </c>
      <c r="S137">
        <f t="shared" si="13"/>
        <v>0</v>
      </c>
      <c r="U137" t="str">
        <f>TEXT(SUMIFS($Q$1:Q137,$C$1:C137,C137,$D$1:D137,"&lt;="&amp;D137,$F$1:F137,F137),"00")&amp;"-"&amp;TEXT(SUMIFS($S$1:S137,$C$1:C137,C137,$D$1:D137,"&lt;="&amp;D137,$F$1:F137,F137),"00")</f>
        <v>08-09</v>
      </c>
      <c r="V137">
        <f t="shared" si="14"/>
        <v>1</v>
      </c>
    </row>
    <row r="138" spans="3:22" x14ac:dyDescent="0.2">
      <c r="C138" s="6">
        <v>2016</v>
      </c>
      <c r="D138" s="6">
        <v>18</v>
      </c>
      <c r="E138" s="6">
        <v>1</v>
      </c>
      <c r="F138" t="s">
        <v>472</v>
      </c>
      <c r="G138" t="str">
        <f>INDEX('DATA - Teams'!$C:$C,MATCH('DATA - Fixture'!F138,'DATA - Teams'!$B:$B,0))</f>
        <v>KAPPAZ</v>
      </c>
      <c r="H138" t="s">
        <v>470</v>
      </c>
      <c r="I138" t="str">
        <f>INDEX('DATA - Teams'!$C:$C,MATCH('DATA - Fixture'!H138,'DATA - Teams'!$B:$B,0))</f>
        <v>MELONS</v>
      </c>
      <c r="J138" s="6">
        <v>1</v>
      </c>
      <c r="K138" s="6">
        <v>0</v>
      </c>
      <c r="L138" s="6">
        <v>0</v>
      </c>
      <c r="M138">
        <v>1797</v>
      </c>
      <c r="N138">
        <v>1756</v>
      </c>
      <c r="O138">
        <f t="shared" si="10"/>
        <v>41</v>
      </c>
      <c r="P138">
        <f>IF(N138&gt;0,COUNTIF($F$1:F138,F138),0)</f>
        <v>18</v>
      </c>
      <c r="Q138">
        <f t="shared" si="11"/>
        <v>1</v>
      </c>
      <c r="R138">
        <f t="shared" si="12"/>
        <v>0</v>
      </c>
      <c r="S138">
        <f t="shared" si="13"/>
        <v>0</v>
      </c>
      <c r="U138" t="str">
        <f>TEXT(SUMIFS($Q$1:Q138,$C$1:C138,C138,$D$1:D138,"&lt;="&amp;D138,$F$1:F138,F138),"00")&amp;"-"&amp;TEXT(SUMIFS($S$1:S138,$C$1:C138,C138,$D$1:D138,"&lt;="&amp;D138,$F$1:F138,F138),"00")</f>
        <v>09-09</v>
      </c>
      <c r="V138">
        <f t="shared" si="14"/>
        <v>1</v>
      </c>
    </row>
    <row r="139" spans="3:22" x14ac:dyDescent="0.2">
      <c r="C139" s="6">
        <v>2016</v>
      </c>
      <c r="D139" s="6">
        <v>18</v>
      </c>
      <c r="E139" s="6">
        <v>1</v>
      </c>
      <c r="F139" t="s">
        <v>470</v>
      </c>
      <c r="G139" t="str">
        <f>INDEX('DATA - Teams'!$C:$C,MATCH('DATA - Fixture'!F139,'DATA - Teams'!$B:$B,0))</f>
        <v>MELONS</v>
      </c>
      <c r="H139" t="s">
        <v>472</v>
      </c>
      <c r="I139" t="str">
        <f>INDEX('DATA - Teams'!$C:$C,MATCH('DATA - Fixture'!H139,'DATA - Teams'!$B:$B,0))</f>
        <v>KAPPAZ</v>
      </c>
      <c r="J139" s="6">
        <v>0</v>
      </c>
      <c r="K139" s="6">
        <v>0</v>
      </c>
      <c r="L139" s="6">
        <v>0</v>
      </c>
      <c r="M139">
        <v>1756</v>
      </c>
      <c r="N139">
        <v>1797</v>
      </c>
      <c r="O139">
        <f t="shared" si="10"/>
        <v>-41</v>
      </c>
      <c r="P139">
        <f>IF(N139&gt;0,COUNTIF($F$1:F139,F139),0)</f>
        <v>18</v>
      </c>
      <c r="Q139">
        <f t="shared" si="11"/>
        <v>0</v>
      </c>
      <c r="R139">
        <f t="shared" si="12"/>
        <v>0</v>
      </c>
      <c r="S139">
        <f t="shared" si="13"/>
        <v>1</v>
      </c>
      <c r="U139" t="str">
        <f>TEXT(SUMIFS($Q$1:Q139,$C$1:C139,C139,$D$1:D139,"&lt;="&amp;D139,$F$1:F139,F139),"00")&amp;"-"&amp;TEXT(SUMIFS($S$1:S139,$C$1:C139,C139,$D$1:D139,"&lt;="&amp;D139,$F$1:F139,F139),"00")</f>
        <v>09-09</v>
      </c>
      <c r="V139">
        <f t="shared" si="14"/>
        <v>1</v>
      </c>
    </row>
    <row r="140" spans="3:22" x14ac:dyDescent="0.2">
      <c r="C140" s="6">
        <v>2016</v>
      </c>
      <c r="D140" s="6">
        <v>18</v>
      </c>
      <c r="E140" s="6">
        <v>2</v>
      </c>
      <c r="F140" t="s">
        <v>476</v>
      </c>
      <c r="G140" t="str">
        <f>INDEX('DATA - Teams'!$C:$C,MATCH('DATA - Fixture'!F140,'DATA - Teams'!$B:$B,0))</f>
        <v>RICHO</v>
      </c>
      <c r="H140" t="s">
        <v>473</v>
      </c>
      <c r="I140" t="str">
        <f>INDEX('DATA - Teams'!$C:$C,MATCH('DATA - Fixture'!H140,'DATA - Teams'!$B:$B,0))</f>
        <v>JMERC</v>
      </c>
      <c r="J140" s="6">
        <v>1</v>
      </c>
      <c r="K140" s="6">
        <v>0</v>
      </c>
      <c r="L140" s="6">
        <v>0</v>
      </c>
      <c r="M140">
        <v>1604</v>
      </c>
      <c r="N140">
        <v>1536</v>
      </c>
      <c r="O140">
        <f t="shared" si="10"/>
        <v>68</v>
      </c>
      <c r="P140">
        <f>IF(N140&gt;0,COUNTIF($F$1:F140,F140),0)</f>
        <v>18</v>
      </c>
      <c r="Q140">
        <f t="shared" si="11"/>
        <v>1</v>
      </c>
      <c r="R140">
        <f t="shared" si="12"/>
        <v>0</v>
      </c>
      <c r="S140">
        <f t="shared" si="13"/>
        <v>0</v>
      </c>
      <c r="U140" t="str">
        <f>TEXT(SUMIFS($Q$1:Q140,$C$1:C140,C140,$D$1:D140,"&lt;="&amp;D140,$F$1:F140,F140),"00")&amp;"-"&amp;TEXT(SUMIFS($S$1:S140,$C$1:C140,C140,$D$1:D140,"&lt;="&amp;D140,$F$1:F140,F140),"00")</f>
        <v>08-10</v>
      </c>
      <c r="V140">
        <f t="shared" si="14"/>
        <v>0</v>
      </c>
    </row>
    <row r="141" spans="3:22" x14ac:dyDescent="0.2">
      <c r="C141" s="6">
        <v>2016</v>
      </c>
      <c r="D141" s="6">
        <v>18</v>
      </c>
      <c r="E141" s="6">
        <v>2</v>
      </c>
      <c r="F141" t="s">
        <v>473</v>
      </c>
      <c r="G141" t="str">
        <f>INDEX('DATA - Teams'!$C:$C,MATCH('DATA - Fixture'!F141,'DATA - Teams'!$B:$B,0))</f>
        <v>JMERC</v>
      </c>
      <c r="H141" t="s">
        <v>476</v>
      </c>
      <c r="I141" t="str">
        <f>INDEX('DATA - Teams'!$C:$C,MATCH('DATA - Fixture'!H141,'DATA - Teams'!$B:$B,0))</f>
        <v>RICHO</v>
      </c>
      <c r="J141" s="6">
        <v>0</v>
      </c>
      <c r="K141" s="6">
        <v>0</v>
      </c>
      <c r="L141" s="6">
        <v>0</v>
      </c>
      <c r="M141">
        <v>1536</v>
      </c>
      <c r="N141">
        <v>1604</v>
      </c>
      <c r="O141">
        <f t="shared" si="10"/>
        <v>-68</v>
      </c>
      <c r="P141">
        <f>IF(N141&gt;0,COUNTIF($F$1:F141,F141),0)</f>
        <v>18</v>
      </c>
      <c r="Q141">
        <f t="shared" si="11"/>
        <v>0</v>
      </c>
      <c r="R141">
        <f t="shared" si="12"/>
        <v>0</v>
      </c>
      <c r="S141">
        <f t="shared" si="13"/>
        <v>1</v>
      </c>
      <c r="U141" t="str">
        <f>TEXT(SUMIFS($Q$1:Q141,$C$1:C141,C141,$D$1:D141,"&lt;="&amp;D141,$F$1:F141,F141),"00")&amp;"-"&amp;TEXT(SUMIFS($S$1:S141,$C$1:C141,C141,$D$1:D141,"&lt;="&amp;D141,$F$1:F141,F141),"00")</f>
        <v>05-13</v>
      </c>
      <c r="V141">
        <f t="shared" si="14"/>
        <v>0</v>
      </c>
    </row>
    <row r="142" spans="3:22" x14ac:dyDescent="0.2">
      <c r="C142" s="6">
        <v>2016</v>
      </c>
      <c r="D142" s="6">
        <v>18</v>
      </c>
      <c r="E142" s="6">
        <v>3</v>
      </c>
      <c r="F142" t="s">
        <v>469</v>
      </c>
      <c r="G142" t="str">
        <f>INDEX('DATA - Teams'!$C:$C,MATCH('DATA - Fixture'!F142,'DATA - Teams'!$B:$B,0))</f>
        <v>PMAC</v>
      </c>
      <c r="H142" t="s">
        <v>475</v>
      </c>
      <c r="I142" t="str">
        <f>INDEX('DATA - Teams'!$C:$C,MATCH('DATA - Fixture'!H142,'DATA - Teams'!$B:$B,0))</f>
        <v>CHIEF</v>
      </c>
      <c r="J142" s="6">
        <v>1</v>
      </c>
      <c r="K142" s="6">
        <v>0</v>
      </c>
      <c r="L142" s="6">
        <v>0</v>
      </c>
      <c r="M142">
        <v>1505</v>
      </c>
      <c r="N142">
        <v>1638</v>
      </c>
      <c r="O142">
        <f t="shared" si="10"/>
        <v>-133</v>
      </c>
      <c r="P142">
        <f>IF(N142&gt;0,COUNTIF($F$1:F142,F142),0)</f>
        <v>18</v>
      </c>
      <c r="Q142">
        <f t="shared" si="11"/>
        <v>0</v>
      </c>
      <c r="R142">
        <f t="shared" si="12"/>
        <v>0</v>
      </c>
      <c r="S142">
        <f t="shared" si="13"/>
        <v>1</v>
      </c>
      <c r="U142" t="str">
        <f>TEXT(SUMIFS($Q$1:Q142,$C$1:C142,C142,$D$1:D142,"&lt;="&amp;D142,$F$1:F142,F142),"00")&amp;"-"&amp;TEXT(SUMIFS($S$1:S142,$C$1:C142,C142,$D$1:D142,"&lt;="&amp;D142,$F$1:F142,F142),"00")</f>
        <v>09-09</v>
      </c>
      <c r="V142">
        <f t="shared" si="14"/>
        <v>0</v>
      </c>
    </row>
    <row r="143" spans="3:22" x14ac:dyDescent="0.2">
      <c r="C143" s="6">
        <v>2016</v>
      </c>
      <c r="D143" s="6">
        <v>18</v>
      </c>
      <c r="E143" s="6">
        <v>3</v>
      </c>
      <c r="F143" t="s">
        <v>475</v>
      </c>
      <c r="G143" t="str">
        <f>INDEX('DATA - Teams'!$C:$C,MATCH('DATA - Fixture'!F143,'DATA - Teams'!$B:$B,0))</f>
        <v>CHIEF</v>
      </c>
      <c r="H143" t="s">
        <v>469</v>
      </c>
      <c r="I143" t="str">
        <f>INDEX('DATA - Teams'!$C:$C,MATCH('DATA - Fixture'!H143,'DATA - Teams'!$B:$B,0))</f>
        <v>PMAC</v>
      </c>
      <c r="J143" s="6">
        <v>0</v>
      </c>
      <c r="K143" s="6">
        <v>0</v>
      </c>
      <c r="L143" s="6">
        <v>0</v>
      </c>
      <c r="M143">
        <v>1638</v>
      </c>
      <c r="N143">
        <v>1505</v>
      </c>
      <c r="O143">
        <f t="shared" si="10"/>
        <v>133</v>
      </c>
      <c r="P143">
        <f>IF(N143&gt;0,COUNTIF($F$1:F143,F143),0)</f>
        <v>18</v>
      </c>
      <c r="Q143">
        <f t="shared" si="11"/>
        <v>1</v>
      </c>
      <c r="R143">
        <f t="shared" si="12"/>
        <v>0</v>
      </c>
      <c r="S143">
        <f t="shared" si="13"/>
        <v>0</v>
      </c>
      <c r="U143" t="str">
        <f>TEXT(SUMIFS($Q$1:Q143,$C$1:C143,C143,$D$1:D143,"&lt;="&amp;D143,$F$1:F143,F143),"00")&amp;"-"&amp;TEXT(SUMIFS($S$1:S143,$C$1:C143,C143,$D$1:D143,"&lt;="&amp;D143,$F$1:F143,F143),"00")</f>
        <v>13-05</v>
      </c>
      <c r="V143">
        <f t="shared" si="14"/>
        <v>1</v>
      </c>
    </row>
    <row r="144" spans="3:22" x14ac:dyDescent="0.2">
      <c r="C144" s="6">
        <v>2016</v>
      </c>
      <c r="D144" s="6">
        <v>18</v>
      </c>
      <c r="E144" s="6">
        <v>4</v>
      </c>
      <c r="F144" t="s">
        <v>474</v>
      </c>
      <c r="G144" t="str">
        <f>INDEX('DATA - Teams'!$C:$C,MATCH('DATA - Fixture'!F144,'DATA - Teams'!$B:$B,0))</f>
        <v>GARTER</v>
      </c>
      <c r="H144" t="s">
        <v>471</v>
      </c>
      <c r="I144" t="str">
        <f>INDEX('DATA - Teams'!$C:$C,MATCH('DATA - Fixture'!H144,'DATA - Teams'!$B:$B,0))</f>
        <v>LESTER</v>
      </c>
      <c r="J144" s="6">
        <v>1</v>
      </c>
      <c r="K144" s="6">
        <v>0</v>
      </c>
      <c r="L144" s="6">
        <v>0</v>
      </c>
      <c r="M144">
        <v>1714</v>
      </c>
      <c r="N144">
        <v>1706</v>
      </c>
      <c r="O144">
        <f t="shared" si="10"/>
        <v>8</v>
      </c>
      <c r="P144">
        <f>IF(N144&gt;0,COUNTIF($F$1:F144,F144),0)</f>
        <v>18</v>
      </c>
      <c r="Q144">
        <f t="shared" si="11"/>
        <v>1</v>
      </c>
      <c r="R144">
        <f t="shared" si="12"/>
        <v>0</v>
      </c>
      <c r="S144">
        <f t="shared" si="13"/>
        <v>0</v>
      </c>
      <c r="U144" t="str">
        <f>TEXT(SUMIFS($Q$1:Q144,$C$1:C144,C144,$D$1:D144,"&lt;="&amp;D144,$F$1:F144,F144),"00")&amp;"-"&amp;TEXT(SUMIFS($S$1:S144,$C$1:C144,C144,$D$1:D144,"&lt;="&amp;D144,$F$1:F144,F144),"00")</f>
        <v>09-09</v>
      </c>
      <c r="V144">
        <f t="shared" si="14"/>
        <v>0</v>
      </c>
    </row>
    <row r="145" spans="3:22" x14ac:dyDescent="0.2">
      <c r="C145" s="6">
        <v>2016</v>
      </c>
      <c r="D145" s="6">
        <v>18</v>
      </c>
      <c r="E145" s="6">
        <v>4</v>
      </c>
      <c r="F145" t="s">
        <v>471</v>
      </c>
      <c r="G145" t="str">
        <f>INDEX('DATA - Teams'!$C:$C,MATCH('DATA - Fixture'!F145,'DATA - Teams'!$B:$B,0))</f>
        <v>LESTER</v>
      </c>
      <c r="H145" t="s">
        <v>474</v>
      </c>
      <c r="I145" t="str">
        <f>INDEX('DATA - Teams'!$C:$C,MATCH('DATA - Fixture'!H145,'DATA - Teams'!$B:$B,0))</f>
        <v>GARTER</v>
      </c>
      <c r="J145" s="6">
        <v>0</v>
      </c>
      <c r="K145" s="6">
        <v>0</v>
      </c>
      <c r="L145" s="6">
        <v>0</v>
      </c>
      <c r="M145">
        <v>1706</v>
      </c>
      <c r="N145">
        <v>1714</v>
      </c>
      <c r="O145">
        <f t="shared" si="10"/>
        <v>-8</v>
      </c>
      <c r="P145">
        <f>IF(N145&gt;0,COUNTIF($F$1:F145,F145),0)</f>
        <v>18</v>
      </c>
      <c r="Q145">
        <f t="shared" si="11"/>
        <v>0</v>
      </c>
      <c r="R145">
        <f t="shared" si="12"/>
        <v>0</v>
      </c>
      <c r="S145">
        <f t="shared" si="13"/>
        <v>1</v>
      </c>
      <c r="U145" t="str">
        <f>TEXT(SUMIFS($Q$1:Q145,$C$1:C145,C145,$D$1:D145,"&lt;="&amp;D145,$F$1:F145,F145),"00")&amp;"-"&amp;TEXT(SUMIFS($S$1:S145,$C$1:C145,C145,$D$1:D145,"&lt;="&amp;D145,$F$1:F145,F145),"00")</f>
        <v>10-08</v>
      </c>
      <c r="V145">
        <f t="shared" si="14"/>
        <v>1</v>
      </c>
    </row>
    <row r="146" spans="3:22" x14ac:dyDescent="0.2">
      <c r="C146" s="6">
        <v>2016</v>
      </c>
      <c r="D146" s="6">
        <v>19</v>
      </c>
      <c r="E146" s="6">
        <v>1</v>
      </c>
      <c r="F146" t="s">
        <v>470</v>
      </c>
      <c r="G146" t="str">
        <f>INDEX('DATA - Teams'!$C:$C,MATCH('DATA - Fixture'!F146,'DATA - Teams'!$B:$B,0))</f>
        <v>MELONS</v>
      </c>
      <c r="H146" t="s">
        <v>471</v>
      </c>
      <c r="I146" t="str">
        <f>INDEX('DATA - Teams'!$C:$C,MATCH('DATA - Fixture'!H146,'DATA - Teams'!$B:$B,0))</f>
        <v>LESTER</v>
      </c>
      <c r="J146" s="6">
        <v>1</v>
      </c>
      <c r="K146" s="6">
        <v>0</v>
      </c>
      <c r="L146" s="6">
        <v>0</v>
      </c>
      <c r="M146">
        <v>1698</v>
      </c>
      <c r="N146">
        <v>1556</v>
      </c>
      <c r="O146">
        <f t="shared" si="10"/>
        <v>142</v>
      </c>
      <c r="P146">
        <f>IF(N146&gt;0,COUNTIF($F$1:F146,F146),0)</f>
        <v>19</v>
      </c>
      <c r="Q146">
        <f t="shared" si="11"/>
        <v>1</v>
      </c>
      <c r="R146">
        <f t="shared" si="12"/>
        <v>0</v>
      </c>
      <c r="S146">
        <f t="shared" si="13"/>
        <v>0</v>
      </c>
      <c r="U146" t="str">
        <f>TEXT(SUMIFS($Q$1:Q146,$C$1:C146,C146,$D$1:D146,"&lt;="&amp;D146,$F$1:F146,F146),"00")&amp;"-"&amp;TEXT(SUMIFS($S$1:S146,$C$1:C146,C146,$D$1:D146,"&lt;="&amp;D146,$F$1:F146,F146),"00")</f>
        <v>10-09</v>
      </c>
      <c r="V146">
        <f t="shared" si="14"/>
        <v>1</v>
      </c>
    </row>
    <row r="147" spans="3:22" x14ac:dyDescent="0.2">
      <c r="C147" s="6">
        <v>2016</v>
      </c>
      <c r="D147" s="6">
        <v>19</v>
      </c>
      <c r="E147" s="6">
        <v>1</v>
      </c>
      <c r="F147" t="s">
        <v>471</v>
      </c>
      <c r="G147" t="str">
        <f>INDEX('DATA - Teams'!$C:$C,MATCH('DATA - Fixture'!F147,'DATA - Teams'!$B:$B,0))</f>
        <v>LESTER</v>
      </c>
      <c r="H147" t="s">
        <v>470</v>
      </c>
      <c r="I147" t="str">
        <f>INDEX('DATA - Teams'!$C:$C,MATCH('DATA - Fixture'!H147,'DATA - Teams'!$B:$B,0))</f>
        <v>MELONS</v>
      </c>
      <c r="J147" s="6">
        <v>0</v>
      </c>
      <c r="K147" s="6">
        <v>0</v>
      </c>
      <c r="L147" s="6">
        <v>0</v>
      </c>
      <c r="M147">
        <v>1556</v>
      </c>
      <c r="N147">
        <v>1698</v>
      </c>
      <c r="O147">
        <f t="shared" si="10"/>
        <v>-142</v>
      </c>
      <c r="P147">
        <f>IF(N147&gt;0,COUNTIF($F$1:F147,F147),0)</f>
        <v>19</v>
      </c>
      <c r="Q147">
        <f t="shared" si="11"/>
        <v>0</v>
      </c>
      <c r="R147">
        <f t="shared" si="12"/>
        <v>0</v>
      </c>
      <c r="S147">
        <f t="shared" si="13"/>
        <v>1</v>
      </c>
      <c r="U147" t="str">
        <f>TEXT(SUMIFS($Q$1:Q147,$C$1:C147,C147,$D$1:D147,"&lt;="&amp;D147,$F$1:F147,F147),"00")&amp;"-"&amp;TEXT(SUMIFS($S$1:S147,$C$1:C147,C147,$D$1:D147,"&lt;="&amp;D147,$F$1:F147,F147),"00")</f>
        <v>10-09</v>
      </c>
      <c r="V147">
        <f t="shared" si="14"/>
        <v>1</v>
      </c>
    </row>
    <row r="148" spans="3:22" x14ac:dyDescent="0.2">
      <c r="C148" s="6">
        <v>2016</v>
      </c>
      <c r="D148" s="6">
        <v>19</v>
      </c>
      <c r="E148" s="6">
        <v>2</v>
      </c>
      <c r="F148" t="s">
        <v>472</v>
      </c>
      <c r="G148" t="str">
        <f>INDEX('DATA - Teams'!$C:$C,MATCH('DATA - Fixture'!F148,'DATA - Teams'!$B:$B,0))</f>
        <v>KAPPAZ</v>
      </c>
      <c r="H148" t="s">
        <v>473</v>
      </c>
      <c r="I148" t="str">
        <f>INDEX('DATA - Teams'!$C:$C,MATCH('DATA - Fixture'!H148,'DATA - Teams'!$B:$B,0))</f>
        <v>JMERC</v>
      </c>
      <c r="J148" s="6">
        <v>1</v>
      </c>
      <c r="K148" s="6">
        <v>0</v>
      </c>
      <c r="L148" s="6">
        <v>0</v>
      </c>
      <c r="M148">
        <v>1803</v>
      </c>
      <c r="N148">
        <v>1514</v>
      </c>
      <c r="O148">
        <f t="shared" si="10"/>
        <v>289</v>
      </c>
      <c r="P148">
        <f>IF(N148&gt;0,COUNTIF($F$1:F148,F148),0)</f>
        <v>19</v>
      </c>
      <c r="Q148">
        <f t="shared" si="11"/>
        <v>1</v>
      </c>
      <c r="R148">
        <f t="shared" si="12"/>
        <v>0</v>
      </c>
      <c r="S148">
        <f t="shared" si="13"/>
        <v>0</v>
      </c>
      <c r="U148" t="str">
        <f>TEXT(SUMIFS($Q$1:Q148,$C$1:C148,C148,$D$1:D148,"&lt;="&amp;D148,$F$1:F148,F148),"00")&amp;"-"&amp;TEXT(SUMIFS($S$1:S148,$C$1:C148,C148,$D$1:D148,"&lt;="&amp;D148,$F$1:F148,F148),"00")</f>
        <v>10-09</v>
      </c>
      <c r="V148">
        <f t="shared" si="14"/>
        <v>1</v>
      </c>
    </row>
    <row r="149" spans="3:22" x14ac:dyDescent="0.2">
      <c r="C149" s="6">
        <v>2016</v>
      </c>
      <c r="D149" s="6">
        <v>19</v>
      </c>
      <c r="E149" s="6">
        <v>2</v>
      </c>
      <c r="F149" t="s">
        <v>473</v>
      </c>
      <c r="G149" t="str">
        <f>INDEX('DATA - Teams'!$C:$C,MATCH('DATA - Fixture'!F149,'DATA - Teams'!$B:$B,0))</f>
        <v>JMERC</v>
      </c>
      <c r="H149" t="s">
        <v>472</v>
      </c>
      <c r="I149" t="str">
        <f>INDEX('DATA - Teams'!$C:$C,MATCH('DATA - Fixture'!H149,'DATA - Teams'!$B:$B,0))</f>
        <v>KAPPAZ</v>
      </c>
      <c r="J149" s="6">
        <v>0</v>
      </c>
      <c r="K149" s="6">
        <v>0</v>
      </c>
      <c r="L149" s="6">
        <v>0</v>
      </c>
      <c r="M149">
        <v>1514</v>
      </c>
      <c r="N149">
        <v>1803</v>
      </c>
      <c r="O149">
        <f t="shared" si="10"/>
        <v>-289</v>
      </c>
      <c r="P149">
        <f>IF(N149&gt;0,COUNTIF($F$1:F149,F149),0)</f>
        <v>19</v>
      </c>
      <c r="Q149">
        <f t="shared" si="11"/>
        <v>0</v>
      </c>
      <c r="R149">
        <f t="shared" si="12"/>
        <v>0</v>
      </c>
      <c r="S149">
        <f t="shared" si="13"/>
        <v>1</v>
      </c>
      <c r="U149" t="str">
        <f>TEXT(SUMIFS($Q$1:Q149,$C$1:C149,C149,$D$1:D149,"&lt;="&amp;D149,$F$1:F149,F149),"00")&amp;"-"&amp;TEXT(SUMIFS($S$1:S149,$C$1:C149,C149,$D$1:D149,"&lt;="&amp;D149,$F$1:F149,F149),"00")</f>
        <v>05-14</v>
      </c>
      <c r="V149">
        <f t="shared" si="14"/>
        <v>0</v>
      </c>
    </row>
    <row r="150" spans="3:22" x14ac:dyDescent="0.2">
      <c r="C150" s="6">
        <v>2016</v>
      </c>
      <c r="D150" s="6">
        <v>19</v>
      </c>
      <c r="E150" s="6">
        <v>3</v>
      </c>
      <c r="F150" t="s">
        <v>469</v>
      </c>
      <c r="G150" t="str">
        <f>INDEX('DATA - Teams'!$C:$C,MATCH('DATA - Fixture'!F150,'DATA - Teams'!$B:$B,0))</f>
        <v>PMAC</v>
      </c>
      <c r="H150" t="s">
        <v>476</v>
      </c>
      <c r="I150" t="str">
        <f>INDEX('DATA - Teams'!$C:$C,MATCH('DATA - Fixture'!H150,'DATA - Teams'!$B:$B,0))</f>
        <v>RICHO</v>
      </c>
      <c r="J150" s="6">
        <v>1</v>
      </c>
      <c r="K150" s="6">
        <v>0</v>
      </c>
      <c r="L150" s="6">
        <v>0</v>
      </c>
      <c r="M150">
        <v>1610</v>
      </c>
      <c r="N150">
        <v>1640</v>
      </c>
      <c r="O150">
        <f t="shared" si="10"/>
        <v>-30</v>
      </c>
      <c r="P150">
        <f>IF(N150&gt;0,COUNTIF($F$1:F150,F150),0)</f>
        <v>19</v>
      </c>
      <c r="Q150">
        <f t="shared" si="11"/>
        <v>0</v>
      </c>
      <c r="R150">
        <f t="shared" si="12"/>
        <v>0</v>
      </c>
      <c r="S150">
        <f t="shared" si="13"/>
        <v>1</v>
      </c>
      <c r="U150" t="str">
        <f>TEXT(SUMIFS($Q$1:Q150,$C$1:C150,C150,$D$1:D150,"&lt;="&amp;D150,$F$1:F150,F150),"00")&amp;"-"&amp;TEXT(SUMIFS($S$1:S150,$C$1:C150,C150,$D$1:D150,"&lt;="&amp;D150,$F$1:F150,F150),"00")</f>
        <v>09-10</v>
      </c>
      <c r="V150">
        <f t="shared" si="14"/>
        <v>0</v>
      </c>
    </row>
    <row r="151" spans="3:22" x14ac:dyDescent="0.2">
      <c r="C151" s="6">
        <v>2016</v>
      </c>
      <c r="D151" s="6">
        <v>19</v>
      </c>
      <c r="E151" s="6">
        <v>3</v>
      </c>
      <c r="F151" t="s">
        <v>476</v>
      </c>
      <c r="G151" t="str">
        <f>INDEX('DATA - Teams'!$C:$C,MATCH('DATA - Fixture'!F151,'DATA - Teams'!$B:$B,0))</f>
        <v>RICHO</v>
      </c>
      <c r="H151" t="s">
        <v>469</v>
      </c>
      <c r="I151" t="str">
        <f>INDEX('DATA - Teams'!$C:$C,MATCH('DATA - Fixture'!H151,'DATA - Teams'!$B:$B,0))</f>
        <v>PMAC</v>
      </c>
      <c r="J151" s="6">
        <v>0</v>
      </c>
      <c r="K151" s="6">
        <v>0</v>
      </c>
      <c r="L151" s="6">
        <v>0</v>
      </c>
      <c r="M151">
        <v>1640</v>
      </c>
      <c r="N151">
        <v>1610</v>
      </c>
      <c r="O151">
        <f t="shared" si="10"/>
        <v>30</v>
      </c>
      <c r="P151">
        <f>IF(N151&gt;0,COUNTIF($F$1:F151,F151),0)</f>
        <v>19</v>
      </c>
      <c r="Q151">
        <f t="shared" si="11"/>
        <v>1</v>
      </c>
      <c r="R151">
        <f t="shared" si="12"/>
        <v>0</v>
      </c>
      <c r="S151">
        <f t="shared" si="13"/>
        <v>0</v>
      </c>
      <c r="U151" t="str">
        <f>TEXT(SUMIFS($Q$1:Q151,$C$1:C151,C151,$D$1:D151,"&lt;="&amp;D151,$F$1:F151,F151),"00")&amp;"-"&amp;TEXT(SUMIFS($S$1:S151,$C$1:C151,C151,$D$1:D151,"&lt;="&amp;D151,$F$1:F151,F151),"00")</f>
        <v>09-10</v>
      </c>
      <c r="V151">
        <f t="shared" si="14"/>
        <v>0</v>
      </c>
    </row>
    <row r="152" spans="3:22" x14ac:dyDescent="0.2">
      <c r="C152" s="6">
        <v>2016</v>
      </c>
      <c r="D152" s="6">
        <v>19</v>
      </c>
      <c r="E152" s="6">
        <v>4</v>
      </c>
      <c r="F152" t="s">
        <v>474</v>
      </c>
      <c r="G152" t="str">
        <f>INDEX('DATA - Teams'!$C:$C,MATCH('DATA - Fixture'!F152,'DATA - Teams'!$B:$B,0))</f>
        <v>GARTER</v>
      </c>
      <c r="H152" t="s">
        <v>475</v>
      </c>
      <c r="I152" t="str">
        <f>INDEX('DATA - Teams'!$C:$C,MATCH('DATA - Fixture'!H152,'DATA - Teams'!$B:$B,0))</f>
        <v>CHIEF</v>
      </c>
      <c r="J152" s="6">
        <v>1</v>
      </c>
      <c r="K152" s="6">
        <v>0</v>
      </c>
      <c r="L152" s="6">
        <v>0</v>
      </c>
      <c r="M152">
        <v>1683</v>
      </c>
      <c r="N152">
        <v>1574</v>
      </c>
      <c r="O152">
        <f t="shared" si="10"/>
        <v>109</v>
      </c>
      <c r="P152">
        <f>IF(N152&gt;0,COUNTIF($F$1:F152,F152),0)</f>
        <v>19</v>
      </c>
      <c r="Q152">
        <f t="shared" si="11"/>
        <v>1</v>
      </c>
      <c r="R152">
        <f t="shared" si="12"/>
        <v>0</v>
      </c>
      <c r="S152">
        <f t="shared" si="13"/>
        <v>0</v>
      </c>
      <c r="U152" t="str">
        <f>TEXT(SUMIFS($Q$1:Q152,$C$1:C152,C152,$D$1:D152,"&lt;="&amp;D152,$F$1:F152,F152),"00")&amp;"-"&amp;TEXT(SUMIFS($S$1:S152,$C$1:C152,C152,$D$1:D152,"&lt;="&amp;D152,$F$1:F152,F152),"00")</f>
        <v>10-09</v>
      </c>
      <c r="V152">
        <f t="shared" si="14"/>
        <v>0</v>
      </c>
    </row>
    <row r="153" spans="3:22" x14ac:dyDescent="0.2">
      <c r="C153" s="6">
        <v>2016</v>
      </c>
      <c r="D153" s="6">
        <v>19</v>
      </c>
      <c r="E153" s="6">
        <v>4</v>
      </c>
      <c r="F153" t="s">
        <v>475</v>
      </c>
      <c r="G153" t="str">
        <f>INDEX('DATA - Teams'!$C:$C,MATCH('DATA - Fixture'!F153,'DATA - Teams'!$B:$B,0))</f>
        <v>CHIEF</v>
      </c>
      <c r="H153" t="s">
        <v>474</v>
      </c>
      <c r="I153" t="str">
        <f>INDEX('DATA - Teams'!$C:$C,MATCH('DATA - Fixture'!H153,'DATA - Teams'!$B:$B,0))</f>
        <v>GARTER</v>
      </c>
      <c r="J153" s="6">
        <v>0</v>
      </c>
      <c r="K153" s="6">
        <v>0</v>
      </c>
      <c r="L153" s="6">
        <v>0</v>
      </c>
      <c r="M153">
        <v>1574</v>
      </c>
      <c r="N153">
        <v>1683</v>
      </c>
      <c r="O153">
        <f t="shared" si="10"/>
        <v>-109</v>
      </c>
      <c r="P153">
        <f>IF(N153&gt;0,COUNTIF($F$1:F153,F153),0)</f>
        <v>19</v>
      </c>
      <c r="Q153">
        <f t="shared" si="11"/>
        <v>0</v>
      </c>
      <c r="R153">
        <f t="shared" si="12"/>
        <v>0</v>
      </c>
      <c r="S153">
        <f t="shared" si="13"/>
        <v>1</v>
      </c>
      <c r="U153" t="str">
        <f>TEXT(SUMIFS($Q$1:Q153,$C$1:C153,C153,$D$1:D153,"&lt;="&amp;D153,$F$1:F153,F153),"00")&amp;"-"&amp;TEXT(SUMIFS($S$1:S153,$C$1:C153,C153,$D$1:D153,"&lt;="&amp;D153,$F$1:F153,F153),"00")</f>
        <v>13-06</v>
      </c>
      <c r="V153">
        <f t="shared" si="14"/>
        <v>1</v>
      </c>
    </row>
    <row r="154" spans="3:22" x14ac:dyDescent="0.2">
      <c r="C154" s="6">
        <v>2016</v>
      </c>
      <c r="D154" s="6">
        <v>20</v>
      </c>
      <c r="E154" s="6">
        <v>1</v>
      </c>
      <c r="F154" t="s">
        <v>470</v>
      </c>
      <c r="G154" t="str">
        <f>INDEX('DATA - Teams'!$C:$C,MATCH('DATA - Fixture'!F154,'DATA - Teams'!$B:$B,0))</f>
        <v>MELONS</v>
      </c>
      <c r="H154" t="s">
        <v>475</v>
      </c>
      <c r="I154" t="str">
        <f>INDEX('DATA - Teams'!$C:$C,MATCH('DATA - Fixture'!H154,'DATA - Teams'!$B:$B,0))</f>
        <v>CHIEF</v>
      </c>
      <c r="J154" s="6">
        <v>1</v>
      </c>
      <c r="K154" s="6">
        <v>0</v>
      </c>
      <c r="L154" s="6">
        <v>0</v>
      </c>
      <c r="M154">
        <v>1628</v>
      </c>
      <c r="N154">
        <v>1639</v>
      </c>
      <c r="O154">
        <f t="shared" si="10"/>
        <v>-11</v>
      </c>
      <c r="P154">
        <f>IF(N154&gt;0,COUNTIF($F$1:F154,F154),0)</f>
        <v>20</v>
      </c>
      <c r="Q154">
        <f t="shared" si="11"/>
        <v>0</v>
      </c>
      <c r="R154">
        <f t="shared" si="12"/>
        <v>0</v>
      </c>
      <c r="S154">
        <f t="shared" si="13"/>
        <v>1</v>
      </c>
      <c r="U154" t="str">
        <f>TEXT(SUMIFS($Q$1:Q154,$C$1:C154,C154,$D$1:D154,"&lt;="&amp;D154,$F$1:F154,F154),"00")&amp;"-"&amp;TEXT(SUMIFS($S$1:S154,$C$1:C154,C154,$D$1:D154,"&lt;="&amp;D154,$F$1:F154,F154),"00")</f>
        <v>10-10</v>
      </c>
      <c r="V154">
        <f t="shared" si="14"/>
        <v>1</v>
      </c>
    </row>
    <row r="155" spans="3:22" x14ac:dyDescent="0.2">
      <c r="C155" s="6">
        <v>2016</v>
      </c>
      <c r="D155" s="6">
        <v>20</v>
      </c>
      <c r="E155" s="6">
        <v>1</v>
      </c>
      <c r="F155" t="s">
        <v>475</v>
      </c>
      <c r="G155" t="str">
        <f>INDEX('DATA - Teams'!$C:$C,MATCH('DATA - Fixture'!F155,'DATA - Teams'!$B:$B,0))</f>
        <v>CHIEF</v>
      </c>
      <c r="H155" t="s">
        <v>470</v>
      </c>
      <c r="I155" t="str">
        <f>INDEX('DATA - Teams'!$C:$C,MATCH('DATA - Fixture'!H155,'DATA - Teams'!$B:$B,0))</f>
        <v>MELONS</v>
      </c>
      <c r="J155" s="6">
        <v>0</v>
      </c>
      <c r="K155" s="6">
        <v>0</v>
      </c>
      <c r="L155" s="6">
        <v>0</v>
      </c>
      <c r="M155">
        <v>1639</v>
      </c>
      <c r="N155">
        <v>1628</v>
      </c>
      <c r="O155">
        <f t="shared" si="10"/>
        <v>11</v>
      </c>
      <c r="P155">
        <f>IF(N155&gt;0,COUNTIF($F$1:F155,F155),0)</f>
        <v>20</v>
      </c>
      <c r="Q155">
        <f t="shared" si="11"/>
        <v>1</v>
      </c>
      <c r="R155">
        <f t="shared" si="12"/>
        <v>0</v>
      </c>
      <c r="S155">
        <f t="shared" si="13"/>
        <v>0</v>
      </c>
      <c r="U155" t="str">
        <f>TEXT(SUMIFS($Q$1:Q155,$C$1:C155,C155,$D$1:D155,"&lt;="&amp;D155,$F$1:F155,F155),"00")&amp;"-"&amp;TEXT(SUMIFS($S$1:S155,$C$1:C155,C155,$D$1:D155,"&lt;="&amp;D155,$F$1:F155,F155),"00")</f>
        <v>14-06</v>
      </c>
      <c r="V155">
        <f t="shared" si="14"/>
        <v>1</v>
      </c>
    </row>
    <row r="156" spans="3:22" x14ac:dyDescent="0.2">
      <c r="C156" s="6">
        <v>2016</v>
      </c>
      <c r="D156" s="6">
        <v>20</v>
      </c>
      <c r="E156" s="6">
        <v>2</v>
      </c>
      <c r="F156" t="s">
        <v>472</v>
      </c>
      <c r="G156" t="str">
        <f>INDEX('DATA - Teams'!$C:$C,MATCH('DATA - Fixture'!F156,'DATA - Teams'!$B:$B,0))</f>
        <v>KAPPAZ</v>
      </c>
      <c r="H156" t="s">
        <v>476</v>
      </c>
      <c r="I156" t="str">
        <f>INDEX('DATA - Teams'!$C:$C,MATCH('DATA - Fixture'!H156,'DATA - Teams'!$B:$B,0))</f>
        <v>RICHO</v>
      </c>
      <c r="J156" s="6">
        <v>1</v>
      </c>
      <c r="K156" s="6">
        <v>0</v>
      </c>
      <c r="L156" s="6">
        <v>0</v>
      </c>
      <c r="M156">
        <v>1802</v>
      </c>
      <c r="N156">
        <v>1575</v>
      </c>
      <c r="O156">
        <f t="shared" si="10"/>
        <v>227</v>
      </c>
      <c r="P156">
        <f>IF(N156&gt;0,COUNTIF($F$1:F156,F156),0)</f>
        <v>20</v>
      </c>
      <c r="Q156">
        <f t="shared" si="11"/>
        <v>1</v>
      </c>
      <c r="R156">
        <f t="shared" si="12"/>
        <v>0</v>
      </c>
      <c r="S156">
        <f t="shared" si="13"/>
        <v>0</v>
      </c>
      <c r="U156" t="str">
        <f>TEXT(SUMIFS($Q$1:Q156,$C$1:C156,C156,$D$1:D156,"&lt;="&amp;D156,$F$1:F156,F156),"00")&amp;"-"&amp;TEXT(SUMIFS($S$1:S156,$C$1:C156,C156,$D$1:D156,"&lt;="&amp;D156,$F$1:F156,F156),"00")</f>
        <v>11-09</v>
      </c>
      <c r="V156">
        <f t="shared" si="14"/>
        <v>1</v>
      </c>
    </row>
    <row r="157" spans="3:22" x14ac:dyDescent="0.2">
      <c r="C157" s="6">
        <v>2016</v>
      </c>
      <c r="D157" s="6">
        <v>20</v>
      </c>
      <c r="E157" s="6">
        <v>2</v>
      </c>
      <c r="F157" t="s">
        <v>476</v>
      </c>
      <c r="G157" t="str">
        <f>INDEX('DATA - Teams'!$C:$C,MATCH('DATA - Fixture'!F157,'DATA - Teams'!$B:$B,0))</f>
        <v>RICHO</v>
      </c>
      <c r="H157" t="s">
        <v>472</v>
      </c>
      <c r="I157" t="str">
        <f>INDEX('DATA - Teams'!$C:$C,MATCH('DATA - Fixture'!H157,'DATA - Teams'!$B:$B,0))</f>
        <v>KAPPAZ</v>
      </c>
      <c r="J157" s="6">
        <v>0</v>
      </c>
      <c r="K157" s="6">
        <v>0</v>
      </c>
      <c r="L157" s="6">
        <v>0</v>
      </c>
      <c r="M157">
        <v>1575</v>
      </c>
      <c r="N157">
        <v>1802</v>
      </c>
      <c r="O157">
        <f t="shared" si="10"/>
        <v>-227</v>
      </c>
      <c r="P157">
        <f>IF(N157&gt;0,COUNTIF($F$1:F157,F157),0)</f>
        <v>20</v>
      </c>
      <c r="Q157">
        <f t="shared" si="11"/>
        <v>0</v>
      </c>
      <c r="R157">
        <f t="shared" si="12"/>
        <v>0</v>
      </c>
      <c r="S157">
        <f t="shared" si="13"/>
        <v>1</v>
      </c>
      <c r="U157" t="str">
        <f>TEXT(SUMIFS($Q$1:Q157,$C$1:C157,C157,$D$1:D157,"&lt;="&amp;D157,$F$1:F157,F157),"00")&amp;"-"&amp;TEXT(SUMIFS($S$1:S157,$C$1:C157,C157,$D$1:D157,"&lt;="&amp;D157,$F$1:F157,F157),"00")</f>
        <v>09-11</v>
      </c>
      <c r="V157">
        <f t="shared" si="14"/>
        <v>0</v>
      </c>
    </row>
    <row r="158" spans="3:22" x14ac:dyDescent="0.2">
      <c r="C158" s="6">
        <v>2016</v>
      </c>
      <c r="D158" s="6">
        <v>20</v>
      </c>
      <c r="E158" s="6">
        <v>3</v>
      </c>
      <c r="F158" t="s">
        <v>471</v>
      </c>
      <c r="G158" t="str">
        <f>INDEX('DATA - Teams'!$C:$C,MATCH('DATA - Fixture'!F158,'DATA - Teams'!$B:$B,0))</f>
        <v>LESTER</v>
      </c>
      <c r="H158" t="s">
        <v>473</v>
      </c>
      <c r="I158" t="str">
        <f>INDEX('DATA - Teams'!$C:$C,MATCH('DATA - Fixture'!H158,'DATA - Teams'!$B:$B,0))</f>
        <v>JMERC</v>
      </c>
      <c r="J158" s="6">
        <v>1</v>
      </c>
      <c r="K158" s="6">
        <v>0</v>
      </c>
      <c r="L158" s="6">
        <v>0</v>
      </c>
      <c r="M158">
        <v>1561</v>
      </c>
      <c r="N158">
        <v>1611</v>
      </c>
      <c r="O158">
        <f t="shared" si="10"/>
        <v>-50</v>
      </c>
      <c r="P158">
        <f>IF(N158&gt;0,COUNTIF($F$1:F158,F158),0)</f>
        <v>20</v>
      </c>
      <c r="Q158">
        <f t="shared" si="11"/>
        <v>0</v>
      </c>
      <c r="R158">
        <f t="shared" si="12"/>
        <v>0</v>
      </c>
      <c r="S158">
        <f t="shared" si="13"/>
        <v>1</v>
      </c>
      <c r="U158" t="str">
        <f>TEXT(SUMIFS($Q$1:Q158,$C$1:C158,C158,$D$1:D158,"&lt;="&amp;D158,$F$1:F158,F158),"00")&amp;"-"&amp;TEXT(SUMIFS($S$1:S158,$C$1:C158,C158,$D$1:D158,"&lt;="&amp;D158,$F$1:F158,F158),"00")</f>
        <v>10-10</v>
      </c>
      <c r="V158">
        <f t="shared" si="14"/>
        <v>1</v>
      </c>
    </row>
    <row r="159" spans="3:22" x14ac:dyDescent="0.2">
      <c r="C159" s="6">
        <v>2016</v>
      </c>
      <c r="D159" s="6">
        <v>20</v>
      </c>
      <c r="E159" s="6">
        <v>3</v>
      </c>
      <c r="F159" t="s">
        <v>473</v>
      </c>
      <c r="G159" t="str">
        <f>INDEX('DATA - Teams'!$C:$C,MATCH('DATA - Fixture'!F159,'DATA - Teams'!$B:$B,0))</f>
        <v>JMERC</v>
      </c>
      <c r="H159" t="s">
        <v>471</v>
      </c>
      <c r="I159" t="str">
        <f>INDEX('DATA - Teams'!$C:$C,MATCH('DATA - Fixture'!H159,'DATA - Teams'!$B:$B,0))</f>
        <v>LESTER</v>
      </c>
      <c r="J159" s="6">
        <v>0</v>
      </c>
      <c r="K159" s="6">
        <v>0</v>
      </c>
      <c r="L159" s="6">
        <v>0</v>
      </c>
      <c r="M159">
        <v>1611</v>
      </c>
      <c r="N159">
        <v>1561</v>
      </c>
      <c r="O159">
        <f t="shared" si="10"/>
        <v>50</v>
      </c>
      <c r="P159">
        <f>IF(N159&gt;0,COUNTIF($F$1:F159,F159),0)</f>
        <v>20</v>
      </c>
      <c r="Q159">
        <f t="shared" si="11"/>
        <v>1</v>
      </c>
      <c r="R159">
        <f t="shared" si="12"/>
        <v>0</v>
      </c>
      <c r="S159">
        <f t="shared" si="13"/>
        <v>0</v>
      </c>
      <c r="U159" t="str">
        <f>TEXT(SUMIFS($Q$1:Q159,$C$1:C159,C159,$D$1:D159,"&lt;="&amp;D159,$F$1:F159,F159),"00")&amp;"-"&amp;TEXT(SUMIFS($S$1:S159,$C$1:C159,C159,$D$1:D159,"&lt;="&amp;D159,$F$1:F159,F159),"00")</f>
        <v>06-14</v>
      </c>
      <c r="V159">
        <f t="shared" si="14"/>
        <v>0</v>
      </c>
    </row>
    <row r="160" spans="3:22" x14ac:dyDescent="0.2">
      <c r="C160" s="6">
        <v>2016</v>
      </c>
      <c r="D160" s="6">
        <v>20</v>
      </c>
      <c r="E160" s="6">
        <v>4</v>
      </c>
      <c r="F160" t="s">
        <v>469</v>
      </c>
      <c r="G160" t="str">
        <f>INDEX('DATA - Teams'!$C:$C,MATCH('DATA - Fixture'!F160,'DATA - Teams'!$B:$B,0))</f>
        <v>PMAC</v>
      </c>
      <c r="H160" t="s">
        <v>474</v>
      </c>
      <c r="I160" t="str">
        <f>INDEX('DATA - Teams'!$C:$C,MATCH('DATA - Fixture'!H160,'DATA - Teams'!$B:$B,0))</f>
        <v>GARTER</v>
      </c>
      <c r="J160" s="6">
        <v>1</v>
      </c>
      <c r="K160" s="6">
        <v>0</v>
      </c>
      <c r="L160" s="6">
        <v>0</v>
      </c>
      <c r="M160">
        <v>1735</v>
      </c>
      <c r="N160">
        <v>1735</v>
      </c>
      <c r="O160">
        <f t="shared" si="10"/>
        <v>0</v>
      </c>
      <c r="P160">
        <f>IF(N160&gt;0,COUNTIF($F$1:F160,F160),0)</f>
        <v>20</v>
      </c>
      <c r="Q160">
        <f t="shared" si="11"/>
        <v>0</v>
      </c>
      <c r="R160">
        <f t="shared" si="12"/>
        <v>1</v>
      </c>
      <c r="S160">
        <f t="shared" si="13"/>
        <v>0</v>
      </c>
      <c r="U160" t="str">
        <f>TEXT(SUMIFS($Q$1:Q160,$C$1:C160,C160,$D$1:D160,"&lt;="&amp;D160,$F$1:F160,F160),"00")&amp;"-"&amp;TEXT(SUMIFS($S$1:S160,$C$1:C160,C160,$D$1:D160,"&lt;="&amp;D160,$F$1:F160,F160),"00")</f>
        <v>09-10</v>
      </c>
      <c r="V160">
        <f t="shared" si="14"/>
        <v>0</v>
      </c>
    </row>
    <row r="161" spans="3:22" x14ac:dyDescent="0.2">
      <c r="C161" s="6">
        <v>2016</v>
      </c>
      <c r="D161" s="6">
        <v>20</v>
      </c>
      <c r="E161" s="6">
        <v>4</v>
      </c>
      <c r="F161" t="s">
        <v>474</v>
      </c>
      <c r="G161" t="str">
        <f>INDEX('DATA - Teams'!$C:$C,MATCH('DATA - Fixture'!F161,'DATA - Teams'!$B:$B,0))</f>
        <v>GARTER</v>
      </c>
      <c r="H161" t="s">
        <v>469</v>
      </c>
      <c r="I161" t="str">
        <f>INDEX('DATA - Teams'!$C:$C,MATCH('DATA - Fixture'!H161,'DATA - Teams'!$B:$B,0))</f>
        <v>PMAC</v>
      </c>
      <c r="J161" s="6">
        <v>0</v>
      </c>
      <c r="K161" s="6">
        <v>0</v>
      </c>
      <c r="L161" s="6">
        <v>0</v>
      </c>
      <c r="M161">
        <v>1735</v>
      </c>
      <c r="N161">
        <v>1735</v>
      </c>
      <c r="O161">
        <f t="shared" si="10"/>
        <v>0</v>
      </c>
      <c r="P161">
        <f>IF(N161&gt;0,COUNTIF($F$1:F161,F161),0)</f>
        <v>20</v>
      </c>
      <c r="Q161">
        <f t="shared" si="11"/>
        <v>0</v>
      </c>
      <c r="R161">
        <f t="shared" si="12"/>
        <v>1</v>
      </c>
      <c r="S161">
        <f t="shared" si="13"/>
        <v>0</v>
      </c>
      <c r="U161" t="str">
        <f>TEXT(SUMIFS($Q$1:Q161,$C$1:C161,C161,$D$1:D161,"&lt;="&amp;D161,$F$1:F161,F161),"00")&amp;"-"&amp;TEXT(SUMIFS($S$1:S161,$C$1:C161,C161,$D$1:D161,"&lt;="&amp;D161,$F$1:F161,F161),"00")</f>
        <v>10-09</v>
      </c>
      <c r="V161">
        <f t="shared" si="14"/>
        <v>0</v>
      </c>
    </row>
    <row r="162" spans="3:22" x14ac:dyDescent="0.2">
      <c r="C162" s="6">
        <v>2016</v>
      </c>
      <c r="D162" s="6">
        <v>21</v>
      </c>
      <c r="E162" s="6">
        <v>1</v>
      </c>
      <c r="F162" t="s">
        <v>470</v>
      </c>
      <c r="G162" t="str">
        <f>INDEX('DATA - Teams'!$C:$C,MATCH('DATA - Fixture'!F162,'DATA - Teams'!$B:$B,0))</f>
        <v>MELONS</v>
      </c>
      <c r="H162" t="s">
        <v>474</v>
      </c>
      <c r="I162" t="str">
        <f>INDEX('DATA - Teams'!$C:$C,MATCH('DATA - Fixture'!H162,'DATA - Teams'!$B:$B,0))</f>
        <v>GARTER</v>
      </c>
      <c r="J162" s="6">
        <v>1</v>
      </c>
      <c r="K162" s="6">
        <v>0</v>
      </c>
      <c r="L162" s="6">
        <v>0</v>
      </c>
      <c r="M162">
        <v>1755</v>
      </c>
      <c r="N162">
        <v>1571</v>
      </c>
      <c r="O162">
        <f t="shared" si="10"/>
        <v>184</v>
      </c>
      <c r="P162">
        <f>IF(N162&gt;0,COUNTIF($F$1:F162,F162),0)</f>
        <v>21</v>
      </c>
      <c r="Q162">
        <f t="shared" si="11"/>
        <v>1</v>
      </c>
      <c r="R162">
        <f t="shared" si="12"/>
        <v>0</v>
      </c>
      <c r="S162">
        <f t="shared" si="13"/>
        <v>0</v>
      </c>
      <c r="U162" t="str">
        <f>TEXT(SUMIFS($Q$1:Q162,$C$1:C162,C162,$D$1:D162,"&lt;="&amp;D162,$F$1:F162,F162),"00")&amp;"-"&amp;TEXT(SUMIFS($S$1:S162,$C$1:C162,C162,$D$1:D162,"&lt;="&amp;D162,$F$1:F162,F162),"00")</f>
        <v>11-10</v>
      </c>
      <c r="V162">
        <f t="shared" si="14"/>
        <v>1</v>
      </c>
    </row>
    <row r="163" spans="3:22" x14ac:dyDescent="0.2">
      <c r="C163" s="6">
        <v>2016</v>
      </c>
      <c r="D163" s="6">
        <v>21</v>
      </c>
      <c r="E163" s="6">
        <v>1</v>
      </c>
      <c r="F163" t="s">
        <v>474</v>
      </c>
      <c r="G163" t="str">
        <f>INDEX('DATA - Teams'!$C:$C,MATCH('DATA - Fixture'!F163,'DATA - Teams'!$B:$B,0))</f>
        <v>GARTER</v>
      </c>
      <c r="H163" t="s">
        <v>470</v>
      </c>
      <c r="I163" t="str">
        <f>INDEX('DATA - Teams'!$C:$C,MATCH('DATA - Fixture'!H163,'DATA - Teams'!$B:$B,0))</f>
        <v>MELONS</v>
      </c>
      <c r="J163" s="6">
        <v>0</v>
      </c>
      <c r="K163" s="6">
        <v>0</v>
      </c>
      <c r="L163" s="6">
        <v>0</v>
      </c>
      <c r="M163">
        <v>1571</v>
      </c>
      <c r="N163">
        <v>1755</v>
      </c>
      <c r="O163">
        <f t="shared" si="10"/>
        <v>-184</v>
      </c>
      <c r="P163">
        <f>IF(N163&gt;0,COUNTIF($F$1:F163,F163),0)</f>
        <v>21</v>
      </c>
      <c r="Q163">
        <f t="shared" si="11"/>
        <v>0</v>
      </c>
      <c r="R163">
        <f t="shared" si="12"/>
        <v>0</v>
      </c>
      <c r="S163">
        <f t="shared" si="13"/>
        <v>1</v>
      </c>
      <c r="U163" t="str">
        <f>TEXT(SUMIFS($Q$1:Q163,$C$1:C163,C163,$D$1:D163,"&lt;="&amp;D163,$F$1:F163,F163),"00")&amp;"-"&amp;TEXT(SUMIFS($S$1:S163,$C$1:C163,C163,$D$1:D163,"&lt;="&amp;D163,$F$1:F163,F163),"00")</f>
        <v>10-10</v>
      </c>
      <c r="V163">
        <f t="shared" si="14"/>
        <v>0</v>
      </c>
    </row>
    <row r="164" spans="3:22" x14ac:dyDescent="0.2">
      <c r="C164" s="6">
        <v>2016</v>
      </c>
      <c r="D164" s="6">
        <v>21</v>
      </c>
      <c r="E164" s="6">
        <v>2</v>
      </c>
      <c r="F164" t="s">
        <v>473</v>
      </c>
      <c r="G164" t="str">
        <f>INDEX('DATA - Teams'!$C:$C,MATCH('DATA - Fixture'!F164,'DATA - Teams'!$B:$B,0))</f>
        <v>JMERC</v>
      </c>
      <c r="H164" t="s">
        <v>475</v>
      </c>
      <c r="I164" t="str">
        <f>INDEX('DATA - Teams'!$C:$C,MATCH('DATA - Fixture'!H164,'DATA - Teams'!$B:$B,0))</f>
        <v>CHIEF</v>
      </c>
      <c r="J164" s="6">
        <v>1</v>
      </c>
      <c r="K164" s="6">
        <v>0</v>
      </c>
      <c r="L164" s="6">
        <v>0</v>
      </c>
      <c r="M164">
        <v>1611</v>
      </c>
      <c r="N164">
        <v>1708</v>
      </c>
      <c r="O164">
        <f t="shared" si="10"/>
        <v>-97</v>
      </c>
      <c r="P164">
        <f>IF(N164&gt;0,COUNTIF($F$1:F164,F164),0)</f>
        <v>21</v>
      </c>
      <c r="Q164">
        <f t="shared" si="11"/>
        <v>0</v>
      </c>
      <c r="R164">
        <f t="shared" si="12"/>
        <v>0</v>
      </c>
      <c r="S164">
        <f t="shared" si="13"/>
        <v>1</v>
      </c>
      <c r="U164" t="str">
        <f>TEXT(SUMIFS($Q$1:Q164,$C$1:C164,C164,$D$1:D164,"&lt;="&amp;D164,$F$1:F164,F164),"00")&amp;"-"&amp;TEXT(SUMIFS($S$1:S164,$C$1:C164,C164,$D$1:D164,"&lt;="&amp;D164,$F$1:F164,F164),"00")</f>
        <v>06-15</v>
      </c>
      <c r="V164">
        <f t="shared" si="14"/>
        <v>0</v>
      </c>
    </row>
    <row r="165" spans="3:22" x14ac:dyDescent="0.2">
      <c r="C165" s="6">
        <v>2016</v>
      </c>
      <c r="D165" s="6">
        <v>21</v>
      </c>
      <c r="E165" s="6">
        <v>2</v>
      </c>
      <c r="F165" t="s">
        <v>475</v>
      </c>
      <c r="G165" t="str">
        <f>INDEX('DATA - Teams'!$C:$C,MATCH('DATA - Fixture'!F165,'DATA - Teams'!$B:$B,0))</f>
        <v>CHIEF</v>
      </c>
      <c r="H165" t="s">
        <v>473</v>
      </c>
      <c r="I165" t="str">
        <f>INDEX('DATA - Teams'!$C:$C,MATCH('DATA - Fixture'!H165,'DATA - Teams'!$B:$B,0))</f>
        <v>JMERC</v>
      </c>
      <c r="J165" s="6">
        <v>0</v>
      </c>
      <c r="K165" s="6">
        <v>0</v>
      </c>
      <c r="L165" s="6">
        <v>0</v>
      </c>
      <c r="M165">
        <v>1708</v>
      </c>
      <c r="N165">
        <v>1611</v>
      </c>
      <c r="O165">
        <f t="shared" si="10"/>
        <v>97</v>
      </c>
      <c r="P165">
        <f>IF(N165&gt;0,COUNTIF($F$1:F165,F165),0)</f>
        <v>21</v>
      </c>
      <c r="Q165">
        <f t="shared" si="11"/>
        <v>1</v>
      </c>
      <c r="R165">
        <f t="shared" si="12"/>
        <v>0</v>
      </c>
      <c r="S165">
        <f t="shared" si="13"/>
        <v>0</v>
      </c>
      <c r="U165" t="str">
        <f>TEXT(SUMIFS($Q$1:Q165,$C$1:C165,C165,$D$1:D165,"&lt;="&amp;D165,$F$1:F165,F165),"00")&amp;"-"&amp;TEXT(SUMIFS($S$1:S165,$C$1:C165,C165,$D$1:D165,"&lt;="&amp;D165,$F$1:F165,F165),"00")</f>
        <v>15-06</v>
      </c>
      <c r="V165">
        <f t="shared" si="14"/>
        <v>1</v>
      </c>
    </row>
    <row r="166" spans="3:22" x14ac:dyDescent="0.2">
      <c r="C166" s="6">
        <v>2016</v>
      </c>
      <c r="D166" s="6">
        <v>21</v>
      </c>
      <c r="E166" s="6">
        <v>3</v>
      </c>
      <c r="F166" t="s">
        <v>471</v>
      </c>
      <c r="G166" t="str">
        <f>INDEX('DATA - Teams'!$C:$C,MATCH('DATA - Fixture'!F166,'DATA - Teams'!$B:$B,0))</f>
        <v>LESTER</v>
      </c>
      <c r="H166" t="s">
        <v>476</v>
      </c>
      <c r="I166" t="str">
        <f>INDEX('DATA - Teams'!$C:$C,MATCH('DATA - Fixture'!H166,'DATA - Teams'!$B:$B,0))</f>
        <v>RICHO</v>
      </c>
      <c r="J166" s="6">
        <v>1</v>
      </c>
      <c r="K166" s="6">
        <v>0</v>
      </c>
      <c r="L166" s="6">
        <v>0</v>
      </c>
      <c r="M166">
        <v>1488</v>
      </c>
      <c r="N166">
        <v>1588</v>
      </c>
      <c r="O166">
        <f t="shared" si="10"/>
        <v>-100</v>
      </c>
      <c r="P166">
        <f>IF(N166&gt;0,COUNTIF($F$1:F166,F166),0)</f>
        <v>21</v>
      </c>
      <c r="Q166">
        <f t="shared" si="11"/>
        <v>0</v>
      </c>
      <c r="R166">
        <f t="shared" si="12"/>
        <v>0</v>
      </c>
      <c r="S166">
        <f t="shared" si="13"/>
        <v>1</v>
      </c>
      <c r="U166" t="str">
        <f>TEXT(SUMIFS($Q$1:Q166,$C$1:C166,C166,$D$1:D166,"&lt;="&amp;D166,$F$1:F166,F166),"00")&amp;"-"&amp;TEXT(SUMIFS($S$1:S166,$C$1:C166,C166,$D$1:D166,"&lt;="&amp;D166,$F$1:F166,F166),"00")</f>
        <v>10-11</v>
      </c>
      <c r="V166">
        <f t="shared" si="14"/>
        <v>1</v>
      </c>
    </row>
    <row r="167" spans="3:22" x14ac:dyDescent="0.2">
      <c r="C167" s="6">
        <v>2016</v>
      </c>
      <c r="D167" s="6">
        <v>21</v>
      </c>
      <c r="E167" s="6">
        <v>3</v>
      </c>
      <c r="F167" t="s">
        <v>476</v>
      </c>
      <c r="G167" t="str">
        <f>INDEX('DATA - Teams'!$C:$C,MATCH('DATA - Fixture'!F167,'DATA - Teams'!$B:$B,0))</f>
        <v>RICHO</v>
      </c>
      <c r="H167" t="s">
        <v>471</v>
      </c>
      <c r="I167" t="str">
        <f>INDEX('DATA - Teams'!$C:$C,MATCH('DATA - Fixture'!H167,'DATA - Teams'!$B:$B,0))</f>
        <v>LESTER</v>
      </c>
      <c r="J167" s="6">
        <v>0</v>
      </c>
      <c r="K167" s="6">
        <v>0</v>
      </c>
      <c r="L167" s="6">
        <v>0</v>
      </c>
      <c r="M167">
        <v>1588</v>
      </c>
      <c r="N167">
        <v>1488</v>
      </c>
      <c r="O167">
        <f t="shared" si="10"/>
        <v>100</v>
      </c>
      <c r="P167">
        <f>IF(N167&gt;0,COUNTIF($F$1:F167,F167),0)</f>
        <v>21</v>
      </c>
      <c r="Q167">
        <f t="shared" si="11"/>
        <v>1</v>
      </c>
      <c r="R167">
        <f t="shared" si="12"/>
        <v>0</v>
      </c>
      <c r="S167">
        <f t="shared" si="13"/>
        <v>0</v>
      </c>
      <c r="U167" t="str">
        <f>TEXT(SUMIFS($Q$1:Q167,$C$1:C167,C167,$D$1:D167,"&lt;="&amp;D167,$F$1:F167,F167),"00")&amp;"-"&amp;TEXT(SUMIFS($S$1:S167,$C$1:C167,C167,$D$1:D167,"&lt;="&amp;D167,$F$1:F167,F167),"00")</f>
        <v>10-11</v>
      </c>
      <c r="V167">
        <f t="shared" si="14"/>
        <v>0</v>
      </c>
    </row>
    <row r="168" spans="3:22" x14ac:dyDescent="0.2">
      <c r="C168" s="6">
        <v>2016</v>
      </c>
      <c r="D168" s="6">
        <v>21</v>
      </c>
      <c r="E168" s="6">
        <v>4</v>
      </c>
      <c r="F168" t="s">
        <v>469</v>
      </c>
      <c r="G168" t="str">
        <f>INDEX('DATA - Teams'!$C:$C,MATCH('DATA - Fixture'!F168,'DATA - Teams'!$B:$B,0))</f>
        <v>PMAC</v>
      </c>
      <c r="H168" t="s">
        <v>472</v>
      </c>
      <c r="I168" t="str">
        <f>INDEX('DATA - Teams'!$C:$C,MATCH('DATA - Fixture'!H168,'DATA - Teams'!$B:$B,0))</f>
        <v>KAPPAZ</v>
      </c>
      <c r="J168" s="6">
        <v>1</v>
      </c>
      <c r="K168" s="6">
        <v>0</v>
      </c>
      <c r="L168" s="6">
        <v>0</v>
      </c>
      <c r="M168">
        <v>1663</v>
      </c>
      <c r="N168">
        <v>1534</v>
      </c>
      <c r="O168">
        <f t="shared" si="10"/>
        <v>129</v>
      </c>
      <c r="P168">
        <f>IF(N168&gt;0,COUNTIF($F$1:F168,F168),0)</f>
        <v>21</v>
      </c>
      <c r="Q168">
        <f t="shared" si="11"/>
        <v>1</v>
      </c>
      <c r="R168">
        <f t="shared" si="12"/>
        <v>0</v>
      </c>
      <c r="S168">
        <f t="shared" si="13"/>
        <v>0</v>
      </c>
      <c r="U168" t="str">
        <f>TEXT(SUMIFS($Q$1:Q168,$C$1:C168,C168,$D$1:D168,"&lt;="&amp;D168,$F$1:F168,F168),"00")&amp;"-"&amp;TEXT(SUMIFS($S$1:S168,$C$1:C168,C168,$D$1:D168,"&lt;="&amp;D168,$F$1:F168,F168),"00")</f>
        <v>10-10</v>
      </c>
      <c r="V168">
        <f t="shared" si="14"/>
        <v>0</v>
      </c>
    </row>
    <row r="169" spans="3:22" x14ac:dyDescent="0.2">
      <c r="C169" s="6">
        <v>2016</v>
      </c>
      <c r="D169" s="6">
        <v>21</v>
      </c>
      <c r="E169" s="6">
        <v>4</v>
      </c>
      <c r="F169" t="s">
        <v>472</v>
      </c>
      <c r="G169" t="str">
        <f>INDEX('DATA - Teams'!$C:$C,MATCH('DATA - Fixture'!F169,'DATA - Teams'!$B:$B,0))</f>
        <v>KAPPAZ</v>
      </c>
      <c r="H169" t="s">
        <v>469</v>
      </c>
      <c r="I169" t="str">
        <f>INDEX('DATA - Teams'!$C:$C,MATCH('DATA - Fixture'!H169,'DATA - Teams'!$B:$B,0))</f>
        <v>PMAC</v>
      </c>
      <c r="J169" s="6">
        <v>0</v>
      </c>
      <c r="K169" s="6">
        <v>0</v>
      </c>
      <c r="L169" s="6">
        <v>0</v>
      </c>
      <c r="M169">
        <v>1534</v>
      </c>
      <c r="N169">
        <v>1663</v>
      </c>
      <c r="O169">
        <f t="shared" si="10"/>
        <v>-129</v>
      </c>
      <c r="P169">
        <f>IF(N169&gt;0,COUNTIF($F$1:F169,F169),0)</f>
        <v>21</v>
      </c>
      <c r="Q169">
        <f t="shared" si="11"/>
        <v>0</v>
      </c>
      <c r="R169">
        <f t="shared" si="12"/>
        <v>0</v>
      </c>
      <c r="S169">
        <f t="shared" si="13"/>
        <v>1</v>
      </c>
      <c r="U169" t="str">
        <f>TEXT(SUMIFS($Q$1:Q169,$C$1:C169,C169,$D$1:D169,"&lt;="&amp;D169,$F$1:F169,F169),"00")&amp;"-"&amp;TEXT(SUMIFS($S$1:S169,$C$1:C169,C169,$D$1:D169,"&lt;="&amp;D169,$F$1:F169,F169),"00")</f>
        <v>11-10</v>
      </c>
      <c r="V169">
        <f t="shared" si="14"/>
        <v>1</v>
      </c>
    </row>
    <row r="170" spans="3:22" x14ac:dyDescent="0.2">
      <c r="C170" s="6">
        <v>2016</v>
      </c>
      <c r="D170" s="6">
        <v>22</v>
      </c>
      <c r="E170" s="6">
        <v>1</v>
      </c>
      <c r="F170" t="s">
        <v>470</v>
      </c>
      <c r="G170" t="str">
        <f>INDEX('DATA - Teams'!$C:$C,MATCH('DATA - Fixture'!F170,'DATA - Teams'!$B:$B,0))</f>
        <v>MELONS</v>
      </c>
      <c r="H170" t="s">
        <v>472</v>
      </c>
      <c r="I170" t="str">
        <f>INDEX('DATA - Teams'!$C:$C,MATCH('DATA - Fixture'!H170,'DATA - Teams'!$B:$B,0))</f>
        <v>KAPPAZ</v>
      </c>
      <c r="J170" s="6">
        <v>1</v>
      </c>
      <c r="K170" s="6">
        <v>0</v>
      </c>
      <c r="L170" s="6">
        <v>1</v>
      </c>
      <c r="M170">
        <v>1779</v>
      </c>
      <c r="N170">
        <v>1587</v>
      </c>
      <c r="O170">
        <f t="shared" si="10"/>
        <v>192</v>
      </c>
      <c r="P170">
        <f>IF(N170&gt;0,COUNTIF($F$1:F170,F170),0)</f>
        <v>22</v>
      </c>
      <c r="Q170">
        <f t="shared" si="11"/>
        <v>1</v>
      </c>
      <c r="R170">
        <f t="shared" si="12"/>
        <v>0</v>
      </c>
      <c r="S170">
        <f t="shared" si="13"/>
        <v>0</v>
      </c>
      <c r="U170" t="str">
        <f>TEXT(SUMIFS($Q$1:Q170,$C$1:C170,C170,$D$1:D170,"&lt;="&amp;D170,$F$1:F170,F170),"00")&amp;"-"&amp;TEXT(SUMIFS($S$1:S170,$C$1:C170,C170,$D$1:D170,"&lt;="&amp;D170,$F$1:F170,F170),"00")</f>
        <v>12-10</v>
      </c>
      <c r="V170">
        <f t="shared" si="14"/>
        <v>1</v>
      </c>
    </row>
    <row r="171" spans="3:22" x14ac:dyDescent="0.2">
      <c r="C171" s="6">
        <v>2016</v>
      </c>
      <c r="D171" s="6">
        <v>22</v>
      </c>
      <c r="E171" s="6">
        <v>1</v>
      </c>
      <c r="F171" t="s">
        <v>472</v>
      </c>
      <c r="G171" t="str">
        <f>INDEX('DATA - Teams'!$C:$C,MATCH('DATA - Fixture'!F171,'DATA - Teams'!$B:$B,0))</f>
        <v>KAPPAZ</v>
      </c>
      <c r="H171" t="s">
        <v>470</v>
      </c>
      <c r="I171" t="str">
        <f>INDEX('DATA - Teams'!$C:$C,MATCH('DATA - Fixture'!H171,'DATA - Teams'!$B:$B,0))</f>
        <v>MELONS</v>
      </c>
      <c r="J171" s="6">
        <v>0</v>
      </c>
      <c r="K171" s="6">
        <v>0</v>
      </c>
      <c r="L171" s="6">
        <v>1</v>
      </c>
      <c r="M171">
        <v>1587</v>
      </c>
      <c r="N171">
        <v>1779</v>
      </c>
      <c r="O171">
        <f t="shared" si="10"/>
        <v>-192</v>
      </c>
      <c r="P171">
        <f>IF(N171&gt;0,COUNTIF($F$1:F171,F171),0)</f>
        <v>22</v>
      </c>
      <c r="Q171">
        <f t="shared" si="11"/>
        <v>0</v>
      </c>
      <c r="R171">
        <f t="shared" si="12"/>
        <v>0</v>
      </c>
      <c r="S171">
        <f t="shared" si="13"/>
        <v>1</v>
      </c>
      <c r="U171" t="str">
        <f>TEXT(SUMIFS($Q$1:Q171,$C$1:C171,C171,$D$1:D171,"&lt;="&amp;D171,$F$1:F171,F171),"00")&amp;"-"&amp;TEXT(SUMIFS($S$1:S171,$C$1:C171,C171,$D$1:D171,"&lt;="&amp;D171,$F$1:F171,F171),"00")</f>
        <v>11-11</v>
      </c>
      <c r="V171">
        <f t="shared" si="14"/>
        <v>1</v>
      </c>
    </row>
    <row r="172" spans="3:22" x14ac:dyDescent="0.2">
      <c r="C172" s="6">
        <v>2016</v>
      </c>
      <c r="D172" s="6">
        <v>22</v>
      </c>
      <c r="E172" s="6">
        <v>2</v>
      </c>
      <c r="F172" t="s">
        <v>475</v>
      </c>
      <c r="G172" t="str">
        <f>INDEX('DATA - Teams'!$C:$C,MATCH('DATA - Fixture'!F172,'DATA - Teams'!$B:$B,0))</f>
        <v>CHIEF</v>
      </c>
      <c r="H172" t="s">
        <v>471</v>
      </c>
      <c r="I172" t="str">
        <f>INDEX('DATA - Teams'!$C:$C,MATCH('DATA - Fixture'!H172,'DATA - Teams'!$B:$B,0))</f>
        <v>LESTER</v>
      </c>
      <c r="J172" s="6">
        <v>1</v>
      </c>
      <c r="K172" s="6">
        <v>0</v>
      </c>
      <c r="L172" s="6">
        <v>1</v>
      </c>
      <c r="M172">
        <v>1726</v>
      </c>
      <c r="N172">
        <v>1584</v>
      </c>
      <c r="O172">
        <f t="shared" si="10"/>
        <v>142</v>
      </c>
      <c r="P172">
        <f>IF(N172&gt;0,COUNTIF($F$1:F172,F172),0)</f>
        <v>22</v>
      </c>
      <c r="Q172">
        <f t="shared" si="11"/>
        <v>1</v>
      </c>
      <c r="R172">
        <f t="shared" si="12"/>
        <v>0</v>
      </c>
      <c r="S172">
        <f t="shared" si="13"/>
        <v>0</v>
      </c>
      <c r="U172" t="str">
        <f>TEXT(SUMIFS($Q$1:Q172,$C$1:C172,C172,$D$1:D172,"&lt;="&amp;D172,$F$1:F172,F172),"00")&amp;"-"&amp;TEXT(SUMIFS($S$1:S172,$C$1:C172,C172,$D$1:D172,"&lt;="&amp;D172,$F$1:F172,F172),"00")</f>
        <v>16-06</v>
      </c>
      <c r="V172">
        <f t="shared" si="14"/>
        <v>1</v>
      </c>
    </row>
    <row r="173" spans="3:22" x14ac:dyDescent="0.2">
      <c r="C173" s="6">
        <v>2016</v>
      </c>
      <c r="D173" s="6">
        <v>22</v>
      </c>
      <c r="E173" s="6">
        <v>2</v>
      </c>
      <c r="F173" t="s">
        <v>471</v>
      </c>
      <c r="G173" t="str">
        <f>INDEX('DATA - Teams'!$C:$C,MATCH('DATA - Fixture'!F173,'DATA - Teams'!$B:$B,0))</f>
        <v>LESTER</v>
      </c>
      <c r="H173" t="s">
        <v>475</v>
      </c>
      <c r="I173" t="str">
        <f>INDEX('DATA - Teams'!$C:$C,MATCH('DATA - Fixture'!H173,'DATA - Teams'!$B:$B,0))</f>
        <v>CHIEF</v>
      </c>
      <c r="J173" s="6">
        <v>0</v>
      </c>
      <c r="K173" s="6">
        <v>0</v>
      </c>
      <c r="L173" s="6">
        <v>1</v>
      </c>
      <c r="M173">
        <v>1584</v>
      </c>
      <c r="N173">
        <v>1726</v>
      </c>
      <c r="O173">
        <f t="shared" si="10"/>
        <v>-142</v>
      </c>
      <c r="P173">
        <f>IF(N173&gt;0,COUNTIF($F$1:F173,F173),0)</f>
        <v>22</v>
      </c>
      <c r="Q173">
        <f t="shared" si="11"/>
        <v>0</v>
      </c>
      <c r="R173">
        <f t="shared" si="12"/>
        <v>0</v>
      </c>
      <c r="S173">
        <f t="shared" si="13"/>
        <v>1</v>
      </c>
      <c r="U173" t="str">
        <f>TEXT(SUMIFS($Q$1:Q173,$C$1:C173,C173,$D$1:D173,"&lt;="&amp;D173,$F$1:F173,F173),"00")&amp;"-"&amp;TEXT(SUMIFS($S$1:S173,$C$1:C173,C173,$D$1:D173,"&lt;="&amp;D173,$F$1:F173,F173),"00")</f>
        <v>10-12</v>
      </c>
      <c r="V173">
        <f t="shared" si="14"/>
        <v>1</v>
      </c>
    </row>
    <row r="174" spans="3:22" x14ac:dyDescent="0.2">
      <c r="C174" s="6">
        <v>2016</v>
      </c>
      <c r="D174" s="6">
        <v>23</v>
      </c>
      <c r="E174" s="6">
        <v>1</v>
      </c>
      <c r="F174" t="s">
        <v>475</v>
      </c>
      <c r="G174" t="str">
        <f>INDEX('DATA - Teams'!$C:$C,MATCH('DATA - Fixture'!F174,'DATA - Teams'!$B:$B,0))</f>
        <v>CHIEF</v>
      </c>
      <c r="H174" t="s">
        <v>470</v>
      </c>
      <c r="I174" t="str">
        <f>INDEX('DATA - Teams'!$C:$C,MATCH('DATA - Fixture'!H174,'DATA - Teams'!$B:$B,0))</f>
        <v>MELONS</v>
      </c>
      <c r="J174" s="6">
        <v>1</v>
      </c>
      <c r="K174" s="6">
        <v>0</v>
      </c>
      <c r="L174" s="6">
        <v>1</v>
      </c>
      <c r="M174">
        <v>1647</v>
      </c>
      <c r="N174">
        <v>1656</v>
      </c>
      <c r="O174">
        <f t="shared" si="10"/>
        <v>-9</v>
      </c>
      <c r="P174">
        <f>IF(N174&gt;0,COUNTIF($F$1:F174,F174),0)</f>
        <v>23</v>
      </c>
      <c r="Q174">
        <f t="shared" si="11"/>
        <v>0</v>
      </c>
      <c r="R174">
        <f t="shared" si="12"/>
        <v>0</v>
      </c>
      <c r="S174">
        <f t="shared" si="13"/>
        <v>1</v>
      </c>
      <c r="U174" t="str">
        <f>TEXT(SUMIFS($Q$1:Q174,$C$1:C174,C174,$D$1:D174,"&lt;="&amp;D174,$F$1:F174,F174),"00")&amp;"-"&amp;TEXT(SUMIFS($S$1:S174,$C$1:C174,C174,$D$1:D174,"&lt;="&amp;D174,$F$1:F174,F174),"00")</f>
        <v>16-07</v>
      </c>
      <c r="V174">
        <f t="shared" si="14"/>
        <v>1</v>
      </c>
    </row>
    <row r="175" spans="3:22" x14ac:dyDescent="0.2">
      <c r="C175" s="6">
        <v>2016</v>
      </c>
      <c r="D175" s="6">
        <v>23</v>
      </c>
      <c r="E175" s="6">
        <v>1</v>
      </c>
      <c r="F175" t="s">
        <v>470</v>
      </c>
      <c r="G175" t="str">
        <f>INDEX('DATA - Teams'!$C:$C,MATCH('DATA - Fixture'!F175,'DATA - Teams'!$B:$B,0))</f>
        <v>MELONS</v>
      </c>
      <c r="H175" t="s">
        <v>475</v>
      </c>
      <c r="I175" t="str">
        <f>INDEX('DATA - Teams'!$C:$C,MATCH('DATA - Fixture'!H175,'DATA - Teams'!$B:$B,0))</f>
        <v>CHIEF</v>
      </c>
      <c r="J175" s="6">
        <v>0</v>
      </c>
      <c r="K175" s="6">
        <v>0</v>
      </c>
      <c r="L175" s="6">
        <v>1</v>
      </c>
      <c r="M175">
        <v>1656</v>
      </c>
      <c r="N175">
        <v>1647</v>
      </c>
      <c r="O175">
        <f t="shared" si="10"/>
        <v>9</v>
      </c>
      <c r="P175">
        <f>IF(N175&gt;0,COUNTIF($F$1:F175,F175),0)</f>
        <v>23</v>
      </c>
      <c r="Q175">
        <f t="shared" si="11"/>
        <v>1</v>
      </c>
      <c r="R175">
        <f t="shared" si="12"/>
        <v>0</v>
      </c>
      <c r="S175">
        <f t="shared" si="13"/>
        <v>0</v>
      </c>
      <c r="U175" t="str">
        <f>TEXT(SUMIFS($Q$1:Q175,$C$1:C175,C175,$D$1:D175,"&lt;="&amp;D175,$F$1:F175,F175),"00")&amp;"-"&amp;TEXT(SUMIFS($S$1:S175,$C$1:C175,C175,$D$1:D175,"&lt;="&amp;D175,$F$1:F175,F175),"00")</f>
        <v>13-10</v>
      </c>
      <c r="V175">
        <f t="shared" si="14"/>
        <v>1</v>
      </c>
    </row>
    <row r="176" spans="3:22" x14ac:dyDescent="0.2">
      <c r="C176" s="6">
        <v>2017</v>
      </c>
      <c r="D176" s="6">
        <v>1</v>
      </c>
      <c r="E176" s="6">
        <v>1</v>
      </c>
      <c r="F176" t="s">
        <v>34</v>
      </c>
      <c r="G176" t="str">
        <f>INDEX('DATA - Teams'!$C:$C,MATCH('DATA - Fixture'!F176,'DATA - Teams'!$B:$B,0))</f>
        <v>PMAC</v>
      </c>
      <c r="H176" t="s">
        <v>110</v>
      </c>
      <c r="I176" t="str">
        <f>INDEX('DATA - Teams'!$C:$C,MATCH('DATA - Fixture'!H176,'DATA - Teams'!$B:$B,0))</f>
        <v>JMERC</v>
      </c>
      <c r="J176" s="6">
        <v>1</v>
      </c>
      <c r="K176" s="6">
        <v>0</v>
      </c>
      <c r="L176" s="6">
        <v>0</v>
      </c>
      <c r="M176">
        <f>SUMIFS('DATA - Round Scores'!$H:$H,
'DATA - Round Scores'!$A:$A, 'DATA - Fixture'!$C176,
'DATA - Round Scores'!$B:$B, 'DATA - Fixture'!$D176,
'DATA - Round Scores'!$C:$C, 'DATA - Fixture'!$F176,
'DATA - Round Scores'!$F:$F, "&lt;&gt;BEN")</f>
        <v>1617</v>
      </c>
      <c r="N176">
        <f>SUMIFS('DATA - Round Scores'!$H:$H,
'DATA - Round Scores'!$A:$A, 'DATA - Fixture'!$C176,
'DATA - Round Scores'!$B:$B, 'DATA - Fixture'!$D176,
'DATA - Round Scores'!$C:$C, 'DATA - Fixture'!$H176,
'DATA - Round Scores'!$F:$F, "&lt;&gt;BEN")</f>
        <v>1644</v>
      </c>
      <c r="O176">
        <f t="shared" si="10"/>
        <v>-27</v>
      </c>
      <c r="P176">
        <f>IF(N176&gt;0,COUNTIF($F$1:F176,F176),0)</f>
        <v>1</v>
      </c>
      <c r="Q176">
        <f t="shared" si="11"/>
        <v>0</v>
      </c>
      <c r="R176">
        <f t="shared" si="12"/>
        <v>0</v>
      </c>
      <c r="S176">
        <f t="shared" si="13"/>
        <v>1</v>
      </c>
      <c r="T176">
        <f>COUNTIFS('DATA - Round Scores'!$H:$H,0,
'DATA - Round Scores'!$A:$A, 'DATA - Fixture'!$C176,
'DATA - Round Scores'!$B:$B, 'DATA - Fixture'!$D176,
'DATA - Round Scores'!$C:$C, 'DATA - Fixture'!$F176,
'DATA - Round Scores'!$F:$F, "&lt;&gt;BEN")</f>
        <v>0</v>
      </c>
      <c r="U176" t="str">
        <f>TEXT(SUMIFS($Q$1:Q176,$C$1:C176,C176,$D$1:D176,"&lt;="&amp;D176,$F$1:F176,F176),"00")&amp;"-"&amp;TEXT(SUMIFS($S$1:S176,$C$1:C176,C176,$D$1:D176,"&lt;="&amp;D176,$F$1:F176,F176),"00")</f>
        <v>00-01</v>
      </c>
      <c r="V176">
        <f t="shared" si="14"/>
        <v>1</v>
      </c>
    </row>
    <row r="177" spans="3:22" x14ac:dyDescent="0.2">
      <c r="C177" s="6">
        <v>2017</v>
      </c>
      <c r="D177" s="6">
        <v>1</v>
      </c>
      <c r="E177" s="6">
        <v>1</v>
      </c>
      <c r="F177" t="s">
        <v>110</v>
      </c>
      <c r="G177" t="str">
        <f>INDEX('DATA - Teams'!$C:$C,MATCH('DATA - Fixture'!F177,'DATA - Teams'!$B:$B,0))</f>
        <v>JMERC</v>
      </c>
      <c r="H177" t="s">
        <v>34</v>
      </c>
      <c r="I177" t="str">
        <f>INDEX('DATA - Teams'!$C:$C,MATCH('DATA - Fixture'!H177,'DATA - Teams'!$B:$B,0))</f>
        <v>PMAC</v>
      </c>
      <c r="J177" s="6">
        <v>0</v>
      </c>
      <c r="K177" s="6">
        <v>0</v>
      </c>
      <c r="L177" s="6">
        <v>0</v>
      </c>
      <c r="M177">
        <f>SUMIFS('DATA - Round Scores'!$H:$H,
'DATA - Round Scores'!$A:$A, 'DATA - Fixture'!$C177,
'DATA - Round Scores'!$B:$B, 'DATA - Fixture'!$D177,
'DATA - Round Scores'!$C:$C, 'DATA - Fixture'!$F177,
'DATA - Round Scores'!$F:$F, "&lt;&gt;BEN")</f>
        <v>1644</v>
      </c>
      <c r="N177">
        <f>SUMIFS('DATA - Round Scores'!$H:$H,
'DATA - Round Scores'!$A:$A, 'DATA - Fixture'!$C177,
'DATA - Round Scores'!$B:$B, 'DATA - Fixture'!$D177,
'DATA - Round Scores'!$C:$C, 'DATA - Fixture'!$H177,
'DATA - Round Scores'!$F:$F, "&lt;&gt;BEN")</f>
        <v>1617</v>
      </c>
      <c r="O177">
        <f t="shared" si="10"/>
        <v>27</v>
      </c>
      <c r="P177">
        <f>IF(N177&gt;0,COUNTIF($F$1:F177,F177),0)</f>
        <v>1</v>
      </c>
      <c r="Q177">
        <f t="shared" si="11"/>
        <v>1</v>
      </c>
      <c r="R177">
        <f t="shared" si="12"/>
        <v>0</v>
      </c>
      <c r="S177">
        <f t="shared" si="13"/>
        <v>0</v>
      </c>
      <c r="T177">
        <f>COUNTIFS('DATA - Round Scores'!$H:$H,0,
'DATA - Round Scores'!$A:$A, 'DATA - Fixture'!$C177,
'DATA - Round Scores'!$B:$B, 'DATA - Fixture'!$D177,
'DATA - Round Scores'!$C:$C, 'DATA - Fixture'!$F177,
'DATA - Round Scores'!$F:$F, "&lt;&gt;BEN")</f>
        <v>0</v>
      </c>
      <c r="U177" t="str">
        <f>TEXT(SUMIFS($Q$1:Q177,$C$1:C177,C177,$D$1:D177,"&lt;="&amp;D177,$F$1:F177,F177),"00")&amp;"-"&amp;TEXT(SUMIFS($S$1:S177,$C$1:C177,C177,$D$1:D177,"&lt;="&amp;D177,$F$1:F177,F177),"00")</f>
        <v>01-00</v>
      </c>
      <c r="V177">
        <f t="shared" si="14"/>
        <v>1</v>
      </c>
    </row>
    <row r="178" spans="3:22" x14ac:dyDescent="0.2">
      <c r="C178" s="6">
        <v>2017</v>
      </c>
      <c r="D178" s="6">
        <v>1</v>
      </c>
      <c r="E178" s="6">
        <v>2</v>
      </c>
      <c r="F178" t="s">
        <v>295</v>
      </c>
      <c r="G178" t="str">
        <f>INDEX('DATA - Teams'!$C:$C,MATCH('DATA - Fixture'!F178,'DATA - Teams'!$B:$B,0))</f>
        <v>MELONS</v>
      </c>
      <c r="H178" t="s">
        <v>324</v>
      </c>
      <c r="I178" t="str">
        <f>INDEX('DATA - Teams'!$C:$C,MATCH('DATA - Fixture'!H178,'DATA - Teams'!$B:$B,0))</f>
        <v>CHIEF</v>
      </c>
      <c r="J178" s="6">
        <v>1</v>
      </c>
      <c r="K178" s="6">
        <v>0</v>
      </c>
      <c r="L178" s="6">
        <v>0</v>
      </c>
      <c r="M178">
        <f>SUMIFS('DATA - Round Scores'!$H:$H,
'DATA - Round Scores'!$A:$A, 'DATA - Fixture'!$C178,
'DATA - Round Scores'!$B:$B, 'DATA - Fixture'!$D178,
'DATA - Round Scores'!$C:$C, 'DATA - Fixture'!$F178,
'DATA - Round Scores'!$F:$F, "&lt;&gt;BEN")</f>
        <v>1740</v>
      </c>
      <c r="N178">
        <f>SUMIFS('DATA - Round Scores'!$H:$H,
'DATA - Round Scores'!$A:$A, 'DATA - Fixture'!$C178,
'DATA - Round Scores'!$B:$B, 'DATA - Fixture'!$D178,
'DATA - Round Scores'!$C:$C, 'DATA - Fixture'!$H178,
'DATA - Round Scores'!$F:$F, "&lt;&gt;BEN")</f>
        <v>1562</v>
      </c>
      <c r="O178">
        <f t="shared" si="10"/>
        <v>178</v>
      </c>
      <c r="P178">
        <f>IF(N178&gt;0,COUNTIF($F$1:F178,F178),0)</f>
        <v>1</v>
      </c>
      <c r="Q178">
        <f t="shared" si="11"/>
        <v>1</v>
      </c>
      <c r="R178">
        <f t="shared" si="12"/>
        <v>0</v>
      </c>
      <c r="S178">
        <f t="shared" si="13"/>
        <v>0</v>
      </c>
      <c r="T178">
        <f>COUNTIFS('DATA - Round Scores'!$H:$H,0,
'DATA - Round Scores'!$A:$A, 'DATA - Fixture'!$C178,
'DATA - Round Scores'!$B:$B, 'DATA - Fixture'!$D178,
'DATA - Round Scores'!$C:$C, 'DATA - Fixture'!$F178,
'DATA - Round Scores'!$F:$F, "&lt;&gt;BEN")</f>
        <v>0</v>
      </c>
      <c r="U178" t="str">
        <f>TEXT(SUMIFS($Q$1:Q178,$C$1:C178,C178,$D$1:D178,"&lt;="&amp;D178,$F$1:F178,F178),"00")&amp;"-"&amp;TEXT(SUMIFS($S$1:S178,$C$1:C178,C178,$D$1:D178,"&lt;="&amp;D178,$F$1:F178,F178),"00")</f>
        <v>01-00</v>
      </c>
      <c r="V178">
        <f t="shared" si="14"/>
        <v>0</v>
      </c>
    </row>
    <row r="179" spans="3:22" x14ac:dyDescent="0.2">
      <c r="C179" s="6">
        <v>2017</v>
      </c>
      <c r="D179" s="6">
        <v>1</v>
      </c>
      <c r="E179" s="6">
        <v>2</v>
      </c>
      <c r="F179" t="s">
        <v>324</v>
      </c>
      <c r="G179" t="str">
        <f>INDEX('DATA - Teams'!$C:$C,MATCH('DATA - Fixture'!F179,'DATA - Teams'!$B:$B,0))</f>
        <v>CHIEF</v>
      </c>
      <c r="H179" t="s">
        <v>295</v>
      </c>
      <c r="I179" t="str">
        <f>INDEX('DATA - Teams'!$C:$C,MATCH('DATA - Fixture'!H179,'DATA - Teams'!$B:$B,0))</f>
        <v>MELONS</v>
      </c>
      <c r="J179" s="6">
        <v>0</v>
      </c>
      <c r="K179" s="6">
        <v>0</v>
      </c>
      <c r="L179" s="6">
        <v>0</v>
      </c>
      <c r="M179">
        <f>SUMIFS('DATA - Round Scores'!$H:$H,
'DATA - Round Scores'!$A:$A, 'DATA - Fixture'!$C179,
'DATA - Round Scores'!$B:$B, 'DATA - Fixture'!$D179,
'DATA - Round Scores'!$C:$C, 'DATA - Fixture'!$F179,
'DATA - Round Scores'!$F:$F, "&lt;&gt;BEN")</f>
        <v>1562</v>
      </c>
      <c r="N179">
        <f>SUMIFS('DATA - Round Scores'!$H:$H,
'DATA - Round Scores'!$A:$A, 'DATA - Fixture'!$C179,
'DATA - Round Scores'!$B:$B, 'DATA - Fixture'!$D179,
'DATA - Round Scores'!$C:$C, 'DATA - Fixture'!$H179,
'DATA - Round Scores'!$F:$F, "&lt;&gt;BEN")</f>
        <v>1740</v>
      </c>
      <c r="O179">
        <f t="shared" si="10"/>
        <v>-178</v>
      </c>
      <c r="P179">
        <f>IF(N179&gt;0,COUNTIF($F$1:F179,F179),0)</f>
        <v>1</v>
      </c>
      <c r="Q179">
        <f t="shared" si="11"/>
        <v>0</v>
      </c>
      <c r="R179">
        <f t="shared" si="12"/>
        <v>0</v>
      </c>
      <c r="S179">
        <f t="shared" si="13"/>
        <v>1</v>
      </c>
      <c r="T179">
        <f>COUNTIFS('DATA - Round Scores'!$H:$H,0,
'DATA - Round Scores'!$A:$A, 'DATA - Fixture'!$C179,
'DATA - Round Scores'!$B:$B, 'DATA - Fixture'!$D179,
'DATA - Round Scores'!$C:$C, 'DATA - Fixture'!$F179,
'DATA - Round Scores'!$F:$F, "&lt;&gt;BEN")</f>
        <v>0</v>
      </c>
      <c r="U179" t="str">
        <f>TEXT(SUMIFS($Q$1:Q179,$C$1:C179,C179,$D$1:D179,"&lt;="&amp;D179,$F$1:F179,F179),"00")&amp;"-"&amp;TEXT(SUMIFS($S$1:S179,$C$1:C179,C179,$D$1:D179,"&lt;="&amp;D179,$F$1:F179,F179),"00")</f>
        <v>00-01</v>
      </c>
      <c r="V179">
        <f t="shared" si="14"/>
        <v>0</v>
      </c>
    </row>
    <row r="180" spans="3:22" x14ac:dyDescent="0.2">
      <c r="C180" s="6">
        <v>2017</v>
      </c>
      <c r="D180" s="6">
        <v>1</v>
      </c>
      <c r="E180" s="6">
        <v>3</v>
      </c>
      <c r="F180" t="s">
        <v>270</v>
      </c>
      <c r="G180" t="str">
        <f>INDEX('DATA - Teams'!$C:$C,MATCH('DATA - Fixture'!F180,'DATA - Teams'!$B:$B,0))</f>
        <v>RICHO</v>
      </c>
      <c r="H180" t="s">
        <v>196</v>
      </c>
      <c r="I180" t="str">
        <f>INDEX('DATA - Teams'!$C:$C,MATCH('DATA - Fixture'!H180,'DATA - Teams'!$B:$B,0))</f>
        <v>GARTER</v>
      </c>
      <c r="J180" s="6">
        <v>1</v>
      </c>
      <c r="K180" s="6">
        <v>0</v>
      </c>
      <c r="L180" s="6">
        <v>0</v>
      </c>
      <c r="M180">
        <f>SUMIFS('DATA - Round Scores'!$H:$H,
'DATA - Round Scores'!$A:$A, 'DATA - Fixture'!$C180,
'DATA - Round Scores'!$B:$B, 'DATA - Fixture'!$D180,
'DATA - Round Scores'!$C:$C, 'DATA - Fixture'!$F180,
'DATA - Round Scores'!$F:$F, "&lt;&gt;BEN")</f>
        <v>1644</v>
      </c>
      <c r="N180">
        <f>SUMIFS('DATA - Round Scores'!$H:$H,
'DATA - Round Scores'!$A:$A, 'DATA - Fixture'!$C180,
'DATA - Round Scores'!$B:$B, 'DATA - Fixture'!$D180,
'DATA - Round Scores'!$C:$C, 'DATA - Fixture'!$H180,
'DATA - Round Scores'!$F:$F, "&lt;&gt;BEN")</f>
        <v>1689</v>
      </c>
      <c r="O180">
        <f t="shared" si="10"/>
        <v>-45</v>
      </c>
      <c r="P180">
        <f>IF(N180&gt;0,COUNTIF($F$1:F180,F180),0)</f>
        <v>1</v>
      </c>
      <c r="Q180">
        <f t="shared" si="11"/>
        <v>0</v>
      </c>
      <c r="R180">
        <f t="shared" si="12"/>
        <v>0</v>
      </c>
      <c r="S180">
        <f t="shared" si="13"/>
        <v>1</v>
      </c>
      <c r="T180">
        <f>COUNTIFS('DATA - Round Scores'!$H:$H,0,
'DATA - Round Scores'!$A:$A, 'DATA - Fixture'!$C180,
'DATA - Round Scores'!$B:$B, 'DATA - Fixture'!$D180,
'DATA - Round Scores'!$C:$C, 'DATA - Fixture'!$F180,
'DATA - Round Scores'!$F:$F, "&lt;&gt;BEN")</f>
        <v>0</v>
      </c>
      <c r="U180" t="str">
        <f>TEXT(SUMIFS($Q$1:Q180,$C$1:C180,C180,$D$1:D180,"&lt;="&amp;D180,$F$1:F180,F180),"00")&amp;"-"&amp;TEXT(SUMIFS($S$1:S180,$C$1:C180,C180,$D$1:D180,"&lt;="&amp;D180,$F$1:F180,F180),"00")</f>
        <v>00-01</v>
      </c>
      <c r="V180">
        <f t="shared" si="14"/>
        <v>0</v>
      </c>
    </row>
    <row r="181" spans="3:22" x14ac:dyDescent="0.2">
      <c r="C181" s="6">
        <v>2017</v>
      </c>
      <c r="D181" s="6">
        <v>1</v>
      </c>
      <c r="E181" s="6">
        <v>3</v>
      </c>
      <c r="F181" t="s">
        <v>196</v>
      </c>
      <c r="G181" t="str">
        <f>INDEX('DATA - Teams'!$C:$C,MATCH('DATA - Fixture'!F181,'DATA - Teams'!$B:$B,0))</f>
        <v>GARTER</v>
      </c>
      <c r="H181" t="s">
        <v>270</v>
      </c>
      <c r="I181" t="str">
        <f>INDEX('DATA - Teams'!$C:$C,MATCH('DATA - Fixture'!H181,'DATA - Teams'!$B:$B,0))</f>
        <v>RICHO</v>
      </c>
      <c r="J181" s="6">
        <v>0</v>
      </c>
      <c r="K181" s="6">
        <v>0</v>
      </c>
      <c r="L181" s="6">
        <v>0</v>
      </c>
      <c r="M181">
        <f>SUMIFS('DATA - Round Scores'!$H:$H,
'DATA - Round Scores'!$A:$A, 'DATA - Fixture'!$C181,
'DATA - Round Scores'!$B:$B, 'DATA - Fixture'!$D181,
'DATA - Round Scores'!$C:$C, 'DATA - Fixture'!$F181,
'DATA - Round Scores'!$F:$F, "&lt;&gt;BEN")</f>
        <v>1689</v>
      </c>
      <c r="N181">
        <f>SUMIFS('DATA - Round Scores'!$H:$H,
'DATA - Round Scores'!$A:$A, 'DATA - Fixture'!$C181,
'DATA - Round Scores'!$B:$B, 'DATA - Fixture'!$D181,
'DATA - Round Scores'!$C:$C, 'DATA - Fixture'!$H181,
'DATA - Round Scores'!$F:$F, "&lt;&gt;BEN")</f>
        <v>1644</v>
      </c>
      <c r="O181">
        <f t="shared" si="10"/>
        <v>45</v>
      </c>
      <c r="P181">
        <f>IF(N181&gt;0,COUNTIF($F$1:F181,F181),0)</f>
        <v>1</v>
      </c>
      <c r="Q181">
        <f t="shared" si="11"/>
        <v>1</v>
      </c>
      <c r="R181">
        <f t="shared" si="12"/>
        <v>0</v>
      </c>
      <c r="S181">
        <f t="shared" si="13"/>
        <v>0</v>
      </c>
      <c r="T181">
        <f>COUNTIFS('DATA - Round Scores'!$H:$H,0,
'DATA - Round Scores'!$A:$A, 'DATA - Fixture'!$C181,
'DATA - Round Scores'!$B:$B, 'DATA - Fixture'!$D181,
'DATA - Round Scores'!$C:$C, 'DATA - Fixture'!$F181,
'DATA - Round Scores'!$F:$F, "&lt;&gt;BEN")</f>
        <v>0</v>
      </c>
      <c r="U181" t="str">
        <f>TEXT(SUMIFS($Q$1:Q181,$C$1:C181,C181,$D$1:D181,"&lt;="&amp;D181,$F$1:F181,F181),"00")&amp;"-"&amp;TEXT(SUMIFS($S$1:S181,$C$1:C181,C181,$D$1:D181,"&lt;="&amp;D181,$F$1:F181,F181),"00")</f>
        <v>01-00</v>
      </c>
      <c r="V181">
        <f t="shared" si="14"/>
        <v>0</v>
      </c>
    </row>
    <row r="182" spans="3:22" x14ac:dyDescent="0.2">
      <c r="C182" s="6">
        <v>2017</v>
      </c>
      <c r="D182" s="6">
        <v>1</v>
      </c>
      <c r="E182" s="6">
        <v>4</v>
      </c>
      <c r="F182" t="s">
        <v>153</v>
      </c>
      <c r="G182" t="str">
        <f>INDEX('DATA - Teams'!$C:$C,MATCH('DATA - Fixture'!F182,'DATA - Teams'!$B:$B,0))</f>
        <v>KAPPAZ</v>
      </c>
      <c r="H182" t="s">
        <v>237</v>
      </c>
      <c r="I182" t="str">
        <f>INDEX('DATA - Teams'!$C:$C,MATCH('DATA - Fixture'!H182,'DATA - Teams'!$B:$B,0))</f>
        <v>LESTER</v>
      </c>
      <c r="J182" s="6">
        <v>1</v>
      </c>
      <c r="K182" s="6">
        <v>0</v>
      </c>
      <c r="L182" s="6">
        <v>0</v>
      </c>
      <c r="M182">
        <f>SUMIFS('DATA - Round Scores'!$H:$H,
'DATA - Round Scores'!$A:$A, 'DATA - Fixture'!$C182,
'DATA - Round Scores'!$B:$B, 'DATA - Fixture'!$D182,
'DATA - Round Scores'!$C:$C, 'DATA - Fixture'!$F182,
'DATA - Round Scores'!$F:$F, "&lt;&gt;BEN")</f>
        <v>1776</v>
      </c>
      <c r="N182">
        <f>SUMIFS('DATA - Round Scores'!$H:$H,
'DATA - Round Scores'!$A:$A, 'DATA - Fixture'!$C182,
'DATA - Round Scores'!$B:$B, 'DATA - Fixture'!$D182,
'DATA - Round Scores'!$C:$C, 'DATA - Fixture'!$H182,
'DATA - Round Scores'!$F:$F, "&lt;&gt;BEN")</f>
        <v>1581</v>
      </c>
      <c r="O182">
        <f t="shared" si="10"/>
        <v>195</v>
      </c>
      <c r="P182">
        <f>IF(N182&gt;0,COUNTIF($F$1:F182,F182),0)</f>
        <v>1</v>
      </c>
      <c r="Q182">
        <f t="shared" si="11"/>
        <v>1</v>
      </c>
      <c r="R182">
        <f t="shared" si="12"/>
        <v>0</v>
      </c>
      <c r="S182">
        <f t="shared" si="13"/>
        <v>0</v>
      </c>
      <c r="T182">
        <f>COUNTIFS('DATA - Round Scores'!$H:$H,0,
'DATA - Round Scores'!$A:$A, 'DATA - Fixture'!$C182,
'DATA - Round Scores'!$B:$B, 'DATA - Fixture'!$D182,
'DATA - Round Scores'!$C:$C, 'DATA - Fixture'!$F182,
'DATA - Round Scores'!$F:$F, "&lt;&gt;BEN")</f>
        <v>0</v>
      </c>
      <c r="U182" t="str">
        <f>TEXT(SUMIFS($Q$1:Q182,$C$1:C182,C182,$D$1:D182,"&lt;="&amp;D182,$F$1:F182,F182),"00")&amp;"-"&amp;TEXT(SUMIFS($S$1:S182,$C$1:C182,C182,$D$1:D182,"&lt;="&amp;D182,$F$1:F182,F182),"00")</f>
        <v>01-00</v>
      </c>
      <c r="V182">
        <f t="shared" si="14"/>
        <v>1</v>
      </c>
    </row>
    <row r="183" spans="3:22" x14ac:dyDescent="0.2">
      <c r="C183" s="6">
        <v>2017</v>
      </c>
      <c r="D183" s="6">
        <v>1</v>
      </c>
      <c r="E183" s="6">
        <v>4</v>
      </c>
      <c r="F183" t="s">
        <v>237</v>
      </c>
      <c r="G183" t="str">
        <f>INDEX('DATA - Teams'!$C:$C,MATCH('DATA - Fixture'!F183,'DATA - Teams'!$B:$B,0))</f>
        <v>LESTER</v>
      </c>
      <c r="H183" t="s">
        <v>153</v>
      </c>
      <c r="I183" t="str">
        <f>INDEX('DATA - Teams'!$C:$C,MATCH('DATA - Fixture'!H183,'DATA - Teams'!$B:$B,0))</f>
        <v>KAPPAZ</v>
      </c>
      <c r="J183" s="6">
        <v>0</v>
      </c>
      <c r="K183" s="6">
        <v>0</v>
      </c>
      <c r="L183" s="6">
        <v>0</v>
      </c>
      <c r="M183">
        <f>SUMIFS('DATA - Round Scores'!$H:$H,
'DATA - Round Scores'!$A:$A, 'DATA - Fixture'!$C183,
'DATA - Round Scores'!$B:$B, 'DATA - Fixture'!$D183,
'DATA - Round Scores'!$C:$C, 'DATA - Fixture'!$F183,
'DATA - Round Scores'!$F:$F, "&lt;&gt;BEN")</f>
        <v>1581</v>
      </c>
      <c r="N183">
        <f>SUMIFS('DATA - Round Scores'!$H:$H,
'DATA - Round Scores'!$A:$A, 'DATA - Fixture'!$C183,
'DATA - Round Scores'!$B:$B, 'DATA - Fixture'!$D183,
'DATA - Round Scores'!$C:$C, 'DATA - Fixture'!$H183,
'DATA - Round Scores'!$F:$F, "&lt;&gt;BEN")</f>
        <v>1776</v>
      </c>
      <c r="O183">
        <f t="shared" si="10"/>
        <v>-195</v>
      </c>
      <c r="P183">
        <f>IF(N183&gt;0,COUNTIF($F$1:F183,F183),0)</f>
        <v>1</v>
      </c>
      <c r="Q183">
        <f t="shared" si="11"/>
        <v>0</v>
      </c>
      <c r="R183">
        <f t="shared" si="12"/>
        <v>0</v>
      </c>
      <c r="S183">
        <f t="shared" si="13"/>
        <v>1</v>
      </c>
      <c r="T183">
        <f>COUNTIFS('DATA - Round Scores'!$H:$H,0,
'DATA - Round Scores'!$A:$A, 'DATA - Fixture'!$C183,
'DATA - Round Scores'!$B:$B, 'DATA - Fixture'!$D183,
'DATA - Round Scores'!$C:$C, 'DATA - Fixture'!$F183,
'DATA - Round Scores'!$F:$F, "&lt;&gt;BEN")</f>
        <v>0</v>
      </c>
      <c r="U183" t="str">
        <f>TEXT(SUMIFS($Q$1:Q183,$C$1:C183,C183,$D$1:D183,"&lt;="&amp;D183,$F$1:F183,F183),"00")&amp;"-"&amp;TEXT(SUMIFS($S$1:S183,$C$1:C183,C183,$D$1:D183,"&lt;="&amp;D183,$F$1:F183,F183),"00")</f>
        <v>00-01</v>
      </c>
      <c r="V183">
        <f t="shared" si="14"/>
        <v>1</v>
      </c>
    </row>
    <row r="184" spans="3:22" x14ac:dyDescent="0.2">
      <c r="C184" s="6">
        <v>2017</v>
      </c>
      <c r="D184" s="6">
        <v>2</v>
      </c>
      <c r="E184" s="6">
        <v>1</v>
      </c>
      <c r="F184" t="s">
        <v>34</v>
      </c>
      <c r="G184" t="str">
        <f>INDEX('DATA - Teams'!$C:$C,MATCH('DATA - Fixture'!F184,'DATA - Teams'!$B:$B,0))</f>
        <v>PMAC</v>
      </c>
      <c r="H184" t="s">
        <v>295</v>
      </c>
      <c r="I184" t="str">
        <f>INDEX('DATA - Teams'!$C:$C,MATCH('DATA - Fixture'!H184,'DATA - Teams'!$B:$B,0))</f>
        <v>MELONS</v>
      </c>
      <c r="J184" s="6">
        <v>1</v>
      </c>
      <c r="K184" s="6">
        <v>0</v>
      </c>
      <c r="L184" s="6">
        <v>0</v>
      </c>
      <c r="M184">
        <f>SUMIFS('DATA - Round Scores'!$H:$H,
'DATA - Round Scores'!$A:$A, 'DATA - Fixture'!$C184,
'DATA - Round Scores'!$B:$B, 'DATA - Fixture'!$D184,
'DATA - Round Scores'!$C:$C, 'DATA - Fixture'!$F184,
'DATA - Round Scores'!$F:$F, "&lt;&gt;BEN")</f>
        <v>1660</v>
      </c>
      <c r="N184">
        <f>SUMIFS('DATA - Round Scores'!$H:$H,
'DATA - Round Scores'!$A:$A, 'DATA - Fixture'!$C184,
'DATA - Round Scores'!$B:$B, 'DATA - Fixture'!$D184,
'DATA - Round Scores'!$C:$C, 'DATA - Fixture'!$H184,
'DATA - Round Scores'!$F:$F, "&lt;&gt;BEN")</f>
        <v>1552</v>
      </c>
      <c r="O184">
        <f t="shared" si="10"/>
        <v>108</v>
      </c>
      <c r="P184">
        <f>IF(N184&gt;0,COUNTIF($F$1:F184,F184),0)</f>
        <v>2</v>
      </c>
      <c r="Q184">
        <f t="shared" si="11"/>
        <v>1</v>
      </c>
      <c r="R184">
        <f t="shared" si="12"/>
        <v>0</v>
      </c>
      <c r="S184">
        <f t="shared" si="13"/>
        <v>0</v>
      </c>
      <c r="T184">
        <f>COUNTIFS('DATA - Round Scores'!$H:$H,0,
'DATA - Round Scores'!$A:$A, 'DATA - Fixture'!$C184,
'DATA - Round Scores'!$B:$B, 'DATA - Fixture'!$D184,
'DATA - Round Scores'!$C:$C, 'DATA - Fixture'!$F184,
'DATA - Round Scores'!$F:$F, "&lt;&gt;BEN")</f>
        <v>0</v>
      </c>
      <c r="U184" t="str">
        <f>TEXT(SUMIFS($Q$1:Q184,$C$1:C184,C184,$D$1:D184,"&lt;="&amp;D184,$F$1:F184,F184),"00")&amp;"-"&amp;TEXT(SUMIFS($S$1:S184,$C$1:C184,C184,$D$1:D184,"&lt;="&amp;D184,$F$1:F184,F184),"00")</f>
        <v>01-01</v>
      </c>
      <c r="V184">
        <f t="shared" si="14"/>
        <v>1</v>
      </c>
    </row>
    <row r="185" spans="3:22" x14ac:dyDescent="0.2">
      <c r="C185" s="6">
        <v>2017</v>
      </c>
      <c r="D185" s="6">
        <v>2</v>
      </c>
      <c r="E185" s="6">
        <v>1</v>
      </c>
      <c r="F185" t="s">
        <v>295</v>
      </c>
      <c r="G185" t="str">
        <f>INDEX('DATA - Teams'!$C:$C,MATCH('DATA - Fixture'!F185,'DATA - Teams'!$B:$B,0))</f>
        <v>MELONS</v>
      </c>
      <c r="H185" t="s">
        <v>34</v>
      </c>
      <c r="I185" t="str">
        <f>INDEX('DATA - Teams'!$C:$C,MATCH('DATA - Fixture'!H185,'DATA - Teams'!$B:$B,0))</f>
        <v>PMAC</v>
      </c>
      <c r="J185" s="6">
        <v>0</v>
      </c>
      <c r="K185" s="6">
        <v>0</v>
      </c>
      <c r="L185" s="6">
        <v>0</v>
      </c>
      <c r="M185">
        <f>SUMIFS('DATA - Round Scores'!$H:$H,
'DATA - Round Scores'!$A:$A, 'DATA - Fixture'!$C185,
'DATA - Round Scores'!$B:$B, 'DATA - Fixture'!$D185,
'DATA - Round Scores'!$C:$C, 'DATA - Fixture'!$F185,
'DATA - Round Scores'!$F:$F, "&lt;&gt;BEN")</f>
        <v>1552</v>
      </c>
      <c r="N185">
        <f>SUMIFS('DATA - Round Scores'!$H:$H,
'DATA - Round Scores'!$A:$A, 'DATA - Fixture'!$C185,
'DATA - Round Scores'!$B:$B, 'DATA - Fixture'!$D185,
'DATA - Round Scores'!$C:$C, 'DATA - Fixture'!$H185,
'DATA - Round Scores'!$F:$F, "&lt;&gt;BEN")</f>
        <v>1660</v>
      </c>
      <c r="O185">
        <f t="shared" si="10"/>
        <v>-108</v>
      </c>
      <c r="P185">
        <f>IF(N185&gt;0,COUNTIF($F$1:F185,F185),0)</f>
        <v>2</v>
      </c>
      <c r="Q185">
        <f t="shared" si="11"/>
        <v>0</v>
      </c>
      <c r="R185">
        <f t="shared" si="12"/>
        <v>0</v>
      </c>
      <c r="S185">
        <f t="shared" si="13"/>
        <v>1</v>
      </c>
      <c r="T185">
        <f>COUNTIFS('DATA - Round Scores'!$H:$H,0,
'DATA - Round Scores'!$A:$A, 'DATA - Fixture'!$C185,
'DATA - Round Scores'!$B:$B, 'DATA - Fixture'!$D185,
'DATA - Round Scores'!$C:$C, 'DATA - Fixture'!$F185,
'DATA - Round Scores'!$F:$F, "&lt;&gt;BEN")</f>
        <v>0</v>
      </c>
      <c r="U185" t="str">
        <f>TEXT(SUMIFS($Q$1:Q185,$C$1:C185,C185,$D$1:D185,"&lt;="&amp;D185,$F$1:F185,F185),"00")&amp;"-"&amp;TEXT(SUMIFS($S$1:S185,$C$1:C185,C185,$D$1:D185,"&lt;="&amp;D185,$F$1:F185,F185),"00")</f>
        <v>01-01</v>
      </c>
      <c r="V185">
        <f t="shared" si="14"/>
        <v>0</v>
      </c>
    </row>
    <row r="186" spans="3:22" x14ac:dyDescent="0.2">
      <c r="C186" s="6">
        <v>2017</v>
      </c>
      <c r="D186" s="6">
        <v>2</v>
      </c>
      <c r="E186" s="6">
        <v>2</v>
      </c>
      <c r="F186" t="s">
        <v>270</v>
      </c>
      <c r="G186" t="str">
        <f>INDEX('DATA - Teams'!$C:$C,MATCH('DATA - Fixture'!F186,'DATA - Teams'!$B:$B,0))</f>
        <v>RICHO</v>
      </c>
      <c r="H186" t="s">
        <v>110</v>
      </c>
      <c r="I186" t="str">
        <f>INDEX('DATA - Teams'!$C:$C,MATCH('DATA - Fixture'!H186,'DATA - Teams'!$B:$B,0))</f>
        <v>JMERC</v>
      </c>
      <c r="J186" s="6">
        <v>1</v>
      </c>
      <c r="K186" s="6">
        <v>0</v>
      </c>
      <c r="L186" s="6">
        <v>0</v>
      </c>
      <c r="M186">
        <f>SUMIFS('DATA - Round Scores'!$H:$H,
'DATA - Round Scores'!$A:$A, 'DATA - Fixture'!$C186,
'DATA - Round Scores'!$B:$B, 'DATA - Fixture'!$D186,
'DATA - Round Scores'!$C:$C, 'DATA - Fixture'!$F186,
'DATA - Round Scores'!$F:$F, "&lt;&gt;BEN")</f>
        <v>1691</v>
      </c>
      <c r="N186">
        <f>SUMIFS('DATA - Round Scores'!$H:$H,
'DATA - Round Scores'!$A:$A, 'DATA - Fixture'!$C186,
'DATA - Round Scores'!$B:$B, 'DATA - Fixture'!$D186,
'DATA - Round Scores'!$C:$C, 'DATA - Fixture'!$H186,
'DATA - Round Scores'!$F:$F, "&lt;&gt;BEN")</f>
        <v>1538</v>
      </c>
      <c r="O186">
        <f t="shared" si="10"/>
        <v>153</v>
      </c>
      <c r="P186">
        <f>IF(N186&gt;0,COUNTIF($F$1:F186,F186),0)</f>
        <v>2</v>
      </c>
      <c r="Q186">
        <f t="shared" si="11"/>
        <v>1</v>
      </c>
      <c r="R186">
        <f t="shared" si="12"/>
        <v>0</v>
      </c>
      <c r="S186">
        <f t="shared" si="13"/>
        <v>0</v>
      </c>
      <c r="T186">
        <f>COUNTIFS('DATA - Round Scores'!$H:$H,0,
'DATA - Round Scores'!$A:$A, 'DATA - Fixture'!$C186,
'DATA - Round Scores'!$B:$B, 'DATA - Fixture'!$D186,
'DATA - Round Scores'!$C:$C, 'DATA - Fixture'!$F186,
'DATA - Round Scores'!$F:$F, "&lt;&gt;BEN")</f>
        <v>0</v>
      </c>
      <c r="U186" t="str">
        <f>TEXT(SUMIFS($Q$1:Q186,$C$1:C186,C186,$D$1:D186,"&lt;="&amp;D186,$F$1:F186,F186),"00")&amp;"-"&amp;TEXT(SUMIFS($S$1:S186,$C$1:C186,C186,$D$1:D186,"&lt;="&amp;D186,$F$1:F186,F186),"00")</f>
        <v>01-01</v>
      </c>
      <c r="V186">
        <f t="shared" si="14"/>
        <v>0</v>
      </c>
    </row>
    <row r="187" spans="3:22" x14ac:dyDescent="0.2">
      <c r="C187" s="6">
        <v>2017</v>
      </c>
      <c r="D187" s="6">
        <v>2</v>
      </c>
      <c r="E187" s="6">
        <v>2</v>
      </c>
      <c r="F187" t="s">
        <v>110</v>
      </c>
      <c r="G187" t="str">
        <f>INDEX('DATA - Teams'!$C:$C,MATCH('DATA - Fixture'!F187,'DATA - Teams'!$B:$B,0))</f>
        <v>JMERC</v>
      </c>
      <c r="H187" t="s">
        <v>270</v>
      </c>
      <c r="I187" t="str">
        <f>INDEX('DATA - Teams'!$C:$C,MATCH('DATA - Fixture'!H187,'DATA - Teams'!$B:$B,0))</f>
        <v>RICHO</v>
      </c>
      <c r="J187" s="6">
        <v>0</v>
      </c>
      <c r="K187" s="6">
        <v>0</v>
      </c>
      <c r="L187" s="6">
        <v>0</v>
      </c>
      <c r="M187">
        <f>SUMIFS('DATA - Round Scores'!$H:$H,
'DATA - Round Scores'!$A:$A, 'DATA - Fixture'!$C187,
'DATA - Round Scores'!$B:$B, 'DATA - Fixture'!$D187,
'DATA - Round Scores'!$C:$C, 'DATA - Fixture'!$F187,
'DATA - Round Scores'!$F:$F, "&lt;&gt;BEN")</f>
        <v>1538</v>
      </c>
      <c r="N187">
        <f>SUMIFS('DATA - Round Scores'!$H:$H,
'DATA - Round Scores'!$A:$A, 'DATA - Fixture'!$C187,
'DATA - Round Scores'!$B:$B, 'DATA - Fixture'!$D187,
'DATA - Round Scores'!$C:$C, 'DATA - Fixture'!$H187,
'DATA - Round Scores'!$F:$F, "&lt;&gt;BEN")</f>
        <v>1691</v>
      </c>
      <c r="O187">
        <f t="shared" si="10"/>
        <v>-153</v>
      </c>
      <c r="P187">
        <f>IF(N187&gt;0,COUNTIF($F$1:F187,F187),0)</f>
        <v>2</v>
      </c>
      <c r="Q187">
        <f t="shared" si="11"/>
        <v>0</v>
      </c>
      <c r="R187">
        <f t="shared" si="12"/>
        <v>0</v>
      </c>
      <c r="S187">
        <f t="shared" si="13"/>
        <v>1</v>
      </c>
      <c r="T187">
        <f>COUNTIFS('DATA - Round Scores'!$H:$H,0,
'DATA - Round Scores'!$A:$A, 'DATA - Fixture'!$C187,
'DATA - Round Scores'!$B:$B, 'DATA - Fixture'!$D187,
'DATA - Round Scores'!$C:$C, 'DATA - Fixture'!$F187,
'DATA - Round Scores'!$F:$F, "&lt;&gt;BEN")</f>
        <v>0</v>
      </c>
      <c r="U187" t="str">
        <f>TEXT(SUMIFS($Q$1:Q187,$C$1:C187,C187,$D$1:D187,"&lt;="&amp;D187,$F$1:F187,F187),"00")&amp;"-"&amp;TEXT(SUMIFS($S$1:S187,$C$1:C187,C187,$D$1:D187,"&lt;="&amp;D187,$F$1:F187,F187),"00")</f>
        <v>01-01</v>
      </c>
      <c r="V187">
        <f t="shared" si="14"/>
        <v>1</v>
      </c>
    </row>
    <row r="188" spans="3:22" x14ac:dyDescent="0.2">
      <c r="C188" s="6">
        <v>2017</v>
      </c>
      <c r="D188" s="6">
        <v>2</v>
      </c>
      <c r="E188" s="6">
        <v>3</v>
      </c>
      <c r="F188" t="s">
        <v>153</v>
      </c>
      <c r="G188" t="str">
        <f>INDEX('DATA - Teams'!$C:$C,MATCH('DATA - Fixture'!F188,'DATA - Teams'!$B:$B,0))</f>
        <v>KAPPAZ</v>
      </c>
      <c r="H188" t="s">
        <v>324</v>
      </c>
      <c r="I188" t="str">
        <f>INDEX('DATA - Teams'!$C:$C,MATCH('DATA - Fixture'!H188,'DATA - Teams'!$B:$B,0))</f>
        <v>CHIEF</v>
      </c>
      <c r="J188" s="6">
        <v>1</v>
      </c>
      <c r="K188" s="6">
        <v>0</v>
      </c>
      <c r="L188" s="6">
        <v>0</v>
      </c>
      <c r="M188">
        <f>SUMIFS('DATA - Round Scores'!$H:$H,
'DATA - Round Scores'!$A:$A, 'DATA - Fixture'!$C188,
'DATA - Round Scores'!$B:$B, 'DATA - Fixture'!$D188,
'DATA - Round Scores'!$C:$C, 'DATA - Fixture'!$F188,
'DATA - Round Scores'!$F:$F, "&lt;&gt;BEN")</f>
        <v>1793</v>
      </c>
      <c r="N188">
        <f>SUMIFS('DATA - Round Scores'!$H:$H,
'DATA - Round Scores'!$A:$A, 'DATA - Fixture'!$C188,
'DATA - Round Scores'!$B:$B, 'DATA - Fixture'!$D188,
'DATA - Round Scores'!$C:$C, 'DATA - Fixture'!$H188,
'DATA - Round Scores'!$F:$F, "&lt;&gt;BEN")</f>
        <v>1623</v>
      </c>
      <c r="O188">
        <f t="shared" si="10"/>
        <v>170</v>
      </c>
      <c r="P188">
        <f>IF(N188&gt;0,COUNTIF($F$1:F188,F188),0)</f>
        <v>2</v>
      </c>
      <c r="Q188">
        <f t="shared" si="11"/>
        <v>1</v>
      </c>
      <c r="R188">
        <f t="shared" si="12"/>
        <v>0</v>
      </c>
      <c r="S188">
        <f t="shared" si="13"/>
        <v>0</v>
      </c>
      <c r="T188">
        <f>COUNTIFS('DATA - Round Scores'!$H:$H,0,
'DATA - Round Scores'!$A:$A, 'DATA - Fixture'!$C188,
'DATA - Round Scores'!$B:$B, 'DATA - Fixture'!$D188,
'DATA - Round Scores'!$C:$C, 'DATA - Fixture'!$F188,
'DATA - Round Scores'!$F:$F, "&lt;&gt;BEN")</f>
        <v>0</v>
      </c>
      <c r="U188" t="str">
        <f>TEXT(SUMIFS($Q$1:Q188,$C$1:C188,C188,$D$1:D188,"&lt;="&amp;D188,$F$1:F188,F188),"00")&amp;"-"&amp;TEXT(SUMIFS($S$1:S188,$C$1:C188,C188,$D$1:D188,"&lt;="&amp;D188,$F$1:F188,F188),"00")</f>
        <v>02-00</v>
      </c>
      <c r="V188">
        <f t="shared" si="14"/>
        <v>1</v>
      </c>
    </row>
    <row r="189" spans="3:22" x14ac:dyDescent="0.2">
      <c r="C189" s="6">
        <v>2017</v>
      </c>
      <c r="D189" s="6">
        <v>2</v>
      </c>
      <c r="E189" s="6">
        <v>3</v>
      </c>
      <c r="F189" t="s">
        <v>324</v>
      </c>
      <c r="G189" t="str">
        <f>INDEX('DATA - Teams'!$C:$C,MATCH('DATA - Fixture'!F189,'DATA - Teams'!$B:$B,0))</f>
        <v>CHIEF</v>
      </c>
      <c r="H189" t="s">
        <v>153</v>
      </c>
      <c r="I189" t="str">
        <f>INDEX('DATA - Teams'!$C:$C,MATCH('DATA - Fixture'!H189,'DATA - Teams'!$B:$B,0))</f>
        <v>KAPPAZ</v>
      </c>
      <c r="J189" s="6">
        <v>0</v>
      </c>
      <c r="K189" s="6">
        <v>0</v>
      </c>
      <c r="L189" s="6">
        <v>0</v>
      </c>
      <c r="M189">
        <f>SUMIFS('DATA - Round Scores'!$H:$H,
'DATA - Round Scores'!$A:$A, 'DATA - Fixture'!$C189,
'DATA - Round Scores'!$B:$B, 'DATA - Fixture'!$D189,
'DATA - Round Scores'!$C:$C, 'DATA - Fixture'!$F189,
'DATA - Round Scores'!$F:$F, "&lt;&gt;BEN")</f>
        <v>1623</v>
      </c>
      <c r="N189">
        <f>SUMIFS('DATA - Round Scores'!$H:$H,
'DATA - Round Scores'!$A:$A, 'DATA - Fixture'!$C189,
'DATA - Round Scores'!$B:$B, 'DATA - Fixture'!$D189,
'DATA - Round Scores'!$C:$C, 'DATA - Fixture'!$H189,
'DATA - Round Scores'!$F:$F, "&lt;&gt;BEN")</f>
        <v>1793</v>
      </c>
      <c r="O189">
        <f t="shared" si="10"/>
        <v>-170</v>
      </c>
      <c r="P189">
        <f>IF(N189&gt;0,COUNTIF($F$1:F189,F189),0)</f>
        <v>2</v>
      </c>
      <c r="Q189">
        <f t="shared" si="11"/>
        <v>0</v>
      </c>
      <c r="R189">
        <f t="shared" si="12"/>
        <v>0</v>
      </c>
      <c r="S189">
        <f t="shared" si="13"/>
        <v>1</v>
      </c>
      <c r="T189">
        <f>COUNTIFS('DATA - Round Scores'!$H:$H,0,
'DATA - Round Scores'!$A:$A, 'DATA - Fixture'!$C189,
'DATA - Round Scores'!$B:$B, 'DATA - Fixture'!$D189,
'DATA - Round Scores'!$C:$C, 'DATA - Fixture'!$F189,
'DATA - Round Scores'!$F:$F, "&lt;&gt;BEN")</f>
        <v>1</v>
      </c>
      <c r="U189" t="str">
        <f>TEXT(SUMIFS($Q$1:Q189,$C$1:C189,C189,$D$1:D189,"&lt;="&amp;D189,$F$1:F189,F189),"00")&amp;"-"&amp;TEXT(SUMIFS($S$1:S189,$C$1:C189,C189,$D$1:D189,"&lt;="&amp;D189,$F$1:F189,F189),"00")</f>
        <v>00-02</v>
      </c>
      <c r="V189">
        <f t="shared" si="14"/>
        <v>0</v>
      </c>
    </row>
    <row r="190" spans="3:22" x14ac:dyDescent="0.2">
      <c r="C190" s="6">
        <v>2017</v>
      </c>
      <c r="D190" s="6">
        <v>2</v>
      </c>
      <c r="E190" s="6">
        <v>4</v>
      </c>
      <c r="F190" t="s">
        <v>237</v>
      </c>
      <c r="G190" t="str">
        <f>INDEX('DATA - Teams'!$C:$C,MATCH('DATA - Fixture'!F190,'DATA - Teams'!$B:$B,0))</f>
        <v>LESTER</v>
      </c>
      <c r="H190" t="s">
        <v>196</v>
      </c>
      <c r="I190" t="str">
        <f>INDEX('DATA - Teams'!$C:$C,MATCH('DATA - Fixture'!H190,'DATA - Teams'!$B:$B,0))</f>
        <v>GARTER</v>
      </c>
      <c r="J190" s="6">
        <v>1</v>
      </c>
      <c r="K190" s="6">
        <v>0</v>
      </c>
      <c r="L190" s="6">
        <v>0</v>
      </c>
      <c r="M190">
        <f>SUMIFS('DATA - Round Scores'!$H:$H,
'DATA - Round Scores'!$A:$A, 'DATA - Fixture'!$C190,
'DATA - Round Scores'!$B:$B, 'DATA - Fixture'!$D190,
'DATA - Round Scores'!$C:$C, 'DATA - Fixture'!$F190,
'DATA - Round Scores'!$F:$F, "&lt;&gt;BEN")</f>
        <v>1651</v>
      </c>
      <c r="N190">
        <f>SUMIFS('DATA - Round Scores'!$H:$H,
'DATA - Round Scores'!$A:$A, 'DATA - Fixture'!$C190,
'DATA - Round Scores'!$B:$B, 'DATA - Fixture'!$D190,
'DATA - Round Scores'!$C:$C, 'DATA - Fixture'!$H190,
'DATA - Round Scores'!$F:$F, "&lt;&gt;BEN")</f>
        <v>1284</v>
      </c>
      <c r="O190">
        <f t="shared" si="10"/>
        <v>367</v>
      </c>
      <c r="P190">
        <f>IF(N190&gt;0,COUNTIF($F$1:F190,F190),0)</f>
        <v>2</v>
      </c>
      <c r="Q190">
        <f t="shared" si="11"/>
        <v>1</v>
      </c>
      <c r="R190">
        <f t="shared" si="12"/>
        <v>0</v>
      </c>
      <c r="S190">
        <f t="shared" si="13"/>
        <v>0</v>
      </c>
      <c r="T190">
        <f>COUNTIFS('DATA - Round Scores'!$H:$H,0,
'DATA - Round Scores'!$A:$A, 'DATA - Fixture'!$C190,
'DATA - Round Scores'!$B:$B, 'DATA - Fixture'!$D190,
'DATA - Round Scores'!$C:$C, 'DATA - Fixture'!$F190,
'DATA - Round Scores'!$F:$F, "&lt;&gt;BEN")</f>
        <v>0</v>
      </c>
      <c r="U190" t="str">
        <f>TEXT(SUMIFS($Q$1:Q190,$C$1:C190,C190,$D$1:D190,"&lt;="&amp;D190,$F$1:F190,F190),"00")&amp;"-"&amp;TEXT(SUMIFS($S$1:S190,$C$1:C190,C190,$D$1:D190,"&lt;="&amp;D190,$F$1:F190,F190),"00")</f>
        <v>01-01</v>
      </c>
      <c r="V190">
        <f t="shared" si="14"/>
        <v>1</v>
      </c>
    </row>
    <row r="191" spans="3:22" x14ac:dyDescent="0.2">
      <c r="C191" s="6">
        <v>2017</v>
      </c>
      <c r="D191" s="6">
        <v>2</v>
      </c>
      <c r="E191" s="6">
        <v>4</v>
      </c>
      <c r="F191" t="s">
        <v>196</v>
      </c>
      <c r="G191" t="str">
        <f>INDEX('DATA - Teams'!$C:$C,MATCH('DATA - Fixture'!F191,'DATA - Teams'!$B:$B,0))</f>
        <v>GARTER</v>
      </c>
      <c r="H191" t="s">
        <v>237</v>
      </c>
      <c r="I191" t="str">
        <f>INDEX('DATA - Teams'!$C:$C,MATCH('DATA - Fixture'!H191,'DATA - Teams'!$B:$B,0))</f>
        <v>LESTER</v>
      </c>
      <c r="J191" s="6">
        <v>0</v>
      </c>
      <c r="K191" s="6">
        <v>0</v>
      </c>
      <c r="L191" s="6">
        <v>0</v>
      </c>
      <c r="M191">
        <f>SUMIFS('DATA - Round Scores'!$H:$H,
'DATA - Round Scores'!$A:$A, 'DATA - Fixture'!$C191,
'DATA - Round Scores'!$B:$B, 'DATA - Fixture'!$D191,
'DATA - Round Scores'!$C:$C, 'DATA - Fixture'!$F191,
'DATA - Round Scores'!$F:$F, "&lt;&gt;BEN")</f>
        <v>1284</v>
      </c>
      <c r="N191">
        <f>SUMIFS('DATA - Round Scores'!$H:$H,
'DATA - Round Scores'!$A:$A, 'DATA - Fixture'!$C191,
'DATA - Round Scores'!$B:$B, 'DATA - Fixture'!$D191,
'DATA - Round Scores'!$C:$C, 'DATA - Fixture'!$H191,
'DATA - Round Scores'!$F:$F, "&lt;&gt;BEN")</f>
        <v>1651</v>
      </c>
      <c r="O191">
        <f t="shared" si="10"/>
        <v>-367</v>
      </c>
      <c r="P191">
        <f>IF(N191&gt;0,COUNTIF($F$1:F191,F191),0)</f>
        <v>2</v>
      </c>
      <c r="Q191">
        <f t="shared" si="11"/>
        <v>0</v>
      </c>
      <c r="R191">
        <f t="shared" si="12"/>
        <v>0</v>
      </c>
      <c r="S191">
        <f t="shared" si="13"/>
        <v>1</v>
      </c>
      <c r="T191">
        <f>COUNTIFS('DATA - Round Scores'!$H:$H,0,
'DATA - Round Scores'!$A:$A, 'DATA - Fixture'!$C191,
'DATA - Round Scores'!$B:$B, 'DATA - Fixture'!$D191,
'DATA - Round Scores'!$C:$C, 'DATA - Fixture'!$F191,
'DATA - Round Scores'!$F:$F, "&lt;&gt;BEN")</f>
        <v>0</v>
      </c>
      <c r="U191" t="str">
        <f>TEXT(SUMIFS($Q$1:Q191,$C$1:C191,C191,$D$1:D191,"&lt;="&amp;D191,$F$1:F191,F191),"00")&amp;"-"&amp;TEXT(SUMIFS($S$1:S191,$C$1:C191,C191,$D$1:D191,"&lt;="&amp;D191,$F$1:F191,F191),"00")</f>
        <v>01-01</v>
      </c>
      <c r="V191">
        <f t="shared" si="14"/>
        <v>0</v>
      </c>
    </row>
    <row r="192" spans="3:22" x14ac:dyDescent="0.2">
      <c r="C192" s="6">
        <v>2017</v>
      </c>
      <c r="D192" s="6">
        <v>3</v>
      </c>
      <c r="E192" s="6">
        <v>1</v>
      </c>
      <c r="F192" t="s">
        <v>34</v>
      </c>
      <c r="G192" t="str">
        <f>INDEX('DATA - Teams'!$C:$C,MATCH('DATA - Fixture'!F192,'DATA - Teams'!$B:$B,0))</f>
        <v>PMAC</v>
      </c>
      <c r="H192" t="s">
        <v>270</v>
      </c>
      <c r="I192" t="str">
        <f>INDEX('DATA - Teams'!$C:$C,MATCH('DATA - Fixture'!H192,'DATA - Teams'!$B:$B,0))</f>
        <v>RICHO</v>
      </c>
      <c r="J192" s="6">
        <v>1</v>
      </c>
      <c r="K192" s="6">
        <v>0</v>
      </c>
      <c r="L192" s="6">
        <v>0</v>
      </c>
      <c r="M192">
        <f>SUMIFS('DATA - Round Scores'!$H:$H,
'DATA - Round Scores'!$A:$A, 'DATA - Fixture'!$C192,
'DATA - Round Scores'!$B:$B, 'DATA - Fixture'!$D192,
'DATA - Round Scores'!$C:$C, 'DATA - Fixture'!$F192,
'DATA - Round Scores'!$F:$F, "&lt;&gt;BEN")</f>
        <v>1771</v>
      </c>
      <c r="N192">
        <f>SUMIFS('DATA - Round Scores'!$H:$H,
'DATA - Round Scores'!$A:$A, 'DATA - Fixture'!$C192,
'DATA - Round Scores'!$B:$B, 'DATA - Fixture'!$D192,
'DATA - Round Scores'!$C:$C, 'DATA - Fixture'!$H192,
'DATA - Round Scores'!$F:$F, "&lt;&gt;BEN")</f>
        <v>1599</v>
      </c>
      <c r="O192">
        <f t="shared" si="10"/>
        <v>172</v>
      </c>
      <c r="P192">
        <f>IF(N192&gt;0,COUNTIF($F$1:F192,F192),0)</f>
        <v>3</v>
      </c>
      <c r="Q192">
        <f t="shared" si="11"/>
        <v>1</v>
      </c>
      <c r="R192">
        <f t="shared" si="12"/>
        <v>0</v>
      </c>
      <c r="S192">
        <f t="shared" si="13"/>
        <v>0</v>
      </c>
      <c r="T192">
        <f>COUNTIFS('DATA - Round Scores'!$H:$H,0,
'DATA - Round Scores'!$A:$A, 'DATA - Fixture'!$C192,
'DATA - Round Scores'!$B:$B, 'DATA - Fixture'!$D192,
'DATA - Round Scores'!$C:$C, 'DATA - Fixture'!$F192,
'DATA - Round Scores'!$F:$F, "&lt;&gt;BEN")</f>
        <v>0</v>
      </c>
      <c r="U192" t="str">
        <f>TEXT(SUMIFS($Q$1:Q192,$C$1:C192,C192,$D$1:D192,"&lt;="&amp;D192,$F$1:F192,F192),"00")&amp;"-"&amp;TEXT(SUMIFS($S$1:S192,$C$1:C192,C192,$D$1:D192,"&lt;="&amp;D192,$F$1:F192,F192),"00")</f>
        <v>02-01</v>
      </c>
      <c r="V192">
        <f t="shared" si="14"/>
        <v>1</v>
      </c>
    </row>
    <row r="193" spans="3:22" x14ac:dyDescent="0.2">
      <c r="C193" s="6">
        <v>2017</v>
      </c>
      <c r="D193" s="6">
        <v>3</v>
      </c>
      <c r="E193" s="6">
        <v>1</v>
      </c>
      <c r="F193" t="s">
        <v>270</v>
      </c>
      <c r="G193" t="str">
        <f>INDEX('DATA - Teams'!$C:$C,MATCH('DATA - Fixture'!F193,'DATA - Teams'!$B:$B,0))</f>
        <v>RICHO</v>
      </c>
      <c r="H193" t="s">
        <v>34</v>
      </c>
      <c r="I193" t="str">
        <f>INDEX('DATA - Teams'!$C:$C,MATCH('DATA - Fixture'!H193,'DATA - Teams'!$B:$B,0))</f>
        <v>PMAC</v>
      </c>
      <c r="J193" s="6">
        <v>0</v>
      </c>
      <c r="K193" s="6">
        <v>0</v>
      </c>
      <c r="L193" s="6">
        <v>0</v>
      </c>
      <c r="M193">
        <f>SUMIFS('DATA - Round Scores'!$H:$H,
'DATA - Round Scores'!$A:$A, 'DATA - Fixture'!$C193,
'DATA - Round Scores'!$B:$B, 'DATA - Fixture'!$D193,
'DATA - Round Scores'!$C:$C, 'DATA - Fixture'!$F193,
'DATA - Round Scores'!$F:$F, "&lt;&gt;BEN")</f>
        <v>1599</v>
      </c>
      <c r="N193">
        <f>SUMIFS('DATA - Round Scores'!$H:$H,
'DATA - Round Scores'!$A:$A, 'DATA - Fixture'!$C193,
'DATA - Round Scores'!$B:$B, 'DATA - Fixture'!$D193,
'DATA - Round Scores'!$C:$C, 'DATA - Fixture'!$H193,
'DATA - Round Scores'!$F:$F, "&lt;&gt;BEN")</f>
        <v>1771</v>
      </c>
      <c r="O193">
        <f t="shared" si="10"/>
        <v>-172</v>
      </c>
      <c r="P193">
        <f>IF(N193&gt;0,COUNTIF($F$1:F193,F193),0)</f>
        <v>3</v>
      </c>
      <c r="Q193">
        <f t="shared" si="11"/>
        <v>0</v>
      </c>
      <c r="R193">
        <f t="shared" si="12"/>
        <v>0</v>
      </c>
      <c r="S193">
        <f t="shared" si="13"/>
        <v>1</v>
      </c>
      <c r="T193">
        <f>COUNTIFS('DATA - Round Scores'!$H:$H,0,
'DATA - Round Scores'!$A:$A, 'DATA - Fixture'!$C193,
'DATA - Round Scores'!$B:$B, 'DATA - Fixture'!$D193,
'DATA - Round Scores'!$C:$C, 'DATA - Fixture'!$F193,
'DATA - Round Scores'!$F:$F, "&lt;&gt;BEN")</f>
        <v>0</v>
      </c>
      <c r="U193" t="str">
        <f>TEXT(SUMIFS($Q$1:Q193,$C$1:C193,C193,$D$1:D193,"&lt;="&amp;D193,$F$1:F193,F193),"00")&amp;"-"&amp;TEXT(SUMIFS($S$1:S193,$C$1:C193,C193,$D$1:D193,"&lt;="&amp;D193,$F$1:F193,F193),"00")</f>
        <v>01-02</v>
      </c>
      <c r="V193">
        <f t="shared" si="14"/>
        <v>0</v>
      </c>
    </row>
    <row r="194" spans="3:22" x14ac:dyDescent="0.2">
      <c r="C194" s="6">
        <v>2017</v>
      </c>
      <c r="D194" s="6">
        <v>3</v>
      </c>
      <c r="E194" s="6">
        <v>2</v>
      </c>
      <c r="F194" t="s">
        <v>153</v>
      </c>
      <c r="G194" t="str">
        <f>INDEX('DATA - Teams'!$C:$C,MATCH('DATA - Fixture'!F194,'DATA - Teams'!$B:$B,0))</f>
        <v>KAPPAZ</v>
      </c>
      <c r="H194" t="s">
        <v>295</v>
      </c>
      <c r="I194" t="str">
        <f>INDEX('DATA - Teams'!$C:$C,MATCH('DATA - Fixture'!H194,'DATA - Teams'!$B:$B,0))</f>
        <v>MELONS</v>
      </c>
      <c r="J194" s="6">
        <v>1</v>
      </c>
      <c r="K194" s="6">
        <v>0</v>
      </c>
      <c r="L194" s="6">
        <v>0</v>
      </c>
      <c r="M194">
        <f>SUMIFS('DATA - Round Scores'!$H:$H,
'DATA - Round Scores'!$A:$A, 'DATA - Fixture'!$C194,
'DATA - Round Scores'!$B:$B, 'DATA - Fixture'!$D194,
'DATA - Round Scores'!$C:$C, 'DATA - Fixture'!$F194,
'DATA - Round Scores'!$F:$F, "&lt;&gt;BEN")</f>
        <v>1790</v>
      </c>
      <c r="N194">
        <f>SUMIFS('DATA - Round Scores'!$H:$H,
'DATA - Round Scores'!$A:$A, 'DATA - Fixture'!$C194,
'DATA - Round Scores'!$B:$B, 'DATA - Fixture'!$D194,
'DATA - Round Scores'!$C:$C, 'DATA - Fixture'!$H194,
'DATA - Round Scores'!$F:$F, "&lt;&gt;BEN")</f>
        <v>1619</v>
      </c>
      <c r="O194">
        <f t="shared" si="10"/>
        <v>171</v>
      </c>
      <c r="P194">
        <f>IF(N194&gt;0,COUNTIF($F$1:F194,F194),0)</f>
        <v>3</v>
      </c>
      <c r="Q194">
        <f t="shared" si="11"/>
        <v>1</v>
      </c>
      <c r="R194">
        <f t="shared" si="12"/>
        <v>0</v>
      </c>
      <c r="S194">
        <f t="shared" si="13"/>
        <v>0</v>
      </c>
      <c r="T194">
        <f>COUNTIFS('DATA - Round Scores'!$H:$H,0,
'DATA - Round Scores'!$A:$A, 'DATA - Fixture'!$C194,
'DATA - Round Scores'!$B:$B, 'DATA - Fixture'!$D194,
'DATA - Round Scores'!$C:$C, 'DATA - Fixture'!$F194,
'DATA - Round Scores'!$F:$F, "&lt;&gt;BEN")</f>
        <v>0</v>
      </c>
      <c r="U194" t="str">
        <f>TEXT(SUMIFS($Q$1:Q194,$C$1:C194,C194,$D$1:D194,"&lt;="&amp;D194,$F$1:F194,F194),"00")&amp;"-"&amp;TEXT(SUMIFS($S$1:S194,$C$1:C194,C194,$D$1:D194,"&lt;="&amp;D194,$F$1:F194,F194),"00")</f>
        <v>03-00</v>
      </c>
      <c r="V194">
        <f t="shared" si="14"/>
        <v>1</v>
      </c>
    </row>
    <row r="195" spans="3:22" x14ac:dyDescent="0.2">
      <c r="C195" s="6">
        <v>2017</v>
      </c>
      <c r="D195" s="6">
        <v>3</v>
      </c>
      <c r="E195" s="6">
        <v>2</v>
      </c>
      <c r="F195" t="s">
        <v>295</v>
      </c>
      <c r="G195" t="str">
        <f>INDEX('DATA - Teams'!$C:$C,MATCH('DATA - Fixture'!F195,'DATA - Teams'!$B:$B,0))</f>
        <v>MELONS</v>
      </c>
      <c r="H195" t="s">
        <v>153</v>
      </c>
      <c r="I195" t="str">
        <f>INDEX('DATA - Teams'!$C:$C,MATCH('DATA - Fixture'!H195,'DATA - Teams'!$B:$B,0))</f>
        <v>KAPPAZ</v>
      </c>
      <c r="J195" s="6">
        <v>0</v>
      </c>
      <c r="K195" s="6">
        <v>0</v>
      </c>
      <c r="L195" s="6">
        <v>0</v>
      </c>
      <c r="M195">
        <f>SUMIFS('DATA - Round Scores'!$H:$H,
'DATA - Round Scores'!$A:$A, 'DATA - Fixture'!$C195,
'DATA - Round Scores'!$B:$B, 'DATA - Fixture'!$D195,
'DATA - Round Scores'!$C:$C, 'DATA - Fixture'!$F195,
'DATA - Round Scores'!$F:$F, "&lt;&gt;BEN")</f>
        <v>1619</v>
      </c>
      <c r="N195">
        <f>SUMIFS('DATA - Round Scores'!$H:$H,
'DATA - Round Scores'!$A:$A, 'DATA - Fixture'!$C195,
'DATA - Round Scores'!$B:$B, 'DATA - Fixture'!$D195,
'DATA - Round Scores'!$C:$C, 'DATA - Fixture'!$H195,
'DATA - Round Scores'!$F:$F, "&lt;&gt;BEN")</f>
        <v>1790</v>
      </c>
      <c r="O195">
        <f t="shared" ref="O195:O258" si="15">M195-N195</f>
        <v>-171</v>
      </c>
      <c r="P195">
        <f>IF(N195&gt;0,COUNTIF($F$1:F195,F195),0)</f>
        <v>3</v>
      </c>
      <c r="Q195">
        <f t="shared" ref="Q195:Q258" si="16">IF(AND(M195&gt;N195,M195&lt;&gt;0),1,0)</f>
        <v>0</v>
      </c>
      <c r="R195">
        <f t="shared" ref="R195:R258" si="17">IF(AND(M195=N195,M195&lt;&gt;0),1,0)</f>
        <v>0</v>
      </c>
      <c r="S195">
        <f t="shared" ref="S195:S258" si="18">IF(AND(M195&lt;N195,M195&lt;&gt;0),1,0)</f>
        <v>1</v>
      </c>
      <c r="T195">
        <f>COUNTIFS('DATA - Round Scores'!$H:$H,0,
'DATA - Round Scores'!$A:$A, 'DATA - Fixture'!$C195,
'DATA - Round Scores'!$B:$B, 'DATA - Fixture'!$D195,
'DATA - Round Scores'!$C:$C, 'DATA - Fixture'!$F195,
'DATA - Round Scores'!$F:$F, "&lt;&gt;BEN")</f>
        <v>0</v>
      </c>
      <c r="U195" t="str">
        <f>TEXT(SUMIFS($Q$1:Q195,$C$1:C195,C195,$D$1:D195,"&lt;="&amp;D195,$F$1:F195,F195),"00")&amp;"-"&amp;TEXT(SUMIFS($S$1:S195,$C$1:C195,C195,$D$1:D195,"&lt;="&amp;D195,$F$1:F195,F195),"00")</f>
        <v>01-02</v>
      </c>
      <c r="V195">
        <f t="shared" ref="V195:V258" si="19">IF(SUMIFS(L:L,F:F,F195)&gt;0,1,0)</f>
        <v>0</v>
      </c>
    </row>
    <row r="196" spans="3:22" x14ac:dyDescent="0.2">
      <c r="C196" s="6">
        <v>2017</v>
      </c>
      <c r="D196" s="6">
        <v>3</v>
      </c>
      <c r="E196" s="6">
        <v>3</v>
      </c>
      <c r="F196" t="s">
        <v>237</v>
      </c>
      <c r="G196" t="str">
        <f>INDEX('DATA - Teams'!$C:$C,MATCH('DATA - Fixture'!F196,'DATA - Teams'!$B:$B,0))</f>
        <v>LESTER</v>
      </c>
      <c r="H196" t="s">
        <v>110</v>
      </c>
      <c r="I196" t="str">
        <f>INDEX('DATA - Teams'!$C:$C,MATCH('DATA - Fixture'!H196,'DATA - Teams'!$B:$B,0))</f>
        <v>JMERC</v>
      </c>
      <c r="J196" s="6">
        <v>1</v>
      </c>
      <c r="K196" s="6">
        <v>0</v>
      </c>
      <c r="L196" s="6">
        <v>0</v>
      </c>
      <c r="M196">
        <f>SUMIFS('DATA - Round Scores'!$H:$H,
'DATA - Round Scores'!$A:$A, 'DATA - Fixture'!$C196,
'DATA - Round Scores'!$B:$B, 'DATA - Fixture'!$D196,
'DATA - Round Scores'!$C:$C, 'DATA - Fixture'!$F196,
'DATA - Round Scores'!$F:$F, "&lt;&gt;BEN")</f>
        <v>1528</v>
      </c>
      <c r="N196">
        <f>SUMIFS('DATA - Round Scores'!$H:$H,
'DATA - Round Scores'!$A:$A, 'DATA - Fixture'!$C196,
'DATA - Round Scores'!$B:$B, 'DATA - Fixture'!$D196,
'DATA - Round Scores'!$C:$C, 'DATA - Fixture'!$H196,
'DATA - Round Scores'!$F:$F, "&lt;&gt;BEN")</f>
        <v>1708</v>
      </c>
      <c r="O196">
        <f t="shared" si="15"/>
        <v>-180</v>
      </c>
      <c r="P196">
        <f>IF(N196&gt;0,COUNTIF($F$1:F196,F196),0)</f>
        <v>3</v>
      </c>
      <c r="Q196">
        <f t="shared" si="16"/>
        <v>0</v>
      </c>
      <c r="R196">
        <f t="shared" si="17"/>
        <v>0</v>
      </c>
      <c r="S196">
        <f t="shared" si="18"/>
        <v>1</v>
      </c>
      <c r="T196">
        <f>COUNTIFS('DATA - Round Scores'!$H:$H,0,
'DATA - Round Scores'!$A:$A, 'DATA - Fixture'!$C196,
'DATA - Round Scores'!$B:$B, 'DATA - Fixture'!$D196,
'DATA - Round Scores'!$C:$C, 'DATA - Fixture'!$F196,
'DATA - Round Scores'!$F:$F, "&lt;&gt;BEN")</f>
        <v>1</v>
      </c>
      <c r="U196" t="str">
        <f>TEXT(SUMIFS($Q$1:Q196,$C$1:C196,C196,$D$1:D196,"&lt;="&amp;D196,$F$1:F196,F196),"00")&amp;"-"&amp;TEXT(SUMIFS($S$1:S196,$C$1:C196,C196,$D$1:D196,"&lt;="&amp;D196,$F$1:F196,F196),"00")</f>
        <v>01-02</v>
      </c>
      <c r="V196">
        <f t="shared" si="19"/>
        <v>1</v>
      </c>
    </row>
    <row r="197" spans="3:22" x14ac:dyDescent="0.2">
      <c r="C197" s="6">
        <v>2017</v>
      </c>
      <c r="D197" s="6">
        <v>3</v>
      </c>
      <c r="E197" s="6">
        <v>3</v>
      </c>
      <c r="F197" t="s">
        <v>110</v>
      </c>
      <c r="G197" t="str">
        <f>INDEX('DATA - Teams'!$C:$C,MATCH('DATA - Fixture'!F197,'DATA - Teams'!$B:$B,0))</f>
        <v>JMERC</v>
      </c>
      <c r="H197" t="s">
        <v>237</v>
      </c>
      <c r="I197" t="str">
        <f>INDEX('DATA - Teams'!$C:$C,MATCH('DATA - Fixture'!H197,'DATA - Teams'!$B:$B,0))</f>
        <v>LESTER</v>
      </c>
      <c r="J197" s="6">
        <v>0</v>
      </c>
      <c r="K197" s="6">
        <v>0</v>
      </c>
      <c r="L197" s="6">
        <v>0</v>
      </c>
      <c r="M197">
        <f>SUMIFS('DATA - Round Scores'!$H:$H,
'DATA - Round Scores'!$A:$A, 'DATA - Fixture'!$C197,
'DATA - Round Scores'!$B:$B, 'DATA - Fixture'!$D197,
'DATA - Round Scores'!$C:$C, 'DATA - Fixture'!$F197,
'DATA - Round Scores'!$F:$F, "&lt;&gt;BEN")</f>
        <v>1708</v>
      </c>
      <c r="N197">
        <f>SUMIFS('DATA - Round Scores'!$H:$H,
'DATA - Round Scores'!$A:$A, 'DATA - Fixture'!$C197,
'DATA - Round Scores'!$B:$B, 'DATA - Fixture'!$D197,
'DATA - Round Scores'!$C:$C, 'DATA - Fixture'!$H197,
'DATA - Round Scores'!$F:$F, "&lt;&gt;BEN")</f>
        <v>1528</v>
      </c>
      <c r="O197">
        <f t="shared" si="15"/>
        <v>180</v>
      </c>
      <c r="P197">
        <f>IF(N197&gt;0,COUNTIF($F$1:F197,F197),0)</f>
        <v>3</v>
      </c>
      <c r="Q197">
        <f t="shared" si="16"/>
        <v>1</v>
      </c>
      <c r="R197">
        <f t="shared" si="17"/>
        <v>0</v>
      </c>
      <c r="S197">
        <f t="shared" si="18"/>
        <v>0</v>
      </c>
      <c r="T197">
        <f>COUNTIFS('DATA - Round Scores'!$H:$H,0,
'DATA - Round Scores'!$A:$A, 'DATA - Fixture'!$C197,
'DATA - Round Scores'!$B:$B, 'DATA - Fixture'!$D197,
'DATA - Round Scores'!$C:$C, 'DATA - Fixture'!$F197,
'DATA - Round Scores'!$F:$F, "&lt;&gt;BEN")</f>
        <v>0</v>
      </c>
      <c r="U197" t="str">
        <f>TEXT(SUMIFS($Q$1:Q197,$C$1:C197,C197,$D$1:D197,"&lt;="&amp;D197,$F$1:F197,F197),"00")&amp;"-"&amp;TEXT(SUMIFS($S$1:S197,$C$1:C197,C197,$D$1:D197,"&lt;="&amp;D197,$F$1:F197,F197),"00")</f>
        <v>02-01</v>
      </c>
      <c r="V197">
        <f t="shared" si="19"/>
        <v>1</v>
      </c>
    </row>
    <row r="198" spans="3:22" x14ac:dyDescent="0.2">
      <c r="C198" s="6">
        <v>2017</v>
      </c>
      <c r="D198" s="6">
        <v>3</v>
      </c>
      <c r="E198" s="6">
        <v>4</v>
      </c>
      <c r="F198" t="s">
        <v>196</v>
      </c>
      <c r="G198" t="str">
        <f>INDEX('DATA - Teams'!$C:$C,MATCH('DATA - Fixture'!F198,'DATA - Teams'!$B:$B,0))</f>
        <v>GARTER</v>
      </c>
      <c r="H198" t="s">
        <v>324</v>
      </c>
      <c r="I198" t="str">
        <f>INDEX('DATA - Teams'!$C:$C,MATCH('DATA - Fixture'!H198,'DATA - Teams'!$B:$B,0))</f>
        <v>CHIEF</v>
      </c>
      <c r="J198" s="6">
        <v>1</v>
      </c>
      <c r="K198" s="6">
        <v>0</v>
      </c>
      <c r="L198" s="6">
        <v>0</v>
      </c>
      <c r="M198">
        <f>SUMIFS('DATA - Round Scores'!$H:$H,
'DATA - Round Scores'!$A:$A, 'DATA - Fixture'!$C198,
'DATA - Round Scores'!$B:$B, 'DATA - Fixture'!$D198,
'DATA - Round Scores'!$C:$C, 'DATA - Fixture'!$F198,
'DATA - Round Scores'!$F:$F, "&lt;&gt;BEN")</f>
        <v>1537</v>
      </c>
      <c r="N198">
        <f>SUMIFS('DATA - Round Scores'!$H:$H,
'DATA - Round Scores'!$A:$A, 'DATA - Fixture'!$C198,
'DATA - Round Scores'!$B:$B, 'DATA - Fixture'!$D198,
'DATA - Round Scores'!$C:$C, 'DATA - Fixture'!$H198,
'DATA - Round Scores'!$F:$F, "&lt;&gt;BEN")</f>
        <v>1482</v>
      </c>
      <c r="O198">
        <f t="shared" si="15"/>
        <v>55</v>
      </c>
      <c r="P198">
        <f>IF(N198&gt;0,COUNTIF($F$1:F198,F198),0)</f>
        <v>3</v>
      </c>
      <c r="Q198">
        <f t="shared" si="16"/>
        <v>1</v>
      </c>
      <c r="R198">
        <f t="shared" si="17"/>
        <v>0</v>
      </c>
      <c r="S198">
        <f t="shared" si="18"/>
        <v>0</v>
      </c>
      <c r="T198">
        <f>COUNTIFS('DATA - Round Scores'!$H:$H,0,
'DATA - Round Scores'!$A:$A, 'DATA - Fixture'!$C198,
'DATA - Round Scores'!$B:$B, 'DATA - Fixture'!$D198,
'DATA - Round Scores'!$C:$C, 'DATA - Fixture'!$F198,
'DATA - Round Scores'!$F:$F, "&lt;&gt;BEN")</f>
        <v>0</v>
      </c>
      <c r="U198" t="str">
        <f>TEXT(SUMIFS($Q$1:Q198,$C$1:C198,C198,$D$1:D198,"&lt;="&amp;D198,$F$1:F198,F198),"00")&amp;"-"&amp;TEXT(SUMIFS($S$1:S198,$C$1:C198,C198,$D$1:D198,"&lt;="&amp;D198,$F$1:F198,F198),"00")</f>
        <v>02-01</v>
      </c>
      <c r="V198">
        <f t="shared" si="19"/>
        <v>0</v>
      </c>
    </row>
    <row r="199" spans="3:22" x14ac:dyDescent="0.2">
      <c r="C199" s="6">
        <v>2017</v>
      </c>
      <c r="D199" s="6">
        <v>3</v>
      </c>
      <c r="E199" s="6">
        <v>4</v>
      </c>
      <c r="F199" t="s">
        <v>324</v>
      </c>
      <c r="G199" t="str">
        <f>INDEX('DATA - Teams'!$C:$C,MATCH('DATA - Fixture'!F199,'DATA - Teams'!$B:$B,0))</f>
        <v>CHIEF</v>
      </c>
      <c r="H199" t="s">
        <v>196</v>
      </c>
      <c r="I199" t="str">
        <f>INDEX('DATA - Teams'!$C:$C,MATCH('DATA - Fixture'!H199,'DATA - Teams'!$B:$B,0))</f>
        <v>GARTER</v>
      </c>
      <c r="J199" s="6">
        <v>0</v>
      </c>
      <c r="K199" s="6">
        <v>0</v>
      </c>
      <c r="L199" s="6">
        <v>0</v>
      </c>
      <c r="M199">
        <f>SUMIFS('DATA - Round Scores'!$H:$H,
'DATA - Round Scores'!$A:$A, 'DATA - Fixture'!$C199,
'DATA - Round Scores'!$B:$B, 'DATA - Fixture'!$D199,
'DATA - Round Scores'!$C:$C, 'DATA - Fixture'!$F199,
'DATA - Round Scores'!$F:$F, "&lt;&gt;BEN")</f>
        <v>1482</v>
      </c>
      <c r="N199">
        <f>SUMIFS('DATA - Round Scores'!$H:$H,
'DATA - Round Scores'!$A:$A, 'DATA - Fixture'!$C199,
'DATA - Round Scores'!$B:$B, 'DATA - Fixture'!$D199,
'DATA - Round Scores'!$C:$C, 'DATA - Fixture'!$H199,
'DATA - Round Scores'!$F:$F, "&lt;&gt;BEN")</f>
        <v>1537</v>
      </c>
      <c r="O199">
        <f t="shared" si="15"/>
        <v>-55</v>
      </c>
      <c r="P199">
        <f>IF(N199&gt;0,COUNTIF($F$1:F199,F199),0)</f>
        <v>3</v>
      </c>
      <c r="Q199">
        <f t="shared" si="16"/>
        <v>0</v>
      </c>
      <c r="R199">
        <f t="shared" si="17"/>
        <v>0</v>
      </c>
      <c r="S199">
        <f t="shared" si="18"/>
        <v>1</v>
      </c>
      <c r="T199">
        <f>COUNTIFS('DATA - Round Scores'!$H:$H,0,
'DATA - Round Scores'!$A:$A, 'DATA - Fixture'!$C199,
'DATA - Round Scores'!$B:$B, 'DATA - Fixture'!$D199,
'DATA - Round Scores'!$C:$C, 'DATA - Fixture'!$F199,
'DATA - Round Scores'!$F:$F, "&lt;&gt;BEN")</f>
        <v>0</v>
      </c>
      <c r="U199" t="str">
        <f>TEXT(SUMIFS($Q$1:Q199,$C$1:C199,C199,$D$1:D199,"&lt;="&amp;D199,$F$1:F199,F199),"00")&amp;"-"&amp;TEXT(SUMIFS($S$1:S199,$C$1:C199,C199,$D$1:D199,"&lt;="&amp;D199,$F$1:F199,F199),"00")</f>
        <v>00-03</v>
      </c>
      <c r="V199">
        <f t="shared" si="19"/>
        <v>0</v>
      </c>
    </row>
    <row r="200" spans="3:22" x14ac:dyDescent="0.2">
      <c r="C200" s="6">
        <v>2017</v>
      </c>
      <c r="D200" s="6">
        <v>4</v>
      </c>
      <c r="E200" s="6">
        <v>1</v>
      </c>
      <c r="F200" t="s">
        <v>34</v>
      </c>
      <c r="G200" t="str">
        <f>INDEX('DATA - Teams'!$C:$C,MATCH('DATA - Fixture'!F200,'DATA - Teams'!$B:$B,0))</f>
        <v>PMAC</v>
      </c>
      <c r="H200" t="s">
        <v>153</v>
      </c>
      <c r="I200" t="str">
        <f>INDEX('DATA - Teams'!$C:$C,MATCH('DATA - Fixture'!H200,'DATA - Teams'!$B:$B,0))</f>
        <v>KAPPAZ</v>
      </c>
      <c r="J200" s="6">
        <v>1</v>
      </c>
      <c r="K200" s="6">
        <v>0</v>
      </c>
      <c r="L200" s="6">
        <v>0</v>
      </c>
      <c r="M200">
        <f>SUMIFS('DATA - Round Scores'!$H:$H,
'DATA - Round Scores'!$A:$A, 'DATA - Fixture'!$C200,
'DATA - Round Scores'!$B:$B, 'DATA - Fixture'!$D200,
'DATA - Round Scores'!$C:$C, 'DATA - Fixture'!$F200,
'DATA - Round Scores'!$F:$F, "&lt;&gt;BEN")</f>
        <v>1558</v>
      </c>
      <c r="N200">
        <f>SUMIFS('DATA - Round Scores'!$H:$H,
'DATA - Round Scores'!$A:$A, 'DATA - Fixture'!$C200,
'DATA - Round Scores'!$B:$B, 'DATA - Fixture'!$D200,
'DATA - Round Scores'!$C:$C, 'DATA - Fixture'!$H200,
'DATA - Round Scores'!$F:$F, "&lt;&gt;BEN")</f>
        <v>1648</v>
      </c>
      <c r="O200">
        <f t="shared" si="15"/>
        <v>-90</v>
      </c>
      <c r="P200">
        <f>IF(N200&gt;0,COUNTIF($F$1:F200,F200),0)</f>
        <v>4</v>
      </c>
      <c r="Q200">
        <f t="shared" si="16"/>
        <v>0</v>
      </c>
      <c r="R200">
        <f t="shared" si="17"/>
        <v>0</v>
      </c>
      <c r="S200">
        <f t="shared" si="18"/>
        <v>1</v>
      </c>
      <c r="T200">
        <f>COUNTIFS('DATA - Round Scores'!$H:$H,0,
'DATA - Round Scores'!$A:$A, 'DATA - Fixture'!$C200,
'DATA - Round Scores'!$B:$B, 'DATA - Fixture'!$D200,
'DATA - Round Scores'!$C:$C, 'DATA - Fixture'!$F200,
'DATA - Round Scores'!$F:$F, "&lt;&gt;BEN")</f>
        <v>0</v>
      </c>
      <c r="U200" t="str">
        <f>TEXT(SUMIFS($Q$1:Q200,$C$1:C200,C200,$D$1:D200,"&lt;="&amp;D200,$F$1:F200,F200),"00")&amp;"-"&amp;TEXT(SUMIFS($S$1:S200,$C$1:C200,C200,$D$1:D200,"&lt;="&amp;D200,$F$1:F200,F200),"00")</f>
        <v>02-02</v>
      </c>
      <c r="V200">
        <f t="shared" si="19"/>
        <v>1</v>
      </c>
    </row>
    <row r="201" spans="3:22" x14ac:dyDescent="0.2">
      <c r="C201" s="6">
        <v>2017</v>
      </c>
      <c r="D201" s="6">
        <v>4</v>
      </c>
      <c r="E201" s="6">
        <v>1</v>
      </c>
      <c r="F201" t="s">
        <v>153</v>
      </c>
      <c r="G201" t="str">
        <f>INDEX('DATA - Teams'!$C:$C,MATCH('DATA - Fixture'!F201,'DATA - Teams'!$B:$B,0))</f>
        <v>KAPPAZ</v>
      </c>
      <c r="H201" t="s">
        <v>34</v>
      </c>
      <c r="I201" t="str">
        <f>INDEX('DATA - Teams'!$C:$C,MATCH('DATA - Fixture'!H201,'DATA - Teams'!$B:$B,0))</f>
        <v>PMAC</v>
      </c>
      <c r="J201" s="6">
        <v>0</v>
      </c>
      <c r="K201" s="6">
        <v>0</v>
      </c>
      <c r="L201" s="6">
        <v>0</v>
      </c>
      <c r="M201">
        <f>SUMIFS('DATA - Round Scores'!$H:$H,
'DATA - Round Scores'!$A:$A, 'DATA - Fixture'!$C201,
'DATA - Round Scores'!$B:$B, 'DATA - Fixture'!$D201,
'DATA - Round Scores'!$C:$C, 'DATA - Fixture'!$F201,
'DATA - Round Scores'!$F:$F, "&lt;&gt;BEN")</f>
        <v>1648</v>
      </c>
      <c r="N201">
        <f>SUMIFS('DATA - Round Scores'!$H:$H,
'DATA - Round Scores'!$A:$A, 'DATA - Fixture'!$C201,
'DATA - Round Scores'!$B:$B, 'DATA - Fixture'!$D201,
'DATA - Round Scores'!$C:$C, 'DATA - Fixture'!$H201,
'DATA - Round Scores'!$F:$F, "&lt;&gt;BEN")</f>
        <v>1558</v>
      </c>
      <c r="O201">
        <f t="shared" si="15"/>
        <v>90</v>
      </c>
      <c r="P201">
        <f>IF(N201&gt;0,COUNTIF($F$1:F201,F201),0)</f>
        <v>4</v>
      </c>
      <c r="Q201">
        <f t="shared" si="16"/>
        <v>1</v>
      </c>
      <c r="R201">
        <f t="shared" si="17"/>
        <v>0</v>
      </c>
      <c r="S201">
        <f t="shared" si="18"/>
        <v>0</v>
      </c>
      <c r="T201">
        <f>COUNTIFS('DATA - Round Scores'!$H:$H,0,
'DATA - Round Scores'!$A:$A, 'DATA - Fixture'!$C201,
'DATA - Round Scores'!$B:$B, 'DATA - Fixture'!$D201,
'DATA - Round Scores'!$C:$C, 'DATA - Fixture'!$F201,
'DATA - Round Scores'!$F:$F, "&lt;&gt;BEN")</f>
        <v>0</v>
      </c>
      <c r="U201" t="str">
        <f>TEXT(SUMIFS($Q$1:Q201,$C$1:C201,C201,$D$1:D201,"&lt;="&amp;D201,$F$1:F201,F201),"00")&amp;"-"&amp;TEXT(SUMIFS($S$1:S201,$C$1:C201,C201,$D$1:D201,"&lt;="&amp;D201,$F$1:F201,F201),"00")</f>
        <v>04-00</v>
      </c>
      <c r="V201">
        <f t="shared" si="19"/>
        <v>1</v>
      </c>
    </row>
    <row r="202" spans="3:22" x14ac:dyDescent="0.2">
      <c r="C202" s="6">
        <v>2017</v>
      </c>
      <c r="D202" s="6">
        <v>4</v>
      </c>
      <c r="E202" s="6">
        <v>2</v>
      </c>
      <c r="F202" t="s">
        <v>237</v>
      </c>
      <c r="G202" t="str">
        <f>INDEX('DATA - Teams'!$C:$C,MATCH('DATA - Fixture'!F202,'DATA - Teams'!$B:$B,0))</f>
        <v>LESTER</v>
      </c>
      <c r="H202" t="s">
        <v>270</v>
      </c>
      <c r="I202" t="str">
        <f>INDEX('DATA - Teams'!$C:$C,MATCH('DATA - Fixture'!H202,'DATA - Teams'!$B:$B,0))</f>
        <v>RICHO</v>
      </c>
      <c r="J202" s="6">
        <v>1</v>
      </c>
      <c r="K202" s="6">
        <v>0</v>
      </c>
      <c r="L202" s="6">
        <v>0</v>
      </c>
      <c r="M202">
        <f>SUMIFS('DATA - Round Scores'!$H:$H,
'DATA - Round Scores'!$A:$A, 'DATA - Fixture'!$C202,
'DATA - Round Scores'!$B:$B, 'DATA - Fixture'!$D202,
'DATA - Round Scores'!$C:$C, 'DATA - Fixture'!$F202,
'DATA - Round Scores'!$F:$F, "&lt;&gt;BEN")</f>
        <v>1671</v>
      </c>
      <c r="N202">
        <f>SUMIFS('DATA - Round Scores'!$H:$H,
'DATA - Round Scores'!$A:$A, 'DATA - Fixture'!$C202,
'DATA - Round Scores'!$B:$B, 'DATA - Fixture'!$D202,
'DATA - Round Scores'!$C:$C, 'DATA - Fixture'!$H202,
'DATA - Round Scores'!$F:$F, "&lt;&gt;BEN")</f>
        <v>1598</v>
      </c>
      <c r="O202">
        <f t="shared" si="15"/>
        <v>73</v>
      </c>
      <c r="P202">
        <f>IF(N202&gt;0,COUNTIF($F$1:F202,F202),0)</f>
        <v>4</v>
      </c>
      <c r="Q202">
        <f t="shared" si="16"/>
        <v>1</v>
      </c>
      <c r="R202">
        <f t="shared" si="17"/>
        <v>0</v>
      </c>
      <c r="S202">
        <f t="shared" si="18"/>
        <v>0</v>
      </c>
      <c r="T202">
        <f>COUNTIFS('DATA - Round Scores'!$H:$H,0,
'DATA - Round Scores'!$A:$A, 'DATA - Fixture'!$C202,
'DATA - Round Scores'!$B:$B, 'DATA - Fixture'!$D202,
'DATA - Round Scores'!$C:$C, 'DATA - Fixture'!$F202,
'DATA - Round Scores'!$F:$F, "&lt;&gt;BEN")</f>
        <v>0</v>
      </c>
      <c r="U202" t="str">
        <f>TEXT(SUMIFS($Q$1:Q202,$C$1:C202,C202,$D$1:D202,"&lt;="&amp;D202,$F$1:F202,F202),"00")&amp;"-"&amp;TEXT(SUMIFS($S$1:S202,$C$1:C202,C202,$D$1:D202,"&lt;="&amp;D202,$F$1:F202,F202),"00")</f>
        <v>02-02</v>
      </c>
      <c r="V202">
        <f t="shared" si="19"/>
        <v>1</v>
      </c>
    </row>
    <row r="203" spans="3:22" x14ac:dyDescent="0.2">
      <c r="C203" s="6">
        <v>2017</v>
      </c>
      <c r="D203" s="6">
        <v>4</v>
      </c>
      <c r="E203" s="6">
        <v>2</v>
      </c>
      <c r="F203" t="s">
        <v>270</v>
      </c>
      <c r="G203" t="str">
        <f>INDEX('DATA - Teams'!$C:$C,MATCH('DATA - Fixture'!F203,'DATA - Teams'!$B:$B,0))</f>
        <v>RICHO</v>
      </c>
      <c r="H203" t="s">
        <v>237</v>
      </c>
      <c r="I203" t="str">
        <f>INDEX('DATA - Teams'!$C:$C,MATCH('DATA - Fixture'!H203,'DATA - Teams'!$B:$B,0))</f>
        <v>LESTER</v>
      </c>
      <c r="J203" s="6">
        <v>0</v>
      </c>
      <c r="K203" s="6">
        <v>0</v>
      </c>
      <c r="L203" s="6">
        <v>0</v>
      </c>
      <c r="M203">
        <f>SUMIFS('DATA - Round Scores'!$H:$H,
'DATA - Round Scores'!$A:$A, 'DATA - Fixture'!$C203,
'DATA - Round Scores'!$B:$B, 'DATA - Fixture'!$D203,
'DATA - Round Scores'!$C:$C, 'DATA - Fixture'!$F203,
'DATA - Round Scores'!$F:$F, "&lt;&gt;BEN")</f>
        <v>1598</v>
      </c>
      <c r="N203">
        <f>SUMIFS('DATA - Round Scores'!$H:$H,
'DATA - Round Scores'!$A:$A, 'DATA - Fixture'!$C203,
'DATA - Round Scores'!$B:$B, 'DATA - Fixture'!$D203,
'DATA - Round Scores'!$C:$C, 'DATA - Fixture'!$H203,
'DATA - Round Scores'!$F:$F, "&lt;&gt;BEN")</f>
        <v>1671</v>
      </c>
      <c r="O203">
        <f t="shared" si="15"/>
        <v>-73</v>
      </c>
      <c r="P203">
        <f>IF(N203&gt;0,COUNTIF($F$1:F203,F203),0)</f>
        <v>4</v>
      </c>
      <c r="Q203">
        <f t="shared" si="16"/>
        <v>0</v>
      </c>
      <c r="R203">
        <f t="shared" si="17"/>
        <v>0</v>
      </c>
      <c r="S203">
        <f t="shared" si="18"/>
        <v>1</v>
      </c>
      <c r="T203">
        <f>COUNTIFS('DATA - Round Scores'!$H:$H,0,
'DATA - Round Scores'!$A:$A, 'DATA - Fixture'!$C203,
'DATA - Round Scores'!$B:$B, 'DATA - Fixture'!$D203,
'DATA - Round Scores'!$C:$C, 'DATA - Fixture'!$F203,
'DATA - Round Scores'!$F:$F, "&lt;&gt;BEN")</f>
        <v>0</v>
      </c>
      <c r="U203" t="str">
        <f>TEXT(SUMIFS($Q$1:Q203,$C$1:C203,C203,$D$1:D203,"&lt;="&amp;D203,$F$1:F203,F203),"00")&amp;"-"&amp;TEXT(SUMIFS($S$1:S203,$C$1:C203,C203,$D$1:D203,"&lt;="&amp;D203,$F$1:F203,F203),"00")</f>
        <v>01-03</v>
      </c>
      <c r="V203">
        <f t="shared" si="19"/>
        <v>0</v>
      </c>
    </row>
    <row r="204" spans="3:22" x14ac:dyDescent="0.2">
      <c r="C204" s="6">
        <v>2017</v>
      </c>
      <c r="D204" s="6">
        <v>4</v>
      </c>
      <c r="E204" s="6">
        <v>3</v>
      </c>
      <c r="F204" t="s">
        <v>196</v>
      </c>
      <c r="G204" t="str">
        <f>INDEX('DATA - Teams'!$C:$C,MATCH('DATA - Fixture'!F204,'DATA - Teams'!$B:$B,0))</f>
        <v>GARTER</v>
      </c>
      <c r="H204" t="s">
        <v>295</v>
      </c>
      <c r="I204" t="str">
        <f>INDEX('DATA - Teams'!$C:$C,MATCH('DATA - Fixture'!H204,'DATA - Teams'!$B:$B,0))</f>
        <v>MELONS</v>
      </c>
      <c r="J204" s="6">
        <v>1</v>
      </c>
      <c r="K204" s="6">
        <v>0</v>
      </c>
      <c r="L204" s="6">
        <v>0</v>
      </c>
      <c r="M204">
        <f>SUMIFS('DATA - Round Scores'!$H:$H,
'DATA - Round Scores'!$A:$A, 'DATA - Fixture'!$C204,
'DATA - Round Scores'!$B:$B, 'DATA - Fixture'!$D204,
'DATA - Round Scores'!$C:$C, 'DATA - Fixture'!$F204,
'DATA - Round Scores'!$F:$F, "&lt;&gt;BEN")</f>
        <v>1899</v>
      </c>
      <c r="N204">
        <f>SUMIFS('DATA - Round Scores'!$H:$H,
'DATA - Round Scores'!$A:$A, 'DATA - Fixture'!$C204,
'DATA - Round Scores'!$B:$B, 'DATA - Fixture'!$D204,
'DATA - Round Scores'!$C:$C, 'DATA - Fixture'!$H204,
'DATA - Round Scores'!$F:$F, "&lt;&gt;BEN")</f>
        <v>1636</v>
      </c>
      <c r="O204">
        <f t="shared" si="15"/>
        <v>263</v>
      </c>
      <c r="P204">
        <f>IF(N204&gt;0,COUNTIF($F$1:F204,F204),0)</f>
        <v>4</v>
      </c>
      <c r="Q204">
        <f t="shared" si="16"/>
        <v>1</v>
      </c>
      <c r="R204">
        <f t="shared" si="17"/>
        <v>0</v>
      </c>
      <c r="S204">
        <f t="shared" si="18"/>
        <v>0</v>
      </c>
      <c r="T204">
        <f>COUNTIFS('DATA - Round Scores'!$H:$H,0,
'DATA - Round Scores'!$A:$A, 'DATA - Fixture'!$C204,
'DATA - Round Scores'!$B:$B, 'DATA - Fixture'!$D204,
'DATA - Round Scores'!$C:$C, 'DATA - Fixture'!$F204,
'DATA - Round Scores'!$F:$F, "&lt;&gt;BEN")</f>
        <v>0</v>
      </c>
      <c r="U204" t="str">
        <f>TEXT(SUMIFS($Q$1:Q204,$C$1:C204,C204,$D$1:D204,"&lt;="&amp;D204,$F$1:F204,F204),"00")&amp;"-"&amp;TEXT(SUMIFS($S$1:S204,$C$1:C204,C204,$D$1:D204,"&lt;="&amp;D204,$F$1:F204,F204),"00")</f>
        <v>03-01</v>
      </c>
      <c r="V204">
        <f t="shared" si="19"/>
        <v>0</v>
      </c>
    </row>
    <row r="205" spans="3:22" x14ac:dyDescent="0.2">
      <c r="C205" s="6">
        <v>2017</v>
      </c>
      <c r="D205" s="6">
        <v>4</v>
      </c>
      <c r="E205" s="6">
        <v>3</v>
      </c>
      <c r="F205" t="s">
        <v>295</v>
      </c>
      <c r="G205" t="str">
        <f>INDEX('DATA - Teams'!$C:$C,MATCH('DATA - Fixture'!F205,'DATA - Teams'!$B:$B,0))</f>
        <v>MELONS</v>
      </c>
      <c r="H205" t="s">
        <v>196</v>
      </c>
      <c r="I205" t="str">
        <f>INDEX('DATA - Teams'!$C:$C,MATCH('DATA - Fixture'!H205,'DATA - Teams'!$B:$B,0))</f>
        <v>GARTER</v>
      </c>
      <c r="J205" s="6">
        <v>0</v>
      </c>
      <c r="K205" s="6">
        <v>0</v>
      </c>
      <c r="L205" s="6">
        <v>0</v>
      </c>
      <c r="M205">
        <f>SUMIFS('DATA - Round Scores'!$H:$H,
'DATA - Round Scores'!$A:$A, 'DATA - Fixture'!$C205,
'DATA - Round Scores'!$B:$B, 'DATA - Fixture'!$D205,
'DATA - Round Scores'!$C:$C, 'DATA - Fixture'!$F205,
'DATA - Round Scores'!$F:$F, "&lt;&gt;BEN")</f>
        <v>1636</v>
      </c>
      <c r="N205">
        <f>SUMIFS('DATA - Round Scores'!$H:$H,
'DATA - Round Scores'!$A:$A, 'DATA - Fixture'!$C205,
'DATA - Round Scores'!$B:$B, 'DATA - Fixture'!$D205,
'DATA - Round Scores'!$C:$C, 'DATA - Fixture'!$H205,
'DATA - Round Scores'!$F:$F, "&lt;&gt;BEN")</f>
        <v>1899</v>
      </c>
      <c r="O205">
        <f t="shared" si="15"/>
        <v>-263</v>
      </c>
      <c r="P205">
        <f>IF(N205&gt;0,COUNTIF($F$1:F205,F205),0)</f>
        <v>4</v>
      </c>
      <c r="Q205">
        <f t="shared" si="16"/>
        <v>0</v>
      </c>
      <c r="R205">
        <f t="shared" si="17"/>
        <v>0</v>
      </c>
      <c r="S205">
        <f t="shared" si="18"/>
        <v>1</v>
      </c>
      <c r="T205">
        <f>COUNTIFS('DATA - Round Scores'!$H:$H,0,
'DATA - Round Scores'!$A:$A, 'DATA - Fixture'!$C205,
'DATA - Round Scores'!$B:$B, 'DATA - Fixture'!$D205,
'DATA - Round Scores'!$C:$C, 'DATA - Fixture'!$F205,
'DATA - Round Scores'!$F:$F, "&lt;&gt;BEN")</f>
        <v>0</v>
      </c>
      <c r="U205" t="str">
        <f>TEXT(SUMIFS($Q$1:Q205,$C$1:C205,C205,$D$1:D205,"&lt;="&amp;D205,$F$1:F205,F205),"00")&amp;"-"&amp;TEXT(SUMIFS($S$1:S205,$C$1:C205,C205,$D$1:D205,"&lt;="&amp;D205,$F$1:F205,F205),"00")</f>
        <v>01-03</v>
      </c>
      <c r="V205">
        <f t="shared" si="19"/>
        <v>0</v>
      </c>
    </row>
    <row r="206" spans="3:22" x14ac:dyDescent="0.2">
      <c r="C206" s="6">
        <v>2017</v>
      </c>
      <c r="D206" s="6">
        <v>4</v>
      </c>
      <c r="E206" s="6">
        <v>4</v>
      </c>
      <c r="F206" t="s">
        <v>324</v>
      </c>
      <c r="G206" t="str">
        <f>INDEX('DATA - Teams'!$C:$C,MATCH('DATA - Fixture'!F206,'DATA - Teams'!$B:$B,0))</f>
        <v>CHIEF</v>
      </c>
      <c r="H206" t="s">
        <v>110</v>
      </c>
      <c r="I206" t="str">
        <f>INDEX('DATA - Teams'!$C:$C,MATCH('DATA - Fixture'!H206,'DATA - Teams'!$B:$B,0))</f>
        <v>JMERC</v>
      </c>
      <c r="J206" s="6">
        <v>1</v>
      </c>
      <c r="K206" s="6">
        <v>0</v>
      </c>
      <c r="L206" s="6">
        <v>0</v>
      </c>
      <c r="M206">
        <f>SUMIFS('DATA - Round Scores'!$H:$H,
'DATA - Round Scores'!$A:$A, 'DATA - Fixture'!$C206,
'DATA - Round Scores'!$B:$B, 'DATA - Fixture'!$D206,
'DATA - Round Scores'!$C:$C, 'DATA - Fixture'!$F206,
'DATA - Round Scores'!$F:$F, "&lt;&gt;BEN")</f>
        <v>1572</v>
      </c>
      <c r="N206">
        <f>SUMIFS('DATA - Round Scores'!$H:$H,
'DATA - Round Scores'!$A:$A, 'DATA - Fixture'!$C206,
'DATA - Round Scores'!$B:$B, 'DATA - Fixture'!$D206,
'DATA - Round Scores'!$C:$C, 'DATA - Fixture'!$H206,
'DATA - Round Scores'!$F:$F, "&lt;&gt;BEN")</f>
        <v>1660</v>
      </c>
      <c r="O206">
        <f t="shared" si="15"/>
        <v>-88</v>
      </c>
      <c r="P206">
        <f>IF(N206&gt;0,COUNTIF($F$1:F206,F206),0)</f>
        <v>4</v>
      </c>
      <c r="Q206">
        <f t="shared" si="16"/>
        <v>0</v>
      </c>
      <c r="R206">
        <f t="shared" si="17"/>
        <v>0</v>
      </c>
      <c r="S206">
        <f t="shared" si="18"/>
        <v>1</v>
      </c>
      <c r="T206">
        <f>COUNTIFS('DATA - Round Scores'!$H:$H,0,
'DATA - Round Scores'!$A:$A, 'DATA - Fixture'!$C206,
'DATA - Round Scores'!$B:$B, 'DATA - Fixture'!$D206,
'DATA - Round Scores'!$C:$C, 'DATA - Fixture'!$F206,
'DATA - Round Scores'!$F:$F, "&lt;&gt;BEN")</f>
        <v>0</v>
      </c>
      <c r="U206" t="str">
        <f>TEXT(SUMIFS($Q$1:Q206,$C$1:C206,C206,$D$1:D206,"&lt;="&amp;D206,$F$1:F206,F206),"00")&amp;"-"&amp;TEXT(SUMIFS($S$1:S206,$C$1:C206,C206,$D$1:D206,"&lt;="&amp;D206,$F$1:F206,F206),"00")</f>
        <v>00-04</v>
      </c>
      <c r="V206">
        <f t="shared" si="19"/>
        <v>0</v>
      </c>
    </row>
    <row r="207" spans="3:22" x14ac:dyDescent="0.2">
      <c r="C207" s="6">
        <v>2017</v>
      </c>
      <c r="D207" s="6">
        <v>4</v>
      </c>
      <c r="E207" s="6">
        <v>4</v>
      </c>
      <c r="F207" t="s">
        <v>110</v>
      </c>
      <c r="G207" t="str">
        <f>INDEX('DATA - Teams'!$C:$C,MATCH('DATA - Fixture'!F207,'DATA - Teams'!$B:$B,0))</f>
        <v>JMERC</v>
      </c>
      <c r="H207" t="s">
        <v>324</v>
      </c>
      <c r="I207" t="str">
        <f>INDEX('DATA - Teams'!$C:$C,MATCH('DATA - Fixture'!H207,'DATA - Teams'!$B:$B,0))</f>
        <v>CHIEF</v>
      </c>
      <c r="J207" s="6">
        <v>0</v>
      </c>
      <c r="K207" s="6">
        <v>0</v>
      </c>
      <c r="L207" s="6">
        <v>0</v>
      </c>
      <c r="M207">
        <f>SUMIFS('DATA - Round Scores'!$H:$H,
'DATA - Round Scores'!$A:$A, 'DATA - Fixture'!$C207,
'DATA - Round Scores'!$B:$B, 'DATA - Fixture'!$D207,
'DATA - Round Scores'!$C:$C, 'DATA - Fixture'!$F207,
'DATA - Round Scores'!$F:$F, "&lt;&gt;BEN")</f>
        <v>1660</v>
      </c>
      <c r="N207">
        <f>SUMIFS('DATA - Round Scores'!$H:$H,
'DATA - Round Scores'!$A:$A, 'DATA - Fixture'!$C207,
'DATA - Round Scores'!$B:$B, 'DATA - Fixture'!$D207,
'DATA - Round Scores'!$C:$C, 'DATA - Fixture'!$H207,
'DATA - Round Scores'!$F:$F, "&lt;&gt;BEN")</f>
        <v>1572</v>
      </c>
      <c r="O207">
        <f t="shared" si="15"/>
        <v>88</v>
      </c>
      <c r="P207">
        <f>IF(N207&gt;0,COUNTIF($F$1:F207,F207),0)</f>
        <v>4</v>
      </c>
      <c r="Q207">
        <f t="shared" si="16"/>
        <v>1</v>
      </c>
      <c r="R207">
        <f t="shared" si="17"/>
        <v>0</v>
      </c>
      <c r="S207">
        <f t="shared" si="18"/>
        <v>0</v>
      </c>
      <c r="T207">
        <f>COUNTIFS('DATA - Round Scores'!$H:$H,0,
'DATA - Round Scores'!$A:$A, 'DATA - Fixture'!$C207,
'DATA - Round Scores'!$B:$B, 'DATA - Fixture'!$D207,
'DATA - Round Scores'!$C:$C, 'DATA - Fixture'!$F207,
'DATA - Round Scores'!$F:$F, "&lt;&gt;BEN")</f>
        <v>0</v>
      </c>
      <c r="U207" t="str">
        <f>TEXT(SUMIFS($Q$1:Q207,$C$1:C207,C207,$D$1:D207,"&lt;="&amp;D207,$F$1:F207,F207),"00")&amp;"-"&amp;TEXT(SUMIFS($S$1:S207,$C$1:C207,C207,$D$1:D207,"&lt;="&amp;D207,$F$1:F207,F207),"00")</f>
        <v>03-01</v>
      </c>
      <c r="V207">
        <f t="shared" si="19"/>
        <v>1</v>
      </c>
    </row>
    <row r="208" spans="3:22" x14ac:dyDescent="0.2">
      <c r="C208" s="6">
        <v>2017</v>
      </c>
      <c r="D208" s="6">
        <v>5</v>
      </c>
      <c r="E208" s="6">
        <v>1</v>
      </c>
      <c r="F208" t="s">
        <v>34</v>
      </c>
      <c r="G208" t="str">
        <f>INDEX('DATA - Teams'!$C:$C,MATCH('DATA - Fixture'!F208,'DATA - Teams'!$B:$B,0))</f>
        <v>PMAC</v>
      </c>
      <c r="H208" t="s">
        <v>237</v>
      </c>
      <c r="I208" t="str">
        <f>INDEX('DATA - Teams'!$C:$C,MATCH('DATA - Fixture'!H208,'DATA - Teams'!$B:$B,0))</f>
        <v>LESTER</v>
      </c>
      <c r="J208" s="6">
        <v>1</v>
      </c>
      <c r="K208" s="6">
        <v>0</v>
      </c>
      <c r="L208" s="6">
        <v>0</v>
      </c>
      <c r="M208">
        <f>SUMIFS('DATA - Round Scores'!$H:$H,
'DATA - Round Scores'!$A:$A, 'DATA - Fixture'!$C208,
'DATA - Round Scores'!$B:$B, 'DATA - Fixture'!$D208,
'DATA - Round Scores'!$C:$C, 'DATA - Fixture'!$F208,
'DATA - Round Scores'!$F:$F, "&lt;&gt;BEN")</f>
        <v>1617</v>
      </c>
      <c r="N208">
        <f>SUMIFS('DATA - Round Scores'!$H:$H,
'DATA - Round Scores'!$A:$A, 'DATA - Fixture'!$C208,
'DATA - Round Scores'!$B:$B, 'DATA - Fixture'!$D208,
'DATA - Round Scores'!$C:$C, 'DATA - Fixture'!$H208,
'DATA - Round Scores'!$F:$F, "&lt;&gt;BEN")</f>
        <v>1513</v>
      </c>
      <c r="O208">
        <f t="shared" si="15"/>
        <v>104</v>
      </c>
      <c r="P208">
        <f>IF(N208&gt;0,COUNTIF($F$1:F208,F208),0)</f>
        <v>5</v>
      </c>
      <c r="Q208">
        <f t="shared" si="16"/>
        <v>1</v>
      </c>
      <c r="R208">
        <f t="shared" si="17"/>
        <v>0</v>
      </c>
      <c r="S208">
        <f t="shared" si="18"/>
        <v>0</v>
      </c>
      <c r="T208">
        <f>COUNTIFS('DATA - Round Scores'!$H:$H,0,
'DATA - Round Scores'!$A:$A, 'DATA - Fixture'!$C208,
'DATA - Round Scores'!$B:$B, 'DATA - Fixture'!$D208,
'DATA - Round Scores'!$C:$C, 'DATA - Fixture'!$F208,
'DATA - Round Scores'!$F:$F, "&lt;&gt;BEN")</f>
        <v>0</v>
      </c>
      <c r="U208" t="str">
        <f>TEXT(SUMIFS($Q$1:Q208,$C$1:C208,C208,$D$1:D208,"&lt;="&amp;D208,$F$1:F208,F208),"00")&amp;"-"&amp;TEXT(SUMIFS($S$1:S208,$C$1:C208,C208,$D$1:D208,"&lt;="&amp;D208,$F$1:F208,F208),"00")</f>
        <v>03-02</v>
      </c>
      <c r="V208">
        <f t="shared" si="19"/>
        <v>1</v>
      </c>
    </row>
    <row r="209" spans="3:22" x14ac:dyDescent="0.2">
      <c r="C209" s="6">
        <v>2017</v>
      </c>
      <c r="D209" s="6">
        <v>5</v>
      </c>
      <c r="E209" s="6">
        <v>1</v>
      </c>
      <c r="F209" t="s">
        <v>237</v>
      </c>
      <c r="G209" t="str">
        <f>INDEX('DATA - Teams'!$C:$C,MATCH('DATA - Fixture'!F209,'DATA - Teams'!$B:$B,0))</f>
        <v>LESTER</v>
      </c>
      <c r="H209" t="s">
        <v>34</v>
      </c>
      <c r="I209" t="str">
        <f>INDEX('DATA - Teams'!$C:$C,MATCH('DATA - Fixture'!H209,'DATA - Teams'!$B:$B,0))</f>
        <v>PMAC</v>
      </c>
      <c r="J209" s="6">
        <v>0</v>
      </c>
      <c r="K209" s="6">
        <v>0</v>
      </c>
      <c r="L209" s="6">
        <v>0</v>
      </c>
      <c r="M209">
        <f>SUMIFS('DATA - Round Scores'!$H:$H,
'DATA - Round Scores'!$A:$A, 'DATA - Fixture'!$C209,
'DATA - Round Scores'!$B:$B, 'DATA - Fixture'!$D209,
'DATA - Round Scores'!$C:$C, 'DATA - Fixture'!$F209,
'DATA - Round Scores'!$F:$F, "&lt;&gt;BEN")</f>
        <v>1513</v>
      </c>
      <c r="N209">
        <f>SUMIFS('DATA - Round Scores'!$H:$H,
'DATA - Round Scores'!$A:$A, 'DATA - Fixture'!$C209,
'DATA - Round Scores'!$B:$B, 'DATA - Fixture'!$D209,
'DATA - Round Scores'!$C:$C, 'DATA - Fixture'!$H209,
'DATA - Round Scores'!$F:$F, "&lt;&gt;BEN")</f>
        <v>1617</v>
      </c>
      <c r="O209">
        <f t="shared" si="15"/>
        <v>-104</v>
      </c>
      <c r="P209">
        <f>IF(N209&gt;0,COUNTIF($F$1:F209,F209),0)</f>
        <v>5</v>
      </c>
      <c r="Q209">
        <f t="shared" si="16"/>
        <v>0</v>
      </c>
      <c r="R209">
        <f t="shared" si="17"/>
        <v>0</v>
      </c>
      <c r="S209">
        <f t="shared" si="18"/>
        <v>1</v>
      </c>
      <c r="T209">
        <f>COUNTIFS('DATA - Round Scores'!$H:$H,0,
'DATA - Round Scores'!$A:$A, 'DATA - Fixture'!$C209,
'DATA - Round Scores'!$B:$B, 'DATA - Fixture'!$D209,
'DATA - Round Scores'!$C:$C, 'DATA - Fixture'!$F209,
'DATA - Round Scores'!$F:$F, "&lt;&gt;BEN")</f>
        <v>0</v>
      </c>
      <c r="U209" t="str">
        <f>TEXT(SUMIFS($Q$1:Q209,$C$1:C209,C209,$D$1:D209,"&lt;="&amp;D209,$F$1:F209,F209),"00")&amp;"-"&amp;TEXT(SUMIFS($S$1:S209,$C$1:C209,C209,$D$1:D209,"&lt;="&amp;D209,$F$1:F209,F209),"00")</f>
        <v>02-03</v>
      </c>
      <c r="V209">
        <f t="shared" si="19"/>
        <v>1</v>
      </c>
    </row>
    <row r="210" spans="3:22" x14ac:dyDescent="0.2">
      <c r="C210" s="6">
        <v>2017</v>
      </c>
      <c r="D210" s="6">
        <v>5</v>
      </c>
      <c r="E210" s="6">
        <v>2</v>
      </c>
      <c r="F210" t="s">
        <v>196</v>
      </c>
      <c r="G210" t="str">
        <f>INDEX('DATA - Teams'!$C:$C,MATCH('DATA - Fixture'!F210,'DATA - Teams'!$B:$B,0))</f>
        <v>GARTER</v>
      </c>
      <c r="H210" t="s">
        <v>153</v>
      </c>
      <c r="I210" t="str">
        <f>INDEX('DATA - Teams'!$C:$C,MATCH('DATA - Fixture'!H210,'DATA - Teams'!$B:$B,0))</f>
        <v>KAPPAZ</v>
      </c>
      <c r="J210" s="6">
        <v>1</v>
      </c>
      <c r="K210" s="6">
        <v>0</v>
      </c>
      <c r="L210" s="6">
        <v>0</v>
      </c>
      <c r="M210">
        <f>SUMIFS('DATA - Round Scores'!$H:$H,
'DATA - Round Scores'!$A:$A, 'DATA - Fixture'!$C210,
'DATA - Round Scores'!$B:$B, 'DATA - Fixture'!$D210,
'DATA - Round Scores'!$C:$C, 'DATA - Fixture'!$F210,
'DATA - Round Scores'!$F:$F, "&lt;&gt;BEN")</f>
        <v>1681</v>
      </c>
      <c r="N210">
        <f>SUMIFS('DATA - Round Scores'!$H:$H,
'DATA - Round Scores'!$A:$A, 'DATA - Fixture'!$C210,
'DATA - Round Scores'!$B:$B, 'DATA - Fixture'!$D210,
'DATA - Round Scores'!$C:$C, 'DATA - Fixture'!$H210,
'DATA - Round Scores'!$F:$F, "&lt;&gt;BEN")</f>
        <v>1613</v>
      </c>
      <c r="O210">
        <f t="shared" si="15"/>
        <v>68</v>
      </c>
      <c r="P210">
        <f>IF(N210&gt;0,COUNTIF($F$1:F210,F210),0)</f>
        <v>5</v>
      </c>
      <c r="Q210">
        <f t="shared" si="16"/>
        <v>1</v>
      </c>
      <c r="R210">
        <f t="shared" si="17"/>
        <v>0</v>
      </c>
      <c r="S210">
        <f t="shared" si="18"/>
        <v>0</v>
      </c>
      <c r="T210">
        <f>COUNTIFS('DATA - Round Scores'!$H:$H,0,
'DATA - Round Scores'!$A:$A, 'DATA - Fixture'!$C210,
'DATA - Round Scores'!$B:$B, 'DATA - Fixture'!$D210,
'DATA - Round Scores'!$C:$C, 'DATA - Fixture'!$F210,
'DATA - Round Scores'!$F:$F, "&lt;&gt;BEN")</f>
        <v>0</v>
      </c>
      <c r="U210" t="str">
        <f>TEXT(SUMIFS($Q$1:Q210,$C$1:C210,C210,$D$1:D210,"&lt;="&amp;D210,$F$1:F210,F210),"00")&amp;"-"&amp;TEXT(SUMIFS($S$1:S210,$C$1:C210,C210,$D$1:D210,"&lt;="&amp;D210,$F$1:F210,F210),"00")</f>
        <v>04-01</v>
      </c>
      <c r="V210">
        <f t="shared" si="19"/>
        <v>0</v>
      </c>
    </row>
    <row r="211" spans="3:22" x14ac:dyDescent="0.2">
      <c r="C211" s="6">
        <v>2017</v>
      </c>
      <c r="D211" s="6">
        <v>5</v>
      </c>
      <c r="E211" s="6">
        <v>2</v>
      </c>
      <c r="F211" t="s">
        <v>153</v>
      </c>
      <c r="G211" t="str">
        <f>INDEX('DATA - Teams'!$C:$C,MATCH('DATA - Fixture'!F211,'DATA - Teams'!$B:$B,0))</f>
        <v>KAPPAZ</v>
      </c>
      <c r="H211" t="s">
        <v>196</v>
      </c>
      <c r="I211" t="str">
        <f>INDEX('DATA - Teams'!$C:$C,MATCH('DATA - Fixture'!H211,'DATA - Teams'!$B:$B,0))</f>
        <v>GARTER</v>
      </c>
      <c r="J211" s="6">
        <v>0</v>
      </c>
      <c r="K211" s="6">
        <v>0</v>
      </c>
      <c r="L211" s="6">
        <v>0</v>
      </c>
      <c r="M211">
        <f>SUMIFS('DATA - Round Scores'!$H:$H,
'DATA - Round Scores'!$A:$A, 'DATA - Fixture'!$C211,
'DATA - Round Scores'!$B:$B, 'DATA - Fixture'!$D211,
'DATA - Round Scores'!$C:$C, 'DATA - Fixture'!$F211,
'DATA - Round Scores'!$F:$F, "&lt;&gt;BEN")</f>
        <v>1613</v>
      </c>
      <c r="N211">
        <f>SUMIFS('DATA - Round Scores'!$H:$H,
'DATA - Round Scores'!$A:$A, 'DATA - Fixture'!$C211,
'DATA - Round Scores'!$B:$B, 'DATA - Fixture'!$D211,
'DATA - Round Scores'!$C:$C, 'DATA - Fixture'!$H211,
'DATA - Round Scores'!$F:$F, "&lt;&gt;BEN")</f>
        <v>1681</v>
      </c>
      <c r="O211">
        <f t="shared" si="15"/>
        <v>-68</v>
      </c>
      <c r="P211">
        <f>IF(N211&gt;0,COUNTIF($F$1:F211,F211),0)</f>
        <v>5</v>
      </c>
      <c r="Q211">
        <f t="shared" si="16"/>
        <v>0</v>
      </c>
      <c r="R211">
        <f t="shared" si="17"/>
        <v>0</v>
      </c>
      <c r="S211">
        <f t="shared" si="18"/>
        <v>1</v>
      </c>
      <c r="T211">
        <f>COUNTIFS('DATA - Round Scores'!$H:$H,0,
'DATA - Round Scores'!$A:$A, 'DATA - Fixture'!$C211,
'DATA - Round Scores'!$B:$B, 'DATA - Fixture'!$D211,
'DATA - Round Scores'!$C:$C, 'DATA - Fixture'!$F211,
'DATA - Round Scores'!$F:$F, "&lt;&gt;BEN")</f>
        <v>0</v>
      </c>
      <c r="U211" t="str">
        <f>TEXT(SUMIFS($Q$1:Q211,$C$1:C211,C211,$D$1:D211,"&lt;="&amp;D211,$F$1:F211,F211),"00")&amp;"-"&amp;TEXT(SUMIFS($S$1:S211,$C$1:C211,C211,$D$1:D211,"&lt;="&amp;D211,$F$1:F211,F211),"00")</f>
        <v>04-01</v>
      </c>
      <c r="V211">
        <f t="shared" si="19"/>
        <v>1</v>
      </c>
    </row>
    <row r="212" spans="3:22" x14ac:dyDescent="0.2">
      <c r="C212" s="6">
        <v>2017</v>
      </c>
      <c r="D212" s="6">
        <v>5</v>
      </c>
      <c r="E212" s="6">
        <v>3</v>
      </c>
      <c r="F212" t="s">
        <v>324</v>
      </c>
      <c r="G212" t="str">
        <f>INDEX('DATA - Teams'!$C:$C,MATCH('DATA - Fixture'!F212,'DATA - Teams'!$B:$B,0))</f>
        <v>CHIEF</v>
      </c>
      <c r="H212" t="s">
        <v>270</v>
      </c>
      <c r="I212" t="str">
        <f>INDEX('DATA - Teams'!$C:$C,MATCH('DATA - Fixture'!H212,'DATA - Teams'!$B:$B,0))</f>
        <v>RICHO</v>
      </c>
      <c r="J212" s="6">
        <v>1</v>
      </c>
      <c r="K212" s="6">
        <v>0</v>
      </c>
      <c r="L212" s="6">
        <v>0</v>
      </c>
      <c r="M212">
        <f>SUMIFS('DATA - Round Scores'!$H:$H,
'DATA - Round Scores'!$A:$A, 'DATA - Fixture'!$C212,
'DATA - Round Scores'!$B:$B, 'DATA - Fixture'!$D212,
'DATA - Round Scores'!$C:$C, 'DATA - Fixture'!$F212,
'DATA - Round Scores'!$F:$F, "&lt;&gt;BEN")</f>
        <v>1550</v>
      </c>
      <c r="N212">
        <f>SUMIFS('DATA - Round Scores'!$H:$H,
'DATA - Round Scores'!$A:$A, 'DATA - Fixture'!$C212,
'DATA - Round Scores'!$B:$B, 'DATA - Fixture'!$D212,
'DATA - Round Scores'!$C:$C, 'DATA - Fixture'!$H212,
'DATA - Round Scores'!$F:$F, "&lt;&gt;BEN")</f>
        <v>1503</v>
      </c>
      <c r="O212">
        <f t="shared" si="15"/>
        <v>47</v>
      </c>
      <c r="P212">
        <f>IF(N212&gt;0,COUNTIF($F$1:F212,F212),0)</f>
        <v>5</v>
      </c>
      <c r="Q212">
        <f t="shared" si="16"/>
        <v>1</v>
      </c>
      <c r="R212">
        <f t="shared" si="17"/>
        <v>0</v>
      </c>
      <c r="S212">
        <f t="shared" si="18"/>
        <v>0</v>
      </c>
      <c r="T212">
        <f>COUNTIFS('DATA - Round Scores'!$H:$H,0,
'DATA - Round Scores'!$A:$A, 'DATA - Fixture'!$C212,
'DATA - Round Scores'!$B:$B, 'DATA - Fixture'!$D212,
'DATA - Round Scores'!$C:$C, 'DATA - Fixture'!$F212,
'DATA - Round Scores'!$F:$F, "&lt;&gt;BEN")</f>
        <v>1</v>
      </c>
      <c r="U212" t="str">
        <f>TEXT(SUMIFS($Q$1:Q212,$C$1:C212,C212,$D$1:D212,"&lt;="&amp;D212,$F$1:F212,F212),"00")&amp;"-"&amp;TEXT(SUMIFS($S$1:S212,$C$1:C212,C212,$D$1:D212,"&lt;="&amp;D212,$F$1:F212,F212),"00")</f>
        <v>01-04</v>
      </c>
      <c r="V212">
        <f t="shared" si="19"/>
        <v>0</v>
      </c>
    </row>
    <row r="213" spans="3:22" x14ac:dyDescent="0.2">
      <c r="C213" s="6">
        <v>2017</v>
      </c>
      <c r="D213" s="6">
        <v>5</v>
      </c>
      <c r="E213" s="6">
        <v>3</v>
      </c>
      <c r="F213" t="s">
        <v>270</v>
      </c>
      <c r="G213" t="str">
        <f>INDEX('DATA - Teams'!$C:$C,MATCH('DATA - Fixture'!F213,'DATA - Teams'!$B:$B,0))</f>
        <v>RICHO</v>
      </c>
      <c r="H213" t="s">
        <v>324</v>
      </c>
      <c r="I213" t="str">
        <f>INDEX('DATA - Teams'!$C:$C,MATCH('DATA - Fixture'!H213,'DATA - Teams'!$B:$B,0))</f>
        <v>CHIEF</v>
      </c>
      <c r="J213" s="6">
        <v>0</v>
      </c>
      <c r="K213" s="6">
        <v>0</v>
      </c>
      <c r="L213" s="6">
        <v>0</v>
      </c>
      <c r="M213">
        <f>SUMIFS('DATA - Round Scores'!$H:$H,
'DATA - Round Scores'!$A:$A, 'DATA - Fixture'!$C213,
'DATA - Round Scores'!$B:$B, 'DATA - Fixture'!$D213,
'DATA - Round Scores'!$C:$C, 'DATA - Fixture'!$F213,
'DATA - Round Scores'!$F:$F, "&lt;&gt;BEN")</f>
        <v>1503</v>
      </c>
      <c r="N213">
        <f>SUMIFS('DATA - Round Scores'!$H:$H,
'DATA - Round Scores'!$A:$A, 'DATA - Fixture'!$C213,
'DATA - Round Scores'!$B:$B, 'DATA - Fixture'!$D213,
'DATA - Round Scores'!$C:$C, 'DATA - Fixture'!$H213,
'DATA - Round Scores'!$F:$F, "&lt;&gt;BEN")</f>
        <v>1550</v>
      </c>
      <c r="O213">
        <f t="shared" si="15"/>
        <v>-47</v>
      </c>
      <c r="P213">
        <f>IF(N213&gt;0,COUNTIF($F$1:F213,F213),0)</f>
        <v>5</v>
      </c>
      <c r="Q213">
        <f t="shared" si="16"/>
        <v>0</v>
      </c>
      <c r="R213">
        <f t="shared" si="17"/>
        <v>0</v>
      </c>
      <c r="S213">
        <f t="shared" si="18"/>
        <v>1</v>
      </c>
      <c r="T213">
        <f>COUNTIFS('DATA - Round Scores'!$H:$H,0,
'DATA - Round Scores'!$A:$A, 'DATA - Fixture'!$C213,
'DATA - Round Scores'!$B:$B, 'DATA - Fixture'!$D213,
'DATA - Round Scores'!$C:$C, 'DATA - Fixture'!$F213,
'DATA - Round Scores'!$F:$F, "&lt;&gt;BEN")</f>
        <v>0</v>
      </c>
      <c r="U213" t="str">
        <f>TEXT(SUMIFS($Q$1:Q213,$C$1:C213,C213,$D$1:D213,"&lt;="&amp;D213,$F$1:F213,F213),"00")&amp;"-"&amp;TEXT(SUMIFS($S$1:S213,$C$1:C213,C213,$D$1:D213,"&lt;="&amp;D213,$F$1:F213,F213),"00")</f>
        <v>01-04</v>
      </c>
      <c r="V213">
        <f t="shared" si="19"/>
        <v>0</v>
      </c>
    </row>
    <row r="214" spans="3:22" x14ac:dyDescent="0.2">
      <c r="C214" s="6">
        <v>2017</v>
      </c>
      <c r="D214" s="6">
        <v>5</v>
      </c>
      <c r="E214" s="6">
        <v>4</v>
      </c>
      <c r="F214" t="s">
        <v>110</v>
      </c>
      <c r="G214" t="str">
        <f>INDEX('DATA - Teams'!$C:$C,MATCH('DATA - Fixture'!F214,'DATA - Teams'!$B:$B,0))</f>
        <v>JMERC</v>
      </c>
      <c r="H214" t="s">
        <v>295</v>
      </c>
      <c r="I214" t="str">
        <f>INDEX('DATA - Teams'!$C:$C,MATCH('DATA - Fixture'!H214,'DATA - Teams'!$B:$B,0))</f>
        <v>MELONS</v>
      </c>
      <c r="J214" s="6">
        <v>1</v>
      </c>
      <c r="K214" s="6">
        <v>0</v>
      </c>
      <c r="L214" s="6">
        <v>0</v>
      </c>
      <c r="M214">
        <f>SUMIFS('DATA - Round Scores'!$H:$H,
'DATA - Round Scores'!$A:$A, 'DATA - Fixture'!$C214,
'DATA - Round Scores'!$B:$B, 'DATA - Fixture'!$D214,
'DATA - Round Scores'!$C:$C, 'DATA - Fixture'!$F214,
'DATA - Round Scores'!$F:$F, "&lt;&gt;BEN")</f>
        <v>1806</v>
      </c>
      <c r="N214">
        <f>SUMIFS('DATA - Round Scores'!$H:$H,
'DATA - Round Scores'!$A:$A, 'DATA - Fixture'!$C214,
'DATA - Round Scores'!$B:$B, 'DATA - Fixture'!$D214,
'DATA - Round Scores'!$C:$C, 'DATA - Fixture'!$H214,
'DATA - Round Scores'!$F:$F, "&lt;&gt;BEN")</f>
        <v>1695</v>
      </c>
      <c r="O214">
        <f t="shared" si="15"/>
        <v>111</v>
      </c>
      <c r="P214">
        <f>IF(N214&gt;0,COUNTIF($F$1:F214,F214),0)</f>
        <v>5</v>
      </c>
      <c r="Q214">
        <f t="shared" si="16"/>
        <v>1</v>
      </c>
      <c r="R214">
        <f t="shared" si="17"/>
        <v>0</v>
      </c>
      <c r="S214">
        <f t="shared" si="18"/>
        <v>0</v>
      </c>
      <c r="T214">
        <f>COUNTIFS('DATA - Round Scores'!$H:$H,0,
'DATA - Round Scores'!$A:$A, 'DATA - Fixture'!$C214,
'DATA - Round Scores'!$B:$B, 'DATA - Fixture'!$D214,
'DATA - Round Scores'!$C:$C, 'DATA - Fixture'!$F214,
'DATA - Round Scores'!$F:$F, "&lt;&gt;BEN")</f>
        <v>0</v>
      </c>
      <c r="U214" t="str">
        <f>TEXT(SUMIFS($Q$1:Q214,$C$1:C214,C214,$D$1:D214,"&lt;="&amp;D214,$F$1:F214,F214),"00")&amp;"-"&amp;TEXT(SUMIFS($S$1:S214,$C$1:C214,C214,$D$1:D214,"&lt;="&amp;D214,$F$1:F214,F214),"00")</f>
        <v>04-01</v>
      </c>
      <c r="V214">
        <f t="shared" si="19"/>
        <v>1</v>
      </c>
    </row>
    <row r="215" spans="3:22" x14ac:dyDescent="0.2">
      <c r="C215" s="6">
        <v>2017</v>
      </c>
      <c r="D215" s="6">
        <v>5</v>
      </c>
      <c r="E215" s="6">
        <v>4</v>
      </c>
      <c r="F215" t="s">
        <v>295</v>
      </c>
      <c r="G215" t="str">
        <f>INDEX('DATA - Teams'!$C:$C,MATCH('DATA - Fixture'!F215,'DATA - Teams'!$B:$B,0))</f>
        <v>MELONS</v>
      </c>
      <c r="H215" t="s">
        <v>110</v>
      </c>
      <c r="I215" t="str">
        <f>INDEX('DATA - Teams'!$C:$C,MATCH('DATA - Fixture'!H215,'DATA - Teams'!$B:$B,0))</f>
        <v>JMERC</v>
      </c>
      <c r="J215" s="6">
        <v>0</v>
      </c>
      <c r="K215" s="6">
        <v>0</v>
      </c>
      <c r="L215" s="6">
        <v>0</v>
      </c>
      <c r="M215">
        <f>SUMIFS('DATA - Round Scores'!$H:$H,
'DATA - Round Scores'!$A:$A, 'DATA - Fixture'!$C215,
'DATA - Round Scores'!$B:$B, 'DATA - Fixture'!$D215,
'DATA - Round Scores'!$C:$C, 'DATA - Fixture'!$F215,
'DATA - Round Scores'!$F:$F, "&lt;&gt;BEN")</f>
        <v>1695</v>
      </c>
      <c r="N215">
        <f>SUMIFS('DATA - Round Scores'!$H:$H,
'DATA - Round Scores'!$A:$A, 'DATA - Fixture'!$C215,
'DATA - Round Scores'!$B:$B, 'DATA - Fixture'!$D215,
'DATA - Round Scores'!$C:$C, 'DATA - Fixture'!$H215,
'DATA - Round Scores'!$F:$F, "&lt;&gt;BEN")</f>
        <v>1806</v>
      </c>
      <c r="O215">
        <f t="shared" si="15"/>
        <v>-111</v>
      </c>
      <c r="P215">
        <f>IF(N215&gt;0,COUNTIF($F$1:F215,F215),0)</f>
        <v>5</v>
      </c>
      <c r="Q215">
        <f t="shared" si="16"/>
        <v>0</v>
      </c>
      <c r="R215">
        <f t="shared" si="17"/>
        <v>0</v>
      </c>
      <c r="S215">
        <f t="shared" si="18"/>
        <v>1</v>
      </c>
      <c r="T215">
        <f>COUNTIFS('DATA - Round Scores'!$H:$H,0,
'DATA - Round Scores'!$A:$A, 'DATA - Fixture'!$C215,
'DATA - Round Scores'!$B:$B, 'DATA - Fixture'!$D215,
'DATA - Round Scores'!$C:$C, 'DATA - Fixture'!$F215,
'DATA - Round Scores'!$F:$F, "&lt;&gt;BEN")</f>
        <v>0</v>
      </c>
      <c r="U215" t="str">
        <f>TEXT(SUMIFS($Q$1:Q215,$C$1:C215,C215,$D$1:D215,"&lt;="&amp;D215,$F$1:F215,F215),"00")&amp;"-"&amp;TEXT(SUMIFS($S$1:S215,$C$1:C215,C215,$D$1:D215,"&lt;="&amp;D215,$F$1:F215,F215),"00")</f>
        <v>01-04</v>
      </c>
      <c r="V215">
        <f t="shared" si="19"/>
        <v>0</v>
      </c>
    </row>
    <row r="216" spans="3:22" x14ac:dyDescent="0.2">
      <c r="C216" s="6">
        <v>2017</v>
      </c>
      <c r="D216" s="6">
        <v>6</v>
      </c>
      <c r="E216" s="6">
        <v>1</v>
      </c>
      <c r="F216" t="s">
        <v>34</v>
      </c>
      <c r="G216" t="str">
        <f>INDEX('DATA - Teams'!$C:$C,MATCH('DATA - Fixture'!F216,'DATA - Teams'!$B:$B,0))</f>
        <v>PMAC</v>
      </c>
      <c r="H216" t="s">
        <v>196</v>
      </c>
      <c r="I216" t="str">
        <f>INDEX('DATA - Teams'!$C:$C,MATCH('DATA - Fixture'!H216,'DATA - Teams'!$B:$B,0))</f>
        <v>GARTER</v>
      </c>
      <c r="J216" s="6">
        <v>1</v>
      </c>
      <c r="K216" s="6">
        <v>0</v>
      </c>
      <c r="L216" s="6">
        <v>0</v>
      </c>
      <c r="M216">
        <f>SUMIFS('DATA - Round Scores'!$H:$H,
'DATA - Round Scores'!$A:$A, 'DATA - Fixture'!$C216,
'DATA - Round Scores'!$B:$B, 'DATA - Fixture'!$D216,
'DATA - Round Scores'!$C:$C, 'DATA - Fixture'!$F216,
'DATA - Round Scores'!$F:$F, "&lt;&gt;BEN")</f>
        <v>1691</v>
      </c>
      <c r="N216">
        <f>SUMIFS('DATA - Round Scores'!$H:$H,
'DATA - Round Scores'!$A:$A, 'DATA - Fixture'!$C216,
'DATA - Round Scores'!$B:$B, 'DATA - Fixture'!$D216,
'DATA - Round Scores'!$C:$C, 'DATA - Fixture'!$H216,
'DATA - Round Scores'!$F:$F, "&lt;&gt;BEN")</f>
        <v>1592</v>
      </c>
      <c r="O216">
        <f t="shared" si="15"/>
        <v>99</v>
      </c>
      <c r="P216">
        <f>IF(N216&gt;0,COUNTIF($F$1:F216,F216),0)</f>
        <v>6</v>
      </c>
      <c r="Q216">
        <f t="shared" si="16"/>
        <v>1</v>
      </c>
      <c r="R216">
        <f t="shared" si="17"/>
        <v>0</v>
      </c>
      <c r="S216">
        <f t="shared" si="18"/>
        <v>0</v>
      </c>
      <c r="T216">
        <f>COUNTIFS('DATA - Round Scores'!$H:$H,0,
'DATA - Round Scores'!$A:$A, 'DATA - Fixture'!$C216,
'DATA - Round Scores'!$B:$B, 'DATA - Fixture'!$D216,
'DATA - Round Scores'!$C:$C, 'DATA - Fixture'!$F216,
'DATA - Round Scores'!$F:$F, "&lt;&gt;BEN")</f>
        <v>0</v>
      </c>
      <c r="U216" t="str">
        <f>TEXT(SUMIFS($Q$1:Q216,$C$1:C216,C216,$D$1:D216,"&lt;="&amp;D216,$F$1:F216,F216),"00")&amp;"-"&amp;TEXT(SUMIFS($S$1:S216,$C$1:C216,C216,$D$1:D216,"&lt;="&amp;D216,$F$1:F216,F216),"00")</f>
        <v>04-02</v>
      </c>
      <c r="V216">
        <f t="shared" si="19"/>
        <v>1</v>
      </c>
    </row>
    <row r="217" spans="3:22" x14ac:dyDescent="0.2">
      <c r="C217" s="6">
        <v>2017</v>
      </c>
      <c r="D217" s="6">
        <v>6</v>
      </c>
      <c r="E217" s="6">
        <v>1</v>
      </c>
      <c r="F217" t="s">
        <v>196</v>
      </c>
      <c r="G217" t="str">
        <f>INDEX('DATA - Teams'!$C:$C,MATCH('DATA - Fixture'!F217,'DATA - Teams'!$B:$B,0))</f>
        <v>GARTER</v>
      </c>
      <c r="H217" t="s">
        <v>34</v>
      </c>
      <c r="I217" t="str">
        <f>INDEX('DATA - Teams'!$C:$C,MATCH('DATA - Fixture'!H217,'DATA - Teams'!$B:$B,0))</f>
        <v>PMAC</v>
      </c>
      <c r="J217" s="6">
        <v>0</v>
      </c>
      <c r="K217" s="6">
        <v>0</v>
      </c>
      <c r="L217" s="6">
        <v>0</v>
      </c>
      <c r="M217">
        <f>SUMIFS('DATA - Round Scores'!$H:$H,
'DATA - Round Scores'!$A:$A, 'DATA - Fixture'!$C217,
'DATA - Round Scores'!$B:$B, 'DATA - Fixture'!$D217,
'DATA - Round Scores'!$C:$C, 'DATA - Fixture'!$F217,
'DATA - Round Scores'!$F:$F, "&lt;&gt;BEN")</f>
        <v>1592</v>
      </c>
      <c r="N217">
        <f>SUMIFS('DATA - Round Scores'!$H:$H,
'DATA - Round Scores'!$A:$A, 'DATA - Fixture'!$C217,
'DATA - Round Scores'!$B:$B, 'DATA - Fixture'!$D217,
'DATA - Round Scores'!$C:$C, 'DATA - Fixture'!$H217,
'DATA - Round Scores'!$F:$F, "&lt;&gt;BEN")</f>
        <v>1691</v>
      </c>
      <c r="O217">
        <f t="shared" si="15"/>
        <v>-99</v>
      </c>
      <c r="P217">
        <f>IF(N217&gt;0,COUNTIF($F$1:F217,F217),0)</f>
        <v>6</v>
      </c>
      <c r="Q217">
        <f t="shared" si="16"/>
        <v>0</v>
      </c>
      <c r="R217">
        <f t="shared" si="17"/>
        <v>0</v>
      </c>
      <c r="S217">
        <f t="shared" si="18"/>
        <v>1</v>
      </c>
      <c r="T217">
        <f>COUNTIFS('DATA - Round Scores'!$H:$H,0,
'DATA - Round Scores'!$A:$A, 'DATA - Fixture'!$C217,
'DATA - Round Scores'!$B:$B, 'DATA - Fixture'!$D217,
'DATA - Round Scores'!$C:$C, 'DATA - Fixture'!$F217,
'DATA - Round Scores'!$F:$F, "&lt;&gt;BEN")</f>
        <v>0</v>
      </c>
      <c r="U217" t="str">
        <f>TEXT(SUMIFS($Q$1:Q217,$C$1:C217,C217,$D$1:D217,"&lt;="&amp;D217,$F$1:F217,F217),"00")&amp;"-"&amp;TEXT(SUMIFS($S$1:S217,$C$1:C217,C217,$D$1:D217,"&lt;="&amp;D217,$F$1:F217,F217),"00")</f>
        <v>04-02</v>
      </c>
      <c r="V217">
        <f t="shared" si="19"/>
        <v>0</v>
      </c>
    </row>
    <row r="218" spans="3:22" x14ac:dyDescent="0.2">
      <c r="C218" s="6">
        <v>2017</v>
      </c>
      <c r="D218" s="6">
        <v>6</v>
      </c>
      <c r="E218" s="6">
        <v>2</v>
      </c>
      <c r="F218" t="s">
        <v>324</v>
      </c>
      <c r="G218" t="str">
        <f>INDEX('DATA - Teams'!$C:$C,MATCH('DATA - Fixture'!F218,'DATA - Teams'!$B:$B,0))</f>
        <v>CHIEF</v>
      </c>
      <c r="H218" t="s">
        <v>237</v>
      </c>
      <c r="I218" t="str">
        <f>INDEX('DATA - Teams'!$C:$C,MATCH('DATA - Fixture'!H218,'DATA - Teams'!$B:$B,0))</f>
        <v>LESTER</v>
      </c>
      <c r="J218" s="6">
        <v>1</v>
      </c>
      <c r="K218" s="6">
        <v>0</v>
      </c>
      <c r="L218" s="6">
        <v>0</v>
      </c>
      <c r="M218">
        <f>SUMIFS('DATA - Round Scores'!$H:$H,
'DATA - Round Scores'!$A:$A, 'DATA - Fixture'!$C218,
'DATA - Round Scores'!$B:$B, 'DATA - Fixture'!$D218,
'DATA - Round Scores'!$C:$C, 'DATA - Fixture'!$F218,
'DATA - Round Scores'!$F:$F, "&lt;&gt;BEN")</f>
        <v>1270</v>
      </c>
      <c r="N218">
        <f>SUMIFS('DATA - Round Scores'!$H:$H,
'DATA - Round Scores'!$A:$A, 'DATA - Fixture'!$C218,
'DATA - Round Scores'!$B:$B, 'DATA - Fixture'!$D218,
'DATA - Round Scores'!$C:$C, 'DATA - Fixture'!$H218,
'DATA - Round Scores'!$F:$F, "&lt;&gt;BEN")</f>
        <v>1580</v>
      </c>
      <c r="O218">
        <f t="shared" si="15"/>
        <v>-310</v>
      </c>
      <c r="P218">
        <f>IF(N218&gt;0,COUNTIF($F$1:F218,F218),0)</f>
        <v>6</v>
      </c>
      <c r="Q218">
        <f t="shared" si="16"/>
        <v>0</v>
      </c>
      <c r="R218">
        <f t="shared" si="17"/>
        <v>0</v>
      </c>
      <c r="S218">
        <f t="shared" si="18"/>
        <v>1</v>
      </c>
      <c r="T218">
        <f>COUNTIFS('DATA - Round Scores'!$H:$H,0,
'DATA - Round Scores'!$A:$A, 'DATA - Fixture'!$C218,
'DATA - Round Scores'!$B:$B, 'DATA - Fixture'!$D218,
'DATA - Round Scores'!$C:$C, 'DATA - Fixture'!$F218,
'DATA - Round Scores'!$F:$F, "&lt;&gt;BEN")</f>
        <v>1</v>
      </c>
      <c r="U218" t="str">
        <f>TEXT(SUMIFS($Q$1:Q218,$C$1:C218,C218,$D$1:D218,"&lt;="&amp;D218,$F$1:F218,F218),"00")&amp;"-"&amp;TEXT(SUMIFS($S$1:S218,$C$1:C218,C218,$D$1:D218,"&lt;="&amp;D218,$F$1:F218,F218),"00")</f>
        <v>01-05</v>
      </c>
      <c r="V218">
        <f t="shared" si="19"/>
        <v>0</v>
      </c>
    </row>
    <row r="219" spans="3:22" x14ac:dyDescent="0.2">
      <c r="C219" s="6">
        <v>2017</v>
      </c>
      <c r="D219" s="6">
        <v>6</v>
      </c>
      <c r="E219" s="6">
        <v>2</v>
      </c>
      <c r="F219" t="s">
        <v>237</v>
      </c>
      <c r="G219" t="str">
        <f>INDEX('DATA - Teams'!$C:$C,MATCH('DATA - Fixture'!F219,'DATA - Teams'!$B:$B,0))</f>
        <v>LESTER</v>
      </c>
      <c r="H219" t="s">
        <v>324</v>
      </c>
      <c r="I219" t="str">
        <f>INDEX('DATA - Teams'!$C:$C,MATCH('DATA - Fixture'!H219,'DATA - Teams'!$B:$B,0))</f>
        <v>CHIEF</v>
      </c>
      <c r="J219" s="6">
        <v>0</v>
      </c>
      <c r="K219" s="6">
        <v>0</v>
      </c>
      <c r="L219" s="6">
        <v>0</v>
      </c>
      <c r="M219">
        <f>SUMIFS('DATA - Round Scores'!$H:$H,
'DATA - Round Scores'!$A:$A, 'DATA - Fixture'!$C219,
'DATA - Round Scores'!$B:$B, 'DATA - Fixture'!$D219,
'DATA - Round Scores'!$C:$C, 'DATA - Fixture'!$F219,
'DATA - Round Scores'!$F:$F, "&lt;&gt;BEN")</f>
        <v>1580</v>
      </c>
      <c r="N219">
        <f>SUMIFS('DATA - Round Scores'!$H:$H,
'DATA - Round Scores'!$A:$A, 'DATA - Fixture'!$C219,
'DATA - Round Scores'!$B:$B, 'DATA - Fixture'!$D219,
'DATA - Round Scores'!$C:$C, 'DATA - Fixture'!$H219,
'DATA - Round Scores'!$F:$F, "&lt;&gt;BEN")</f>
        <v>1270</v>
      </c>
      <c r="O219">
        <f t="shared" si="15"/>
        <v>310</v>
      </c>
      <c r="P219">
        <f>IF(N219&gt;0,COUNTIF($F$1:F219,F219),0)</f>
        <v>6</v>
      </c>
      <c r="Q219">
        <f t="shared" si="16"/>
        <v>1</v>
      </c>
      <c r="R219">
        <f t="shared" si="17"/>
        <v>0</v>
      </c>
      <c r="S219">
        <f t="shared" si="18"/>
        <v>0</v>
      </c>
      <c r="T219">
        <f>COUNTIFS('DATA - Round Scores'!$H:$H,0,
'DATA - Round Scores'!$A:$A, 'DATA - Fixture'!$C219,
'DATA - Round Scores'!$B:$B, 'DATA - Fixture'!$D219,
'DATA - Round Scores'!$C:$C, 'DATA - Fixture'!$F219,
'DATA - Round Scores'!$F:$F, "&lt;&gt;BEN")</f>
        <v>0</v>
      </c>
      <c r="U219" t="str">
        <f>TEXT(SUMIFS($Q$1:Q219,$C$1:C219,C219,$D$1:D219,"&lt;="&amp;D219,$F$1:F219,F219),"00")&amp;"-"&amp;TEXT(SUMIFS($S$1:S219,$C$1:C219,C219,$D$1:D219,"&lt;="&amp;D219,$F$1:F219,F219),"00")</f>
        <v>03-03</v>
      </c>
      <c r="V219">
        <f t="shared" si="19"/>
        <v>1</v>
      </c>
    </row>
    <row r="220" spans="3:22" x14ac:dyDescent="0.2">
      <c r="C220" s="6">
        <v>2017</v>
      </c>
      <c r="D220" s="6">
        <v>6</v>
      </c>
      <c r="E220" s="6">
        <v>3</v>
      </c>
      <c r="F220" t="s">
        <v>110</v>
      </c>
      <c r="G220" t="str">
        <f>INDEX('DATA - Teams'!$C:$C,MATCH('DATA - Fixture'!F220,'DATA - Teams'!$B:$B,0))</f>
        <v>JMERC</v>
      </c>
      <c r="H220" t="s">
        <v>153</v>
      </c>
      <c r="I220" t="str">
        <f>INDEX('DATA - Teams'!$C:$C,MATCH('DATA - Fixture'!H220,'DATA - Teams'!$B:$B,0))</f>
        <v>KAPPAZ</v>
      </c>
      <c r="J220" s="6">
        <v>1</v>
      </c>
      <c r="K220" s="6">
        <v>0</v>
      </c>
      <c r="L220" s="6">
        <v>0</v>
      </c>
      <c r="M220">
        <f>SUMIFS('DATA - Round Scores'!$H:$H,
'DATA - Round Scores'!$A:$A, 'DATA - Fixture'!$C220,
'DATA - Round Scores'!$B:$B, 'DATA - Fixture'!$D220,
'DATA - Round Scores'!$C:$C, 'DATA - Fixture'!$F220,
'DATA - Round Scores'!$F:$F, "&lt;&gt;BEN")</f>
        <v>1454</v>
      </c>
      <c r="N220">
        <f>SUMIFS('DATA - Round Scores'!$H:$H,
'DATA - Round Scores'!$A:$A, 'DATA - Fixture'!$C220,
'DATA - Round Scores'!$B:$B, 'DATA - Fixture'!$D220,
'DATA - Round Scores'!$C:$C, 'DATA - Fixture'!$H220,
'DATA - Round Scores'!$F:$F, "&lt;&gt;BEN")</f>
        <v>1548</v>
      </c>
      <c r="O220">
        <f t="shared" si="15"/>
        <v>-94</v>
      </c>
      <c r="P220">
        <f>IF(N220&gt;0,COUNTIF($F$1:F220,F220),0)</f>
        <v>6</v>
      </c>
      <c r="Q220">
        <f t="shared" si="16"/>
        <v>0</v>
      </c>
      <c r="R220">
        <f t="shared" si="17"/>
        <v>0</v>
      </c>
      <c r="S220">
        <f t="shared" si="18"/>
        <v>1</v>
      </c>
      <c r="T220">
        <f>COUNTIFS('DATA - Round Scores'!$H:$H,0,
'DATA - Round Scores'!$A:$A, 'DATA - Fixture'!$C220,
'DATA - Round Scores'!$B:$B, 'DATA - Fixture'!$D220,
'DATA - Round Scores'!$C:$C, 'DATA - Fixture'!$F220,
'DATA - Round Scores'!$F:$F, "&lt;&gt;BEN")</f>
        <v>0</v>
      </c>
      <c r="U220" t="str">
        <f>TEXT(SUMIFS($Q$1:Q220,$C$1:C220,C220,$D$1:D220,"&lt;="&amp;D220,$F$1:F220,F220),"00")&amp;"-"&amp;TEXT(SUMIFS($S$1:S220,$C$1:C220,C220,$D$1:D220,"&lt;="&amp;D220,$F$1:F220,F220),"00")</f>
        <v>04-02</v>
      </c>
      <c r="V220">
        <f t="shared" si="19"/>
        <v>1</v>
      </c>
    </row>
    <row r="221" spans="3:22" x14ac:dyDescent="0.2">
      <c r="C221" s="6">
        <v>2017</v>
      </c>
      <c r="D221" s="6">
        <v>6</v>
      </c>
      <c r="E221" s="6">
        <v>3</v>
      </c>
      <c r="F221" t="s">
        <v>153</v>
      </c>
      <c r="G221" t="str">
        <f>INDEX('DATA - Teams'!$C:$C,MATCH('DATA - Fixture'!F221,'DATA - Teams'!$B:$B,0))</f>
        <v>KAPPAZ</v>
      </c>
      <c r="H221" t="s">
        <v>110</v>
      </c>
      <c r="I221" t="str">
        <f>INDEX('DATA - Teams'!$C:$C,MATCH('DATA - Fixture'!H221,'DATA - Teams'!$B:$B,0))</f>
        <v>JMERC</v>
      </c>
      <c r="J221" s="6">
        <v>0</v>
      </c>
      <c r="K221" s="6">
        <v>0</v>
      </c>
      <c r="L221" s="6">
        <v>0</v>
      </c>
      <c r="M221">
        <f>SUMIFS('DATA - Round Scores'!$H:$H,
'DATA - Round Scores'!$A:$A, 'DATA - Fixture'!$C221,
'DATA - Round Scores'!$B:$B, 'DATA - Fixture'!$D221,
'DATA - Round Scores'!$C:$C, 'DATA - Fixture'!$F221,
'DATA - Round Scores'!$F:$F, "&lt;&gt;BEN")</f>
        <v>1548</v>
      </c>
      <c r="N221">
        <f>SUMIFS('DATA - Round Scores'!$H:$H,
'DATA - Round Scores'!$A:$A, 'DATA - Fixture'!$C221,
'DATA - Round Scores'!$B:$B, 'DATA - Fixture'!$D221,
'DATA - Round Scores'!$C:$C, 'DATA - Fixture'!$H221,
'DATA - Round Scores'!$F:$F, "&lt;&gt;BEN")</f>
        <v>1454</v>
      </c>
      <c r="O221">
        <f t="shared" si="15"/>
        <v>94</v>
      </c>
      <c r="P221">
        <f>IF(N221&gt;0,COUNTIF($F$1:F221,F221),0)</f>
        <v>6</v>
      </c>
      <c r="Q221">
        <f t="shared" si="16"/>
        <v>1</v>
      </c>
      <c r="R221">
        <f t="shared" si="17"/>
        <v>0</v>
      </c>
      <c r="S221">
        <f t="shared" si="18"/>
        <v>0</v>
      </c>
      <c r="T221">
        <f>COUNTIFS('DATA - Round Scores'!$H:$H,0,
'DATA - Round Scores'!$A:$A, 'DATA - Fixture'!$C221,
'DATA - Round Scores'!$B:$B, 'DATA - Fixture'!$D221,
'DATA - Round Scores'!$C:$C, 'DATA - Fixture'!$F221,
'DATA - Round Scores'!$F:$F, "&lt;&gt;BEN")</f>
        <v>0</v>
      </c>
      <c r="U221" t="str">
        <f>TEXT(SUMIFS($Q$1:Q221,$C$1:C221,C221,$D$1:D221,"&lt;="&amp;D221,$F$1:F221,F221),"00")&amp;"-"&amp;TEXT(SUMIFS($S$1:S221,$C$1:C221,C221,$D$1:D221,"&lt;="&amp;D221,$F$1:F221,F221),"00")</f>
        <v>05-01</v>
      </c>
      <c r="V221">
        <f t="shared" si="19"/>
        <v>1</v>
      </c>
    </row>
    <row r="222" spans="3:22" x14ac:dyDescent="0.2">
      <c r="C222" s="6">
        <v>2017</v>
      </c>
      <c r="D222" s="6">
        <v>6</v>
      </c>
      <c r="E222" s="6">
        <v>4</v>
      </c>
      <c r="F222" t="s">
        <v>295</v>
      </c>
      <c r="G222" t="str">
        <f>INDEX('DATA - Teams'!$C:$C,MATCH('DATA - Fixture'!F222,'DATA - Teams'!$B:$B,0))</f>
        <v>MELONS</v>
      </c>
      <c r="H222" t="s">
        <v>270</v>
      </c>
      <c r="I222" t="str">
        <f>INDEX('DATA - Teams'!$C:$C,MATCH('DATA - Fixture'!H222,'DATA - Teams'!$B:$B,0))</f>
        <v>RICHO</v>
      </c>
      <c r="J222" s="6">
        <v>1</v>
      </c>
      <c r="K222" s="6">
        <v>0</v>
      </c>
      <c r="L222" s="6">
        <v>0</v>
      </c>
      <c r="M222">
        <f>SUMIFS('DATA - Round Scores'!$H:$H,
'DATA - Round Scores'!$A:$A, 'DATA - Fixture'!$C222,
'DATA - Round Scores'!$B:$B, 'DATA - Fixture'!$D222,
'DATA - Round Scores'!$C:$C, 'DATA - Fixture'!$F222,
'DATA - Round Scores'!$F:$F, "&lt;&gt;BEN")</f>
        <v>1679</v>
      </c>
      <c r="N222">
        <f>SUMIFS('DATA - Round Scores'!$H:$H,
'DATA - Round Scores'!$A:$A, 'DATA - Fixture'!$C222,
'DATA - Round Scores'!$B:$B, 'DATA - Fixture'!$D222,
'DATA - Round Scores'!$C:$C, 'DATA - Fixture'!$H222,
'DATA - Round Scores'!$F:$F, "&lt;&gt;BEN")</f>
        <v>1868</v>
      </c>
      <c r="O222">
        <f t="shared" si="15"/>
        <v>-189</v>
      </c>
      <c r="P222">
        <f>IF(N222&gt;0,COUNTIF($F$1:F222,F222),0)</f>
        <v>6</v>
      </c>
      <c r="Q222">
        <f t="shared" si="16"/>
        <v>0</v>
      </c>
      <c r="R222">
        <f t="shared" si="17"/>
        <v>0</v>
      </c>
      <c r="S222">
        <f t="shared" si="18"/>
        <v>1</v>
      </c>
      <c r="T222">
        <f>COUNTIFS('DATA - Round Scores'!$H:$H,0,
'DATA - Round Scores'!$A:$A, 'DATA - Fixture'!$C222,
'DATA - Round Scores'!$B:$B, 'DATA - Fixture'!$D222,
'DATA - Round Scores'!$C:$C, 'DATA - Fixture'!$F222,
'DATA - Round Scores'!$F:$F, "&lt;&gt;BEN")</f>
        <v>0</v>
      </c>
      <c r="U222" t="str">
        <f>TEXT(SUMIFS($Q$1:Q222,$C$1:C222,C222,$D$1:D222,"&lt;="&amp;D222,$F$1:F222,F222),"00")&amp;"-"&amp;TEXT(SUMIFS($S$1:S222,$C$1:C222,C222,$D$1:D222,"&lt;="&amp;D222,$F$1:F222,F222),"00")</f>
        <v>01-05</v>
      </c>
      <c r="V222">
        <f t="shared" si="19"/>
        <v>0</v>
      </c>
    </row>
    <row r="223" spans="3:22" x14ac:dyDescent="0.2">
      <c r="C223" s="6">
        <v>2017</v>
      </c>
      <c r="D223" s="6">
        <v>6</v>
      </c>
      <c r="E223" s="6">
        <v>4</v>
      </c>
      <c r="F223" t="s">
        <v>270</v>
      </c>
      <c r="G223" t="str">
        <f>INDEX('DATA - Teams'!$C:$C,MATCH('DATA - Fixture'!F223,'DATA - Teams'!$B:$B,0))</f>
        <v>RICHO</v>
      </c>
      <c r="H223" t="s">
        <v>295</v>
      </c>
      <c r="I223" t="str">
        <f>INDEX('DATA - Teams'!$C:$C,MATCH('DATA - Fixture'!H223,'DATA - Teams'!$B:$B,0))</f>
        <v>MELONS</v>
      </c>
      <c r="J223" s="6">
        <v>0</v>
      </c>
      <c r="K223" s="6">
        <v>0</v>
      </c>
      <c r="L223" s="6">
        <v>0</v>
      </c>
      <c r="M223">
        <f>SUMIFS('DATA - Round Scores'!$H:$H,
'DATA - Round Scores'!$A:$A, 'DATA - Fixture'!$C223,
'DATA - Round Scores'!$B:$B, 'DATA - Fixture'!$D223,
'DATA - Round Scores'!$C:$C, 'DATA - Fixture'!$F223,
'DATA - Round Scores'!$F:$F, "&lt;&gt;BEN")</f>
        <v>1868</v>
      </c>
      <c r="N223">
        <f>SUMIFS('DATA - Round Scores'!$H:$H,
'DATA - Round Scores'!$A:$A, 'DATA - Fixture'!$C223,
'DATA - Round Scores'!$B:$B, 'DATA - Fixture'!$D223,
'DATA - Round Scores'!$C:$C, 'DATA - Fixture'!$H223,
'DATA - Round Scores'!$F:$F, "&lt;&gt;BEN")</f>
        <v>1679</v>
      </c>
      <c r="O223">
        <f t="shared" si="15"/>
        <v>189</v>
      </c>
      <c r="P223">
        <f>IF(N223&gt;0,COUNTIF($F$1:F223,F223),0)</f>
        <v>6</v>
      </c>
      <c r="Q223">
        <f t="shared" si="16"/>
        <v>1</v>
      </c>
      <c r="R223">
        <f t="shared" si="17"/>
        <v>0</v>
      </c>
      <c r="S223">
        <f t="shared" si="18"/>
        <v>0</v>
      </c>
      <c r="T223">
        <f>COUNTIFS('DATA - Round Scores'!$H:$H,0,
'DATA - Round Scores'!$A:$A, 'DATA - Fixture'!$C223,
'DATA - Round Scores'!$B:$B, 'DATA - Fixture'!$D223,
'DATA - Round Scores'!$C:$C, 'DATA - Fixture'!$F223,
'DATA - Round Scores'!$F:$F, "&lt;&gt;BEN")</f>
        <v>0</v>
      </c>
      <c r="U223" t="str">
        <f>TEXT(SUMIFS($Q$1:Q223,$C$1:C223,C223,$D$1:D223,"&lt;="&amp;D223,$F$1:F223,F223),"00")&amp;"-"&amp;TEXT(SUMIFS($S$1:S223,$C$1:C223,C223,$D$1:D223,"&lt;="&amp;D223,$F$1:F223,F223),"00")</f>
        <v>02-04</v>
      </c>
      <c r="V223">
        <f t="shared" si="19"/>
        <v>0</v>
      </c>
    </row>
    <row r="224" spans="3:22" x14ac:dyDescent="0.2">
      <c r="C224" s="6">
        <v>2017</v>
      </c>
      <c r="D224" s="6">
        <v>7</v>
      </c>
      <c r="E224" s="6">
        <v>1</v>
      </c>
      <c r="F224" t="s">
        <v>34</v>
      </c>
      <c r="G224" t="str">
        <f>INDEX('DATA - Teams'!$C:$C,MATCH('DATA - Fixture'!F224,'DATA - Teams'!$B:$B,0))</f>
        <v>PMAC</v>
      </c>
      <c r="H224" t="s">
        <v>324</v>
      </c>
      <c r="I224" t="str">
        <f>INDEX('DATA - Teams'!$C:$C,MATCH('DATA - Fixture'!H224,'DATA - Teams'!$B:$B,0))</f>
        <v>CHIEF</v>
      </c>
      <c r="J224" s="6">
        <v>1</v>
      </c>
      <c r="K224" s="6">
        <v>0</v>
      </c>
      <c r="L224" s="6">
        <v>0</v>
      </c>
      <c r="M224">
        <f>SUMIFS('DATA - Round Scores'!$H:$H,
'DATA - Round Scores'!$A:$A, 'DATA - Fixture'!$C224,
'DATA - Round Scores'!$B:$B, 'DATA - Fixture'!$D224,
'DATA - Round Scores'!$C:$C, 'DATA - Fixture'!$F224,
'DATA - Round Scores'!$F:$F, "&lt;&gt;BEN")</f>
        <v>1810</v>
      </c>
      <c r="N224">
        <f>SUMIFS('DATA - Round Scores'!$H:$H,
'DATA - Round Scores'!$A:$A, 'DATA - Fixture'!$C224,
'DATA - Round Scores'!$B:$B, 'DATA - Fixture'!$D224,
'DATA - Round Scores'!$C:$C, 'DATA - Fixture'!$H224,
'DATA - Round Scores'!$F:$F, "&lt;&gt;BEN")</f>
        <v>1469</v>
      </c>
      <c r="O224">
        <f t="shared" si="15"/>
        <v>341</v>
      </c>
      <c r="P224">
        <f>IF(N224&gt;0,COUNTIF($F$1:F224,F224),0)</f>
        <v>7</v>
      </c>
      <c r="Q224">
        <f t="shared" si="16"/>
        <v>1</v>
      </c>
      <c r="R224">
        <f t="shared" si="17"/>
        <v>0</v>
      </c>
      <c r="S224">
        <f t="shared" si="18"/>
        <v>0</v>
      </c>
      <c r="T224">
        <f>COUNTIFS('DATA - Round Scores'!$H:$H,0,
'DATA - Round Scores'!$A:$A, 'DATA - Fixture'!$C224,
'DATA - Round Scores'!$B:$B, 'DATA - Fixture'!$D224,
'DATA - Round Scores'!$C:$C, 'DATA - Fixture'!$F224,
'DATA - Round Scores'!$F:$F, "&lt;&gt;BEN")</f>
        <v>0</v>
      </c>
      <c r="U224" t="str">
        <f>TEXT(SUMIFS($Q$1:Q224,$C$1:C224,C224,$D$1:D224,"&lt;="&amp;D224,$F$1:F224,F224),"00")&amp;"-"&amp;TEXT(SUMIFS($S$1:S224,$C$1:C224,C224,$D$1:D224,"&lt;="&amp;D224,$F$1:F224,F224),"00")</f>
        <v>05-02</v>
      </c>
      <c r="V224">
        <f t="shared" si="19"/>
        <v>1</v>
      </c>
    </row>
    <row r="225" spans="3:22" x14ac:dyDescent="0.2">
      <c r="C225" s="6">
        <v>2017</v>
      </c>
      <c r="D225" s="6">
        <v>7</v>
      </c>
      <c r="E225" s="6">
        <v>1</v>
      </c>
      <c r="F225" t="s">
        <v>324</v>
      </c>
      <c r="G225" t="str">
        <f>INDEX('DATA - Teams'!$C:$C,MATCH('DATA - Fixture'!F225,'DATA - Teams'!$B:$B,0))</f>
        <v>CHIEF</v>
      </c>
      <c r="H225" t="s">
        <v>34</v>
      </c>
      <c r="I225" t="str">
        <f>INDEX('DATA - Teams'!$C:$C,MATCH('DATA - Fixture'!H225,'DATA - Teams'!$B:$B,0))</f>
        <v>PMAC</v>
      </c>
      <c r="J225" s="6">
        <v>0</v>
      </c>
      <c r="K225" s="6">
        <v>0</v>
      </c>
      <c r="L225" s="6">
        <v>0</v>
      </c>
      <c r="M225">
        <f>SUMIFS('DATA - Round Scores'!$H:$H,
'DATA - Round Scores'!$A:$A, 'DATA - Fixture'!$C225,
'DATA - Round Scores'!$B:$B, 'DATA - Fixture'!$D225,
'DATA - Round Scores'!$C:$C, 'DATA - Fixture'!$F225,
'DATA - Round Scores'!$F:$F, "&lt;&gt;BEN")</f>
        <v>1469</v>
      </c>
      <c r="N225">
        <f>SUMIFS('DATA - Round Scores'!$H:$H,
'DATA - Round Scores'!$A:$A, 'DATA - Fixture'!$C225,
'DATA - Round Scores'!$B:$B, 'DATA - Fixture'!$D225,
'DATA - Round Scores'!$C:$C, 'DATA - Fixture'!$H225,
'DATA - Round Scores'!$F:$F, "&lt;&gt;BEN")</f>
        <v>1810</v>
      </c>
      <c r="O225">
        <f t="shared" si="15"/>
        <v>-341</v>
      </c>
      <c r="P225">
        <f>IF(N225&gt;0,COUNTIF($F$1:F225,F225),0)</f>
        <v>7</v>
      </c>
      <c r="Q225">
        <f t="shared" si="16"/>
        <v>0</v>
      </c>
      <c r="R225">
        <f t="shared" si="17"/>
        <v>0</v>
      </c>
      <c r="S225">
        <f t="shared" si="18"/>
        <v>1</v>
      </c>
      <c r="T225">
        <f>COUNTIFS('DATA - Round Scores'!$H:$H,0,
'DATA - Round Scores'!$A:$A, 'DATA - Fixture'!$C225,
'DATA - Round Scores'!$B:$B, 'DATA - Fixture'!$D225,
'DATA - Round Scores'!$C:$C, 'DATA - Fixture'!$F225,
'DATA - Round Scores'!$F:$F, "&lt;&gt;BEN")</f>
        <v>0</v>
      </c>
      <c r="U225" t="str">
        <f>TEXT(SUMIFS($Q$1:Q225,$C$1:C225,C225,$D$1:D225,"&lt;="&amp;D225,$F$1:F225,F225),"00")&amp;"-"&amp;TEXT(SUMIFS($S$1:S225,$C$1:C225,C225,$D$1:D225,"&lt;="&amp;D225,$F$1:F225,F225),"00")</f>
        <v>01-06</v>
      </c>
      <c r="V225">
        <f t="shared" si="19"/>
        <v>0</v>
      </c>
    </row>
    <row r="226" spans="3:22" x14ac:dyDescent="0.2">
      <c r="C226" s="6">
        <v>2017</v>
      </c>
      <c r="D226" s="6">
        <v>7</v>
      </c>
      <c r="E226" s="6">
        <v>2</v>
      </c>
      <c r="F226" t="s">
        <v>110</v>
      </c>
      <c r="G226" t="str">
        <f>INDEX('DATA - Teams'!$C:$C,MATCH('DATA - Fixture'!F226,'DATA - Teams'!$B:$B,0))</f>
        <v>JMERC</v>
      </c>
      <c r="H226" t="s">
        <v>196</v>
      </c>
      <c r="I226" t="str">
        <f>INDEX('DATA - Teams'!$C:$C,MATCH('DATA - Fixture'!H226,'DATA - Teams'!$B:$B,0))</f>
        <v>GARTER</v>
      </c>
      <c r="J226" s="6">
        <v>1</v>
      </c>
      <c r="K226" s="6">
        <v>0</v>
      </c>
      <c r="L226" s="6">
        <v>0</v>
      </c>
      <c r="M226">
        <f>SUMIFS('DATA - Round Scores'!$H:$H,
'DATA - Round Scores'!$A:$A, 'DATA - Fixture'!$C226,
'DATA - Round Scores'!$B:$B, 'DATA - Fixture'!$D226,
'DATA - Round Scores'!$C:$C, 'DATA - Fixture'!$F226,
'DATA - Round Scores'!$F:$F, "&lt;&gt;BEN")</f>
        <v>1506</v>
      </c>
      <c r="N226">
        <f>SUMIFS('DATA - Round Scores'!$H:$H,
'DATA - Round Scores'!$A:$A, 'DATA - Fixture'!$C226,
'DATA - Round Scores'!$B:$B, 'DATA - Fixture'!$D226,
'DATA - Round Scores'!$C:$C, 'DATA - Fixture'!$H226,
'DATA - Round Scores'!$F:$F, "&lt;&gt;BEN")</f>
        <v>1679</v>
      </c>
      <c r="O226">
        <f t="shared" si="15"/>
        <v>-173</v>
      </c>
      <c r="P226">
        <f>IF(N226&gt;0,COUNTIF($F$1:F226,F226),0)</f>
        <v>7</v>
      </c>
      <c r="Q226">
        <f t="shared" si="16"/>
        <v>0</v>
      </c>
      <c r="R226">
        <f t="shared" si="17"/>
        <v>0</v>
      </c>
      <c r="S226">
        <f t="shared" si="18"/>
        <v>1</v>
      </c>
      <c r="T226">
        <f>COUNTIFS('DATA - Round Scores'!$H:$H,0,
'DATA - Round Scores'!$A:$A, 'DATA - Fixture'!$C226,
'DATA - Round Scores'!$B:$B, 'DATA - Fixture'!$D226,
'DATA - Round Scores'!$C:$C, 'DATA - Fixture'!$F226,
'DATA - Round Scores'!$F:$F, "&lt;&gt;BEN")</f>
        <v>0</v>
      </c>
      <c r="U226" t="str">
        <f>TEXT(SUMIFS($Q$1:Q226,$C$1:C226,C226,$D$1:D226,"&lt;="&amp;D226,$F$1:F226,F226),"00")&amp;"-"&amp;TEXT(SUMIFS($S$1:S226,$C$1:C226,C226,$D$1:D226,"&lt;="&amp;D226,$F$1:F226,F226),"00")</f>
        <v>04-03</v>
      </c>
      <c r="V226">
        <f t="shared" si="19"/>
        <v>1</v>
      </c>
    </row>
    <row r="227" spans="3:22" x14ac:dyDescent="0.2">
      <c r="C227" s="6">
        <v>2017</v>
      </c>
      <c r="D227" s="6">
        <v>7</v>
      </c>
      <c r="E227" s="6">
        <v>2</v>
      </c>
      <c r="F227" t="s">
        <v>196</v>
      </c>
      <c r="G227" t="str">
        <f>INDEX('DATA - Teams'!$C:$C,MATCH('DATA - Fixture'!F227,'DATA - Teams'!$B:$B,0))</f>
        <v>GARTER</v>
      </c>
      <c r="H227" t="s">
        <v>110</v>
      </c>
      <c r="I227" t="str">
        <f>INDEX('DATA - Teams'!$C:$C,MATCH('DATA - Fixture'!H227,'DATA - Teams'!$B:$B,0))</f>
        <v>JMERC</v>
      </c>
      <c r="J227" s="6">
        <v>0</v>
      </c>
      <c r="K227" s="6">
        <v>0</v>
      </c>
      <c r="L227" s="6">
        <v>0</v>
      </c>
      <c r="M227">
        <f>SUMIFS('DATA - Round Scores'!$H:$H,
'DATA - Round Scores'!$A:$A, 'DATA - Fixture'!$C227,
'DATA - Round Scores'!$B:$B, 'DATA - Fixture'!$D227,
'DATA - Round Scores'!$C:$C, 'DATA - Fixture'!$F227,
'DATA - Round Scores'!$F:$F, "&lt;&gt;BEN")</f>
        <v>1679</v>
      </c>
      <c r="N227">
        <f>SUMIFS('DATA - Round Scores'!$H:$H,
'DATA - Round Scores'!$A:$A, 'DATA - Fixture'!$C227,
'DATA - Round Scores'!$B:$B, 'DATA - Fixture'!$D227,
'DATA - Round Scores'!$C:$C, 'DATA - Fixture'!$H227,
'DATA - Round Scores'!$F:$F, "&lt;&gt;BEN")</f>
        <v>1506</v>
      </c>
      <c r="O227">
        <f t="shared" si="15"/>
        <v>173</v>
      </c>
      <c r="P227">
        <f>IF(N227&gt;0,COUNTIF($F$1:F227,F227),0)</f>
        <v>7</v>
      </c>
      <c r="Q227">
        <f t="shared" si="16"/>
        <v>1</v>
      </c>
      <c r="R227">
        <f t="shared" si="17"/>
        <v>0</v>
      </c>
      <c r="S227">
        <f t="shared" si="18"/>
        <v>0</v>
      </c>
      <c r="T227">
        <f>COUNTIFS('DATA - Round Scores'!$H:$H,0,
'DATA - Round Scores'!$A:$A, 'DATA - Fixture'!$C227,
'DATA - Round Scores'!$B:$B, 'DATA - Fixture'!$D227,
'DATA - Round Scores'!$C:$C, 'DATA - Fixture'!$F227,
'DATA - Round Scores'!$F:$F, "&lt;&gt;BEN")</f>
        <v>0</v>
      </c>
      <c r="U227" t="str">
        <f>TEXT(SUMIFS($Q$1:Q227,$C$1:C227,C227,$D$1:D227,"&lt;="&amp;D227,$F$1:F227,F227),"00")&amp;"-"&amp;TEXT(SUMIFS($S$1:S227,$C$1:C227,C227,$D$1:D227,"&lt;="&amp;D227,$F$1:F227,F227),"00")</f>
        <v>05-02</v>
      </c>
      <c r="V227">
        <f t="shared" si="19"/>
        <v>0</v>
      </c>
    </row>
    <row r="228" spans="3:22" x14ac:dyDescent="0.2">
      <c r="C228" s="6">
        <v>2017</v>
      </c>
      <c r="D228" s="6">
        <v>7</v>
      </c>
      <c r="E228" s="6">
        <v>3</v>
      </c>
      <c r="F228" t="s">
        <v>295</v>
      </c>
      <c r="G228" t="str">
        <f>INDEX('DATA - Teams'!$C:$C,MATCH('DATA - Fixture'!F228,'DATA - Teams'!$B:$B,0))</f>
        <v>MELONS</v>
      </c>
      <c r="H228" t="s">
        <v>237</v>
      </c>
      <c r="I228" t="str">
        <f>INDEX('DATA - Teams'!$C:$C,MATCH('DATA - Fixture'!H228,'DATA - Teams'!$B:$B,0))</f>
        <v>LESTER</v>
      </c>
      <c r="J228" s="6">
        <v>1</v>
      </c>
      <c r="K228" s="6">
        <v>0</v>
      </c>
      <c r="L228" s="6">
        <v>0</v>
      </c>
      <c r="M228">
        <f>SUMIFS('DATA - Round Scores'!$H:$H,
'DATA - Round Scores'!$A:$A, 'DATA - Fixture'!$C228,
'DATA - Round Scores'!$B:$B, 'DATA - Fixture'!$D228,
'DATA - Round Scores'!$C:$C, 'DATA - Fixture'!$F228,
'DATA - Round Scores'!$F:$F, "&lt;&gt;BEN")</f>
        <v>1619</v>
      </c>
      <c r="N228">
        <f>SUMIFS('DATA - Round Scores'!$H:$H,
'DATA - Round Scores'!$A:$A, 'DATA - Fixture'!$C228,
'DATA - Round Scores'!$B:$B, 'DATA - Fixture'!$D228,
'DATA - Round Scores'!$C:$C, 'DATA - Fixture'!$H228,
'DATA - Round Scores'!$F:$F, "&lt;&gt;BEN")</f>
        <v>1779</v>
      </c>
      <c r="O228">
        <f t="shared" si="15"/>
        <v>-160</v>
      </c>
      <c r="P228">
        <f>IF(N228&gt;0,COUNTIF($F$1:F228,F228),0)</f>
        <v>7</v>
      </c>
      <c r="Q228">
        <f t="shared" si="16"/>
        <v>0</v>
      </c>
      <c r="R228">
        <f t="shared" si="17"/>
        <v>0</v>
      </c>
      <c r="S228">
        <f t="shared" si="18"/>
        <v>1</v>
      </c>
      <c r="T228">
        <f>COUNTIFS('DATA - Round Scores'!$H:$H,0,
'DATA - Round Scores'!$A:$A, 'DATA - Fixture'!$C228,
'DATA - Round Scores'!$B:$B, 'DATA - Fixture'!$D228,
'DATA - Round Scores'!$C:$C, 'DATA - Fixture'!$F228,
'DATA - Round Scores'!$F:$F, "&lt;&gt;BEN")</f>
        <v>0</v>
      </c>
      <c r="U228" t="str">
        <f>TEXT(SUMIFS($Q$1:Q228,$C$1:C228,C228,$D$1:D228,"&lt;="&amp;D228,$F$1:F228,F228),"00")&amp;"-"&amp;TEXT(SUMIFS($S$1:S228,$C$1:C228,C228,$D$1:D228,"&lt;="&amp;D228,$F$1:F228,F228),"00")</f>
        <v>01-06</v>
      </c>
      <c r="V228">
        <f t="shared" si="19"/>
        <v>0</v>
      </c>
    </row>
    <row r="229" spans="3:22" x14ac:dyDescent="0.2">
      <c r="C229" s="6">
        <v>2017</v>
      </c>
      <c r="D229" s="6">
        <v>7</v>
      </c>
      <c r="E229" s="6">
        <v>3</v>
      </c>
      <c r="F229" t="s">
        <v>237</v>
      </c>
      <c r="G229" t="str">
        <f>INDEX('DATA - Teams'!$C:$C,MATCH('DATA - Fixture'!F229,'DATA - Teams'!$B:$B,0))</f>
        <v>LESTER</v>
      </c>
      <c r="H229" t="s">
        <v>295</v>
      </c>
      <c r="I229" t="str">
        <f>INDEX('DATA - Teams'!$C:$C,MATCH('DATA - Fixture'!H229,'DATA - Teams'!$B:$B,0))</f>
        <v>MELONS</v>
      </c>
      <c r="J229" s="6">
        <v>0</v>
      </c>
      <c r="K229" s="6">
        <v>0</v>
      </c>
      <c r="L229" s="6">
        <v>0</v>
      </c>
      <c r="M229">
        <f>SUMIFS('DATA - Round Scores'!$H:$H,
'DATA - Round Scores'!$A:$A, 'DATA - Fixture'!$C229,
'DATA - Round Scores'!$B:$B, 'DATA - Fixture'!$D229,
'DATA - Round Scores'!$C:$C, 'DATA - Fixture'!$F229,
'DATA - Round Scores'!$F:$F, "&lt;&gt;BEN")</f>
        <v>1779</v>
      </c>
      <c r="N229">
        <f>SUMIFS('DATA - Round Scores'!$H:$H,
'DATA - Round Scores'!$A:$A, 'DATA - Fixture'!$C229,
'DATA - Round Scores'!$B:$B, 'DATA - Fixture'!$D229,
'DATA - Round Scores'!$C:$C, 'DATA - Fixture'!$H229,
'DATA - Round Scores'!$F:$F, "&lt;&gt;BEN")</f>
        <v>1619</v>
      </c>
      <c r="O229">
        <f t="shared" si="15"/>
        <v>160</v>
      </c>
      <c r="P229">
        <f>IF(N229&gt;0,COUNTIF($F$1:F229,F229),0)</f>
        <v>7</v>
      </c>
      <c r="Q229">
        <f t="shared" si="16"/>
        <v>1</v>
      </c>
      <c r="R229">
        <f t="shared" si="17"/>
        <v>0</v>
      </c>
      <c r="S229">
        <f t="shared" si="18"/>
        <v>0</v>
      </c>
      <c r="T229">
        <f>COUNTIFS('DATA - Round Scores'!$H:$H,0,
'DATA - Round Scores'!$A:$A, 'DATA - Fixture'!$C229,
'DATA - Round Scores'!$B:$B, 'DATA - Fixture'!$D229,
'DATA - Round Scores'!$C:$C, 'DATA - Fixture'!$F229,
'DATA - Round Scores'!$F:$F, "&lt;&gt;BEN")</f>
        <v>0</v>
      </c>
      <c r="U229" t="str">
        <f>TEXT(SUMIFS($Q$1:Q229,$C$1:C229,C229,$D$1:D229,"&lt;="&amp;D229,$F$1:F229,F229),"00")&amp;"-"&amp;TEXT(SUMIFS($S$1:S229,$C$1:C229,C229,$D$1:D229,"&lt;="&amp;D229,$F$1:F229,F229),"00")</f>
        <v>04-03</v>
      </c>
      <c r="V229">
        <f t="shared" si="19"/>
        <v>1</v>
      </c>
    </row>
    <row r="230" spans="3:22" x14ac:dyDescent="0.2">
      <c r="C230" s="6">
        <v>2017</v>
      </c>
      <c r="D230" s="6">
        <v>7</v>
      </c>
      <c r="E230" s="6">
        <v>4</v>
      </c>
      <c r="F230" t="s">
        <v>270</v>
      </c>
      <c r="G230" t="str">
        <f>INDEX('DATA - Teams'!$C:$C,MATCH('DATA - Fixture'!F230,'DATA - Teams'!$B:$B,0))</f>
        <v>RICHO</v>
      </c>
      <c r="H230" t="s">
        <v>153</v>
      </c>
      <c r="I230" t="str">
        <f>INDEX('DATA - Teams'!$C:$C,MATCH('DATA - Fixture'!H230,'DATA - Teams'!$B:$B,0))</f>
        <v>KAPPAZ</v>
      </c>
      <c r="J230" s="6">
        <v>1</v>
      </c>
      <c r="K230" s="6">
        <v>0</v>
      </c>
      <c r="L230" s="6">
        <v>0</v>
      </c>
      <c r="M230">
        <f>SUMIFS('DATA - Round Scores'!$H:$H,
'DATA - Round Scores'!$A:$A, 'DATA - Fixture'!$C230,
'DATA - Round Scores'!$B:$B, 'DATA - Fixture'!$D230,
'DATA - Round Scores'!$C:$C, 'DATA - Fixture'!$F230,
'DATA - Round Scores'!$F:$F, "&lt;&gt;BEN")</f>
        <v>1567</v>
      </c>
      <c r="N230">
        <f>SUMIFS('DATA - Round Scores'!$H:$H,
'DATA - Round Scores'!$A:$A, 'DATA - Fixture'!$C230,
'DATA - Round Scores'!$B:$B, 'DATA - Fixture'!$D230,
'DATA - Round Scores'!$C:$C, 'DATA - Fixture'!$H230,
'DATA - Round Scores'!$F:$F, "&lt;&gt;BEN")</f>
        <v>1547</v>
      </c>
      <c r="O230">
        <f t="shared" si="15"/>
        <v>20</v>
      </c>
      <c r="P230">
        <f>IF(N230&gt;0,COUNTIF($F$1:F230,F230),0)</f>
        <v>7</v>
      </c>
      <c r="Q230">
        <f t="shared" si="16"/>
        <v>1</v>
      </c>
      <c r="R230">
        <f t="shared" si="17"/>
        <v>0</v>
      </c>
      <c r="S230">
        <f t="shared" si="18"/>
        <v>0</v>
      </c>
      <c r="T230">
        <f>COUNTIFS('DATA - Round Scores'!$H:$H,0,
'DATA - Round Scores'!$A:$A, 'DATA - Fixture'!$C230,
'DATA - Round Scores'!$B:$B, 'DATA - Fixture'!$D230,
'DATA - Round Scores'!$C:$C, 'DATA - Fixture'!$F230,
'DATA - Round Scores'!$F:$F, "&lt;&gt;BEN")</f>
        <v>0</v>
      </c>
      <c r="U230" t="str">
        <f>TEXT(SUMIFS($Q$1:Q230,$C$1:C230,C230,$D$1:D230,"&lt;="&amp;D230,$F$1:F230,F230),"00")&amp;"-"&amp;TEXT(SUMIFS($S$1:S230,$C$1:C230,C230,$D$1:D230,"&lt;="&amp;D230,$F$1:F230,F230),"00")</f>
        <v>03-04</v>
      </c>
      <c r="V230">
        <f t="shared" si="19"/>
        <v>0</v>
      </c>
    </row>
    <row r="231" spans="3:22" x14ac:dyDescent="0.2">
      <c r="C231" s="6">
        <v>2017</v>
      </c>
      <c r="D231" s="6">
        <v>7</v>
      </c>
      <c r="E231" s="6">
        <v>4</v>
      </c>
      <c r="F231" t="s">
        <v>153</v>
      </c>
      <c r="G231" t="str">
        <f>INDEX('DATA - Teams'!$C:$C,MATCH('DATA - Fixture'!F231,'DATA - Teams'!$B:$B,0))</f>
        <v>KAPPAZ</v>
      </c>
      <c r="H231" t="s">
        <v>270</v>
      </c>
      <c r="I231" t="str">
        <f>INDEX('DATA - Teams'!$C:$C,MATCH('DATA - Fixture'!H231,'DATA - Teams'!$B:$B,0))</f>
        <v>RICHO</v>
      </c>
      <c r="J231" s="6">
        <v>0</v>
      </c>
      <c r="K231" s="6">
        <v>0</v>
      </c>
      <c r="L231" s="6">
        <v>0</v>
      </c>
      <c r="M231">
        <f>SUMIFS('DATA - Round Scores'!$H:$H,
'DATA - Round Scores'!$A:$A, 'DATA - Fixture'!$C231,
'DATA - Round Scores'!$B:$B, 'DATA - Fixture'!$D231,
'DATA - Round Scores'!$C:$C, 'DATA - Fixture'!$F231,
'DATA - Round Scores'!$F:$F, "&lt;&gt;BEN")</f>
        <v>1547</v>
      </c>
      <c r="N231">
        <f>SUMIFS('DATA - Round Scores'!$H:$H,
'DATA - Round Scores'!$A:$A, 'DATA - Fixture'!$C231,
'DATA - Round Scores'!$B:$B, 'DATA - Fixture'!$D231,
'DATA - Round Scores'!$C:$C, 'DATA - Fixture'!$H231,
'DATA - Round Scores'!$F:$F, "&lt;&gt;BEN")</f>
        <v>1567</v>
      </c>
      <c r="O231">
        <f t="shared" si="15"/>
        <v>-20</v>
      </c>
      <c r="P231">
        <f>IF(N231&gt;0,COUNTIF($F$1:F231,F231),0)</f>
        <v>7</v>
      </c>
      <c r="Q231">
        <f t="shared" si="16"/>
        <v>0</v>
      </c>
      <c r="R231">
        <f t="shared" si="17"/>
        <v>0</v>
      </c>
      <c r="S231">
        <f t="shared" si="18"/>
        <v>1</v>
      </c>
      <c r="T231">
        <f>COUNTIFS('DATA - Round Scores'!$H:$H,0,
'DATA - Round Scores'!$A:$A, 'DATA - Fixture'!$C231,
'DATA - Round Scores'!$B:$B, 'DATA - Fixture'!$D231,
'DATA - Round Scores'!$C:$C, 'DATA - Fixture'!$F231,
'DATA - Round Scores'!$F:$F, "&lt;&gt;BEN")</f>
        <v>0</v>
      </c>
      <c r="U231" t="str">
        <f>TEXT(SUMIFS($Q$1:Q231,$C$1:C231,C231,$D$1:D231,"&lt;="&amp;D231,$F$1:F231,F231),"00")&amp;"-"&amp;TEXT(SUMIFS($S$1:S231,$C$1:C231,C231,$D$1:D231,"&lt;="&amp;D231,$F$1:F231,F231),"00")</f>
        <v>05-02</v>
      </c>
      <c r="V231">
        <f t="shared" si="19"/>
        <v>1</v>
      </c>
    </row>
    <row r="232" spans="3:22" x14ac:dyDescent="0.2">
      <c r="C232" s="6">
        <v>2017</v>
      </c>
      <c r="D232" s="6">
        <v>8</v>
      </c>
      <c r="E232" s="6">
        <v>1</v>
      </c>
      <c r="F232" t="s">
        <v>34</v>
      </c>
      <c r="G232" t="str">
        <f>INDEX('DATA - Teams'!$C:$C,MATCH('DATA - Fixture'!F232,'DATA - Teams'!$B:$B,0))</f>
        <v>PMAC</v>
      </c>
      <c r="H232" t="s">
        <v>110</v>
      </c>
      <c r="I232" t="str">
        <f>INDEX('DATA - Teams'!$C:$C,MATCH('DATA - Fixture'!H232,'DATA - Teams'!$B:$B,0))</f>
        <v>JMERC</v>
      </c>
      <c r="J232" s="6">
        <v>1</v>
      </c>
      <c r="K232" s="6">
        <v>0</v>
      </c>
      <c r="L232" s="6">
        <v>0</v>
      </c>
      <c r="M232">
        <f>SUMIFS('DATA - Round Scores'!$H:$H,
'DATA - Round Scores'!$A:$A, 'DATA - Fixture'!$C232,
'DATA - Round Scores'!$B:$B, 'DATA - Fixture'!$D232,
'DATA - Round Scores'!$C:$C, 'DATA - Fixture'!$F232,
'DATA - Round Scores'!$F:$F, "&lt;&gt;BEN")</f>
        <v>1795</v>
      </c>
      <c r="N232">
        <f>SUMIFS('DATA - Round Scores'!$H:$H,
'DATA - Round Scores'!$A:$A, 'DATA - Fixture'!$C232,
'DATA - Round Scores'!$B:$B, 'DATA - Fixture'!$D232,
'DATA - Round Scores'!$C:$C, 'DATA - Fixture'!$H232,
'DATA - Round Scores'!$F:$F, "&lt;&gt;BEN")</f>
        <v>1647</v>
      </c>
      <c r="O232">
        <f t="shared" si="15"/>
        <v>148</v>
      </c>
      <c r="P232">
        <f>IF(N232&gt;0,COUNTIF($F$1:F232,F232),0)</f>
        <v>8</v>
      </c>
      <c r="Q232">
        <f t="shared" si="16"/>
        <v>1</v>
      </c>
      <c r="R232">
        <f t="shared" si="17"/>
        <v>0</v>
      </c>
      <c r="S232">
        <f t="shared" si="18"/>
        <v>0</v>
      </c>
      <c r="T232">
        <f>COUNTIFS('DATA - Round Scores'!$H:$H,0,
'DATA - Round Scores'!$A:$A, 'DATA - Fixture'!$C232,
'DATA - Round Scores'!$B:$B, 'DATA - Fixture'!$D232,
'DATA - Round Scores'!$C:$C, 'DATA - Fixture'!$F232,
'DATA - Round Scores'!$F:$F, "&lt;&gt;BEN")</f>
        <v>0</v>
      </c>
      <c r="U232" t="str">
        <f>TEXT(SUMIFS($Q$1:Q232,$C$1:C232,C232,$D$1:D232,"&lt;="&amp;D232,$F$1:F232,F232),"00")&amp;"-"&amp;TEXT(SUMIFS($S$1:S232,$C$1:C232,C232,$D$1:D232,"&lt;="&amp;D232,$F$1:F232,F232),"00")</f>
        <v>06-02</v>
      </c>
      <c r="V232">
        <f t="shared" si="19"/>
        <v>1</v>
      </c>
    </row>
    <row r="233" spans="3:22" x14ac:dyDescent="0.2">
      <c r="C233" s="6">
        <v>2017</v>
      </c>
      <c r="D233" s="6">
        <v>8</v>
      </c>
      <c r="E233" s="6">
        <v>1</v>
      </c>
      <c r="F233" t="s">
        <v>110</v>
      </c>
      <c r="G233" t="str">
        <f>INDEX('DATA - Teams'!$C:$C,MATCH('DATA - Fixture'!F233,'DATA - Teams'!$B:$B,0))</f>
        <v>JMERC</v>
      </c>
      <c r="H233" t="s">
        <v>34</v>
      </c>
      <c r="I233" t="str">
        <f>INDEX('DATA - Teams'!$C:$C,MATCH('DATA - Fixture'!H233,'DATA - Teams'!$B:$B,0))</f>
        <v>PMAC</v>
      </c>
      <c r="J233" s="6">
        <v>0</v>
      </c>
      <c r="K233" s="6">
        <v>0</v>
      </c>
      <c r="L233" s="6">
        <v>0</v>
      </c>
      <c r="M233">
        <f>SUMIFS('DATA - Round Scores'!$H:$H,
'DATA - Round Scores'!$A:$A, 'DATA - Fixture'!$C233,
'DATA - Round Scores'!$B:$B, 'DATA - Fixture'!$D233,
'DATA - Round Scores'!$C:$C, 'DATA - Fixture'!$F233,
'DATA - Round Scores'!$F:$F, "&lt;&gt;BEN")</f>
        <v>1647</v>
      </c>
      <c r="N233">
        <f>SUMIFS('DATA - Round Scores'!$H:$H,
'DATA - Round Scores'!$A:$A, 'DATA - Fixture'!$C233,
'DATA - Round Scores'!$B:$B, 'DATA - Fixture'!$D233,
'DATA - Round Scores'!$C:$C, 'DATA - Fixture'!$H233,
'DATA - Round Scores'!$F:$F, "&lt;&gt;BEN")</f>
        <v>1795</v>
      </c>
      <c r="O233">
        <f t="shared" si="15"/>
        <v>-148</v>
      </c>
      <c r="P233">
        <f>IF(N233&gt;0,COUNTIF($F$1:F233,F233),0)</f>
        <v>8</v>
      </c>
      <c r="Q233">
        <f t="shared" si="16"/>
        <v>0</v>
      </c>
      <c r="R233">
        <f t="shared" si="17"/>
        <v>0</v>
      </c>
      <c r="S233">
        <f t="shared" si="18"/>
        <v>1</v>
      </c>
      <c r="T233">
        <f>COUNTIFS('DATA - Round Scores'!$H:$H,0,
'DATA - Round Scores'!$A:$A, 'DATA - Fixture'!$C233,
'DATA - Round Scores'!$B:$B, 'DATA - Fixture'!$D233,
'DATA - Round Scores'!$C:$C, 'DATA - Fixture'!$F233,
'DATA - Round Scores'!$F:$F, "&lt;&gt;BEN")</f>
        <v>0</v>
      </c>
      <c r="U233" t="str">
        <f>TEXT(SUMIFS($Q$1:Q233,$C$1:C233,C233,$D$1:D233,"&lt;="&amp;D233,$F$1:F233,F233),"00")&amp;"-"&amp;TEXT(SUMIFS($S$1:S233,$C$1:C233,C233,$D$1:D233,"&lt;="&amp;D233,$F$1:F233,F233),"00")</f>
        <v>04-04</v>
      </c>
      <c r="V233">
        <f t="shared" si="19"/>
        <v>1</v>
      </c>
    </row>
    <row r="234" spans="3:22" x14ac:dyDescent="0.2">
      <c r="C234" s="6">
        <v>2017</v>
      </c>
      <c r="D234" s="6">
        <v>8</v>
      </c>
      <c r="E234" s="6">
        <v>2</v>
      </c>
      <c r="F234" t="s">
        <v>295</v>
      </c>
      <c r="G234" t="str">
        <f>INDEX('DATA - Teams'!$C:$C,MATCH('DATA - Fixture'!F234,'DATA - Teams'!$B:$B,0))</f>
        <v>MELONS</v>
      </c>
      <c r="H234" t="s">
        <v>324</v>
      </c>
      <c r="I234" t="str">
        <f>INDEX('DATA - Teams'!$C:$C,MATCH('DATA - Fixture'!H234,'DATA - Teams'!$B:$B,0))</f>
        <v>CHIEF</v>
      </c>
      <c r="J234" s="6">
        <v>1</v>
      </c>
      <c r="K234" s="6">
        <v>0</v>
      </c>
      <c r="L234" s="6">
        <v>0</v>
      </c>
      <c r="M234">
        <f>SUMIFS('DATA - Round Scores'!$H:$H,
'DATA - Round Scores'!$A:$A, 'DATA - Fixture'!$C234,
'DATA - Round Scores'!$B:$B, 'DATA - Fixture'!$D234,
'DATA - Round Scores'!$C:$C, 'DATA - Fixture'!$F234,
'DATA - Round Scores'!$F:$F, "&lt;&gt;BEN")</f>
        <v>1728</v>
      </c>
      <c r="N234">
        <f>SUMIFS('DATA - Round Scores'!$H:$H,
'DATA - Round Scores'!$A:$A, 'DATA - Fixture'!$C234,
'DATA - Round Scores'!$B:$B, 'DATA - Fixture'!$D234,
'DATA - Round Scores'!$C:$C, 'DATA - Fixture'!$H234,
'DATA - Round Scores'!$F:$F, "&lt;&gt;BEN")</f>
        <v>1591</v>
      </c>
      <c r="O234">
        <f t="shared" si="15"/>
        <v>137</v>
      </c>
      <c r="P234">
        <f>IF(N234&gt;0,COUNTIF($F$1:F234,F234),0)</f>
        <v>8</v>
      </c>
      <c r="Q234">
        <f t="shared" si="16"/>
        <v>1</v>
      </c>
      <c r="R234">
        <f t="shared" si="17"/>
        <v>0</v>
      </c>
      <c r="S234">
        <f t="shared" si="18"/>
        <v>0</v>
      </c>
      <c r="T234">
        <f>COUNTIFS('DATA - Round Scores'!$H:$H,0,
'DATA - Round Scores'!$A:$A, 'DATA - Fixture'!$C234,
'DATA - Round Scores'!$B:$B, 'DATA - Fixture'!$D234,
'DATA - Round Scores'!$C:$C, 'DATA - Fixture'!$F234,
'DATA - Round Scores'!$F:$F, "&lt;&gt;BEN")</f>
        <v>0</v>
      </c>
      <c r="U234" t="str">
        <f>TEXT(SUMIFS($Q$1:Q234,$C$1:C234,C234,$D$1:D234,"&lt;="&amp;D234,$F$1:F234,F234),"00")&amp;"-"&amp;TEXT(SUMIFS($S$1:S234,$C$1:C234,C234,$D$1:D234,"&lt;="&amp;D234,$F$1:F234,F234),"00")</f>
        <v>02-06</v>
      </c>
      <c r="V234">
        <f t="shared" si="19"/>
        <v>0</v>
      </c>
    </row>
    <row r="235" spans="3:22" x14ac:dyDescent="0.2">
      <c r="C235" s="6">
        <v>2017</v>
      </c>
      <c r="D235" s="6">
        <v>8</v>
      </c>
      <c r="E235" s="6">
        <v>2</v>
      </c>
      <c r="F235" t="s">
        <v>324</v>
      </c>
      <c r="G235" t="str">
        <f>INDEX('DATA - Teams'!$C:$C,MATCH('DATA - Fixture'!F235,'DATA - Teams'!$B:$B,0))</f>
        <v>CHIEF</v>
      </c>
      <c r="H235" t="s">
        <v>295</v>
      </c>
      <c r="I235" t="str">
        <f>INDEX('DATA - Teams'!$C:$C,MATCH('DATA - Fixture'!H235,'DATA - Teams'!$B:$B,0))</f>
        <v>MELONS</v>
      </c>
      <c r="J235" s="6">
        <v>0</v>
      </c>
      <c r="K235" s="6">
        <v>0</v>
      </c>
      <c r="L235" s="6">
        <v>0</v>
      </c>
      <c r="M235">
        <f>SUMIFS('DATA - Round Scores'!$H:$H,
'DATA - Round Scores'!$A:$A, 'DATA - Fixture'!$C235,
'DATA - Round Scores'!$B:$B, 'DATA - Fixture'!$D235,
'DATA - Round Scores'!$C:$C, 'DATA - Fixture'!$F235,
'DATA - Round Scores'!$F:$F, "&lt;&gt;BEN")</f>
        <v>1591</v>
      </c>
      <c r="N235">
        <f>SUMIFS('DATA - Round Scores'!$H:$H,
'DATA - Round Scores'!$A:$A, 'DATA - Fixture'!$C235,
'DATA - Round Scores'!$B:$B, 'DATA - Fixture'!$D235,
'DATA - Round Scores'!$C:$C, 'DATA - Fixture'!$H235,
'DATA - Round Scores'!$F:$F, "&lt;&gt;BEN")</f>
        <v>1728</v>
      </c>
      <c r="O235">
        <f t="shared" si="15"/>
        <v>-137</v>
      </c>
      <c r="P235">
        <f>IF(N235&gt;0,COUNTIF($F$1:F235,F235),0)</f>
        <v>8</v>
      </c>
      <c r="Q235">
        <f t="shared" si="16"/>
        <v>0</v>
      </c>
      <c r="R235">
        <f t="shared" si="17"/>
        <v>0</v>
      </c>
      <c r="S235">
        <f t="shared" si="18"/>
        <v>1</v>
      </c>
      <c r="T235">
        <f>COUNTIFS('DATA - Round Scores'!$H:$H,0,
'DATA - Round Scores'!$A:$A, 'DATA - Fixture'!$C235,
'DATA - Round Scores'!$B:$B, 'DATA - Fixture'!$D235,
'DATA - Round Scores'!$C:$C, 'DATA - Fixture'!$F235,
'DATA - Round Scores'!$F:$F, "&lt;&gt;BEN")</f>
        <v>0</v>
      </c>
      <c r="U235" t="str">
        <f>TEXT(SUMIFS($Q$1:Q235,$C$1:C235,C235,$D$1:D235,"&lt;="&amp;D235,$F$1:F235,F235),"00")&amp;"-"&amp;TEXT(SUMIFS($S$1:S235,$C$1:C235,C235,$D$1:D235,"&lt;="&amp;D235,$F$1:F235,F235),"00")</f>
        <v>01-07</v>
      </c>
      <c r="V235">
        <f t="shared" si="19"/>
        <v>0</v>
      </c>
    </row>
    <row r="236" spans="3:22" x14ac:dyDescent="0.2">
      <c r="C236" s="6">
        <v>2017</v>
      </c>
      <c r="D236" s="6">
        <v>8</v>
      </c>
      <c r="E236" s="6">
        <v>3</v>
      </c>
      <c r="F236" t="s">
        <v>270</v>
      </c>
      <c r="G236" t="str">
        <f>INDEX('DATA - Teams'!$C:$C,MATCH('DATA - Fixture'!F236,'DATA - Teams'!$B:$B,0))</f>
        <v>RICHO</v>
      </c>
      <c r="H236" t="s">
        <v>196</v>
      </c>
      <c r="I236" t="str">
        <f>INDEX('DATA - Teams'!$C:$C,MATCH('DATA - Fixture'!H236,'DATA - Teams'!$B:$B,0))</f>
        <v>GARTER</v>
      </c>
      <c r="J236" s="6">
        <v>1</v>
      </c>
      <c r="K236" s="6">
        <v>0</v>
      </c>
      <c r="L236" s="6">
        <v>0</v>
      </c>
      <c r="M236">
        <f>SUMIFS('DATA - Round Scores'!$H:$H,
'DATA - Round Scores'!$A:$A, 'DATA - Fixture'!$C236,
'DATA - Round Scores'!$B:$B, 'DATA - Fixture'!$D236,
'DATA - Round Scores'!$C:$C, 'DATA - Fixture'!$F236,
'DATA - Round Scores'!$F:$F, "&lt;&gt;BEN")</f>
        <v>1611</v>
      </c>
      <c r="N236">
        <f>SUMIFS('DATA - Round Scores'!$H:$H,
'DATA - Round Scores'!$A:$A, 'DATA - Fixture'!$C236,
'DATA - Round Scores'!$B:$B, 'DATA - Fixture'!$D236,
'DATA - Round Scores'!$C:$C, 'DATA - Fixture'!$H236,
'DATA - Round Scores'!$F:$F, "&lt;&gt;BEN")</f>
        <v>1451</v>
      </c>
      <c r="O236">
        <f t="shared" si="15"/>
        <v>160</v>
      </c>
      <c r="P236">
        <f>IF(N236&gt;0,COUNTIF($F$1:F236,F236),0)</f>
        <v>8</v>
      </c>
      <c r="Q236">
        <f t="shared" si="16"/>
        <v>1</v>
      </c>
      <c r="R236">
        <f t="shared" si="17"/>
        <v>0</v>
      </c>
      <c r="S236">
        <f t="shared" si="18"/>
        <v>0</v>
      </c>
      <c r="T236">
        <f>COUNTIFS('DATA - Round Scores'!$H:$H,0,
'DATA - Round Scores'!$A:$A, 'DATA - Fixture'!$C236,
'DATA - Round Scores'!$B:$B, 'DATA - Fixture'!$D236,
'DATA - Round Scores'!$C:$C, 'DATA - Fixture'!$F236,
'DATA - Round Scores'!$F:$F, "&lt;&gt;BEN")</f>
        <v>0</v>
      </c>
      <c r="U236" t="str">
        <f>TEXT(SUMIFS($Q$1:Q236,$C$1:C236,C236,$D$1:D236,"&lt;="&amp;D236,$F$1:F236,F236),"00")&amp;"-"&amp;TEXT(SUMIFS($S$1:S236,$C$1:C236,C236,$D$1:D236,"&lt;="&amp;D236,$F$1:F236,F236),"00")</f>
        <v>04-04</v>
      </c>
      <c r="V236">
        <f t="shared" si="19"/>
        <v>0</v>
      </c>
    </row>
    <row r="237" spans="3:22" x14ac:dyDescent="0.2">
      <c r="C237" s="6">
        <v>2017</v>
      </c>
      <c r="D237" s="6">
        <v>8</v>
      </c>
      <c r="E237" s="6">
        <v>3</v>
      </c>
      <c r="F237" t="s">
        <v>196</v>
      </c>
      <c r="G237" t="str">
        <f>INDEX('DATA - Teams'!$C:$C,MATCH('DATA - Fixture'!F237,'DATA - Teams'!$B:$B,0))</f>
        <v>GARTER</v>
      </c>
      <c r="H237" t="s">
        <v>270</v>
      </c>
      <c r="I237" t="str">
        <f>INDEX('DATA - Teams'!$C:$C,MATCH('DATA - Fixture'!H237,'DATA - Teams'!$B:$B,0))</f>
        <v>RICHO</v>
      </c>
      <c r="J237" s="6">
        <v>0</v>
      </c>
      <c r="K237" s="6">
        <v>0</v>
      </c>
      <c r="L237" s="6">
        <v>0</v>
      </c>
      <c r="M237">
        <f>SUMIFS('DATA - Round Scores'!$H:$H,
'DATA - Round Scores'!$A:$A, 'DATA - Fixture'!$C237,
'DATA - Round Scores'!$B:$B, 'DATA - Fixture'!$D237,
'DATA - Round Scores'!$C:$C, 'DATA - Fixture'!$F237,
'DATA - Round Scores'!$F:$F, "&lt;&gt;BEN")</f>
        <v>1451</v>
      </c>
      <c r="N237">
        <f>SUMIFS('DATA - Round Scores'!$H:$H,
'DATA - Round Scores'!$A:$A, 'DATA - Fixture'!$C237,
'DATA - Round Scores'!$B:$B, 'DATA - Fixture'!$D237,
'DATA - Round Scores'!$C:$C, 'DATA - Fixture'!$H237,
'DATA - Round Scores'!$F:$F, "&lt;&gt;BEN")</f>
        <v>1611</v>
      </c>
      <c r="O237">
        <f t="shared" si="15"/>
        <v>-160</v>
      </c>
      <c r="P237">
        <f>IF(N237&gt;0,COUNTIF($F$1:F237,F237),0)</f>
        <v>8</v>
      </c>
      <c r="Q237">
        <f t="shared" si="16"/>
        <v>0</v>
      </c>
      <c r="R237">
        <f t="shared" si="17"/>
        <v>0</v>
      </c>
      <c r="S237">
        <f t="shared" si="18"/>
        <v>1</v>
      </c>
      <c r="T237">
        <f>COUNTIFS('DATA - Round Scores'!$H:$H,0,
'DATA - Round Scores'!$A:$A, 'DATA - Fixture'!$C237,
'DATA - Round Scores'!$B:$B, 'DATA - Fixture'!$D237,
'DATA - Round Scores'!$C:$C, 'DATA - Fixture'!$F237,
'DATA - Round Scores'!$F:$F, "&lt;&gt;BEN")</f>
        <v>1</v>
      </c>
      <c r="U237" t="str">
        <f>TEXT(SUMIFS($Q$1:Q237,$C$1:C237,C237,$D$1:D237,"&lt;="&amp;D237,$F$1:F237,F237),"00")&amp;"-"&amp;TEXT(SUMIFS($S$1:S237,$C$1:C237,C237,$D$1:D237,"&lt;="&amp;D237,$F$1:F237,F237),"00")</f>
        <v>05-03</v>
      </c>
      <c r="V237">
        <f t="shared" si="19"/>
        <v>0</v>
      </c>
    </row>
    <row r="238" spans="3:22" x14ac:dyDescent="0.2">
      <c r="C238" s="6">
        <v>2017</v>
      </c>
      <c r="D238" s="6">
        <v>8</v>
      </c>
      <c r="E238" s="6">
        <v>4</v>
      </c>
      <c r="F238" t="s">
        <v>153</v>
      </c>
      <c r="G238" t="str">
        <f>INDEX('DATA - Teams'!$C:$C,MATCH('DATA - Fixture'!F238,'DATA - Teams'!$B:$B,0))</f>
        <v>KAPPAZ</v>
      </c>
      <c r="H238" t="s">
        <v>237</v>
      </c>
      <c r="I238" t="str">
        <f>INDEX('DATA - Teams'!$C:$C,MATCH('DATA - Fixture'!H238,'DATA - Teams'!$B:$B,0))</f>
        <v>LESTER</v>
      </c>
      <c r="J238" s="6">
        <v>1</v>
      </c>
      <c r="K238" s="6">
        <v>0</v>
      </c>
      <c r="L238" s="6">
        <v>0</v>
      </c>
      <c r="M238">
        <f>SUMIFS('DATA - Round Scores'!$H:$H,
'DATA - Round Scores'!$A:$A, 'DATA - Fixture'!$C238,
'DATA - Round Scores'!$B:$B, 'DATA - Fixture'!$D238,
'DATA - Round Scores'!$C:$C, 'DATA - Fixture'!$F238,
'DATA - Round Scores'!$F:$F, "&lt;&gt;BEN")</f>
        <v>1620</v>
      </c>
      <c r="N238">
        <f>SUMIFS('DATA - Round Scores'!$H:$H,
'DATA - Round Scores'!$A:$A, 'DATA - Fixture'!$C238,
'DATA - Round Scores'!$B:$B, 'DATA - Fixture'!$D238,
'DATA - Round Scores'!$C:$C, 'DATA - Fixture'!$H238,
'DATA - Round Scores'!$F:$F, "&lt;&gt;BEN")</f>
        <v>1651</v>
      </c>
      <c r="O238">
        <f t="shared" si="15"/>
        <v>-31</v>
      </c>
      <c r="P238">
        <f>IF(N238&gt;0,COUNTIF($F$1:F238,F238),0)</f>
        <v>8</v>
      </c>
      <c r="Q238">
        <f t="shared" si="16"/>
        <v>0</v>
      </c>
      <c r="R238">
        <f t="shared" si="17"/>
        <v>0</v>
      </c>
      <c r="S238">
        <f t="shared" si="18"/>
        <v>1</v>
      </c>
      <c r="T238">
        <f>COUNTIFS('DATA - Round Scores'!$H:$H,0,
'DATA - Round Scores'!$A:$A, 'DATA - Fixture'!$C238,
'DATA - Round Scores'!$B:$B, 'DATA - Fixture'!$D238,
'DATA - Round Scores'!$C:$C, 'DATA - Fixture'!$F238,
'DATA - Round Scores'!$F:$F, "&lt;&gt;BEN")</f>
        <v>0</v>
      </c>
      <c r="U238" t="str">
        <f>TEXT(SUMIFS($Q$1:Q238,$C$1:C238,C238,$D$1:D238,"&lt;="&amp;D238,$F$1:F238,F238),"00")&amp;"-"&amp;TEXT(SUMIFS($S$1:S238,$C$1:C238,C238,$D$1:D238,"&lt;="&amp;D238,$F$1:F238,F238),"00")</f>
        <v>05-03</v>
      </c>
      <c r="V238">
        <f t="shared" si="19"/>
        <v>1</v>
      </c>
    </row>
    <row r="239" spans="3:22" x14ac:dyDescent="0.2">
      <c r="C239" s="6">
        <v>2017</v>
      </c>
      <c r="D239" s="6">
        <v>8</v>
      </c>
      <c r="E239" s="6">
        <v>4</v>
      </c>
      <c r="F239" t="s">
        <v>237</v>
      </c>
      <c r="G239" t="str">
        <f>INDEX('DATA - Teams'!$C:$C,MATCH('DATA - Fixture'!F239,'DATA - Teams'!$B:$B,0))</f>
        <v>LESTER</v>
      </c>
      <c r="H239" t="s">
        <v>153</v>
      </c>
      <c r="I239" t="str">
        <f>INDEX('DATA - Teams'!$C:$C,MATCH('DATA - Fixture'!H239,'DATA - Teams'!$B:$B,0))</f>
        <v>KAPPAZ</v>
      </c>
      <c r="J239" s="6">
        <v>0</v>
      </c>
      <c r="K239" s="6">
        <v>0</v>
      </c>
      <c r="L239" s="6">
        <v>0</v>
      </c>
      <c r="M239">
        <f>SUMIFS('DATA - Round Scores'!$H:$H,
'DATA - Round Scores'!$A:$A, 'DATA - Fixture'!$C239,
'DATA - Round Scores'!$B:$B, 'DATA - Fixture'!$D239,
'DATA - Round Scores'!$C:$C, 'DATA - Fixture'!$F239,
'DATA - Round Scores'!$F:$F, "&lt;&gt;BEN")</f>
        <v>1651</v>
      </c>
      <c r="N239">
        <f>SUMIFS('DATA - Round Scores'!$H:$H,
'DATA - Round Scores'!$A:$A, 'DATA - Fixture'!$C239,
'DATA - Round Scores'!$B:$B, 'DATA - Fixture'!$D239,
'DATA - Round Scores'!$C:$C, 'DATA - Fixture'!$H239,
'DATA - Round Scores'!$F:$F, "&lt;&gt;BEN")</f>
        <v>1620</v>
      </c>
      <c r="O239">
        <f t="shared" si="15"/>
        <v>31</v>
      </c>
      <c r="P239">
        <f>IF(N239&gt;0,COUNTIF($F$1:F239,F239),0)</f>
        <v>8</v>
      </c>
      <c r="Q239">
        <f t="shared" si="16"/>
        <v>1</v>
      </c>
      <c r="R239">
        <f t="shared" si="17"/>
        <v>0</v>
      </c>
      <c r="S239">
        <f t="shared" si="18"/>
        <v>0</v>
      </c>
      <c r="T239">
        <f>COUNTIFS('DATA - Round Scores'!$H:$H,0,
'DATA - Round Scores'!$A:$A, 'DATA - Fixture'!$C239,
'DATA - Round Scores'!$B:$B, 'DATA - Fixture'!$D239,
'DATA - Round Scores'!$C:$C, 'DATA - Fixture'!$F239,
'DATA - Round Scores'!$F:$F, "&lt;&gt;BEN")</f>
        <v>1</v>
      </c>
      <c r="U239" t="str">
        <f>TEXT(SUMIFS($Q$1:Q239,$C$1:C239,C239,$D$1:D239,"&lt;="&amp;D239,$F$1:F239,F239),"00")&amp;"-"&amp;TEXT(SUMIFS($S$1:S239,$C$1:C239,C239,$D$1:D239,"&lt;="&amp;D239,$F$1:F239,F239),"00")</f>
        <v>05-03</v>
      </c>
      <c r="V239">
        <f t="shared" si="19"/>
        <v>1</v>
      </c>
    </row>
    <row r="240" spans="3:22" x14ac:dyDescent="0.2">
      <c r="C240" s="6">
        <v>2017</v>
      </c>
      <c r="D240" s="6">
        <v>9</v>
      </c>
      <c r="E240" s="6">
        <v>1</v>
      </c>
      <c r="F240" t="s">
        <v>34</v>
      </c>
      <c r="G240" t="str">
        <f>INDEX('DATA - Teams'!$C:$C,MATCH('DATA - Fixture'!F240,'DATA - Teams'!$B:$B,0))</f>
        <v>PMAC</v>
      </c>
      <c r="H240" t="s">
        <v>295</v>
      </c>
      <c r="I240" t="str">
        <f>INDEX('DATA - Teams'!$C:$C,MATCH('DATA - Fixture'!H240,'DATA - Teams'!$B:$B,0))</f>
        <v>MELONS</v>
      </c>
      <c r="J240" s="6">
        <v>1</v>
      </c>
      <c r="K240" s="6">
        <v>1</v>
      </c>
      <c r="L240" s="6">
        <v>0</v>
      </c>
      <c r="M240">
        <f>SUMIFS('DATA - Round Scores'!$H:$H,
'DATA - Round Scores'!$A:$A, 'DATA - Fixture'!$C240,
'DATA - Round Scores'!$B:$B, 'DATA - Fixture'!$D240,
'DATA - Round Scores'!$C:$C, 'DATA - Fixture'!$F240,
'DATA - Round Scores'!$F:$F, "&lt;&gt;BEN")</f>
        <v>1530</v>
      </c>
      <c r="N240">
        <f>SUMIFS('DATA - Round Scores'!$H:$H,
'DATA - Round Scores'!$A:$A, 'DATA - Fixture'!$C240,
'DATA - Round Scores'!$B:$B, 'DATA - Fixture'!$D240,
'DATA - Round Scores'!$C:$C, 'DATA - Fixture'!$H240,
'DATA - Round Scores'!$F:$F, "&lt;&gt;BEN")</f>
        <v>1477</v>
      </c>
      <c r="O240">
        <f t="shared" si="15"/>
        <v>53</v>
      </c>
      <c r="P240">
        <f>IF(N240&gt;0,COUNTIF($F$1:F240,F240),0)</f>
        <v>9</v>
      </c>
      <c r="Q240">
        <f t="shared" si="16"/>
        <v>1</v>
      </c>
      <c r="R240">
        <f t="shared" si="17"/>
        <v>0</v>
      </c>
      <c r="S240">
        <f t="shared" si="18"/>
        <v>0</v>
      </c>
      <c r="T240">
        <f>COUNTIFS('DATA - Round Scores'!$H:$H,0,
'DATA - Round Scores'!$A:$A, 'DATA - Fixture'!$C240,
'DATA - Round Scores'!$B:$B, 'DATA - Fixture'!$D240,
'DATA - Round Scores'!$C:$C, 'DATA - Fixture'!$F240,
'DATA - Round Scores'!$F:$F, "&lt;&gt;BEN")</f>
        <v>0</v>
      </c>
      <c r="U240" t="str">
        <f>TEXT(SUMIFS($Q$1:Q240,$C$1:C240,C240,$D$1:D240,"&lt;="&amp;D240,$F$1:F240,F240),"00")&amp;"-"&amp;TEXT(SUMIFS($S$1:S240,$C$1:C240,C240,$D$1:D240,"&lt;="&amp;D240,$F$1:F240,F240),"00")</f>
        <v>07-02</v>
      </c>
      <c r="V240">
        <f t="shared" si="19"/>
        <v>1</v>
      </c>
    </row>
    <row r="241" spans="3:22" x14ac:dyDescent="0.2">
      <c r="C241" s="6">
        <v>2017</v>
      </c>
      <c r="D241" s="6">
        <v>9</v>
      </c>
      <c r="E241" s="6">
        <v>1</v>
      </c>
      <c r="F241" t="s">
        <v>295</v>
      </c>
      <c r="G241" t="str">
        <f>INDEX('DATA - Teams'!$C:$C,MATCH('DATA - Fixture'!F241,'DATA - Teams'!$B:$B,0))</f>
        <v>MELONS</v>
      </c>
      <c r="H241" t="s">
        <v>34</v>
      </c>
      <c r="I241" t="str">
        <f>INDEX('DATA - Teams'!$C:$C,MATCH('DATA - Fixture'!H241,'DATA - Teams'!$B:$B,0))</f>
        <v>PMAC</v>
      </c>
      <c r="J241" s="6">
        <v>0</v>
      </c>
      <c r="K241" s="6">
        <v>1</v>
      </c>
      <c r="L241" s="6">
        <v>0</v>
      </c>
      <c r="M241">
        <f>SUMIFS('DATA - Round Scores'!$H:$H,
'DATA - Round Scores'!$A:$A, 'DATA - Fixture'!$C241,
'DATA - Round Scores'!$B:$B, 'DATA - Fixture'!$D241,
'DATA - Round Scores'!$C:$C, 'DATA - Fixture'!$F241,
'DATA - Round Scores'!$F:$F, "&lt;&gt;BEN")</f>
        <v>1477</v>
      </c>
      <c r="N241">
        <f>SUMIFS('DATA - Round Scores'!$H:$H,
'DATA - Round Scores'!$A:$A, 'DATA - Fixture'!$C241,
'DATA - Round Scores'!$B:$B, 'DATA - Fixture'!$D241,
'DATA - Round Scores'!$C:$C, 'DATA - Fixture'!$H241,
'DATA - Round Scores'!$F:$F, "&lt;&gt;BEN")</f>
        <v>1530</v>
      </c>
      <c r="O241">
        <f t="shared" si="15"/>
        <v>-53</v>
      </c>
      <c r="P241">
        <f>IF(N241&gt;0,COUNTIF($F$1:F241,F241),0)</f>
        <v>9</v>
      </c>
      <c r="Q241">
        <f t="shared" si="16"/>
        <v>0</v>
      </c>
      <c r="R241">
        <f t="shared" si="17"/>
        <v>0</v>
      </c>
      <c r="S241">
        <f t="shared" si="18"/>
        <v>1</v>
      </c>
      <c r="T241">
        <f>COUNTIFS('DATA - Round Scores'!$H:$H,0,
'DATA - Round Scores'!$A:$A, 'DATA - Fixture'!$C241,
'DATA - Round Scores'!$B:$B, 'DATA - Fixture'!$D241,
'DATA - Round Scores'!$C:$C, 'DATA - Fixture'!$F241,
'DATA - Round Scores'!$F:$F, "&lt;&gt;BEN")</f>
        <v>0</v>
      </c>
      <c r="U241" t="str">
        <f>TEXT(SUMIFS($Q$1:Q241,$C$1:C241,C241,$D$1:D241,"&lt;="&amp;D241,$F$1:F241,F241),"00")&amp;"-"&amp;TEXT(SUMIFS($S$1:S241,$C$1:C241,C241,$D$1:D241,"&lt;="&amp;D241,$F$1:F241,F241),"00")</f>
        <v>02-07</v>
      </c>
      <c r="V241">
        <f t="shared" si="19"/>
        <v>0</v>
      </c>
    </row>
    <row r="242" spans="3:22" x14ac:dyDescent="0.2">
      <c r="C242" s="6">
        <v>2017</v>
      </c>
      <c r="D242" s="6">
        <v>9</v>
      </c>
      <c r="E242" s="6">
        <v>2</v>
      </c>
      <c r="F242" t="s">
        <v>270</v>
      </c>
      <c r="G242" t="str">
        <f>INDEX('DATA - Teams'!$C:$C,MATCH('DATA - Fixture'!F242,'DATA - Teams'!$B:$B,0))</f>
        <v>RICHO</v>
      </c>
      <c r="H242" t="s">
        <v>110</v>
      </c>
      <c r="I242" t="str">
        <f>INDEX('DATA - Teams'!$C:$C,MATCH('DATA - Fixture'!H242,'DATA - Teams'!$B:$B,0))</f>
        <v>JMERC</v>
      </c>
      <c r="J242" s="6">
        <v>1</v>
      </c>
      <c r="K242" s="6">
        <v>1</v>
      </c>
      <c r="L242" s="6">
        <v>0</v>
      </c>
      <c r="M242">
        <f>SUMIFS('DATA - Round Scores'!$H:$H,
'DATA - Round Scores'!$A:$A, 'DATA - Fixture'!$C242,
'DATA - Round Scores'!$B:$B, 'DATA - Fixture'!$D242,
'DATA - Round Scores'!$C:$C, 'DATA - Fixture'!$F242,
'DATA - Round Scores'!$F:$F, "&lt;&gt;BEN")</f>
        <v>1580</v>
      </c>
      <c r="N242">
        <f>SUMIFS('DATA - Round Scores'!$H:$H,
'DATA - Round Scores'!$A:$A, 'DATA - Fixture'!$C242,
'DATA - Round Scores'!$B:$B, 'DATA - Fixture'!$D242,
'DATA - Round Scores'!$C:$C, 'DATA - Fixture'!$H242,
'DATA - Round Scores'!$F:$F, "&lt;&gt;BEN")</f>
        <v>1806</v>
      </c>
      <c r="O242">
        <f t="shared" si="15"/>
        <v>-226</v>
      </c>
      <c r="P242">
        <f>IF(N242&gt;0,COUNTIF($F$1:F242,F242),0)</f>
        <v>9</v>
      </c>
      <c r="Q242">
        <f t="shared" si="16"/>
        <v>0</v>
      </c>
      <c r="R242">
        <f t="shared" si="17"/>
        <v>0</v>
      </c>
      <c r="S242">
        <f t="shared" si="18"/>
        <v>1</v>
      </c>
      <c r="T242">
        <f>COUNTIFS('DATA - Round Scores'!$H:$H,0,
'DATA - Round Scores'!$A:$A, 'DATA - Fixture'!$C242,
'DATA - Round Scores'!$B:$B, 'DATA - Fixture'!$D242,
'DATA - Round Scores'!$C:$C, 'DATA - Fixture'!$F242,
'DATA - Round Scores'!$F:$F, "&lt;&gt;BEN")</f>
        <v>0</v>
      </c>
      <c r="U242" t="str">
        <f>TEXT(SUMIFS($Q$1:Q242,$C$1:C242,C242,$D$1:D242,"&lt;="&amp;D242,$F$1:F242,F242),"00")&amp;"-"&amp;TEXT(SUMIFS($S$1:S242,$C$1:C242,C242,$D$1:D242,"&lt;="&amp;D242,$F$1:F242,F242),"00")</f>
        <v>04-05</v>
      </c>
      <c r="V242">
        <f t="shared" si="19"/>
        <v>0</v>
      </c>
    </row>
    <row r="243" spans="3:22" x14ac:dyDescent="0.2">
      <c r="C243" s="6">
        <v>2017</v>
      </c>
      <c r="D243" s="6">
        <v>9</v>
      </c>
      <c r="E243" s="6">
        <v>2</v>
      </c>
      <c r="F243" t="s">
        <v>110</v>
      </c>
      <c r="G243" t="str">
        <f>INDEX('DATA - Teams'!$C:$C,MATCH('DATA - Fixture'!F243,'DATA - Teams'!$B:$B,0))</f>
        <v>JMERC</v>
      </c>
      <c r="H243" t="s">
        <v>270</v>
      </c>
      <c r="I243" t="str">
        <f>INDEX('DATA - Teams'!$C:$C,MATCH('DATA - Fixture'!H243,'DATA - Teams'!$B:$B,0))</f>
        <v>RICHO</v>
      </c>
      <c r="J243" s="6">
        <v>0</v>
      </c>
      <c r="K243" s="6">
        <v>1</v>
      </c>
      <c r="L243" s="6">
        <v>0</v>
      </c>
      <c r="M243">
        <f>SUMIFS('DATA - Round Scores'!$H:$H,
'DATA - Round Scores'!$A:$A, 'DATA - Fixture'!$C243,
'DATA - Round Scores'!$B:$B, 'DATA - Fixture'!$D243,
'DATA - Round Scores'!$C:$C, 'DATA - Fixture'!$F243,
'DATA - Round Scores'!$F:$F, "&lt;&gt;BEN")</f>
        <v>1806</v>
      </c>
      <c r="N243">
        <f>SUMIFS('DATA - Round Scores'!$H:$H,
'DATA - Round Scores'!$A:$A, 'DATA - Fixture'!$C243,
'DATA - Round Scores'!$B:$B, 'DATA - Fixture'!$D243,
'DATA - Round Scores'!$C:$C, 'DATA - Fixture'!$H243,
'DATA - Round Scores'!$F:$F, "&lt;&gt;BEN")</f>
        <v>1580</v>
      </c>
      <c r="O243">
        <f t="shared" si="15"/>
        <v>226</v>
      </c>
      <c r="P243">
        <f>IF(N243&gt;0,COUNTIF($F$1:F243,F243),0)</f>
        <v>9</v>
      </c>
      <c r="Q243">
        <f t="shared" si="16"/>
        <v>1</v>
      </c>
      <c r="R243">
        <f t="shared" si="17"/>
        <v>0</v>
      </c>
      <c r="S243">
        <f t="shared" si="18"/>
        <v>0</v>
      </c>
      <c r="T243">
        <f>COUNTIFS('DATA - Round Scores'!$H:$H,0,
'DATA - Round Scores'!$A:$A, 'DATA - Fixture'!$C243,
'DATA - Round Scores'!$B:$B, 'DATA - Fixture'!$D243,
'DATA - Round Scores'!$C:$C, 'DATA - Fixture'!$F243,
'DATA - Round Scores'!$F:$F, "&lt;&gt;BEN")</f>
        <v>0</v>
      </c>
      <c r="U243" t="str">
        <f>TEXT(SUMIFS($Q$1:Q243,$C$1:C243,C243,$D$1:D243,"&lt;="&amp;D243,$F$1:F243,F243),"00")&amp;"-"&amp;TEXT(SUMIFS($S$1:S243,$C$1:C243,C243,$D$1:D243,"&lt;="&amp;D243,$F$1:F243,F243),"00")</f>
        <v>05-04</v>
      </c>
      <c r="V243">
        <f t="shared" si="19"/>
        <v>1</v>
      </c>
    </row>
    <row r="244" spans="3:22" x14ac:dyDescent="0.2">
      <c r="C244" s="6">
        <v>2017</v>
      </c>
      <c r="D244" s="6">
        <v>9</v>
      </c>
      <c r="E244" s="6">
        <v>3</v>
      </c>
      <c r="F244" t="s">
        <v>153</v>
      </c>
      <c r="G244" t="str">
        <f>INDEX('DATA - Teams'!$C:$C,MATCH('DATA - Fixture'!F244,'DATA - Teams'!$B:$B,0))</f>
        <v>KAPPAZ</v>
      </c>
      <c r="H244" t="s">
        <v>324</v>
      </c>
      <c r="I244" t="str">
        <f>INDEX('DATA - Teams'!$C:$C,MATCH('DATA - Fixture'!H244,'DATA - Teams'!$B:$B,0))</f>
        <v>CHIEF</v>
      </c>
      <c r="J244" s="6">
        <v>1</v>
      </c>
      <c r="K244" s="6">
        <v>1</v>
      </c>
      <c r="L244" s="6">
        <v>0</v>
      </c>
      <c r="M244">
        <f>SUMIFS('DATA - Round Scores'!$H:$H,
'DATA - Round Scores'!$A:$A, 'DATA - Fixture'!$C244,
'DATA - Round Scores'!$B:$B, 'DATA - Fixture'!$D244,
'DATA - Round Scores'!$C:$C, 'DATA - Fixture'!$F244,
'DATA - Round Scores'!$F:$F, "&lt;&gt;BEN")</f>
        <v>1651</v>
      </c>
      <c r="N244">
        <f>SUMIFS('DATA - Round Scores'!$H:$H,
'DATA - Round Scores'!$A:$A, 'DATA - Fixture'!$C244,
'DATA - Round Scores'!$B:$B, 'DATA - Fixture'!$D244,
'DATA - Round Scores'!$C:$C, 'DATA - Fixture'!$H244,
'DATA - Round Scores'!$F:$F, "&lt;&gt;BEN")</f>
        <v>1570</v>
      </c>
      <c r="O244">
        <f t="shared" si="15"/>
        <v>81</v>
      </c>
      <c r="P244">
        <f>IF(N244&gt;0,COUNTIF($F$1:F244,F244),0)</f>
        <v>9</v>
      </c>
      <c r="Q244">
        <f t="shared" si="16"/>
        <v>1</v>
      </c>
      <c r="R244">
        <f t="shared" si="17"/>
        <v>0</v>
      </c>
      <c r="S244">
        <f t="shared" si="18"/>
        <v>0</v>
      </c>
      <c r="T244">
        <f>COUNTIFS('DATA - Round Scores'!$H:$H,0,
'DATA - Round Scores'!$A:$A, 'DATA - Fixture'!$C244,
'DATA - Round Scores'!$B:$B, 'DATA - Fixture'!$D244,
'DATA - Round Scores'!$C:$C, 'DATA - Fixture'!$F244,
'DATA - Round Scores'!$F:$F, "&lt;&gt;BEN")</f>
        <v>0</v>
      </c>
      <c r="U244" t="str">
        <f>TEXT(SUMIFS($Q$1:Q244,$C$1:C244,C244,$D$1:D244,"&lt;="&amp;D244,$F$1:F244,F244),"00")&amp;"-"&amp;TEXT(SUMIFS($S$1:S244,$C$1:C244,C244,$D$1:D244,"&lt;="&amp;D244,$F$1:F244,F244),"00")</f>
        <v>06-03</v>
      </c>
      <c r="V244">
        <f t="shared" si="19"/>
        <v>1</v>
      </c>
    </row>
    <row r="245" spans="3:22" x14ac:dyDescent="0.2">
      <c r="C245" s="6">
        <v>2017</v>
      </c>
      <c r="D245" s="6">
        <v>9</v>
      </c>
      <c r="E245" s="6">
        <v>3</v>
      </c>
      <c r="F245" t="s">
        <v>324</v>
      </c>
      <c r="G245" t="str">
        <f>INDEX('DATA - Teams'!$C:$C,MATCH('DATA - Fixture'!F245,'DATA - Teams'!$B:$B,0))</f>
        <v>CHIEF</v>
      </c>
      <c r="H245" t="s">
        <v>153</v>
      </c>
      <c r="I245" t="str">
        <f>INDEX('DATA - Teams'!$C:$C,MATCH('DATA - Fixture'!H245,'DATA - Teams'!$B:$B,0))</f>
        <v>KAPPAZ</v>
      </c>
      <c r="J245" s="6">
        <v>0</v>
      </c>
      <c r="K245" s="6">
        <v>1</v>
      </c>
      <c r="L245" s="6">
        <v>0</v>
      </c>
      <c r="M245">
        <f>SUMIFS('DATA - Round Scores'!$H:$H,
'DATA - Round Scores'!$A:$A, 'DATA - Fixture'!$C245,
'DATA - Round Scores'!$B:$B, 'DATA - Fixture'!$D245,
'DATA - Round Scores'!$C:$C, 'DATA - Fixture'!$F245,
'DATA - Round Scores'!$F:$F, "&lt;&gt;BEN")</f>
        <v>1570</v>
      </c>
      <c r="N245">
        <f>SUMIFS('DATA - Round Scores'!$H:$H,
'DATA - Round Scores'!$A:$A, 'DATA - Fixture'!$C245,
'DATA - Round Scores'!$B:$B, 'DATA - Fixture'!$D245,
'DATA - Round Scores'!$C:$C, 'DATA - Fixture'!$H245,
'DATA - Round Scores'!$F:$F, "&lt;&gt;BEN")</f>
        <v>1651</v>
      </c>
      <c r="O245">
        <f t="shared" si="15"/>
        <v>-81</v>
      </c>
      <c r="P245">
        <f>IF(N245&gt;0,COUNTIF($F$1:F245,F245),0)</f>
        <v>9</v>
      </c>
      <c r="Q245">
        <f t="shared" si="16"/>
        <v>0</v>
      </c>
      <c r="R245">
        <f t="shared" si="17"/>
        <v>0</v>
      </c>
      <c r="S245">
        <f t="shared" si="18"/>
        <v>1</v>
      </c>
      <c r="T245">
        <f>COUNTIFS('DATA - Round Scores'!$H:$H,0,
'DATA - Round Scores'!$A:$A, 'DATA - Fixture'!$C245,
'DATA - Round Scores'!$B:$B, 'DATA - Fixture'!$D245,
'DATA - Round Scores'!$C:$C, 'DATA - Fixture'!$F245,
'DATA - Round Scores'!$F:$F, "&lt;&gt;BEN")</f>
        <v>0</v>
      </c>
      <c r="U245" t="str">
        <f>TEXT(SUMIFS($Q$1:Q245,$C$1:C245,C245,$D$1:D245,"&lt;="&amp;D245,$F$1:F245,F245),"00")&amp;"-"&amp;TEXT(SUMIFS($S$1:S245,$C$1:C245,C245,$D$1:D245,"&lt;="&amp;D245,$F$1:F245,F245),"00")</f>
        <v>01-08</v>
      </c>
      <c r="V245">
        <f t="shared" si="19"/>
        <v>0</v>
      </c>
    </row>
    <row r="246" spans="3:22" x14ac:dyDescent="0.2">
      <c r="C246" s="6">
        <v>2017</v>
      </c>
      <c r="D246" s="6">
        <v>9</v>
      </c>
      <c r="E246" s="6">
        <v>4</v>
      </c>
      <c r="F246" t="s">
        <v>237</v>
      </c>
      <c r="G246" t="str">
        <f>INDEX('DATA - Teams'!$C:$C,MATCH('DATA - Fixture'!F246,'DATA - Teams'!$B:$B,0))</f>
        <v>LESTER</v>
      </c>
      <c r="H246" t="s">
        <v>196</v>
      </c>
      <c r="I246" t="str">
        <f>INDEX('DATA - Teams'!$C:$C,MATCH('DATA - Fixture'!H246,'DATA - Teams'!$B:$B,0))</f>
        <v>GARTER</v>
      </c>
      <c r="J246" s="6">
        <v>1</v>
      </c>
      <c r="K246" s="6">
        <v>1</v>
      </c>
      <c r="L246" s="6">
        <v>0</v>
      </c>
      <c r="M246">
        <f>SUMIFS('DATA - Round Scores'!$H:$H,
'DATA - Round Scores'!$A:$A, 'DATA - Fixture'!$C246,
'DATA - Round Scores'!$B:$B, 'DATA - Fixture'!$D246,
'DATA - Round Scores'!$C:$C, 'DATA - Fixture'!$F246,
'DATA - Round Scores'!$F:$F, "&lt;&gt;BEN")</f>
        <v>1613</v>
      </c>
      <c r="N246">
        <f>SUMIFS('DATA - Round Scores'!$H:$H,
'DATA - Round Scores'!$A:$A, 'DATA - Fixture'!$C246,
'DATA - Round Scores'!$B:$B, 'DATA - Fixture'!$D246,
'DATA - Round Scores'!$C:$C, 'DATA - Fixture'!$H246,
'DATA - Round Scores'!$F:$F, "&lt;&gt;BEN")</f>
        <v>1734</v>
      </c>
      <c r="O246">
        <f t="shared" si="15"/>
        <v>-121</v>
      </c>
      <c r="P246">
        <f>IF(N246&gt;0,COUNTIF($F$1:F246,F246),0)</f>
        <v>9</v>
      </c>
      <c r="Q246">
        <f t="shared" si="16"/>
        <v>0</v>
      </c>
      <c r="R246">
        <f t="shared" si="17"/>
        <v>0</v>
      </c>
      <c r="S246">
        <f t="shared" si="18"/>
        <v>1</v>
      </c>
      <c r="T246">
        <f>COUNTIFS('DATA - Round Scores'!$H:$H,0,
'DATA - Round Scores'!$A:$A, 'DATA - Fixture'!$C246,
'DATA - Round Scores'!$B:$B, 'DATA - Fixture'!$D246,
'DATA - Round Scores'!$C:$C, 'DATA - Fixture'!$F246,
'DATA - Round Scores'!$F:$F, "&lt;&gt;BEN")</f>
        <v>0</v>
      </c>
      <c r="U246" t="str">
        <f>TEXT(SUMIFS($Q$1:Q246,$C$1:C246,C246,$D$1:D246,"&lt;="&amp;D246,$F$1:F246,F246),"00")&amp;"-"&amp;TEXT(SUMIFS($S$1:S246,$C$1:C246,C246,$D$1:D246,"&lt;="&amp;D246,$F$1:F246,F246),"00")</f>
        <v>05-04</v>
      </c>
      <c r="V246">
        <f t="shared" si="19"/>
        <v>1</v>
      </c>
    </row>
    <row r="247" spans="3:22" x14ac:dyDescent="0.2">
      <c r="C247" s="6">
        <v>2017</v>
      </c>
      <c r="D247" s="6">
        <v>9</v>
      </c>
      <c r="E247" s="6">
        <v>4</v>
      </c>
      <c r="F247" t="s">
        <v>196</v>
      </c>
      <c r="G247" t="str">
        <f>INDEX('DATA - Teams'!$C:$C,MATCH('DATA - Fixture'!F247,'DATA - Teams'!$B:$B,0))</f>
        <v>GARTER</v>
      </c>
      <c r="H247" t="s">
        <v>237</v>
      </c>
      <c r="I247" t="str">
        <f>INDEX('DATA - Teams'!$C:$C,MATCH('DATA - Fixture'!H247,'DATA - Teams'!$B:$B,0))</f>
        <v>LESTER</v>
      </c>
      <c r="J247" s="6">
        <v>0</v>
      </c>
      <c r="K247" s="6">
        <v>1</v>
      </c>
      <c r="L247" s="6">
        <v>0</v>
      </c>
      <c r="M247">
        <f>SUMIFS('DATA - Round Scores'!$H:$H,
'DATA - Round Scores'!$A:$A, 'DATA - Fixture'!$C247,
'DATA - Round Scores'!$B:$B, 'DATA - Fixture'!$D247,
'DATA - Round Scores'!$C:$C, 'DATA - Fixture'!$F247,
'DATA - Round Scores'!$F:$F, "&lt;&gt;BEN")</f>
        <v>1734</v>
      </c>
      <c r="N247">
        <f>SUMIFS('DATA - Round Scores'!$H:$H,
'DATA - Round Scores'!$A:$A, 'DATA - Fixture'!$C247,
'DATA - Round Scores'!$B:$B, 'DATA - Fixture'!$D247,
'DATA - Round Scores'!$C:$C, 'DATA - Fixture'!$H247,
'DATA - Round Scores'!$F:$F, "&lt;&gt;BEN")</f>
        <v>1613</v>
      </c>
      <c r="O247">
        <f t="shared" si="15"/>
        <v>121</v>
      </c>
      <c r="P247">
        <f>IF(N247&gt;0,COUNTIF($F$1:F247,F247),0)</f>
        <v>9</v>
      </c>
      <c r="Q247">
        <f t="shared" si="16"/>
        <v>1</v>
      </c>
      <c r="R247">
        <f t="shared" si="17"/>
        <v>0</v>
      </c>
      <c r="S247">
        <f t="shared" si="18"/>
        <v>0</v>
      </c>
      <c r="T247">
        <f>COUNTIFS('DATA - Round Scores'!$H:$H,0,
'DATA - Round Scores'!$A:$A, 'DATA - Fixture'!$C247,
'DATA - Round Scores'!$B:$B, 'DATA - Fixture'!$D247,
'DATA - Round Scores'!$C:$C, 'DATA - Fixture'!$F247,
'DATA - Round Scores'!$F:$F, "&lt;&gt;BEN")</f>
        <v>0</v>
      </c>
      <c r="U247" t="str">
        <f>TEXT(SUMIFS($Q$1:Q247,$C$1:C247,C247,$D$1:D247,"&lt;="&amp;D247,$F$1:F247,F247),"00")&amp;"-"&amp;TEXT(SUMIFS($S$1:S247,$C$1:C247,C247,$D$1:D247,"&lt;="&amp;D247,$F$1:F247,F247),"00")</f>
        <v>06-03</v>
      </c>
      <c r="V247">
        <f t="shared" si="19"/>
        <v>0</v>
      </c>
    </row>
    <row r="248" spans="3:22" x14ac:dyDescent="0.2">
      <c r="C248" s="6">
        <v>2017</v>
      </c>
      <c r="D248" s="6">
        <v>10</v>
      </c>
      <c r="E248" s="6">
        <v>1</v>
      </c>
      <c r="F248" t="s">
        <v>34</v>
      </c>
      <c r="G248" t="str">
        <f>INDEX('DATA - Teams'!$C:$C,MATCH('DATA - Fixture'!F248,'DATA - Teams'!$B:$B,0))</f>
        <v>PMAC</v>
      </c>
      <c r="H248" t="s">
        <v>270</v>
      </c>
      <c r="I248" t="str">
        <f>INDEX('DATA - Teams'!$C:$C,MATCH('DATA - Fixture'!H248,'DATA - Teams'!$B:$B,0))</f>
        <v>RICHO</v>
      </c>
      <c r="J248" s="6">
        <v>1</v>
      </c>
      <c r="K248" s="6">
        <v>0</v>
      </c>
      <c r="L248" s="6">
        <v>0</v>
      </c>
      <c r="M248">
        <f>SUMIFS('DATA - Round Scores'!$H:$H,
'DATA - Round Scores'!$A:$A, 'DATA - Fixture'!$C248,
'DATA - Round Scores'!$B:$B, 'DATA - Fixture'!$D248,
'DATA - Round Scores'!$C:$C, 'DATA - Fixture'!$F248,
'DATA - Round Scores'!$F:$F, "&lt;&gt;BEN")</f>
        <v>1639</v>
      </c>
      <c r="N248">
        <f>SUMIFS('DATA - Round Scores'!$H:$H,
'DATA - Round Scores'!$A:$A, 'DATA - Fixture'!$C248,
'DATA - Round Scores'!$B:$B, 'DATA - Fixture'!$D248,
'DATA - Round Scores'!$C:$C, 'DATA - Fixture'!$H248,
'DATA - Round Scores'!$F:$F, "&lt;&gt;BEN")</f>
        <v>1597</v>
      </c>
      <c r="O248">
        <f t="shared" si="15"/>
        <v>42</v>
      </c>
      <c r="P248">
        <f>IF(N248&gt;0,COUNTIF($F$1:F248,F248),0)</f>
        <v>10</v>
      </c>
      <c r="Q248">
        <f t="shared" si="16"/>
        <v>1</v>
      </c>
      <c r="R248">
        <f t="shared" si="17"/>
        <v>0</v>
      </c>
      <c r="S248">
        <f t="shared" si="18"/>
        <v>0</v>
      </c>
      <c r="T248">
        <f>COUNTIFS('DATA - Round Scores'!$H:$H,0,
'DATA - Round Scores'!$A:$A, 'DATA - Fixture'!$C248,
'DATA - Round Scores'!$B:$B, 'DATA - Fixture'!$D248,
'DATA - Round Scores'!$C:$C, 'DATA - Fixture'!$F248,
'DATA - Round Scores'!$F:$F, "&lt;&gt;BEN")</f>
        <v>0</v>
      </c>
      <c r="U248" t="str">
        <f>TEXT(SUMIFS($Q$1:Q248,$C$1:C248,C248,$D$1:D248,"&lt;="&amp;D248,$F$1:F248,F248),"00")&amp;"-"&amp;TEXT(SUMIFS($S$1:S248,$C$1:C248,C248,$D$1:D248,"&lt;="&amp;D248,$F$1:F248,F248),"00")</f>
        <v>08-02</v>
      </c>
      <c r="V248">
        <f t="shared" si="19"/>
        <v>1</v>
      </c>
    </row>
    <row r="249" spans="3:22" x14ac:dyDescent="0.2">
      <c r="C249" s="6">
        <v>2017</v>
      </c>
      <c r="D249" s="6">
        <v>10</v>
      </c>
      <c r="E249" s="6">
        <v>1</v>
      </c>
      <c r="F249" t="s">
        <v>270</v>
      </c>
      <c r="G249" t="str">
        <f>INDEX('DATA - Teams'!$C:$C,MATCH('DATA - Fixture'!F249,'DATA - Teams'!$B:$B,0))</f>
        <v>RICHO</v>
      </c>
      <c r="H249" t="s">
        <v>34</v>
      </c>
      <c r="I249" t="str">
        <f>INDEX('DATA - Teams'!$C:$C,MATCH('DATA - Fixture'!H249,'DATA - Teams'!$B:$B,0))</f>
        <v>PMAC</v>
      </c>
      <c r="J249" s="6">
        <v>0</v>
      </c>
      <c r="K249" s="6">
        <v>0</v>
      </c>
      <c r="L249" s="6">
        <v>0</v>
      </c>
      <c r="M249">
        <f>SUMIFS('DATA - Round Scores'!$H:$H,
'DATA - Round Scores'!$A:$A, 'DATA - Fixture'!$C249,
'DATA - Round Scores'!$B:$B, 'DATA - Fixture'!$D249,
'DATA - Round Scores'!$C:$C, 'DATA - Fixture'!$F249,
'DATA - Round Scores'!$F:$F, "&lt;&gt;BEN")</f>
        <v>1597</v>
      </c>
      <c r="N249">
        <f>SUMIFS('DATA - Round Scores'!$H:$H,
'DATA - Round Scores'!$A:$A, 'DATA - Fixture'!$C249,
'DATA - Round Scores'!$B:$B, 'DATA - Fixture'!$D249,
'DATA - Round Scores'!$C:$C, 'DATA - Fixture'!$H249,
'DATA - Round Scores'!$F:$F, "&lt;&gt;BEN")</f>
        <v>1639</v>
      </c>
      <c r="O249">
        <f t="shared" si="15"/>
        <v>-42</v>
      </c>
      <c r="P249">
        <f>IF(N249&gt;0,COUNTIF($F$1:F249,F249),0)</f>
        <v>10</v>
      </c>
      <c r="Q249">
        <f t="shared" si="16"/>
        <v>0</v>
      </c>
      <c r="R249">
        <f t="shared" si="17"/>
        <v>0</v>
      </c>
      <c r="S249">
        <f t="shared" si="18"/>
        <v>1</v>
      </c>
      <c r="T249">
        <f>COUNTIFS('DATA - Round Scores'!$H:$H,0,
'DATA - Round Scores'!$A:$A, 'DATA - Fixture'!$C249,
'DATA - Round Scores'!$B:$B, 'DATA - Fixture'!$D249,
'DATA - Round Scores'!$C:$C, 'DATA - Fixture'!$F249,
'DATA - Round Scores'!$F:$F, "&lt;&gt;BEN")</f>
        <v>0</v>
      </c>
      <c r="U249" t="str">
        <f>TEXT(SUMIFS($Q$1:Q249,$C$1:C249,C249,$D$1:D249,"&lt;="&amp;D249,$F$1:F249,F249),"00")&amp;"-"&amp;TEXT(SUMIFS($S$1:S249,$C$1:C249,C249,$D$1:D249,"&lt;="&amp;D249,$F$1:F249,F249),"00")</f>
        <v>04-06</v>
      </c>
      <c r="V249">
        <f t="shared" si="19"/>
        <v>0</v>
      </c>
    </row>
    <row r="250" spans="3:22" x14ac:dyDescent="0.2">
      <c r="C250" s="6">
        <v>2017</v>
      </c>
      <c r="D250" s="6">
        <v>10</v>
      </c>
      <c r="E250" s="6">
        <v>2</v>
      </c>
      <c r="F250" t="s">
        <v>153</v>
      </c>
      <c r="G250" t="str">
        <f>INDEX('DATA - Teams'!$C:$C,MATCH('DATA - Fixture'!F250,'DATA - Teams'!$B:$B,0))</f>
        <v>KAPPAZ</v>
      </c>
      <c r="H250" t="s">
        <v>295</v>
      </c>
      <c r="I250" t="str">
        <f>INDEX('DATA - Teams'!$C:$C,MATCH('DATA - Fixture'!H250,'DATA - Teams'!$B:$B,0))</f>
        <v>MELONS</v>
      </c>
      <c r="J250" s="6">
        <v>1</v>
      </c>
      <c r="K250" s="6">
        <v>0</v>
      </c>
      <c r="L250" s="6">
        <v>0</v>
      </c>
      <c r="M250">
        <f>SUMIFS('DATA - Round Scores'!$H:$H,
'DATA - Round Scores'!$A:$A, 'DATA - Fixture'!$C250,
'DATA - Round Scores'!$B:$B, 'DATA - Fixture'!$D250,
'DATA - Round Scores'!$C:$C, 'DATA - Fixture'!$F250,
'DATA - Round Scores'!$F:$F, "&lt;&gt;BEN")</f>
        <v>1641</v>
      </c>
      <c r="N250">
        <f>SUMIFS('DATA - Round Scores'!$H:$H,
'DATA - Round Scores'!$A:$A, 'DATA - Fixture'!$C250,
'DATA - Round Scores'!$B:$B, 'DATA - Fixture'!$D250,
'DATA - Round Scores'!$C:$C, 'DATA - Fixture'!$H250,
'DATA - Round Scores'!$F:$F, "&lt;&gt;BEN")</f>
        <v>1535</v>
      </c>
      <c r="O250">
        <f t="shared" si="15"/>
        <v>106</v>
      </c>
      <c r="P250">
        <f>IF(N250&gt;0,COUNTIF($F$1:F250,F250),0)</f>
        <v>10</v>
      </c>
      <c r="Q250">
        <f t="shared" si="16"/>
        <v>1</v>
      </c>
      <c r="R250">
        <f t="shared" si="17"/>
        <v>0</v>
      </c>
      <c r="S250">
        <f t="shared" si="18"/>
        <v>0</v>
      </c>
      <c r="T250">
        <f>COUNTIFS('DATA - Round Scores'!$H:$H,0,
'DATA - Round Scores'!$A:$A, 'DATA - Fixture'!$C250,
'DATA - Round Scores'!$B:$B, 'DATA - Fixture'!$D250,
'DATA - Round Scores'!$C:$C, 'DATA - Fixture'!$F250,
'DATA - Round Scores'!$F:$F, "&lt;&gt;BEN")</f>
        <v>0</v>
      </c>
      <c r="U250" t="str">
        <f>TEXT(SUMIFS($Q$1:Q250,$C$1:C250,C250,$D$1:D250,"&lt;="&amp;D250,$F$1:F250,F250),"00")&amp;"-"&amp;TEXT(SUMIFS($S$1:S250,$C$1:C250,C250,$D$1:D250,"&lt;="&amp;D250,$F$1:F250,F250),"00")</f>
        <v>07-03</v>
      </c>
      <c r="V250">
        <f t="shared" si="19"/>
        <v>1</v>
      </c>
    </row>
    <row r="251" spans="3:22" x14ac:dyDescent="0.2">
      <c r="C251" s="6">
        <v>2017</v>
      </c>
      <c r="D251" s="6">
        <v>10</v>
      </c>
      <c r="E251" s="6">
        <v>2</v>
      </c>
      <c r="F251" t="s">
        <v>295</v>
      </c>
      <c r="G251" t="str">
        <f>INDEX('DATA - Teams'!$C:$C,MATCH('DATA - Fixture'!F251,'DATA - Teams'!$B:$B,0))</f>
        <v>MELONS</v>
      </c>
      <c r="H251" t="s">
        <v>153</v>
      </c>
      <c r="I251" t="str">
        <f>INDEX('DATA - Teams'!$C:$C,MATCH('DATA - Fixture'!H251,'DATA - Teams'!$B:$B,0))</f>
        <v>KAPPAZ</v>
      </c>
      <c r="J251" s="6">
        <v>0</v>
      </c>
      <c r="K251" s="6">
        <v>0</v>
      </c>
      <c r="L251" s="6">
        <v>0</v>
      </c>
      <c r="M251">
        <f>SUMIFS('DATA - Round Scores'!$H:$H,
'DATA - Round Scores'!$A:$A, 'DATA - Fixture'!$C251,
'DATA - Round Scores'!$B:$B, 'DATA - Fixture'!$D251,
'DATA - Round Scores'!$C:$C, 'DATA - Fixture'!$F251,
'DATA - Round Scores'!$F:$F, "&lt;&gt;BEN")</f>
        <v>1535</v>
      </c>
      <c r="N251">
        <f>SUMIFS('DATA - Round Scores'!$H:$H,
'DATA - Round Scores'!$A:$A, 'DATA - Fixture'!$C251,
'DATA - Round Scores'!$B:$B, 'DATA - Fixture'!$D251,
'DATA - Round Scores'!$C:$C, 'DATA - Fixture'!$H251,
'DATA - Round Scores'!$F:$F, "&lt;&gt;BEN")</f>
        <v>1641</v>
      </c>
      <c r="O251">
        <f t="shared" si="15"/>
        <v>-106</v>
      </c>
      <c r="P251">
        <f>IF(N251&gt;0,COUNTIF($F$1:F251,F251),0)</f>
        <v>10</v>
      </c>
      <c r="Q251">
        <f t="shared" si="16"/>
        <v>0</v>
      </c>
      <c r="R251">
        <f t="shared" si="17"/>
        <v>0</v>
      </c>
      <c r="S251">
        <f t="shared" si="18"/>
        <v>1</v>
      </c>
      <c r="T251">
        <f>COUNTIFS('DATA - Round Scores'!$H:$H,0,
'DATA - Round Scores'!$A:$A, 'DATA - Fixture'!$C251,
'DATA - Round Scores'!$B:$B, 'DATA - Fixture'!$D251,
'DATA - Round Scores'!$C:$C, 'DATA - Fixture'!$F251,
'DATA - Round Scores'!$F:$F, "&lt;&gt;BEN")</f>
        <v>0</v>
      </c>
      <c r="U251" t="str">
        <f>TEXT(SUMIFS($Q$1:Q251,$C$1:C251,C251,$D$1:D251,"&lt;="&amp;D251,$F$1:F251,F251),"00")&amp;"-"&amp;TEXT(SUMIFS($S$1:S251,$C$1:C251,C251,$D$1:D251,"&lt;="&amp;D251,$F$1:F251,F251),"00")</f>
        <v>02-08</v>
      </c>
      <c r="V251">
        <f t="shared" si="19"/>
        <v>0</v>
      </c>
    </row>
    <row r="252" spans="3:22" x14ac:dyDescent="0.2">
      <c r="C252" s="6">
        <v>2017</v>
      </c>
      <c r="D252" s="6">
        <v>10</v>
      </c>
      <c r="E252" s="6">
        <v>3</v>
      </c>
      <c r="F252" t="s">
        <v>237</v>
      </c>
      <c r="G252" t="str">
        <f>INDEX('DATA - Teams'!$C:$C,MATCH('DATA - Fixture'!F252,'DATA - Teams'!$B:$B,0))</f>
        <v>LESTER</v>
      </c>
      <c r="H252" t="s">
        <v>110</v>
      </c>
      <c r="I252" t="str">
        <f>INDEX('DATA - Teams'!$C:$C,MATCH('DATA - Fixture'!H252,'DATA - Teams'!$B:$B,0))</f>
        <v>JMERC</v>
      </c>
      <c r="J252" s="6">
        <v>1</v>
      </c>
      <c r="K252" s="6">
        <v>0</v>
      </c>
      <c r="L252" s="6">
        <v>0</v>
      </c>
      <c r="M252">
        <f>SUMIFS('DATA - Round Scores'!$H:$H,
'DATA - Round Scores'!$A:$A, 'DATA - Fixture'!$C252,
'DATA - Round Scores'!$B:$B, 'DATA - Fixture'!$D252,
'DATA - Round Scores'!$C:$C, 'DATA - Fixture'!$F252,
'DATA - Round Scores'!$F:$F, "&lt;&gt;BEN")</f>
        <v>1569</v>
      </c>
      <c r="N252">
        <f>SUMIFS('DATA - Round Scores'!$H:$H,
'DATA - Round Scores'!$A:$A, 'DATA - Fixture'!$C252,
'DATA - Round Scores'!$B:$B, 'DATA - Fixture'!$D252,
'DATA - Round Scores'!$C:$C, 'DATA - Fixture'!$H252,
'DATA - Round Scores'!$F:$F, "&lt;&gt;BEN")</f>
        <v>1555</v>
      </c>
      <c r="O252">
        <f t="shared" si="15"/>
        <v>14</v>
      </c>
      <c r="P252">
        <f>IF(N252&gt;0,COUNTIF($F$1:F252,F252),0)</f>
        <v>10</v>
      </c>
      <c r="Q252">
        <f t="shared" si="16"/>
        <v>1</v>
      </c>
      <c r="R252">
        <f t="shared" si="17"/>
        <v>0</v>
      </c>
      <c r="S252">
        <f t="shared" si="18"/>
        <v>0</v>
      </c>
      <c r="T252">
        <f>COUNTIFS('DATA - Round Scores'!$H:$H,0,
'DATA - Round Scores'!$A:$A, 'DATA - Fixture'!$C252,
'DATA - Round Scores'!$B:$B, 'DATA - Fixture'!$D252,
'DATA - Round Scores'!$C:$C, 'DATA - Fixture'!$F252,
'DATA - Round Scores'!$F:$F, "&lt;&gt;BEN")</f>
        <v>0</v>
      </c>
      <c r="U252" t="str">
        <f>TEXT(SUMIFS($Q$1:Q252,$C$1:C252,C252,$D$1:D252,"&lt;="&amp;D252,$F$1:F252,F252),"00")&amp;"-"&amp;TEXT(SUMIFS($S$1:S252,$C$1:C252,C252,$D$1:D252,"&lt;="&amp;D252,$F$1:F252,F252),"00")</f>
        <v>06-04</v>
      </c>
      <c r="V252">
        <f t="shared" si="19"/>
        <v>1</v>
      </c>
    </row>
    <row r="253" spans="3:22" x14ac:dyDescent="0.2">
      <c r="C253" s="6">
        <v>2017</v>
      </c>
      <c r="D253" s="6">
        <v>10</v>
      </c>
      <c r="E253" s="6">
        <v>3</v>
      </c>
      <c r="F253" t="s">
        <v>110</v>
      </c>
      <c r="G253" t="str">
        <f>INDEX('DATA - Teams'!$C:$C,MATCH('DATA - Fixture'!F253,'DATA - Teams'!$B:$B,0))</f>
        <v>JMERC</v>
      </c>
      <c r="H253" t="s">
        <v>237</v>
      </c>
      <c r="I253" t="str">
        <f>INDEX('DATA - Teams'!$C:$C,MATCH('DATA - Fixture'!H253,'DATA - Teams'!$B:$B,0))</f>
        <v>LESTER</v>
      </c>
      <c r="J253" s="6">
        <v>0</v>
      </c>
      <c r="K253" s="6">
        <v>0</v>
      </c>
      <c r="L253" s="6">
        <v>0</v>
      </c>
      <c r="M253">
        <f>SUMIFS('DATA - Round Scores'!$H:$H,
'DATA - Round Scores'!$A:$A, 'DATA - Fixture'!$C253,
'DATA - Round Scores'!$B:$B, 'DATA - Fixture'!$D253,
'DATA - Round Scores'!$C:$C, 'DATA - Fixture'!$F253,
'DATA - Round Scores'!$F:$F, "&lt;&gt;BEN")</f>
        <v>1555</v>
      </c>
      <c r="N253">
        <f>SUMIFS('DATA - Round Scores'!$H:$H,
'DATA - Round Scores'!$A:$A, 'DATA - Fixture'!$C253,
'DATA - Round Scores'!$B:$B, 'DATA - Fixture'!$D253,
'DATA - Round Scores'!$C:$C, 'DATA - Fixture'!$H253,
'DATA - Round Scores'!$F:$F, "&lt;&gt;BEN")</f>
        <v>1569</v>
      </c>
      <c r="O253">
        <f t="shared" si="15"/>
        <v>-14</v>
      </c>
      <c r="P253">
        <f>IF(N253&gt;0,COUNTIF($F$1:F253,F253),0)</f>
        <v>10</v>
      </c>
      <c r="Q253">
        <f t="shared" si="16"/>
        <v>0</v>
      </c>
      <c r="R253">
        <f t="shared" si="17"/>
        <v>0</v>
      </c>
      <c r="S253">
        <f t="shared" si="18"/>
        <v>1</v>
      </c>
      <c r="T253">
        <f>COUNTIFS('DATA - Round Scores'!$H:$H,0,
'DATA - Round Scores'!$A:$A, 'DATA - Fixture'!$C253,
'DATA - Round Scores'!$B:$B, 'DATA - Fixture'!$D253,
'DATA - Round Scores'!$C:$C, 'DATA - Fixture'!$F253,
'DATA - Round Scores'!$F:$F, "&lt;&gt;BEN")</f>
        <v>0</v>
      </c>
      <c r="U253" t="str">
        <f>TEXT(SUMIFS($Q$1:Q253,$C$1:C253,C253,$D$1:D253,"&lt;="&amp;D253,$F$1:F253,F253),"00")&amp;"-"&amp;TEXT(SUMIFS($S$1:S253,$C$1:C253,C253,$D$1:D253,"&lt;="&amp;D253,$F$1:F253,F253),"00")</f>
        <v>05-05</v>
      </c>
      <c r="V253">
        <f t="shared" si="19"/>
        <v>1</v>
      </c>
    </row>
    <row r="254" spans="3:22" x14ac:dyDescent="0.2">
      <c r="C254" s="6">
        <v>2017</v>
      </c>
      <c r="D254" s="6">
        <v>10</v>
      </c>
      <c r="E254" s="6">
        <v>4</v>
      </c>
      <c r="F254" t="s">
        <v>196</v>
      </c>
      <c r="G254" t="str">
        <f>INDEX('DATA - Teams'!$C:$C,MATCH('DATA - Fixture'!F254,'DATA - Teams'!$B:$B,0))</f>
        <v>GARTER</v>
      </c>
      <c r="H254" t="s">
        <v>324</v>
      </c>
      <c r="I254" t="str">
        <f>INDEX('DATA - Teams'!$C:$C,MATCH('DATA - Fixture'!H254,'DATA - Teams'!$B:$B,0))</f>
        <v>CHIEF</v>
      </c>
      <c r="J254" s="6">
        <v>1</v>
      </c>
      <c r="K254" s="6">
        <v>0</v>
      </c>
      <c r="L254" s="6">
        <v>0</v>
      </c>
      <c r="M254">
        <f>SUMIFS('DATA - Round Scores'!$H:$H,
'DATA - Round Scores'!$A:$A, 'DATA - Fixture'!$C254,
'DATA - Round Scores'!$B:$B, 'DATA - Fixture'!$D254,
'DATA - Round Scores'!$C:$C, 'DATA - Fixture'!$F254,
'DATA - Round Scores'!$F:$F, "&lt;&gt;BEN")</f>
        <v>1532</v>
      </c>
      <c r="N254">
        <f>SUMIFS('DATA - Round Scores'!$H:$H,
'DATA - Round Scores'!$A:$A, 'DATA - Fixture'!$C254,
'DATA - Round Scores'!$B:$B, 'DATA - Fixture'!$D254,
'DATA - Round Scores'!$C:$C, 'DATA - Fixture'!$H254,
'DATA - Round Scores'!$F:$F, "&lt;&gt;BEN")</f>
        <v>1620</v>
      </c>
      <c r="O254">
        <f t="shared" si="15"/>
        <v>-88</v>
      </c>
      <c r="P254">
        <f>IF(N254&gt;0,COUNTIF($F$1:F254,F254),0)</f>
        <v>10</v>
      </c>
      <c r="Q254">
        <f t="shared" si="16"/>
        <v>0</v>
      </c>
      <c r="R254">
        <f t="shared" si="17"/>
        <v>0</v>
      </c>
      <c r="S254">
        <f t="shared" si="18"/>
        <v>1</v>
      </c>
      <c r="T254">
        <f>COUNTIFS('DATA - Round Scores'!$H:$H,0,
'DATA - Round Scores'!$A:$A, 'DATA - Fixture'!$C254,
'DATA - Round Scores'!$B:$B, 'DATA - Fixture'!$D254,
'DATA - Round Scores'!$C:$C, 'DATA - Fixture'!$F254,
'DATA - Round Scores'!$F:$F, "&lt;&gt;BEN")</f>
        <v>1</v>
      </c>
      <c r="U254" t="str">
        <f>TEXT(SUMIFS($Q$1:Q254,$C$1:C254,C254,$D$1:D254,"&lt;="&amp;D254,$F$1:F254,F254),"00")&amp;"-"&amp;TEXT(SUMIFS($S$1:S254,$C$1:C254,C254,$D$1:D254,"&lt;="&amp;D254,$F$1:F254,F254),"00")</f>
        <v>06-04</v>
      </c>
      <c r="V254">
        <f t="shared" si="19"/>
        <v>0</v>
      </c>
    </row>
    <row r="255" spans="3:22" x14ac:dyDescent="0.2">
      <c r="C255" s="6">
        <v>2017</v>
      </c>
      <c r="D255" s="6">
        <v>10</v>
      </c>
      <c r="E255" s="6">
        <v>4</v>
      </c>
      <c r="F255" t="s">
        <v>324</v>
      </c>
      <c r="G255" t="str">
        <f>INDEX('DATA - Teams'!$C:$C,MATCH('DATA - Fixture'!F255,'DATA - Teams'!$B:$B,0))</f>
        <v>CHIEF</v>
      </c>
      <c r="H255" t="s">
        <v>196</v>
      </c>
      <c r="I255" t="str">
        <f>INDEX('DATA - Teams'!$C:$C,MATCH('DATA - Fixture'!H255,'DATA - Teams'!$B:$B,0))</f>
        <v>GARTER</v>
      </c>
      <c r="J255" s="6">
        <v>0</v>
      </c>
      <c r="K255" s="6">
        <v>0</v>
      </c>
      <c r="L255" s="6">
        <v>0</v>
      </c>
      <c r="M255">
        <f>SUMIFS('DATA - Round Scores'!$H:$H,
'DATA - Round Scores'!$A:$A, 'DATA - Fixture'!$C255,
'DATA - Round Scores'!$B:$B, 'DATA - Fixture'!$D255,
'DATA - Round Scores'!$C:$C, 'DATA - Fixture'!$F255,
'DATA - Round Scores'!$F:$F, "&lt;&gt;BEN")</f>
        <v>1620</v>
      </c>
      <c r="N255">
        <f>SUMIFS('DATA - Round Scores'!$H:$H,
'DATA - Round Scores'!$A:$A, 'DATA - Fixture'!$C255,
'DATA - Round Scores'!$B:$B, 'DATA - Fixture'!$D255,
'DATA - Round Scores'!$C:$C, 'DATA - Fixture'!$H255,
'DATA - Round Scores'!$F:$F, "&lt;&gt;BEN")</f>
        <v>1532</v>
      </c>
      <c r="O255">
        <f t="shared" si="15"/>
        <v>88</v>
      </c>
      <c r="P255">
        <f>IF(N255&gt;0,COUNTIF($F$1:F255,F255),0)</f>
        <v>10</v>
      </c>
      <c r="Q255">
        <f t="shared" si="16"/>
        <v>1</v>
      </c>
      <c r="R255">
        <f t="shared" si="17"/>
        <v>0</v>
      </c>
      <c r="S255">
        <f t="shared" si="18"/>
        <v>0</v>
      </c>
      <c r="T255">
        <f>COUNTIFS('DATA - Round Scores'!$H:$H,0,
'DATA - Round Scores'!$A:$A, 'DATA - Fixture'!$C255,
'DATA - Round Scores'!$B:$B, 'DATA - Fixture'!$D255,
'DATA - Round Scores'!$C:$C, 'DATA - Fixture'!$F255,
'DATA - Round Scores'!$F:$F, "&lt;&gt;BEN")</f>
        <v>0</v>
      </c>
      <c r="U255" t="str">
        <f>TEXT(SUMIFS($Q$1:Q255,$C$1:C255,C255,$D$1:D255,"&lt;="&amp;D255,$F$1:F255,F255),"00")&amp;"-"&amp;TEXT(SUMIFS($S$1:S255,$C$1:C255,C255,$D$1:D255,"&lt;="&amp;D255,$F$1:F255,F255),"00")</f>
        <v>02-08</v>
      </c>
      <c r="V255">
        <f t="shared" si="19"/>
        <v>0</v>
      </c>
    </row>
    <row r="256" spans="3:22" x14ac:dyDescent="0.2">
      <c r="C256" s="6">
        <v>2017</v>
      </c>
      <c r="D256" s="6">
        <v>11</v>
      </c>
      <c r="E256" s="6">
        <v>1</v>
      </c>
      <c r="F256" t="s">
        <v>34</v>
      </c>
      <c r="G256" t="str">
        <f>INDEX('DATA - Teams'!$C:$C,MATCH('DATA - Fixture'!F256,'DATA - Teams'!$B:$B,0))</f>
        <v>PMAC</v>
      </c>
      <c r="H256" t="s">
        <v>153</v>
      </c>
      <c r="I256" t="str">
        <f>INDEX('DATA - Teams'!$C:$C,MATCH('DATA - Fixture'!H256,'DATA - Teams'!$B:$B,0))</f>
        <v>KAPPAZ</v>
      </c>
      <c r="J256" s="6">
        <v>1</v>
      </c>
      <c r="K256" s="6">
        <v>1</v>
      </c>
      <c r="L256" s="6">
        <v>0</v>
      </c>
      <c r="M256">
        <f>SUMIFS('DATA - Round Scores'!$H:$H,
'DATA - Round Scores'!$A:$A, 'DATA - Fixture'!$C256,
'DATA - Round Scores'!$B:$B, 'DATA - Fixture'!$D256,
'DATA - Round Scores'!$C:$C, 'DATA - Fixture'!$F256,
'DATA - Round Scores'!$F:$F, "&lt;&gt;BEN")</f>
        <v>980</v>
      </c>
      <c r="N256">
        <f>SUMIFS('DATA - Round Scores'!$H:$H,
'DATA - Round Scores'!$A:$A, 'DATA - Fixture'!$C256,
'DATA - Round Scores'!$B:$B, 'DATA - Fixture'!$D256,
'DATA - Round Scores'!$C:$C, 'DATA - Fixture'!$H256,
'DATA - Round Scores'!$F:$F, "&lt;&gt;BEN")</f>
        <v>1207</v>
      </c>
      <c r="O256">
        <f t="shared" si="15"/>
        <v>-227</v>
      </c>
      <c r="P256">
        <f>IF(N256&gt;0,COUNTIF($F$1:F256,F256),0)</f>
        <v>11</v>
      </c>
      <c r="Q256">
        <f t="shared" si="16"/>
        <v>0</v>
      </c>
      <c r="R256">
        <f t="shared" si="17"/>
        <v>0</v>
      </c>
      <c r="S256">
        <f t="shared" si="18"/>
        <v>1</v>
      </c>
      <c r="T256">
        <f>COUNTIFS('DATA - Round Scores'!$H:$H,0,
'DATA - Round Scores'!$A:$A, 'DATA - Fixture'!$C256,
'DATA - Round Scores'!$B:$B, 'DATA - Fixture'!$D256,
'DATA - Round Scores'!$C:$C, 'DATA - Fixture'!$F256,
'DATA - Round Scores'!$F:$F, "&lt;&gt;BEN")</f>
        <v>6</v>
      </c>
      <c r="U256" t="str">
        <f>TEXT(SUMIFS($Q$1:Q256,$C$1:C256,C256,$D$1:D256,"&lt;="&amp;D256,$F$1:F256,F256),"00")&amp;"-"&amp;TEXT(SUMIFS($S$1:S256,$C$1:C256,C256,$D$1:D256,"&lt;="&amp;D256,$F$1:F256,F256),"00")</f>
        <v>08-03</v>
      </c>
      <c r="V256">
        <f t="shared" si="19"/>
        <v>1</v>
      </c>
    </row>
    <row r="257" spans="3:22" x14ac:dyDescent="0.2">
      <c r="C257" s="6">
        <v>2017</v>
      </c>
      <c r="D257" s="6">
        <v>11</v>
      </c>
      <c r="E257" s="6">
        <v>1</v>
      </c>
      <c r="F257" t="s">
        <v>153</v>
      </c>
      <c r="G257" t="str">
        <f>INDEX('DATA - Teams'!$C:$C,MATCH('DATA - Fixture'!F257,'DATA - Teams'!$B:$B,0))</f>
        <v>KAPPAZ</v>
      </c>
      <c r="H257" t="s">
        <v>34</v>
      </c>
      <c r="I257" t="str">
        <f>INDEX('DATA - Teams'!$C:$C,MATCH('DATA - Fixture'!H257,'DATA - Teams'!$B:$B,0))</f>
        <v>PMAC</v>
      </c>
      <c r="J257" s="6">
        <v>0</v>
      </c>
      <c r="K257" s="6">
        <v>1</v>
      </c>
      <c r="L257" s="6">
        <v>0</v>
      </c>
      <c r="M257">
        <f>SUMIFS('DATA - Round Scores'!$H:$H,
'DATA - Round Scores'!$A:$A, 'DATA - Fixture'!$C257,
'DATA - Round Scores'!$B:$B, 'DATA - Fixture'!$D257,
'DATA - Round Scores'!$C:$C, 'DATA - Fixture'!$F257,
'DATA - Round Scores'!$F:$F, "&lt;&gt;BEN")</f>
        <v>1207</v>
      </c>
      <c r="N257">
        <f>SUMIFS('DATA - Round Scores'!$H:$H,
'DATA - Round Scores'!$A:$A, 'DATA - Fixture'!$C257,
'DATA - Round Scores'!$B:$B, 'DATA - Fixture'!$D257,
'DATA - Round Scores'!$C:$C, 'DATA - Fixture'!$H257,
'DATA - Round Scores'!$F:$F, "&lt;&gt;BEN")</f>
        <v>980</v>
      </c>
      <c r="O257">
        <f t="shared" si="15"/>
        <v>227</v>
      </c>
      <c r="P257">
        <f>IF(N257&gt;0,COUNTIF($F$1:F257,F257),0)</f>
        <v>11</v>
      </c>
      <c r="Q257">
        <f t="shared" si="16"/>
        <v>1</v>
      </c>
      <c r="R257">
        <f t="shared" si="17"/>
        <v>0</v>
      </c>
      <c r="S257">
        <f t="shared" si="18"/>
        <v>0</v>
      </c>
      <c r="T257">
        <f>COUNTIFS('DATA - Round Scores'!$H:$H,0,
'DATA - Round Scores'!$A:$A, 'DATA - Fixture'!$C257,
'DATA - Round Scores'!$B:$B, 'DATA - Fixture'!$D257,
'DATA - Round Scores'!$C:$C, 'DATA - Fixture'!$F257,
'DATA - Round Scores'!$F:$F, "&lt;&gt;BEN")</f>
        <v>6</v>
      </c>
      <c r="U257" t="str">
        <f>TEXT(SUMIFS($Q$1:Q257,$C$1:C257,C257,$D$1:D257,"&lt;="&amp;D257,$F$1:F257,F257),"00")&amp;"-"&amp;TEXT(SUMIFS($S$1:S257,$C$1:C257,C257,$D$1:D257,"&lt;="&amp;D257,$F$1:F257,F257),"00")</f>
        <v>08-03</v>
      </c>
      <c r="V257">
        <f t="shared" si="19"/>
        <v>1</v>
      </c>
    </row>
    <row r="258" spans="3:22" x14ac:dyDescent="0.2">
      <c r="C258" s="6">
        <v>2017</v>
      </c>
      <c r="D258" s="6">
        <v>11</v>
      </c>
      <c r="E258" s="6">
        <v>2</v>
      </c>
      <c r="F258" t="s">
        <v>237</v>
      </c>
      <c r="G258" t="str">
        <f>INDEX('DATA - Teams'!$C:$C,MATCH('DATA - Fixture'!F258,'DATA - Teams'!$B:$B,0))</f>
        <v>LESTER</v>
      </c>
      <c r="H258" t="s">
        <v>270</v>
      </c>
      <c r="I258" t="str">
        <f>INDEX('DATA - Teams'!$C:$C,MATCH('DATA - Fixture'!H258,'DATA - Teams'!$B:$B,0))</f>
        <v>RICHO</v>
      </c>
      <c r="J258" s="6">
        <v>1</v>
      </c>
      <c r="K258" s="6">
        <v>1</v>
      </c>
      <c r="L258" s="6">
        <v>0</v>
      </c>
      <c r="M258">
        <f>SUMIFS('DATA - Round Scores'!$H:$H,
'DATA - Round Scores'!$A:$A, 'DATA - Fixture'!$C258,
'DATA - Round Scores'!$B:$B, 'DATA - Fixture'!$D258,
'DATA - Round Scores'!$C:$C, 'DATA - Fixture'!$F258,
'DATA - Round Scores'!$F:$F, "&lt;&gt;BEN")</f>
        <v>1752</v>
      </c>
      <c r="N258">
        <f>SUMIFS('DATA - Round Scores'!$H:$H,
'DATA - Round Scores'!$A:$A, 'DATA - Fixture'!$C258,
'DATA - Round Scores'!$B:$B, 'DATA - Fixture'!$D258,
'DATA - Round Scores'!$C:$C, 'DATA - Fixture'!$H258,
'DATA - Round Scores'!$F:$F, "&lt;&gt;BEN")</f>
        <v>1188</v>
      </c>
      <c r="O258">
        <f t="shared" si="15"/>
        <v>564</v>
      </c>
      <c r="P258">
        <f>IF(N258&gt;0,COUNTIF($F$1:F258,F258),0)</f>
        <v>11</v>
      </c>
      <c r="Q258">
        <f t="shared" si="16"/>
        <v>1</v>
      </c>
      <c r="R258">
        <f t="shared" si="17"/>
        <v>0</v>
      </c>
      <c r="S258">
        <f t="shared" si="18"/>
        <v>0</v>
      </c>
      <c r="T258">
        <f>COUNTIFS('DATA - Round Scores'!$H:$H,0,
'DATA - Round Scores'!$A:$A, 'DATA - Fixture'!$C258,
'DATA - Round Scores'!$B:$B, 'DATA - Fixture'!$D258,
'DATA - Round Scores'!$C:$C, 'DATA - Fixture'!$F258,
'DATA - Round Scores'!$F:$F, "&lt;&gt;BEN")</f>
        <v>1</v>
      </c>
      <c r="U258" t="str">
        <f>TEXT(SUMIFS($Q$1:Q258,$C$1:C258,C258,$D$1:D258,"&lt;="&amp;D258,$F$1:F258,F258),"00")&amp;"-"&amp;TEXT(SUMIFS($S$1:S258,$C$1:C258,C258,$D$1:D258,"&lt;="&amp;D258,$F$1:F258,F258),"00")</f>
        <v>07-04</v>
      </c>
      <c r="V258">
        <f t="shared" si="19"/>
        <v>1</v>
      </c>
    </row>
    <row r="259" spans="3:22" x14ac:dyDescent="0.2">
      <c r="C259" s="6">
        <v>2017</v>
      </c>
      <c r="D259" s="6">
        <v>11</v>
      </c>
      <c r="E259" s="6">
        <v>2</v>
      </c>
      <c r="F259" t="s">
        <v>270</v>
      </c>
      <c r="G259" t="str">
        <f>INDEX('DATA - Teams'!$C:$C,MATCH('DATA - Fixture'!F259,'DATA - Teams'!$B:$B,0))</f>
        <v>RICHO</v>
      </c>
      <c r="H259" t="s">
        <v>237</v>
      </c>
      <c r="I259" t="str">
        <f>INDEX('DATA - Teams'!$C:$C,MATCH('DATA - Fixture'!H259,'DATA - Teams'!$B:$B,0))</f>
        <v>LESTER</v>
      </c>
      <c r="J259" s="6">
        <v>0</v>
      </c>
      <c r="K259" s="6">
        <v>1</v>
      </c>
      <c r="L259" s="6">
        <v>0</v>
      </c>
      <c r="M259">
        <f>SUMIFS('DATA - Round Scores'!$H:$H,
'DATA - Round Scores'!$A:$A, 'DATA - Fixture'!$C259,
'DATA - Round Scores'!$B:$B, 'DATA - Fixture'!$D259,
'DATA - Round Scores'!$C:$C, 'DATA - Fixture'!$F259,
'DATA - Round Scores'!$F:$F, "&lt;&gt;BEN")</f>
        <v>1188</v>
      </c>
      <c r="N259">
        <f>SUMIFS('DATA - Round Scores'!$H:$H,
'DATA - Round Scores'!$A:$A, 'DATA - Fixture'!$C259,
'DATA - Round Scores'!$B:$B, 'DATA - Fixture'!$D259,
'DATA - Round Scores'!$C:$C, 'DATA - Fixture'!$H259,
'DATA - Round Scores'!$F:$F, "&lt;&gt;BEN")</f>
        <v>1752</v>
      </c>
      <c r="O259">
        <f t="shared" ref="O259:O322" si="20">M259-N259</f>
        <v>-564</v>
      </c>
      <c r="P259">
        <f>IF(N259&gt;0,COUNTIF($F$1:F259,F259),0)</f>
        <v>11</v>
      </c>
      <c r="Q259">
        <f t="shared" ref="Q259:Q322" si="21">IF(AND(M259&gt;N259,M259&lt;&gt;0),1,0)</f>
        <v>0</v>
      </c>
      <c r="R259">
        <f t="shared" ref="R259:R322" si="22">IF(AND(M259=N259,M259&lt;&gt;0),1,0)</f>
        <v>0</v>
      </c>
      <c r="S259">
        <f t="shared" ref="S259:S322" si="23">IF(AND(M259&lt;N259,M259&lt;&gt;0),1,0)</f>
        <v>1</v>
      </c>
      <c r="T259">
        <f>COUNTIFS('DATA - Round Scores'!$H:$H,0,
'DATA - Round Scores'!$A:$A, 'DATA - Fixture'!$C259,
'DATA - Round Scores'!$B:$B, 'DATA - Fixture'!$D259,
'DATA - Round Scores'!$C:$C, 'DATA - Fixture'!$F259,
'DATA - Round Scores'!$F:$F, "&lt;&gt;BEN")</f>
        <v>5</v>
      </c>
      <c r="U259" t="str">
        <f>TEXT(SUMIFS($Q$1:Q259,$C$1:C259,C259,$D$1:D259,"&lt;="&amp;D259,$F$1:F259,F259),"00")&amp;"-"&amp;TEXT(SUMIFS($S$1:S259,$C$1:C259,C259,$D$1:D259,"&lt;="&amp;D259,$F$1:F259,F259),"00")</f>
        <v>04-07</v>
      </c>
      <c r="V259">
        <f t="shared" ref="V259:V322" si="24">IF(SUMIFS(L:L,F:F,F259)&gt;0,1,0)</f>
        <v>0</v>
      </c>
    </row>
    <row r="260" spans="3:22" x14ac:dyDescent="0.2">
      <c r="C260" s="6">
        <v>2017</v>
      </c>
      <c r="D260" s="6">
        <v>11</v>
      </c>
      <c r="E260" s="6">
        <v>3</v>
      </c>
      <c r="F260" t="s">
        <v>196</v>
      </c>
      <c r="G260" t="str">
        <f>INDEX('DATA - Teams'!$C:$C,MATCH('DATA - Fixture'!F260,'DATA - Teams'!$B:$B,0))</f>
        <v>GARTER</v>
      </c>
      <c r="H260" t="s">
        <v>295</v>
      </c>
      <c r="I260" t="str">
        <f>INDEX('DATA - Teams'!$C:$C,MATCH('DATA - Fixture'!H260,'DATA - Teams'!$B:$B,0))</f>
        <v>MELONS</v>
      </c>
      <c r="J260" s="6">
        <v>1</v>
      </c>
      <c r="K260" s="6">
        <v>1</v>
      </c>
      <c r="L260" s="6">
        <v>0</v>
      </c>
      <c r="M260">
        <f>SUMIFS('DATA - Round Scores'!$H:$H,
'DATA - Round Scores'!$A:$A, 'DATA - Fixture'!$C260,
'DATA - Round Scores'!$B:$B, 'DATA - Fixture'!$D260,
'DATA - Round Scores'!$C:$C, 'DATA - Fixture'!$F260,
'DATA - Round Scores'!$F:$F, "&lt;&gt;BEN")</f>
        <v>1464</v>
      </c>
      <c r="N260">
        <f>SUMIFS('DATA - Round Scores'!$H:$H,
'DATA - Round Scores'!$A:$A, 'DATA - Fixture'!$C260,
'DATA - Round Scores'!$B:$B, 'DATA - Fixture'!$D260,
'DATA - Round Scores'!$C:$C, 'DATA - Fixture'!$H260,
'DATA - Round Scores'!$F:$F, "&lt;&gt;BEN")</f>
        <v>1569</v>
      </c>
      <c r="O260">
        <f t="shared" si="20"/>
        <v>-105</v>
      </c>
      <c r="P260">
        <f>IF(N260&gt;0,COUNTIF($F$1:F260,F260),0)</f>
        <v>11</v>
      </c>
      <c r="Q260">
        <f t="shared" si="21"/>
        <v>0</v>
      </c>
      <c r="R260">
        <f t="shared" si="22"/>
        <v>0</v>
      </c>
      <c r="S260">
        <f t="shared" si="23"/>
        <v>1</v>
      </c>
      <c r="T260">
        <f>COUNTIFS('DATA - Round Scores'!$H:$H,0,
'DATA - Round Scores'!$A:$A, 'DATA - Fixture'!$C260,
'DATA - Round Scores'!$B:$B, 'DATA - Fixture'!$D260,
'DATA - Round Scores'!$C:$C, 'DATA - Fixture'!$F260,
'DATA - Round Scores'!$F:$F, "&lt;&gt;BEN")</f>
        <v>0</v>
      </c>
      <c r="U260" t="str">
        <f>TEXT(SUMIFS($Q$1:Q260,$C$1:C260,C260,$D$1:D260,"&lt;="&amp;D260,$F$1:F260,F260),"00")&amp;"-"&amp;TEXT(SUMIFS($S$1:S260,$C$1:C260,C260,$D$1:D260,"&lt;="&amp;D260,$F$1:F260,F260),"00")</f>
        <v>06-05</v>
      </c>
      <c r="V260">
        <f t="shared" si="24"/>
        <v>0</v>
      </c>
    </row>
    <row r="261" spans="3:22" x14ac:dyDescent="0.2">
      <c r="C261" s="6">
        <v>2017</v>
      </c>
      <c r="D261" s="6">
        <v>11</v>
      </c>
      <c r="E261" s="6">
        <v>3</v>
      </c>
      <c r="F261" t="s">
        <v>295</v>
      </c>
      <c r="G261" t="str">
        <f>INDEX('DATA - Teams'!$C:$C,MATCH('DATA - Fixture'!F261,'DATA - Teams'!$B:$B,0))</f>
        <v>MELONS</v>
      </c>
      <c r="H261" t="s">
        <v>196</v>
      </c>
      <c r="I261" t="str">
        <f>INDEX('DATA - Teams'!$C:$C,MATCH('DATA - Fixture'!H261,'DATA - Teams'!$B:$B,0))</f>
        <v>GARTER</v>
      </c>
      <c r="J261" s="6">
        <v>0</v>
      </c>
      <c r="K261" s="6">
        <v>1</v>
      </c>
      <c r="L261" s="6">
        <v>0</v>
      </c>
      <c r="M261">
        <f>SUMIFS('DATA - Round Scores'!$H:$H,
'DATA - Round Scores'!$A:$A, 'DATA - Fixture'!$C261,
'DATA - Round Scores'!$B:$B, 'DATA - Fixture'!$D261,
'DATA - Round Scores'!$C:$C, 'DATA - Fixture'!$F261,
'DATA - Round Scores'!$F:$F, "&lt;&gt;BEN")</f>
        <v>1569</v>
      </c>
      <c r="N261">
        <f>SUMIFS('DATA - Round Scores'!$H:$H,
'DATA - Round Scores'!$A:$A, 'DATA - Fixture'!$C261,
'DATA - Round Scores'!$B:$B, 'DATA - Fixture'!$D261,
'DATA - Round Scores'!$C:$C, 'DATA - Fixture'!$H261,
'DATA - Round Scores'!$F:$F, "&lt;&gt;BEN")</f>
        <v>1464</v>
      </c>
      <c r="O261">
        <f t="shared" si="20"/>
        <v>105</v>
      </c>
      <c r="P261">
        <f>IF(N261&gt;0,COUNTIF($F$1:F261,F261),0)</f>
        <v>11</v>
      </c>
      <c r="Q261">
        <f t="shared" si="21"/>
        <v>1</v>
      </c>
      <c r="R261">
        <f t="shared" si="22"/>
        <v>0</v>
      </c>
      <c r="S261">
        <f t="shared" si="23"/>
        <v>0</v>
      </c>
      <c r="T261">
        <f>COUNTIFS('DATA - Round Scores'!$H:$H,0,
'DATA - Round Scores'!$A:$A, 'DATA - Fixture'!$C261,
'DATA - Round Scores'!$B:$B, 'DATA - Fixture'!$D261,
'DATA - Round Scores'!$C:$C, 'DATA - Fixture'!$F261,
'DATA - Round Scores'!$F:$F, "&lt;&gt;BEN")</f>
        <v>0</v>
      </c>
      <c r="U261" t="str">
        <f>TEXT(SUMIFS($Q$1:Q261,$C$1:C261,C261,$D$1:D261,"&lt;="&amp;D261,$F$1:F261,F261),"00")&amp;"-"&amp;TEXT(SUMIFS($S$1:S261,$C$1:C261,C261,$D$1:D261,"&lt;="&amp;D261,$F$1:F261,F261),"00")</f>
        <v>03-08</v>
      </c>
      <c r="V261">
        <f t="shared" si="24"/>
        <v>0</v>
      </c>
    </row>
    <row r="262" spans="3:22" x14ac:dyDescent="0.2">
      <c r="C262" s="6">
        <v>2017</v>
      </c>
      <c r="D262" s="6">
        <v>11</v>
      </c>
      <c r="E262" s="6">
        <v>4</v>
      </c>
      <c r="F262" t="s">
        <v>324</v>
      </c>
      <c r="G262" t="str">
        <f>INDEX('DATA - Teams'!$C:$C,MATCH('DATA - Fixture'!F262,'DATA - Teams'!$B:$B,0))</f>
        <v>CHIEF</v>
      </c>
      <c r="H262" t="s">
        <v>110</v>
      </c>
      <c r="I262" t="str">
        <f>INDEX('DATA - Teams'!$C:$C,MATCH('DATA - Fixture'!H262,'DATA - Teams'!$B:$B,0))</f>
        <v>JMERC</v>
      </c>
      <c r="J262" s="6">
        <v>1</v>
      </c>
      <c r="K262" s="6">
        <v>1</v>
      </c>
      <c r="L262" s="6">
        <v>0</v>
      </c>
      <c r="M262">
        <f>SUMIFS('DATA - Round Scores'!$H:$H,
'DATA - Round Scores'!$A:$A, 'DATA - Fixture'!$C262,
'DATA - Round Scores'!$B:$B, 'DATA - Fixture'!$D262,
'DATA - Round Scores'!$C:$C, 'DATA - Fixture'!$F262,
'DATA - Round Scores'!$F:$F, "&lt;&gt;BEN")</f>
        <v>1252</v>
      </c>
      <c r="N262">
        <f>SUMIFS('DATA - Round Scores'!$H:$H,
'DATA - Round Scores'!$A:$A, 'DATA - Fixture'!$C262,
'DATA - Round Scores'!$B:$B, 'DATA - Fixture'!$D262,
'DATA - Round Scores'!$C:$C, 'DATA - Fixture'!$H262,
'DATA - Round Scores'!$F:$F, "&lt;&gt;BEN")</f>
        <v>1375</v>
      </c>
      <c r="O262">
        <f t="shared" si="20"/>
        <v>-123</v>
      </c>
      <c r="P262">
        <f>IF(N262&gt;0,COUNTIF($F$1:F262,F262),0)</f>
        <v>11</v>
      </c>
      <c r="Q262">
        <f t="shared" si="21"/>
        <v>0</v>
      </c>
      <c r="R262">
        <f t="shared" si="22"/>
        <v>0</v>
      </c>
      <c r="S262">
        <f t="shared" si="23"/>
        <v>1</v>
      </c>
      <c r="T262">
        <f>COUNTIFS('DATA - Round Scores'!$H:$H,0,
'DATA - Round Scores'!$A:$A, 'DATA - Fixture'!$C262,
'DATA - Round Scores'!$B:$B, 'DATA - Fixture'!$D262,
'DATA - Round Scores'!$C:$C, 'DATA - Fixture'!$F262,
'DATA - Round Scores'!$F:$F, "&lt;&gt;BEN")</f>
        <v>4</v>
      </c>
      <c r="U262" t="str">
        <f>TEXT(SUMIFS($Q$1:Q262,$C$1:C262,C262,$D$1:D262,"&lt;="&amp;D262,$F$1:F262,F262),"00")&amp;"-"&amp;TEXT(SUMIFS($S$1:S262,$C$1:C262,C262,$D$1:D262,"&lt;="&amp;D262,$F$1:F262,F262),"00")</f>
        <v>02-09</v>
      </c>
      <c r="V262">
        <f t="shared" si="24"/>
        <v>0</v>
      </c>
    </row>
    <row r="263" spans="3:22" x14ac:dyDescent="0.2">
      <c r="C263" s="6">
        <v>2017</v>
      </c>
      <c r="D263" s="6">
        <v>11</v>
      </c>
      <c r="E263" s="6">
        <v>4</v>
      </c>
      <c r="F263" t="s">
        <v>110</v>
      </c>
      <c r="G263" t="str">
        <f>INDEX('DATA - Teams'!$C:$C,MATCH('DATA - Fixture'!F263,'DATA - Teams'!$B:$B,0))</f>
        <v>JMERC</v>
      </c>
      <c r="H263" t="s">
        <v>324</v>
      </c>
      <c r="I263" t="str">
        <f>INDEX('DATA - Teams'!$C:$C,MATCH('DATA - Fixture'!H263,'DATA - Teams'!$B:$B,0))</f>
        <v>CHIEF</v>
      </c>
      <c r="J263" s="6">
        <v>0</v>
      </c>
      <c r="K263" s="6">
        <v>1</v>
      </c>
      <c r="L263" s="6">
        <v>0</v>
      </c>
      <c r="M263">
        <f>SUMIFS('DATA - Round Scores'!$H:$H,
'DATA - Round Scores'!$A:$A, 'DATA - Fixture'!$C263,
'DATA - Round Scores'!$B:$B, 'DATA - Fixture'!$D263,
'DATA - Round Scores'!$C:$C, 'DATA - Fixture'!$F263,
'DATA - Round Scores'!$F:$F, "&lt;&gt;BEN")</f>
        <v>1375</v>
      </c>
      <c r="N263">
        <f>SUMIFS('DATA - Round Scores'!$H:$H,
'DATA - Round Scores'!$A:$A, 'DATA - Fixture'!$C263,
'DATA - Round Scores'!$B:$B, 'DATA - Fixture'!$D263,
'DATA - Round Scores'!$C:$C, 'DATA - Fixture'!$H263,
'DATA - Round Scores'!$F:$F, "&lt;&gt;BEN")</f>
        <v>1252</v>
      </c>
      <c r="O263">
        <f t="shared" si="20"/>
        <v>123</v>
      </c>
      <c r="P263">
        <f>IF(N263&gt;0,COUNTIF($F$1:F263,F263),0)</f>
        <v>11</v>
      </c>
      <c r="Q263">
        <f t="shared" si="21"/>
        <v>1</v>
      </c>
      <c r="R263">
        <f t="shared" si="22"/>
        <v>0</v>
      </c>
      <c r="S263">
        <f t="shared" si="23"/>
        <v>0</v>
      </c>
      <c r="T263">
        <f>COUNTIFS('DATA - Round Scores'!$H:$H,0,
'DATA - Round Scores'!$A:$A, 'DATA - Fixture'!$C263,
'DATA - Round Scores'!$B:$B, 'DATA - Fixture'!$D263,
'DATA - Round Scores'!$C:$C, 'DATA - Fixture'!$F263,
'DATA - Round Scores'!$F:$F, "&lt;&gt;BEN")</f>
        <v>2</v>
      </c>
      <c r="U263" t="str">
        <f>TEXT(SUMIFS($Q$1:Q263,$C$1:C263,C263,$D$1:D263,"&lt;="&amp;D263,$F$1:F263,F263),"00")&amp;"-"&amp;TEXT(SUMIFS($S$1:S263,$C$1:C263,C263,$D$1:D263,"&lt;="&amp;D263,$F$1:F263,F263),"00")</f>
        <v>06-05</v>
      </c>
      <c r="V263">
        <f t="shared" si="24"/>
        <v>1</v>
      </c>
    </row>
    <row r="264" spans="3:22" x14ac:dyDescent="0.2">
      <c r="C264" s="6">
        <v>2017</v>
      </c>
      <c r="D264" s="6">
        <v>12</v>
      </c>
      <c r="E264" s="6">
        <v>1</v>
      </c>
      <c r="F264" t="s">
        <v>34</v>
      </c>
      <c r="G264" t="str">
        <f>INDEX('DATA - Teams'!$C:$C,MATCH('DATA - Fixture'!F264,'DATA - Teams'!$B:$B,0))</f>
        <v>PMAC</v>
      </c>
      <c r="H264" t="s">
        <v>237</v>
      </c>
      <c r="I264" t="str">
        <f>INDEX('DATA - Teams'!$C:$C,MATCH('DATA - Fixture'!H264,'DATA - Teams'!$B:$B,0))</f>
        <v>LESTER</v>
      </c>
      <c r="J264" s="6">
        <v>1</v>
      </c>
      <c r="K264" s="6">
        <v>1</v>
      </c>
      <c r="L264" s="6">
        <v>0</v>
      </c>
      <c r="M264">
        <f>SUMIFS('DATA - Round Scores'!$H:$H,
'DATA - Round Scores'!$A:$A, 'DATA - Fixture'!$C264,
'DATA - Round Scores'!$B:$B, 'DATA - Fixture'!$D264,
'DATA - Round Scores'!$C:$C, 'DATA - Fixture'!$F264,
'DATA - Round Scores'!$F:$F, "&lt;&gt;BEN")</f>
        <v>1481</v>
      </c>
      <c r="N264">
        <f>SUMIFS('DATA - Round Scores'!$H:$H,
'DATA - Round Scores'!$A:$A, 'DATA - Fixture'!$C264,
'DATA - Round Scores'!$B:$B, 'DATA - Fixture'!$D264,
'DATA - Round Scores'!$C:$C, 'DATA - Fixture'!$H264,
'DATA - Round Scores'!$F:$F, "&lt;&gt;BEN")</f>
        <v>1503</v>
      </c>
      <c r="O264">
        <f t="shared" si="20"/>
        <v>-22</v>
      </c>
      <c r="P264">
        <f>IF(N264&gt;0,COUNTIF($F$1:F264,F264),0)</f>
        <v>12</v>
      </c>
      <c r="Q264">
        <f t="shared" si="21"/>
        <v>0</v>
      </c>
      <c r="R264">
        <f t="shared" si="22"/>
        <v>0</v>
      </c>
      <c r="S264">
        <f t="shared" si="23"/>
        <v>1</v>
      </c>
      <c r="T264">
        <f>COUNTIFS('DATA - Round Scores'!$H:$H,0,
'DATA - Round Scores'!$A:$A, 'DATA - Fixture'!$C264,
'DATA - Round Scores'!$B:$B, 'DATA - Fixture'!$D264,
'DATA - Round Scores'!$C:$C, 'DATA - Fixture'!$F264,
'DATA - Round Scores'!$F:$F, "&lt;&gt;BEN")</f>
        <v>1</v>
      </c>
      <c r="U264" t="str">
        <f>TEXT(SUMIFS($Q$1:Q264,$C$1:C264,C264,$D$1:D264,"&lt;="&amp;D264,$F$1:F264,F264),"00")&amp;"-"&amp;TEXT(SUMIFS($S$1:S264,$C$1:C264,C264,$D$1:D264,"&lt;="&amp;D264,$F$1:F264,F264),"00")</f>
        <v>08-04</v>
      </c>
      <c r="V264">
        <f t="shared" si="24"/>
        <v>1</v>
      </c>
    </row>
    <row r="265" spans="3:22" x14ac:dyDescent="0.2">
      <c r="C265" s="6">
        <v>2017</v>
      </c>
      <c r="D265" s="6">
        <v>12</v>
      </c>
      <c r="E265" s="6">
        <v>1</v>
      </c>
      <c r="F265" t="s">
        <v>237</v>
      </c>
      <c r="G265" t="str">
        <f>INDEX('DATA - Teams'!$C:$C,MATCH('DATA - Fixture'!F265,'DATA - Teams'!$B:$B,0))</f>
        <v>LESTER</v>
      </c>
      <c r="H265" t="s">
        <v>34</v>
      </c>
      <c r="I265" t="str">
        <f>INDEX('DATA - Teams'!$C:$C,MATCH('DATA - Fixture'!H265,'DATA - Teams'!$B:$B,0))</f>
        <v>PMAC</v>
      </c>
      <c r="J265" s="6">
        <v>0</v>
      </c>
      <c r="K265" s="6">
        <v>1</v>
      </c>
      <c r="L265" s="6">
        <v>0</v>
      </c>
      <c r="M265">
        <f>SUMIFS('DATA - Round Scores'!$H:$H,
'DATA - Round Scores'!$A:$A, 'DATA - Fixture'!$C265,
'DATA - Round Scores'!$B:$B, 'DATA - Fixture'!$D265,
'DATA - Round Scores'!$C:$C, 'DATA - Fixture'!$F265,
'DATA - Round Scores'!$F:$F, "&lt;&gt;BEN")</f>
        <v>1503</v>
      </c>
      <c r="N265">
        <f>SUMIFS('DATA - Round Scores'!$H:$H,
'DATA - Round Scores'!$A:$A, 'DATA - Fixture'!$C265,
'DATA - Round Scores'!$B:$B, 'DATA - Fixture'!$D265,
'DATA - Round Scores'!$C:$C, 'DATA - Fixture'!$H265,
'DATA - Round Scores'!$F:$F, "&lt;&gt;BEN")</f>
        <v>1481</v>
      </c>
      <c r="O265">
        <f t="shared" si="20"/>
        <v>22</v>
      </c>
      <c r="P265">
        <f>IF(N265&gt;0,COUNTIF($F$1:F265,F265),0)</f>
        <v>12</v>
      </c>
      <c r="Q265">
        <f t="shared" si="21"/>
        <v>1</v>
      </c>
      <c r="R265">
        <f t="shared" si="22"/>
        <v>0</v>
      </c>
      <c r="S265">
        <f t="shared" si="23"/>
        <v>0</v>
      </c>
      <c r="T265">
        <f>COUNTIFS('DATA - Round Scores'!$H:$H,0,
'DATA - Round Scores'!$A:$A, 'DATA - Fixture'!$C265,
'DATA - Round Scores'!$B:$B, 'DATA - Fixture'!$D265,
'DATA - Round Scores'!$C:$C, 'DATA - Fixture'!$F265,
'DATA - Round Scores'!$F:$F, "&lt;&gt;BEN")</f>
        <v>1</v>
      </c>
      <c r="U265" t="str">
        <f>TEXT(SUMIFS($Q$1:Q265,$C$1:C265,C265,$D$1:D265,"&lt;="&amp;D265,$F$1:F265,F265),"00")&amp;"-"&amp;TEXT(SUMIFS($S$1:S265,$C$1:C265,C265,$D$1:D265,"&lt;="&amp;D265,$F$1:F265,F265),"00")</f>
        <v>08-04</v>
      </c>
      <c r="V265">
        <f t="shared" si="24"/>
        <v>1</v>
      </c>
    </row>
    <row r="266" spans="3:22" x14ac:dyDescent="0.2">
      <c r="C266" s="6">
        <v>2017</v>
      </c>
      <c r="D266" s="6">
        <v>12</v>
      </c>
      <c r="E266" s="6">
        <v>2</v>
      </c>
      <c r="F266" t="s">
        <v>196</v>
      </c>
      <c r="G266" t="str">
        <f>INDEX('DATA - Teams'!$C:$C,MATCH('DATA - Fixture'!F266,'DATA - Teams'!$B:$B,0))</f>
        <v>GARTER</v>
      </c>
      <c r="H266" t="s">
        <v>153</v>
      </c>
      <c r="I266" t="str">
        <f>INDEX('DATA - Teams'!$C:$C,MATCH('DATA - Fixture'!H266,'DATA - Teams'!$B:$B,0))</f>
        <v>KAPPAZ</v>
      </c>
      <c r="J266" s="6">
        <v>1</v>
      </c>
      <c r="K266" s="6">
        <v>1</v>
      </c>
      <c r="L266" s="6">
        <v>0</v>
      </c>
      <c r="M266">
        <f>SUMIFS('DATA - Round Scores'!$H:$H,
'DATA - Round Scores'!$A:$A, 'DATA - Fixture'!$C266,
'DATA - Round Scores'!$B:$B, 'DATA - Fixture'!$D266,
'DATA - Round Scores'!$C:$C, 'DATA - Fixture'!$F266,
'DATA - Round Scores'!$F:$F, "&lt;&gt;BEN")</f>
        <v>1696</v>
      </c>
      <c r="N266">
        <f>SUMIFS('DATA - Round Scores'!$H:$H,
'DATA - Round Scores'!$A:$A, 'DATA - Fixture'!$C266,
'DATA - Round Scores'!$B:$B, 'DATA - Fixture'!$D266,
'DATA - Round Scores'!$C:$C, 'DATA - Fixture'!$H266,
'DATA - Round Scores'!$F:$F, "&lt;&gt;BEN")</f>
        <v>1492</v>
      </c>
      <c r="O266">
        <f t="shared" si="20"/>
        <v>204</v>
      </c>
      <c r="P266">
        <f>IF(N266&gt;0,COUNTIF($F$1:F266,F266),0)</f>
        <v>12</v>
      </c>
      <c r="Q266">
        <f t="shared" si="21"/>
        <v>1</v>
      </c>
      <c r="R266">
        <f t="shared" si="22"/>
        <v>0</v>
      </c>
      <c r="S266">
        <f t="shared" si="23"/>
        <v>0</v>
      </c>
      <c r="T266">
        <f>COUNTIFS('DATA - Round Scores'!$H:$H,0,
'DATA - Round Scores'!$A:$A, 'DATA - Fixture'!$C266,
'DATA - Round Scores'!$B:$B, 'DATA - Fixture'!$D266,
'DATA - Round Scores'!$C:$C, 'DATA - Fixture'!$F266,
'DATA - Round Scores'!$F:$F, "&lt;&gt;BEN")</f>
        <v>0</v>
      </c>
      <c r="U266" t="str">
        <f>TEXT(SUMIFS($Q$1:Q266,$C$1:C266,C266,$D$1:D266,"&lt;="&amp;D266,$F$1:F266,F266),"00")&amp;"-"&amp;TEXT(SUMIFS($S$1:S266,$C$1:C266,C266,$D$1:D266,"&lt;="&amp;D266,$F$1:F266,F266),"00")</f>
        <v>07-05</v>
      </c>
      <c r="V266">
        <f t="shared" si="24"/>
        <v>0</v>
      </c>
    </row>
    <row r="267" spans="3:22" x14ac:dyDescent="0.2">
      <c r="C267" s="6">
        <v>2017</v>
      </c>
      <c r="D267" s="6">
        <v>12</v>
      </c>
      <c r="E267" s="6">
        <v>2</v>
      </c>
      <c r="F267" t="s">
        <v>153</v>
      </c>
      <c r="G267" t="str">
        <f>INDEX('DATA - Teams'!$C:$C,MATCH('DATA - Fixture'!F267,'DATA - Teams'!$B:$B,0))</f>
        <v>KAPPAZ</v>
      </c>
      <c r="H267" t="s">
        <v>196</v>
      </c>
      <c r="I267" t="str">
        <f>INDEX('DATA - Teams'!$C:$C,MATCH('DATA - Fixture'!H267,'DATA - Teams'!$B:$B,0))</f>
        <v>GARTER</v>
      </c>
      <c r="J267" s="6">
        <v>0</v>
      </c>
      <c r="K267" s="6">
        <v>1</v>
      </c>
      <c r="L267" s="6">
        <v>0</v>
      </c>
      <c r="M267">
        <f>SUMIFS('DATA - Round Scores'!$H:$H,
'DATA - Round Scores'!$A:$A, 'DATA - Fixture'!$C267,
'DATA - Round Scores'!$B:$B, 'DATA - Fixture'!$D267,
'DATA - Round Scores'!$C:$C, 'DATA - Fixture'!$F267,
'DATA - Round Scores'!$F:$F, "&lt;&gt;BEN")</f>
        <v>1492</v>
      </c>
      <c r="N267">
        <f>SUMIFS('DATA - Round Scores'!$H:$H,
'DATA - Round Scores'!$A:$A, 'DATA - Fixture'!$C267,
'DATA - Round Scores'!$B:$B, 'DATA - Fixture'!$D267,
'DATA - Round Scores'!$C:$C, 'DATA - Fixture'!$H267,
'DATA - Round Scores'!$F:$F, "&lt;&gt;BEN")</f>
        <v>1696</v>
      </c>
      <c r="O267">
        <f t="shared" si="20"/>
        <v>-204</v>
      </c>
      <c r="P267">
        <f>IF(N267&gt;0,COUNTIF($F$1:F267,F267),0)</f>
        <v>12</v>
      </c>
      <c r="Q267">
        <f t="shared" si="21"/>
        <v>0</v>
      </c>
      <c r="R267">
        <f t="shared" si="22"/>
        <v>0</v>
      </c>
      <c r="S267">
        <f t="shared" si="23"/>
        <v>1</v>
      </c>
      <c r="T267">
        <f>COUNTIFS('DATA - Round Scores'!$H:$H,0,
'DATA - Round Scores'!$A:$A, 'DATA - Fixture'!$C267,
'DATA - Round Scores'!$B:$B, 'DATA - Fixture'!$D267,
'DATA - Round Scores'!$C:$C, 'DATA - Fixture'!$F267,
'DATA - Round Scores'!$F:$F, "&lt;&gt;BEN")</f>
        <v>2</v>
      </c>
      <c r="U267" t="str">
        <f>TEXT(SUMIFS($Q$1:Q267,$C$1:C267,C267,$D$1:D267,"&lt;="&amp;D267,$F$1:F267,F267),"00")&amp;"-"&amp;TEXT(SUMIFS($S$1:S267,$C$1:C267,C267,$D$1:D267,"&lt;="&amp;D267,$F$1:F267,F267),"00")</f>
        <v>08-04</v>
      </c>
      <c r="V267">
        <f t="shared" si="24"/>
        <v>1</v>
      </c>
    </row>
    <row r="268" spans="3:22" x14ac:dyDescent="0.2">
      <c r="C268" s="6">
        <v>2017</v>
      </c>
      <c r="D268" s="6">
        <v>12</v>
      </c>
      <c r="E268" s="6">
        <v>3</v>
      </c>
      <c r="F268" t="s">
        <v>324</v>
      </c>
      <c r="G268" t="str">
        <f>INDEX('DATA - Teams'!$C:$C,MATCH('DATA - Fixture'!F268,'DATA - Teams'!$B:$B,0))</f>
        <v>CHIEF</v>
      </c>
      <c r="H268" t="s">
        <v>270</v>
      </c>
      <c r="I268" t="str">
        <f>INDEX('DATA - Teams'!$C:$C,MATCH('DATA - Fixture'!H268,'DATA - Teams'!$B:$B,0))</f>
        <v>RICHO</v>
      </c>
      <c r="J268" s="6">
        <v>1</v>
      </c>
      <c r="K268" s="6">
        <v>1</v>
      </c>
      <c r="L268" s="6">
        <v>0</v>
      </c>
      <c r="M268">
        <f>SUMIFS('DATA - Round Scores'!$H:$H,
'DATA - Round Scores'!$A:$A, 'DATA - Fixture'!$C268,
'DATA - Round Scores'!$B:$B, 'DATA - Fixture'!$D268,
'DATA - Round Scores'!$C:$C, 'DATA - Fixture'!$F268,
'DATA - Round Scores'!$F:$F, "&lt;&gt;BEN")</f>
        <v>1430</v>
      </c>
      <c r="N268">
        <f>SUMIFS('DATA - Round Scores'!$H:$H,
'DATA - Round Scores'!$A:$A, 'DATA - Fixture'!$C268,
'DATA - Round Scores'!$B:$B, 'DATA - Fixture'!$D268,
'DATA - Round Scores'!$C:$C, 'DATA - Fixture'!$H268,
'DATA - Round Scores'!$F:$F, "&lt;&gt;BEN")</f>
        <v>1554</v>
      </c>
      <c r="O268">
        <f t="shared" si="20"/>
        <v>-124</v>
      </c>
      <c r="P268">
        <f>IF(N268&gt;0,COUNTIF($F$1:F268,F268),0)</f>
        <v>12</v>
      </c>
      <c r="Q268">
        <f t="shared" si="21"/>
        <v>0</v>
      </c>
      <c r="R268">
        <f t="shared" si="22"/>
        <v>0</v>
      </c>
      <c r="S268">
        <f t="shared" si="23"/>
        <v>1</v>
      </c>
      <c r="T268">
        <f>COUNTIFS('DATA - Round Scores'!$H:$H,0,
'DATA - Round Scores'!$A:$A, 'DATA - Fixture'!$C268,
'DATA - Round Scores'!$B:$B, 'DATA - Fixture'!$D268,
'DATA - Round Scores'!$C:$C, 'DATA - Fixture'!$F268,
'DATA - Round Scores'!$F:$F, "&lt;&gt;BEN")</f>
        <v>0</v>
      </c>
      <c r="U268" t="str">
        <f>TEXT(SUMIFS($Q$1:Q268,$C$1:C268,C268,$D$1:D268,"&lt;="&amp;D268,$F$1:F268,F268),"00")&amp;"-"&amp;TEXT(SUMIFS($S$1:S268,$C$1:C268,C268,$D$1:D268,"&lt;="&amp;D268,$F$1:F268,F268),"00")</f>
        <v>02-10</v>
      </c>
      <c r="V268">
        <f t="shared" si="24"/>
        <v>0</v>
      </c>
    </row>
    <row r="269" spans="3:22" x14ac:dyDescent="0.2">
      <c r="C269" s="6">
        <v>2017</v>
      </c>
      <c r="D269" s="6">
        <v>12</v>
      </c>
      <c r="E269" s="6">
        <v>3</v>
      </c>
      <c r="F269" t="s">
        <v>270</v>
      </c>
      <c r="G269" t="str">
        <f>INDEX('DATA - Teams'!$C:$C,MATCH('DATA - Fixture'!F269,'DATA - Teams'!$B:$B,0))</f>
        <v>RICHO</v>
      </c>
      <c r="H269" t="s">
        <v>324</v>
      </c>
      <c r="I269" t="str">
        <f>INDEX('DATA - Teams'!$C:$C,MATCH('DATA - Fixture'!H269,'DATA - Teams'!$B:$B,0))</f>
        <v>CHIEF</v>
      </c>
      <c r="J269" s="6">
        <v>0</v>
      </c>
      <c r="K269" s="6">
        <v>1</v>
      </c>
      <c r="L269" s="6">
        <v>0</v>
      </c>
      <c r="M269">
        <f>SUMIFS('DATA - Round Scores'!$H:$H,
'DATA - Round Scores'!$A:$A, 'DATA - Fixture'!$C269,
'DATA - Round Scores'!$B:$B, 'DATA - Fixture'!$D269,
'DATA - Round Scores'!$C:$C, 'DATA - Fixture'!$F269,
'DATA - Round Scores'!$F:$F, "&lt;&gt;BEN")</f>
        <v>1554</v>
      </c>
      <c r="N269">
        <f>SUMIFS('DATA - Round Scores'!$H:$H,
'DATA - Round Scores'!$A:$A, 'DATA - Fixture'!$C269,
'DATA - Round Scores'!$B:$B, 'DATA - Fixture'!$D269,
'DATA - Round Scores'!$C:$C, 'DATA - Fixture'!$H269,
'DATA - Round Scores'!$F:$F, "&lt;&gt;BEN")</f>
        <v>1430</v>
      </c>
      <c r="O269">
        <f t="shared" si="20"/>
        <v>124</v>
      </c>
      <c r="P269">
        <f>IF(N269&gt;0,COUNTIF($F$1:F269,F269),0)</f>
        <v>12</v>
      </c>
      <c r="Q269">
        <f t="shared" si="21"/>
        <v>1</v>
      </c>
      <c r="R269">
        <f t="shared" si="22"/>
        <v>0</v>
      </c>
      <c r="S269">
        <f t="shared" si="23"/>
        <v>0</v>
      </c>
      <c r="T269">
        <f>COUNTIFS('DATA - Round Scores'!$H:$H,0,
'DATA - Round Scores'!$A:$A, 'DATA - Fixture'!$C269,
'DATA - Round Scores'!$B:$B, 'DATA - Fixture'!$D269,
'DATA - Round Scores'!$C:$C, 'DATA - Fixture'!$F269,
'DATA - Round Scores'!$F:$F, "&lt;&gt;BEN")</f>
        <v>0</v>
      </c>
      <c r="U269" t="str">
        <f>TEXT(SUMIFS($Q$1:Q269,$C$1:C269,C269,$D$1:D269,"&lt;="&amp;D269,$F$1:F269,F269),"00")&amp;"-"&amp;TEXT(SUMIFS($S$1:S269,$C$1:C269,C269,$D$1:D269,"&lt;="&amp;D269,$F$1:F269,F269),"00")</f>
        <v>05-07</v>
      </c>
      <c r="V269">
        <f t="shared" si="24"/>
        <v>0</v>
      </c>
    </row>
    <row r="270" spans="3:22" x14ac:dyDescent="0.2">
      <c r="C270" s="6">
        <v>2017</v>
      </c>
      <c r="D270" s="6">
        <v>12</v>
      </c>
      <c r="E270" s="6">
        <v>4</v>
      </c>
      <c r="F270" t="s">
        <v>110</v>
      </c>
      <c r="G270" t="str">
        <f>INDEX('DATA - Teams'!$C:$C,MATCH('DATA - Fixture'!F270,'DATA - Teams'!$B:$B,0))</f>
        <v>JMERC</v>
      </c>
      <c r="H270" t="s">
        <v>295</v>
      </c>
      <c r="I270" t="str">
        <f>INDEX('DATA - Teams'!$C:$C,MATCH('DATA - Fixture'!H270,'DATA - Teams'!$B:$B,0))</f>
        <v>MELONS</v>
      </c>
      <c r="J270" s="6">
        <v>1</v>
      </c>
      <c r="K270" s="6">
        <v>1</v>
      </c>
      <c r="L270" s="6">
        <v>0</v>
      </c>
      <c r="M270">
        <f>SUMIFS('DATA - Round Scores'!$H:$H,
'DATA - Round Scores'!$A:$A, 'DATA - Fixture'!$C270,
'DATA - Round Scores'!$B:$B, 'DATA - Fixture'!$D270,
'DATA - Round Scores'!$C:$C, 'DATA - Fixture'!$F270,
'DATA - Round Scores'!$F:$F, "&lt;&gt;BEN")</f>
        <v>1702</v>
      </c>
      <c r="N270">
        <f>SUMIFS('DATA - Round Scores'!$H:$H,
'DATA - Round Scores'!$A:$A, 'DATA - Fixture'!$C270,
'DATA - Round Scores'!$B:$B, 'DATA - Fixture'!$D270,
'DATA - Round Scores'!$C:$C, 'DATA - Fixture'!$H270,
'DATA - Round Scores'!$F:$F, "&lt;&gt;BEN")</f>
        <v>1504</v>
      </c>
      <c r="O270">
        <f t="shared" si="20"/>
        <v>198</v>
      </c>
      <c r="P270">
        <f>IF(N270&gt;0,COUNTIF($F$1:F270,F270),0)</f>
        <v>12</v>
      </c>
      <c r="Q270">
        <f t="shared" si="21"/>
        <v>1</v>
      </c>
      <c r="R270">
        <f t="shared" si="22"/>
        <v>0</v>
      </c>
      <c r="S270">
        <f t="shared" si="23"/>
        <v>0</v>
      </c>
      <c r="T270">
        <f>COUNTIFS('DATA - Round Scores'!$H:$H,0,
'DATA - Round Scores'!$A:$A, 'DATA - Fixture'!$C270,
'DATA - Round Scores'!$B:$B, 'DATA - Fixture'!$D270,
'DATA - Round Scores'!$C:$C, 'DATA - Fixture'!$F270,
'DATA - Round Scores'!$F:$F, "&lt;&gt;BEN")</f>
        <v>0</v>
      </c>
      <c r="U270" t="str">
        <f>TEXT(SUMIFS($Q$1:Q270,$C$1:C270,C270,$D$1:D270,"&lt;="&amp;D270,$F$1:F270,F270),"00")&amp;"-"&amp;TEXT(SUMIFS($S$1:S270,$C$1:C270,C270,$D$1:D270,"&lt;="&amp;D270,$F$1:F270,F270),"00")</f>
        <v>07-05</v>
      </c>
      <c r="V270">
        <f t="shared" si="24"/>
        <v>1</v>
      </c>
    </row>
    <row r="271" spans="3:22" x14ac:dyDescent="0.2">
      <c r="C271" s="6">
        <v>2017</v>
      </c>
      <c r="D271" s="6">
        <v>12</v>
      </c>
      <c r="E271" s="6">
        <v>4</v>
      </c>
      <c r="F271" t="s">
        <v>295</v>
      </c>
      <c r="G271" t="str">
        <f>INDEX('DATA - Teams'!$C:$C,MATCH('DATA - Fixture'!F271,'DATA - Teams'!$B:$B,0))</f>
        <v>MELONS</v>
      </c>
      <c r="H271" t="s">
        <v>110</v>
      </c>
      <c r="I271" t="str">
        <f>INDEX('DATA - Teams'!$C:$C,MATCH('DATA - Fixture'!H271,'DATA - Teams'!$B:$B,0))</f>
        <v>JMERC</v>
      </c>
      <c r="J271" s="6">
        <v>0</v>
      </c>
      <c r="K271" s="6">
        <v>1</v>
      </c>
      <c r="L271" s="6">
        <v>0</v>
      </c>
      <c r="M271">
        <f>SUMIFS('DATA - Round Scores'!$H:$H,
'DATA - Round Scores'!$A:$A, 'DATA - Fixture'!$C271,
'DATA - Round Scores'!$B:$B, 'DATA - Fixture'!$D271,
'DATA - Round Scores'!$C:$C, 'DATA - Fixture'!$F271,
'DATA - Round Scores'!$F:$F, "&lt;&gt;BEN")</f>
        <v>1504</v>
      </c>
      <c r="N271">
        <f>SUMIFS('DATA - Round Scores'!$H:$H,
'DATA - Round Scores'!$A:$A, 'DATA - Fixture'!$C271,
'DATA - Round Scores'!$B:$B, 'DATA - Fixture'!$D271,
'DATA - Round Scores'!$C:$C, 'DATA - Fixture'!$H271,
'DATA - Round Scores'!$F:$F, "&lt;&gt;BEN")</f>
        <v>1702</v>
      </c>
      <c r="O271">
        <f t="shared" si="20"/>
        <v>-198</v>
      </c>
      <c r="P271">
        <f>IF(N271&gt;0,COUNTIF($F$1:F271,F271),0)</f>
        <v>12</v>
      </c>
      <c r="Q271">
        <f t="shared" si="21"/>
        <v>0</v>
      </c>
      <c r="R271">
        <f t="shared" si="22"/>
        <v>0</v>
      </c>
      <c r="S271">
        <f t="shared" si="23"/>
        <v>1</v>
      </c>
      <c r="T271">
        <f>COUNTIFS('DATA - Round Scores'!$H:$H,0,
'DATA - Round Scores'!$A:$A, 'DATA - Fixture'!$C271,
'DATA - Round Scores'!$B:$B, 'DATA - Fixture'!$D271,
'DATA - Round Scores'!$C:$C, 'DATA - Fixture'!$F271,
'DATA - Round Scores'!$F:$F, "&lt;&gt;BEN")</f>
        <v>0</v>
      </c>
      <c r="U271" t="str">
        <f>TEXT(SUMIFS($Q$1:Q271,$C$1:C271,C271,$D$1:D271,"&lt;="&amp;D271,$F$1:F271,F271),"00")&amp;"-"&amp;TEXT(SUMIFS($S$1:S271,$C$1:C271,C271,$D$1:D271,"&lt;="&amp;D271,$F$1:F271,F271),"00")</f>
        <v>03-09</v>
      </c>
      <c r="V271">
        <f t="shared" si="24"/>
        <v>0</v>
      </c>
    </row>
    <row r="272" spans="3:22" x14ac:dyDescent="0.2">
      <c r="C272" s="6">
        <v>2017</v>
      </c>
      <c r="D272" s="6">
        <v>13</v>
      </c>
      <c r="E272" s="6">
        <v>1</v>
      </c>
      <c r="F272" t="s">
        <v>34</v>
      </c>
      <c r="G272" t="str">
        <f>INDEX('DATA - Teams'!$C:$C,MATCH('DATA - Fixture'!F272,'DATA - Teams'!$B:$B,0))</f>
        <v>PMAC</v>
      </c>
      <c r="H272" t="s">
        <v>196</v>
      </c>
      <c r="I272" t="str">
        <f>INDEX('DATA - Teams'!$C:$C,MATCH('DATA - Fixture'!H272,'DATA - Teams'!$B:$B,0))</f>
        <v>GARTER</v>
      </c>
      <c r="J272" s="6">
        <v>1</v>
      </c>
      <c r="K272" s="6">
        <v>1</v>
      </c>
      <c r="L272" s="6">
        <v>0</v>
      </c>
      <c r="M272">
        <f>SUMIFS('DATA - Round Scores'!$H:$H,
'DATA - Round Scores'!$A:$A, 'DATA - Fixture'!$C272,
'DATA - Round Scores'!$B:$B, 'DATA - Fixture'!$D272,
'DATA - Round Scores'!$C:$C, 'DATA - Fixture'!$F272,
'DATA - Round Scores'!$F:$F, "&lt;&gt;BEN")</f>
        <v>1295</v>
      </c>
      <c r="N272">
        <f>SUMIFS('DATA - Round Scores'!$H:$H,
'DATA - Round Scores'!$A:$A, 'DATA - Fixture'!$C272,
'DATA - Round Scores'!$B:$B, 'DATA - Fixture'!$D272,
'DATA - Round Scores'!$C:$C, 'DATA - Fixture'!$H272,
'DATA - Round Scores'!$F:$F, "&lt;&gt;BEN")</f>
        <v>949</v>
      </c>
      <c r="O272">
        <f t="shared" si="20"/>
        <v>346</v>
      </c>
      <c r="P272">
        <f>IF(N272&gt;0,COUNTIF($F$1:F272,F272),0)</f>
        <v>13</v>
      </c>
      <c r="Q272">
        <f t="shared" si="21"/>
        <v>1</v>
      </c>
      <c r="R272">
        <f t="shared" si="22"/>
        <v>0</v>
      </c>
      <c r="S272">
        <f t="shared" si="23"/>
        <v>0</v>
      </c>
      <c r="T272">
        <f>COUNTIFS('DATA - Round Scores'!$H:$H,0,
'DATA - Round Scores'!$A:$A, 'DATA - Fixture'!$C272,
'DATA - Round Scores'!$B:$B, 'DATA - Fixture'!$D272,
'DATA - Round Scores'!$C:$C, 'DATA - Fixture'!$F272,
'DATA - Round Scores'!$F:$F, "&lt;&gt;BEN")</f>
        <v>4</v>
      </c>
      <c r="U272" t="str">
        <f>TEXT(SUMIFS($Q$1:Q272,$C$1:C272,C272,$D$1:D272,"&lt;="&amp;D272,$F$1:F272,F272),"00")&amp;"-"&amp;TEXT(SUMIFS($S$1:S272,$C$1:C272,C272,$D$1:D272,"&lt;="&amp;D272,$F$1:F272,F272),"00")</f>
        <v>09-04</v>
      </c>
      <c r="V272">
        <f t="shared" si="24"/>
        <v>1</v>
      </c>
    </row>
    <row r="273" spans="3:22" x14ac:dyDescent="0.2">
      <c r="C273" s="6">
        <v>2017</v>
      </c>
      <c r="D273" s="6">
        <v>13</v>
      </c>
      <c r="E273" s="6">
        <v>1</v>
      </c>
      <c r="F273" t="s">
        <v>196</v>
      </c>
      <c r="G273" t="str">
        <f>INDEX('DATA - Teams'!$C:$C,MATCH('DATA - Fixture'!F273,'DATA - Teams'!$B:$B,0))</f>
        <v>GARTER</v>
      </c>
      <c r="H273" t="s">
        <v>34</v>
      </c>
      <c r="I273" t="str">
        <f>INDEX('DATA - Teams'!$C:$C,MATCH('DATA - Fixture'!H273,'DATA - Teams'!$B:$B,0))</f>
        <v>PMAC</v>
      </c>
      <c r="J273" s="6">
        <v>0</v>
      </c>
      <c r="K273" s="6">
        <v>1</v>
      </c>
      <c r="L273" s="6">
        <v>0</v>
      </c>
      <c r="M273">
        <f>SUMIFS('DATA - Round Scores'!$H:$H,
'DATA - Round Scores'!$A:$A, 'DATA - Fixture'!$C273,
'DATA - Round Scores'!$B:$B, 'DATA - Fixture'!$D273,
'DATA - Round Scores'!$C:$C, 'DATA - Fixture'!$F273,
'DATA - Round Scores'!$F:$F, "&lt;&gt;BEN")</f>
        <v>949</v>
      </c>
      <c r="N273">
        <f>SUMIFS('DATA - Round Scores'!$H:$H,
'DATA - Round Scores'!$A:$A, 'DATA - Fixture'!$C273,
'DATA - Round Scores'!$B:$B, 'DATA - Fixture'!$D273,
'DATA - Round Scores'!$C:$C, 'DATA - Fixture'!$H273,
'DATA - Round Scores'!$F:$F, "&lt;&gt;BEN")</f>
        <v>1295</v>
      </c>
      <c r="O273">
        <f t="shared" si="20"/>
        <v>-346</v>
      </c>
      <c r="P273">
        <f>IF(N273&gt;0,COUNTIF($F$1:F273,F273),0)</f>
        <v>13</v>
      </c>
      <c r="Q273">
        <f t="shared" si="21"/>
        <v>0</v>
      </c>
      <c r="R273">
        <f t="shared" si="22"/>
        <v>0</v>
      </c>
      <c r="S273">
        <f t="shared" si="23"/>
        <v>1</v>
      </c>
      <c r="T273">
        <f>COUNTIFS('DATA - Round Scores'!$H:$H,0,
'DATA - Round Scores'!$A:$A, 'DATA - Fixture'!$C273,
'DATA - Round Scores'!$B:$B, 'DATA - Fixture'!$D273,
'DATA - Round Scores'!$C:$C, 'DATA - Fixture'!$F273,
'DATA - Round Scores'!$F:$F, "&lt;&gt;BEN")</f>
        <v>7</v>
      </c>
      <c r="U273" t="str">
        <f>TEXT(SUMIFS($Q$1:Q273,$C$1:C273,C273,$D$1:D273,"&lt;="&amp;D273,$F$1:F273,F273),"00")&amp;"-"&amp;TEXT(SUMIFS($S$1:S273,$C$1:C273,C273,$D$1:D273,"&lt;="&amp;D273,$F$1:F273,F273),"00")</f>
        <v>07-06</v>
      </c>
      <c r="V273">
        <f t="shared" si="24"/>
        <v>0</v>
      </c>
    </row>
    <row r="274" spans="3:22" x14ac:dyDescent="0.2">
      <c r="C274" s="6">
        <v>2017</v>
      </c>
      <c r="D274" s="6">
        <v>13</v>
      </c>
      <c r="E274" s="6">
        <v>2</v>
      </c>
      <c r="F274" t="s">
        <v>324</v>
      </c>
      <c r="G274" t="str">
        <f>INDEX('DATA - Teams'!$C:$C,MATCH('DATA - Fixture'!F274,'DATA - Teams'!$B:$B,0))</f>
        <v>CHIEF</v>
      </c>
      <c r="H274" t="s">
        <v>237</v>
      </c>
      <c r="I274" t="str">
        <f>INDEX('DATA - Teams'!$C:$C,MATCH('DATA - Fixture'!H274,'DATA - Teams'!$B:$B,0))</f>
        <v>LESTER</v>
      </c>
      <c r="J274" s="6">
        <v>1</v>
      </c>
      <c r="K274" s="6">
        <v>1</v>
      </c>
      <c r="L274" s="6">
        <v>0</v>
      </c>
      <c r="M274">
        <f>SUMIFS('DATA - Round Scores'!$H:$H,
'DATA - Round Scores'!$A:$A, 'DATA - Fixture'!$C274,
'DATA - Round Scores'!$B:$B, 'DATA - Fixture'!$D274,
'DATA - Round Scores'!$C:$C, 'DATA - Fixture'!$F274,
'DATA - Round Scores'!$F:$F, "&lt;&gt;BEN")</f>
        <v>1220</v>
      </c>
      <c r="N274">
        <f>SUMIFS('DATA - Round Scores'!$H:$H,
'DATA - Round Scores'!$A:$A, 'DATA - Fixture'!$C274,
'DATA - Round Scores'!$B:$B, 'DATA - Fixture'!$D274,
'DATA - Round Scores'!$C:$C, 'DATA - Fixture'!$H274,
'DATA - Round Scores'!$F:$F, "&lt;&gt;BEN")</f>
        <v>1270</v>
      </c>
      <c r="O274">
        <f t="shared" si="20"/>
        <v>-50</v>
      </c>
      <c r="P274">
        <f>IF(N274&gt;0,COUNTIF($F$1:F274,F274),0)</f>
        <v>13</v>
      </c>
      <c r="Q274">
        <f t="shared" si="21"/>
        <v>0</v>
      </c>
      <c r="R274">
        <f t="shared" si="22"/>
        <v>0</v>
      </c>
      <c r="S274">
        <f t="shared" si="23"/>
        <v>1</v>
      </c>
      <c r="T274">
        <f>COUNTIFS('DATA - Round Scores'!$H:$H,0,
'DATA - Round Scores'!$A:$A, 'DATA - Fixture'!$C274,
'DATA - Round Scores'!$B:$B, 'DATA - Fixture'!$D274,
'DATA - Round Scores'!$C:$C, 'DATA - Fixture'!$F274,
'DATA - Round Scores'!$F:$F, "&lt;&gt;BEN")</f>
        <v>3</v>
      </c>
      <c r="U274" t="str">
        <f>TEXT(SUMIFS($Q$1:Q274,$C$1:C274,C274,$D$1:D274,"&lt;="&amp;D274,$F$1:F274,F274),"00")&amp;"-"&amp;TEXT(SUMIFS($S$1:S274,$C$1:C274,C274,$D$1:D274,"&lt;="&amp;D274,$F$1:F274,F274),"00")</f>
        <v>02-11</v>
      </c>
      <c r="V274">
        <f t="shared" si="24"/>
        <v>0</v>
      </c>
    </row>
    <row r="275" spans="3:22" x14ac:dyDescent="0.2">
      <c r="C275" s="6">
        <v>2017</v>
      </c>
      <c r="D275" s="6">
        <v>13</v>
      </c>
      <c r="E275" s="6">
        <v>2</v>
      </c>
      <c r="F275" t="s">
        <v>237</v>
      </c>
      <c r="G275" t="str">
        <f>INDEX('DATA - Teams'!$C:$C,MATCH('DATA - Fixture'!F275,'DATA - Teams'!$B:$B,0))</f>
        <v>LESTER</v>
      </c>
      <c r="H275" t="s">
        <v>324</v>
      </c>
      <c r="I275" t="str">
        <f>INDEX('DATA - Teams'!$C:$C,MATCH('DATA - Fixture'!H275,'DATA - Teams'!$B:$B,0))</f>
        <v>CHIEF</v>
      </c>
      <c r="J275" s="6">
        <v>0</v>
      </c>
      <c r="K275" s="6">
        <v>1</v>
      </c>
      <c r="L275" s="6">
        <v>0</v>
      </c>
      <c r="M275">
        <f>SUMIFS('DATA - Round Scores'!$H:$H,
'DATA - Round Scores'!$A:$A, 'DATA - Fixture'!$C275,
'DATA - Round Scores'!$B:$B, 'DATA - Fixture'!$D275,
'DATA - Round Scores'!$C:$C, 'DATA - Fixture'!$F275,
'DATA - Round Scores'!$F:$F, "&lt;&gt;BEN")</f>
        <v>1270</v>
      </c>
      <c r="N275">
        <f>SUMIFS('DATA - Round Scores'!$H:$H,
'DATA - Round Scores'!$A:$A, 'DATA - Fixture'!$C275,
'DATA - Round Scores'!$B:$B, 'DATA - Fixture'!$D275,
'DATA - Round Scores'!$C:$C, 'DATA - Fixture'!$H275,
'DATA - Round Scores'!$F:$F, "&lt;&gt;BEN")</f>
        <v>1220</v>
      </c>
      <c r="O275">
        <f t="shared" si="20"/>
        <v>50</v>
      </c>
      <c r="P275">
        <f>IF(N275&gt;0,COUNTIF($F$1:F275,F275),0)</f>
        <v>13</v>
      </c>
      <c r="Q275">
        <f t="shared" si="21"/>
        <v>1</v>
      </c>
      <c r="R275">
        <f t="shared" si="22"/>
        <v>0</v>
      </c>
      <c r="S275">
        <f t="shared" si="23"/>
        <v>0</v>
      </c>
      <c r="T275">
        <f>COUNTIFS('DATA - Round Scores'!$H:$H,0,
'DATA - Round Scores'!$A:$A, 'DATA - Fixture'!$C275,
'DATA - Round Scores'!$B:$B, 'DATA - Fixture'!$D275,
'DATA - Round Scores'!$C:$C, 'DATA - Fixture'!$F275,
'DATA - Round Scores'!$F:$F, "&lt;&gt;BEN")</f>
        <v>3</v>
      </c>
      <c r="U275" t="str">
        <f>TEXT(SUMIFS($Q$1:Q275,$C$1:C275,C275,$D$1:D275,"&lt;="&amp;D275,$F$1:F275,F275),"00")&amp;"-"&amp;TEXT(SUMIFS($S$1:S275,$C$1:C275,C275,$D$1:D275,"&lt;="&amp;D275,$F$1:F275,F275),"00")</f>
        <v>09-04</v>
      </c>
      <c r="V275">
        <f t="shared" si="24"/>
        <v>1</v>
      </c>
    </row>
    <row r="276" spans="3:22" x14ac:dyDescent="0.2">
      <c r="C276" s="6">
        <v>2017</v>
      </c>
      <c r="D276" s="6">
        <v>13</v>
      </c>
      <c r="E276" s="6">
        <v>3</v>
      </c>
      <c r="F276" t="s">
        <v>110</v>
      </c>
      <c r="G276" t="str">
        <f>INDEX('DATA - Teams'!$C:$C,MATCH('DATA - Fixture'!F276,'DATA - Teams'!$B:$B,0))</f>
        <v>JMERC</v>
      </c>
      <c r="H276" t="s">
        <v>153</v>
      </c>
      <c r="I276" t="str">
        <f>INDEX('DATA - Teams'!$C:$C,MATCH('DATA - Fixture'!H276,'DATA - Teams'!$B:$B,0))</f>
        <v>KAPPAZ</v>
      </c>
      <c r="J276" s="6">
        <v>1</v>
      </c>
      <c r="K276" s="6">
        <v>1</v>
      </c>
      <c r="L276" s="6">
        <v>0</v>
      </c>
      <c r="M276">
        <f>SUMIFS('DATA - Round Scores'!$H:$H,
'DATA - Round Scores'!$A:$A, 'DATA - Fixture'!$C276,
'DATA - Round Scores'!$B:$B, 'DATA - Fixture'!$D276,
'DATA - Round Scores'!$C:$C, 'DATA - Fixture'!$F276,
'DATA - Round Scores'!$F:$F, "&lt;&gt;BEN")</f>
        <v>1597</v>
      </c>
      <c r="N276">
        <f>SUMIFS('DATA - Round Scores'!$H:$H,
'DATA - Round Scores'!$A:$A, 'DATA - Fixture'!$C276,
'DATA - Round Scores'!$B:$B, 'DATA - Fixture'!$D276,
'DATA - Round Scores'!$C:$C, 'DATA - Fixture'!$H276,
'DATA - Round Scores'!$F:$F, "&lt;&gt;BEN")</f>
        <v>1456</v>
      </c>
      <c r="O276">
        <f t="shared" si="20"/>
        <v>141</v>
      </c>
      <c r="P276">
        <f>IF(N276&gt;0,COUNTIF($F$1:F276,F276),0)</f>
        <v>13</v>
      </c>
      <c r="Q276">
        <f t="shared" si="21"/>
        <v>1</v>
      </c>
      <c r="R276">
        <f t="shared" si="22"/>
        <v>0</v>
      </c>
      <c r="S276">
        <f t="shared" si="23"/>
        <v>0</v>
      </c>
      <c r="T276">
        <f>COUNTIFS('DATA - Round Scores'!$H:$H,0,
'DATA - Round Scores'!$A:$A, 'DATA - Fixture'!$C276,
'DATA - Round Scores'!$B:$B, 'DATA - Fixture'!$D276,
'DATA - Round Scores'!$C:$C, 'DATA - Fixture'!$F276,
'DATA - Round Scores'!$F:$F, "&lt;&gt;BEN")</f>
        <v>0</v>
      </c>
      <c r="U276" t="str">
        <f>TEXT(SUMIFS($Q$1:Q276,$C$1:C276,C276,$D$1:D276,"&lt;="&amp;D276,$F$1:F276,F276),"00")&amp;"-"&amp;TEXT(SUMIFS($S$1:S276,$C$1:C276,C276,$D$1:D276,"&lt;="&amp;D276,$F$1:F276,F276),"00")</f>
        <v>08-05</v>
      </c>
      <c r="V276">
        <f t="shared" si="24"/>
        <v>1</v>
      </c>
    </row>
    <row r="277" spans="3:22" x14ac:dyDescent="0.2">
      <c r="C277" s="6">
        <v>2017</v>
      </c>
      <c r="D277" s="6">
        <v>13</v>
      </c>
      <c r="E277" s="6">
        <v>3</v>
      </c>
      <c r="F277" t="s">
        <v>153</v>
      </c>
      <c r="G277" t="str">
        <f>INDEX('DATA - Teams'!$C:$C,MATCH('DATA - Fixture'!F277,'DATA - Teams'!$B:$B,0))</f>
        <v>KAPPAZ</v>
      </c>
      <c r="H277" t="s">
        <v>110</v>
      </c>
      <c r="I277" t="str">
        <f>INDEX('DATA - Teams'!$C:$C,MATCH('DATA - Fixture'!H277,'DATA - Teams'!$B:$B,0))</f>
        <v>JMERC</v>
      </c>
      <c r="J277" s="6">
        <v>0</v>
      </c>
      <c r="K277" s="6">
        <v>1</v>
      </c>
      <c r="L277" s="6">
        <v>0</v>
      </c>
      <c r="M277">
        <f>SUMIFS('DATA - Round Scores'!$H:$H,
'DATA - Round Scores'!$A:$A, 'DATA - Fixture'!$C277,
'DATA - Round Scores'!$B:$B, 'DATA - Fixture'!$D277,
'DATA - Round Scores'!$C:$C, 'DATA - Fixture'!$F277,
'DATA - Round Scores'!$F:$F, "&lt;&gt;BEN")</f>
        <v>1456</v>
      </c>
      <c r="N277">
        <f>SUMIFS('DATA - Round Scores'!$H:$H,
'DATA - Round Scores'!$A:$A, 'DATA - Fixture'!$C277,
'DATA - Round Scores'!$B:$B, 'DATA - Fixture'!$D277,
'DATA - Round Scores'!$C:$C, 'DATA - Fixture'!$H277,
'DATA - Round Scores'!$F:$F, "&lt;&gt;BEN")</f>
        <v>1597</v>
      </c>
      <c r="O277">
        <f t="shared" si="20"/>
        <v>-141</v>
      </c>
      <c r="P277">
        <f>IF(N277&gt;0,COUNTIF($F$1:F277,F277),0)</f>
        <v>13</v>
      </c>
      <c r="Q277">
        <f t="shared" si="21"/>
        <v>0</v>
      </c>
      <c r="R277">
        <f t="shared" si="22"/>
        <v>0</v>
      </c>
      <c r="S277">
        <f t="shared" si="23"/>
        <v>1</v>
      </c>
      <c r="T277">
        <f>COUNTIFS('DATA - Round Scores'!$H:$H,0,
'DATA - Round Scores'!$A:$A, 'DATA - Fixture'!$C277,
'DATA - Round Scores'!$B:$B, 'DATA - Fixture'!$D277,
'DATA - Round Scores'!$C:$C, 'DATA - Fixture'!$F277,
'DATA - Round Scores'!$F:$F, "&lt;&gt;BEN")</f>
        <v>3</v>
      </c>
      <c r="U277" t="str">
        <f>TEXT(SUMIFS($Q$1:Q277,$C$1:C277,C277,$D$1:D277,"&lt;="&amp;D277,$F$1:F277,F277),"00")&amp;"-"&amp;TEXT(SUMIFS($S$1:S277,$C$1:C277,C277,$D$1:D277,"&lt;="&amp;D277,$F$1:F277,F277),"00")</f>
        <v>08-05</v>
      </c>
      <c r="V277">
        <f t="shared" si="24"/>
        <v>1</v>
      </c>
    </row>
    <row r="278" spans="3:22" x14ac:dyDescent="0.2">
      <c r="C278" s="6">
        <v>2017</v>
      </c>
      <c r="D278" s="6">
        <v>13</v>
      </c>
      <c r="E278" s="6">
        <v>4</v>
      </c>
      <c r="F278" t="s">
        <v>295</v>
      </c>
      <c r="G278" t="str">
        <f>INDEX('DATA - Teams'!$C:$C,MATCH('DATA - Fixture'!F278,'DATA - Teams'!$B:$B,0))</f>
        <v>MELONS</v>
      </c>
      <c r="H278" t="s">
        <v>270</v>
      </c>
      <c r="I278" t="str">
        <f>INDEX('DATA - Teams'!$C:$C,MATCH('DATA - Fixture'!H278,'DATA - Teams'!$B:$B,0))</f>
        <v>RICHO</v>
      </c>
      <c r="J278" s="6">
        <v>1</v>
      </c>
      <c r="K278" s="6">
        <v>1</v>
      </c>
      <c r="L278" s="6">
        <v>0</v>
      </c>
      <c r="M278">
        <f>SUMIFS('DATA - Round Scores'!$H:$H,
'DATA - Round Scores'!$A:$A, 'DATA - Fixture'!$C278,
'DATA - Round Scores'!$B:$B, 'DATA - Fixture'!$D278,
'DATA - Round Scores'!$C:$C, 'DATA - Fixture'!$F278,
'DATA - Round Scores'!$F:$F, "&lt;&gt;BEN")</f>
        <v>1137</v>
      </c>
      <c r="N278">
        <f>SUMIFS('DATA - Round Scores'!$H:$H,
'DATA - Round Scores'!$A:$A, 'DATA - Fixture'!$C278,
'DATA - Round Scores'!$B:$B, 'DATA - Fixture'!$D278,
'DATA - Round Scores'!$C:$C, 'DATA - Fixture'!$H278,
'DATA - Round Scores'!$F:$F, "&lt;&gt;BEN")</f>
        <v>1624</v>
      </c>
      <c r="O278">
        <f t="shared" si="20"/>
        <v>-487</v>
      </c>
      <c r="P278">
        <f>IF(N278&gt;0,COUNTIF($F$1:F278,F278),0)</f>
        <v>13</v>
      </c>
      <c r="Q278">
        <f t="shared" si="21"/>
        <v>0</v>
      </c>
      <c r="R278">
        <f t="shared" si="22"/>
        <v>0</v>
      </c>
      <c r="S278">
        <f t="shared" si="23"/>
        <v>1</v>
      </c>
      <c r="T278">
        <f>COUNTIFS('DATA - Round Scores'!$H:$H,0,
'DATA - Round Scores'!$A:$A, 'DATA - Fixture'!$C278,
'DATA - Round Scores'!$B:$B, 'DATA - Fixture'!$D278,
'DATA - Round Scores'!$C:$C, 'DATA - Fixture'!$F278,
'DATA - Round Scores'!$F:$F, "&lt;&gt;BEN")</f>
        <v>5</v>
      </c>
      <c r="U278" t="str">
        <f>TEXT(SUMIFS($Q$1:Q278,$C$1:C278,C278,$D$1:D278,"&lt;="&amp;D278,$F$1:F278,F278),"00")&amp;"-"&amp;TEXT(SUMIFS($S$1:S278,$C$1:C278,C278,$D$1:D278,"&lt;="&amp;D278,$F$1:F278,F278),"00")</f>
        <v>03-10</v>
      </c>
      <c r="V278">
        <f t="shared" si="24"/>
        <v>0</v>
      </c>
    </row>
    <row r="279" spans="3:22" x14ac:dyDescent="0.2">
      <c r="C279" s="6">
        <v>2017</v>
      </c>
      <c r="D279" s="6">
        <v>13</v>
      </c>
      <c r="E279" s="6">
        <v>4</v>
      </c>
      <c r="F279" t="s">
        <v>270</v>
      </c>
      <c r="G279" t="str">
        <f>INDEX('DATA - Teams'!$C:$C,MATCH('DATA - Fixture'!F279,'DATA - Teams'!$B:$B,0))</f>
        <v>RICHO</v>
      </c>
      <c r="H279" t="s">
        <v>295</v>
      </c>
      <c r="I279" t="str">
        <f>INDEX('DATA - Teams'!$C:$C,MATCH('DATA - Fixture'!H279,'DATA - Teams'!$B:$B,0))</f>
        <v>MELONS</v>
      </c>
      <c r="J279" s="6">
        <v>0</v>
      </c>
      <c r="K279" s="6">
        <v>1</v>
      </c>
      <c r="L279" s="6">
        <v>0</v>
      </c>
      <c r="M279">
        <f>SUMIFS('DATA - Round Scores'!$H:$H,
'DATA - Round Scores'!$A:$A, 'DATA - Fixture'!$C279,
'DATA - Round Scores'!$B:$B, 'DATA - Fixture'!$D279,
'DATA - Round Scores'!$C:$C, 'DATA - Fixture'!$F279,
'DATA - Round Scores'!$F:$F, "&lt;&gt;BEN")</f>
        <v>1624</v>
      </c>
      <c r="N279">
        <f>SUMIFS('DATA - Round Scores'!$H:$H,
'DATA - Round Scores'!$A:$A, 'DATA - Fixture'!$C279,
'DATA - Round Scores'!$B:$B, 'DATA - Fixture'!$D279,
'DATA - Round Scores'!$C:$C, 'DATA - Fixture'!$H279,
'DATA - Round Scores'!$F:$F, "&lt;&gt;BEN")</f>
        <v>1137</v>
      </c>
      <c r="O279">
        <f t="shared" si="20"/>
        <v>487</v>
      </c>
      <c r="P279">
        <f>IF(N279&gt;0,COUNTIF($F$1:F279,F279),0)</f>
        <v>13</v>
      </c>
      <c r="Q279">
        <f t="shared" si="21"/>
        <v>1</v>
      </c>
      <c r="R279">
        <f t="shared" si="22"/>
        <v>0</v>
      </c>
      <c r="S279">
        <f t="shared" si="23"/>
        <v>0</v>
      </c>
      <c r="T279">
        <f>COUNTIFS('DATA - Round Scores'!$H:$H,0,
'DATA - Round Scores'!$A:$A, 'DATA - Fixture'!$C279,
'DATA - Round Scores'!$B:$B, 'DATA - Fixture'!$D279,
'DATA - Round Scores'!$C:$C, 'DATA - Fixture'!$F279,
'DATA - Round Scores'!$F:$F, "&lt;&gt;BEN")</f>
        <v>0</v>
      </c>
      <c r="U279" t="str">
        <f>TEXT(SUMIFS($Q$1:Q279,$C$1:C279,C279,$D$1:D279,"&lt;="&amp;D279,$F$1:F279,F279),"00")&amp;"-"&amp;TEXT(SUMIFS($S$1:S279,$C$1:C279,C279,$D$1:D279,"&lt;="&amp;D279,$F$1:F279,F279),"00")</f>
        <v>06-07</v>
      </c>
      <c r="V279">
        <f t="shared" si="24"/>
        <v>0</v>
      </c>
    </row>
    <row r="280" spans="3:22" x14ac:dyDescent="0.2">
      <c r="C280" s="6">
        <v>2017</v>
      </c>
      <c r="D280" s="6">
        <v>14</v>
      </c>
      <c r="E280" s="6">
        <v>1</v>
      </c>
      <c r="F280" t="s">
        <v>34</v>
      </c>
      <c r="G280" t="str">
        <f>INDEX('DATA - Teams'!$C:$C,MATCH('DATA - Fixture'!F280,'DATA - Teams'!$B:$B,0))</f>
        <v>PMAC</v>
      </c>
      <c r="H280" t="s">
        <v>324</v>
      </c>
      <c r="I280" t="str">
        <f>INDEX('DATA - Teams'!$C:$C,MATCH('DATA - Fixture'!H280,'DATA - Teams'!$B:$B,0))</f>
        <v>CHIEF</v>
      </c>
      <c r="J280" s="6">
        <v>1</v>
      </c>
      <c r="K280" s="6">
        <v>0</v>
      </c>
      <c r="L280" s="6">
        <v>0</v>
      </c>
      <c r="M280">
        <f>SUMIFS('DATA - Round Scores'!$H:$H,
'DATA - Round Scores'!$A:$A, 'DATA - Fixture'!$C280,
'DATA - Round Scores'!$B:$B, 'DATA - Fixture'!$D280,
'DATA - Round Scores'!$C:$C, 'DATA - Fixture'!$F280,
'DATA - Round Scores'!$F:$F, "&lt;&gt;BEN")</f>
        <v>1722</v>
      </c>
      <c r="N280">
        <f>SUMIFS('DATA - Round Scores'!$H:$H,
'DATA - Round Scores'!$A:$A, 'DATA - Fixture'!$C280,
'DATA - Round Scores'!$B:$B, 'DATA - Fixture'!$D280,
'DATA - Round Scores'!$C:$C, 'DATA - Fixture'!$H280,
'DATA - Round Scores'!$F:$F, "&lt;&gt;BEN")</f>
        <v>1659</v>
      </c>
      <c r="O280">
        <f t="shared" si="20"/>
        <v>63</v>
      </c>
      <c r="P280">
        <f>IF(N280&gt;0,COUNTIF($F$1:F280,F280),0)</f>
        <v>14</v>
      </c>
      <c r="Q280">
        <f t="shared" si="21"/>
        <v>1</v>
      </c>
      <c r="R280">
        <f t="shared" si="22"/>
        <v>0</v>
      </c>
      <c r="S280">
        <f t="shared" si="23"/>
        <v>0</v>
      </c>
      <c r="T280">
        <f>COUNTIFS('DATA - Round Scores'!$H:$H,0,
'DATA - Round Scores'!$A:$A, 'DATA - Fixture'!$C280,
'DATA - Round Scores'!$B:$B, 'DATA - Fixture'!$D280,
'DATA - Round Scores'!$C:$C, 'DATA - Fixture'!$F280,
'DATA - Round Scores'!$F:$F, "&lt;&gt;BEN")</f>
        <v>0</v>
      </c>
      <c r="U280" t="str">
        <f>TEXT(SUMIFS($Q$1:Q280,$C$1:C280,C280,$D$1:D280,"&lt;="&amp;D280,$F$1:F280,F280),"00")&amp;"-"&amp;TEXT(SUMIFS($S$1:S280,$C$1:C280,C280,$D$1:D280,"&lt;="&amp;D280,$F$1:F280,F280),"00")</f>
        <v>10-04</v>
      </c>
      <c r="V280">
        <f t="shared" si="24"/>
        <v>1</v>
      </c>
    </row>
    <row r="281" spans="3:22" x14ac:dyDescent="0.2">
      <c r="C281" s="6">
        <v>2017</v>
      </c>
      <c r="D281" s="6">
        <v>14</v>
      </c>
      <c r="E281" s="6">
        <v>1</v>
      </c>
      <c r="F281" t="s">
        <v>324</v>
      </c>
      <c r="G281" t="str">
        <f>INDEX('DATA - Teams'!$C:$C,MATCH('DATA - Fixture'!F281,'DATA - Teams'!$B:$B,0))</f>
        <v>CHIEF</v>
      </c>
      <c r="H281" t="s">
        <v>34</v>
      </c>
      <c r="I281" t="str">
        <f>INDEX('DATA - Teams'!$C:$C,MATCH('DATA - Fixture'!H281,'DATA - Teams'!$B:$B,0))</f>
        <v>PMAC</v>
      </c>
      <c r="J281" s="6">
        <v>0</v>
      </c>
      <c r="K281" s="6">
        <v>0</v>
      </c>
      <c r="L281" s="6">
        <v>0</v>
      </c>
      <c r="M281">
        <f>SUMIFS('DATA - Round Scores'!$H:$H,
'DATA - Round Scores'!$A:$A, 'DATA - Fixture'!$C281,
'DATA - Round Scores'!$B:$B, 'DATA - Fixture'!$D281,
'DATA - Round Scores'!$C:$C, 'DATA - Fixture'!$F281,
'DATA - Round Scores'!$F:$F, "&lt;&gt;BEN")</f>
        <v>1659</v>
      </c>
      <c r="N281">
        <f>SUMIFS('DATA - Round Scores'!$H:$H,
'DATA - Round Scores'!$A:$A, 'DATA - Fixture'!$C281,
'DATA - Round Scores'!$B:$B, 'DATA - Fixture'!$D281,
'DATA - Round Scores'!$C:$C, 'DATA - Fixture'!$H281,
'DATA - Round Scores'!$F:$F, "&lt;&gt;BEN")</f>
        <v>1722</v>
      </c>
      <c r="O281">
        <f t="shared" si="20"/>
        <v>-63</v>
      </c>
      <c r="P281">
        <f>IF(N281&gt;0,COUNTIF($F$1:F281,F281),0)</f>
        <v>14</v>
      </c>
      <c r="Q281">
        <f t="shared" si="21"/>
        <v>0</v>
      </c>
      <c r="R281">
        <f t="shared" si="22"/>
        <v>0</v>
      </c>
      <c r="S281">
        <f t="shared" si="23"/>
        <v>1</v>
      </c>
      <c r="T281">
        <f>COUNTIFS('DATA - Round Scores'!$H:$H,0,
'DATA - Round Scores'!$A:$A, 'DATA - Fixture'!$C281,
'DATA - Round Scores'!$B:$B, 'DATA - Fixture'!$D281,
'DATA - Round Scores'!$C:$C, 'DATA - Fixture'!$F281,
'DATA - Round Scores'!$F:$F, "&lt;&gt;BEN")</f>
        <v>0</v>
      </c>
      <c r="U281" t="str">
        <f>TEXT(SUMIFS($Q$1:Q281,$C$1:C281,C281,$D$1:D281,"&lt;="&amp;D281,$F$1:F281,F281),"00")&amp;"-"&amp;TEXT(SUMIFS($S$1:S281,$C$1:C281,C281,$D$1:D281,"&lt;="&amp;D281,$F$1:F281,F281),"00")</f>
        <v>02-12</v>
      </c>
      <c r="V281">
        <f t="shared" si="24"/>
        <v>0</v>
      </c>
    </row>
    <row r="282" spans="3:22" x14ac:dyDescent="0.2">
      <c r="C282" s="6">
        <v>2017</v>
      </c>
      <c r="D282" s="6">
        <v>14</v>
      </c>
      <c r="E282" s="6">
        <v>2</v>
      </c>
      <c r="F282" t="s">
        <v>110</v>
      </c>
      <c r="G282" t="str">
        <f>INDEX('DATA - Teams'!$C:$C,MATCH('DATA - Fixture'!F282,'DATA - Teams'!$B:$B,0))</f>
        <v>JMERC</v>
      </c>
      <c r="H282" t="s">
        <v>196</v>
      </c>
      <c r="I282" t="str">
        <f>INDEX('DATA - Teams'!$C:$C,MATCH('DATA - Fixture'!H282,'DATA - Teams'!$B:$B,0))</f>
        <v>GARTER</v>
      </c>
      <c r="J282" s="6">
        <v>1</v>
      </c>
      <c r="K282" s="6">
        <v>0</v>
      </c>
      <c r="L282" s="6">
        <v>0</v>
      </c>
      <c r="M282">
        <f>SUMIFS('DATA - Round Scores'!$H:$H,
'DATA - Round Scores'!$A:$A, 'DATA - Fixture'!$C282,
'DATA - Round Scores'!$B:$B, 'DATA - Fixture'!$D282,
'DATA - Round Scores'!$C:$C, 'DATA - Fixture'!$F282,
'DATA - Round Scores'!$F:$F, "&lt;&gt;BEN")</f>
        <v>1485</v>
      </c>
      <c r="N282">
        <f>SUMIFS('DATA - Round Scores'!$H:$H,
'DATA - Round Scores'!$A:$A, 'DATA - Fixture'!$C282,
'DATA - Round Scores'!$B:$B, 'DATA - Fixture'!$D282,
'DATA - Round Scores'!$C:$C, 'DATA - Fixture'!$H282,
'DATA - Round Scores'!$F:$F, "&lt;&gt;BEN")</f>
        <v>1585</v>
      </c>
      <c r="O282">
        <f t="shared" si="20"/>
        <v>-100</v>
      </c>
      <c r="P282">
        <f>IF(N282&gt;0,COUNTIF($F$1:F282,F282),0)</f>
        <v>14</v>
      </c>
      <c r="Q282">
        <f t="shared" si="21"/>
        <v>0</v>
      </c>
      <c r="R282">
        <f t="shared" si="22"/>
        <v>0</v>
      </c>
      <c r="S282">
        <f t="shared" si="23"/>
        <v>1</v>
      </c>
      <c r="T282">
        <f>COUNTIFS('DATA - Round Scores'!$H:$H,0,
'DATA - Round Scores'!$A:$A, 'DATA - Fixture'!$C282,
'DATA - Round Scores'!$B:$B, 'DATA - Fixture'!$D282,
'DATA - Round Scores'!$C:$C, 'DATA - Fixture'!$F282,
'DATA - Round Scores'!$F:$F, "&lt;&gt;BEN")</f>
        <v>0</v>
      </c>
      <c r="U282" t="str">
        <f>TEXT(SUMIFS($Q$1:Q282,$C$1:C282,C282,$D$1:D282,"&lt;="&amp;D282,$F$1:F282,F282),"00")&amp;"-"&amp;TEXT(SUMIFS($S$1:S282,$C$1:C282,C282,$D$1:D282,"&lt;="&amp;D282,$F$1:F282,F282),"00")</f>
        <v>08-06</v>
      </c>
      <c r="V282">
        <f t="shared" si="24"/>
        <v>1</v>
      </c>
    </row>
    <row r="283" spans="3:22" x14ac:dyDescent="0.2">
      <c r="C283" s="6">
        <v>2017</v>
      </c>
      <c r="D283" s="6">
        <v>14</v>
      </c>
      <c r="E283" s="6">
        <v>2</v>
      </c>
      <c r="F283" t="s">
        <v>196</v>
      </c>
      <c r="G283" t="str">
        <f>INDEX('DATA - Teams'!$C:$C,MATCH('DATA - Fixture'!F283,'DATA - Teams'!$B:$B,0))</f>
        <v>GARTER</v>
      </c>
      <c r="H283" t="s">
        <v>110</v>
      </c>
      <c r="I283" t="str">
        <f>INDEX('DATA - Teams'!$C:$C,MATCH('DATA - Fixture'!H283,'DATA - Teams'!$B:$B,0))</f>
        <v>JMERC</v>
      </c>
      <c r="J283" s="6">
        <v>0</v>
      </c>
      <c r="K283" s="6">
        <v>0</v>
      </c>
      <c r="L283" s="6">
        <v>0</v>
      </c>
      <c r="M283">
        <f>SUMIFS('DATA - Round Scores'!$H:$H,
'DATA - Round Scores'!$A:$A, 'DATA - Fixture'!$C283,
'DATA - Round Scores'!$B:$B, 'DATA - Fixture'!$D283,
'DATA - Round Scores'!$C:$C, 'DATA - Fixture'!$F283,
'DATA - Round Scores'!$F:$F, "&lt;&gt;BEN")</f>
        <v>1585</v>
      </c>
      <c r="N283">
        <f>SUMIFS('DATA - Round Scores'!$H:$H,
'DATA - Round Scores'!$A:$A, 'DATA - Fixture'!$C283,
'DATA - Round Scores'!$B:$B, 'DATA - Fixture'!$D283,
'DATA - Round Scores'!$C:$C, 'DATA - Fixture'!$H283,
'DATA - Round Scores'!$F:$F, "&lt;&gt;BEN")</f>
        <v>1485</v>
      </c>
      <c r="O283">
        <f t="shared" si="20"/>
        <v>100</v>
      </c>
      <c r="P283">
        <f>IF(N283&gt;0,COUNTIF($F$1:F283,F283),0)</f>
        <v>14</v>
      </c>
      <c r="Q283">
        <f t="shared" si="21"/>
        <v>1</v>
      </c>
      <c r="R283">
        <f t="shared" si="22"/>
        <v>0</v>
      </c>
      <c r="S283">
        <f t="shared" si="23"/>
        <v>0</v>
      </c>
      <c r="T283">
        <f>COUNTIFS('DATA - Round Scores'!$H:$H,0,
'DATA - Round Scores'!$A:$A, 'DATA - Fixture'!$C283,
'DATA - Round Scores'!$B:$B, 'DATA - Fixture'!$D283,
'DATA - Round Scores'!$C:$C, 'DATA - Fixture'!$F283,
'DATA - Round Scores'!$F:$F, "&lt;&gt;BEN")</f>
        <v>0</v>
      </c>
      <c r="U283" t="str">
        <f>TEXT(SUMIFS($Q$1:Q283,$C$1:C283,C283,$D$1:D283,"&lt;="&amp;D283,$F$1:F283,F283),"00")&amp;"-"&amp;TEXT(SUMIFS($S$1:S283,$C$1:C283,C283,$D$1:D283,"&lt;="&amp;D283,$F$1:F283,F283),"00")</f>
        <v>08-06</v>
      </c>
      <c r="V283">
        <f t="shared" si="24"/>
        <v>0</v>
      </c>
    </row>
    <row r="284" spans="3:22" x14ac:dyDescent="0.2">
      <c r="C284" s="6">
        <v>2017</v>
      </c>
      <c r="D284" s="6">
        <v>14</v>
      </c>
      <c r="E284" s="6">
        <v>3</v>
      </c>
      <c r="F284" t="s">
        <v>295</v>
      </c>
      <c r="G284" t="str">
        <f>INDEX('DATA - Teams'!$C:$C,MATCH('DATA - Fixture'!F284,'DATA - Teams'!$B:$B,0))</f>
        <v>MELONS</v>
      </c>
      <c r="H284" t="s">
        <v>237</v>
      </c>
      <c r="I284" t="str">
        <f>INDEX('DATA - Teams'!$C:$C,MATCH('DATA - Fixture'!H284,'DATA - Teams'!$B:$B,0))</f>
        <v>LESTER</v>
      </c>
      <c r="J284" s="6">
        <v>1</v>
      </c>
      <c r="K284" s="6">
        <v>0</v>
      </c>
      <c r="L284" s="6">
        <v>0</v>
      </c>
      <c r="M284">
        <f>SUMIFS('DATA - Round Scores'!$H:$H,
'DATA - Round Scores'!$A:$A, 'DATA - Fixture'!$C284,
'DATA - Round Scores'!$B:$B, 'DATA - Fixture'!$D284,
'DATA - Round Scores'!$C:$C, 'DATA - Fixture'!$F284,
'DATA - Round Scores'!$F:$F, "&lt;&gt;BEN")</f>
        <v>1633</v>
      </c>
      <c r="N284">
        <f>SUMIFS('DATA - Round Scores'!$H:$H,
'DATA - Round Scores'!$A:$A, 'DATA - Fixture'!$C284,
'DATA - Round Scores'!$B:$B, 'DATA - Fixture'!$D284,
'DATA - Round Scores'!$C:$C, 'DATA - Fixture'!$H284,
'DATA - Round Scores'!$F:$F, "&lt;&gt;BEN")</f>
        <v>1525</v>
      </c>
      <c r="O284">
        <f t="shared" si="20"/>
        <v>108</v>
      </c>
      <c r="P284">
        <f>IF(N284&gt;0,COUNTIF($F$1:F284,F284),0)</f>
        <v>14</v>
      </c>
      <c r="Q284">
        <f t="shared" si="21"/>
        <v>1</v>
      </c>
      <c r="R284">
        <f t="shared" si="22"/>
        <v>0</v>
      </c>
      <c r="S284">
        <f t="shared" si="23"/>
        <v>0</v>
      </c>
      <c r="T284">
        <f>COUNTIFS('DATA - Round Scores'!$H:$H,0,
'DATA - Round Scores'!$A:$A, 'DATA - Fixture'!$C284,
'DATA - Round Scores'!$B:$B, 'DATA - Fixture'!$D284,
'DATA - Round Scores'!$C:$C, 'DATA - Fixture'!$F284,
'DATA - Round Scores'!$F:$F, "&lt;&gt;BEN")</f>
        <v>0</v>
      </c>
      <c r="U284" t="str">
        <f>TEXT(SUMIFS($Q$1:Q284,$C$1:C284,C284,$D$1:D284,"&lt;="&amp;D284,$F$1:F284,F284),"00")&amp;"-"&amp;TEXT(SUMIFS($S$1:S284,$C$1:C284,C284,$D$1:D284,"&lt;="&amp;D284,$F$1:F284,F284),"00")</f>
        <v>04-10</v>
      </c>
      <c r="V284">
        <f t="shared" si="24"/>
        <v>0</v>
      </c>
    </row>
    <row r="285" spans="3:22" x14ac:dyDescent="0.2">
      <c r="C285" s="6">
        <v>2017</v>
      </c>
      <c r="D285" s="6">
        <v>14</v>
      </c>
      <c r="E285" s="6">
        <v>3</v>
      </c>
      <c r="F285" t="s">
        <v>237</v>
      </c>
      <c r="G285" t="str">
        <f>INDEX('DATA - Teams'!$C:$C,MATCH('DATA - Fixture'!F285,'DATA - Teams'!$B:$B,0))</f>
        <v>LESTER</v>
      </c>
      <c r="H285" t="s">
        <v>295</v>
      </c>
      <c r="I285" t="str">
        <f>INDEX('DATA - Teams'!$C:$C,MATCH('DATA - Fixture'!H285,'DATA - Teams'!$B:$B,0))</f>
        <v>MELONS</v>
      </c>
      <c r="J285" s="6">
        <v>0</v>
      </c>
      <c r="K285" s="6">
        <v>0</v>
      </c>
      <c r="L285" s="6">
        <v>0</v>
      </c>
      <c r="M285">
        <f>SUMIFS('DATA - Round Scores'!$H:$H,
'DATA - Round Scores'!$A:$A, 'DATA - Fixture'!$C285,
'DATA - Round Scores'!$B:$B, 'DATA - Fixture'!$D285,
'DATA - Round Scores'!$C:$C, 'DATA - Fixture'!$F285,
'DATA - Round Scores'!$F:$F, "&lt;&gt;BEN")</f>
        <v>1525</v>
      </c>
      <c r="N285">
        <f>SUMIFS('DATA - Round Scores'!$H:$H,
'DATA - Round Scores'!$A:$A, 'DATA - Fixture'!$C285,
'DATA - Round Scores'!$B:$B, 'DATA - Fixture'!$D285,
'DATA - Round Scores'!$C:$C, 'DATA - Fixture'!$H285,
'DATA - Round Scores'!$F:$F, "&lt;&gt;BEN")</f>
        <v>1633</v>
      </c>
      <c r="O285">
        <f t="shared" si="20"/>
        <v>-108</v>
      </c>
      <c r="P285">
        <f>IF(N285&gt;0,COUNTIF($F$1:F285,F285),0)</f>
        <v>14</v>
      </c>
      <c r="Q285">
        <f t="shared" si="21"/>
        <v>0</v>
      </c>
      <c r="R285">
        <f t="shared" si="22"/>
        <v>0</v>
      </c>
      <c r="S285">
        <f t="shared" si="23"/>
        <v>1</v>
      </c>
      <c r="T285">
        <f>COUNTIFS('DATA - Round Scores'!$H:$H,0,
'DATA - Round Scores'!$A:$A, 'DATA - Fixture'!$C285,
'DATA - Round Scores'!$B:$B, 'DATA - Fixture'!$D285,
'DATA - Round Scores'!$C:$C, 'DATA - Fixture'!$F285,
'DATA - Round Scores'!$F:$F, "&lt;&gt;BEN")</f>
        <v>0</v>
      </c>
      <c r="U285" t="str">
        <f>TEXT(SUMIFS($Q$1:Q285,$C$1:C285,C285,$D$1:D285,"&lt;="&amp;D285,$F$1:F285,F285),"00")&amp;"-"&amp;TEXT(SUMIFS($S$1:S285,$C$1:C285,C285,$D$1:D285,"&lt;="&amp;D285,$F$1:F285,F285),"00")</f>
        <v>09-05</v>
      </c>
      <c r="V285">
        <f t="shared" si="24"/>
        <v>1</v>
      </c>
    </row>
    <row r="286" spans="3:22" x14ac:dyDescent="0.2">
      <c r="C286" s="6">
        <v>2017</v>
      </c>
      <c r="D286" s="6">
        <v>14</v>
      </c>
      <c r="E286" s="6">
        <v>4</v>
      </c>
      <c r="F286" t="s">
        <v>270</v>
      </c>
      <c r="G286" t="str">
        <f>INDEX('DATA - Teams'!$C:$C,MATCH('DATA - Fixture'!F286,'DATA - Teams'!$B:$B,0))</f>
        <v>RICHO</v>
      </c>
      <c r="H286" t="s">
        <v>153</v>
      </c>
      <c r="I286" t="str">
        <f>INDEX('DATA - Teams'!$C:$C,MATCH('DATA - Fixture'!H286,'DATA - Teams'!$B:$B,0))</f>
        <v>KAPPAZ</v>
      </c>
      <c r="J286" s="6">
        <v>1</v>
      </c>
      <c r="K286" s="6">
        <v>0</v>
      </c>
      <c r="L286" s="6">
        <v>0</v>
      </c>
      <c r="M286">
        <f>SUMIFS('DATA - Round Scores'!$H:$H,
'DATA - Round Scores'!$A:$A, 'DATA - Fixture'!$C286,
'DATA - Round Scores'!$B:$B, 'DATA - Fixture'!$D286,
'DATA - Round Scores'!$C:$C, 'DATA - Fixture'!$F286,
'DATA - Round Scores'!$F:$F, "&lt;&gt;BEN")</f>
        <v>1709</v>
      </c>
      <c r="N286">
        <f>SUMIFS('DATA - Round Scores'!$H:$H,
'DATA - Round Scores'!$A:$A, 'DATA - Fixture'!$C286,
'DATA - Round Scores'!$B:$B, 'DATA - Fixture'!$D286,
'DATA - Round Scores'!$C:$C, 'DATA - Fixture'!$H286,
'DATA - Round Scores'!$F:$F, "&lt;&gt;BEN")</f>
        <v>1500</v>
      </c>
      <c r="O286">
        <f t="shared" si="20"/>
        <v>209</v>
      </c>
      <c r="P286">
        <f>IF(N286&gt;0,COUNTIF($F$1:F286,F286),0)</f>
        <v>14</v>
      </c>
      <c r="Q286">
        <f t="shared" si="21"/>
        <v>1</v>
      </c>
      <c r="R286">
        <f t="shared" si="22"/>
        <v>0</v>
      </c>
      <c r="S286">
        <f t="shared" si="23"/>
        <v>0</v>
      </c>
      <c r="T286">
        <f>COUNTIFS('DATA - Round Scores'!$H:$H,0,
'DATA - Round Scores'!$A:$A, 'DATA - Fixture'!$C286,
'DATA - Round Scores'!$B:$B, 'DATA - Fixture'!$D286,
'DATA - Round Scores'!$C:$C, 'DATA - Fixture'!$F286,
'DATA - Round Scores'!$F:$F, "&lt;&gt;BEN")</f>
        <v>0</v>
      </c>
      <c r="U286" t="str">
        <f>TEXT(SUMIFS($Q$1:Q286,$C$1:C286,C286,$D$1:D286,"&lt;="&amp;D286,$F$1:F286,F286),"00")&amp;"-"&amp;TEXT(SUMIFS($S$1:S286,$C$1:C286,C286,$D$1:D286,"&lt;="&amp;D286,$F$1:F286,F286),"00")</f>
        <v>07-07</v>
      </c>
      <c r="V286">
        <f t="shared" si="24"/>
        <v>0</v>
      </c>
    </row>
    <row r="287" spans="3:22" x14ac:dyDescent="0.2">
      <c r="C287" s="6">
        <v>2017</v>
      </c>
      <c r="D287" s="6">
        <v>14</v>
      </c>
      <c r="E287" s="6">
        <v>4</v>
      </c>
      <c r="F287" t="s">
        <v>153</v>
      </c>
      <c r="G287" t="str">
        <f>INDEX('DATA - Teams'!$C:$C,MATCH('DATA - Fixture'!F287,'DATA - Teams'!$B:$B,0))</f>
        <v>KAPPAZ</v>
      </c>
      <c r="H287" t="s">
        <v>270</v>
      </c>
      <c r="I287" t="str">
        <f>INDEX('DATA - Teams'!$C:$C,MATCH('DATA - Fixture'!H287,'DATA - Teams'!$B:$B,0))</f>
        <v>RICHO</v>
      </c>
      <c r="J287" s="6">
        <v>0</v>
      </c>
      <c r="K287" s="6">
        <v>0</v>
      </c>
      <c r="L287" s="6">
        <v>0</v>
      </c>
      <c r="M287">
        <f>SUMIFS('DATA - Round Scores'!$H:$H,
'DATA - Round Scores'!$A:$A, 'DATA - Fixture'!$C287,
'DATA - Round Scores'!$B:$B, 'DATA - Fixture'!$D287,
'DATA - Round Scores'!$C:$C, 'DATA - Fixture'!$F287,
'DATA - Round Scores'!$F:$F, "&lt;&gt;BEN")</f>
        <v>1500</v>
      </c>
      <c r="N287">
        <f>SUMIFS('DATA - Round Scores'!$H:$H,
'DATA - Round Scores'!$A:$A, 'DATA - Fixture'!$C287,
'DATA - Round Scores'!$B:$B, 'DATA - Fixture'!$D287,
'DATA - Round Scores'!$C:$C, 'DATA - Fixture'!$H287,
'DATA - Round Scores'!$F:$F, "&lt;&gt;BEN")</f>
        <v>1709</v>
      </c>
      <c r="O287">
        <f t="shared" si="20"/>
        <v>-209</v>
      </c>
      <c r="P287">
        <f>IF(N287&gt;0,COUNTIF($F$1:F287,F287),0)</f>
        <v>14</v>
      </c>
      <c r="Q287">
        <f t="shared" si="21"/>
        <v>0</v>
      </c>
      <c r="R287">
        <f t="shared" si="22"/>
        <v>0</v>
      </c>
      <c r="S287">
        <f t="shared" si="23"/>
        <v>1</v>
      </c>
      <c r="T287">
        <f>COUNTIFS('DATA - Round Scores'!$H:$H,0,
'DATA - Round Scores'!$A:$A, 'DATA - Fixture'!$C287,
'DATA - Round Scores'!$B:$B, 'DATA - Fixture'!$D287,
'DATA - Round Scores'!$C:$C, 'DATA - Fixture'!$F287,
'DATA - Round Scores'!$F:$F, "&lt;&gt;BEN")</f>
        <v>0</v>
      </c>
      <c r="U287" t="str">
        <f>TEXT(SUMIFS($Q$1:Q287,$C$1:C287,C287,$D$1:D287,"&lt;="&amp;D287,$F$1:F287,F287),"00")&amp;"-"&amp;TEXT(SUMIFS($S$1:S287,$C$1:C287,C287,$D$1:D287,"&lt;="&amp;D287,$F$1:F287,F287),"00")</f>
        <v>08-06</v>
      </c>
      <c r="V287">
        <f t="shared" si="24"/>
        <v>1</v>
      </c>
    </row>
    <row r="288" spans="3:22" x14ac:dyDescent="0.2">
      <c r="C288" s="6">
        <v>2017</v>
      </c>
      <c r="D288" s="6">
        <v>15</v>
      </c>
      <c r="E288" s="6">
        <v>1</v>
      </c>
      <c r="F288" t="s">
        <v>34</v>
      </c>
      <c r="G288" t="str">
        <f>INDEX('DATA - Teams'!$C:$C,MATCH('DATA - Fixture'!F288,'DATA - Teams'!$B:$B,0))</f>
        <v>PMAC</v>
      </c>
      <c r="H288" t="s">
        <v>110</v>
      </c>
      <c r="I288" t="str">
        <f>INDEX('DATA - Teams'!$C:$C,MATCH('DATA - Fixture'!H288,'DATA - Teams'!$B:$B,0))</f>
        <v>JMERC</v>
      </c>
      <c r="J288" s="6">
        <v>1</v>
      </c>
      <c r="K288" s="6">
        <v>0</v>
      </c>
      <c r="L288" s="6">
        <v>0</v>
      </c>
      <c r="M288">
        <f>SUMIFS('DATA - Round Scores'!$H:$H,
'DATA - Round Scores'!$A:$A, 'DATA - Fixture'!$C288,
'DATA - Round Scores'!$B:$B, 'DATA - Fixture'!$D288,
'DATA - Round Scores'!$C:$C, 'DATA - Fixture'!$F288,
'DATA - Round Scores'!$F:$F, "&lt;&gt;BEN")</f>
        <v>1748</v>
      </c>
      <c r="N288">
        <f>SUMIFS('DATA - Round Scores'!$H:$H,
'DATA - Round Scores'!$A:$A, 'DATA - Fixture'!$C288,
'DATA - Round Scores'!$B:$B, 'DATA - Fixture'!$D288,
'DATA - Round Scores'!$C:$C, 'DATA - Fixture'!$H288,
'DATA - Round Scores'!$F:$F, "&lt;&gt;BEN")</f>
        <v>1805</v>
      </c>
      <c r="O288">
        <f t="shared" si="20"/>
        <v>-57</v>
      </c>
      <c r="P288">
        <f>IF(N288&gt;0,COUNTIF($F$1:F288,F288),0)</f>
        <v>15</v>
      </c>
      <c r="Q288">
        <f t="shared" si="21"/>
        <v>0</v>
      </c>
      <c r="R288">
        <f t="shared" si="22"/>
        <v>0</v>
      </c>
      <c r="S288">
        <f t="shared" si="23"/>
        <v>1</v>
      </c>
      <c r="T288">
        <f>COUNTIFS('DATA - Round Scores'!$H:$H,0,
'DATA - Round Scores'!$A:$A, 'DATA - Fixture'!$C288,
'DATA - Round Scores'!$B:$B, 'DATA - Fixture'!$D288,
'DATA - Round Scores'!$C:$C, 'DATA - Fixture'!$F288,
'DATA - Round Scores'!$F:$F, "&lt;&gt;BEN")</f>
        <v>0</v>
      </c>
      <c r="U288" t="str">
        <f>TEXT(SUMIFS($Q$1:Q288,$C$1:C288,C288,$D$1:D288,"&lt;="&amp;D288,$F$1:F288,F288),"00")&amp;"-"&amp;TEXT(SUMIFS($S$1:S288,$C$1:C288,C288,$D$1:D288,"&lt;="&amp;D288,$F$1:F288,F288),"00")</f>
        <v>10-05</v>
      </c>
      <c r="V288">
        <f t="shared" si="24"/>
        <v>1</v>
      </c>
    </row>
    <row r="289" spans="3:22" x14ac:dyDescent="0.2">
      <c r="C289" s="6">
        <v>2017</v>
      </c>
      <c r="D289" s="6">
        <v>15</v>
      </c>
      <c r="E289" s="6">
        <v>1</v>
      </c>
      <c r="F289" t="s">
        <v>110</v>
      </c>
      <c r="G289" t="str">
        <f>INDEX('DATA - Teams'!$C:$C,MATCH('DATA - Fixture'!F289,'DATA - Teams'!$B:$B,0))</f>
        <v>JMERC</v>
      </c>
      <c r="H289" t="s">
        <v>34</v>
      </c>
      <c r="I289" t="str">
        <f>INDEX('DATA - Teams'!$C:$C,MATCH('DATA - Fixture'!H289,'DATA - Teams'!$B:$B,0))</f>
        <v>PMAC</v>
      </c>
      <c r="J289" s="6">
        <v>0</v>
      </c>
      <c r="K289" s="6">
        <v>0</v>
      </c>
      <c r="L289" s="6">
        <v>0</v>
      </c>
      <c r="M289">
        <f>SUMIFS('DATA - Round Scores'!$H:$H,
'DATA - Round Scores'!$A:$A, 'DATA - Fixture'!$C289,
'DATA - Round Scores'!$B:$B, 'DATA - Fixture'!$D289,
'DATA - Round Scores'!$C:$C, 'DATA - Fixture'!$F289,
'DATA - Round Scores'!$F:$F, "&lt;&gt;BEN")</f>
        <v>1805</v>
      </c>
      <c r="N289">
        <f>SUMIFS('DATA - Round Scores'!$H:$H,
'DATA - Round Scores'!$A:$A, 'DATA - Fixture'!$C289,
'DATA - Round Scores'!$B:$B, 'DATA - Fixture'!$D289,
'DATA - Round Scores'!$C:$C, 'DATA - Fixture'!$H289,
'DATA - Round Scores'!$F:$F, "&lt;&gt;BEN")</f>
        <v>1748</v>
      </c>
      <c r="O289">
        <f t="shared" si="20"/>
        <v>57</v>
      </c>
      <c r="P289">
        <f>IF(N289&gt;0,COUNTIF($F$1:F289,F289),0)</f>
        <v>15</v>
      </c>
      <c r="Q289">
        <f t="shared" si="21"/>
        <v>1</v>
      </c>
      <c r="R289">
        <f t="shared" si="22"/>
        <v>0</v>
      </c>
      <c r="S289">
        <f t="shared" si="23"/>
        <v>0</v>
      </c>
      <c r="T289">
        <f>COUNTIFS('DATA - Round Scores'!$H:$H,0,
'DATA - Round Scores'!$A:$A, 'DATA - Fixture'!$C289,
'DATA - Round Scores'!$B:$B, 'DATA - Fixture'!$D289,
'DATA - Round Scores'!$C:$C, 'DATA - Fixture'!$F289,
'DATA - Round Scores'!$F:$F, "&lt;&gt;BEN")</f>
        <v>0</v>
      </c>
      <c r="U289" t="str">
        <f>TEXT(SUMIFS($Q$1:Q289,$C$1:C289,C289,$D$1:D289,"&lt;="&amp;D289,$F$1:F289,F289),"00")&amp;"-"&amp;TEXT(SUMIFS($S$1:S289,$C$1:C289,C289,$D$1:D289,"&lt;="&amp;D289,$F$1:F289,F289),"00")</f>
        <v>09-06</v>
      </c>
      <c r="V289">
        <f t="shared" si="24"/>
        <v>1</v>
      </c>
    </row>
    <row r="290" spans="3:22" x14ac:dyDescent="0.2">
      <c r="C290" s="6">
        <v>2017</v>
      </c>
      <c r="D290" s="6">
        <v>15</v>
      </c>
      <c r="E290" s="6">
        <v>2</v>
      </c>
      <c r="F290" t="s">
        <v>295</v>
      </c>
      <c r="G290" t="str">
        <f>INDEX('DATA - Teams'!$C:$C,MATCH('DATA - Fixture'!F290,'DATA - Teams'!$B:$B,0))</f>
        <v>MELONS</v>
      </c>
      <c r="H290" t="s">
        <v>324</v>
      </c>
      <c r="I290" t="str">
        <f>INDEX('DATA - Teams'!$C:$C,MATCH('DATA - Fixture'!H290,'DATA - Teams'!$B:$B,0))</f>
        <v>CHIEF</v>
      </c>
      <c r="J290" s="6">
        <v>1</v>
      </c>
      <c r="K290" s="6">
        <v>0</v>
      </c>
      <c r="L290" s="6">
        <v>0</v>
      </c>
      <c r="M290">
        <f>SUMIFS('DATA - Round Scores'!$H:$H,
'DATA - Round Scores'!$A:$A, 'DATA - Fixture'!$C290,
'DATA - Round Scores'!$B:$B, 'DATA - Fixture'!$D290,
'DATA - Round Scores'!$C:$C, 'DATA - Fixture'!$F290,
'DATA - Round Scores'!$F:$F, "&lt;&gt;BEN")</f>
        <v>1463</v>
      </c>
      <c r="N290">
        <f>SUMIFS('DATA - Round Scores'!$H:$H,
'DATA - Round Scores'!$A:$A, 'DATA - Fixture'!$C290,
'DATA - Round Scores'!$B:$B, 'DATA - Fixture'!$D290,
'DATA - Round Scores'!$C:$C, 'DATA - Fixture'!$H290,
'DATA - Round Scores'!$F:$F, "&lt;&gt;BEN")</f>
        <v>1413</v>
      </c>
      <c r="O290">
        <f t="shared" si="20"/>
        <v>50</v>
      </c>
      <c r="P290">
        <f>IF(N290&gt;0,COUNTIF($F$1:F290,F290),0)</f>
        <v>15</v>
      </c>
      <c r="Q290">
        <f t="shared" si="21"/>
        <v>1</v>
      </c>
      <c r="R290">
        <f t="shared" si="22"/>
        <v>0</v>
      </c>
      <c r="S290">
        <f t="shared" si="23"/>
        <v>0</v>
      </c>
      <c r="T290">
        <f>COUNTIFS('DATA - Round Scores'!$H:$H,0,
'DATA - Round Scores'!$A:$A, 'DATA - Fixture'!$C290,
'DATA - Round Scores'!$B:$B, 'DATA - Fixture'!$D290,
'DATA - Round Scores'!$C:$C, 'DATA - Fixture'!$F290,
'DATA - Round Scores'!$F:$F, "&lt;&gt;BEN")</f>
        <v>0</v>
      </c>
      <c r="U290" t="str">
        <f>TEXT(SUMIFS($Q$1:Q290,$C$1:C290,C290,$D$1:D290,"&lt;="&amp;D290,$F$1:F290,F290),"00")&amp;"-"&amp;TEXT(SUMIFS($S$1:S290,$C$1:C290,C290,$D$1:D290,"&lt;="&amp;D290,$F$1:F290,F290),"00")</f>
        <v>05-10</v>
      </c>
      <c r="V290">
        <f t="shared" si="24"/>
        <v>0</v>
      </c>
    </row>
    <row r="291" spans="3:22" x14ac:dyDescent="0.2">
      <c r="C291" s="6">
        <v>2017</v>
      </c>
      <c r="D291" s="6">
        <v>15</v>
      </c>
      <c r="E291" s="6">
        <v>2</v>
      </c>
      <c r="F291" t="s">
        <v>324</v>
      </c>
      <c r="G291" t="str">
        <f>INDEX('DATA - Teams'!$C:$C,MATCH('DATA - Fixture'!F291,'DATA - Teams'!$B:$B,0))</f>
        <v>CHIEF</v>
      </c>
      <c r="H291" t="s">
        <v>295</v>
      </c>
      <c r="I291" t="str">
        <f>INDEX('DATA - Teams'!$C:$C,MATCH('DATA - Fixture'!H291,'DATA - Teams'!$B:$B,0))</f>
        <v>MELONS</v>
      </c>
      <c r="J291" s="6">
        <v>0</v>
      </c>
      <c r="K291" s="6">
        <v>0</v>
      </c>
      <c r="L291" s="6">
        <v>0</v>
      </c>
      <c r="M291">
        <f>SUMIFS('DATA - Round Scores'!$H:$H,
'DATA - Round Scores'!$A:$A, 'DATA - Fixture'!$C291,
'DATA - Round Scores'!$B:$B, 'DATA - Fixture'!$D291,
'DATA - Round Scores'!$C:$C, 'DATA - Fixture'!$F291,
'DATA - Round Scores'!$F:$F, "&lt;&gt;BEN")</f>
        <v>1413</v>
      </c>
      <c r="N291">
        <f>SUMIFS('DATA - Round Scores'!$H:$H,
'DATA - Round Scores'!$A:$A, 'DATA - Fixture'!$C291,
'DATA - Round Scores'!$B:$B, 'DATA - Fixture'!$D291,
'DATA - Round Scores'!$C:$C, 'DATA - Fixture'!$H291,
'DATA - Round Scores'!$F:$F, "&lt;&gt;BEN")</f>
        <v>1463</v>
      </c>
      <c r="O291">
        <f t="shared" si="20"/>
        <v>-50</v>
      </c>
      <c r="P291">
        <f>IF(N291&gt;0,COUNTIF($F$1:F291,F291),0)</f>
        <v>15</v>
      </c>
      <c r="Q291">
        <f t="shared" si="21"/>
        <v>0</v>
      </c>
      <c r="R291">
        <f t="shared" si="22"/>
        <v>0</v>
      </c>
      <c r="S291">
        <f t="shared" si="23"/>
        <v>1</v>
      </c>
      <c r="T291">
        <f>COUNTIFS('DATA - Round Scores'!$H:$H,0,
'DATA - Round Scores'!$A:$A, 'DATA - Fixture'!$C291,
'DATA - Round Scores'!$B:$B, 'DATA - Fixture'!$D291,
'DATA - Round Scores'!$C:$C, 'DATA - Fixture'!$F291,
'DATA - Round Scores'!$F:$F, "&lt;&gt;BEN")</f>
        <v>0</v>
      </c>
      <c r="U291" t="str">
        <f>TEXT(SUMIFS($Q$1:Q291,$C$1:C291,C291,$D$1:D291,"&lt;="&amp;D291,$F$1:F291,F291),"00")&amp;"-"&amp;TEXT(SUMIFS($S$1:S291,$C$1:C291,C291,$D$1:D291,"&lt;="&amp;D291,$F$1:F291,F291),"00")</f>
        <v>02-13</v>
      </c>
      <c r="V291">
        <f t="shared" si="24"/>
        <v>0</v>
      </c>
    </row>
    <row r="292" spans="3:22" x14ac:dyDescent="0.2">
      <c r="C292" s="6">
        <v>2017</v>
      </c>
      <c r="D292" s="6">
        <v>15</v>
      </c>
      <c r="E292" s="6">
        <v>3</v>
      </c>
      <c r="F292" t="s">
        <v>270</v>
      </c>
      <c r="G292" t="str">
        <f>INDEX('DATA - Teams'!$C:$C,MATCH('DATA - Fixture'!F292,'DATA - Teams'!$B:$B,0))</f>
        <v>RICHO</v>
      </c>
      <c r="H292" t="s">
        <v>196</v>
      </c>
      <c r="I292" t="str">
        <f>INDEX('DATA - Teams'!$C:$C,MATCH('DATA - Fixture'!H292,'DATA - Teams'!$B:$B,0))</f>
        <v>GARTER</v>
      </c>
      <c r="J292" s="6">
        <v>1</v>
      </c>
      <c r="K292" s="6">
        <v>0</v>
      </c>
      <c r="L292" s="6">
        <v>0</v>
      </c>
      <c r="M292">
        <f>SUMIFS('DATA - Round Scores'!$H:$H,
'DATA - Round Scores'!$A:$A, 'DATA - Fixture'!$C292,
'DATA - Round Scores'!$B:$B, 'DATA - Fixture'!$D292,
'DATA - Round Scores'!$C:$C, 'DATA - Fixture'!$F292,
'DATA - Round Scores'!$F:$F, "&lt;&gt;BEN")</f>
        <v>1612</v>
      </c>
      <c r="N292">
        <f>SUMIFS('DATA - Round Scores'!$H:$H,
'DATA - Round Scores'!$A:$A, 'DATA - Fixture'!$C292,
'DATA - Round Scores'!$B:$B, 'DATA - Fixture'!$D292,
'DATA - Round Scores'!$C:$C, 'DATA - Fixture'!$H292,
'DATA - Round Scores'!$F:$F, "&lt;&gt;BEN")</f>
        <v>1621</v>
      </c>
      <c r="O292">
        <f t="shared" si="20"/>
        <v>-9</v>
      </c>
      <c r="P292">
        <f>IF(N292&gt;0,COUNTIF($F$1:F292,F292),0)</f>
        <v>15</v>
      </c>
      <c r="Q292">
        <f t="shared" si="21"/>
        <v>0</v>
      </c>
      <c r="R292">
        <f t="shared" si="22"/>
        <v>0</v>
      </c>
      <c r="S292">
        <f t="shared" si="23"/>
        <v>1</v>
      </c>
      <c r="T292">
        <f>COUNTIFS('DATA - Round Scores'!$H:$H,0,
'DATA - Round Scores'!$A:$A, 'DATA - Fixture'!$C292,
'DATA - Round Scores'!$B:$B, 'DATA - Fixture'!$D292,
'DATA - Round Scores'!$C:$C, 'DATA - Fixture'!$F292,
'DATA - Round Scores'!$F:$F, "&lt;&gt;BEN")</f>
        <v>0</v>
      </c>
      <c r="U292" t="str">
        <f>TEXT(SUMIFS($Q$1:Q292,$C$1:C292,C292,$D$1:D292,"&lt;="&amp;D292,$F$1:F292,F292),"00")&amp;"-"&amp;TEXT(SUMIFS($S$1:S292,$C$1:C292,C292,$D$1:D292,"&lt;="&amp;D292,$F$1:F292,F292),"00")</f>
        <v>07-08</v>
      </c>
      <c r="V292">
        <f t="shared" si="24"/>
        <v>0</v>
      </c>
    </row>
    <row r="293" spans="3:22" x14ac:dyDescent="0.2">
      <c r="C293" s="6">
        <v>2017</v>
      </c>
      <c r="D293" s="6">
        <v>15</v>
      </c>
      <c r="E293" s="6">
        <v>3</v>
      </c>
      <c r="F293" t="s">
        <v>196</v>
      </c>
      <c r="G293" t="str">
        <f>INDEX('DATA - Teams'!$C:$C,MATCH('DATA - Fixture'!F293,'DATA - Teams'!$B:$B,0))</f>
        <v>GARTER</v>
      </c>
      <c r="H293" t="s">
        <v>270</v>
      </c>
      <c r="I293" t="str">
        <f>INDEX('DATA - Teams'!$C:$C,MATCH('DATA - Fixture'!H293,'DATA - Teams'!$B:$B,0))</f>
        <v>RICHO</v>
      </c>
      <c r="J293" s="6">
        <v>0</v>
      </c>
      <c r="K293" s="6">
        <v>0</v>
      </c>
      <c r="L293" s="6">
        <v>0</v>
      </c>
      <c r="M293">
        <f>SUMIFS('DATA - Round Scores'!$H:$H,
'DATA - Round Scores'!$A:$A, 'DATA - Fixture'!$C293,
'DATA - Round Scores'!$B:$B, 'DATA - Fixture'!$D293,
'DATA - Round Scores'!$C:$C, 'DATA - Fixture'!$F293,
'DATA - Round Scores'!$F:$F, "&lt;&gt;BEN")</f>
        <v>1621</v>
      </c>
      <c r="N293">
        <f>SUMIFS('DATA - Round Scores'!$H:$H,
'DATA - Round Scores'!$A:$A, 'DATA - Fixture'!$C293,
'DATA - Round Scores'!$B:$B, 'DATA - Fixture'!$D293,
'DATA - Round Scores'!$C:$C, 'DATA - Fixture'!$H293,
'DATA - Round Scores'!$F:$F, "&lt;&gt;BEN")</f>
        <v>1612</v>
      </c>
      <c r="O293">
        <f t="shared" si="20"/>
        <v>9</v>
      </c>
      <c r="P293">
        <f>IF(N293&gt;0,COUNTIF($F$1:F293,F293),0)</f>
        <v>15</v>
      </c>
      <c r="Q293">
        <f t="shared" si="21"/>
        <v>1</v>
      </c>
      <c r="R293">
        <f t="shared" si="22"/>
        <v>0</v>
      </c>
      <c r="S293">
        <f t="shared" si="23"/>
        <v>0</v>
      </c>
      <c r="T293">
        <f>COUNTIFS('DATA - Round Scores'!$H:$H,0,
'DATA - Round Scores'!$A:$A, 'DATA - Fixture'!$C293,
'DATA - Round Scores'!$B:$B, 'DATA - Fixture'!$D293,
'DATA - Round Scores'!$C:$C, 'DATA - Fixture'!$F293,
'DATA - Round Scores'!$F:$F, "&lt;&gt;BEN")</f>
        <v>0</v>
      </c>
      <c r="U293" t="str">
        <f>TEXT(SUMIFS($Q$1:Q293,$C$1:C293,C293,$D$1:D293,"&lt;="&amp;D293,$F$1:F293,F293),"00")&amp;"-"&amp;TEXT(SUMIFS($S$1:S293,$C$1:C293,C293,$D$1:D293,"&lt;="&amp;D293,$F$1:F293,F293),"00")</f>
        <v>09-06</v>
      </c>
      <c r="V293">
        <f t="shared" si="24"/>
        <v>0</v>
      </c>
    </row>
    <row r="294" spans="3:22" x14ac:dyDescent="0.2">
      <c r="C294" s="6">
        <v>2017</v>
      </c>
      <c r="D294" s="6">
        <v>15</v>
      </c>
      <c r="E294" s="6">
        <v>4</v>
      </c>
      <c r="F294" t="s">
        <v>153</v>
      </c>
      <c r="G294" t="str">
        <f>INDEX('DATA - Teams'!$C:$C,MATCH('DATA - Fixture'!F294,'DATA - Teams'!$B:$B,0))</f>
        <v>KAPPAZ</v>
      </c>
      <c r="H294" t="s">
        <v>237</v>
      </c>
      <c r="I294" t="str">
        <f>INDEX('DATA - Teams'!$C:$C,MATCH('DATA - Fixture'!H294,'DATA - Teams'!$B:$B,0))</f>
        <v>LESTER</v>
      </c>
      <c r="J294" s="6">
        <v>1</v>
      </c>
      <c r="K294" s="6">
        <v>0</v>
      </c>
      <c r="L294" s="6">
        <v>0</v>
      </c>
      <c r="M294">
        <f>SUMIFS('DATA - Round Scores'!$H:$H,
'DATA - Round Scores'!$A:$A, 'DATA - Fixture'!$C294,
'DATA - Round Scores'!$B:$B, 'DATA - Fixture'!$D294,
'DATA - Round Scores'!$C:$C, 'DATA - Fixture'!$F294,
'DATA - Round Scores'!$F:$F, "&lt;&gt;BEN")</f>
        <v>1619</v>
      </c>
      <c r="N294">
        <f>SUMIFS('DATA - Round Scores'!$H:$H,
'DATA - Round Scores'!$A:$A, 'DATA - Fixture'!$C294,
'DATA - Round Scores'!$B:$B, 'DATA - Fixture'!$D294,
'DATA - Round Scores'!$C:$C, 'DATA - Fixture'!$H294,
'DATA - Round Scores'!$F:$F, "&lt;&gt;BEN")</f>
        <v>1735</v>
      </c>
      <c r="O294">
        <f t="shared" si="20"/>
        <v>-116</v>
      </c>
      <c r="P294">
        <f>IF(N294&gt;0,COUNTIF($F$1:F294,F294),0)</f>
        <v>15</v>
      </c>
      <c r="Q294">
        <f t="shared" si="21"/>
        <v>0</v>
      </c>
      <c r="R294">
        <f t="shared" si="22"/>
        <v>0</v>
      </c>
      <c r="S294">
        <f t="shared" si="23"/>
        <v>1</v>
      </c>
      <c r="T294">
        <f>COUNTIFS('DATA - Round Scores'!$H:$H,0,
'DATA - Round Scores'!$A:$A, 'DATA - Fixture'!$C294,
'DATA - Round Scores'!$B:$B, 'DATA - Fixture'!$D294,
'DATA - Round Scores'!$C:$C, 'DATA - Fixture'!$F294,
'DATA - Round Scores'!$F:$F, "&lt;&gt;BEN")</f>
        <v>0</v>
      </c>
      <c r="U294" t="str">
        <f>TEXT(SUMIFS($Q$1:Q294,$C$1:C294,C294,$D$1:D294,"&lt;="&amp;D294,$F$1:F294,F294),"00")&amp;"-"&amp;TEXT(SUMIFS($S$1:S294,$C$1:C294,C294,$D$1:D294,"&lt;="&amp;D294,$F$1:F294,F294),"00")</f>
        <v>08-07</v>
      </c>
      <c r="V294">
        <f t="shared" si="24"/>
        <v>1</v>
      </c>
    </row>
    <row r="295" spans="3:22" x14ac:dyDescent="0.2">
      <c r="C295" s="6">
        <v>2017</v>
      </c>
      <c r="D295" s="6">
        <v>15</v>
      </c>
      <c r="E295" s="6">
        <v>4</v>
      </c>
      <c r="F295" t="s">
        <v>237</v>
      </c>
      <c r="G295" t="str">
        <f>INDEX('DATA - Teams'!$C:$C,MATCH('DATA - Fixture'!F295,'DATA - Teams'!$B:$B,0))</f>
        <v>LESTER</v>
      </c>
      <c r="H295" t="s">
        <v>153</v>
      </c>
      <c r="I295" t="str">
        <f>INDEX('DATA - Teams'!$C:$C,MATCH('DATA - Fixture'!H295,'DATA - Teams'!$B:$B,0))</f>
        <v>KAPPAZ</v>
      </c>
      <c r="J295" s="6">
        <v>0</v>
      </c>
      <c r="K295" s="6">
        <v>0</v>
      </c>
      <c r="L295" s="6">
        <v>0</v>
      </c>
      <c r="M295">
        <f>SUMIFS('DATA - Round Scores'!$H:$H,
'DATA - Round Scores'!$A:$A, 'DATA - Fixture'!$C295,
'DATA - Round Scores'!$B:$B, 'DATA - Fixture'!$D295,
'DATA - Round Scores'!$C:$C, 'DATA - Fixture'!$F295,
'DATA - Round Scores'!$F:$F, "&lt;&gt;BEN")</f>
        <v>1735</v>
      </c>
      <c r="N295">
        <f>SUMIFS('DATA - Round Scores'!$H:$H,
'DATA - Round Scores'!$A:$A, 'DATA - Fixture'!$C295,
'DATA - Round Scores'!$B:$B, 'DATA - Fixture'!$D295,
'DATA - Round Scores'!$C:$C, 'DATA - Fixture'!$H295,
'DATA - Round Scores'!$F:$F, "&lt;&gt;BEN")</f>
        <v>1619</v>
      </c>
      <c r="O295">
        <f t="shared" si="20"/>
        <v>116</v>
      </c>
      <c r="P295">
        <f>IF(N295&gt;0,COUNTIF($F$1:F295,F295),0)</f>
        <v>15</v>
      </c>
      <c r="Q295">
        <f t="shared" si="21"/>
        <v>1</v>
      </c>
      <c r="R295">
        <f t="shared" si="22"/>
        <v>0</v>
      </c>
      <c r="S295">
        <f t="shared" si="23"/>
        <v>0</v>
      </c>
      <c r="T295">
        <f>COUNTIFS('DATA - Round Scores'!$H:$H,0,
'DATA - Round Scores'!$A:$A, 'DATA - Fixture'!$C295,
'DATA - Round Scores'!$B:$B, 'DATA - Fixture'!$D295,
'DATA - Round Scores'!$C:$C, 'DATA - Fixture'!$F295,
'DATA - Round Scores'!$F:$F, "&lt;&gt;BEN")</f>
        <v>0</v>
      </c>
      <c r="U295" t="str">
        <f>TEXT(SUMIFS($Q$1:Q295,$C$1:C295,C295,$D$1:D295,"&lt;="&amp;D295,$F$1:F295,F295),"00")&amp;"-"&amp;TEXT(SUMIFS($S$1:S295,$C$1:C295,C295,$D$1:D295,"&lt;="&amp;D295,$F$1:F295,F295),"00")</f>
        <v>10-05</v>
      </c>
      <c r="V295">
        <f t="shared" si="24"/>
        <v>1</v>
      </c>
    </row>
    <row r="296" spans="3:22" x14ac:dyDescent="0.2">
      <c r="C296" s="6">
        <v>2017</v>
      </c>
      <c r="D296" s="6">
        <v>16</v>
      </c>
      <c r="E296" s="6">
        <v>1</v>
      </c>
      <c r="F296" t="s">
        <v>34</v>
      </c>
      <c r="G296" t="str">
        <f>INDEX('DATA - Teams'!$C:$C,MATCH('DATA - Fixture'!F296,'DATA - Teams'!$B:$B,0))</f>
        <v>PMAC</v>
      </c>
      <c r="H296" t="s">
        <v>295</v>
      </c>
      <c r="I296" t="str">
        <f>INDEX('DATA - Teams'!$C:$C,MATCH('DATA - Fixture'!H296,'DATA - Teams'!$B:$B,0))</f>
        <v>MELONS</v>
      </c>
      <c r="J296" s="6">
        <v>1</v>
      </c>
      <c r="K296" s="6">
        <v>0</v>
      </c>
      <c r="L296" s="6">
        <v>0</v>
      </c>
      <c r="M296">
        <f>SUMIFS('DATA - Round Scores'!$H:$H,
'DATA - Round Scores'!$A:$A, 'DATA - Fixture'!$C296,
'DATA - Round Scores'!$B:$B, 'DATA - Fixture'!$D296,
'DATA - Round Scores'!$C:$C, 'DATA - Fixture'!$F296,
'DATA - Round Scores'!$F:$F, "&lt;&gt;BEN")</f>
        <v>1626</v>
      </c>
      <c r="N296">
        <f>SUMIFS('DATA - Round Scores'!$H:$H,
'DATA - Round Scores'!$A:$A, 'DATA - Fixture'!$C296,
'DATA - Round Scores'!$B:$B, 'DATA - Fixture'!$D296,
'DATA - Round Scores'!$C:$C, 'DATA - Fixture'!$H296,
'DATA - Round Scores'!$F:$F, "&lt;&gt;BEN")</f>
        <v>1495</v>
      </c>
      <c r="O296">
        <f t="shared" si="20"/>
        <v>131</v>
      </c>
      <c r="P296">
        <f>IF(N296&gt;0,COUNTIF($F$1:F296,F296),0)</f>
        <v>16</v>
      </c>
      <c r="Q296">
        <f t="shared" si="21"/>
        <v>1</v>
      </c>
      <c r="R296">
        <f t="shared" si="22"/>
        <v>0</v>
      </c>
      <c r="S296">
        <f t="shared" si="23"/>
        <v>0</v>
      </c>
      <c r="T296">
        <f>COUNTIFS('DATA - Round Scores'!$H:$H,0,
'DATA - Round Scores'!$A:$A, 'DATA - Fixture'!$C296,
'DATA - Round Scores'!$B:$B, 'DATA - Fixture'!$D296,
'DATA - Round Scores'!$C:$C, 'DATA - Fixture'!$F296,
'DATA - Round Scores'!$F:$F, "&lt;&gt;BEN")</f>
        <v>1</v>
      </c>
      <c r="U296" t="str">
        <f>TEXT(SUMIFS($Q$1:Q296,$C$1:C296,C296,$D$1:D296,"&lt;="&amp;D296,$F$1:F296,F296),"00")&amp;"-"&amp;TEXT(SUMIFS($S$1:S296,$C$1:C296,C296,$D$1:D296,"&lt;="&amp;D296,$F$1:F296,F296),"00")</f>
        <v>11-05</v>
      </c>
      <c r="V296">
        <f t="shared" si="24"/>
        <v>1</v>
      </c>
    </row>
    <row r="297" spans="3:22" x14ac:dyDescent="0.2">
      <c r="C297" s="6">
        <v>2017</v>
      </c>
      <c r="D297" s="6">
        <v>16</v>
      </c>
      <c r="E297" s="6">
        <v>1</v>
      </c>
      <c r="F297" t="s">
        <v>295</v>
      </c>
      <c r="G297" t="str">
        <f>INDEX('DATA - Teams'!$C:$C,MATCH('DATA - Fixture'!F297,'DATA - Teams'!$B:$B,0))</f>
        <v>MELONS</v>
      </c>
      <c r="H297" t="s">
        <v>34</v>
      </c>
      <c r="I297" t="str">
        <f>INDEX('DATA - Teams'!$C:$C,MATCH('DATA - Fixture'!H297,'DATA - Teams'!$B:$B,0))</f>
        <v>PMAC</v>
      </c>
      <c r="J297" s="6">
        <v>0</v>
      </c>
      <c r="K297" s="6">
        <v>0</v>
      </c>
      <c r="L297" s="6">
        <v>0</v>
      </c>
      <c r="M297">
        <f>SUMIFS('DATA - Round Scores'!$H:$H,
'DATA - Round Scores'!$A:$A, 'DATA - Fixture'!$C297,
'DATA - Round Scores'!$B:$B, 'DATA - Fixture'!$D297,
'DATA - Round Scores'!$C:$C, 'DATA - Fixture'!$F297,
'DATA - Round Scores'!$F:$F, "&lt;&gt;BEN")</f>
        <v>1495</v>
      </c>
      <c r="N297">
        <f>SUMIFS('DATA - Round Scores'!$H:$H,
'DATA - Round Scores'!$A:$A, 'DATA - Fixture'!$C297,
'DATA - Round Scores'!$B:$B, 'DATA - Fixture'!$D297,
'DATA - Round Scores'!$C:$C, 'DATA - Fixture'!$H297,
'DATA - Round Scores'!$F:$F, "&lt;&gt;BEN")</f>
        <v>1626</v>
      </c>
      <c r="O297">
        <f t="shared" si="20"/>
        <v>-131</v>
      </c>
      <c r="P297">
        <f>IF(N297&gt;0,COUNTIF($F$1:F297,F297),0)</f>
        <v>16</v>
      </c>
      <c r="Q297">
        <f t="shared" si="21"/>
        <v>0</v>
      </c>
      <c r="R297">
        <f t="shared" si="22"/>
        <v>0</v>
      </c>
      <c r="S297">
        <f t="shared" si="23"/>
        <v>1</v>
      </c>
      <c r="T297">
        <f>COUNTIFS('DATA - Round Scores'!$H:$H,0,
'DATA - Round Scores'!$A:$A, 'DATA - Fixture'!$C297,
'DATA - Round Scores'!$B:$B, 'DATA - Fixture'!$D297,
'DATA - Round Scores'!$C:$C, 'DATA - Fixture'!$F297,
'DATA - Round Scores'!$F:$F, "&lt;&gt;BEN")</f>
        <v>0</v>
      </c>
      <c r="U297" t="str">
        <f>TEXT(SUMIFS($Q$1:Q297,$C$1:C297,C297,$D$1:D297,"&lt;="&amp;D297,$F$1:F297,F297),"00")&amp;"-"&amp;TEXT(SUMIFS($S$1:S297,$C$1:C297,C297,$D$1:D297,"&lt;="&amp;D297,$F$1:F297,F297),"00")</f>
        <v>05-11</v>
      </c>
      <c r="V297">
        <f t="shared" si="24"/>
        <v>0</v>
      </c>
    </row>
    <row r="298" spans="3:22" x14ac:dyDescent="0.2">
      <c r="C298" s="6">
        <v>2017</v>
      </c>
      <c r="D298" s="6">
        <v>16</v>
      </c>
      <c r="E298" s="6">
        <v>2</v>
      </c>
      <c r="F298" t="s">
        <v>270</v>
      </c>
      <c r="G298" t="str">
        <f>INDEX('DATA - Teams'!$C:$C,MATCH('DATA - Fixture'!F298,'DATA - Teams'!$B:$B,0))</f>
        <v>RICHO</v>
      </c>
      <c r="H298" t="s">
        <v>110</v>
      </c>
      <c r="I298" t="str">
        <f>INDEX('DATA - Teams'!$C:$C,MATCH('DATA - Fixture'!H298,'DATA - Teams'!$B:$B,0))</f>
        <v>JMERC</v>
      </c>
      <c r="J298" s="6">
        <v>1</v>
      </c>
      <c r="K298" s="6">
        <v>0</v>
      </c>
      <c r="L298" s="6">
        <v>0</v>
      </c>
      <c r="M298">
        <f>SUMIFS('DATA - Round Scores'!$H:$H,
'DATA - Round Scores'!$A:$A, 'DATA - Fixture'!$C298,
'DATA - Round Scores'!$B:$B, 'DATA - Fixture'!$D298,
'DATA - Round Scores'!$C:$C, 'DATA - Fixture'!$F298,
'DATA - Round Scores'!$F:$F, "&lt;&gt;BEN")</f>
        <v>1602</v>
      </c>
      <c r="N298">
        <f>SUMIFS('DATA - Round Scores'!$H:$H,
'DATA - Round Scores'!$A:$A, 'DATA - Fixture'!$C298,
'DATA - Round Scores'!$B:$B, 'DATA - Fixture'!$D298,
'DATA - Round Scores'!$C:$C, 'DATA - Fixture'!$H298,
'DATA - Round Scores'!$F:$F, "&lt;&gt;BEN")</f>
        <v>1637</v>
      </c>
      <c r="O298">
        <f t="shared" si="20"/>
        <v>-35</v>
      </c>
      <c r="P298">
        <f>IF(N298&gt;0,COUNTIF($F$1:F298,F298),0)</f>
        <v>16</v>
      </c>
      <c r="Q298">
        <f t="shared" si="21"/>
        <v>0</v>
      </c>
      <c r="R298">
        <f t="shared" si="22"/>
        <v>0</v>
      </c>
      <c r="S298">
        <f t="shared" si="23"/>
        <v>1</v>
      </c>
      <c r="T298">
        <f>COUNTIFS('DATA - Round Scores'!$H:$H,0,
'DATA - Round Scores'!$A:$A, 'DATA - Fixture'!$C298,
'DATA - Round Scores'!$B:$B, 'DATA - Fixture'!$D298,
'DATA - Round Scores'!$C:$C, 'DATA - Fixture'!$F298,
'DATA - Round Scores'!$F:$F, "&lt;&gt;BEN")</f>
        <v>0</v>
      </c>
      <c r="U298" t="str">
        <f>TEXT(SUMIFS($Q$1:Q298,$C$1:C298,C298,$D$1:D298,"&lt;="&amp;D298,$F$1:F298,F298),"00")&amp;"-"&amp;TEXT(SUMIFS($S$1:S298,$C$1:C298,C298,$D$1:D298,"&lt;="&amp;D298,$F$1:F298,F298),"00")</f>
        <v>07-09</v>
      </c>
      <c r="V298">
        <f t="shared" si="24"/>
        <v>0</v>
      </c>
    </row>
    <row r="299" spans="3:22" x14ac:dyDescent="0.2">
      <c r="C299" s="6">
        <v>2017</v>
      </c>
      <c r="D299" s="6">
        <v>16</v>
      </c>
      <c r="E299" s="6">
        <v>2</v>
      </c>
      <c r="F299" t="s">
        <v>110</v>
      </c>
      <c r="G299" t="str">
        <f>INDEX('DATA - Teams'!$C:$C,MATCH('DATA - Fixture'!F299,'DATA - Teams'!$B:$B,0))</f>
        <v>JMERC</v>
      </c>
      <c r="H299" t="s">
        <v>270</v>
      </c>
      <c r="I299" t="str">
        <f>INDEX('DATA - Teams'!$C:$C,MATCH('DATA - Fixture'!H299,'DATA - Teams'!$B:$B,0))</f>
        <v>RICHO</v>
      </c>
      <c r="J299" s="6">
        <v>0</v>
      </c>
      <c r="K299" s="6">
        <v>0</v>
      </c>
      <c r="L299" s="6">
        <v>0</v>
      </c>
      <c r="M299">
        <f>SUMIFS('DATA - Round Scores'!$H:$H,
'DATA - Round Scores'!$A:$A, 'DATA - Fixture'!$C299,
'DATA - Round Scores'!$B:$B, 'DATA - Fixture'!$D299,
'DATA - Round Scores'!$C:$C, 'DATA - Fixture'!$F299,
'DATA - Round Scores'!$F:$F, "&lt;&gt;BEN")</f>
        <v>1637</v>
      </c>
      <c r="N299">
        <f>SUMIFS('DATA - Round Scores'!$H:$H,
'DATA - Round Scores'!$A:$A, 'DATA - Fixture'!$C299,
'DATA - Round Scores'!$B:$B, 'DATA - Fixture'!$D299,
'DATA - Round Scores'!$C:$C, 'DATA - Fixture'!$H299,
'DATA - Round Scores'!$F:$F, "&lt;&gt;BEN")</f>
        <v>1602</v>
      </c>
      <c r="O299">
        <f t="shared" si="20"/>
        <v>35</v>
      </c>
      <c r="P299">
        <f>IF(N299&gt;0,COUNTIF($F$1:F299,F299),0)</f>
        <v>16</v>
      </c>
      <c r="Q299">
        <f t="shared" si="21"/>
        <v>1</v>
      </c>
      <c r="R299">
        <f t="shared" si="22"/>
        <v>0</v>
      </c>
      <c r="S299">
        <f t="shared" si="23"/>
        <v>0</v>
      </c>
      <c r="T299">
        <f>COUNTIFS('DATA - Round Scores'!$H:$H,0,
'DATA - Round Scores'!$A:$A, 'DATA - Fixture'!$C299,
'DATA - Round Scores'!$B:$B, 'DATA - Fixture'!$D299,
'DATA - Round Scores'!$C:$C, 'DATA - Fixture'!$F299,
'DATA - Round Scores'!$F:$F, "&lt;&gt;BEN")</f>
        <v>0</v>
      </c>
      <c r="U299" t="str">
        <f>TEXT(SUMIFS($Q$1:Q299,$C$1:C299,C299,$D$1:D299,"&lt;="&amp;D299,$F$1:F299,F299),"00")&amp;"-"&amp;TEXT(SUMIFS($S$1:S299,$C$1:C299,C299,$D$1:D299,"&lt;="&amp;D299,$F$1:F299,F299),"00")</f>
        <v>10-06</v>
      </c>
      <c r="V299">
        <f t="shared" si="24"/>
        <v>1</v>
      </c>
    </row>
    <row r="300" spans="3:22" x14ac:dyDescent="0.2">
      <c r="C300" s="6">
        <v>2017</v>
      </c>
      <c r="D300" s="6">
        <v>16</v>
      </c>
      <c r="E300" s="6">
        <v>3</v>
      </c>
      <c r="F300" t="s">
        <v>153</v>
      </c>
      <c r="G300" t="str">
        <f>INDEX('DATA - Teams'!$C:$C,MATCH('DATA - Fixture'!F300,'DATA - Teams'!$B:$B,0))</f>
        <v>KAPPAZ</v>
      </c>
      <c r="H300" t="s">
        <v>324</v>
      </c>
      <c r="I300" t="str">
        <f>INDEX('DATA - Teams'!$C:$C,MATCH('DATA - Fixture'!H300,'DATA - Teams'!$B:$B,0))</f>
        <v>CHIEF</v>
      </c>
      <c r="J300" s="6">
        <v>1</v>
      </c>
      <c r="K300" s="6">
        <v>0</v>
      </c>
      <c r="L300" s="6">
        <v>0</v>
      </c>
      <c r="M300">
        <f>SUMIFS('DATA - Round Scores'!$H:$H,
'DATA - Round Scores'!$A:$A, 'DATA - Fixture'!$C300,
'DATA - Round Scores'!$B:$B, 'DATA - Fixture'!$D300,
'DATA - Round Scores'!$C:$C, 'DATA - Fixture'!$F300,
'DATA - Round Scores'!$F:$F, "&lt;&gt;BEN")</f>
        <v>1666</v>
      </c>
      <c r="N300">
        <f>SUMIFS('DATA - Round Scores'!$H:$H,
'DATA - Round Scores'!$A:$A, 'DATA - Fixture'!$C300,
'DATA - Round Scores'!$B:$B, 'DATA - Fixture'!$D300,
'DATA - Round Scores'!$C:$C, 'DATA - Fixture'!$H300,
'DATA - Round Scores'!$F:$F, "&lt;&gt;BEN")</f>
        <v>1639</v>
      </c>
      <c r="O300">
        <f t="shared" si="20"/>
        <v>27</v>
      </c>
      <c r="P300">
        <f>IF(N300&gt;0,COUNTIF($F$1:F300,F300),0)</f>
        <v>16</v>
      </c>
      <c r="Q300">
        <f t="shared" si="21"/>
        <v>1</v>
      </c>
      <c r="R300">
        <f t="shared" si="22"/>
        <v>0</v>
      </c>
      <c r="S300">
        <f t="shared" si="23"/>
        <v>0</v>
      </c>
      <c r="T300">
        <f>COUNTIFS('DATA - Round Scores'!$H:$H,0,
'DATA - Round Scores'!$A:$A, 'DATA - Fixture'!$C300,
'DATA - Round Scores'!$B:$B, 'DATA - Fixture'!$D300,
'DATA - Round Scores'!$C:$C, 'DATA - Fixture'!$F300,
'DATA - Round Scores'!$F:$F, "&lt;&gt;BEN")</f>
        <v>0</v>
      </c>
      <c r="U300" t="str">
        <f>TEXT(SUMIFS($Q$1:Q300,$C$1:C300,C300,$D$1:D300,"&lt;="&amp;D300,$F$1:F300,F300),"00")&amp;"-"&amp;TEXT(SUMIFS($S$1:S300,$C$1:C300,C300,$D$1:D300,"&lt;="&amp;D300,$F$1:F300,F300),"00")</f>
        <v>09-07</v>
      </c>
      <c r="V300">
        <f t="shared" si="24"/>
        <v>1</v>
      </c>
    </row>
    <row r="301" spans="3:22" x14ac:dyDescent="0.2">
      <c r="C301" s="6">
        <v>2017</v>
      </c>
      <c r="D301" s="6">
        <v>16</v>
      </c>
      <c r="E301" s="6">
        <v>3</v>
      </c>
      <c r="F301" t="s">
        <v>324</v>
      </c>
      <c r="G301" t="str">
        <f>INDEX('DATA - Teams'!$C:$C,MATCH('DATA - Fixture'!F301,'DATA - Teams'!$B:$B,0))</f>
        <v>CHIEF</v>
      </c>
      <c r="H301" t="s">
        <v>153</v>
      </c>
      <c r="I301" t="str">
        <f>INDEX('DATA - Teams'!$C:$C,MATCH('DATA - Fixture'!H301,'DATA - Teams'!$B:$B,0))</f>
        <v>KAPPAZ</v>
      </c>
      <c r="J301" s="6">
        <v>0</v>
      </c>
      <c r="K301" s="6">
        <v>0</v>
      </c>
      <c r="L301" s="6">
        <v>0</v>
      </c>
      <c r="M301">
        <f>SUMIFS('DATA - Round Scores'!$H:$H,
'DATA - Round Scores'!$A:$A, 'DATA - Fixture'!$C301,
'DATA - Round Scores'!$B:$B, 'DATA - Fixture'!$D301,
'DATA - Round Scores'!$C:$C, 'DATA - Fixture'!$F301,
'DATA - Round Scores'!$F:$F, "&lt;&gt;BEN")</f>
        <v>1639</v>
      </c>
      <c r="N301">
        <f>SUMIFS('DATA - Round Scores'!$H:$H,
'DATA - Round Scores'!$A:$A, 'DATA - Fixture'!$C301,
'DATA - Round Scores'!$B:$B, 'DATA - Fixture'!$D301,
'DATA - Round Scores'!$C:$C, 'DATA - Fixture'!$H301,
'DATA - Round Scores'!$F:$F, "&lt;&gt;BEN")</f>
        <v>1666</v>
      </c>
      <c r="O301">
        <f t="shared" si="20"/>
        <v>-27</v>
      </c>
      <c r="P301">
        <f>IF(N301&gt;0,COUNTIF($F$1:F301,F301),0)</f>
        <v>16</v>
      </c>
      <c r="Q301">
        <f t="shared" si="21"/>
        <v>0</v>
      </c>
      <c r="R301">
        <f t="shared" si="22"/>
        <v>0</v>
      </c>
      <c r="S301">
        <f t="shared" si="23"/>
        <v>1</v>
      </c>
      <c r="T301">
        <f>COUNTIFS('DATA - Round Scores'!$H:$H,0,
'DATA - Round Scores'!$A:$A, 'DATA - Fixture'!$C301,
'DATA - Round Scores'!$B:$B, 'DATA - Fixture'!$D301,
'DATA - Round Scores'!$C:$C, 'DATA - Fixture'!$F301,
'DATA - Round Scores'!$F:$F, "&lt;&gt;BEN")</f>
        <v>1</v>
      </c>
      <c r="U301" t="str">
        <f>TEXT(SUMIFS($Q$1:Q301,$C$1:C301,C301,$D$1:D301,"&lt;="&amp;D301,$F$1:F301,F301),"00")&amp;"-"&amp;TEXT(SUMIFS($S$1:S301,$C$1:C301,C301,$D$1:D301,"&lt;="&amp;D301,$F$1:F301,F301),"00")</f>
        <v>02-14</v>
      </c>
      <c r="V301">
        <f t="shared" si="24"/>
        <v>0</v>
      </c>
    </row>
    <row r="302" spans="3:22" x14ac:dyDescent="0.2">
      <c r="C302" s="6">
        <v>2017</v>
      </c>
      <c r="D302" s="6">
        <v>16</v>
      </c>
      <c r="E302" s="6">
        <v>4</v>
      </c>
      <c r="F302" t="s">
        <v>237</v>
      </c>
      <c r="G302" t="str">
        <f>INDEX('DATA - Teams'!$C:$C,MATCH('DATA - Fixture'!F302,'DATA - Teams'!$B:$B,0))</f>
        <v>LESTER</v>
      </c>
      <c r="H302" t="s">
        <v>196</v>
      </c>
      <c r="I302" t="str">
        <f>INDEX('DATA - Teams'!$C:$C,MATCH('DATA - Fixture'!H302,'DATA - Teams'!$B:$B,0))</f>
        <v>GARTER</v>
      </c>
      <c r="J302" s="6">
        <v>1</v>
      </c>
      <c r="K302" s="6">
        <v>0</v>
      </c>
      <c r="L302" s="6">
        <v>0</v>
      </c>
      <c r="M302">
        <f>SUMIFS('DATA - Round Scores'!$H:$H,
'DATA - Round Scores'!$A:$A, 'DATA - Fixture'!$C302,
'DATA - Round Scores'!$B:$B, 'DATA - Fixture'!$D302,
'DATA - Round Scores'!$C:$C, 'DATA - Fixture'!$F302,
'DATA - Round Scores'!$F:$F, "&lt;&gt;BEN")</f>
        <v>1640</v>
      </c>
      <c r="N302">
        <f>SUMIFS('DATA - Round Scores'!$H:$H,
'DATA - Round Scores'!$A:$A, 'DATA - Fixture'!$C302,
'DATA - Round Scores'!$B:$B, 'DATA - Fixture'!$D302,
'DATA - Round Scores'!$C:$C, 'DATA - Fixture'!$H302,
'DATA - Round Scores'!$F:$F, "&lt;&gt;BEN")</f>
        <v>1513</v>
      </c>
      <c r="O302">
        <f t="shared" si="20"/>
        <v>127</v>
      </c>
      <c r="P302">
        <f>IF(N302&gt;0,COUNTIF($F$1:F302,F302),0)</f>
        <v>16</v>
      </c>
      <c r="Q302">
        <f t="shared" si="21"/>
        <v>1</v>
      </c>
      <c r="R302">
        <f t="shared" si="22"/>
        <v>0</v>
      </c>
      <c r="S302">
        <f t="shared" si="23"/>
        <v>0</v>
      </c>
      <c r="T302">
        <f>COUNTIFS('DATA - Round Scores'!$H:$H,0,
'DATA - Round Scores'!$A:$A, 'DATA - Fixture'!$C302,
'DATA - Round Scores'!$B:$B, 'DATA - Fixture'!$D302,
'DATA - Round Scores'!$C:$C, 'DATA - Fixture'!$F302,
'DATA - Round Scores'!$F:$F, "&lt;&gt;BEN")</f>
        <v>0</v>
      </c>
      <c r="U302" t="str">
        <f>TEXT(SUMIFS($Q$1:Q302,$C$1:C302,C302,$D$1:D302,"&lt;="&amp;D302,$F$1:F302,F302),"00")&amp;"-"&amp;TEXT(SUMIFS($S$1:S302,$C$1:C302,C302,$D$1:D302,"&lt;="&amp;D302,$F$1:F302,F302),"00")</f>
        <v>11-05</v>
      </c>
      <c r="V302">
        <f t="shared" si="24"/>
        <v>1</v>
      </c>
    </row>
    <row r="303" spans="3:22" x14ac:dyDescent="0.2">
      <c r="C303" s="6">
        <v>2017</v>
      </c>
      <c r="D303" s="6">
        <v>16</v>
      </c>
      <c r="E303" s="6">
        <v>4</v>
      </c>
      <c r="F303" t="s">
        <v>196</v>
      </c>
      <c r="G303" t="str">
        <f>INDEX('DATA - Teams'!$C:$C,MATCH('DATA - Fixture'!F303,'DATA - Teams'!$B:$B,0))</f>
        <v>GARTER</v>
      </c>
      <c r="H303" t="s">
        <v>237</v>
      </c>
      <c r="I303" t="str">
        <f>INDEX('DATA - Teams'!$C:$C,MATCH('DATA - Fixture'!H303,'DATA - Teams'!$B:$B,0))</f>
        <v>LESTER</v>
      </c>
      <c r="J303" s="6">
        <v>0</v>
      </c>
      <c r="K303" s="6">
        <v>0</v>
      </c>
      <c r="L303" s="6">
        <v>0</v>
      </c>
      <c r="M303">
        <f>SUMIFS('DATA - Round Scores'!$H:$H,
'DATA - Round Scores'!$A:$A, 'DATA - Fixture'!$C303,
'DATA - Round Scores'!$B:$B, 'DATA - Fixture'!$D303,
'DATA - Round Scores'!$C:$C, 'DATA - Fixture'!$F303,
'DATA - Round Scores'!$F:$F, "&lt;&gt;BEN")</f>
        <v>1513</v>
      </c>
      <c r="N303">
        <f>SUMIFS('DATA - Round Scores'!$H:$H,
'DATA - Round Scores'!$A:$A, 'DATA - Fixture'!$C303,
'DATA - Round Scores'!$B:$B, 'DATA - Fixture'!$D303,
'DATA - Round Scores'!$C:$C, 'DATA - Fixture'!$H303,
'DATA - Round Scores'!$F:$F, "&lt;&gt;BEN")</f>
        <v>1640</v>
      </c>
      <c r="O303">
        <f t="shared" si="20"/>
        <v>-127</v>
      </c>
      <c r="P303">
        <f>IF(N303&gt;0,COUNTIF($F$1:F303,F303),0)</f>
        <v>16</v>
      </c>
      <c r="Q303">
        <f t="shared" si="21"/>
        <v>0</v>
      </c>
      <c r="R303">
        <f t="shared" si="22"/>
        <v>0</v>
      </c>
      <c r="S303">
        <f t="shared" si="23"/>
        <v>1</v>
      </c>
      <c r="T303">
        <f>COUNTIFS('DATA - Round Scores'!$H:$H,0,
'DATA - Round Scores'!$A:$A, 'DATA - Fixture'!$C303,
'DATA - Round Scores'!$B:$B, 'DATA - Fixture'!$D303,
'DATA - Round Scores'!$C:$C, 'DATA - Fixture'!$F303,
'DATA - Round Scores'!$F:$F, "&lt;&gt;BEN")</f>
        <v>0</v>
      </c>
      <c r="U303" t="str">
        <f>TEXT(SUMIFS($Q$1:Q303,$C$1:C303,C303,$D$1:D303,"&lt;="&amp;D303,$F$1:F303,F303),"00")&amp;"-"&amp;TEXT(SUMIFS($S$1:S303,$C$1:C303,C303,$D$1:D303,"&lt;="&amp;D303,$F$1:F303,F303),"00")</f>
        <v>09-07</v>
      </c>
      <c r="V303">
        <f t="shared" si="24"/>
        <v>0</v>
      </c>
    </row>
    <row r="304" spans="3:22" x14ac:dyDescent="0.2">
      <c r="C304" s="6">
        <v>2017</v>
      </c>
      <c r="D304" s="6">
        <v>17</v>
      </c>
      <c r="E304" s="6">
        <v>1</v>
      </c>
      <c r="F304" t="s">
        <v>34</v>
      </c>
      <c r="G304" t="str">
        <f>INDEX('DATA - Teams'!$C:$C,MATCH('DATA - Fixture'!F304,'DATA - Teams'!$B:$B,0))</f>
        <v>PMAC</v>
      </c>
      <c r="H304" t="s">
        <v>270</v>
      </c>
      <c r="I304" t="str">
        <f>INDEX('DATA - Teams'!$C:$C,MATCH('DATA - Fixture'!H304,'DATA - Teams'!$B:$B,0))</f>
        <v>RICHO</v>
      </c>
      <c r="J304" s="6">
        <v>1</v>
      </c>
      <c r="K304" s="6">
        <v>0</v>
      </c>
      <c r="L304" s="6">
        <v>0</v>
      </c>
      <c r="M304">
        <f>SUMIFS('DATA - Round Scores'!$H:$H,
'DATA - Round Scores'!$A:$A, 'DATA - Fixture'!$C304,
'DATA - Round Scores'!$B:$B, 'DATA - Fixture'!$D304,
'DATA - Round Scores'!$C:$C, 'DATA - Fixture'!$F304,
'DATA - Round Scores'!$F:$F, "&lt;&gt;BEN")</f>
        <v>1576</v>
      </c>
      <c r="N304">
        <f>SUMIFS('DATA - Round Scores'!$H:$H,
'DATA - Round Scores'!$A:$A, 'DATA - Fixture'!$C304,
'DATA - Round Scores'!$B:$B, 'DATA - Fixture'!$D304,
'DATA - Round Scores'!$C:$C, 'DATA - Fixture'!$H304,
'DATA - Round Scores'!$F:$F, "&lt;&gt;BEN")</f>
        <v>1594</v>
      </c>
      <c r="O304">
        <f t="shared" si="20"/>
        <v>-18</v>
      </c>
      <c r="P304">
        <f>IF(N304&gt;0,COUNTIF($F$1:F304,F304),0)</f>
        <v>17</v>
      </c>
      <c r="Q304">
        <f t="shared" si="21"/>
        <v>0</v>
      </c>
      <c r="R304">
        <f t="shared" si="22"/>
        <v>0</v>
      </c>
      <c r="S304">
        <f t="shared" si="23"/>
        <v>1</v>
      </c>
      <c r="T304">
        <f>COUNTIFS('DATA - Round Scores'!$H:$H,0,
'DATA - Round Scores'!$A:$A, 'DATA - Fixture'!$C304,
'DATA - Round Scores'!$B:$B, 'DATA - Fixture'!$D304,
'DATA - Round Scores'!$C:$C, 'DATA - Fixture'!$F304,
'DATA - Round Scores'!$F:$F, "&lt;&gt;BEN")</f>
        <v>0</v>
      </c>
      <c r="U304" t="str">
        <f>TEXT(SUMIFS($Q$1:Q304,$C$1:C304,C304,$D$1:D304,"&lt;="&amp;D304,$F$1:F304,F304),"00")&amp;"-"&amp;TEXT(SUMIFS($S$1:S304,$C$1:C304,C304,$D$1:D304,"&lt;="&amp;D304,$F$1:F304,F304),"00")</f>
        <v>11-06</v>
      </c>
      <c r="V304">
        <f t="shared" si="24"/>
        <v>1</v>
      </c>
    </row>
    <row r="305" spans="3:22" x14ac:dyDescent="0.2">
      <c r="C305" s="6">
        <v>2017</v>
      </c>
      <c r="D305" s="6">
        <v>17</v>
      </c>
      <c r="E305" s="6">
        <v>1</v>
      </c>
      <c r="F305" t="s">
        <v>270</v>
      </c>
      <c r="G305" t="str">
        <f>INDEX('DATA - Teams'!$C:$C,MATCH('DATA - Fixture'!F305,'DATA - Teams'!$B:$B,0))</f>
        <v>RICHO</v>
      </c>
      <c r="H305" t="s">
        <v>34</v>
      </c>
      <c r="I305" t="str">
        <f>INDEX('DATA - Teams'!$C:$C,MATCH('DATA - Fixture'!H305,'DATA - Teams'!$B:$B,0))</f>
        <v>PMAC</v>
      </c>
      <c r="J305" s="6">
        <v>0</v>
      </c>
      <c r="K305" s="6">
        <v>0</v>
      </c>
      <c r="L305" s="6">
        <v>0</v>
      </c>
      <c r="M305">
        <f>SUMIFS('DATA - Round Scores'!$H:$H,
'DATA - Round Scores'!$A:$A, 'DATA - Fixture'!$C305,
'DATA - Round Scores'!$B:$B, 'DATA - Fixture'!$D305,
'DATA - Round Scores'!$C:$C, 'DATA - Fixture'!$F305,
'DATA - Round Scores'!$F:$F, "&lt;&gt;BEN")</f>
        <v>1594</v>
      </c>
      <c r="N305">
        <f>SUMIFS('DATA - Round Scores'!$H:$H,
'DATA - Round Scores'!$A:$A, 'DATA - Fixture'!$C305,
'DATA - Round Scores'!$B:$B, 'DATA - Fixture'!$D305,
'DATA - Round Scores'!$C:$C, 'DATA - Fixture'!$H305,
'DATA - Round Scores'!$F:$F, "&lt;&gt;BEN")</f>
        <v>1576</v>
      </c>
      <c r="O305">
        <f t="shared" si="20"/>
        <v>18</v>
      </c>
      <c r="P305">
        <f>IF(N305&gt;0,COUNTIF($F$1:F305,F305),0)</f>
        <v>17</v>
      </c>
      <c r="Q305">
        <f t="shared" si="21"/>
        <v>1</v>
      </c>
      <c r="R305">
        <f t="shared" si="22"/>
        <v>0</v>
      </c>
      <c r="S305">
        <f t="shared" si="23"/>
        <v>0</v>
      </c>
      <c r="T305">
        <f>COUNTIFS('DATA - Round Scores'!$H:$H,0,
'DATA - Round Scores'!$A:$A, 'DATA - Fixture'!$C305,
'DATA - Round Scores'!$B:$B, 'DATA - Fixture'!$D305,
'DATA - Round Scores'!$C:$C, 'DATA - Fixture'!$F305,
'DATA - Round Scores'!$F:$F, "&lt;&gt;BEN")</f>
        <v>0</v>
      </c>
      <c r="U305" t="str">
        <f>TEXT(SUMIFS($Q$1:Q305,$C$1:C305,C305,$D$1:D305,"&lt;="&amp;D305,$F$1:F305,F305),"00")&amp;"-"&amp;TEXT(SUMIFS($S$1:S305,$C$1:C305,C305,$D$1:D305,"&lt;="&amp;D305,$F$1:F305,F305),"00")</f>
        <v>08-09</v>
      </c>
      <c r="V305">
        <f t="shared" si="24"/>
        <v>0</v>
      </c>
    </row>
    <row r="306" spans="3:22" x14ac:dyDescent="0.2">
      <c r="C306" s="6">
        <v>2017</v>
      </c>
      <c r="D306" s="6">
        <v>17</v>
      </c>
      <c r="E306" s="6">
        <v>2</v>
      </c>
      <c r="F306" t="s">
        <v>153</v>
      </c>
      <c r="G306" t="str">
        <f>INDEX('DATA - Teams'!$C:$C,MATCH('DATA - Fixture'!F306,'DATA - Teams'!$B:$B,0))</f>
        <v>KAPPAZ</v>
      </c>
      <c r="H306" t="s">
        <v>295</v>
      </c>
      <c r="I306" t="str">
        <f>INDEX('DATA - Teams'!$C:$C,MATCH('DATA - Fixture'!H306,'DATA - Teams'!$B:$B,0))</f>
        <v>MELONS</v>
      </c>
      <c r="J306" s="6">
        <v>1</v>
      </c>
      <c r="K306" s="6">
        <v>0</v>
      </c>
      <c r="L306" s="6">
        <v>0</v>
      </c>
      <c r="M306">
        <f>SUMIFS('DATA - Round Scores'!$H:$H,
'DATA - Round Scores'!$A:$A, 'DATA - Fixture'!$C306,
'DATA - Round Scores'!$B:$B, 'DATA - Fixture'!$D306,
'DATA - Round Scores'!$C:$C, 'DATA - Fixture'!$F306,
'DATA - Round Scores'!$F:$F, "&lt;&gt;BEN")</f>
        <v>1760</v>
      </c>
      <c r="N306">
        <f>SUMIFS('DATA - Round Scores'!$H:$H,
'DATA - Round Scores'!$A:$A, 'DATA - Fixture'!$C306,
'DATA - Round Scores'!$B:$B, 'DATA - Fixture'!$D306,
'DATA - Round Scores'!$C:$C, 'DATA - Fixture'!$H306,
'DATA - Round Scores'!$F:$F, "&lt;&gt;BEN")</f>
        <v>1733</v>
      </c>
      <c r="O306">
        <f t="shared" si="20"/>
        <v>27</v>
      </c>
      <c r="P306">
        <f>IF(N306&gt;0,COUNTIF($F$1:F306,F306),0)</f>
        <v>17</v>
      </c>
      <c r="Q306">
        <f t="shared" si="21"/>
        <v>1</v>
      </c>
      <c r="R306">
        <f t="shared" si="22"/>
        <v>0</v>
      </c>
      <c r="S306">
        <f t="shared" si="23"/>
        <v>0</v>
      </c>
      <c r="T306">
        <f>COUNTIFS('DATA - Round Scores'!$H:$H,0,
'DATA - Round Scores'!$A:$A, 'DATA - Fixture'!$C306,
'DATA - Round Scores'!$B:$B, 'DATA - Fixture'!$D306,
'DATA - Round Scores'!$C:$C, 'DATA - Fixture'!$F306,
'DATA - Round Scores'!$F:$F, "&lt;&gt;BEN")</f>
        <v>0</v>
      </c>
      <c r="U306" t="str">
        <f>TEXT(SUMIFS($Q$1:Q306,$C$1:C306,C306,$D$1:D306,"&lt;="&amp;D306,$F$1:F306,F306),"00")&amp;"-"&amp;TEXT(SUMIFS($S$1:S306,$C$1:C306,C306,$D$1:D306,"&lt;="&amp;D306,$F$1:F306,F306),"00")</f>
        <v>10-07</v>
      </c>
      <c r="V306">
        <f t="shared" si="24"/>
        <v>1</v>
      </c>
    </row>
    <row r="307" spans="3:22" x14ac:dyDescent="0.2">
      <c r="C307" s="6">
        <v>2017</v>
      </c>
      <c r="D307" s="6">
        <v>17</v>
      </c>
      <c r="E307" s="6">
        <v>2</v>
      </c>
      <c r="F307" t="s">
        <v>295</v>
      </c>
      <c r="G307" t="str">
        <f>INDEX('DATA - Teams'!$C:$C,MATCH('DATA - Fixture'!F307,'DATA - Teams'!$B:$B,0))</f>
        <v>MELONS</v>
      </c>
      <c r="H307" t="s">
        <v>153</v>
      </c>
      <c r="I307" t="str">
        <f>INDEX('DATA - Teams'!$C:$C,MATCH('DATA - Fixture'!H307,'DATA - Teams'!$B:$B,0))</f>
        <v>KAPPAZ</v>
      </c>
      <c r="J307" s="6">
        <v>0</v>
      </c>
      <c r="K307" s="6">
        <v>0</v>
      </c>
      <c r="L307" s="6">
        <v>0</v>
      </c>
      <c r="M307">
        <f>SUMIFS('DATA - Round Scores'!$H:$H,
'DATA - Round Scores'!$A:$A, 'DATA - Fixture'!$C307,
'DATA - Round Scores'!$B:$B, 'DATA - Fixture'!$D307,
'DATA - Round Scores'!$C:$C, 'DATA - Fixture'!$F307,
'DATA - Round Scores'!$F:$F, "&lt;&gt;BEN")</f>
        <v>1733</v>
      </c>
      <c r="N307">
        <f>SUMIFS('DATA - Round Scores'!$H:$H,
'DATA - Round Scores'!$A:$A, 'DATA - Fixture'!$C307,
'DATA - Round Scores'!$B:$B, 'DATA - Fixture'!$D307,
'DATA - Round Scores'!$C:$C, 'DATA - Fixture'!$H307,
'DATA - Round Scores'!$F:$F, "&lt;&gt;BEN")</f>
        <v>1760</v>
      </c>
      <c r="O307">
        <f t="shared" si="20"/>
        <v>-27</v>
      </c>
      <c r="P307">
        <f>IF(N307&gt;0,COUNTIF($F$1:F307,F307),0)</f>
        <v>17</v>
      </c>
      <c r="Q307">
        <f t="shared" si="21"/>
        <v>0</v>
      </c>
      <c r="R307">
        <f t="shared" si="22"/>
        <v>0</v>
      </c>
      <c r="S307">
        <f t="shared" si="23"/>
        <v>1</v>
      </c>
      <c r="T307">
        <f>COUNTIFS('DATA - Round Scores'!$H:$H,0,
'DATA - Round Scores'!$A:$A, 'DATA - Fixture'!$C307,
'DATA - Round Scores'!$B:$B, 'DATA - Fixture'!$D307,
'DATA - Round Scores'!$C:$C, 'DATA - Fixture'!$F307,
'DATA - Round Scores'!$F:$F, "&lt;&gt;BEN")</f>
        <v>0</v>
      </c>
      <c r="U307" t="str">
        <f>TEXT(SUMIFS($Q$1:Q307,$C$1:C307,C307,$D$1:D307,"&lt;="&amp;D307,$F$1:F307,F307),"00")&amp;"-"&amp;TEXT(SUMIFS($S$1:S307,$C$1:C307,C307,$D$1:D307,"&lt;="&amp;D307,$F$1:F307,F307),"00")</f>
        <v>05-12</v>
      </c>
      <c r="V307">
        <f t="shared" si="24"/>
        <v>0</v>
      </c>
    </row>
    <row r="308" spans="3:22" x14ac:dyDescent="0.2">
      <c r="C308" s="6">
        <v>2017</v>
      </c>
      <c r="D308" s="6">
        <v>17</v>
      </c>
      <c r="E308" s="6">
        <v>3</v>
      </c>
      <c r="F308" t="s">
        <v>237</v>
      </c>
      <c r="G308" t="str">
        <f>INDEX('DATA - Teams'!$C:$C,MATCH('DATA - Fixture'!F308,'DATA - Teams'!$B:$B,0))</f>
        <v>LESTER</v>
      </c>
      <c r="H308" t="s">
        <v>110</v>
      </c>
      <c r="I308" t="str">
        <f>INDEX('DATA - Teams'!$C:$C,MATCH('DATA - Fixture'!H308,'DATA - Teams'!$B:$B,0))</f>
        <v>JMERC</v>
      </c>
      <c r="J308" s="6">
        <v>1</v>
      </c>
      <c r="K308" s="6">
        <v>0</v>
      </c>
      <c r="L308" s="6">
        <v>0</v>
      </c>
      <c r="M308">
        <f>SUMIFS('DATA - Round Scores'!$H:$H,
'DATA - Round Scores'!$A:$A, 'DATA - Fixture'!$C308,
'DATA - Round Scores'!$B:$B, 'DATA - Fixture'!$D308,
'DATA - Round Scores'!$C:$C, 'DATA - Fixture'!$F308,
'DATA - Round Scores'!$F:$F, "&lt;&gt;BEN")</f>
        <v>1420</v>
      </c>
      <c r="N308">
        <f>SUMIFS('DATA - Round Scores'!$H:$H,
'DATA - Round Scores'!$A:$A, 'DATA - Fixture'!$C308,
'DATA - Round Scores'!$B:$B, 'DATA - Fixture'!$D308,
'DATA - Round Scores'!$C:$C, 'DATA - Fixture'!$H308,
'DATA - Round Scores'!$F:$F, "&lt;&gt;BEN")</f>
        <v>1676</v>
      </c>
      <c r="O308">
        <f t="shared" si="20"/>
        <v>-256</v>
      </c>
      <c r="P308">
        <f>IF(N308&gt;0,COUNTIF($F$1:F308,F308),0)</f>
        <v>17</v>
      </c>
      <c r="Q308">
        <f t="shared" si="21"/>
        <v>0</v>
      </c>
      <c r="R308">
        <f t="shared" si="22"/>
        <v>0</v>
      </c>
      <c r="S308">
        <f t="shared" si="23"/>
        <v>1</v>
      </c>
      <c r="T308">
        <f>COUNTIFS('DATA - Round Scores'!$H:$H,0,
'DATA - Round Scores'!$A:$A, 'DATA - Fixture'!$C308,
'DATA - Round Scores'!$B:$B, 'DATA - Fixture'!$D308,
'DATA - Round Scores'!$C:$C, 'DATA - Fixture'!$F308,
'DATA - Round Scores'!$F:$F, "&lt;&gt;BEN")</f>
        <v>1</v>
      </c>
      <c r="U308" t="str">
        <f>TEXT(SUMIFS($Q$1:Q308,$C$1:C308,C308,$D$1:D308,"&lt;="&amp;D308,$F$1:F308,F308),"00")&amp;"-"&amp;TEXT(SUMIFS($S$1:S308,$C$1:C308,C308,$D$1:D308,"&lt;="&amp;D308,$F$1:F308,F308),"00")</f>
        <v>11-06</v>
      </c>
      <c r="V308">
        <f t="shared" si="24"/>
        <v>1</v>
      </c>
    </row>
    <row r="309" spans="3:22" x14ac:dyDescent="0.2">
      <c r="C309" s="6">
        <v>2017</v>
      </c>
      <c r="D309" s="6">
        <v>17</v>
      </c>
      <c r="E309" s="6">
        <v>3</v>
      </c>
      <c r="F309" t="s">
        <v>110</v>
      </c>
      <c r="G309" t="str">
        <f>INDEX('DATA - Teams'!$C:$C,MATCH('DATA - Fixture'!F309,'DATA - Teams'!$B:$B,0))</f>
        <v>JMERC</v>
      </c>
      <c r="H309" t="s">
        <v>237</v>
      </c>
      <c r="I309" t="str">
        <f>INDEX('DATA - Teams'!$C:$C,MATCH('DATA - Fixture'!H309,'DATA - Teams'!$B:$B,0))</f>
        <v>LESTER</v>
      </c>
      <c r="J309" s="6">
        <v>0</v>
      </c>
      <c r="K309" s="6">
        <v>0</v>
      </c>
      <c r="L309" s="6">
        <v>0</v>
      </c>
      <c r="M309">
        <f>SUMIFS('DATA - Round Scores'!$H:$H,
'DATA - Round Scores'!$A:$A, 'DATA - Fixture'!$C309,
'DATA - Round Scores'!$B:$B, 'DATA - Fixture'!$D309,
'DATA - Round Scores'!$C:$C, 'DATA - Fixture'!$F309,
'DATA - Round Scores'!$F:$F, "&lt;&gt;BEN")</f>
        <v>1676</v>
      </c>
      <c r="N309">
        <f>SUMIFS('DATA - Round Scores'!$H:$H,
'DATA - Round Scores'!$A:$A, 'DATA - Fixture'!$C309,
'DATA - Round Scores'!$B:$B, 'DATA - Fixture'!$D309,
'DATA - Round Scores'!$C:$C, 'DATA - Fixture'!$H309,
'DATA - Round Scores'!$F:$F, "&lt;&gt;BEN")</f>
        <v>1420</v>
      </c>
      <c r="O309">
        <f t="shared" si="20"/>
        <v>256</v>
      </c>
      <c r="P309">
        <f>IF(N309&gt;0,COUNTIF($F$1:F309,F309),0)</f>
        <v>17</v>
      </c>
      <c r="Q309">
        <f t="shared" si="21"/>
        <v>1</v>
      </c>
      <c r="R309">
        <f t="shared" si="22"/>
        <v>0</v>
      </c>
      <c r="S309">
        <f t="shared" si="23"/>
        <v>0</v>
      </c>
      <c r="T309">
        <f>COUNTIFS('DATA - Round Scores'!$H:$H,0,
'DATA - Round Scores'!$A:$A, 'DATA - Fixture'!$C309,
'DATA - Round Scores'!$B:$B, 'DATA - Fixture'!$D309,
'DATA - Round Scores'!$C:$C, 'DATA - Fixture'!$F309,
'DATA - Round Scores'!$F:$F, "&lt;&gt;BEN")</f>
        <v>0</v>
      </c>
      <c r="U309" t="str">
        <f>TEXT(SUMIFS($Q$1:Q309,$C$1:C309,C309,$D$1:D309,"&lt;="&amp;D309,$F$1:F309,F309),"00")&amp;"-"&amp;TEXT(SUMIFS($S$1:S309,$C$1:C309,C309,$D$1:D309,"&lt;="&amp;D309,$F$1:F309,F309),"00")</f>
        <v>11-06</v>
      </c>
      <c r="V309">
        <f t="shared" si="24"/>
        <v>1</v>
      </c>
    </row>
    <row r="310" spans="3:22" x14ac:dyDescent="0.2">
      <c r="C310" s="6">
        <v>2017</v>
      </c>
      <c r="D310" s="6">
        <v>17</v>
      </c>
      <c r="E310" s="6">
        <v>4</v>
      </c>
      <c r="F310" t="s">
        <v>196</v>
      </c>
      <c r="G310" t="str">
        <f>INDEX('DATA - Teams'!$C:$C,MATCH('DATA - Fixture'!F310,'DATA - Teams'!$B:$B,0))</f>
        <v>GARTER</v>
      </c>
      <c r="H310" t="s">
        <v>324</v>
      </c>
      <c r="I310" t="str">
        <f>INDEX('DATA - Teams'!$C:$C,MATCH('DATA - Fixture'!H310,'DATA - Teams'!$B:$B,0))</f>
        <v>CHIEF</v>
      </c>
      <c r="J310" s="6">
        <v>1</v>
      </c>
      <c r="K310" s="6">
        <v>0</v>
      </c>
      <c r="L310" s="6">
        <v>0</v>
      </c>
      <c r="M310">
        <f>SUMIFS('DATA - Round Scores'!$H:$H,
'DATA - Round Scores'!$A:$A, 'DATA - Fixture'!$C310,
'DATA - Round Scores'!$B:$B, 'DATA - Fixture'!$D310,
'DATA - Round Scores'!$C:$C, 'DATA - Fixture'!$F310,
'DATA - Round Scores'!$F:$F, "&lt;&gt;BEN")</f>
        <v>1488</v>
      </c>
      <c r="N310">
        <f>SUMIFS('DATA - Round Scores'!$H:$H,
'DATA - Round Scores'!$A:$A, 'DATA - Fixture'!$C310,
'DATA - Round Scores'!$B:$B, 'DATA - Fixture'!$D310,
'DATA - Round Scores'!$C:$C, 'DATA - Fixture'!$H310,
'DATA - Round Scores'!$F:$F, "&lt;&gt;BEN")</f>
        <v>1503</v>
      </c>
      <c r="O310">
        <f t="shared" si="20"/>
        <v>-15</v>
      </c>
      <c r="P310">
        <f>IF(N310&gt;0,COUNTIF($F$1:F310,F310),0)</f>
        <v>17</v>
      </c>
      <c r="Q310">
        <f t="shared" si="21"/>
        <v>0</v>
      </c>
      <c r="R310">
        <f t="shared" si="22"/>
        <v>0</v>
      </c>
      <c r="S310">
        <f t="shared" si="23"/>
        <v>1</v>
      </c>
      <c r="T310">
        <f>COUNTIFS('DATA - Round Scores'!$H:$H,0,
'DATA - Round Scores'!$A:$A, 'DATA - Fixture'!$C310,
'DATA - Round Scores'!$B:$B, 'DATA - Fixture'!$D310,
'DATA - Round Scores'!$C:$C, 'DATA - Fixture'!$F310,
'DATA - Round Scores'!$F:$F, "&lt;&gt;BEN")</f>
        <v>0</v>
      </c>
      <c r="U310" t="str">
        <f>TEXT(SUMIFS($Q$1:Q310,$C$1:C310,C310,$D$1:D310,"&lt;="&amp;D310,$F$1:F310,F310),"00")&amp;"-"&amp;TEXT(SUMIFS($S$1:S310,$C$1:C310,C310,$D$1:D310,"&lt;="&amp;D310,$F$1:F310,F310),"00")</f>
        <v>09-08</v>
      </c>
      <c r="V310">
        <f t="shared" si="24"/>
        <v>0</v>
      </c>
    </row>
    <row r="311" spans="3:22" x14ac:dyDescent="0.2">
      <c r="C311" s="6">
        <v>2017</v>
      </c>
      <c r="D311" s="6">
        <v>17</v>
      </c>
      <c r="E311" s="6">
        <v>4</v>
      </c>
      <c r="F311" t="s">
        <v>324</v>
      </c>
      <c r="G311" t="str">
        <f>INDEX('DATA - Teams'!$C:$C,MATCH('DATA - Fixture'!F311,'DATA - Teams'!$B:$B,0))</f>
        <v>CHIEF</v>
      </c>
      <c r="H311" t="s">
        <v>196</v>
      </c>
      <c r="I311" t="str">
        <f>INDEX('DATA - Teams'!$C:$C,MATCH('DATA - Fixture'!H311,'DATA - Teams'!$B:$B,0))</f>
        <v>GARTER</v>
      </c>
      <c r="J311" s="6">
        <v>0</v>
      </c>
      <c r="K311" s="6">
        <v>0</v>
      </c>
      <c r="L311" s="6">
        <v>0</v>
      </c>
      <c r="M311">
        <f>SUMIFS('DATA - Round Scores'!$H:$H,
'DATA - Round Scores'!$A:$A, 'DATA - Fixture'!$C311,
'DATA - Round Scores'!$B:$B, 'DATA - Fixture'!$D311,
'DATA - Round Scores'!$C:$C, 'DATA - Fixture'!$F311,
'DATA - Round Scores'!$F:$F, "&lt;&gt;BEN")</f>
        <v>1503</v>
      </c>
      <c r="N311">
        <f>SUMIFS('DATA - Round Scores'!$H:$H,
'DATA - Round Scores'!$A:$A, 'DATA - Fixture'!$C311,
'DATA - Round Scores'!$B:$B, 'DATA - Fixture'!$D311,
'DATA - Round Scores'!$C:$C, 'DATA - Fixture'!$H311,
'DATA - Round Scores'!$F:$F, "&lt;&gt;BEN")</f>
        <v>1488</v>
      </c>
      <c r="O311">
        <f t="shared" si="20"/>
        <v>15</v>
      </c>
      <c r="P311">
        <f>IF(N311&gt;0,COUNTIF($F$1:F311,F311),0)</f>
        <v>17</v>
      </c>
      <c r="Q311">
        <f t="shared" si="21"/>
        <v>1</v>
      </c>
      <c r="R311">
        <f t="shared" si="22"/>
        <v>0</v>
      </c>
      <c r="S311">
        <f t="shared" si="23"/>
        <v>0</v>
      </c>
      <c r="T311">
        <f>COUNTIFS('DATA - Round Scores'!$H:$H,0,
'DATA - Round Scores'!$A:$A, 'DATA - Fixture'!$C311,
'DATA - Round Scores'!$B:$B, 'DATA - Fixture'!$D311,
'DATA - Round Scores'!$C:$C, 'DATA - Fixture'!$F311,
'DATA - Round Scores'!$F:$F, "&lt;&gt;BEN")</f>
        <v>0</v>
      </c>
      <c r="U311" t="str">
        <f>TEXT(SUMIFS($Q$1:Q311,$C$1:C311,C311,$D$1:D311,"&lt;="&amp;D311,$F$1:F311,F311),"00")&amp;"-"&amp;TEXT(SUMIFS($S$1:S311,$C$1:C311,C311,$D$1:D311,"&lt;="&amp;D311,$F$1:F311,F311),"00")</f>
        <v>03-14</v>
      </c>
      <c r="V311">
        <f t="shared" si="24"/>
        <v>0</v>
      </c>
    </row>
    <row r="312" spans="3:22" x14ac:dyDescent="0.2">
      <c r="C312" s="6">
        <v>2017</v>
      </c>
      <c r="D312" s="6">
        <v>18</v>
      </c>
      <c r="E312" s="6">
        <v>1</v>
      </c>
      <c r="F312" t="s">
        <v>34</v>
      </c>
      <c r="G312" t="str">
        <f>INDEX('DATA - Teams'!$C:$C,MATCH('DATA - Fixture'!F312,'DATA - Teams'!$B:$B,0))</f>
        <v>PMAC</v>
      </c>
      <c r="H312" t="s">
        <v>153</v>
      </c>
      <c r="I312" t="str">
        <f>INDEX('DATA - Teams'!$C:$C,MATCH('DATA - Fixture'!H312,'DATA - Teams'!$B:$B,0))</f>
        <v>KAPPAZ</v>
      </c>
      <c r="J312" s="6">
        <v>1</v>
      </c>
      <c r="K312" s="6">
        <v>0</v>
      </c>
      <c r="L312" s="6">
        <v>0</v>
      </c>
      <c r="M312">
        <f>SUMIFS('DATA - Round Scores'!$H:$H,
'DATA - Round Scores'!$A:$A, 'DATA - Fixture'!$C312,
'DATA - Round Scores'!$B:$B, 'DATA - Fixture'!$D312,
'DATA - Round Scores'!$C:$C, 'DATA - Fixture'!$F312,
'DATA - Round Scores'!$F:$F, "&lt;&gt;BEN")</f>
        <v>1501</v>
      </c>
      <c r="N312">
        <f>SUMIFS('DATA - Round Scores'!$H:$H,
'DATA - Round Scores'!$A:$A, 'DATA - Fixture'!$C312,
'DATA - Round Scores'!$B:$B, 'DATA - Fixture'!$D312,
'DATA - Round Scores'!$C:$C, 'DATA - Fixture'!$H312,
'DATA - Round Scores'!$F:$F, "&lt;&gt;BEN")</f>
        <v>1783</v>
      </c>
      <c r="O312">
        <f t="shared" si="20"/>
        <v>-282</v>
      </c>
      <c r="P312">
        <f>IF(N312&gt;0,COUNTIF($F$1:F312,F312),0)</f>
        <v>18</v>
      </c>
      <c r="Q312">
        <f t="shared" si="21"/>
        <v>0</v>
      </c>
      <c r="R312">
        <f t="shared" si="22"/>
        <v>0</v>
      </c>
      <c r="S312">
        <f t="shared" si="23"/>
        <v>1</v>
      </c>
      <c r="T312">
        <f>COUNTIFS('DATA - Round Scores'!$H:$H,0,
'DATA - Round Scores'!$A:$A, 'DATA - Fixture'!$C312,
'DATA - Round Scores'!$B:$B, 'DATA - Fixture'!$D312,
'DATA - Round Scores'!$C:$C, 'DATA - Fixture'!$F312,
'DATA - Round Scores'!$F:$F, "&lt;&gt;BEN")</f>
        <v>0</v>
      </c>
      <c r="U312" t="str">
        <f>TEXT(SUMIFS($Q$1:Q312,$C$1:C312,C312,$D$1:D312,"&lt;="&amp;D312,$F$1:F312,F312),"00")&amp;"-"&amp;TEXT(SUMIFS($S$1:S312,$C$1:C312,C312,$D$1:D312,"&lt;="&amp;D312,$F$1:F312,F312),"00")</f>
        <v>11-07</v>
      </c>
      <c r="V312">
        <f t="shared" si="24"/>
        <v>1</v>
      </c>
    </row>
    <row r="313" spans="3:22" x14ac:dyDescent="0.2">
      <c r="C313" s="6">
        <v>2017</v>
      </c>
      <c r="D313" s="6">
        <v>18</v>
      </c>
      <c r="E313" s="6">
        <v>1</v>
      </c>
      <c r="F313" t="s">
        <v>153</v>
      </c>
      <c r="G313" t="str">
        <f>INDEX('DATA - Teams'!$C:$C,MATCH('DATA - Fixture'!F313,'DATA - Teams'!$B:$B,0))</f>
        <v>KAPPAZ</v>
      </c>
      <c r="H313" t="s">
        <v>34</v>
      </c>
      <c r="I313" t="str">
        <f>INDEX('DATA - Teams'!$C:$C,MATCH('DATA - Fixture'!H313,'DATA - Teams'!$B:$B,0))</f>
        <v>PMAC</v>
      </c>
      <c r="J313" s="6">
        <v>0</v>
      </c>
      <c r="K313" s="6">
        <v>0</v>
      </c>
      <c r="L313" s="6">
        <v>0</v>
      </c>
      <c r="M313">
        <f>SUMIFS('DATA - Round Scores'!$H:$H,
'DATA - Round Scores'!$A:$A, 'DATA - Fixture'!$C313,
'DATA - Round Scores'!$B:$B, 'DATA - Fixture'!$D313,
'DATA - Round Scores'!$C:$C, 'DATA - Fixture'!$F313,
'DATA - Round Scores'!$F:$F, "&lt;&gt;BEN")</f>
        <v>1783</v>
      </c>
      <c r="N313">
        <f>SUMIFS('DATA - Round Scores'!$H:$H,
'DATA - Round Scores'!$A:$A, 'DATA - Fixture'!$C313,
'DATA - Round Scores'!$B:$B, 'DATA - Fixture'!$D313,
'DATA - Round Scores'!$C:$C, 'DATA - Fixture'!$H313,
'DATA - Round Scores'!$F:$F, "&lt;&gt;BEN")</f>
        <v>1501</v>
      </c>
      <c r="O313">
        <f t="shared" si="20"/>
        <v>282</v>
      </c>
      <c r="P313">
        <f>IF(N313&gt;0,COUNTIF($F$1:F313,F313),0)</f>
        <v>18</v>
      </c>
      <c r="Q313">
        <f t="shared" si="21"/>
        <v>1</v>
      </c>
      <c r="R313">
        <f t="shared" si="22"/>
        <v>0</v>
      </c>
      <c r="S313">
        <f t="shared" si="23"/>
        <v>0</v>
      </c>
      <c r="T313">
        <f>COUNTIFS('DATA - Round Scores'!$H:$H,0,
'DATA - Round Scores'!$A:$A, 'DATA - Fixture'!$C313,
'DATA - Round Scores'!$B:$B, 'DATA - Fixture'!$D313,
'DATA - Round Scores'!$C:$C, 'DATA - Fixture'!$F313,
'DATA - Round Scores'!$F:$F, "&lt;&gt;BEN")</f>
        <v>0</v>
      </c>
      <c r="U313" t="str">
        <f>TEXT(SUMIFS($Q$1:Q313,$C$1:C313,C313,$D$1:D313,"&lt;="&amp;D313,$F$1:F313,F313),"00")&amp;"-"&amp;TEXT(SUMIFS($S$1:S313,$C$1:C313,C313,$D$1:D313,"&lt;="&amp;D313,$F$1:F313,F313),"00")</f>
        <v>11-07</v>
      </c>
      <c r="V313">
        <f t="shared" si="24"/>
        <v>1</v>
      </c>
    </row>
    <row r="314" spans="3:22" x14ac:dyDescent="0.2">
      <c r="C314" s="6">
        <v>2017</v>
      </c>
      <c r="D314" s="6">
        <v>18</v>
      </c>
      <c r="E314" s="6">
        <v>2</v>
      </c>
      <c r="F314" t="s">
        <v>237</v>
      </c>
      <c r="G314" t="str">
        <f>INDEX('DATA - Teams'!$C:$C,MATCH('DATA - Fixture'!F314,'DATA - Teams'!$B:$B,0))</f>
        <v>LESTER</v>
      </c>
      <c r="H314" t="s">
        <v>270</v>
      </c>
      <c r="I314" t="str">
        <f>INDEX('DATA - Teams'!$C:$C,MATCH('DATA - Fixture'!H314,'DATA - Teams'!$B:$B,0))</f>
        <v>RICHO</v>
      </c>
      <c r="J314" s="6">
        <v>1</v>
      </c>
      <c r="K314" s="6">
        <v>0</v>
      </c>
      <c r="L314" s="6">
        <v>0</v>
      </c>
      <c r="M314">
        <f>SUMIFS('DATA - Round Scores'!$H:$H,
'DATA - Round Scores'!$A:$A, 'DATA - Fixture'!$C314,
'DATA - Round Scores'!$B:$B, 'DATA - Fixture'!$D314,
'DATA - Round Scores'!$C:$C, 'DATA - Fixture'!$F314,
'DATA - Round Scores'!$F:$F, "&lt;&gt;BEN")</f>
        <v>1483</v>
      </c>
      <c r="N314">
        <f>SUMIFS('DATA - Round Scores'!$H:$H,
'DATA - Round Scores'!$A:$A, 'DATA - Fixture'!$C314,
'DATA - Round Scores'!$B:$B, 'DATA - Fixture'!$D314,
'DATA - Round Scores'!$C:$C, 'DATA - Fixture'!$H314,
'DATA - Round Scores'!$F:$F, "&lt;&gt;BEN")</f>
        <v>1639</v>
      </c>
      <c r="O314">
        <f t="shared" si="20"/>
        <v>-156</v>
      </c>
      <c r="P314">
        <f>IF(N314&gt;0,COUNTIF($F$1:F314,F314),0)</f>
        <v>18</v>
      </c>
      <c r="Q314">
        <f t="shared" si="21"/>
        <v>0</v>
      </c>
      <c r="R314">
        <f t="shared" si="22"/>
        <v>0</v>
      </c>
      <c r="S314">
        <f t="shared" si="23"/>
        <v>1</v>
      </c>
      <c r="T314">
        <f>COUNTIFS('DATA - Round Scores'!$H:$H,0,
'DATA - Round Scores'!$A:$A, 'DATA - Fixture'!$C314,
'DATA - Round Scores'!$B:$B, 'DATA - Fixture'!$D314,
'DATA - Round Scores'!$C:$C, 'DATA - Fixture'!$F314,
'DATA - Round Scores'!$F:$F, "&lt;&gt;BEN")</f>
        <v>0</v>
      </c>
      <c r="U314" t="str">
        <f>TEXT(SUMIFS($Q$1:Q314,$C$1:C314,C314,$D$1:D314,"&lt;="&amp;D314,$F$1:F314,F314),"00")&amp;"-"&amp;TEXT(SUMIFS($S$1:S314,$C$1:C314,C314,$D$1:D314,"&lt;="&amp;D314,$F$1:F314,F314),"00")</f>
        <v>11-07</v>
      </c>
      <c r="V314">
        <f t="shared" si="24"/>
        <v>1</v>
      </c>
    </row>
    <row r="315" spans="3:22" x14ac:dyDescent="0.2">
      <c r="C315" s="6">
        <v>2017</v>
      </c>
      <c r="D315" s="6">
        <v>18</v>
      </c>
      <c r="E315" s="6">
        <v>2</v>
      </c>
      <c r="F315" t="s">
        <v>270</v>
      </c>
      <c r="G315" t="str">
        <f>INDEX('DATA - Teams'!$C:$C,MATCH('DATA - Fixture'!F315,'DATA - Teams'!$B:$B,0))</f>
        <v>RICHO</v>
      </c>
      <c r="H315" t="s">
        <v>237</v>
      </c>
      <c r="I315" t="str">
        <f>INDEX('DATA - Teams'!$C:$C,MATCH('DATA - Fixture'!H315,'DATA - Teams'!$B:$B,0))</f>
        <v>LESTER</v>
      </c>
      <c r="J315" s="6">
        <v>0</v>
      </c>
      <c r="K315" s="6">
        <v>0</v>
      </c>
      <c r="L315" s="6">
        <v>0</v>
      </c>
      <c r="M315">
        <f>SUMIFS('DATA - Round Scores'!$H:$H,
'DATA - Round Scores'!$A:$A, 'DATA - Fixture'!$C315,
'DATA - Round Scores'!$B:$B, 'DATA - Fixture'!$D315,
'DATA - Round Scores'!$C:$C, 'DATA - Fixture'!$F315,
'DATA - Round Scores'!$F:$F, "&lt;&gt;BEN")</f>
        <v>1639</v>
      </c>
      <c r="N315">
        <f>SUMIFS('DATA - Round Scores'!$H:$H,
'DATA - Round Scores'!$A:$A, 'DATA - Fixture'!$C315,
'DATA - Round Scores'!$B:$B, 'DATA - Fixture'!$D315,
'DATA - Round Scores'!$C:$C, 'DATA - Fixture'!$H315,
'DATA - Round Scores'!$F:$F, "&lt;&gt;BEN")</f>
        <v>1483</v>
      </c>
      <c r="O315">
        <f t="shared" si="20"/>
        <v>156</v>
      </c>
      <c r="P315">
        <f>IF(N315&gt;0,COUNTIF($F$1:F315,F315),0)</f>
        <v>18</v>
      </c>
      <c r="Q315">
        <f t="shared" si="21"/>
        <v>1</v>
      </c>
      <c r="R315">
        <f t="shared" si="22"/>
        <v>0</v>
      </c>
      <c r="S315">
        <f t="shared" si="23"/>
        <v>0</v>
      </c>
      <c r="T315">
        <f>COUNTIFS('DATA - Round Scores'!$H:$H,0,
'DATA - Round Scores'!$A:$A, 'DATA - Fixture'!$C315,
'DATA - Round Scores'!$B:$B, 'DATA - Fixture'!$D315,
'DATA - Round Scores'!$C:$C, 'DATA - Fixture'!$F315,
'DATA - Round Scores'!$F:$F, "&lt;&gt;BEN")</f>
        <v>0</v>
      </c>
      <c r="U315" t="str">
        <f>TEXT(SUMIFS($Q$1:Q315,$C$1:C315,C315,$D$1:D315,"&lt;="&amp;D315,$F$1:F315,F315),"00")&amp;"-"&amp;TEXT(SUMIFS($S$1:S315,$C$1:C315,C315,$D$1:D315,"&lt;="&amp;D315,$F$1:F315,F315),"00")</f>
        <v>09-09</v>
      </c>
      <c r="V315">
        <f t="shared" si="24"/>
        <v>0</v>
      </c>
    </row>
    <row r="316" spans="3:22" x14ac:dyDescent="0.2">
      <c r="C316" s="6">
        <v>2017</v>
      </c>
      <c r="D316" s="6">
        <v>18</v>
      </c>
      <c r="E316" s="6">
        <v>3</v>
      </c>
      <c r="F316" t="s">
        <v>196</v>
      </c>
      <c r="G316" t="str">
        <f>INDEX('DATA - Teams'!$C:$C,MATCH('DATA - Fixture'!F316,'DATA - Teams'!$B:$B,0))</f>
        <v>GARTER</v>
      </c>
      <c r="H316" t="s">
        <v>295</v>
      </c>
      <c r="I316" t="str">
        <f>INDEX('DATA - Teams'!$C:$C,MATCH('DATA - Fixture'!H316,'DATA - Teams'!$B:$B,0))</f>
        <v>MELONS</v>
      </c>
      <c r="J316" s="6">
        <v>1</v>
      </c>
      <c r="K316" s="6">
        <v>0</v>
      </c>
      <c r="L316" s="6">
        <v>0</v>
      </c>
      <c r="M316">
        <f>SUMIFS('DATA - Round Scores'!$H:$H,
'DATA - Round Scores'!$A:$A, 'DATA - Fixture'!$C316,
'DATA - Round Scores'!$B:$B, 'DATA - Fixture'!$D316,
'DATA - Round Scores'!$C:$C, 'DATA - Fixture'!$F316,
'DATA - Round Scores'!$F:$F, "&lt;&gt;BEN")</f>
        <v>1533</v>
      </c>
      <c r="N316">
        <f>SUMIFS('DATA - Round Scores'!$H:$H,
'DATA - Round Scores'!$A:$A, 'DATA - Fixture'!$C316,
'DATA - Round Scores'!$B:$B, 'DATA - Fixture'!$D316,
'DATA - Round Scores'!$C:$C, 'DATA - Fixture'!$H316,
'DATA - Round Scores'!$F:$F, "&lt;&gt;BEN")</f>
        <v>1622</v>
      </c>
      <c r="O316">
        <f t="shared" si="20"/>
        <v>-89</v>
      </c>
      <c r="P316">
        <f>IF(N316&gt;0,COUNTIF($F$1:F316,F316),0)</f>
        <v>18</v>
      </c>
      <c r="Q316">
        <f t="shared" si="21"/>
        <v>0</v>
      </c>
      <c r="R316">
        <f t="shared" si="22"/>
        <v>0</v>
      </c>
      <c r="S316">
        <f t="shared" si="23"/>
        <v>1</v>
      </c>
      <c r="T316">
        <f>COUNTIFS('DATA - Round Scores'!$H:$H,0,
'DATA - Round Scores'!$A:$A, 'DATA - Fixture'!$C316,
'DATA - Round Scores'!$B:$B, 'DATA - Fixture'!$D316,
'DATA - Round Scores'!$C:$C, 'DATA - Fixture'!$F316,
'DATA - Round Scores'!$F:$F, "&lt;&gt;BEN")</f>
        <v>0</v>
      </c>
      <c r="U316" t="str">
        <f>TEXT(SUMIFS($Q$1:Q316,$C$1:C316,C316,$D$1:D316,"&lt;="&amp;D316,$F$1:F316,F316),"00")&amp;"-"&amp;TEXT(SUMIFS($S$1:S316,$C$1:C316,C316,$D$1:D316,"&lt;="&amp;D316,$F$1:F316,F316),"00")</f>
        <v>09-09</v>
      </c>
      <c r="V316">
        <f t="shared" si="24"/>
        <v>0</v>
      </c>
    </row>
    <row r="317" spans="3:22" x14ac:dyDescent="0.2">
      <c r="C317" s="6">
        <v>2017</v>
      </c>
      <c r="D317" s="6">
        <v>18</v>
      </c>
      <c r="E317" s="6">
        <v>3</v>
      </c>
      <c r="F317" t="s">
        <v>295</v>
      </c>
      <c r="G317" t="str">
        <f>INDEX('DATA - Teams'!$C:$C,MATCH('DATA - Fixture'!F317,'DATA - Teams'!$B:$B,0))</f>
        <v>MELONS</v>
      </c>
      <c r="H317" t="s">
        <v>196</v>
      </c>
      <c r="I317" t="str">
        <f>INDEX('DATA - Teams'!$C:$C,MATCH('DATA - Fixture'!H317,'DATA - Teams'!$B:$B,0))</f>
        <v>GARTER</v>
      </c>
      <c r="J317" s="6">
        <v>0</v>
      </c>
      <c r="K317" s="6">
        <v>0</v>
      </c>
      <c r="L317" s="6">
        <v>0</v>
      </c>
      <c r="M317">
        <f>SUMIFS('DATA - Round Scores'!$H:$H,
'DATA - Round Scores'!$A:$A, 'DATA - Fixture'!$C317,
'DATA - Round Scores'!$B:$B, 'DATA - Fixture'!$D317,
'DATA - Round Scores'!$C:$C, 'DATA - Fixture'!$F317,
'DATA - Round Scores'!$F:$F, "&lt;&gt;BEN")</f>
        <v>1622</v>
      </c>
      <c r="N317">
        <f>SUMIFS('DATA - Round Scores'!$H:$H,
'DATA - Round Scores'!$A:$A, 'DATA - Fixture'!$C317,
'DATA - Round Scores'!$B:$B, 'DATA - Fixture'!$D317,
'DATA - Round Scores'!$C:$C, 'DATA - Fixture'!$H317,
'DATA - Round Scores'!$F:$F, "&lt;&gt;BEN")</f>
        <v>1533</v>
      </c>
      <c r="O317">
        <f t="shared" si="20"/>
        <v>89</v>
      </c>
      <c r="P317">
        <f>IF(N317&gt;0,COUNTIF($F$1:F317,F317),0)</f>
        <v>18</v>
      </c>
      <c r="Q317">
        <f t="shared" si="21"/>
        <v>1</v>
      </c>
      <c r="R317">
        <f t="shared" si="22"/>
        <v>0</v>
      </c>
      <c r="S317">
        <f t="shared" si="23"/>
        <v>0</v>
      </c>
      <c r="T317">
        <f>COUNTIFS('DATA - Round Scores'!$H:$H,0,
'DATA - Round Scores'!$A:$A, 'DATA - Fixture'!$C317,
'DATA - Round Scores'!$B:$B, 'DATA - Fixture'!$D317,
'DATA - Round Scores'!$C:$C, 'DATA - Fixture'!$F317,
'DATA - Round Scores'!$F:$F, "&lt;&gt;BEN")</f>
        <v>0</v>
      </c>
      <c r="U317" t="str">
        <f>TEXT(SUMIFS($Q$1:Q317,$C$1:C317,C317,$D$1:D317,"&lt;="&amp;D317,$F$1:F317,F317),"00")&amp;"-"&amp;TEXT(SUMIFS($S$1:S317,$C$1:C317,C317,$D$1:D317,"&lt;="&amp;D317,$F$1:F317,F317),"00")</f>
        <v>06-12</v>
      </c>
      <c r="V317">
        <f t="shared" si="24"/>
        <v>0</v>
      </c>
    </row>
    <row r="318" spans="3:22" x14ac:dyDescent="0.2">
      <c r="C318" s="6">
        <v>2017</v>
      </c>
      <c r="D318" s="6">
        <v>18</v>
      </c>
      <c r="E318" s="6">
        <v>4</v>
      </c>
      <c r="F318" t="s">
        <v>324</v>
      </c>
      <c r="G318" t="str">
        <f>INDEX('DATA - Teams'!$C:$C,MATCH('DATA - Fixture'!F318,'DATA - Teams'!$B:$B,0))</f>
        <v>CHIEF</v>
      </c>
      <c r="H318" t="s">
        <v>110</v>
      </c>
      <c r="I318" t="str">
        <f>INDEX('DATA - Teams'!$C:$C,MATCH('DATA - Fixture'!H318,'DATA - Teams'!$B:$B,0))</f>
        <v>JMERC</v>
      </c>
      <c r="J318" s="6">
        <v>1</v>
      </c>
      <c r="K318" s="6">
        <v>0</v>
      </c>
      <c r="L318" s="6">
        <v>0</v>
      </c>
      <c r="M318">
        <f>SUMIFS('DATA - Round Scores'!$H:$H,
'DATA - Round Scores'!$A:$A, 'DATA - Fixture'!$C318,
'DATA - Round Scores'!$B:$B, 'DATA - Fixture'!$D318,
'DATA - Round Scores'!$C:$C, 'DATA - Fixture'!$F318,
'DATA - Round Scores'!$F:$F, "&lt;&gt;BEN")</f>
        <v>1623</v>
      </c>
      <c r="N318">
        <f>SUMIFS('DATA - Round Scores'!$H:$H,
'DATA - Round Scores'!$A:$A, 'DATA - Fixture'!$C318,
'DATA - Round Scores'!$B:$B, 'DATA - Fixture'!$D318,
'DATA - Round Scores'!$C:$C, 'DATA - Fixture'!$H318,
'DATA - Round Scores'!$F:$F, "&lt;&gt;BEN")</f>
        <v>1660</v>
      </c>
      <c r="O318">
        <f t="shared" si="20"/>
        <v>-37</v>
      </c>
      <c r="P318">
        <f>IF(N318&gt;0,COUNTIF($F$1:F318,F318),0)</f>
        <v>18</v>
      </c>
      <c r="Q318">
        <f t="shared" si="21"/>
        <v>0</v>
      </c>
      <c r="R318">
        <f t="shared" si="22"/>
        <v>0</v>
      </c>
      <c r="S318">
        <f t="shared" si="23"/>
        <v>1</v>
      </c>
      <c r="T318">
        <f>COUNTIFS('DATA - Round Scores'!$H:$H,0,
'DATA - Round Scores'!$A:$A, 'DATA - Fixture'!$C318,
'DATA - Round Scores'!$B:$B, 'DATA - Fixture'!$D318,
'DATA - Round Scores'!$C:$C, 'DATA - Fixture'!$F318,
'DATA - Round Scores'!$F:$F, "&lt;&gt;BEN")</f>
        <v>0</v>
      </c>
      <c r="U318" t="str">
        <f>TEXT(SUMIFS($Q$1:Q318,$C$1:C318,C318,$D$1:D318,"&lt;="&amp;D318,$F$1:F318,F318),"00")&amp;"-"&amp;TEXT(SUMIFS($S$1:S318,$C$1:C318,C318,$D$1:D318,"&lt;="&amp;D318,$F$1:F318,F318),"00")</f>
        <v>03-15</v>
      </c>
      <c r="V318">
        <f t="shared" si="24"/>
        <v>0</v>
      </c>
    </row>
    <row r="319" spans="3:22" x14ac:dyDescent="0.2">
      <c r="C319" s="6">
        <v>2017</v>
      </c>
      <c r="D319" s="6">
        <v>18</v>
      </c>
      <c r="E319" s="6">
        <v>4</v>
      </c>
      <c r="F319" t="s">
        <v>110</v>
      </c>
      <c r="G319" t="str">
        <f>INDEX('DATA - Teams'!$C:$C,MATCH('DATA - Fixture'!F319,'DATA - Teams'!$B:$B,0))</f>
        <v>JMERC</v>
      </c>
      <c r="H319" t="s">
        <v>324</v>
      </c>
      <c r="I319" t="str">
        <f>INDEX('DATA - Teams'!$C:$C,MATCH('DATA - Fixture'!H319,'DATA - Teams'!$B:$B,0))</f>
        <v>CHIEF</v>
      </c>
      <c r="J319" s="6">
        <v>0</v>
      </c>
      <c r="K319" s="6">
        <v>0</v>
      </c>
      <c r="L319" s="6">
        <v>0</v>
      </c>
      <c r="M319">
        <f>SUMIFS('DATA - Round Scores'!$H:$H,
'DATA - Round Scores'!$A:$A, 'DATA - Fixture'!$C319,
'DATA - Round Scores'!$B:$B, 'DATA - Fixture'!$D319,
'DATA - Round Scores'!$C:$C, 'DATA - Fixture'!$F319,
'DATA - Round Scores'!$F:$F, "&lt;&gt;BEN")</f>
        <v>1660</v>
      </c>
      <c r="N319">
        <f>SUMIFS('DATA - Round Scores'!$H:$H,
'DATA - Round Scores'!$A:$A, 'DATA - Fixture'!$C319,
'DATA - Round Scores'!$B:$B, 'DATA - Fixture'!$D319,
'DATA - Round Scores'!$C:$C, 'DATA - Fixture'!$H319,
'DATA - Round Scores'!$F:$F, "&lt;&gt;BEN")</f>
        <v>1623</v>
      </c>
      <c r="O319">
        <f t="shared" si="20"/>
        <v>37</v>
      </c>
      <c r="P319">
        <f>IF(N319&gt;0,COUNTIF($F$1:F319,F319),0)</f>
        <v>18</v>
      </c>
      <c r="Q319">
        <f t="shared" si="21"/>
        <v>1</v>
      </c>
      <c r="R319">
        <f t="shared" si="22"/>
        <v>0</v>
      </c>
      <c r="S319">
        <f t="shared" si="23"/>
        <v>0</v>
      </c>
      <c r="T319">
        <f>COUNTIFS('DATA - Round Scores'!$H:$H,0,
'DATA - Round Scores'!$A:$A, 'DATA - Fixture'!$C319,
'DATA - Round Scores'!$B:$B, 'DATA - Fixture'!$D319,
'DATA - Round Scores'!$C:$C, 'DATA - Fixture'!$F319,
'DATA - Round Scores'!$F:$F, "&lt;&gt;BEN")</f>
        <v>0</v>
      </c>
      <c r="U319" t="str">
        <f>TEXT(SUMIFS($Q$1:Q319,$C$1:C319,C319,$D$1:D319,"&lt;="&amp;D319,$F$1:F319,F319),"00")&amp;"-"&amp;TEXT(SUMIFS($S$1:S319,$C$1:C319,C319,$D$1:D319,"&lt;="&amp;D319,$F$1:F319,F319),"00")</f>
        <v>12-06</v>
      </c>
      <c r="V319">
        <f t="shared" si="24"/>
        <v>1</v>
      </c>
    </row>
    <row r="320" spans="3:22" x14ac:dyDescent="0.2">
      <c r="C320" s="6">
        <v>2017</v>
      </c>
      <c r="D320" s="6">
        <v>19</v>
      </c>
      <c r="E320" s="6">
        <v>1</v>
      </c>
      <c r="F320" t="s">
        <v>34</v>
      </c>
      <c r="G320" t="str">
        <f>INDEX('DATA - Teams'!$C:$C,MATCH('DATA - Fixture'!F320,'DATA - Teams'!$B:$B,0))</f>
        <v>PMAC</v>
      </c>
      <c r="H320" t="s">
        <v>237</v>
      </c>
      <c r="I320" t="str">
        <f>INDEX('DATA - Teams'!$C:$C,MATCH('DATA - Fixture'!H320,'DATA - Teams'!$B:$B,0))</f>
        <v>LESTER</v>
      </c>
      <c r="J320" s="6">
        <v>1</v>
      </c>
      <c r="K320" s="6">
        <v>0</v>
      </c>
      <c r="L320" s="6">
        <v>0</v>
      </c>
      <c r="M320">
        <f>SUMIFS('DATA - Round Scores'!$H:$H,
'DATA - Round Scores'!$A:$A, 'DATA - Fixture'!$C320,
'DATA - Round Scores'!$B:$B, 'DATA - Fixture'!$D320,
'DATA - Round Scores'!$C:$C, 'DATA - Fixture'!$F320,
'DATA - Round Scores'!$F:$F, "&lt;&gt;BEN")</f>
        <v>1602</v>
      </c>
      <c r="N320">
        <f>SUMIFS('DATA - Round Scores'!$H:$H,
'DATA - Round Scores'!$A:$A, 'DATA - Fixture'!$C320,
'DATA - Round Scores'!$B:$B, 'DATA - Fixture'!$D320,
'DATA - Round Scores'!$C:$C, 'DATA - Fixture'!$H320,
'DATA - Round Scores'!$F:$F, "&lt;&gt;BEN")</f>
        <v>1591</v>
      </c>
      <c r="O320">
        <f t="shared" si="20"/>
        <v>11</v>
      </c>
      <c r="P320">
        <f>IF(N320&gt;0,COUNTIF($F$1:F320,F320),0)</f>
        <v>19</v>
      </c>
      <c r="Q320">
        <f t="shared" si="21"/>
        <v>1</v>
      </c>
      <c r="R320">
        <f t="shared" si="22"/>
        <v>0</v>
      </c>
      <c r="S320">
        <f t="shared" si="23"/>
        <v>0</v>
      </c>
      <c r="T320">
        <f>COUNTIFS('DATA - Round Scores'!$H:$H,0,
'DATA - Round Scores'!$A:$A, 'DATA - Fixture'!$C320,
'DATA - Round Scores'!$B:$B, 'DATA - Fixture'!$D320,
'DATA - Round Scores'!$C:$C, 'DATA - Fixture'!$F320,
'DATA - Round Scores'!$F:$F, "&lt;&gt;BEN")</f>
        <v>0</v>
      </c>
      <c r="U320" t="str">
        <f>TEXT(SUMIFS($Q$1:Q320,$C$1:C320,C320,$D$1:D320,"&lt;="&amp;D320,$F$1:F320,F320),"00")&amp;"-"&amp;TEXT(SUMIFS($S$1:S320,$C$1:C320,C320,$D$1:D320,"&lt;="&amp;D320,$F$1:F320,F320),"00")</f>
        <v>12-07</v>
      </c>
      <c r="V320">
        <f t="shared" si="24"/>
        <v>1</v>
      </c>
    </row>
    <row r="321" spans="3:22" x14ac:dyDescent="0.2">
      <c r="C321" s="6">
        <v>2017</v>
      </c>
      <c r="D321" s="6">
        <v>19</v>
      </c>
      <c r="E321" s="6">
        <v>1</v>
      </c>
      <c r="F321" t="s">
        <v>237</v>
      </c>
      <c r="G321" t="str">
        <f>INDEX('DATA - Teams'!$C:$C,MATCH('DATA - Fixture'!F321,'DATA - Teams'!$B:$B,0))</f>
        <v>LESTER</v>
      </c>
      <c r="H321" t="s">
        <v>34</v>
      </c>
      <c r="I321" t="str">
        <f>INDEX('DATA - Teams'!$C:$C,MATCH('DATA - Fixture'!H321,'DATA - Teams'!$B:$B,0))</f>
        <v>PMAC</v>
      </c>
      <c r="J321" s="6">
        <v>0</v>
      </c>
      <c r="K321" s="6">
        <v>0</v>
      </c>
      <c r="L321" s="6">
        <v>0</v>
      </c>
      <c r="M321">
        <f>SUMIFS('DATA - Round Scores'!$H:$H,
'DATA - Round Scores'!$A:$A, 'DATA - Fixture'!$C321,
'DATA - Round Scores'!$B:$B, 'DATA - Fixture'!$D321,
'DATA - Round Scores'!$C:$C, 'DATA - Fixture'!$F321,
'DATA - Round Scores'!$F:$F, "&lt;&gt;BEN")</f>
        <v>1591</v>
      </c>
      <c r="N321">
        <f>SUMIFS('DATA - Round Scores'!$H:$H,
'DATA - Round Scores'!$A:$A, 'DATA - Fixture'!$C321,
'DATA - Round Scores'!$B:$B, 'DATA - Fixture'!$D321,
'DATA - Round Scores'!$C:$C, 'DATA - Fixture'!$H321,
'DATA - Round Scores'!$F:$F, "&lt;&gt;BEN")</f>
        <v>1602</v>
      </c>
      <c r="O321">
        <f t="shared" si="20"/>
        <v>-11</v>
      </c>
      <c r="P321">
        <f>IF(N321&gt;0,COUNTIF($F$1:F321,F321),0)</f>
        <v>19</v>
      </c>
      <c r="Q321">
        <f t="shared" si="21"/>
        <v>0</v>
      </c>
      <c r="R321">
        <f t="shared" si="22"/>
        <v>0</v>
      </c>
      <c r="S321">
        <f t="shared" si="23"/>
        <v>1</v>
      </c>
      <c r="T321">
        <f>COUNTIFS('DATA - Round Scores'!$H:$H,0,
'DATA - Round Scores'!$A:$A, 'DATA - Fixture'!$C321,
'DATA - Round Scores'!$B:$B, 'DATA - Fixture'!$D321,
'DATA - Round Scores'!$C:$C, 'DATA - Fixture'!$F321,
'DATA - Round Scores'!$F:$F, "&lt;&gt;BEN")</f>
        <v>0</v>
      </c>
      <c r="U321" t="str">
        <f>TEXT(SUMIFS($Q$1:Q321,$C$1:C321,C321,$D$1:D321,"&lt;="&amp;D321,$F$1:F321,F321),"00")&amp;"-"&amp;TEXT(SUMIFS($S$1:S321,$C$1:C321,C321,$D$1:D321,"&lt;="&amp;D321,$F$1:F321,F321),"00")</f>
        <v>11-08</v>
      </c>
      <c r="V321">
        <f t="shared" si="24"/>
        <v>1</v>
      </c>
    </row>
    <row r="322" spans="3:22" x14ac:dyDescent="0.2">
      <c r="C322" s="6">
        <v>2017</v>
      </c>
      <c r="D322" s="6">
        <v>19</v>
      </c>
      <c r="E322" s="6">
        <v>2</v>
      </c>
      <c r="F322" t="s">
        <v>196</v>
      </c>
      <c r="G322" t="str">
        <f>INDEX('DATA - Teams'!$C:$C,MATCH('DATA - Fixture'!F322,'DATA - Teams'!$B:$B,0))</f>
        <v>GARTER</v>
      </c>
      <c r="H322" t="s">
        <v>153</v>
      </c>
      <c r="I322" t="str">
        <f>INDEX('DATA - Teams'!$C:$C,MATCH('DATA - Fixture'!H322,'DATA - Teams'!$B:$B,0))</f>
        <v>KAPPAZ</v>
      </c>
      <c r="J322" s="6">
        <v>1</v>
      </c>
      <c r="K322" s="6">
        <v>0</v>
      </c>
      <c r="L322" s="6">
        <v>0</v>
      </c>
      <c r="M322">
        <f>SUMIFS('DATA - Round Scores'!$H:$H,
'DATA - Round Scores'!$A:$A, 'DATA - Fixture'!$C322,
'DATA - Round Scores'!$B:$B, 'DATA - Fixture'!$D322,
'DATA - Round Scores'!$C:$C, 'DATA - Fixture'!$F322,
'DATA - Round Scores'!$F:$F, "&lt;&gt;BEN")</f>
        <v>1368</v>
      </c>
      <c r="N322">
        <f>SUMIFS('DATA - Round Scores'!$H:$H,
'DATA - Round Scores'!$A:$A, 'DATA - Fixture'!$C322,
'DATA - Round Scores'!$B:$B, 'DATA - Fixture'!$D322,
'DATA - Round Scores'!$C:$C, 'DATA - Fixture'!$H322,
'DATA - Round Scores'!$F:$F, "&lt;&gt;BEN")</f>
        <v>1661</v>
      </c>
      <c r="O322">
        <f t="shared" si="20"/>
        <v>-293</v>
      </c>
      <c r="P322">
        <f>IF(N322&gt;0,COUNTIF($F$1:F322,F322),0)</f>
        <v>19</v>
      </c>
      <c r="Q322">
        <f t="shared" si="21"/>
        <v>0</v>
      </c>
      <c r="R322">
        <f t="shared" si="22"/>
        <v>0</v>
      </c>
      <c r="S322">
        <f t="shared" si="23"/>
        <v>1</v>
      </c>
      <c r="T322">
        <f>COUNTIFS('DATA - Round Scores'!$H:$H,0,
'DATA - Round Scores'!$A:$A, 'DATA - Fixture'!$C322,
'DATA - Round Scores'!$B:$B, 'DATA - Fixture'!$D322,
'DATA - Round Scores'!$C:$C, 'DATA - Fixture'!$F322,
'DATA - Round Scores'!$F:$F, "&lt;&gt;BEN")</f>
        <v>0</v>
      </c>
      <c r="U322" t="str">
        <f>TEXT(SUMIFS($Q$1:Q322,$C$1:C322,C322,$D$1:D322,"&lt;="&amp;D322,$F$1:F322,F322),"00")&amp;"-"&amp;TEXT(SUMIFS($S$1:S322,$C$1:C322,C322,$D$1:D322,"&lt;="&amp;D322,$F$1:F322,F322),"00")</f>
        <v>09-10</v>
      </c>
      <c r="V322">
        <f t="shared" si="24"/>
        <v>0</v>
      </c>
    </row>
    <row r="323" spans="3:22" x14ac:dyDescent="0.2">
      <c r="C323" s="6">
        <v>2017</v>
      </c>
      <c r="D323" s="6">
        <v>19</v>
      </c>
      <c r="E323" s="6">
        <v>2</v>
      </c>
      <c r="F323" t="s">
        <v>153</v>
      </c>
      <c r="G323" t="str">
        <f>INDEX('DATA - Teams'!$C:$C,MATCH('DATA - Fixture'!F323,'DATA - Teams'!$B:$B,0))</f>
        <v>KAPPAZ</v>
      </c>
      <c r="H323" t="s">
        <v>196</v>
      </c>
      <c r="I323" t="str">
        <f>INDEX('DATA - Teams'!$C:$C,MATCH('DATA - Fixture'!H323,'DATA - Teams'!$B:$B,0))</f>
        <v>GARTER</v>
      </c>
      <c r="J323" s="6">
        <v>0</v>
      </c>
      <c r="K323" s="6">
        <v>0</v>
      </c>
      <c r="L323" s="6">
        <v>0</v>
      </c>
      <c r="M323">
        <f>SUMIFS('DATA - Round Scores'!$H:$H,
'DATA - Round Scores'!$A:$A, 'DATA - Fixture'!$C323,
'DATA - Round Scores'!$B:$B, 'DATA - Fixture'!$D323,
'DATA - Round Scores'!$C:$C, 'DATA - Fixture'!$F323,
'DATA - Round Scores'!$F:$F, "&lt;&gt;BEN")</f>
        <v>1661</v>
      </c>
      <c r="N323">
        <f>SUMIFS('DATA - Round Scores'!$H:$H,
'DATA - Round Scores'!$A:$A, 'DATA - Fixture'!$C323,
'DATA - Round Scores'!$B:$B, 'DATA - Fixture'!$D323,
'DATA - Round Scores'!$C:$C, 'DATA - Fixture'!$H323,
'DATA - Round Scores'!$F:$F, "&lt;&gt;BEN")</f>
        <v>1368</v>
      </c>
      <c r="O323">
        <f t="shared" ref="O323:O386" si="25">M323-N323</f>
        <v>293</v>
      </c>
      <c r="P323">
        <f>IF(N323&gt;0,COUNTIF($F$1:F323,F323),0)</f>
        <v>19</v>
      </c>
      <c r="Q323">
        <f t="shared" ref="Q323:Q386" si="26">IF(AND(M323&gt;N323,M323&lt;&gt;0),1,0)</f>
        <v>1</v>
      </c>
      <c r="R323">
        <f t="shared" ref="R323:R386" si="27">IF(AND(M323=N323,M323&lt;&gt;0),1,0)</f>
        <v>0</v>
      </c>
      <c r="S323">
        <f t="shared" ref="S323:S386" si="28">IF(AND(M323&lt;N323,M323&lt;&gt;0),1,0)</f>
        <v>0</v>
      </c>
      <c r="T323">
        <f>COUNTIFS('DATA - Round Scores'!$H:$H,0,
'DATA - Round Scores'!$A:$A, 'DATA - Fixture'!$C323,
'DATA - Round Scores'!$B:$B, 'DATA - Fixture'!$D323,
'DATA - Round Scores'!$C:$C, 'DATA - Fixture'!$F323,
'DATA - Round Scores'!$F:$F, "&lt;&gt;BEN")</f>
        <v>0</v>
      </c>
      <c r="U323" t="str">
        <f>TEXT(SUMIFS($Q$1:Q323,$C$1:C323,C323,$D$1:D323,"&lt;="&amp;D323,$F$1:F323,F323),"00")&amp;"-"&amp;TEXT(SUMIFS($S$1:S323,$C$1:C323,C323,$D$1:D323,"&lt;="&amp;D323,$F$1:F323,F323),"00")</f>
        <v>12-07</v>
      </c>
      <c r="V323">
        <f t="shared" ref="V323:V386" si="29">IF(SUMIFS(L:L,F:F,F323)&gt;0,1,0)</f>
        <v>1</v>
      </c>
    </row>
    <row r="324" spans="3:22" x14ac:dyDescent="0.2">
      <c r="C324" s="6">
        <v>2017</v>
      </c>
      <c r="D324" s="6">
        <v>19</v>
      </c>
      <c r="E324" s="6">
        <v>3</v>
      </c>
      <c r="F324" t="s">
        <v>324</v>
      </c>
      <c r="G324" t="str">
        <f>INDEX('DATA - Teams'!$C:$C,MATCH('DATA - Fixture'!F324,'DATA - Teams'!$B:$B,0))</f>
        <v>CHIEF</v>
      </c>
      <c r="H324" t="s">
        <v>270</v>
      </c>
      <c r="I324" t="str">
        <f>INDEX('DATA - Teams'!$C:$C,MATCH('DATA - Fixture'!H324,'DATA - Teams'!$B:$B,0))</f>
        <v>RICHO</v>
      </c>
      <c r="J324" s="6">
        <v>1</v>
      </c>
      <c r="K324" s="6">
        <v>0</v>
      </c>
      <c r="L324" s="6">
        <v>0</v>
      </c>
      <c r="M324">
        <f>SUMIFS('DATA - Round Scores'!$H:$H,
'DATA - Round Scores'!$A:$A, 'DATA - Fixture'!$C324,
'DATA - Round Scores'!$B:$B, 'DATA - Fixture'!$D324,
'DATA - Round Scores'!$C:$C, 'DATA - Fixture'!$F324,
'DATA - Round Scores'!$F:$F, "&lt;&gt;BEN")</f>
        <v>1543</v>
      </c>
      <c r="N324">
        <f>SUMIFS('DATA - Round Scores'!$H:$H,
'DATA - Round Scores'!$A:$A, 'DATA - Fixture'!$C324,
'DATA - Round Scores'!$B:$B, 'DATA - Fixture'!$D324,
'DATA - Round Scores'!$C:$C, 'DATA - Fixture'!$H324,
'DATA - Round Scores'!$F:$F, "&lt;&gt;BEN")</f>
        <v>1548</v>
      </c>
      <c r="O324">
        <f t="shared" si="25"/>
        <v>-5</v>
      </c>
      <c r="P324">
        <f>IF(N324&gt;0,COUNTIF($F$1:F324,F324),0)</f>
        <v>19</v>
      </c>
      <c r="Q324">
        <f t="shared" si="26"/>
        <v>0</v>
      </c>
      <c r="R324">
        <f t="shared" si="27"/>
        <v>0</v>
      </c>
      <c r="S324">
        <f t="shared" si="28"/>
        <v>1</v>
      </c>
      <c r="T324">
        <f>COUNTIFS('DATA - Round Scores'!$H:$H,0,
'DATA - Round Scores'!$A:$A, 'DATA - Fixture'!$C324,
'DATA - Round Scores'!$B:$B, 'DATA - Fixture'!$D324,
'DATA - Round Scores'!$C:$C, 'DATA - Fixture'!$F324,
'DATA - Round Scores'!$F:$F, "&lt;&gt;BEN")</f>
        <v>0</v>
      </c>
      <c r="U324" t="str">
        <f>TEXT(SUMIFS($Q$1:Q324,$C$1:C324,C324,$D$1:D324,"&lt;="&amp;D324,$F$1:F324,F324),"00")&amp;"-"&amp;TEXT(SUMIFS($S$1:S324,$C$1:C324,C324,$D$1:D324,"&lt;="&amp;D324,$F$1:F324,F324),"00")</f>
        <v>03-16</v>
      </c>
      <c r="V324">
        <f t="shared" si="29"/>
        <v>0</v>
      </c>
    </row>
    <row r="325" spans="3:22" x14ac:dyDescent="0.2">
      <c r="C325" s="6">
        <v>2017</v>
      </c>
      <c r="D325" s="6">
        <v>19</v>
      </c>
      <c r="E325" s="6">
        <v>3</v>
      </c>
      <c r="F325" t="s">
        <v>270</v>
      </c>
      <c r="G325" t="str">
        <f>INDEX('DATA - Teams'!$C:$C,MATCH('DATA - Fixture'!F325,'DATA - Teams'!$B:$B,0))</f>
        <v>RICHO</v>
      </c>
      <c r="H325" t="s">
        <v>324</v>
      </c>
      <c r="I325" t="str">
        <f>INDEX('DATA - Teams'!$C:$C,MATCH('DATA - Fixture'!H325,'DATA - Teams'!$B:$B,0))</f>
        <v>CHIEF</v>
      </c>
      <c r="J325" s="6">
        <v>0</v>
      </c>
      <c r="K325" s="6">
        <v>0</v>
      </c>
      <c r="L325" s="6">
        <v>0</v>
      </c>
      <c r="M325">
        <f>SUMIFS('DATA - Round Scores'!$H:$H,
'DATA - Round Scores'!$A:$A, 'DATA - Fixture'!$C325,
'DATA - Round Scores'!$B:$B, 'DATA - Fixture'!$D325,
'DATA - Round Scores'!$C:$C, 'DATA - Fixture'!$F325,
'DATA - Round Scores'!$F:$F, "&lt;&gt;BEN")</f>
        <v>1548</v>
      </c>
      <c r="N325">
        <f>SUMIFS('DATA - Round Scores'!$H:$H,
'DATA - Round Scores'!$A:$A, 'DATA - Fixture'!$C325,
'DATA - Round Scores'!$B:$B, 'DATA - Fixture'!$D325,
'DATA - Round Scores'!$C:$C, 'DATA - Fixture'!$H325,
'DATA - Round Scores'!$F:$F, "&lt;&gt;BEN")</f>
        <v>1543</v>
      </c>
      <c r="O325">
        <f t="shared" si="25"/>
        <v>5</v>
      </c>
      <c r="P325">
        <f>IF(N325&gt;0,COUNTIF($F$1:F325,F325),0)</f>
        <v>19</v>
      </c>
      <c r="Q325">
        <f t="shared" si="26"/>
        <v>1</v>
      </c>
      <c r="R325">
        <f t="shared" si="27"/>
        <v>0</v>
      </c>
      <c r="S325">
        <f t="shared" si="28"/>
        <v>0</v>
      </c>
      <c r="T325">
        <f>COUNTIFS('DATA - Round Scores'!$H:$H,0,
'DATA - Round Scores'!$A:$A, 'DATA - Fixture'!$C325,
'DATA - Round Scores'!$B:$B, 'DATA - Fixture'!$D325,
'DATA - Round Scores'!$C:$C, 'DATA - Fixture'!$F325,
'DATA - Round Scores'!$F:$F, "&lt;&gt;BEN")</f>
        <v>0</v>
      </c>
      <c r="U325" t="str">
        <f>TEXT(SUMIFS($Q$1:Q325,$C$1:C325,C325,$D$1:D325,"&lt;="&amp;D325,$F$1:F325,F325),"00")&amp;"-"&amp;TEXT(SUMIFS($S$1:S325,$C$1:C325,C325,$D$1:D325,"&lt;="&amp;D325,$F$1:F325,F325),"00")</f>
        <v>10-09</v>
      </c>
      <c r="V325">
        <f t="shared" si="29"/>
        <v>0</v>
      </c>
    </row>
    <row r="326" spans="3:22" x14ac:dyDescent="0.2">
      <c r="C326" s="6">
        <v>2017</v>
      </c>
      <c r="D326" s="6">
        <v>19</v>
      </c>
      <c r="E326" s="6">
        <v>4</v>
      </c>
      <c r="F326" t="s">
        <v>110</v>
      </c>
      <c r="G326" t="str">
        <f>INDEX('DATA - Teams'!$C:$C,MATCH('DATA - Fixture'!F326,'DATA - Teams'!$B:$B,0))</f>
        <v>JMERC</v>
      </c>
      <c r="H326" t="s">
        <v>295</v>
      </c>
      <c r="I326" t="str">
        <f>INDEX('DATA - Teams'!$C:$C,MATCH('DATA - Fixture'!H326,'DATA - Teams'!$B:$B,0))</f>
        <v>MELONS</v>
      </c>
      <c r="J326" s="6">
        <v>1</v>
      </c>
      <c r="K326" s="6">
        <v>0</v>
      </c>
      <c r="L326" s="6">
        <v>0</v>
      </c>
      <c r="M326">
        <f>SUMIFS('DATA - Round Scores'!$H:$H,
'DATA - Round Scores'!$A:$A, 'DATA - Fixture'!$C326,
'DATA - Round Scores'!$B:$B, 'DATA - Fixture'!$D326,
'DATA - Round Scores'!$C:$C, 'DATA - Fixture'!$F326,
'DATA - Round Scores'!$F:$F, "&lt;&gt;BEN")</f>
        <v>1640</v>
      </c>
      <c r="N326">
        <f>SUMIFS('DATA - Round Scores'!$H:$H,
'DATA - Round Scores'!$A:$A, 'DATA - Fixture'!$C326,
'DATA - Round Scores'!$B:$B, 'DATA - Fixture'!$D326,
'DATA - Round Scores'!$C:$C, 'DATA - Fixture'!$H326,
'DATA - Round Scores'!$F:$F, "&lt;&gt;BEN")</f>
        <v>1674</v>
      </c>
      <c r="O326">
        <f t="shared" si="25"/>
        <v>-34</v>
      </c>
      <c r="P326">
        <f>IF(N326&gt;0,COUNTIF($F$1:F326,F326),0)</f>
        <v>19</v>
      </c>
      <c r="Q326">
        <f t="shared" si="26"/>
        <v>0</v>
      </c>
      <c r="R326">
        <f t="shared" si="27"/>
        <v>0</v>
      </c>
      <c r="S326">
        <f t="shared" si="28"/>
        <v>1</v>
      </c>
      <c r="T326">
        <f>COUNTIFS('DATA - Round Scores'!$H:$H,0,
'DATA - Round Scores'!$A:$A, 'DATA - Fixture'!$C326,
'DATA - Round Scores'!$B:$B, 'DATA - Fixture'!$D326,
'DATA - Round Scores'!$C:$C, 'DATA - Fixture'!$F326,
'DATA - Round Scores'!$F:$F, "&lt;&gt;BEN")</f>
        <v>0</v>
      </c>
      <c r="U326" t="str">
        <f>TEXT(SUMIFS($Q$1:Q326,$C$1:C326,C326,$D$1:D326,"&lt;="&amp;D326,$F$1:F326,F326),"00")&amp;"-"&amp;TEXT(SUMIFS($S$1:S326,$C$1:C326,C326,$D$1:D326,"&lt;="&amp;D326,$F$1:F326,F326),"00")</f>
        <v>12-07</v>
      </c>
      <c r="V326">
        <f t="shared" si="29"/>
        <v>1</v>
      </c>
    </row>
    <row r="327" spans="3:22" x14ac:dyDescent="0.2">
      <c r="C327" s="6">
        <v>2017</v>
      </c>
      <c r="D327" s="6">
        <v>19</v>
      </c>
      <c r="E327" s="6">
        <v>4</v>
      </c>
      <c r="F327" t="s">
        <v>295</v>
      </c>
      <c r="G327" t="str">
        <f>INDEX('DATA - Teams'!$C:$C,MATCH('DATA - Fixture'!F327,'DATA - Teams'!$B:$B,0))</f>
        <v>MELONS</v>
      </c>
      <c r="H327" t="s">
        <v>110</v>
      </c>
      <c r="I327" t="str">
        <f>INDEX('DATA - Teams'!$C:$C,MATCH('DATA - Fixture'!H327,'DATA - Teams'!$B:$B,0))</f>
        <v>JMERC</v>
      </c>
      <c r="J327" s="6">
        <v>0</v>
      </c>
      <c r="K327" s="6">
        <v>0</v>
      </c>
      <c r="L327" s="6">
        <v>0</v>
      </c>
      <c r="M327">
        <f>SUMIFS('DATA - Round Scores'!$H:$H,
'DATA - Round Scores'!$A:$A, 'DATA - Fixture'!$C327,
'DATA - Round Scores'!$B:$B, 'DATA - Fixture'!$D327,
'DATA - Round Scores'!$C:$C, 'DATA - Fixture'!$F327,
'DATA - Round Scores'!$F:$F, "&lt;&gt;BEN")</f>
        <v>1674</v>
      </c>
      <c r="N327">
        <f>SUMIFS('DATA - Round Scores'!$H:$H,
'DATA - Round Scores'!$A:$A, 'DATA - Fixture'!$C327,
'DATA - Round Scores'!$B:$B, 'DATA - Fixture'!$D327,
'DATA - Round Scores'!$C:$C, 'DATA - Fixture'!$H327,
'DATA - Round Scores'!$F:$F, "&lt;&gt;BEN")</f>
        <v>1640</v>
      </c>
      <c r="O327">
        <f t="shared" si="25"/>
        <v>34</v>
      </c>
      <c r="P327">
        <f>IF(N327&gt;0,COUNTIF($F$1:F327,F327),0)</f>
        <v>19</v>
      </c>
      <c r="Q327">
        <f t="shared" si="26"/>
        <v>1</v>
      </c>
      <c r="R327">
        <f t="shared" si="27"/>
        <v>0</v>
      </c>
      <c r="S327">
        <f t="shared" si="28"/>
        <v>0</v>
      </c>
      <c r="T327">
        <f>COUNTIFS('DATA - Round Scores'!$H:$H,0,
'DATA - Round Scores'!$A:$A, 'DATA - Fixture'!$C327,
'DATA - Round Scores'!$B:$B, 'DATA - Fixture'!$D327,
'DATA - Round Scores'!$C:$C, 'DATA - Fixture'!$F327,
'DATA - Round Scores'!$F:$F, "&lt;&gt;BEN")</f>
        <v>0</v>
      </c>
      <c r="U327" t="str">
        <f>TEXT(SUMIFS($Q$1:Q327,$C$1:C327,C327,$D$1:D327,"&lt;="&amp;D327,$F$1:F327,F327),"00")&amp;"-"&amp;TEXT(SUMIFS($S$1:S327,$C$1:C327,C327,$D$1:D327,"&lt;="&amp;D327,$F$1:F327,F327),"00")</f>
        <v>07-12</v>
      </c>
      <c r="V327">
        <f t="shared" si="29"/>
        <v>0</v>
      </c>
    </row>
    <row r="328" spans="3:22" x14ac:dyDescent="0.2">
      <c r="C328" s="6">
        <v>2017</v>
      </c>
      <c r="D328" s="6">
        <v>20</v>
      </c>
      <c r="E328" s="6">
        <v>1</v>
      </c>
      <c r="F328" t="s">
        <v>34</v>
      </c>
      <c r="G328" t="str">
        <f>INDEX('DATA - Teams'!$C:$C,MATCH('DATA - Fixture'!F328,'DATA - Teams'!$B:$B,0))</f>
        <v>PMAC</v>
      </c>
      <c r="H328" t="s">
        <v>196</v>
      </c>
      <c r="I328" t="str">
        <f>INDEX('DATA - Teams'!$C:$C,MATCH('DATA - Fixture'!H328,'DATA - Teams'!$B:$B,0))</f>
        <v>GARTER</v>
      </c>
      <c r="J328" s="6">
        <v>1</v>
      </c>
      <c r="K328" s="6">
        <v>0</v>
      </c>
      <c r="L328" s="6">
        <v>0</v>
      </c>
      <c r="M328">
        <f>SUMIFS('DATA - Round Scores'!$H:$H,
'DATA - Round Scores'!$A:$A, 'DATA - Fixture'!$C328,
'DATA - Round Scores'!$B:$B, 'DATA - Fixture'!$D328,
'DATA - Round Scores'!$C:$C, 'DATA - Fixture'!$F328,
'DATA - Round Scores'!$F:$F, "&lt;&gt;BEN")</f>
        <v>1579</v>
      </c>
      <c r="N328">
        <f>SUMIFS('DATA - Round Scores'!$H:$H,
'DATA - Round Scores'!$A:$A, 'DATA - Fixture'!$C328,
'DATA - Round Scores'!$B:$B, 'DATA - Fixture'!$D328,
'DATA - Round Scores'!$C:$C, 'DATA - Fixture'!$H328,
'DATA - Round Scores'!$F:$F, "&lt;&gt;BEN")</f>
        <v>1711</v>
      </c>
      <c r="O328">
        <f t="shared" si="25"/>
        <v>-132</v>
      </c>
      <c r="P328">
        <f>IF(N328&gt;0,COUNTIF($F$1:F328,F328),0)</f>
        <v>20</v>
      </c>
      <c r="Q328">
        <f t="shared" si="26"/>
        <v>0</v>
      </c>
      <c r="R328">
        <f t="shared" si="27"/>
        <v>0</v>
      </c>
      <c r="S328">
        <f t="shared" si="28"/>
        <v>1</v>
      </c>
      <c r="T328">
        <f>COUNTIFS('DATA - Round Scores'!$H:$H,0,
'DATA - Round Scores'!$A:$A, 'DATA - Fixture'!$C328,
'DATA - Round Scores'!$B:$B, 'DATA - Fixture'!$D328,
'DATA - Round Scores'!$C:$C, 'DATA - Fixture'!$F328,
'DATA - Round Scores'!$F:$F, "&lt;&gt;BEN")</f>
        <v>0</v>
      </c>
      <c r="U328" t="str">
        <f>TEXT(SUMIFS($Q$1:Q328,$C$1:C328,C328,$D$1:D328,"&lt;="&amp;D328,$F$1:F328,F328),"00")&amp;"-"&amp;TEXT(SUMIFS($S$1:S328,$C$1:C328,C328,$D$1:D328,"&lt;="&amp;D328,$F$1:F328,F328),"00")</f>
        <v>12-08</v>
      </c>
      <c r="V328">
        <f t="shared" si="29"/>
        <v>1</v>
      </c>
    </row>
    <row r="329" spans="3:22" x14ac:dyDescent="0.2">
      <c r="C329" s="6">
        <v>2017</v>
      </c>
      <c r="D329" s="6">
        <v>20</v>
      </c>
      <c r="E329" s="6">
        <v>1</v>
      </c>
      <c r="F329" t="s">
        <v>196</v>
      </c>
      <c r="G329" t="str">
        <f>INDEX('DATA - Teams'!$C:$C,MATCH('DATA - Fixture'!F329,'DATA - Teams'!$B:$B,0))</f>
        <v>GARTER</v>
      </c>
      <c r="H329" t="s">
        <v>34</v>
      </c>
      <c r="I329" t="str">
        <f>INDEX('DATA - Teams'!$C:$C,MATCH('DATA - Fixture'!H329,'DATA - Teams'!$B:$B,0))</f>
        <v>PMAC</v>
      </c>
      <c r="J329" s="6">
        <v>0</v>
      </c>
      <c r="K329" s="6">
        <v>0</v>
      </c>
      <c r="L329" s="6">
        <v>0</v>
      </c>
      <c r="M329">
        <f>SUMIFS('DATA - Round Scores'!$H:$H,
'DATA - Round Scores'!$A:$A, 'DATA - Fixture'!$C329,
'DATA - Round Scores'!$B:$B, 'DATA - Fixture'!$D329,
'DATA - Round Scores'!$C:$C, 'DATA - Fixture'!$F329,
'DATA - Round Scores'!$F:$F, "&lt;&gt;BEN")</f>
        <v>1711</v>
      </c>
      <c r="N329">
        <f>SUMIFS('DATA - Round Scores'!$H:$H,
'DATA - Round Scores'!$A:$A, 'DATA - Fixture'!$C329,
'DATA - Round Scores'!$B:$B, 'DATA - Fixture'!$D329,
'DATA - Round Scores'!$C:$C, 'DATA - Fixture'!$H329,
'DATA - Round Scores'!$F:$F, "&lt;&gt;BEN")</f>
        <v>1579</v>
      </c>
      <c r="O329">
        <f t="shared" si="25"/>
        <v>132</v>
      </c>
      <c r="P329">
        <f>IF(N329&gt;0,COUNTIF($F$1:F329,F329),0)</f>
        <v>20</v>
      </c>
      <c r="Q329">
        <f t="shared" si="26"/>
        <v>1</v>
      </c>
      <c r="R329">
        <f t="shared" si="27"/>
        <v>0</v>
      </c>
      <c r="S329">
        <f t="shared" si="28"/>
        <v>0</v>
      </c>
      <c r="T329">
        <f>COUNTIFS('DATA - Round Scores'!$H:$H,0,
'DATA - Round Scores'!$A:$A, 'DATA - Fixture'!$C329,
'DATA - Round Scores'!$B:$B, 'DATA - Fixture'!$D329,
'DATA - Round Scores'!$C:$C, 'DATA - Fixture'!$F329,
'DATA - Round Scores'!$F:$F, "&lt;&gt;BEN")</f>
        <v>0</v>
      </c>
      <c r="U329" t="str">
        <f>TEXT(SUMIFS($Q$1:Q329,$C$1:C329,C329,$D$1:D329,"&lt;="&amp;D329,$F$1:F329,F329),"00")&amp;"-"&amp;TEXT(SUMIFS($S$1:S329,$C$1:C329,C329,$D$1:D329,"&lt;="&amp;D329,$F$1:F329,F329),"00")</f>
        <v>10-10</v>
      </c>
      <c r="V329">
        <f t="shared" si="29"/>
        <v>0</v>
      </c>
    </row>
    <row r="330" spans="3:22" x14ac:dyDescent="0.2">
      <c r="C330" s="6">
        <v>2017</v>
      </c>
      <c r="D330" s="6">
        <v>20</v>
      </c>
      <c r="E330" s="6">
        <v>2</v>
      </c>
      <c r="F330" t="s">
        <v>324</v>
      </c>
      <c r="G330" t="str">
        <f>INDEX('DATA - Teams'!$C:$C,MATCH('DATA - Fixture'!F330,'DATA - Teams'!$B:$B,0))</f>
        <v>CHIEF</v>
      </c>
      <c r="H330" t="s">
        <v>237</v>
      </c>
      <c r="I330" t="str">
        <f>INDEX('DATA - Teams'!$C:$C,MATCH('DATA - Fixture'!H330,'DATA - Teams'!$B:$B,0))</f>
        <v>LESTER</v>
      </c>
      <c r="J330" s="6">
        <v>1</v>
      </c>
      <c r="K330" s="6">
        <v>0</v>
      </c>
      <c r="L330" s="6">
        <v>0</v>
      </c>
      <c r="M330">
        <f>SUMIFS('DATA - Round Scores'!$H:$H,
'DATA - Round Scores'!$A:$A, 'DATA - Fixture'!$C330,
'DATA - Round Scores'!$B:$B, 'DATA - Fixture'!$D330,
'DATA - Round Scores'!$C:$C, 'DATA - Fixture'!$F330,
'DATA - Round Scores'!$F:$F, "&lt;&gt;BEN")</f>
        <v>1537</v>
      </c>
      <c r="N330">
        <f>SUMIFS('DATA - Round Scores'!$H:$H,
'DATA - Round Scores'!$A:$A, 'DATA - Fixture'!$C330,
'DATA - Round Scores'!$B:$B, 'DATA - Fixture'!$D330,
'DATA - Round Scores'!$C:$C, 'DATA - Fixture'!$H330,
'DATA - Round Scores'!$F:$F, "&lt;&gt;BEN")</f>
        <v>1476</v>
      </c>
      <c r="O330">
        <f t="shared" si="25"/>
        <v>61</v>
      </c>
      <c r="P330">
        <f>IF(N330&gt;0,COUNTIF($F$1:F330,F330),0)</f>
        <v>20</v>
      </c>
      <c r="Q330">
        <f t="shared" si="26"/>
        <v>1</v>
      </c>
      <c r="R330">
        <f t="shared" si="27"/>
        <v>0</v>
      </c>
      <c r="S330">
        <f t="shared" si="28"/>
        <v>0</v>
      </c>
      <c r="T330">
        <f>COUNTIFS('DATA - Round Scores'!$H:$H,0,
'DATA - Round Scores'!$A:$A, 'DATA - Fixture'!$C330,
'DATA - Round Scores'!$B:$B, 'DATA - Fixture'!$D330,
'DATA - Round Scores'!$C:$C, 'DATA - Fixture'!$F330,
'DATA - Round Scores'!$F:$F, "&lt;&gt;BEN")</f>
        <v>0</v>
      </c>
      <c r="U330" t="str">
        <f>TEXT(SUMIFS($Q$1:Q330,$C$1:C330,C330,$D$1:D330,"&lt;="&amp;D330,$F$1:F330,F330),"00")&amp;"-"&amp;TEXT(SUMIFS($S$1:S330,$C$1:C330,C330,$D$1:D330,"&lt;="&amp;D330,$F$1:F330,F330),"00")</f>
        <v>04-16</v>
      </c>
      <c r="V330">
        <f t="shared" si="29"/>
        <v>0</v>
      </c>
    </row>
    <row r="331" spans="3:22" x14ac:dyDescent="0.2">
      <c r="C331" s="6">
        <v>2017</v>
      </c>
      <c r="D331" s="6">
        <v>20</v>
      </c>
      <c r="E331" s="6">
        <v>2</v>
      </c>
      <c r="F331" t="s">
        <v>237</v>
      </c>
      <c r="G331" t="str">
        <f>INDEX('DATA - Teams'!$C:$C,MATCH('DATA - Fixture'!F331,'DATA - Teams'!$B:$B,0))</f>
        <v>LESTER</v>
      </c>
      <c r="H331" t="s">
        <v>324</v>
      </c>
      <c r="I331" t="str">
        <f>INDEX('DATA - Teams'!$C:$C,MATCH('DATA - Fixture'!H331,'DATA - Teams'!$B:$B,0))</f>
        <v>CHIEF</v>
      </c>
      <c r="J331" s="6">
        <v>0</v>
      </c>
      <c r="K331" s="6">
        <v>0</v>
      </c>
      <c r="L331" s="6">
        <v>0</v>
      </c>
      <c r="M331">
        <f>SUMIFS('DATA - Round Scores'!$H:$H,
'DATA - Round Scores'!$A:$A, 'DATA - Fixture'!$C331,
'DATA - Round Scores'!$B:$B, 'DATA - Fixture'!$D331,
'DATA - Round Scores'!$C:$C, 'DATA - Fixture'!$F331,
'DATA - Round Scores'!$F:$F, "&lt;&gt;BEN")</f>
        <v>1476</v>
      </c>
      <c r="N331">
        <f>SUMIFS('DATA - Round Scores'!$H:$H,
'DATA - Round Scores'!$A:$A, 'DATA - Fixture'!$C331,
'DATA - Round Scores'!$B:$B, 'DATA - Fixture'!$D331,
'DATA - Round Scores'!$C:$C, 'DATA - Fixture'!$H331,
'DATA - Round Scores'!$F:$F, "&lt;&gt;BEN")</f>
        <v>1537</v>
      </c>
      <c r="O331">
        <f t="shared" si="25"/>
        <v>-61</v>
      </c>
      <c r="P331">
        <f>IF(N331&gt;0,COUNTIF($F$1:F331,F331),0)</f>
        <v>20</v>
      </c>
      <c r="Q331">
        <f t="shared" si="26"/>
        <v>0</v>
      </c>
      <c r="R331">
        <f t="shared" si="27"/>
        <v>0</v>
      </c>
      <c r="S331">
        <f t="shared" si="28"/>
        <v>1</v>
      </c>
      <c r="T331">
        <f>COUNTIFS('DATA - Round Scores'!$H:$H,0,
'DATA - Round Scores'!$A:$A, 'DATA - Fixture'!$C331,
'DATA - Round Scores'!$B:$B, 'DATA - Fixture'!$D331,
'DATA - Round Scores'!$C:$C, 'DATA - Fixture'!$F331,
'DATA - Round Scores'!$F:$F, "&lt;&gt;BEN")</f>
        <v>0</v>
      </c>
      <c r="U331" t="str">
        <f>TEXT(SUMIFS($Q$1:Q331,$C$1:C331,C331,$D$1:D331,"&lt;="&amp;D331,$F$1:F331,F331),"00")&amp;"-"&amp;TEXT(SUMIFS($S$1:S331,$C$1:C331,C331,$D$1:D331,"&lt;="&amp;D331,$F$1:F331,F331),"00")</f>
        <v>11-09</v>
      </c>
      <c r="V331">
        <f t="shared" si="29"/>
        <v>1</v>
      </c>
    </row>
    <row r="332" spans="3:22" x14ac:dyDescent="0.2">
      <c r="C332" s="6">
        <v>2017</v>
      </c>
      <c r="D332" s="6">
        <v>20</v>
      </c>
      <c r="E332" s="6">
        <v>3</v>
      </c>
      <c r="F332" t="s">
        <v>110</v>
      </c>
      <c r="G332" t="str">
        <f>INDEX('DATA - Teams'!$C:$C,MATCH('DATA - Fixture'!F332,'DATA - Teams'!$B:$B,0))</f>
        <v>JMERC</v>
      </c>
      <c r="H332" t="s">
        <v>153</v>
      </c>
      <c r="I332" t="str">
        <f>INDEX('DATA - Teams'!$C:$C,MATCH('DATA - Fixture'!H332,'DATA - Teams'!$B:$B,0))</f>
        <v>KAPPAZ</v>
      </c>
      <c r="J332" s="6">
        <v>1</v>
      </c>
      <c r="K332" s="6">
        <v>0</v>
      </c>
      <c r="L332" s="6">
        <v>0</v>
      </c>
      <c r="M332">
        <f>SUMIFS('DATA - Round Scores'!$H:$H,
'DATA - Round Scores'!$A:$A, 'DATA - Fixture'!$C332,
'DATA - Round Scores'!$B:$B, 'DATA - Fixture'!$D332,
'DATA - Round Scores'!$C:$C, 'DATA - Fixture'!$F332,
'DATA - Round Scores'!$F:$F, "&lt;&gt;BEN")</f>
        <v>1751</v>
      </c>
      <c r="N332">
        <f>SUMIFS('DATA - Round Scores'!$H:$H,
'DATA - Round Scores'!$A:$A, 'DATA - Fixture'!$C332,
'DATA - Round Scores'!$B:$B, 'DATA - Fixture'!$D332,
'DATA - Round Scores'!$C:$C, 'DATA - Fixture'!$H332,
'DATA - Round Scores'!$F:$F, "&lt;&gt;BEN")</f>
        <v>1638</v>
      </c>
      <c r="O332">
        <f t="shared" si="25"/>
        <v>113</v>
      </c>
      <c r="P332">
        <f>IF(N332&gt;0,COUNTIF($F$1:F332,F332),0)</f>
        <v>20</v>
      </c>
      <c r="Q332">
        <f t="shared" si="26"/>
        <v>1</v>
      </c>
      <c r="R332">
        <f t="shared" si="27"/>
        <v>0</v>
      </c>
      <c r="S332">
        <f t="shared" si="28"/>
        <v>0</v>
      </c>
      <c r="T332">
        <f>COUNTIFS('DATA - Round Scores'!$H:$H,0,
'DATA - Round Scores'!$A:$A, 'DATA - Fixture'!$C332,
'DATA - Round Scores'!$B:$B, 'DATA - Fixture'!$D332,
'DATA - Round Scores'!$C:$C, 'DATA - Fixture'!$F332,
'DATA - Round Scores'!$F:$F, "&lt;&gt;BEN")</f>
        <v>0</v>
      </c>
      <c r="U332" t="str">
        <f>TEXT(SUMIFS($Q$1:Q332,$C$1:C332,C332,$D$1:D332,"&lt;="&amp;D332,$F$1:F332,F332),"00")&amp;"-"&amp;TEXT(SUMIFS($S$1:S332,$C$1:C332,C332,$D$1:D332,"&lt;="&amp;D332,$F$1:F332,F332),"00")</f>
        <v>13-07</v>
      </c>
      <c r="V332">
        <f t="shared" si="29"/>
        <v>1</v>
      </c>
    </row>
    <row r="333" spans="3:22" x14ac:dyDescent="0.2">
      <c r="C333" s="6">
        <v>2017</v>
      </c>
      <c r="D333" s="6">
        <v>20</v>
      </c>
      <c r="E333" s="6">
        <v>3</v>
      </c>
      <c r="F333" t="s">
        <v>153</v>
      </c>
      <c r="G333" t="str">
        <f>INDEX('DATA - Teams'!$C:$C,MATCH('DATA - Fixture'!F333,'DATA - Teams'!$B:$B,0))</f>
        <v>KAPPAZ</v>
      </c>
      <c r="H333" t="s">
        <v>110</v>
      </c>
      <c r="I333" t="str">
        <f>INDEX('DATA - Teams'!$C:$C,MATCH('DATA - Fixture'!H333,'DATA - Teams'!$B:$B,0))</f>
        <v>JMERC</v>
      </c>
      <c r="J333" s="6">
        <v>0</v>
      </c>
      <c r="K333" s="6">
        <v>0</v>
      </c>
      <c r="L333" s="6">
        <v>0</v>
      </c>
      <c r="M333">
        <f>SUMIFS('DATA - Round Scores'!$H:$H,
'DATA - Round Scores'!$A:$A, 'DATA - Fixture'!$C333,
'DATA - Round Scores'!$B:$B, 'DATA - Fixture'!$D333,
'DATA - Round Scores'!$C:$C, 'DATA - Fixture'!$F333,
'DATA - Round Scores'!$F:$F, "&lt;&gt;BEN")</f>
        <v>1638</v>
      </c>
      <c r="N333">
        <f>SUMIFS('DATA - Round Scores'!$H:$H,
'DATA - Round Scores'!$A:$A, 'DATA - Fixture'!$C333,
'DATA - Round Scores'!$B:$B, 'DATA - Fixture'!$D333,
'DATA - Round Scores'!$C:$C, 'DATA - Fixture'!$H333,
'DATA - Round Scores'!$F:$F, "&lt;&gt;BEN")</f>
        <v>1751</v>
      </c>
      <c r="O333">
        <f t="shared" si="25"/>
        <v>-113</v>
      </c>
      <c r="P333">
        <f>IF(N333&gt;0,COUNTIF($F$1:F333,F333),0)</f>
        <v>20</v>
      </c>
      <c r="Q333">
        <f t="shared" si="26"/>
        <v>0</v>
      </c>
      <c r="R333">
        <f t="shared" si="27"/>
        <v>0</v>
      </c>
      <c r="S333">
        <f t="shared" si="28"/>
        <v>1</v>
      </c>
      <c r="T333">
        <f>COUNTIFS('DATA - Round Scores'!$H:$H,0,
'DATA - Round Scores'!$A:$A, 'DATA - Fixture'!$C333,
'DATA - Round Scores'!$B:$B, 'DATA - Fixture'!$D333,
'DATA - Round Scores'!$C:$C, 'DATA - Fixture'!$F333,
'DATA - Round Scores'!$F:$F, "&lt;&gt;BEN")</f>
        <v>1</v>
      </c>
      <c r="U333" t="str">
        <f>TEXT(SUMIFS($Q$1:Q333,$C$1:C333,C333,$D$1:D333,"&lt;="&amp;D333,$F$1:F333,F333),"00")&amp;"-"&amp;TEXT(SUMIFS($S$1:S333,$C$1:C333,C333,$D$1:D333,"&lt;="&amp;D333,$F$1:F333,F333),"00")</f>
        <v>12-08</v>
      </c>
      <c r="V333">
        <f t="shared" si="29"/>
        <v>1</v>
      </c>
    </row>
    <row r="334" spans="3:22" x14ac:dyDescent="0.2">
      <c r="C334" s="6">
        <v>2017</v>
      </c>
      <c r="D334" s="6">
        <v>20</v>
      </c>
      <c r="E334" s="6">
        <v>4</v>
      </c>
      <c r="F334" t="s">
        <v>295</v>
      </c>
      <c r="G334" t="str">
        <f>INDEX('DATA - Teams'!$C:$C,MATCH('DATA - Fixture'!F334,'DATA - Teams'!$B:$B,0))</f>
        <v>MELONS</v>
      </c>
      <c r="H334" t="s">
        <v>270</v>
      </c>
      <c r="I334" t="str">
        <f>INDEX('DATA - Teams'!$C:$C,MATCH('DATA - Fixture'!H334,'DATA - Teams'!$B:$B,0))</f>
        <v>RICHO</v>
      </c>
      <c r="J334" s="6">
        <v>1</v>
      </c>
      <c r="K334" s="6">
        <v>0</v>
      </c>
      <c r="L334" s="6">
        <v>0</v>
      </c>
      <c r="M334">
        <f>SUMIFS('DATA - Round Scores'!$H:$H,
'DATA - Round Scores'!$A:$A, 'DATA - Fixture'!$C334,
'DATA - Round Scores'!$B:$B, 'DATA - Fixture'!$D334,
'DATA - Round Scores'!$C:$C, 'DATA - Fixture'!$F334,
'DATA - Round Scores'!$F:$F, "&lt;&gt;BEN")</f>
        <v>1853</v>
      </c>
      <c r="N334">
        <f>SUMIFS('DATA - Round Scores'!$H:$H,
'DATA - Round Scores'!$A:$A, 'DATA - Fixture'!$C334,
'DATA - Round Scores'!$B:$B, 'DATA - Fixture'!$D334,
'DATA - Round Scores'!$C:$C, 'DATA - Fixture'!$H334,
'DATA - Round Scores'!$F:$F, "&lt;&gt;BEN")</f>
        <v>1663</v>
      </c>
      <c r="O334">
        <f t="shared" si="25"/>
        <v>190</v>
      </c>
      <c r="P334">
        <f>IF(N334&gt;0,COUNTIF($F$1:F334,F334),0)</f>
        <v>20</v>
      </c>
      <c r="Q334">
        <f t="shared" si="26"/>
        <v>1</v>
      </c>
      <c r="R334">
        <f t="shared" si="27"/>
        <v>0</v>
      </c>
      <c r="S334">
        <f t="shared" si="28"/>
        <v>0</v>
      </c>
      <c r="T334">
        <f>COUNTIFS('DATA - Round Scores'!$H:$H,0,
'DATA - Round Scores'!$A:$A, 'DATA - Fixture'!$C334,
'DATA - Round Scores'!$B:$B, 'DATA - Fixture'!$D334,
'DATA - Round Scores'!$C:$C, 'DATA - Fixture'!$F334,
'DATA - Round Scores'!$F:$F, "&lt;&gt;BEN")</f>
        <v>0</v>
      </c>
      <c r="U334" t="str">
        <f>TEXT(SUMIFS($Q$1:Q334,$C$1:C334,C334,$D$1:D334,"&lt;="&amp;D334,$F$1:F334,F334),"00")&amp;"-"&amp;TEXT(SUMIFS($S$1:S334,$C$1:C334,C334,$D$1:D334,"&lt;="&amp;D334,$F$1:F334,F334),"00")</f>
        <v>08-12</v>
      </c>
      <c r="V334">
        <f t="shared" si="29"/>
        <v>0</v>
      </c>
    </row>
    <row r="335" spans="3:22" x14ac:dyDescent="0.2">
      <c r="C335" s="6">
        <v>2017</v>
      </c>
      <c r="D335" s="6">
        <v>20</v>
      </c>
      <c r="E335" s="6">
        <v>4</v>
      </c>
      <c r="F335" t="s">
        <v>270</v>
      </c>
      <c r="G335" t="str">
        <f>INDEX('DATA - Teams'!$C:$C,MATCH('DATA - Fixture'!F335,'DATA - Teams'!$B:$B,0))</f>
        <v>RICHO</v>
      </c>
      <c r="H335" t="s">
        <v>295</v>
      </c>
      <c r="I335" t="str">
        <f>INDEX('DATA - Teams'!$C:$C,MATCH('DATA - Fixture'!H335,'DATA - Teams'!$B:$B,0))</f>
        <v>MELONS</v>
      </c>
      <c r="J335" s="6">
        <v>0</v>
      </c>
      <c r="K335" s="6">
        <v>0</v>
      </c>
      <c r="L335" s="6">
        <v>0</v>
      </c>
      <c r="M335">
        <f>SUMIFS('DATA - Round Scores'!$H:$H,
'DATA - Round Scores'!$A:$A, 'DATA - Fixture'!$C335,
'DATA - Round Scores'!$B:$B, 'DATA - Fixture'!$D335,
'DATA - Round Scores'!$C:$C, 'DATA - Fixture'!$F335,
'DATA - Round Scores'!$F:$F, "&lt;&gt;BEN")</f>
        <v>1663</v>
      </c>
      <c r="N335">
        <f>SUMIFS('DATA - Round Scores'!$H:$H,
'DATA - Round Scores'!$A:$A, 'DATA - Fixture'!$C335,
'DATA - Round Scores'!$B:$B, 'DATA - Fixture'!$D335,
'DATA - Round Scores'!$C:$C, 'DATA - Fixture'!$H335,
'DATA - Round Scores'!$F:$F, "&lt;&gt;BEN")</f>
        <v>1853</v>
      </c>
      <c r="O335">
        <f t="shared" si="25"/>
        <v>-190</v>
      </c>
      <c r="P335">
        <f>IF(N335&gt;0,COUNTIF($F$1:F335,F335),0)</f>
        <v>20</v>
      </c>
      <c r="Q335">
        <f t="shared" si="26"/>
        <v>0</v>
      </c>
      <c r="R335">
        <f t="shared" si="27"/>
        <v>0</v>
      </c>
      <c r="S335">
        <f t="shared" si="28"/>
        <v>1</v>
      </c>
      <c r="T335">
        <f>COUNTIFS('DATA - Round Scores'!$H:$H,0,
'DATA - Round Scores'!$A:$A, 'DATA - Fixture'!$C335,
'DATA - Round Scores'!$B:$B, 'DATA - Fixture'!$D335,
'DATA - Round Scores'!$C:$C, 'DATA - Fixture'!$F335,
'DATA - Round Scores'!$F:$F, "&lt;&gt;BEN")</f>
        <v>0</v>
      </c>
      <c r="U335" t="str">
        <f>TEXT(SUMIFS($Q$1:Q335,$C$1:C335,C335,$D$1:D335,"&lt;="&amp;D335,$F$1:F335,F335),"00")&amp;"-"&amp;TEXT(SUMIFS($S$1:S335,$C$1:C335,C335,$D$1:D335,"&lt;="&amp;D335,$F$1:F335,F335),"00")</f>
        <v>10-10</v>
      </c>
      <c r="V335">
        <f t="shared" si="29"/>
        <v>0</v>
      </c>
    </row>
    <row r="336" spans="3:22" x14ac:dyDescent="0.2">
      <c r="C336" s="6">
        <v>2017</v>
      </c>
      <c r="D336" s="6">
        <v>21</v>
      </c>
      <c r="E336" s="6">
        <v>1</v>
      </c>
      <c r="F336" t="s">
        <v>34</v>
      </c>
      <c r="G336" t="str">
        <f>INDEX('DATA - Teams'!$C:$C,MATCH('DATA - Fixture'!F336,'DATA - Teams'!$B:$B,0))</f>
        <v>PMAC</v>
      </c>
      <c r="H336" t="s">
        <v>324</v>
      </c>
      <c r="I336" t="str">
        <f>INDEX('DATA - Teams'!$C:$C,MATCH('DATA - Fixture'!H336,'DATA - Teams'!$B:$B,0))</f>
        <v>CHIEF</v>
      </c>
      <c r="J336" s="6">
        <v>1</v>
      </c>
      <c r="K336" s="6">
        <v>0</v>
      </c>
      <c r="L336" s="6">
        <v>0</v>
      </c>
      <c r="M336">
        <f>SUMIFS('DATA - Round Scores'!$H:$H,
'DATA - Round Scores'!$A:$A, 'DATA - Fixture'!$C336,
'DATA - Round Scores'!$B:$B, 'DATA - Fixture'!$D336,
'DATA - Round Scores'!$C:$C, 'DATA - Fixture'!$F336,
'DATA - Round Scores'!$F:$F, "&lt;&gt;BEN")</f>
        <v>1547</v>
      </c>
      <c r="N336">
        <f>SUMIFS('DATA - Round Scores'!$H:$H,
'DATA - Round Scores'!$A:$A, 'DATA - Fixture'!$C336,
'DATA - Round Scores'!$B:$B, 'DATA - Fixture'!$D336,
'DATA - Round Scores'!$C:$C, 'DATA - Fixture'!$H336,
'DATA - Round Scores'!$F:$F, "&lt;&gt;BEN")</f>
        <v>1557</v>
      </c>
      <c r="O336">
        <f t="shared" si="25"/>
        <v>-10</v>
      </c>
      <c r="P336">
        <f>IF(N336&gt;0,COUNTIF($F$1:F336,F336),0)</f>
        <v>21</v>
      </c>
      <c r="Q336">
        <f t="shared" si="26"/>
        <v>0</v>
      </c>
      <c r="R336">
        <f t="shared" si="27"/>
        <v>0</v>
      </c>
      <c r="S336">
        <f t="shared" si="28"/>
        <v>1</v>
      </c>
      <c r="T336">
        <f>COUNTIFS('DATA - Round Scores'!$H:$H,0,
'DATA - Round Scores'!$A:$A, 'DATA - Fixture'!$C336,
'DATA - Round Scores'!$B:$B, 'DATA - Fixture'!$D336,
'DATA - Round Scores'!$C:$C, 'DATA - Fixture'!$F336,
'DATA - Round Scores'!$F:$F, "&lt;&gt;BEN")</f>
        <v>0</v>
      </c>
      <c r="U336" t="str">
        <f>TEXT(SUMIFS($Q$1:Q336,$C$1:C336,C336,$D$1:D336,"&lt;="&amp;D336,$F$1:F336,F336),"00")&amp;"-"&amp;TEXT(SUMIFS($S$1:S336,$C$1:C336,C336,$D$1:D336,"&lt;="&amp;D336,$F$1:F336,F336),"00")</f>
        <v>12-09</v>
      </c>
      <c r="V336">
        <f t="shared" si="29"/>
        <v>1</v>
      </c>
    </row>
    <row r="337" spans="3:22" x14ac:dyDescent="0.2">
      <c r="C337" s="6">
        <v>2017</v>
      </c>
      <c r="D337" s="6">
        <v>21</v>
      </c>
      <c r="E337" s="6">
        <v>1</v>
      </c>
      <c r="F337" t="s">
        <v>324</v>
      </c>
      <c r="G337" t="str">
        <f>INDEX('DATA - Teams'!$C:$C,MATCH('DATA - Fixture'!F337,'DATA - Teams'!$B:$B,0))</f>
        <v>CHIEF</v>
      </c>
      <c r="H337" t="s">
        <v>34</v>
      </c>
      <c r="I337" t="str">
        <f>INDEX('DATA - Teams'!$C:$C,MATCH('DATA - Fixture'!H337,'DATA - Teams'!$B:$B,0))</f>
        <v>PMAC</v>
      </c>
      <c r="J337" s="6">
        <v>0</v>
      </c>
      <c r="K337" s="6">
        <v>0</v>
      </c>
      <c r="L337" s="6">
        <v>0</v>
      </c>
      <c r="M337">
        <f>SUMIFS('DATA - Round Scores'!$H:$H,
'DATA - Round Scores'!$A:$A, 'DATA - Fixture'!$C337,
'DATA - Round Scores'!$B:$B, 'DATA - Fixture'!$D337,
'DATA - Round Scores'!$C:$C, 'DATA - Fixture'!$F337,
'DATA - Round Scores'!$F:$F, "&lt;&gt;BEN")</f>
        <v>1557</v>
      </c>
      <c r="N337">
        <f>SUMIFS('DATA - Round Scores'!$H:$H,
'DATA - Round Scores'!$A:$A, 'DATA - Fixture'!$C337,
'DATA - Round Scores'!$B:$B, 'DATA - Fixture'!$D337,
'DATA - Round Scores'!$C:$C, 'DATA - Fixture'!$H337,
'DATA - Round Scores'!$F:$F, "&lt;&gt;BEN")</f>
        <v>1547</v>
      </c>
      <c r="O337">
        <f t="shared" si="25"/>
        <v>10</v>
      </c>
      <c r="P337">
        <f>IF(N337&gt;0,COUNTIF($F$1:F337,F337),0)</f>
        <v>21</v>
      </c>
      <c r="Q337">
        <f t="shared" si="26"/>
        <v>1</v>
      </c>
      <c r="R337">
        <f t="shared" si="27"/>
        <v>0</v>
      </c>
      <c r="S337">
        <f t="shared" si="28"/>
        <v>0</v>
      </c>
      <c r="T337">
        <f>COUNTIFS('DATA - Round Scores'!$H:$H,0,
'DATA - Round Scores'!$A:$A, 'DATA - Fixture'!$C337,
'DATA - Round Scores'!$B:$B, 'DATA - Fixture'!$D337,
'DATA - Round Scores'!$C:$C, 'DATA - Fixture'!$F337,
'DATA - Round Scores'!$F:$F, "&lt;&gt;BEN")</f>
        <v>0</v>
      </c>
      <c r="U337" t="str">
        <f>TEXT(SUMIFS($Q$1:Q337,$C$1:C337,C337,$D$1:D337,"&lt;="&amp;D337,$F$1:F337,F337),"00")&amp;"-"&amp;TEXT(SUMIFS($S$1:S337,$C$1:C337,C337,$D$1:D337,"&lt;="&amp;D337,$F$1:F337,F337),"00")</f>
        <v>05-16</v>
      </c>
      <c r="V337">
        <f t="shared" si="29"/>
        <v>0</v>
      </c>
    </row>
    <row r="338" spans="3:22" x14ac:dyDescent="0.2">
      <c r="C338" s="6">
        <v>2017</v>
      </c>
      <c r="D338" s="6">
        <v>21</v>
      </c>
      <c r="E338" s="6">
        <v>2</v>
      </c>
      <c r="F338" t="s">
        <v>110</v>
      </c>
      <c r="G338" t="str">
        <f>INDEX('DATA - Teams'!$C:$C,MATCH('DATA - Fixture'!F338,'DATA - Teams'!$B:$B,0))</f>
        <v>JMERC</v>
      </c>
      <c r="H338" t="s">
        <v>196</v>
      </c>
      <c r="I338" t="str">
        <f>INDEX('DATA - Teams'!$C:$C,MATCH('DATA - Fixture'!H338,'DATA - Teams'!$B:$B,0))</f>
        <v>GARTER</v>
      </c>
      <c r="J338" s="6">
        <v>1</v>
      </c>
      <c r="K338" s="6">
        <v>0</v>
      </c>
      <c r="L338" s="6">
        <v>0</v>
      </c>
      <c r="M338">
        <f>SUMIFS('DATA - Round Scores'!$H:$H,
'DATA - Round Scores'!$A:$A, 'DATA - Fixture'!$C338,
'DATA - Round Scores'!$B:$B, 'DATA - Fixture'!$D338,
'DATA - Round Scores'!$C:$C, 'DATA - Fixture'!$F338,
'DATA - Round Scores'!$F:$F, "&lt;&gt;BEN")</f>
        <v>1365</v>
      </c>
      <c r="N338">
        <f>SUMIFS('DATA - Round Scores'!$H:$H,
'DATA - Round Scores'!$A:$A, 'DATA - Fixture'!$C338,
'DATA - Round Scores'!$B:$B, 'DATA - Fixture'!$D338,
'DATA - Round Scores'!$C:$C, 'DATA - Fixture'!$H338,
'DATA - Round Scores'!$F:$F, "&lt;&gt;BEN")</f>
        <v>1654</v>
      </c>
      <c r="O338">
        <f t="shared" si="25"/>
        <v>-289</v>
      </c>
      <c r="P338">
        <f>IF(N338&gt;0,COUNTIF($F$1:F338,F338),0)</f>
        <v>21</v>
      </c>
      <c r="Q338">
        <f t="shared" si="26"/>
        <v>0</v>
      </c>
      <c r="R338">
        <f t="shared" si="27"/>
        <v>0</v>
      </c>
      <c r="S338">
        <f t="shared" si="28"/>
        <v>1</v>
      </c>
      <c r="T338">
        <f>COUNTIFS('DATA - Round Scores'!$H:$H,0,
'DATA - Round Scores'!$A:$A, 'DATA - Fixture'!$C338,
'DATA - Round Scores'!$B:$B, 'DATA - Fixture'!$D338,
'DATA - Round Scores'!$C:$C, 'DATA - Fixture'!$F338,
'DATA - Round Scores'!$F:$F, "&lt;&gt;BEN")</f>
        <v>0</v>
      </c>
      <c r="U338" t="str">
        <f>TEXT(SUMIFS($Q$1:Q338,$C$1:C338,C338,$D$1:D338,"&lt;="&amp;D338,$F$1:F338,F338),"00")&amp;"-"&amp;TEXT(SUMIFS($S$1:S338,$C$1:C338,C338,$D$1:D338,"&lt;="&amp;D338,$F$1:F338,F338),"00")</f>
        <v>13-08</v>
      </c>
      <c r="V338">
        <f t="shared" si="29"/>
        <v>1</v>
      </c>
    </row>
    <row r="339" spans="3:22" x14ac:dyDescent="0.2">
      <c r="C339" s="6">
        <v>2017</v>
      </c>
      <c r="D339" s="6">
        <v>21</v>
      </c>
      <c r="E339" s="6">
        <v>2</v>
      </c>
      <c r="F339" t="s">
        <v>196</v>
      </c>
      <c r="G339" t="str">
        <f>INDEX('DATA - Teams'!$C:$C,MATCH('DATA - Fixture'!F339,'DATA - Teams'!$B:$B,0))</f>
        <v>GARTER</v>
      </c>
      <c r="H339" t="s">
        <v>110</v>
      </c>
      <c r="I339" t="str">
        <f>INDEX('DATA - Teams'!$C:$C,MATCH('DATA - Fixture'!H339,'DATA - Teams'!$B:$B,0))</f>
        <v>JMERC</v>
      </c>
      <c r="J339" s="6">
        <v>0</v>
      </c>
      <c r="K339" s="6">
        <v>0</v>
      </c>
      <c r="L339" s="6">
        <v>0</v>
      </c>
      <c r="M339">
        <f>SUMIFS('DATA - Round Scores'!$H:$H,
'DATA - Round Scores'!$A:$A, 'DATA - Fixture'!$C339,
'DATA - Round Scores'!$B:$B, 'DATA - Fixture'!$D339,
'DATA - Round Scores'!$C:$C, 'DATA - Fixture'!$F339,
'DATA - Round Scores'!$F:$F, "&lt;&gt;BEN")</f>
        <v>1654</v>
      </c>
      <c r="N339">
        <f>SUMIFS('DATA - Round Scores'!$H:$H,
'DATA - Round Scores'!$A:$A, 'DATA - Fixture'!$C339,
'DATA - Round Scores'!$B:$B, 'DATA - Fixture'!$D339,
'DATA - Round Scores'!$C:$C, 'DATA - Fixture'!$H339,
'DATA - Round Scores'!$F:$F, "&lt;&gt;BEN")</f>
        <v>1365</v>
      </c>
      <c r="O339">
        <f t="shared" si="25"/>
        <v>289</v>
      </c>
      <c r="P339">
        <f>IF(N339&gt;0,COUNTIF($F$1:F339,F339),0)</f>
        <v>21</v>
      </c>
      <c r="Q339">
        <f t="shared" si="26"/>
        <v>1</v>
      </c>
      <c r="R339">
        <f t="shared" si="27"/>
        <v>0</v>
      </c>
      <c r="S339">
        <f t="shared" si="28"/>
        <v>0</v>
      </c>
      <c r="T339">
        <f>COUNTIFS('DATA - Round Scores'!$H:$H,0,
'DATA - Round Scores'!$A:$A, 'DATA - Fixture'!$C339,
'DATA - Round Scores'!$B:$B, 'DATA - Fixture'!$D339,
'DATA - Round Scores'!$C:$C, 'DATA - Fixture'!$F339,
'DATA - Round Scores'!$F:$F, "&lt;&gt;BEN")</f>
        <v>0</v>
      </c>
      <c r="U339" t="str">
        <f>TEXT(SUMIFS($Q$1:Q339,$C$1:C339,C339,$D$1:D339,"&lt;="&amp;D339,$F$1:F339,F339),"00")&amp;"-"&amp;TEXT(SUMIFS($S$1:S339,$C$1:C339,C339,$D$1:D339,"&lt;="&amp;D339,$F$1:F339,F339),"00")</f>
        <v>11-10</v>
      </c>
      <c r="V339">
        <f t="shared" si="29"/>
        <v>0</v>
      </c>
    </row>
    <row r="340" spans="3:22" x14ac:dyDescent="0.2">
      <c r="C340" s="6">
        <v>2017</v>
      </c>
      <c r="D340" s="6">
        <v>21</v>
      </c>
      <c r="E340" s="6">
        <v>3</v>
      </c>
      <c r="F340" t="s">
        <v>295</v>
      </c>
      <c r="G340" t="str">
        <f>INDEX('DATA - Teams'!$C:$C,MATCH('DATA - Fixture'!F340,'DATA - Teams'!$B:$B,0))</f>
        <v>MELONS</v>
      </c>
      <c r="H340" t="s">
        <v>237</v>
      </c>
      <c r="I340" t="str">
        <f>INDEX('DATA - Teams'!$C:$C,MATCH('DATA - Fixture'!H340,'DATA - Teams'!$B:$B,0))</f>
        <v>LESTER</v>
      </c>
      <c r="J340" s="6">
        <v>1</v>
      </c>
      <c r="K340" s="6">
        <v>0</v>
      </c>
      <c r="L340" s="6">
        <v>0</v>
      </c>
      <c r="M340">
        <f>SUMIFS('DATA - Round Scores'!$H:$H,
'DATA - Round Scores'!$A:$A, 'DATA - Fixture'!$C340,
'DATA - Round Scores'!$B:$B, 'DATA - Fixture'!$D340,
'DATA - Round Scores'!$C:$C, 'DATA - Fixture'!$F340,
'DATA - Round Scores'!$F:$F, "&lt;&gt;BEN")</f>
        <v>1744</v>
      </c>
      <c r="N340">
        <f>SUMIFS('DATA - Round Scores'!$H:$H,
'DATA - Round Scores'!$A:$A, 'DATA - Fixture'!$C340,
'DATA - Round Scores'!$B:$B, 'DATA - Fixture'!$D340,
'DATA - Round Scores'!$C:$C, 'DATA - Fixture'!$H340,
'DATA - Round Scores'!$F:$F, "&lt;&gt;BEN")</f>
        <v>1742</v>
      </c>
      <c r="O340">
        <f t="shared" si="25"/>
        <v>2</v>
      </c>
      <c r="P340">
        <f>IF(N340&gt;0,COUNTIF($F$1:F340,F340),0)</f>
        <v>21</v>
      </c>
      <c r="Q340">
        <f t="shared" si="26"/>
        <v>1</v>
      </c>
      <c r="R340">
        <f t="shared" si="27"/>
        <v>0</v>
      </c>
      <c r="S340">
        <f t="shared" si="28"/>
        <v>0</v>
      </c>
      <c r="T340">
        <f>COUNTIFS('DATA - Round Scores'!$H:$H,0,
'DATA - Round Scores'!$A:$A, 'DATA - Fixture'!$C340,
'DATA - Round Scores'!$B:$B, 'DATA - Fixture'!$D340,
'DATA - Round Scores'!$C:$C, 'DATA - Fixture'!$F340,
'DATA - Round Scores'!$F:$F, "&lt;&gt;BEN")</f>
        <v>0</v>
      </c>
      <c r="U340" t="str">
        <f>TEXT(SUMIFS($Q$1:Q340,$C$1:C340,C340,$D$1:D340,"&lt;="&amp;D340,$F$1:F340,F340),"00")&amp;"-"&amp;TEXT(SUMIFS($S$1:S340,$C$1:C340,C340,$D$1:D340,"&lt;="&amp;D340,$F$1:F340,F340),"00")</f>
        <v>09-12</v>
      </c>
      <c r="V340">
        <f t="shared" si="29"/>
        <v>0</v>
      </c>
    </row>
    <row r="341" spans="3:22" x14ac:dyDescent="0.2">
      <c r="C341" s="6">
        <v>2017</v>
      </c>
      <c r="D341" s="6">
        <v>21</v>
      </c>
      <c r="E341" s="6">
        <v>3</v>
      </c>
      <c r="F341" t="s">
        <v>237</v>
      </c>
      <c r="G341" t="str">
        <f>INDEX('DATA - Teams'!$C:$C,MATCH('DATA - Fixture'!F341,'DATA - Teams'!$B:$B,0))</f>
        <v>LESTER</v>
      </c>
      <c r="H341" t="s">
        <v>295</v>
      </c>
      <c r="I341" t="str">
        <f>INDEX('DATA - Teams'!$C:$C,MATCH('DATA - Fixture'!H341,'DATA - Teams'!$B:$B,0))</f>
        <v>MELONS</v>
      </c>
      <c r="J341" s="6">
        <v>0</v>
      </c>
      <c r="K341" s="6">
        <v>0</v>
      </c>
      <c r="L341" s="6">
        <v>0</v>
      </c>
      <c r="M341">
        <f>SUMIFS('DATA - Round Scores'!$H:$H,
'DATA - Round Scores'!$A:$A, 'DATA - Fixture'!$C341,
'DATA - Round Scores'!$B:$B, 'DATA - Fixture'!$D341,
'DATA - Round Scores'!$C:$C, 'DATA - Fixture'!$F341,
'DATA - Round Scores'!$F:$F, "&lt;&gt;BEN")</f>
        <v>1742</v>
      </c>
      <c r="N341">
        <f>SUMIFS('DATA - Round Scores'!$H:$H,
'DATA - Round Scores'!$A:$A, 'DATA - Fixture'!$C341,
'DATA - Round Scores'!$B:$B, 'DATA - Fixture'!$D341,
'DATA - Round Scores'!$C:$C, 'DATA - Fixture'!$H341,
'DATA - Round Scores'!$F:$F, "&lt;&gt;BEN")</f>
        <v>1744</v>
      </c>
      <c r="O341">
        <f t="shared" si="25"/>
        <v>-2</v>
      </c>
      <c r="P341">
        <f>IF(N341&gt;0,COUNTIF($F$1:F341,F341),0)</f>
        <v>21</v>
      </c>
      <c r="Q341">
        <f t="shared" si="26"/>
        <v>0</v>
      </c>
      <c r="R341">
        <f t="shared" si="27"/>
        <v>0</v>
      </c>
      <c r="S341">
        <f t="shared" si="28"/>
        <v>1</v>
      </c>
      <c r="T341">
        <f>COUNTIFS('DATA - Round Scores'!$H:$H,0,
'DATA - Round Scores'!$A:$A, 'DATA - Fixture'!$C341,
'DATA - Round Scores'!$B:$B, 'DATA - Fixture'!$D341,
'DATA - Round Scores'!$C:$C, 'DATA - Fixture'!$F341,
'DATA - Round Scores'!$F:$F, "&lt;&gt;BEN")</f>
        <v>0</v>
      </c>
      <c r="U341" t="str">
        <f>TEXT(SUMIFS($Q$1:Q341,$C$1:C341,C341,$D$1:D341,"&lt;="&amp;D341,$F$1:F341,F341),"00")&amp;"-"&amp;TEXT(SUMIFS($S$1:S341,$C$1:C341,C341,$D$1:D341,"&lt;="&amp;D341,$F$1:F341,F341),"00")</f>
        <v>11-10</v>
      </c>
      <c r="V341">
        <f t="shared" si="29"/>
        <v>1</v>
      </c>
    </row>
    <row r="342" spans="3:22" x14ac:dyDescent="0.2">
      <c r="C342" s="6">
        <v>2017</v>
      </c>
      <c r="D342" s="6">
        <v>21</v>
      </c>
      <c r="E342" s="6">
        <v>4</v>
      </c>
      <c r="F342" t="s">
        <v>270</v>
      </c>
      <c r="G342" t="str">
        <f>INDEX('DATA - Teams'!$C:$C,MATCH('DATA - Fixture'!F342,'DATA - Teams'!$B:$B,0))</f>
        <v>RICHO</v>
      </c>
      <c r="H342" t="s">
        <v>153</v>
      </c>
      <c r="I342" t="str">
        <f>INDEX('DATA - Teams'!$C:$C,MATCH('DATA - Fixture'!H342,'DATA - Teams'!$B:$B,0))</f>
        <v>KAPPAZ</v>
      </c>
      <c r="J342" s="6">
        <v>1</v>
      </c>
      <c r="K342" s="6">
        <v>0</v>
      </c>
      <c r="L342" s="6">
        <v>0</v>
      </c>
      <c r="M342">
        <f>SUMIFS('DATA - Round Scores'!$H:$H,
'DATA - Round Scores'!$A:$A, 'DATA - Fixture'!$C342,
'DATA - Round Scores'!$B:$B, 'DATA - Fixture'!$D342,
'DATA - Round Scores'!$C:$C, 'DATA - Fixture'!$F342,
'DATA - Round Scores'!$F:$F, "&lt;&gt;BEN")</f>
        <v>1710</v>
      </c>
      <c r="N342">
        <f>SUMIFS('DATA - Round Scores'!$H:$H,
'DATA - Round Scores'!$A:$A, 'DATA - Fixture'!$C342,
'DATA - Round Scores'!$B:$B, 'DATA - Fixture'!$D342,
'DATA - Round Scores'!$C:$C, 'DATA - Fixture'!$H342,
'DATA - Round Scores'!$F:$F, "&lt;&gt;BEN")</f>
        <v>1707</v>
      </c>
      <c r="O342">
        <f t="shared" si="25"/>
        <v>3</v>
      </c>
      <c r="P342">
        <f>IF(N342&gt;0,COUNTIF($F$1:F342,F342),0)</f>
        <v>21</v>
      </c>
      <c r="Q342">
        <f t="shared" si="26"/>
        <v>1</v>
      </c>
      <c r="R342">
        <f t="shared" si="27"/>
        <v>0</v>
      </c>
      <c r="S342">
        <f t="shared" si="28"/>
        <v>0</v>
      </c>
      <c r="T342">
        <f>COUNTIFS('DATA - Round Scores'!$H:$H,0,
'DATA - Round Scores'!$A:$A, 'DATA - Fixture'!$C342,
'DATA - Round Scores'!$B:$B, 'DATA - Fixture'!$D342,
'DATA - Round Scores'!$C:$C, 'DATA - Fixture'!$F342,
'DATA - Round Scores'!$F:$F, "&lt;&gt;BEN")</f>
        <v>0</v>
      </c>
      <c r="U342" t="str">
        <f>TEXT(SUMIFS($Q$1:Q342,$C$1:C342,C342,$D$1:D342,"&lt;="&amp;D342,$F$1:F342,F342),"00")&amp;"-"&amp;TEXT(SUMIFS($S$1:S342,$C$1:C342,C342,$D$1:D342,"&lt;="&amp;D342,$F$1:F342,F342),"00")</f>
        <v>11-10</v>
      </c>
      <c r="V342">
        <f t="shared" si="29"/>
        <v>0</v>
      </c>
    </row>
    <row r="343" spans="3:22" x14ac:dyDescent="0.2">
      <c r="C343" s="6">
        <v>2017</v>
      </c>
      <c r="D343" s="6">
        <v>21</v>
      </c>
      <c r="E343" s="6">
        <v>4</v>
      </c>
      <c r="F343" t="s">
        <v>153</v>
      </c>
      <c r="G343" t="str">
        <f>INDEX('DATA - Teams'!$C:$C,MATCH('DATA - Fixture'!F343,'DATA - Teams'!$B:$B,0))</f>
        <v>KAPPAZ</v>
      </c>
      <c r="H343" t="s">
        <v>270</v>
      </c>
      <c r="I343" t="str">
        <f>INDEX('DATA - Teams'!$C:$C,MATCH('DATA - Fixture'!H343,'DATA - Teams'!$B:$B,0))</f>
        <v>RICHO</v>
      </c>
      <c r="J343" s="6">
        <v>0</v>
      </c>
      <c r="K343" s="6">
        <v>0</v>
      </c>
      <c r="L343" s="6">
        <v>0</v>
      </c>
      <c r="M343">
        <f>SUMIFS('DATA - Round Scores'!$H:$H,
'DATA - Round Scores'!$A:$A, 'DATA - Fixture'!$C343,
'DATA - Round Scores'!$B:$B, 'DATA - Fixture'!$D343,
'DATA - Round Scores'!$C:$C, 'DATA - Fixture'!$F343,
'DATA - Round Scores'!$F:$F, "&lt;&gt;BEN")</f>
        <v>1707</v>
      </c>
      <c r="N343">
        <f>SUMIFS('DATA - Round Scores'!$H:$H,
'DATA - Round Scores'!$A:$A, 'DATA - Fixture'!$C343,
'DATA - Round Scores'!$B:$B, 'DATA - Fixture'!$D343,
'DATA - Round Scores'!$C:$C, 'DATA - Fixture'!$H343,
'DATA - Round Scores'!$F:$F, "&lt;&gt;BEN")</f>
        <v>1710</v>
      </c>
      <c r="O343">
        <f t="shared" si="25"/>
        <v>-3</v>
      </c>
      <c r="P343">
        <f>IF(N343&gt;0,COUNTIF($F$1:F343,F343),0)</f>
        <v>21</v>
      </c>
      <c r="Q343">
        <f t="shared" si="26"/>
        <v>0</v>
      </c>
      <c r="R343">
        <f t="shared" si="27"/>
        <v>0</v>
      </c>
      <c r="S343">
        <f t="shared" si="28"/>
        <v>1</v>
      </c>
      <c r="T343">
        <f>COUNTIFS('DATA - Round Scores'!$H:$H,0,
'DATA - Round Scores'!$A:$A, 'DATA - Fixture'!$C343,
'DATA - Round Scores'!$B:$B, 'DATA - Fixture'!$D343,
'DATA - Round Scores'!$C:$C, 'DATA - Fixture'!$F343,
'DATA - Round Scores'!$F:$F, "&lt;&gt;BEN")</f>
        <v>0</v>
      </c>
      <c r="U343" t="str">
        <f>TEXT(SUMIFS($Q$1:Q343,$C$1:C343,C343,$D$1:D343,"&lt;="&amp;D343,$F$1:F343,F343),"00")&amp;"-"&amp;TEXT(SUMIFS($S$1:S343,$C$1:C343,C343,$D$1:D343,"&lt;="&amp;D343,$F$1:F343,F343),"00")</f>
        <v>12-09</v>
      </c>
      <c r="V343">
        <f t="shared" si="29"/>
        <v>1</v>
      </c>
    </row>
    <row r="344" spans="3:22" x14ac:dyDescent="0.2">
      <c r="C344" s="6">
        <v>2017</v>
      </c>
      <c r="D344" s="6">
        <v>22</v>
      </c>
      <c r="E344" s="6">
        <v>1</v>
      </c>
      <c r="F344" t="s">
        <v>153</v>
      </c>
      <c r="G344" t="str">
        <f>INDEX('DATA - Teams'!$C:$C,MATCH('DATA - Fixture'!F344,'DATA - Teams'!$B:$B,0))</f>
        <v>KAPPAZ</v>
      </c>
      <c r="H344" t="s">
        <v>34</v>
      </c>
      <c r="I344" t="str">
        <f>INDEX('DATA - Teams'!$C:$C,MATCH('DATA - Fixture'!H344,'DATA - Teams'!$B:$B,0))</f>
        <v>PMAC</v>
      </c>
      <c r="J344" s="6">
        <v>1</v>
      </c>
      <c r="K344" s="6">
        <v>0</v>
      </c>
      <c r="L344" s="6">
        <v>1</v>
      </c>
      <c r="M344">
        <f>SUMIFS('DATA - Round Scores'!$H:$H,
'DATA - Round Scores'!$A:$A, 'DATA - Fixture'!$C344,
'DATA - Round Scores'!$B:$B, 'DATA - Fixture'!$D344,
'DATA - Round Scores'!$C:$C, 'DATA - Fixture'!$F344,
'DATA - Round Scores'!$F:$F, "&lt;&gt;BEN")</f>
        <v>1593</v>
      </c>
      <c r="N344">
        <f>SUMIFS('DATA - Round Scores'!$H:$H,
'DATA - Round Scores'!$A:$A, 'DATA - Fixture'!$C344,
'DATA - Round Scores'!$B:$B, 'DATA - Fixture'!$D344,
'DATA - Round Scores'!$C:$C, 'DATA - Fixture'!$H344,
'DATA - Round Scores'!$F:$F, "&lt;&gt;BEN")</f>
        <v>1732</v>
      </c>
      <c r="O344">
        <f t="shared" si="25"/>
        <v>-139</v>
      </c>
      <c r="P344">
        <f>IF(N344&gt;0,COUNTIF($F$1:F344,F344),0)</f>
        <v>22</v>
      </c>
      <c r="Q344">
        <f t="shared" si="26"/>
        <v>0</v>
      </c>
      <c r="R344">
        <f t="shared" si="27"/>
        <v>0</v>
      </c>
      <c r="S344">
        <f t="shared" si="28"/>
        <v>1</v>
      </c>
      <c r="T344">
        <f>COUNTIFS('DATA - Round Scores'!$H:$H,0,
'DATA - Round Scores'!$A:$A, 'DATA - Fixture'!$C344,
'DATA - Round Scores'!$B:$B, 'DATA - Fixture'!$D344,
'DATA - Round Scores'!$C:$C, 'DATA - Fixture'!$F344,
'DATA - Round Scores'!$F:$F, "&lt;&gt;BEN")</f>
        <v>0</v>
      </c>
      <c r="U344" t="str">
        <f>TEXT(SUMIFS($Q$1:Q344,$C$1:C344,C344,$D$1:D344,"&lt;="&amp;D344,$F$1:F344,F344),"00")&amp;"-"&amp;TEXT(SUMIFS($S$1:S344,$C$1:C344,C344,$D$1:D344,"&lt;="&amp;D344,$F$1:F344,F344),"00")</f>
        <v>12-10</v>
      </c>
      <c r="V344">
        <f t="shared" si="29"/>
        <v>1</v>
      </c>
    </row>
    <row r="345" spans="3:22" x14ac:dyDescent="0.2">
      <c r="C345" s="6">
        <v>2017</v>
      </c>
      <c r="D345" s="6">
        <v>22</v>
      </c>
      <c r="E345" s="6">
        <v>1</v>
      </c>
      <c r="F345" t="s">
        <v>34</v>
      </c>
      <c r="G345" t="str">
        <f>INDEX('DATA - Teams'!$C:$C,MATCH('DATA - Fixture'!F345,'DATA - Teams'!$B:$B,0))</f>
        <v>PMAC</v>
      </c>
      <c r="H345" t="s">
        <v>153</v>
      </c>
      <c r="I345" t="str">
        <f>INDEX('DATA - Teams'!$C:$C,MATCH('DATA - Fixture'!H345,'DATA - Teams'!$B:$B,0))</f>
        <v>KAPPAZ</v>
      </c>
      <c r="J345" s="6">
        <v>0</v>
      </c>
      <c r="K345" s="6">
        <v>0</v>
      </c>
      <c r="L345" s="6">
        <v>1</v>
      </c>
      <c r="M345">
        <f>SUMIFS('DATA - Round Scores'!$H:$H,
'DATA - Round Scores'!$A:$A, 'DATA - Fixture'!$C345,
'DATA - Round Scores'!$B:$B, 'DATA - Fixture'!$D345,
'DATA - Round Scores'!$C:$C, 'DATA - Fixture'!$F345,
'DATA - Round Scores'!$F:$F, "&lt;&gt;BEN")</f>
        <v>1732</v>
      </c>
      <c r="N345">
        <f>SUMIFS('DATA - Round Scores'!$H:$H,
'DATA - Round Scores'!$A:$A, 'DATA - Fixture'!$C345,
'DATA - Round Scores'!$B:$B, 'DATA - Fixture'!$D345,
'DATA - Round Scores'!$C:$C, 'DATA - Fixture'!$H345,
'DATA - Round Scores'!$F:$F, "&lt;&gt;BEN")</f>
        <v>1593</v>
      </c>
      <c r="O345">
        <f t="shared" si="25"/>
        <v>139</v>
      </c>
      <c r="P345">
        <f>IF(N345&gt;0,COUNTIF($F$1:F345,F345),0)</f>
        <v>22</v>
      </c>
      <c r="Q345">
        <f t="shared" si="26"/>
        <v>1</v>
      </c>
      <c r="R345">
        <f t="shared" si="27"/>
        <v>0</v>
      </c>
      <c r="S345">
        <f t="shared" si="28"/>
        <v>0</v>
      </c>
      <c r="T345">
        <f>COUNTIFS('DATA - Round Scores'!$H:$H,0,
'DATA - Round Scores'!$A:$A, 'DATA - Fixture'!$C345,
'DATA - Round Scores'!$B:$B, 'DATA - Fixture'!$D345,
'DATA - Round Scores'!$C:$C, 'DATA - Fixture'!$F345,
'DATA - Round Scores'!$F:$F, "&lt;&gt;BEN")</f>
        <v>0</v>
      </c>
      <c r="U345" t="str">
        <f>TEXT(SUMIFS($Q$1:Q345,$C$1:C345,C345,$D$1:D345,"&lt;="&amp;D345,$F$1:F345,F345),"00")&amp;"-"&amp;TEXT(SUMIFS($S$1:S345,$C$1:C345,C345,$D$1:D345,"&lt;="&amp;D345,$F$1:F345,F345),"00")</f>
        <v>13-09</v>
      </c>
      <c r="V345">
        <f t="shared" si="29"/>
        <v>1</v>
      </c>
    </row>
    <row r="346" spans="3:22" x14ac:dyDescent="0.2">
      <c r="C346" s="6">
        <v>2017</v>
      </c>
      <c r="D346" s="6">
        <v>22</v>
      </c>
      <c r="E346" s="6">
        <v>2</v>
      </c>
      <c r="F346" t="s">
        <v>110</v>
      </c>
      <c r="G346" t="str">
        <f>INDEX('DATA - Teams'!$C:$C,MATCH('DATA - Fixture'!F346,'DATA - Teams'!$B:$B,0))</f>
        <v>JMERC</v>
      </c>
      <c r="H346" t="s">
        <v>237</v>
      </c>
      <c r="I346" t="str">
        <f>INDEX('DATA - Teams'!$C:$C,MATCH('DATA - Fixture'!H346,'DATA - Teams'!$B:$B,0))</f>
        <v>LESTER</v>
      </c>
      <c r="J346" s="6">
        <v>1</v>
      </c>
      <c r="K346" s="6">
        <v>0</v>
      </c>
      <c r="L346" s="6">
        <v>1</v>
      </c>
      <c r="M346">
        <f>SUMIFS('DATA - Round Scores'!$H:$H,
'DATA - Round Scores'!$A:$A, 'DATA - Fixture'!$C346,
'DATA - Round Scores'!$B:$B, 'DATA - Fixture'!$D346,
'DATA - Round Scores'!$C:$C, 'DATA - Fixture'!$F346,
'DATA - Round Scores'!$F:$F, "&lt;&gt;BEN")</f>
        <v>1738</v>
      </c>
      <c r="N346">
        <f>SUMIFS('DATA - Round Scores'!$H:$H,
'DATA - Round Scores'!$A:$A, 'DATA - Fixture'!$C346,
'DATA - Round Scores'!$B:$B, 'DATA - Fixture'!$D346,
'DATA - Round Scores'!$C:$C, 'DATA - Fixture'!$H346,
'DATA - Round Scores'!$F:$F, "&lt;&gt;BEN")</f>
        <v>1600</v>
      </c>
      <c r="O346">
        <f t="shared" si="25"/>
        <v>138</v>
      </c>
      <c r="P346">
        <f>IF(N346&gt;0,COUNTIF($F$1:F346,F346),0)</f>
        <v>22</v>
      </c>
      <c r="Q346">
        <f t="shared" si="26"/>
        <v>1</v>
      </c>
      <c r="R346">
        <f t="shared" si="27"/>
        <v>0</v>
      </c>
      <c r="S346">
        <f t="shared" si="28"/>
        <v>0</v>
      </c>
      <c r="T346">
        <f>COUNTIFS('DATA - Round Scores'!$H:$H,0,
'DATA - Round Scores'!$A:$A, 'DATA - Fixture'!$C346,
'DATA - Round Scores'!$B:$B, 'DATA - Fixture'!$D346,
'DATA - Round Scores'!$C:$C, 'DATA - Fixture'!$F346,
'DATA - Round Scores'!$F:$F, "&lt;&gt;BEN")</f>
        <v>0</v>
      </c>
      <c r="U346" t="str">
        <f>TEXT(SUMIFS($Q$1:Q346,$C$1:C346,C346,$D$1:D346,"&lt;="&amp;D346,$F$1:F346,F346),"00")&amp;"-"&amp;TEXT(SUMIFS($S$1:S346,$C$1:C346,C346,$D$1:D346,"&lt;="&amp;D346,$F$1:F346,F346),"00")</f>
        <v>14-08</v>
      </c>
      <c r="V346">
        <f t="shared" si="29"/>
        <v>1</v>
      </c>
    </row>
    <row r="347" spans="3:22" x14ac:dyDescent="0.2">
      <c r="C347" s="6">
        <v>2017</v>
      </c>
      <c r="D347" s="6">
        <v>22</v>
      </c>
      <c r="E347" s="6">
        <v>2</v>
      </c>
      <c r="F347" t="s">
        <v>237</v>
      </c>
      <c r="G347" t="str">
        <f>INDEX('DATA - Teams'!$C:$C,MATCH('DATA - Fixture'!F347,'DATA - Teams'!$B:$B,0))</f>
        <v>LESTER</v>
      </c>
      <c r="H347" t="s">
        <v>110</v>
      </c>
      <c r="I347" t="str">
        <f>INDEX('DATA - Teams'!$C:$C,MATCH('DATA - Fixture'!H347,'DATA - Teams'!$B:$B,0))</f>
        <v>JMERC</v>
      </c>
      <c r="J347" s="6">
        <v>0</v>
      </c>
      <c r="K347" s="6">
        <v>0</v>
      </c>
      <c r="L347" s="6">
        <v>1</v>
      </c>
      <c r="M347">
        <f>SUMIFS('DATA - Round Scores'!$H:$H,
'DATA - Round Scores'!$A:$A, 'DATA - Fixture'!$C347,
'DATA - Round Scores'!$B:$B, 'DATA - Fixture'!$D347,
'DATA - Round Scores'!$C:$C, 'DATA - Fixture'!$F347,
'DATA - Round Scores'!$F:$F, "&lt;&gt;BEN")</f>
        <v>1600</v>
      </c>
      <c r="N347">
        <f>SUMIFS('DATA - Round Scores'!$H:$H,
'DATA - Round Scores'!$A:$A, 'DATA - Fixture'!$C347,
'DATA - Round Scores'!$B:$B, 'DATA - Fixture'!$D347,
'DATA - Round Scores'!$C:$C, 'DATA - Fixture'!$H347,
'DATA - Round Scores'!$F:$F, "&lt;&gt;BEN")</f>
        <v>1738</v>
      </c>
      <c r="O347">
        <f t="shared" si="25"/>
        <v>-138</v>
      </c>
      <c r="P347">
        <f>IF(N347&gt;0,COUNTIF($F$1:F347,F347),0)</f>
        <v>22</v>
      </c>
      <c r="Q347">
        <f t="shared" si="26"/>
        <v>0</v>
      </c>
      <c r="R347">
        <f t="shared" si="27"/>
        <v>0</v>
      </c>
      <c r="S347">
        <f t="shared" si="28"/>
        <v>1</v>
      </c>
      <c r="T347">
        <f>COUNTIFS('DATA - Round Scores'!$H:$H,0,
'DATA - Round Scores'!$A:$A, 'DATA - Fixture'!$C347,
'DATA - Round Scores'!$B:$B, 'DATA - Fixture'!$D347,
'DATA - Round Scores'!$C:$C, 'DATA - Fixture'!$F347,
'DATA - Round Scores'!$F:$F, "&lt;&gt;BEN")</f>
        <v>0</v>
      </c>
      <c r="U347" t="str">
        <f>TEXT(SUMIFS($Q$1:Q347,$C$1:C347,C347,$D$1:D347,"&lt;="&amp;D347,$F$1:F347,F347),"00")&amp;"-"&amp;TEXT(SUMIFS($S$1:S347,$C$1:C347,C347,$D$1:D347,"&lt;="&amp;D347,$F$1:F347,F347),"00")</f>
        <v>11-11</v>
      </c>
      <c r="V347">
        <f t="shared" si="29"/>
        <v>1</v>
      </c>
    </row>
    <row r="348" spans="3:22" x14ac:dyDescent="0.2">
      <c r="C348" s="6">
        <v>2017</v>
      </c>
      <c r="D348" s="6">
        <v>23</v>
      </c>
      <c r="E348" s="6">
        <v>1</v>
      </c>
      <c r="F348" t="s">
        <v>110</v>
      </c>
      <c r="G348" t="str">
        <f>INDEX('DATA - Teams'!$C:$C,MATCH('DATA - Fixture'!F348,'DATA - Teams'!$B:$B,0))</f>
        <v>JMERC</v>
      </c>
      <c r="H348" t="s">
        <v>34</v>
      </c>
      <c r="I348" t="str">
        <f>INDEX('DATA - Teams'!$C:$C,MATCH('DATA - Fixture'!H348,'DATA - Teams'!$B:$B,0))</f>
        <v>PMAC</v>
      </c>
      <c r="J348" s="6">
        <v>1</v>
      </c>
      <c r="K348" s="6">
        <v>0</v>
      </c>
      <c r="L348" s="6">
        <v>1</v>
      </c>
      <c r="M348">
        <f>SUMIFS('DATA - Round Scores'!$H:$H,
'DATA - Round Scores'!$A:$A, 'DATA - Fixture'!$C348,
'DATA - Round Scores'!$B:$B, 'DATA - Fixture'!$D348,
'DATA - Round Scores'!$C:$C, 'DATA - Fixture'!$F348,
'DATA - Round Scores'!$F:$F, "&lt;&gt;BEN")</f>
        <v>1402</v>
      </c>
      <c r="N348">
        <f>SUMIFS('DATA - Round Scores'!$H:$H,
'DATA - Round Scores'!$A:$A, 'DATA - Fixture'!$C348,
'DATA - Round Scores'!$B:$B, 'DATA - Fixture'!$D348,
'DATA - Round Scores'!$C:$C, 'DATA - Fixture'!$H348,
'DATA - Round Scores'!$F:$F, "&lt;&gt;BEN")</f>
        <v>1744</v>
      </c>
      <c r="O348">
        <f t="shared" si="25"/>
        <v>-342</v>
      </c>
      <c r="P348">
        <f>IF(N348&gt;0,COUNTIF($F$1:F348,F348),0)</f>
        <v>23</v>
      </c>
      <c r="Q348">
        <f t="shared" si="26"/>
        <v>0</v>
      </c>
      <c r="R348">
        <f t="shared" si="27"/>
        <v>0</v>
      </c>
      <c r="S348">
        <f t="shared" si="28"/>
        <v>1</v>
      </c>
      <c r="T348">
        <f>COUNTIFS('DATA - Round Scores'!$H:$H,0,
'DATA - Round Scores'!$A:$A, 'DATA - Fixture'!$C348,
'DATA - Round Scores'!$B:$B, 'DATA - Fixture'!$D348,
'DATA - Round Scores'!$C:$C, 'DATA - Fixture'!$F348,
'DATA - Round Scores'!$F:$F, "&lt;&gt;BEN")</f>
        <v>1</v>
      </c>
      <c r="U348" t="str">
        <f>TEXT(SUMIFS($Q$1:Q348,$C$1:C348,C348,$D$1:D348,"&lt;="&amp;D348,$F$1:F348,F348),"00")&amp;"-"&amp;TEXT(SUMIFS($S$1:S348,$C$1:C348,C348,$D$1:D348,"&lt;="&amp;D348,$F$1:F348,F348),"00")</f>
        <v>14-09</v>
      </c>
      <c r="V348">
        <f t="shared" si="29"/>
        <v>1</v>
      </c>
    </row>
    <row r="349" spans="3:22" x14ac:dyDescent="0.2">
      <c r="C349" s="6">
        <v>2017</v>
      </c>
      <c r="D349" s="6">
        <v>23</v>
      </c>
      <c r="E349" s="6">
        <v>1</v>
      </c>
      <c r="F349" t="s">
        <v>34</v>
      </c>
      <c r="G349" t="str">
        <f>INDEX('DATA - Teams'!$C:$C,MATCH('DATA - Fixture'!F349,'DATA - Teams'!$B:$B,0))</f>
        <v>PMAC</v>
      </c>
      <c r="H349" t="s">
        <v>110</v>
      </c>
      <c r="I349" t="str">
        <f>INDEX('DATA - Teams'!$C:$C,MATCH('DATA - Fixture'!H349,'DATA - Teams'!$B:$B,0))</f>
        <v>JMERC</v>
      </c>
      <c r="J349" s="6">
        <v>0</v>
      </c>
      <c r="K349" s="6">
        <v>0</v>
      </c>
      <c r="L349" s="6">
        <v>1</v>
      </c>
      <c r="M349">
        <f>SUMIFS('DATA - Round Scores'!$H:$H,
'DATA - Round Scores'!$A:$A, 'DATA - Fixture'!$C349,
'DATA - Round Scores'!$B:$B, 'DATA - Fixture'!$D349,
'DATA - Round Scores'!$C:$C, 'DATA - Fixture'!$F349,
'DATA - Round Scores'!$F:$F, "&lt;&gt;BEN")</f>
        <v>1744</v>
      </c>
      <c r="N349">
        <f>SUMIFS('DATA - Round Scores'!$H:$H,
'DATA - Round Scores'!$A:$A, 'DATA - Fixture'!$C349,
'DATA - Round Scores'!$B:$B, 'DATA - Fixture'!$D349,
'DATA - Round Scores'!$C:$C, 'DATA - Fixture'!$H349,
'DATA - Round Scores'!$F:$F, "&lt;&gt;BEN")</f>
        <v>1402</v>
      </c>
      <c r="O349">
        <f t="shared" si="25"/>
        <v>342</v>
      </c>
      <c r="P349">
        <f>IF(N349&gt;0,COUNTIF($F$1:F349,F349),0)</f>
        <v>23</v>
      </c>
      <c r="Q349">
        <f t="shared" si="26"/>
        <v>1</v>
      </c>
      <c r="R349">
        <f t="shared" si="27"/>
        <v>0</v>
      </c>
      <c r="S349">
        <f t="shared" si="28"/>
        <v>0</v>
      </c>
      <c r="T349">
        <f>COUNTIFS('DATA - Round Scores'!$H:$H,0,
'DATA - Round Scores'!$A:$A, 'DATA - Fixture'!$C349,
'DATA - Round Scores'!$B:$B, 'DATA - Fixture'!$D349,
'DATA - Round Scores'!$C:$C, 'DATA - Fixture'!$F349,
'DATA - Round Scores'!$F:$F, "&lt;&gt;BEN")</f>
        <v>0</v>
      </c>
      <c r="U349" t="str">
        <f>TEXT(SUMIFS($Q$1:Q349,$C$1:C349,C349,$D$1:D349,"&lt;="&amp;D349,$F$1:F349,F349),"00")&amp;"-"&amp;TEXT(SUMIFS($S$1:S349,$C$1:C349,C349,$D$1:D349,"&lt;="&amp;D349,$F$1:F349,F349),"00")</f>
        <v>14-09</v>
      </c>
      <c r="V349">
        <f t="shared" si="29"/>
        <v>1</v>
      </c>
    </row>
    <row r="350" spans="3:22" x14ac:dyDescent="0.2">
      <c r="C350" s="6">
        <v>2018</v>
      </c>
      <c r="D350" s="6">
        <v>1</v>
      </c>
      <c r="E350" s="6">
        <v>1</v>
      </c>
      <c r="F350" t="s">
        <v>366</v>
      </c>
      <c r="G350" t="str">
        <f>INDEX('DATA - Teams'!$C:$C,MATCH('DATA - Fixture'!F350,'DATA - Teams'!$B:$B,0))</f>
        <v>PMAC</v>
      </c>
      <c r="H350" t="s">
        <v>367</v>
      </c>
      <c r="I350" t="str">
        <f>INDEX('DATA - Teams'!$C:$C,MATCH('DATA - Fixture'!H350,'DATA - Teams'!$B:$B,0))</f>
        <v>KAPPAZ</v>
      </c>
      <c r="J350" s="6">
        <v>1</v>
      </c>
      <c r="K350" s="6">
        <v>0</v>
      </c>
      <c r="L350" s="6">
        <v>0</v>
      </c>
      <c r="M350">
        <f>SUMIFS('DATA - Round Scores'!$H:$H,
'DATA - Round Scores'!$A:$A, 'DATA - Fixture'!$C350,
'DATA - Round Scores'!$B:$B, 'DATA - Fixture'!$D350,
'DATA - Round Scores'!$C:$C, 'DATA - Fixture'!$F350,
'DATA - Round Scores'!$F:$F, "&lt;&gt;BEN")</f>
        <v>1565</v>
      </c>
      <c r="N350">
        <f>SUMIFS('DATA - Round Scores'!$H:$H,
'DATA - Round Scores'!$A:$A, 'DATA - Fixture'!$C350,
'DATA - Round Scores'!$B:$B, 'DATA - Fixture'!$D350,
'DATA - Round Scores'!$C:$C, 'DATA - Fixture'!$H350,
'DATA - Round Scores'!$F:$F, "&lt;&gt;BEN")</f>
        <v>1743</v>
      </c>
      <c r="O350">
        <f t="shared" si="25"/>
        <v>-178</v>
      </c>
      <c r="P350">
        <f>IF(N350&gt;0,COUNTIF($F$1:F350,F350),0)</f>
        <v>1</v>
      </c>
      <c r="Q350">
        <f t="shared" si="26"/>
        <v>0</v>
      </c>
      <c r="R350">
        <f t="shared" si="27"/>
        <v>0</v>
      </c>
      <c r="S350">
        <f t="shared" si="28"/>
        <v>1</v>
      </c>
      <c r="T350">
        <f>COUNTIFS('DATA - Round Scores'!$H:$H,0,
'DATA - Round Scores'!$A:$A, 'DATA - Fixture'!$C350,
'DATA - Round Scores'!$B:$B, 'DATA - Fixture'!$D350,
'DATA - Round Scores'!$C:$C, 'DATA - Fixture'!$F350,
'DATA - Round Scores'!$F:$F, "&lt;&gt;BEN")</f>
        <v>0</v>
      </c>
      <c r="U350" t="str">
        <f>TEXT(SUMIFS($Q$1:Q350,$C$1:C350,C350,$D$1:D350,"&lt;="&amp;D350,$F$1:F350,F350),"00")&amp;"-"&amp;TEXT(SUMIFS($S$1:S350,$C$1:C350,C350,$D$1:D350,"&lt;="&amp;D350,$F$1:F350,F350),"00")</f>
        <v>00-01</v>
      </c>
      <c r="V350">
        <f t="shared" si="29"/>
        <v>0</v>
      </c>
    </row>
    <row r="351" spans="3:22" x14ac:dyDescent="0.2">
      <c r="C351" s="6">
        <v>2018</v>
      </c>
      <c r="D351" s="6">
        <v>1</v>
      </c>
      <c r="E351" s="6">
        <v>1</v>
      </c>
      <c r="F351" t="s">
        <v>367</v>
      </c>
      <c r="G351" t="str">
        <f>INDEX('DATA - Teams'!$C:$C,MATCH('DATA - Fixture'!F351,'DATA - Teams'!$B:$B,0))</f>
        <v>KAPPAZ</v>
      </c>
      <c r="H351" t="s">
        <v>366</v>
      </c>
      <c r="I351" t="str">
        <f>INDEX('DATA - Teams'!$C:$C,MATCH('DATA - Fixture'!H351,'DATA - Teams'!$B:$B,0))</f>
        <v>PMAC</v>
      </c>
      <c r="J351" s="6">
        <v>0</v>
      </c>
      <c r="K351" s="6">
        <v>0</v>
      </c>
      <c r="L351" s="6">
        <v>0</v>
      </c>
      <c r="M351">
        <f>SUMIFS('DATA - Round Scores'!$H:$H,
'DATA - Round Scores'!$A:$A, 'DATA - Fixture'!$C351,
'DATA - Round Scores'!$B:$B, 'DATA - Fixture'!$D351,
'DATA - Round Scores'!$C:$C, 'DATA - Fixture'!$F351,
'DATA - Round Scores'!$F:$F, "&lt;&gt;BEN")</f>
        <v>1743</v>
      </c>
      <c r="N351">
        <f>SUMIFS('DATA - Round Scores'!$H:$H,
'DATA - Round Scores'!$A:$A, 'DATA - Fixture'!$C351,
'DATA - Round Scores'!$B:$B, 'DATA - Fixture'!$D351,
'DATA - Round Scores'!$C:$C, 'DATA - Fixture'!$H351,
'DATA - Round Scores'!$F:$F, "&lt;&gt;BEN")</f>
        <v>1565</v>
      </c>
      <c r="O351">
        <f t="shared" si="25"/>
        <v>178</v>
      </c>
      <c r="P351">
        <f>IF(N351&gt;0,COUNTIF($F$1:F351,F351),0)</f>
        <v>1</v>
      </c>
      <c r="Q351">
        <f t="shared" si="26"/>
        <v>1</v>
      </c>
      <c r="R351">
        <f t="shared" si="27"/>
        <v>0</v>
      </c>
      <c r="S351">
        <f t="shared" si="28"/>
        <v>0</v>
      </c>
      <c r="T351">
        <f>COUNTIFS('DATA - Round Scores'!$H:$H,0,
'DATA - Round Scores'!$A:$A, 'DATA - Fixture'!$C351,
'DATA - Round Scores'!$B:$B, 'DATA - Fixture'!$D351,
'DATA - Round Scores'!$C:$C, 'DATA - Fixture'!$F351,
'DATA - Round Scores'!$F:$F, "&lt;&gt;BEN")</f>
        <v>0</v>
      </c>
      <c r="U351" t="str">
        <f>TEXT(SUMIFS($Q$1:Q351,$C$1:C351,C351,$D$1:D351,"&lt;="&amp;D351,$F$1:F351,F351),"00")&amp;"-"&amp;TEXT(SUMIFS($S$1:S351,$C$1:C351,C351,$D$1:D351,"&lt;="&amp;D351,$F$1:F351,F351),"00")</f>
        <v>01-00</v>
      </c>
      <c r="V351">
        <f t="shared" si="29"/>
        <v>1</v>
      </c>
    </row>
    <row r="352" spans="3:22" x14ac:dyDescent="0.2">
      <c r="C352" s="6">
        <v>2018</v>
      </c>
      <c r="D352" s="6">
        <v>1</v>
      </c>
      <c r="E352" s="6">
        <v>2</v>
      </c>
      <c r="F352" t="s">
        <v>482</v>
      </c>
      <c r="G352" t="str">
        <f>INDEX('DATA - Teams'!$C:$C,MATCH('DATA - Fixture'!F352,'DATA - Teams'!$B:$B,0))</f>
        <v>CHIEF</v>
      </c>
      <c r="H352" t="s">
        <v>382</v>
      </c>
      <c r="I352" t="str">
        <f>INDEX('DATA - Teams'!$C:$C,MATCH('DATA - Fixture'!H352,'DATA - Teams'!$B:$B,0))</f>
        <v>MELONS</v>
      </c>
      <c r="J352" s="6">
        <v>1</v>
      </c>
      <c r="K352" s="6">
        <v>0</v>
      </c>
      <c r="L352" s="6">
        <v>0</v>
      </c>
      <c r="M352">
        <f>SUMIFS('DATA - Round Scores'!$H:$H,
'DATA - Round Scores'!$A:$A, 'DATA - Fixture'!$C352,
'DATA - Round Scores'!$B:$B, 'DATA - Fixture'!$D352,
'DATA - Round Scores'!$C:$C, 'DATA - Fixture'!$F352,
'DATA - Round Scores'!$F:$F, "&lt;&gt;BEN")</f>
        <v>1613</v>
      </c>
      <c r="N352">
        <f>SUMIFS('DATA - Round Scores'!$H:$H,
'DATA - Round Scores'!$A:$A, 'DATA - Fixture'!$C352,
'DATA - Round Scores'!$B:$B, 'DATA - Fixture'!$D352,
'DATA - Round Scores'!$C:$C, 'DATA - Fixture'!$H352,
'DATA - Round Scores'!$F:$F, "&lt;&gt;BEN")</f>
        <v>1705</v>
      </c>
      <c r="O352">
        <f t="shared" si="25"/>
        <v>-92</v>
      </c>
      <c r="P352">
        <f>IF(N352&gt;0,COUNTIF($F$1:F352,F352),0)</f>
        <v>1</v>
      </c>
      <c r="Q352">
        <f t="shared" si="26"/>
        <v>0</v>
      </c>
      <c r="R352">
        <f t="shared" si="27"/>
        <v>0</v>
      </c>
      <c r="S352">
        <f t="shared" si="28"/>
        <v>1</v>
      </c>
      <c r="T352">
        <f>COUNTIFS('DATA - Round Scores'!$H:$H,0,
'DATA - Round Scores'!$A:$A, 'DATA - Fixture'!$C352,
'DATA - Round Scores'!$B:$B, 'DATA - Fixture'!$D352,
'DATA - Round Scores'!$C:$C, 'DATA - Fixture'!$F352,
'DATA - Round Scores'!$F:$F, "&lt;&gt;BEN")</f>
        <v>0</v>
      </c>
      <c r="U352" t="str">
        <f>TEXT(SUMIFS($Q$1:Q352,$C$1:C352,C352,$D$1:D352,"&lt;="&amp;D352,$F$1:F352,F352),"00")&amp;"-"&amp;TEXT(SUMIFS($S$1:S352,$C$1:C352,C352,$D$1:D352,"&lt;="&amp;D352,$F$1:F352,F352),"00")</f>
        <v>00-01</v>
      </c>
      <c r="V352">
        <f t="shared" si="29"/>
        <v>1</v>
      </c>
    </row>
    <row r="353" spans="3:22" x14ac:dyDescent="0.2">
      <c r="C353" s="6">
        <v>2018</v>
      </c>
      <c r="D353" s="6">
        <v>1</v>
      </c>
      <c r="E353" s="6">
        <v>2</v>
      </c>
      <c r="F353" t="s">
        <v>382</v>
      </c>
      <c r="G353" t="str">
        <f>INDEX('DATA - Teams'!$C:$C,MATCH('DATA - Fixture'!F353,'DATA - Teams'!$B:$B,0))</f>
        <v>MELONS</v>
      </c>
      <c r="H353" t="s">
        <v>482</v>
      </c>
      <c r="I353" t="str">
        <f>INDEX('DATA - Teams'!$C:$C,MATCH('DATA - Fixture'!H353,'DATA - Teams'!$B:$B,0))</f>
        <v>CHIEF</v>
      </c>
      <c r="J353" s="6">
        <v>0</v>
      </c>
      <c r="K353" s="6">
        <v>0</v>
      </c>
      <c r="L353" s="6">
        <v>0</v>
      </c>
      <c r="M353">
        <f>SUMIFS('DATA - Round Scores'!$H:$H,
'DATA - Round Scores'!$A:$A, 'DATA - Fixture'!$C353,
'DATA - Round Scores'!$B:$B, 'DATA - Fixture'!$D353,
'DATA - Round Scores'!$C:$C, 'DATA - Fixture'!$F353,
'DATA - Round Scores'!$F:$F, "&lt;&gt;BEN")</f>
        <v>1705</v>
      </c>
      <c r="N353">
        <f>SUMIFS('DATA - Round Scores'!$H:$H,
'DATA - Round Scores'!$A:$A, 'DATA - Fixture'!$C353,
'DATA - Round Scores'!$B:$B, 'DATA - Fixture'!$D353,
'DATA - Round Scores'!$C:$C, 'DATA - Fixture'!$H353,
'DATA - Round Scores'!$F:$F, "&lt;&gt;BEN")</f>
        <v>1613</v>
      </c>
      <c r="O353">
        <f t="shared" si="25"/>
        <v>92</v>
      </c>
      <c r="P353">
        <f>IF(N353&gt;0,COUNTIF($F$1:F353,F353),0)</f>
        <v>1</v>
      </c>
      <c r="Q353">
        <f t="shared" si="26"/>
        <v>1</v>
      </c>
      <c r="R353">
        <f t="shared" si="27"/>
        <v>0</v>
      </c>
      <c r="S353">
        <f t="shared" si="28"/>
        <v>0</v>
      </c>
      <c r="T353">
        <f>COUNTIFS('DATA - Round Scores'!$H:$H,0,
'DATA - Round Scores'!$A:$A, 'DATA - Fixture'!$C353,
'DATA - Round Scores'!$B:$B, 'DATA - Fixture'!$D353,
'DATA - Round Scores'!$C:$C, 'DATA - Fixture'!$F353,
'DATA - Round Scores'!$F:$F, "&lt;&gt;BEN")</f>
        <v>0</v>
      </c>
      <c r="U353" t="str">
        <f>TEXT(SUMIFS($Q$1:Q353,$C$1:C353,C353,$D$1:D353,"&lt;="&amp;D353,$F$1:F353,F353),"00")&amp;"-"&amp;TEXT(SUMIFS($S$1:S353,$C$1:C353,C353,$D$1:D353,"&lt;="&amp;D353,$F$1:F353,F353),"00")</f>
        <v>01-00</v>
      </c>
      <c r="V353">
        <f t="shared" si="29"/>
        <v>1</v>
      </c>
    </row>
    <row r="354" spans="3:22" x14ac:dyDescent="0.2">
      <c r="C354" s="6">
        <v>2018</v>
      </c>
      <c r="D354" s="6">
        <v>1</v>
      </c>
      <c r="E354" s="6">
        <v>3</v>
      </c>
      <c r="F354" t="s">
        <v>420</v>
      </c>
      <c r="G354" t="str">
        <f>INDEX('DATA - Teams'!$C:$C,MATCH('DATA - Fixture'!F354,'DATA - Teams'!$B:$B,0))</f>
        <v>RICHO</v>
      </c>
      <c r="H354" t="s">
        <v>411</v>
      </c>
      <c r="I354" t="str">
        <f>INDEX('DATA - Teams'!$C:$C,MATCH('DATA - Fixture'!H354,'DATA - Teams'!$B:$B,0))</f>
        <v>GARTER</v>
      </c>
      <c r="J354" s="6">
        <v>1</v>
      </c>
      <c r="K354" s="6">
        <v>0</v>
      </c>
      <c r="L354" s="6">
        <v>0</v>
      </c>
      <c r="M354">
        <f>SUMIFS('DATA - Round Scores'!$H:$H,
'DATA - Round Scores'!$A:$A, 'DATA - Fixture'!$C354,
'DATA - Round Scores'!$B:$B, 'DATA - Fixture'!$D354,
'DATA - Round Scores'!$C:$C, 'DATA - Fixture'!$F354,
'DATA - Round Scores'!$F:$F, "&lt;&gt;BEN")</f>
        <v>1552</v>
      </c>
      <c r="N354">
        <f>SUMIFS('DATA - Round Scores'!$H:$H,
'DATA - Round Scores'!$A:$A, 'DATA - Fixture'!$C354,
'DATA - Round Scores'!$B:$B, 'DATA - Fixture'!$D354,
'DATA - Round Scores'!$C:$C, 'DATA - Fixture'!$H354,
'DATA - Round Scores'!$F:$F, "&lt;&gt;BEN")</f>
        <v>1637</v>
      </c>
      <c r="O354">
        <f t="shared" si="25"/>
        <v>-85</v>
      </c>
      <c r="P354">
        <f>IF(N354&gt;0,COUNTIF($F$1:F354,F354),0)</f>
        <v>1</v>
      </c>
      <c r="Q354">
        <f t="shared" si="26"/>
        <v>0</v>
      </c>
      <c r="R354">
        <f t="shared" si="27"/>
        <v>0</v>
      </c>
      <c r="S354">
        <f t="shared" si="28"/>
        <v>1</v>
      </c>
      <c r="T354">
        <f>COUNTIFS('DATA - Round Scores'!$H:$H,0,
'DATA - Round Scores'!$A:$A, 'DATA - Fixture'!$C354,
'DATA - Round Scores'!$B:$B, 'DATA - Fixture'!$D354,
'DATA - Round Scores'!$C:$C, 'DATA - Fixture'!$F354,
'DATA - Round Scores'!$F:$F, "&lt;&gt;BEN")</f>
        <v>0</v>
      </c>
      <c r="U354" t="str">
        <f>TEXT(SUMIFS($Q$1:Q354,$C$1:C354,C354,$D$1:D354,"&lt;="&amp;D354,$F$1:F354,F354),"00")&amp;"-"&amp;TEXT(SUMIFS($S$1:S354,$C$1:C354,C354,$D$1:D354,"&lt;="&amp;D354,$F$1:F354,F354),"00")</f>
        <v>00-01</v>
      </c>
      <c r="V354">
        <f t="shared" si="29"/>
        <v>0</v>
      </c>
    </row>
    <row r="355" spans="3:22" x14ac:dyDescent="0.2">
      <c r="C355" s="6">
        <v>2018</v>
      </c>
      <c r="D355" s="6">
        <v>1</v>
      </c>
      <c r="E355" s="6">
        <v>3</v>
      </c>
      <c r="F355" t="s">
        <v>411</v>
      </c>
      <c r="G355" t="str">
        <f>INDEX('DATA - Teams'!$C:$C,MATCH('DATA - Fixture'!F355,'DATA - Teams'!$B:$B,0))</f>
        <v>GARTER</v>
      </c>
      <c r="H355" t="s">
        <v>420</v>
      </c>
      <c r="I355" t="str">
        <f>INDEX('DATA - Teams'!$C:$C,MATCH('DATA - Fixture'!H355,'DATA - Teams'!$B:$B,0))</f>
        <v>RICHO</v>
      </c>
      <c r="J355" s="6">
        <v>0</v>
      </c>
      <c r="K355" s="6">
        <v>0</v>
      </c>
      <c r="L355" s="6">
        <v>0</v>
      </c>
      <c r="M355">
        <f>SUMIFS('DATA - Round Scores'!$H:$H,
'DATA - Round Scores'!$A:$A, 'DATA - Fixture'!$C355,
'DATA - Round Scores'!$B:$B, 'DATA - Fixture'!$D355,
'DATA - Round Scores'!$C:$C, 'DATA - Fixture'!$F355,
'DATA - Round Scores'!$F:$F, "&lt;&gt;BEN")</f>
        <v>1637</v>
      </c>
      <c r="N355">
        <f>SUMIFS('DATA - Round Scores'!$H:$H,
'DATA - Round Scores'!$A:$A, 'DATA - Fixture'!$C355,
'DATA - Round Scores'!$B:$B, 'DATA - Fixture'!$D355,
'DATA - Round Scores'!$C:$C, 'DATA - Fixture'!$H355,
'DATA - Round Scores'!$F:$F, "&lt;&gt;BEN")</f>
        <v>1552</v>
      </c>
      <c r="O355">
        <f t="shared" si="25"/>
        <v>85</v>
      </c>
      <c r="P355">
        <f>IF(N355&gt;0,COUNTIF($F$1:F355,F355),0)</f>
        <v>1</v>
      </c>
      <c r="Q355">
        <f t="shared" si="26"/>
        <v>1</v>
      </c>
      <c r="R355">
        <f t="shared" si="27"/>
        <v>0</v>
      </c>
      <c r="S355">
        <f t="shared" si="28"/>
        <v>0</v>
      </c>
      <c r="T355">
        <f>COUNTIFS('DATA - Round Scores'!$H:$H,0,
'DATA - Round Scores'!$A:$A, 'DATA - Fixture'!$C355,
'DATA - Round Scores'!$B:$B, 'DATA - Fixture'!$D355,
'DATA - Round Scores'!$C:$C, 'DATA - Fixture'!$F355,
'DATA - Round Scores'!$F:$F, "&lt;&gt;BEN")</f>
        <v>0</v>
      </c>
      <c r="U355" t="str">
        <f>TEXT(SUMIFS($Q$1:Q355,$C$1:C355,C355,$D$1:D355,"&lt;="&amp;D355,$F$1:F355,F355),"00")&amp;"-"&amp;TEXT(SUMIFS($S$1:S355,$C$1:C355,C355,$D$1:D355,"&lt;="&amp;D355,$F$1:F355,F355),"00")</f>
        <v>01-00</v>
      </c>
      <c r="V355">
        <f t="shared" si="29"/>
        <v>0</v>
      </c>
    </row>
    <row r="356" spans="3:22" x14ac:dyDescent="0.2">
      <c r="C356" s="6">
        <v>2018</v>
      </c>
      <c r="D356" s="6">
        <v>1</v>
      </c>
      <c r="E356" s="6">
        <v>4</v>
      </c>
      <c r="F356" t="s">
        <v>404</v>
      </c>
      <c r="G356" t="str">
        <f>INDEX('DATA - Teams'!$C:$C,MATCH('DATA - Fixture'!F356,'DATA - Teams'!$B:$B,0))</f>
        <v>LESTER</v>
      </c>
      <c r="H356" t="s">
        <v>391</v>
      </c>
      <c r="I356" t="str">
        <f>INDEX('DATA - Teams'!$C:$C,MATCH('DATA - Fixture'!H356,'DATA - Teams'!$B:$B,0))</f>
        <v>JMERC</v>
      </c>
      <c r="J356" s="6">
        <v>1</v>
      </c>
      <c r="K356" s="6">
        <v>0</v>
      </c>
      <c r="L356" s="6">
        <v>0</v>
      </c>
      <c r="M356">
        <f>SUMIFS('DATA - Round Scores'!$H:$H,
'DATA - Round Scores'!$A:$A, 'DATA - Fixture'!$C356,
'DATA - Round Scores'!$B:$B, 'DATA - Fixture'!$D356,
'DATA - Round Scores'!$C:$C, 'DATA - Fixture'!$F356,
'DATA - Round Scores'!$F:$F, "&lt;&gt;BEN")</f>
        <v>1465</v>
      </c>
      <c r="N356">
        <f>SUMIFS('DATA - Round Scores'!$H:$H,
'DATA - Round Scores'!$A:$A, 'DATA - Fixture'!$C356,
'DATA - Round Scores'!$B:$B, 'DATA - Fixture'!$D356,
'DATA - Round Scores'!$C:$C, 'DATA - Fixture'!$H356,
'DATA - Round Scores'!$F:$F, "&lt;&gt;BEN")</f>
        <v>1607</v>
      </c>
      <c r="O356">
        <f t="shared" si="25"/>
        <v>-142</v>
      </c>
      <c r="P356">
        <f>IF(N356&gt;0,COUNTIF($F$1:F356,F356),0)</f>
        <v>1</v>
      </c>
      <c r="Q356">
        <f t="shared" si="26"/>
        <v>0</v>
      </c>
      <c r="R356">
        <f t="shared" si="27"/>
        <v>0</v>
      </c>
      <c r="S356">
        <f t="shared" si="28"/>
        <v>1</v>
      </c>
      <c r="T356">
        <f>COUNTIFS('DATA - Round Scores'!$H:$H,0,
'DATA - Round Scores'!$A:$A, 'DATA - Fixture'!$C356,
'DATA - Round Scores'!$B:$B, 'DATA - Fixture'!$D356,
'DATA - Round Scores'!$C:$C, 'DATA - Fixture'!$F356,
'DATA - Round Scores'!$F:$F, "&lt;&gt;BEN")</f>
        <v>0</v>
      </c>
      <c r="U356" t="str">
        <f>TEXT(SUMIFS($Q$1:Q356,$C$1:C356,C356,$D$1:D356,"&lt;="&amp;D356,$F$1:F356,F356),"00")&amp;"-"&amp;TEXT(SUMIFS($S$1:S356,$C$1:C356,C356,$D$1:D356,"&lt;="&amp;D356,$F$1:F356,F356),"00")</f>
        <v>00-01</v>
      </c>
      <c r="V356">
        <f t="shared" si="29"/>
        <v>0</v>
      </c>
    </row>
    <row r="357" spans="3:22" x14ac:dyDescent="0.2">
      <c r="C357" s="6">
        <v>2018</v>
      </c>
      <c r="D357" s="6">
        <v>1</v>
      </c>
      <c r="E357" s="6">
        <v>4</v>
      </c>
      <c r="F357" t="s">
        <v>391</v>
      </c>
      <c r="G357" t="str">
        <f>INDEX('DATA - Teams'!$C:$C,MATCH('DATA - Fixture'!F357,'DATA - Teams'!$B:$B,0))</f>
        <v>JMERC</v>
      </c>
      <c r="H357" t="s">
        <v>404</v>
      </c>
      <c r="I357" t="str">
        <f>INDEX('DATA - Teams'!$C:$C,MATCH('DATA - Fixture'!H357,'DATA - Teams'!$B:$B,0))</f>
        <v>LESTER</v>
      </c>
      <c r="J357" s="6">
        <v>0</v>
      </c>
      <c r="K357" s="6">
        <v>0</v>
      </c>
      <c r="L357" s="6">
        <v>0</v>
      </c>
      <c r="M357">
        <f>SUMIFS('DATA - Round Scores'!$H:$H,
'DATA - Round Scores'!$A:$A, 'DATA - Fixture'!$C357,
'DATA - Round Scores'!$B:$B, 'DATA - Fixture'!$D357,
'DATA - Round Scores'!$C:$C, 'DATA - Fixture'!$F357,
'DATA - Round Scores'!$F:$F, "&lt;&gt;BEN")</f>
        <v>1607</v>
      </c>
      <c r="N357">
        <f>SUMIFS('DATA - Round Scores'!$H:$H,
'DATA - Round Scores'!$A:$A, 'DATA - Fixture'!$C357,
'DATA - Round Scores'!$B:$B, 'DATA - Fixture'!$D357,
'DATA - Round Scores'!$C:$C, 'DATA - Fixture'!$H357,
'DATA - Round Scores'!$F:$F, "&lt;&gt;BEN")</f>
        <v>1465</v>
      </c>
      <c r="O357">
        <f t="shared" si="25"/>
        <v>142</v>
      </c>
      <c r="P357">
        <f>IF(N357&gt;0,COUNTIF($F$1:F357,F357),0)</f>
        <v>1</v>
      </c>
      <c r="Q357">
        <f t="shared" si="26"/>
        <v>1</v>
      </c>
      <c r="R357">
        <f t="shared" si="27"/>
        <v>0</v>
      </c>
      <c r="S357">
        <f t="shared" si="28"/>
        <v>0</v>
      </c>
      <c r="T357">
        <f>COUNTIFS('DATA - Round Scores'!$H:$H,0,
'DATA - Round Scores'!$A:$A, 'DATA - Fixture'!$C357,
'DATA - Round Scores'!$B:$B, 'DATA - Fixture'!$D357,
'DATA - Round Scores'!$C:$C, 'DATA - Fixture'!$F357,
'DATA - Round Scores'!$F:$F, "&lt;&gt;BEN")</f>
        <v>0</v>
      </c>
      <c r="U357" t="str">
        <f>TEXT(SUMIFS($Q$1:Q357,$C$1:C357,C357,$D$1:D357,"&lt;="&amp;D357,$F$1:F357,F357),"00")&amp;"-"&amp;TEXT(SUMIFS($S$1:S357,$C$1:C357,C357,$D$1:D357,"&lt;="&amp;D357,$F$1:F357,F357),"00")</f>
        <v>01-00</v>
      </c>
      <c r="V357">
        <f t="shared" si="29"/>
        <v>1</v>
      </c>
    </row>
    <row r="358" spans="3:22" x14ac:dyDescent="0.2">
      <c r="C358" s="6">
        <v>2018</v>
      </c>
      <c r="D358" s="6">
        <v>2</v>
      </c>
      <c r="E358" s="6">
        <v>1</v>
      </c>
      <c r="F358" t="s">
        <v>366</v>
      </c>
      <c r="G358" t="str">
        <f>INDEX('DATA - Teams'!$C:$C,MATCH('DATA - Fixture'!F358,'DATA - Teams'!$B:$B,0))</f>
        <v>PMAC</v>
      </c>
      <c r="H358" t="s">
        <v>482</v>
      </c>
      <c r="I358" t="str">
        <f>INDEX('DATA - Teams'!$C:$C,MATCH('DATA - Fixture'!H358,'DATA - Teams'!$B:$B,0))</f>
        <v>CHIEF</v>
      </c>
      <c r="J358" s="6">
        <v>1</v>
      </c>
      <c r="K358" s="6">
        <v>0</v>
      </c>
      <c r="L358" s="6">
        <v>0</v>
      </c>
      <c r="M358">
        <f>SUMIFS('DATA - Round Scores'!$H:$H,
'DATA - Round Scores'!$A:$A, 'DATA - Fixture'!$C358,
'DATA - Round Scores'!$B:$B, 'DATA - Fixture'!$D358,
'DATA - Round Scores'!$C:$C, 'DATA - Fixture'!$F358,
'DATA - Round Scores'!$F:$F, "&lt;&gt;BEN")</f>
        <v>1608</v>
      </c>
      <c r="N358">
        <f>SUMIFS('DATA - Round Scores'!$H:$H,
'DATA - Round Scores'!$A:$A, 'DATA - Fixture'!$C358,
'DATA - Round Scores'!$B:$B, 'DATA - Fixture'!$D358,
'DATA - Round Scores'!$C:$C, 'DATA - Fixture'!$H358,
'DATA - Round Scores'!$F:$F, "&lt;&gt;BEN")</f>
        <v>1796</v>
      </c>
      <c r="O358">
        <f t="shared" si="25"/>
        <v>-188</v>
      </c>
      <c r="P358">
        <f>IF(N358&gt;0,COUNTIF($F$1:F358,F358),0)</f>
        <v>2</v>
      </c>
      <c r="Q358">
        <f t="shared" si="26"/>
        <v>0</v>
      </c>
      <c r="R358">
        <f t="shared" si="27"/>
        <v>0</v>
      </c>
      <c r="S358">
        <f t="shared" si="28"/>
        <v>1</v>
      </c>
      <c r="T358">
        <f>COUNTIFS('DATA - Round Scores'!$H:$H,0,
'DATA - Round Scores'!$A:$A, 'DATA - Fixture'!$C358,
'DATA - Round Scores'!$B:$B, 'DATA - Fixture'!$D358,
'DATA - Round Scores'!$C:$C, 'DATA - Fixture'!$F358,
'DATA - Round Scores'!$F:$F, "&lt;&gt;BEN")</f>
        <v>0</v>
      </c>
      <c r="U358" t="str">
        <f>TEXT(SUMIFS($Q$1:Q358,$C$1:C358,C358,$D$1:D358,"&lt;="&amp;D358,$F$1:F358,F358),"00")&amp;"-"&amp;TEXT(SUMIFS($S$1:S358,$C$1:C358,C358,$D$1:D358,"&lt;="&amp;D358,$F$1:F358,F358),"00")</f>
        <v>00-02</v>
      </c>
      <c r="V358">
        <f t="shared" si="29"/>
        <v>0</v>
      </c>
    </row>
    <row r="359" spans="3:22" x14ac:dyDescent="0.2">
      <c r="C359" s="6">
        <v>2018</v>
      </c>
      <c r="D359" s="6">
        <v>2</v>
      </c>
      <c r="E359" s="6">
        <v>1</v>
      </c>
      <c r="F359" t="s">
        <v>482</v>
      </c>
      <c r="G359" t="str">
        <f>INDEX('DATA - Teams'!$C:$C,MATCH('DATA - Fixture'!F359,'DATA - Teams'!$B:$B,0))</f>
        <v>CHIEF</v>
      </c>
      <c r="H359" t="s">
        <v>366</v>
      </c>
      <c r="I359" t="str">
        <f>INDEX('DATA - Teams'!$C:$C,MATCH('DATA - Fixture'!H359,'DATA - Teams'!$B:$B,0))</f>
        <v>PMAC</v>
      </c>
      <c r="J359" s="6">
        <v>0</v>
      </c>
      <c r="K359" s="6">
        <v>0</v>
      </c>
      <c r="L359" s="6">
        <v>0</v>
      </c>
      <c r="M359">
        <f>SUMIFS('DATA - Round Scores'!$H:$H,
'DATA - Round Scores'!$A:$A, 'DATA - Fixture'!$C359,
'DATA - Round Scores'!$B:$B, 'DATA - Fixture'!$D359,
'DATA - Round Scores'!$C:$C, 'DATA - Fixture'!$F359,
'DATA - Round Scores'!$F:$F, "&lt;&gt;BEN")</f>
        <v>1796</v>
      </c>
      <c r="N359">
        <f>SUMIFS('DATA - Round Scores'!$H:$H,
'DATA - Round Scores'!$A:$A, 'DATA - Fixture'!$C359,
'DATA - Round Scores'!$B:$B, 'DATA - Fixture'!$D359,
'DATA - Round Scores'!$C:$C, 'DATA - Fixture'!$H359,
'DATA - Round Scores'!$F:$F, "&lt;&gt;BEN")</f>
        <v>1608</v>
      </c>
      <c r="O359">
        <f t="shared" si="25"/>
        <v>188</v>
      </c>
      <c r="P359">
        <f>IF(N359&gt;0,COUNTIF($F$1:F359,F359),0)</f>
        <v>2</v>
      </c>
      <c r="Q359">
        <f t="shared" si="26"/>
        <v>1</v>
      </c>
      <c r="R359">
        <f t="shared" si="27"/>
        <v>0</v>
      </c>
      <c r="S359">
        <f t="shared" si="28"/>
        <v>0</v>
      </c>
      <c r="T359">
        <f>COUNTIFS('DATA - Round Scores'!$H:$H,0,
'DATA - Round Scores'!$A:$A, 'DATA - Fixture'!$C359,
'DATA - Round Scores'!$B:$B, 'DATA - Fixture'!$D359,
'DATA - Round Scores'!$C:$C, 'DATA - Fixture'!$F359,
'DATA - Round Scores'!$F:$F, "&lt;&gt;BEN")</f>
        <v>0</v>
      </c>
      <c r="U359" t="str">
        <f>TEXT(SUMIFS($Q$1:Q359,$C$1:C359,C359,$D$1:D359,"&lt;="&amp;D359,$F$1:F359,F359),"00")&amp;"-"&amp;TEXT(SUMIFS($S$1:S359,$C$1:C359,C359,$D$1:D359,"&lt;="&amp;D359,$F$1:F359,F359),"00")</f>
        <v>01-01</v>
      </c>
      <c r="V359">
        <f t="shared" si="29"/>
        <v>1</v>
      </c>
    </row>
    <row r="360" spans="3:22" x14ac:dyDescent="0.2">
      <c r="C360" s="6">
        <v>2018</v>
      </c>
      <c r="D360" s="6">
        <v>2</v>
      </c>
      <c r="E360" s="6">
        <v>2</v>
      </c>
      <c r="F360" t="s">
        <v>420</v>
      </c>
      <c r="G360" t="str">
        <f>INDEX('DATA - Teams'!$C:$C,MATCH('DATA - Fixture'!F360,'DATA - Teams'!$B:$B,0))</f>
        <v>RICHO</v>
      </c>
      <c r="H360" t="s">
        <v>367</v>
      </c>
      <c r="I360" t="str">
        <f>INDEX('DATA - Teams'!$C:$C,MATCH('DATA - Fixture'!H360,'DATA - Teams'!$B:$B,0))</f>
        <v>KAPPAZ</v>
      </c>
      <c r="J360" s="6">
        <v>1</v>
      </c>
      <c r="K360" s="6">
        <v>0</v>
      </c>
      <c r="L360" s="6">
        <v>0</v>
      </c>
      <c r="M360">
        <f>SUMIFS('DATA - Round Scores'!$H:$H,
'DATA - Round Scores'!$A:$A, 'DATA - Fixture'!$C360,
'DATA - Round Scores'!$B:$B, 'DATA - Fixture'!$D360,
'DATA - Round Scores'!$C:$C, 'DATA - Fixture'!$F360,
'DATA - Round Scores'!$F:$F, "&lt;&gt;BEN")</f>
        <v>1710</v>
      </c>
      <c r="N360">
        <f>SUMIFS('DATA - Round Scores'!$H:$H,
'DATA - Round Scores'!$A:$A, 'DATA - Fixture'!$C360,
'DATA - Round Scores'!$B:$B, 'DATA - Fixture'!$D360,
'DATA - Round Scores'!$C:$C, 'DATA - Fixture'!$H360,
'DATA - Round Scores'!$F:$F, "&lt;&gt;BEN")</f>
        <v>1695</v>
      </c>
      <c r="O360">
        <f t="shared" si="25"/>
        <v>15</v>
      </c>
      <c r="P360">
        <f>IF(N360&gt;0,COUNTIF($F$1:F360,F360),0)</f>
        <v>2</v>
      </c>
      <c r="Q360">
        <f t="shared" si="26"/>
        <v>1</v>
      </c>
      <c r="R360">
        <f t="shared" si="27"/>
        <v>0</v>
      </c>
      <c r="S360">
        <f t="shared" si="28"/>
        <v>0</v>
      </c>
      <c r="T360">
        <f>COUNTIFS('DATA - Round Scores'!$H:$H,0,
'DATA - Round Scores'!$A:$A, 'DATA - Fixture'!$C360,
'DATA - Round Scores'!$B:$B, 'DATA - Fixture'!$D360,
'DATA - Round Scores'!$C:$C, 'DATA - Fixture'!$F360,
'DATA - Round Scores'!$F:$F, "&lt;&gt;BEN")</f>
        <v>0</v>
      </c>
      <c r="U360" t="str">
        <f>TEXT(SUMIFS($Q$1:Q360,$C$1:C360,C360,$D$1:D360,"&lt;="&amp;D360,$F$1:F360,F360),"00")&amp;"-"&amp;TEXT(SUMIFS($S$1:S360,$C$1:C360,C360,$D$1:D360,"&lt;="&amp;D360,$F$1:F360,F360),"00")</f>
        <v>01-01</v>
      </c>
      <c r="V360">
        <f t="shared" si="29"/>
        <v>0</v>
      </c>
    </row>
    <row r="361" spans="3:22" x14ac:dyDescent="0.2">
      <c r="C361" s="6">
        <v>2018</v>
      </c>
      <c r="D361" s="6">
        <v>2</v>
      </c>
      <c r="E361" s="6">
        <v>2</v>
      </c>
      <c r="F361" t="s">
        <v>367</v>
      </c>
      <c r="G361" t="str">
        <f>INDEX('DATA - Teams'!$C:$C,MATCH('DATA - Fixture'!F361,'DATA - Teams'!$B:$B,0))</f>
        <v>KAPPAZ</v>
      </c>
      <c r="H361" t="s">
        <v>420</v>
      </c>
      <c r="I361" t="str">
        <f>INDEX('DATA - Teams'!$C:$C,MATCH('DATA - Fixture'!H361,'DATA - Teams'!$B:$B,0))</f>
        <v>RICHO</v>
      </c>
      <c r="J361" s="6">
        <v>0</v>
      </c>
      <c r="K361" s="6">
        <v>0</v>
      </c>
      <c r="L361" s="6">
        <v>0</v>
      </c>
      <c r="M361">
        <f>SUMIFS('DATA - Round Scores'!$H:$H,
'DATA - Round Scores'!$A:$A, 'DATA - Fixture'!$C361,
'DATA - Round Scores'!$B:$B, 'DATA - Fixture'!$D361,
'DATA - Round Scores'!$C:$C, 'DATA - Fixture'!$F361,
'DATA - Round Scores'!$F:$F, "&lt;&gt;BEN")</f>
        <v>1695</v>
      </c>
      <c r="N361">
        <f>SUMIFS('DATA - Round Scores'!$H:$H,
'DATA - Round Scores'!$A:$A, 'DATA - Fixture'!$C361,
'DATA - Round Scores'!$B:$B, 'DATA - Fixture'!$D361,
'DATA - Round Scores'!$C:$C, 'DATA - Fixture'!$H361,
'DATA - Round Scores'!$F:$F, "&lt;&gt;BEN")</f>
        <v>1710</v>
      </c>
      <c r="O361">
        <f t="shared" si="25"/>
        <v>-15</v>
      </c>
      <c r="P361">
        <f>IF(N361&gt;0,COUNTIF($F$1:F361,F361),0)</f>
        <v>2</v>
      </c>
      <c r="Q361">
        <f t="shared" si="26"/>
        <v>0</v>
      </c>
      <c r="R361">
        <f t="shared" si="27"/>
        <v>0</v>
      </c>
      <c r="S361">
        <f t="shared" si="28"/>
        <v>1</v>
      </c>
      <c r="T361">
        <f>COUNTIFS('DATA - Round Scores'!$H:$H,0,
'DATA - Round Scores'!$A:$A, 'DATA - Fixture'!$C361,
'DATA - Round Scores'!$B:$B, 'DATA - Fixture'!$D361,
'DATA - Round Scores'!$C:$C, 'DATA - Fixture'!$F361,
'DATA - Round Scores'!$F:$F, "&lt;&gt;BEN")</f>
        <v>1</v>
      </c>
      <c r="U361" t="str">
        <f>TEXT(SUMIFS($Q$1:Q361,$C$1:C361,C361,$D$1:D361,"&lt;="&amp;D361,$F$1:F361,F361),"00")&amp;"-"&amp;TEXT(SUMIFS($S$1:S361,$C$1:C361,C361,$D$1:D361,"&lt;="&amp;D361,$F$1:F361,F361),"00")</f>
        <v>01-01</v>
      </c>
      <c r="V361">
        <f t="shared" si="29"/>
        <v>1</v>
      </c>
    </row>
    <row r="362" spans="3:22" x14ac:dyDescent="0.2">
      <c r="C362" s="6">
        <v>2018</v>
      </c>
      <c r="D362" s="6">
        <v>2</v>
      </c>
      <c r="E362" s="6">
        <v>3</v>
      </c>
      <c r="F362" t="s">
        <v>404</v>
      </c>
      <c r="G362" t="str">
        <f>INDEX('DATA - Teams'!$C:$C,MATCH('DATA - Fixture'!F362,'DATA - Teams'!$B:$B,0))</f>
        <v>LESTER</v>
      </c>
      <c r="H362" t="s">
        <v>382</v>
      </c>
      <c r="I362" t="str">
        <f>INDEX('DATA - Teams'!$C:$C,MATCH('DATA - Fixture'!H362,'DATA - Teams'!$B:$B,0))</f>
        <v>MELONS</v>
      </c>
      <c r="J362" s="6">
        <v>1</v>
      </c>
      <c r="K362" s="6">
        <v>0</v>
      </c>
      <c r="L362" s="6">
        <v>0</v>
      </c>
      <c r="M362">
        <f>SUMIFS('DATA - Round Scores'!$H:$H,
'DATA - Round Scores'!$A:$A, 'DATA - Fixture'!$C362,
'DATA - Round Scores'!$B:$B, 'DATA - Fixture'!$D362,
'DATA - Round Scores'!$C:$C, 'DATA - Fixture'!$F362,
'DATA - Round Scores'!$F:$F, "&lt;&gt;BEN")</f>
        <v>1527</v>
      </c>
      <c r="N362">
        <f>SUMIFS('DATA - Round Scores'!$H:$H,
'DATA - Round Scores'!$A:$A, 'DATA - Fixture'!$C362,
'DATA - Round Scores'!$B:$B, 'DATA - Fixture'!$D362,
'DATA - Round Scores'!$C:$C, 'DATA - Fixture'!$H362,
'DATA - Round Scores'!$F:$F, "&lt;&gt;BEN")</f>
        <v>1474</v>
      </c>
      <c r="O362">
        <f t="shared" si="25"/>
        <v>53</v>
      </c>
      <c r="P362">
        <f>IF(N362&gt;0,COUNTIF($F$1:F362,F362),0)</f>
        <v>2</v>
      </c>
      <c r="Q362">
        <f t="shared" si="26"/>
        <v>1</v>
      </c>
      <c r="R362">
        <f t="shared" si="27"/>
        <v>0</v>
      </c>
      <c r="S362">
        <f t="shared" si="28"/>
        <v>0</v>
      </c>
      <c r="T362">
        <f>COUNTIFS('DATA - Round Scores'!$H:$H,0,
'DATA - Round Scores'!$A:$A, 'DATA - Fixture'!$C362,
'DATA - Round Scores'!$B:$B, 'DATA - Fixture'!$D362,
'DATA - Round Scores'!$C:$C, 'DATA - Fixture'!$F362,
'DATA - Round Scores'!$F:$F, "&lt;&gt;BEN")</f>
        <v>0</v>
      </c>
      <c r="U362" t="str">
        <f>TEXT(SUMIFS($Q$1:Q362,$C$1:C362,C362,$D$1:D362,"&lt;="&amp;D362,$F$1:F362,F362),"00")&amp;"-"&amp;TEXT(SUMIFS($S$1:S362,$C$1:C362,C362,$D$1:D362,"&lt;="&amp;D362,$F$1:F362,F362),"00")</f>
        <v>01-01</v>
      </c>
      <c r="V362">
        <f t="shared" si="29"/>
        <v>0</v>
      </c>
    </row>
    <row r="363" spans="3:22" x14ac:dyDescent="0.2">
      <c r="C363" s="6">
        <v>2018</v>
      </c>
      <c r="D363" s="6">
        <v>2</v>
      </c>
      <c r="E363" s="6">
        <v>3</v>
      </c>
      <c r="F363" t="s">
        <v>382</v>
      </c>
      <c r="G363" t="str">
        <f>INDEX('DATA - Teams'!$C:$C,MATCH('DATA - Fixture'!F363,'DATA - Teams'!$B:$B,0))</f>
        <v>MELONS</v>
      </c>
      <c r="H363" t="s">
        <v>404</v>
      </c>
      <c r="I363" t="str">
        <f>INDEX('DATA - Teams'!$C:$C,MATCH('DATA - Fixture'!H363,'DATA - Teams'!$B:$B,0))</f>
        <v>LESTER</v>
      </c>
      <c r="J363" s="6">
        <v>0</v>
      </c>
      <c r="K363" s="6">
        <v>0</v>
      </c>
      <c r="L363" s="6">
        <v>0</v>
      </c>
      <c r="M363">
        <f>SUMIFS('DATA - Round Scores'!$H:$H,
'DATA - Round Scores'!$A:$A, 'DATA - Fixture'!$C363,
'DATA - Round Scores'!$B:$B, 'DATA - Fixture'!$D363,
'DATA - Round Scores'!$C:$C, 'DATA - Fixture'!$F363,
'DATA - Round Scores'!$F:$F, "&lt;&gt;BEN")</f>
        <v>1474</v>
      </c>
      <c r="N363">
        <f>SUMIFS('DATA - Round Scores'!$H:$H,
'DATA - Round Scores'!$A:$A, 'DATA - Fixture'!$C363,
'DATA - Round Scores'!$B:$B, 'DATA - Fixture'!$D363,
'DATA - Round Scores'!$C:$C, 'DATA - Fixture'!$H363,
'DATA - Round Scores'!$F:$F, "&lt;&gt;BEN")</f>
        <v>1527</v>
      </c>
      <c r="O363">
        <f t="shared" si="25"/>
        <v>-53</v>
      </c>
      <c r="P363">
        <f>IF(N363&gt;0,COUNTIF($F$1:F363,F363),0)</f>
        <v>2</v>
      </c>
      <c r="Q363">
        <f t="shared" si="26"/>
        <v>0</v>
      </c>
      <c r="R363">
        <f t="shared" si="27"/>
        <v>0</v>
      </c>
      <c r="S363">
        <f t="shared" si="28"/>
        <v>1</v>
      </c>
      <c r="T363">
        <f>COUNTIFS('DATA - Round Scores'!$H:$H,0,
'DATA - Round Scores'!$A:$A, 'DATA - Fixture'!$C363,
'DATA - Round Scores'!$B:$B, 'DATA - Fixture'!$D363,
'DATA - Round Scores'!$C:$C, 'DATA - Fixture'!$F363,
'DATA - Round Scores'!$F:$F, "&lt;&gt;BEN")</f>
        <v>0</v>
      </c>
      <c r="U363" t="str">
        <f>TEXT(SUMIFS($Q$1:Q363,$C$1:C363,C363,$D$1:D363,"&lt;="&amp;D363,$F$1:F363,F363),"00")&amp;"-"&amp;TEXT(SUMIFS($S$1:S363,$C$1:C363,C363,$D$1:D363,"&lt;="&amp;D363,$F$1:F363,F363),"00")</f>
        <v>01-01</v>
      </c>
      <c r="V363">
        <f t="shared" si="29"/>
        <v>1</v>
      </c>
    </row>
    <row r="364" spans="3:22" x14ac:dyDescent="0.2">
      <c r="C364" s="6">
        <v>2018</v>
      </c>
      <c r="D364" s="6">
        <v>2</v>
      </c>
      <c r="E364" s="6">
        <v>4</v>
      </c>
      <c r="F364" t="s">
        <v>391</v>
      </c>
      <c r="G364" t="str">
        <f>INDEX('DATA - Teams'!$C:$C,MATCH('DATA - Fixture'!F364,'DATA - Teams'!$B:$B,0))</f>
        <v>JMERC</v>
      </c>
      <c r="H364" t="s">
        <v>411</v>
      </c>
      <c r="I364" t="str">
        <f>INDEX('DATA - Teams'!$C:$C,MATCH('DATA - Fixture'!H364,'DATA - Teams'!$B:$B,0))</f>
        <v>GARTER</v>
      </c>
      <c r="J364" s="6">
        <v>1</v>
      </c>
      <c r="K364" s="6">
        <v>0</v>
      </c>
      <c r="L364" s="6">
        <v>0</v>
      </c>
      <c r="M364">
        <f>SUMIFS('DATA - Round Scores'!$H:$H,
'DATA - Round Scores'!$A:$A, 'DATA - Fixture'!$C364,
'DATA - Round Scores'!$B:$B, 'DATA - Fixture'!$D364,
'DATA - Round Scores'!$C:$C, 'DATA - Fixture'!$F364,
'DATA - Round Scores'!$F:$F, "&lt;&gt;BEN")</f>
        <v>1493</v>
      </c>
      <c r="N364">
        <f>SUMIFS('DATA - Round Scores'!$H:$H,
'DATA - Round Scores'!$A:$A, 'DATA - Fixture'!$C364,
'DATA - Round Scores'!$B:$B, 'DATA - Fixture'!$D364,
'DATA - Round Scores'!$C:$C, 'DATA - Fixture'!$H364,
'DATA - Round Scores'!$F:$F, "&lt;&gt;BEN")</f>
        <v>1517</v>
      </c>
      <c r="O364">
        <f t="shared" si="25"/>
        <v>-24</v>
      </c>
      <c r="P364">
        <f>IF(N364&gt;0,COUNTIF($F$1:F364,F364),0)</f>
        <v>2</v>
      </c>
      <c r="Q364">
        <f t="shared" si="26"/>
        <v>0</v>
      </c>
      <c r="R364">
        <f t="shared" si="27"/>
        <v>0</v>
      </c>
      <c r="S364">
        <f t="shared" si="28"/>
        <v>1</v>
      </c>
      <c r="T364">
        <f>COUNTIFS('DATA - Round Scores'!$H:$H,0,
'DATA - Round Scores'!$A:$A, 'DATA - Fixture'!$C364,
'DATA - Round Scores'!$B:$B, 'DATA - Fixture'!$D364,
'DATA - Round Scores'!$C:$C, 'DATA - Fixture'!$F364,
'DATA - Round Scores'!$F:$F, "&lt;&gt;BEN")</f>
        <v>0</v>
      </c>
      <c r="U364" t="str">
        <f>TEXT(SUMIFS($Q$1:Q364,$C$1:C364,C364,$D$1:D364,"&lt;="&amp;D364,$F$1:F364,F364),"00")&amp;"-"&amp;TEXT(SUMIFS($S$1:S364,$C$1:C364,C364,$D$1:D364,"&lt;="&amp;D364,$F$1:F364,F364),"00")</f>
        <v>01-01</v>
      </c>
      <c r="V364">
        <f t="shared" si="29"/>
        <v>1</v>
      </c>
    </row>
    <row r="365" spans="3:22" x14ac:dyDescent="0.2">
      <c r="C365" s="6">
        <v>2018</v>
      </c>
      <c r="D365" s="6">
        <v>2</v>
      </c>
      <c r="E365" s="6">
        <v>4</v>
      </c>
      <c r="F365" t="s">
        <v>411</v>
      </c>
      <c r="G365" t="str">
        <f>INDEX('DATA - Teams'!$C:$C,MATCH('DATA - Fixture'!F365,'DATA - Teams'!$B:$B,0))</f>
        <v>GARTER</v>
      </c>
      <c r="H365" t="s">
        <v>391</v>
      </c>
      <c r="I365" t="str">
        <f>INDEX('DATA - Teams'!$C:$C,MATCH('DATA - Fixture'!H365,'DATA - Teams'!$B:$B,0))</f>
        <v>JMERC</v>
      </c>
      <c r="J365" s="6">
        <v>0</v>
      </c>
      <c r="K365" s="6">
        <v>0</v>
      </c>
      <c r="L365" s="6">
        <v>0</v>
      </c>
      <c r="M365">
        <f>SUMIFS('DATA - Round Scores'!$H:$H,
'DATA - Round Scores'!$A:$A, 'DATA - Fixture'!$C365,
'DATA - Round Scores'!$B:$B, 'DATA - Fixture'!$D365,
'DATA - Round Scores'!$C:$C, 'DATA - Fixture'!$F365,
'DATA - Round Scores'!$F:$F, "&lt;&gt;BEN")</f>
        <v>1517</v>
      </c>
      <c r="N365">
        <f>SUMIFS('DATA - Round Scores'!$H:$H,
'DATA - Round Scores'!$A:$A, 'DATA - Fixture'!$C365,
'DATA - Round Scores'!$B:$B, 'DATA - Fixture'!$D365,
'DATA - Round Scores'!$C:$C, 'DATA - Fixture'!$H365,
'DATA - Round Scores'!$F:$F, "&lt;&gt;BEN")</f>
        <v>1493</v>
      </c>
      <c r="O365">
        <f t="shared" si="25"/>
        <v>24</v>
      </c>
      <c r="P365">
        <f>IF(N365&gt;0,COUNTIF($F$1:F365,F365),0)</f>
        <v>2</v>
      </c>
      <c r="Q365">
        <f t="shared" si="26"/>
        <v>1</v>
      </c>
      <c r="R365">
        <f t="shared" si="27"/>
        <v>0</v>
      </c>
      <c r="S365">
        <f t="shared" si="28"/>
        <v>0</v>
      </c>
      <c r="T365">
        <f>COUNTIFS('DATA - Round Scores'!$H:$H,0,
'DATA - Round Scores'!$A:$A, 'DATA - Fixture'!$C365,
'DATA - Round Scores'!$B:$B, 'DATA - Fixture'!$D365,
'DATA - Round Scores'!$C:$C, 'DATA - Fixture'!$F365,
'DATA - Round Scores'!$F:$F, "&lt;&gt;BEN")</f>
        <v>0</v>
      </c>
      <c r="U365" t="str">
        <f>TEXT(SUMIFS($Q$1:Q365,$C$1:C365,C365,$D$1:D365,"&lt;="&amp;D365,$F$1:F365,F365),"00")&amp;"-"&amp;TEXT(SUMIFS($S$1:S365,$C$1:C365,C365,$D$1:D365,"&lt;="&amp;D365,$F$1:F365,F365),"00")</f>
        <v>02-00</v>
      </c>
      <c r="V365">
        <f t="shared" si="29"/>
        <v>0</v>
      </c>
    </row>
    <row r="366" spans="3:22" x14ac:dyDescent="0.2">
      <c r="C366" s="6">
        <v>2018</v>
      </c>
      <c r="D366" s="6">
        <v>3</v>
      </c>
      <c r="E366" s="6">
        <v>1</v>
      </c>
      <c r="F366" t="s">
        <v>366</v>
      </c>
      <c r="G366" t="str">
        <f>INDEX('DATA - Teams'!$C:$C,MATCH('DATA - Fixture'!F366,'DATA - Teams'!$B:$B,0))</f>
        <v>PMAC</v>
      </c>
      <c r="H366" t="s">
        <v>420</v>
      </c>
      <c r="I366" t="str">
        <f>INDEX('DATA - Teams'!$C:$C,MATCH('DATA - Fixture'!H366,'DATA - Teams'!$B:$B,0))</f>
        <v>RICHO</v>
      </c>
      <c r="J366" s="6">
        <v>1</v>
      </c>
      <c r="K366" s="6">
        <v>0</v>
      </c>
      <c r="L366" s="6">
        <v>0</v>
      </c>
      <c r="M366">
        <f>SUMIFS('DATA - Round Scores'!$H:$H,
'DATA - Round Scores'!$A:$A, 'DATA - Fixture'!$C366,
'DATA - Round Scores'!$B:$B, 'DATA - Fixture'!$D366,
'DATA - Round Scores'!$C:$C, 'DATA - Fixture'!$F366,
'DATA - Round Scores'!$F:$F, "&lt;&gt;BEN")</f>
        <v>1349</v>
      </c>
      <c r="N366">
        <f>SUMIFS('DATA - Round Scores'!$H:$H,
'DATA - Round Scores'!$A:$A, 'DATA - Fixture'!$C366,
'DATA - Round Scores'!$B:$B, 'DATA - Fixture'!$D366,
'DATA - Round Scores'!$C:$C, 'DATA - Fixture'!$H366,
'DATA - Round Scores'!$F:$F, "&lt;&gt;BEN")</f>
        <v>1713</v>
      </c>
      <c r="O366">
        <f t="shared" si="25"/>
        <v>-364</v>
      </c>
      <c r="P366">
        <f>IF(N366&gt;0,COUNTIF($F$1:F366,F366),0)</f>
        <v>3</v>
      </c>
      <c r="Q366">
        <f t="shared" si="26"/>
        <v>0</v>
      </c>
      <c r="R366">
        <f t="shared" si="27"/>
        <v>0</v>
      </c>
      <c r="S366">
        <f t="shared" si="28"/>
        <v>1</v>
      </c>
      <c r="T366">
        <f>COUNTIFS('DATA - Round Scores'!$H:$H,0,
'DATA - Round Scores'!$A:$A, 'DATA - Fixture'!$C366,
'DATA - Round Scores'!$B:$B, 'DATA - Fixture'!$D366,
'DATA - Round Scores'!$C:$C, 'DATA - Fixture'!$F366,
'DATA - Round Scores'!$F:$F, "&lt;&gt;BEN")</f>
        <v>0</v>
      </c>
      <c r="U366" t="str">
        <f>TEXT(SUMIFS($Q$1:Q366,$C$1:C366,C366,$D$1:D366,"&lt;="&amp;D366,$F$1:F366,F366),"00")&amp;"-"&amp;TEXT(SUMIFS($S$1:S366,$C$1:C366,C366,$D$1:D366,"&lt;="&amp;D366,$F$1:F366,F366),"00")</f>
        <v>00-03</v>
      </c>
      <c r="V366">
        <f t="shared" si="29"/>
        <v>0</v>
      </c>
    </row>
    <row r="367" spans="3:22" x14ac:dyDescent="0.2">
      <c r="C367" s="6">
        <v>2018</v>
      </c>
      <c r="D367" s="6">
        <v>3</v>
      </c>
      <c r="E367" s="6">
        <v>1</v>
      </c>
      <c r="F367" t="s">
        <v>420</v>
      </c>
      <c r="G367" t="str">
        <f>INDEX('DATA - Teams'!$C:$C,MATCH('DATA - Fixture'!F367,'DATA - Teams'!$B:$B,0))</f>
        <v>RICHO</v>
      </c>
      <c r="H367" t="s">
        <v>366</v>
      </c>
      <c r="I367" t="str">
        <f>INDEX('DATA - Teams'!$C:$C,MATCH('DATA - Fixture'!H367,'DATA - Teams'!$B:$B,0))</f>
        <v>PMAC</v>
      </c>
      <c r="J367" s="6">
        <v>0</v>
      </c>
      <c r="K367" s="6">
        <v>0</v>
      </c>
      <c r="L367" s="6">
        <v>0</v>
      </c>
      <c r="M367">
        <f>SUMIFS('DATA - Round Scores'!$H:$H,
'DATA - Round Scores'!$A:$A, 'DATA - Fixture'!$C367,
'DATA - Round Scores'!$B:$B, 'DATA - Fixture'!$D367,
'DATA - Round Scores'!$C:$C, 'DATA - Fixture'!$F367,
'DATA - Round Scores'!$F:$F, "&lt;&gt;BEN")</f>
        <v>1713</v>
      </c>
      <c r="N367">
        <f>SUMIFS('DATA - Round Scores'!$H:$H,
'DATA - Round Scores'!$A:$A, 'DATA - Fixture'!$C367,
'DATA - Round Scores'!$B:$B, 'DATA - Fixture'!$D367,
'DATA - Round Scores'!$C:$C, 'DATA - Fixture'!$H367,
'DATA - Round Scores'!$F:$F, "&lt;&gt;BEN")</f>
        <v>1349</v>
      </c>
      <c r="O367">
        <f t="shared" si="25"/>
        <v>364</v>
      </c>
      <c r="P367">
        <f>IF(N367&gt;0,COUNTIF($F$1:F367,F367),0)</f>
        <v>3</v>
      </c>
      <c r="Q367">
        <f t="shared" si="26"/>
        <v>1</v>
      </c>
      <c r="R367">
        <f t="shared" si="27"/>
        <v>0</v>
      </c>
      <c r="S367">
        <f t="shared" si="28"/>
        <v>0</v>
      </c>
      <c r="T367">
        <f>COUNTIFS('DATA - Round Scores'!$H:$H,0,
'DATA - Round Scores'!$A:$A, 'DATA - Fixture'!$C367,
'DATA - Round Scores'!$B:$B, 'DATA - Fixture'!$D367,
'DATA - Round Scores'!$C:$C, 'DATA - Fixture'!$F367,
'DATA - Round Scores'!$F:$F, "&lt;&gt;BEN")</f>
        <v>0</v>
      </c>
      <c r="U367" t="str">
        <f>TEXT(SUMIFS($Q$1:Q367,$C$1:C367,C367,$D$1:D367,"&lt;="&amp;D367,$F$1:F367,F367),"00")&amp;"-"&amp;TEXT(SUMIFS($S$1:S367,$C$1:C367,C367,$D$1:D367,"&lt;="&amp;D367,$F$1:F367,F367),"00")</f>
        <v>02-01</v>
      </c>
      <c r="V367">
        <f t="shared" si="29"/>
        <v>0</v>
      </c>
    </row>
    <row r="368" spans="3:22" x14ac:dyDescent="0.2">
      <c r="C368" s="6">
        <v>2018</v>
      </c>
      <c r="D368" s="6">
        <v>3</v>
      </c>
      <c r="E368" s="6">
        <v>2</v>
      </c>
      <c r="F368" t="s">
        <v>404</v>
      </c>
      <c r="G368" t="str">
        <f>INDEX('DATA - Teams'!$C:$C,MATCH('DATA - Fixture'!F368,'DATA - Teams'!$B:$B,0))</f>
        <v>LESTER</v>
      </c>
      <c r="H368" t="s">
        <v>482</v>
      </c>
      <c r="I368" t="str">
        <f>INDEX('DATA - Teams'!$C:$C,MATCH('DATA - Fixture'!H368,'DATA - Teams'!$B:$B,0))</f>
        <v>CHIEF</v>
      </c>
      <c r="J368" s="6">
        <v>1</v>
      </c>
      <c r="K368" s="6">
        <v>0</v>
      </c>
      <c r="L368" s="6">
        <v>0</v>
      </c>
      <c r="M368">
        <f>SUMIFS('DATA - Round Scores'!$H:$H,
'DATA - Round Scores'!$A:$A, 'DATA - Fixture'!$C368,
'DATA - Round Scores'!$B:$B, 'DATA - Fixture'!$D368,
'DATA - Round Scores'!$C:$C, 'DATA - Fixture'!$F368,
'DATA - Round Scores'!$F:$F, "&lt;&gt;BEN")</f>
        <v>1626</v>
      </c>
      <c r="N368">
        <f>SUMIFS('DATA - Round Scores'!$H:$H,
'DATA - Round Scores'!$A:$A, 'DATA - Fixture'!$C368,
'DATA - Round Scores'!$B:$B, 'DATA - Fixture'!$D368,
'DATA - Round Scores'!$C:$C, 'DATA - Fixture'!$H368,
'DATA - Round Scores'!$F:$F, "&lt;&gt;BEN")</f>
        <v>1648</v>
      </c>
      <c r="O368">
        <f t="shared" si="25"/>
        <v>-22</v>
      </c>
      <c r="P368">
        <f>IF(N368&gt;0,COUNTIF($F$1:F368,F368),0)</f>
        <v>3</v>
      </c>
      <c r="Q368">
        <f t="shared" si="26"/>
        <v>0</v>
      </c>
      <c r="R368">
        <f t="shared" si="27"/>
        <v>0</v>
      </c>
      <c r="S368">
        <f t="shared" si="28"/>
        <v>1</v>
      </c>
      <c r="T368">
        <f>COUNTIFS('DATA - Round Scores'!$H:$H,0,
'DATA - Round Scores'!$A:$A, 'DATA - Fixture'!$C368,
'DATA - Round Scores'!$B:$B, 'DATA - Fixture'!$D368,
'DATA - Round Scores'!$C:$C, 'DATA - Fixture'!$F368,
'DATA - Round Scores'!$F:$F, "&lt;&gt;BEN")</f>
        <v>0</v>
      </c>
      <c r="U368" t="str">
        <f>TEXT(SUMIFS($Q$1:Q368,$C$1:C368,C368,$D$1:D368,"&lt;="&amp;D368,$F$1:F368,F368),"00")&amp;"-"&amp;TEXT(SUMIFS($S$1:S368,$C$1:C368,C368,$D$1:D368,"&lt;="&amp;D368,$F$1:F368,F368),"00")</f>
        <v>01-02</v>
      </c>
      <c r="V368">
        <f t="shared" si="29"/>
        <v>0</v>
      </c>
    </row>
    <row r="369" spans="3:22" x14ac:dyDescent="0.2">
      <c r="C369" s="6">
        <v>2018</v>
      </c>
      <c r="D369" s="6">
        <v>3</v>
      </c>
      <c r="E369" s="6">
        <v>2</v>
      </c>
      <c r="F369" t="s">
        <v>482</v>
      </c>
      <c r="G369" t="str">
        <f>INDEX('DATA - Teams'!$C:$C,MATCH('DATA - Fixture'!F369,'DATA - Teams'!$B:$B,0))</f>
        <v>CHIEF</v>
      </c>
      <c r="H369" t="s">
        <v>404</v>
      </c>
      <c r="I369" t="str">
        <f>INDEX('DATA - Teams'!$C:$C,MATCH('DATA - Fixture'!H369,'DATA - Teams'!$B:$B,0))</f>
        <v>LESTER</v>
      </c>
      <c r="J369" s="6">
        <v>0</v>
      </c>
      <c r="K369" s="6">
        <v>0</v>
      </c>
      <c r="L369" s="6">
        <v>0</v>
      </c>
      <c r="M369">
        <f>SUMIFS('DATA - Round Scores'!$H:$H,
'DATA - Round Scores'!$A:$A, 'DATA - Fixture'!$C369,
'DATA - Round Scores'!$B:$B, 'DATA - Fixture'!$D369,
'DATA - Round Scores'!$C:$C, 'DATA - Fixture'!$F369,
'DATA - Round Scores'!$F:$F, "&lt;&gt;BEN")</f>
        <v>1648</v>
      </c>
      <c r="N369">
        <f>SUMIFS('DATA - Round Scores'!$H:$H,
'DATA - Round Scores'!$A:$A, 'DATA - Fixture'!$C369,
'DATA - Round Scores'!$B:$B, 'DATA - Fixture'!$D369,
'DATA - Round Scores'!$C:$C, 'DATA - Fixture'!$H369,
'DATA - Round Scores'!$F:$F, "&lt;&gt;BEN")</f>
        <v>1626</v>
      </c>
      <c r="O369">
        <f t="shared" si="25"/>
        <v>22</v>
      </c>
      <c r="P369">
        <f>IF(N369&gt;0,COUNTIF($F$1:F369,F369),0)</f>
        <v>3</v>
      </c>
      <c r="Q369">
        <f t="shared" si="26"/>
        <v>1</v>
      </c>
      <c r="R369">
        <f t="shared" si="27"/>
        <v>0</v>
      </c>
      <c r="S369">
        <f t="shared" si="28"/>
        <v>0</v>
      </c>
      <c r="T369">
        <f>COUNTIFS('DATA - Round Scores'!$H:$H,0,
'DATA - Round Scores'!$A:$A, 'DATA - Fixture'!$C369,
'DATA - Round Scores'!$B:$B, 'DATA - Fixture'!$D369,
'DATA - Round Scores'!$C:$C, 'DATA - Fixture'!$F369,
'DATA - Round Scores'!$F:$F, "&lt;&gt;BEN")</f>
        <v>0</v>
      </c>
      <c r="U369" t="str">
        <f>TEXT(SUMIFS($Q$1:Q369,$C$1:C369,C369,$D$1:D369,"&lt;="&amp;D369,$F$1:F369,F369),"00")&amp;"-"&amp;TEXT(SUMIFS($S$1:S369,$C$1:C369,C369,$D$1:D369,"&lt;="&amp;D369,$F$1:F369,F369),"00")</f>
        <v>02-01</v>
      </c>
      <c r="V369">
        <f t="shared" si="29"/>
        <v>1</v>
      </c>
    </row>
    <row r="370" spans="3:22" x14ac:dyDescent="0.2">
      <c r="C370" s="6">
        <v>2018</v>
      </c>
      <c r="D370" s="6">
        <v>3</v>
      </c>
      <c r="E370" s="6">
        <v>3</v>
      </c>
      <c r="F370" t="s">
        <v>391</v>
      </c>
      <c r="G370" t="str">
        <f>INDEX('DATA - Teams'!$C:$C,MATCH('DATA - Fixture'!F370,'DATA - Teams'!$B:$B,0))</f>
        <v>JMERC</v>
      </c>
      <c r="H370" t="s">
        <v>367</v>
      </c>
      <c r="I370" t="str">
        <f>INDEX('DATA - Teams'!$C:$C,MATCH('DATA - Fixture'!H370,'DATA - Teams'!$B:$B,0))</f>
        <v>KAPPAZ</v>
      </c>
      <c r="J370" s="6">
        <v>1</v>
      </c>
      <c r="K370" s="6">
        <v>0</v>
      </c>
      <c r="L370" s="6">
        <v>0</v>
      </c>
      <c r="M370">
        <f>SUMIFS('DATA - Round Scores'!$H:$H,
'DATA - Round Scores'!$A:$A, 'DATA - Fixture'!$C370,
'DATA - Round Scores'!$B:$B, 'DATA - Fixture'!$D370,
'DATA - Round Scores'!$C:$C, 'DATA - Fixture'!$F370,
'DATA - Round Scores'!$F:$F, "&lt;&gt;BEN")</f>
        <v>1589</v>
      </c>
      <c r="N370">
        <f>SUMIFS('DATA - Round Scores'!$H:$H,
'DATA - Round Scores'!$A:$A, 'DATA - Fixture'!$C370,
'DATA - Round Scores'!$B:$B, 'DATA - Fixture'!$D370,
'DATA - Round Scores'!$C:$C, 'DATA - Fixture'!$H370,
'DATA - Round Scores'!$F:$F, "&lt;&gt;BEN")</f>
        <v>1675</v>
      </c>
      <c r="O370">
        <f t="shared" si="25"/>
        <v>-86</v>
      </c>
      <c r="P370">
        <f>IF(N370&gt;0,COUNTIF($F$1:F370,F370),0)</f>
        <v>3</v>
      </c>
      <c r="Q370">
        <f t="shared" si="26"/>
        <v>0</v>
      </c>
      <c r="R370">
        <f t="shared" si="27"/>
        <v>0</v>
      </c>
      <c r="S370">
        <f t="shared" si="28"/>
        <v>1</v>
      </c>
      <c r="T370">
        <f>COUNTIFS('DATA - Round Scores'!$H:$H,0,
'DATA - Round Scores'!$A:$A, 'DATA - Fixture'!$C370,
'DATA - Round Scores'!$B:$B, 'DATA - Fixture'!$D370,
'DATA - Round Scores'!$C:$C, 'DATA - Fixture'!$F370,
'DATA - Round Scores'!$F:$F, "&lt;&gt;BEN")</f>
        <v>0</v>
      </c>
      <c r="U370" t="str">
        <f>TEXT(SUMIFS($Q$1:Q370,$C$1:C370,C370,$D$1:D370,"&lt;="&amp;D370,$F$1:F370,F370),"00")&amp;"-"&amp;TEXT(SUMIFS($S$1:S370,$C$1:C370,C370,$D$1:D370,"&lt;="&amp;D370,$F$1:F370,F370),"00")</f>
        <v>01-02</v>
      </c>
      <c r="V370">
        <f t="shared" si="29"/>
        <v>1</v>
      </c>
    </row>
    <row r="371" spans="3:22" x14ac:dyDescent="0.2">
      <c r="C371" s="6">
        <v>2018</v>
      </c>
      <c r="D371" s="6">
        <v>3</v>
      </c>
      <c r="E371" s="6">
        <v>3</v>
      </c>
      <c r="F371" t="s">
        <v>367</v>
      </c>
      <c r="G371" t="str">
        <f>INDEX('DATA - Teams'!$C:$C,MATCH('DATA - Fixture'!F371,'DATA - Teams'!$B:$B,0))</f>
        <v>KAPPAZ</v>
      </c>
      <c r="H371" t="s">
        <v>391</v>
      </c>
      <c r="I371" t="str">
        <f>INDEX('DATA - Teams'!$C:$C,MATCH('DATA - Fixture'!H371,'DATA - Teams'!$B:$B,0))</f>
        <v>JMERC</v>
      </c>
      <c r="J371" s="6">
        <v>0</v>
      </c>
      <c r="K371" s="6">
        <v>0</v>
      </c>
      <c r="L371" s="6">
        <v>0</v>
      </c>
      <c r="M371">
        <f>SUMIFS('DATA - Round Scores'!$H:$H,
'DATA - Round Scores'!$A:$A, 'DATA - Fixture'!$C371,
'DATA - Round Scores'!$B:$B, 'DATA - Fixture'!$D371,
'DATA - Round Scores'!$C:$C, 'DATA - Fixture'!$F371,
'DATA - Round Scores'!$F:$F, "&lt;&gt;BEN")</f>
        <v>1675</v>
      </c>
      <c r="N371">
        <f>SUMIFS('DATA - Round Scores'!$H:$H,
'DATA - Round Scores'!$A:$A, 'DATA - Fixture'!$C371,
'DATA - Round Scores'!$B:$B, 'DATA - Fixture'!$D371,
'DATA - Round Scores'!$C:$C, 'DATA - Fixture'!$H371,
'DATA - Round Scores'!$F:$F, "&lt;&gt;BEN")</f>
        <v>1589</v>
      </c>
      <c r="O371">
        <f t="shared" si="25"/>
        <v>86</v>
      </c>
      <c r="P371">
        <f>IF(N371&gt;0,COUNTIF($F$1:F371,F371),0)</f>
        <v>3</v>
      </c>
      <c r="Q371">
        <f t="shared" si="26"/>
        <v>1</v>
      </c>
      <c r="R371">
        <f t="shared" si="27"/>
        <v>0</v>
      </c>
      <c r="S371">
        <f t="shared" si="28"/>
        <v>0</v>
      </c>
      <c r="T371">
        <f>COUNTIFS('DATA - Round Scores'!$H:$H,0,
'DATA - Round Scores'!$A:$A, 'DATA - Fixture'!$C371,
'DATA - Round Scores'!$B:$B, 'DATA - Fixture'!$D371,
'DATA - Round Scores'!$C:$C, 'DATA - Fixture'!$F371,
'DATA - Round Scores'!$F:$F, "&lt;&gt;BEN")</f>
        <v>0</v>
      </c>
      <c r="U371" t="str">
        <f>TEXT(SUMIFS($Q$1:Q371,$C$1:C371,C371,$D$1:D371,"&lt;="&amp;D371,$F$1:F371,F371),"00")&amp;"-"&amp;TEXT(SUMIFS($S$1:S371,$C$1:C371,C371,$D$1:D371,"&lt;="&amp;D371,$F$1:F371,F371),"00")</f>
        <v>02-01</v>
      </c>
      <c r="V371">
        <f t="shared" si="29"/>
        <v>1</v>
      </c>
    </row>
    <row r="372" spans="3:22" x14ac:dyDescent="0.2">
      <c r="C372" s="6">
        <v>2018</v>
      </c>
      <c r="D372" s="6">
        <v>3</v>
      </c>
      <c r="E372" s="6">
        <v>4</v>
      </c>
      <c r="F372" t="s">
        <v>411</v>
      </c>
      <c r="G372" t="str">
        <f>INDEX('DATA - Teams'!$C:$C,MATCH('DATA - Fixture'!F372,'DATA - Teams'!$B:$B,0))</f>
        <v>GARTER</v>
      </c>
      <c r="H372" t="s">
        <v>382</v>
      </c>
      <c r="I372" t="str">
        <f>INDEX('DATA - Teams'!$C:$C,MATCH('DATA - Fixture'!H372,'DATA - Teams'!$B:$B,0))</f>
        <v>MELONS</v>
      </c>
      <c r="J372" s="6">
        <v>1</v>
      </c>
      <c r="K372" s="6">
        <v>0</v>
      </c>
      <c r="L372" s="6">
        <v>0</v>
      </c>
      <c r="M372">
        <f>SUMIFS('DATA - Round Scores'!$H:$H,
'DATA - Round Scores'!$A:$A, 'DATA - Fixture'!$C372,
'DATA - Round Scores'!$B:$B, 'DATA - Fixture'!$D372,
'DATA - Round Scores'!$C:$C, 'DATA - Fixture'!$F372,
'DATA - Round Scores'!$F:$F, "&lt;&gt;BEN")</f>
        <v>1371</v>
      </c>
      <c r="N372">
        <f>SUMIFS('DATA - Round Scores'!$H:$H,
'DATA - Round Scores'!$A:$A, 'DATA - Fixture'!$C372,
'DATA - Round Scores'!$B:$B, 'DATA - Fixture'!$D372,
'DATA - Round Scores'!$C:$C, 'DATA - Fixture'!$H372,
'DATA - Round Scores'!$F:$F, "&lt;&gt;BEN")</f>
        <v>1666</v>
      </c>
      <c r="O372">
        <f t="shared" si="25"/>
        <v>-295</v>
      </c>
      <c r="P372">
        <f>IF(N372&gt;0,COUNTIF($F$1:F372,F372),0)</f>
        <v>3</v>
      </c>
      <c r="Q372">
        <f t="shared" si="26"/>
        <v>0</v>
      </c>
      <c r="R372">
        <f t="shared" si="27"/>
        <v>0</v>
      </c>
      <c r="S372">
        <f t="shared" si="28"/>
        <v>1</v>
      </c>
      <c r="T372">
        <f>COUNTIFS('DATA - Round Scores'!$H:$H,0,
'DATA - Round Scores'!$A:$A, 'DATA - Fixture'!$C372,
'DATA - Round Scores'!$B:$B, 'DATA - Fixture'!$D372,
'DATA - Round Scores'!$C:$C, 'DATA - Fixture'!$F372,
'DATA - Round Scores'!$F:$F, "&lt;&gt;BEN")</f>
        <v>0</v>
      </c>
      <c r="U372" t="str">
        <f>TEXT(SUMIFS($Q$1:Q372,$C$1:C372,C372,$D$1:D372,"&lt;="&amp;D372,$F$1:F372,F372),"00")&amp;"-"&amp;TEXT(SUMIFS($S$1:S372,$C$1:C372,C372,$D$1:D372,"&lt;="&amp;D372,$F$1:F372,F372),"00")</f>
        <v>02-01</v>
      </c>
      <c r="V372">
        <f t="shared" si="29"/>
        <v>0</v>
      </c>
    </row>
    <row r="373" spans="3:22" x14ac:dyDescent="0.2">
      <c r="C373" s="6">
        <v>2018</v>
      </c>
      <c r="D373" s="6">
        <v>3</v>
      </c>
      <c r="E373" s="6">
        <v>4</v>
      </c>
      <c r="F373" t="s">
        <v>382</v>
      </c>
      <c r="G373" t="str">
        <f>INDEX('DATA - Teams'!$C:$C,MATCH('DATA - Fixture'!F373,'DATA - Teams'!$B:$B,0))</f>
        <v>MELONS</v>
      </c>
      <c r="H373" t="s">
        <v>411</v>
      </c>
      <c r="I373" t="str">
        <f>INDEX('DATA - Teams'!$C:$C,MATCH('DATA - Fixture'!H373,'DATA - Teams'!$B:$B,0))</f>
        <v>GARTER</v>
      </c>
      <c r="J373" s="6">
        <v>0</v>
      </c>
      <c r="K373" s="6">
        <v>0</v>
      </c>
      <c r="L373" s="6">
        <v>0</v>
      </c>
      <c r="M373">
        <f>SUMIFS('DATA - Round Scores'!$H:$H,
'DATA - Round Scores'!$A:$A, 'DATA - Fixture'!$C373,
'DATA - Round Scores'!$B:$B, 'DATA - Fixture'!$D373,
'DATA - Round Scores'!$C:$C, 'DATA - Fixture'!$F373,
'DATA - Round Scores'!$F:$F, "&lt;&gt;BEN")</f>
        <v>1666</v>
      </c>
      <c r="N373">
        <f>SUMIFS('DATA - Round Scores'!$H:$H,
'DATA - Round Scores'!$A:$A, 'DATA - Fixture'!$C373,
'DATA - Round Scores'!$B:$B, 'DATA - Fixture'!$D373,
'DATA - Round Scores'!$C:$C, 'DATA - Fixture'!$H373,
'DATA - Round Scores'!$F:$F, "&lt;&gt;BEN")</f>
        <v>1371</v>
      </c>
      <c r="O373">
        <f t="shared" si="25"/>
        <v>295</v>
      </c>
      <c r="P373">
        <f>IF(N373&gt;0,COUNTIF($F$1:F373,F373),0)</f>
        <v>3</v>
      </c>
      <c r="Q373">
        <f t="shared" si="26"/>
        <v>1</v>
      </c>
      <c r="R373">
        <f t="shared" si="27"/>
        <v>0</v>
      </c>
      <c r="S373">
        <f t="shared" si="28"/>
        <v>0</v>
      </c>
      <c r="T373">
        <f>COUNTIFS('DATA - Round Scores'!$H:$H,0,
'DATA - Round Scores'!$A:$A, 'DATA - Fixture'!$C373,
'DATA - Round Scores'!$B:$B, 'DATA - Fixture'!$D373,
'DATA - Round Scores'!$C:$C, 'DATA - Fixture'!$F373,
'DATA - Round Scores'!$F:$F, "&lt;&gt;BEN")</f>
        <v>0</v>
      </c>
      <c r="U373" t="str">
        <f>TEXT(SUMIFS($Q$1:Q373,$C$1:C373,C373,$D$1:D373,"&lt;="&amp;D373,$F$1:F373,F373),"00")&amp;"-"&amp;TEXT(SUMIFS($S$1:S373,$C$1:C373,C373,$D$1:D373,"&lt;="&amp;D373,$F$1:F373,F373),"00")</f>
        <v>02-01</v>
      </c>
      <c r="V373">
        <f t="shared" si="29"/>
        <v>1</v>
      </c>
    </row>
    <row r="374" spans="3:22" x14ac:dyDescent="0.2">
      <c r="C374" s="6">
        <v>2018</v>
      </c>
      <c r="D374" s="6">
        <v>4</v>
      </c>
      <c r="E374" s="6">
        <v>1</v>
      </c>
      <c r="F374" t="s">
        <v>366</v>
      </c>
      <c r="G374" t="str">
        <f>INDEX('DATA - Teams'!$C:$C,MATCH('DATA - Fixture'!F374,'DATA - Teams'!$B:$B,0))</f>
        <v>PMAC</v>
      </c>
      <c r="H374" t="s">
        <v>404</v>
      </c>
      <c r="I374" t="str">
        <f>INDEX('DATA - Teams'!$C:$C,MATCH('DATA - Fixture'!H374,'DATA - Teams'!$B:$B,0))</f>
        <v>LESTER</v>
      </c>
      <c r="J374" s="6">
        <v>1</v>
      </c>
      <c r="K374" s="6">
        <v>0</v>
      </c>
      <c r="L374" s="6">
        <v>0</v>
      </c>
      <c r="M374">
        <f>SUMIFS('DATA - Round Scores'!$H:$H,
'DATA - Round Scores'!$A:$A, 'DATA - Fixture'!$C374,
'DATA - Round Scores'!$B:$B, 'DATA - Fixture'!$D374,
'DATA - Round Scores'!$C:$C, 'DATA - Fixture'!$F374,
'DATA - Round Scores'!$F:$F, "&lt;&gt;BEN")</f>
        <v>1641</v>
      </c>
      <c r="N374">
        <f>SUMIFS('DATA - Round Scores'!$H:$H,
'DATA - Round Scores'!$A:$A, 'DATA - Fixture'!$C374,
'DATA - Round Scores'!$B:$B, 'DATA - Fixture'!$D374,
'DATA - Round Scores'!$C:$C, 'DATA - Fixture'!$H374,
'DATA - Round Scores'!$F:$F, "&lt;&gt;BEN")</f>
        <v>1640</v>
      </c>
      <c r="O374">
        <f t="shared" si="25"/>
        <v>1</v>
      </c>
      <c r="P374">
        <f>IF(N374&gt;0,COUNTIF($F$1:F374,F374),0)</f>
        <v>4</v>
      </c>
      <c r="Q374">
        <f t="shared" si="26"/>
        <v>1</v>
      </c>
      <c r="R374">
        <f t="shared" si="27"/>
        <v>0</v>
      </c>
      <c r="S374">
        <f t="shared" si="28"/>
        <v>0</v>
      </c>
      <c r="T374">
        <f>COUNTIFS('DATA - Round Scores'!$H:$H,0,
'DATA - Round Scores'!$A:$A, 'DATA - Fixture'!$C374,
'DATA - Round Scores'!$B:$B, 'DATA - Fixture'!$D374,
'DATA - Round Scores'!$C:$C, 'DATA - Fixture'!$F374,
'DATA - Round Scores'!$F:$F, "&lt;&gt;BEN")</f>
        <v>0</v>
      </c>
      <c r="U374" t="str">
        <f>TEXT(SUMIFS($Q$1:Q374,$C$1:C374,C374,$D$1:D374,"&lt;="&amp;D374,$F$1:F374,F374),"00")&amp;"-"&amp;TEXT(SUMIFS($S$1:S374,$C$1:C374,C374,$D$1:D374,"&lt;="&amp;D374,$F$1:F374,F374),"00")</f>
        <v>01-03</v>
      </c>
      <c r="V374">
        <f t="shared" si="29"/>
        <v>0</v>
      </c>
    </row>
    <row r="375" spans="3:22" x14ac:dyDescent="0.2">
      <c r="C375" s="6">
        <v>2018</v>
      </c>
      <c r="D375" s="6">
        <v>4</v>
      </c>
      <c r="E375" s="6">
        <v>1</v>
      </c>
      <c r="F375" t="s">
        <v>404</v>
      </c>
      <c r="G375" t="str">
        <f>INDEX('DATA - Teams'!$C:$C,MATCH('DATA - Fixture'!F375,'DATA - Teams'!$B:$B,0))</f>
        <v>LESTER</v>
      </c>
      <c r="H375" t="s">
        <v>366</v>
      </c>
      <c r="I375" t="str">
        <f>INDEX('DATA - Teams'!$C:$C,MATCH('DATA - Fixture'!H375,'DATA - Teams'!$B:$B,0))</f>
        <v>PMAC</v>
      </c>
      <c r="J375" s="6">
        <v>0</v>
      </c>
      <c r="K375" s="6">
        <v>0</v>
      </c>
      <c r="L375" s="6">
        <v>0</v>
      </c>
      <c r="M375">
        <f>SUMIFS('DATA - Round Scores'!$H:$H,
'DATA - Round Scores'!$A:$A, 'DATA - Fixture'!$C375,
'DATA - Round Scores'!$B:$B, 'DATA - Fixture'!$D375,
'DATA - Round Scores'!$C:$C, 'DATA - Fixture'!$F375,
'DATA - Round Scores'!$F:$F, "&lt;&gt;BEN")</f>
        <v>1640</v>
      </c>
      <c r="N375">
        <f>SUMIFS('DATA - Round Scores'!$H:$H,
'DATA - Round Scores'!$A:$A, 'DATA - Fixture'!$C375,
'DATA - Round Scores'!$B:$B, 'DATA - Fixture'!$D375,
'DATA - Round Scores'!$C:$C, 'DATA - Fixture'!$H375,
'DATA - Round Scores'!$F:$F, "&lt;&gt;BEN")</f>
        <v>1641</v>
      </c>
      <c r="O375">
        <f t="shared" si="25"/>
        <v>-1</v>
      </c>
      <c r="P375">
        <f>IF(N375&gt;0,COUNTIF($F$1:F375,F375),0)</f>
        <v>4</v>
      </c>
      <c r="Q375">
        <f t="shared" si="26"/>
        <v>0</v>
      </c>
      <c r="R375">
        <f t="shared" si="27"/>
        <v>0</v>
      </c>
      <c r="S375">
        <f t="shared" si="28"/>
        <v>1</v>
      </c>
      <c r="T375">
        <f>COUNTIFS('DATA - Round Scores'!$H:$H,0,
'DATA - Round Scores'!$A:$A, 'DATA - Fixture'!$C375,
'DATA - Round Scores'!$B:$B, 'DATA - Fixture'!$D375,
'DATA - Round Scores'!$C:$C, 'DATA - Fixture'!$F375,
'DATA - Round Scores'!$F:$F, "&lt;&gt;BEN")</f>
        <v>0</v>
      </c>
      <c r="U375" t="str">
        <f>TEXT(SUMIFS($Q$1:Q375,$C$1:C375,C375,$D$1:D375,"&lt;="&amp;D375,$F$1:F375,F375),"00")&amp;"-"&amp;TEXT(SUMIFS($S$1:S375,$C$1:C375,C375,$D$1:D375,"&lt;="&amp;D375,$F$1:F375,F375),"00")</f>
        <v>01-03</v>
      </c>
      <c r="V375">
        <f t="shared" si="29"/>
        <v>0</v>
      </c>
    </row>
    <row r="376" spans="3:22" x14ac:dyDescent="0.2">
      <c r="C376" s="6">
        <v>2018</v>
      </c>
      <c r="D376" s="6">
        <v>4</v>
      </c>
      <c r="E376" s="6">
        <v>2</v>
      </c>
      <c r="F376" t="s">
        <v>391</v>
      </c>
      <c r="G376" t="str">
        <f>INDEX('DATA - Teams'!$C:$C,MATCH('DATA - Fixture'!F376,'DATA - Teams'!$B:$B,0))</f>
        <v>JMERC</v>
      </c>
      <c r="H376" t="s">
        <v>420</v>
      </c>
      <c r="I376" t="str">
        <f>INDEX('DATA - Teams'!$C:$C,MATCH('DATA - Fixture'!H376,'DATA - Teams'!$B:$B,0))</f>
        <v>RICHO</v>
      </c>
      <c r="J376" s="6">
        <v>1</v>
      </c>
      <c r="K376" s="6">
        <v>0</v>
      </c>
      <c r="L376" s="6">
        <v>0</v>
      </c>
      <c r="M376">
        <f>SUMIFS('DATA - Round Scores'!$H:$H,
'DATA - Round Scores'!$A:$A, 'DATA - Fixture'!$C376,
'DATA - Round Scores'!$B:$B, 'DATA - Fixture'!$D376,
'DATA - Round Scores'!$C:$C, 'DATA - Fixture'!$F376,
'DATA - Round Scores'!$F:$F, "&lt;&gt;BEN")</f>
        <v>1568</v>
      </c>
      <c r="N376">
        <f>SUMIFS('DATA - Round Scores'!$H:$H,
'DATA - Round Scores'!$A:$A, 'DATA - Fixture'!$C376,
'DATA - Round Scores'!$B:$B, 'DATA - Fixture'!$D376,
'DATA - Round Scores'!$C:$C, 'DATA - Fixture'!$H376,
'DATA - Round Scores'!$F:$F, "&lt;&gt;BEN")</f>
        <v>1532</v>
      </c>
      <c r="O376">
        <f t="shared" si="25"/>
        <v>36</v>
      </c>
      <c r="P376">
        <f>IF(N376&gt;0,COUNTIF($F$1:F376,F376),0)</f>
        <v>4</v>
      </c>
      <c r="Q376">
        <f t="shared" si="26"/>
        <v>1</v>
      </c>
      <c r="R376">
        <f t="shared" si="27"/>
        <v>0</v>
      </c>
      <c r="S376">
        <f t="shared" si="28"/>
        <v>0</v>
      </c>
      <c r="T376">
        <f>COUNTIFS('DATA - Round Scores'!$H:$H,0,
'DATA - Round Scores'!$A:$A, 'DATA - Fixture'!$C376,
'DATA - Round Scores'!$B:$B, 'DATA - Fixture'!$D376,
'DATA - Round Scores'!$C:$C, 'DATA - Fixture'!$F376,
'DATA - Round Scores'!$F:$F, "&lt;&gt;BEN")</f>
        <v>0</v>
      </c>
      <c r="U376" t="str">
        <f>TEXT(SUMIFS($Q$1:Q376,$C$1:C376,C376,$D$1:D376,"&lt;="&amp;D376,$F$1:F376,F376),"00")&amp;"-"&amp;TEXT(SUMIFS($S$1:S376,$C$1:C376,C376,$D$1:D376,"&lt;="&amp;D376,$F$1:F376,F376),"00")</f>
        <v>02-02</v>
      </c>
      <c r="V376">
        <f t="shared" si="29"/>
        <v>1</v>
      </c>
    </row>
    <row r="377" spans="3:22" x14ac:dyDescent="0.2">
      <c r="C377" s="6">
        <v>2018</v>
      </c>
      <c r="D377" s="6">
        <v>4</v>
      </c>
      <c r="E377" s="6">
        <v>2</v>
      </c>
      <c r="F377" t="s">
        <v>420</v>
      </c>
      <c r="G377" t="str">
        <f>INDEX('DATA - Teams'!$C:$C,MATCH('DATA - Fixture'!F377,'DATA - Teams'!$B:$B,0))</f>
        <v>RICHO</v>
      </c>
      <c r="H377" t="s">
        <v>391</v>
      </c>
      <c r="I377" t="str">
        <f>INDEX('DATA - Teams'!$C:$C,MATCH('DATA - Fixture'!H377,'DATA - Teams'!$B:$B,0))</f>
        <v>JMERC</v>
      </c>
      <c r="J377" s="6">
        <v>0</v>
      </c>
      <c r="K377" s="6">
        <v>0</v>
      </c>
      <c r="L377" s="6">
        <v>0</v>
      </c>
      <c r="M377">
        <f>SUMIFS('DATA - Round Scores'!$H:$H,
'DATA - Round Scores'!$A:$A, 'DATA - Fixture'!$C377,
'DATA - Round Scores'!$B:$B, 'DATA - Fixture'!$D377,
'DATA - Round Scores'!$C:$C, 'DATA - Fixture'!$F377,
'DATA - Round Scores'!$F:$F, "&lt;&gt;BEN")</f>
        <v>1532</v>
      </c>
      <c r="N377">
        <f>SUMIFS('DATA - Round Scores'!$H:$H,
'DATA - Round Scores'!$A:$A, 'DATA - Fixture'!$C377,
'DATA - Round Scores'!$B:$B, 'DATA - Fixture'!$D377,
'DATA - Round Scores'!$C:$C, 'DATA - Fixture'!$H377,
'DATA - Round Scores'!$F:$F, "&lt;&gt;BEN")</f>
        <v>1568</v>
      </c>
      <c r="O377">
        <f t="shared" si="25"/>
        <v>-36</v>
      </c>
      <c r="P377">
        <f>IF(N377&gt;0,COUNTIF($F$1:F377,F377),0)</f>
        <v>4</v>
      </c>
      <c r="Q377">
        <f t="shared" si="26"/>
        <v>0</v>
      </c>
      <c r="R377">
        <f t="shared" si="27"/>
        <v>0</v>
      </c>
      <c r="S377">
        <f t="shared" si="28"/>
        <v>1</v>
      </c>
      <c r="T377">
        <f>COUNTIFS('DATA - Round Scores'!$H:$H,0,
'DATA - Round Scores'!$A:$A, 'DATA - Fixture'!$C377,
'DATA - Round Scores'!$B:$B, 'DATA - Fixture'!$D377,
'DATA - Round Scores'!$C:$C, 'DATA - Fixture'!$F377,
'DATA - Round Scores'!$F:$F, "&lt;&gt;BEN")</f>
        <v>0</v>
      </c>
      <c r="U377" t="str">
        <f>TEXT(SUMIFS($Q$1:Q377,$C$1:C377,C377,$D$1:D377,"&lt;="&amp;D377,$F$1:F377,F377),"00")&amp;"-"&amp;TEXT(SUMIFS($S$1:S377,$C$1:C377,C377,$D$1:D377,"&lt;="&amp;D377,$F$1:F377,F377),"00")</f>
        <v>02-02</v>
      </c>
      <c r="V377">
        <f t="shared" si="29"/>
        <v>0</v>
      </c>
    </row>
    <row r="378" spans="3:22" x14ac:dyDescent="0.2">
      <c r="C378" s="6">
        <v>2018</v>
      </c>
      <c r="D378" s="6">
        <v>4</v>
      </c>
      <c r="E378" s="6">
        <v>3</v>
      </c>
      <c r="F378" t="s">
        <v>411</v>
      </c>
      <c r="G378" t="str">
        <f>INDEX('DATA - Teams'!$C:$C,MATCH('DATA - Fixture'!F378,'DATA - Teams'!$B:$B,0))</f>
        <v>GARTER</v>
      </c>
      <c r="H378" t="s">
        <v>482</v>
      </c>
      <c r="I378" t="str">
        <f>INDEX('DATA - Teams'!$C:$C,MATCH('DATA - Fixture'!H378,'DATA - Teams'!$B:$B,0))</f>
        <v>CHIEF</v>
      </c>
      <c r="J378" s="6">
        <v>1</v>
      </c>
      <c r="K378" s="6">
        <v>0</v>
      </c>
      <c r="L378" s="6">
        <v>0</v>
      </c>
      <c r="M378">
        <f>SUMIFS('DATA - Round Scores'!$H:$H,
'DATA - Round Scores'!$A:$A, 'DATA - Fixture'!$C378,
'DATA - Round Scores'!$B:$B, 'DATA - Fixture'!$D378,
'DATA - Round Scores'!$C:$C, 'DATA - Fixture'!$F378,
'DATA - Round Scores'!$F:$F, "&lt;&gt;BEN")</f>
        <v>1726</v>
      </c>
      <c r="N378">
        <f>SUMIFS('DATA - Round Scores'!$H:$H,
'DATA - Round Scores'!$A:$A, 'DATA - Fixture'!$C378,
'DATA - Round Scores'!$B:$B, 'DATA - Fixture'!$D378,
'DATA - Round Scores'!$C:$C, 'DATA - Fixture'!$H378,
'DATA - Round Scores'!$F:$F, "&lt;&gt;BEN")</f>
        <v>1565</v>
      </c>
      <c r="O378">
        <f t="shared" si="25"/>
        <v>161</v>
      </c>
      <c r="P378">
        <f>IF(N378&gt;0,COUNTIF($F$1:F378,F378),0)</f>
        <v>4</v>
      </c>
      <c r="Q378">
        <f t="shared" si="26"/>
        <v>1</v>
      </c>
      <c r="R378">
        <f t="shared" si="27"/>
        <v>0</v>
      </c>
      <c r="S378">
        <f t="shared" si="28"/>
        <v>0</v>
      </c>
      <c r="T378">
        <f>COUNTIFS('DATA - Round Scores'!$H:$H,0,
'DATA - Round Scores'!$A:$A, 'DATA - Fixture'!$C378,
'DATA - Round Scores'!$B:$B, 'DATA - Fixture'!$D378,
'DATA - Round Scores'!$C:$C, 'DATA - Fixture'!$F378,
'DATA - Round Scores'!$F:$F, "&lt;&gt;BEN")</f>
        <v>0</v>
      </c>
      <c r="U378" t="str">
        <f>TEXT(SUMIFS($Q$1:Q378,$C$1:C378,C378,$D$1:D378,"&lt;="&amp;D378,$F$1:F378,F378),"00")&amp;"-"&amp;TEXT(SUMIFS($S$1:S378,$C$1:C378,C378,$D$1:D378,"&lt;="&amp;D378,$F$1:F378,F378),"00")</f>
        <v>03-01</v>
      </c>
      <c r="V378">
        <f t="shared" si="29"/>
        <v>0</v>
      </c>
    </row>
    <row r="379" spans="3:22" x14ac:dyDescent="0.2">
      <c r="C379" s="6">
        <v>2018</v>
      </c>
      <c r="D379" s="6">
        <v>4</v>
      </c>
      <c r="E379" s="6">
        <v>3</v>
      </c>
      <c r="F379" t="s">
        <v>482</v>
      </c>
      <c r="G379" t="str">
        <f>INDEX('DATA - Teams'!$C:$C,MATCH('DATA - Fixture'!F379,'DATA - Teams'!$B:$B,0))</f>
        <v>CHIEF</v>
      </c>
      <c r="H379" t="s">
        <v>411</v>
      </c>
      <c r="I379" t="str">
        <f>INDEX('DATA - Teams'!$C:$C,MATCH('DATA - Fixture'!H379,'DATA - Teams'!$B:$B,0))</f>
        <v>GARTER</v>
      </c>
      <c r="J379" s="6">
        <v>0</v>
      </c>
      <c r="K379" s="6">
        <v>0</v>
      </c>
      <c r="L379" s="6">
        <v>0</v>
      </c>
      <c r="M379">
        <f>SUMIFS('DATA - Round Scores'!$H:$H,
'DATA - Round Scores'!$A:$A, 'DATA - Fixture'!$C379,
'DATA - Round Scores'!$B:$B, 'DATA - Fixture'!$D379,
'DATA - Round Scores'!$C:$C, 'DATA - Fixture'!$F379,
'DATA - Round Scores'!$F:$F, "&lt;&gt;BEN")</f>
        <v>1565</v>
      </c>
      <c r="N379">
        <f>SUMIFS('DATA - Round Scores'!$H:$H,
'DATA - Round Scores'!$A:$A, 'DATA - Fixture'!$C379,
'DATA - Round Scores'!$B:$B, 'DATA - Fixture'!$D379,
'DATA - Round Scores'!$C:$C, 'DATA - Fixture'!$H379,
'DATA - Round Scores'!$F:$F, "&lt;&gt;BEN")</f>
        <v>1726</v>
      </c>
      <c r="O379">
        <f t="shared" si="25"/>
        <v>-161</v>
      </c>
      <c r="P379">
        <f>IF(N379&gt;0,COUNTIF($F$1:F379,F379),0)</f>
        <v>4</v>
      </c>
      <c r="Q379">
        <f t="shared" si="26"/>
        <v>0</v>
      </c>
      <c r="R379">
        <f t="shared" si="27"/>
        <v>0</v>
      </c>
      <c r="S379">
        <f t="shared" si="28"/>
        <v>1</v>
      </c>
      <c r="T379">
        <f>COUNTIFS('DATA - Round Scores'!$H:$H,0,
'DATA - Round Scores'!$A:$A, 'DATA - Fixture'!$C379,
'DATA - Round Scores'!$B:$B, 'DATA - Fixture'!$D379,
'DATA - Round Scores'!$C:$C, 'DATA - Fixture'!$F379,
'DATA - Round Scores'!$F:$F, "&lt;&gt;BEN")</f>
        <v>0</v>
      </c>
      <c r="U379" t="str">
        <f>TEXT(SUMIFS($Q$1:Q379,$C$1:C379,C379,$D$1:D379,"&lt;="&amp;D379,$F$1:F379,F379),"00")&amp;"-"&amp;TEXT(SUMIFS($S$1:S379,$C$1:C379,C379,$D$1:D379,"&lt;="&amp;D379,$F$1:F379,F379),"00")</f>
        <v>02-02</v>
      </c>
      <c r="V379">
        <f t="shared" si="29"/>
        <v>1</v>
      </c>
    </row>
    <row r="380" spans="3:22" x14ac:dyDescent="0.2">
      <c r="C380" s="6">
        <v>2018</v>
      </c>
      <c r="D380" s="6">
        <v>4</v>
      </c>
      <c r="E380" s="6">
        <v>4</v>
      </c>
      <c r="F380" t="s">
        <v>382</v>
      </c>
      <c r="G380" t="str">
        <f>INDEX('DATA - Teams'!$C:$C,MATCH('DATA - Fixture'!F380,'DATA - Teams'!$B:$B,0))</f>
        <v>MELONS</v>
      </c>
      <c r="H380" t="s">
        <v>367</v>
      </c>
      <c r="I380" t="str">
        <f>INDEX('DATA - Teams'!$C:$C,MATCH('DATA - Fixture'!H380,'DATA - Teams'!$B:$B,0))</f>
        <v>KAPPAZ</v>
      </c>
      <c r="J380" s="6">
        <v>1</v>
      </c>
      <c r="K380" s="6">
        <v>0</v>
      </c>
      <c r="L380" s="6">
        <v>0</v>
      </c>
      <c r="M380">
        <f>SUMIFS('DATA - Round Scores'!$H:$H,
'DATA - Round Scores'!$A:$A, 'DATA - Fixture'!$C380,
'DATA - Round Scores'!$B:$B, 'DATA - Fixture'!$D380,
'DATA - Round Scores'!$C:$C, 'DATA - Fixture'!$F380,
'DATA - Round Scores'!$F:$F, "&lt;&gt;BEN")</f>
        <v>1673</v>
      </c>
      <c r="N380">
        <f>SUMIFS('DATA - Round Scores'!$H:$H,
'DATA - Round Scores'!$A:$A, 'DATA - Fixture'!$C380,
'DATA - Round Scores'!$B:$B, 'DATA - Fixture'!$D380,
'DATA - Round Scores'!$C:$C, 'DATA - Fixture'!$H380,
'DATA - Round Scores'!$F:$F, "&lt;&gt;BEN")</f>
        <v>1602</v>
      </c>
      <c r="O380">
        <f t="shared" si="25"/>
        <v>71</v>
      </c>
      <c r="P380">
        <f>IF(N380&gt;0,COUNTIF($F$1:F380,F380),0)</f>
        <v>4</v>
      </c>
      <c r="Q380">
        <f t="shared" si="26"/>
        <v>1</v>
      </c>
      <c r="R380">
        <f t="shared" si="27"/>
        <v>0</v>
      </c>
      <c r="S380">
        <f t="shared" si="28"/>
        <v>0</v>
      </c>
      <c r="T380">
        <f>COUNTIFS('DATA - Round Scores'!$H:$H,0,
'DATA - Round Scores'!$A:$A, 'DATA - Fixture'!$C380,
'DATA - Round Scores'!$B:$B, 'DATA - Fixture'!$D380,
'DATA - Round Scores'!$C:$C, 'DATA - Fixture'!$F380,
'DATA - Round Scores'!$F:$F, "&lt;&gt;BEN")</f>
        <v>1</v>
      </c>
      <c r="U380" t="str">
        <f>TEXT(SUMIFS($Q$1:Q380,$C$1:C380,C380,$D$1:D380,"&lt;="&amp;D380,$F$1:F380,F380),"00")&amp;"-"&amp;TEXT(SUMIFS($S$1:S380,$C$1:C380,C380,$D$1:D380,"&lt;="&amp;D380,$F$1:F380,F380),"00")</f>
        <v>03-01</v>
      </c>
      <c r="V380">
        <f t="shared" si="29"/>
        <v>1</v>
      </c>
    </row>
    <row r="381" spans="3:22" x14ac:dyDescent="0.2">
      <c r="C381" s="6">
        <v>2018</v>
      </c>
      <c r="D381" s="6">
        <v>4</v>
      </c>
      <c r="E381" s="6">
        <v>4</v>
      </c>
      <c r="F381" t="s">
        <v>367</v>
      </c>
      <c r="G381" t="str">
        <f>INDEX('DATA - Teams'!$C:$C,MATCH('DATA - Fixture'!F381,'DATA - Teams'!$B:$B,0))</f>
        <v>KAPPAZ</v>
      </c>
      <c r="H381" t="s">
        <v>382</v>
      </c>
      <c r="I381" t="str">
        <f>INDEX('DATA - Teams'!$C:$C,MATCH('DATA - Fixture'!H381,'DATA - Teams'!$B:$B,0))</f>
        <v>MELONS</v>
      </c>
      <c r="J381" s="6">
        <v>0</v>
      </c>
      <c r="K381" s="6">
        <v>0</v>
      </c>
      <c r="L381" s="6">
        <v>0</v>
      </c>
      <c r="M381">
        <f>SUMIFS('DATA - Round Scores'!$H:$H,
'DATA - Round Scores'!$A:$A, 'DATA - Fixture'!$C381,
'DATA - Round Scores'!$B:$B, 'DATA - Fixture'!$D381,
'DATA - Round Scores'!$C:$C, 'DATA - Fixture'!$F381,
'DATA - Round Scores'!$F:$F, "&lt;&gt;BEN")</f>
        <v>1602</v>
      </c>
      <c r="N381">
        <f>SUMIFS('DATA - Round Scores'!$H:$H,
'DATA - Round Scores'!$A:$A, 'DATA - Fixture'!$C381,
'DATA - Round Scores'!$B:$B, 'DATA - Fixture'!$D381,
'DATA - Round Scores'!$C:$C, 'DATA - Fixture'!$H381,
'DATA - Round Scores'!$F:$F, "&lt;&gt;BEN")</f>
        <v>1673</v>
      </c>
      <c r="O381">
        <f t="shared" si="25"/>
        <v>-71</v>
      </c>
      <c r="P381">
        <f>IF(N381&gt;0,COUNTIF($F$1:F381,F381),0)</f>
        <v>4</v>
      </c>
      <c r="Q381">
        <f t="shared" si="26"/>
        <v>0</v>
      </c>
      <c r="R381">
        <f t="shared" si="27"/>
        <v>0</v>
      </c>
      <c r="S381">
        <f t="shared" si="28"/>
        <v>1</v>
      </c>
      <c r="T381">
        <f>COUNTIFS('DATA - Round Scores'!$H:$H,0,
'DATA - Round Scores'!$A:$A, 'DATA - Fixture'!$C381,
'DATA - Round Scores'!$B:$B, 'DATA - Fixture'!$D381,
'DATA - Round Scores'!$C:$C, 'DATA - Fixture'!$F381,
'DATA - Round Scores'!$F:$F, "&lt;&gt;BEN")</f>
        <v>0</v>
      </c>
      <c r="U381" t="str">
        <f>TEXT(SUMIFS($Q$1:Q381,$C$1:C381,C381,$D$1:D381,"&lt;="&amp;D381,$F$1:F381,F381),"00")&amp;"-"&amp;TEXT(SUMIFS($S$1:S381,$C$1:C381,C381,$D$1:D381,"&lt;="&amp;D381,$F$1:F381,F381),"00")</f>
        <v>02-02</v>
      </c>
      <c r="V381">
        <f t="shared" si="29"/>
        <v>1</v>
      </c>
    </row>
    <row r="382" spans="3:22" x14ac:dyDescent="0.2">
      <c r="C382" s="6">
        <v>2018</v>
      </c>
      <c r="D382" s="6">
        <v>5</v>
      </c>
      <c r="E382" s="6">
        <v>1</v>
      </c>
      <c r="F382" t="s">
        <v>366</v>
      </c>
      <c r="G382" t="str">
        <f>INDEX('DATA - Teams'!$C:$C,MATCH('DATA - Fixture'!F382,'DATA - Teams'!$B:$B,0))</f>
        <v>PMAC</v>
      </c>
      <c r="H382" t="s">
        <v>391</v>
      </c>
      <c r="I382" t="str">
        <f>INDEX('DATA - Teams'!$C:$C,MATCH('DATA - Fixture'!H382,'DATA - Teams'!$B:$B,0))</f>
        <v>JMERC</v>
      </c>
      <c r="J382" s="6">
        <v>1</v>
      </c>
      <c r="K382" s="6">
        <v>0</v>
      </c>
      <c r="L382" s="6">
        <v>0</v>
      </c>
      <c r="M382">
        <f>SUMIFS('DATA - Round Scores'!$H:$H,
'DATA - Round Scores'!$A:$A, 'DATA - Fixture'!$C382,
'DATA - Round Scores'!$B:$B, 'DATA - Fixture'!$D382,
'DATA - Round Scores'!$C:$C, 'DATA - Fixture'!$F382,
'DATA - Round Scores'!$F:$F, "&lt;&gt;BEN")</f>
        <v>1581</v>
      </c>
      <c r="N382">
        <f>SUMIFS('DATA - Round Scores'!$H:$H,
'DATA - Round Scores'!$A:$A, 'DATA - Fixture'!$C382,
'DATA - Round Scores'!$B:$B, 'DATA - Fixture'!$D382,
'DATA - Round Scores'!$C:$C, 'DATA - Fixture'!$H382,
'DATA - Round Scores'!$F:$F, "&lt;&gt;BEN")</f>
        <v>1661</v>
      </c>
      <c r="O382">
        <f t="shared" si="25"/>
        <v>-80</v>
      </c>
      <c r="P382">
        <f>IF(N382&gt;0,COUNTIF($F$1:F382,F382),0)</f>
        <v>5</v>
      </c>
      <c r="Q382">
        <f t="shared" si="26"/>
        <v>0</v>
      </c>
      <c r="R382">
        <f t="shared" si="27"/>
        <v>0</v>
      </c>
      <c r="S382">
        <f t="shared" si="28"/>
        <v>1</v>
      </c>
      <c r="T382">
        <f>COUNTIFS('DATA - Round Scores'!$H:$H,0,
'DATA - Round Scores'!$A:$A, 'DATA - Fixture'!$C382,
'DATA - Round Scores'!$B:$B, 'DATA - Fixture'!$D382,
'DATA - Round Scores'!$C:$C, 'DATA - Fixture'!$F382,
'DATA - Round Scores'!$F:$F, "&lt;&gt;BEN")</f>
        <v>0</v>
      </c>
      <c r="U382" t="str">
        <f>TEXT(SUMIFS($Q$1:Q382,$C$1:C382,C382,$D$1:D382,"&lt;="&amp;D382,$F$1:F382,F382),"00")&amp;"-"&amp;TEXT(SUMIFS($S$1:S382,$C$1:C382,C382,$D$1:D382,"&lt;="&amp;D382,$F$1:F382,F382),"00")</f>
        <v>01-04</v>
      </c>
      <c r="V382">
        <f t="shared" si="29"/>
        <v>0</v>
      </c>
    </row>
    <row r="383" spans="3:22" x14ac:dyDescent="0.2">
      <c r="C383" s="6">
        <v>2018</v>
      </c>
      <c r="D383" s="6">
        <v>5</v>
      </c>
      <c r="E383" s="6">
        <v>1</v>
      </c>
      <c r="F383" t="s">
        <v>391</v>
      </c>
      <c r="G383" t="str">
        <f>INDEX('DATA - Teams'!$C:$C,MATCH('DATA - Fixture'!F383,'DATA - Teams'!$B:$B,0))</f>
        <v>JMERC</v>
      </c>
      <c r="H383" t="s">
        <v>366</v>
      </c>
      <c r="I383" t="str">
        <f>INDEX('DATA - Teams'!$C:$C,MATCH('DATA - Fixture'!H383,'DATA - Teams'!$B:$B,0))</f>
        <v>PMAC</v>
      </c>
      <c r="J383" s="6">
        <v>0</v>
      </c>
      <c r="K383" s="6">
        <v>0</v>
      </c>
      <c r="L383" s="6">
        <v>0</v>
      </c>
      <c r="M383">
        <f>SUMIFS('DATA - Round Scores'!$H:$H,
'DATA - Round Scores'!$A:$A, 'DATA - Fixture'!$C383,
'DATA - Round Scores'!$B:$B, 'DATA - Fixture'!$D383,
'DATA - Round Scores'!$C:$C, 'DATA - Fixture'!$F383,
'DATA - Round Scores'!$F:$F, "&lt;&gt;BEN")</f>
        <v>1661</v>
      </c>
      <c r="N383">
        <f>SUMIFS('DATA - Round Scores'!$H:$H,
'DATA - Round Scores'!$A:$A, 'DATA - Fixture'!$C383,
'DATA - Round Scores'!$B:$B, 'DATA - Fixture'!$D383,
'DATA - Round Scores'!$C:$C, 'DATA - Fixture'!$H383,
'DATA - Round Scores'!$F:$F, "&lt;&gt;BEN")</f>
        <v>1581</v>
      </c>
      <c r="O383">
        <f t="shared" si="25"/>
        <v>80</v>
      </c>
      <c r="P383">
        <f>IF(N383&gt;0,COUNTIF($F$1:F383,F383),0)</f>
        <v>5</v>
      </c>
      <c r="Q383">
        <f t="shared" si="26"/>
        <v>1</v>
      </c>
      <c r="R383">
        <f t="shared" si="27"/>
        <v>0</v>
      </c>
      <c r="S383">
        <f t="shared" si="28"/>
        <v>0</v>
      </c>
      <c r="T383">
        <f>COUNTIFS('DATA - Round Scores'!$H:$H,0,
'DATA - Round Scores'!$A:$A, 'DATA - Fixture'!$C383,
'DATA - Round Scores'!$B:$B, 'DATA - Fixture'!$D383,
'DATA - Round Scores'!$C:$C, 'DATA - Fixture'!$F383,
'DATA - Round Scores'!$F:$F, "&lt;&gt;BEN")</f>
        <v>0</v>
      </c>
      <c r="U383" t="str">
        <f>TEXT(SUMIFS($Q$1:Q383,$C$1:C383,C383,$D$1:D383,"&lt;="&amp;D383,$F$1:F383,F383),"00")&amp;"-"&amp;TEXT(SUMIFS($S$1:S383,$C$1:C383,C383,$D$1:D383,"&lt;="&amp;D383,$F$1:F383,F383),"00")</f>
        <v>03-02</v>
      </c>
      <c r="V383">
        <f t="shared" si="29"/>
        <v>1</v>
      </c>
    </row>
    <row r="384" spans="3:22" x14ac:dyDescent="0.2">
      <c r="C384" s="6">
        <v>2018</v>
      </c>
      <c r="D384" s="6">
        <v>5</v>
      </c>
      <c r="E384" s="6">
        <v>2</v>
      </c>
      <c r="F384" t="s">
        <v>411</v>
      </c>
      <c r="G384" t="str">
        <f>INDEX('DATA - Teams'!$C:$C,MATCH('DATA - Fixture'!F384,'DATA - Teams'!$B:$B,0))</f>
        <v>GARTER</v>
      </c>
      <c r="H384" t="s">
        <v>404</v>
      </c>
      <c r="I384" t="str">
        <f>INDEX('DATA - Teams'!$C:$C,MATCH('DATA - Fixture'!H384,'DATA - Teams'!$B:$B,0))</f>
        <v>LESTER</v>
      </c>
      <c r="J384" s="6">
        <v>1</v>
      </c>
      <c r="K384" s="6">
        <v>0</v>
      </c>
      <c r="L384" s="6">
        <v>0</v>
      </c>
      <c r="M384">
        <f>SUMIFS('DATA - Round Scores'!$H:$H,
'DATA - Round Scores'!$A:$A, 'DATA - Fixture'!$C384,
'DATA - Round Scores'!$B:$B, 'DATA - Fixture'!$D384,
'DATA - Round Scores'!$C:$C, 'DATA - Fixture'!$F384,
'DATA - Round Scores'!$F:$F, "&lt;&gt;BEN")</f>
        <v>1396</v>
      </c>
      <c r="N384">
        <f>SUMIFS('DATA - Round Scores'!$H:$H,
'DATA - Round Scores'!$A:$A, 'DATA - Fixture'!$C384,
'DATA - Round Scores'!$B:$B, 'DATA - Fixture'!$D384,
'DATA - Round Scores'!$C:$C, 'DATA - Fixture'!$H384,
'DATA - Round Scores'!$F:$F, "&lt;&gt;BEN")</f>
        <v>1468</v>
      </c>
      <c r="O384">
        <f t="shared" si="25"/>
        <v>-72</v>
      </c>
      <c r="P384">
        <f>IF(N384&gt;0,COUNTIF($F$1:F384,F384),0)</f>
        <v>5</v>
      </c>
      <c r="Q384">
        <f t="shared" si="26"/>
        <v>0</v>
      </c>
      <c r="R384">
        <f t="shared" si="27"/>
        <v>0</v>
      </c>
      <c r="S384">
        <f t="shared" si="28"/>
        <v>1</v>
      </c>
      <c r="T384">
        <f>COUNTIFS('DATA - Round Scores'!$H:$H,0,
'DATA - Round Scores'!$A:$A, 'DATA - Fixture'!$C384,
'DATA - Round Scores'!$B:$B, 'DATA - Fixture'!$D384,
'DATA - Round Scores'!$C:$C, 'DATA - Fixture'!$F384,
'DATA - Round Scores'!$F:$F, "&lt;&gt;BEN")</f>
        <v>0</v>
      </c>
      <c r="U384" t="str">
        <f>TEXT(SUMIFS($Q$1:Q384,$C$1:C384,C384,$D$1:D384,"&lt;="&amp;D384,$F$1:F384,F384),"00")&amp;"-"&amp;TEXT(SUMIFS($S$1:S384,$C$1:C384,C384,$D$1:D384,"&lt;="&amp;D384,$F$1:F384,F384),"00")</f>
        <v>03-02</v>
      </c>
      <c r="V384">
        <f t="shared" si="29"/>
        <v>0</v>
      </c>
    </row>
    <row r="385" spans="3:22" x14ac:dyDescent="0.2">
      <c r="C385" s="6">
        <v>2018</v>
      </c>
      <c r="D385" s="6">
        <v>5</v>
      </c>
      <c r="E385" s="6">
        <v>2</v>
      </c>
      <c r="F385" t="s">
        <v>404</v>
      </c>
      <c r="G385" t="str">
        <f>INDEX('DATA - Teams'!$C:$C,MATCH('DATA - Fixture'!F385,'DATA - Teams'!$B:$B,0))</f>
        <v>LESTER</v>
      </c>
      <c r="H385" t="s">
        <v>411</v>
      </c>
      <c r="I385" t="str">
        <f>INDEX('DATA - Teams'!$C:$C,MATCH('DATA - Fixture'!H385,'DATA - Teams'!$B:$B,0))</f>
        <v>GARTER</v>
      </c>
      <c r="J385" s="6">
        <v>0</v>
      </c>
      <c r="K385" s="6">
        <v>0</v>
      </c>
      <c r="L385" s="6">
        <v>0</v>
      </c>
      <c r="M385">
        <f>SUMIFS('DATA - Round Scores'!$H:$H,
'DATA - Round Scores'!$A:$A, 'DATA - Fixture'!$C385,
'DATA - Round Scores'!$B:$B, 'DATA - Fixture'!$D385,
'DATA - Round Scores'!$C:$C, 'DATA - Fixture'!$F385,
'DATA - Round Scores'!$F:$F, "&lt;&gt;BEN")</f>
        <v>1468</v>
      </c>
      <c r="N385">
        <f>SUMIFS('DATA - Round Scores'!$H:$H,
'DATA - Round Scores'!$A:$A, 'DATA - Fixture'!$C385,
'DATA - Round Scores'!$B:$B, 'DATA - Fixture'!$D385,
'DATA - Round Scores'!$C:$C, 'DATA - Fixture'!$H385,
'DATA - Round Scores'!$F:$F, "&lt;&gt;BEN")</f>
        <v>1396</v>
      </c>
      <c r="O385">
        <f t="shared" si="25"/>
        <v>72</v>
      </c>
      <c r="P385">
        <f>IF(N385&gt;0,COUNTIF($F$1:F385,F385),0)</f>
        <v>5</v>
      </c>
      <c r="Q385">
        <f t="shared" si="26"/>
        <v>1</v>
      </c>
      <c r="R385">
        <f t="shared" si="27"/>
        <v>0</v>
      </c>
      <c r="S385">
        <f t="shared" si="28"/>
        <v>0</v>
      </c>
      <c r="T385">
        <f>COUNTIFS('DATA - Round Scores'!$H:$H,0,
'DATA - Round Scores'!$A:$A, 'DATA - Fixture'!$C385,
'DATA - Round Scores'!$B:$B, 'DATA - Fixture'!$D385,
'DATA - Round Scores'!$C:$C, 'DATA - Fixture'!$F385,
'DATA - Round Scores'!$F:$F, "&lt;&gt;BEN")</f>
        <v>0</v>
      </c>
      <c r="U385" t="str">
        <f>TEXT(SUMIFS($Q$1:Q385,$C$1:C385,C385,$D$1:D385,"&lt;="&amp;D385,$F$1:F385,F385),"00")&amp;"-"&amp;TEXT(SUMIFS($S$1:S385,$C$1:C385,C385,$D$1:D385,"&lt;="&amp;D385,$F$1:F385,F385),"00")</f>
        <v>02-03</v>
      </c>
      <c r="V385">
        <f t="shared" si="29"/>
        <v>0</v>
      </c>
    </row>
    <row r="386" spans="3:22" x14ac:dyDescent="0.2">
      <c r="C386" s="6">
        <v>2018</v>
      </c>
      <c r="D386" s="6">
        <v>5</v>
      </c>
      <c r="E386" s="6">
        <v>3</v>
      </c>
      <c r="F386" t="s">
        <v>382</v>
      </c>
      <c r="G386" t="str">
        <f>INDEX('DATA - Teams'!$C:$C,MATCH('DATA - Fixture'!F386,'DATA - Teams'!$B:$B,0))</f>
        <v>MELONS</v>
      </c>
      <c r="H386" t="s">
        <v>420</v>
      </c>
      <c r="I386" t="str">
        <f>INDEX('DATA - Teams'!$C:$C,MATCH('DATA - Fixture'!H386,'DATA - Teams'!$B:$B,0))</f>
        <v>RICHO</v>
      </c>
      <c r="J386" s="6">
        <v>1</v>
      </c>
      <c r="K386" s="6">
        <v>0</v>
      </c>
      <c r="L386" s="6">
        <v>0</v>
      </c>
      <c r="M386">
        <f>SUMIFS('DATA - Round Scores'!$H:$H,
'DATA - Round Scores'!$A:$A, 'DATA - Fixture'!$C386,
'DATA - Round Scores'!$B:$B, 'DATA - Fixture'!$D386,
'DATA - Round Scores'!$C:$C, 'DATA - Fixture'!$F386,
'DATA - Round Scores'!$F:$F, "&lt;&gt;BEN")</f>
        <v>1736</v>
      </c>
      <c r="N386">
        <f>SUMIFS('DATA - Round Scores'!$H:$H,
'DATA - Round Scores'!$A:$A, 'DATA - Fixture'!$C386,
'DATA - Round Scores'!$B:$B, 'DATA - Fixture'!$D386,
'DATA - Round Scores'!$C:$C, 'DATA - Fixture'!$H386,
'DATA - Round Scores'!$F:$F, "&lt;&gt;BEN")</f>
        <v>1484</v>
      </c>
      <c r="O386">
        <f t="shared" si="25"/>
        <v>252</v>
      </c>
      <c r="P386">
        <f>IF(N386&gt;0,COUNTIF($F$1:F386,F386),0)</f>
        <v>5</v>
      </c>
      <c r="Q386">
        <f t="shared" si="26"/>
        <v>1</v>
      </c>
      <c r="R386">
        <f t="shared" si="27"/>
        <v>0</v>
      </c>
      <c r="S386">
        <f t="shared" si="28"/>
        <v>0</v>
      </c>
      <c r="T386">
        <f>COUNTIFS('DATA - Round Scores'!$H:$H,0,
'DATA - Round Scores'!$A:$A, 'DATA - Fixture'!$C386,
'DATA - Round Scores'!$B:$B, 'DATA - Fixture'!$D386,
'DATA - Round Scores'!$C:$C, 'DATA - Fixture'!$F386,
'DATA - Round Scores'!$F:$F, "&lt;&gt;BEN")</f>
        <v>0</v>
      </c>
      <c r="U386" t="str">
        <f>TEXT(SUMIFS($Q$1:Q386,$C$1:C386,C386,$D$1:D386,"&lt;="&amp;D386,$F$1:F386,F386),"00")&amp;"-"&amp;TEXT(SUMIFS($S$1:S386,$C$1:C386,C386,$D$1:D386,"&lt;="&amp;D386,$F$1:F386,F386),"00")</f>
        <v>04-01</v>
      </c>
      <c r="V386">
        <f t="shared" si="29"/>
        <v>1</v>
      </c>
    </row>
    <row r="387" spans="3:22" x14ac:dyDescent="0.2">
      <c r="C387" s="6">
        <v>2018</v>
      </c>
      <c r="D387" s="6">
        <v>5</v>
      </c>
      <c r="E387" s="6">
        <v>3</v>
      </c>
      <c r="F387" t="s">
        <v>420</v>
      </c>
      <c r="G387" t="str">
        <f>INDEX('DATA - Teams'!$C:$C,MATCH('DATA - Fixture'!F387,'DATA - Teams'!$B:$B,0))</f>
        <v>RICHO</v>
      </c>
      <c r="H387" t="s">
        <v>382</v>
      </c>
      <c r="I387" t="str">
        <f>INDEX('DATA - Teams'!$C:$C,MATCH('DATA - Fixture'!H387,'DATA - Teams'!$B:$B,0))</f>
        <v>MELONS</v>
      </c>
      <c r="J387" s="6">
        <v>0</v>
      </c>
      <c r="K387" s="6">
        <v>0</v>
      </c>
      <c r="L387" s="6">
        <v>0</v>
      </c>
      <c r="M387">
        <f>SUMIFS('DATA - Round Scores'!$H:$H,
'DATA - Round Scores'!$A:$A, 'DATA - Fixture'!$C387,
'DATA - Round Scores'!$B:$B, 'DATA - Fixture'!$D387,
'DATA - Round Scores'!$C:$C, 'DATA - Fixture'!$F387,
'DATA - Round Scores'!$F:$F, "&lt;&gt;BEN")</f>
        <v>1484</v>
      </c>
      <c r="N387">
        <f>SUMIFS('DATA - Round Scores'!$H:$H,
'DATA - Round Scores'!$A:$A, 'DATA - Fixture'!$C387,
'DATA - Round Scores'!$B:$B, 'DATA - Fixture'!$D387,
'DATA - Round Scores'!$C:$C, 'DATA - Fixture'!$H387,
'DATA - Round Scores'!$F:$F, "&lt;&gt;BEN")</f>
        <v>1736</v>
      </c>
      <c r="O387">
        <f t="shared" ref="O387:O450" si="30">M387-N387</f>
        <v>-252</v>
      </c>
      <c r="P387">
        <f>IF(N387&gt;0,COUNTIF($F$1:F387,F387),0)</f>
        <v>5</v>
      </c>
      <c r="Q387">
        <f t="shared" ref="Q387:Q450" si="31">IF(AND(M387&gt;N387,M387&lt;&gt;0),1,0)</f>
        <v>0</v>
      </c>
      <c r="R387">
        <f t="shared" ref="R387:R450" si="32">IF(AND(M387=N387,M387&lt;&gt;0),1,0)</f>
        <v>0</v>
      </c>
      <c r="S387">
        <f t="shared" ref="S387:S450" si="33">IF(AND(M387&lt;N387,M387&lt;&gt;0),1,0)</f>
        <v>1</v>
      </c>
      <c r="T387">
        <f>COUNTIFS('DATA - Round Scores'!$H:$H,0,
'DATA - Round Scores'!$A:$A, 'DATA - Fixture'!$C387,
'DATA - Round Scores'!$B:$B, 'DATA - Fixture'!$D387,
'DATA - Round Scores'!$C:$C, 'DATA - Fixture'!$F387,
'DATA - Round Scores'!$F:$F, "&lt;&gt;BEN")</f>
        <v>0</v>
      </c>
      <c r="U387" t="str">
        <f>TEXT(SUMIFS($Q$1:Q387,$C$1:C387,C387,$D$1:D387,"&lt;="&amp;D387,$F$1:F387,F387),"00")&amp;"-"&amp;TEXT(SUMIFS($S$1:S387,$C$1:C387,C387,$D$1:D387,"&lt;="&amp;D387,$F$1:F387,F387),"00")</f>
        <v>02-03</v>
      </c>
      <c r="V387">
        <f t="shared" ref="V387:V450" si="34">IF(SUMIFS(L:L,F:F,F387)&gt;0,1,0)</f>
        <v>0</v>
      </c>
    </row>
    <row r="388" spans="3:22" x14ac:dyDescent="0.2">
      <c r="C388" s="6">
        <v>2018</v>
      </c>
      <c r="D388" s="6">
        <v>5</v>
      </c>
      <c r="E388" s="6">
        <v>4</v>
      </c>
      <c r="F388" t="s">
        <v>367</v>
      </c>
      <c r="G388" t="str">
        <f>INDEX('DATA - Teams'!$C:$C,MATCH('DATA - Fixture'!F388,'DATA - Teams'!$B:$B,0))</f>
        <v>KAPPAZ</v>
      </c>
      <c r="H388" t="s">
        <v>482</v>
      </c>
      <c r="I388" t="str">
        <f>INDEX('DATA - Teams'!$C:$C,MATCH('DATA - Fixture'!H388,'DATA - Teams'!$B:$B,0))</f>
        <v>CHIEF</v>
      </c>
      <c r="J388" s="6">
        <v>1</v>
      </c>
      <c r="K388" s="6">
        <v>0</v>
      </c>
      <c r="L388" s="6">
        <v>0</v>
      </c>
      <c r="M388">
        <f>SUMIFS('DATA - Round Scores'!$H:$H,
'DATA - Round Scores'!$A:$A, 'DATA - Fixture'!$C388,
'DATA - Round Scores'!$B:$B, 'DATA - Fixture'!$D388,
'DATA - Round Scores'!$C:$C, 'DATA - Fixture'!$F388,
'DATA - Round Scores'!$F:$F, "&lt;&gt;BEN")</f>
        <v>1519</v>
      </c>
      <c r="N388">
        <f>SUMIFS('DATA - Round Scores'!$H:$H,
'DATA - Round Scores'!$A:$A, 'DATA - Fixture'!$C388,
'DATA - Round Scores'!$B:$B, 'DATA - Fixture'!$D388,
'DATA - Round Scores'!$C:$C, 'DATA - Fixture'!$H388,
'DATA - Round Scores'!$F:$F, "&lt;&gt;BEN")</f>
        <v>1846</v>
      </c>
      <c r="O388">
        <f t="shared" si="30"/>
        <v>-327</v>
      </c>
      <c r="P388">
        <f>IF(N388&gt;0,COUNTIF($F$1:F388,F388),0)</f>
        <v>5</v>
      </c>
      <c r="Q388">
        <f t="shared" si="31"/>
        <v>0</v>
      </c>
      <c r="R388">
        <f t="shared" si="32"/>
        <v>0</v>
      </c>
      <c r="S388">
        <f t="shared" si="33"/>
        <v>1</v>
      </c>
      <c r="T388">
        <f>COUNTIFS('DATA - Round Scores'!$H:$H,0,
'DATA - Round Scores'!$A:$A, 'DATA - Fixture'!$C388,
'DATA - Round Scores'!$B:$B, 'DATA - Fixture'!$D388,
'DATA - Round Scores'!$C:$C, 'DATA - Fixture'!$F388,
'DATA - Round Scores'!$F:$F, "&lt;&gt;BEN")</f>
        <v>0</v>
      </c>
      <c r="U388" t="str">
        <f>TEXT(SUMIFS($Q$1:Q388,$C$1:C388,C388,$D$1:D388,"&lt;="&amp;D388,$F$1:F388,F388),"00")&amp;"-"&amp;TEXT(SUMIFS($S$1:S388,$C$1:C388,C388,$D$1:D388,"&lt;="&amp;D388,$F$1:F388,F388),"00")</f>
        <v>02-03</v>
      </c>
      <c r="V388">
        <f t="shared" si="34"/>
        <v>1</v>
      </c>
    </row>
    <row r="389" spans="3:22" x14ac:dyDescent="0.2">
      <c r="C389" s="6">
        <v>2018</v>
      </c>
      <c r="D389" s="6">
        <v>5</v>
      </c>
      <c r="E389" s="6">
        <v>4</v>
      </c>
      <c r="F389" t="s">
        <v>482</v>
      </c>
      <c r="G389" t="str">
        <f>INDEX('DATA - Teams'!$C:$C,MATCH('DATA - Fixture'!F389,'DATA - Teams'!$B:$B,0))</f>
        <v>CHIEF</v>
      </c>
      <c r="H389" t="s">
        <v>367</v>
      </c>
      <c r="I389" t="str">
        <f>INDEX('DATA - Teams'!$C:$C,MATCH('DATA - Fixture'!H389,'DATA - Teams'!$B:$B,0))</f>
        <v>KAPPAZ</v>
      </c>
      <c r="J389" s="6">
        <v>0</v>
      </c>
      <c r="K389" s="6">
        <v>0</v>
      </c>
      <c r="L389" s="6">
        <v>0</v>
      </c>
      <c r="M389">
        <f>SUMIFS('DATA - Round Scores'!$H:$H,
'DATA - Round Scores'!$A:$A, 'DATA - Fixture'!$C389,
'DATA - Round Scores'!$B:$B, 'DATA - Fixture'!$D389,
'DATA - Round Scores'!$C:$C, 'DATA - Fixture'!$F389,
'DATA - Round Scores'!$F:$F, "&lt;&gt;BEN")</f>
        <v>1846</v>
      </c>
      <c r="N389">
        <f>SUMIFS('DATA - Round Scores'!$H:$H,
'DATA - Round Scores'!$A:$A, 'DATA - Fixture'!$C389,
'DATA - Round Scores'!$B:$B, 'DATA - Fixture'!$D389,
'DATA - Round Scores'!$C:$C, 'DATA - Fixture'!$H389,
'DATA - Round Scores'!$F:$F, "&lt;&gt;BEN")</f>
        <v>1519</v>
      </c>
      <c r="O389">
        <f t="shared" si="30"/>
        <v>327</v>
      </c>
      <c r="P389">
        <f>IF(N389&gt;0,COUNTIF($F$1:F389,F389),0)</f>
        <v>5</v>
      </c>
      <c r="Q389">
        <f t="shared" si="31"/>
        <v>1</v>
      </c>
      <c r="R389">
        <f t="shared" si="32"/>
        <v>0</v>
      </c>
      <c r="S389">
        <f t="shared" si="33"/>
        <v>0</v>
      </c>
      <c r="T389">
        <f>COUNTIFS('DATA - Round Scores'!$H:$H,0,
'DATA - Round Scores'!$A:$A, 'DATA - Fixture'!$C389,
'DATA - Round Scores'!$B:$B, 'DATA - Fixture'!$D389,
'DATA - Round Scores'!$C:$C, 'DATA - Fixture'!$F389,
'DATA - Round Scores'!$F:$F, "&lt;&gt;BEN")</f>
        <v>0</v>
      </c>
      <c r="U389" t="str">
        <f>TEXT(SUMIFS($Q$1:Q389,$C$1:C389,C389,$D$1:D389,"&lt;="&amp;D389,$F$1:F389,F389),"00")&amp;"-"&amp;TEXT(SUMIFS($S$1:S389,$C$1:C389,C389,$D$1:D389,"&lt;="&amp;D389,$F$1:F389,F389),"00")</f>
        <v>03-02</v>
      </c>
      <c r="V389">
        <f t="shared" si="34"/>
        <v>1</v>
      </c>
    </row>
    <row r="390" spans="3:22" x14ac:dyDescent="0.2">
      <c r="C390" s="6">
        <v>2018</v>
      </c>
      <c r="D390" s="6">
        <v>6</v>
      </c>
      <c r="E390" s="6">
        <v>1</v>
      </c>
      <c r="F390" t="s">
        <v>366</v>
      </c>
      <c r="G390" t="str">
        <f>INDEX('DATA - Teams'!$C:$C,MATCH('DATA - Fixture'!F390,'DATA - Teams'!$B:$B,0))</f>
        <v>PMAC</v>
      </c>
      <c r="H390" t="s">
        <v>411</v>
      </c>
      <c r="I390" t="str">
        <f>INDEX('DATA - Teams'!$C:$C,MATCH('DATA - Fixture'!H390,'DATA - Teams'!$B:$B,0))</f>
        <v>GARTER</v>
      </c>
      <c r="J390" s="6">
        <v>1</v>
      </c>
      <c r="K390" s="6">
        <v>0</v>
      </c>
      <c r="L390" s="6">
        <v>0</v>
      </c>
      <c r="M390">
        <f>SUMIFS('DATA - Round Scores'!$H:$H,
'DATA - Round Scores'!$A:$A, 'DATA - Fixture'!$C390,
'DATA - Round Scores'!$B:$B, 'DATA - Fixture'!$D390,
'DATA - Round Scores'!$C:$C, 'DATA - Fixture'!$F390,
'DATA - Round Scores'!$F:$F, "&lt;&gt;BEN")</f>
        <v>1737</v>
      </c>
      <c r="N390">
        <f>SUMIFS('DATA - Round Scores'!$H:$H,
'DATA - Round Scores'!$A:$A, 'DATA - Fixture'!$C390,
'DATA - Round Scores'!$B:$B, 'DATA - Fixture'!$D390,
'DATA - Round Scores'!$C:$C, 'DATA - Fixture'!$H390,
'DATA - Round Scores'!$F:$F, "&lt;&gt;BEN")</f>
        <v>1428</v>
      </c>
      <c r="O390">
        <f t="shared" si="30"/>
        <v>309</v>
      </c>
      <c r="P390">
        <f>IF(N390&gt;0,COUNTIF($F$1:F390,F390),0)</f>
        <v>6</v>
      </c>
      <c r="Q390">
        <f t="shared" si="31"/>
        <v>1</v>
      </c>
      <c r="R390">
        <f t="shared" si="32"/>
        <v>0</v>
      </c>
      <c r="S390">
        <f t="shared" si="33"/>
        <v>0</v>
      </c>
      <c r="T390">
        <f>COUNTIFS('DATA - Round Scores'!$H:$H,0,
'DATA - Round Scores'!$A:$A, 'DATA - Fixture'!$C390,
'DATA - Round Scores'!$B:$B, 'DATA - Fixture'!$D390,
'DATA - Round Scores'!$C:$C, 'DATA - Fixture'!$F390,
'DATA - Round Scores'!$F:$F, "&lt;&gt;BEN")</f>
        <v>0</v>
      </c>
      <c r="U390" t="str">
        <f>TEXT(SUMIFS($Q$1:Q390,$C$1:C390,C390,$D$1:D390,"&lt;="&amp;D390,$F$1:F390,F390),"00")&amp;"-"&amp;TEXT(SUMIFS($S$1:S390,$C$1:C390,C390,$D$1:D390,"&lt;="&amp;D390,$F$1:F390,F390),"00")</f>
        <v>02-04</v>
      </c>
      <c r="V390">
        <f t="shared" si="34"/>
        <v>0</v>
      </c>
    </row>
    <row r="391" spans="3:22" x14ac:dyDescent="0.2">
      <c r="C391" s="6">
        <v>2018</v>
      </c>
      <c r="D391" s="6">
        <v>6</v>
      </c>
      <c r="E391" s="6">
        <v>1</v>
      </c>
      <c r="F391" t="s">
        <v>411</v>
      </c>
      <c r="G391" t="str">
        <f>INDEX('DATA - Teams'!$C:$C,MATCH('DATA - Fixture'!F391,'DATA - Teams'!$B:$B,0))</f>
        <v>GARTER</v>
      </c>
      <c r="H391" t="s">
        <v>366</v>
      </c>
      <c r="I391" t="str">
        <f>INDEX('DATA - Teams'!$C:$C,MATCH('DATA - Fixture'!H391,'DATA - Teams'!$B:$B,0))</f>
        <v>PMAC</v>
      </c>
      <c r="J391" s="6">
        <v>0</v>
      </c>
      <c r="K391" s="6">
        <v>0</v>
      </c>
      <c r="L391" s="6">
        <v>0</v>
      </c>
      <c r="M391">
        <f>SUMIFS('DATA - Round Scores'!$H:$H,
'DATA - Round Scores'!$A:$A, 'DATA - Fixture'!$C391,
'DATA - Round Scores'!$B:$B, 'DATA - Fixture'!$D391,
'DATA - Round Scores'!$C:$C, 'DATA - Fixture'!$F391,
'DATA - Round Scores'!$F:$F, "&lt;&gt;BEN")</f>
        <v>1428</v>
      </c>
      <c r="N391">
        <f>SUMIFS('DATA - Round Scores'!$H:$H,
'DATA - Round Scores'!$A:$A, 'DATA - Fixture'!$C391,
'DATA - Round Scores'!$B:$B, 'DATA - Fixture'!$D391,
'DATA - Round Scores'!$C:$C, 'DATA - Fixture'!$H391,
'DATA - Round Scores'!$F:$F, "&lt;&gt;BEN")</f>
        <v>1737</v>
      </c>
      <c r="O391">
        <f t="shared" si="30"/>
        <v>-309</v>
      </c>
      <c r="P391">
        <f>IF(N391&gt;0,COUNTIF($F$1:F391,F391),0)</f>
        <v>6</v>
      </c>
      <c r="Q391">
        <f t="shared" si="31"/>
        <v>0</v>
      </c>
      <c r="R391">
        <f t="shared" si="32"/>
        <v>0</v>
      </c>
      <c r="S391">
        <f t="shared" si="33"/>
        <v>1</v>
      </c>
      <c r="T391">
        <f>COUNTIFS('DATA - Round Scores'!$H:$H,0,
'DATA - Round Scores'!$A:$A, 'DATA - Fixture'!$C391,
'DATA - Round Scores'!$B:$B, 'DATA - Fixture'!$D391,
'DATA - Round Scores'!$C:$C, 'DATA - Fixture'!$F391,
'DATA - Round Scores'!$F:$F, "&lt;&gt;BEN")</f>
        <v>0</v>
      </c>
      <c r="U391" t="str">
        <f>TEXT(SUMIFS($Q$1:Q391,$C$1:C391,C391,$D$1:D391,"&lt;="&amp;D391,$F$1:F391,F391),"00")&amp;"-"&amp;TEXT(SUMIFS($S$1:S391,$C$1:C391,C391,$D$1:D391,"&lt;="&amp;D391,$F$1:F391,F391),"00")</f>
        <v>03-03</v>
      </c>
      <c r="V391">
        <f t="shared" si="34"/>
        <v>0</v>
      </c>
    </row>
    <row r="392" spans="3:22" x14ac:dyDescent="0.2">
      <c r="C392" s="6">
        <v>2018</v>
      </c>
      <c r="D392" s="6">
        <v>6</v>
      </c>
      <c r="E392" s="6">
        <v>2</v>
      </c>
      <c r="F392" t="s">
        <v>382</v>
      </c>
      <c r="G392" t="str">
        <f>INDEX('DATA - Teams'!$C:$C,MATCH('DATA - Fixture'!F392,'DATA - Teams'!$B:$B,0))</f>
        <v>MELONS</v>
      </c>
      <c r="H392" t="s">
        <v>391</v>
      </c>
      <c r="I392" t="str">
        <f>INDEX('DATA - Teams'!$C:$C,MATCH('DATA - Fixture'!H392,'DATA - Teams'!$B:$B,0))</f>
        <v>JMERC</v>
      </c>
      <c r="J392" s="6">
        <v>1</v>
      </c>
      <c r="K392" s="6">
        <v>0</v>
      </c>
      <c r="L392" s="6">
        <v>0</v>
      </c>
      <c r="M392">
        <f>SUMIFS('DATA - Round Scores'!$H:$H,
'DATA - Round Scores'!$A:$A, 'DATA - Fixture'!$C392,
'DATA - Round Scores'!$B:$B, 'DATA - Fixture'!$D392,
'DATA - Round Scores'!$C:$C, 'DATA - Fixture'!$F392,
'DATA - Round Scores'!$F:$F, "&lt;&gt;BEN")</f>
        <v>1514</v>
      </c>
      <c r="N392">
        <f>SUMIFS('DATA - Round Scores'!$H:$H,
'DATA - Round Scores'!$A:$A, 'DATA - Fixture'!$C392,
'DATA - Round Scores'!$B:$B, 'DATA - Fixture'!$D392,
'DATA - Round Scores'!$C:$C, 'DATA - Fixture'!$H392,
'DATA - Round Scores'!$F:$F, "&lt;&gt;BEN")</f>
        <v>1737</v>
      </c>
      <c r="O392">
        <f t="shared" si="30"/>
        <v>-223</v>
      </c>
      <c r="P392">
        <f>IF(N392&gt;0,COUNTIF($F$1:F392,F392),0)</f>
        <v>6</v>
      </c>
      <c r="Q392">
        <f t="shared" si="31"/>
        <v>0</v>
      </c>
      <c r="R392">
        <f t="shared" si="32"/>
        <v>0</v>
      </c>
      <c r="S392">
        <f t="shared" si="33"/>
        <v>1</v>
      </c>
      <c r="T392">
        <f>COUNTIFS('DATA - Round Scores'!$H:$H,0,
'DATA - Round Scores'!$A:$A, 'DATA - Fixture'!$C392,
'DATA - Round Scores'!$B:$B, 'DATA - Fixture'!$D392,
'DATA - Round Scores'!$C:$C, 'DATA - Fixture'!$F392,
'DATA - Round Scores'!$F:$F, "&lt;&gt;BEN")</f>
        <v>0</v>
      </c>
      <c r="U392" t="str">
        <f>TEXT(SUMIFS($Q$1:Q392,$C$1:C392,C392,$D$1:D392,"&lt;="&amp;D392,$F$1:F392,F392),"00")&amp;"-"&amp;TEXT(SUMIFS($S$1:S392,$C$1:C392,C392,$D$1:D392,"&lt;="&amp;D392,$F$1:F392,F392),"00")</f>
        <v>04-02</v>
      </c>
      <c r="V392">
        <f t="shared" si="34"/>
        <v>1</v>
      </c>
    </row>
    <row r="393" spans="3:22" x14ac:dyDescent="0.2">
      <c r="C393" s="6">
        <v>2018</v>
      </c>
      <c r="D393" s="6">
        <v>6</v>
      </c>
      <c r="E393" s="6">
        <v>2</v>
      </c>
      <c r="F393" t="s">
        <v>391</v>
      </c>
      <c r="G393" t="str">
        <f>INDEX('DATA - Teams'!$C:$C,MATCH('DATA - Fixture'!F393,'DATA - Teams'!$B:$B,0))</f>
        <v>JMERC</v>
      </c>
      <c r="H393" t="s">
        <v>382</v>
      </c>
      <c r="I393" t="str">
        <f>INDEX('DATA - Teams'!$C:$C,MATCH('DATA - Fixture'!H393,'DATA - Teams'!$B:$B,0))</f>
        <v>MELONS</v>
      </c>
      <c r="J393" s="6">
        <v>0</v>
      </c>
      <c r="K393" s="6">
        <v>0</v>
      </c>
      <c r="L393" s="6">
        <v>0</v>
      </c>
      <c r="M393">
        <f>SUMIFS('DATA - Round Scores'!$H:$H,
'DATA - Round Scores'!$A:$A, 'DATA - Fixture'!$C393,
'DATA - Round Scores'!$B:$B, 'DATA - Fixture'!$D393,
'DATA - Round Scores'!$C:$C, 'DATA - Fixture'!$F393,
'DATA - Round Scores'!$F:$F, "&lt;&gt;BEN")</f>
        <v>1737</v>
      </c>
      <c r="N393">
        <f>SUMIFS('DATA - Round Scores'!$H:$H,
'DATA - Round Scores'!$A:$A, 'DATA - Fixture'!$C393,
'DATA - Round Scores'!$B:$B, 'DATA - Fixture'!$D393,
'DATA - Round Scores'!$C:$C, 'DATA - Fixture'!$H393,
'DATA - Round Scores'!$F:$F, "&lt;&gt;BEN")</f>
        <v>1514</v>
      </c>
      <c r="O393">
        <f t="shared" si="30"/>
        <v>223</v>
      </c>
      <c r="P393">
        <f>IF(N393&gt;0,COUNTIF($F$1:F393,F393),0)</f>
        <v>6</v>
      </c>
      <c r="Q393">
        <f t="shared" si="31"/>
        <v>1</v>
      </c>
      <c r="R393">
        <f t="shared" si="32"/>
        <v>0</v>
      </c>
      <c r="S393">
        <f t="shared" si="33"/>
        <v>0</v>
      </c>
      <c r="T393">
        <f>COUNTIFS('DATA - Round Scores'!$H:$H,0,
'DATA - Round Scores'!$A:$A, 'DATA - Fixture'!$C393,
'DATA - Round Scores'!$B:$B, 'DATA - Fixture'!$D393,
'DATA - Round Scores'!$C:$C, 'DATA - Fixture'!$F393,
'DATA - Round Scores'!$F:$F, "&lt;&gt;BEN")</f>
        <v>0</v>
      </c>
      <c r="U393" t="str">
        <f>TEXT(SUMIFS($Q$1:Q393,$C$1:C393,C393,$D$1:D393,"&lt;="&amp;D393,$F$1:F393,F393),"00")&amp;"-"&amp;TEXT(SUMIFS($S$1:S393,$C$1:C393,C393,$D$1:D393,"&lt;="&amp;D393,$F$1:F393,F393),"00")</f>
        <v>04-02</v>
      </c>
      <c r="V393">
        <f t="shared" si="34"/>
        <v>1</v>
      </c>
    </row>
    <row r="394" spans="3:22" x14ac:dyDescent="0.2">
      <c r="C394" s="6">
        <v>2018</v>
      </c>
      <c r="D394" s="6">
        <v>6</v>
      </c>
      <c r="E394" s="6">
        <v>3</v>
      </c>
      <c r="F394" t="s">
        <v>367</v>
      </c>
      <c r="G394" t="str">
        <f>INDEX('DATA - Teams'!$C:$C,MATCH('DATA - Fixture'!F394,'DATA - Teams'!$B:$B,0))</f>
        <v>KAPPAZ</v>
      </c>
      <c r="H394" t="s">
        <v>404</v>
      </c>
      <c r="I394" t="str">
        <f>INDEX('DATA - Teams'!$C:$C,MATCH('DATA - Fixture'!H394,'DATA - Teams'!$B:$B,0))</f>
        <v>LESTER</v>
      </c>
      <c r="J394" s="6">
        <v>1</v>
      </c>
      <c r="K394" s="6">
        <v>0</v>
      </c>
      <c r="L394" s="6">
        <v>0</v>
      </c>
      <c r="M394">
        <f>SUMIFS('DATA - Round Scores'!$H:$H,
'DATA - Round Scores'!$A:$A, 'DATA - Fixture'!$C394,
'DATA - Round Scores'!$B:$B, 'DATA - Fixture'!$D394,
'DATA - Round Scores'!$C:$C, 'DATA - Fixture'!$F394,
'DATA - Round Scores'!$F:$F, "&lt;&gt;BEN")</f>
        <v>1786</v>
      </c>
      <c r="N394">
        <f>SUMIFS('DATA - Round Scores'!$H:$H,
'DATA - Round Scores'!$A:$A, 'DATA - Fixture'!$C394,
'DATA - Round Scores'!$B:$B, 'DATA - Fixture'!$D394,
'DATA - Round Scores'!$C:$C, 'DATA - Fixture'!$H394,
'DATA - Round Scores'!$F:$F, "&lt;&gt;BEN")</f>
        <v>1441</v>
      </c>
      <c r="O394">
        <f t="shared" si="30"/>
        <v>345</v>
      </c>
      <c r="P394">
        <f>IF(N394&gt;0,COUNTIF($F$1:F394,F394),0)</f>
        <v>6</v>
      </c>
      <c r="Q394">
        <f t="shared" si="31"/>
        <v>1</v>
      </c>
      <c r="R394">
        <f t="shared" si="32"/>
        <v>0</v>
      </c>
      <c r="S394">
        <f t="shared" si="33"/>
        <v>0</v>
      </c>
      <c r="T394">
        <f>COUNTIFS('DATA - Round Scores'!$H:$H,0,
'DATA - Round Scores'!$A:$A, 'DATA - Fixture'!$C394,
'DATA - Round Scores'!$B:$B, 'DATA - Fixture'!$D394,
'DATA - Round Scores'!$C:$C, 'DATA - Fixture'!$F394,
'DATA - Round Scores'!$F:$F, "&lt;&gt;BEN")</f>
        <v>0</v>
      </c>
      <c r="U394" t="str">
        <f>TEXT(SUMIFS($Q$1:Q394,$C$1:C394,C394,$D$1:D394,"&lt;="&amp;D394,$F$1:F394,F394),"00")&amp;"-"&amp;TEXT(SUMIFS($S$1:S394,$C$1:C394,C394,$D$1:D394,"&lt;="&amp;D394,$F$1:F394,F394),"00")</f>
        <v>03-03</v>
      </c>
      <c r="V394">
        <f t="shared" si="34"/>
        <v>1</v>
      </c>
    </row>
    <row r="395" spans="3:22" x14ac:dyDescent="0.2">
      <c r="C395" s="6">
        <v>2018</v>
      </c>
      <c r="D395" s="6">
        <v>6</v>
      </c>
      <c r="E395" s="6">
        <v>3</v>
      </c>
      <c r="F395" t="s">
        <v>404</v>
      </c>
      <c r="G395" t="str">
        <f>INDEX('DATA - Teams'!$C:$C,MATCH('DATA - Fixture'!F395,'DATA - Teams'!$B:$B,0))</f>
        <v>LESTER</v>
      </c>
      <c r="H395" t="s">
        <v>367</v>
      </c>
      <c r="I395" t="str">
        <f>INDEX('DATA - Teams'!$C:$C,MATCH('DATA - Fixture'!H395,'DATA - Teams'!$B:$B,0))</f>
        <v>KAPPAZ</v>
      </c>
      <c r="J395" s="6">
        <v>0</v>
      </c>
      <c r="K395" s="6">
        <v>0</v>
      </c>
      <c r="L395" s="6">
        <v>0</v>
      </c>
      <c r="M395">
        <f>SUMIFS('DATA - Round Scores'!$H:$H,
'DATA - Round Scores'!$A:$A, 'DATA - Fixture'!$C395,
'DATA - Round Scores'!$B:$B, 'DATA - Fixture'!$D395,
'DATA - Round Scores'!$C:$C, 'DATA - Fixture'!$F395,
'DATA - Round Scores'!$F:$F, "&lt;&gt;BEN")</f>
        <v>1441</v>
      </c>
      <c r="N395">
        <f>SUMIFS('DATA - Round Scores'!$H:$H,
'DATA - Round Scores'!$A:$A, 'DATA - Fixture'!$C395,
'DATA - Round Scores'!$B:$B, 'DATA - Fixture'!$D395,
'DATA - Round Scores'!$C:$C, 'DATA - Fixture'!$H395,
'DATA - Round Scores'!$F:$F, "&lt;&gt;BEN")</f>
        <v>1786</v>
      </c>
      <c r="O395">
        <f t="shared" si="30"/>
        <v>-345</v>
      </c>
      <c r="P395">
        <f>IF(N395&gt;0,COUNTIF($F$1:F395,F395),0)</f>
        <v>6</v>
      </c>
      <c r="Q395">
        <f t="shared" si="31"/>
        <v>0</v>
      </c>
      <c r="R395">
        <f t="shared" si="32"/>
        <v>0</v>
      </c>
      <c r="S395">
        <f t="shared" si="33"/>
        <v>1</v>
      </c>
      <c r="T395">
        <f>COUNTIFS('DATA - Round Scores'!$H:$H,0,
'DATA - Round Scores'!$A:$A, 'DATA - Fixture'!$C395,
'DATA - Round Scores'!$B:$B, 'DATA - Fixture'!$D395,
'DATA - Round Scores'!$C:$C, 'DATA - Fixture'!$F395,
'DATA - Round Scores'!$F:$F, "&lt;&gt;BEN")</f>
        <v>0</v>
      </c>
      <c r="U395" t="str">
        <f>TEXT(SUMIFS($Q$1:Q395,$C$1:C395,C395,$D$1:D395,"&lt;="&amp;D395,$F$1:F395,F395),"00")&amp;"-"&amp;TEXT(SUMIFS($S$1:S395,$C$1:C395,C395,$D$1:D395,"&lt;="&amp;D395,$F$1:F395,F395),"00")</f>
        <v>02-04</v>
      </c>
      <c r="V395">
        <f t="shared" si="34"/>
        <v>0</v>
      </c>
    </row>
    <row r="396" spans="3:22" x14ac:dyDescent="0.2">
      <c r="C396" s="6">
        <v>2018</v>
      </c>
      <c r="D396" s="6">
        <v>6</v>
      </c>
      <c r="E396" s="6">
        <v>4</v>
      </c>
      <c r="F396" t="s">
        <v>482</v>
      </c>
      <c r="G396" t="str">
        <f>INDEX('DATA - Teams'!$C:$C,MATCH('DATA - Fixture'!F396,'DATA - Teams'!$B:$B,0))</f>
        <v>CHIEF</v>
      </c>
      <c r="H396" t="s">
        <v>420</v>
      </c>
      <c r="I396" t="str">
        <f>INDEX('DATA - Teams'!$C:$C,MATCH('DATA - Fixture'!H396,'DATA - Teams'!$B:$B,0))</f>
        <v>RICHO</v>
      </c>
      <c r="J396" s="6">
        <v>1</v>
      </c>
      <c r="K396" s="6">
        <v>0</v>
      </c>
      <c r="L396" s="6">
        <v>0</v>
      </c>
      <c r="M396">
        <f>SUMIFS('DATA - Round Scores'!$H:$H,
'DATA - Round Scores'!$A:$A, 'DATA - Fixture'!$C396,
'DATA - Round Scores'!$B:$B, 'DATA - Fixture'!$D396,
'DATA - Round Scores'!$C:$C, 'DATA - Fixture'!$F396,
'DATA - Round Scores'!$F:$F, "&lt;&gt;BEN")</f>
        <v>1771</v>
      </c>
      <c r="N396">
        <f>SUMIFS('DATA - Round Scores'!$H:$H,
'DATA - Round Scores'!$A:$A, 'DATA - Fixture'!$C396,
'DATA - Round Scores'!$B:$B, 'DATA - Fixture'!$D396,
'DATA - Round Scores'!$C:$C, 'DATA - Fixture'!$H396,
'DATA - Round Scores'!$F:$F, "&lt;&gt;BEN")</f>
        <v>1574</v>
      </c>
      <c r="O396">
        <f t="shared" si="30"/>
        <v>197</v>
      </c>
      <c r="P396">
        <f>IF(N396&gt;0,COUNTIF($F$1:F396,F396),0)</f>
        <v>6</v>
      </c>
      <c r="Q396">
        <f t="shared" si="31"/>
        <v>1</v>
      </c>
      <c r="R396">
        <f t="shared" si="32"/>
        <v>0</v>
      </c>
      <c r="S396">
        <f t="shared" si="33"/>
        <v>0</v>
      </c>
      <c r="T396">
        <f>COUNTIFS('DATA - Round Scores'!$H:$H,0,
'DATA - Round Scores'!$A:$A, 'DATA - Fixture'!$C396,
'DATA - Round Scores'!$B:$B, 'DATA - Fixture'!$D396,
'DATA - Round Scores'!$C:$C, 'DATA - Fixture'!$F396,
'DATA - Round Scores'!$F:$F, "&lt;&gt;BEN")</f>
        <v>0</v>
      </c>
      <c r="U396" t="str">
        <f>TEXT(SUMIFS($Q$1:Q396,$C$1:C396,C396,$D$1:D396,"&lt;="&amp;D396,$F$1:F396,F396),"00")&amp;"-"&amp;TEXT(SUMIFS($S$1:S396,$C$1:C396,C396,$D$1:D396,"&lt;="&amp;D396,$F$1:F396,F396),"00")</f>
        <v>04-02</v>
      </c>
      <c r="V396">
        <f t="shared" si="34"/>
        <v>1</v>
      </c>
    </row>
    <row r="397" spans="3:22" x14ac:dyDescent="0.2">
      <c r="C397" s="6">
        <v>2018</v>
      </c>
      <c r="D397" s="6">
        <v>6</v>
      </c>
      <c r="E397" s="6">
        <v>4</v>
      </c>
      <c r="F397" t="s">
        <v>420</v>
      </c>
      <c r="G397" t="str">
        <f>INDEX('DATA - Teams'!$C:$C,MATCH('DATA - Fixture'!F397,'DATA - Teams'!$B:$B,0))</f>
        <v>RICHO</v>
      </c>
      <c r="H397" t="s">
        <v>482</v>
      </c>
      <c r="I397" t="str">
        <f>INDEX('DATA - Teams'!$C:$C,MATCH('DATA - Fixture'!H397,'DATA - Teams'!$B:$B,0))</f>
        <v>CHIEF</v>
      </c>
      <c r="J397" s="6">
        <v>0</v>
      </c>
      <c r="K397" s="6">
        <v>0</v>
      </c>
      <c r="L397" s="6">
        <v>0</v>
      </c>
      <c r="M397">
        <f>SUMIFS('DATA - Round Scores'!$H:$H,
'DATA - Round Scores'!$A:$A, 'DATA - Fixture'!$C397,
'DATA - Round Scores'!$B:$B, 'DATA - Fixture'!$D397,
'DATA - Round Scores'!$C:$C, 'DATA - Fixture'!$F397,
'DATA - Round Scores'!$F:$F, "&lt;&gt;BEN")</f>
        <v>1574</v>
      </c>
      <c r="N397">
        <f>SUMIFS('DATA - Round Scores'!$H:$H,
'DATA - Round Scores'!$A:$A, 'DATA - Fixture'!$C397,
'DATA - Round Scores'!$B:$B, 'DATA - Fixture'!$D397,
'DATA - Round Scores'!$C:$C, 'DATA - Fixture'!$H397,
'DATA - Round Scores'!$F:$F, "&lt;&gt;BEN")</f>
        <v>1771</v>
      </c>
      <c r="O397">
        <f t="shared" si="30"/>
        <v>-197</v>
      </c>
      <c r="P397">
        <f>IF(N397&gt;0,COUNTIF($F$1:F397,F397),0)</f>
        <v>6</v>
      </c>
      <c r="Q397">
        <f t="shared" si="31"/>
        <v>0</v>
      </c>
      <c r="R397">
        <f t="shared" si="32"/>
        <v>0</v>
      </c>
      <c r="S397">
        <f t="shared" si="33"/>
        <v>1</v>
      </c>
      <c r="T397">
        <f>COUNTIFS('DATA - Round Scores'!$H:$H,0,
'DATA - Round Scores'!$A:$A, 'DATA - Fixture'!$C397,
'DATA - Round Scores'!$B:$B, 'DATA - Fixture'!$D397,
'DATA - Round Scores'!$C:$C, 'DATA - Fixture'!$F397,
'DATA - Round Scores'!$F:$F, "&lt;&gt;BEN")</f>
        <v>0</v>
      </c>
      <c r="U397" t="str">
        <f>TEXT(SUMIFS($Q$1:Q397,$C$1:C397,C397,$D$1:D397,"&lt;="&amp;D397,$F$1:F397,F397),"00")&amp;"-"&amp;TEXT(SUMIFS($S$1:S397,$C$1:C397,C397,$D$1:D397,"&lt;="&amp;D397,$F$1:F397,F397),"00")</f>
        <v>02-04</v>
      </c>
      <c r="V397">
        <f t="shared" si="34"/>
        <v>0</v>
      </c>
    </row>
    <row r="398" spans="3:22" x14ac:dyDescent="0.2">
      <c r="C398" s="6">
        <v>2018</v>
      </c>
      <c r="D398" s="6">
        <v>7</v>
      </c>
      <c r="E398" s="6">
        <v>1</v>
      </c>
      <c r="F398" t="s">
        <v>366</v>
      </c>
      <c r="G398" t="str">
        <f>INDEX('DATA - Teams'!$C:$C,MATCH('DATA - Fixture'!F398,'DATA - Teams'!$B:$B,0))</f>
        <v>PMAC</v>
      </c>
      <c r="H398" t="s">
        <v>382</v>
      </c>
      <c r="I398" t="str">
        <f>INDEX('DATA - Teams'!$C:$C,MATCH('DATA - Fixture'!H398,'DATA - Teams'!$B:$B,0))</f>
        <v>MELONS</v>
      </c>
      <c r="J398" s="6">
        <v>1</v>
      </c>
      <c r="K398" s="6">
        <v>0</v>
      </c>
      <c r="L398" s="6">
        <v>0</v>
      </c>
      <c r="M398">
        <f>SUMIFS('DATA - Round Scores'!$H:$H,
'DATA - Round Scores'!$A:$A, 'DATA - Fixture'!$C398,
'DATA - Round Scores'!$B:$B, 'DATA - Fixture'!$D398,
'DATA - Round Scores'!$C:$C, 'DATA - Fixture'!$F398,
'DATA - Round Scores'!$F:$F, "&lt;&gt;BEN")</f>
        <v>1634</v>
      </c>
      <c r="N398">
        <f>SUMIFS('DATA - Round Scores'!$H:$H,
'DATA - Round Scores'!$A:$A, 'DATA - Fixture'!$C398,
'DATA - Round Scores'!$B:$B, 'DATA - Fixture'!$D398,
'DATA - Round Scores'!$C:$C, 'DATA - Fixture'!$H398,
'DATA - Round Scores'!$F:$F, "&lt;&gt;BEN")</f>
        <v>1780</v>
      </c>
      <c r="O398">
        <f t="shared" si="30"/>
        <v>-146</v>
      </c>
      <c r="P398">
        <f>IF(N398&gt;0,COUNTIF($F$1:F398,F398),0)</f>
        <v>7</v>
      </c>
      <c r="Q398">
        <f t="shared" si="31"/>
        <v>0</v>
      </c>
      <c r="R398">
        <f t="shared" si="32"/>
        <v>0</v>
      </c>
      <c r="S398">
        <f t="shared" si="33"/>
        <v>1</v>
      </c>
      <c r="T398">
        <f>COUNTIFS('DATA - Round Scores'!$H:$H,0,
'DATA - Round Scores'!$A:$A, 'DATA - Fixture'!$C398,
'DATA - Round Scores'!$B:$B, 'DATA - Fixture'!$D398,
'DATA - Round Scores'!$C:$C, 'DATA - Fixture'!$F398,
'DATA - Round Scores'!$F:$F, "&lt;&gt;BEN")</f>
        <v>0</v>
      </c>
      <c r="U398" t="str">
        <f>TEXT(SUMIFS($Q$1:Q398,$C$1:C398,C398,$D$1:D398,"&lt;="&amp;D398,$F$1:F398,F398),"00")&amp;"-"&amp;TEXT(SUMIFS($S$1:S398,$C$1:C398,C398,$D$1:D398,"&lt;="&amp;D398,$F$1:F398,F398),"00")</f>
        <v>02-05</v>
      </c>
      <c r="V398">
        <f t="shared" si="34"/>
        <v>0</v>
      </c>
    </row>
    <row r="399" spans="3:22" x14ac:dyDescent="0.2">
      <c r="C399" s="6">
        <v>2018</v>
      </c>
      <c r="D399" s="6">
        <v>7</v>
      </c>
      <c r="E399" s="6">
        <v>1</v>
      </c>
      <c r="F399" t="s">
        <v>382</v>
      </c>
      <c r="G399" t="str">
        <f>INDEX('DATA - Teams'!$C:$C,MATCH('DATA - Fixture'!F399,'DATA - Teams'!$B:$B,0))</f>
        <v>MELONS</v>
      </c>
      <c r="H399" t="s">
        <v>366</v>
      </c>
      <c r="I399" t="str">
        <f>INDEX('DATA - Teams'!$C:$C,MATCH('DATA - Fixture'!H399,'DATA - Teams'!$B:$B,0))</f>
        <v>PMAC</v>
      </c>
      <c r="J399" s="6">
        <v>0</v>
      </c>
      <c r="K399" s="6">
        <v>0</v>
      </c>
      <c r="L399" s="6">
        <v>0</v>
      </c>
      <c r="M399">
        <f>SUMIFS('DATA - Round Scores'!$H:$H,
'DATA - Round Scores'!$A:$A, 'DATA - Fixture'!$C399,
'DATA - Round Scores'!$B:$B, 'DATA - Fixture'!$D399,
'DATA - Round Scores'!$C:$C, 'DATA - Fixture'!$F399,
'DATA - Round Scores'!$F:$F, "&lt;&gt;BEN")</f>
        <v>1780</v>
      </c>
      <c r="N399">
        <f>SUMIFS('DATA - Round Scores'!$H:$H,
'DATA - Round Scores'!$A:$A, 'DATA - Fixture'!$C399,
'DATA - Round Scores'!$B:$B, 'DATA - Fixture'!$D399,
'DATA - Round Scores'!$C:$C, 'DATA - Fixture'!$H399,
'DATA - Round Scores'!$F:$F, "&lt;&gt;BEN")</f>
        <v>1634</v>
      </c>
      <c r="O399">
        <f t="shared" si="30"/>
        <v>146</v>
      </c>
      <c r="P399">
        <f>IF(N399&gt;0,COUNTIF($F$1:F399,F399),0)</f>
        <v>7</v>
      </c>
      <c r="Q399">
        <f t="shared" si="31"/>
        <v>1</v>
      </c>
      <c r="R399">
        <f t="shared" si="32"/>
        <v>0</v>
      </c>
      <c r="S399">
        <f t="shared" si="33"/>
        <v>0</v>
      </c>
      <c r="T399">
        <f>COUNTIFS('DATA - Round Scores'!$H:$H,0,
'DATA - Round Scores'!$A:$A, 'DATA - Fixture'!$C399,
'DATA - Round Scores'!$B:$B, 'DATA - Fixture'!$D399,
'DATA - Round Scores'!$C:$C, 'DATA - Fixture'!$F399,
'DATA - Round Scores'!$F:$F, "&lt;&gt;BEN")</f>
        <v>0</v>
      </c>
      <c r="U399" t="str">
        <f>TEXT(SUMIFS($Q$1:Q399,$C$1:C399,C399,$D$1:D399,"&lt;="&amp;D399,$F$1:F399,F399),"00")&amp;"-"&amp;TEXT(SUMIFS($S$1:S399,$C$1:C399,C399,$D$1:D399,"&lt;="&amp;D399,$F$1:F399,F399),"00")</f>
        <v>05-02</v>
      </c>
      <c r="V399">
        <f t="shared" si="34"/>
        <v>1</v>
      </c>
    </row>
    <row r="400" spans="3:22" x14ac:dyDescent="0.2">
      <c r="C400" s="6">
        <v>2018</v>
      </c>
      <c r="D400" s="6">
        <v>7</v>
      </c>
      <c r="E400" s="6">
        <v>2</v>
      </c>
      <c r="F400" t="s">
        <v>367</v>
      </c>
      <c r="G400" t="str">
        <f>INDEX('DATA - Teams'!$C:$C,MATCH('DATA - Fixture'!F400,'DATA - Teams'!$B:$B,0))</f>
        <v>KAPPAZ</v>
      </c>
      <c r="H400" t="s">
        <v>411</v>
      </c>
      <c r="I400" t="str">
        <f>INDEX('DATA - Teams'!$C:$C,MATCH('DATA - Fixture'!H400,'DATA - Teams'!$B:$B,0))</f>
        <v>GARTER</v>
      </c>
      <c r="J400" s="6">
        <v>1</v>
      </c>
      <c r="K400" s="6">
        <v>0</v>
      </c>
      <c r="L400" s="6">
        <v>0</v>
      </c>
      <c r="M400">
        <f>SUMIFS('DATA - Round Scores'!$H:$H,
'DATA - Round Scores'!$A:$A, 'DATA - Fixture'!$C400,
'DATA - Round Scores'!$B:$B, 'DATA - Fixture'!$D400,
'DATA - Round Scores'!$C:$C, 'DATA - Fixture'!$F400,
'DATA - Round Scores'!$F:$F, "&lt;&gt;BEN")</f>
        <v>1740</v>
      </c>
      <c r="N400">
        <f>SUMIFS('DATA - Round Scores'!$H:$H,
'DATA - Round Scores'!$A:$A, 'DATA - Fixture'!$C400,
'DATA - Round Scores'!$B:$B, 'DATA - Fixture'!$D400,
'DATA - Round Scores'!$C:$C, 'DATA - Fixture'!$H400,
'DATA - Round Scores'!$F:$F, "&lt;&gt;BEN")</f>
        <v>1495</v>
      </c>
      <c r="O400">
        <f t="shared" si="30"/>
        <v>245</v>
      </c>
      <c r="P400">
        <f>IF(N400&gt;0,COUNTIF($F$1:F400,F400),0)</f>
        <v>7</v>
      </c>
      <c r="Q400">
        <f t="shared" si="31"/>
        <v>1</v>
      </c>
      <c r="R400">
        <f t="shared" si="32"/>
        <v>0</v>
      </c>
      <c r="S400">
        <f t="shared" si="33"/>
        <v>0</v>
      </c>
      <c r="T400">
        <f>COUNTIFS('DATA - Round Scores'!$H:$H,0,
'DATA - Round Scores'!$A:$A, 'DATA - Fixture'!$C400,
'DATA - Round Scores'!$B:$B, 'DATA - Fixture'!$D400,
'DATA - Round Scores'!$C:$C, 'DATA - Fixture'!$F400,
'DATA - Round Scores'!$F:$F, "&lt;&gt;BEN")</f>
        <v>0</v>
      </c>
      <c r="U400" t="str">
        <f>TEXT(SUMIFS($Q$1:Q400,$C$1:C400,C400,$D$1:D400,"&lt;="&amp;D400,$F$1:F400,F400),"00")&amp;"-"&amp;TEXT(SUMIFS($S$1:S400,$C$1:C400,C400,$D$1:D400,"&lt;="&amp;D400,$F$1:F400,F400),"00")</f>
        <v>04-03</v>
      </c>
      <c r="V400">
        <f t="shared" si="34"/>
        <v>1</v>
      </c>
    </row>
    <row r="401" spans="3:22" x14ac:dyDescent="0.2">
      <c r="C401" s="6">
        <v>2018</v>
      </c>
      <c r="D401" s="6">
        <v>7</v>
      </c>
      <c r="E401" s="6">
        <v>2</v>
      </c>
      <c r="F401" t="s">
        <v>411</v>
      </c>
      <c r="G401" t="str">
        <f>INDEX('DATA - Teams'!$C:$C,MATCH('DATA - Fixture'!F401,'DATA - Teams'!$B:$B,0))</f>
        <v>GARTER</v>
      </c>
      <c r="H401" t="s">
        <v>367</v>
      </c>
      <c r="I401" t="str">
        <f>INDEX('DATA - Teams'!$C:$C,MATCH('DATA - Fixture'!H401,'DATA - Teams'!$B:$B,0))</f>
        <v>KAPPAZ</v>
      </c>
      <c r="J401" s="6">
        <v>0</v>
      </c>
      <c r="K401" s="6">
        <v>0</v>
      </c>
      <c r="L401" s="6">
        <v>0</v>
      </c>
      <c r="M401">
        <f>SUMIFS('DATA - Round Scores'!$H:$H,
'DATA - Round Scores'!$A:$A, 'DATA - Fixture'!$C401,
'DATA - Round Scores'!$B:$B, 'DATA - Fixture'!$D401,
'DATA - Round Scores'!$C:$C, 'DATA - Fixture'!$F401,
'DATA - Round Scores'!$F:$F, "&lt;&gt;BEN")</f>
        <v>1495</v>
      </c>
      <c r="N401">
        <f>SUMIFS('DATA - Round Scores'!$H:$H,
'DATA - Round Scores'!$A:$A, 'DATA - Fixture'!$C401,
'DATA - Round Scores'!$B:$B, 'DATA - Fixture'!$D401,
'DATA - Round Scores'!$C:$C, 'DATA - Fixture'!$H401,
'DATA - Round Scores'!$F:$F, "&lt;&gt;BEN")</f>
        <v>1740</v>
      </c>
      <c r="O401">
        <f t="shared" si="30"/>
        <v>-245</v>
      </c>
      <c r="P401">
        <f>IF(N401&gt;0,COUNTIF($F$1:F401,F401),0)</f>
        <v>7</v>
      </c>
      <c r="Q401">
        <f t="shared" si="31"/>
        <v>0</v>
      </c>
      <c r="R401">
        <f t="shared" si="32"/>
        <v>0</v>
      </c>
      <c r="S401">
        <f t="shared" si="33"/>
        <v>1</v>
      </c>
      <c r="T401">
        <f>COUNTIFS('DATA - Round Scores'!$H:$H,0,
'DATA - Round Scores'!$A:$A, 'DATA - Fixture'!$C401,
'DATA - Round Scores'!$B:$B, 'DATA - Fixture'!$D401,
'DATA - Round Scores'!$C:$C, 'DATA - Fixture'!$F401,
'DATA - Round Scores'!$F:$F, "&lt;&gt;BEN")</f>
        <v>1</v>
      </c>
      <c r="U401" t="str">
        <f>TEXT(SUMIFS($Q$1:Q401,$C$1:C401,C401,$D$1:D401,"&lt;="&amp;D401,$F$1:F401,F401),"00")&amp;"-"&amp;TEXT(SUMIFS($S$1:S401,$C$1:C401,C401,$D$1:D401,"&lt;="&amp;D401,$F$1:F401,F401),"00")</f>
        <v>03-04</v>
      </c>
      <c r="V401">
        <f t="shared" si="34"/>
        <v>0</v>
      </c>
    </row>
    <row r="402" spans="3:22" x14ac:dyDescent="0.2">
      <c r="C402" s="6">
        <v>2018</v>
      </c>
      <c r="D402" s="6">
        <v>7</v>
      </c>
      <c r="E402" s="6">
        <v>3</v>
      </c>
      <c r="F402" t="s">
        <v>482</v>
      </c>
      <c r="G402" t="str">
        <f>INDEX('DATA - Teams'!$C:$C,MATCH('DATA - Fixture'!F402,'DATA - Teams'!$B:$B,0))</f>
        <v>CHIEF</v>
      </c>
      <c r="H402" t="s">
        <v>391</v>
      </c>
      <c r="I402" t="str">
        <f>INDEX('DATA - Teams'!$C:$C,MATCH('DATA - Fixture'!H402,'DATA - Teams'!$B:$B,0))</f>
        <v>JMERC</v>
      </c>
      <c r="J402" s="6">
        <v>1</v>
      </c>
      <c r="K402" s="6">
        <v>0</v>
      </c>
      <c r="L402" s="6">
        <v>0</v>
      </c>
      <c r="M402">
        <f>SUMIFS('DATA - Round Scores'!$H:$H,
'DATA - Round Scores'!$A:$A, 'DATA - Fixture'!$C402,
'DATA - Round Scores'!$B:$B, 'DATA - Fixture'!$D402,
'DATA - Round Scores'!$C:$C, 'DATA - Fixture'!$F402,
'DATA - Round Scores'!$F:$F, "&lt;&gt;BEN")</f>
        <v>1727</v>
      </c>
      <c r="N402">
        <f>SUMIFS('DATA - Round Scores'!$H:$H,
'DATA - Round Scores'!$A:$A, 'DATA - Fixture'!$C402,
'DATA - Round Scores'!$B:$B, 'DATA - Fixture'!$D402,
'DATA - Round Scores'!$C:$C, 'DATA - Fixture'!$H402,
'DATA - Round Scores'!$F:$F, "&lt;&gt;BEN")</f>
        <v>1477</v>
      </c>
      <c r="O402">
        <f t="shared" si="30"/>
        <v>250</v>
      </c>
      <c r="P402">
        <f>IF(N402&gt;0,COUNTIF($F$1:F402,F402),0)</f>
        <v>7</v>
      </c>
      <c r="Q402">
        <f t="shared" si="31"/>
        <v>1</v>
      </c>
      <c r="R402">
        <f t="shared" si="32"/>
        <v>0</v>
      </c>
      <c r="S402">
        <f t="shared" si="33"/>
        <v>0</v>
      </c>
      <c r="T402">
        <f>COUNTIFS('DATA - Round Scores'!$H:$H,0,
'DATA - Round Scores'!$A:$A, 'DATA - Fixture'!$C402,
'DATA - Round Scores'!$B:$B, 'DATA - Fixture'!$D402,
'DATA - Round Scores'!$C:$C, 'DATA - Fixture'!$F402,
'DATA - Round Scores'!$F:$F, "&lt;&gt;BEN")</f>
        <v>0</v>
      </c>
      <c r="U402" t="str">
        <f>TEXT(SUMIFS($Q$1:Q402,$C$1:C402,C402,$D$1:D402,"&lt;="&amp;D402,$F$1:F402,F402),"00")&amp;"-"&amp;TEXT(SUMIFS($S$1:S402,$C$1:C402,C402,$D$1:D402,"&lt;="&amp;D402,$F$1:F402,F402),"00")</f>
        <v>05-02</v>
      </c>
      <c r="V402">
        <f t="shared" si="34"/>
        <v>1</v>
      </c>
    </row>
    <row r="403" spans="3:22" x14ac:dyDescent="0.2">
      <c r="C403" s="6">
        <v>2018</v>
      </c>
      <c r="D403" s="6">
        <v>7</v>
      </c>
      <c r="E403" s="6">
        <v>3</v>
      </c>
      <c r="F403" t="s">
        <v>391</v>
      </c>
      <c r="G403" t="str">
        <f>INDEX('DATA - Teams'!$C:$C,MATCH('DATA - Fixture'!F403,'DATA - Teams'!$B:$B,0))</f>
        <v>JMERC</v>
      </c>
      <c r="H403" t="s">
        <v>482</v>
      </c>
      <c r="I403" t="str">
        <f>INDEX('DATA - Teams'!$C:$C,MATCH('DATA - Fixture'!H403,'DATA - Teams'!$B:$B,0))</f>
        <v>CHIEF</v>
      </c>
      <c r="J403" s="6">
        <v>0</v>
      </c>
      <c r="K403" s="6">
        <v>0</v>
      </c>
      <c r="L403" s="6">
        <v>0</v>
      </c>
      <c r="M403">
        <f>SUMIFS('DATA - Round Scores'!$H:$H,
'DATA - Round Scores'!$A:$A, 'DATA - Fixture'!$C403,
'DATA - Round Scores'!$B:$B, 'DATA - Fixture'!$D403,
'DATA - Round Scores'!$C:$C, 'DATA - Fixture'!$F403,
'DATA - Round Scores'!$F:$F, "&lt;&gt;BEN")</f>
        <v>1477</v>
      </c>
      <c r="N403">
        <f>SUMIFS('DATA - Round Scores'!$H:$H,
'DATA - Round Scores'!$A:$A, 'DATA - Fixture'!$C403,
'DATA - Round Scores'!$B:$B, 'DATA - Fixture'!$D403,
'DATA - Round Scores'!$C:$C, 'DATA - Fixture'!$H403,
'DATA - Round Scores'!$F:$F, "&lt;&gt;BEN")</f>
        <v>1727</v>
      </c>
      <c r="O403">
        <f t="shared" si="30"/>
        <v>-250</v>
      </c>
      <c r="P403">
        <f>IF(N403&gt;0,COUNTIF($F$1:F403,F403),0)</f>
        <v>7</v>
      </c>
      <c r="Q403">
        <f t="shared" si="31"/>
        <v>0</v>
      </c>
      <c r="R403">
        <f t="shared" si="32"/>
        <v>0</v>
      </c>
      <c r="S403">
        <f t="shared" si="33"/>
        <v>1</v>
      </c>
      <c r="T403">
        <f>COUNTIFS('DATA - Round Scores'!$H:$H,0,
'DATA - Round Scores'!$A:$A, 'DATA - Fixture'!$C403,
'DATA - Round Scores'!$B:$B, 'DATA - Fixture'!$D403,
'DATA - Round Scores'!$C:$C, 'DATA - Fixture'!$F403,
'DATA - Round Scores'!$F:$F, "&lt;&gt;BEN")</f>
        <v>0</v>
      </c>
      <c r="U403" t="str">
        <f>TEXT(SUMIFS($Q$1:Q403,$C$1:C403,C403,$D$1:D403,"&lt;="&amp;D403,$F$1:F403,F403),"00")&amp;"-"&amp;TEXT(SUMIFS($S$1:S403,$C$1:C403,C403,$D$1:D403,"&lt;="&amp;D403,$F$1:F403,F403),"00")</f>
        <v>04-03</v>
      </c>
      <c r="V403">
        <f t="shared" si="34"/>
        <v>1</v>
      </c>
    </row>
    <row r="404" spans="3:22" x14ac:dyDescent="0.2">
      <c r="C404" s="6">
        <v>2018</v>
      </c>
      <c r="D404" s="6">
        <v>7</v>
      </c>
      <c r="E404" s="6">
        <v>4</v>
      </c>
      <c r="F404" t="s">
        <v>420</v>
      </c>
      <c r="G404" t="str">
        <f>INDEX('DATA - Teams'!$C:$C,MATCH('DATA - Fixture'!F404,'DATA - Teams'!$B:$B,0))</f>
        <v>RICHO</v>
      </c>
      <c r="H404" t="s">
        <v>404</v>
      </c>
      <c r="I404" t="str">
        <f>INDEX('DATA - Teams'!$C:$C,MATCH('DATA - Fixture'!H404,'DATA - Teams'!$B:$B,0))</f>
        <v>LESTER</v>
      </c>
      <c r="J404" s="6">
        <v>1</v>
      </c>
      <c r="K404" s="6">
        <v>0</v>
      </c>
      <c r="L404" s="6">
        <v>0</v>
      </c>
      <c r="M404">
        <f>SUMIFS('DATA - Round Scores'!$H:$H,
'DATA - Round Scores'!$A:$A, 'DATA - Fixture'!$C404,
'DATA - Round Scores'!$B:$B, 'DATA - Fixture'!$D404,
'DATA - Round Scores'!$C:$C, 'DATA - Fixture'!$F404,
'DATA - Round Scores'!$F:$F, "&lt;&gt;BEN")</f>
        <v>1593</v>
      </c>
      <c r="N404">
        <f>SUMIFS('DATA - Round Scores'!$H:$H,
'DATA - Round Scores'!$A:$A, 'DATA - Fixture'!$C404,
'DATA - Round Scores'!$B:$B, 'DATA - Fixture'!$D404,
'DATA - Round Scores'!$C:$C, 'DATA - Fixture'!$H404,
'DATA - Round Scores'!$F:$F, "&lt;&gt;BEN")</f>
        <v>1456</v>
      </c>
      <c r="O404">
        <f t="shared" si="30"/>
        <v>137</v>
      </c>
      <c r="P404">
        <f>IF(N404&gt;0,COUNTIF($F$1:F404,F404),0)</f>
        <v>7</v>
      </c>
      <c r="Q404">
        <f t="shared" si="31"/>
        <v>1</v>
      </c>
      <c r="R404">
        <f t="shared" si="32"/>
        <v>0</v>
      </c>
      <c r="S404">
        <f t="shared" si="33"/>
        <v>0</v>
      </c>
      <c r="T404">
        <f>COUNTIFS('DATA - Round Scores'!$H:$H,0,
'DATA - Round Scores'!$A:$A, 'DATA - Fixture'!$C404,
'DATA - Round Scores'!$B:$B, 'DATA - Fixture'!$D404,
'DATA - Round Scores'!$C:$C, 'DATA - Fixture'!$F404,
'DATA - Round Scores'!$F:$F, "&lt;&gt;BEN")</f>
        <v>0</v>
      </c>
      <c r="U404" t="str">
        <f>TEXT(SUMIFS($Q$1:Q404,$C$1:C404,C404,$D$1:D404,"&lt;="&amp;D404,$F$1:F404,F404),"00")&amp;"-"&amp;TEXT(SUMIFS($S$1:S404,$C$1:C404,C404,$D$1:D404,"&lt;="&amp;D404,$F$1:F404,F404),"00")</f>
        <v>03-04</v>
      </c>
      <c r="V404">
        <f t="shared" si="34"/>
        <v>0</v>
      </c>
    </row>
    <row r="405" spans="3:22" x14ac:dyDescent="0.2">
      <c r="C405" s="6">
        <v>2018</v>
      </c>
      <c r="D405" s="6">
        <v>7</v>
      </c>
      <c r="E405" s="6">
        <v>4</v>
      </c>
      <c r="F405" t="s">
        <v>404</v>
      </c>
      <c r="G405" t="str">
        <f>INDEX('DATA - Teams'!$C:$C,MATCH('DATA - Fixture'!F405,'DATA - Teams'!$B:$B,0))</f>
        <v>LESTER</v>
      </c>
      <c r="H405" t="s">
        <v>420</v>
      </c>
      <c r="I405" t="str">
        <f>INDEX('DATA - Teams'!$C:$C,MATCH('DATA - Fixture'!H405,'DATA - Teams'!$B:$B,0))</f>
        <v>RICHO</v>
      </c>
      <c r="J405" s="6">
        <v>0</v>
      </c>
      <c r="K405" s="6">
        <v>0</v>
      </c>
      <c r="L405" s="6">
        <v>0</v>
      </c>
      <c r="M405">
        <f>SUMIFS('DATA - Round Scores'!$H:$H,
'DATA - Round Scores'!$A:$A, 'DATA - Fixture'!$C405,
'DATA - Round Scores'!$B:$B, 'DATA - Fixture'!$D405,
'DATA - Round Scores'!$C:$C, 'DATA - Fixture'!$F405,
'DATA - Round Scores'!$F:$F, "&lt;&gt;BEN")</f>
        <v>1456</v>
      </c>
      <c r="N405">
        <f>SUMIFS('DATA - Round Scores'!$H:$H,
'DATA - Round Scores'!$A:$A, 'DATA - Fixture'!$C405,
'DATA - Round Scores'!$B:$B, 'DATA - Fixture'!$D405,
'DATA - Round Scores'!$C:$C, 'DATA - Fixture'!$H405,
'DATA - Round Scores'!$F:$F, "&lt;&gt;BEN")</f>
        <v>1593</v>
      </c>
      <c r="O405">
        <f t="shared" si="30"/>
        <v>-137</v>
      </c>
      <c r="P405">
        <f>IF(N405&gt;0,COUNTIF($F$1:F405,F405),0)</f>
        <v>7</v>
      </c>
      <c r="Q405">
        <f t="shared" si="31"/>
        <v>0</v>
      </c>
      <c r="R405">
        <f t="shared" si="32"/>
        <v>0</v>
      </c>
      <c r="S405">
        <f t="shared" si="33"/>
        <v>1</v>
      </c>
      <c r="T405">
        <f>COUNTIFS('DATA - Round Scores'!$H:$H,0,
'DATA - Round Scores'!$A:$A, 'DATA - Fixture'!$C405,
'DATA - Round Scores'!$B:$B, 'DATA - Fixture'!$D405,
'DATA - Round Scores'!$C:$C, 'DATA - Fixture'!$F405,
'DATA - Round Scores'!$F:$F, "&lt;&gt;BEN")</f>
        <v>0</v>
      </c>
      <c r="U405" t="str">
        <f>TEXT(SUMIFS($Q$1:Q405,$C$1:C405,C405,$D$1:D405,"&lt;="&amp;D405,$F$1:F405,F405),"00")&amp;"-"&amp;TEXT(SUMIFS($S$1:S405,$C$1:C405,C405,$D$1:D405,"&lt;="&amp;D405,$F$1:F405,F405),"00")</f>
        <v>02-05</v>
      </c>
      <c r="V405">
        <f t="shared" si="34"/>
        <v>0</v>
      </c>
    </row>
    <row r="406" spans="3:22" x14ac:dyDescent="0.2">
      <c r="C406" s="6">
        <v>2018</v>
      </c>
      <c r="D406" s="6">
        <v>8</v>
      </c>
      <c r="E406" s="6">
        <v>1</v>
      </c>
      <c r="F406" t="s">
        <v>366</v>
      </c>
      <c r="G406" t="str">
        <f>INDEX('DATA - Teams'!$C:$C,MATCH('DATA - Fixture'!F406,'DATA - Teams'!$B:$B,0))</f>
        <v>PMAC</v>
      </c>
      <c r="H406" t="s">
        <v>367</v>
      </c>
      <c r="I406" t="str">
        <f>INDEX('DATA - Teams'!$C:$C,MATCH('DATA - Fixture'!H406,'DATA - Teams'!$B:$B,0))</f>
        <v>KAPPAZ</v>
      </c>
      <c r="J406" s="6">
        <v>1</v>
      </c>
      <c r="K406" s="6">
        <v>0</v>
      </c>
      <c r="L406" s="6">
        <v>0</v>
      </c>
      <c r="M406">
        <f>SUMIFS('DATA - Round Scores'!$H:$H,
'DATA - Round Scores'!$A:$A, 'DATA - Fixture'!$C406,
'DATA - Round Scores'!$B:$B, 'DATA - Fixture'!$D406,
'DATA - Round Scores'!$C:$C, 'DATA - Fixture'!$F406,
'DATA - Round Scores'!$F:$F, "&lt;&gt;BEN")</f>
        <v>1709</v>
      </c>
      <c r="N406">
        <f>SUMIFS('DATA - Round Scores'!$H:$H,
'DATA - Round Scores'!$A:$A, 'DATA - Fixture'!$C406,
'DATA - Round Scores'!$B:$B, 'DATA - Fixture'!$D406,
'DATA - Round Scores'!$C:$C, 'DATA - Fixture'!$H406,
'DATA - Round Scores'!$F:$F, "&lt;&gt;BEN")</f>
        <v>1753</v>
      </c>
      <c r="O406">
        <f t="shared" si="30"/>
        <v>-44</v>
      </c>
      <c r="P406">
        <f>IF(N406&gt;0,COUNTIF($F$1:F406,F406),0)</f>
        <v>8</v>
      </c>
      <c r="Q406">
        <f t="shared" si="31"/>
        <v>0</v>
      </c>
      <c r="R406">
        <f t="shared" si="32"/>
        <v>0</v>
      </c>
      <c r="S406">
        <f t="shared" si="33"/>
        <v>1</v>
      </c>
      <c r="T406">
        <f>COUNTIFS('DATA - Round Scores'!$H:$H,0,
'DATA - Round Scores'!$A:$A, 'DATA - Fixture'!$C406,
'DATA - Round Scores'!$B:$B, 'DATA - Fixture'!$D406,
'DATA - Round Scores'!$C:$C, 'DATA - Fixture'!$F406,
'DATA - Round Scores'!$F:$F, "&lt;&gt;BEN")</f>
        <v>0</v>
      </c>
      <c r="U406" t="str">
        <f>TEXT(SUMIFS($Q$1:Q406,$C$1:C406,C406,$D$1:D406,"&lt;="&amp;D406,$F$1:F406,F406),"00")&amp;"-"&amp;TEXT(SUMIFS($S$1:S406,$C$1:C406,C406,$D$1:D406,"&lt;="&amp;D406,$F$1:F406,F406),"00")</f>
        <v>02-06</v>
      </c>
      <c r="V406">
        <f t="shared" si="34"/>
        <v>0</v>
      </c>
    </row>
    <row r="407" spans="3:22" x14ac:dyDescent="0.2">
      <c r="C407" s="6">
        <v>2018</v>
      </c>
      <c r="D407" s="6">
        <v>8</v>
      </c>
      <c r="E407" s="6">
        <v>1</v>
      </c>
      <c r="F407" t="s">
        <v>367</v>
      </c>
      <c r="G407" t="str">
        <f>INDEX('DATA - Teams'!$C:$C,MATCH('DATA - Fixture'!F407,'DATA - Teams'!$B:$B,0))</f>
        <v>KAPPAZ</v>
      </c>
      <c r="H407" t="s">
        <v>366</v>
      </c>
      <c r="I407" t="str">
        <f>INDEX('DATA - Teams'!$C:$C,MATCH('DATA - Fixture'!H407,'DATA - Teams'!$B:$B,0))</f>
        <v>PMAC</v>
      </c>
      <c r="J407" s="6">
        <v>0</v>
      </c>
      <c r="K407" s="6">
        <v>0</v>
      </c>
      <c r="L407" s="6">
        <v>0</v>
      </c>
      <c r="M407">
        <f>SUMIFS('DATA - Round Scores'!$H:$H,
'DATA - Round Scores'!$A:$A, 'DATA - Fixture'!$C407,
'DATA - Round Scores'!$B:$B, 'DATA - Fixture'!$D407,
'DATA - Round Scores'!$C:$C, 'DATA - Fixture'!$F407,
'DATA - Round Scores'!$F:$F, "&lt;&gt;BEN")</f>
        <v>1753</v>
      </c>
      <c r="N407">
        <f>SUMIFS('DATA - Round Scores'!$H:$H,
'DATA - Round Scores'!$A:$A, 'DATA - Fixture'!$C407,
'DATA - Round Scores'!$B:$B, 'DATA - Fixture'!$D407,
'DATA - Round Scores'!$C:$C, 'DATA - Fixture'!$H407,
'DATA - Round Scores'!$F:$F, "&lt;&gt;BEN")</f>
        <v>1709</v>
      </c>
      <c r="O407">
        <f t="shared" si="30"/>
        <v>44</v>
      </c>
      <c r="P407">
        <f>IF(N407&gt;0,COUNTIF($F$1:F407,F407),0)</f>
        <v>8</v>
      </c>
      <c r="Q407">
        <f t="shared" si="31"/>
        <v>1</v>
      </c>
      <c r="R407">
        <f t="shared" si="32"/>
        <v>0</v>
      </c>
      <c r="S407">
        <f t="shared" si="33"/>
        <v>0</v>
      </c>
      <c r="T407">
        <f>COUNTIFS('DATA - Round Scores'!$H:$H,0,
'DATA - Round Scores'!$A:$A, 'DATA - Fixture'!$C407,
'DATA - Round Scores'!$B:$B, 'DATA - Fixture'!$D407,
'DATA - Round Scores'!$C:$C, 'DATA - Fixture'!$F407,
'DATA - Round Scores'!$F:$F, "&lt;&gt;BEN")</f>
        <v>0</v>
      </c>
      <c r="U407" t="str">
        <f>TEXT(SUMIFS($Q$1:Q407,$C$1:C407,C407,$D$1:D407,"&lt;="&amp;D407,$F$1:F407,F407),"00")&amp;"-"&amp;TEXT(SUMIFS($S$1:S407,$C$1:C407,C407,$D$1:D407,"&lt;="&amp;D407,$F$1:F407,F407),"00")</f>
        <v>05-03</v>
      </c>
      <c r="V407">
        <f t="shared" si="34"/>
        <v>1</v>
      </c>
    </row>
    <row r="408" spans="3:22" x14ac:dyDescent="0.2">
      <c r="C408" s="6">
        <v>2018</v>
      </c>
      <c r="D408" s="6">
        <v>8</v>
      </c>
      <c r="E408" s="6">
        <v>2</v>
      </c>
      <c r="F408" t="s">
        <v>482</v>
      </c>
      <c r="G408" t="str">
        <f>INDEX('DATA - Teams'!$C:$C,MATCH('DATA - Fixture'!F408,'DATA - Teams'!$B:$B,0))</f>
        <v>CHIEF</v>
      </c>
      <c r="H408" t="s">
        <v>382</v>
      </c>
      <c r="I408" t="str">
        <f>INDEX('DATA - Teams'!$C:$C,MATCH('DATA - Fixture'!H408,'DATA - Teams'!$B:$B,0))</f>
        <v>MELONS</v>
      </c>
      <c r="J408" s="6">
        <v>1</v>
      </c>
      <c r="K408" s="6">
        <v>0</v>
      </c>
      <c r="L408" s="6">
        <v>0</v>
      </c>
      <c r="M408">
        <f>SUMIFS('DATA - Round Scores'!$H:$H,
'DATA - Round Scores'!$A:$A, 'DATA - Fixture'!$C408,
'DATA - Round Scores'!$B:$B, 'DATA - Fixture'!$D408,
'DATA - Round Scores'!$C:$C, 'DATA - Fixture'!$F408,
'DATA - Round Scores'!$F:$F, "&lt;&gt;BEN")</f>
        <v>1795</v>
      </c>
      <c r="N408">
        <f>SUMIFS('DATA - Round Scores'!$H:$H,
'DATA - Round Scores'!$A:$A, 'DATA - Fixture'!$C408,
'DATA - Round Scores'!$B:$B, 'DATA - Fixture'!$D408,
'DATA - Round Scores'!$C:$C, 'DATA - Fixture'!$H408,
'DATA - Round Scores'!$F:$F, "&lt;&gt;BEN")</f>
        <v>1600</v>
      </c>
      <c r="O408">
        <f t="shared" si="30"/>
        <v>195</v>
      </c>
      <c r="P408">
        <f>IF(N408&gt;0,COUNTIF($F$1:F408,F408),0)</f>
        <v>8</v>
      </c>
      <c r="Q408">
        <f t="shared" si="31"/>
        <v>1</v>
      </c>
      <c r="R408">
        <f t="shared" si="32"/>
        <v>0</v>
      </c>
      <c r="S408">
        <f t="shared" si="33"/>
        <v>0</v>
      </c>
      <c r="T408">
        <f>COUNTIFS('DATA - Round Scores'!$H:$H,0,
'DATA - Round Scores'!$A:$A, 'DATA - Fixture'!$C408,
'DATA - Round Scores'!$B:$B, 'DATA - Fixture'!$D408,
'DATA - Round Scores'!$C:$C, 'DATA - Fixture'!$F408,
'DATA - Round Scores'!$F:$F, "&lt;&gt;BEN")</f>
        <v>0</v>
      </c>
      <c r="U408" t="str">
        <f>TEXT(SUMIFS($Q$1:Q408,$C$1:C408,C408,$D$1:D408,"&lt;="&amp;D408,$F$1:F408,F408),"00")&amp;"-"&amp;TEXT(SUMIFS($S$1:S408,$C$1:C408,C408,$D$1:D408,"&lt;="&amp;D408,$F$1:F408,F408),"00")</f>
        <v>06-02</v>
      </c>
      <c r="V408">
        <f t="shared" si="34"/>
        <v>1</v>
      </c>
    </row>
    <row r="409" spans="3:22" x14ac:dyDescent="0.2">
      <c r="C409" s="6">
        <v>2018</v>
      </c>
      <c r="D409" s="6">
        <v>8</v>
      </c>
      <c r="E409" s="6">
        <v>2</v>
      </c>
      <c r="F409" t="s">
        <v>382</v>
      </c>
      <c r="G409" t="str">
        <f>INDEX('DATA - Teams'!$C:$C,MATCH('DATA - Fixture'!F409,'DATA - Teams'!$B:$B,0))</f>
        <v>MELONS</v>
      </c>
      <c r="H409" t="s">
        <v>482</v>
      </c>
      <c r="I409" t="str">
        <f>INDEX('DATA - Teams'!$C:$C,MATCH('DATA - Fixture'!H409,'DATA - Teams'!$B:$B,0))</f>
        <v>CHIEF</v>
      </c>
      <c r="J409" s="6">
        <v>0</v>
      </c>
      <c r="K409" s="6">
        <v>0</v>
      </c>
      <c r="L409" s="6">
        <v>0</v>
      </c>
      <c r="M409">
        <f>SUMIFS('DATA - Round Scores'!$H:$H,
'DATA - Round Scores'!$A:$A, 'DATA - Fixture'!$C409,
'DATA - Round Scores'!$B:$B, 'DATA - Fixture'!$D409,
'DATA - Round Scores'!$C:$C, 'DATA - Fixture'!$F409,
'DATA - Round Scores'!$F:$F, "&lt;&gt;BEN")</f>
        <v>1600</v>
      </c>
      <c r="N409">
        <f>SUMIFS('DATA - Round Scores'!$H:$H,
'DATA - Round Scores'!$A:$A, 'DATA - Fixture'!$C409,
'DATA - Round Scores'!$B:$B, 'DATA - Fixture'!$D409,
'DATA - Round Scores'!$C:$C, 'DATA - Fixture'!$H409,
'DATA - Round Scores'!$F:$F, "&lt;&gt;BEN")</f>
        <v>1795</v>
      </c>
      <c r="O409">
        <f t="shared" si="30"/>
        <v>-195</v>
      </c>
      <c r="P409">
        <f>IF(N409&gt;0,COUNTIF($F$1:F409,F409),0)</f>
        <v>8</v>
      </c>
      <c r="Q409">
        <f t="shared" si="31"/>
        <v>0</v>
      </c>
      <c r="R409">
        <f t="shared" si="32"/>
        <v>0</v>
      </c>
      <c r="S409">
        <f t="shared" si="33"/>
        <v>1</v>
      </c>
      <c r="T409">
        <f>COUNTIFS('DATA - Round Scores'!$H:$H,0,
'DATA - Round Scores'!$A:$A, 'DATA - Fixture'!$C409,
'DATA - Round Scores'!$B:$B, 'DATA - Fixture'!$D409,
'DATA - Round Scores'!$C:$C, 'DATA - Fixture'!$F409,
'DATA - Round Scores'!$F:$F, "&lt;&gt;BEN")</f>
        <v>1</v>
      </c>
      <c r="U409" t="str">
        <f>TEXT(SUMIFS($Q$1:Q409,$C$1:C409,C409,$D$1:D409,"&lt;="&amp;D409,$F$1:F409,F409),"00")&amp;"-"&amp;TEXT(SUMIFS($S$1:S409,$C$1:C409,C409,$D$1:D409,"&lt;="&amp;D409,$F$1:F409,F409),"00")</f>
        <v>05-03</v>
      </c>
      <c r="V409">
        <f t="shared" si="34"/>
        <v>1</v>
      </c>
    </row>
    <row r="410" spans="3:22" x14ac:dyDescent="0.2">
      <c r="C410" s="6">
        <v>2018</v>
      </c>
      <c r="D410" s="6">
        <v>8</v>
      </c>
      <c r="E410" s="6">
        <v>3</v>
      </c>
      <c r="F410" t="s">
        <v>420</v>
      </c>
      <c r="G410" t="str">
        <f>INDEX('DATA - Teams'!$C:$C,MATCH('DATA - Fixture'!F410,'DATA - Teams'!$B:$B,0))</f>
        <v>RICHO</v>
      </c>
      <c r="H410" t="s">
        <v>411</v>
      </c>
      <c r="I410" t="str">
        <f>INDEX('DATA - Teams'!$C:$C,MATCH('DATA - Fixture'!H410,'DATA - Teams'!$B:$B,0))</f>
        <v>GARTER</v>
      </c>
      <c r="J410" s="6">
        <v>1</v>
      </c>
      <c r="K410" s="6">
        <v>0</v>
      </c>
      <c r="L410" s="6">
        <v>0</v>
      </c>
      <c r="M410">
        <f>SUMIFS('DATA - Round Scores'!$H:$H,
'DATA - Round Scores'!$A:$A, 'DATA - Fixture'!$C410,
'DATA - Round Scores'!$B:$B, 'DATA - Fixture'!$D410,
'DATA - Round Scores'!$C:$C, 'DATA - Fixture'!$F410,
'DATA - Round Scores'!$F:$F, "&lt;&gt;BEN")</f>
        <v>1690</v>
      </c>
      <c r="N410">
        <f>SUMIFS('DATA - Round Scores'!$H:$H,
'DATA - Round Scores'!$A:$A, 'DATA - Fixture'!$C410,
'DATA - Round Scores'!$B:$B, 'DATA - Fixture'!$D410,
'DATA - Round Scores'!$C:$C, 'DATA - Fixture'!$H410,
'DATA - Round Scores'!$F:$F, "&lt;&gt;BEN")</f>
        <v>1375</v>
      </c>
      <c r="O410">
        <f t="shared" si="30"/>
        <v>315</v>
      </c>
      <c r="P410">
        <f>IF(N410&gt;0,COUNTIF($F$1:F410,F410),0)</f>
        <v>8</v>
      </c>
      <c r="Q410">
        <f t="shared" si="31"/>
        <v>1</v>
      </c>
      <c r="R410">
        <f t="shared" si="32"/>
        <v>0</v>
      </c>
      <c r="S410">
        <f t="shared" si="33"/>
        <v>0</v>
      </c>
      <c r="T410">
        <f>COUNTIFS('DATA - Round Scores'!$H:$H,0,
'DATA - Round Scores'!$A:$A, 'DATA - Fixture'!$C410,
'DATA - Round Scores'!$B:$B, 'DATA - Fixture'!$D410,
'DATA - Round Scores'!$C:$C, 'DATA - Fixture'!$F410,
'DATA - Round Scores'!$F:$F, "&lt;&gt;BEN")</f>
        <v>0</v>
      </c>
      <c r="U410" t="str">
        <f>TEXT(SUMIFS($Q$1:Q410,$C$1:C410,C410,$D$1:D410,"&lt;="&amp;D410,$F$1:F410,F410),"00")&amp;"-"&amp;TEXT(SUMIFS($S$1:S410,$C$1:C410,C410,$D$1:D410,"&lt;="&amp;D410,$F$1:F410,F410),"00")</f>
        <v>04-04</v>
      </c>
      <c r="V410">
        <f t="shared" si="34"/>
        <v>0</v>
      </c>
    </row>
    <row r="411" spans="3:22" x14ac:dyDescent="0.2">
      <c r="C411" s="6">
        <v>2018</v>
      </c>
      <c r="D411" s="6">
        <v>8</v>
      </c>
      <c r="E411" s="6">
        <v>3</v>
      </c>
      <c r="F411" t="s">
        <v>411</v>
      </c>
      <c r="G411" t="str">
        <f>INDEX('DATA - Teams'!$C:$C,MATCH('DATA - Fixture'!F411,'DATA - Teams'!$B:$B,0))</f>
        <v>GARTER</v>
      </c>
      <c r="H411" t="s">
        <v>420</v>
      </c>
      <c r="I411" t="str">
        <f>INDEX('DATA - Teams'!$C:$C,MATCH('DATA - Fixture'!H411,'DATA - Teams'!$B:$B,0))</f>
        <v>RICHO</v>
      </c>
      <c r="J411" s="6">
        <v>0</v>
      </c>
      <c r="K411" s="6">
        <v>0</v>
      </c>
      <c r="L411" s="6">
        <v>0</v>
      </c>
      <c r="M411">
        <f>SUMIFS('DATA - Round Scores'!$H:$H,
'DATA - Round Scores'!$A:$A, 'DATA - Fixture'!$C411,
'DATA - Round Scores'!$B:$B, 'DATA - Fixture'!$D411,
'DATA - Round Scores'!$C:$C, 'DATA - Fixture'!$F411,
'DATA - Round Scores'!$F:$F, "&lt;&gt;BEN")</f>
        <v>1375</v>
      </c>
      <c r="N411">
        <f>SUMIFS('DATA - Round Scores'!$H:$H,
'DATA - Round Scores'!$A:$A, 'DATA - Fixture'!$C411,
'DATA - Round Scores'!$B:$B, 'DATA - Fixture'!$D411,
'DATA - Round Scores'!$C:$C, 'DATA - Fixture'!$H411,
'DATA - Round Scores'!$F:$F, "&lt;&gt;BEN")</f>
        <v>1690</v>
      </c>
      <c r="O411">
        <f t="shared" si="30"/>
        <v>-315</v>
      </c>
      <c r="P411">
        <f>IF(N411&gt;0,COUNTIF($F$1:F411,F411),0)</f>
        <v>8</v>
      </c>
      <c r="Q411">
        <f t="shared" si="31"/>
        <v>0</v>
      </c>
      <c r="R411">
        <f t="shared" si="32"/>
        <v>0</v>
      </c>
      <c r="S411">
        <f t="shared" si="33"/>
        <v>1</v>
      </c>
      <c r="T411">
        <f>COUNTIFS('DATA - Round Scores'!$H:$H,0,
'DATA - Round Scores'!$A:$A, 'DATA - Fixture'!$C411,
'DATA - Round Scores'!$B:$B, 'DATA - Fixture'!$D411,
'DATA - Round Scores'!$C:$C, 'DATA - Fixture'!$F411,
'DATA - Round Scores'!$F:$F, "&lt;&gt;BEN")</f>
        <v>0</v>
      </c>
      <c r="U411" t="str">
        <f>TEXT(SUMIFS($Q$1:Q411,$C$1:C411,C411,$D$1:D411,"&lt;="&amp;D411,$F$1:F411,F411),"00")&amp;"-"&amp;TEXT(SUMIFS($S$1:S411,$C$1:C411,C411,$D$1:D411,"&lt;="&amp;D411,$F$1:F411,F411),"00")</f>
        <v>03-05</v>
      </c>
      <c r="V411">
        <f t="shared" si="34"/>
        <v>0</v>
      </c>
    </row>
    <row r="412" spans="3:22" x14ac:dyDescent="0.2">
      <c r="C412" s="6">
        <v>2018</v>
      </c>
      <c r="D412" s="6">
        <v>8</v>
      </c>
      <c r="E412" s="6">
        <v>4</v>
      </c>
      <c r="F412" t="s">
        <v>404</v>
      </c>
      <c r="G412" t="str">
        <f>INDEX('DATA - Teams'!$C:$C,MATCH('DATA - Fixture'!F412,'DATA - Teams'!$B:$B,0))</f>
        <v>LESTER</v>
      </c>
      <c r="H412" t="s">
        <v>391</v>
      </c>
      <c r="I412" t="str">
        <f>INDEX('DATA - Teams'!$C:$C,MATCH('DATA - Fixture'!H412,'DATA - Teams'!$B:$B,0))</f>
        <v>JMERC</v>
      </c>
      <c r="J412" s="6">
        <v>1</v>
      </c>
      <c r="K412" s="6">
        <v>0</v>
      </c>
      <c r="L412" s="6">
        <v>0</v>
      </c>
      <c r="M412">
        <f>SUMIFS('DATA - Round Scores'!$H:$H,
'DATA - Round Scores'!$A:$A, 'DATA - Fixture'!$C412,
'DATA - Round Scores'!$B:$B, 'DATA - Fixture'!$D412,
'DATA - Round Scores'!$C:$C, 'DATA - Fixture'!$F412,
'DATA - Round Scores'!$F:$F, "&lt;&gt;BEN")</f>
        <v>1564</v>
      </c>
      <c r="N412">
        <f>SUMIFS('DATA - Round Scores'!$H:$H,
'DATA - Round Scores'!$A:$A, 'DATA - Fixture'!$C412,
'DATA - Round Scores'!$B:$B, 'DATA - Fixture'!$D412,
'DATA - Round Scores'!$C:$C, 'DATA - Fixture'!$H412,
'DATA - Round Scores'!$F:$F, "&lt;&gt;BEN")</f>
        <v>1552</v>
      </c>
      <c r="O412">
        <f t="shared" si="30"/>
        <v>12</v>
      </c>
      <c r="P412">
        <f>IF(N412&gt;0,COUNTIF($F$1:F412,F412),0)</f>
        <v>8</v>
      </c>
      <c r="Q412">
        <f t="shared" si="31"/>
        <v>1</v>
      </c>
      <c r="R412">
        <f t="shared" si="32"/>
        <v>0</v>
      </c>
      <c r="S412">
        <f t="shared" si="33"/>
        <v>0</v>
      </c>
      <c r="T412">
        <f>COUNTIFS('DATA - Round Scores'!$H:$H,0,
'DATA - Round Scores'!$A:$A, 'DATA - Fixture'!$C412,
'DATA - Round Scores'!$B:$B, 'DATA - Fixture'!$D412,
'DATA - Round Scores'!$C:$C, 'DATA - Fixture'!$F412,
'DATA - Round Scores'!$F:$F, "&lt;&gt;BEN")</f>
        <v>0</v>
      </c>
      <c r="U412" t="str">
        <f>TEXT(SUMIFS($Q$1:Q412,$C$1:C412,C412,$D$1:D412,"&lt;="&amp;D412,$F$1:F412,F412),"00")&amp;"-"&amp;TEXT(SUMIFS($S$1:S412,$C$1:C412,C412,$D$1:D412,"&lt;="&amp;D412,$F$1:F412,F412),"00")</f>
        <v>03-05</v>
      </c>
      <c r="V412">
        <f t="shared" si="34"/>
        <v>0</v>
      </c>
    </row>
    <row r="413" spans="3:22" x14ac:dyDescent="0.2">
      <c r="C413" s="6">
        <v>2018</v>
      </c>
      <c r="D413" s="6">
        <v>8</v>
      </c>
      <c r="E413" s="6">
        <v>4</v>
      </c>
      <c r="F413" t="s">
        <v>391</v>
      </c>
      <c r="G413" t="str">
        <f>INDEX('DATA - Teams'!$C:$C,MATCH('DATA - Fixture'!F413,'DATA - Teams'!$B:$B,0))</f>
        <v>JMERC</v>
      </c>
      <c r="H413" t="s">
        <v>404</v>
      </c>
      <c r="I413" t="str">
        <f>INDEX('DATA - Teams'!$C:$C,MATCH('DATA - Fixture'!H413,'DATA - Teams'!$B:$B,0))</f>
        <v>LESTER</v>
      </c>
      <c r="J413" s="6">
        <v>0</v>
      </c>
      <c r="K413" s="6">
        <v>0</v>
      </c>
      <c r="L413" s="6">
        <v>0</v>
      </c>
      <c r="M413">
        <f>SUMIFS('DATA - Round Scores'!$H:$H,
'DATA - Round Scores'!$A:$A, 'DATA - Fixture'!$C413,
'DATA - Round Scores'!$B:$B, 'DATA - Fixture'!$D413,
'DATA - Round Scores'!$C:$C, 'DATA - Fixture'!$F413,
'DATA - Round Scores'!$F:$F, "&lt;&gt;BEN")</f>
        <v>1552</v>
      </c>
      <c r="N413">
        <f>SUMIFS('DATA - Round Scores'!$H:$H,
'DATA - Round Scores'!$A:$A, 'DATA - Fixture'!$C413,
'DATA - Round Scores'!$B:$B, 'DATA - Fixture'!$D413,
'DATA - Round Scores'!$C:$C, 'DATA - Fixture'!$H413,
'DATA - Round Scores'!$F:$F, "&lt;&gt;BEN")</f>
        <v>1564</v>
      </c>
      <c r="O413">
        <f t="shared" si="30"/>
        <v>-12</v>
      </c>
      <c r="P413">
        <f>IF(N413&gt;0,COUNTIF($F$1:F413,F413),0)</f>
        <v>8</v>
      </c>
      <c r="Q413">
        <f t="shared" si="31"/>
        <v>0</v>
      </c>
      <c r="R413">
        <f t="shared" si="32"/>
        <v>0</v>
      </c>
      <c r="S413">
        <f t="shared" si="33"/>
        <v>1</v>
      </c>
      <c r="T413">
        <f>COUNTIFS('DATA - Round Scores'!$H:$H,0,
'DATA - Round Scores'!$A:$A, 'DATA - Fixture'!$C413,
'DATA - Round Scores'!$B:$B, 'DATA - Fixture'!$D413,
'DATA - Round Scores'!$C:$C, 'DATA - Fixture'!$F413,
'DATA - Round Scores'!$F:$F, "&lt;&gt;BEN")</f>
        <v>0</v>
      </c>
      <c r="U413" t="str">
        <f>TEXT(SUMIFS($Q$1:Q413,$C$1:C413,C413,$D$1:D413,"&lt;="&amp;D413,$F$1:F413,F413),"00")&amp;"-"&amp;TEXT(SUMIFS($S$1:S413,$C$1:C413,C413,$D$1:D413,"&lt;="&amp;D413,$F$1:F413,F413),"00")</f>
        <v>04-04</v>
      </c>
      <c r="V413">
        <f t="shared" si="34"/>
        <v>1</v>
      </c>
    </row>
    <row r="414" spans="3:22" x14ac:dyDescent="0.2">
      <c r="C414" s="6">
        <v>2018</v>
      </c>
      <c r="D414" s="6">
        <v>9</v>
      </c>
      <c r="E414" s="6">
        <v>1</v>
      </c>
      <c r="F414" t="s">
        <v>366</v>
      </c>
      <c r="G414" t="str">
        <f>INDEX('DATA - Teams'!$C:$C,MATCH('DATA - Fixture'!F414,'DATA - Teams'!$B:$B,0))</f>
        <v>PMAC</v>
      </c>
      <c r="H414" t="s">
        <v>482</v>
      </c>
      <c r="I414" t="str">
        <f>INDEX('DATA - Teams'!$C:$C,MATCH('DATA - Fixture'!H414,'DATA - Teams'!$B:$B,0))</f>
        <v>CHIEF</v>
      </c>
      <c r="J414" s="6">
        <v>1</v>
      </c>
      <c r="K414" s="6">
        <v>0</v>
      </c>
      <c r="L414" s="6">
        <v>0</v>
      </c>
      <c r="M414">
        <f>SUMIFS('DATA - Round Scores'!$H:$H,
'DATA - Round Scores'!$A:$A, 'DATA - Fixture'!$C414,
'DATA - Round Scores'!$B:$B, 'DATA - Fixture'!$D414,
'DATA - Round Scores'!$C:$C, 'DATA - Fixture'!$F414,
'DATA - Round Scores'!$F:$F, "&lt;&gt;BEN")</f>
        <v>1468</v>
      </c>
      <c r="N414">
        <f>SUMIFS('DATA - Round Scores'!$H:$H,
'DATA - Round Scores'!$A:$A, 'DATA - Fixture'!$C414,
'DATA - Round Scores'!$B:$B, 'DATA - Fixture'!$D414,
'DATA - Round Scores'!$C:$C, 'DATA - Fixture'!$H414,
'DATA - Round Scores'!$F:$F, "&lt;&gt;BEN")</f>
        <v>1657</v>
      </c>
      <c r="O414">
        <f t="shared" si="30"/>
        <v>-189</v>
      </c>
      <c r="P414">
        <f>IF(N414&gt;0,COUNTIF($F$1:F414,F414),0)</f>
        <v>9</v>
      </c>
      <c r="Q414">
        <f t="shared" si="31"/>
        <v>0</v>
      </c>
      <c r="R414">
        <f t="shared" si="32"/>
        <v>0</v>
      </c>
      <c r="S414">
        <f t="shared" si="33"/>
        <v>1</v>
      </c>
      <c r="T414">
        <f>COUNTIFS('DATA - Round Scores'!$H:$H,0,
'DATA - Round Scores'!$A:$A, 'DATA - Fixture'!$C414,
'DATA - Round Scores'!$B:$B, 'DATA - Fixture'!$D414,
'DATA - Round Scores'!$C:$C, 'DATA - Fixture'!$F414,
'DATA - Round Scores'!$F:$F, "&lt;&gt;BEN")</f>
        <v>1</v>
      </c>
      <c r="U414" t="str">
        <f>TEXT(SUMIFS($Q$1:Q414,$C$1:C414,C414,$D$1:D414,"&lt;="&amp;D414,$F$1:F414,F414),"00")&amp;"-"&amp;TEXT(SUMIFS($S$1:S414,$C$1:C414,C414,$D$1:D414,"&lt;="&amp;D414,$F$1:F414,F414),"00")</f>
        <v>02-07</v>
      </c>
      <c r="V414">
        <f t="shared" si="34"/>
        <v>0</v>
      </c>
    </row>
    <row r="415" spans="3:22" x14ac:dyDescent="0.2">
      <c r="C415" s="6">
        <v>2018</v>
      </c>
      <c r="D415" s="6">
        <v>9</v>
      </c>
      <c r="E415" s="6">
        <v>1</v>
      </c>
      <c r="F415" t="s">
        <v>482</v>
      </c>
      <c r="G415" t="str">
        <f>INDEX('DATA - Teams'!$C:$C,MATCH('DATA - Fixture'!F415,'DATA - Teams'!$B:$B,0))</f>
        <v>CHIEF</v>
      </c>
      <c r="H415" t="s">
        <v>366</v>
      </c>
      <c r="I415" t="str">
        <f>INDEX('DATA - Teams'!$C:$C,MATCH('DATA - Fixture'!H415,'DATA - Teams'!$B:$B,0))</f>
        <v>PMAC</v>
      </c>
      <c r="J415" s="6">
        <v>0</v>
      </c>
      <c r="K415" s="6">
        <v>0</v>
      </c>
      <c r="L415" s="6">
        <v>0</v>
      </c>
      <c r="M415">
        <f>SUMIFS('DATA - Round Scores'!$H:$H,
'DATA - Round Scores'!$A:$A, 'DATA - Fixture'!$C415,
'DATA - Round Scores'!$B:$B, 'DATA - Fixture'!$D415,
'DATA - Round Scores'!$C:$C, 'DATA - Fixture'!$F415,
'DATA - Round Scores'!$F:$F, "&lt;&gt;BEN")</f>
        <v>1657</v>
      </c>
      <c r="N415">
        <f>SUMIFS('DATA - Round Scores'!$H:$H,
'DATA - Round Scores'!$A:$A, 'DATA - Fixture'!$C415,
'DATA - Round Scores'!$B:$B, 'DATA - Fixture'!$D415,
'DATA - Round Scores'!$C:$C, 'DATA - Fixture'!$H415,
'DATA - Round Scores'!$F:$F, "&lt;&gt;BEN")</f>
        <v>1468</v>
      </c>
      <c r="O415">
        <f t="shared" si="30"/>
        <v>189</v>
      </c>
      <c r="P415">
        <f>IF(N415&gt;0,COUNTIF($F$1:F415,F415),0)</f>
        <v>9</v>
      </c>
      <c r="Q415">
        <f t="shared" si="31"/>
        <v>1</v>
      </c>
      <c r="R415">
        <f t="shared" si="32"/>
        <v>0</v>
      </c>
      <c r="S415">
        <f t="shared" si="33"/>
        <v>0</v>
      </c>
      <c r="T415">
        <f>COUNTIFS('DATA - Round Scores'!$H:$H,0,
'DATA - Round Scores'!$A:$A, 'DATA - Fixture'!$C415,
'DATA - Round Scores'!$B:$B, 'DATA - Fixture'!$D415,
'DATA - Round Scores'!$C:$C, 'DATA - Fixture'!$F415,
'DATA - Round Scores'!$F:$F, "&lt;&gt;BEN")</f>
        <v>0</v>
      </c>
      <c r="U415" t="str">
        <f>TEXT(SUMIFS($Q$1:Q415,$C$1:C415,C415,$D$1:D415,"&lt;="&amp;D415,$F$1:F415,F415),"00")&amp;"-"&amp;TEXT(SUMIFS($S$1:S415,$C$1:C415,C415,$D$1:D415,"&lt;="&amp;D415,$F$1:F415,F415),"00")</f>
        <v>07-02</v>
      </c>
      <c r="V415">
        <f t="shared" si="34"/>
        <v>1</v>
      </c>
    </row>
    <row r="416" spans="3:22" x14ac:dyDescent="0.2">
      <c r="C416" s="6">
        <v>2018</v>
      </c>
      <c r="D416" s="6">
        <v>9</v>
      </c>
      <c r="E416" s="6">
        <v>2</v>
      </c>
      <c r="F416" t="s">
        <v>420</v>
      </c>
      <c r="G416" t="str">
        <f>INDEX('DATA - Teams'!$C:$C,MATCH('DATA - Fixture'!F416,'DATA - Teams'!$B:$B,0))</f>
        <v>RICHO</v>
      </c>
      <c r="H416" t="s">
        <v>367</v>
      </c>
      <c r="I416" t="str">
        <f>INDEX('DATA - Teams'!$C:$C,MATCH('DATA - Fixture'!H416,'DATA - Teams'!$B:$B,0))</f>
        <v>KAPPAZ</v>
      </c>
      <c r="J416" s="6">
        <v>1</v>
      </c>
      <c r="K416" s="6">
        <v>0</v>
      </c>
      <c r="L416" s="6">
        <v>0</v>
      </c>
      <c r="M416">
        <f>SUMIFS('DATA - Round Scores'!$H:$H,
'DATA - Round Scores'!$A:$A, 'DATA - Fixture'!$C416,
'DATA - Round Scores'!$B:$B, 'DATA - Fixture'!$D416,
'DATA - Round Scores'!$C:$C, 'DATA - Fixture'!$F416,
'DATA - Round Scores'!$F:$F, "&lt;&gt;BEN")</f>
        <v>1646</v>
      </c>
      <c r="N416">
        <f>SUMIFS('DATA - Round Scores'!$H:$H,
'DATA - Round Scores'!$A:$A, 'DATA - Fixture'!$C416,
'DATA - Round Scores'!$B:$B, 'DATA - Fixture'!$D416,
'DATA - Round Scores'!$C:$C, 'DATA - Fixture'!$H416,
'DATA - Round Scores'!$F:$F, "&lt;&gt;BEN")</f>
        <v>1781</v>
      </c>
      <c r="O416">
        <f t="shared" si="30"/>
        <v>-135</v>
      </c>
      <c r="P416">
        <f>IF(N416&gt;0,COUNTIF($F$1:F416,F416),0)</f>
        <v>9</v>
      </c>
      <c r="Q416">
        <f t="shared" si="31"/>
        <v>0</v>
      </c>
      <c r="R416">
        <f t="shared" si="32"/>
        <v>0</v>
      </c>
      <c r="S416">
        <f t="shared" si="33"/>
        <v>1</v>
      </c>
      <c r="T416">
        <f>COUNTIFS('DATA - Round Scores'!$H:$H,0,
'DATA - Round Scores'!$A:$A, 'DATA - Fixture'!$C416,
'DATA - Round Scores'!$B:$B, 'DATA - Fixture'!$D416,
'DATA - Round Scores'!$C:$C, 'DATA - Fixture'!$F416,
'DATA - Round Scores'!$F:$F, "&lt;&gt;BEN")</f>
        <v>0</v>
      </c>
      <c r="U416" t="str">
        <f>TEXT(SUMIFS($Q$1:Q416,$C$1:C416,C416,$D$1:D416,"&lt;="&amp;D416,$F$1:F416,F416),"00")&amp;"-"&amp;TEXT(SUMIFS($S$1:S416,$C$1:C416,C416,$D$1:D416,"&lt;="&amp;D416,$F$1:F416,F416),"00")</f>
        <v>04-05</v>
      </c>
      <c r="V416">
        <f t="shared" si="34"/>
        <v>0</v>
      </c>
    </row>
    <row r="417" spans="3:22" x14ac:dyDescent="0.2">
      <c r="C417" s="6">
        <v>2018</v>
      </c>
      <c r="D417" s="6">
        <v>9</v>
      </c>
      <c r="E417" s="6">
        <v>2</v>
      </c>
      <c r="F417" t="s">
        <v>367</v>
      </c>
      <c r="G417" t="str">
        <f>INDEX('DATA - Teams'!$C:$C,MATCH('DATA - Fixture'!F417,'DATA - Teams'!$B:$B,0))</f>
        <v>KAPPAZ</v>
      </c>
      <c r="H417" t="s">
        <v>420</v>
      </c>
      <c r="I417" t="str">
        <f>INDEX('DATA - Teams'!$C:$C,MATCH('DATA - Fixture'!H417,'DATA - Teams'!$B:$B,0))</f>
        <v>RICHO</v>
      </c>
      <c r="J417" s="6">
        <v>0</v>
      </c>
      <c r="K417" s="6">
        <v>0</v>
      </c>
      <c r="L417" s="6">
        <v>0</v>
      </c>
      <c r="M417">
        <f>SUMIFS('DATA - Round Scores'!$H:$H,
'DATA - Round Scores'!$A:$A, 'DATA - Fixture'!$C417,
'DATA - Round Scores'!$B:$B, 'DATA - Fixture'!$D417,
'DATA - Round Scores'!$C:$C, 'DATA - Fixture'!$F417,
'DATA - Round Scores'!$F:$F, "&lt;&gt;BEN")</f>
        <v>1781</v>
      </c>
      <c r="N417">
        <f>SUMIFS('DATA - Round Scores'!$H:$H,
'DATA - Round Scores'!$A:$A, 'DATA - Fixture'!$C417,
'DATA - Round Scores'!$B:$B, 'DATA - Fixture'!$D417,
'DATA - Round Scores'!$C:$C, 'DATA - Fixture'!$H417,
'DATA - Round Scores'!$F:$F, "&lt;&gt;BEN")</f>
        <v>1646</v>
      </c>
      <c r="O417">
        <f t="shared" si="30"/>
        <v>135</v>
      </c>
      <c r="P417">
        <f>IF(N417&gt;0,COUNTIF($F$1:F417,F417),0)</f>
        <v>9</v>
      </c>
      <c r="Q417">
        <f t="shared" si="31"/>
        <v>1</v>
      </c>
      <c r="R417">
        <f t="shared" si="32"/>
        <v>0</v>
      </c>
      <c r="S417">
        <f t="shared" si="33"/>
        <v>0</v>
      </c>
      <c r="T417">
        <f>COUNTIFS('DATA - Round Scores'!$H:$H,0,
'DATA - Round Scores'!$A:$A, 'DATA - Fixture'!$C417,
'DATA - Round Scores'!$B:$B, 'DATA - Fixture'!$D417,
'DATA - Round Scores'!$C:$C, 'DATA - Fixture'!$F417,
'DATA - Round Scores'!$F:$F, "&lt;&gt;BEN")</f>
        <v>0</v>
      </c>
      <c r="U417" t="str">
        <f>TEXT(SUMIFS($Q$1:Q417,$C$1:C417,C417,$D$1:D417,"&lt;="&amp;D417,$F$1:F417,F417),"00")&amp;"-"&amp;TEXT(SUMIFS($S$1:S417,$C$1:C417,C417,$D$1:D417,"&lt;="&amp;D417,$F$1:F417,F417),"00")</f>
        <v>06-03</v>
      </c>
      <c r="V417">
        <f t="shared" si="34"/>
        <v>1</v>
      </c>
    </row>
    <row r="418" spans="3:22" x14ac:dyDescent="0.2">
      <c r="C418" s="6">
        <v>2018</v>
      </c>
      <c r="D418" s="6">
        <v>9</v>
      </c>
      <c r="E418" s="6">
        <v>3</v>
      </c>
      <c r="F418" t="s">
        <v>404</v>
      </c>
      <c r="G418" t="str">
        <f>INDEX('DATA - Teams'!$C:$C,MATCH('DATA - Fixture'!F418,'DATA - Teams'!$B:$B,0))</f>
        <v>LESTER</v>
      </c>
      <c r="H418" t="s">
        <v>382</v>
      </c>
      <c r="I418" t="str">
        <f>INDEX('DATA - Teams'!$C:$C,MATCH('DATA - Fixture'!H418,'DATA - Teams'!$B:$B,0))</f>
        <v>MELONS</v>
      </c>
      <c r="J418" s="6">
        <v>1</v>
      </c>
      <c r="K418" s="6">
        <v>0</v>
      </c>
      <c r="L418" s="6">
        <v>0</v>
      </c>
      <c r="M418">
        <f>SUMIFS('DATA - Round Scores'!$H:$H,
'DATA - Round Scores'!$A:$A, 'DATA - Fixture'!$C418,
'DATA - Round Scores'!$B:$B, 'DATA - Fixture'!$D418,
'DATA - Round Scores'!$C:$C, 'DATA - Fixture'!$F418,
'DATA - Round Scores'!$F:$F, "&lt;&gt;BEN")</f>
        <v>1557</v>
      </c>
      <c r="N418">
        <f>SUMIFS('DATA - Round Scores'!$H:$H,
'DATA - Round Scores'!$A:$A, 'DATA - Fixture'!$C418,
'DATA - Round Scores'!$B:$B, 'DATA - Fixture'!$D418,
'DATA - Round Scores'!$C:$C, 'DATA - Fixture'!$H418,
'DATA - Round Scores'!$F:$F, "&lt;&gt;BEN")</f>
        <v>1720</v>
      </c>
      <c r="O418">
        <f t="shared" si="30"/>
        <v>-163</v>
      </c>
      <c r="P418">
        <f>IF(N418&gt;0,COUNTIF($F$1:F418,F418),0)</f>
        <v>9</v>
      </c>
      <c r="Q418">
        <f t="shared" si="31"/>
        <v>0</v>
      </c>
      <c r="R418">
        <f t="shared" si="32"/>
        <v>0</v>
      </c>
      <c r="S418">
        <f t="shared" si="33"/>
        <v>1</v>
      </c>
      <c r="T418">
        <f>COUNTIFS('DATA - Round Scores'!$H:$H,0,
'DATA - Round Scores'!$A:$A, 'DATA - Fixture'!$C418,
'DATA - Round Scores'!$B:$B, 'DATA - Fixture'!$D418,
'DATA - Round Scores'!$C:$C, 'DATA - Fixture'!$F418,
'DATA - Round Scores'!$F:$F, "&lt;&gt;BEN")</f>
        <v>0</v>
      </c>
      <c r="U418" t="str">
        <f>TEXT(SUMIFS($Q$1:Q418,$C$1:C418,C418,$D$1:D418,"&lt;="&amp;D418,$F$1:F418,F418),"00")&amp;"-"&amp;TEXT(SUMIFS($S$1:S418,$C$1:C418,C418,$D$1:D418,"&lt;="&amp;D418,$F$1:F418,F418),"00")</f>
        <v>03-06</v>
      </c>
      <c r="V418">
        <f t="shared" si="34"/>
        <v>0</v>
      </c>
    </row>
    <row r="419" spans="3:22" x14ac:dyDescent="0.2">
      <c r="C419" s="6">
        <v>2018</v>
      </c>
      <c r="D419" s="6">
        <v>9</v>
      </c>
      <c r="E419" s="6">
        <v>3</v>
      </c>
      <c r="F419" t="s">
        <v>382</v>
      </c>
      <c r="G419" t="str">
        <f>INDEX('DATA - Teams'!$C:$C,MATCH('DATA - Fixture'!F419,'DATA - Teams'!$B:$B,0))</f>
        <v>MELONS</v>
      </c>
      <c r="H419" t="s">
        <v>404</v>
      </c>
      <c r="I419" t="str">
        <f>INDEX('DATA - Teams'!$C:$C,MATCH('DATA - Fixture'!H419,'DATA - Teams'!$B:$B,0))</f>
        <v>LESTER</v>
      </c>
      <c r="J419" s="6">
        <v>0</v>
      </c>
      <c r="K419" s="6">
        <v>0</v>
      </c>
      <c r="L419" s="6">
        <v>0</v>
      </c>
      <c r="M419">
        <f>SUMIFS('DATA - Round Scores'!$H:$H,
'DATA - Round Scores'!$A:$A, 'DATA - Fixture'!$C419,
'DATA - Round Scores'!$B:$B, 'DATA - Fixture'!$D419,
'DATA - Round Scores'!$C:$C, 'DATA - Fixture'!$F419,
'DATA - Round Scores'!$F:$F, "&lt;&gt;BEN")</f>
        <v>1720</v>
      </c>
      <c r="N419">
        <f>SUMIFS('DATA - Round Scores'!$H:$H,
'DATA - Round Scores'!$A:$A, 'DATA - Fixture'!$C419,
'DATA - Round Scores'!$B:$B, 'DATA - Fixture'!$D419,
'DATA - Round Scores'!$C:$C, 'DATA - Fixture'!$H419,
'DATA - Round Scores'!$F:$F, "&lt;&gt;BEN")</f>
        <v>1557</v>
      </c>
      <c r="O419">
        <f t="shared" si="30"/>
        <v>163</v>
      </c>
      <c r="P419">
        <f>IF(N419&gt;0,COUNTIF($F$1:F419,F419),0)</f>
        <v>9</v>
      </c>
      <c r="Q419">
        <f t="shared" si="31"/>
        <v>1</v>
      </c>
      <c r="R419">
        <f t="shared" si="32"/>
        <v>0</v>
      </c>
      <c r="S419">
        <f t="shared" si="33"/>
        <v>0</v>
      </c>
      <c r="T419">
        <f>COUNTIFS('DATA - Round Scores'!$H:$H,0,
'DATA - Round Scores'!$A:$A, 'DATA - Fixture'!$C419,
'DATA - Round Scores'!$B:$B, 'DATA - Fixture'!$D419,
'DATA - Round Scores'!$C:$C, 'DATA - Fixture'!$F419,
'DATA - Round Scores'!$F:$F, "&lt;&gt;BEN")</f>
        <v>1</v>
      </c>
      <c r="U419" t="str">
        <f>TEXT(SUMIFS($Q$1:Q419,$C$1:C419,C419,$D$1:D419,"&lt;="&amp;D419,$F$1:F419,F419),"00")&amp;"-"&amp;TEXT(SUMIFS($S$1:S419,$C$1:C419,C419,$D$1:D419,"&lt;="&amp;D419,$F$1:F419,F419),"00")</f>
        <v>06-03</v>
      </c>
      <c r="V419">
        <f t="shared" si="34"/>
        <v>1</v>
      </c>
    </row>
    <row r="420" spans="3:22" x14ac:dyDescent="0.2">
      <c r="C420" s="6">
        <v>2018</v>
      </c>
      <c r="D420" s="6">
        <v>9</v>
      </c>
      <c r="E420" s="6">
        <v>4</v>
      </c>
      <c r="F420" t="s">
        <v>391</v>
      </c>
      <c r="G420" t="str">
        <f>INDEX('DATA - Teams'!$C:$C,MATCH('DATA - Fixture'!F420,'DATA - Teams'!$B:$B,0))</f>
        <v>JMERC</v>
      </c>
      <c r="H420" t="s">
        <v>411</v>
      </c>
      <c r="I420" t="str">
        <f>INDEX('DATA - Teams'!$C:$C,MATCH('DATA - Fixture'!H420,'DATA - Teams'!$B:$B,0))</f>
        <v>GARTER</v>
      </c>
      <c r="J420" s="6">
        <v>1</v>
      </c>
      <c r="K420" s="6">
        <v>0</v>
      </c>
      <c r="L420" s="6">
        <v>0</v>
      </c>
      <c r="M420">
        <f>SUMIFS('DATA - Round Scores'!$H:$H,
'DATA - Round Scores'!$A:$A, 'DATA - Fixture'!$C420,
'DATA - Round Scores'!$B:$B, 'DATA - Fixture'!$D420,
'DATA - Round Scores'!$C:$C, 'DATA - Fixture'!$F420,
'DATA - Round Scores'!$F:$F, "&lt;&gt;BEN")</f>
        <v>1528</v>
      </c>
      <c r="N420">
        <f>SUMIFS('DATA - Round Scores'!$H:$H,
'DATA - Round Scores'!$A:$A, 'DATA - Fixture'!$C420,
'DATA - Round Scores'!$B:$B, 'DATA - Fixture'!$D420,
'DATA - Round Scores'!$C:$C, 'DATA - Fixture'!$H420,
'DATA - Round Scores'!$F:$F, "&lt;&gt;BEN")</f>
        <v>1602</v>
      </c>
      <c r="O420">
        <f t="shared" si="30"/>
        <v>-74</v>
      </c>
      <c r="P420">
        <f>IF(N420&gt;0,COUNTIF($F$1:F420,F420),0)</f>
        <v>9</v>
      </c>
      <c r="Q420">
        <f t="shared" si="31"/>
        <v>0</v>
      </c>
      <c r="R420">
        <f t="shared" si="32"/>
        <v>0</v>
      </c>
      <c r="S420">
        <f t="shared" si="33"/>
        <v>1</v>
      </c>
      <c r="T420">
        <f>COUNTIFS('DATA - Round Scores'!$H:$H,0,
'DATA - Round Scores'!$A:$A, 'DATA - Fixture'!$C420,
'DATA - Round Scores'!$B:$B, 'DATA - Fixture'!$D420,
'DATA - Round Scores'!$C:$C, 'DATA - Fixture'!$F420,
'DATA - Round Scores'!$F:$F, "&lt;&gt;BEN")</f>
        <v>0</v>
      </c>
      <c r="U420" t="str">
        <f>TEXT(SUMIFS($Q$1:Q420,$C$1:C420,C420,$D$1:D420,"&lt;="&amp;D420,$F$1:F420,F420),"00")&amp;"-"&amp;TEXT(SUMIFS($S$1:S420,$C$1:C420,C420,$D$1:D420,"&lt;="&amp;D420,$F$1:F420,F420),"00")</f>
        <v>04-05</v>
      </c>
      <c r="V420">
        <f t="shared" si="34"/>
        <v>1</v>
      </c>
    </row>
    <row r="421" spans="3:22" x14ac:dyDescent="0.2">
      <c r="C421" s="6">
        <v>2018</v>
      </c>
      <c r="D421" s="6">
        <v>9</v>
      </c>
      <c r="E421" s="6">
        <v>4</v>
      </c>
      <c r="F421" t="s">
        <v>411</v>
      </c>
      <c r="G421" t="str">
        <f>INDEX('DATA - Teams'!$C:$C,MATCH('DATA - Fixture'!F421,'DATA - Teams'!$B:$B,0))</f>
        <v>GARTER</v>
      </c>
      <c r="H421" t="s">
        <v>391</v>
      </c>
      <c r="I421" t="str">
        <f>INDEX('DATA - Teams'!$C:$C,MATCH('DATA - Fixture'!H421,'DATA - Teams'!$B:$B,0))</f>
        <v>JMERC</v>
      </c>
      <c r="J421" s="6">
        <v>0</v>
      </c>
      <c r="K421" s="6">
        <v>0</v>
      </c>
      <c r="L421" s="6">
        <v>0</v>
      </c>
      <c r="M421">
        <f>SUMIFS('DATA - Round Scores'!$H:$H,
'DATA - Round Scores'!$A:$A, 'DATA - Fixture'!$C421,
'DATA - Round Scores'!$B:$B, 'DATA - Fixture'!$D421,
'DATA - Round Scores'!$C:$C, 'DATA - Fixture'!$F421,
'DATA - Round Scores'!$F:$F, "&lt;&gt;BEN")</f>
        <v>1602</v>
      </c>
      <c r="N421">
        <f>SUMIFS('DATA - Round Scores'!$H:$H,
'DATA - Round Scores'!$A:$A, 'DATA - Fixture'!$C421,
'DATA - Round Scores'!$B:$B, 'DATA - Fixture'!$D421,
'DATA - Round Scores'!$C:$C, 'DATA - Fixture'!$H421,
'DATA - Round Scores'!$F:$F, "&lt;&gt;BEN")</f>
        <v>1528</v>
      </c>
      <c r="O421">
        <f t="shared" si="30"/>
        <v>74</v>
      </c>
      <c r="P421">
        <f>IF(N421&gt;0,COUNTIF($F$1:F421,F421),0)</f>
        <v>9</v>
      </c>
      <c r="Q421">
        <f t="shared" si="31"/>
        <v>1</v>
      </c>
      <c r="R421">
        <f t="shared" si="32"/>
        <v>0</v>
      </c>
      <c r="S421">
        <f t="shared" si="33"/>
        <v>0</v>
      </c>
      <c r="T421">
        <f>COUNTIFS('DATA - Round Scores'!$H:$H,0,
'DATA - Round Scores'!$A:$A, 'DATA - Fixture'!$C421,
'DATA - Round Scores'!$B:$B, 'DATA - Fixture'!$D421,
'DATA - Round Scores'!$C:$C, 'DATA - Fixture'!$F421,
'DATA - Round Scores'!$F:$F, "&lt;&gt;BEN")</f>
        <v>0</v>
      </c>
      <c r="U421" t="str">
        <f>TEXT(SUMIFS($Q$1:Q421,$C$1:C421,C421,$D$1:D421,"&lt;="&amp;D421,$F$1:F421,F421),"00")&amp;"-"&amp;TEXT(SUMIFS($S$1:S421,$C$1:C421,C421,$D$1:D421,"&lt;="&amp;D421,$F$1:F421,F421),"00")</f>
        <v>04-05</v>
      </c>
      <c r="V421">
        <f t="shared" si="34"/>
        <v>0</v>
      </c>
    </row>
    <row r="422" spans="3:22" x14ac:dyDescent="0.2">
      <c r="C422" s="6">
        <v>2018</v>
      </c>
      <c r="D422" s="6">
        <v>10</v>
      </c>
      <c r="E422" s="6">
        <v>1</v>
      </c>
      <c r="F422" t="s">
        <v>366</v>
      </c>
      <c r="G422" t="str">
        <f>INDEX('DATA - Teams'!$C:$C,MATCH('DATA - Fixture'!F422,'DATA - Teams'!$B:$B,0))</f>
        <v>PMAC</v>
      </c>
      <c r="H422" t="s">
        <v>420</v>
      </c>
      <c r="I422" t="str">
        <f>INDEX('DATA - Teams'!$C:$C,MATCH('DATA - Fixture'!H422,'DATA - Teams'!$B:$B,0))</f>
        <v>RICHO</v>
      </c>
      <c r="J422" s="6">
        <v>1</v>
      </c>
      <c r="K422" s="6">
        <v>1</v>
      </c>
      <c r="L422" s="6">
        <v>0</v>
      </c>
      <c r="M422">
        <f>SUMIFS('DATA - Round Scores'!$H:$H,
'DATA - Round Scores'!$A:$A, 'DATA - Fixture'!$C422,
'DATA - Round Scores'!$B:$B, 'DATA - Fixture'!$D422,
'DATA - Round Scores'!$C:$C, 'DATA - Fixture'!$F422,
'DATA - Round Scores'!$F:$F, "&lt;&gt;BEN")</f>
        <v>1909</v>
      </c>
      <c r="N422">
        <f>SUMIFS('DATA - Round Scores'!$H:$H,
'DATA - Round Scores'!$A:$A, 'DATA - Fixture'!$C422,
'DATA - Round Scores'!$B:$B, 'DATA - Fixture'!$D422,
'DATA - Round Scores'!$C:$C, 'DATA - Fixture'!$H422,
'DATA - Round Scores'!$F:$F, "&lt;&gt;BEN")</f>
        <v>1659</v>
      </c>
      <c r="O422">
        <f t="shared" si="30"/>
        <v>250</v>
      </c>
      <c r="P422">
        <f>IF(N422&gt;0,COUNTIF($F$1:F422,F422),0)</f>
        <v>10</v>
      </c>
      <c r="Q422">
        <f t="shared" si="31"/>
        <v>1</v>
      </c>
      <c r="R422">
        <f t="shared" si="32"/>
        <v>0</v>
      </c>
      <c r="S422">
        <f t="shared" si="33"/>
        <v>0</v>
      </c>
      <c r="T422">
        <f>COUNTIFS('DATA - Round Scores'!$H:$H,0,
'DATA - Round Scores'!$A:$A, 'DATA - Fixture'!$C422,
'DATA - Round Scores'!$B:$B, 'DATA - Fixture'!$D422,
'DATA - Round Scores'!$C:$C, 'DATA - Fixture'!$F422,
'DATA - Round Scores'!$F:$F, "&lt;&gt;BEN")</f>
        <v>0</v>
      </c>
      <c r="U422" t="str">
        <f>TEXT(SUMIFS($Q$1:Q422,$C$1:C422,C422,$D$1:D422,"&lt;="&amp;D422,$F$1:F422,F422),"00")&amp;"-"&amp;TEXT(SUMIFS($S$1:S422,$C$1:C422,C422,$D$1:D422,"&lt;="&amp;D422,$F$1:F422,F422),"00")</f>
        <v>03-07</v>
      </c>
      <c r="V422">
        <f t="shared" si="34"/>
        <v>0</v>
      </c>
    </row>
    <row r="423" spans="3:22" x14ac:dyDescent="0.2">
      <c r="C423" s="6">
        <v>2018</v>
      </c>
      <c r="D423" s="6">
        <v>10</v>
      </c>
      <c r="E423" s="6">
        <v>1</v>
      </c>
      <c r="F423" t="s">
        <v>420</v>
      </c>
      <c r="G423" t="str">
        <f>INDEX('DATA - Teams'!$C:$C,MATCH('DATA - Fixture'!F423,'DATA - Teams'!$B:$B,0))</f>
        <v>RICHO</v>
      </c>
      <c r="H423" t="s">
        <v>366</v>
      </c>
      <c r="I423" t="str">
        <f>INDEX('DATA - Teams'!$C:$C,MATCH('DATA - Fixture'!H423,'DATA - Teams'!$B:$B,0))</f>
        <v>PMAC</v>
      </c>
      <c r="J423" s="6">
        <v>0</v>
      </c>
      <c r="K423" s="6">
        <v>1</v>
      </c>
      <c r="L423" s="6">
        <v>0</v>
      </c>
      <c r="M423">
        <f>SUMIFS('DATA - Round Scores'!$H:$H,
'DATA - Round Scores'!$A:$A, 'DATA - Fixture'!$C423,
'DATA - Round Scores'!$B:$B, 'DATA - Fixture'!$D423,
'DATA - Round Scores'!$C:$C, 'DATA - Fixture'!$F423,
'DATA - Round Scores'!$F:$F, "&lt;&gt;BEN")</f>
        <v>1659</v>
      </c>
      <c r="N423">
        <f>SUMIFS('DATA - Round Scores'!$H:$H,
'DATA - Round Scores'!$A:$A, 'DATA - Fixture'!$C423,
'DATA - Round Scores'!$B:$B, 'DATA - Fixture'!$D423,
'DATA - Round Scores'!$C:$C, 'DATA - Fixture'!$H423,
'DATA - Round Scores'!$F:$F, "&lt;&gt;BEN")</f>
        <v>1909</v>
      </c>
      <c r="O423">
        <f t="shared" si="30"/>
        <v>-250</v>
      </c>
      <c r="P423">
        <f>IF(N423&gt;0,COUNTIF($F$1:F423,F423),0)</f>
        <v>10</v>
      </c>
      <c r="Q423">
        <f t="shared" si="31"/>
        <v>0</v>
      </c>
      <c r="R423">
        <f t="shared" si="32"/>
        <v>0</v>
      </c>
      <c r="S423">
        <f t="shared" si="33"/>
        <v>1</v>
      </c>
      <c r="T423">
        <f>COUNTIFS('DATA - Round Scores'!$H:$H,0,
'DATA - Round Scores'!$A:$A, 'DATA - Fixture'!$C423,
'DATA - Round Scores'!$B:$B, 'DATA - Fixture'!$D423,
'DATA - Round Scores'!$C:$C, 'DATA - Fixture'!$F423,
'DATA - Round Scores'!$F:$F, "&lt;&gt;BEN")</f>
        <v>0</v>
      </c>
      <c r="U423" t="str">
        <f>TEXT(SUMIFS($Q$1:Q423,$C$1:C423,C423,$D$1:D423,"&lt;="&amp;D423,$F$1:F423,F423),"00")&amp;"-"&amp;TEXT(SUMIFS($S$1:S423,$C$1:C423,C423,$D$1:D423,"&lt;="&amp;D423,$F$1:F423,F423),"00")</f>
        <v>04-06</v>
      </c>
      <c r="V423">
        <f t="shared" si="34"/>
        <v>0</v>
      </c>
    </row>
    <row r="424" spans="3:22" x14ac:dyDescent="0.2">
      <c r="C424" s="6">
        <v>2018</v>
      </c>
      <c r="D424" s="6">
        <v>10</v>
      </c>
      <c r="E424" s="6">
        <v>2</v>
      </c>
      <c r="F424" t="s">
        <v>404</v>
      </c>
      <c r="G424" t="str">
        <f>INDEX('DATA - Teams'!$C:$C,MATCH('DATA - Fixture'!F424,'DATA - Teams'!$B:$B,0))</f>
        <v>LESTER</v>
      </c>
      <c r="H424" t="s">
        <v>482</v>
      </c>
      <c r="I424" t="str">
        <f>INDEX('DATA - Teams'!$C:$C,MATCH('DATA - Fixture'!H424,'DATA - Teams'!$B:$B,0))</f>
        <v>CHIEF</v>
      </c>
      <c r="J424" s="6">
        <v>1</v>
      </c>
      <c r="K424" s="6">
        <v>1</v>
      </c>
      <c r="L424" s="6">
        <v>0</v>
      </c>
      <c r="M424">
        <f>SUMIFS('DATA - Round Scores'!$H:$H,
'DATA - Round Scores'!$A:$A, 'DATA - Fixture'!$C424,
'DATA - Round Scores'!$B:$B, 'DATA - Fixture'!$D424,
'DATA - Round Scores'!$C:$C, 'DATA - Fixture'!$F424,
'DATA - Round Scores'!$F:$F, "&lt;&gt;BEN")</f>
        <v>1551</v>
      </c>
      <c r="N424">
        <f>SUMIFS('DATA - Round Scores'!$H:$H,
'DATA - Round Scores'!$A:$A, 'DATA - Fixture'!$C424,
'DATA - Round Scores'!$B:$B, 'DATA - Fixture'!$D424,
'DATA - Round Scores'!$C:$C, 'DATA - Fixture'!$H424,
'DATA - Round Scores'!$F:$F, "&lt;&gt;BEN")</f>
        <v>1554</v>
      </c>
      <c r="O424">
        <f t="shared" si="30"/>
        <v>-3</v>
      </c>
      <c r="P424">
        <f>IF(N424&gt;0,COUNTIF($F$1:F424,F424),0)</f>
        <v>10</v>
      </c>
      <c r="Q424">
        <f t="shared" si="31"/>
        <v>0</v>
      </c>
      <c r="R424">
        <f t="shared" si="32"/>
        <v>0</v>
      </c>
      <c r="S424">
        <f t="shared" si="33"/>
        <v>1</v>
      </c>
      <c r="T424">
        <f>COUNTIFS('DATA - Round Scores'!$H:$H,0,
'DATA - Round Scores'!$A:$A, 'DATA - Fixture'!$C424,
'DATA - Round Scores'!$B:$B, 'DATA - Fixture'!$D424,
'DATA - Round Scores'!$C:$C, 'DATA - Fixture'!$F424,
'DATA - Round Scores'!$F:$F, "&lt;&gt;BEN")</f>
        <v>0</v>
      </c>
      <c r="U424" t="str">
        <f>TEXT(SUMIFS($Q$1:Q424,$C$1:C424,C424,$D$1:D424,"&lt;="&amp;D424,$F$1:F424,F424),"00")&amp;"-"&amp;TEXT(SUMIFS($S$1:S424,$C$1:C424,C424,$D$1:D424,"&lt;="&amp;D424,$F$1:F424,F424),"00")</f>
        <v>03-07</v>
      </c>
      <c r="V424">
        <f t="shared" si="34"/>
        <v>0</v>
      </c>
    </row>
    <row r="425" spans="3:22" x14ac:dyDescent="0.2">
      <c r="C425" s="6">
        <v>2018</v>
      </c>
      <c r="D425" s="6">
        <v>10</v>
      </c>
      <c r="E425" s="6">
        <v>2</v>
      </c>
      <c r="F425" t="s">
        <v>482</v>
      </c>
      <c r="G425" t="str">
        <f>INDEX('DATA - Teams'!$C:$C,MATCH('DATA - Fixture'!F425,'DATA - Teams'!$B:$B,0))</f>
        <v>CHIEF</v>
      </c>
      <c r="H425" t="s">
        <v>404</v>
      </c>
      <c r="I425" t="str">
        <f>INDEX('DATA - Teams'!$C:$C,MATCH('DATA - Fixture'!H425,'DATA - Teams'!$B:$B,0))</f>
        <v>LESTER</v>
      </c>
      <c r="J425" s="6">
        <v>0</v>
      </c>
      <c r="K425" s="6">
        <v>1</v>
      </c>
      <c r="L425" s="6">
        <v>0</v>
      </c>
      <c r="M425">
        <f>SUMIFS('DATA - Round Scores'!$H:$H,
'DATA - Round Scores'!$A:$A, 'DATA - Fixture'!$C425,
'DATA - Round Scores'!$B:$B, 'DATA - Fixture'!$D425,
'DATA - Round Scores'!$C:$C, 'DATA - Fixture'!$F425,
'DATA - Round Scores'!$F:$F, "&lt;&gt;BEN")</f>
        <v>1554</v>
      </c>
      <c r="N425">
        <f>SUMIFS('DATA - Round Scores'!$H:$H,
'DATA - Round Scores'!$A:$A, 'DATA - Fixture'!$C425,
'DATA - Round Scores'!$B:$B, 'DATA - Fixture'!$D425,
'DATA - Round Scores'!$C:$C, 'DATA - Fixture'!$H425,
'DATA - Round Scores'!$F:$F, "&lt;&gt;BEN")</f>
        <v>1551</v>
      </c>
      <c r="O425">
        <f t="shared" si="30"/>
        <v>3</v>
      </c>
      <c r="P425">
        <f>IF(N425&gt;0,COUNTIF($F$1:F425,F425),0)</f>
        <v>10</v>
      </c>
      <c r="Q425">
        <f t="shared" si="31"/>
        <v>1</v>
      </c>
      <c r="R425">
        <f t="shared" si="32"/>
        <v>0</v>
      </c>
      <c r="S425">
        <f t="shared" si="33"/>
        <v>0</v>
      </c>
      <c r="T425">
        <f>COUNTIFS('DATA - Round Scores'!$H:$H,0,
'DATA - Round Scores'!$A:$A, 'DATA - Fixture'!$C425,
'DATA - Round Scores'!$B:$B, 'DATA - Fixture'!$D425,
'DATA - Round Scores'!$C:$C, 'DATA - Fixture'!$F425,
'DATA - Round Scores'!$F:$F, "&lt;&gt;BEN")</f>
        <v>2</v>
      </c>
      <c r="U425" t="str">
        <f>TEXT(SUMIFS($Q$1:Q425,$C$1:C425,C425,$D$1:D425,"&lt;="&amp;D425,$F$1:F425,F425),"00")&amp;"-"&amp;TEXT(SUMIFS($S$1:S425,$C$1:C425,C425,$D$1:D425,"&lt;="&amp;D425,$F$1:F425,F425),"00")</f>
        <v>08-02</v>
      </c>
      <c r="V425">
        <f t="shared" si="34"/>
        <v>1</v>
      </c>
    </row>
    <row r="426" spans="3:22" x14ac:dyDescent="0.2">
      <c r="C426" s="6">
        <v>2018</v>
      </c>
      <c r="D426" s="6">
        <v>10</v>
      </c>
      <c r="E426" s="6">
        <v>3</v>
      </c>
      <c r="F426" t="s">
        <v>391</v>
      </c>
      <c r="G426" t="str">
        <f>INDEX('DATA - Teams'!$C:$C,MATCH('DATA - Fixture'!F426,'DATA - Teams'!$B:$B,0))</f>
        <v>JMERC</v>
      </c>
      <c r="H426" t="s">
        <v>367</v>
      </c>
      <c r="I426" t="str">
        <f>INDEX('DATA - Teams'!$C:$C,MATCH('DATA - Fixture'!H426,'DATA - Teams'!$B:$B,0))</f>
        <v>KAPPAZ</v>
      </c>
      <c r="J426" s="6">
        <v>1</v>
      </c>
      <c r="K426" s="6">
        <v>1</v>
      </c>
      <c r="L426" s="6">
        <v>0</v>
      </c>
      <c r="M426">
        <f>SUMIFS('DATA - Round Scores'!$H:$H,
'DATA - Round Scores'!$A:$A, 'DATA - Fixture'!$C426,
'DATA - Round Scores'!$B:$B, 'DATA - Fixture'!$D426,
'DATA - Round Scores'!$C:$C, 'DATA - Fixture'!$F426,
'DATA - Round Scores'!$F:$F, "&lt;&gt;BEN")</f>
        <v>1462</v>
      </c>
      <c r="N426">
        <f>SUMIFS('DATA - Round Scores'!$H:$H,
'DATA - Round Scores'!$A:$A, 'DATA - Fixture'!$C426,
'DATA - Round Scores'!$B:$B, 'DATA - Fixture'!$D426,
'DATA - Round Scores'!$C:$C, 'DATA - Fixture'!$H426,
'DATA - Round Scores'!$F:$F, "&lt;&gt;BEN")</f>
        <v>1778</v>
      </c>
      <c r="O426">
        <f t="shared" si="30"/>
        <v>-316</v>
      </c>
      <c r="P426">
        <f>IF(N426&gt;0,COUNTIF($F$1:F426,F426),0)</f>
        <v>10</v>
      </c>
      <c r="Q426">
        <f t="shared" si="31"/>
        <v>0</v>
      </c>
      <c r="R426">
        <f t="shared" si="32"/>
        <v>0</v>
      </c>
      <c r="S426">
        <f t="shared" si="33"/>
        <v>1</v>
      </c>
      <c r="T426">
        <f>COUNTIFS('DATA - Round Scores'!$H:$H,0,
'DATA - Round Scores'!$A:$A, 'DATA - Fixture'!$C426,
'DATA - Round Scores'!$B:$B, 'DATA - Fixture'!$D426,
'DATA - Round Scores'!$C:$C, 'DATA - Fixture'!$F426,
'DATA - Round Scores'!$F:$F, "&lt;&gt;BEN")</f>
        <v>0</v>
      </c>
      <c r="U426" t="str">
        <f>TEXT(SUMIFS($Q$1:Q426,$C$1:C426,C426,$D$1:D426,"&lt;="&amp;D426,$F$1:F426,F426),"00")&amp;"-"&amp;TEXT(SUMIFS($S$1:S426,$C$1:C426,C426,$D$1:D426,"&lt;="&amp;D426,$F$1:F426,F426),"00")</f>
        <v>04-06</v>
      </c>
      <c r="V426">
        <f t="shared" si="34"/>
        <v>1</v>
      </c>
    </row>
    <row r="427" spans="3:22" x14ac:dyDescent="0.2">
      <c r="C427" s="6">
        <v>2018</v>
      </c>
      <c r="D427" s="6">
        <v>10</v>
      </c>
      <c r="E427" s="6">
        <v>3</v>
      </c>
      <c r="F427" t="s">
        <v>367</v>
      </c>
      <c r="G427" t="str">
        <f>INDEX('DATA - Teams'!$C:$C,MATCH('DATA - Fixture'!F427,'DATA - Teams'!$B:$B,0))</f>
        <v>KAPPAZ</v>
      </c>
      <c r="H427" t="s">
        <v>391</v>
      </c>
      <c r="I427" t="str">
        <f>INDEX('DATA - Teams'!$C:$C,MATCH('DATA - Fixture'!H427,'DATA - Teams'!$B:$B,0))</f>
        <v>JMERC</v>
      </c>
      <c r="J427" s="6">
        <v>0</v>
      </c>
      <c r="K427" s="6">
        <v>1</v>
      </c>
      <c r="L427" s="6">
        <v>0</v>
      </c>
      <c r="M427">
        <f>SUMIFS('DATA - Round Scores'!$H:$H,
'DATA - Round Scores'!$A:$A, 'DATA - Fixture'!$C427,
'DATA - Round Scores'!$B:$B, 'DATA - Fixture'!$D427,
'DATA - Round Scores'!$C:$C, 'DATA - Fixture'!$F427,
'DATA - Round Scores'!$F:$F, "&lt;&gt;BEN")</f>
        <v>1778</v>
      </c>
      <c r="N427">
        <f>SUMIFS('DATA - Round Scores'!$H:$H,
'DATA - Round Scores'!$A:$A, 'DATA - Fixture'!$C427,
'DATA - Round Scores'!$B:$B, 'DATA - Fixture'!$D427,
'DATA - Round Scores'!$C:$C, 'DATA - Fixture'!$H427,
'DATA - Round Scores'!$F:$F, "&lt;&gt;BEN")</f>
        <v>1462</v>
      </c>
      <c r="O427">
        <f t="shared" si="30"/>
        <v>316</v>
      </c>
      <c r="P427">
        <f>IF(N427&gt;0,COUNTIF($F$1:F427,F427),0)</f>
        <v>10</v>
      </c>
      <c r="Q427">
        <f t="shared" si="31"/>
        <v>1</v>
      </c>
      <c r="R427">
        <f t="shared" si="32"/>
        <v>0</v>
      </c>
      <c r="S427">
        <f t="shared" si="33"/>
        <v>0</v>
      </c>
      <c r="T427">
        <f>COUNTIFS('DATA - Round Scores'!$H:$H,0,
'DATA - Round Scores'!$A:$A, 'DATA - Fixture'!$C427,
'DATA - Round Scores'!$B:$B, 'DATA - Fixture'!$D427,
'DATA - Round Scores'!$C:$C, 'DATA - Fixture'!$F427,
'DATA - Round Scores'!$F:$F, "&lt;&gt;BEN")</f>
        <v>0</v>
      </c>
      <c r="U427" t="str">
        <f>TEXT(SUMIFS($Q$1:Q427,$C$1:C427,C427,$D$1:D427,"&lt;="&amp;D427,$F$1:F427,F427),"00")&amp;"-"&amp;TEXT(SUMIFS($S$1:S427,$C$1:C427,C427,$D$1:D427,"&lt;="&amp;D427,$F$1:F427,F427),"00")</f>
        <v>07-03</v>
      </c>
      <c r="V427">
        <f t="shared" si="34"/>
        <v>1</v>
      </c>
    </row>
    <row r="428" spans="3:22" x14ac:dyDescent="0.2">
      <c r="C428" s="6">
        <v>2018</v>
      </c>
      <c r="D428" s="6">
        <v>10</v>
      </c>
      <c r="E428" s="6">
        <v>4</v>
      </c>
      <c r="F428" t="s">
        <v>411</v>
      </c>
      <c r="G428" t="str">
        <f>INDEX('DATA - Teams'!$C:$C,MATCH('DATA - Fixture'!F428,'DATA - Teams'!$B:$B,0))</f>
        <v>GARTER</v>
      </c>
      <c r="H428" t="s">
        <v>382</v>
      </c>
      <c r="I428" t="str">
        <f>INDEX('DATA - Teams'!$C:$C,MATCH('DATA - Fixture'!H428,'DATA - Teams'!$B:$B,0))</f>
        <v>MELONS</v>
      </c>
      <c r="J428" s="6">
        <v>1</v>
      </c>
      <c r="K428" s="6">
        <v>1</v>
      </c>
      <c r="L428" s="6">
        <v>0</v>
      </c>
      <c r="M428">
        <f>SUMIFS('DATA - Round Scores'!$H:$H,
'DATA - Round Scores'!$A:$A, 'DATA - Fixture'!$C428,
'DATA - Round Scores'!$B:$B, 'DATA - Fixture'!$D428,
'DATA - Round Scores'!$C:$C, 'DATA - Fixture'!$F428,
'DATA - Round Scores'!$F:$F, "&lt;&gt;BEN")</f>
        <v>1423</v>
      </c>
      <c r="N428">
        <f>SUMIFS('DATA - Round Scores'!$H:$H,
'DATA - Round Scores'!$A:$A, 'DATA - Fixture'!$C428,
'DATA - Round Scores'!$B:$B, 'DATA - Fixture'!$D428,
'DATA - Round Scores'!$C:$C, 'DATA - Fixture'!$H428,
'DATA - Round Scores'!$F:$F, "&lt;&gt;BEN")</f>
        <v>1486</v>
      </c>
      <c r="O428">
        <f t="shared" si="30"/>
        <v>-63</v>
      </c>
      <c r="P428">
        <f>IF(N428&gt;0,COUNTIF($F$1:F428,F428),0)</f>
        <v>10</v>
      </c>
      <c r="Q428">
        <f t="shared" si="31"/>
        <v>0</v>
      </c>
      <c r="R428">
        <f t="shared" si="32"/>
        <v>0</v>
      </c>
      <c r="S428">
        <f t="shared" si="33"/>
        <v>1</v>
      </c>
      <c r="T428">
        <f>COUNTIFS('DATA - Round Scores'!$H:$H,0,
'DATA - Round Scores'!$A:$A, 'DATA - Fixture'!$C428,
'DATA - Round Scores'!$B:$B, 'DATA - Fixture'!$D428,
'DATA - Round Scores'!$C:$C, 'DATA - Fixture'!$F428,
'DATA - Round Scores'!$F:$F, "&lt;&gt;BEN")</f>
        <v>0</v>
      </c>
      <c r="U428" t="str">
        <f>TEXT(SUMIFS($Q$1:Q428,$C$1:C428,C428,$D$1:D428,"&lt;="&amp;D428,$F$1:F428,F428),"00")&amp;"-"&amp;TEXT(SUMIFS($S$1:S428,$C$1:C428,C428,$D$1:D428,"&lt;="&amp;D428,$F$1:F428,F428),"00")</f>
        <v>04-06</v>
      </c>
      <c r="V428">
        <f t="shared" si="34"/>
        <v>0</v>
      </c>
    </row>
    <row r="429" spans="3:22" x14ac:dyDescent="0.2">
      <c r="C429" s="6">
        <v>2018</v>
      </c>
      <c r="D429" s="6">
        <v>10</v>
      </c>
      <c r="E429" s="6">
        <v>4</v>
      </c>
      <c r="F429" t="s">
        <v>382</v>
      </c>
      <c r="G429" t="str">
        <f>INDEX('DATA - Teams'!$C:$C,MATCH('DATA - Fixture'!F429,'DATA - Teams'!$B:$B,0))</f>
        <v>MELONS</v>
      </c>
      <c r="H429" t="s">
        <v>411</v>
      </c>
      <c r="I429" t="str">
        <f>INDEX('DATA - Teams'!$C:$C,MATCH('DATA - Fixture'!H429,'DATA - Teams'!$B:$B,0))</f>
        <v>GARTER</v>
      </c>
      <c r="J429" s="6">
        <v>0</v>
      </c>
      <c r="K429" s="6">
        <v>1</v>
      </c>
      <c r="L429" s="6">
        <v>0</v>
      </c>
      <c r="M429">
        <f>SUMIFS('DATA - Round Scores'!$H:$H,
'DATA - Round Scores'!$A:$A, 'DATA - Fixture'!$C429,
'DATA - Round Scores'!$B:$B, 'DATA - Fixture'!$D429,
'DATA - Round Scores'!$C:$C, 'DATA - Fixture'!$F429,
'DATA - Round Scores'!$F:$F, "&lt;&gt;BEN")</f>
        <v>1486</v>
      </c>
      <c r="N429">
        <f>SUMIFS('DATA - Round Scores'!$H:$H,
'DATA - Round Scores'!$A:$A, 'DATA - Fixture'!$C429,
'DATA - Round Scores'!$B:$B, 'DATA - Fixture'!$D429,
'DATA - Round Scores'!$C:$C, 'DATA - Fixture'!$H429,
'DATA - Round Scores'!$F:$F, "&lt;&gt;BEN")</f>
        <v>1423</v>
      </c>
      <c r="O429">
        <f t="shared" si="30"/>
        <v>63</v>
      </c>
      <c r="P429">
        <f>IF(N429&gt;0,COUNTIF($F$1:F429,F429),0)</f>
        <v>10</v>
      </c>
      <c r="Q429">
        <f t="shared" si="31"/>
        <v>1</v>
      </c>
      <c r="R429">
        <f t="shared" si="32"/>
        <v>0</v>
      </c>
      <c r="S429">
        <f t="shared" si="33"/>
        <v>0</v>
      </c>
      <c r="T429">
        <f>COUNTIFS('DATA - Round Scores'!$H:$H,0,
'DATA - Round Scores'!$A:$A, 'DATA - Fixture'!$C429,
'DATA - Round Scores'!$B:$B, 'DATA - Fixture'!$D429,
'DATA - Round Scores'!$C:$C, 'DATA - Fixture'!$F429,
'DATA - Round Scores'!$F:$F, "&lt;&gt;BEN")</f>
        <v>0</v>
      </c>
      <c r="U429" t="str">
        <f>TEXT(SUMIFS($Q$1:Q429,$C$1:C429,C429,$D$1:D429,"&lt;="&amp;D429,$F$1:F429,F429),"00")&amp;"-"&amp;TEXT(SUMIFS($S$1:S429,$C$1:C429,C429,$D$1:D429,"&lt;="&amp;D429,$F$1:F429,F429),"00")</f>
        <v>07-03</v>
      </c>
      <c r="V429">
        <f t="shared" si="34"/>
        <v>1</v>
      </c>
    </row>
    <row r="430" spans="3:22" x14ac:dyDescent="0.2">
      <c r="C430" s="6">
        <v>2018</v>
      </c>
      <c r="D430" s="6">
        <v>11</v>
      </c>
      <c r="E430" s="6">
        <v>1</v>
      </c>
      <c r="F430" t="s">
        <v>366</v>
      </c>
      <c r="G430" t="str">
        <f>INDEX('DATA - Teams'!$C:$C,MATCH('DATA - Fixture'!F430,'DATA - Teams'!$B:$B,0))</f>
        <v>PMAC</v>
      </c>
      <c r="H430" t="s">
        <v>404</v>
      </c>
      <c r="I430" t="str">
        <f>INDEX('DATA - Teams'!$C:$C,MATCH('DATA - Fixture'!H430,'DATA - Teams'!$B:$B,0))</f>
        <v>LESTER</v>
      </c>
      <c r="J430" s="6">
        <v>1</v>
      </c>
      <c r="K430" s="6">
        <v>0</v>
      </c>
      <c r="L430" s="6">
        <v>0</v>
      </c>
      <c r="M430">
        <f>SUMIFS('DATA - Round Scores'!$H:$H,
'DATA - Round Scores'!$A:$A, 'DATA - Fixture'!$C430,
'DATA - Round Scores'!$B:$B, 'DATA - Fixture'!$D430,
'DATA - Round Scores'!$C:$C, 'DATA - Fixture'!$F430,
'DATA - Round Scores'!$F:$F, "&lt;&gt;BEN")</f>
        <v>1627</v>
      </c>
      <c r="N430">
        <f>SUMIFS('DATA - Round Scores'!$H:$H,
'DATA - Round Scores'!$A:$A, 'DATA - Fixture'!$C430,
'DATA - Round Scores'!$B:$B, 'DATA - Fixture'!$D430,
'DATA - Round Scores'!$C:$C, 'DATA - Fixture'!$H430,
'DATA - Round Scores'!$F:$F, "&lt;&gt;BEN")</f>
        <v>1535</v>
      </c>
      <c r="O430">
        <f t="shared" si="30"/>
        <v>92</v>
      </c>
      <c r="P430">
        <f>IF(N430&gt;0,COUNTIF($F$1:F430,F430),0)</f>
        <v>11</v>
      </c>
      <c r="Q430">
        <f t="shared" si="31"/>
        <v>1</v>
      </c>
      <c r="R430">
        <f t="shared" si="32"/>
        <v>0</v>
      </c>
      <c r="S430">
        <f t="shared" si="33"/>
        <v>0</v>
      </c>
      <c r="T430">
        <f>COUNTIFS('DATA - Round Scores'!$H:$H,0,
'DATA - Round Scores'!$A:$A, 'DATA - Fixture'!$C430,
'DATA - Round Scores'!$B:$B, 'DATA - Fixture'!$D430,
'DATA - Round Scores'!$C:$C, 'DATA - Fixture'!$F430,
'DATA - Round Scores'!$F:$F, "&lt;&gt;BEN")</f>
        <v>0</v>
      </c>
      <c r="U430" t="str">
        <f>TEXT(SUMIFS($Q$1:Q430,$C$1:C430,C430,$D$1:D430,"&lt;="&amp;D430,$F$1:F430,F430),"00")&amp;"-"&amp;TEXT(SUMIFS($S$1:S430,$C$1:C430,C430,$D$1:D430,"&lt;="&amp;D430,$F$1:F430,F430),"00")</f>
        <v>04-07</v>
      </c>
      <c r="V430">
        <f t="shared" si="34"/>
        <v>0</v>
      </c>
    </row>
    <row r="431" spans="3:22" x14ac:dyDescent="0.2">
      <c r="C431" s="6">
        <v>2018</v>
      </c>
      <c r="D431" s="6">
        <v>11</v>
      </c>
      <c r="E431" s="6">
        <v>1</v>
      </c>
      <c r="F431" t="s">
        <v>404</v>
      </c>
      <c r="G431" t="str">
        <f>INDEX('DATA - Teams'!$C:$C,MATCH('DATA - Fixture'!F431,'DATA - Teams'!$B:$B,0))</f>
        <v>LESTER</v>
      </c>
      <c r="H431" t="s">
        <v>366</v>
      </c>
      <c r="I431" t="str">
        <f>INDEX('DATA - Teams'!$C:$C,MATCH('DATA - Fixture'!H431,'DATA - Teams'!$B:$B,0))</f>
        <v>PMAC</v>
      </c>
      <c r="J431" s="6">
        <v>0</v>
      </c>
      <c r="K431" s="6">
        <v>0</v>
      </c>
      <c r="L431" s="6">
        <v>0</v>
      </c>
      <c r="M431">
        <f>SUMIFS('DATA - Round Scores'!$H:$H,
'DATA - Round Scores'!$A:$A, 'DATA - Fixture'!$C431,
'DATA - Round Scores'!$B:$B, 'DATA - Fixture'!$D431,
'DATA - Round Scores'!$C:$C, 'DATA - Fixture'!$F431,
'DATA - Round Scores'!$F:$F, "&lt;&gt;BEN")</f>
        <v>1535</v>
      </c>
      <c r="N431">
        <f>SUMIFS('DATA - Round Scores'!$H:$H,
'DATA - Round Scores'!$A:$A, 'DATA - Fixture'!$C431,
'DATA - Round Scores'!$B:$B, 'DATA - Fixture'!$D431,
'DATA - Round Scores'!$C:$C, 'DATA - Fixture'!$H431,
'DATA - Round Scores'!$F:$F, "&lt;&gt;BEN")</f>
        <v>1627</v>
      </c>
      <c r="O431">
        <f t="shared" si="30"/>
        <v>-92</v>
      </c>
      <c r="P431">
        <f>IF(N431&gt;0,COUNTIF($F$1:F431,F431),0)</f>
        <v>11</v>
      </c>
      <c r="Q431">
        <f t="shared" si="31"/>
        <v>0</v>
      </c>
      <c r="R431">
        <f t="shared" si="32"/>
        <v>0</v>
      </c>
      <c r="S431">
        <f t="shared" si="33"/>
        <v>1</v>
      </c>
      <c r="T431">
        <f>COUNTIFS('DATA - Round Scores'!$H:$H,0,
'DATA - Round Scores'!$A:$A, 'DATA - Fixture'!$C431,
'DATA - Round Scores'!$B:$B, 'DATA - Fixture'!$D431,
'DATA - Round Scores'!$C:$C, 'DATA - Fixture'!$F431,
'DATA - Round Scores'!$F:$F, "&lt;&gt;BEN")</f>
        <v>0</v>
      </c>
      <c r="U431" t="str">
        <f>TEXT(SUMIFS($Q$1:Q431,$C$1:C431,C431,$D$1:D431,"&lt;="&amp;D431,$F$1:F431,F431),"00")&amp;"-"&amp;TEXT(SUMIFS($S$1:S431,$C$1:C431,C431,$D$1:D431,"&lt;="&amp;D431,$F$1:F431,F431),"00")</f>
        <v>03-08</v>
      </c>
      <c r="V431">
        <f t="shared" si="34"/>
        <v>0</v>
      </c>
    </row>
    <row r="432" spans="3:22" x14ac:dyDescent="0.2">
      <c r="C432" s="6">
        <v>2018</v>
      </c>
      <c r="D432" s="6">
        <v>11</v>
      </c>
      <c r="E432" s="6">
        <v>2</v>
      </c>
      <c r="F432" t="s">
        <v>391</v>
      </c>
      <c r="G432" t="str">
        <f>INDEX('DATA - Teams'!$C:$C,MATCH('DATA - Fixture'!F432,'DATA - Teams'!$B:$B,0))</f>
        <v>JMERC</v>
      </c>
      <c r="H432" t="s">
        <v>420</v>
      </c>
      <c r="I432" t="str">
        <f>INDEX('DATA - Teams'!$C:$C,MATCH('DATA - Fixture'!H432,'DATA - Teams'!$B:$B,0))</f>
        <v>RICHO</v>
      </c>
      <c r="J432" s="6">
        <v>1</v>
      </c>
      <c r="K432" s="6">
        <v>0</v>
      </c>
      <c r="L432" s="6">
        <v>0</v>
      </c>
      <c r="M432">
        <f>SUMIFS('DATA - Round Scores'!$H:$H,
'DATA - Round Scores'!$A:$A, 'DATA - Fixture'!$C432,
'DATA - Round Scores'!$B:$B, 'DATA - Fixture'!$D432,
'DATA - Round Scores'!$C:$C, 'DATA - Fixture'!$F432,
'DATA - Round Scores'!$F:$F, "&lt;&gt;BEN")</f>
        <v>1624</v>
      </c>
      <c r="N432">
        <f>SUMIFS('DATA - Round Scores'!$H:$H,
'DATA - Round Scores'!$A:$A, 'DATA - Fixture'!$C432,
'DATA - Round Scores'!$B:$B, 'DATA - Fixture'!$D432,
'DATA - Round Scores'!$C:$C, 'DATA - Fixture'!$H432,
'DATA - Round Scores'!$F:$F, "&lt;&gt;BEN")</f>
        <v>1549</v>
      </c>
      <c r="O432">
        <f t="shared" si="30"/>
        <v>75</v>
      </c>
      <c r="P432">
        <f>IF(N432&gt;0,COUNTIF($F$1:F432,F432),0)</f>
        <v>11</v>
      </c>
      <c r="Q432">
        <f t="shared" si="31"/>
        <v>1</v>
      </c>
      <c r="R432">
        <f t="shared" si="32"/>
        <v>0</v>
      </c>
      <c r="S432">
        <f t="shared" si="33"/>
        <v>0</v>
      </c>
      <c r="T432">
        <f>COUNTIFS('DATA - Round Scores'!$H:$H,0,
'DATA - Round Scores'!$A:$A, 'DATA - Fixture'!$C432,
'DATA - Round Scores'!$B:$B, 'DATA - Fixture'!$D432,
'DATA - Round Scores'!$C:$C, 'DATA - Fixture'!$F432,
'DATA - Round Scores'!$F:$F, "&lt;&gt;BEN")</f>
        <v>0</v>
      </c>
      <c r="U432" t="str">
        <f>TEXT(SUMIFS($Q$1:Q432,$C$1:C432,C432,$D$1:D432,"&lt;="&amp;D432,$F$1:F432,F432),"00")&amp;"-"&amp;TEXT(SUMIFS($S$1:S432,$C$1:C432,C432,$D$1:D432,"&lt;="&amp;D432,$F$1:F432,F432),"00")</f>
        <v>05-06</v>
      </c>
      <c r="V432">
        <f t="shared" si="34"/>
        <v>1</v>
      </c>
    </row>
    <row r="433" spans="3:22" x14ac:dyDescent="0.2">
      <c r="C433" s="6">
        <v>2018</v>
      </c>
      <c r="D433" s="6">
        <v>11</v>
      </c>
      <c r="E433" s="6">
        <v>2</v>
      </c>
      <c r="F433" t="s">
        <v>420</v>
      </c>
      <c r="G433" t="str">
        <f>INDEX('DATA - Teams'!$C:$C,MATCH('DATA - Fixture'!F433,'DATA - Teams'!$B:$B,0))</f>
        <v>RICHO</v>
      </c>
      <c r="H433" t="s">
        <v>391</v>
      </c>
      <c r="I433" t="str">
        <f>INDEX('DATA - Teams'!$C:$C,MATCH('DATA - Fixture'!H433,'DATA - Teams'!$B:$B,0))</f>
        <v>JMERC</v>
      </c>
      <c r="J433" s="6">
        <v>0</v>
      </c>
      <c r="K433" s="6">
        <v>0</v>
      </c>
      <c r="L433" s="6">
        <v>0</v>
      </c>
      <c r="M433">
        <f>SUMIFS('DATA - Round Scores'!$H:$H,
'DATA - Round Scores'!$A:$A, 'DATA - Fixture'!$C433,
'DATA - Round Scores'!$B:$B, 'DATA - Fixture'!$D433,
'DATA - Round Scores'!$C:$C, 'DATA - Fixture'!$F433,
'DATA - Round Scores'!$F:$F, "&lt;&gt;BEN")</f>
        <v>1549</v>
      </c>
      <c r="N433">
        <f>SUMIFS('DATA - Round Scores'!$H:$H,
'DATA - Round Scores'!$A:$A, 'DATA - Fixture'!$C433,
'DATA - Round Scores'!$B:$B, 'DATA - Fixture'!$D433,
'DATA - Round Scores'!$C:$C, 'DATA - Fixture'!$H433,
'DATA - Round Scores'!$F:$F, "&lt;&gt;BEN")</f>
        <v>1624</v>
      </c>
      <c r="O433">
        <f t="shared" si="30"/>
        <v>-75</v>
      </c>
      <c r="P433">
        <f>IF(N433&gt;0,COUNTIF($F$1:F433,F433),0)</f>
        <v>11</v>
      </c>
      <c r="Q433">
        <f t="shared" si="31"/>
        <v>0</v>
      </c>
      <c r="R433">
        <f t="shared" si="32"/>
        <v>0</v>
      </c>
      <c r="S433">
        <f t="shared" si="33"/>
        <v>1</v>
      </c>
      <c r="T433">
        <f>COUNTIFS('DATA - Round Scores'!$H:$H,0,
'DATA - Round Scores'!$A:$A, 'DATA - Fixture'!$C433,
'DATA - Round Scores'!$B:$B, 'DATA - Fixture'!$D433,
'DATA - Round Scores'!$C:$C, 'DATA - Fixture'!$F433,
'DATA - Round Scores'!$F:$F, "&lt;&gt;BEN")</f>
        <v>0</v>
      </c>
      <c r="U433" t="str">
        <f>TEXT(SUMIFS($Q$1:Q433,$C$1:C433,C433,$D$1:D433,"&lt;="&amp;D433,$F$1:F433,F433),"00")&amp;"-"&amp;TEXT(SUMIFS($S$1:S433,$C$1:C433,C433,$D$1:D433,"&lt;="&amp;D433,$F$1:F433,F433),"00")</f>
        <v>04-07</v>
      </c>
      <c r="V433">
        <f t="shared" si="34"/>
        <v>0</v>
      </c>
    </row>
    <row r="434" spans="3:22" x14ac:dyDescent="0.2">
      <c r="C434" s="6">
        <v>2018</v>
      </c>
      <c r="D434" s="6">
        <v>11</v>
      </c>
      <c r="E434" s="6">
        <v>3</v>
      </c>
      <c r="F434" t="s">
        <v>411</v>
      </c>
      <c r="G434" t="str">
        <f>INDEX('DATA - Teams'!$C:$C,MATCH('DATA - Fixture'!F434,'DATA - Teams'!$B:$B,0))</f>
        <v>GARTER</v>
      </c>
      <c r="H434" t="s">
        <v>482</v>
      </c>
      <c r="I434" t="str">
        <f>INDEX('DATA - Teams'!$C:$C,MATCH('DATA - Fixture'!H434,'DATA - Teams'!$B:$B,0))</f>
        <v>CHIEF</v>
      </c>
      <c r="J434" s="6">
        <v>1</v>
      </c>
      <c r="K434" s="6">
        <v>0</v>
      </c>
      <c r="L434" s="6">
        <v>0</v>
      </c>
      <c r="M434">
        <f>SUMIFS('DATA - Round Scores'!$H:$H,
'DATA - Round Scores'!$A:$A, 'DATA - Fixture'!$C434,
'DATA - Round Scores'!$B:$B, 'DATA - Fixture'!$D434,
'DATA - Round Scores'!$C:$C, 'DATA - Fixture'!$F434,
'DATA - Round Scores'!$F:$F, "&lt;&gt;BEN")</f>
        <v>1593</v>
      </c>
      <c r="N434">
        <f>SUMIFS('DATA - Round Scores'!$H:$H,
'DATA - Round Scores'!$A:$A, 'DATA - Fixture'!$C434,
'DATA - Round Scores'!$B:$B, 'DATA - Fixture'!$D434,
'DATA - Round Scores'!$C:$C, 'DATA - Fixture'!$H434,
'DATA - Round Scores'!$F:$F, "&lt;&gt;BEN")</f>
        <v>1442</v>
      </c>
      <c r="O434">
        <f t="shared" si="30"/>
        <v>151</v>
      </c>
      <c r="P434">
        <f>IF(N434&gt;0,COUNTIF($F$1:F434,F434),0)</f>
        <v>11</v>
      </c>
      <c r="Q434">
        <f t="shared" si="31"/>
        <v>1</v>
      </c>
      <c r="R434">
        <f t="shared" si="32"/>
        <v>0</v>
      </c>
      <c r="S434">
        <f t="shared" si="33"/>
        <v>0</v>
      </c>
      <c r="T434">
        <f>COUNTIFS('DATA - Round Scores'!$H:$H,0,
'DATA - Round Scores'!$A:$A, 'DATA - Fixture'!$C434,
'DATA - Round Scores'!$B:$B, 'DATA - Fixture'!$D434,
'DATA - Round Scores'!$C:$C, 'DATA - Fixture'!$F434,
'DATA - Round Scores'!$F:$F, "&lt;&gt;BEN")</f>
        <v>0</v>
      </c>
      <c r="U434" t="str">
        <f>TEXT(SUMIFS($Q$1:Q434,$C$1:C434,C434,$D$1:D434,"&lt;="&amp;D434,$F$1:F434,F434),"00")&amp;"-"&amp;TEXT(SUMIFS($S$1:S434,$C$1:C434,C434,$D$1:D434,"&lt;="&amp;D434,$F$1:F434,F434),"00")</f>
        <v>05-06</v>
      </c>
      <c r="V434">
        <f t="shared" si="34"/>
        <v>0</v>
      </c>
    </row>
    <row r="435" spans="3:22" x14ac:dyDescent="0.2">
      <c r="C435" s="6">
        <v>2018</v>
      </c>
      <c r="D435" s="6">
        <v>11</v>
      </c>
      <c r="E435" s="6">
        <v>3</v>
      </c>
      <c r="F435" t="s">
        <v>482</v>
      </c>
      <c r="G435" t="str">
        <f>INDEX('DATA - Teams'!$C:$C,MATCH('DATA - Fixture'!F435,'DATA - Teams'!$B:$B,0))</f>
        <v>CHIEF</v>
      </c>
      <c r="H435" t="s">
        <v>411</v>
      </c>
      <c r="I435" t="str">
        <f>INDEX('DATA - Teams'!$C:$C,MATCH('DATA - Fixture'!H435,'DATA - Teams'!$B:$B,0))</f>
        <v>GARTER</v>
      </c>
      <c r="J435" s="6">
        <v>0</v>
      </c>
      <c r="K435" s="6">
        <v>0</v>
      </c>
      <c r="L435" s="6">
        <v>0</v>
      </c>
      <c r="M435">
        <f>SUMIFS('DATA - Round Scores'!$H:$H,
'DATA - Round Scores'!$A:$A, 'DATA - Fixture'!$C435,
'DATA - Round Scores'!$B:$B, 'DATA - Fixture'!$D435,
'DATA - Round Scores'!$C:$C, 'DATA - Fixture'!$F435,
'DATA - Round Scores'!$F:$F, "&lt;&gt;BEN")</f>
        <v>1442</v>
      </c>
      <c r="N435">
        <f>SUMIFS('DATA - Round Scores'!$H:$H,
'DATA - Round Scores'!$A:$A, 'DATA - Fixture'!$C435,
'DATA - Round Scores'!$B:$B, 'DATA - Fixture'!$D435,
'DATA - Round Scores'!$C:$C, 'DATA - Fixture'!$H435,
'DATA - Round Scores'!$F:$F, "&lt;&gt;BEN")</f>
        <v>1593</v>
      </c>
      <c r="O435">
        <f t="shared" si="30"/>
        <v>-151</v>
      </c>
      <c r="P435">
        <f>IF(N435&gt;0,COUNTIF($F$1:F435,F435),0)</f>
        <v>11</v>
      </c>
      <c r="Q435">
        <f t="shared" si="31"/>
        <v>0</v>
      </c>
      <c r="R435">
        <f t="shared" si="32"/>
        <v>0</v>
      </c>
      <c r="S435">
        <f t="shared" si="33"/>
        <v>1</v>
      </c>
      <c r="T435">
        <f>COUNTIFS('DATA - Round Scores'!$H:$H,0,
'DATA - Round Scores'!$A:$A, 'DATA - Fixture'!$C435,
'DATA - Round Scores'!$B:$B, 'DATA - Fixture'!$D435,
'DATA - Round Scores'!$C:$C, 'DATA - Fixture'!$F435,
'DATA - Round Scores'!$F:$F, "&lt;&gt;BEN")</f>
        <v>2</v>
      </c>
      <c r="U435" t="str">
        <f>TEXT(SUMIFS($Q$1:Q435,$C$1:C435,C435,$D$1:D435,"&lt;="&amp;D435,$F$1:F435,F435),"00")&amp;"-"&amp;TEXT(SUMIFS($S$1:S435,$C$1:C435,C435,$D$1:D435,"&lt;="&amp;D435,$F$1:F435,F435),"00")</f>
        <v>08-03</v>
      </c>
      <c r="V435">
        <f t="shared" si="34"/>
        <v>1</v>
      </c>
    </row>
    <row r="436" spans="3:22" x14ac:dyDescent="0.2">
      <c r="C436" s="6">
        <v>2018</v>
      </c>
      <c r="D436" s="6">
        <v>11</v>
      </c>
      <c r="E436" s="6">
        <v>4</v>
      </c>
      <c r="F436" t="s">
        <v>382</v>
      </c>
      <c r="G436" t="str">
        <f>INDEX('DATA - Teams'!$C:$C,MATCH('DATA - Fixture'!F436,'DATA - Teams'!$B:$B,0))</f>
        <v>MELONS</v>
      </c>
      <c r="H436" t="s">
        <v>367</v>
      </c>
      <c r="I436" t="str">
        <f>INDEX('DATA - Teams'!$C:$C,MATCH('DATA - Fixture'!H436,'DATA - Teams'!$B:$B,0))</f>
        <v>KAPPAZ</v>
      </c>
      <c r="J436" s="6">
        <v>1</v>
      </c>
      <c r="K436" s="6">
        <v>0</v>
      </c>
      <c r="L436" s="6">
        <v>0</v>
      </c>
      <c r="M436">
        <f>SUMIFS('DATA - Round Scores'!$H:$H,
'DATA - Round Scores'!$A:$A, 'DATA - Fixture'!$C436,
'DATA - Round Scores'!$B:$B, 'DATA - Fixture'!$D436,
'DATA - Round Scores'!$C:$C, 'DATA - Fixture'!$F436,
'DATA - Round Scores'!$F:$F, "&lt;&gt;BEN")</f>
        <v>1640</v>
      </c>
      <c r="N436">
        <f>SUMIFS('DATA - Round Scores'!$H:$H,
'DATA - Round Scores'!$A:$A, 'DATA - Fixture'!$C436,
'DATA - Round Scores'!$B:$B, 'DATA - Fixture'!$D436,
'DATA - Round Scores'!$C:$C, 'DATA - Fixture'!$H436,
'DATA - Round Scores'!$F:$F, "&lt;&gt;BEN")</f>
        <v>1797</v>
      </c>
      <c r="O436">
        <f t="shared" si="30"/>
        <v>-157</v>
      </c>
      <c r="P436">
        <f>IF(N436&gt;0,COUNTIF($F$1:F436,F436),0)</f>
        <v>11</v>
      </c>
      <c r="Q436">
        <f t="shared" si="31"/>
        <v>0</v>
      </c>
      <c r="R436">
        <f t="shared" si="32"/>
        <v>0</v>
      </c>
      <c r="S436">
        <f t="shared" si="33"/>
        <v>1</v>
      </c>
      <c r="T436">
        <f>COUNTIFS('DATA - Round Scores'!$H:$H,0,
'DATA - Round Scores'!$A:$A, 'DATA - Fixture'!$C436,
'DATA - Round Scores'!$B:$B, 'DATA - Fixture'!$D436,
'DATA - Round Scores'!$C:$C, 'DATA - Fixture'!$F436,
'DATA - Round Scores'!$F:$F, "&lt;&gt;BEN")</f>
        <v>0</v>
      </c>
      <c r="U436" t="str">
        <f>TEXT(SUMIFS($Q$1:Q436,$C$1:C436,C436,$D$1:D436,"&lt;="&amp;D436,$F$1:F436,F436),"00")&amp;"-"&amp;TEXT(SUMIFS($S$1:S436,$C$1:C436,C436,$D$1:D436,"&lt;="&amp;D436,$F$1:F436,F436),"00")</f>
        <v>07-04</v>
      </c>
      <c r="V436">
        <f t="shared" si="34"/>
        <v>1</v>
      </c>
    </row>
    <row r="437" spans="3:22" x14ac:dyDescent="0.2">
      <c r="C437" s="6">
        <v>2018</v>
      </c>
      <c r="D437" s="6">
        <v>11</v>
      </c>
      <c r="E437" s="6">
        <v>4</v>
      </c>
      <c r="F437" t="s">
        <v>367</v>
      </c>
      <c r="G437" t="str">
        <f>INDEX('DATA - Teams'!$C:$C,MATCH('DATA - Fixture'!F437,'DATA - Teams'!$B:$B,0))</f>
        <v>KAPPAZ</v>
      </c>
      <c r="H437" t="s">
        <v>382</v>
      </c>
      <c r="I437" t="str">
        <f>INDEX('DATA - Teams'!$C:$C,MATCH('DATA - Fixture'!H437,'DATA - Teams'!$B:$B,0))</f>
        <v>MELONS</v>
      </c>
      <c r="J437" s="6">
        <v>0</v>
      </c>
      <c r="K437" s="6">
        <v>0</v>
      </c>
      <c r="L437" s="6">
        <v>0</v>
      </c>
      <c r="M437">
        <f>SUMIFS('DATA - Round Scores'!$H:$H,
'DATA - Round Scores'!$A:$A, 'DATA - Fixture'!$C437,
'DATA - Round Scores'!$B:$B, 'DATA - Fixture'!$D437,
'DATA - Round Scores'!$C:$C, 'DATA - Fixture'!$F437,
'DATA - Round Scores'!$F:$F, "&lt;&gt;BEN")</f>
        <v>1797</v>
      </c>
      <c r="N437">
        <f>SUMIFS('DATA - Round Scores'!$H:$H,
'DATA - Round Scores'!$A:$A, 'DATA - Fixture'!$C437,
'DATA - Round Scores'!$B:$B, 'DATA - Fixture'!$D437,
'DATA - Round Scores'!$C:$C, 'DATA - Fixture'!$H437,
'DATA - Round Scores'!$F:$F, "&lt;&gt;BEN")</f>
        <v>1640</v>
      </c>
      <c r="O437">
        <f t="shared" si="30"/>
        <v>157</v>
      </c>
      <c r="P437">
        <f>IF(N437&gt;0,COUNTIF($F$1:F437,F437),0)</f>
        <v>11</v>
      </c>
      <c r="Q437">
        <f t="shared" si="31"/>
        <v>1</v>
      </c>
      <c r="R437">
        <f t="shared" si="32"/>
        <v>0</v>
      </c>
      <c r="S437">
        <f t="shared" si="33"/>
        <v>0</v>
      </c>
      <c r="T437">
        <f>COUNTIFS('DATA - Round Scores'!$H:$H,0,
'DATA - Round Scores'!$A:$A, 'DATA - Fixture'!$C437,
'DATA - Round Scores'!$B:$B, 'DATA - Fixture'!$D437,
'DATA - Round Scores'!$C:$C, 'DATA - Fixture'!$F437,
'DATA - Round Scores'!$F:$F, "&lt;&gt;BEN")</f>
        <v>0</v>
      </c>
      <c r="U437" t="str">
        <f>TEXT(SUMIFS($Q$1:Q437,$C$1:C437,C437,$D$1:D437,"&lt;="&amp;D437,$F$1:F437,F437),"00")&amp;"-"&amp;TEXT(SUMIFS($S$1:S437,$C$1:C437,C437,$D$1:D437,"&lt;="&amp;D437,$F$1:F437,F437),"00")</f>
        <v>08-03</v>
      </c>
      <c r="V437">
        <f t="shared" si="34"/>
        <v>1</v>
      </c>
    </row>
    <row r="438" spans="3:22" x14ac:dyDescent="0.2">
      <c r="C438" s="6">
        <v>2018</v>
      </c>
      <c r="D438" s="6">
        <v>12</v>
      </c>
      <c r="E438" s="6">
        <v>1</v>
      </c>
      <c r="F438" t="s">
        <v>366</v>
      </c>
      <c r="G438" t="str">
        <f>INDEX('DATA - Teams'!$C:$C,MATCH('DATA - Fixture'!F438,'DATA - Teams'!$B:$B,0))</f>
        <v>PMAC</v>
      </c>
      <c r="H438" t="s">
        <v>391</v>
      </c>
      <c r="I438" t="str">
        <f>INDEX('DATA - Teams'!$C:$C,MATCH('DATA - Fixture'!H438,'DATA - Teams'!$B:$B,0))</f>
        <v>JMERC</v>
      </c>
      <c r="J438" s="6">
        <v>1</v>
      </c>
      <c r="K438" s="6">
        <v>1</v>
      </c>
      <c r="L438" s="6">
        <v>0</v>
      </c>
      <c r="M438">
        <f>SUMIFS('DATA - Round Scores'!$H:$H,
'DATA - Round Scores'!$A:$A, 'DATA - Fixture'!$C438,
'DATA - Round Scores'!$B:$B, 'DATA - Fixture'!$D438,
'DATA - Round Scores'!$C:$C, 'DATA - Fixture'!$F438,
'DATA - Round Scores'!$F:$F, "&lt;&gt;BEN")</f>
        <v>1657</v>
      </c>
      <c r="N438">
        <f>SUMIFS('DATA - Round Scores'!$H:$H,
'DATA - Round Scores'!$A:$A, 'DATA - Fixture'!$C438,
'DATA - Round Scores'!$B:$B, 'DATA - Fixture'!$D438,
'DATA - Round Scores'!$C:$C, 'DATA - Fixture'!$H438,
'DATA - Round Scores'!$F:$F, "&lt;&gt;BEN")</f>
        <v>1384</v>
      </c>
      <c r="O438">
        <f t="shared" si="30"/>
        <v>273</v>
      </c>
      <c r="P438">
        <f>IF(N438&gt;0,COUNTIF($F$1:F438,F438),0)</f>
        <v>12</v>
      </c>
      <c r="Q438">
        <f t="shared" si="31"/>
        <v>1</v>
      </c>
      <c r="R438">
        <f t="shared" si="32"/>
        <v>0</v>
      </c>
      <c r="S438">
        <f t="shared" si="33"/>
        <v>0</v>
      </c>
      <c r="T438">
        <f>COUNTIFS('DATA - Round Scores'!$H:$H,0,
'DATA - Round Scores'!$A:$A, 'DATA - Fixture'!$C438,
'DATA - Round Scores'!$B:$B, 'DATA - Fixture'!$D438,
'DATA - Round Scores'!$C:$C, 'DATA - Fixture'!$F438,
'DATA - Round Scores'!$F:$F, "&lt;&gt;BEN")</f>
        <v>0</v>
      </c>
      <c r="U438" t="str">
        <f>TEXT(SUMIFS($Q$1:Q438,$C$1:C438,C438,$D$1:D438,"&lt;="&amp;D438,$F$1:F438,F438),"00")&amp;"-"&amp;TEXT(SUMIFS($S$1:S438,$C$1:C438,C438,$D$1:D438,"&lt;="&amp;D438,$F$1:F438,F438),"00")</f>
        <v>05-07</v>
      </c>
      <c r="V438">
        <f t="shared" si="34"/>
        <v>0</v>
      </c>
    </row>
    <row r="439" spans="3:22" x14ac:dyDescent="0.2">
      <c r="C439" s="6">
        <v>2018</v>
      </c>
      <c r="D439" s="6">
        <v>12</v>
      </c>
      <c r="E439" s="6">
        <v>1</v>
      </c>
      <c r="F439" t="s">
        <v>391</v>
      </c>
      <c r="G439" t="str">
        <f>INDEX('DATA - Teams'!$C:$C,MATCH('DATA - Fixture'!F439,'DATA - Teams'!$B:$B,0))</f>
        <v>JMERC</v>
      </c>
      <c r="H439" t="s">
        <v>366</v>
      </c>
      <c r="I439" t="str">
        <f>INDEX('DATA - Teams'!$C:$C,MATCH('DATA - Fixture'!H439,'DATA - Teams'!$B:$B,0))</f>
        <v>PMAC</v>
      </c>
      <c r="J439" s="6">
        <v>0</v>
      </c>
      <c r="K439" s="6">
        <v>1</v>
      </c>
      <c r="L439" s="6">
        <v>0</v>
      </c>
      <c r="M439">
        <f>SUMIFS('DATA - Round Scores'!$H:$H,
'DATA - Round Scores'!$A:$A, 'DATA - Fixture'!$C439,
'DATA - Round Scores'!$B:$B, 'DATA - Fixture'!$D439,
'DATA - Round Scores'!$C:$C, 'DATA - Fixture'!$F439,
'DATA - Round Scores'!$F:$F, "&lt;&gt;BEN")</f>
        <v>1384</v>
      </c>
      <c r="N439">
        <f>SUMIFS('DATA - Round Scores'!$H:$H,
'DATA - Round Scores'!$A:$A, 'DATA - Fixture'!$C439,
'DATA - Round Scores'!$B:$B, 'DATA - Fixture'!$D439,
'DATA - Round Scores'!$C:$C, 'DATA - Fixture'!$H439,
'DATA - Round Scores'!$F:$F, "&lt;&gt;BEN")</f>
        <v>1657</v>
      </c>
      <c r="O439">
        <f t="shared" si="30"/>
        <v>-273</v>
      </c>
      <c r="P439">
        <f>IF(N439&gt;0,COUNTIF($F$1:F439,F439),0)</f>
        <v>12</v>
      </c>
      <c r="Q439">
        <f t="shared" si="31"/>
        <v>0</v>
      </c>
      <c r="R439">
        <f t="shared" si="32"/>
        <v>0</v>
      </c>
      <c r="S439">
        <f t="shared" si="33"/>
        <v>1</v>
      </c>
      <c r="T439">
        <f>COUNTIFS('DATA - Round Scores'!$H:$H,0,
'DATA - Round Scores'!$A:$A, 'DATA - Fixture'!$C439,
'DATA - Round Scores'!$B:$B, 'DATA - Fixture'!$D439,
'DATA - Round Scores'!$C:$C, 'DATA - Fixture'!$F439,
'DATA - Round Scores'!$F:$F, "&lt;&gt;BEN")</f>
        <v>2</v>
      </c>
      <c r="U439" t="str">
        <f>TEXT(SUMIFS($Q$1:Q439,$C$1:C439,C439,$D$1:D439,"&lt;="&amp;D439,$F$1:F439,F439),"00")&amp;"-"&amp;TEXT(SUMIFS($S$1:S439,$C$1:C439,C439,$D$1:D439,"&lt;="&amp;D439,$F$1:F439,F439),"00")</f>
        <v>05-07</v>
      </c>
      <c r="V439">
        <f t="shared" si="34"/>
        <v>1</v>
      </c>
    </row>
    <row r="440" spans="3:22" x14ac:dyDescent="0.2">
      <c r="C440" s="6">
        <v>2018</v>
      </c>
      <c r="D440" s="6">
        <v>12</v>
      </c>
      <c r="E440" s="6">
        <v>2</v>
      </c>
      <c r="F440" t="s">
        <v>411</v>
      </c>
      <c r="G440" t="str">
        <f>INDEX('DATA - Teams'!$C:$C,MATCH('DATA - Fixture'!F440,'DATA - Teams'!$B:$B,0))</f>
        <v>GARTER</v>
      </c>
      <c r="H440" t="s">
        <v>404</v>
      </c>
      <c r="I440" t="str">
        <f>INDEX('DATA - Teams'!$C:$C,MATCH('DATA - Fixture'!H440,'DATA - Teams'!$B:$B,0))</f>
        <v>LESTER</v>
      </c>
      <c r="J440" s="6">
        <v>1</v>
      </c>
      <c r="K440" s="6">
        <v>1</v>
      </c>
      <c r="L440" s="6">
        <v>0</v>
      </c>
      <c r="M440">
        <f>SUMIFS('DATA - Round Scores'!$H:$H,
'DATA - Round Scores'!$A:$A, 'DATA - Fixture'!$C440,
'DATA - Round Scores'!$B:$B, 'DATA - Fixture'!$D440,
'DATA - Round Scores'!$C:$C, 'DATA - Fixture'!$F440,
'DATA - Round Scores'!$F:$F, "&lt;&gt;BEN")</f>
        <v>1510</v>
      </c>
      <c r="N440">
        <f>SUMIFS('DATA - Round Scores'!$H:$H,
'DATA - Round Scores'!$A:$A, 'DATA - Fixture'!$C440,
'DATA - Round Scores'!$B:$B, 'DATA - Fixture'!$D440,
'DATA - Round Scores'!$C:$C, 'DATA - Fixture'!$H440,
'DATA - Round Scores'!$F:$F, "&lt;&gt;BEN")</f>
        <v>1730</v>
      </c>
      <c r="O440">
        <f t="shared" si="30"/>
        <v>-220</v>
      </c>
      <c r="P440">
        <f>IF(N440&gt;0,COUNTIF($F$1:F440,F440),0)</f>
        <v>12</v>
      </c>
      <c r="Q440">
        <f t="shared" si="31"/>
        <v>0</v>
      </c>
      <c r="R440">
        <f t="shared" si="32"/>
        <v>0</v>
      </c>
      <c r="S440">
        <f t="shared" si="33"/>
        <v>1</v>
      </c>
      <c r="T440">
        <f>COUNTIFS('DATA - Round Scores'!$H:$H,0,
'DATA - Round Scores'!$A:$A, 'DATA - Fixture'!$C440,
'DATA - Round Scores'!$B:$B, 'DATA - Fixture'!$D440,
'DATA - Round Scores'!$C:$C, 'DATA - Fixture'!$F440,
'DATA - Round Scores'!$F:$F, "&lt;&gt;BEN")</f>
        <v>0</v>
      </c>
      <c r="U440" t="str">
        <f>TEXT(SUMIFS($Q$1:Q440,$C$1:C440,C440,$D$1:D440,"&lt;="&amp;D440,$F$1:F440,F440),"00")&amp;"-"&amp;TEXT(SUMIFS($S$1:S440,$C$1:C440,C440,$D$1:D440,"&lt;="&amp;D440,$F$1:F440,F440),"00")</f>
        <v>05-07</v>
      </c>
      <c r="V440">
        <f t="shared" si="34"/>
        <v>0</v>
      </c>
    </row>
    <row r="441" spans="3:22" x14ac:dyDescent="0.2">
      <c r="C441" s="6">
        <v>2018</v>
      </c>
      <c r="D441" s="6">
        <v>12</v>
      </c>
      <c r="E441" s="6">
        <v>2</v>
      </c>
      <c r="F441" t="s">
        <v>404</v>
      </c>
      <c r="G441" t="str">
        <f>INDEX('DATA - Teams'!$C:$C,MATCH('DATA - Fixture'!F441,'DATA - Teams'!$B:$B,0))</f>
        <v>LESTER</v>
      </c>
      <c r="H441" t="s">
        <v>411</v>
      </c>
      <c r="I441" t="str">
        <f>INDEX('DATA - Teams'!$C:$C,MATCH('DATA - Fixture'!H441,'DATA - Teams'!$B:$B,0))</f>
        <v>GARTER</v>
      </c>
      <c r="J441" s="6">
        <v>0</v>
      </c>
      <c r="K441" s="6">
        <v>1</v>
      </c>
      <c r="L441" s="6">
        <v>0</v>
      </c>
      <c r="M441">
        <f>SUMIFS('DATA - Round Scores'!$H:$H,
'DATA - Round Scores'!$A:$A, 'DATA - Fixture'!$C441,
'DATA - Round Scores'!$B:$B, 'DATA - Fixture'!$D441,
'DATA - Round Scores'!$C:$C, 'DATA - Fixture'!$F441,
'DATA - Round Scores'!$F:$F, "&lt;&gt;BEN")</f>
        <v>1730</v>
      </c>
      <c r="N441">
        <f>SUMIFS('DATA - Round Scores'!$H:$H,
'DATA - Round Scores'!$A:$A, 'DATA - Fixture'!$C441,
'DATA - Round Scores'!$B:$B, 'DATA - Fixture'!$D441,
'DATA - Round Scores'!$C:$C, 'DATA - Fixture'!$H441,
'DATA - Round Scores'!$F:$F, "&lt;&gt;BEN")</f>
        <v>1510</v>
      </c>
      <c r="O441">
        <f t="shared" si="30"/>
        <v>220</v>
      </c>
      <c r="P441">
        <f>IF(N441&gt;0,COUNTIF($F$1:F441,F441),0)</f>
        <v>12</v>
      </c>
      <c r="Q441">
        <f t="shared" si="31"/>
        <v>1</v>
      </c>
      <c r="R441">
        <f t="shared" si="32"/>
        <v>0</v>
      </c>
      <c r="S441">
        <f t="shared" si="33"/>
        <v>0</v>
      </c>
      <c r="T441">
        <f>COUNTIFS('DATA - Round Scores'!$H:$H,0,
'DATA - Round Scores'!$A:$A, 'DATA - Fixture'!$C441,
'DATA - Round Scores'!$B:$B, 'DATA - Fixture'!$D441,
'DATA - Round Scores'!$C:$C, 'DATA - Fixture'!$F441,
'DATA - Round Scores'!$F:$F, "&lt;&gt;BEN")</f>
        <v>0</v>
      </c>
      <c r="U441" t="str">
        <f>TEXT(SUMIFS($Q$1:Q441,$C$1:C441,C441,$D$1:D441,"&lt;="&amp;D441,$F$1:F441,F441),"00")&amp;"-"&amp;TEXT(SUMIFS($S$1:S441,$C$1:C441,C441,$D$1:D441,"&lt;="&amp;D441,$F$1:F441,F441),"00")</f>
        <v>04-08</v>
      </c>
      <c r="V441">
        <f t="shared" si="34"/>
        <v>0</v>
      </c>
    </row>
    <row r="442" spans="3:22" x14ac:dyDescent="0.2">
      <c r="C442" s="6">
        <v>2018</v>
      </c>
      <c r="D442" s="6">
        <v>12</v>
      </c>
      <c r="E442" s="6">
        <v>3</v>
      </c>
      <c r="F442" t="s">
        <v>382</v>
      </c>
      <c r="G442" t="str">
        <f>INDEX('DATA - Teams'!$C:$C,MATCH('DATA - Fixture'!F442,'DATA - Teams'!$B:$B,0))</f>
        <v>MELONS</v>
      </c>
      <c r="H442" t="s">
        <v>420</v>
      </c>
      <c r="I442" t="str">
        <f>INDEX('DATA - Teams'!$C:$C,MATCH('DATA - Fixture'!H442,'DATA - Teams'!$B:$B,0))</f>
        <v>RICHO</v>
      </c>
      <c r="J442" s="6">
        <v>1</v>
      </c>
      <c r="K442" s="6">
        <v>1</v>
      </c>
      <c r="L442" s="6">
        <v>0</v>
      </c>
      <c r="M442">
        <f>SUMIFS('DATA - Round Scores'!$H:$H,
'DATA - Round Scores'!$A:$A, 'DATA - Fixture'!$C442,
'DATA - Round Scores'!$B:$B, 'DATA - Fixture'!$D442,
'DATA - Round Scores'!$C:$C, 'DATA - Fixture'!$F442,
'DATA - Round Scores'!$F:$F, "&lt;&gt;BEN")</f>
        <v>1597</v>
      </c>
      <c r="N442">
        <f>SUMIFS('DATA - Round Scores'!$H:$H,
'DATA - Round Scores'!$A:$A, 'DATA - Fixture'!$C442,
'DATA - Round Scores'!$B:$B, 'DATA - Fixture'!$D442,
'DATA - Round Scores'!$C:$C, 'DATA - Fixture'!$H442,
'DATA - Round Scores'!$F:$F, "&lt;&gt;BEN")</f>
        <v>1451</v>
      </c>
      <c r="O442">
        <f t="shared" si="30"/>
        <v>146</v>
      </c>
      <c r="P442">
        <f>IF(N442&gt;0,COUNTIF($F$1:F442,F442),0)</f>
        <v>12</v>
      </c>
      <c r="Q442">
        <f t="shared" si="31"/>
        <v>1</v>
      </c>
      <c r="R442">
        <f t="shared" si="32"/>
        <v>0</v>
      </c>
      <c r="S442">
        <f t="shared" si="33"/>
        <v>0</v>
      </c>
      <c r="T442">
        <f>COUNTIFS('DATA - Round Scores'!$H:$H,0,
'DATA - Round Scores'!$A:$A, 'DATA - Fixture'!$C442,
'DATA - Round Scores'!$B:$B, 'DATA - Fixture'!$D442,
'DATA - Round Scores'!$C:$C, 'DATA - Fixture'!$F442,
'DATA - Round Scores'!$F:$F, "&lt;&gt;BEN")</f>
        <v>0</v>
      </c>
      <c r="U442" t="str">
        <f>TEXT(SUMIFS($Q$1:Q442,$C$1:C442,C442,$D$1:D442,"&lt;="&amp;D442,$F$1:F442,F442),"00")&amp;"-"&amp;TEXT(SUMIFS($S$1:S442,$C$1:C442,C442,$D$1:D442,"&lt;="&amp;D442,$F$1:F442,F442),"00")</f>
        <v>08-04</v>
      </c>
      <c r="V442">
        <f t="shared" si="34"/>
        <v>1</v>
      </c>
    </row>
    <row r="443" spans="3:22" x14ac:dyDescent="0.2">
      <c r="C443" s="6">
        <v>2018</v>
      </c>
      <c r="D443" s="6">
        <v>12</v>
      </c>
      <c r="E443" s="6">
        <v>3</v>
      </c>
      <c r="F443" t="s">
        <v>420</v>
      </c>
      <c r="G443" t="str">
        <f>INDEX('DATA - Teams'!$C:$C,MATCH('DATA - Fixture'!F443,'DATA - Teams'!$B:$B,0))</f>
        <v>RICHO</v>
      </c>
      <c r="H443" t="s">
        <v>382</v>
      </c>
      <c r="I443" t="str">
        <f>INDEX('DATA - Teams'!$C:$C,MATCH('DATA - Fixture'!H443,'DATA - Teams'!$B:$B,0))</f>
        <v>MELONS</v>
      </c>
      <c r="J443" s="6">
        <v>0</v>
      </c>
      <c r="K443" s="6">
        <v>1</v>
      </c>
      <c r="L443" s="6">
        <v>0</v>
      </c>
      <c r="M443">
        <f>SUMIFS('DATA - Round Scores'!$H:$H,
'DATA - Round Scores'!$A:$A, 'DATA - Fixture'!$C443,
'DATA - Round Scores'!$B:$B, 'DATA - Fixture'!$D443,
'DATA - Round Scores'!$C:$C, 'DATA - Fixture'!$F443,
'DATA - Round Scores'!$F:$F, "&lt;&gt;BEN")</f>
        <v>1451</v>
      </c>
      <c r="N443">
        <f>SUMIFS('DATA - Round Scores'!$H:$H,
'DATA - Round Scores'!$A:$A, 'DATA - Fixture'!$C443,
'DATA - Round Scores'!$B:$B, 'DATA - Fixture'!$D443,
'DATA - Round Scores'!$C:$C, 'DATA - Fixture'!$H443,
'DATA - Round Scores'!$F:$F, "&lt;&gt;BEN")</f>
        <v>1597</v>
      </c>
      <c r="O443">
        <f t="shared" si="30"/>
        <v>-146</v>
      </c>
      <c r="P443">
        <f>IF(N443&gt;0,COUNTIF($F$1:F443,F443),0)</f>
        <v>12</v>
      </c>
      <c r="Q443">
        <f t="shared" si="31"/>
        <v>0</v>
      </c>
      <c r="R443">
        <f t="shared" si="32"/>
        <v>0</v>
      </c>
      <c r="S443">
        <f t="shared" si="33"/>
        <v>1</v>
      </c>
      <c r="T443">
        <f>COUNTIFS('DATA - Round Scores'!$H:$H,0,
'DATA - Round Scores'!$A:$A, 'DATA - Fixture'!$C443,
'DATA - Round Scores'!$B:$B, 'DATA - Fixture'!$D443,
'DATA - Round Scores'!$C:$C, 'DATA - Fixture'!$F443,
'DATA - Round Scores'!$F:$F, "&lt;&gt;BEN")</f>
        <v>1</v>
      </c>
      <c r="U443" t="str">
        <f>TEXT(SUMIFS($Q$1:Q443,$C$1:C443,C443,$D$1:D443,"&lt;="&amp;D443,$F$1:F443,F443),"00")&amp;"-"&amp;TEXT(SUMIFS($S$1:S443,$C$1:C443,C443,$D$1:D443,"&lt;="&amp;D443,$F$1:F443,F443),"00")</f>
        <v>04-08</v>
      </c>
      <c r="V443">
        <f t="shared" si="34"/>
        <v>0</v>
      </c>
    </row>
    <row r="444" spans="3:22" x14ac:dyDescent="0.2">
      <c r="C444" s="6">
        <v>2018</v>
      </c>
      <c r="D444" s="6">
        <v>12</v>
      </c>
      <c r="E444" s="6">
        <v>4</v>
      </c>
      <c r="F444" t="s">
        <v>367</v>
      </c>
      <c r="G444" t="str">
        <f>INDEX('DATA - Teams'!$C:$C,MATCH('DATA - Fixture'!F444,'DATA - Teams'!$B:$B,0))</f>
        <v>KAPPAZ</v>
      </c>
      <c r="H444" t="s">
        <v>482</v>
      </c>
      <c r="I444" t="str">
        <f>INDEX('DATA - Teams'!$C:$C,MATCH('DATA - Fixture'!H444,'DATA - Teams'!$B:$B,0))</f>
        <v>CHIEF</v>
      </c>
      <c r="J444" s="6">
        <v>1</v>
      </c>
      <c r="K444" s="6">
        <v>1</v>
      </c>
      <c r="L444" s="6">
        <v>0</v>
      </c>
      <c r="M444">
        <f>SUMIFS('DATA - Round Scores'!$H:$H,
'DATA - Round Scores'!$A:$A, 'DATA - Fixture'!$C444,
'DATA - Round Scores'!$B:$B, 'DATA - Fixture'!$D444,
'DATA - Round Scores'!$C:$C, 'DATA - Fixture'!$F444,
'DATA - Round Scores'!$F:$F, "&lt;&gt;BEN")</f>
        <v>1589</v>
      </c>
      <c r="N444">
        <f>SUMIFS('DATA - Round Scores'!$H:$H,
'DATA - Round Scores'!$A:$A, 'DATA - Fixture'!$C444,
'DATA - Round Scores'!$B:$B, 'DATA - Fixture'!$D444,
'DATA - Round Scores'!$C:$C, 'DATA - Fixture'!$H444,
'DATA - Round Scores'!$F:$F, "&lt;&gt;BEN")</f>
        <v>1058</v>
      </c>
      <c r="O444">
        <f t="shared" si="30"/>
        <v>531</v>
      </c>
      <c r="P444">
        <f>IF(N444&gt;0,COUNTIF($F$1:F444,F444),0)</f>
        <v>12</v>
      </c>
      <c r="Q444">
        <f t="shared" si="31"/>
        <v>1</v>
      </c>
      <c r="R444">
        <f t="shared" si="32"/>
        <v>0</v>
      </c>
      <c r="S444">
        <f t="shared" si="33"/>
        <v>0</v>
      </c>
      <c r="T444">
        <f>COUNTIFS('DATA - Round Scores'!$H:$H,0,
'DATA - Round Scores'!$A:$A, 'DATA - Fixture'!$C444,
'DATA - Round Scores'!$B:$B, 'DATA - Fixture'!$D444,
'DATA - Round Scores'!$C:$C, 'DATA - Fixture'!$F444,
'DATA - Round Scores'!$F:$F, "&lt;&gt;BEN")</f>
        <v>1</v>
      </c>
      <c r="U444" t="str">
        <f>TEXT(SUMIFS($Q$1:Q444,$C$1:C444,C444,$D$1:D444,"&lt;="&amp;D444,$F$1:F444,F444),"00")&amp;"-"&amp;TEXT(SUMIFS($S$1:S444,$C$1:C444,C444,$D$1:D444,"&lt;="&amp;D444,$F$1:F444,F444),"00")</f>
        <v>09-03</v>
      </c>
      <c r="V444">
        <f t="shared" si="34"/>
        <v>1</v>
      </c>
    </row>
    <row r="445" spans="3:22" x14ac:dyDescent="0.2">
      <c r="C445" s="6">
        <v>2018</v>
      </c>
      <c r="D445" s="6">
        <v>12</v>
      </c>
      <c r="E445" s="6">
        <v>4</v>
      </c>
      <c r="F445" t="s">
        <v>482</v>
      </c>
      <c r="G445" t="str">
        <f>INDEX('DATA - Teams'!$C:$C,MATCH('DATA - Fixture'!F445,'DATA - Teams'!$B:$B,0))</f>
        <v>CHIEF</v>
      </c>
      <c r="H445" t="s">
        <v>367</v>
      </c>
      <c r="I445" t="str">
        <f>INDEX('DATA - Teams'!$C:$C,MATCH('DATA - Fixture'!H445,'DATA - Teams'!$B:$B,0))</f>
        <v>KAPPAZ</v>
      </c>
      <c r="J445" s="6">
        <v>0</v>
      </c>
      <c r="K445" s="6">
        <v>1</v>
      </c>
      <c r="L445" s="6">
        <v>0</v>
      </c>
      <c r="M445">
        <f>SUMIFS('DATA - Round Scores'!$H:$H,
'DATA - Round Scores'!$A:$A, 'DATA - Fixture'!$C445,
'DATA - Round Scores'!$B:$B, 'DATA - Fixture'!$D445,
'DATA - Round Scores'!$C:$C, 'DATA - Fixture'!$F445,
'DATA - Round Scores'!$F:$F, "&lt;&gt;BEN")</f>
        <v>1058</v>
      </c>
      <c r="N445">
        <f>SUMIFS('DATA - Round Scores'!$H:$H,
'DATA - Round Scores'!$A:$A, 'DATA - Fixture'!$C445,
'DATA - Round Scores'!$B:$B, 'DATA - Fixture'!$D445,
'DATA - Round Scores'!$C:$C, 'DATA - Fixture'!$H445,
'DATA - Round Scores'!$F:$F, "&lt;&gt;BEN")</f>
        <v>1589</v>
      </c>
      <c r="O445">
        <f t="shared" si="30"/>
        <v>-531</v>
      </c>
      <c r="P445">
        <f>IF(N445&gt;0,COUNTIF($F$1:F445,F445),0)</f>
        <v>12</v>
      </c>
      <c r="Q445">
        <f t="shared" si="31"/>
        <v>0</v>
      </c>
      <c r="R445">
        <f t="shared" si="32"/>
        <v>0</v>
      </c>
      <c r="S445">
        <f t="shared" si="33"/>
        <v>1</v>
      </c>
      <c r="T445">
        <f>COUNTIFS('DATA - Round Scores'!$H:$H,0,
'DATA - Round Scores'!$A:$A, 'DATA - Fixture'!$C445,
'DATA - Round Scores'!$B:$B, 'DATA - Fixture'!$D445,
'DATA - Round Scores'!$C:$C, 'DATA - Fixture'!$F445,
'DATA - Round Scores'!$F:$F, "&lt;&gt;BEN")</f>
        <v>6</v>
      </c>
      <c r="U445" t="str">
        <f>TEXT(SUMIFS($Q$1:Q445,$C$1:C445,C445,$D$1:D445,"&lt;="&amp;D445,$F$1:F445,F445),"00")&amp;"-"&amp;TEXT(SUMIFS($S$1:S445,$C$1:C445,C445,$D$1:D445,"&lt;="&amp;D445,$F$1:F445,F445),"00")</f>
        <v>08-04</v>
      </c>
      <c r="V445">
        <f t="shared" si="34"/>
        <v>1</v>
      </c>
    </row>
    <row r="446" spans="3:22" x14ac:dyDescent="0.2">
      <c r="C446" s="6">
        <v>2018</v>
      </c>
      <c r="D446" s="6">
        <v>13</v>
      </c>
      <c r="E446" s="6">
        <v>1</v>
      </c>
      <c r="F446" t="s">
        <v>366</v>
      </c>
      <c r="G446" t="str">
        <f>INDEX('DATA - Teams'!$C:$C,MATCH('DATA - Fixture'!F446,'DATA - Teams'!$B:$B,0))</f>
        <v>PMAC</v>
      </c>
      <c r="H446" t="s">
        <v>411</v>
      </c>
      <c r="I446" t="str">
        <f>INDEX('DATA - Teams'!$C:$C,MATCH('DATA - Fixture'!H446,'DATA - Teams'!$B:$B,0))</f>
        <v>GARTER</v>
      </c>
      <c r="J446" s="6">
        <v>1</v>
      </c>
      <c r="K446" s="6">
        <v>1</v>
      </c>
      <c r="L446" s="6">
        <v>0</v>
      </c>
      <c r="M446">
        <f>SUMIFS('DATA - Round Scores'!$H:$H,
'DATA - Round Scores'!$A:$A, 'DATA - Fixture'!$C446,
'DATA - Round Scores'!$B:$B, 'DATA - Fixture'!$D446,
'DATA - Round Scores'!$C:$C, 'DATA - Fixture'!$F446,
'DATA - Round Scores'!$F:$F, "&lt;&gt;BEN")</f>
        <v>1124</v>
      </c>
      <c r="N446">
        <f>SUMIFS('DATA - Round Scores'!$H:$H,
'DATA - Round Scores'!$A:$A, 'DATA - Fixture'!$C446,
'DATA - Round Scores'!$B:$B, 'DATA - Fixture'!$D446,
'DATA - Round Scores'!$C:$C, 'DATA - Fixture'!$H446,
'DATA - Round Scores'!$F:$F, "&lt;&gt;BEN")</f>
        <v>591</v>
      </c>
      <c r="O446">
        <f t="shared" si="30"/>
        <v>533</v>
      </c>
      <c r="P446">
        <f>IF(N446&gt;0,COUNTIF($F$1:F446,F446),0)</f>
        <v>13</v>
      </c>
      <c r="Q446">
        <f t="shared" si="31"/>
        <v>1</v>
      </c>
      <c r="R446">
        <f t="shared" si="32"/>
        <v>0</v>
      </c>
      <c r="S446">
        <f t="shared" si="33"/>
        <v>0</v>
      </c>
      <c r="T446">
        <f>COUNTIFS('DATA - Round Scores'!$H:$H,0,
'DATA - Round Scores'!$A:$A, 'DATA - Fixture'!$C446,
'DATA - Round Scores'!$B:$B, 'DATA - Fixture'!$D446,
'DATA - Round Scores'!$C:$C, 'DATA - Fixture'!$F446,
'DATA - Round Scores'!$F:$F, "&lt;&gt;BEN")</f>
        <v>4</v>
      </c>
      <c r="U446" t="str">
        <f>TEXT(SUMIFS($Q$1:Q446,$C$1:C446,C446,$D$1:D446,"&lt;="&amp;D446,$F$1:F446,F446),"00")&amp;"-"&amp;TEXT(SUMIFS($S$1:S446,$C$1:C446,C446,$D$1:D446,"&lt;="&amp;D446,$F$1:F446,F446),"00")</f>
        <v>06-07</v>
      </c>
      <c r="V446">
        <f t="shared" si="34"/>
        <v>0</v>
      </c>
    </row>
    <row r="447" spans="3:22" x14ac:dyDescent="0.2">
      <c r="C447" s="6">
        <v>2018</v>
      </c>
      <c r="D447" s="6">
        <v>13</v>
      </c>
      <c r="E447" s="6">
        <v>1</v>
      </c>
      <c r="F447" t="s">
        <v>411</v>
      </c>
      <c r="G447" t="str">
        <f>INDEX('DATA - Teams'!$C:$C,MATCH('DATA - Fixture'!F447,'DATA - Teams'!$B:$B,0))</f>
        <v>GARTER</v>
      </c>
      <c r="H447" t="s">
        <v>366</v>
      </c>
      <c r="I447" t="str">
        <f>INDEX('DATA - Teams'!$C:$C,MATCH('DATA - Fixture'!H447,'DATA - Teams'!$B:$B,0))</f>
        <v>PMAC</v>
      </c>
      <c r="J447" s="6">
        <v>0</v>
      </c>
      <c r="K447" s="6">
        <v>1</v>
      </c>
      <c r="L447" s="6">
        <v>0</v>
      </c>
      <c r="M447">
        <f>SUMIFS('DATA - Round Scores'!$H:$H,
'DATA - Round Scores'!$A:$A, 'DATA - Fixture'!$C447,
'DATA - Round Scores'!$B:$B, 'DATA - Fixture'!$D447,
'DATA - Round Scores'!$C:$C, 'DATA - Fixture'!$F447,
'DATA - Round Scores'!$F:$F, "&lt;&gt;BEN")</f>
        <v>591</v>
      </c>
      <c r="N447">
        <f>SUMIFS('DATA - Round Scores'!$H:$H,
'DATA - Round Scores'!$A:$A, 'DATA - Fixture'!$C447,
'DATA - Round Scores'!$B:$B, 'DATA - Fixture'!$D447,
'DATA - Round Scores'!$C:$C, 'DATA - Fixture'!$H447,
'DATA - Round Scores'!$F:$F, "&lt;&gt;BEN")</f>
        <v>1124</v>
      </c>
      <c r="O447">
        <f t="shared" si="30"/>
        <v>-533</v>
      </c>
      <c r="P447">
        <f>IF(N447&gt;0,COUNTIF($F$1:F447,F447),0)</f>
        <v>13</v>
      </c>
      <c r="Q447">
        <f t="shared" si="31"/>
        <v>0</v>
      </c>
      <c r="R447">
        <f t="shared" si="32"/>
        <v>0</v>
      </c>
      <c r="S447">
        <f t="shared" si="33"/>
        <v>1</v>
      </c>
      <c r="T447">
        <f>COUNTIFS('DATA - Round Scores'!$H:$H,0,
'DATA - Round Scores'!$A:$A, 'DATA - Fixture'!$C447,
'DATA - Round Scores'!$B:$B, 'DATA - Fixture'!$D447,
'DATA - Round Scores'!$C:$C, 'DATA - Fixture'!$F447,
'DATA - Round Scores'!$F:$F, "&lt;&gt;BEN")</f>
        <v>11</v>
      </c>
      <c r="U447" t="str">
        <f>TEXT(SUMIFS($Q$1:Q447,$C$1:C447,C447,$D$1:D447,"&lt;="&amp;D447,$F$1:F447,F447),"00")&amp;"-"&amp;TEXT(SUMIFS($S$1:S447,$C$1:C447,C447,$D$1:D447,"&lt;="&amp;D447,$F$1:F447,F447),"00")</f>
        <v>05-08</v>
      </c>
      <c r="V447">
        <f t="shared" si="34"/>
        <v>0</v>
      </c>
    </row>
    <row r="448" spans="3:22" x14ac:dyDescent="0.2">
      <c r="C448" s="6">
        <v>2018</v>
      </c>
      <c r="D448" s="6">
        <v>13</v>
      </c>
      <c r="E448" s="6">
        <v>2</v>
      </c>
      <c r="F448" t="s">
        <v>382</v>
      </c>
      <c r="G448" t="str">
        <f>INDEX('DATA - Teams'!$C:$C,MATCH('DATA - Fixture'!F448,'DATA - Teams'!$B:$B,0))</f>
        <v>MELONS</v>
      </c>
      <c r="H448" t="s">
        <v>391</v>
      </c>
      <c r="I448" t="str">
        <f>INDEX('DATA - Teams'!$C:$C,MATCH('DATA - Fixture'!H448,'DATA - Teams'!$B:$B,0))</f>
        <v>JMERC</v>
      </c>
      <c r="J448" s="6">
        <v>1</v>
      </c>
      <c r="K448" s="6">
        <v>1</v>
      </c>
      <c r="L448" s="6">
        <v>0</v>
      </c>
      <c r="M448">
        <f>SUMIFS('DATA - Round Scores'!$H:$H,
'DATA - Round Scores'!$A:$A, 'DATA - Fixture'!$C448,
'DATA - Round Scores'!$B:$B, 'DATA - Fixture'!$D448,
'DATA - Round Scores'!$C:$C, 'DATA - Fixture'!$F448,
'DATA - Round Scores'!$F:$F, "&lt;&gt;BEN")</f>
        <v>1409</v>
      </c>
      <c r="N448">
        <f>SUMIFS('DATA - Round Scores'!$H:$H,
'DATA - Round Scores'!$A:$A, 'DATA - Fixture'!$C448,
'DATA - Round Scores'!$B:$B, 'DATA - Fixture'!$D448,
'DATA - Round Scores'!$C:$C, 'DATA - Fixture'!$H448,
'DATA - Round Scores'!$F:$F, "&lt;&gt;BEN")</f>
        <v>1154</v>
      </c>
      <c r="O448">
        <f t="shared" si="30"/>
        <v>255</v>
      </c>
      <c r="P448">
        <f>IF(N448&gt;0,COUNTIF($F$1:F448,F448),0)</f>
        <v>13</v>
      </c>
      <c r="Q448">
        <f t="shared" si="31"/>
        <v>1</v>
      </c>
      <c r="R448">
        <f t="shared" si="32"/>
        <v>0</v>
      </c>
      <c r="S448">
        <f t="shared" si="33"/>
        <v>0</v>
      </c>
      <c r="T448">
        <f>COUNTIFS('DATA - Round Scores'!$H:$H,0,
'DATA - Round Scores'!$A:$A, 'DATA - Fixture'!$C448,
'DATA - Round Scores'!$B:$B, 'DATA - Fixture'!$D448,
'DATA - Round Scores'!$C:$C, 'DATA - Fixture'!$F448,
'DATA - Round Scores'!$F:$F, "&lt;&gt;BEN")</f>
        <v>4</v>
      </c>
      <c r="U448" t="str">
        <f>TEXT(SUMIFS($Q$1:Q448,$C$1:C448,C448,$D$1:D448,"&lt;="&amp;D448,$F$1:F448,F448),"00")&amp;"-"&amp;TEXT(SUMIFS($S$1:S448,$C$1:C448,C448,$D$1:D448,"&lt;="&amp;D448,$F$1:F448,F448),"00")</f>
        <v>09-04</v>
      </c>
      <c r="V448">
        <f t="shared" si="34"/>
        <v>1</v>
      </c>
    </row>
    <row r="449" spans="3:22" x14ac:dyDescent="0.2">
      <c r="C449" s="6">
        <v>2018</v>
      </c>
      <c r="D449" s="6">
        <v>13</v>
      </c>
      <c r="E449" s="6">
        <v>2</v>
      </c>
      <c r="F449" t="s">
        <v>391</v>
      </c>
      <c r="G449" t="str">
        <f>INDEX('DATA - Teams'!$C:$C,MATCH('DATA - Fixture'!F449,'DATA - Teams'!$B:$B,0))</f>
        <v>JMERC</v>
      </c>
      <c r="H449" t="s">
        <v>382</v>
      </c>
      <c r="I449" t="str">
        <f>INDEX('DATA - Teams'!$C:$C,MATCH('DATA - Fixture'!H449,'DATA - Teams'!$B:$B,0))</f>
        <v>MELONS</v>
      </c>
      <c r="J449" s="6">
        <v>0</v>
      </c>
      <c r="K449" s="6">
        <v>1</v>
      </c>
      <c r="L449" s="6">
        <v>0</v>
      </c>
      <c r="M449">
        <f>SUMIFS('DATA - Round Scores'!$H:$H,
'DATA - Round Scores'!$A:$A, 'DATA - Fixture'!$C449,
'DATA - Round Scores'!$B:$B, 'DATA - Fixture'!$D449,
'DATA - Round Scores'!$C:$C, 'DATA - Fixture'!$F449,
'DATA - Round Scores'!$F:$F, "&lt;&gt;BEN")</f>
        <v>1154</v>
      </c>
      <c r="N449">
        <f>SUMIFS('DATA - Round Scores'!$H:$H,
'DATA - Round Scores'!$A:$A, 'DATA - Fixture'!$C449,
'DATA - Round Scores'!$B:$B, 'DATA - Fixture'!$D449,
'DATA - Round Scores'!$C:$C, 'DATA - Fixture'!$H449,
'DATA - Round Scores'!$F:$F, "&lt;&gt;BEN")</f>
        <v>1409</v>
      </c>
      <c r="O449">
        <f t="shared" si="30"/>
        <v>-255</v>
      </c>
      <c r="P449">
        <f>IF(N449&gt;0,COUNTIF($F$1:F449,F449),0)</f>
        <v>13</v>
      </c>
      <c r="Q449">
        <f t="shared" si="31"/>
        <v>0</v>
      </c>
      <c r="R449">
        <f t="shared" si="32"/>
        <v>0</v>
      </c>
      <c r="S449">
        <f t="shared" si="33"/>
        <v>1</v>
      </c>
      <c r="T449">
        <f>COUNTIFS('DATA - Round Scores'!$H:$H,0,
'DATA - Round Scores'!$A:$A, 'DATA - Fixture'!$C449,
'DATA - Round Scores'!$B:$B, 'DATA - Fixture'!$D449,
'DATA - Round Scores'!$C:$C, 'DATA - Fixture'!$F449,
'DATA - Round Scores'!$F:$F, "&lt;&gt;BEN")</f>
        <v>2</v>
      </c>
      <c r="U449" t="str">
        <f>TEXT(SUMIFS($Q$1:Q449,$C$1:C449,C449,$D$1:D449,"&lt;="&amp;D449,$F$1:F449,F449),"00")&amp;"-"&amp;TEXT(SUMIFS($S$1:S449,$C$1:C449,C449,$D$1:D449,"&lt;="&amp;D449,$F$1:F449,F449),"00")</f>
        <v>05-08</v>
      </c>
      <c r="V449">
        <f t="shared" si="34"/>
        <v>1</v>
      </c>
    </row>
    <row r="450" spans="3:22" x14ac:dyDescent="0.2">
      <c r="C450" s="6">
        <v>2018</v>
      </c>
      <c r="D450" s="6">
        <v>13</v>
      </c>
      <c r="E450" s="6">
        <v>3</v>
      </c>
      <c r="F450" t="s">
        <v>367</v>
      </c>
      <c r="G450" t="str">
        <f>INDEX('DATA - Teams'!$C:$C,MATCH('DATA - Fixture'!F450,'DATA - Teams'!$B:$B,0))</f>
        <v>KAPPAZ</v>
      </c>
      <c r="H450" t="s">
        <v>404</v>
      </c>
      <c r="I450" t="str">
        <f>INDEX('DATA - Teams'!$C:$C,MATCH('DATA - Fixture'!H450,'DATA - Teams'!$B:$B,0))</f>
        <v>LESTER</v>
      </c>
      <c r="J450" s="6">
        <v>1</v>
      </c>
      <c r="K450" s="6">
        <v>1</v>
      </c>
      <c r="L450" s="6">
        <v>0</v>
      </c>
      <c r="M450">
        <f>SUMIFS('DATA - Round Scores'!$H:$H,
'DATA - Round Scores'!$A:$A, 'DATA - Fixture'!$C450,
'DATA - Round Scores'!$B:$B, 'DATA - Fixture'!$D450,
'DATA - Round Scores'!$C:$C, 'DATA - Fixture'!$F450,
'DATA - Round Scores'!$F:$F, "&lt;&gt;BEN")</f>
        <v>1342</v>
      </c>
      <c r="N450">
        <f>SUMIFS('DATA - Round Scores'!$H:$H,
'DATA - Round Scores'!$A:$A, 'DATA - Fixture'!$C450,
'DATA - Round Scores'!$B:$B, 'DATA - Fixture'!$D450,
'DATA - Round Scores'!$C:$C, 'DATA - Fixture'!$H450,
'DATA - Round Scores'!$F:$F, "&lt;&gt;BEN")</f>
        <v>1358</v>
      </c>
      <c r="O450">
        <f t="shared" si="30"/>
        <v>-16</v>
      </c>
      <c r="P450">
        <f>IF(N450&gt;0,COUNTIF($F$1:F450,F450),0)</f>
        <v>13</v>
      </c>
      <c r="Q450">
        <f t="shared" si="31"/>
        <v>0</v>
      </c>
      <c r="R450">
        <f t="shared" si="32"/>
        <v>0</v>
      </c>
      <c r="S450">
        <f t="shared" si="33"/>
        <v>1</v>
      </c>
      <c r="T450">
        <f>COUNTIFS('DATA - Round Scores'!$H:$H,0,
'DATA - Round Scores'!$A:$A, 'DATA - Fixture'!$C450,
'DATA - Round Scores'!$B:$B, 'DATA - Fixture'!$D450,
'DATA - Round Scores'!$C:$C, 'DATA - Fixture'!$F450,
'DATA - Round Scores'!$F:$F, "&lt;&gt;BEN")</f>
        <v>3</v>
      </c>
      <c r="U450" t="str">
        <f>TEXT(SUMIFS($Q$1:Q450,$C$1:C450,C450,$D$1:D450,"&lt;="&amp;D450,$F$1:F450,F450),"00")&amp;"-"&amp;TEXT(SUMIFS($S$1:S450,$C$1:C450,C450,$D$1:D450,"&lt;="&amp;D450,$F$1:F450,F450),"00")</f>
        <v>09-04</v>
      </c>
      <c r="V450">
        <f t="shared" si="34"/>
        <v>1</v>
      </c>
    </row>
    <row r="451" spans="3:22" x14ac:dyDescent="0.2">
      <c r="C451" s="6">
        <v>2018</v>
      </c>
      <c r="D451" s="6">
        <v>13</v>
      </c>
      <c r="E451" s="6">
        <v>3</v>
      </c>
      <c r="F451" t="s">
        <v>404</v>
      </c>
      <c r="G451" t="str">
        <f>INDEX('DATA - Teams'!$C:$C,MATCH('DATA - Fixture'!F451,'DATA - Teams'!$B:$B,0))</f>
        <v>LESTER</v>
      </c>
      <c r="H451" t="s">
        <v>367</v>
      </c>
      <c r="I451" t="str">
        <f>INDEX('DATA - Teams'!$C:$C,MATCH('DATA - Fixture'!H451,'DATA - Teams'!$B:$B,0))</f>
        <v>KAPPAZ</v>
      </c>
      <c r="J451" s="6">
        <v>0</v>
      </c>
      <c r="K451" s="6">
        <v>1</v>
      </c>
      <c r="L451" s="6">
        <v>0</v>
      </c>
      <c r="M451">
        <f>SUMIFS('DATA - Round Scores'!$H:$H,
'DATA - Round Scores'!$A:$A, 'DATA - Fixture'!$C451,
'DATA - Round Scores'!$B:$B, 'DATA - Fixture'!$D451,
'DATA - Round Scores'!$C:$C, 'DATA - Fixture'!$F451,
'DATA - Round Scores'!$F:$F, "&lt;&gt;BEN")</f>
        <v>1358</v>
      </c>
      <c r="N451">
        <f>SUMIFS('DATA - Round Scores'!$H:$H,
'DATA - Round Scores'!$A:$A, 'DATA - Fixture'!$C451,
'DATA - Round Scores'!$B:$B, 'DATA - Fixture'!$D451,
'DATA - Round Scores'!$C:$C, 'DATA - Fixture'!$H451,
'DATA - Round Scores'!$F:$F, "&lt;&gt;BEN")</f>
        <v>1342</v>
      </c>
      <c r="O451">
        <f t="shared" ref="O451:O514" si="35">M451-N451</f>
        <v>16</v>
      </c>
      <c r="P451">
        <f>IF(N451&gt;0,COUNTIF($F$1:F451,F451),0)</f>
        <v>13</v>
      </c>
      <c r="Q451">
        <f t="shared" ref="Q451:Q514" si="36">IF(AND(M451&gt;N451,M451&lt;&gt;0),1,0)</f>
        <v>1</v>
      </c>
      <c r="R451">
        <f t="shared" ref="R451:R514" si="37">IF(AND(M451=N451,M451&lt;&gt;0),1,0)</f>
        <v>0</v>
      </c>
      <c r="S451">
        <f t="shared" ref="S451:S514" si="38">IF(AND(M451&lt;N451,M451&lt;&gt;0),1,0)</f>
        <v>0</v>
      </c>
      <c r="T451">
        <f>COUNTIFS('DATA - Round Scores'!$H:$H,0,
'DATA - Round Scores'!$A:$A, 'DATA - Fixture'!$C451,
'DATA - Round Scores'!$B:$B, 'DATA - Fixture'!$D451,
'DATA - Round Scores'!$C:$C, 'DATA - Fixture'!$F451,
'DATA - Round Scores'!$F:$F, "&lt;&gt;BEN")</f>
        <v>3</v>
      </c>
      <c r="U451" t="str">
        <f>TEXT(SUMIFS($Q$1:Q451,$C$1:C451,C451,$D$1:D451,"&lt;="&amp;D451,$F$1:F451,F451),"00")&amp;"-"&amp;TEXT(SUMIFS($S$1:S451,$C$1:C451,C451,$D$1:D451,"&lt;="&amp;D451,$F$1:F451,F451),"00")</f>
        <v>05-08</v>
      </c>
      <c r="V451">
        <f t="shared" ref="V451:V514" si="39">IF(SUMIFS(L:L,F:F,F451)&gt;0,1,0)</f>
        <v>0</v>
      </c>
    </row>
    <row r="452" spans="3:22" x14ac:dyDescent="0.2">
      <c r="C452" s="6">
        <v>2018</v>
      </c>
      <c r="D452" s="6">
        <v>13</v>
      </c>
      <c r="E452" s="6">
        <v>4</v>
      </c>
      <c r="F452" t="s">
        <v>482</v>
      </c>
      <c r="G452" t="str">
        <f>INDEX('DATA - Teams'!$C:$C,MATCH('DATA - Fixture'!F452,'DATA - Teams'!$B:$B,0))</f>
        <v>CHIEF</v>
      </c>
      <c r="H452" t="s">
        <v>420</v>
      </c>
      <c r="I452" t="str">
        <f>INDEX('DATA - Teams'!$C:$C,MATCH('DATA - Fixture'!H452,'DATA - Teams'!$B:$B,0))</f>
        <v>RICHO</v>
      </c>
      <c r="J452" s="6">
        <v>1</v>
      </c>
      <c r="K452" s="6">
        <v>1</v>
      </c>
      <c r="L452" s="6">
        <v>0</v>
      </c>
      <c r="M452">
        <f>SUMIFS('DATA - Round Scores'!$H:$H,
'DATA - Round Scores'!$A:$A, 'DATA - Fixture'!$C452,
'DATA - Round Scores'!$B:$B, 'DATA - Fixture'!$D452,
'DATA - Round Scores'!$C:$C, 'DATA - Fixture'!$F452,
'DATA - Round Scores'!$F:$F, "&lt;&gt;BEN")</f>
        <v>1298</v>
      </c>
      <c r="N452">
        <f>SUMIFS('DATA - Round Scores'!$H:$H,
'DATA - Round Scores'!$A:$A, 'DATA - Fixture'!$C452,
'DATA - Round Scores'!$B:$B, 'DATA - Fixture'!$D452,
'DATA - Round Scores'!$C:$C, 'DATA - Fixture'!$H452,
'DATA - Round Scores'!$F:$F, "&lt;&gt;BEN")</f>
        <v>1399</v>
      </c>
      <c r="O452">
        <f t="shared" si="35"/>
        <v>-101</v>
      </c>
      <c r="P452">
        <f>IF(N452&gt;0,COUNTIF($F$1:F452,F452),0)</f>
        <v>13</v>
      </c>
      <c r="Q452">
        <f t="shared" si="36"/>
        <v>0</v>
      </c>
      <c r="R452">
        <f t="shared" si="37"/>
        <v>0</v>
      </c>
      <c r="S452">
        <f t="shared" si="38"/>
        <v>1</v>
      </c>
      <c r="T452">
        <f>COUNTIFS('DATA - Round Scores'!$H:$H,0,
'DATA - Round Scores'!$A:$A, 'DATA - Fixture'!$C452,
'DATA - Round Scores'!$B:$B, 'DATA - Fixture'!$D452,
'DATA - Round Scores'!$C:$C, 'DATA - Fixture'!$F452,
'DATA - Round Scores'!$F:$F, "&lt;&gt;BEN")</f>
        <v>2</v>
      </c>
      <c r="U452" t="str">
        <f>TEXT(SUMIFS($Q$1:Q452,$C$1:C452,C452,$D$1:D452,"&lt;="&amp;D452,$F$1:F452,F452),"00")&amp;"-"&amp;TEXT(SUMIFS($S$1:S452,$C$1:C452,C452,$D$1:D452,"&lt;="&amp;D452,$F$1:F452,F452),"00")</f>
        <v>08-05</v>
      </c>
      <c r="V452">
        <f t="shared" si="39"/>
        <v>1</v>
      </c>
    </row>
    <row r="453" spans="3:22" x14ac:dyDescent="0.2">
      <c r="C453" s="6">
        <v>2018</v>
      </c>
      <c r="D453" s="6">
        <v>13</v>
      </c>
      <c r="E453" s="6">
        <v>4</v>
      </c>
      <c r="F453" t="s">
        <v>420</v>
      </c>
      <c r="G453" t="str">
        <f>INDEX('DATA - Teams'!$C:$C,MATCH('DATA - Fixture'!F453,'DATA - Teams'!$B:$B,0))</f>
        <v>RICHO</v>
      </c>
      <c r="H453" t="s">
        <v>482</v>
      </c>
      <c r="I453" t="str">
        <f>INDEX('DATA - Teams'!$C:$C,MATCH('DATA - Fixture'!H453,'DATA - Teams'!$B:$B,0))</f>
        <v>CHIEF</v>
      </c>
      <c r="J453" s="6">
        <v>0</v>
      </c>
      <c r="K453" s="6">
        <v>1</v>
      </c>
      <c r="L453" s="6">
        <v>0</v>
      </c>
      <c r="M453">
        <f>SUMIFS('DATA - Round Scores'!$H:$H,
'DATA - Round Scores'!$A:$A, 'DATA - Fixture'!$C453,
'DATA - Round Scores'!$B:$B, 'DATA - Fixture'!$D453,
'DATA - Round Scores'!$C:$C, 'DATA - Fixture'!$F453,
'DATA - Round Scores'!$F:$F, "&lt;&gt;BEN")</f>
        <v>1399</v>
      </c>
      <c r="N453">
        <f>SUMIFS('DATA - Round Scores'!$H:$H,
'DATA - Round Scores'!$A:$A, 'DATA - Fixture'!$C453,
'DATA - Round Scores'!$B:$B, 'DATA - Fixture'!$D453,
'DATA - Round Scores'!$C:$C, 'DATA - Fixture'!$H453,
'DATA - Round Scores'!$F:$F, "&lt;&gt;BEN")</f>
        <v>1298</v>
      </c>
      <c r="O453">
        <f t="shared" si="35"/>
        <v>101</v>
      </c>
      <c r="P453">
        <f>IF(N453&gt;0,COUNTIF($F$1:F453,F453),0)</f>
        <v>13</v>
      </c>
      <c r="Q453">
        <f t="shared" si="36"/>
        <v>1</v>
      </c>
      <c r="R453">
        <f t="shared" si="37"/>
        <v>0</v>
      </c>
      <c r="S453">
        <f t="shared" si="38"/>
        <v>0</v>
      </c>
      <c r="T453">
        <f>COUNTIFS('DATA - Round Scores'!$H:$H,0,
'DATA - Round Scores'!$A:$A, 'DATA - Fixture'!$C453,
'DATA - Round Scores'!$B:$B, 'DATA - Fixture'!$D453,
'DATA - Round Scores'!$C:$C, 'DATA - Fixture'!$F453,
'DATA - Round Scores'!$F:$F, "&lt;&gt;BEN")</f>
        <v>4</v>
      </c>
      <c r="U453" t="str">
        <f>TEXT(SUMIFS($Q$1:Q453,$C$1:C453,C453,$D$1:D453,"&lt;="&amp;D453,$F$1:F453,F453),"00")&amp;"-"&amp;TEXT(SUMIFS($S$1:S453,$C$1:C453,C453,$D$1:D453,"&lt;="&amp;D453,$F$1:F453,F453),"00")</f>
        <v>05-08</v>
      </c>
      <c r="V453">
        <f t="shared" si="39"/>
        <v>0</v>
      </c>
    </row>
    <row r="454" spans="3:22" x14ac:dyDescent="0.2">
      <c r="C454" s="6">
        <v>2018</v>
      </c>
      <c r="D454" s="6">
        <v>14</v>
      </c>
      <c r="E454" s="6">
        <v>1</v>
      </c>
      <c r="F454" t="s">
        <v>366</v>
      </c>
      <c r="G454" t="str">
        <f>INDEX('DATA - Teams'!$C:$C,MATCH('DATA - Fixture'!F454,'DATA - Teams'!$B:$B,0))</f>
        <v>PMAC</v>
      </c>
      <c r="H454" t="s">
        <v>382</v>
      </c>
      <c r="I454" t="str">
        <f>INDEX('DATA - Teams'!$C:$C,MATCH('DATA - Fixture'!H454,'DATA - Teams'!$B:$B,0))</f>
        <v>MELONS</v>
      </c>
      <c r="J454" s="6">
        <v>1</v>
      </c>
      <c r="K454" s="6">
        <v>1</v>
      </c>
      <c r="L454" s="6">
        <v>0</v>
      </c>
      <c r="M454">
        <f>SUMIFS('DATA - Round Scores'!$H:$H,
'DATA - Round Scores'!$A:$A, 'DATA - Fixture'!$C454,
'DATA - Round Scores'!$B:$B, 'DATA - Fixture'!$D454,
'DATA - Round Scores'!$C:$C, 'DATA - Fixture'!$F454,
'DATA - Round Scores'!$F:$F, "&lt;&gt;BEN")</f>
        <v>1238</v>
      </c>
      <c r="N454">
        <f>SUMIFS('DATA - Round Scores'!$H:$H,
'DATA - Round Scores'!$A:$A, 'DATA - Fixture'!$C454,
'DATA - Round Scores'!$B:$B, 'DATA - Fixture'!$D454,
'DATA - Round Scores'!$C:$C, 'DATA - Fixture'!$H454,
'DATA - Round Scores'!$F:$F, "&lt;&gt;BEN")</f>
        <v>1471</v>
      </c>
      <c r="O454">
        <f t="shared" si="35"/>
        <v>-233</v>
      </c>
      <c r="P454">
        <f>IF(N454&gt;0,COUNTIF($F$1:F454,F454),0)</f>
        <v>14</v>
      </c>
      <c r="Q454">
        <f t="shared" si="36"/>
        <v>0</v>
      </c>
      <c r="R454">
        <f t="shared" si="37"/>
        <v>0</v>
      </c>
      <c r="S454">
        <f t="shared" si="38"/>
        <v>1</v>
      </c>
      <c r="T454">
        <f>COUNTIFS('DATA - Round Scores'!$H:$H,0,
'DATA - Round Scores'!$A:$A, 'DATA - Fixture'!$C454,
'DATA - Round Scores'!$B:$B, 'DATA - Fixture'!$D454,
'DATA - Round Scores'!$C:$C, 'DATA - Fixture'!$F454,
'DATA - Round Scores'!$F:$F, "&lt;&gt;BEN")</f>
        <v>4</v>
      </c>
      <c r="U454" t="str">
        <f>TEXT(SUMIFS($Q$1:Q454,$C$1:C454,C454,$D$1:D454,"&lt;="&amp;D454,$F$1:F454,F454),"00")&amp;"-"&amp;TEXT(SUMIFS($S$1:S454,$C$1:C454,C454,$D$1:D454,"&lt;="&amp;D454,$F$1:F454,F454),"00")</f>
        <v>06-08</v>
      </c>
      <c r="V454">
        <f t="shared" si="39"/>
        <v>0</v>
      </c>
    </row>
    <row r="455" spans="3:22" x14ac:dyDescent="0.2">
      <c r="C455" s="6">
        <v>2018</v>
      </c>
      <c r="D455" s="6">
        <v>14</v>
      </c>
      <c r="E455" s="6">
        <v>1</v>
      </c>
      <c r="F455" t="s">
        <v>382</v>
      </c>
      <c r="G455" t="str">
        <f>INDEX('DATA - Teams'!$C:$C,MATCH('DATA - Fixture'!F455,'DATA - Teams'!$B:$B,0))</f>
        <v>MELONS</v>
      </c>
      <c r="H455" t="s">
        <v>366</v>
      </c>
      <c r="I455" t="str">
        <f>INDEX('DATA - Teams'!$C:$C,MATCH('DATA - Fixture'!H455,'DATA - Teams'!$B:$B,0))</f>
        <v>PMAC</v>
      </c>
      <c r="J455" s="6">
        <v>0</v>
      </c>
      <c r="K455" s="6">
        <v>1</v>
      </c>
      <c r="L455" s="6">
        <v>0</v>
      </c>
      <c r="M455">
        <f>SUMIFS('DATA - Round Scores'!$H:$H,
'DATA - Round Scores'!$A:$A, 'DATA - Fixture'!$C455,
'DATA - Round Scores'!$B:$B, 'DATA - Fixture'!$D455,
'DATA - Round Scores'!$C:$C, 'DATA - Fixture'!$F455,
'DATA - Round Scores'!$F:$F, "&lt;&gt;BEN")</f>
        <v>1471</v>
      </c>
      <c r="N455">
        <f>SUMIFS('DATA - Round Scores'!$H:$H,
'DATA - Round Scores'!$A:$A, 'DATA - Fixture'!$C455,
'DATA - Round Scores'!$B:$B, 'DATA - Fixture'!$D455,
'DATA - Round Scores'!$C:$C, 'DATA - Fixture'!$H455,
'DATA - Round Scores'!$F:$F, "&lt;&gt;BEN")</f>
        <v>1238</v>
      </c>
      <c r="O455">
        <f t="shared" si="35"/>
        <v>233</v>
      </c>
      <c r="P455">
        <f>IF(N455&gt;0,COUNTIF($F$1:F455,F455),0)</f>
        <v>14</v>
      </c>
      <c r="Q455">
        <f t="shared" si="36"/>
        <v>1</v>
      </c>
      <c r="R455">
        <f t="shared" si="37"/>
        <v>0</v>
      </c>
      <c r="S455">
        <f t="shared" si="38"/>
        <v>0</v>
      </c>
      <c r="T455">
        <f>COUNTIFS('DATA - Round Scores'!$H:$H,0,
'DATA - Round Scores'!$A:$A, 'DATA - Fixture'!$C455,
'DATA - Round Scores'!$B:$B, 'DATA - Fixture'!$D455,
'DATA - Round Scores'!$C:$C, 'DATA - Fixture'!$F455,
'DATA - Round Scores'!$F:$F, "&lt;&gt;BEN")</f>
        <v>4</v>
      </c>
      <c r="U455" t="str">
        <f>TEXT(SUMIFS($Q$1:Q455,$C$1:C455,C455,$D$1:D455,"&lt;="&amp;D455,$F$1:F455,F455),"00")&amp;"-"&amp;TEXT(SUMIFS($S$1:S455,$C$1:C455,C455,$D$1:D455,"&lt;="&amp;D455,$F$1:F455,F455),"00")</f>
        <v>10-04</v>
      </c>
      <c r="V455">
        <f t="shared" si="39"/>
        <v>1</v>
      </c>
    </row>
    <row r="456" spans="3:22" x14ac:dyDescent="0.2">
      <c r="C456" s="6">
        <v>2018</v>
      </c>
      <c r="D456" s="6">
        <v>14</v>
      </c>
      <c r="E456" s="6">
        <v>2</v>
      </c>
      <c r="F456" t="s">
        <v>367</v>
      </c>
      <c r="G456" t="str">
        <f>INDEX('DATA - Teams'!$C:$C,MATCH('DATA - Fixture'!F456,'DATA - Teams'!$B:$B,0))</f>
        <v>KAPPAZ</v>
      </c>
      <c r="H456" t="s">
        <v>411</v>
      </c>
      <c r="I456" t="str">
        <f>INDEX('DATA - Teams'!$C:$C,MATCH('DATA - Fixture'!H456,'DATA - Teams'!$B:$B,0))</f>
        <v>GARTER</v>
      </c>
      <c r="J456" s="6">
        <v>1</v>
      </c>
      <c r="K456" s="6">
        <v>1</v>
      </c>
      <c r="L456" s="6">
        <v>0</v>
      </c>
      <c r="M456">
        <f>SUMIFS('DATA - Round Scores'!$H:$H,
'DATA - Round Scores'!$A:$A, 'DATA - Fixture'!$C456,
'DATA - Round Scores'!$B:$B, 'DATA - Fixture'!$D456,
'DATA - Round Scores'!$C:$C, 'DATA - Fixture'!$F456,
'DATA - Round Scores'!$F:$F, "&lt;&gt;BEN")</f>
        <v>864</v>
      </c>
      <c r="N456">
        <f>SUMIFS('DATA - Round Scores'!$H:$H,
'DATA - Round Scores'!$A:$A, 'DATA - Fixture'!$C456,
'DATA - Round Scores'!$B:$B, 'DATA - Fixture'!$D456,
'DATA - Round Scores'!$C:$C, 'DATA - Fixture'!$H456,
'DATA - Round Scores'!$F:$F, "&lt;&gt;BEN")</f>
        <v>1492</v>
      </c>
      <c r="O456">
        <f t="shared" si="35"/>
        <v>-628</v>
      </c>
      <c r="P456">
        <f>IF(N456&gt;0,COUNTIF($F$1:F456,F456),0)</f>
        <v>14</v>
      </c>
      <c r="Q456">
        <f t="shared" si="36"/>
        <v>0</v>
      </c>
      <c r="R456">
        <f t="shared" si="37"/>
        <v>0</v>
      </c>
      <c r="S456">
        <f t="shared" si="38"/>
        <v>1</v>
      </c>
      <c r="T456">
        <f>COUNTIFS('DATA - Round Scores'!$H:$H,0,
'DATA - Round Scores'!$A:$A, 'DATA - Fixture'!$C456,
'DATA - Round Scores'!$B:$B, 'DATA - Fixture'!$D456,
'DATA - Round Scores'!$C:$C, 'DATA - Fixture'!$F456,
'DATA - Round Scores'!$F:$F, "&lt;&gt;BEN")</f>
        <v>8</v>
      </c>
      <c r="U456" t="str">
        <f>TEXT(SUMIFS($Q$1:Q456,$C$1:C456,C456,$D$1:D456,"&lt;="&amp;D456,$F$1:F456,F456),"00")&amp;"-"&amp;TEXT(SUMIFS($S$1:S456,$C$1:C456,C456,$D$1:D456,"&lt;="&amp;D456,$F$1:F456,F456),"00")</f>
        <v>09-05</v>
      </c>
      <c r="V456">
        <f t="shared" si="39"/>
        <v>1</v>
      </c>
    </row>
    <row r="457" spans="3:22" x14ac:dyDescent="0.2">
      <c r="C457" s="6">
        <v>2018</v>
      </c>
      <c r="D457" s="6">
        <v>14</v>
      </c>
      <c r="E457" s="6">
        <v>2</v>
      </c>
      <c r="F457" t="s">
        <v>411</v>
      </c>
      <c r="G457" t="str">
        <f>INDEX('DATA - Teams'!$C:$C,MATCH('DATA - Fixture'!F457,'DATA - Teams'!$B:$B,0))</f>
        <v>GARTER</v>
      </c>
      <c r="H457" t="s">
        <v>367</v>
      </c>
      <c r="I457" t="str">
        <f>INDEX('DATA - Teams'!$C:$C,MATCH('DATA - Fixture'!H457,'DATA - Teams'!$B:$B,0))</f>
        <v>KAPPAZ</v>
      </c>
      <c r="J457" s="6">
        <v>0</v>
      </c>
      <c r="K457" s="6">
        <v>1</v>
      </c>
      <c r="L457" s="6">
        <v>0</v>
      </c>
      <c r="M457">
        <f>SUMIFS('DATA - Round Scores'!$H:$H,
'DATA - Round Scores'!$A:$A, 'DATA - Fixture'!$C457,
'DATA - Round Scores'!$B:$B, 'DATA - Fixture'!$D457,
'DATA - Round Scores'!$C:$C, 'DATA - Fixture'!$F457,
'DATA - Round Scores'!$F:$F, "&lt;&gt;BEN")</f>
        <v>1492</v>
      </c>
      <c r="N457">
        <f>SUMIFS('DATA - Round Scores'!$H:$H,
'DATA - Round Scores'!$A:$A, 'DATA - Fixture'!$C457,
'DATA - Round Scores'!$B:$B, 'DATA - Fixture'!$D457,
'DATA - Round Scores'!$C:$C, 'DATA - Fixture'!$H457,
'DATA - Round Scores'!$F:$F, "&lt;&gt;BEN")</f>
        <v>864</v>
      </c>
      <c r="O457">
        <f t="shared" si="35"/>
        <v>628</v>
      </c>
      <c r="P457">
        <f>IF(N457&gt;0,COUNTIF($F$1:F457,F457),0)</f>
        <v>14</v>
      </c>
      <c r="Q457">
        <f t="shared" si="36"/>
        <v>1</v>
      </c>
      <c r="R457">
        <f t="shared" si="37"/>
        <v>0</v>
      </c>
      <c r="S457">
        <f t="shared" si="38"/>
        <v>0</v>
      </c>
      <c r="T457">
        <f>COUNTIFS('DATA - Round Scores'!$H:$H,0,
'DATA - Round Scores'!$A:$A, 'DATA - Fixture'!$C457,
'DATA - Round Scores'!$B:$B, 'DATA - Fixture'!$D457,
'DATA - Round Scores'!$C:$C, 'DATA - Fixture'!$F457,
'DATA - Round Scores'!$F:$F, "&lt;&gt;BEN")</f>
        <v>2</v>
      </c>
      <c r="U457" t="str">
        <f>TEXT(SUMIFS($Q$1:Q457,$C$1:C457,C457,$D$1:D457,"&lt;="&amp;D457,$F$1:F457,F457),"00")&amp;"-"&amp;TEXT(SUMIFS($S$1:S457,$C$1:C457,C457,$D$1:D457,"&lt;="&amp;D457,$F$1:F457,F457),"00")</f>
        <v>06-08</v>
      </c>
      <c r="V457">
        <f t="shared" si="39"/>
        <v>0</v>
      </c>
    </row>
    <row r="458" spans="3:22" x14ac:dyDescent="0.2">
      <c r="C458" s="6">
        <v>2018</v>
      </c>
      <c r="D458" s="6">
        <v>14</v>
      </c>
      <c r="E458" s="6">
        <v>3</v>
      </c>
      <c r="F458" t="s">
        <v>482</v>
      </c>
      <c r="G458" t="str">
        <f>INDEX('DATA - Teams'!$C:$C,MATCH('DATA - Fixture'!F458,'DATA - Teams'!$B:$B,0))</f>
        <v>CHIEF</v>
      </c>
      <c r="H458" t="s">
        <v>391</v>
      </c>
      <c r="I458" t="str">
        <f>INDEX('DATA - Teams'!$C:$C,MATCH('DATA - Fixture'!H458,'DATA - Teams'!$B:$B,0))</f>
        <v>JMERC</v>
      </c>
      <c r="J458" s="6">
        <v>1</v>
      </c>
      <c r="K458" s="6">
        <v>1</v>
      </c>
      <c r="L458" s="6">
        <v>0</v>
      </c>
      <c r="M458">
        <f>SUMIFS('DATA - Round Scores'!$H:$H,
'DATA - Round Scores'!$A:$A, 'DATA - Fixture'!$C458,
'DATA - Round Scores'!$B:$B, 'DATA - Fixture'!$D458,
'DATA - Round Scores'!$C:$C, 'DATA - Fixture'!$F458,
'DATA - Round Scores'!$F:$F, "&lt;&gt;BEN")</f>
        <v>1190</v>
      </c>
      <c r="N458">
        <f>SUMIFS('DATA - Round Scores'!$H:$H,
'DATA - Round Scores'!$A:$A, 'DATA - Fixture'!$C458,
'DATA - Round Scores'!$B:$B, 'DATA - Fixture'!$D458,
'DATA - Round Scores'!$C:$C, 'DATA - Fixture'!$H458,
'DATA - Round Scores'!$F:$F, "&lt;&gt;BEN")</f>
        <v>1443</v>
      </c>
      <c r="O458">
        <f t="shared" si="35"/>
        <v>-253</v>
      </c>
      <c r="P458">
        <f>IF(N458&gt;0,COUNTIF($F$1:F458,F458),0)</f>
        <v>14</v>
      </c>
      <c r="Q458">
        <f t="shared" si="36"/>
        <v>0</v>
      </c>
      <c r="R458">
        <f t="shared" si="37"/>
        <v>0</v>
      </c>
      <c r="S458">
        <f t="shared" si="38"/>
        <v>1</v>
      </c>
      <c r="T458">
        <f>COUNTIFS('DATA - Round Scores'!$H:$H,0,
'DATA - Round Scores'!$A:$A, 'DATA - Fixture'!$C458,
'DATA - Round Scores'!$B:$B, 'DATA - Fixture'!$D458,
'DATA - Round Scores'!$C:$C, 'DATA - Fixture'!$F458,
'DATA - Round Scores'!$F:$F, "&lt;&gt;BEN")</f>
        <v>4</v>
      </c>
      <c r="U458" t="str">
        <f>TEXT(SUMIFS($Q$1:Q458,$C$1:C458,C458,$D$1:D458,"&lt;="&amp;D458,$F$1:F458,F458),"00")&amp;"-"&amp;TEXT(SUMIFS($S$1:S458,$C$1:C458,C458,$D$1:D458,"&lt;="&amp;D458,$F$1:F458,F458),"00")</f>
        <v>08-06</v>
      </c>
      <c r="V458">
        <f t="shared" si="39"/>
        <v>1</v>
      </c>
    </row>
    <row r="459" spans="3:22" x14ac:dyDescent="0.2">
      <c r="C459" s="6">
        <v>2018</v>
      </c>
      <c r="D459" s="6">
        <v>14</v>
      </c>
      <c r="E459" s="6">
        <v>3</v>
      </c>
      <c r="F459" t="s">
        <v>391</v>
      </c>
      <c r="G459" t="str">
        <f>INDEX('DATA - Teams'!$C:$C,MATCH('DATA - Fixture'!F459,'DATA - Teams'!$B:$B,0))</f>
        <v>JMERC</v>
      </c>
      <c r="H459" t="s">
        <v>482</v>
      </c>
      <c r="I459" t="str">
        <f>INDEX('DATA - Teams'!$C:$C,MATCH('DATA - Fixture'!H459,'DATA - Teams'!$B:$B,0))</f>
        <v>CHIEF</v>
      </c>
      <c r="J459" s="6">
        <v>0</v>
      </c>
      <c r="K459" s="6">
        <v>1</v>
      </c>
      <c r="L459" s="6">
        <v>0</v>
      </c>
      <c r="M459">
        <f>SUMIFS('DATA - Round Scores'!$H:$H,
'DATA - Round Scores'!$A:$A, 'DATA - Fixture'!$C459,
'DATA - Round Scores'!$B:$B, 'DATA - Fixture'!$D459,
'DATA - Round Scores'!$C:$C, 'DATA - Fixture'!$F459,
'DATA - Round Scores'!$F:$F, "&lt;&gt;BEN")</f>
        <v>1443</v>
      </c>
      <c r="N459">
        <f>SUMIFS('DATA - Round Scores'!$H:$H,
'DATA - Round Scores'!$A:$A, 'DATA - Fixture'!$C459,
'DATA - Round Scores'!$B:$B, 'DATA - Fixture'!$D459,
'DATA - Round Scores'!$C:$C, 'DATA - Fixture'!$H459,
'DATA - Round Scores'!$F:$F, "&lt;&gt;BEN")</f>
        <v>1190</v>
      </c>
      <c r="O459">
        <f t="shared" si="35"/>
        <v>253</v>
      </c>
      <c r="P459">
        <f>IF(N459&gt;0,COUNTIF($F$1:F459,F459),0)</f>
        <v>14</v>
      </c>
      <c r="Q459">
        <f t="shared" si="36"/>
        <v>1</v>
      </c>
      <c r="R459">
        <f t="shared" si="37"/>
        <v>0</v>
      </c>
      <c r="S459">
        <f t="shared" si="38"/>
        <v>0</v>
      </c>
      <c r="T459">
        <f>COUNTIFS('DATA - Round Scores'!$H:$H,0,
'DATA - Round Scores'!$A:$A, 'DATA - Fixture'!$C459,
'DATA - Round Scores'!$B:$B, 'DATA - Fixture'!$D459,
'DATA - Round Scores'!$C:$C, 'DATA - Fixture'!$F459,
'DATA - Round Scores'!$F:$F, "&lt;&gt;BEN")</f>
        <v>0</v>
      </c>
      <c r="U459" t="str">
        <f>TEXT(SUMIFS($Q$1:Q459,$C$1:C459,C459,$D$1:D459,"&lt;="&amp;D459,$F$1:F459,F459),"00")&amp;"-"&amp;TEXT(SUMIFS($S$1:S459,$C$1:C459,C459,$D$1:D459,"&lt;="&amp;D459,$F$1:F459,F459),"00")</f>
        <v>06-08</v>
      </c>
      <c r="V459">
        <f t="shared" si="39"/>
        <v>1</v>
      </c>
    </row>
    <row r="460" spans="3:22" x14ac:dyDescent="0.2">
      <c r="C460" s="6">
        <v>2018</v>
      </c>
      <c r="D460" s="6">
        <v>14</v>
      </c>
      <c r="E460" s="6">
        <v>4</v>
      </c>
      <c r="F460" t="s">
        <v>420</v>
      </c>
      <c r="G460" t="str">
        <f>INDEX('DATA - Teams'!$C:$C,MATCH('DATA - Fixture'!F460,'DATA - Teams'!$B:$B,0))</f>
        <v>RICHO</v>
      </c>
      <c r="H460" t="s">
        <v>404</v>
      </c>
      <c r="I460" t="str">
        <f>INDEX('DATA - Teams'!$C:$C,MATCH('DATA - Fixture'!H460,'DATA - Teams'!$B:$B,0))</f>
        <v>LESTER</v>
      </c>
      <c r="J460" s="6">
        <v>1</v>
      </c>
      <c r="K460" s="6">
        <v>1</v>
      </c>
      <c r="L460" s="6">
        <v>0</v>
      </c>
      <c r="M460">
        <f>SUMIFS('DATA - Round Scores'!$H:$H,
'DATA - Round Scores'!$A:$A, 'DATA - Fixture'!$C460,
'DATA - Round Scores'!$B:$B, 'DATA - Fixture'!$D460,
'DATA - Round Scores'!$C:$C, 'DATA - Fixture'!$F460,
'DATA - Round Scores'!$F:$F, "&lt;&gt;BEN")</f>
        <v>1475</v>
      </c>
      <c r="N460">
        <f>SUMIFS('DATA - Round Scores'!$H:$H,
'DATA - Round Scores'!$A:$A, 'DATA - Fixture'!$C460,
'DATA - Round Scores'!$B:$B, 'DATA - Fixture'!$D460,
'DATA - Round Scores'!$C:$C, 'DATA - Fixture'!$H460,
'DATA - Round Scores'!$F:$F, "&lt;&gt;BEN")</f>
        <v>1495</v>
      </c>
      <c r="O460">
        <f t="shared" si="35"/>
        <v>-20</v>
      </c>
      <c r="P460">
        <f>IF(N460&gt;0,COUNTIF($F$1:F460,F460),0)</f>
        <v>14</v>
      </c>
      <c r="Q460">
        <f t="shared" si="36"/>
        <v>0</v>
      </c>
      <c r="R460">
        <f t="shared" si="37"/>
        <v>0</v>
      </c>
      <c r="S460">
        <f t="shared" si="38"/>
        <v>1</v>
      </c>
      <c r="T460">
        <f>COUNTIFS('DATA - Round Scores'!$H:$H,0,
'DATA - Round Scores'!$A:$A, 'DATA - Fixture'!$C460,
'DATA - Round Scores'!$B:$B, 'DATA - Fixture'!$D460,
'DATA - Round Scores'!$C:$C, 'DATA - Fixture'!$F460,
'DATA - Round Scores'!$F:$F, "&lt;&gt;BEN")</f>
        <v>1</v>
      </c>
      <c r="U460" t="str">
        <f>TEXT(SUMIFS($Q$1:Q460,$C$1:C460,C460,$D$1:D460,"&lt;="&amp;D460,$F$1:F460,F460),"00")&amp;"-"&amp;TEXT(SUMIFS($S$1:S460,$C$1:C460,C460,$D$1:D460,"&lt;="&amp;D460,$F$1:F460,F460),"00")</f>
        <v>05-09</v>
      </c>
      <c r="V460">
        <f t="shared" si="39"/>
        <v>0</v>
      </c>
    </row>
    <row r="461" spans="3:22" x14ac:dyDescent="0.2">
      <c r="C461" s="6">
        <v>2018</v>
      </c>
      <c r="D461" s="6">
        <v>14</v>
      </c>
      <c r="E461" s="6">
        <v>4</v>
      </c>
      <c r="F461" t="s">
        <v>404</v>
      </c>
      <c r="G461" t="str">
        <f>INDEX('DATA - Teams'!$C:$C,MATCH('DATA - Fixture'!F461,'DATA - Teams'!$B:$B,0))</f>
        <v>LESTER</v>
      </c>
      <c r="H461" t="s">
        <v>420</v>
      </c>
      <c r="I461" t="str">
        <f>INDEX('DATA - Teams'!$C:$C,MATCH('DATA - Fixture'!H461,'DATA - Teams'!$B:$B,0))</f>
        <v>RICHO</v>
      </c>
      <c r="J461" s="6">
        <v>0</v>
      </c>
      <c r="K461" s="6">
        <v>1</v>
      </c>
      <c r="L461" s="6">
        <v>0</v>
      </c>
      <c r="M461">
        <f>SUMIFS('DATA - Round Scores'!$H:$H,
'DATA - Round Scores'!$A:$A, 'DATA - Fixture'!$C461,
'DATA - Round Scores'!$B:$B, 'DATA - Fixture'!$D461,
'DATA - Round Scores'!$C:$C, 'DATA - Fixture'!$F461,
'DATA - Round Scores'!$F:$F, "&lt;&gt;BEN")</f>
        <v>1495</v>
      </c>
      <c r="N461">
        <f>SUMIFS('DATA - Round Scores'!$H:$H,
'DATA - Round Scores'!$A:$A, 'DATA - Fixture'!$C461,
'DATA - Round Scores'!$B:$B, 'DATA - Fixture'!$D461,
'DATA - Round Scores'!$C:$C, 'DATA - Fixture'!$H461,
'DATA - Round Scores'!$F:$F, "&lt;&gt;BEN")</f>
        <v>1475</v>
      </c>
      <c r="O461">
        <f t="shared" si="35"/>
        <v>20</v>
      </c>
      <c r="P461">
        <f>IF(N461&gt;0,COUNTIF($F$1:F461,F461),0)</f>
        <v>14</v>
      </c>
      <c r="Q461">
        <f t="shared" si="36"/>
        <v>1</v>
      </c>
      <c r="R461">
        <f t="shared" si="37"/>
        <v>0</v>
      </c>
      <c r="S461">
        <f t="shared" si="38"/>
        <v>0</v>
      </c>
      <c r="T461">
        <f>COUNTIFS('DATA - Round Scores'!$H:$H,0,
'DATA - Round Scores'!$A:$A, 'DATA - Fixture'!$C461,
'DATA - Round Scores'!$B:$B, 'DATA - Fixture'!$D461,
'DATA - Round Scores'!$C:$C, 'DATA - Fixture'!$F461,
'DATA - Round Scores'!$F:$F, "&lt;&gt;BEN")</f>
        <v>2</v>
      </c>
      <c r="U461" t="str">
        <f>TEXT(SUMIFS($Q$1:Q461,$C$1:C461,C461,$D$1:D461,"&lt;="&amp;D461,$F$1:F461,F461),"00")&amp;"-"&amp;TEXT(SUMIFS($S$1:S461,$C$1:C461,C461,$D$1:D461,"&lt;="&amp;D461,$F$1:F461,F461),"00")</f>
        <v>06-08</v>
      </c>
      <c r="V461">
        <f t="shared" si="39"/>
        <v>0</v>
      </c>
    </row>
    <row r="462" spans="3:22" x14ac:dyDescent="0.2">
      <c r="C462" s="6">
        <v>2018</v>
      </c>
      <c r="D462" s="6">
        <v>15</v>
      </c>
      <c r="E462" s="6">
        <v>1</v>
      </c>
      <c r="F462" t="s">
        <v>366</v>
      </c>
      <c r="G462" t="str">
        <f>INDEX('DATA - Teams'!$C:$C,MATCH('DATA - Fixture'!F462,'DATA - Teams'!$B:$B,0))</f>
        <v>PMAC</v>
      </c>
      <c r="H462" t="s">
        <v>367</v>
      </c>
      <c r="I462" t="str">
        <f>INDEX('DATA - Teams'!$C:$C,MATCH('DATA - Fixture'!H462,'DATA - Teams'!$B:$B,0))</f>
        <v>KAPPAZ</v>
      </c>
      <c r="J462" s="6">
        <v>1</v>
      </c>
      <c r="K462" s="6">
        <v>0</v>
      </c>
      <c r="L462" s="6">
        <v>0</v>
      </c>
      <c r="M462">
        <f>SUMIFS('DATA - Round Scores'!$H:$H,
'DATA - Round Scores'!$A:$A, 'DATA - Fixture'!$C462,
'DATA - Round Scores'!$B:$B, 'DATA - Fixture'!$D462,
'DATA - Round Scores'!$C:$C, 'DATA - Fixture'!$F462,
'DATA - Round Scores'!$F:$F, "&lt;&gt;BEN")</f>
        <v>1632</v>
      </c>
      <c r="N462">
        <f>SUMIFS('DATA - Round Scores'!$H:$H,
'DATA - Round Scores'!$A:$A, 'DATA - Fixture'!$C462,
'DATA - Round Scores'!$B:$B, 'DATA - Fixture'!$D462,
'DATA - Round Scores'!$C:$C, 'DATA - Fixture'!$H462,
'DATA - Round Scores'!$F:$F, "&lt;&gt;BEN")</f>
        <v>1777</v>
      </c>
      <c r="O462">
        <f t="shared" si="35"/>
        <v>-145</v>
      </c>
      <c r="P462">
        <f>IF(N462&gt;0,COUNTIF($F$1:F462,F462),0)</f>
        <v>15</v>
      </c>
      <c r="Q462">
        <f t="shared" si="36"/>
        <v>0</v>
      </c>
      <c r="R462">
        <f t="shared" si="37"/>
        <v>0</v>
      </c>
      <c r="S462">
        <f t="shared" si="38"/>
        <v>1</v>
      </c>
      <c r="T462">
        <f>COUNTIFS('DATA - Round Scores'!$H:$H,0,
'DATA - Round Scores'!$A:$A, 'DATA - Fixture'!$C462,
'DATA - Round Scores'!$B:$B, 'DATA - Fixture'!$D462,
'DATA - Round Scores'!$C:$C, 'DATA - Fixture'!$F462,
'DATA - Round Scores'!$F:$F, "&lt;&gt;BEN")</f>
        <v>0</v>
      </c>
      <c r="U462" t="str">
        <f>TEXT(SUMIFS($Q$1:Q462,$C$1:C462,C462,$D$1:D462,"&lt;="&amp;D462,$F$1:F462,F462),"00")&amp;"-"&amp;TEXT(SUMIFS($S$1:S462,$C$1:C462,C462,$D$1:D462,"&lt;="&amp;D462,$F$1:F462,F462),"00")</f>
        <v>06-09</v>
      </c>
      <c r="V462">
        <f t="shared" si="39"/>
        <v>0</v>
      </c>
    </row>
    <row r="463" spans="3:22" x14ac:dyDescent="0.2">
      <c r="C463" s="6">
        <v>2018</v>
      </c>
      <c r="D463" s="6">
        <v>15</v>
      </c>
      <c r="E463" s="6">
        <v>1</v>
      </c>
      <c r="F463" t="s">
        <v>367</v>
      </c>
      <c r="G463" t="str">
        <f>INDEX('DATA - Teams'!$C:$C,MATCH('DATA - Fixture'!F463,'DATA - Teams'!$B:$B,0))</f>
        <v>KAPPAZ</v>
      </c>
      <c r="H463" t="s">
        <v>366</v>
      </c>
      <c r="I463" t="str">
        <f>INDEX('DATA - Teams'!$C:$C,MATCH('DATA - Fixture'!H463,'DATA - Teams'!$B:$B,0))</f>
        <v>PMAC</v>
      </c>
      <c r="J463" s="6">
        <v>0</v>
      </c>
      <c r="K463" s="6">
        <v>0</v>
      </c>
      <c r="L463" s="6">
        <v>0</v>
      </c>
      <c r="M463">
        <f>SUMIFS('DATA - Round Scores'!$H:$H,
'DATA - Round Scores'!$A:$A, 'DATA - Fixture'!$C463,
'DATA - Round Scores'!$B:$B, 'DATA - Fixture'!$D463,
'DATA - Round Scores'!$C:$C, 'DATA - Fixture'!$F463,
'DATA - Round Scores'!$F:$F, "&lt;&gt;BEN")</f>
        <v>1777</v>
      </c>
      <c r="N463">
        <f>SUMIFS('DATA - Round Scores'!$H:$H,
'DATA - Round Scores'!$A:$A, 'DATA - Fixture'!$C463,
'DATA - Round Scores'!$B:$B, 'DATA - Fixture'!$D463,
'DATA - Round Scores'!$C:$C, 'DATA - Fixture'!$H463,
'DATA - Round Scores'!$F:$F, "&lt;&gt;BEN")</f>
        <v>1632</v>
      </c>
      <c r="O463">
        <f t="shared" si="35"/>
        <v>145</v>
      </c>
      <c r="P463">
        <f>IF(N463&gt;0,COUNTIF($F$1:F463,F463),0)</f>
        <v>15</v>
      </c>
      <c r="Q463">
        <f t="shared" si="36"/>
        <v>1</v>
      </c>
      <c r="R463">
        <f t="shared" si="37"/>
        <v>0</v>
      </c>
      <c r="S463">
        <f t="shared" si="38"/>
        <v>0</v>
      </c>
      <c r="T463">
        <f>COUNTIFS('DATA - Round Scores'!$H:$H,0,
'DATA - Round Scores'!$A:$A, 'DATA - Fixture'!$C463,
'DATA - Round Scores'!$B:$B, 'DATA - Fixture'!$D463,
'DATA - Round Scores'!$C:$C, 'DATA - Fixture'!$F463,
'DATA - Round Scores'!$F:$F, "&lt;&gt;BEN")</f>
        <v>0</v>
      </c>
      <c r="U463" t="str">
        <f>TEXT(SUMIFS($Q$1:Q463,$C$1:C463,C463,$D$1:D463,"&lt;="&amp;D463,$F$1:F463,F463),"00")&amp;"-"&amp;TEXT(SUMIFS($S$1:S463,$C$1:C463,C463,$D$1:D463,"&lt;="&amp;D463,$F$1:F463,F463),"00")</f>
        <v>10-05</v>
      </c>
      <c r="V463">
        <f t="shared" si="39"/>
        <v>1</v>
      </c>
    </row>
    <row r="464" spans="3:22" x14ac:dyDescent="0.2">
      <c r="C464" s="6">
        <v>2018</v>
      </c>
      <c r="D464" s="6">
        <v>15</v>
      </c>
      <c r="E464" s="6">
        <v>2</v>
      </c>
      <c r="F464" t="s">
        <v>482</v>
      </c>
      <c r="G464" t="str">
        <f>INDEX('DATA - Teams'!$C:$C,MATCH('DATA - Fixture'!F464,'DATA - Teams'!$B:$B,0))</f>
        <v>CHIEF</v>
      </c>
      <c r="H464" t="s">
        <v>382</v>
      </c>
      <c r="I464" t="str">
        <f>INDEX('DATA - Teams'!$C:$C,MATCH('DATA - Fixture'!H464,'DATA - Teams'!$B:$B,0))</f>
        <v>MELONS</v>
      </c>
      <c r="J464" s="6">
        <v>1</v>
      </c>
      <c r="K464" s="6">
        <v>0</v>
      </c>
      <c r="L464" s="6">
        <v>0</v>
      </c>
      <c r="M464">
        <f>SUMIFS('DATA - Round Scores'!$H:$H,
'DATA - Round Scores'!$A:$A, 'DATA - Fixture'!$C464,
'DATA - Round Scores'!$B:$B, 'DATA - Fixture'!$D464,
'DATA - Round Scores'!$C:$C, 'DATA - Fixture'!$F464,
'DATA - Round Scores'!$F:$F, "&lt;&gt;BEN")</f>
        <v>1561</v>
      </c>
      <c r="N464">
        <f>SUMIFS('DATA - Round Scores'!$H:$H,
'DATA - Round Scores'!$A:$A, 'DATA - Fixture'!$C464,
'DATA - Round Scores'!$B:$B, 'DATA - Fixture'!$D464,
'DATA - Round Scores'!$C:$C, 'DATA - Fixture'!$H464,
'DATA - Round Scores'!$F:$F, "&lt;&gt;BEN")</f>
        <v>1828</v>
      </c>
      <c r="O464">
        <f t="shared" si="35"/>
        <v>-267</v>
      </c>
      <c r="P464">
        <f>IF(N464&gt;0,COUNTIF($F$1:F464,F464),0)</f>
        <v>15</v>
      </c>
      <c r="Q464">
        <f t="shared" si="36"/>
        <v>0</v>
      </c>
      <c r="R464">
        <f t="shared" si="37"/>
        <v>0</v>
      </c>
      <c r="S464">
        <f t="shared" si="38"/>
        <v>1</v>
      </c>
      <c r="T464">
        <f>COUNTIFS('DATA - Round Scores'!$H:$H,0,
'DATA - Round Scores'!$A:$A, 'DATA - Fixture'!$C464,
'DATA - Round Scores'!$B:$B, 'DATA - Fixture'!$D464,
'DATA - Round Scores'!$C:$C, 'DATA - Fixture'!$F464,
'DATA - Round Scores'!$F:$F, "&lt;&gt;BEN")</f>
        <v>1</v>
      </c>
      <c r="U464" t="str">
        <f>TEXT(SUMIFS($Q$1:Q464,$C$1:C464,C464,$D$1:D464,"&lt;="&amp;D464,$F$1:F464,F464),"00")&amp;"-"&amp;TEXT(SUMIFS($S$1:S464,$C$1:C464,C464,$D$1:D464,"&lt;="&amp;D464,$F$1:F464,F464),"00")</f>
        <v>08-07</v>
      </c>
      <c r="V464">
        <f t="shared" si="39"/>
        <v>1</v>
      </c>
    </row>
    <row r="465" spans="3:22" x14ac:dyDescent="0.2">
      <c r="C465" s="6">
        <v>2018</v>
      </c>
      <c r="D465" s="6">
        <v>15</v>
      </c>
      <c r="E465" s="6">
        <v>2</v>
      </c>
      <c r="F465" t="s">
        <v>382</v>
      </c>
      <c r="G465" t="str">
        <f>INDEX('DATA - Teams'!$C:$C,MATCH('DATA - Fixture'!F465,'DATA - Teams'!$B:$B,0))</f>
        <v>MELONS</v>
      </c>
      <c r="H465" t="s">
        <v>482</v>
      </c>
      <c r="I465" t="str">
        <f>INDEX('DATA - Teams'!$C:$C,MATCH('DATA - Fixture'!H465,'DATA - Teams'!$B:$B,0))</f>
        <v>CHIEF</v>
      </c>
      <c r="J465" s="6">
        <v>0</v>
      </c>
      <c r="K465" s="6">
        <v>0</v>
      </c>
      <c r="L465" s="6">
        <v>0</v>
      </c>
      <c r="M465">
        <f>SUMIFS('DATA - Round Scores'!$H:$H,
'DATA - Round Scores'!$A:$A, 'DATA - Fixture'!$C465,
'DATA - Round Scores'!$B:$B, 'DATA - Fixture'!$D465,
'DATA - Round Scores'!$C:$C, 'DATA - Fixture'!$F465,
'DATA - Round Scores'!$F:$F, "&lt;&gt;BEN")</f>
        <v>1828</v>
      </c>
      <c r="N465">
        <f>SUMIFS('DATA - Round Scores'!$H:$H,
'DATA - Round Scores'!$A:$A, 'DATA - Fixture'!$C465,
'DATA - Round Scores'!$B:$B, 'DATA - Fixture'!$D465,
'DATA - Round Scores'!$C:$C, 'DATA - Fixture'!$H465,
'DATA - Round Scores'!$F:$F, "&lt;&gt;BEN")</f>
        <v>1561</v>
      </c>
      <c r="O465">
        <f t="shared" si="35"/>
        <v>267</v>
      </c>
      <c r="P465">
        <f>IF(N465&gt;0,COUNTIF($F$1:F465,F465),0)</f>
        <v>15</v>
      </c>
      <c r="Q465">
        <f t="shared" si="36"/>
        <v>1</v>
      </c>
      <c r="R465">
        <f t="shared" si="37"/>
        <v>0</v>
      </c>
      <c r="S465">
        <f t="shared" si="38"/>
        <v>0</v>
      </c>
      <c r="T465">
        <f>COUNTIFS('DATA - Round Scores'!$H:$H,0,
'DATA - Round Scores'!$A:$A, 'DATA - Fixture'!$C465,
'DATA - Round Scores'!$B:$B, 'DATA - Fixture'!$D465,
'DATA - Round Scores'!$C:$C, 'DATA - Fixture'!$F465,
'DATA - Round Scores'!$F:$F, "&lt;&gt;BEN")</f>
        <v>0</v>
      </c>
      <c r="U465" t="str">
        <f>TEXT(SUMIFS($Q$1:Q465,$C$1:C465,C465,$D$1:D465,"&lt;="&amp;D465,$F$1:F465,F465),"00")&amp;"-"&amp;TEXT(SUMIFS($S$1:S465,$C$1:C465,C465,$D$1:D465,"&lt;="&amp;D465,$F$1:F465,F465),"00")</f>
        <v>11-04</v>
      </c>
      <c r="V465">
        <f t="shared" si="39"/>
        <v>1</v>
      </c>
    </row>
    <row r="466" spans="3:22" x14ac:dyDescent="0.2">
      <c r="C466" s="6">
        <v>2018</v>
      </c>
      <c r="D466" s="6">
        <v>15</v>
      </c>
      <c r="E466" s="6">
        <v>3</v>
      </c>
      <c r="F466" t="s">
        <v>420</v>
      </c>
      <c r="G466" t="str">
        <f>INDEX('DATA - Teams'!$C:$C,MATCH('DATA - Fixture'!F466,'DATA - Teams'!$B:$B,0))</f>
        <v>RICHO</v>
      </c>
      <c r="H466" t="s">
        <v>411</v>
      </c>
      <c r="I466" t="str">
        <f>INDEX('DATA - Teams'!$C:$C,MATCH('DATA - Fixture'!H466,'DATA - Teams'!$B:$B,0))</f>
        <v>GARTER</v>
      </c>
      <c r="J466" s="6">
        <v>1</v>
      </c>
      <c r="K466" s="6">
        <v>0</v>
      </c>
      <c r="L466" s="6">
        <v>0</v>
      </c>
      <c r="M466">
        <f>SUMIFS('DATA - Round Scores'!$H:$H,
'DATA - Round Scores'!$A:$A, 'DATA - Fixture'!$C466,
'DATA - Round Scores'!$B:$B, 'DATA - Fixture'!$D466,
'DATA - Round Scores'!$C:$C, 'DATA - Fixture'!$F466,
'DATA - Round Scores'!$F:$F, "&lt;&gt;BEN")</f>
        <v>1731</v>
      </c>
      <c r="N466">
        <f>SUMIFS('DATA - Round Scores'!$H:$H,
'DATA - Round Scores'!$A:$A, 'DATA - Fixture'!$C466,
'DATA - Round Scores'!$B:$B, 'DATA - Fixture'!$D466,
'DATA - Round Scores'!$C:$C, 'DATA - Fixture'!$H466,
'DATA - Round Scores'!$F:$F, "&lt;&gt;BEN")</f>
        <v>1552</v>
      </c>
      <c r="O466">
        <f t="shared" si="35"/>
        <v>179</v>
      </c>
      <c r="P466">
        <f>IF(N466&gt;0,COUNTIF($F$1:F466,F466),0)</f>
        <v>15</v>
      </c>
      <c r="Q466">
        <f t="shared" si="36"/>
        <v>1</v>
      </c>
      <c r="R466">
        <f t="shared" si="37"/>
        <v>0</v>
      </c>
      <c r="S466">
        <f t="shared" si="38"/>
        <v>0</v>
      </c>
      <c r="T466">
        <f>COUNTIFS('DATA - Round Scores'!$H:$H,0,
'DATA - Round Scores'!$A:$A, 'DATA - Fixture'!$C466,
'DATA - Round Scores'!$B:$B, 'DATA - Fixture'!$D466,
'DATA - Round Scores'!$C:$C, 'DATA - Fixture'!$F466,
'DATA - Round Scores'!$F:$F, "&lt;&gt;BEN")</f>
        <v>0</v>
      </c>
      <c r="U466" t="str">
        <f>TEXT(SUMIFS($Q$1:Q466,$C$1:C466,C466,$D$1:D466,"&lt;="&amp;D466,$F$1:F466,F466),"00")&amp;"-"&amp;TEXT(SUMIFS($S$1:S466,$C$1:C466,C466,$D$1:D466,"&lt;="&amp;D466,$F$1:F466,F466),"00")</f>
        <v>06-09</v>
      </c>
      <c r="V466">
        <f t="shared" si="39"/>
        <v>0</v>
      </c>
    </row>
    <row r="467" spans="3:22" x14ac:dyDescent="0.2">
      <c r="C467" s="6">
        <v>2018</v>
      </c>
      <c r="D467" s="6">
        <v>15</v>
      </c>
      <c r="E467" s="6">
        <v>3</v>
      </c>
      <c r="F467" t="s">
        <v>411</v>
      </c>
      <c r="G467" t="str">
        <f>INDEX('DATA - Teams'!$C:$C,MATCH('DATA - Fixture'!F467,'DATA - Teams'!$B:$B,0))</f>
        <v>GARTER</v>
      </c>
      <c r="H467" t="s">
        <v>420</v>
      </c>
      <c r="I467" t="str">
        <f>INDEX('DATA - Teams'!$C:$C,MATCH('DATA - Fixture'!H467,'DATA - Teams'!$B:$B,0))</f>
        <v>RICHO</v>
      </c>
      <c r="J467" s="6">
        <v>0</v>
      </c>
      <c r="K467" s="6">
        <v>0</v>
      </c>
      <c r="L467" s="6">
        <v>0</v>
      </c>
      <c r="M467">
        <f>SUMIFS('DATA - Round Scores'!$H:$H,
'DATA - Round Scores'!$A:$A, 'DATA - Fixture'!$C467,
'DATA - Round Scores'!$B:$B, 'DATA - Fixture'!$D467,
'DATA - Round Scores'!$C:$C, 'DATA - Fixture'!$F467,
'DATA - Round Scores'!$F:$F, "&lt;&gt;BEN")</f>
        <v>1552</v>
      </c>
      <c r="N467">
        <f>SUMIFS('DATA - Round Scores'!$H:$H,
'DATA - Round Scores'!$A:$A, 'DATA - Fixture'!$C467,
'DATA - Round Scores'!$B:$B, 'DATA - Fixture'!$D467,
'DATA - Round Scores'!$C:$C, 'DATA - Fixture'!$H467,
'DATA - Round Scores'!$F:$F, "&lt;&gt;BEN")</f>
        <v>1731</v>
      </c>
      <c r="O467">
        <f t="shared" si="35"/>
        <v>-179</v>
      </c>
      <c r="P467">
        <f>IF(N467&gt;0,COUNTIF($F$1:F467,F467),0)</f>
        <v>15</v>
      </c>
      <c r="Q467">
        <f t="shared" si="36"/>
        <v>0</v>
      </c>
      <c r="R467">
        <f t="shared" si="37"/>
        <v>0</v>
      </c>
      <c r="S467">
        <f t="shared" si="38"/>
        <v>1</v>
      </c>
      <c r="T467">
        <f>COUNTIFS('DATA - Round Scores'!$H:$H,0,
'DATA - Round Scores'!$A:$A, 'DATA - Fixture'!$C467,
'DATA - Round Scores'!$B:$B, 'DATA - Fixture'!$D467,
'DATA - Round Scores'!$C:$C, 'DATA - Fixture'!$F467,
'DATA - Round Scores'!$F:$F, "&lt;&gt;BEN")</f>
        <v>0</v>
      </c>
      <c r="U467" t="str">
        <f>TEXT(SUMIFS($Q$1:Q467,$C$1:C467,C467,$D$1:D467,"&lt;="&amp;D467,$F$1:F467,F467),"00")&amp;"-"&amp;TEXT(SUMIFS($S$1:S467,$C$1:C467,C467,$D$1:D467,"&lt;="&amp;D467,$F$1:F467,F467),"00")</f>
        <v>06-09</v>
      </c>
      <c r="V467">
        <f t="shared" si="39"/>
        <v>0</v>
      </c>
    </row>
    <row r="468" spans="3:22" x14ac:dyDescent="0.2">
      <c r="C468" s="6">
        <v>2018</v>
      </c>
      <c r="D468" s="6">
        <v>15</v>
      </c>
      <c r="E468" s="6">
        <v>4</v>
      </c>
      <c r="F468" t="s">
        <v>404</v>
      </c>
      <c r="G468" t="str">
        <f>INDEX('DATA - Teams'!$C:$C,MATCH('DATA - Fixture'!F468,'DATA - Teams'!$B:$B,0))</f>
        <v>LESTER</v>
      </c>
      <c r="H468" t="s">
        <v>391</v>
      </c>
      <c r="I468" t="str">
        <f>INDEX('DATA - Teams'!$C:$C,MATCH('DATA - Fixture'!H468,'DATA - Teams'!$B:$B,0))</f>
        <v>JMERC</v>
      </c>
      <c r="J468" s="6">
        <v>1</v>
      </c>
      <c r="K468" s="6">
        <v>0</v>
      </c>
      <c r="L468" s="6">
        <v>0</v>
      </c>
      <c r="M468">
        <f>SUMIFS('DATA - Round Scores'!$H:$H,
'DATA - Round Scores'!$A:$A, 'DATA - Fixture'!$C468,
'DATA - Round Scores'!$B:$B, 'DATA - Fixture'!$D468,
'DATA - Round Scores'!$C:$C, 'DATA - Fixture'!$F468,
'DATA - Round Scores'!$F:$F, "&lt;&gt;BEN")</f>
        <v>1378</v>
      </c>
      <c r="N468">
        <f>SUMIFS('DATA - Round Scores'!$H:$H,
'DATA - Round Scores'!$A:$A, 'DATA - Fixture'!$C468,
'DATA - Round Scores'!$B:$B, 'DATA - Fixture'!$D468,
'DATA - Round Scores'!$C:$C, 'DATA - Fixture'!$H468,
'DATA - Round Scores'!$F:$F, "&lt;&gt;BEN")</f>
        <v>1759</v>
      </c>
      <c r="O468">
        <f t="shared" si="35"/>
        <v>-381</v>
      </c>
      <c r="P468">
        <f>IF(N468&gt;0,COUNTIF($F$1:F468,F468),0)</f>
        <v>15</v>
      </c>
      <c r="Q468">
        <f t="shared" si="36"/>
        <v>0</v>
      </c>
      <c r="R468">
        <f t="shared" si="37"/>
        <v>0</v>
      </c>
      <c r="S468">
        <f t="shared" si="38"/>
        <v>1</v>
      </c>
      <c r="T468">
        <f>COUNTIFS('DATA - Round Scores'!$H:$H,0,
'DATA - Round Scores'!$A:$A, 'DATA - Fixture'!$C468,
'DATA - Round Scores'!$B:$B, 'DATA - Fixture'!$D468,
'DATA - Round Scores'!$C:$C, 'DATA - Fixture'!$F468,
'DATA - Round Scores'!$F:$F, "&lt;&gt;BEN")</f>
        <v>0</v>
      </c>
      <c r="U468" t="str">
        <f>TEXT(SUMIFS($Q$1:Q468,$C$1:C468,C468,$D$1:D468,"&lt;="&amp;D468,$F$1:F468,F468),"00")&amp;"-"&amp;TEXT(SUMIFS($S$1:S468,$C$1:C468,C468,$D$1:D468,"&lt;="&amp;D468,$F$1:F468,F468),"00")</f>
        <v>06-09</v>
      </c>
      <c r="V468">
        <f t="shared" si="39"/>
        <v>0</v>
      </c>
    </row>
    <row r="469" spans="3:22" x14ac:dyDescent="0.2">
      <c r="C469" s="6">
        <v>2018</v>
      </c>
      <c r="D469" s="6">
        <v>15</v>
      </c>
      <c r="E469" s="6">
        <v>4</v>
      </c>
      <c r="F469" t="s">
        <v>391</v>
      </c>
      <c r="G469" t="str">
        <f>INDEX('DATA - Teams'!$C:$C,MATCH('DATA - Fixture'!F469,'DATA - Teams'!$B:$B,0))</f>
        <v>JMERC</v>
      </c>
      <c r="H469" t="s">
        <v>404</v>
      </c>
      <c r="I469" t="str">
        <f>INDEX('DATA - Teams'!$C:$C,MATCH('DATA - Fixture'!H469,'DATA - Teams'!$B:$B,0))</f>
        <v>LESTER</v>
      </c>
      <c r="J469" s="6">
        <v>0</v>
      </c>
      <c r="K469" s="6">
        <v>0</v>
      </c>
      <c r="L469" s="6">
        <v>0</v>
      </c>
      <c r="M469">
        <f>SUMIFS('DATA - Round Scores'!$H:$H,
'DATA - Round Scores'!$A:$A, 'DATA - Fixture'!$C469,
'DATA - Round Scores'!$B:$B, 'DATA - Fixture'!$D469,
'DATA - Round Scores'!$C:$C, 'DATA - Fixture'!$F469,
'DATA - Round Scores'!$F:$F, "&lt;&gt;BEN")</f>
        <v>1759</v>
      </c>
      <c r="N469">
        <f>SUMIFS('DATA - Round Scores'!$H:$H,
'DATA - Round Scores'!$A:$A, 'DATA - Fixture'!$C469,
'DATA - Round Scores'!$B:$B, 'DATA - Fixture'!$D469,
'DATA - Round Scores'!$C:$C, 'DATA - Fixture'!$H469,
'DATA - Round Scores'!$F:$F, "&lt;&gt;BEN")</f>
        <v>1378</v>
      </c>
      <c r="O469">
        <f t="shared" si="35"/>
        <v>381</v>
      </c>
      <c r="P469">
        <f>IF(N469&gt;0,COUNTIF($F$1:F469,F469),0)</f>
        <v>15</v>
      </c>
      <c r="Q469">
        <f t="shared" si="36"/>
        <v>1</v>
      </c>
      <c r="R469">
        <f t="shared" si="37"/>
        <v>0</v>
      </c>
      <c r="S469">
        <f t="shared" si="38"/>
        <v>0</v>
      </c>
      <c r="T469">
        <f>COUNTIFS('DATA - Round Scores'!$H:$H,0,
'DATA - Round Scores'!$A:$A, 'DATA - Fixture'!$C469,
'DATA - Round Scores'!$B:$B, 'DATA - Fixture'!$D469,
'DATA - Round Scores'!$C:$C, 'DATA - Fixture'!$F469,
'DATA - Round Scores'!$F:$F, "&lt;&gt;BEN")</f>
        <v>0</v>
      </c>
      <c r="U469" t="str">
        <f>TEXT(SUMIFS($Q$1:Q469,$C$1:C469,C469,$D$1:D469,"&lt;="&amp;D469,$F$1:F469,F469),"00")&amp;"-"&amp;TEXT(SUMIFS($S$1:S469,$C$1:C469,C469,$D$1:D469,"&lt;="&amp;D469,$F$1:F469,F469),"00")</f>
        <v>07-08</v>
      </c>
      <c r="V469">
        <f t="shared" si="39"/>
        <v>1</v>
      </c>
    </row>
    <row r="470" spans="3:22" x14ac:dyDescent="0.2">
      <c r="C470" s="6">
        <v>2018</v>
      </c>
      <c r="D470" s="6">
        <v>16</v>
      </c>
      <c r="E470" s="6">
        <v>1</v>
      </c>
      <c r="F470" t="s">
        <v>366</v>
      </c>
      <c r="G470" t="str">
        <f>INDEX('DATA - Teams'!$C:$C,MATCH('DATA - Fixture'!F470,'DATA - Teams'!$B:$B,0))</f>
        <v>PMAC</v>
      </c>
      <c r="H470" t="s">
        <v>482</v>
      </c>
      <c r="I470" t="str">
        <f>INDEX('DATA - Teams'!$C:$C,MATCH('DATA - Fixture'!H470,'DATA - Teams'!$B:$B,0))</f>
        <v>CHIEF</v>
      </c>
      <c r="J470" s="6">
        <v>1</v>
      </c>
      <c r="K470" s="6">
        <v>0</v>
      </c>
      <c r="L470" s="6">
        <v>0</v>
      </c>
      <c r="M470">
        <f>SUMIFS('DATA - Round Scores'!$H:$H,
'DATA - Round Scores'!$A:$A, 'DATA - Fixture'!$C470,
'DATA - Round Scores'!$B:$B, 'DATA - Fixture'!$D470,
'DATA - Round Scores'!$C:$C, 'DATA - Fixture'!$F470,
'DATA - Round Scores'!$F:$F, "&lt;&gt;BEN")</f>
        <v>1596</v>
      </c>
      <c r="N470">
        <f>SUMIFS('DATA - Round Scores'!$H:$H,
'DATA - Round Scores'!$A:$A, 'DATA - Fixture'!$C470,
'DATA - Round Scores'!$B:$B, 'DATA - Fixture'!$D470,
'DATA - Round Scores'!$C:$C, 'DATA - Fixture'!$H470,
'DATA - Round Scores'!$F:$F, "&lt;&gt;BEN")</f>
        <v>1728</v>
      </c>
      <c r="O470">
        <f t="shared" si="35"/>
        <v>-132</v>
      </c>
      <c r="P470">
        <f>IF(N470&gt;0,COUNTIF($F$1:F470,F470),0)</f>
        <v>16</v>
      </c>
      <c r="Q470">
        <f t="shared" si="36"/>
        <v>0</v>
      </c>
      <c r="R470">
        <f t="shared" si="37"/>
        <v>0</v>
      </c>
      <c r="S470">
        <f t="shared" si="38"/>
        <v>1</v>
      </c>
      <c r="T470">
        <f>COUNTIFS('DATA - Round Scores'!$H:$H,0,
'DATA - Round Scores'!$A:$A, 'DATA - Fixture'!$C470,
'DATA - Round Scores'!$B:$B, 'DATA - Fixture'!$D470,
'DATA - Round Scores'!$C:$C, 'DATA - Fixture'!$F470,
'DATA - Round Scores'!$F:$F, "&lt;&gt;BEN")</f>
        <v>0</v>
      </c>
      <c r="U470" t="str">
        <f>TEXT(SUMIFS($Q$1:Q470,$C$1:C470,C470,$D$1:D470,"&lt;="&amp;D470,$F$1:F470,F470),"00")&amp;"-"&amp;TEXT(SUMIFS($S$1:S470,$C$1:C470,C470,$D$1:D470,"&lt;="&amp;D470,$F$1:F470,F470),"00")</f>
        <v>06-10</v>
      </c>
      <c r="V470">
        <f t="shared" si="39"/>
        <v>0</v>
      </c>
    </row>
    <row r="471" spans="3:22" x14ac:dyDescent="0.2">
      <c r="C471" s="6">
        <v>2018</v>
      </c>
      <c r="D471" s="6">
        <v>16</v>
      </c>
      <c r="E471" s="6">
        <v>1</v>
      </c>
      <c r="F471" t="s">
        <v>482</v>
      </c>
      <c r="G471" t="str">
        <f>INDEX('DATA - Teams'!$C:$C,MATCH('DATA - Fixture'!F471,'DATA - Teams'!$B:$B,0))</f>
        <v>CHIEF</v>
      </c>
      <c r="H471" t="s">
        <v>366</v>
      </c>
      <c r="I471" t="str">
        <f>INDEX('DATA - Teams'!$C:$C,MATCH('DATA - Fixture'!H471,'DATA - Teams'!$B:$B,0))</f>
        <v>PMAC</v>
      </c>
      <c r="J471" s="6">
        <v>0</v>
      </c>
      <c r="K471" s="6">
        <v>0</v>
      </c>
      <c r="L471" s="6">
        <v>0</v>
      </c>
      <c r="M471">
        <f>SUMIFS('DATA - Round Scores'!$H:$H,
'DATA - Round Scores'!$A:$A, 'DATA - Fixture'!$C471,
'DATA - Round Scores'!$B:$B, 'DATA - Fixture'!$D471,
'DATA - Round Scores'!$C:$C, 'DATA - Fixture'!$F471,
'DATA - Round Scores'!$F:$F, "&lt;&gt;BEN")</f>
        <v>1728</v>
      </c>
      <c r="N471">
        <f>SUMIFS('DATA - Round Scores'!$H:$H,
'DATA - Round Scores'!$A:$A, 'DATA - Fixture'!$C471,
'DATA - Round Scores'!$B:$B, 'DATA - Fixture'!$D471,
'DATA - Round Scores'!$C:$C, 'DATA - Fixture'!$H471,
'DATA - Round Scores'!$F:$F, "&lt;&gt;BEN")</f>
        <v>1596</v>
      </c>
      <c r="O471">
        <f t="shared" si="35"/>
        <v>132</v>
      </c>
      <c r="P471">
        <f>IF(N471&gt;0,COUNTIF($F$1:F471,F471),0)</f>
        <v>16</v>
      </c>
      <c r="Q471">
        <f t="shared" si="36"/>
        <v>1</v>
      </c>
      <c r="R471">
        <f t="shared" si="37"/>
        <v>0</v>
      </c>
      <c r="S471">
        <f t="shared" si="38"/>
        <v>0</v>
      </c>
      <c r="T471">
        <f>COUNTIFS('DATA - Round Scores'!$H:$H,0,
'DATA - Round Scores'!$A:$A, 'DATA - Fixture'!$C471,
'DATA - Round Scores'!$B:$B, 'DATA - Fixture'!$D471,
'DATA - Round Scores'!$C:$C, 'DATA - Fixture'!$F471,
'DATA - Round Scores'!$F:$F, "&lt;&gt;BEN")</f>
        <v>1</v>
      </c>
      <c r="U471" t="str">
        <f>TEXT(SUMIFS($Q$1:Q471,$C$1:C471,C471,$D$1:D471,"&lt;="&amp;D471,$F$1:F471,F471),"00")&amp;"-"&amp;TEXT(SUMIFS($S$1:S471,$C$1:C471,C471,$D$1:D471,"&lt;="&amp;D471,$F$1:F471,F471),"00")</f>
        <v>09-07</v>
      </c>
      <c r="V471">
        <f t="shared" si="39"/>
        <v>1</v>
      </c>
    </row>
    <row r="472" spans="3:22" x14ac:dyDescent="0.2">
      <c r="C472" s="6">
        <v>2018</v>
      </c>
      <c r="D472" s="6">
        <v>16</v>
      </c>
      <c r="E472" s="6">
        <v>2</v>
      </c>
      <c r="F472" t="s">
        <v>420</v>
      </c>
      <c r="G472" t="str">
        <f>INDEX('DATA - Teams'!$C:$C,MATCH('DATA - Fixture'!F472,'DATA - Teams'!$B:$B,0))</f>
        <v>RICHO</v>
      </c>
      <c r="H472" t="s">
        <v>367</v>
      </c>
      <c r="I472" t="str">
        <f>INDEX('DATA - Teams'!$C:$C,MATCH('DATA - Fixture'!H472,'DATA - Teams'!$B:$B,0))</f>
        <v>KAPPAZ</v>
      </c>
      <c r="J472" s="6">
        <v>1</v>
      </c>
      <c r="K472" s="6">
        <v>0</v>
      </c>
      <c r="L472" s="6">
        <v>0</v>
      </c>
      <c r="M472">
        <f>SUMIFS('DATA - Round Scores'!$H:$H,
'DATA - Round Scores'!$A:$A, 'DATA - Fixture'!$C472,
'DATA - Round Scores'!$B:$B, 'DATA - Fixture'!$D472,
'DATA - Round Scores'!$C:$C, 'DATA - Fixture'!$F472,
'DATA - Round Scores'!$F:$F, "&lt;&gt;BEN")</f>
        <v>1589</v>
      </c>
      <c r="N472">
        <f>SUMIFS('DATA - Round Scores'!$H:$H,
'DATA - Round Scores'!$A:$A, 'DATA - Fixture'!$C472,
'DATA - Round Scores'!$B:$B, 'DATA - Fixture'!$D472,
'DATA - Round Scores'!$C:$C, 'DATA - Fixture'!$H472,
'DATA - Round Scores'!$F:$F, "&lt;&gt;BEN")</f>
        <v>1755</v>
      </c>
      <c r="O472">
        <f t="shared" si="35"/>
        <v>-166</v>
      </c>
      <c r="P472">
        <f>IF(N472&gt;0,COUNTIF($F$1:F472,F472),0)</f>
        <v>16</v>
      </c>
      <c r="Q472">
        <f t="shared" si="36"/>
        <v>0</v>
      </c>
      <c r="R472">
        <f t="shared" si="37"/>
        <v>0</v>
      </c>
      <c r="S472">
        <f t="shared" si="38"/>
        <v>1</v>
      </c>
      <c r="T472">
        <f>COUNTIFS('DATA - Round Scores'!$H:$H,0,
'DATA - Round Scores'!$A:$A, 'DATA - Fixture'!$C472,
'DATA - Round Scores'!$B:$B, 'DATA - Fixture'!$D472,
'DATA - Round Scores'!$C:$C, 'DATA - Fixture'!$F472,
'DATA - Round Scores'!$F:$F, "&lt;&gt;BEN")</f>
        <v>0</v>
      </c>
      <c r="U472" t="str">
        <f>TEXT(SUMIFS($Q$1:Q472,$C$1:C472,C472,$D$1:D472,"&lt;="&amp;D472,$F$1:F472,F472),"00")&amp;"-"&amp;TEXT(SUMIFS($S$1:S472,$C$1:C472,C472,$D$1:D472,"&lt;="&amp;D472,$F$1:F472,F472),"00")</f>
        <v>06-10</v>
      </c>
      <c r="V472">
        <f t="shared" si="39"/>
        <v>0</v>
      </c>
    </row>
    <row r="473" spans="3:22" x14ac:dyDescent="0.2">
      <c r="C473" s="6">
        <v>2018</v>
      </c>
      <c r="D473" s="6">
        <v>16</v>
      </c>
      <c r="E473" s="6">
        <v>2</v>
      </c>
      <c r="F473" t="s">
        <v>367</v>
      </c>
      <c r="G473" t="str">
        <f>INDEX('DATA - Teams'!$C:$C,MATCH('DATA - Fixture'!F473,'DATA - Teams'!$B:$B,0))</f>
        <v>KAPPAZ</v>
      </c>
      <c r="H473" t="s">
        <v>420</v>
      </c>
      <c r="I473" t="str">
        <f>INDEX('DATA - Teams'!$C:$C,MATCH('DATA - Fixture'!H473,'DATA - Teams'!$B:$B,0))</f>
        <v>RICHO</v>
      </c>
      <c r="J473" s="6">
        <v>0</v>
      </c>
      <c r="K473" s="6">
        <v>0</v>
      </c>
      <c r="L473" s="6">
        <v>0</v>
      </c>
      <c r="M473">
        <f>SUMIFS('DATA - Round Scores'!$H:$H,
'DATA - Round Scores'!$A:$A, 'DATA - Fixture'!$C473,
'DATA - Round Scores'!$B:$B, 'DATA - Fixture'!$D473,
'DATA - Round Scores'!$C:$C, 'DATA - Fixture'!$F473,
'DATA - Round Scores'!$F:$F, "&lt;&gt;BEN")</f>
        <v>1755</v>
      </c>
      <c r="N473">
        <f>SUMIFS('DATA - Round Scores'!$H:$H,
'DATA - Round Scores'!$A:$A, 'DATA - Fixture'!$C473,
'DATA - Round Scores'!$B:$B, 'DATA - Fixture'!$D473,
'DATA - Round Scores'!$C:$C, 'DATA - Fixture'!$H473,
'DATA - Round Scores'!$F:$F, "&lt;&gt;BEN")</f>
        <v>1589</v>
      </c>
      <c r="O473">
        <f t="shared" si="35"/>
        <v>166</v>
      </c>
      <c r="P473">
        <f>IF(N473&gt;0,COUNTIF($F$1:F473,F473),0)</f>
        <v>16</v>
      </c>
      <c r="Q473">
        <f t="shared" si="36"/>
        <v>1</v>
      </c>
      <c r="R473">
        <f t="shared" si="37"/>
        <v>0</v>
      </c>
      <c r="S473">
        <f t="shared" si="38"/>
        <v>0</v>
      </c>
      <c r="T473">
        <f>COUNTIFS('DATA - Round Scores'!$H:$H,0,
'DATA - Round Scores'!$A:$A, 'DATA - Fixture'!$C473,
'DATA - Round Scores'!$B:$B, 'DATA - Fixture'!$D473,
'DATA - Round Scores'!$C:$C, 'DATA - Fixture'!$F473,
'DATA - Round Scores'!$F:$F, "&lt;&gt;BEN")</f>
        <v>0</v>
      </c>
      <c r="U473" t="str">
        <f>TEXT(SUMIFS($Q$1:Q473,$C$1:C473,C473,$D$1:D473,"&lt;="&amp;D473,$F$1:F473,F473),"00")&amp;"-"&amp;TEXT(SUMIFS($S$1:S473,$C$1:C473,C473,$D$1:D473,"&lt;="&amp;D473,$F$1:F473,F473),"00")</f>
        <v>11-05</v>
      </c>
      <c r="V473">
        <f t="shared" si="39"/>
        <v>1</v>
      </c>
    </row>
    <row r="474" spans="3:22" x14ac:dyDescent="0.2">
      <c r="C474" s="6">
        <v>2018</v>
      </c>
      <c r="D474" s="6">
        <v>16</v>
      </c>
      <c r="E474" s="6">
        <v>3</v>
      </c>
      <c r="F474" t="s">
        <v>404</v>
      </c>
      <c r="G474" t="str">
        <f>INDEX('DATA - Teams'!$C:$C,MATCH('DATA - Fixture'!F474,'DATA - Teams'!$B:$B,0))</f>
        <v>LESTER</v>
      </c>
      <c r="H474" t="s">
        <v>382</v>
      </c>
      <c r="I474" t="str">
        <f>INDEX('DATA - Teams'!$C:$C,MATCH('DATA - Fixture'!H474,'DATA - Teams'!$B:$B,0))</f>
        <v>MELONS</v>
      </c>
      <c r="J474" s="6">
        <v>1</v>
      </c>
      <c r="K474" s="6">
        <v>0</v>
      </c>
      <c r="L474" s="6">
        <v>0</v>
      </c>
      <c r="M474">
        <f>SUMIFS('DATA - Round Scores'!$H:$H,
'DATA - Round Scores'!$A:$A, 'DATA - Fixture'!$C474,
'DATA - Round Scores'!$B:$B, 'DATA - Fixture'!$D474,
'DATA - Round Scores'!$C:$C, 'DATA - Fixture'!$F474,
'DATA - Round Scores'!$F:$F, "&lt;&gt;BEN")</f>
        <v>1808</v>
      </c>
      <c r="N474">
        <f>SUMIFS('DATA - Round Scores'!$H:$H,
'DATA - Round Scores'!$A:$A, 'DATA - Fixture'!$C474,
'DATA - Round Scores'!$B:$B, 'DATA - Fixture'!$D474,
'DATA - Round Scores'!$C:$C, 'DATA - Fixture'!$H474,
'DATA - Round Scores'!$F:$F, "&lt;&gt;BEN")</f>
        <v>1777</v>
      </c>
      <c r="O474">
        <f t="shared" si="35"/>
        <v>31</v>
      </c>
      <c r="P474">
        <f>IF(N474&gt;0,COUNTIF($F$1:F474,F474),0)</f>
        <v>16</v>
      </c>
      <c r="Q474">
        <f t="shared" si="36"/>
        <v>1</v>
      </c>
      <c r="R474">
        <f t="shared" si="37"/>
        <v>0</v>
      </c>
      <c r="S474">
        <f t="shared" si="38"/>
        <v>0</v>
      </c>
      <c r="T474">
        <f>COUNTIFS('DATA - Round Scores'!$H:$H,0,
'DATA - Round Scores'!$A:$A, 'DATA - Fixture'!$C474,
'DATA - Round Scores'!$B:$B, 'DATA - Fixture'!$D474,
'DATA - Round Scores'!$C:$C, 'DATA - Fixture'!$F474,
'DATA - Round Scores'!$F:$F, "&lt;&gt;BEN")</f>
        <v>0</v>
      </c>
      <c r="U474" t="str">
        <f>TEXT(SUMIFS($Q$1:Q474,$C$1:C474,C474,$D$1:D474,"&lt;="&amp;D474,$F$1:F474,F474),"00")&amp;"-"&amp;TEXT(SUMIFS($S$1:S474,$C$1:C474,C474,$D$1:D474,"&lt;="&amp;D474,$F$1:F474,F474),"00")</f>
        <v>07-09</v>
      </c>
      <c r="V474">
        <f t="shared" si="39"/>
        <v>0</v>
      </c>
    </row>
    <row r="475" spans="3:22" x14ac:dyDescent="0.2">
      <c r="C475" s="6">
        <v>2018</v>
      </c>
      <c r="D475" s="6">
        <v>16</v>
      </c>
      <c r="E475" s="6">
        <v>3</v>
      </c>
      <c r="F475" t="s">
        <v>382</v>
      </c>
      <c r="G475" t="str">
        <f>INDEX('DATA - Teams'!$C:$C,MATCH('DATA - Fixture'!F475,'DATA - Teams'!$B:$B,0))</f>
        <v>MELONS</v>
      </c>
      <c r="H475" t="s">
        <v>404</v>
      </c>
      <c r="I475" t="str">
        <f>INDEX('DATA - Teams'!$C:$C,MATCH('DATA - Fixture'!H475,'DATA - Teams'!$B:$B,0))</f>
        <v>LESTER</v>
      </c>
      <c r="J475" s="6">
        <v>0</v>
      </c>
      <c r="K475" s="6">
        <v>0</v>
      </c>
      <c r="L475" s="6">
        <v>0</v>
      </c>
      <c r="M475">
        <f>SUMIFS('DATA - Round Scores'!$H:$H,
'DATA - Round Scores'!$A:$A, 'DATA - Fixture'!$C475,
'DATA - Round Scores'!$B:$B, 'DATA - Fixture'!$D475,
'DATA - Round Scores'!$C:$C, 'DATA - Fixture'!$F475,
'DATA - Round Scores'!$F:$F, "&lt;&gt;BEN")</f>
        <v>1777</v>
      </c>
      <c r="N475">
        <f>SUMIFS('DATA - Round Scores'!$H:$H,
'DATA - Round Scores'!$A:$A, 'DATA - Fixture'!$C475,
'DATA - Round Scores'!$B:$B, 'DATA - Fixture'!$D475,
'DATA - Round Scores'!$C:$C, 'DATA - Fixture'!$H475,
'DATA - Round Scores'!$F:$F, "&lt;&gt;BEN")</f>
        <v>1808</v>
      </c>
      <c r="O475">
        <f t="shared" si="35"/>
        <v>-31</v>
      </c>
      <c r="P475">
        <f>IF(N475&gt;0,COUNTIF($F$1:F475,F475),0)</f>
        <v>16</v>
      </c>
      <c r="Q475">
        <f t="shared" si="36"/>
        <v>0</v>
      </c>
      <c r="R475">
        <f t="shared" si="37"/>
        <v>0</v>
      </c>
      <c r="S475">
        <f t="shared" si="38"/>
        <v>1</v>
      </c>
      <c r="T475">
        <f>COUNTIFS('DATA - Round Scores'!$H:$H,0,
'DATA - Round Scores'!$A:$A, 'DATA - Fixture'!$C475,
'DATA - Round Scores'!$B:$B, 'DATA - Fixture'!$D475,
'DATA - Round Scores'!$C:$C, 'DATA - Fixture'!$F475,
'DATA - Round Scores'!$F:$F, "&lt;&gt;BEN")</f>
        <v>0</v>
      </c>
      <c r="U475" t="str">
        <f>TEXT(SUMIFS($Q$1:Q475,$C$1:C475,C475,$D$1:D475,"&lt;="&amp;D475,$F$1:F475,F475),"00")&amp;"-"&amp;TEXT(SUMIFS($S$1:S475,$C$1:C475,C475,$D$1:D475,"&lt;="&amp;D475,$F$1:F475,F475),"00")</f>
        <v>11-05</v>
      </c>
      <c r="V475">
        <f t="shared" si="39"/>
        <v>1</v>
      </c>
    </row>
    <row r="476" spans="3:22" x14ac:dyDescent="0.2">
      <c r="C476" s="6">
        <v>2018</v>
      </c>
      <c r="D476" s="6">
        <v>16</v>
      </c>
      <c r="E476" s="6">
        <v>4</v>
      </c>
      <c r="F476" t="s">
        <v>391</v>
      </c>
      <c r="G476" t="str">
        <f>INDEX('DATA - Teams'!$C:$C,MATCH('DATA - Fixture'!F476,'DATA - Teams'!$B:$B,0))</f>
        <v>JMERC</v>
      </c>
      <c r="H476" t="s">
        <v>411</v>
      </c>
      <c r="I476" t="str">
        <f>INDEX('DATA - Teams'!$C:$C,MATCH('DATA - Fixture'!H476,'DATA - Teams'!$B:$B,0))</f>
        <v>GARTER</v>
      </c>
      <c r="J476" s="6">
        <v>1</v>
      </c>
      <c r="K476" s="6">
        <v>0</v>
      </c>
      <c r="L476" s="6">
        <v>0</v>
      </c>
      <c r="M476">
        <f>SUMIFS('DATA - Round Scores'!$H:$H,
'DATA - Round Scores'!$A:$A, 'DATA - Fixture'!$C476,
'DATA - Round Scores'!$B:$B, 'DATA - Fixture'!$D476,
'DATA - Round Scores'!$C:$C, 'DATA - Fixture'!$F476,
'DATA - Round Scores'!$F:$F, "&lt;&gt;BEN")</f>
        <v>1797</v>
      </c>
      <c r="N476">
        <f>SUMIFS('DATA - Round Scores'!$H:$H,
'DATA - Round Scores'!$A:$A, 'DATA - Fixture'!$C476,
'DATA - Round Scores'!$B:$B, 'DATA - Fixture'!$D476,
'DATA - Round Scores'!$C:$C, 'DATA - Fixture'!$H476,
'DATA - Round Scores'!$F:$F, "&lt;&gt;BEN")</f>
        <v>1543</v>
      </c>
      <c r="O476">
        <f t="shared" si="35"/>
        <v>254</v>
      </c>
      <c r="P476">
        <f>IF(N476&gt;0,COUNTIF($F$1:F476,F476),0)</f>
        <v>16</v>
      </c>
      <c r="Q476">
        <f t="shared" si="36"/>
        <v>1</v>
      </c>
      <c r="R476">
        <f t="shared" si="37"/>
        <v>0</v>
      </c>
      <c r="S476">
        <f t="shared" si="38"/>
        <v>0</v>
      </c>
      <c r="T476">
        <f>COUNTIFS('DATA - Round Scores'!$H:$H,0,
'DATA - Round Scores'!$A:$A, 'DATA - Fixture'!$C476,
'DATA - Round Scores'!$B:$B, 'DATA - Fixture'!$D476,
'DATA - Round Scores'!$C:$C, 'DATA - Fixture'!$F476,
'DATA - Round Scores'!$F:$F, "&lt;&gt;BEN")</f>
        <v>0</v>
      </c>
      <c r="U476" t="str">
        <f>TEXT(SUMIFS($Q$1:Q476,$C$1:C476,C476,$D$1:D476,"&lt;="&amp;D476,$F$1:F476,F476),"00")&amp;"-"&amp;TEXT(SUMIFS($S$1:S476,$C$1:C476,C476,$D$1:D476,"&lt;="&amp;D476,$F$1:F476,F476),"00")</f>
        <v>08-08</v>
      </c>
      <c r="V476">
        <f t="shared" si="39"/>
        <v>1</v>
      </c>
    </row>
    <row r="477" spans="3:22" x14ac:dyDescent="0.2">
      <c r="C477" s="6">
        <v>2018</v>
      </c>
      <c r="D477" s="6">
        <v>16</v>
      </c>
      <c r="E477" s="6">
        <v>4</v>
      </c>
      <c r="F477" t="s">
        <v>411</v>
      </c>
      <c r="G477" t="str">
        <f>INDEX('DATA - Teams'!$C:$C,MATCH('DATA - Fixture'!F477,'DATA - Teams'!$B:$B,0))</f>
        <v>GARTER</v>
      </c>
      <c r="H477" t="s">
        <v>391</v>
      </c>
      <c r="I477" t="str">
        <f>INDEX('DATA - Teams'!$C:$C,MATCH('DATA - Fixture'!H477,'DATA - Teams'!$B:$B,0))</f>
        <v>JMERC</v>
      </c>
      <c r="J477" s="6">
        <v>0</v>
      </c>
      <c r="K477" s="6">
        <v>0</v>
      </c>
      <c r="L477" s="6">
        <v>0</v>
      </c>
      <c r="M477">
        <f>SUMIFS('DATA - Round Scores'!$H:$H,
'DATA - Round Scores'!$A:$A, 'DATA - Fixture'!$C477,
'DATA - Round Scores'!$B:$B, 'DATA - Fixture'!$D477,
'DATA - Round Scores'!$C:$C, 'DATA - Fixture'!$F477,
'DATA - Round Scores'!$F:$F, "&lt;&gt;BEN")</f>
        <v>1543</v>
      </c>
      <c r="N477">
        <f>SUMIFS('DATA - Round Scores'!$H:$H,
'DATA - Round Scores'!$A:$A, 'DATA - Fixture'!$C477,
'DATA - Round Scores'!$B:$B, 'DATA - Fixture'!$D477,
'DATA - Round Scores'!$C:$C, 'DATA - Fixture'!$H477,
'DATA - Round Scores'!$F:$F, "&lt;&gt;BEN")</f>
        <v>1797</v>
      </c>
      <c r="O477">
        <f t="shared" si="35"/>
        <v>-254</v>
      </c>
      <c r="P477">
        <f>IF(N477&gt;0,COUNTIF($F$1:F477,F477),0)</f>
        <v>16</v>
      </c>
      <c r="Q477">
        <f t="shared" si="36"/>
        <v>0</v>
      </c>
      <c r="R477">
        <f t="shared" si="37"/>
        <v>0</v>
      </c>
      <c r="S477">
        <f t="shared" si="38"/>
        <v>1</v>
      </c>
      <c r="T477">
        <f>COUNTIFS('DATA - Round Scores'!$H:$H,0,
'DATA - Round Scores'!$A:$A, 'DATA - Fixture'!$C477,
'DATA - Round Scores'!$B:$B, 'DATA - Fixture'!$D477,
'DATA - Round Scores'!$C:$C, 'DATA - Fixture'!$F477,
'DATA - Round Scores'!$F:$F, "&lt;&gt;BEN")</f>
        <v>0</v>
      </c>
      <c r="U477" t="str">
        <f>TEXT(SUMIFS($Q$1:Q477,$C$1:C477,C477,$D$1:D477,"&lt;="&amp;D477,$F$1:F477,F477),"00")&amp;"-"&amp;TEXT(SUMIFS($S$1:S477,$C$1:C477,C477,$D$1:D477,"&lt;="&amp;D477,$F$1:F477,F477),"00")</f>
        <v>06-10</v>
      </c>
      <c r="V477">
        <f t="shared" si="39"/>
        <v>0</v>
      </c>
    </row>
    <row r="478" spans="3:22" x14ac:dyDescent="0.2">
      <c r="C478" s="6">
        <v>2018</v>
      </c>
      <c r="D478" s="6">
        <v>17</v>
      </c>
      <c r="E478" s="6">
        <v>1</v>
      </c>
      <c r="F478" t="s">
        <v>366</v>
      </c>
      <c r="G478" t="str">
        <f>INDEX('DATA - Teams'!$C:$C,MATCH('DATA - Fixture'!F478,'DATA - Teams'!$B:$B,0))</f>
        <v>PMAC</v>
      </c>
      <c r="H478" t="s">
        <v>420</v>
      </c>
      <c r="I478" t="str">
        <f>INDEX('DATA - Teams'!$C:$C,MATCH('DATA - Fixture'!H478,'DATA - Teams'!$B:$B,0))</f>
        <v>RICHO</v>
      </c>
      <c r="J478" s="6">
        <v>1</v>
      </c>
      <c r="K478" s="6">
        <v>0</v>
      </c>
      <c r="L478" s="6">
        <v>0</v>
      </c>
      <c r="M478">
        <f>SUMIFS('DATA - Round Scores'!$H:$H,
'DATA - Round Scores'!$A:$A, 'DATA - Fixture'!$C478,
'DATA - Round Scores'!$B:$B, 'DATA - Fixture'!$D478,
'DATA - Round Scores'!$C:$C, 'DATA - Fixture'!$F478,
'DATA - Round Scores'!$F:$F, "&lt;&gt;BEN")</f>
        <v>1486</v>
      </c>
      <c r="N478">
        <f>SUMIFS('DATA - Round Scores'!$H:$H,
'DATA - Round Scores'!$A:$A, 'DATA - Fixture'!$C478,
'DATA - Round Scores'!$B:$B, 'DATA - Fixture'!$D478,
'DATA - Round Scores'!$C:$C, 'DATA - Fixture'!$H478,
'DATA - Round Scores'!$F:$F, "&lt;&gt;BEN")</f>
        <v>1716</v>
      </c>
      <c r="O478">
        <f t="shared" si="35"/>
        <v>-230</v>
      </c>
      <c r="P478">
        <f>IF(N478&gt;0,COUNTIF($F$1:F478,F478),0)</f>
        <v>17</v>
      </c>
      <c r="Q478">
        <f t="shared" si="36"/>
        <v>0</v>
      </c>
      <c r="R478">
        <f t="shared" si="37"/>
        <v>0</v>
      </c>
      <c r="S478">
        <f t="shared" si="38"/>
        <v>1</v>
      </c>
      <c r="T478">
        <f>COUNTIFS('DATA - Round Scores'!$H:$H,0,
'DATA - Round Scores'!$A:$A, 'DATA - Fixture'!$C478,
'DATA - Round Scores'!$B:$B, 'DATA - Fixture'!$D478,
'DATA - Round Scores'!$C:$C, 'DATA - Fixture'!$F478,
'DATA - Round Scores'!$F:$F, "&lt;&gt;BEN")</f>
        <v>0</v>
      </c>
      <c r="U478" t="str">
        <f>TEXT(SUMIFS($Q$1:Q478,$C$1:C478,C478,$D$1:D478,"&lt;="&amp;D478,$F$1:F478,F478),"00")&amp;"-"&amp;TEXT(SUMIFS($S$1:S478,$C$1:C478,C478,$D$1:D478,"&lt;="&amp;D478,$F$1:F478,F478),"00")</f>
        <v>06-11</v>
      </c>
      <c r="V478">
        <f t="shared" si="39"/>
        <v>0</v>
      </c>
    </row>
    <row r="479" spans="3:22" x14ac:dyDescent="0.2">
      <c r="C479" s="6">
        <v>2018</v>
      </c>
      <c r="D479" s="6">
        <v>17</v>
      </c>
      <c r="E479" s="6">
        <v>1</v>
      </c>
      <c r="F479" t="s">
        <v>420</v>
      </c>
      <c r="G479" t="str">
        <f>INDEX('DATA - Teams'!$C:$C,MATCH('DATA - Fixture'!F479,'DATA - Teams'!$B:$B,0))</f>
        <v>RICHO</v>
      </c>
      <c r="H479" t="s">
        <v>366</v>
      </c>
      <c r="I479" t="str">
        <f>INDEX('DATA - Teams'!$C:$C,MATCH('DATA - Fixture'!H479,'DATA - Teams'!$B:$B,0))</f>
        <v>PMAC</v>
      </c>
      <c r="J479" s="6">
        <v>0</v>
      </c>
      <c r="K479" s="6">
        <v>0</v>
      </c>
      <c r="L479" s="6">
        <v>0</v>
      </c>
      <c r="M479">
        <f>SUMIFS('DATA - Round Scores'!$H:$H,
'DATA - Round Scores'!$A:$A, 'DATA - Fixture'!$C479,
'DATA - Round Scores'!$B:$B, 'DATA - Fixture'!$D479,
'DATA - Round Scores'!$C:$C, 'DATA - Fixture'!$F479,
'DATA - Round Scores'!$F:$F, "&lt;&gt;BEN")</f>
        <v>1716</v>
      </c>
      <c r="N479">
        <f>SUMIFS('DATA - Round Scores'!$H:$H,
'DATA - Round Scores'!$A:$A, 'DATA - Fixture'!$C479,
'DATA - Round Scores'!$B:$B, 'DATA - Fixture'!$D479,
'DATA - Round Scores'!$C:$C, 'DATA - Fixture'!$H479,
'DATA - Round Scores'!$F:$F, "&lt;&gt;BEN")</f>
        <v>1486</v>
      </c>
      <c r="O479">
        <f t="shared" si="35"/>
        <v>230</v>
      </c>
      <c r="P479">
        <f>IF(N479&gt;0,COUNTIF($F$1:F479,F479),0)</f>
        <v>17</v>
      </c>
      <c r="Q479">
        <f t="shared" si="36"/>
        <v>1</v>
      </c>
      <c r="R479">
        <f t="shared" si="37"/>
        <v>0</v>
      </c>
      <c r="S479">
        <f t="shared" si="38"/>
        <v>0</v>
      </c>
      <c r="T479">
        <f>COUNTIFS('DATA - Round Scores'!$H:$H,0,
'DATA - Round Scores'!$A:$A, 'DATA - Fixture'!$C479,
'DATA - Round Scores'!$B:$B, 'DATA - Fixture'!$D479,
'DATA - Round Scores'!$C:$C, 'DATA - Fixture'!$F479,
'DATA - Round Scores'!$F:$F, "&lt;&gt;BEN")</f>
        <v>0</v>
      </c>
      <c r="U479" t="str">
        <f>TEXT(SUMIFS($Q$1:Q479,$C$1:C479,C479,$D$1:D479,"&lt;="&amp;D479,$F$1:F479,F479),"00")&amp;"-"&amp;TEXT(SUMIFS($S$1:S479,$C$1:C479,C479,$D$1:D479,"&lt;="&amp;D479,$F$1:F479,F479),"00")</f>
        <v>07-10</v>
      </c>
      <c r="V479">
        <f t="shared" si="39"/>
        <v>0</v>
      </c>
    </row>
    <row r="480" spans="3:22" x14ac:dyDescent="0.2">
      <c r="C480" s="6">
        <v>2018</v>
      </c>
      <c r="D480" s="6">
        <v>17</v>
      </c>
      <c r="E480" s="6">
        <v>2</v>
      </c>
      <c r="F480" t="s">
        <v>404</v>
      </c>
      <c r="G480" t="str">
        <f>INDEX('DATA - Teams'!$C:$C,MATCH('DATA - Fixture'!F480,'DATA - Teams'!$B:$B,0))</f>
        <v>LESTER</v>
      </c>
      <c r="H480" t="s">
        <v>482</v>
      </c>
      <c r="I480" t="str">
        <f>INDEX('DATA - Teams'!$C:$C,MATCH('DATA - Fixture'!H480,'DATA - Teams'!$B:$B,0))</f>
        <v>CHIEF</v>
      </c>
      <c r="J480" s="6">
        <v>1</v>
      </c>
      <c r="K480" s="6">
        <v>0</v>
      </c>
      <c r="L480" s="6">
        <v>0</v>
      </c>
      <c r="M480">
        <f>SUMIFS('DATA - Round Scores'!$H:$H,
'DATA - Round Scores'!$A:$A, 'DATA - Fixture'!$C480,
'DATA - Round Scores'!$B:$B, 'DATA - Fixture'!$D480,
'DATA - Round Scores'!$C:$C, 'DATA - Fixture'!$F480,
'DATA - Round Scores'!$F:$F, "&lt;&gt;BEN")</f>
        <v>1685</v>
      </c>
      <c r="N480">
        <f>SUMIFS('DATA - Round Scores'!$H:$H,
'DATA - Round Scores'!$A:$A, 'DATA - Fixture'!$C480,
'DATA - Round Scores'!$B:$B, 'DATA - Fixture'!$D480,
'DATA - Round Scores'!$C:$C, 'DATA - Fixture'!$H480,
'DATA - Round Scores'!$F:$F, "&lt;&gt;BEN")</f>
        <v>1754</v>
      </c>
      <c r="O480">
        <f t="shared" si="35"/>
        <v>-69</v>
      </c>
      <c r="P480">
        <f>IF(N480&gt;0,COUNTIF($F$1:F480,F480),0)</f>
        <v>17</v>
      </c>
      <c r="Q480">
        <f t="shared" si="36"/>
        <v>0</v>
      </c>
      <c r="R480">
        <f t="shared" si="37"/>
        <v>0</v>
      </c>
      <c r="S480">
        <f t="shared" si="38"/>
        <v>1</v>
      </c>
      <c r="T480">
        <f>COUNTIFS('DATA - Round Scores'!$H:$H,0,
'DATA - Round Scores'!$A:$A, 'DATA - Fixture'!$C480,
'DATA - Round Scores'!$B:$B, 'DATA - Fixture'!$D480,
'DATA - Round Scores'!$C:$C, 'DATA - Fixture'!$F480,
'DATA - Round Scores'!$F:$F, "&lt;&gt;BEN")</f>
        <v>0</v>
      </c>
      <c r="U480" t="str">
        <f>TEXT(SUMIFS($Q$1:Q480,$C$1:C480,C480,$D$1:D480,"&lt;="&amp;D480,$F$1:F480,F480),"00")&amp;"-"&amp;TEXT(SUMIFS($S$1:S480,$C$1:C480,C480,$D$1:D480,"&lt;="&amp;D480,$F$1:F480,F480),"00")</f>
        <v>07-10</v>
      </c>
      <c r="V480">
        <f t="shared" si="39"/>
        <v>0</v>
      </c>
    </row>
    <row r="481" spans="3:22" x14ac:dyDescent="0.2">
      <c r="C481" s="6">
        <v>2018</v>
      </c>
      <c r="D481" s="6">
        <v>17</v>
      </c>
      <c r="E481" s="6">
        <v>2</v>
      </c>
      <c r="F481" t="s">
        <v>482</v>
      </c>
      <c r="G481" t="str">
        <f>INDEX('DATA - Teams'!$C:$C,MATCH('DATA - Fixture'!F481,'DATA - Teams'!$B:$B,0))</f>
        <v>CHIEF</v>
      </c>
      <c r="H481" t="s">
        <v>404</v>
      </c>
      <c r="I481" t="str">
        <f>INDEX('DATA - Teams'!$C:$C,MATCH('DATA - Fixture'!H481,'DATA - Teams'!$B:$B,0))</f>
        <v>LESTER</v>
      </c>
      <c r="J481" s="6">
        <v>0</v>
      </c>
      <c r="K481" s="6">
        <v>0</v>
      </c>
      <c r="L481" s="6">
        <v>0</v>
      </c>
      <c r="M481">
        <f>SUMIFS('DATA - Round Scores'!$H:$H,
'DATA - Round Scores'!$A:$A, 'DATA - Fixture'!$C481,
'DATA - Round Scores'!$B:$B, 'DATA - Fixture'!$D481,
'DATA - Round Scores'!$C:$C, 'DATA - Fixture'!$F481,
'DATA - Round Scores'!$F:$F, "&lt;&gt;BEN")</f>
        <v>1754</v>
      </c>
      <c r="N481">
        <f>SUMIFS('DATA - Round Scores'!$H:$H,
'DATA - Round Scores'!$A:$A, 'DATA - Fixture'!$C481,
'DATA - Round Scores'!$B:$B, 'DATA - Fixture'!$D481,
'DATA - Round Scores'!$C:$C, 'DATA - Fixture'!$H481,
'DATA - Round Scores'!$F:$F, "&lt;&gt;BEN")</f>
        <v>1685</v>
      </c>
      <c r="O481">
        <f t="shared" si="35"/>
        <v>69</v>
      </c>
      <c r="P481">
        <f>IF(N481&gt;0,COUNTIF($F$1:F481,F481),0)</f>
        <v>17</v>
      </c>
      <c r="Q481">
        <f t="shared" si="36"/>
        <v>1</v>
      </c>
      <c r="R481">
        <f t="shared" si="37"/>
        <v>0</v>
      </c>
      <c r="S481">
        <f t="shared" si="38"/>
        <v>0</v>
      </c>
      <c r="T481">
        <f>COUNTIFS('DATA - Round Scores'!$H:$H,0,
'DATA - Round Scores'!$A:$A, 'DATA - Fixture'!$C481,
'DATA - Round Scores'!$B:$B, 'DATA - Fixture'!$D481,
'DATA - Round Scores'!$C:$C, 'DATA - Fixture'!$F481,
'DATA - Round Scores'!$F:$F, "&lt;&gt;BEN")</f>
        <v>0</v>
      </c>
      <c r="U481" t="str">
        <f>TEXT(SUMIFS($Q$1:Q481,$C$1:C481,C481,$D$1:D481,"&lt;="&amp;D481,$F$1:F481,F481),"00")&amp;"-"&amp;TEXT(SUMIFS($S$1:S481,$C$1:C481,C481,$D$1:D481,"&lt;="&amp;D481,$F$1:F481,F481),"00")</f>
        <v>10-07</v>
      </c>
      <c r="V481">
        <f t="shared" si="39"/>
        <v>1</v>
      </c>
    </row>
    <row r="482" spans="3:22" x14ac:dyDescent="0.2">
      <c r="C482" s="6">
        <v>2018</v>
      </c>
      <c r="D482" s="6">
        <v>17</v>
      </c>
      <c r="E482" s="6">
        <v>3</v>
      </c>
      <c r="F482" t="s">
        <v>391</v>
      </c>
      <c r="G482" t="str">
        <f>INDEX('DATA - Teams'!$C:$C,MATCH('DATA - Fixture'!F482,'DATA - Teams'!$B:$B,0))</f>
        <v>JMERC</v>
      </c>
      <c r="H482" t="s">
        <v>367</v>
      </c>
      <c r="I482" t="str">
        <f>INDEX('DATA - Teams'!$C:$C,MATCH('DATA - Fixture'!H482,'DATA - Teams'!$B:$B,0))</f>
        <v>KAPPAZ</v>
      </c>
      <c r="J482" s="6">
        <v>1</v>
      </c>
      <c r="K482" s="6">
        <v>0</v>
      </c>
      <c r="L482" s="6">
        <v>0</v>
      </c>
      <c r="M482">
        <f>SUMIFS('DATA - Round Scores'!$H:$H,
'DATA - Round Scores'!$A:$A, 'DATA - Fixture'!$C482,
'DATA - Round Scores'!$B:$B, 'DATA - Fixture'!$D482,
'DATA - Round Scores'!$C:$C, 'DATA - Fixture'!$F482,
'DATA - Round Scores'!$F:$F, "&lt;&gt;BEN")</f>
        <v>1557</v>
      </c>
      <c r="N482">
        <f>SUMIFS('DATA - Round Scores'!$H:$H,
'DATA - Round Scores'!$A:$A, 'DATA - Fixture'!$C482,
'DATA - Round Scores'!$B:$B, 'DATA - Fixture'!$D482,
'DATA - Round Scores'!$C:$C, 'DATA - Fixture'!$H482,
'DATA - Round Scores'!$F:$F, "&lt;&gt;BEN")</f>
        <v>1781</v>
      </c>
      <c r="O482">
        <f t="shared" si="35"/>
        <v>-224</v>
      </c>
      <c r="P482">
        <f>IF(N482&gt;0,COUNTIF($F$1:F482,F482),0)</f>
        <v>17</v>
      </c>
      <c r="Q482">
        <f t="shared" si="36"/>
        <v>0</v>
      </c>
      <c r="R482">
        <f t="shared" si="37"/>
        <v>0</v>
      </c>
      <c r="S482">
        <f t="shared" si="38"/>
        <v>1</v>
      </c>
      <c r="T482">
        <f>COUNTIFS('DATA - Round Scores'!$H:$H,0,
'DATA - Round Scores'!$A:$A, 'DATA - Fixture'!$C482,
'DATA - Round Scores'!$B:$B, 'DATA - Fixture'!$D482,
'DATA - Round Scores'!$C:$C, 'DATA - Fixture'!$F482,
'DATA - Round Scores'!$F:$F, "&lt;&gt;BEN")</f>
        <v>0</v>
      </c>
      <c r="U482" t="str">
        <f>TEXT(SUMIFS($Q$1:Q482,$C$1:C482,C482,$D$1:D482,"&lt;="&amp;D482,$F$1:F482,F482),"00")&amp;"-"&amp;TEXT(SUMIFS($S$1:S482,$C$1:C482,C482,$D$1:D482,"&lt;="&amp;D482,$F$1:F482,F482),"00")</f>
        <v>08-09</v>
      </c>
      <c r="V482">
        <f t="shared" si="39"/>
        <v>1</v>
      </c>
    </row>
    <row r="483" spans="3:22" x14ac:dyDescent="0.2">
      <c r="C483" s="6">
        <v>2018</v>
      </c>
      <c r="D483" s="6">
        <v>17</v>
      </c>
      <c r="E483" s="6">
        <v>3</v>
      </c>
      <c r="F483" t="s">
        <v>367</v>
      </c>
      <c r="G483" t="str">
        <f>INDEX('DATA - Teams'!$C:$C,MATCH('DATA - Fixture'!F483,'DATA - Teams'!$B:$B,0))</f>
        <v>KAPPAZ</v>
      </c>
      <c r="H483" t="s">
        <v>391</v>
      </c>
      <c r="I483" t="str">
        <f>INDEX('DATA - Teams'!$C:$C,MATCH('DATA - Fixture'!H483,'DATA - Teams'!$B:$B,0))</f>
        <v>JMERC</v>
      </c>
      <c r="J483" s="6">
        <v>0</v>
      </c>
      <c r="K483" s="6">
        <v>0</v>
      </c>
      <c r="L483" s="6">
        <v>0</v>
      </c>
      <c r="M483">
        <f>SUMIFS('DATA - Round Scores'!$H:$H,
'DATA - Round Scores'!$A:$A, 'DATA - Fixture'!$C483,
'DATA - Round Scores'!$B:$B, 'DATA - Fixture'!$D483,
'DATA - Round Scores'!$C:$C, 'DATA - Fixture'!$F483,
'DATA - Round Scores'!$F:$F, "&lt;&gt;BEN")</f>
        <v>1781</v>
      </c>
      <c r="N483">
        <f>SUMIFS('DATA - Round Scores'!$H:$H,
'DATA - Round Scores'!$A:$A, 'DATA - Fixture'!$C483,
'DATA - Round Scores'!$B:$B, 'DATA - Fixture'!$D483,
'DATA - Round Scores'!$C:$C, 'DATA - Fixture'!$H483,
'DATA - Round Scores'!$F:$F, "&lt;&gt;BEN")</f>
        <v>1557</v>
      </c>
      <c r="O483">
        <f t="shared" si="35"/>
        <v>224</v>
      </c>
      <c r="P483">
        <f>IF(N483&gt;0,COUNTIF($F$1:F483,F483),0)</f>
        <v>17</v>
      </c>
      <c r="Q483">
        <f t="shared" si="36"/>
        <v>1</v>
      </c>
      <c r="R483">
        <f t="shared" si="37"/>
        <v>0</v>
      </c>
      <c r="S483">
        <f t="shared" si="38"/>
        <v>0</v>
      </c>
      <c r="T483">
        <f>COUNTIFS('DATA - Round Scores'!$H:$H,0,
'DATA - Round Scores'!$A:$A, 'DATA - Fixture'!$C483,
'DATA - Round Scores'!$B:$B, 'DATA - Fixture'!$D483,
'DATA - Round Scores'!$C:$C, 'DATA - Fixture'!$F483,
'DATA - Round Scores'!$F:$F, "&lt;&gt;BEN")</f>
        <v>0</v>
      </c>
      <c r="U483" t="str">
        <f>TEXT(SUMIFS($Q$1:Q483,$C$1:C483,C483,$D$1:D483,"&lt;="&amp;D483,$F$1:F483,F483),"00")&amp;"-"&amp;TEXT(SUMIFS($S$1:S483,$C$1:C483,C483,$D$1:D483,"&lt;="&amp;D483,$F$1:F483,F483),"00")</f>
        <v>12-05</v>
      </c>
      <c r="V483">
        <f t="shared" si="39"/>
        <v>1</v>
      </c>
    </row>
    <row r="484" spans="3:22" x14ac:dyDescent="0.2">
      <c r="C484" s="6">
        <v>2018</v>
      </c>
      <c r="D484" s="6">
        <v>17</v>
      </c>
      <c r="E484" s="6">
        <v>4</v>
      </c>
      <c r="F484" t="s">
        <v>411</v>
      </c>
      <c r="G484" t="str">
        <f>INDEX('DATA - Teams'!$C:$C,MATCH('DATA - Fixture'!F484,'DATA - Teams'!$B:$B,0))</f>
        <v>GARTER</v>
      </c>
      <c r="H484" t="s">
        <v>382</v>
      </c>
      <c r="I484" t="str">
        <f>INDEX('DATA - Teams'!$C:$C,MATCH('DATA - Fixture'!H484,'DATA - Teams'!$B:$B,0))</f>
        <v>MELONS</v>
      </c>
      <c r="J484" s="6">
        <v>1</v>
      </c>
      <c r="K484" s="6">
        <v>0</v>
      </c>
      <c r="L484" s="6">
        <v>0</v>
      </c>
      <c r="M484">
        <f>SUMIFS('DATA - Round Scores'!$H:$H,
'DATA - Round Scores'!$A:$A, 'DATA - Fixture'!$C484,
'DATA - Round Scores'!$B:$B, 'DATA - Fixture'!$D484,
'DATA - Round Scores'!$C:$C, 'DATA - Fixture'!$F484,
'DATA - Round Scores'!$F:$F, "&lt;&gt;BEN")</f>
        <v>1487</v>
      </c>
      <c r="N484">
        <f>SUMIFS('DATA - Round Scores'!$H:$H,
'DATA - Round Scores'!$A:$A, 'DATA - Fixture'!$C484,
'DATA - Round Scores'!$B:$B, 'DATA - Fixture'!$D484,
'DATA - Round Scores'!$C:$C, 'DATA - Fixture'!$H484,
'DATA - Round Scores'!$F:$F, "&lt;&gt;BEN")</f>
        <v>1840</v>
      </c>
      <c r="O484">
        <f t="shared" si="35"/>
        <v>-353</v>
      </c>
      <c r="P484">
        <f>IF(N484&gt;0,COUNTIF($F$1:F484,F484),0)</f>
        <v>17</v>
      </c>
      <c r="Q484">
        <f t="shared" si="36"/>
        <v>0</v>
      </c>
      <c r="R484">
        <f t="shared" si="37"/>
        <v>0</v>
      </c>
      <c r="S484">
        <f t="shared" si="38"/>
        <v>1</v>
      </c>
      <c r="T484">
        <f>COUNTIFS('DATA - Round Scores'!$H:$H,0,
'DATA - Round Scores'!$A:$A, 'DATA - Fixture'!$C484,
'DATA - Round Scores'!$B:$B, 'DATA - Fixture'!$D484,
'DATA - Round Scores'!$C:$C, 'DATA - Fixture'!$F484,
'DATA - Round Scores'!$F:$F, "&lt;&gt;BEN")</f>
        <v>1</v>
      </c>
      <c r="U484" t="str">
        <f>TEXT(SUMIFS($Q$1:Q484,$C$1:C484,C484,$D$1:D484,"&lt;="&amp;D484,$F$1:F484,F484),"00")&amp;"-"&amp;TEXT(SUMIFS($S$1:S484,$C$1:C484,C484,$D$1:D484,"&lt;="&amp;D484,$F$1:F484,F484),"00")</f>
        <v>06-11</v>
      </c>
      <c r="V484">
        <f t="shared" si="39"/>
        <v>0</v>
      </c>
    </row>
    <row r="485" spans="3:22" x14ac:dyDescent="0.2">
      <c r="C485" s="6">
        <v>2018</v>
      </c>
      <c r="D485" s="6">
        <v>17</v>
      </c>
      <c r="E485" s="6">
        <v>4</v>
      </c>
      <c r="F485" t="s">
        <v>382</v>
      </c>
      <c r="G485" t="str">
        <f>INDEX('DATA - Teams'!$C:$C,MATCH('DATA - Fixture'!F485,'DATA - Teams'!$B:$B,0))</f>
        <v>MELONS</v>
      </c>
      <c r="H485" t="s">
        <v>411</v>
      </c>
      <c r="I485" t="str">
        <f>INDEX('DATA - Teams'!$C:$C,MATCH('DATA - Fixture'!H485,'DATA - Teams'!$B:$B,0))</f>
        <v>GARTER</v>
      </c>
      <c r="J485" s="6">
        <v>0</v>
      </c>
      <c r="K485" s="6">
        <v>0</v>
      </c>
      <c r="L485" s="6">
        <v>0</v>
      </c>
      <c r="M485">
        <f>SUMIFS('DATA - Round Scores'!$H:$H,
'DATA - Round Scores'!$A:$A, 'DATA - Fixture'!$C485,
'DATA - Round Scores'!$B:$B, 'DATA - Fixture'!$D485,
'DATA - Round Scores'!$C:$C, 'DATA - Fixture'!$F485,
'DATA - Round Scores'!$F:$F, "&lt;&gt;BEN")</f>
        <v>1840</v>
      </c>
      <c r="N485">
        <f>SUMIFS('DATA - Round Scores'!$H:$H,
'DATA - Round Scores'!$A:$A, 'DATA - Fixture'!$C485,
'DATA - Round Scores'!$B:$B, 'DATA - Fixture'!$D485,
'DATA - Round Scores'!$C:$C, 'DATA - Fixture'!$H485,
'DATA - Round Scores'!$F:$F, "&lt;&gt;BEN")</f>
        <v>1487</v>
      </c>
      <c r="O485">
        <f t="shared" si="35"/>
        <v>353</v>
      </c>
      <c r="P485">
        <f>IF(N485&gt;0,COUNTIF($F$1:F485,F485),0)</f>
        <v>17</v>
      </c>
      <c r="Q485">
        <f t="shared" si="36"/>
        <v>1</v>
      </c>
      <c r="R485">
        <f t="shared" si="37"/>
        <v>0</v>
      </c>
      <c r="S485">
        <f t="shared" si="38"/>
        <v>0</v>
      </c>
      <c r="T485">
        <f>COUNTIFS('DATA - Round Scores'!$H:$H,0,
'DATA - Round Scores'!$A:$A, 'DATA - Fixture'!$C485,
'DATA - Round Scores'!$B:$B, 'DATA - Fixture'!$D485,
'DATA - Round Scores'!$C:$C, 'DATA - Fixture'!$F485,
'DATA - Round Scores'!$F:$F, "&lt;&gt;BEN")</f>
        <v>0</v>
      </c>
      <c r="U485" t="str">
        <f>TEXT(SUMIFS($Q$1:Q485,$C$1:C485,C485,$D$1:D485,"&lt;="&amp;D485,$F$1:F485,F485),"00")&amp;"-"&amp;TEXT(SUMIFS($S$1:S485,$C$1:C485,C485,$D$1:D485,"&lt;="&amp;D485,$F$1:F485,F485),"00")</f>
        <v>12-05</v>
      </c>
      <c r="V485">
        <f t="shared" si="39"/>
        <v>1</v>
      </c>
    </row>
    <row r="486" spans="3:22" x14ac:dyDescent="0.2">
      <c r="C486" s="6">
        <v>2018</v>
      </c>
      <c r="D486" s="6">
        <v>18</v>
      </c>
      <c r="E486" s="6">
        <v>1</v>
      </c>
      <c r="F486" t="s">
        <v>366</v>
      </c>
      <c r="G486" t="str">
        <f>INDEX('DATA - Teams'!$C:$C,MATCH('DATA - Fixture'!F486,'DATA - Teams'!$B:$B,0))</f>
        <v>PMAC</v>
      </c>
      <c r="H486" t="s">
        <v>404</v>
      </c>
      <c r="I486" t="str">
        <f>INDEX('DATA - Teams'!$C:$C,MATCH('DATA - Fixture'!H486,'DATA - Teams'!$B:$B,0))</f>
        <v>LESTER</v>
      </c>
      <c r="J486" s="6">
        <v>1</v>
      </c>
      <c r="K486" s="6">
        <v>0</v>
      </c>
      <c r="L486" s="6">
        <v>0</v>
      </c>
      <c r="M486">
        <f>SUMIFS('DATA - Round Scores'!$H:$H,
'DATA - Round Scores'!$A:$A, 'DATA - Fixture'!$C486,
'DATA - Round Scores'!$B:$B, 'DATA - Fixture'!$D486,
'DATA - Round Scores'!$C:$C, 'DATA - Fixture'!$F486,
'DATA - Round Scores'!$F:$F, "&lt;&gt;BEN")</f>
        <v>1521</v>
      </c>
      <c r="N486">
        <f>SUMIFS('DATA - Round Scores'!$H:$H,
'DATA - Round Scores'!$A:$A, 'DATA - Fixture'!$C486,
'DATA - Round Scores'!$B:$B, 'DATA - Fixture'!$D486,
'DATA - Round Scores'!$C:$C, 'DATA - Fixture'!$H486,
'DATA - Round Scores'!$F:$F, "&lt;&gt;BEN")</f>
        <v>1766</v>
      </c>
      <c r="O486">
        <f t="shared" si="35"/>
        <v>-245</v>
      </c>
      <c r="P486">
        <f>IF(N486&gt;0,COUNTIF($F$1:F486,F486),0)</f>
        <v>18</v>
      </c>
      <c r="Q486">
        <f t="shared" si="36"/>
        <v>0</v>
      </c>
      <c r="R486">
        <f t="shared" si="37"/>
        <v>0</v>
      </c>
      <c r="S486">
        <f t="shared" si="38"/>
        <v>1</v>
      </c>
      <c r="T486">
        <f>COUNTIFS('DATA - Round Scores'!$H:$H,0,
'DATA - Round Scores'!$A:$A, 'DATA - Fixture'!$C486,
'DATA - Round Scores'!$B:$B, 'DATA - Fixture'!$D486,
'DATA - Round Scores'!$C:$C, 'DATA - Fixture'!$F486,
'DATA - Round Scores'!$F:$F, "&lt;&gt;BEN")</f>
        <v>0</v>
      </c>
      <c r="U486" t="str">
        <f>TEXT(SUMIFS($Q$1:Q486,$C$1:C486,C486,$D$1:D486,"&lt;="&amp;D486,$F$1:F486,F486),"00")&amp;"-"&amp;TEXT(SUMIFS($S$1:S486,$C$1:C486,C486,$D$1:D486,"&lt;="&amp;D486,$F$1:F486,F486),"00")</f>
        <v>06-12</v>
      </c>
      <c r="V486">
        <f t="shared" si="39"/>
        <v>0</v>
      </c>
    </row>
    <row r="487" spans="3:22" x14ac:dyDescent="0.2">
      <c r="C487" s="6">
        <v>2018</v>
      </c>
      <c r="D487" s="6">
        <v>18</v>
      </c>
      <c r="E487" s="6">
        <v>1</v>
      </c>
      <c r="F487" t="s">
        <v>404</v>
      </c>
      <c r="G487" t="str">
        <f>INDEX('DATA - Teams'!$C:$C,MATCH('DATA - Fixture'!F487,'DATA - Teams'!$B:$B,0))</f>
        <v>LESTER</v>
      </c>
      <c r="H487" t="s">
        <v>366</v>
      </c>
      <c r="I487" t="str">
        <f>INDEX('DATA - Teams'!$C:$C,MATCH('DATA - Fixture'!H487,'DATA - Teams'!$B:$B,0))</f>
        <v>PMAC</v>
      </c>
      <c r="J487" s="6">
        <v>0</v>
      </c>
      <c r="K487" s="6">
        <v>0</v>
      </c>
      <c r="L487" s="6">
        <v>0</v>
      </c>
      <c r="M487">
        <f>SUMIFS('DATA - Round Scores'!$H:$H,
'DATA - Round Scores'!$A:$A, 'DATA - Fixture'!$C487,
'DATA - Round Scores'!$B:$B, 'DATA - Fixture'!$D487,
'DATA - Round Scores'!$C:$C, 'DATA - Fixture'!$F487,
'DATA - Round Scores'!$F:$F, "&lt;&gt;BEN")</f>
        <v>1766</v>
      </c>
      <c r="N487">
        <f>SUMIFS('DATA - Round Scores'!$H:$H,
'DATA - Round Scores'!$A:$A, 'DATA - Fixture'!$C487,
'DATA - Round Scores'!$B:$B, 'DATA - Fixture'!$D487,
'DATA - Round Scores'!$C:$C, 'DATA - Fixture'!$H487,
'DATA - Round Scores'!$F:$F, "&lt;&gt;BEN")</f>
        <v>1521</v>
      </c>
      <c r="O487">
        <f t="shared" si="35"/>
        <v>245</v>
      </c>
      <c r="P487">
        <f>IF(N487&gt;0,COUNTIF($F$1:F487,F487),0)</f>
        <v>18</v>
      </c>
      <c r="Q487">
        <f t="shared" si="36"/>
        <v>1</v>
      </c>
      <c r="R487">
        <f t="shared" si="37"/>
        <v>0</v>
      </c>
      <c r="S487">
        <f t="shared" si="38"/>
        <v>0</v>
      </c>
      <c r="T487">
        <f>COUNTIFS('DATA - Round Scores'!$H:$H,0,
'DATA - Round Scores'!$A:$A, 'DATA - Fixture'!$C487,
'DATA - Round Scores'!$B:$B, 'DATA - Fixture'!$D487,
'DATA - Round Scores'!$C:$C, 'DATA - Fixture'!$F487,
'DATA - Round Scores'!$F:$F, "&lt;&gt;BEN")</f>
        <v>0</v>
      </c>
      <c r="U487" t="str">
        <f>TEXT(SUMIFS($Q$1:Q487,$C$1:C487,C487,$D$1:D487,"&lt;="&amp;D487,$F$1:F487,F487),"00")&amp;"-"&amp;TEXT(SUMIFS($S$1:S487,$C$1:C487,C487,$D$1:D487,"&lt;="&amp;D487,$F$1:F487,F487),"00")</f>
        <v>08-10</v>
      </c>
      <c r="V487">
        <f t="shared" si="39"/>
        <v>0</v>
      </c>
    </row>
    <row r="488" spans="3:22" x14ac:dyDescent="0.2">
      <c r="C488" s="6">
        <v>2018</v>
      </c>
      <c r="D488" s="6">
        <v>18</v>
      </c>
      <c r="E488" s="6">
        <v>2</v>
      </c>
      <c r="F488" t="s">
        <v>391</v>
      </c>
      <c r="G488" t="str">
        <f>INDEX('DATA - Teams'!$C:$C,MATCH('DATA - Fixture'!F488,'DATA - Teams'!$B:$B,0))</f>
        <v>JMERC</v>
      </c>
      <c r="H488" t="s">
        <v>420</v>
      </c>
      <c r="I488" t="str">
        <f>INDEX('DATA - Teams'!$C:$C,MATCH('DATA - Fixture'!H488,'DATA - Teams'!$B:$B,0))</f>
        <v>RICHO</v>
      </c>
      <c r="J488" s="6">
        <v>1</v>
      </c>
      <c r="K488" s="6">
        <v>0</v>
      </c>
      <c r="L488" s="6">
        <v>0</v>
      </c>
      <c r="M488">
        <f>SUMIFS('DATA - Round Scores'!$H:$H,
'DATA - Round Scores'!$A:$A, 'DATA - Fixture'!$C488,
'DATA - Round Scores'!$B:$B, 'DATA - Fixture'!$D488,
'DATA - Round Scores'!$C:$C, 'DATA - Fixture'!$F488,
'DATA - Round Scores'!$F:$F, "&lt;&gt;BEN")</f>
        <v>1644</v>
      </c>
      <c r="N488">
        <f>SUMIFS('DATA - Round Scores'!$H:$H,
'DATA - Round Scores'!$A:$A, 'DATA - Fixture'!$C488,
'DATA - Round Scores'!$B:$B, 'DATA - Fixture'!$D488,
'DATA - Round Scores'!$C:$C, 'DATA - Fixture'!$H488,
'DATA - Round Scores'!$F:$F, "&lt;&gt;BEN")</f>
        <v>1494</v>
      </c>
      <c r="O488">
        <f t="shared" si="35"/>
        <v>150</v>
      </c>
      <c r="P488">
        <f>IF(N488&gt;0,COUNTIF($F$1:F488,F488),0)</f>
        <v>18</v>
      </c>
      <c r="Q488">
        <f t="shared" si="36"/>
        <v>1</v>
      </c>
      <c r="R488">
        <f t="shared" si="37"/>
        <v>0</v>
      </c>
      <c r="S488">
        <f t="shared" si="38"/>
        <v>0</v>
      </c>
      <c r="T488">
        <f>COUNTIFS('DATA - Round Scores'!$H:$H,0,
'DATA - Round Scores'!$A:$A, 'DATA - Fixture'!$C488,
'DATA - Round Scores'!$B:$B, 'DATA - Fixture'!$D488,
'DATA - Round Scores'!$C:$C, 'DATA - Fixture'!$F488,
'DATA - Round Scores'!$F:$F, "&lt;&gt;BEN")</f>
        <v>1</v>
      </c>
      <c r="U488" t="str">
        <f>TEXT(SUMIFS($Q$1:Q488,$C$1:C488,C488,$D$1:D488,"&lt;="&amp;D488,$F$1:F488,F488),"00")&amp;"-"&amp;TEXT(SUMIFS($S$1:S488,$C$1:C488,C488,$D$1:D488,"&lt;="&amp;D488,$F$1:F488,F488),"00")</f>
        <v>09-09</v>
      </c>
      <c r="V488">
        <f t="shared" si="39"/>
        <v>1</v>
      </c>
    </row>
    <row r="489" spans="3:22" x14ac:dyDescent="0.2">
      <c r="C489" s="6">
        <v>2018</v>
      </c>
      <c r="D489" s="6">
        <v>18</v>
      </c>
      <c r="E489" s="6">
        <v>2</v>
      </c>
      <c r="F489" t="s">
        <v>420</v>
      </c>
      <c r="G489" t="str">
        <f>INDEX('DATA - Teams'!$C:$C,MATCH('DATA - Fixture'!F489,'DATA - Teams'!$B:$B,0))</f>
        <v>RICHO</v>
      </c>
      <c r="H489" t="s">
        <v>391</v>
      </c>
      <c r="I489" t="str">
        <f>INDEX('DATA - Teams'!$C:$C,MATCH('DATA - Fixture'!H489,'DATA - Teams'!$B:$B,0))</f>
        <v>JMERC</v>
      </c>
      <c r="J489" s="6">
        <v>0</v>
      </c>
      <c r="K489" s="6">
        <v>0</v>
      </c>
      <c r="L489" s="6">
        <v>0</v>
      </c>
      <c r="M489">
        <f>SUMIFS('DATA - Round Scores'!$H:$H,
'DATA - Round Scores'!$A:$A, 'DATA - Fixture'!$C489,
'DATA - Round Scores'!$B:$B, 'DATA - Fixture'!$D489,
'DATA - Round Scores'!$C:$C, 'DATA - Fixture'!$F489,
'DATA - Round Scores'!$F:$F, "&lt;&gt;BEN")</f>
        <v>1494</v>
      </c>
      <c r="N489">
        <f>SUMIFS('DATA - Round Scores'!$H:$H,
'DATA - Round Scores'!$A:$A, 'DATA - Fixture'!$C489,
'DATA - Round Scores'!$B:$B, 'DATA - Fixture'!$D489,
'DATA - Round Scores'!$C:$C, 'DATA - Fixture'!$H489,
'DATA - Round Scores'!$F:$F, "&lt;&gt;BEN")</f>
        <v>1644</v>
      </c>
      <c r="O489">
        <f t="shared" si="35"/>
        <v>-150</v>
      </c>
      <c r="P489">
        <f>IF(N489&gt;0,COUNTIF($F$1:F489,F489),0)</f>
        <v>18</v>
      </c>
      <c r="Q489">
        <f t="shared" si="36"/>
        <v>0</v>
      </c>
      <c r="R489">
        <f t="shared" si="37"/>
        <v>0</v>
      </c>
      <c r="S489">
        <f t="shared" si="38"/>
        <v>1</v>
      </c>
      <c r="T489">
        <f>COUNTIFS('DATA - Round Scores'!$H:$H,0,
'DATA - Round Scores'!$A:$A, 'DATA - Fixture'!$C489,
'DATA - Round Scores'!$B:$B, 'DATA - Fixture'!$D489,
'DATA - Round Scores'!$C:$C, 'DATA - Fixture'!$F489,
'DATA - Round Scores'!$F:$F, "&lt;&gt;BEN")</f>
        <v>0</v>
      </c>
      <c r="U489" t="str">
        <f>TEXT(SUMIFS($Q$1:Q489,$C$1:C489,C489,$D$1:D489,"&lt;="&amp;D489,$F$1:F489,F489),"00")&amp;"-"&amp;TEXT(SUMIFS($S$1:S489,$C$1:C489,C489,$D$1:D489,"&lt;="&amp;D489,$F$1:F489,F489),"00")</f>
        <v>07-11</v>
      </c>
      <c r="V489">
        <f t="shared" si="39"/>
        <v>0</v>
      </c>
    </row>
    <row r="490" spans="3:22" x14ac:dyDescent="0.2">
      <c r="C490" s="6">
        <v>2018</v>
      </c>
      <c r="D490" s="6">
        <v>18</v>
      </c>
      <c r="E490" s="6">
        <v>3</v>
      </c>
      <c r="F490" t="s">
        <v>411</v>
      </c>
      <c r="G490" t="str">
        <f>INDEX('DATA - Teams'!$C:$C,MATCH('DATA - Fixture'!F490,'DATA - Teams'!$B:$B,0))</f>
        <v>GARTER</v>
      </c>
      <c r="H490" t="s">
        <v>482</v>
      </c>
      <c r="I490" t="str">
        <f>INDEX('DATA - Teams'!$C:$C,MATCH('DATA - Fixture'!H490,'DATA - Teams'!$B:$B,0))</f>
        <v>CHIEF</v>
      </c>
      <c r="J490" s="6">
        <v>1</v>
      </c>
      <c r="K490" s="6">
        <v>0</v>
      </c>
      <c r="L490" s="6">
        <v>0</v>
      </c>
      <c r="M490">
        <f>SUMIFS('DATA - Round Scores'!$H:$H,
'DATA - Round Scores'!$A:$A, 'DATA - Fixture'!$C490,
'DATA - Round Scores'!$B:$B, 'DATA - Fixture'!$D490,
'DATA - Round Scores'!$C:$C, 'DATA - Fixture'!$F490,
'DATA - Round Scores'!$F:$F, "&lt;&gt;BEN")</f>
        <v>1584</v>
      </c>
      <c r="N490">
        <f>SUMIFS('DATA - Round Scores'!$H:$H,
'DATA - Round Scores'!$A:$A, 'DATA - Fixture'!$C490,
'DATA - Round Scores'!$B:$B, 'DATA - Fixture'!$D490,
'DATA - Round Scores'!$C:$C, 'DATA - Fixture'!$H490,
'DATA - Round Scores'!$F:$F, "&lt;&gt;BEN")</f>
        <v>1546</v>
      </c>
      <c r="O490">
        <f t="shared" si="35"/>
        <v>38</v>
      </c>
      <c r="P490">
        <f>IF(N490&gt;0,COUNTIF($F$1:F490,F490),0)</f>
        <v>18</v>
      </c>
      <c r="Q490">
        <f t="shared" si="36"/>
        <v>1</v>
      </c>
      <c r="R490">
        <f t="shared" si="37"/>
        <v>0</v>
      </c>
      <c r="S490">
        <f t="shared" si="38"/>
        <v>0</v>
      </c>
      <c r="T490">
        <f>COUNTIFS('DATA - Round Scores'!$H:$H,0,
'DATA - Round Scores'!$A:$A, 'DATA - Fixture'!$C490,
'DATA - Round Scores'!$B:$B, 'DATA - Fixture'!$D490,
'DATA - Round Scores'!$C:$C, 'DATA - Fixture'!$F490,
'DATA - Round Scores'!$F:$F, "&lt;&gt;BEN")</f>
        <v>0</v>
      </c>
      <c r="U490" t="str">
        <f>TEXT(SUMIFS($Q$1:Q490,$C$1:C490,C490,$D$1:D490,"&lt;="&amp;D490,$F$1:F490,F490),"00")&amp;"-"&amp;TEXT(SUMIFS($S$1:S490,$C$1:C490,C490,$D$1:D490,"&lt;="&amp;D490,$F$1:F490,F490),"00")</f>
        <v>07-11</v>
      </c>
      <c r="V490">
        <f t="shared" si="39"/>
        <v>0</v>
      </c>
    </row>
    <row r="491" spans="3:22" x14ac:dyDescent="0.2">
      <c r="C491" s="6">
        <v>2018</v>
      </c>
      <c r="D491" s="6">
        <v>18</v>
      </c>
      <c r="E491" s="6">
        <v>3</v>
      </c>
      <c r="F491" t="s">
        <v>482</v>
      </c>
      <c r="G491" t="str">
        <f>INDEX('DATA - Teams'!$C:$C,MATCH('DATA - Fixture'!F491,'DATA - Teams'!$B:$B,0))</f>
        <v>CHIEF</v>
      </c>
      <c r="H491" t="s">
        <v>411</v>
      </c>
      <c r="I491" t="str">
        <f>INDEX('DATA - Teams'!$C:$C,MATCH('DATA - Fixture'!H491,'DATA - Teams'!$B:$B,0))</f>
        <v>GARTER</v>
      </c>
      <c r="J491" s="6">
        <v>0</v>
      </c>
      <c r="K491" s="6">
        <v>0</v>
      </c>
      <c r="L491" s="6">
        <v>0</v>
      </c>
      <c r="M491">
        <f>SUMIFS('DATA - Round Scores'!$H:$H,
'DATA - Round Scores'!$A:$A, 'DATA - Fixture'!$C491,
'DATA - Round Scores'!$B:$B, 'DATA - Fixture'!$D491,
'DATA - Round Scores'!$C:$C, 'DATA - Fixture'!$F491,
'DATA - Round Scores'!$F:$F, "&lt;&gt;BEN")</f>
        <v>1546</v>
      </c>
      <c r="N491">
        <f>SUMIFS('DATA - Round Scores'!$H:$H,
'DATA - Round Scores'!$A:$A, 'DATA - Fixture'!$C491,
'DATA - Round Scores'!$B:$B, 'DATA - Fixture'!$D491,
'DATA - Round Scores'!$C:$C, 'DATA - Fixture'!$H491,
'DATA - Round Scores'!$F:$F, "&lt;&gt;BEN")</f>
        <v>1584</v>
      </c>
      <c r="O491">
        <f t="shared" si="35"/>
        <v>-38</v>
      </c>
      <c r="P491">
        <f>IF(N491&gt;0,COUNTIF($F$1:F491,F491),0)</f>
        <v>18</v>
      </c>
      <c r="Q491">
        <f t="shared" si="36"/>
        <v>0</v>
      </c>
      <c r="R491">
        <f t="shared" si="37"/>
        <v>0</v>
      </c>
      <c r="S491">
        <f t="shared" si="38"/>
        <v>1</v>
      </c>
      <c r="T491">
        <f>COUNTIFS('DATA - Round Scores'!$H:$H,0,
'DATA - Round Scores'!$A:$A, 'DATA - Fixture'!$C491,
'DATA - Round Scores'!$B:$B, 'DATA - Fixture'!$D491,
'DATA - Round Scores'!$C:$C, 'DATA - Fixture'!$F491,
'DATA - Round Scores'!$F:$F, "&lt;&gt;BEN")</f>
        <v>1</v>
      </c>
      <c r="U491" t="str">
        <f>TEXT(SUMIFS($Q$1:Q491,$C$1:C491,C491,$D$1:D491,"&lt;="&amp;D491,$F$1:F491,F491),"00")&amp;"-"&amp;TEXT(SUMIFS($S$1:S491,$C$1:C491,C491,$D$1:D491,"&lt;="&amp;D491,$F$1:F491,F491),"00")</f>
        <v>10-08</v>
      </c>
      <c r="V491">
        <f t="shared" si="39"/>
        <v>1</v>
      </c>
    </row>
    <row r="492" spans="3:22" x14ac:dyDescent="0.2">
      <c r="C492" s="6">
        <v>2018</v>
      </c>
      <c r="D492" s="6">
        <v>18</v>
      </c>
      <c r="E492" s="6">
        <v>4</v>
      </c>
      <c r="F492" t="s">
        <v>382</v>
      </c>
      <c r="G492" t="str">
        <f>INDEX('DATA - Teams'!$C:$C,MATCH('DATA - Fixture'!F492,'DATA - Teams'!$B:$B,0))</f>
        <v>MELONS</v>
      </c>
      <c r="H492" t="s">
        <v>367</v>
      </c>
      <c r="I492" t="str">
        <f>INDEX('DATA - Teams'!$C:$C,MATCH('DATA - Fixture'!H492,'DATA - Teams'!$B:$B,0))</f>
        <v>KAPPAZ</v>
      </c>
      <c r="J492" s="6">
        <v>1</v>
      </c>
      <c r="K492" s="6">
        <v>0</v>
      </c>
      <c r="L492" s="6">
        <v>0</v>
      </c>
      <c r="M492">
        <f>SUMIFS('DATA - Round Scores'!$H:$H,
'DATA - Round Scores'!$A:$A, 'DATA - Fixture'!$C492,
'DATA - Round Scores'!$B:$B, 'DATA - Fixture'!$D492,
'DATA - Round Scores'!$C:$C, 'DATA - Fixture'!$F492,
'DATA - Round Scores'!$F:$F, "&lt;&gt;BEN")</f>
        <v>1630</v>
      </c>
      <c r="N492">
        <f>SUMIFS('DATA - Round Scores'!$H:$H,
'DATA - Round Scores'!$A:$A, 'DATA - Fixture'!$C492,
'DATA - Round Scores'!$B:$B, 'DATA - Fixture'!$D492,
'DATA - Round Scores'!$C:$C, 'DATA - Fixture'!$H492,
'DATA - Round Scores'!$F:$F, "&lt;&gt;BEN")</f>
        <v>1672</v>
      </c>
      <c r="O492">
        <f t="shared" si="35"/>
        <v>-42</v>
      </c>
      <c r="P492">
        <f>IF(N492&gt;0,COUNTIF($F$1:F492,F492),0)</f>
        <v>18</v>
      </c>
      <c r="Q492">
        <f t="shared" si="36"/>
        <v>0</v>
      </c>
      <c r="R492">
        <f t="shared" si="37"/>
        <v>0</v>
      </c>
      <c r="S492">
        <f t="shared" si="38"/>
        <v>1</v>
      </c>
      <c r="T492">
        <f>COUNTIFS('DATA - Round Scores'!$H:$H,0,
'DATA - Round Scores'!$A:$A, 'DATA - Fixture'!$C492,
'DATA - Round Scores'!$B:$B, 'DATA - Fixture'!$D492,
'DATA - Round Scores'!$C:$C, 'DATA - Fixture'!$F492,
'DATA - Round Scores'!$F:$F, "&lt;&gt;BEN")</f>
        <v>0</v>
      </c>
      <c r="U492" t="str">
        <f>TEXT(SUMIFS($Q$1:Q492,$C$1:C492,C492,$D$1:D492,"&lt;="&amp;D492,$F$1:F492,F492),"00")&amp;"-"&amp;TEXT(SUMIFS($S$1:S492,$C$1:C492,C492,$D$1:D492,"&lt;="&amp;D492,$F$1:F492,F492),"00")</f>
        <v>12-06</v>
      </c>
      <c r="V492">
        <f t="shared" si="39"/>
        <v>1</v>
      </c>
    </row>
    <row r="493" spans="3:22" x14ac:dyDescent="0.2">
      <c r="C493" s="6">
        <v>2018</v>
      </c>
      <c r="D493" s="6">
        <v>18</v>
      </c>
      <c r="E493" s="6">
        <v>4</v>
      </c>
      <c r="F493" t="s">
        <v>367</v>
      </c>
      <c r="G493" t="str">
        <f>INDEX('DATA - Teams'!$C:$C,MATCH('DATA - Fixture'!F493,'DATA - Teams'!$B:$B,0))</f>
        <v>KAPPAZ</v>
      </c>
      <c r="H493" t="s">
        <v>382</v>
      </c>
      <c r="I493" t="str">
        <f>INDEX('DATA - Teams'!$C:$C,MATCH('DATA - Fixture'!H493,'DATA - Teams'!$B:$B,0))</f>
        <v>MELONS</v>
      </c>
      <c r="J493" s="6">
        <v>0</v>
      </c>
      <c r="K493" s="6">
        <v>0</v>
      </c>
      <c r="L493" s="6">
        <v>0</v>
      </c>
      <c r="M493">
        <f>SUMIFS('DATA - Round Scores'!$H:$H,
'DATA - Round Scores'!$A:$A, 'DATA - Fixture'!$C493,
'DATA - Round Scores'!$B:$B, 'DATA - Fixture'!$D493,
'DATA - Round Scores'!$C:$C, 'DATA - Fixture'!$F493,
'DATA - Round Scores'!$F:$F, "&lt;&gt;BEN")</f>
        <v>1672</v>
      </c>
      <c r="N493">
        <f>SUMIFS('DATA - Round Scores'!$H:$H,
'DATA - Round Scores'!$A:$A, 'DATA - Fixture'!$C493,
'DATA - Round Scores'!$B:$B, 'DATA - Fixture'!$D493,
'DATA - Round Scores'!$C:$C, 'DATA - Fixture'!$H493,
'DATA - Round Scores'!$F:$F, "&lt;&gt;BEN")</f>
        <v>1630</v>
      </c>
      <c r="O493">
        <f t="shared" si="35"/>
        <v>42</v>
      </c>
      <c r="P493">
        <f>IF(N493&gt;0,COUNTIF($F$1:F493,F493),0)</f>
        <v>18</v>
      </c>
      <c r="Q493">
        <f t="shared" si="36"/>
        <v>1</v>
      </c>
      <c r="R493">
        <f t="shared" si="37"/>
        <v>0</v>
      </c>
      <c r="S493">
        <f t="shared" si="38"/>
        <v>0</v>
      </c>
      <c r="T493">
        <f>COUNTIFS('DATA - Round Scores'!$H:$H,0,
'DATA - Round Scores'!$A:$A, 'DATA - Fixture'!$C493,
'DATA - Round Scores'!$B:$B, 'DATA - Fixture'!$D493,
'DATA - Round Scores'!$C:$C, 'DATA - Fixture'!$F493,
'DATA - Round Scores'!$F:$F, "&lt;&gt;BEN")</f>
        <v>0</v>
      </c>
      <c r="U493" t="str">
        <f>TEXT(SUMIFS($Q$1:Q493,$C$1:C493,C493,$D$1:D493,"&lt;="&amp;D493,$F$1:F493,F493),"00")&amp;"-"&amp;TEXT(SUMIFS($S$1:S493,$C$1:C493,C493,$D$1:D493,"&lt;="&amp;D493,$F$1:F493,F493),"00")</f>
        <v>13-05</v>
      </c>
      <c r="V493">
        <f t="shared" si="39"/>
        <v>1</v>
      </c>
    </row>
    <row r="494" spans="3:22" x14ac:dyDescent="0.2">
      <c r="C494" s="6">
        <v>2018</v>
      </c>
      <c r="D494" s="6">
        <v>19</v>
      </c>
      <c r="E494" s="6">
        <v>1</v>
      </c>
      <c r="F494" t="s">
        <v>366</v>
      </c>
      <c r="G494" t="str">
        <f>INDEX('DATA - Teams'!$C:$C,MATCH('DATA - Fixture'!F494,'DATA - Teams'!$B:$B,0))</f>
        <v>PMAC</v>
      </c>
      <c r="H494" t="s">
        <v>391</v>
      </c>
      <c r="I494" t="str">
        <f>INDEX('DATA - Teams'!$C:$C,MATCH('DATA - Fixture'!H494,'DATA - Teams'!$B:$B,0))</f>
        <v>JMERC</v>
      </c>
      <c r="J494" s="6">
        <v>1</v>
      </c>
      <c r="K494" s="6">
        <v>0</v>
      </c>
      <c r="L494" s="6">
        <v>0</v>
      </c>
      <c r="M494">
        <f>SUMIFS('DATA - Round Scores'!$H:$H,
'DATA - Round Scores'!$A:$A, 'DATA - Fixture'!$C494,
'DATA - Round Scores'!$B:$B, 'DATA - Fixture'!$D494,
'DATA - Round Scores'!$C:$C, 'DATA - Fixture'!$F494,
'DATA - Round Scores'!$F:$F, "&lt;&gt;BEN")</f>
        <v>1418</v>
      </c>
      <c r="N494">
        <f>SUMIFS('DATA - Round Scores'!$H:$H,
'DATA - Round Scores'!$A:$A, 'DATA - Fixture'!$C494,
'DATA - Round Scores'!$B:$B, 'DATA - Fixture'!$D494,
'DATA - Round Scores'!$C:$C, 'DATA - Fixture'!$H494,
'DATA - Round Scores'!$F:$F, "&lt;&gt;BEN")</f>
        <v>1456</v>
      </c>
      <c r="O494">
        <f t="shared" si="35"/>
        <v>-38</v>
      </c>
      <c r="P494">
        <f>IF(N494&gt;0,COUNTIF($F$1:F494,F494),0)</f>
        <v>19</v>
      </c>
      <c r="Q494">
        <f t="shared" si="36"/>
        <v>0</v>
      </c>
      <c r="R494">
        <f t="shared" si="37"/>
        <v>0</v>
      </c>
      <c r="S494">
        <f t="shared" si="38"/>
        <v>1</v>
      </c>
      <c r="T494">
        <f>COUNTIFS('DATA - Round Scores'!$H:$H,0,
'DATA - Round Scores'!$A:$A, 'DATA - Fixture'!$C494,
'DATA - Round Scores'!$B:$B, 'DATA - Fixture'!$D494,
'DATA - Round Scores'!$C:$C, 'DATA - Fixture'!$F494,
'DATA - Round Scores'!$F:$F, "&lt;&gt;BEN")</f>
        <v>0</v>
      </c>
      <c r="U494" t="str">
        <f>TEXT(SUMIFS($Q$1:Q494,$C$1:C494,C494,$D$1:D494,"&lt;="&amp;D494,$F$1:F494,F494),"00")&amp;"-"&amp;TEXT(SUMIFS($S$1:S494,$C$1:C494,C494,$D$1:D494,"&lt;="&amp;D494,$F$1:F494,F494),"00")</f>
        <v>06-13</v>
      </c>
      <c r="V494">
        <f t="shared" si="39"/>
        <v>0</v>
      </c>
    </row>
    <row r="495" spans="3:22" x14ac:dyDescent="0.2">
      <c r="C495" s="6">
        <v>2018</v>
      </c>
      <c r="D495" s="6">
        <v>19</v>
      </c>
      <c r="E495" s="6">
        <v>1</v>
      </c>
      <c r="F495" t="s">
        <v>391</v>
      </c>
      <c r="G495" t="str">
        <f>INDEX('DATA - Teams'!$C:$C,MATCH('DATA - Fixture'!F495,'DATA - Teams'!$B:$B,0))</f>
        <v>JMERC</v>
      </c>
      <c r="H495" t="s">
        <v>366</v>
      </c>
      <c r="I495" t="str">
        <f>INDEX('DATA - Teams'!$C:$C,MATCH('DATA - Fixture'!H495,'DATA - Teams'!$B:$B,0))</f>
        <v>PMAC</v>
      </c>
      <c r="J495" s="6">
        <v>0</v>
      </c>
      <c r="K495" s="6">
        <v>0</v>
      </c>
      <c r="L495" s="6">
        <v>0</v>
      </c>
      <c r="M495">
        <f>SUMIFS('DATA - Round Scores'!$H:$H,
'DATA - Round Scores'!$A:$A, 'DATA - Fixture'!$C495,
'DATA - Round Scores'!$B:$B, 'DATA - Fixture'!$D495,
'DATA - Round Scores'!$C:$C, 'DATA - Fixture'!$F495,
'DATA - Round Scores'!$F:$F, "&lt;&gt;BEN")</f>
        <v>1456</v>
      </c>
      <c r="N495">
        <f>SUMIFS('DATA - Round Scores'!$H:$H,
'DATA - Round Scores'!$A:$A, 'DATA - Fixture'!$C495,
'DATA - Round Scores'!$B:$B, 'DATA - Fixture'!$D495,
'DATA - Round Scores'!$C:$C, 'DATA - Fixture'!$H495,
'DATA - Round Scores'!$F:$F, "&lt;&gt;BEN")</f>
        <v>1418</v>
      </c>
      <c r="O495">
        <f t="shared" si="35"/>
        <v>38</v>
      </c>
      <c r="P495">
        <f>IF(N495&gt;0,COUNTIF($F$1:F495,F495),0)</f>
        <v>19</v>
      </c>
      <c r="Q495">
        <f t="shared" si="36"/>
        <v>1</v>
      </c>
      <c r="R495">
        <f t="shared" si="37"/>
        <v>0</v>
      </c>
      <c r="S495">
        <f t="shared" si="38"/>
        <v>0</v>
      </c>
      <c r="T495">
        <f>COUNTIFS('DATA - Round Scores'!$H:$H,0,
'DATA - Round Scores'!$A:$A, 'DATA - Fixture'!$C495,
'DATA - Round Scores'!$B:$B, 'DATA - Fixture'!$D495,
'DATA - Round Scores'!$C:$C, 'DATA - Fixture'!$F495,
'DATA - Round Scores'!$F:$F, "&lt;&gt;BEN")</f>
        <v>0</v>
      </c>
      <c r="U495" t="str">
        <f>TEXT(SUMIFS($Q$1:Q495,$C$1:C495,C495,$D$1:D495,"&lt;="&amp;D495,$F$1:F495,F495),"00")&amp;"-"&amp;TEXT(SUMIFS($S$1:S495,$C$1:C495,C495,$D$1:D495,"&lt;="&amp;D495,$F$1:F495,F495),"00")</f>
        <v>10-09</v>
      </c>
      <c r="V495">
        <f t="shared" si="39"/>
        <v>1</v>
      </c>
    </row>
    <row r="496" spans="3:22" x14ac:dyDescent="0.2">
      <c r="C496" s="6">
        <v>2018</v>
      </c>
      <c r="D496" s="6">
        <v>19</v>
      </c>
      <c r="E496" s="6">
        <v>2</v>
      </c>
      <c r="F496" t="s">
        <v>411</v>
      </c>
      <c r="G496" t="str">
        <f>INDEX('DATA - Teams'!$C:$C,MATCH('DATA - Fixture'!F496,'DATA - Teams'!$B:$B,0))</f>
        <v>GARTER</v>
      </c>
      <c r="H496" t="s">
        <v>404</v>
      </c>
      <c r="I496" t="str">
        <f>INDEX('DATA - Teams'!$C:$C,MATCH('DATA - Fixture'!H496,'DATA - Teams'!$B:$B,0))</f>
        <v>LESTER</v>
      </c>
      <c r="J496" s="6">
        <v>1</v>
      </c>
      <c r="K496" s="6">
        <v>0</v>
      </c>
      <c r="L496" s="6">
        <v>0</v>
      </c>
      <c r="M496">
        <f>SUMIFS('DATA - Round Scores'!$H:$H,
'DATA - Round Scores'!$A:$A, 'DATA - Fixture'!$C496,
'DATA - Round Scores'!$B:$B, 'DATA - Fixture'!$D496,
'DATA - Round Scores'!$C:$C, 'DATA - Fixture'!$F496,
'DATA - Round Scores'!$F:$F, "&lt;&gt;BEN")</f>
        <v>1537</v>
      </c>
      <c r="N496">
        <f>SUMIFS('DATA - Round Scores'!$H:$H,
'DATA - Round Scores'!$A:$A, 'DATA - Fixture'!$C496,
'DATA - Round Scores'!$B:$B, 'DATA - Fixture'!$D496,
'DATA - Round Scores'!$C:$C, 'DATA - Fixture'!$H496,
'DATA - Round Scores'!$F:$F, "&lt;&gt;BEN")</f>
        <v>1590</v>
      </c>
      <c r="O496">
        <f t="shared" si="35"/>
        <v>-53</v>
      </c>
      <c r="P496">
        <f>IF(N496&gt;0,COUNTIF($F$1:F496,F496),0)</f>
        <v>19</v>
      </c>
      <c r="Q496">
        <f t="shared" si="36"/>
        <v>0</v>
      </c>
      <c r="R496">
        <f t="shared" si="37"/>
        <v>0</v>
      </c>
      <c r="S496">
        <f t="shared" si="38"/>
        <v>1</v>
      </c>
      <c r="T496">
        <f>COUNTIFS('DATA - Round Scores'!$H:$H,0,
'DATA - Round Scores'!$A:$A, 'DATA - Fixture'!$C496,
'DATA - Round Scores'!$B:$B, 'DATA - Fixture'!$D496,
'DATA - Round Scores'!$C:$C, 'DATA - Fixture'!$F496,
'DATA - Round Scores'!$F:$F, "&lt;&gt;BEN")</f>
        <v>0</v>
      </c>
      <c r="U496" t="str">
        <f>TEXT(SUMIFS($Q$1:Q496,$C$1:C496,C496,$D$1:D496,"&lt;="&amp;D496,$F$1:F496,F496),"00")&amp;"-"&amp;TEXT(SUMIFS($S$1:S496,$C$1:C496,C496,$D$1:D496,"&lt;="&amp;D496,$F$1:F496,F496),"00")</f>
        <v>07-12</v>
      </c>
      <c r="V496">
        <f t="shared" si="39"/>
        <v>0</v>
      </c>
    </row>
    <row r="497" spans="3:22" x14ac:dyDescent="0.2">
      <c r="C497" s="6">
        <v>2018</v>
      </c>
      <c r="D497" s="6">
        <v>19</v>
      </c>
      <c r="E497" s="6">
        <v>2</v>
      </c>
      <c r="F497" t="s">
        <v>404</v>
      </c>
      <c r="G497" t="str">
        <f>INDEX('DATA - Teams'!$C:$C,MATCH('DATA - Fixture'!F497,'DATA - Teams'!$B:$B,0))</f>
        <v>LESTER</v>
      </c>
      <c r="H497" t="s">
        <v>411</v>
      </c>
      <c r="I497" t="str">
        <f>INDEX('DATA - Teams'!$C:$C,MATCH('DATA - Fixture'!H497,'DATA - Teams'!$B:$B,0))</f>
        <v>GARTER</v>
      </c>
      <c r="J497" s="6">
        <v>0</v>
      </c>
      <c r="K497" s="6">
        <v>0</v>
      </c>
      <c r="L497" s="6">
        <v>0</v>
      </c>
      <c r="M497">
        <f>SUMIFS('DATA - Round Scores'!$H:$H,
'DATA - Round Scores'!$A:$A, 'DATA - Fixture'!$C497,
'DATA - Round Scores'!$B:$B, 'DATA - Fixture'!$D497,
'DATA - Round Scores'!$C:$C, 'DATA - Fixture'!$F497,
'DATA - Round Scores'!$F:$F, "&lt;&gt;BEN")</f>
        <v>1590</v>
      </c>
      <c r="N497">
        <f>SUMIFS('DATA - Round Scores'!$H:$H,
'DATA - Round Scores'!$A:$A, 'DATA - Fixture'!$C497,
'DATA - Round Scores'!$B:$B, 'DATA - Fixture'!$D497,
'DATA - Round Scores'!$C:$C, 'DATA - Fixture'!$H497,
'DATA - Round Scores'!$F:$F, "&lt;&gt;BEN")</f>
        <v>1537</v>
      </c>
      <c r="O497">
        <f t="shared" si="35"/>
        <v>53</v>
      </c>
      <c r="P497">
        <f>IF(N497&gt;0,COUNTIF($F$1:F497,F497),0)</f>
        <v>19</v>
      </c>
      <c r="Q497">
        <f t="shared" si="36"/>
        <v>1</v>
      </c>
      <c r="R497">
        <f t="shared" si="37"/>
        <v>0</v>
      </c>
      <c r="S497">
        <f t="shared" si="38"/>
        <v>0</v>
      </c>
      <c r="T497">
        <f>COUNTIFS('DATA - Round Scores'!$H:$H,0,
'DATA - Round Scores'!$A:$A, 'DATA - Fixture'!$C497,
'DATA - Round Scores'!$B:$B, 'DATA - Fixture'!$D497,
'DATA - Round Scores'!$C:$C, 'DATA - Fixture'!$F497,
'DATA - Round Scores'!$F:$F, "&lt;&gt;BEN")</f>
        <v>0</v>
      </c>
      <c r="U497" t="str">
        <f>TEXT(SUMIFS($Q$1:Q497,$C$1:C497,C497,$D$1:D497,"&lt;="&amp;D497,$F$1:F497,F497),"00")&amp;"-"&amp;TEXT(SUMIFS($S$1:S497,$C$1:C497,C497,$D$1:D497,"&lt;="&amp;D497,$F$1:F497,F497),"00")</f>
        <v>09-10</v>
      </c>
      <c r="V497">
        <f t="shared" si="39"/>
        <v>0</v>
      </c>
    </row>
    <row r="498" spans="3:22" x14ac:dyDescent="0.2">
      <c r="C498" s="6">
        <v>2018</v>
      </c>
      <c r="D498" s="6">
        <v>19</v>
      </c>
      <c r="E498" s="6">
        <v>3</v>
      </c>
      <c r="F498" t="s">
        <v>382</v>
      </c>
      <c r="G498" t="str">
        <f>INDEX('DATA - Teams'!$C:$C,MATCH('DATA - Fixture'!F498,'DATA - Teams'!$B:$B,0))</f>
        <v>MELONS</v>
      </c>
      <c r="H498" t="s">
        <v>420</v>
      </c>
      <c r="I498" t="str">
        <f>INDEX('DATA - Teams'!$C:$C,MATCH('DATA - Fixture'!H498,'DATA - Teams'!$B:$B,0))</f>
        <v>RICHO</v>
      </c>
      <c r="J498" s="6">
        <v>1</v>
      </c>
      <c r="K498" s="6">
        <v>0</v>
      </c>
      <c r="L498" s="6">
        <v>0</v>
      </c>
      <c r="M498">
        <f>SUMIFS('DATA - Round Scores'!$H:$H,
'DATA - Round Scores'!$A:$A, 'DATA - Fixture'!$C498,
'DATA - Round Scores'!$B:$B, 'DATA - Fixture'!$D498,
'DATA - Round Scores'!$C:$C, 'DATA - Fixture'!$F498,
'DATA - Round Scores'!$F:$F, "&lt;&gt;BEN")</f>
        <v>1858</v>
      </c>
      <c r="N498">
        <f>SUMIFS('DATA - Round Scores'!$H:$H,
'DATA - Round Scores'!$A:$A, 'DATA - Fixture'!$C498,
'DATA - Round Scores'!$B:$B, 'DATA - Fixture'!$D498,
'DATA - Round Scores'!$C:$C, 'DATA - Fixture'!$H498,
'DATA - Round Scores'!$F:$F, "&lt;&gt;BEN")</f>
        <v>1485</v>
      </c>
      <c r="O498">
        <f t="shared" si="35"/>
        <v>373</v>
      </c>
      <c r="P498">
        <f>IF(N498&gt;0,COUNTIF($F$1:F498,F498),0)</f>
        <v>19</v>
      </c>
      <c r="Q498">
        <f t="shared" si="36"/>
        <v>1</v>
      </c>
      <c r="R498">
        <f t="shared" si="37"/>
        <v>0</v>
      </c>
      <c r="S498">
        <f t="shared" si="38"/>
        <v>0</v>
      </c>
      <c r="T498">
        <f>COUNTIFS('DATA - Round Scores'!$H:$H,0,
'DATA - Round Scores'!$A:$A, 'DATA - Fixture'!$C498,
'DATA - Round Scores'!$B:$B, 'DATA - Fixture'!$D498,
'DATA - Round Scores'!$C:$C, 'DATA - Fixture'!$F498,
'DATA - Round Scores'!$F:$F, "&lt;&gt;BEN")</f>
        <v>0</v>
      </c>
      <c r="U498" t="str">
        <f>TEXT(SUMIFS($Q$1:Q498,$C$1:C498,C498,$D$1:D498,"&lt;="&amp;D498,$F$1:F498,F498),"00")&amp;"-"&amp;TEXT(SUMIFS($S$1:S498,$C$1:C498,C498,$D$1:D498,"&lt;="&amp;D498,$F$1:F498,F498),"00")</f>
        <v>13-06</v>
      </c>
      <c r="V498">
        <f t="shared" si="39"/>
        <v>1</v>
      </c>
    </row>
    <row r="499" spans="3:22" x14ac:dyDescent="0.2">
      <c r="C499" s="6">
        <v>2018</v>
      </c>
      <c r="D499" s="6">
        <v>19</v>
      </c>
      <c r="E499" s="6">
        <v>3</v>
      </c>
      <c r="F499" t="s">
        <v>420</v>
      </c>
      <c r="G499" t="str">
        <f>INDEX('DATA - Teams'!$C:$C,MATCH('DATA - Fixture'!F499,'DATA - Teams'!$B:$B,0))</f>
        <v>RICHO</v>
      </c>
      <c r="H499" t="s">
        <v>382</v>
      </c>
      <c r="I499" t="str">
        <f>INDEX('DATA - Teams'!$C:$C,MATCH('DATA - Fixture'!H499,'DATA - Teams'!$B:$B,0))</f>
        <v>MELONS</v>
      </c>
      <c r="J499" s="6">
        <v>0</v>
      </c>
      <c r="K499" s="6">
        <v>0</v>
      </c>
      <c r="L499" s="6">
        <v>0</v>
      </c>
      <c r="M499">
        <f>SUMIFS('DATA - Round Scores'!$H:$H,
'DATA - Round Scores'!$A:$A, 'DATA - Fixture'!$C499,
'DATA - Round Scores'!$B:$B, 'DATA - Fixture'!$D499,
'DATA - Round Scores'!$C:$C, 'DATA - Fixture'!$F499,
'DATA - Round Scores'!$F:$F, "&lt;&gt;BEN")</f>
        <v>1485</v>
      </c>
      <c r="N499">
        <f>SUMIFS('DATA - Round Scores'!$H:$H,
'DATA - Round Scores'!$A:$A, 'DATA - Fixture'!$C499,
'DATA - Round Scores'!$B:$B, 'DATA - Fixture'!$D499,
'DATA - Round Scores'!$C:$C, 'DATA - Fixture'!$H499,
'DATA - Round Scores'!$F:$F, "&lt;&gt;BEN")</f>
        <v>1858</v>
      </c>
      <c r="O499">
        <f t="shared" si="35"/>
        <v>-373</v>
      </c>
      <c r="P499">
        <f>IF(N499&gt;0,COUNTIF($F$1:F499,F499),0)</f>
        <v>19</v>
      </c>
      <c r="Q499">
        <f t="shared" si="36"/>
        <v>0</v>
      </c>
      <c r="R499">
        <f t="shared" si="37"/>
        <v>0</v>
      </c>
      <c r="S499">
        <f t="shared" si="38"/>
        <v>1</v>
      </c>
      <c r="T499">
        <f>COUNTIFS('DATA - Round Scores'!$H:$H,0,
'DATA - Round Scores'!$A:$A, 'DATA - Fixture'!$C499,
'DATA - Round Scores'!$B:$B, 'DATA - Fixture'!$D499,
'DATA - Round Scores'!$C:$C, 'DATA - Fixture'!$F499,
'DATA - Round Scores'!$F:$F, "&lt;&gt;BEN")</f>
        <v>0</v>
      </c>
      <c r="U499" t="str">
        <f>TEXT(SUMIFS($Q$1:Q499,$C$1:C499,C499,$D$1:D499,"&lt;="&amp;D499,$F$1:F499,F499),"00")&amp;"-"&amp;TEXT(SUMIFS($S$1:S499,$C$1:C499,C499,$D$1:D499,"&lt;="&amp;D499,$F$1:F499,F499),"00")</f>
        <v>07-12</v>
      </c>
      <c r="V499">
        <f t="shared" si="39"/>
        <v>0</v>
      </c>
    </row>
    <row r="500" spans="3:22" x14ac:dyDescent="0.2">
      <c r="C500" s="6">
        <v>2018</v>
      </c>
      <c r="D500" s="6">
        <v>19</v>
      </c>
      <c r="E500" s="6">
        <v>4</v>
      </c>
      <c r="F500" t="s">
        <v>367</v>
      </c>
      <c r="G500" t="str">
        <f>INDEX('DATA - Teams'!$C:$C,MATCH('DATA - Fixture'!F500,'DATA - Teams'!$B:$B,0))</f>
        <v>KAPPAZ</v>
      </c>
      <c r="H500" t="s">
        <v>482</v>
      </c>
      <c r="I500" t="str">
        <f>INDEX('DATA - Teams'!$C:$C,MATCH('DATA - Fixture'!H500,'DATA - Teams'!$B:$B,0))</f>
        <v>CHIEF</v>
      </c>
      <c r="J500" s="6">
        <v>1</v>
      </c>
      <c r="K500" s="6">
        <v>0</v>
      </c>
      <c r="L500" s="6">
        <v>0</v>
      </c>
      <c r="M500">
        <f>SUMIFS('DATA - Round Scores'!$H:$H,
'DATA - Round Scores'!$A:$A, 'DATA - Fixture'!$C500,
'DATA - Round Scores'!$B:$B, 'DATA - Fixture'!$D500,
'DATA - Round Scores'!$C:$C, 'DATA - Fixture'!$F500,
'DATA - Round Scores'!$F:$F, "&lt;&gt;BEN")</f>
        <v>1798</v>
      </c>
      <c r="N500">
        <f>SUMIFS('DATA - Round Scores'!$H:$H,
'DATA - Round Scores'!$A:$A, 'DATA - Fixture'!$C500,
'DATA - Round Scores'!$B:$B, 'DATA - Fixture'!$D500,
'DATA - Round Scores'!$C:$C, 'DATA - Fixture'!$H500,
'DATA - Round Scores'!$F:$F, "&lt;&gt;BEN")</f>
        <v>1600</v>
      </c>
      <c r="O500">
        <f t="shared" si="35"/>
        <v>198</v>
      </c>
      <c r="P500">
        <f>IF(N500&gt;0,COUNTIF($F$1:F500,F500),0)</f>
        <v>19</v>
      </c>
      <c r="Q500">
        <f t="shared" si="36"/>
        <v>1</v>
      </c>
      <c r="R500">
        <f t="shared" si="37"/>
        <v>0</v>
      </c>
      <c r="S500">
        <f t="shared" si="38"/>
        <v>0</v>
      </c>
      <c r="T500">
        <f>COUNTIFS('DATA - Round Scores'!$H:$H,0,
'DATA - Round Scores'!$A:$A, 'DATA - Fixture'!$C500,
'DATA - Round Scores'!$B:$B, 'DATA - Fixture'!$D500,
'DATA - Round Scores'!$C:$C, 'DATA - Fixture'!$F500,
'DATA - Round Scores'!$F:$F, "&lt;&gt;BEN")</f>
        <v>0</v>
      </c>
      <c r="U500" t="str">
        <f>TEXT(SUMIFS($Q$1:Q500,$C$1:C500,C500,$D$1:D500,"&lt;="&amp;D500,$F$1:F500,F500),"00")&amp;"-"&amp;TEXT(SUMIFS($S$1:S500,$C$1:C500,C500,$D$1:D500,"&lt;="&amp;D500,$F$1:F500,F500),"00")</f>
        <v>14-05</v>
      </c>
      <c r="V500">
        <f t="shared" si="39"/>
        <v>1</v>
      </c>
    </row>
    <row r="501" spans="3:22" x14ac:dyDescent="0.2">
      <c r="C501" s="6">
        <v>2018</v>
      </c>
      <c r="D501" s="6">
        <v>19</v>
      </c>
      <c r="E501" s="6">
        <v>4</v>
      </c>
      <c r="F501" t="s">
        <v>482</v>
      </c>
      <c r="G501" t="str">
        <f>INDEX('DATA - Teams'!$C:$C,MATCH('DATA - Fixture'!F501,'DATA - Teams'!$B:$B,0))</f>
        <v>CHIEF</v>
      </c>
      <c r="H501" t="s">
        <v>367</v>
      </c>
      <c r="I501" t="str">
        <f>INDEX('DATA - Teams'!$C:$C,MATCH('DATA - Fixture'!H501,'DATA - Teams'!$B:$B,0))</f>
        <v>KAPPAZ</v>
      </c>
      <c r="J501" s="6">
        <v>0</v>
      </c>
      <c r="K501" s="6">
        <v>0</v>
      </c>
      <c r="L501" s="6">
        <v>0</v>
      </c>
      <c r="M501">
        <f>SUMIFS('DATA - Round Scores'!$H:$H,
'DATA - Round Scores'!$A:$A, 'DATA - Fixture'!$C501,
'DATA - Round Scores'!$B:$B, 'DATA - Fixture'!$D501,
'DATA - Round Scores'!$C:$C, 'DATA - Fixture'!$F501,
'DATA - Round Scores'!$F:$F, "&lt;&gt;BEN")</f>
        <v>1600</v>
      </c>
      <c r="N501">
        <f>SUMIFS('DATA - Round Scores'!$H:$H,
'DATA - Round Scores'!$A:$A, 'DATA - Fixture'!$C501,
'DATA - Round Scores'!$B:$B, 'DATA - Fixture'!$D501,
'DATA - Round Scores'!$C:$C, 'DATA - Fixture'!$H501,
'DATA - Round Scores'!$F:$F, "&lt;&gt;BEN")</f>
        <v>1798</v>
      </c>
      <c r="O501">
        <f t="shared" si="35"/>
        <v>-198</v>
      </c>
      <c r="P501">
        <f>IF(N501&gt;0,COUNTIF($F$1:F501,F501),0)</f>
        <v>19</v>
      </c>
      <c r="Q501">
        <f t="shared" si="36"/>
        <v>0</v>
      </c>
      <c r="R501">
        <f t="shared" si="37"/>
        <v>0</v>
      </c>
      <c r="S501">
        <f t="shared" si="38"/>
        <v>1</v>
      </c>
      <c r="T501">
        <f>COUNTIFS('DATA - Round Scores'!$H:$H,0,
'DATA - Round Scores'!$A:$A, 'DATA - Fixture'!$C501,
'DATA - Round Scores'!$B:$B, 'DATA - Fixture'!$D501,
'DATA - Round Scores'!$C:$C, 'DATA - Fixture'!$F501,
'DATA - Round Scores'!$F:$F, "&lt;&gt;BEN")</f>
        <v>2</v>
      </c>
      <c r="U501" t="str">
        <f>TEXT(SUMIFS($Q$1:Q501,$C$1:C501,C501,$D$1:D501,"&lt;="&amp;D501,$F$1:F501,F501),"00")&amp;"-"&amp;TEXT(SUMIFS($S$1:S501,$C$1:C501,C501,$D$1:D501,"&lt;="&amp;D501,$F$1:F501,F501),"00")</f>
        <v>10-09</v>
      </c>
      <c r="V501">
        <f t="shared" si="39"/>
        <v>1</v>
      </c>
    </row>
    <row r="502" spans="3:22" x14ac:dyDescent="0.2">
      <c r="C502" s="6">
        <v>2018</v>
      </c>
      <c r="D502" s="6">
        <v>20</v>
      </c>
      <c r="E502" s="6">
        <v>1</v>
      </c>
      <c r="F502" t="s">
        <v>366</v>
      </c>
      <c r="G502" t="str">
        <f>INDEX('DATA - Teams'!$C:$C,MATCH('DATA - Fixture'!F502,'DATA - Teams'!$B:$B,0))</f>
        <v>PMAC</v>
      </c>
      <c r="H502" t="s">
        <v>411</v>
      </c>
      <c r="I502" t="str">
        <f>INDEX('DATA - Teams'!$C:$C,MATCH('DATA - Fixture'!H502,'DATA - Teams'!$B:$B,0))</f>
        <v>GARTER</v>
      </c>
      <c r="J502" s="6">
        <v>1</v>
      </c>
      <c r="K502" s="6">
        <v>0</v>
      </c>
      <c r="L502" s="6">
        <v>0</v>
      </c>
      <c r="M502">
        <f>SUMIFS('DATA - Round Scores'!$H:$H,
'DATA - Round Scores'!$A:$A, 'DATA - Fixture'!$C502,
'DATA - Round Scores'!$B:$B, 'DATA - Fixture'!$D502,
'DATA - Round Scores'!$C:$C, 'DATA - Fixture'!$F502,
'DATA - Round Scores'!$F:$F, "&lt;&gt;BEN")</f>
        <v>1557</v>
      </c>
      <c r="N502">
        <f>SUMIFS('DATA - Round Scores'!$H:$H,
'DATA - Round Scores'!$A:$A, 'DATA - Fixture'!$C502,
'DATA - Round Scores'!$B:$B, 'DATA - Fixture'!$D502,
'DATA - Round Scores'!$C:$C, 'DATA - Fixture'!$H502,
'DATA - Round Scores'!$F:$F, "&lt;&gt;BEN")</f>
        <v>1577</v>
      </c>
      <c r="O502">
        <f t="shared" si="35"/>
        <v>-20</v>
      </c>
      <c r="P502">
        <f>IF(N502&gt;0,COUNTIF($F$1:F502,F502),0)</f>
        <v>20</v>
      </c>
      <c r="Q502">
        <f t="shared" si="36"/>
        <v>0</v>
      </c>
      <c r="R502">
        <f t="shared" si="37"/>
        <v>0</v>
      </c>
      <c r="S502">
        <f t="shared" si="38"/>
        <v>1</v>
      </c>
      <c r="T502">
        <f>COUNTIFS('DATA - Round Scores'!$H:$H,0,
'DATA - Round Scores'!$A:$A, 'DATA - Fixture'!$C502,
'DATA - Round Scores'!$B:$B, 'DATA - Fixture'!$D502,
'DATA - Round Scores'!$C:$C, 'DATA - Fixture'!$F502,
'DATA - Round Scores'!$F:$F, "&lt;&gt;BEN")</f>
        <v>0</v>
      </c>
      <c r="U502" t="str">
        <f>TEXT(SUMIFS($Q$1:Q502,$C$1:C502,C502,$D$1:D502,"&lt;="&amp;D502,$F$1:F502,F502),"00")&amp;"-"&amp;TEXT(SUMIFS($S$1:S502,$C$1:C502,C502,$D$1:D502,"&lt;="&amp;D502,$F$1:F502,F502),"00")</f>
        <v>06-14</v>
      </c>
      <c r="V502">
        <f t="shared" si="39"/>
        <v>0</v>
      </c>
    </row>
    <row r="503" spans="3:22" x14ac:dyDescent="0.2">
      <c r="C503" s="6">
        <v>2018</v>
      </c>
      <c r="D503" s="6">
        <v>20</v>
      </c>
      <c r="E503" s="6">
        <v>1</v>
      </c>
      <c r="F503" t="s">
        <v>411</v>
      </c>
      <c r="G503" t="str">
        <f>INDEX('DATA - Teams'!$C:$C,MATCH('DATA - Fixture'!F503,'DATA - Teams'!$B:$B,0))</f>
        <v>GARTER</v>
      </c>
      <c r="H503" t="s">
        <v>366</v>
      </c>
      <c r="I503" t="str">
        <f>INDEX('DATA - Teams'!$C:$C,MATCH('DATA - Fixture'!H503,'DATA - Teams'!$B:$B,0))</f>
        <v>PMAC</v>
      </c>
      <c r="J503" s="6">
        <v>0</v>
      </c>
      <c r="K503" s="6">
        <v>0</v>
      </c>
      <c r="L503" s="6">
        <v>0</v>
      </c>
      <c r="M503">
        <f>SUMIFS('DATA - Round Scores'!$H:$H,
'DATA - Round Scores'!$A:$A, 'DATA - Fixture'!$C503,
'DATA - Round Scores'!$B:$B, 'DATA - Fixture'!$D503,
'DATA - Round Scores'!$C:$C, 'DATA - Fixture'!$F503,
'DATA - Round Scores'!$F:$F, "&lt;&gt;BEN")</f>
        <v>1577</v>
      </c>
      <c r="N503">
        <f>SUMIFS('DATA - Round Scores'!$H:$H,
'DATA - Round Scores'!$A:$A, 'DATA - Fixture'!$C503,
'DATA - Round Scores'!$B:$B, 'DATA - Fixture'!$D503,
'DATA - Round Scores'!$C:$C, 'DATA - Fixture'!$H503,
'DATA - Round Scores'!$F:$F, "&lt;&gt;BEN")</f>
        <v>1557</v>
      </c>
      <c r="O503">
        <f t="shared" si="35"/>
        <v>20</v>
      </c>
      <c r="P503">
        <f>IF(N503&gt;0,COUNTIF($F$1:F503,F503),0)</f>
        <v>20</v>
      </c>
      <c r="Q503">
        <f t="shared" si="36"/>
        <v>1</v>
      </c>
      <c r="R503">
        <f t="shared" si="37"/>
        <v>0</v>
      </c>
      <c r="S503">
        <f t="shared" si="38"/>
        <v>0</v>
      </c>
      <c r="T503">
        <f>COUNTIFS('DATA - Round Scores'!$H:$H,0,
'DATA - Round Scores'!$A:$A, 'DATA - Fixture'!$C503,
'DATA - Round Scores'!$B:$B, 'DATA - Fixture'!$D503,
'DATA - Round Scores'!$C:$C, 'DATA - Fixture'!$F503,
'DATA - Round Scores'!$F:$F, "&lt;&gt;BEN")</f>
        <v>0</v>
      </c>
      <c r="U503" t="str">
        <f>TEXT(SUMIFS($Q$1:Q503,$C$1:C503,C503,$D$1:D503,"&lt;="&amp;D503,$F$1:F503,F503),"00")&amp;"-"&amp;TEXT(SUMIFS($S$1:S503,$C$1:C503,C503,$D$1:D503,"&lt;="&amp;D503,$F$1:F503,F503),"00")</f>
        <v>08-12</v>
      </c>
      <c r="V503">
        <f t="shared" si="39"/>
        <v>0</v>
      </c>
    </row>
    <row r="504" spans="3:22" x14ac:dyDescent="0.2">
      <c r="C504" s="6">
        <v>2018</v>
      </c>
      <c r="D504" s="6">
        <v>20</v>
      </c>
      <c r="E504" s="6">
        <v>2</v>
      </c>
      <c r="F504" t="s">
        <v>382</v>
      </c>
      <c r="G504" t="str">
        <f>INDEX('DATA - Teams'!$C:$C,MATCH('DATA - Fixture'!F504,'DATA - Teams'!$B:$B,0))</f>
        <v>MELONS</v>
      </c>
      <c r="H504" t="s">
        <v>391</v>
      </c>
      <c r="I504" t="str">
        <f>INDEX('DATA - Teams'!$C:$C,MATCH('DATA - Fixture'!H504,'DATA - Teams'!$B:$B,0))</f>
        <v>JMERC</v>
      </c>
      <c r="J504" s="6">
        <v>1</v>
      </c>
      <c r="K504" s="6">
        <v>0</v>
      </c>
      <c r="L504" s="6">
        <v>0</v>
      </c>
      <c r="M504">
        <f>SUMIFS('DATA - Round Scores'!$H:$H,
'DATA - Round Scores'!$A:$A, 'DATA - Fixture'!$C504,
'DATA - Round Scores'!$B:$B, 'DATA - Fixture'!$D504,
'DATA - Round Scores'!$C:$C, 'DATA - Fixture'!$F504,
'DATA - Round Scores'!$F:$F, "&lt;&gt;BEN")</f>
        <v>1726</v>
      </c>
      <c r="N504">
        <f>SUMIFS('DATA - Round Scores'!$H:$H,
'DATA - Round Scores'!$A:$A, 'DATA - Fixture'!$C504,
'DATA - Round Scores'!$B:$B, 'DATA - Fixture'!$D504,
'DATA - Round Scores'!$C:$C, 'DATA - Fixture'!$H504,
'DATA - Round Scores'!$F:$F, "&lt;&gt;BEN")</f>
        <v>1636</v>
      </c>
      <c r="O504">
        <f t="shared" si="35"/>
        <v>90</v>
      </c>
      <c r="P504">
        <f>IF(N504&gt;0,COUNTIF($F$1:F504,F504),0)</f>
        <v>20</v>
      </c>
      <c r="Q504">
        <f t="shared" si="36"/>
        <v>1</v>
      </c>
      <c r="R504">
        <f t="shared" si="37"/>
        <v>0</v>
      </c>
      <c r="S504">
        <f t="shared" si="38"/>
        <v>0</v>
      </c>
      <c r="T504">
        <f>COUNTIFS('DATA - Round Scores'!$H:$H,0,
'DATA - Round Scores'!$A:$A, 'DATA - Fixture'!$C504,
'DATA - Round Scores'!$B:$B, 'DATA - Fixture'!$D504,
'DATA - Round Scores'!$C:$C, 'DATA - Fixture'!$F504,
'DATA - Round Scores'!$F:$F, "&lt;&gt;BEN")</f>
        <v>0</v>
      </c>
      <c r="U504" t="str">
        <f>TEXT(SUMIFS($Q$1:Q504,$C$1:C504,C504,$D$1:D504,"&lt;="&amp;D504,$F$1:F504,F504),"00")&amp;"-"&amp;TEXT(SUMIFS($S$1:S504,$C$1:C504,C504,$D$1:D504,"&lt;="&amp;D504,$F$1:F504,F504),"00")</f>
        <v>14-06</v>
      </c>
      <c r="V504">
        <f t="shared" si="39"/>
        <v>1</v>
      </c>
    </row>
    <row r="505" spans="3:22" x14ac:dyDescent="0.2">
      <c r="C505" s="6">
        <v>2018</v>
      </c>
      <c r="D505" s="6">
        <v>20</v>
      </c>
      <c r="E505" s="6">
        <v>2</v>
      </c>
      <c r="F505" t="s">
        <v>391</v>
      </c>
      <c r="G505" t="str">
        <f>INDEX('DATA - Teams'!$C:$C,MATCH('DATA - Fixture'!F505,'DATA - Teams'!$B:$B,0))</f>
        <v>JMERC</v>
      </c>
      <c r="H505" t="s">
        <v>382</v>
      </c>
      <c r="I505" t="str">
        <f>INDEX('DATA - Teams'!$C:$C,MATCH('DATA - Fixture'!H505,'DATA - Teams'!$B:$B,0))</f>
        <v>MELONS</v>
      </c>
      <c r="J505" s="6">
        <v>0</v>
      </c>
      <c r="K505" s="6">
        <v>0</v>
      </c>
      <c r="L505" s="6">
        <v>0</v>
      </c>
      <c r="M505">
        <f>SUMIFS('DATA - Round Scores'!$H:$H,
'DATA - Round Scores'!$A:$A, 'DATA - Fixture'!$C505,
'DATA - Round Scores'!$B:$B, 'DATA - Fixture'!$D505,
'DATA - Round Scores'!$C:$C, 'DATA - Fixture'!$F505,
'DATA - Round Scores'!$F:$F, "&lt;&gt;BEN")</f>
        <v>1636</v>
      </c>
      <c r="N505">
        <f>SUMIFS('DATA - Round Scores'!$H:$H,
'DATA - Round Scores'!$A:$A, 'DATA - Fixture'!$C505,
'DATA - Round Scores'!$B:$B, 'DATA - Fixture'!$D505,
'DATA - Round Scores'!$C:$C, 'DATA - Fixture'!$H505,
'DATA - Round Scores'!$F:$F, "&lt;&gt;BEN")</f>
        <v>1726</v>
      </c>
      <c r="O505">
        <f t="shared" si="35"/>
        <v>-90</v>
      </c>
      <c r="P505">
        <f>IF(N505&gt;0,COUNTIF($F$1:F505,F505),0)</f>
        <v>20</v>
      </c>
      <c r="Q505">
        <f t="shared" si="36"/>
        <v>0</v>
      </c>
      <c r="R505">
        <f t="shared" si="37"/>
        <v>0</v>
      </c>
      <c r="S505">
        <f t="shared" si="38"/>
        <v>1</v>
      </c>
      <c r="T505">
        <f>COUNTIFS('DATA - Round Scores'!$H:$H,0,
'DATA - Round Scores'!$A:$A, 'DATA - Fixture'!$C505,
'DATA - Round Scores'!$B:$B, 'DATA - Fixture'!$D505,
'DATA - Round Scores'!$C:$C, 'DATA - Fixture'!$F505,
'DATA - Round Scores'!$F:$F, "&lt;&gt;BEN")</f>
        <v>0</v>
      </c>
      <c r="U505" t="str">
        <f>TEXT(SUMIFS($Q$1:Q505,$C$1:C505,C505,$D$1:D505,"&lt;="&amp;D505,$F$1:F505,F505),"00")&amp;"-"&amp;TEXT(SUMIFS($S$1:S505,$C$1:C505,C505,$D$1:D505,"&lt;="&amp;D505,$F$1:F505,F505),"00")</f>
        <v>10-10</v>
      </c>
      <c r="V505">
        <f t="shared" si="39"/>
        <v>1</v>
      </c>
    </row>
    <row r="506" spans="3:22" x14ac:dyDescent="0.2">
      <c r="C506" s="6">
        <v>2018</v>
      </c>
      <c r="D506" s="6">
        <v>20</v>
      </c>
      <c r="E506" s="6">
        <v>3</v>
      </c>
      <c r="F506" t="s">
        <v>367</v>
      </c>
      <c r="G506" t="str">
        <f>INDEX('DATA - Teams'!$C:$C,MATCH('DATA - Fixture'!F506,'DATA - Teams'!$B:$B,0))</f>
        <v>KAPPAZ</v>
      </c>
      <c r="H506" t="s">
        <v>404</v>
      </c>
      <c r="I506" t="str">
        <f>INDEX('DATA - Teams'!$C:$C,MATCH('DATA - Fixture'!H506,'DATA - Teams'!$B:$B,0))</f>
        <v>LESTER</v>
      </c>
      <c r="J506" s="6">
        <v>1</v>
      </c>
      <c r="K506" s="6">
        <v>0</v>
      </c>
      <c r="L506" s="6">
        <v>0</v>
      </c>
      <c r="M506">
        <f>SUMIFS('DATA - Round Scores'!$H:$H,
'DATA - Round Scores'!$A:$A, 'DATA - Fixture'!$C506,
'DATA - Round Scores'!$B:$B, 'DATA - Fixture'!$D506,
'DATA - Round Scores'!$C:$C, 'DATA - Fixture'!$F506,
'DATA - Round Scores'!$F:$F, "&lt;&gt;BEN")</f>
        <v>1879</v>
      </c>
      <c r="N506">
        <f>SUMIFS('DATA - Round Scores'!$H:$H,
'DATA - Round Scores'!$A:$A, 'DATA - Fixture'!$C506,
'DATA - Round Scores'!$B:$B, 'DATA - Fixture'!$D506,
'DATA - Round Scores'!$C:$C, 'DATA - Fixture'!$H506,
'DATA - Round Scores'!$F:$F, "&lt;&gt;BEN")</f>
        <v>1578</v>
      </c>
      <c r="O506">
        <f t="shared" si="35"/>
        <v>301</v>
      </c>
      <c r="P506">
        <f>IF(N506&gt;0,COUNTIF($F$1:F506,F506),0)</f>
        <v>20</v>
      </c>
      <c r="Q506">
        <f t="shared" si="36"/>
        <v>1</v>
      </c>
      <c r="R506">
        <f t="shared" si="37"/>
        <v>0</v>
      </c>
      <c r="S506">
        <f t="shared" si="38"/>
        <v>0</v>
      </c>
      <c r="T506">
        <f>COUNTIFS('DATA - Round Scores'!$H:$H,0,
'DATA - Round Scores'!$A:$A, 'DATA - Fixture'!$C506,
'DATA - Round Scores'!$B:$B, 'DATA - Fixture'!$D506,
'DATA - Round Scores'!$C:$C, 'DATA - Fixture'!$F506,
'DATA - Round Scores'!$F:$F, "&lt;&gt;BEN")</f>
        <v>0</v>
      </c>
      <c r="U506" t="str">
        <f>TEXT(SUMIFS($Q$1:Q506,$C$1:C506,C506,$D$1:D506,"&lt;="&amp;D506,$F$1:F506,F506),"00")&amp;"-"&amp;TEXT(SUMIFS($S$1:S506,$C$1:C506,C506,$D$1:D506,"&lt;="&amp;D506,$F$1:F506,F506),"00")</f>
        <v>15-05</v>
      </c>
      <c r="V506">
        <f t="shared" si="39"/>
        <v>1</v>
      </c>
    </row>
    <row r="507" spans="3:22" x14ac:dyDescent="0.2">
      <c r="C507" s="6">
        <v>2018</v>
      </c>
      <c r="D507" s="6">
        <v>20</v>
      </c>
      <c r="E507" s="6">
        <v>3</v>
      </c>
      <c r="F507" t="s">
        <v>404</v>
      </c>
      <c r="G507" t="str">
        <f>INDEX('DATA - Teams'!$C:$C,MATCH('DATA - Fixture'!F507,'DATA - Teams'!$B:$B,0))</f>
        <v>LESTER</v>
      </c>
      <c r="H507" t="s">
        <v>367</v>
      </c>
      <c r="I507" t="str">
        <f>INDEX('DATA - Teams'!$C:$C,MATCH('DATA - Fixture'!H507,'DATA - Teams'!$B:$B,0))</f>
        <v>KAPPAZ</v>
      </c>
      <c r="J507" s="6">
        <v>0</v>
      </c>
      <c r="K507" s="6">
        <v>0</v>
      </c>
      <c r="L507" s="6">
        <v>0</v>
      </c>
      <c r="M507">
        <f>SUMIFS('DATA - Round Scores'!$H:$H,
'DATA - Round Scores'!$A:$A, 'DATA - Fixture'!$C507,
'DATA - Round Scores'!$B:$B, 'DATA - Fixture'!$D507,
'DATA - Round Scores'!$C:$C, 'DATA - Fixture'!$F507,
'DATA - Round Scores'!$F:$F, "&lt;&gt;BEN")</f>
        <v>1578</v>
      </c>
      <c r="N507">
        <f>SUMIFS('DATA - Round Scores'!$H:$H,
'DATA - Round Scores'!$A:$A, 'DATA - Fixture'!$C507,
'DATA - Round Scores'!$B:$B, 'DATA - Fixture'!$D507,
'DATA - Round Scores'!$C:$C, 'DATA - Fixture'!$H507,
'DATA - Round Scores'!$F:$F, "&lt;&gt;BEN")</f>
        <v>1879</v>
      </c>
      <c r="O507">
        <f t="shared" si="35"/>
        <v>-301</v>
      </c>
      <c r="P507">
        <f>IF(N507&gt;0,COUNTIF($F$1:F507,F507),0)</f>
        <v>20</v>
      </c>
      <c r="Q507">
        <f t="shared" si="36"/>
        <v>0</v>
      </c>
      <c r="R507">
        <f t="shared" si="37"/>
        <v>0</v>
      </c>
      <c r="S507">
        <f t="shared" si="38"/>
        <v>1</v>
      </c>
      <c r="T507">
        <f>COUNTIFS('DATA - Round Scores'!$H:$H,0,
'DATA - Round Scores'!$A:$A, 'DATA - Fixture'!$C507,
'DATA - Round Scores'!$B:$B, 'DATA - Fixture'!$D507,
'DATA - Round Scores'!$C:$C, 'DATA - Fixture'!$F507,
'DATA - Round Scores'!$F:$F, "&lt;&gt;BEN")</f>
        <v>0</v>
      </c>
      <c r="U507" t="str">
        <f>TEXT(SUMIFS($Q$1:Q507,$C$1:C507,C507,$D$1:D507,"&lt;="&amp;D507,$F$1:F507,F507),"00")&amp;"-"&amp;TEXT(SUMIFS($S$1:S507,$C$1:C507,C507,$D$1:D507,"&lt;="&amp;D507,$F$1:F507,F507),"00")</f>
        <v>09-11</v>
      </c>
      <c r="V507">
        <f t="shared" si="39"/>
        <v>0</v>
      </c>
    </row>
    <row r="508" spans="3:22" x14ac:dyDescent="0.2">
      <c r="C508" s="6">
        <v>2018</v>
      </c>
      <c r="D508" s="6">
        <v>20</v>
      </c>
      <c r="E508" s="6">
        <v>4</v>
      </c>
      <c r="F508" t="s">
        <v>482</v>
      </c>
      <c r="G508" t="str">
        <f>INDEX('DATA - Teams'!$C:$C,MATCH('DATA - Fixture'!F508,'DATA - Teams'!$B:$B,0))</f>
        <v>CHIEF</v>
      </c>
      <c r="H508" t="s">
        <v>420</v>
      </c>
      <c r="I508" t="str">
        <f>INDEX('DATA - Teams'!$C:$C,MATCH('DATA - Fixture'!H508,'DATA - Teams'!$B:$B,0))</f>
        <v>RICHO</v>
      </c>
      <c r="J508" s="6">
        <v>1</v>
      </c>
      <c r="K508" s="6">
        <v>0</v>
      </c>
      <c r="L508" s="6">
        <v>0</v>
      </c>
      <c r="M508">
        <f>SUMIFS('DATA - Round Scores'!$H:$H,
'DATA - Round Scores'!$A:$A, 'DATA - Fixture'!$C508,
'DATA - Round Scores'!$B:$B, 'DATA - Fixture'!$D508,
'DATA - Round Scores'!$C:$C, 'DATA - Fixture'!$F508,
'DATA - Round Scores'!$F:$F, "&lt;&gt;BEN")</f>
        <v>1729</v>
      </c>
      <c r="N508">
        <f>SUMIFS('DATA - Round Scores'!$H:$H,
'DATA - Round Scores'!$A:$A, 'DATA - Fixture'!$C508,
'DATA - Round Scores'!$B:$B, 'DATA - Fixture'!$D508,
'DATA - Round Scores'!$C:$C, 'DATA - Fixture'!$H508,
'DATA - Round Scores'!$F:$F, "&lt;&gt;BEN")</f>
        <v>1608</v>
      </c>
      <c r="O508">
        <f t="shared" si="35"/>
        <v>121</v>
      </c>
      <c r="P508">
        <f>IF(N508&gt;0,COUNTIF($F$1:F508,F508),0)</f>
        <v>20</v>
      </c>
      <c r="Q508">
        <f t="shared" si="36"/>
        <v>1</v>
      </c>
      <c r="R508">
        <f t="shared" si="37"/>
        <v>0</v>
      </c>
      <c r="S508">
        <f t="shared" si="38"/>
        <v>0</v>
      </c>
      <c r="T508">
        <f>COUNTIFS('DATA - Round Scores'!$H:$H,0,
'DATA - Round Scores'!$A:$A, 'DATA - Fixture'!$C508,
'DATA - Round Scores'!$B:$B, 'DATA - Fixture'!$D508,
'DATA - Round Scores'!$C:$C, 'DATA - Fixture'!$F508,
'DATA - Round Scores'!$F:$F, "&lt;&gt;BEN")</f>
        <v>1</v>
      </c>
      <c r="U508" t="str">
        <f>TEXT(SUMIFS($Q$1:Q508,$C$1:C508,C508,$D$1:D508,"&lt;="&amp;D508,$F$1:F508,F508),"00")&amp;"-"&amp;TEXT(SUMIFS($S$1:S508,$C$1:C508,C508,$D$1:D508,"&lt;="&amp;D508,$F$1:F508,F508),"00")</f>
        <v>11-09</v>
      </c>
      <c r="V508">
        <f t="shared" si="39"/>
        <v>1</v>
      </c>
    </row>
    <row r="509" spans="3:22" x14ac:dyDescent="0.2">
      <c r="C509" s="6">
        <v>2018</v>
      </c>
      <c r="D509" s="6">
        <v>20</v>
      </c>
      <c r="E509" s="6">
        <v>4</v>
      </c>
      <c r="F509" t="s">
        <v>420</v>
      </c>
      <c r="G509" t="str">
        <f>INDEX('DATA - Teams'!$C:$C,MATCH('DATA - Fixture'!F509,'DATA - Teams'!$B:$B,0))</f>
        <v>RICHO</v>
      </c>
      <c r="H509" t="s">
        <v>482</v>
      </c>
      <c r="I509" t="str">
        <f>INDEX('DATA - Teams'!$C:$C,MATCH('DATA - Fixture'!H509,'DATA - Teams'!$B:$B,0))</f>
        <v>CHIEF</v>
      </c>
      <c r="J509" s="6">
        <v>0</v>
      </c>
      <c r="K509" s="6">
        <v>0</v>
      </c>
      <c r="L509" s="6">
        <v>0</v>
      </c>
      <c r="M509">
        <f>SUMIFS('DATA - Round Scores'!$H:$H,
'DATA - Round Scores'!$A:$A, 'DATA - Fixture'!$C509,
'DATA - Round Scores'!$B:$B, 'DATA - Fixture'!$D509,
'DATA - Round Scores'!$C:$C, 'DATA - Fixture'!$F509,
'DATA - Round Scores'!$F:$F, "&lt;&gt;BEN")</f>
        <v>1608</v>
      </c>
      <c r="N509">
        <f>SUMIFS('DATA - Round Scores'!$H:$H,
'DATA - Round Scores'!$A:$A, 'DATA - Fixture'!$C509,
'DATA - Round Scores'!$B:$B, 'DATA - Fixture'!$D509,
'DATA - Round Scores'!$C:$C, 'DATA - Fixture'!$H509,
'DATA - Round Scores'!$F:$F, "&lt;&gt;BEN")</f>
        <v>1729</v>
      </c>
      <c r="O509">
        <f t="shared" si="35"/>
        <v>-121</v>
      </c>
      <c r="P509">
        <f>IF(N509&gt;0,COUNTIF($F$1:F509,F509),0)</f>
        <v>20</v>
      </c>
      <c r="Q509">
        <f t="shared" si="36"/>
        <v>0</v>
      </c>
      <c r="R509">
        <f t="shared" si="37"/>
        <v>0</v>
      </c>
      <c r="S509">
        <f t="shared" si="38"/>
        <v>1</v>
      </c>
      <c r="T509">
        <f>COUNTIFS('DATA - Round Scores'!$H:$H,0,
'DATA - Round Scores'!$A:$A, 'DATA - Fixture'!$C509,
'DATA - Round Scores'!$B:$B, 'DATA - Fixture'!$D509,
'DATA - Round Scores'!$C:$C, 'DATA - Fixture'!$F509,
'DATA - Round Scores'!$F:$F, "&lt;&gt;BEN")</f>
        <v>1</v>
      </c>
      <c r="U509" t="str">
        <f>TEXT(SUMIFS($Q$1:Q509,$C$1:C509,C509,$D$1:D509,"&lt;="&amp;D509,$F$1:F509,F509),"00")&amp;"-"&amp;TEXT(SUMIFS($S$1:S509,$C$1:C509,C509,$D$1:D509,"&lt;="&amp;D509,$F$1:F509,F509),"00")</f>
        <v>07-13</v>
      </c>
      <c r="V509">
        <f t="shared" si="39"/>
        <v>0</v>
      </c>
    </row>
    <row r="510" spans="3:22" x14ac:dyDescent="0.2">
      <c r="C510" s="6">
        <v>2018</v>
      </c>
      <c r="D510" s="6">
        <v>21</v>
      </c>
      <c r="E510" s="6">
        <v>1</v>
      </c>
      <c r="F510" t="s">
        <v>366</v>
      </c>
      <c r="G510" t="str">
        <f>INDEX('DATA - Teams'!$C:$C,MATCH('DATA - Fixture'!F510,'DATA - Teams'!$B:$B,0))</f>
        <v>PMAC</v>
      </c>
      <c r="H510" t="s">
        <v>382</v>
      </c>
      <c r="I510" t="str">
        <f>INDEX('DATA - Teams'!$C:$C,MATCH('DATA - Fixture'!H510,'DATA - Teams'!$B:$B,0))</f>
        <v>MELONS</v>
      </c>
      <c r="J510" s="6">
        <v>1</v>
      </c>
      <c r="K510" s="6">
        <v>0</v>
      </c>
      <c r="L510" s="6">
        <v>0</v>
      </c>
      <c r="M510">
        <f>SUMIFS('DATA - Round Scores'!$H:$H,
'DATA - Round Scores'!$A:$A, 'DATA - Fixture'!$C510,
'DATA - Round Scores'!$B:$B, 'DATA - Fixture'!$D510,
'DATA - Round Scores'!$C:$C, 'DATA - Fixture'!$F510,
'DATA - Round Scores'!$F:$F, "&lt;&gt;BEN")</f>
        <v>1596</v>
      </c>
      <c r="N510">
        <f>SUMIFS('DATA - Round Scores'!$H:$H,
'DATA - Round Scores'!$A:$A, 'DATA - Fixture'!$C510,
'DATA - Round Scores'!$B:$B, 'DATA - Fixture'!$D510,
'DATA - Round Scores'!$C:$C, 'DATA - Fixture'!$H510,
'DATA - Round Scores'!$F:$F, "&lt;&gt;BEN")</f>
        <v>1568</v>
      </c>
      <c r="O510">
        <f t="shared" si="35"/>
        <v>28</v>
      </c>
      <c r="P510">
        <f>IF(N510&gt;0,COUNTIF($F$1:F510,F510),0)</f>
        <v>21</v>
      </c>
      <c r="Q510">
        <f t="shared" si="36"/>
        <v>1</v>
      </c>
      <c r="R510">
        <f t="shared" si="37"/>
        <v>0</v>
      </c>
      <c r="S510">
        <f t="shared" si="38"/>
        <v>0</v>
      </c>
      <c r="T510">
        <f>COUNTIFS('DATA - Round Scores'!$H:$H,0,
'DATA - Round Scores'!$A:$A, 'DATA - Fixture'!$C510,
'DATA - Round Scores'!$B:$B, 'DATA - Fixture'!$D510,
'DATA - Round Scores'!$C:$C, 'DATA - Fixture'!$F510,
'DATA - Round Scores'!$F:$F, "&lt;&gt;BEN")</f>
        <v>0</v>
      </c>
      <c r="U510" t="str">
        <f>TEXT(SUMIFS($Q$1:Q510,$C$1:C510,C510,$D$1:D510,"&lt;="&amp;D510,$F$1:F510,F510),"00")&amp;"-"&amp;TEXT(SUMIFS($S$1:S510,$C$1:C510,C510,$D$1:D510,"&lt;="&amp;D510,$F$1:F510,F510),"00")</f>
        <v>07-14</v>
      </c>
      <c r="V510">
        <f t="shared" si="39"/>
        <v>0</v>
      </c>
    </row>
    <row r="511" spans="3:22" x14ac:dyDescent="0.2">
      <c r="C511" s="6">
        <v>2018</v>
      </c>
      <c r="D511" s="6">
        <v>21</v>
      </c>
      <c r="E511" s="6">
        <v>1</v>
      </c>
      <c r="F511" t="s">
        <v>382</v>
      </c>
      <c r="G511" t="str">
        <f>INDEX('DATA - Teams'!$C:$C,MATCH('DATA - Fixture'!F511,'DATA - Teams'!$B:$B,0))</f>
        <v>MELONS</v>
      </c>
      <c r="H511" t="s">
        <v>366</v>
      </c>
      <c r="I511" t="str">
        <f>INDEX('DATA - Teams'!$C:$C,MATCH('DATA - Fixture'!H511,'DATA - Teams'!$B:$B,0))</f>
        <v>PMAC</v>
      </c>
      <c r="J511" s="6">
        <v>0</v>
      </c>
      <c r="K511" s="6">
        <v>0</v>
      </c>
      <c r="L511" s="6">
        <v>0</v>
      </c>
      <c r="M511">
        <f>SUMIFS('DATA - Round Scores'!$H:$H,
'DATA - Round Scores'!$A:$A, 'DATA - Fixture'!$C511,
'DATA - Round Scores'!$B:$B, 'DATA - Fixture'!$D511,
'DATA - Round Scores'!$C:$C, 'DATA - Fixture'!$F511,
'DATA - Round Scores'!$F:$F, "&lt;&gt;BEN")</f>
        <v>1568</v>
      </c>
      <c r="N511">
        <f>SUMIFS('DATA - Round Scores'!$H:$H,
'DATA - Round Scores'!$A:$A, 'DATA - Fixture'!$C511,
'DATA - Round Scores'!$B:$B, 'DATA - Fixture'!$D511,
'DATA - Round Scores'!$C:$C, 'DATA - Fixture'!$H511,
'DATA - Round Scores'!$F:$F, "&lt;&gt;BEN")</f>
        <v>1596</v>
      </c>
      <c r="O511">
        <f t="shared" si="35"/>
        <v>-28</v>
      </c>
      <c r="P511">
        <f>IF(N511&gt;0,COUNTIF($F$1:F511,F511),0)</f>
        <v>21</v>
      </c>
      <c r="Q511">
        <f t="shared" si="36"/>
        <v>0</v>
      </c>
      <c r="R511">
        <f t="shared" si="37"/>
        <v>0</v>
      </c>
      <c r="S511">
        <f t="shared" si="38"/>
        <v>1</v>
      </c>
      <c r="T511">
        <f>COUNTIFS('DATA - Round Scores'!$H:$H,0,
'DATA - Round Scores'!$A:$A, 'DATA - Fixture'!$C511,
'DATA - Round Scores'!$B:$B, 'DATA - Fixture'!$D511,
'DATA - Round Scores'!$C:$C, 'DATA - Fixture'!$F511,
'DATA - Round Scores'!$F:$F, "&lt;&gt;BEN")</f>
        <v>0</v>
      </c>
      <c r="U511" t="str">
        <f>TEXT(SUMIFS($Q$1:Q511,$C$1:C511,C511,$D$1:D511,"&lt;="&amp;D511,$F$1:F511,F511),"00")&amp;"-"&amp;TEXT(SUMIFS($S$1:S511,$C$1:C511,C511,$D$1:D511,"&lt;="&amp;D511,$F$1:F511,F511),"00")</f>
        <v>14-07</v>
      </c>
      <c r="V511">
        <f t="shared" si="39"/>
        <v>1</v>
      </c>
    </row>
    <row r="512" spans="3:22" x14ac:dyDescent="0.2">
      <c r="C512" s="6">
        <v>2018</v>
      </c>
      <c r="D512" s="6">
        <v>21</v>
      </c>
      <c r="E512" s="6">
        <v>2</v>
      </c>
      <c r="F512" t="s">
        <v>367</v>
      </c>
      <c r="G512" t="str">
        <f>INDEX('DATA - Teams'!$C:$C,MATCH('DATA - Fixture'!F512,'DATA - Teams'!$B:$B,0))</f>
        <v>KAPPAZ</v>
      </c>
      <c r="H512" t="s">
        <v>411</v>
      </c>
      <c r="I512" t="str">
        <f>INDEX('DATA - Teams'!$C:$C,MATCH('DATA - Fixture'!H512,'DATA - Teams'!$B:$B,0))</f>
        <v>GARTER</v>
      </c>
      <c r="J512" s="6">
        <v>1</v>
      </c>
      <c r="K512" s="6">
        <v>0</v>
      </c>
      <c r="L512" s="6">
        <v>0</v>
      </c>
      <c r="M512">
        <f>SUMIFS('DATA - Round Scores'!$H:$H,
'DATA - Round Scores'!$A:$A, 'DATA - Fixture'!$C512,
'DATA - Round Scores'!$B:$B, 'DATA - Fixture'!$D512,
'DATA - Round Scores'!$C:$C, 'DATA - Fixture'!$F512,
'DATA - Round Scores'!$F:$F, "&lt;&gt;BEN")</f>
        <v>1748</v>
      </c>
      <c r="N512">
        <f>SUMIFS('DATA - Round Scores'!$H:$H,
'DATA - Round Scores'!$A:$A, 'DATA - Fixture'!$C512,
'DATA - Round Scores'!$B:$B, 'DATA - Fixture'!$D512,
'DATA - Round Scores'!$C:$C, 'DATA - Fixture'!$H512,
'DATA - Round Scores'!$F:$F, "&lt;&gt;BEN")</f>
        <v>1475</v>
      </c>
      <c r="O512">
        <f t="shared" si="35"/>
        <v>273</v>
      </c>
      <c r="P512">
        <f>IF(N512&gt;0,COUNTIF($F$1:F512,F512),0)</f>
        <v>21</v>
      </c>
      <c r="Q512">
        <f t="shared" si="36"/>
        <v>1</v>
      </c>
      <c r="R512">
        <f t="shared" si="37"/>
        <v>0</v>
      </c>
      <c r="S512">
        <f t="shared" si="38"/>
        <v>0</v>
      </c>
      <c r="T512">
        <f>COUNTIFS('DATA - Round Scores'!$H:$H,0,
'DATA - Round Scores'!$A:$A, 'DATA - Fixture'!$C512,
'DATA - Round Scores'!$B:$B, 'DATA - Fixture'!$D512,
'DATA - Round Scores'!$C:$C, 'DATA - Fixture'!$F512,
'DATA - Round Scores'!$F:$F, "&lt;&gt;BEN")</f>
        <v>0</v>
      </c>
      <c r="U512" t="str">
        <f>TEXT(SUMIFS($Q$1:Q512,$C$1:C512,C512,$D$1:D512,"&lt;="&amp;D512,$F$1:F512,F512),"00")&amp;"-"&amp;TEXT(SUMIFS($S$1:S512,$C$1:C512,C512,$D$1:D512,"&lt;="&amp;D512,$F$1:F512,F512),"00")</f>
        <v>16-05</v>
      </c>
      <c r="V512">
        <f t="shared" si="39"/>
        <v>1</v>
      </c>
    </row>
    <row r="513" spans="3:22" x14ac:dyDescent="0.2">
      <c r="C513" s="6">
        <v>2018</v>
      </c>
      <c r="D513" s="6">
        <v>21</v>
      </c>
      <c r="E513" s="6">
        <v>2</v>
      </c>
      <c r="F513" t="s">
        <v>411</v>
      </c>
      <c r="G513" t="str">
        <f>INDEX('DATA - Teams'!$C:$C,MATCH('DATA - Fixture'!F513,'DATA - Teams'!$B:$B,0))</f>
        <v>GARTER</v>
      </c>
      <c r="H513" t="s">
        <v>367</v>
      </c>
      <c r="I513" t="str">
        <f>INDEX('DATA - Teams'!$C:$C,MATCH('DATA - Fixture'!H513,'DATA - Teams'!$B:$B,0))</f>
        <v>KAPPAZ</v>
      </c>
      <c r="J513" s="6">
        <v>0</v>
      </c>
      <c r="K513" s="6">
        <v>0</v>
      </c>
      <c r="L513" s="6">
        <v>0</v>
      </c>
      <c r="M513">
        <f>SUMIFS('DATA - Round Scores'!$H:$H,
'DATA - Round Scores'!$A:$A, 'DATA - Fixture'!$C513,
'DATA - Round Scores'!$B:$B, 'DATA - Fixture'!$D513,
'DATA - Round Scores'!$C:$C, 'DATA - Fixture'!$F513,
'DATA - Round Scores'!$F:$F, "&lt;&gt;BEN")</f>
        <v>1475</v>
      </c>
      <c r="N513">
        <f>SUMIFS('DATA - Round Scores'!$H:$H,
'DATA - Round Scores'!$A:$A, 'DATA - Fixture'!$C513,
'DATA - Round Scores'!$B:$B, 'DATA - Fixture'!$D513,
'DATA - Round Scores'!$C:$C, 'DATA - Fixture'!$H513,
'DATA - Round Scores'!$F:$F, "&lt;&gt;BEN")</f>
        <v>1748</v>
      </c>
      <c r="O513">
        <f t="shared" si="35"/>
        <v>-273</v>
      </c>
      <c r="P513">
        <f>IF(N513&gt;0,COUNTIF($F$1:F513,F513),0)</f>
        <v>21</v>
      </c>
      <c r="Q513">
        <f t="shared" si="36"/>
        <v>0</v>
      </c>
      <c r="R513">
        <f t="shared" si="37"/>
        <v>0</v>
      </c>
      <c r="S513">
        <f t="shared" si="38"/>
        <v>1</v>
      </c>
      <c r="T513">
        <f>COUNTIFS('DATA - Round Scores'!$H:$H,0,
'DATA - Round Scores'!$A:$A, 'DATA - Fixture'!$C513,
'DATA - Round Scores'!$B:$B, 'DATA - Fixture'!$D513,
'DATA - Round Scores'!$C:$C, 'DATA - Fixture'!$F513,
'DATA - Round Scores'!$F:$F, "&lt;&gt;BEN")</f>
        <v>1</v>
      </c>
      <c r="U513" t="str">
        <f>TEXT(SUMIFS($Q$1:Q513,$C$1:C513,C513,$D$1:D513,"&lt;="&amp;D513,$F$1:F513,F513),"00")&amp;"-"&amp;TEXT(SUMIFS($S$1:S513,$C$1:C513,C513,$D$1:D513,"&lt;="&amp;D513,$F$1:F513,F513),"00")</f>
        <v>08-13</v>
      </c>
      <c r="V513">
        <f t="shared" si="39"/>
        <v>0</v>
      </c>
    </row>
    <row r="514" spans="3:22" x14ac:dyDescent="0.2">
      <c r="C514" s="6">
        <v>2018</v>
      </c>
      <c r="D514" s="6">
        <v>21</v>
      </c>
      <c r="E514" s="6">
        <v>3</v>
      </c>
      <c r="F514" t="s">
        <v>482</v>
      </c>
      <c r="G514" t="str">
        <f>INDEX('DATA - Teams'!$C:$C,MATCH('DATA - Fixture'!F514,'DATA - Teams'!$B:$B,0))</f>
        <v>CHIEF</v>
      </c>
      <c r="H514" t="s">
        <v>391</v>
      </c>
      <c r="I514" t="str">
        <f>INDEX('DATA - Teams'!$C:$C,MATCH('DATA - Fixture'!H514,'DATA - Teams'!$B:$B,0))</f>
        <v>JMERC</v>
      </c>
      <c r="J514" s="6">
        <v>1</v>
      </c>
      <c r="K514" s="6">
        <v>0</v>
      </c>
      <c r="L514" s="6">
        <v>0</v>
      </c>
      <c r="M514">
        <f>SUMIFS('DATA - Round Scores'!$H:$H,
'DATA - Round Scores'!$A:$A, 'DATA - Fixture'!$C514,
'DATA - Round Scores'!$B:$B, 'DATA - Fixture'!$D514,
'DATA - Round Scores'!$C:$C, 'DATA - Fixture'!$F514,
'DATA - Round Scores'!$F:$F, "&lt;&gt;BEN")</f>
        <v>1695</v>
      </c>
      <c r="N514">
        <f>SUMIFS('DATA - Round Scores'!$H:$H,
'DATA - Round Scores'!$A:$A, 'DATA - Fixture'!$C514,
'DATA - Round Scores'!$B:$B, 'DATA - Fixture'!$D514,
'DATA - Round Scores'!$C:$C, 'DATA - Fixture'!$H514,
'DATA - Round Scores'!$F:$F, "&lt;&gt;BEN")</f>
        <v>1651</v>
      </c>
      <c r="O514">
        <f t="shared" si="35"/>
        <v>44</v>
      </c>
      <c r="P514">
        <f>IF(N514&gt;0,COUNTIF($F$1:F514,F514),0)</f>
        <v>21</v>
      </c>
      <c r="Q514">
        <f t="shared" si="36"/>
        <v>1</v>
      </c>
      <c r="R514">
        <f t="shared" si="37"/>
        <v>0</v>
      </c>
      <c r="S514">
        <f t="shared" si="38"/>
        <v>0</v>
      </c>
      <c r="T514">
        <f>COUNTIFS('DATA - Round Scores'!$H:$H,0,
'DATA - Round Scores'!$A:$A, 'DATA - Fixture'!$C514,
'DATA - Round Scores'!$B:$B, 'DATA - Fixture'!$D514,
'DATA - Round Scores'!$C:$C, 'DATA - Fixture'!$F514,
'DATA - Round Scores'!$F:$F, "&lt;&gt;BEN")</f>
        <v>0</v>
      </c>
      <c r="U514" t="str">
        <f>TEXT(SUMIFS($Q$1:Q514,$C$1:C514,C514,$D$1:D514,"&lt;="&amp;D514,$F$1:F514,F514),"00")&amp;"-"&amp;TEXT(SUMIFS($S$1:S514,$C$1:C514,C514,$D$1:D514,"&lt;="&amp;D514,$F$1:F514,F514),"00")</f>
        <v>12-09</v>
      </c>
      <c r="V514">
        <f t="shared" si="39"/>
        <v>1</v>
      </c>
    </row>
    <row r="515" spans="3:22" x14ac:dyDescent="0.2">
      <c r="C515" s="6">
        <v>2018</v>
      </c>
      <c r="D515" s="6">
        <v>21</v>
      </c>
      <c r="E515" s="6">
        <v>3</v>
      </c>
      <c r="F515" t="s">
        <v>391</v>
      </c>
      <c r="G515" t="str">
        <f>INDEX('DATA - Teams'!$C:$C,MATCH('DATA - Fixture'!F515,'DATA - Teams'!$B:$B,0))</f>
        <v>JMERC</v>
      </c>
      <c r="H515" t="s">
        <v>482</v>
      </c>
      <c r="I515" t="str">
        <f>INDEX('DATA - Teams'!$C:$C,MATCH('DATA - Fixture'!H515,'DATA - Teams'!$B:$B,0))</f>
        <v>CHIEF</v>
      </c>
      <c r="J515" s="6">
        <v>0</v>
      </c>
      <c r="K515" s="6">
        <v>0</v>
      </c>
      <c r="L515" s="6">
        <v>0</v>
      </c>
      <c r="M515">
        <f>SUMIFS('DATA - Round Scores'!$H:$H,
'DATA - Round Scores'!$A:$A, 'DATA - Fixture'!$C515,
'DATA - Round Scores'!$B:$B, 'DATA - Fixture'!$D515,
'DATA - Round Scores'!$C:$C, 'DATA - Fixture'!$F515,
'DATA - Round Scores'!$F:$F, "&lt;&gt;BEN")</f>
        <v>1651</v>
      </c>
      <c r="N515">
        <f>SUMIFS('DATA - Round Scores'!$H:$H,
'DATA - Round Scores'!$A:$A, 'DATA - Fixture'!$C515,
'DATA - Round Scores'!$B:$B, 'DATA - Fixture'!$D515,
'DATA - Round Scores'!$C:$C, 'DATA - Fixture'!$H515,
'DATA - Round Scores'!$F:$F, "&lt;&gt;BEN")</f>
        <v>1695</v>
      </c>
      <c r="O515">
        <f t="shared" ref="O515:O578" si="40">M515-N515</f>
        <v>-44</v>
      </c>
      <c r="P515">
        <f>IF(N515&gt;0,COUNTIF($F$1:F515,F515),0)</f>
        <v>21</v>
      </c>
      <c r="Q515">
        <f t="shared" ref="Q515:Q578" si="41">IF(AND(M515&gt;N515,M515&lt;&gt;0),1,0)</f>
        <v>0</v>
      </c>
      <c r="R515">
        <f t="shared" ref="R515:R578" si="42">IF(AND(M515=N515,M515&lt;&gt;0),1,0)</f>
        <v>0</v>
      </c>
      <c r="S515">
        <f t="shared" ref="S515:S578" si="43">IF(AND(M515&lt;N515,M515&lt;&gt;0),1,0)</f>
        <v>1</v>
      </c>
      <c r="T515">
        <f>COUNTIFS('DATA - Round Scores'!$H:$H,0,
'DATA - Round Scores'!$A:$A, 'DATA - Fixture'!$C515,
'DATA - Round Scores'!$B:$B, 'DATA - Fixture'!$D515,
'DATA - Round Scores'!$C:$C, 'DATA - Fixture'!$F515,
'DATA - Round Scores'!$F:$F, "&lt;&gt;BEN")</f>
        <v>0</v>
      </c>
      <c r="U515" t="str">
        <f>TEXT(SUMIFS($Q$1:Q515,$C$1:C515,C515,$D$1:D515,"&lt;="&amp;D515,$F$1:F515,F515),"00")&amp;"-"&amp;TEXT(SUMIFS($S$1:S515,$C$1:C515,C515,$D$1:D515,"&lt;="&amp;D515,$F$1:F515,F515),"00")</f>
        <v>10-11</v>
      </c>
      <c r="V515">
        <f t="shared" ref="V515:V578" si="44">IF(SUMIFS(L:L,F:F,F515)&gt;0,1,0)</f>
        <v>1</v>
      </c>
    </row>
    <row r="516" spans="3:22" x14ac:dyDescent="0.2">
      <c r="C516" s="6">
        <v>2018</v>
      </c>
      <c r="D516" s="6">
        <v>21</v>
      </c>
      <c r="E516" s="6">
        <v>4</v>
      </c>
      <c r="F516" t="s">
        <v>420</v>
      </c>
      <c r="G516" t="str">
        <f>INDEX('DATA - Teams'!$C:$C,MATCH('DATA - Fixture'!F516,'DATA - Teams'!$B:$B,0))</f>
        <v>RICHO</v>
      </c>
      <c r="H516" t="s">
        <v>404</v>
      </c>
      <c r="I516" t="str">
        <f>INDEX('DATA - Teams'!$C:$C,MATCH('DATA - Fixture'!H516,'DATA - Teams'!$B:$B,0))</f>
        <v>LESTER</v>
      </c>
      <c r="J516" s="6">
        <v>1</v>
      </c>
      <c r="K516" s="6">
        <v>0</v>
      </c>
      <c r="L516" s="6">
        <v>0</v>
      </c>
      <c r="M516">
        <f>SUMIFS('DATA - Round Scores'!$H:$H,
'DATA - Round Scores'!$A:$A, 'DATA - Fixture'!$C516,
'DATA - Round Scores'!$B:$B, 'DATA - Fixture'!$D516,
'DATA - Round Scores'!$C:$C, 'DATA - Fixture'!$F516,
'DATA - Round Scores'!$F:$F, "&lt;&gt;BEN")</f>
        <v>1666</v>
      </c>
      <c r="N516">
        <f>SUMIFS('DATA - Round Scores'!$H:$H,
'DATA - Round Scores'!$A:$A, 'DATA - Fixture'!$C516,
'DATA - Round Scores'!$B:$B, 'DATA - Fixture'!$D516,
'DATA - Round Scores'!$C:$C, 'DATA - Fixture'!$H516,
'DATA - Round Scores'!$F:$F, "&lt;&gt;BEN")</f>
        <v>1789</v>
      </c>
      <c r="O516">
        <f t="shared" si="40"/>
        <v>-123</v>
      </c>
      <c r="P516">
        <f>IF(N516&gt;0,COUNTIF($F$1:F516,F516),0)</f>
        <v>21</v>
      </c>
      <c r="Q516">
        <f t="shared" si="41"/>
        <v>0</v>
      </c>
      <c r="R516">
        <f t="shared" si="42"/>
        <v>0</v>
      </c>
      <c r="S516">
        <f t="shared" si="43"/>
        <v>1</v>
      </c>
      <c r="T516">
        <f>COUNTIFS('DATA - Round Scores'!$H:$H,0,
'DATA - Round Scores'!$A:$A, 'DATA - Fixture'!$C516,
'DATA - Round Scores'!$B:$B, 'DATA - Fixture'!$D516,
'DATA - Round Scores'!$C:$C, 'DATA - Fixture'!$F516,
'DATA - Round Scores'!$F:$F, "&lt;&gt;BEN")</f>
        <v>0</v>
      </c>
      <c r="U516" t="str">
        <f>TEXT(SUMIFS($Q$1:Q516,$C$1:C516,C516,$D$1:D516,"&lt;="&amp;D516,$F$1:F516,F516),"00")&amp;"-"&amp;TEXT(SUMIFS($S$1:S516,$C$1:C516,C516,$D$1:D516,"&lt;="&amp;D516,$F$1:F516,F516),"00")</f>
        <v>07-14</v>
      </c>
      <c r="V516">
        <f t="shared" si="44"/>
        <v>0</v>
      </c>
    </row>
    <row r="517" spans="3:22" x14ac:dyDescent="0.2">
      <c r="C517" s="6">
        <v>2018</v>
      </c>
      <c r="D517" s="6">
        <v>21</v>
      </c>
      <c r="E517" s="6">
        <v>4</v>
      </c>
      <c r="F517" t="s">
        <v>404</v>
      </c>
      <c r="G517" t="str">
        <f>INDEX('DATA - Teams'!$C:$C,MATCH('DATA - Fixture'!F517,'DATA - Teams'!$B:$B,0))</f>
        <v>LESTER</v>
      </c>
      <c r="H517" t="s">
        <v>420</v>
      </c>
      <c r="I517" t="str">
        <f>INDEX('DATA - Teams'!$C:$C,MATCH('DATA - Fixture'!H517,'DATA - Teams'!$B:$B,0))</f>
        <v>RICHO</v>
      </c>
      <c r="J517" s="6">
        <v>0</v>
      </c>
      <c r="K517" s="6">
        <v>0</v>
      </c>
      <c r="L517" s="6">
        <v>0</v>
      </c>
      <c r="M517">
        <f>SUMIFS('DATA - Round Scores'!$H:$H,
'DATA - Round Scores'!$A:$A, 'DATA - Fixture'!$C517,
'DATA - Round Scores'!$B:$B, 'DATA - Fixture'!$D517,
'DATA - Round Scores'!$C:$C, 'DATA - Fixture'!$F517,
'DATA - Round Scores'!$F:$F, "&lt;&gt;BEN")</f>
        <v>1789</v>
      </c>
      <c r="N517">
        <f>SUMIFS('DATA - Round Scores'!$H:$H,
'DATA - Round Scores'!$A:$A, 'DATA - Fixture'!$C517,
'DATA - Round Scores'!$B:$B, 'DATA - Fixture'!$D517,
'DATA - Round Scores'!$C:$C, 'DATA - Fixture'!$H517,
'DATA - Round Scores'!$F:$F, "&lt;&gt;BEN")</f>
        <v>1666</v>
      </c>
      <c r="O517">
        <f t="shared" si="40"/>
        <v>123</v>
      </c>
      <c r="P517">
        <f>IF(N517&gt;0,COUNTIF($F$1:F517,F517),0)</f>
        <v>21</v>
      </c>
      <c r="Q517">
        <f t="shared" si="41"/>
        <v>1</v>
      </c>
      <c r="R517">
        <f t="shared" si="42"/>
        <v>0</v>
      </c>
      <c r="S517">
        <f t="shared" si="43"/>
        <v>0</v>
      </c>
      <c r="T517">
        <f>COUNTIFS('DATA - Round Scores'!$H:$H,0,
'DATA - Round Scores'!$A:$A, 'DATA - Fixture'!$C517,
'DATA - Round Scores'!$B:$B, 'DATA - Fixture'!$D517,
'DATA - Round Scores'!$C:$C, 'DATA - Fixture'!$F517,
'DATA - Round Scores'!$F:$F, "&lt;&gt;BEN")</f>
        <v>0</v>
      </c>
      <c r="U517" t="str">
        <f>TEXT(SUMIFS($Q$1:Q517,$C$1:C517,C517,$D$1:D517,"&lt;="&amp;D517,$F$1:F517,F517),"00")&amp;"-"&amp;TEXT(SUMIFS($S$1:S517,$C$1:C517,C517,$D$1:D517,"&lt;="&amp;D517,$F$1:F517,F517),"00")</f>
        <v>10-11</v>
      </c>
      <c r="V517">
        <f t="shared" si="44"/>
        <v>0</v>
      </c>
    </row>
    <row r="518" spans="3:22" x14ac:dyDescent="0.2">
      <c r="C518" s="6">
        <v>2018</v>
      </c>
      <c r="D518" s="6">
        <v>22</v>
      </c>
      <c r="E518" s="6">
        <v>1</v>
      </c>
      <c r="F518" t="s">
        <v>367</v>
      </c>
      <c r="G518" t="str">
        <f>INDEX('DATA - Teams'!$C:$C,MATCH('DATA - Fixture'!F518,'DATA - Teams'!$B:$B,0))</f>
        <v>KAPPAZ</v>
      </c>
      <c r="H518" t="s">
        <v>382</v>
      </c>
      <c r="I518" t="str">
        <f>INDEX('DATA - Teams'!$C:$C,MATCH('DATA - Fixture'!H518,'DATA - Teams'!$B:$B,0))</f>
        <v>MELONS</v>
      </c>
      <c r="J518" s="6">
        <v>1</v>
      </c>
      <c r="K518" s="6">
        <v>0</v>
      </c>
      <c r="L518" s="6">
        <v>1</v>
      </c>
      <c r="M518">
        <f>SUMIFS('DATA - Round Scores'!$H:$H,
'DATA - Round Scores'!$A:$A, 'DATA - Fixture'!$C518,
'DATA - Round Scores'!$B:$B, 'DATA - Fixture'!$D518,
'DATA - Round Scores'!$C:$C, 'DATA - Fixture'!$F518,
'DATA - Round Scores'!$F:$F, "&lt;&gt;BEN")</f>
        <v>1965</v>
      </c>
      <c r="N518">
        <f>SUMIFS('DATA - Round Scores'!$H:$H,
'DATA - Round Scores'!$A:$A, 'DATA - Fixture'!$C518,
'DATA - Round Scores'!$B:$B, 'DATA - Fixture'!$D518,
'DATA - Round Scores'!$C:$C, 'DATA - Fixture'!$H518,
'DATA - Round Scores'!$F:$F, "&lt;&gt;BEN")</f>
        <v>1644</v>
      </c>
      <c r="O518">
        <f t="shared" si="40"/>
        <v>321</v>
      </c>
      <c r="P518">
        <f>IF(N518&gt;0,COUNTIF($F$1:F518,F518),0)</f>
        <v>22</v>
      </c>
      <c r="Q518">
        <f t="shared" si="41"/>
        <v>1</v>
      </c>
      <c r="R518">
        <f t="shared" si="42"/>
        <v>0</v>
      </c>
      <c r="S518">
        <f t="shared" si="43"/>
        <v>0</v>
      </c>
      <c r="T518">
        <f>COUNTIFS('DATA - Round Scores'!$H:$H,0,
'DATA - Round Scores'!$A:$A, 'DATA - Fixture'!$C518,
'DATA - Round Scores'!$B:$B, 'DATA - Fixture'!$D518,
'DATA - Round Scores'!$C:$C, 'DATA - Fixture'!$F518,
'DATA - Round Scores'!$F:$F, "&lt;&gt;BEN")</f>
        <v>0</v>
      </c>
      <c r="U518" t="str">
        <f>TEXT(SUMIFS($Q$1:Q518,$C$1:C518,C518,$D$1:D518,"&lt;="&amp;D518,$F$1:F518,F518),"00")&amp;"-"&amp;TEXT(SUMIFS($S$1:S518,$C$1:C518,C518,$D$1:D518,"&lt;="&amp;D518,$F$1:F518,F518),"00")</f>
        <v>17-05</v>
      </c>
      <c r="V518">
        <f t="shared" si="44"/>
        <v>1</v>
      </c>
    </row>
    <row r="519" spans="3:22" x14ac:dyDescent="0.2">
      <c r="C519" s="6">
        <v>2018</v>
      </c>
      <c r="D519" s="6">
        <v>22</v>
      </c>
      <c r="E519" s="6">
        <v>1</v>
      </c>
      <c r="F519" t="s">
        <v>382</v>
      </c>
      <c r="G519" t="str">
        <f>INDEX('DATA - Teams'!$C:$C,MATCH('DATA - Fixture'!F519,'DATA - Teams'!$B:$B,0))</f>
        <v>MELONS</v>
      </c>
      <c r="H519" t="s">
        <v>367</v>
      </c>
      <c r="I519" t="str">
        <f>INDEX('DATA - Teams'!$C:$C,MATCH('DATA - Fixture'!H519,'DATA - Teams'!$B:$B,0))</f>
        <v>KAPPAZ</v>
      </c>
      <c r="J519" s="6">
        <v>0</v>
      </c>
      <c r="K519" s="6">
        <v>0</v>
      </c>
      <c r="L519" s="6">
        <v>1</v>
      </c>
      <c r="M519">
        <f>SUMIFS('DATA - Round Scores'!$H:$H,
'DATA - Round Scores'!$A:$A, 'DATA - Fixture'!$C519,
'DATA - Round Scores'!$B:$B, 'DATA - Fixture'!$D519,
'DATA - Round Scores'!$C:$C, 'DATA - Fixture'!$F519,
'DATA - Round Scores'!$F:$F, "&lt;&gt;BEN")</f>
        <v>1644</v>
      </c>
      <c r="N519">
        <f>SUMIFS('DATA - Round Scores'!$H:$H,
'DATA - Round Scores'!$A:$A, 'DATA - Fixture'!$C519,
'DATA - Round Scores'!$B:$B, 'DATA - Fixture'!$D519,
'DATA - Round Scores'!$C:$C, 'DATA - Fixture'!$H519,
'DATA - Round Scores'!$F:$F, "&lt;&gt;BEN")</f>
        <v>1965</v>
      </c>
      <c r="O519">
        <f t="shared" si="40"/>
        <v>-321</v>
      </c>
      <c r="P519">
        <f>IF(N519&gt;0,COUNTIF($F$1:F519,F519),0)</f>
        <v>22</v>
      </c>
      <c r="Q519">
        <f t="shared" si="41"/>
        <v>0</v>
      </c>
      <c r="R519">
        <f t="shared" si="42"/>
        <v>0</v>
      </c>
      <c r="S519">
        <f t="shared" si="43"/>
        <v>1</v>
      </c>
      <c r="T519">
        <f>COUNTIFS('DATA - Round Scores'!$H:$H,0,
'DATA - Round Scores'!$A:$A, 'DATA - Fixture'!$C519,
'DATA - Round Scores'!$B:$B, 'DATA - Fixture'!$D519,
'DATA - Round Scores'!$C:$C, 'DATA - Fixture'!$F519,
'DATA - Round Scores'!$F:$F, "&lt;&gt;BEN")</f>
        <v>0</v>
      </c>
      <c r="U519" t="str">
        <f>TEXT(SUMIFS($Q$1:Q519,$C$1:C519,C519,$D$1:D519,"&lt;="&amp;D519,$F$1:F519,F519),"00")&amp;"-"&amp;TEXT(SUMIFS($S$1:S519,$C$1:C519,C519,$D$1:D519,"&lt;="&amp;D519,$F$1:F519,F519),"00")</f>
        <v>14-08</v>
      </c>
      <c r="V519">
        <f t="shared" si="44"/>
        <v>1</v>
      </c>
    </row>
    <row r="520" spans="3:22" x14ac:dyDescent="0.2">
      <c r="C520" s="6">
        <v>2018</v>
      </c>
      <c r="D520" s="6">
        <v>22</v>
      </c>
      <c r="E520" s="6">
        <v>2</v>
      </c>
      <c r="F520" t="s">
        <v>482</v>
      </c>
      <c r="G520" t="str">
        <f>INDEX('DATA - Teams'!$C:$C,MATCH('DATA - Fixture'!F520,'DATA - Teams'!$B:$B,0))</f>
        <v>CHIEF</v>
      </c>
      <c r="H520" t="s">
        <v>391</v>
      </c>
      <c r="I520" t="str">
        <f>INDEX('DATA - Teams'!$C:$C,MATCH('DATA - Fixture'!H520,'DATA - Teams'!$B:$B,0))</f>
        <v>JMERC</v>
      </c>
      <c r="J520" s="6">
        <v>1</v>
      </c>
      <c r="K520" s="6">
        <v>0</v>
      </c>
      <c r="L520" s="6">
        <v>1</v>
      </c>
      <c r="M520">
        <f>SUMIFS('DATA - Round Scores'!$H:$H,
'DATA - Round Scores'!$A:$A, 'DATA - Fixture'!$C520,
'DATA - Round Scores'!$B:$B, 'DATA - Fixture'!$D520,
'DATA - Round Scores'!$C:$C, 'DATA - Fixture'!$F520,
'DATA - Round Scores'!$F:$F, "&lt;&gt;BEN")</f>
        <v>1747</v>
      </c>
      <c r="N520">
        <f>SUMIFS('DATA - Round Scores'!$H:$H,
'DATA - Round Scores'!$A:$A, 'DATA - Fixture'!$C520,
'DATA - Round Scores'!$B:$B, 'DATA - Fixture'!$D520,
'DATA - Round Scores'!$C:$C, 'DATA - Fixture'!$H520,
'DATA - Round Scores'!$F:$F, "&lt;&gt;BEN")</f>
        <v>1650</v>
      </c>
      <c r="O520">
        <f t="shared" si="40"/>
        <v>97</v>
      </c>
      <c r="P520">
        <f>IF(N520&gt;0,COUNTIF($F$1:F520,F520),0)</f>
        <v>22</v>
      </c>
      <c r="Q520">
        <f t="shared" si="41"/>
        <v>1</v>
      </c>
      <c r="R520">
        <f t="shared" si="42"/>
        <v>0</v>
      </c>
      <c r="S520">
        <f t="shared" si="43"/>
        <v>0</v>
      </c>
      <c r="T520">
        <f>COUNTIFS('DATA - Round Scores'!$H:$H,0,
'DATA - Round Scores'!$A:$A, 'DATA - Fixture'!$C520,
'DATA - Round Scores'!$B:$B, 'DATA - Fixture'!$D520,
'DATA - Round Scores'!$C:$C, 'DATA - Fixture'!$F520,
'DATA - Round Scores'!$F:$F, "&lt;&gt;BEN")</f>
        <v>0</v>
      </c>
      <c r="U520" t="str">
        <f>TEXT(SUMIFS($Q$1:Q520,$C$1:C520,C520,$D$1:D520,"&lt;="&amp;D520,$F$1:F520,F520),"00")&amp;"-"&amp;TEXT(SUMIFS($S$1:S520,$C$1:C520,C520,$D$1:D520,"&lt;="&amp;D520,$F$1:F520,F520),"00")</f>
        <v>13-09</v>
      </c>
      <c r="V520">
        <f t="shared" si="44"/>
        <v>1</v>
      </c>
    </row>
    <row r="521" spans="3:22" x14ac:dyDescent="0.2">
      <c r="C521" s="6">
        <v>2018</v>
      </c>
      <c r="D521" s="6">
        <v>22</v>
      </c>
      <c r="E521" s="6">
        <v>2</v>
      </c>
      <c r="F521" t="s">
        <v>391</v>
      </c>
      <c r="G521" t="str">
        <f>INDEX('DATA - Teams'!$C:$C,MATCH('DATA - Fixture'!F521,'DATA - Teams'!$B:$B,0))</f>
        <v>JMERC</v>
      </c>
      <c r="H521" t="s">
        <v>482</v>
      </c>
      <c r="I521" t="str">
        <f>INDEX('DATA - Teams'!$C:$C,MATCH('DATA - Fixture'!H521,'DATA - Teams'!$B:$B,0))</f>
        <v>CHIEF</v>
      </c>
      <c r="J521" s="6">
        <v>0</v>
      </c>
      <c r="K521" s="6">
        <v>0</v>
      </c>
      <c r="L521" s="6">
        <v>1</v>
      </c>
      <c r="M521">
        <f>SUMIFS('DATA - Round Scores'!$H:$H,
'DATA - Round Scores'!$A:$A, 'DATA - Fixture'!$C521,
'DATA - Round Scores'!$B:$B, 'DATA - Fixture'!$D521,
'DATA - Round Scores'!$C:$C, 'DATA - Fixture'!$F521,
'DATA - Round Scores'!$F:$F, "&lt;&gt;BEN")</f>
        <v>1650</v>
      </c>
      <c r="N521">
        <f>SUMIFS('DATA - Round Scores'!$H:$H,
'DATA - Round Scores'!$A:$A, 'DATA - Fixture'!$C521,
'DATA - Round Scores'!$B:$B, 'DATA - Fixture'!$D521,
'DATA - Round Scores'!$C:$C, 'DATA - Fixture'!$H521,
'DATA - Round Scores'!$F:$F, "&lt;&gt;BEN")</f>
        <v>1747</v>
      </c>
      <c r="O521">
        <f t="shared" si="40"/>
        <v>-97</v>
      </c>
      <c r="P521">
        <f>IF(N521&gt;0,COUNTIF($F$1:F521,F521),0)</f>
        <v>22</v>
      </c>
      <c r="Q521">
        <f t="shared" si="41"/>
        <v>0</v>
      </c>
      <c r="R521">
        <f t="shared" si="42"/>
        <v>0</v>
      </c>
      <c r="S521">
        <f t="shared" si="43"/>
        <v>1</v>
      </c>
      <c r="T521">
        <f>COUNTIFS('DATA - Round Scores'!$H:$H,0,
'DATA - Round Scores'!$A:$A, 'DATA - Fixture'!$C521,
'DATA - Round Scores'!$B:$B, 'DATA - Fixture'!$D521,
'DATA - Round Scores'!$C:$C, 'DATA - Fixture'!$F521,
'DATA - Round Scores'!$F:$F, "&lt;&gt;BEN")</f>
        <v>0</v>
      </c>
      <c r="U521" t="str">
        <f>TEXT(SUMIFS($Q$1:Q521,$C$1:C521,C521,$D$1:D521,"&lt;="&amp;D521,$F$1:F521,F521),"00")&amp;"-"&amp;TEXT(SUMIFS($S$1:S521,$C$1:C521,C521,$D$1:D521,"&lt;="&amp;D521,$F$1:F521,F521),"00")</f>
        <v>10-12</v>
      </c>
      <c r="V521">
        <f t="shared" si="44"/>
        <v>1</v>
      </c>
    </row>
    <row r="522" spans="3:22" x14ac:dyDescent="0.2">
      <c r="C522" s="6">
        <v>2018</v>
      </c>
      <c r="D522" s="6">
        <v>23</v>
      </c>
      <c r="E522" s="6">
        <v>1</v>
      </c>
      <c r="F522" t="s">
        <v>367</v>
      </c>
      <c r="G522" t="str">
        <f>INDEX('DATA - Teams'!$C:$C,MATCH('DATA - Fixture'!F522,'DATA - Teams'!$B:$B,0))</f>
        <v>KAPPAZ</v>
      </c>
      <c r="H522" t="s">
        <v>482</v>
      </c>
      <c r="I522" t="str">
        <f>INDEX('DATA - Teams'!$C:$C,MATCH('DATA - Fixture'!H522,'DATA - Teams'!$B:$B,0))</f>
        <v>CHIEF</v>
      </c>
      <c r="J522" s="6">
        <v>1</v>
      </c>
      <c r="K522" s="6">
        <v>0</v>
      </c>
      <c r="L522" s="6">
        <v>1</v>
      </c>
      <c r="M522">
        <f>SUMIFS('DATA - Round Scores'!$H:$H,
'DATA - Round Scores'!$A:$A, 'DATA - Fixture'!$C522,
'DATA - Round Scores'!$B:$B, 'DATA - Fixture'!$D522,
'DATA - Round Scores'!$C:$C, 'DATA - Fixture'!$F522,
'DATA - Round Scores'!$F:$F, "&lt;&gt;BEN")</f>
        <v>1869</v>
      </c>
      <c r="N522">
        <f>SUMIFS('DATA - Round Scores'!$H:$H,
'DATA - Round Scores'!$A:$A, 'DATA - Fixture'!$C522,
'DATA - Round Scores'!$B:$B, 'DATA - Fixture'!$D522,
'DATA - Round Scores'!$C:$C, 'DATA - Fixture'!$H522,
'DATA - Round Scores'!$F:$F, "&lt;&gt;BEN")</f>
        <v>1804</v>
      </c>
      <c r="O522">
        <f t="shared" si="40"/>
        <v>65</v>
      </c>
      <c r="P522">
        <f>IF(N522&gt;0,COUNTIF($F$1:F522,F522),0)</f>
        <v>23</v>
      </c>
      <c r="Q522">
        <f t="shared" si="41"/>
        <v>1</v>
      </c>
      <c r="R522">
        <f t="shared" si="42"/>
        <v>0</v>
      </c>
      <c r="S522">
        <f t="shared" si="43"/>
        <v>0</v>
      </c>
      <c r="T522">
        <f>COUNTIFS('DATA - Round Scores'!$H:$H,0,
'DATA - Round Scores'!$A:$A, 'DATA - Fixture'!$C522,
'DATA - Round Scores'!$B:$B, 'DATA - Fixture'!$D522,
'DATA - Round Scores'!$C:$C, 'DATA - Fixture'!$F522,
'DATA - Round Scores'!$F:$F, "&lt;&gt;BEN")</f>
        <v>0</v>
      </c>
      <c r="U522" t="str">
        <f>TEXT(SUMIFS($Q$1:Q522,$C$1:C522,C522,$D$1:D522,"&lt;="&amp;D522,$F$1:F522,F522),"00")&amp;"-"&amp;TEXT(SUMIFS($S$1:S522,$C$1:C522,C522,$D$1:D522,"&lt;="&amp;D522,$F$1:F522,F522),"00")</f>
        <v>18-05</v>
      </c>
      <c r="V522">
        <f t="shared" si="44"/>
        <v>1</v>
      </c>
    </row>
    <row r="523" spans="3:22" x14ac:dyDescent="0.2">
      <c r="C523" s="6">
        <v>2018</v>
      </c>
      <c r="D523" s="6">
        <v>23</v>
      </c>
      <c r="E523" s="6">
        <v>1</v>
      </c>
      <c r="F523" t="s">
        <v>482</v>
      </c>
      <c r="G523" t="str">
        <f>INDEX('DATA - Teams'!$C:$C,MATCH('DATA - Fixture'!F523,'DATA - Teams'!$B:$B,0))</f>
        <v>CHIEF</v>
      </c>
      <c r="H523" t="s">
        <v>367</v>
      </c>
      <c r="I523" t="str">
        <f>INDEX('DATA - Teams'!$C:$C,MATCH('DATA - Fixture'!H523,'DATA - Teams'!$B:$B,0))</f>
        <v>KAPPAZ</v>
      </c>
      <c r="J523" s="6">
        <v>0</v>
      </c>
      <c r="K523" s="6">
        <v>0</v>
      </c>
      <c r="L523" s="6">
        <v>1</v>
      </c>
      <c r="M523">
        <f>SUMIFS('DATA - Round Scores'!$H:$H,
'DATA - Round Scores'!$A:$A, 'DATA - Fixture'!$C523,
'DATA - Round Scores'!$B:$B, 'DATA - Fixture'!$D523,
'DATA - Round Scores'!$C:$C, 'DATA - Fixture'!$F523,
'DATA - Round Scores'!$F:$F, "&lt;&gt;BEN")</f>
        <v>1804</v>
      </c>
      <c r="N523">
        <f>SUMIFS('DATA - Round Scores'!$H:$H,
'DATA - Round Scores'!$A:$A, 'DATA - Fixture'!$C523,
'DATA - Round Scores'!$B:$B, 'DATA - Fixture'!$D523,
'DATA - Round Scores'!$C:$C, 'DATA - Fixture'!$H523,
'DATA - Round Scores'!$F:$F, "&lt;&gt;BEN")</f>
        <v>1869</v>
      </c>
      <c r="O523">
        <f t="shared" si="40"/>
        <v>-65</v>
      </c>
      <c r="P523">
        <f>IF(N523&gt;0,COUNTIF($F$1:F523,F523),0)</f>
        <v>23</v>
      </c>
      <c r="Q523">
        <f t="shared" si="41"/>
        <v>0</v>
      </c>
      <c r="R523">
        <f t="shared" si="42"/>
        <v>0</v>
      </c>
      <c r="S523">
        <f t="shared" si="43"/>
        <v>1</v>
      </c>
      <c r="T523">
        <f>COUNTIFS('DATA - Round Scores'!$H:$H,0,
'DATA - Round Scores'!$A:$A, 'DATA - Fixture'!$C523,
'DATA - Round Scores'!$B:$B, 'DATA - Fixture'!$D523,
'DATA - Round Scores'!$C:$C, 'DATA - Fixture'!$F523,
'DATA - Round Scores'!$F:$F, "&lt;&gt;BEN")</f>
        <v>0</v>
      </c>
      <c r="U523" t="str">
        <f>TEXT(SUMIFS($Q$1:Q523,$C$1:C523,C523,$D$1:D523,"&lt;="&amp;D523,$F$1:F523,F523),"00")&amp;"-"&amp;TEXT(SUMIFS($S$1:S523,$C$1:C523,C523,$D$1:D523,"&lt;="&amp;D523,$F$1:F523,F523),"00")</f>
        <v>13-10</v>
      </c>
      <c r="V523">
        <f t="shared" si="44"/>
        <v>1</v>
      </c>
    </row>
    <row r="524" spans="3:22" x14ac:dyDescent="0.2">
      <c r="C524" s="6">
        <v>2019</v>
      </c>
      <c r="D524" s="6">
        <v>1</v>
      </c>
      <c r="E524" s="6">
        <v>1</v>
      </c>
      <c r="F524" t="s">
        <v>426</v>
      </c>
      <c r="G524" t="str">
        <f>INDEX('DATA - Teams'!$C:$C,MATCH('DATA - Fixture'!F524,'DATA - Teams'!$B:$B,0))</f>
        <v>PMAC</v>
      </c>
      <c r="H524" t="s">
        <v>427</v>
      </c>
      <c r="I524" t="str">
        <f>INDEX('DATA - Teams'!$C:$C,MATCH('DATA - Fixture'!H524,'DATA - Teams'!$B:$B,0))</f>
        <v>MELONS</v>
      </c>
      <c r="J524" s="6">
        <v>1</v>
      </c>
      <c r="K524" s="6">
        <v>0</v>
      </c>
      <c r="L524" s="6">
        <v>0</v>
      </c>
      <c r="M524">
        <f>SUMIFS('DATA - Round Scores'!$H:$H,
'DATA - Round Scores'!$A:$A, 'DATA - Fixture'!$C524,
'DATA - Round Scores'!$B:$B, 'DATA - Fixture'!$D524,
'DATA - Round Scores'!$C:$C, 'DATA - Fixture'!$F524,
'DATA - Round Scores'!$F:$F, "&lt;&gt;BEN")</f>
        <v>1627</v>
      </c>
      <c r="N524">
        <f>SUMIFS('DATA - Round Scores'!$H:$H,
'DATA - Round Scores'!$A:$A, 'DATA - Fixture'!$C524,
'DATA - Round Scores'!$B:$B, 'DATA - Fixture'!$D524,
'DATA - Round Scores'!$C:$C, 'DATA - Fixture'!$H524,
'DATA - Round Scores'!$F:$F, "&lt;&gt;BEN")</f>
        <v>1667</v>
      </c>
      <c r="O524">
        <f t="shared" si="40"/>
        <v>-40</v>
      </c>
      <c r="P524">
        <f>IF(N524&gt;0,COUNTIF($F$1:F524,F524),0)</f>
        <v>1</v>
      </c>
      <c r="Q524">
        <f t="shared" si="41"/>
        <v>0</v>
      </c>
      <c r="R524">
        <f t="shared" si="42"/>
        <v>0</v>
      </c>
      <c r="S524">
        <f t="shared" si="43"/>
        <v>1</v>
      </c>
      <c r="T524">
        <f>COUNTIFS('DATA - Round Scores'!$H:$H,0,
'DATA - Round Scores'!$A:$A, 'DATA - Fixture'!$C524,
'DATA - Round Scores'!$B:$B, 'DATA - Fixture'!$D524,
'DATA - Round Scores'!$C:$C, 'DATA - Fixture'!$F524,
'DATA - Round Scores'!$F:$F, "&lt;&gt;BEN")</f>
        <v>0</v>
      </c>
      <c r="U524" t="str">
        <f>TEXT(SUMIFS($Q$1:Q524,$C$1:C524,C524,$D$1:D524,"&lt;="&amp;D524,$F$1:F524,F524),"00")&amp;"-"&amp;TEXT(SUMIFS($S$1:S524,$C$1:C524,C524,$D$1:D524,"&lt;="&amp;D524,$F$1:F524,F524),"00")</f>
        <v>00-01</v>
      </c>
      <c r="V524">
        <f t="shared" si="44"/>
        <v>1</v>
      </c>
    </row>
    <row r="525" spans="3:22" x14ac:dyDescent="0.2">
      <c r="C525" s="6">
        <v>2019</v>
      </c>
      <c r="D525" s="6">
        <v>1</v>
      </c>
      <c r="E525" s="6">
        <v>1</v>
      </c>
      <c r="F525" t="s">
        <v>427</v>
      </c>
      <c r="G525" t="str">
        <f>INDEX('DATA - Teams'!$C:$C,MATCH('DATA - Fixture'!F525,'DATA - Teams'!$B:$B,0))</f>
        <v>MELONS</v>
      </c>
      <c r="H525" t="s">
        <v>426</v>
      </c>
      <c r="I525" t="str">
        <f>INDEX('DATA - Teams'!$C:$C,MATCH('DATA - Fixture'!H525,'DATA - Teams'!$B:$B,0))</f>
        <v>PMAC</v>
      </c>
      <c r="J525" s="6">
        <v>0</v>
      </c>
      <c r="K525" s="6">
        <v>0</v>
      </c>
      <c r="L525" s="6">
        <v>0</v>
      </c>
      <c r="M525">
        <f>SUMIFS('DATA - Round Scores'!$H:$H,
'DATA - Round Scores'!$A:$A, 'DATA - Fixture'!$C525,
'DATA - Round Scores'!$B:$B, 'DATA - Fixture'!$D525,
'DATA - Round Scores'!$C:$C, 'DATA - Fixture'!$F525,
'DATA - Round Scores'!$F:$F, "&lt;&gt;BEN")</f>
        <v>1667</v>
      </c>
      <c r="N525">
        <f>SUMIFS('DATA - Round Scores'!$H:$H,
'DATA - Round Scores'!$A:$A, 'DATA - Fixture'!$C525,
'DATA - Round Scores'!$B:$B, 'DATA - Fixture'!$D525,
'DATA - Round Scores'!$C:$C, 'DATA - Fixture'!$H525,
'DATA - Round Scores'!$F:$F, "&lt;&gt;BEN")</f>
        <v>1627</v>
      </c>
      <c r="O525">
        <f t="shared" si="40"/>
        <v>40</v>
      </c>
      <c r="P525">
        <f>IF(N525&gt;0,COUNTIF($F$1:F525,F525),0)</f>
        <v>1</v>
      </c>
      <c r="Q525">
        <f t="shared" si="41"/>
        <v>1</v>
      </c>
      <c r="R525">
        <f t="shared" si="42"/>
        <v>0</v>
      </c>
      <c r="S525">
        <f t="shared" si="43"/>
        <v>0</v>
      </c>
      <c r="T525">
        <f>COUNTIFS('DATA - Round Scores'!$H:$H,0,
'DATA - Round Scores'!$A:$A, 'DATA - Fixture'!$C525,
'DATA - Round Scores'!$B:$B, 'DATA - Fixture'!$D525,
'DATA - Round Scores'!$C:$C, 'DATA - Fixture'!$F525,
'DATA - Round Scores'!$F:$F, "&lt;&gt;BEN")</f>
        <v>0</v>
      </c>
      <c r="U525" t="str">
        <f>TEXT(SUMIFS($Q$1:Q525,$C$1:C525,C525,$D$1:D525,"&lt;="&amp;D525,$F$1:F525,F525),"00")&amp;"-"&amp;TEXT(SUMIFS($S$1:S525,$C$1:C525,C525,$D$1:D525,"&lt;="&amp;D525,$F$1:F525,F525),"00")</f>
        <v>01-00</v>
      </c>
      <c r="V525">
        <f t="shared" si="44"/>
        <v>1</v>
      </c>
    </row>
    <row r="526" spans="3:22" x14ac:dyDescent="0.2">
      <c r="C526" s="6">
        <v>2019</v>
      </c>
      <c r="D526" s="6">
        <v>1</v>
      </c>
      <c r="E526" s="6">
        <v>2</v>
      </c>
      <c r="F526" t="s">
        <v>430</v>
      </c>
      <c r="G526" t="str">
        <f>INDEX('DATA - Teams'!$C:$C,MATCH('DATA - Fixture'!F526,'DATA - Teams'!$B:$B,0))</f>
        <v>RICHO</v>
      </c>
      <c r="H526" t="s">
        <v>12</v>
      </c>
      <c r="I526" t="str">
        <f>INDEX('DATA - Teams'!$C:$C,MATCH('DATA - Fixture'!H526,'DATA - Teams'!$B:$B,0))</f>
        <v>LESTER</v>
      </c>
      <c r="J526" s="6">
        <v>1</v>
      </c>
      <c r="K526" s="6">
        <v>0</v>
      </c>
      <c r="L526" s="6">
        <v>0</v>
      </c>
      <c r="M526">
        <f>SUMIFS('DATA - Round Scores'!$H:$H,
'DATA - Round Scores'!$A:$A, 'DATA - Fixture'!$C526,
'DATA - Round Scores'!$B:$B, 'DATA - Fixture'!$D526,
'DATA - Round Scores'!$C:$C, 'DATA - Fixture'!$F526,
'DATA - Round Scores'!$F:$F, "&lt;&gt;BEN")</f>
        <v>1595</v>
      </c>
      <c r="N526">
        <f>SUMIFS('DATA - Round Scores'!$H:$H,
'DATA - Round Scores'!$A:$A, 'DATA - Fixture'!$C526,
'DATA - Round Scores'!$B:$B, 'DATA - Fixture'!$D526,
'DATA - Round Scores'!$C:$C, 'DATA - Fixture'!$H526,
'DATA - Round Scores'!$F:$F, "&lt;&gt;BEN")</f>
        <v>1742</v>
      </c>
      <c r="O526">
        <f t="shared" si="40"/>
        <v>-147</v>
      </c>
      <c r="P526">
        <f>IF(N526&gt;0,COUNTIF($F$1:F526,F526),0)</f>
        <v>1</v>
      </c>
      <c r="Q526">
        <f t="shared" si="41"/>
        <v>0</v>
      </c>
      <c r="R526">
        <f t="shared" si="42"/>
        <v>0</v>
      </c>
      <c r="S526">
        <f t="shared" si="43"/>
        <v>1</v>
      </c>
      <c r="T526">
        <f>COUNTIFS('DATA - Round Scores'!$H:$H,0,
'DATA - Round Scores'!$A:$A, 'DATA - Fixture'!$C526,
'DATA - Round Scores'!$B:$B, 'DATA - Fixture'!$D526,
'DATA - Round Scores'!$C:$C, 'DATA - Fixture'!$F526,
'DATA - Round Scores'!$F:$F, "&lt;&gt;BEN")</f>
        <v>0</v>
      </c>
      <c r="U526" t="str">
        <f>TEXT(SUMIFS($Q$1:Q526,$C$1:C526,C526,$D$1:D526,"&lt;="&amp;D526,$F$1:F526,F526),"00")&amp;"-"&amp;TEXT(SUMIFS($S$1:S526,$C$1:C526,C526,$D$1:D526,"&lt;="&amp;D526,$F$1:F526,F526),"00")</f>
        <v>00-01</v>
      </c>
      <c r="V526">
        <f t="shared" si="44"/>
        <v>0</v>
      </c>
    </row>
    <row r="527" spans="3:22" x14ac:dyDescent="0.2">
      <c r="C527" s="6">
        <v>2019</v>
      </c>
      <c r="D527" s="6">
        <v>1</v>
      </c>
      <c r="E527" s="6">
        <v>2</v>
      </c>
      <c r="F527" t="s">
        <v>12</v>
      </c>
      <c r="G527" t="str">
        <f>INDEX('DATA - Teams'!$C:$C,MATCH('DATA - Fixture'!F527,'DATA - Teams'!$B:$B,0))</f>
        <v>LESTER</v>
      </c>
      <c r="H527" t="s">
        <v>430</v>
      </c>
      <c r="I527" t="str">
        <f>INDEX('DATA - Teams'!$C:$C,MATCH('DATA - Fixture'!H527,'DATA - Teams'!$B:$B,0))</f>
        <v>RICHO</v>
      </c>
      <c r="J527" s="6">
        <v>0</v>
      </c>
      <c r="K527" s="6">
        <v>0</v>
      </c>
      <c r="L527" s="6">
        <v>0</v>
      </c>
      <c r="M527">
        <f>SUMIFS('DATA - Round Scores'!$H:$H,
'DATA - Round Scores'!$A:$A, 'DATA - Fixture'!$C527,
'DATA - Round Scores'!$B:$B, 'DATA - Fixture'!$D527,
'DATA - Round Scores'!$C:$C, 'DATA - Fixture'!$F527,
'DATA - Round Scores'!$F:$F, "&lt;&gt;BEN")</f>
        <v>1742</v>
      </c>
      <c r="N527">
        <f>SUMIFS('DATA - Round Scores'!$H:$H,
'DATA - Round Scores'!$A:$A, 'DATA - Fixture'!$C527,
'DATA - Round Scores'!$B:$B, 'DATA - Fixture'!$D527,
'DATA - Round Scores'!$C:$C, 'DATA - Fixture'!$H527,
'DATA - Round Scores'!$F:$F, "&lt;&gt;BEN")</f>
        <v>1595</v>
      </c>
      <c r="O527">
        <f t="shared" si="40"/>
        <v>147</v>
      </c>
      <c r="P527">
        <f>IF(N527&gt;0,COUNTIF($F$1:F527,F527),0)</f>
        <v>1</v>
      </c>
      <c r="Q527">
        <f t="shared" si="41"/>
        <v>1</v>
      </c>
      <c r="R527">
        <f t="shared" si="42"/>
        <v>0</v>
      </c>
      <c r="S527">
        <f t="shared" si="43"/>
        <v>0</v>
      </c>
      <c r="T527">
        <f>COUNTIFS('DATA - Round Scores'!$H:$H,0,
'DATA - Round Scores'!$A:$A, 'DATA - Fixture'!$C527,
'DATA - Round Scores'!$B:$B, 'DATA - Fixture'!$D527,
'DATA - Round Scores'!$C:$C, 'DATA - Fixture'!$F527,
'DATA - Round Scores'!$F:$F, "&lt;&gt;BEN")</f>
        <v>0</v>
      </c>
      <c r="U527" t="str">
        <f>TEXT(SUMIFS($Q$1:Q527,$C$1:C527,C527,$D$1:D527,"&lt;="&amp;D527,$F$1:F527,F527),"00")&amp;"-"&amp;TEXT(SUMIFS($S$1:S527,$C$1:C527,C527,$D$1:D527,"&lt;="&amp;D527,$F$1:F527,F527),"00")</f>
        <v>01-00</v>
      </c>
      <c r="V527">
        <f t="shared" si="44"/>
        <v>0</v>
      </c>
    </row>
    <row r="528" spans="3:22" x14ac:dyDescent="0.2">
      <c r="C528" s="6">
        <v>2019</v>
      </c>
      <c r="D528" s="6">
        <v>1</v>
      </c>
      <c r="E528" s="6">
        <v>3</v>
      </c>
      <c r="F528" t="s">
        <v>434</v>
      </c>
      <c r="G528" t="str">
        <f>INDEX('DATA - Teams'!$C:$C,MATCH('DATA - Fixture'!F528,'DATA - Teams'!$B:$B,0))</f>
        <v>CHIEF</v>
      </c>
      <c r="H528" t="s">
        <v>30</v>
      </c>
      <c r="I528" t="str">
        <f>INDEX('DATA - Teams'!$C:$C,MATCH('DATA - Fixture'!H528,'DATA - Teams'!$B:$B,0))</f>
        <v>GARTER</v>
      </c>
      <c r="J528" s="6">
        <v>1</v>
      </c>
      <c r="K528" s="6">
        <v>0</v>
      </c>
      <c r="L528" s="6">
        <v>0</v>
      </c>
      <c r="M528">
        <f>SUMIFS('DATA - Round Scores'!$H:$H,
'DATA - Round Scores'!$A:$A, 'DATA - Fixture'!$C528,
'DATA - Round Scores'!$B:$B, 'DATA - Fixture'!$D528,
'DATA - Round Scores'!$C:$C, 'DATA - Fixture'!$F528,
'DATA - Round Scores'!$F:$F, "&lt;&gt;BEN")</f>
        <v>1640</v>
      </c>
      <c r="N528">
        <f>SUMIFS('DATA - Round Scores'!$H:$H,
'DATA - Round Scores'!$A:$A, 'DATA - Fixture'!$C528,
'DATA - Round Scores'!$B:$B, 'DATA - Fixture'!$D528,
'DATA - Round Scores'!$C:$C, 'DATA - Fixture'!$H528,
'DATA - Round Scores'!$F:$F, "&lt;&gt;BEN")</f>
        <v>1499</v>
      </c>
      <c r="O528">
        <f t="shared" si="40"/>
        <v>141</v>
      </c>
      <c r="P528">
        <f>IF(N528&gt;0,COUNTIF($F$1:F528,F528),0)</f>
        <v>1</v>
      </c>
      <c r="Q528">
        <f t="shared" si="41"/>
        <v>1</v>
      </c>
      <c r="R528">
        <f t="shared" si="42"/>
        <v>0</v>
      </c>
      <c r="S528">
        <f t="shared" si="43"/>
        <v>0</v>
      </c>
      <c r="T528">
        <f>COUNTIFS('DATA - Round Scores'!$H:$H,0,
'DATA - Round Scores'!$A:$A, 'DATA - Fixture'!$C528,
'DATA - Round Scores'!$B:$B, 'DATA - Fixture'!$D528,
'DATA - Round Scores'!$C:$C, 'DATA - Fixture'!$F528,
'DATA - Round Scores'!$F:$F, "&lt;&gt;BEN")</f>
        <v>0</v>
      </c>
      <c r="U528" t="str">
        <f>TEXT(SUMIFS($Q$1:Q528,$C$1:C528,C528,$D$1:D528,"&lt;="&amp;D528,$F$1:F528,F528),"00")&amp;"-"&amp;TEXT(SUMIFS($S$1:S528,$C$1:C528,C528,$D$1:D528,"&lt;="&amp;D528,$F$1:F528,F528),"00")</f>
        <v>01-00</v>
      </c>
      <c r="V528">
        <f t="shared" si="44"/>
        <v>0</v>
      </c>
    </row>
    <row r="529" spans="3:22" x14ac:dyDescent="0.2">
      <c r="C529" s="6">
        <v>2019</v>
      </c>
      <c r="D529" s="6">
        <v>1</v>
      </c>
      <c r="E529" s="6">
        <v>3</v>
      </c>
      <c r="F529" t="s">
        <v>30</v>
      </c>
      <c r="G529" t="str">
        <f>INDEX('DATA - Teams'!$C:$C,MATCH('DATA - Fixture'!F529,'DATA - Teams'!$B:$B,0))</f>
        <v>GARTER</v>
      </c>
      <c r="H529" t="s">
        <v>434</v>
      </c>
      <c r="I529" t="str">
        <f>INDEX('DATA - Teams'!$C:$C,MATCH('DATA - Fixture'!H529,'DATA - Teams'!$B:$B,0))</f>
        <v>CHIEF</v>
      </c>
      <c r="J529" s="6">
        <v>0</v>
      </c>
      <c r="K529" s="6">
        <v>0</v>
      </c>
      <c r="L529" s="6">
        <v>0</v>
      </c>
      <c r="M529">
        <f>SUMIFS('DATA - Round Scores'!$H:$H,
'DATA - Round Scores'!$A:$A, 'DATA - Fixture'!$C529,
'DATA - Round Scores'!$B:$B, 'DATA - Fixture'!$D529,
'DATA - Round Scores'!$C:$C, 'DATA - Fixture'!$F529,
'DATA - Round Scores'!$F:$F, "&lt;&gt;BEN")</f>
        <v>1499</v>
      </c>
      <c r="N529">
        <f>SUMIFS('DATA - Round Scores'!$H:$H,
'DATA - Round Scores'!$A:$A, 'DATA - Fixture'!$C529,
'DATA - Round Scores'!$B:$B, 'DATA - Fixture'!$D529,
'DATA - Round Scores'!$C:$C, 'DATA - Fixture'!$H529,
'DATA - Round Scores'!$F:$F, "&lt;&gt;BEN")</f>
        <v>1640</v>
      </c>
      <c r="O529">
        <f t="shared" si="40"/>
        <v>-141</v>
      </c>
      <c r="P529">
        <f>IF(N529&gt;0,COUNTIF($F$1:F529,F529),0)</f>
        <v>1</v>
      </c>
      <c r="Q529">
        <f t="shared" si="41"/>
        <v>0</v>
      </c>
      <c r="R529">
        <f t="shared" si="42"/>
        <v>0</v>
      </c>
      <c r="S529">
        <f t="shared" si="43"/>
        <v>1</v>
      </c>
      <c r="T529">
        <f>COUNTIFS('DATA - Round Scores'!$H:$H,0,
'DATA - Round Scores'!$A:$A, 'DATA - Fixture'!$C529,
'DATA - Round Scores'!$B:$B, 'DATA - Fixture'!$D529,
'DATA - Round Scores'!$C:$C, 'DATA - Fixture'!$F529,
'DATA - Round Scores'!$F:$F, "&lt;&gt;BEN")</f>
        <v>0</v>
      </c>
      <c r="U529" t="str">
        <f>TEXT(SUMIFS($Q$1:Q529,$C$1:C529,C529,$D$1:D529,"&lt;="&amp;D529,$F$1:F529,F529),"00")&amp;"-"&amp;TEXT(SUMIFS($S$1:S529,$C$1:C529,C529,$D$1:D529,"&lt;="&amp;D529,$F$1:F529,F529),"00")</f>
        <v>00-01</v>
      </c>
      <c r="V529">
        <f t="shared" si="44"/>
        <v>0</v>
      </c>
    </row>
    <row r="530" spans="3:22" x14ac:dyDescent="0.2">
      <c r="C530" s="6">
        <v>2019</v>
      </c>
      <c r="D530" s="6">
        <v>1</v>
      </c>
      <c r="E530" s="6">
        <v>4</v>
      </c>
      <c r="F530" t="s">
        <v>438</v>
      </c>
      <c r="G530" t="str">
        <f>INDEX('DATA - Teams'!$C:$C,MATCH('DATA - Fixture'!F530,'DATA - Teams'!$B:$B,0))</f>
        <v>KAPPAZ</v>
      </c>
      <c r="H530" t="s">
        <v>7</v>
      </c>
      <c r="I530" t="str">
        <f>INDEX('DATA - Teams'!$C:$C,MATCH('DATA - Fixture'!H530,'DATA - Teams'!$B:$B,0))</f>
        <v>JMERC</v>
      </c>
      <c r="J530" s="6">
        <v>1</v>
      </c>
      <c r="K530" s="6">
        <v>0</v>
      </c>
      <c r="L530" s="6">
        <v>0</v>
      </c>
      <c r="M530">
        <f>SUMIFS('DATA - Round Scores'!$H:$H,
'DATA - Round Scores'!$A:$A, 'DATA - Fixture'!$C530,
'DATA - Round Scores'!$B:$B, 'DATA - Fixture'!$D530,
'DATA - Round Scores'!$C:$C, 'DATA - Fixture'!$F530,
'DATA - Round Scores'!$F:$F, "&lt;&gt;BEN")</f>
        <v>1660</v>
      </c>
      <c r="N530">
        <f>SUMIFS('DATA - Round Scores'!$H:$H,
'DATA - Round Scores'!$A:$A, 'DATA - Fixture'!$C530,
'DATA - Round Scores'!$B:$B, 'DATA - Fixture'!$D530,
'DATA - Round Scores'!$C:$C, 'DATA - Fixture'!$H530,
'DATA - Round Scores'!$F:$F, "&lt;&gt;BEN")</f>
        <v>1718</v>
      </c>
      <c r="O530">
        <f t="shared" si="40"/>
        <v>-58</v>
      </c>
      <c r="P530">
        <f>IF(N530&gt;0,COUNTIF($F$1:F530,F530),0)</f>
        <v>1</v>
      </c>
      <c r="Q530">
        <f t="shared" si="41"/>
        <v>0</v>
      </c>
      <c r="R530">
        <f t="shared" si="42"/>
        <v>0</v>
      </c>
      <c r="S530">
        <f t="shared" si="43"/>
        <v>1</v>
      </c>
      <c r="T530">
        <f>COUNTIFS('DATA - Round Scores'!$H:$H,0,
'DATA - Round Scores'!$A:$A, 'DATA - Fixture'!$C530,
'DATA - Round Scores'!$B:$B, 'DATA - Fixture'!$D530,
'DATA - Round Scores'!$C:$C, 'DATA - Fixture'!$F530,
'DATA - Round Scores'!$F:$F, "&lt;&gt;BEN")</f>
        <v>0</v>
      </c>
      <c r="U530" t="str">
        <f>TEXT(SUMIFS($Q$1:Q530,$C$1:C530,C530,$D$1:D530,"&lt;="&amp;D530,$F$1:F530,F530),"00")&amp;"-"&amp;TEXT(SUMIFS($S$1:S530,$C$1:C530,C530,$D$1:D530,"&lt;="&amp;D530,$F$1:F530,F530),"00")</f>
        <v>00-01</v>
      </c>
      <c r="V530">
        <f t="shared" si="44"/>
        <v>1</v>
      </c>
    </row>
    <row r="531" spans="3:22" x14ac:dyDescent="0.2">
      <c r="C531" s="6">
        <v>2019</v>
      </c>
      <c r="D531" s="6">
        <v>1</v>
      </c>
      <c r="E531" s="6">
        <v>4</v>
      </c>
      <c r="F531" t="s">
        <v>7</v>
      </c>
      <c r="G531" t="str">
        <f>INDEX('DATA - Teams'!$C:$C,MATCH('DATA - Fixture'!F531,'DATA - Teams'!$B:$B,0))</f>
        <v>JMERC</v>
      </c>
      <c r="H531" t="s">
        <v>438</v>
      </c>
      <c r="I531" t="str">
        <f>INDEX('DATA - Teams'!$C:$C,MATCH('DATA - Fixture'!H531,'DATA - Teams'!$B:$B,0))</f>
        <v>KAPPAZ</v>
      </c>
      <c r="J531" s="6">
        <v>0</v>
      </c>
      <c r="K531" s="6">
        <v>0</v>
      </c>
      <c r="L531" s="6">
        <v>0</v>
      </c>
      <c r="M531">
        <f>SUMIFS('DATA - Round Scores'!$H:$H,
'DATA - Round Scores'!$A:$A, 'DATA - Fixture'!$C531,
'DATA - Round Scores'!$B:$B, 'DATA - Fixture'!$D531,
'DATA - Round Scores'!$C:$C, 'DATA - Fixture'!$F531,
'DATA - Round Scores'!$F:$F, "&lt;&gt;BEN")</f>
        <v>1718</v>
      </c>
      <c r="N531">
        <f>SUMIFS('DATA - Round Scores'!$H:$H,
'DATA - Round Scores'!$A:$A, 'DATA - Fixture'!$C531,
'DATA - Round Scores'!$B:$B, 'DATA - Fixture'!$D531,
'DATA - Round Scores'!$C:$C, 'DATA - Fixture'!$H531,
'DATA - Round Scores'!$F:$F, "&lt;&gt;BEN")</f>
        <v>1660</v>
      </c>
      <c r="O531">
        <f t="shared" si="40"/>
        <v>58</v>
      </c>
      <c r="P531">
        <f>IF(N531&gt;0,COUNTIF($F$1:F531,F531),0)</f>
        <v>1</v>
      </c>
      <c r="Q531">
        <f t="shared" si="41"/>
        <v>1</v>
      </c>
      <c r="R531">
        <f t="shared" si="42"/>
        <v>0</v>
      </c>
      <c r="S531">
        <f t="shared" si="43"/>
        <v>0</v>
      </c>
      <c r="T531">
        <f>COUNTIFS('DATA - Round Scores'!$H:$H,0,
'DATA - Round Scores'!$A:$A, 'DATA - Fixture'!$C531,
'DATA - Round Scores'!$B:$B, 'DATA - Fixture'!$D531,
'DATA - Round Scores'!$C:$C, 'DATA - Fixture'!$F531,
'DATA - Round Scores'!$F:$F, "&lt;&gt;BEN")</f>
        <v>0</v>
      </c>
      <c r="U531" t="str">
        <f>TEXT(SUMIFS($Q$1:Q531,$C$1:C531,C531,$D$1:D531,"&lt;="&amp;D531,$F$1:F531,F531),"00")&amp;"-"&amp;TEXT(SUMIFS($S$1:S531,$C$1:C531,C531,$D$1:D531,"&lt;="&amp;D531,$F$1:F531,F531),"00")</f>
        <v>01-00</v>
      </c>
      <c r="V531">
        <f t="shared" si="44"/>
        <v>1</v>
      </c>
    </row>
    <row r="532" spans="3:22" x14ac:dyDescent="0.2">
      <c r="C532" s="6">
        <v>2019</v>
      </c>
      <c r="D532" s="6">
        <v>2</v>
      </c>
      <c r="E532" s="6">
        <v>1</v>
      </c>
      <c r="F532" t="s">
        <v>426</v>
      </c>
      <c r="G532" t="str">
        <f>INDEX('DATA - Teams'!$C:$C,MATCH('DATA - Fixture'!F532,'DATA - Teams'!$B:$B,0))</f>
        <v>PMAC</v>
      </c>
      <c r="H532" t="s">
        <v>430</v>
      </c>
      <c r="I532" t="str">
        <f>INDEX('DATA - Teams'!$C:$C,MATCH('DATA - Fixture'!H532,'DATA - Teams'!$B:$B,0))</f>
        <v>RICHO</v>
      </c>
      <c r="J532" s="6">
        <v>1</v>
      </c>
      <c r="K532" s="6">
        <v>0</v>
      </c>
      <c r="L532" s="6">
        <v>0</v>
      </c>
      <c r="M532">
        <f>SUMIFS('DATA - Round Scores'!$H:$H,
'DATA - Round Scores'!$A:$A, 'DATA - Fixture'!$C532,
'DATA - Round Scores'!$B:$B, 'DATA - Fixture'!$D532,
'DATA - Round Scores'!$C:$C, 'DATA - Fixture'!$F532,
'DATA - Round Scores'!$F:$F, "&lt;&gt;BEN")</f>
        <v>1526</v>
      </c>
      <c r="N532">
        <f>SUMIFS('DATA - Round Scores'!$H:$H,
'DATA - Round Scores'!$A:$A, 'DATA - Fixture'!$C532,
'DATA - Round Scores'!$B:$B, 'DATA - Fixture'!$D532,
'DATA - Round Scores'!$C:$C, 'DATA - Fixture'!$H532,
'DATA - Round Scores'!$F:$F, "&lt;&gt;BEN")</f>
        <v>1547</v>
      </c>
      <c r="O532">
        <f t="shared" si="40"/>
        <v>-21</v>
      </c>
      <c r="P532">
        <f>IF(N532&gt;0,COUNTIF($F$1:F532,F532),0)</f>
        <v>2</v>
      </c>
      <c r="Q532">
        <f t="shared" si="41"/>
        <v>0</v>
      </c>
      <c r="R532">
        <f t="shared" si="42"/>
        <v>0</v>
      </c>
      <c r="S532">
        <f t="shared" si="43"/>
        <v>1</v>
      </c>
      <c r="T532">
        <f>COUNTIFS('DATA - Round Scores'!$H:$H,0,
'DATA - Round Scores'!$A:$A, 'DATA - Fixture'!$C532,
'DATA - Round Scores'!$B:$B, 'DATA - Fixture'!$D532,
'DATA - Round Scores'!$C:$C, 'DATA - Fixture'!$F532,
'DATA - Round Scores'!$F:$F, "&lt;&gt;BEN")</f>
        <v>0</v>
      </c>
      <c r="U532" t="str">
        <f>TEXT(SUMIFS($Q$1:Q532,$C$1:C532,C532,$D$1:D532,"&lt;="&amp;D532,$F$1:F532,F532),"00")&amp;"-"&amp;TEXT(SUMIFS($S$1:S532,$C$1:C532,C532,$D$1:D532,"&lt;="&amp;D532,$F$1:F532,F532),"00")</f>
        <v>00-02</v>
      </c>
      <c r="V532">
        <f t="shared" si="44"/>
        <v>1</v>
      </c>
    </row>
    <row r="533" spans="3:22" x14ac:dyDescent="0.2">
      <c r="C533" s="6">
        <v>2019</v>
      </c>
      <c r="D533" s="6">
        <v>2</v>
      </c>
      <c r="E533" s="6">
        <v>1</v>
      </c>
      <c r="F533" t="s">
        <v>430</v>
      </c>
      <c r="G533" t="str">
        <f>INDEX('DATA - Teams'!$C:$C,MATCH('DATA - Fixture'!F533,'DATA - Teams'!$B:$B,0))</f>
        <v>RICHO</v>
      </c>
      <c r="H533" t="s">
        <v>426</v>
      </c>
      <c r="I533" t="str">
        <f>INDEX('DATA - Teams'!$C:$C,MATCH('DATA - Fixture'!H533,'DATA - Teams'!$B:$B,0))</f>
        <v>PMAC</v>
      </c>
      <c r="J533" s="6">
        <v>0</v>
      </c>
      <c r="K533" s="6">
        <v>0</v>
      </c>
      <c r="L533" s="6">
        <v>0</v>
      </c>
      <c r="M533">
        <f>SUMIFS('DATA - Round Scores'!$H:$H,
'DATA - Round Scores'!$A:$A, 'DATA - Fixture'!$C533,
'DATA - Round Scores'!$B:$B, 'DATA - Fixture'!$D533,
'DATA - Round Scores'!$C:$C, 'DATA - Fixture'!$F533,
'DATA - Round Scores'!$F:$F, "&lt;&gt;BEN")</f>
        <v>1547</v>
      </c>
      <c r="N533">
        <f>SUMIFS('DATA - Round Scores'!$H:$H,
'DATA - Round Scores'!$A:$A, 'DATA - Fixture'!$C533,
'DATA - Round Scores'!$B:$B, 'DATA - Fixture'!$D533,
'DATA - Round Scores'!$C:$C, 'DATA - Fixture'!$H533,
'DATA - Round Scores'!$F:$F, "&lt;&gt;BEN")</f>
        <v>1526</v>
      </c>
      <c r="O533">
        <f t="shared" si="40"/>
        <v>21</v>
      </c>
      <c r="P533">
        <f>IF(N533&gt;0,COUNTIF($F$1:F533,F533),0)</f>
        <v>2</v>
      </c>
      <c r="Q533">
        <f t="shared" si="41"/>
        <v>1</v>
      </c>
      <c r="R533">
        <f t="shared" si="42"/>
        <v>0</v>
      </c>
      <c r="S533">
        <f t="shared" si="43"/>
        <v>0</v>
      </c>
      <c r="T533">
        <f>COUNTIFS('DATA - Round Scores'!$H:$H,0,
'DATA - Round Scores'!$A:$A, 'DATA - Fixture'!$C533,
'DATA - Round Scores'!$B:$B, 'DATA - Fixture'!$D533,
'DATA - Round Scores'!$C:$C, 'DATA - Fixture'!$F533,
'DATA - Round Scores'!$F:$F, "&lt;&gt;BEN")</f>
        <v>0</v>
      </c>
      <c r="U533" t="str">
        <f>TEXT(SUMIFS($Q$1:Q533,$C$1:C533,C533,$D$1:D533,"&lt;="&amp;D533,$F$1:F533,F533),"00")&amp;"-"&amp;TEXT(SUMIFS($S$1:S533,$C$1:C533,C533,$D$1:D533,"&lt;="&amp;D533,$F$1:F533,F533),"00")</f>
        <v>01-01</v>
      </c>
      <c r="V533">
        <f t="shared" si="44"/>
        <v>0</v>
      </c>
    </row>
    <row r="534" spans="3:22" x14ac:dyDescent="0.2">
      <c r="C534" s="6">
        <v>2019</v>
      </c>
      <c r="D534" s="6">
        <v>2</v>
      </c>
      <c r="E534" s="6">
        <v>2</v>
      </c>
      <c r="F534" t="s">
        <v>434</v>
      </c>
      <c r="G534" t="str">
        <f>INDEX('DATA - Teams'!$C:$C,MATCH('DATA - Fixture'!F534,'DATA - Teams'!$B:$B,0))</f>
        <v>CHIEF</v>
      </c>
      <c r="H534" t="s">
        <v>427</v>
      </c>
      <c r="I534" t="str">
        <f>INDEX('DATA - Teams'!$C:$C,MATCH('DATA - Fixture'!H534,'DATA - Teams'!$B:$B,0))</f>
        <v>MELONS</v>
      </c>
      <c r="J534" s="6">
        <v>1</v>
      </c>
      <c r="K534" s="6">
        <v>0</v>
      </c>
      <c r="L534" s="6">
        <v>0</v>
      </c>
      <c r="M534">
        <f>SUMIFS('DATA - Round Scores'!$H:$H,
'DATA - Round Scores'!$A:$A, 'DATA - Fixture'!$C534,
'DATA - Round Scores'!$B:$B, 'DATA - Fixture'!$D534,
'DATA - Round Scores'!$C:$C, 'DATA - Fixture'!$F534,
'DATA - Round Scores'!$F:$F, "&lt;&gt;BEN")</f>
        <v>1745</v>
      </c>
      <c r="N534">
        <f>SUMIFS('DATA - Round Scores'!$H:$H,
'DATA - Round Scores'!$A:$A, 'DATA - Fixture'!$C534,
'DATA - Round Scores'!$B:$B, 'DATA - Fixture'!$D534,
'DATA - Round Scores'!$C:$C, 'DATA - Fixture'!$H534,
'DATA - Round Scores'!$F:$F, "&lt;&gt;BEN")</f>
        <v>1542</v>
      </c>
      <c r="O534">
        <f t="shared" si="40"/>
        <v>203</v>
      </c>
      <c r="P534">
        <f>IF(N534&gt;0,COUNTIF($F$1:F534,F534),0)</f>
        <v>2</v>
      </c>
      <c r="Q534">
        <f t="shared" si="41"/>
        <v>1</v>
      </c>
      <c r="R534">
        <f t="shared" si="42"/>
        <v>0</v>
      </c>
      <c r="S534">
        <f t="shared" si="43"/>
        <v>0</v>
      </c>
      <c r="T534">
        <f>COUNTIFS('DATA - Round Scores'!$H:$H,0,
'DATA - Round Scores'!$A:$A, 'DATA - Fixture'!$C534,
'DATA - Round Scores'!$B:$B, 'DATA - Fixture'!$D534,
'DATA - Round Scores'!$C:$C, 'DATA - Fixture'!$F534,
'DATA - Round Scores'!$F:$F, "&lt;&gt;BEN")</f>
        <v>0</v>
      </c>
      <c r="U534" t="str">
        <f>TEXT(SUMIFS($Q$1:Q534,$C$1:C534,C534,$D$1:D534,"&lt;="&amp;D534,$F$1:F534,F534),"00")&amp;"-"&amp;TEXT(SUMIFS($S$1:S534,$C$1:C534,C534,$D$1:D534,"&lt;="&amp;D534,$F$1:F534,F534),"00")</f>
        <v>02-00</v>
      </c>
      <c r="V534">
        <f t="shared" si="44"/>
        <v>0</v>
      </c>
    </row>
    <row r="535" spans="3:22" x14ac:dyDescent="0.2">
      <c r="C535" s="6">
        <v>2019</v>
      </c>
      <c r="D535" s="6">
        <v>2</v>
      </c>
      <c r="E535" s="6">
        <v>2</v>
      </c>
      <c r="F535" t="s">
        <v>427</v>
      </c>
      <c r="G535" t="str">
        <f>INDEX('DATA - Teams'!$C:$C,MATCH('DATA - Fixture'!F535,'DATA - Teams'!$B:$B,0))</f>
        <v>MELONS</v>
      </c>
      <c r="H535" t="s">
        <v>434</v>
      </c>
      <c r="I535" t="str">
        <f>INDEX('DATA - Teams'!$C:$C,MATCH('DATA - Fixture'!H535,'DATA - Teams'!$B:$B,0))</f>
        <v>CHIEF</v>
      </c>
      <c r="J535" s="6">
        <v>0</v>
      </c>
      <c r="K535" s="6">
        <v>0</v>
      </c>
      <c r="L535" s="6">
        <v>0</v>
      </c>
      <c r="M535">
        <f>SUMIFS('DATA - Round Scores'!$H:$H,
'DATA - Round Scores'!$A:$A, 'DATA - Fixture'!$C535,
'DATA - Round Scores'!$B:$B, 'DATA - Fixture'!$D535,
'DATA - Round Scores'!$C:$C, 'DATA - Fixture'!$F535,
'DATA - Round Scores'!$F:$F, "&lt;&gt;BEN")</f>
        <v>1542</v>
      </c>
      <c r="N535">
        <f>SUMIFS('DATA - Round Scores'!$H:$H,
'DATA - Round Scores'!$A:$A, 'DATA - Fixture'!$C535,
'DATA - Round Scores'!$B:$B, 'DATA - Fixture'!$D535,
'DATA - Round Scores'!$C:$C, 'DATA - Fixture'!$H535,
'DATA - Round Scores'!$F:$F, "&lt;&gt;BEN")</f>
        <v>1745</v>
      </c>
      <c r="O535">
        <f t="shared" si="40"/>
        <v>-203</v>
      </c>
      <c r="P535">
        <f>IF(N535&gt;0,COUNTIF($F$1:F535,F535),0)</f>
        <v>2</v>
      </c>
      <c r="Q535">
        <f t="shared" si="41"/>
        <v>0</v>
      </c>
      <c r="R535">
        <f t="shared" si="42"/>
        <v>0</v>
      </c>
      <c r="S535">
        <f t="shared" si="43"/>
        <v>1</v>
      </c>
      <c r="T535">
        <f>COUNTIFS('DATA - Round Scores'!$H:$H,0,
'DATA - Round Scores'!$A:$A, 'DATA - Fixture'!$C535,
'DATA - Round Scores'!$B:$B, 'DATA - Fixture'!$D535,
'DATA - Round Scores'!$C:$C, 'DATA - Fixture'!$F535,
'DATA - Round Scores'!$F:$F, "&lt;&gt;BEN")</f>
        <v>0</v>
      </c>
      <c r="U535" t="str">
        <f>TEXT(SUMIFS($Q$1:Q535,$C$1:C535,C535,$D$1:D535,"&lt;="&amp;D535,$F$1:F535,F535),"00")&amp;"-"&amp;TEXT(SUMIFS($S$1:S535,$C$1:C535,C535,$D$1:D535,"&lt;="&amp;D535,$F$1:F535,F535),"00")</f>
        <v>01-01</v>
      </c>
      <c r="V535">
        <f t="shared" si="44"/>
        <v>1</v>
      </c>
    </row>
    <row r="536" spans="3:22" x14ac:dyDescent="0.2">
      <c r="C536" s="6">
        <v>2019</v>
      </c>
      <c r="D536" s="6">
        <v>2</v>
      </c>
      <c r="E536" s="6">
        <v>3</v>
      </c>
      <c r="F536" t="s">
        <v>438</v>
      </c>
      <c r="G536" t="str">
        <f>INDEX('DATA - Teams'!$C:$C,MATCH('DATA - Fixture'!F536,'DATA - Teams'!$B:$B,0))</f>
        <v>KAPPAZ</v>
      </c>
      <c r="H536" t="s">
        <v>12</v>
      </c>
      <c r="I536" t="str">
        <f>INDEX('DATA - Teams'!$C:$C,MATCH('DATA - Fixture'!H536,'DATA - Teams'!$B:$B,0))</f>
        <v>LESTER</v>
      </c>
      <c r="J536" s="6">
        <v>1</v>
      </c>
      <c r="K536" s="6">
        <v>0</v>
      </c>
      <c r="L536" s="6">
        <v>0</v>
      </c>
      <c r="M536">
        <f>SUMIFS('DATA - Round Scores'!$H:$H,
'DATA - Round Scores'!$A:$A, 'DATA - Fixture'!$C536,
'DATA - Round Scores'!$B:$B, 'DATA - Fixture'!$D536,
'DATA - Round Scores'!$C:$C, 'DATA - Fixture'!$F536,
'DATA - Round Scores'!$F:$F, "&lt;&gt;BEN")</f>
        <v>1672</v>
      </c>
      <c r="N536">
        <f>SUMIFS('DATA - Round Scores'!$H:$H,
'DATA - Round Scores'!$A:$A, 'DATA - Fixture'!$C536,
'DATA - Round Scores'!$B:$B, 'DATA - Fixture'!$D536,
'DATA - Round Scores'!$C:$C, 'DATA - Fixture'!$H536,
'DATA - Round Scores'!$F:$F, "&lt;&gt;BEN")</f>
        <v>1662</v>
      </c>
      <c r="O536">
        <f t="shared" si="40"/>
        <v>10</v>
      </c>
      <c r="P536">
        <f>IF(N536&gt;0,COUNTIF($F$1:F536,F536),0)</f>
        <v>2</v>
      </c>
      <c r="Q536">
        <f t="shared" si="41"/>
        <v>1</v>
      </c>
      <c r="R536">
        <f t="shared" si="42"/>
        <v>0</v>
      </c>
      <c r="S536">
        <f t="shared" si="43"/>
        <v>0</v>
      </c>
      <c r="T536">
        <f>COUNTIFS('DATA - Round Scores'!$H:$H,0,
'DATA - Round Scores'!$A:$A, 'DATA - Fixture'!$C536,
'DATA - Round Scores'!$B:$B, 'DATA - Fixture'!$D536,
'DATA - Round Scores'!$C:$C, 'DATA - Fixture'!$F536,
'DATA - Round Scores'!$F:$F, "&lt;&gt;BEN")</f>
        <v>0</v>
      </c>
      <c r="U536" t="str">
        <f>TEXT(SUMIFS($Q$1:Q536,$C$1:C536,C536,$D$1:D536,"&lt;="&amp;D536,$F$1:F536,F536),"00")&amp;"-"&amp;TEXT(SUMIFS($S$1:S536,$C$1:C536,C536,$D$1:D536,"&lt;="&amp;D536,$F$1:F536,F536),"00")</f>
        <v>01-01</v>
      </c>
      <c r="V536">
        <f t="shared" si="44"/>
        <v>1</v>
      </c>
    </row>
    <row r="537" spans="3:22" x14ac:dyDescent="0.2">
      <c r="C537" s="6">
        <v>2019</v>
      </c>
      <c r="D537" s="6">
        <v>2</v>
      </c>
      <c r="E537" s="6">
        <v>3</v>
      </c>
      <c r="F537" t="s">
        <v>12</v>
      </c>
      <c r="G537" t="str">
        <f>INDEX('DATA - Teams'!$C:$C,MATCH('DATA - Fixture'!F537,'DATA - Teams'!$B:$B,0))</f>
        <v>LESTER</v>
      </c>
      <c r="H537" t="s">
        <v>438</v>
      </c>
      <c r="I537" t="str">
        <f>INDEX('DATA - Teams'!$C:$C,MATCH('DATA - Fixture'!H537,'DATA - Teams'!$B:$B,0))</f>
        <v>KAPPAZ</v>
      </c>
      <c r="J537" s="6">
        <v>0</v>
      </c>
      <c r="K537" s="6">
        <v>0</v>
      </c>
      <c r="L537" s="6">
        <v>0</v>
      </c>
      <c r="M537">
        <f>SUMIFS('DATA - Round Scores'!$H:$H,
'DATA - Round Scores'!$A:$A, 'DATA - Fixture'!$C537,
'DATA - Round Scores'!$B:$B, 'DATA - Fixture'!$D537,
'DATA - Round Scores'!$C:$C, 'DATA - Fixture'!$F537,
'DATA - Round Scores'!$F:$F, "&lt;&gt;BEN")</f>
        <v>1662</v>
      </c>
      <c r="N537">
        <f>SUMIFS('DATA - Round Scores'!$H:$H,
'DATA - Round Scores'!$A:$A, 'DATA - Fixture'!$C537,
'DATA - Round Scores'!$B:$B, 'DATA - Fixture'!$D537,
'DATA - Round Scores'!$C:$C, 'DATA - Fixture'!$H537,
'DATA - Round Scores'!$F:$F, "&lt;&gt;BEN")</f>
        <v>1672</v>
      </c>
      <c r="O537">
        <f t="shared" si="40"/>
        <v>-10</v>
      </c>
      <c r="P537">
        <f>IF(N537&gt;0,COUNTIF($F$1:F537,F537),0)</f>
        <v>2</v>
      </c>
      <c r="Q537">
        <f t="shared" si="41"/>
        <v>0</v>
      </c>
      <c r="R537">
        <f t="shared" si="42"/>
        <v>0</v>
      </c>
      <c r="S537">
        <f t="shared" si="43"/>
        <v>1</v>
      </c>
      <c r="T537">
        <f>COUNTIFS('DATA - Round Scores'!$H:$H,0,
'DATA - Round Scores'!$A:$A, 'DATA - Fixture'!$C537,
'DATA - Round Scores'!$B:$B, 'DATA - Fixture'!$D537,
'DATA - Round Scores'!$C:$C, 'DATA - Fixture'!$F537,
'DATA - Round Scores'!$F:$F, "&lt;&gt;BEN")</f>
        <v>0</v>
      </c>
      <c r="U537" t="str">
        <f>TEXT(SUMIFS($Q$1:Q537,$C$1:C537,C537,$D$1:D537,"&lt;="&amp;D537,$F$1:F537,F537),"00")&amp;"-"&amp;TEXT(SUMIFS($S$1:S537,$C$1:C537,C537,$D$1:D537,"&lt;="&amp;D537,$F$1:F537,F537),"00")</f>
        <v>01-01</v>
      </c>
      <c r="V537">
        <f t="shared" si="44"/>
        <v>0</v>
      </c>
    </row>
    <row r="538" spans="3:22" x14ac:dyDescent="0.2">
      <c r="C538" s="6">
        <v>2019</v>
      </c>
      <c r="D538" s="6">
        <v>2</v>
      </c>
      <c r="E538" s="6">
        <v>4</v>
      </c>
      <c r="F538" t="s">
        <v>7</v>
      </c>
      <c r="G538" t="str">
        <f>INDEX('DATA - Teams'!$C:$C,MATCH('DATA - Fixture'!F538,'DATA - Teams'!$B:$B,0))</f>
        <v>JMERC</v>
      </c>
      <c r="H538" t="s">
        <v>30</v>
      </c>
      <c r="I538" t="str">
        <f>INDEX('DATA - Teams'!$C:$C,MATCH('DATA - Fixture'!H538,'DATA - Teams'!$B:$B,0))</f>
        <v>GARTER</v>
      </c>
      <c r="J538" s="6">
        <v>1</v>
      </c>
      <c r="K538" s="6">
        <v>0</v>
      </c>
      <c r="L538" s="6">
        <v>0</v>
      </c>
      <c r="M538">
        <f>SUMIFS('DATA - Round Scores'!$H:$H,
'DATA - Round Scores'!$A:$A, 'DATA - Fixture'!$C538,
'DATA - Round Scores'!$B:$B, 'DATA - Fixture'!$D538,
'DATA - Round Scores'!$C:$C, 'DATA - Fixture'!$F538,
'DATA - Round Scores'!$F:$F, "&lt;&gt;BEN")</f>
        <v>1659</v>
      </c>
      <c r="N538">
        <f>SUMIFS('DATA - Round Scores'!$H:$H,
'DATA - Round Scores'!$A:$A, 'DATA - Fixture'!$C538,
'DATA - Round Scores'!$B:$B, 'DATA - Fixture'!$D538,
'DATA - Round Scores'!$C:$C, 'DATA - Fixture'!$H538,
'DATA - Round Scores'!$F:$F, "&lt;&gt;BEN")</f>
        <v>1684</v>
      </c>
      <c r="O538">
        <f t="shared" si="40"/>
        <v>-25</v>
      </c>
      <c r="P538">
        <f>IF(N538&gt;0,COUNTIF($F$1:F538,F538),0)</f>
        <v>2</v>
      </c>
      <c r="Q538">
        <f t="shared" si="41"/>
        <v>0</v>
      </c>
      <c r="R538">
        <f t="shared" si="42"/>
        <v>0</v>
      </c>
      <c r="S538">
        <f t="shared" si="43"/>
        <v>1</v>
      </c>
      <c r="T538">
        <f>COUNTIFS('DATA - Round Scores'!$H:$H,0,
'DATA - Round Scores'!$A:$A, 'DATA - Fixture'!$C538,
'DATA - Round Scores'!$B:$B, 'DATA - Fixture'!$D538,
'DATA - Round Scores'!$C:$C, 'DATA - Fixture'!$F538,
'DATA - Round Scores'!$F:$F, "&lt;&gt;BEN")</f>
        <v>0</v>
      </c>
      <c r="U538" t="str">
        <f>TEXT(SUMIFS($Q$1:Q538,$C$1:C538,C538,$D$1:D538,"&lt;="&amp;D538,$F$1:F538,F538),"00")&amp;"-"&amp;TEXT(SUMIFS($S$1:S538,$C$1:C538,C538,$D$1:D538,"&lt;="&amp;D538,$F$1:F538,F538),"00")</f>
        <v>01-01</v>
      </c>
      <c r="V538">
        <f t="shared" si="44"/>
        <v>1</v>
      </c>
    </row>
    <row r="539" spans="3:22" x14ac:dyDescent="0.2">
      <c r="C539" s="6">
        <v>2019</v>
      </c>
      <c r="D539" s="6">
        <v>2</v>
      </c>
      <c r="E539" s="6">
        <v>4</v>
      </c>
      <c r="F539" t="s">
        <v>30</v>
      </c>
      <c r="G539" t="str">
        <f>INDEX('DATA - Teams'!$C:$C,MATCH('DATA - Fixture'!F539,'DATA - Teams'!$B:$B,0))</f>
        <v>GARTER</v>
      </c>
      <c r="H539" t="s">
        <v>7</v>
      </c>
      <c r="I539" t="str">
        <f>INDEX('DATA - Teams'!$C:$C,MATCH('DATA - Fixture'!H539,'DATA - Teams'!$B:$B,0))</f>
        <v>JMERC</v>
      </c>
      <c r="J539" s="6">
        <v>0</v>
      </c>
      <c r="K539" s="6">
        <v>0</v>
      </c>
      <c r="L539" s="6">
        <v>0</v>
      </c>
      <c r="M539">
        <f>SUMIFS('DATA - Round Scores'!$H:$H,
'DATA - Round Scores'!$A:$A, 'DATA - Fixture'!$C539,
'DATA - Round Scores'!$B:$B, 'DATA - Fixture'!$D539,
'DATA - Round Scores'!$C:$C, 'DATA - Fixture'!$F539,
'DATA - Round Scores'!$F:$F, "&lt;&gt;BEN")</f>
        <v>1684</v>
      </c>
      <c r="N539">
        <f>SUMIFS('DATA - Round Scores'!$H:$H,
'DATA - Round Scores'!$A:$A, 'DATA - Fixture'!$C539,
'DATA - Round Scores'!$B:$B, 'DATA - Fixture'!$D539,
'DATA - Round Scores'!$C:$C, 'DATA - Fixture'!$H539,
'DATA - Round Scores'!$F:$F, "&lt;&gt;BEN")</f>
        <v>1659</v>
      </c>
      <c r="O539">
        <f t="shared" si="40"/>
        <v>25</v>
      </c>
      <c r="P539">
        <f>IF(N539&gt;0,COUNTIF($F$1:F539,F539),0)</f>
        <v>2</v>
      </c>
      <c r="Q539">
        <f t="shared" si="41"/>
        <v>1</v>
      </c>
      <c r="R539">
        <f t="shared" si="42"/>
        <v>0</v>
      </c>
      <c r="S539">
        <f t="shared" si="43"/>
        <v>0</v>
      </c>
      <c r="T539">
        <f>COUNTIFS('DATA - Round Scores'!$H:$H,0,
'DATA - Round Scores'!$A:$A, 'DATA - Fixture'!$C539,
'DATA - Round Scores'!$B:$B, 'DATA - Fixture'!$D539,
'DATA - Round Scores'!$C:$C, 'DATA - Fixture'!$F539,
'DATA - Round Scores'!$F:$F, "&lt;&gt;BEN")</f>
        <v>0</v>
      </c>
      <c r="U539" t="str">
        <f>TEXT(SUMIFS($Q$1:Q539,$C$1:C539,C539,$D$1:D539,"&lt;="&amp;D539,$F$1:F539,F539),"00")&amp;"-"&amp;TEXT(SUMIFS($S$1:S539,$C$1:C539,C539,$D$1:D539,"&lt;="&amp;D539,$F$1:F539,F539),"00")</f>
        <v>01-01</v>
      </c>
      <c r="V539">
        <f t="shared" si="44"/>
        <v>0</v>
      </c>
    </row>
    <row r="540" spans="3:22" x14ac:dyDescent="0.2">
      <c r="C540" s="6">
        <v>2019</v>
      </c>
      <c r="D540" s="6">
        <v>3</v>
      </c>
      <c r="E540" s="6">
        <v>1</v>
      </c>
      <c r="F540" t="s">
        <v>426</v>
      </c>
      <c r="G540" t="str">
        <f>INDEX('DATA - Teams'!$C:$C,MATCH('DATA - Fixture'!F540,'DATA - Teams'!$B:$B,0))</f>
        <v>PMAC</v>
      </c>
      <c r="H540" t="s">
        <v>434</v>
      </c>
      <c r="I540" t="str">
        <f>INDEX('DATA - Teams'!$C:$C,MATCH('DATA - Fixture'!H540,'DATA - Teams'!$B:$B,0))</f>
        <v>CHIEF</v>
      </c>
      <c r="J540" s="6">
        <v>1</v>
      </c>
      <c r="K540" s="6">
        <v>0</v>
      </c>
      <c r="L540" s="6">
        <v>0</v>
      </c>
      <c r="M540">
        <f>SUMIFS('DATA - Round Scores'!$H:$H,
'DATA - Round Scores'!$A:$A, 'DATA - Fixture'!$C540,
'DATA - Round Scores'!$B:$B, 'DATA - Fixture'!$D540,
'DATA - Round Scores'!$C:$C, 'DATA - Fixture'!$F540,
'DATA - Round Scores'!$F:$F, "&lt;&gt;BEN")</f>
        <v>1692</v>
      </c>
      <c r="N540">
        <f>SUMIFS('DATA - Round Scores'!$H:$H,
'DATA - Round Scores'!$A:$A, 'DATA - Fixture'!$C540,
'DATA - Round Scores'!$B:$B, 'DATA - Fixture'!$D540,
'DATA - Round Scores'!$C:$C, 'DATA - Fixture'!$H540,
'DATA - Round Scores'!$F:$F, "&lt;&gt;BEN")</f>
        <v>1407</v>
      </c>
      <c r="O540">
        <f t="shared" si="40"/>
        <v>285</v>
      </c>
      <c r="P540">
        <f>IF(N540&gt;0,COUNTIF($F$1:F540,F540),0)</f>
        <v>3</v>
      </c>
      <c r="Q540">
        <f t="shared" si="41"/>
        <v>1</v>
      </c>
      <c r="R540">
        <f t="shared" si="42"/>
        <v>0</v>
      </c>
      <c r="S540">
        <f t="shared" si="43"/>
        <v>0</v>
      </c>
      <c r="T540">
        <f>COUNTIFS('DATA - Round Scores'!$H:$H,0,
'DATA - Round Scores'!$A:$A, 'DATA - Fixture'!$C540,
'DATA - Round Scores'!$B:$B, 'DATA - Fixture'!$D540,
'DATA - Round Scores'!$C:$C, 'DATA - Fixture'!$F540,
'DATA - Round Scores'!$F:$F, "&lt;&gt;BEN")</f>
        <v>0</v>
      </c>
      <c r="U540" t="str">
        <f>TEXT(SUMIFS($Q$1:Q540,$C$1:C540,C540,$D$1:D540,"&lt;="&amp;D540,$F$1:F540,F540),"00")&amp;"-"&amp;TEXT(SUMIFS($S$1:S540,$C$1:C540,C540,$D$1:D540,"&lt;="&amp;D540,$F$1:F540,F540),"00")</f>
        <v>01-02</v>
      </c>
      <c r="V540">
        <f t="shared" si="44"/>
        <v>1</v>
      </c>
    </row>
    <row r="541" spans="3:22" x14ac:dyDescent="0.2">
      <c r="C541" s="6">
        <v>2019</v>
      </c>
      <c r="D541" s="6">
        <v>3</v>
      </c>
      <c r="E541" s="6">
        <v>1</v>
      </c>
      <c r="F541" t="s">
        <v>434</v>
      </c>
      <c r="G541" t="str">
        <f>INDEX('DATA - Teams'!$C:$C,MATCH('DATA - Fixture'!F541,'DATA - Teams'!$B:$B,0))</f>
        <v>CHIEF</v>
      </c>
      <c r="H541" t="s">
        <v>426</v>
      </c>
      <c r="I541" t="str">
        <f>INDEX('DATA - Teams'!$C:$C,MATCH('DATA - Fixture'!H541,'DATA - Teams'!$B:$B,0))</f>
        <v>PMAC</v>
      </c>
      <c r="J541" s="6">
        <v>0</v>
      </c>
      <c r="K541" s="6">
        <v>0</v>
      </c>
      <c r="L541" s="6">
        <v>0</v>
      </c>
      <c r="M541">
        <f>SUMIFS('DATA - Round Scores'!$H:$H,
'DATA - Round Scores'!$A:$A, 'DATA - Fixture'!$C541,
'DATA - Round Scores'!$B:$B, 'DATA - Fixture'!$D541,
'DATA - Round Scores'!$C:$C, 'DATA - Fixture'!$F541,
'DATA - Round Scores'!$F:$F, "&lt;&gt;BEN")</f>
        <v>1407</v>
      </c>
      <c r="N541">
        <f>SUMIFS('DATA - Round Scores'!$H:$H,
'DATA - Round Scores'!$A:$A, 'DATA - Fixture'!$C541,
'DATA - Round Scores'!$B:$B, 'DATA - Fixture'!$D541,
'DATA - Round Scores'!$C:$C, 'DATA - Fixture'!$H541,
'DATA - Round Scores'!$F:$F, "&lt;&gt;BEN")</f>
        <v>1692</v>
      </c>
      <c r="O541">
        <f t="shared" si="40"/>
        <v>-285</v>
      </c>
      <c r="P541">
        <f>IF(N541&gt;0,COUNTIF($F$1:F541,F541),0)</f>
        <v>3</v>
      </c>
      <c r="Q541">
        <f t="shared" si="41"/>
        <v>0</v>
      </c>
      <c r="R541">
        <f t="shared" si="42"/>
        <v>0</v>
      </c>
      <c r="S541">
        <f t="shared" si="43"/>
        <v>1</v>
      </c>
      <c r="T541">
        <f>COUNTIFS('DATA - Round Scores'!$H:$H,0,
'DATA - Round Scores'!$A:$A, 'DATA - Fixture'!$C541,
'DATA - Round Scores'!$B:$B, 'DATA - Fixture'!$D541,
'DATA - Round Scores'!$C:$C, 'DATA - Fixture'!$F541,
'DATA - Round Scores'!$F:$F, "&lt;&gt;BEN")</f>
        <v>0</v>
      </c>
      <c r="U541" t="str">
        <f>TEXT(SUMIFS($Q$1:Q541,$C$1:C541,C541,$D$1:D541,"&lt;="&amp;D541,$F$1:F541,F541),"00")&amp;"-"&amp;TEXT(SUMIFS($S$1:S541,$C$1:C541,C541,$D$1:D541,"&lt;="&amp;D541,$F$1:F541,F541),"00")</f>
        <v>02-01</v>
      </c>
      <c r="V541">
        <f t="shared" si="44"/>
        <v>0</v>
      </c>
    </row>
    <row r="542" spans="3:22" x14ac:dyDescent="0.2">
      <c r="C542" s="6">
        <v>2019</v>
      </c>
      <c r="D542" s="6">
        <v>3</v>
      </c>
      <c r="E542" s="6">
        <v>2</v>
      </c>
      <c r="F542" t="s">
        <v>438</v>
      </c>
      <c r="G542" t="str">
        <f>INDEX('DATA - Teams'!$C:$C,MATCH('DATA - Fixture'!F542,'DATA - Teams'!$B:$B,0))</f>
        <v>KAPPAZ</v>
      </c>
      <c r="H542" t="s">
        <v>430</v>
      </c>
      <c r="I542" t="str">
        <f>INDEX('DATA - Teams'!$C:$C,MATCH('DATA - Fixture'!H542,'DATA - Teams'!$B:$B,0))</f>
        <v>RICHO</v>
      </c>
      <c r="J542" s="6">
        <v>1</v>
      </c>
      <c r="K542" s="6">
        <v>0</v>
      </c>
      <c r="L542" s="6">
        <v>0</v>
      </c>
      <c r="M542">
        <f>SUMIFS('DATA - Round Scores'!$H:$H,
'DATA - Round Scores'!$A:$A, 'DATA - Fixture'!$C542,
'DATA - Round Scores'!$B:$B, 'DATA - Fixture'!$D542,
'DATA - Round Scores'!$C:$C, 'DATA - Fixture'!$F542,
'DATA - Round Scores'!$F:$F, "&lt;&gt;BEN")</f>
        <v>1750</v>
      </c>
      <c r="N542">
        <f>SUMIFS('DATA - Round Scores'!$H:$H,
'DATA - Round Scores'!$A:$A, 'DATA - Fixture'!$C542,
'DATA - Round Scores'!$B:$B, 'DATA - Fixture'!$D542,
'DATA - Round Scores'!$C:$C, 'DATA - Fixture'!$H542,
'DATA - Round Scores'!$F:$F, "&lt;&gt;BEN")</f>
        <v>1721</v>
      </c>
      <c r="O542">
        <f t="shared" si="40"/>
        <v>29</v>
      </c>
      <c r="P542">
        <f>IF(N542&gt;0,COUNTIF($F$1:F542,F542),0)</f>
        <v>3</v>
      </c>
      <c r="Q542">
        <f t="shared" si="41"/>
        <v>1</v>
      </c>
      <c r="R542">
        <f t="shared" si="42"/>
        <v>0</v>
      </c>
      <c r="S542">
        <f t="shared" si="43"/>
        <v>0</v>
      </c>
      <c r="T542">
        <f>COUNTIFS('DATA - Round Scores'!$H:$H,0,
'DATA - Round Scores'!$A:$A, 'DATA - Fixture'!$C542,
'DATA - Round Scores'!$B:$B, 'DATA - Fixture'!$D542,
'DATA - Round Scores'!$C:$C, 'DATA - Fixture'!$F542,
'DATA - Round Scores'!$F:$F, "&lt;&gt;BEN")</f>
        <v>0</v>
      </c>
      <c r="U542" t="str">
        <f>TEXT(SUMIFS($Q$1:Q542,$C$1:C542,C542,$D$1:D542,"&lt;="&amp;D542,$F$1:F542,F542),"00")&amp;"-"&amp;TEXT(SUMIFS($S$1:S542,$C$1:C542,C542,$D$1:D542,"&lt;="&amp;D542,$F$1:F542,F542),"00")</f>
        <v>02-01</v>
      </c>
      <c r="V542">
        <f t="shared" si="44"/>
        <v>1</v>
      </c>
    </row>
    <row r="543" spans="3:22" x14ac:dyDescent="0.2">
      <c r="C543" s="6">
        <v>2019</v>
      </c>
      <c r="D543" s="6">
        <v>3</v>
      </c>
      <c r="E543" s="6">
        <v>2</v>
      </c>
      <c r="F543" t="s">
        <v>430</v>
      </c>
      <c r="G543" t="str">
        <f>INDEX('DATA - Teams'!$C:$C,MATCH('DATA - Fixture'!F543,'DATA - Teams'!$B:$B,0))</f>
        <v>RICHO</v>
      </c>
      <c r="H543" t="s">
        <v>438</v>
      </c>
      <c r="I543" t="str">
        <f>INDEX('DATA - Teams'!$C:$C,MATCH('DATA - Fixture'!H543,'DATA - Teams'!$B:$B,0))</f>
        <v>KAPPAZ</v>
      </c>
      <c r="J543" s="6">
        <v>0</v>
      </c>
      <c r="K543" s="6">
        <v>0</v>
      </c>
      <c r="L543" s="6">
        <v>0</v>
      </c>
      <c r="M543">
        <f>SUMIFS('DATA - Round Scores'!$H:$H,
'DATA - Round Scores'!$A:$A, 'DATA - Fixture'!$C543,
'DATA - Round Scores'!$B:$B, 'DATA - Fixture'!$D543,
'DATA - Round Scores'!$C:$C, 'DATA - Fixture'!$F543,
'DATA - Round Scores'!$F:$F, "&lt;&gt;BEN")</f>
        <v>1721</v>
      </c>
      <c r="N543">
        <f>SUMIFS('DATA - Round Scores'!$H:$H,
'DATA - Round Scores'!$A:$A, 'DATA - Fixture'!$C543,
'DATA - Round Scores'!$B:$B, 'DATA - Fixture'!$D543,
'DATA - Round Scores'!$C:$C, 'DATA - Fixture'!$H543,
'DATA - Round Scores'!$F:$F, "&lt;&gt;BEN")</f>
        <v>1750</v>
      </c>
      <c r="O543">
        <f t="shared" si="40"/>
        <v>-29</v>
      </c>
      <c r="P543">
        <f>IF(N543&gt;0,COUNTIF($F$1:F543,F543),0)</f>
        <v>3</v>
      </c>
      <c r="Q543">
        <f t="shared" si="41"/>
        <v>0</v>
      </c>
      <c r="R543">
        <f t="shared" si="42"/>
        <v>0</v>
      </c>
      <c r="S543">
        <f t="shared" si="43"/>
        <v>1</v>
      </c>
      <c r="T543">
        <f>COUNTIFS('DATA - Round Scores'!$H:$H,0,
'DATA - Round Scores'!$A:$A, 'DATA - Fixture'!$C543,
'DATA - Round Scores'!$B:$B, 'DATA - Fixture'!$D543,
'DATA - Round Scores'!$C:$C, 'DATA - Fixture'!$F543,
'DATA - Round Scores'!$F:$F, "&lt;&gt;BEN")</f>
        <v>0</v>
      </c>
      <c r="U543" t="str">
        <f>TEXT(SUMIFS($Q$1:Q543,$C$1:C543,C543,$D$1:D543,"&lt;="&amp;D543,$F$1:F543,F543),"00")&amp;"-"&amp;TEXT(SUMIFS($S$1:S543,$C$1:C543,C543,$D$1:D543,"&lt;="&amp;D543,$F$1:F543,F543),"00")</f>
        <v>01-02</v>
      </c>
      <c r="V543">
        <f t="shared" si="44"/>
        <v>0</v>
      </c>
    </row>
    <row r="544" spans="3:22" x14ac:dyDescent="0.2">
      <c r="C544" s="6">
        <v>2019</v>
      </c>
      <c r="D544" s="6">
        <v>3</v>
      </c>
      <c r="E544" s="6">
        <v>3</v>
      </c>
      <c r="F544" t="s">
        <v>7</v>
      </c>
      <c r="G544" t="str">
        <f>INDEX('DATA - Teams'!$C:$C,MATCH('DATA - Fixture'!F544,'DATA - Teams'!$B:$B,0))</f>
        <v>JMERC</v>
      </c>
      <c r="H544" t="s">
        <v>427</v>
      </c>
      <c r="I544" t="str">
        <f>INDEX('DATA - Teams'!$C:$C,MATCH('DATA - Fixture'!H544,'DATA - Teams'!$B:$B,0))</f>
        <v>MELONS</v>
      </c>
      <c r="J544" s="6">
        <v>1</v>
      </c>
      <c r="K544" s="6">
        <v>0</v>
      </c>
      <c r="L544" s="6">
        <v>0</v>
      </c>
      <c r="M544">
        <f>SUMIFS('DATA - Round Scores'!$H:$H,
'DATA - Round Scores'!$A:$A, 'DATA - Fixture'!$C544,
'DATA - Round Scores'!$B:$B, 'DATA - Fixture'!$D544,
'DATA - Round Scores'!$C:$C, 'DATA - Fixture'!$F544,
'DATA - Round Scores'!$F:$F, "&lt;&gt;BEN")</f>
        <v>1716</v>
      </c>
      <c r="N544">
        <f>SUMIFS('DATA - Round Scores'!$H:$H,
'DATA - Round Scores'!$A:$A, 'DATA - Fixture'!$C544,
'DATA - Round Scores'!$B:$B, 'DATA - Fixture'!$D544,
'DATA - Round Scores'!$C:$C, 'DATA - Fixture'!$H544,
'DATA - Round Scores'!$F:$F, "&lt;&gt;BEN")</f>
        <v>1599</v>
      </c>
      <c r="O544">
        <f t="shared" si="40"/>
        <v>117</v>
      </c>
      <c r="P544">
        <f>IF(N544&gt;0,COUNTIF($F$1:F544,F544),0)</f>
        <v>3</v>
      </c>
      <c r="Q544">
        <f t="shared" si="41"/>
        <v>1</v>
      </c>
      <c r="R544">
        <f t="shared" si="42"/>
        <v>0</v>
      </c>
      <c r="S544">
        <f t="shared" si="43"/>
        <v>0</v>
      </c>
      <c r="T544">
        <f>COUNTIFS('DATA - Round Scores'!$H:$H,0,
'DATA - Round Scores'!$A:$A, 'DATA - Fixture'!$C544,
'DATA - Round Scores'!$B:$B, 'DATA - Fixture'!$D544,
'DATA - Round Scores'!$C:$C, 'DATA - Fixture'!$F544,
'DATA - Round Scores'!$F:$F, "&lt;&gt;BEN")</f>
        <v>0</v>
      </c>
      <c r="U544" t="str">
        <f>TEXT(SUMIFS($Q$1:Q544,$C$1:C544,C544,$D$1:D544,"&lt;="&amp;D544,$F$1:F544,F544),"00")&amp;"-"&amp;TEXT(SUMIFS($S$1:S544,$C$1:C544,C544,$D$1:D544,"&lt;="&amp;D544,$F$1:F544,F544),"00")</f>
        <v>02-01</v>
      </c>
      <c r="V544">
        <f t="shared" si="44"/>
        <v>1</v>
      </c>
    </row>
    <row r="545" spans="3:22" x14ac:dyDescent="0.2">
      <c r="C545" s="6">
        <v>2019</v>
      </c>
      <c r="D545" s="6">
        <v>3</v>
      </c>
      <c r="E545" s="6">
        <v>3</v>
      </c>
      <c r="F545" t="s">
        <v>427</v>
      </c>
      <c r="G545" t="str">
        <f>INDEX('DATA - Teams'!$C:$C,MATCH('DATA - Fixture'!F545,'DATA - Teams'!$B:$B,0))</f>
        <v>MELONS</v>
      </c>
      <c r="H545" t="s">
        <v>7</v>
      </c>
      <c r="I545" t="str">
        <f>INDEX('DATA - Teams'!$C:$C,MATCH('DATA - Fixture'!H545,'DATA - Teams'!$B:$B,0))</f>
        <v>JMERC</v>
      </c>
      <c r="J545" s="6">
        <v>0</v>
      </c>
      <c r="K545" s="6">
        <v>0</v>
      </c>
      <c r="L545" s="6">
        <v>0</v>
      </c>
      <c r="M545">
        <f>SUMIFS('DATA - Round Scores'!$H:$H,
'DATA - Round Scores'!$A:$A, 'DATA - Fixture'!$C545,
'DATA - Round Scores'!$B:$B, 'DATA - Fixture'!$D545,
'DATA - Round Scores'!$C:$C, 'DATA - Fixture'!$F545,
'DATA - Round Scores'!$F:$F, "&lt;&gt;BEN")</f>
        <v>1599</v>
      </c>
      <c r="N545">
        <f>SUMIFS('DATA - Round Scores'!$H:$H,
'DATA - Round Scores'!$A:$A, 'DATA - Fixture'!$C545,
'DATA - Round Scores'!$B:$B, 'DATA - Fixture'!$D545,
'DATA - Round Scores'!$C:$C, 'DATA - Fixture'!$H545,
'DATA - Round Scores'!$F:$F, "&lt;&gt;BEN")</f>
        <v>1716</v>
      </c>
      <c r="O545">
        <f t="shared" si="40"/>
        <v>-117</v>
      </c>
      <c r="P545">
        <f>IF(N545&gt;0,COUNTIF($F$1:F545,F545),0)</f>
        <v>3</v>
      </c>
      <c r="Q545">
        <f t="shared" si="41"/>
        <v>0</v>
      </c>
      <c r="R545">
        <f t="shared" si="42"/>
        <v>0</v>
      </c>
      <c r="S545">
        <f t="shared" si="43"/>
        <v>1</v>
      </c>
      <c r="T545">
        <f>COUNTIFS('DATA - Round Scores'!$H:$H,0,
'DATA - Round Scores'!$A:$A, 'DATA - Fixture'!$C545,
'DATA - Round Scores'!$B:$B, 'DATA - Fixture'!$D545,
'DATA - Round Scores'!$C:$C, 'DATA - Fixture'!$F545,
'DATA - Round Scores'!$F:$F, "&lt;&gt;BEN")</f>
        <v>0</v>
      </c>
      <c r="U545" t="str">
        <f>TEXT(SUMIFS($Q$1:Q545,$C$1:C545,C545,$D$1:D545,"&lt;="&amp;D545,$F$1:F545,F545),"00")&amp;"-"&amp;TEXT(SUMIFS($S$1:S545,$C$1:C545,C545,$D$1:D545,"&lt;="&amp;D545,$F$1:F545,F545),"00")</f>
        <v>01-02</v>
      </c>
      <c r="V545">
        <f t="shared" si="44"/>
        <v>1</v>
      </c>
    </row>
    <row r="546" spans="3:22" x14ac:dyDescent="0.2">
      <c r="C546" s="6">
        <v>2019</v>
      </c>
      <c r="D546" s="6">
        <v>3</v>
      </c>
      <c r="E546" s="6">
        <v>4</v>
      </c>
      <c r="F546" t="s">
        <v>30</v>
      </c>
      <c r="G546" t="str">
        <f>INDEX('DATA - Teams'!$C:$C,MATCH('DATA - Fixture'!F546,'DATA - Teams'!$B:$B,0))</f>
        <v>GARTER</v>
      </c>
      <c r="H546" t="s">
        <v>12</v>
      </c>
      <c r="I546" t="str">
        <f>INDEX('DATA - Teams'!$C:$C,MATCH('DATA - Fixture'!H546,'DATA - Teams'!$B:$B,0))</f>
        <v>LESTER</v>
      </c>
      <c r="J546" s="6">
        <v>1</v>
      </c>
      <c r="K546" s="6">
        <v>0</v>
      </c>
      <c r="L546" s="6">
        <v>0</v>
      </c>
      <c r="M546">
        <f>SUMIFS('DATA - Round Scores'!$H:$H,
'DATA - Round Scores'!$A:$A, 'DATA - Fixture'!$C546,
'DATA - Round Scores'!$B:$B, 'DATA - Fixture'!$D546,
'DATA - Round Scores'!$C:$C, 'DATA - Fixture'!$F546,
'DATA - Round Scores'!$F:$F, "&lt;&gt;BEN")</f>
        <v>1499</v>
      </c>
      <c r="N546">
        <f>SUMIFS('DATA - Round Scores'!$H:$H,
'DATA - Round Scores'!$A:$A, 'DATA - Fixture'!$C546,
'DATA - Round Scores'!$B:$B, 'DATA - Fixture'!$D546,
'DATA - Round Scores'!$C:$C, 'DATA - Fixture'!$H546,
'DATA - Round Scores'!$F:$F, "&lt;&gt;BEN")</f>
        <v>1751</v>
      </c>
      <c r="O546">
        <f t="shared" si="40"/>
        <v>-252</v>
      </c>
      <c r="P546">
        <f>IF(N546&gt;0,COUNTIF($F$1:F546,F546),0)</f>
        <v>3</v>
      </c>
      <c r="Q546">
        <f t="shared" si="41"/>
        <v>0</v>
      </c>
      <c r="R546">
        <f t="shared" si="42"/>
        <v>0</v>
      </c>
      <c r="S546">
        <f t="shared" si="43"/>
        <v>1</v>
      </c>
      <c r="T546">
        <f>COUNTIFS('DATA - Round Scores'!$H:$H,0,
'DATA - Round Scores'!$A:$A, 'DATA - Fixture'!$C546,
'DATA - Round Scores'!$B:$B, 'DATA - Fixture'!$D546,
'DATA - Round Scores'!$C:$C, 'DATA - Fixture'!$F546,
'DATA - Round Scores'!$F:$F, "&lt;&gt;BEN")</f>
        <v>0</v>
      </c>
      <c r="U546" t="str">
        <f>TEXT(SUMIFS($Q$1:Q546,$C$1:C546,C546,$D$1:D546,"&lt;="&amp;D546,$F$1:F546,F546),"00")&amp;"-"&amp;TEXT(SUMIFS($S$1:S546,$C$1:C546,C546,$D$1:D546,"&lt;="&amp;D546,$F$1:F546,F546),"00")</f>
        <v>01-02</v>
      </c>
      <c r="V546">
        <f t="shared" si="44"/>
        <v>0</v>
      </c>
    </row>
    <row r="547" spans="3:22" x14ac:dyDescent="0.2">
      <c r="C547" s="6">
        <v>2019</v>
      </c>
      <c r="D547" s="6">
        <v>3</v>
      </c>
      <c r="E547" s="6">
        <v>4</v>
      </c>
      <c r="F547" t="s">
        <v>12</v>
      </c>
      <c r="G547" t="str">
        <f>INDEX('DATA - Teams'!$C:$C,MATCH('DATA - Fixture'!F547,'DATA - Teams'!$B:$B,0))</f>
        <v>LESTER</v>
      </c>
      <c r="H547" t="s">
        <v>30</v>
      </c>
      <c r="I547" t="str">
        <f>INDEX('DATA - Teams'!$C:$C,MATCH('DATA - Fixture'!H547,'DATA - Teams'!$B:$B,0))</f>
        <v>GARTER</v>
      </c>
      <c r="J547" s="6">
        <v>0</v>
      </c>
      <c r="K547" s="6">
        <v>0</v>
      </c>
      <c r="L547" s="6">
        <v>0</v>
      </c>
      <c r="M547">
        <f>SUMIFS('DATA - Round Scores'!$H:$H,
'DATA - Round Scores'!$A:$A, 'DATA - Fixture'!$C547,
'DATA - Round Scores'!$B:$B, 'DATA - Fixture'!$D547,
'DATA - Round Scores'!$C:$C, 'DATA - Fixture'!$F547,
'DATA - Round Scores'!$F:$F, "&lt;&gt;BEN")</f>
        <v>1751</v>
      </c>
      <c r="N547">
        <f>SUMIFS('DATA - Round Scores'!$H:$H,
'DATA - Round Scores'!$A:$A, 'DATA - Fixture'!$C547,
'DATA - Round Scores'!$B:$B, 'DATA - Fixture'!$D547,
'DATA - Round Scores'!$C:$C, 'DATA - Fixture'!$H547,
'DATA - Round Scores'!$F:$F, "&lt;&gt;BEN")</f>
        <v>1499</v>
      </c>
      <c r="O547">
        <f t="shared" si="40"/>
        <v>252</v>
      </c>
      <c r="P547">
        <f>IF(N547&gt;0,COUNTIF($F$1:F547,F547),0)</f>
        <v>3</v>
      </c>
      <c r="Q547">
        <f t="shared" si="41"/>
        <v>1</v>
      </c>
      <c r="R547">
        <f t="shared" si="42"/>
        <v>0</v>
      </c>
      <c r="S547">
        <f t="shared" si="43"/>
        <v>0</v>
      </c>
      <c r="T547">
        <f>COUNTIFS('DATA - Round Scores'!$H:$H,0,
'DATA - Round Scores'!$A:$A, 'DATA - Fixture'!$C547,
'DATA - Round Scores'!$B:$B, 'DATA - Fixture'!$D547,
'DATA - Round Scores'!$C:$C, 'DATA - Fixture'!$F547,
'DATA - Round Scores'!$F:$F, "&lt;&gt;BEN")</f>
        <v>0</v>
      </c>
      <c r="U547" t="str">
        <f>TEXT(SUMIFS($Q$1:Q547,$C$1:C547,C547,$D$1:D547,"&lt;="&amp;D547,$F$1:F547,F547),"00")&amp;"-"&amp;TEXT(SUMIFS($S$1:S547,$C$1:C547,C547,$D$1:D547,"&lt;="&amp;D547,$F$1:F547,F547),"00")</f>
        <v>02-01</v>
      </c>
      <c r="V547">
        <f t="shared" si="44"/>
        <v>0</v>
      </c>
    </row>
    <row r="548" spans="3:22" x14ac:dyDescent="0.2">
      <c r="C548" s="6">
        <v>2019</v>
      </c>
      <c r="D548" s="6">
        <v>4</v>
      </c>
      <c r="E548" s="6">
        <v>1</v>
      </c>
      <c r="F548" t="s">
        <v>426</v>
      </c>
      <c r="G548" t="str">
        <f>INDEX('DATA - Teams'!$C:$C,MATCH('DATA - Fixture'!F548,'DATA - Teams'!$B:$B,0))</f>
        <v>PMAC</v>
      </c>
      <c r="H548" t="s">
        <v>438</v>
      </c>
      <c r="I548" t="str">
        <f>INDEX('DATA - Teams'!$C:$C,MATCH('DATA - Fixture'!H548,'DATA - Teams'!$B:$B,0))</f>
        <v>KAPPAZ</v>
      </c>
      <c r="J548" s="6">
        <v>1</v>
      </c>
      <c r="K548" s="6">
        <v>0</v>
      </c>
      <c r="L548" s="6">
        <v>0</v>
      </c>
      <c r="M548">
        <f>SUMIFS('DATA - Round Scores'!$H:$H,
'DATA - Round Scores'!$A:$A, 'DATA - Fixture'!$C548,
'DATA - Round Scores'!$B:$B, 'DATA - Fixture'!$D548,
'DATA - Round Scores'!$C:$C, 'DATA - Fixture'!$F548,
'DATA - Round Scores'!$F:$F, "&lt;&gt;BEN")</f>
        <v>1647</v>
      </c>
      <c r="N548">
        <f>SUMIFS('DATA - Round Scores'!$H:$H,
'DATA - Round Scores'!$A:$A, 'DATA - Fixture'!$C548,
'DATA - Round Scores'!$B:$B, 'DATA - Fixture'!$D548,
'DATA - Round Scores'!$C:$C, 'DATA - Fixture'!$H548,
'DATA - Round Scores'!$F:$F, "&lt;&gt;BEN")</f>
        <v>1824</v>
      </c>
      <c r="O548">
        <f t="shared" si="40"/>
        <v>-177</v>
      </c>
      <c r="P548">
        <f>IF(N548&gt;0,COUNTIF($F$1:F548,F548),0)</f>
        <v>4</v>
      </c>
      <c r="Q548">
        <f t="shared" si="41"/>
        <v>0</v>
      </c>
      <c r="R548">
        <f t="shared" si="42"/>
        <v>0</v>
      </c>
      <c r="S548">
        <f t="shared" si="43"/>
        <v>1</v>
      </c>
      <c r="T548">
        <f>COUNTIFS('DATA - Round Scores'!$H:$H,0,
'DATA - Round Scores'!$A:$A, 'DATA - Fixture'!$C548,
'DATA - Round Scores'!$B:$B, 'DATA - Fixture'!$D548,
'DATA - Round Scores'!$C:$C, 'DATA - Fixture'!$F548,
'DATA - Round Scores'!$F:$F, "&lt;&gt;BEN")</f>
        <v>0</v>
      </c>
      <c r="U548" t="str">
        <f>TEXT(SUMIFS($Q$1:Q548,$C$1:C548,C548,$D$1:D548,"&lt;="&amp;D548,$F$1:F548,F548),"00")&amp;"-"&amp;TEXT(SUMIFS($S$1:S548,$C$1:C548,C548,$D$1:D548,"&lt;="&amp;D548,$F$1:F548,F548),"00")</f>
        <v>01-03</v>
      </c>
      <c r="V548">
        <f t="shared" si="44"/>
        <v>1</v>
      </c>
    </row>
    <row r="549" spans="3:22" x14ac:dyDescent="0.2">
      <c r="C549" s="6">
        <v>2019</v>
      </c>
      <c r="D549" s="6">
        <v>4</v>
      </c>
      <c r="E549" s="6">
        <v>1</v>
      </c>
      <c r="F549" t="s">
        <v>438</v>
      </c>
      <c r="G549" t="str">
        <f>INDEX('DATA - Teams'!$C:$C,MATCH('DATA - Fixture'!F549,'DATA - Teams'!$B:$B,0))</f>
        <v>KAPPAZ</v>
      </c>
      <c r="H549" t="s">
        <v>426</v>
      </c>
      <c r="I549" t="str">
        <f>INDEX('DATA - Teams'!$C:$C,MATCH('DATA - Fixture'!H549,'DATA - Teams'!$B:$B,0))</f>
        <v>PMAC</v>
      </c>
      <c r="J549" s="6">
        <v>0</v>
      </c>
      <c r="K549" s="6">
        <v>0</v>
      </c>
      <c r="L549" s="6">
        <v>0</v>
      </c>
      <c r="M549">
        <f>SUMIFS('DATA - Round Scores'!$H:$H,
'DATA - Round Scores'!$A:$A, 'DATA - Fixture'!$C549,
'DATA - Round Scores'!$B:$B, 'DATA - Fixture'!$D549,
'DATA - Round Scores'!$C:$C, 'DATA - Fixture'!$F549,
'DATA - Round Scores'!$F:$F, "&lt;&gt;BEN")</f>
        <v>1824</v>
      </c>
      <c r="N549">
        <f>SUMIFS('DATA - Round Scores'!$H:$H,
'DATA - Round Scores'!$A:$A, 'DATA - Fixture'!$C549,
'DATA - Round Scores'!$B:$B, 'DATA - Fixture'!$D549,
'DATA - Round Scores'!$C:$C, 'DATA - Fixture'!$H549,
'DATA - Round Scores'!$F:$F, "&lt;&gt;BEN")</f>
        <v>1647</v>
      </c>
      <c r="O549">
        <f t="shared" si="40"/>
        <v>177</v>
      </c>
      <c r="P549">
        <f>IF(N549&gt;0,COUNTIF($F$1:F549,F549),0)</f>
        <v>4</v>
      </c>
      <c r="Q549">
        <f t="shared" si="41"/>
        <v>1</v>
      </c>
      <c r="R549">
        <f t="shared" si="42"/>
        <v>0</v>
      </c>
      <c r="S549">
        <f t="shared" si="43"/>
        <v>0</v>
      </c>
      <c r="T549">
        <f>COUNTIFS('DATA - Round Scores'!$H:$H,0,
'DATA - Round Scores'!$A:$A, 'DATA - Fixture'!$C549,
'DATA - Round Scores'!$B:$B, 'DATA - Fixture'!$D549,
'DATA - Round Scores'!$C:$C, 'DATA - Fixture'!$F549,
'DATA - Round Scores'!$F:$F, "&lt;&gt;BEN")</f>
        <v>0</v>
      </c>
      <c r="U549" t="str">
        <f>TEXT(SUMIFS($Q$1:Q549,$C$1:C549,C549,$D$1:D549,"&lt;="&amp;D549,$F$1:F549,F549),"00")&amp;"-"&amp;TEXT(SUMIFS($S$1:S549,$C$1:C549,C549,$D$1:D549,"&lt;="&amp;D549,$F$1:F549,F549),"00")</f>
        <v>03-01</v>
      </c>
      <c r="V549">
        <f t="shared" si="44"/>
        <v>1</v>
      </c>
    </row>
    <row r="550" spans="3:22" x14ac:dyDescent="0.2">
      <c r="C550" s="6">
        <v>2019</v>
      </c>
      <c r="D550" s="6">
        <v>4</v>
      </c>
      <c r="E550" s="6">
        <v>2</v>
      </c>
      <c r="F550" t="s">
        <v>7</v>
      </c>
      <c r="G550" t="str">
        <f>INDEX('DATA - Teams'!$C:$C,MATCH('DATA - Fixture'!F550,'DATA - Teams'!$B:$B,0))</f>
        <v>JMERC</v>
      </c>
      <c r="H550" t="s">
        <v>434</v>
      </c>
      <c r="I550" t="str">
        <f>INDEX('DATA - Teams'!$C:$C,MATCH('DATA - Fixture'!H550,'DATA - Teams'!$B:$B,0))</f>
        <v>CHIEF</v>
      </c>
      <c r="J550" s="6">
        <v>1</v>
      </c>
      <c r="K550" s="6">
        <v>0</v>
      </c>
      <c r="L550" s="6">
        <v>0</v>
      </c>
      <c r="M550">
        <f>SUMIFS('DATA - Round Scores'!$H:$H,
'DATA - Round Scores'!$A:$A, 'DATA - Fixture'!$C550,
'DATA - Round Scores'!$B:$B, 'DATA - Fixture'!$D550,
'DATA - Round Scores'!$C:$C, 'DATA - Fixture'!$F550,
'DATA - Round Scores'!$F:$F, "&lt;&gt;BEN")</f>
        <v>1586</v>
      </c>
      <c r="N550">
        <f>SUMIFS('DATA - Round Scores'!$H:$H,
'DATA - Round Scores'!$A:$A, 'DATA - Fixture'!$C550,
'DATA - Round Scores'!$B:$B, 'DATA - Fixture'!$D550,
'DATA - Round Scores'!$C:$C, 'DATA - Fixture'!$H550,
'DATA - Round Scores'!$F:$F, "&lt;&gt;BEN")</f>
        <v>1340</v>
      </c>
      <c r="O550">
        <f t="shared" si="40"/>
        <v>246</v>
      </c>
      <c r="P550">
        <f>IF(N550&gt;0,COUNTIF($F$1:F550,F550),0)</f>
        <v>4</v>
      </c>
      <c r="Q550">
        <f t="shared" si="41"/>
        <v>1</v>
      </c>
      <c r="R550">
        <f t="shared" si="42"/>
        <v>0</v>
      </c>
      <c r="S550">
        <f t="shared" si="43"/>
        <v>0</v>
      </c>
      <c r="T550">
        <f>COUNTIFS('DATA - Round Scores'!$H:$H,0,
'DATA - Round Scores'!$A:$A, 'DATA - Fixture'!$C550,
'DATA - Round Scores'!$B:$B, 'DATA - Fixture'!$D550,
'DATA - Round Scores'!$C:$C, 'DATA - Fixture'!$F550,
'DATA - Round Scores'!$F:$F, "&lt;&gt;BEN")</f>
        <v>0</v>
      </c>
      <c r="U550" t="str">
        <f>TEXT(SUMIFS($Q$1:Q550,$C$1:C550,C550,$D$1:D550,"&lt;="&amp;D550,$F$1:F550,F550),"00")&amp;"-"&amp;TEXT(SUMIFS($S$1:S550,$C$1:C550,C550,$D$1:D550,"&lt;="&amp;D550,$F$1:F550,F550),"00")</f>
        <v>03-01</v>
      </c>
      <c r="V550">
        <f t="shared" si="44"/>
        <v>1</v>
      </c>
    </row>
    <row r="551" spans="3:22" x14ac:dyDescent="0.2">
      <c r="C551" s="6">
        <v>2019</v>
      </c>
      <c r="D551" s="6">
        <v>4</v>
      </c>
      <c r="E551" s="6">
        <v>2</v>
      </c>
      <c r="F551" t="s">
        <v>434</v>
      </c>
      <c r="G551" t="str">
        <f>INDEX('DATA - Teams'!$C:$C,MATCH('DATA - Fixture'!F551,'DATA - Teams'!$B:$B,0))</f>
        <v>CHIEF</v>
      </c>
      <c r="H551" t="s">
        <v>7</v>
      </c>
      <c r="I551" t="str">
        <f>INDEX('DATA - Teams'!$C:$C,MATCH('DATA - Fixture'!H551,'DATA - Teams'!$B:$B,0))</f>
        <v>JMERC</v>
      </c>
      <c r="J551" s="6">
        <v>0</v>
      </c>
      <c r="K551" s="6">
        <v>0</v>
      </c>
      <c r="L551" s="6">
        <v>0</v>
      </c>
      <c r="M551">
        <f>SUMIFS('DATA - Round Scores'!$H:$H,
'DATA - Round Scores'!$A:$A, 'DATA - Fixture'!$C551,
'DATA - Round Scores'!$B:$B, 'DATA - Fixture'!$D551,
'DATA - Round Scores'!$C:$C, 'DATA - Fixture'!$F551,
'DATA - Round Scores'!$F:$F, "&lt;&gt;BEN")</f>
        <v>1340</v>
      </c>
      <c r="N551">
        <f>SUMIFS('DATA - Round Scores'!$H:$H,
'DATA - Round Scores'!$A:$A, 'DATA - Fixture'!$C551,
'DATA - Round Scores'!$B:$B, 'DATA - Fixture'!$D551,
'DATA - Round Scores'!$C:$C, 'DATA - Fixture'!$H551,
'DATA - Round Scores'!$F:$F, "&lt;&gt;BEN")</f>
        <v>1586</v>
      </c>
      <c r="O551">
        <f t="shared" si="40"/>
        <v>-246</v>
      </c>
      <c r="P551">
        <f>IF(N551&gt;0,COUNTIF($F$1:F551,F551),0)</f>
        <v>4</v>
      </c>
      <c r="Q551">
        <f t="shared" si="41"/>
        <v>0</v>
      </c>
      <c r="R551">
        <f t="shared" si="42"/>
        <v>0</v>
      </c>
      <c r="S551">
        <f t="shared" si="43"/>
        <v>1</v>
      </c>
      <c r="T551">
        <f>COUNTIFS('DATA - Round Scores'!$H:$H,0,
'DATA - Round Scores'!$A:$A, 'DATA - Fixture'!$C551,
'DATA - Round Scores'!$B:$B, 'DATA - Fixture'!$D551,
'DATA - Round Scores'!$C:$C, 'DATA - Fixture'!$F551,
'DATA - Round Scores'!$F:$F, "&lt;&gt;BEN")</f>
        <v>0</v>
      </c>
      <c r="U551" t="str">
        <f>TEXT(SUMIFS($Q$1:Q551,$C$1:C551,C551,$D$1:D551,"&lt;="&amp;D551,$F$1:F551,F551),"00")&amp;"-"&amp;TEXT(SUMIFS($S$1:S551,$C$1:C551,C551,$D$1:D551,"&lt;="&amp;D551,$F$1:F551,F551),"00")</f>
        <v>02-02</v>
      </c>
      <c r="V551">
        <f t="shared" si="44"/>
        <v>0</v>
      </c>
    </row>
    <row r="552" spans="3:22" x14ac:dyDescent="0.2">
      <c r="C552" s="6">
        <v>2019</v>
      </c>
      <c r="D552" s="6">
        <v>4</v>
      </c>
      <c r="E552" s="6">
        <v>3</v>
      </c>
      <c r="F552" t="s">
        <v>30</v>
      </c>
      <c r="G552" t="str">
        <f>INDEX('DATA - Teams'!$C:$C,MATCH('DATA - Fixture'!F552,'DATA - Teams'!$B:$B,0))</f>
        <v>GARTER</v>
      </c>
      <c r="H552" t="s">
        <v>430</v>
      </c>
      <c r="I552" t="str">
        <f>INDEX('DATA - Teams'!$C:$C,MATCH('DATA - Fixture'!H552,'DATA - Teams'!$B:$B,0))</f>
        <v>RICHO</v>
      </c>
      <c r="J552" s="6">
        <v>1</v>
      </c>
      <c r="K552" s="6">
        <v>0</v>
      </c>
      <c r="L552" s="6">
        <v>0</v>
      </c>
      <c r="M552">
        <f>SUMIFS('DATA - Round Scores'!$H:$H,
'DATA - Round Scores'!$A:$A, 'DATA - Fixture'!$C552,
'DATA - Round Scores'!$B:$B, 'DATA - Fixture'!$D552,
'DATA - Round Scores'!$C:$C, 'DATA - Fixture'!$F552,
'DATA - Round Scores'!$F:$F, "&lt;&gt;BEN")</f>
        <v>1567</v>
      </c>
      <c r="N552">
        <f>SUMIFS('DATA - Round Scores'!$H:$H,
'DATA - Round Scores'!$A:$A, 'DATA - Fixture'!$C552,
'DATA - Round Scores'!$B:$B, 'DATA - Fixture'!$D552,
'DATA - Round Scores'!$C:$C, 'DATA - Fixture'!$H552,
'DATA - Round Scores'!$F:$F, "&lt;&gt;BEN")</f>
        <v>1629</v>
      </c>
      <c r="O552">
        <f t="shared" si="40"/>
        <v>-62</v>
      </c>
      <c r="P552">
        <f>IF(N552&gt;0,COUNTIF($F$1:F552,F552),0)</f>
        <v>4</v>
      </c>
      <c r="Q552">
        <f t="shared" si="41"/>
        <v>0</v>
      </c>
      <c r="R552">
        <f t="shared" si="42"/>
        <v>0</v>
      </c>
      <c r="S552">
        <f t="shared" si="43"/>
        <v>1</v>
      </c>
      <c r="T552">
        <f>COUNTIFS('DATA - Round Scores'!$H:$H,0,
'DATA - Round Scores'!$A:$A, 'DATA - Fixture'!$C552,
'DATA - Round Scores'!$B:$B, 'DATA - Fixture'!$D552,
'DATA - Round Scores'!$C:$C, 'DATA - Fixture'!$F552,
'DATA - Round Scores'!$F:$F, "&lt;&gt;BEN")</f>
        <v>1</v>
      </c>
      <c r="U552" t="str">
        <f>TEXT(SUMIFS($Q$1:Q552,$C$1:C552,C552,$D$1:D552,"&lt;="&amp;D552,$F$1:F552,F552),"00")&amp;"-"&amp;TEXT(SUMIFS($S$1:S552,$C$1:C552,C552,$D$1:D552,"&lt;="&amp;D552,$F$1:F552,F552),"00")</f>
        <v>01-03</v>
      </c>
      <c r="V552">
        <f t="shared" si="44"/>
        <v>0</v>
      </c>
    </row>
    <row r="553" spans="3:22" x14ac:dyDescent="0.2">
      <c r="C553" s="6">
        <v>2019</v>
      </c>
      <c r="D553" s="6">
        <v>4</v>
      </c>
      <c r="E553" s="6">
        <v>3</v>
      </c>
      <c r="F553" t="s">
        <v>430</v>
      </c>
      <c r="G553" t="str">
        <f>INDEX('DATA - Teams'!$C:$C,MATCH('DATA - Fixture'!F553,'DATA - Teams'!$B:$B,0))</f>
        <v>RICHO</v>
      </c>
      <c r="H553" t="s">
        <v>30</v>
      </c>
      <c r="I553" t="str">
        <f>INDEX('DATA - Teams'!$C:$C,MATCH('DATA - Fixture'!H553,'DATA - Teams'!$B:$B,0))</f>
        <v>GARTER</v>
      </c>
      <c r="J553" s="6">
        <v>0</v>
      </c>
      <c r="K553" s="6">
        <v>0</v>
      </c>
      <c r="L553" s="6">
        <v>0</v>
      </c>
      <c r="M553">
        <f>SUMIFS('DATA - Round Scores'!$H:$H,
'DATA - Round Scores'!$A:$A, 'DATA - Fixture'!$C553,
'DATA - Round Scores'!$B:$B, 'DATA - Fixture'!$D553,
'DATA - Round Scores'!$C:$C, 'DATA - Fixture'!$F553,
'DATA - Round Scores'!$F:$F, "&lt;&gt;BEN")</f>
        <v>1629</v>
      </c>
      <c r="N553">
        <f>SUMIFS('DATA - Round Scores'!$H:$H,
'DATA - Round Scores'!$A:$A, 'DATA - Fixture'!$C553,
'DATA - Round Scores'!$B:$B, 'DATA - Fixture'!$D553,
'DATA - Round Scores'!$C:$C, 'DATA - Fixture'!$H553,
'DATA - Round Scores'!$F:$F, "&lt;&gt;BEN")</f>
        <v>1567</v>
      </c>
      <c r="O553">
        <f t="shared" si="40"/>
        <v>62</v>
      </c>
      <c r="P553">
        <f>IF(N553&gt;0,COUNTIF($F$1:F553,F553),0)</f>
        <v>4</v>
      </c>
      <c r="Q553">
        <f t="shared" si="41"/>
        <v>1</v>
      </c>
      <c r="R553">
        <f t="shared" si="42"/>
        <v>0</v>
      </c>
      <c r="S553">
        <f t="shared" si="43"/>
        <v>0</v>
      </c>
      <c r="T553">
        <f>COUNTIFS('DATA - Round Scores'!$H:$H,0,
'DATA - Round Scores'!$A:$A, 'DATA - Fixture'!$C553,
'DATA - Round Scores'!$B:$B, 'DATA - Fixture'!$D553,
'DATA - Round Scores'!$C:$C, 'DATA - Fixture'!$F553,
'DATA - Round Scores'!$F:$F, "&lt;&gt;BEN")</f>
        <v>0</v>
      </c>
      <c r="U553" t="str">
        <f>TEXT(SUMIFS($Q$1:Q553,$C$1:C553,C553,$D$1:D553,"&lt;="&amp;D553,$F$1:F553,F553),"00")&amp;"-"&amp;TEXT(SUMIFS($S$1:S553,$C$1:C553,C553,$D$1:D553,"&lt;="&amp;D553,$F$1:F553,F553),"00")</f>
        <v>02-02</v>
      </c>
      <c r="V553">
        <f t="shared" si="44"/>
        <v>0</v>
      </c>
    </row>
    <row r="554" spans="3:22" x14ac:dyDescent="0.2">
      <c r="C554" s="6">
        <v>2019</v>
      </c>
      <c r="D554" s="6">
        <v>4</v>
      </c>
      <c r="E554" s="6">
        <v>4</v>
      </c>
      <c r="F554" t="s">
        <v>12</v>
      </c>
      <c r="G554" t="str">
        <f>INDEX('DATA - Teams'!$C:$C,MATCH('DATA - Fixture'!F554,'DATA - Teams'!$B:$B,0))</f>
        <v>LESTER</v>
      </c>
      <c r="H554" t="s">
        <v>427</v>
      </c>
      <c r="I554" t="str">
        <f>INDEX('DATA - Teams'!$C:$C,MATCH('DATA - Fixture'!H554,'DATA - Teams'!$B:$B,0))</f>
        <v>MELONS</v>
      </c>
      <c r="J554" s="6">
        <v>1</v>
      </c>
      <c r="K554" s="6">
        <v>0</v>
      </c>
      <c r="L554" s="6">
        <v>0</v>
      </c>
      <c r="M554">
        <f>SUMIFS('DATA - Round Scores'!$H:$H,
'DATA - Round Scores'!$A:$A, 'DATA - Fixture'!$C554,
'DATA - Round Scores'!$B:$B, 'DATA - Fixture'!$D554,
'DATA - Round Scores'!$C:$C, 'DATA - Fixture'!$F554,
'DATA - Round Scores'!$F:$F, "&lt;&gt;BEN")</f>
        <v>1706</v>
      </c>
      <c r="N554">
        <f>SUMIFS('DATA - Round Scores'!$H:$H,
'DATA - Round Scores'!$A:$A, 'DATA - Fixture'!$C554,
'DATA - Round Scores'!$B:$B, 'DATA - Fixture'!$D554,
'DATA - Round Scores'!$C:$C, 'DATA - Fixture'!$H554,
'DATA - Round Scores'!$F:$F, "&lt;&gt;BEN")</f>
        <v>1523</v>
      </c>
      <c r="O554">
        <f t="shared" si="40"/>
        <v>183</v>
      </c>
      <c r="P554">
        <f>IF(N554&gt;0,COUNTIF($F$1:F554,F554),0)</f>
        <v>4</v>
      </c>
      <c r="Q554">
        <f t="shared" si="41"/>
        <v>1</v>
      </c>
      <c r="R554">
        <f t="shared" si="42"/>
        <v>0</v>
      </c>
      <c r="S554">
        <f t="shared" si="43"/>
        <v>0</v>
      </c>
      <c r="T554">
        <f>COUNTIFS('DATA - Round Scores'!$H:$H,0,
'DATA - Round Scores'!$A:$A, 'DATA - Fixture'!$C554,
'DATA - Round Scores'!$B:$B, 'DATA - Fixture'!$D554,
'DATA - Round Scores'!$C:$C, 'DATA - Fixture'!$F554,
'DATA - Round Scores'!$F:$F, "&lt;&gt;BEN")</f>
        <v>0</v>
      </c>
      <c r="U554" t="str">
        <f>TEXT(SUMIFS($Q$1:Q554,$C$1:C554,C554,$D$1:D554,"&lt;="&amp;D554,$F$1:F554,F554),"00")&amp;"-"&amp;TEXT(SUMIFS($S$1:S554,$C$1:C554,C554,$D$1:D554,"&lt;="&amp;D554,$F$1:F554,F554),"00")</f>
        <v>03-01</v>
      </c>
      <c r="V554">
        <f t="shared" si="44"/>
        <v>0</v>
      </c>
    </row>
    <row r="555" spans="3:22" x14ac:dyDescent="0.2">
      <c r="C555" s="6">
        <v>2019</v>
      </c>
      <c r="D555" s="6">
        <v>4</v>
      </c>
      <c r="E555" s="6">
        <v>4</v>
      </c>
      <c r="F555" t="s">
        <v>427</v>
      </c>
      <c r="G555" t="str">
        <f>INDEX('DATA - Teams'!$C:$C,MATCH('DATA - Fixture'!F555,'DATA - Teams'!$B:$B,0))</f>
        <v>MELONS</v>
      </c>
      <c r="H555" t="s">
        <v>12</v>
      </c>
      <c r="I555" t="str">
        <f>INDEX('DATA - Teams'!$C:$C,MATCH('DATA - Fixture'!H555,'DATA - Teams'!$B:$B,0))</f>
        <v>LESTER</v>
      </c>
      <c r="J555" s="6">
        <v>0</v>
      </c>
      <c r="K555" s="6">
        <v>0</v>
      </c>
      <c r="L555" s="6">
        <v>0</v>
      </c>
      <c r="M555">
        <f>SUMIFS('DATA - Round Scores'!$H:$H,
'DATA - Round Scores'!$A:$A, 'DATA - Fixture'!$C555,
'DATA - Round Scores'!$B:$B, 'DATA - Fixture'!$D555,
'DATA - Round Scores'!$C:$C, 'DATA - Fixture'!$F555,
'DATA - Round Scores'!$F:$F, "&lt;&gt;BEN")</f>
        <v>1523</v>
      </c>
      <c r="N555">
        <f>SUMIFS('DATA - Round Scores'!$H:$H,
'DATA - Round Scores'!$A:$A, 'DATA - Fixture'!$C555,
'DATA - Round Scores'!$B:$B, 'DATA - Fixture'!$D555,
'DATA - Round Scores'!$C:$C, 'DATA - Fixture'!$H555,
'DATA - Round Scores'!$F:$F, "&lt;&gt;BEN")</f>
        <v>1706</v>
      </c>
      <c r="O555">
        <f t="shared" si="40"/>
        <v>-183</v>
      </c>
      <c r="P555">
        <f>IF(N555&gt;0,COUNTIF($F$1:F555,F555),0)</f>
        <v>4</v>
      </c>
      <c r="Q555">
        <f t="shared" si="41"/>
        <v>0</v>
      </c>
      <c r="R555">
        <f t="shared" si="42"/>
        <v>0</v>
      </c>
      <c r="S555">
        <f t="shared" si="43"/>
        <v>1</v>
      </c>
      <c r="T555">
        <f>COUNTIFS('DATA - Round Scores'!$H:$H,0,
'DATA - Round Scores'!$A:$A, 'DATA - Fixture'!$C555,
'DATA - Round Scores'!$B:$B, 'DATA - Fixture'!$D555,
'DATA - Round Scores'!$C:$C, 'DATA - Fixture'!$F555,
'DATA - Round Scores'!$F:$F, "&lt;&gt;BEN")</f>
        <v>0</v>
      </c>
      <c r="U555" t="str">
        <f>TEXT(SUMIFS($Q$1:Q555,$C$1:C555,C555,$D$1:D555,"&lt;="&amp;D555,$F$1:F555,F555),"00")&amp;"-"&amp;TEXT(SUMIFS($S$1:S555,$C$1:C555,C555,$D$1:D555,"&lt;="&amp;D555,$F$1:F555,F555),"00")</f>
        <v>01-03</v>
      </c>
      <c r="V555">
        <f t="shared" si="44"/>
        <v>1</v>
      </c>
    </row>
    <row r="556" spans="3:22" x14ac:dyDescent="0.2">
      <c r="C556" s="6">
        <v>2019</v>
      </c>
      <c r="D556" s="6">
        <v>5</v>
      </c>
      <c r="E556" s="6">
        <v>1</v>
      </c>
      <c r="F556" t="s">
        <v>426</v>
      </c>
      <c r="G556" t="str">
        <f>INDEX('DATA - Teams'!$C:$C,MATCH('DATA - Fixture'!F556,'DATA - Teams'!$B:$B,0))</f>
        <v>PMAC</v>
      </c>
      <c r="H556" t="s">
        <v>7</v>
      </c>
      <c r="I556" t="str">
        <f>INDEX('DATA - Teams'!$C:$C,MATCH('DATA - Fixture'!H556,'DATA - Teams'!$B:$B,0))</f>
        <v>JMERC</v>
      </c>
      <c r="J556" s="6">
        <v>1</v>
      </c>
      <c r="K556" s="6">
        <v>0</v>
      </c>
      <c r="L556" s="6">
        <v>0</v>
      </c>
      <c r="M556">
        <f>SUMIFS('DATA - Round Scores'!$H:$H,
'DATA - Round Scores'!$A:$A, 'DATA - Fixture'!$C556,
'DATA - Round Scores'!$B:$B, 'DATA - Fixture'!$D556,
'DATA - Round Scores'!$C:$C, 'DATA - Fixture'!$F556,
'DATA - Round Scores'!$F:$F, "&lt;&gt;BEN")</f>
        <v>1806</v>
      </c>
      <c r="N556">
        <f>SUMIFS('DATA - Round Scores'!$H:$H,
'DATA - Round Scores'!$A:$A, 'DATA - Fixture'!$C556,
'DATA - Round Scores'!$B:$B, 'DATA - Fixture'!$D556,
'DATA - Round Scores'!$C:$C, 'DATA - Fixture'!$H556,
'DATA - Round Scores'!$F:$F, "&lt;&gt;BEN")</f>
        <v>1564</v>
      </c>
      <c r="O556">
        <f t="shared" si="40"/>
        <v>242</v>
      </c>
      <c r="P556">
        <f>IF(N556&gt;0,COUNTIF($F$1:F556,F556),0)</f>
        <v>5</v>
      </c>
      <c r="Q556">
        <f t="shared" si="41"/>
        <v>1</v>
      </c>
      <c r="R556">
        <f t="shared" si="42"/>
        <v>0</v>
      </c>
      <c r="S556">
        <f t="shared" si="43"/>
        <v>0</v>
      </c>
      <c r="T556">
        <f>COUNTIFS('DATA - Round Scores'!$H:$H,0,
'DATA - Round Scores'!$A:$A, 'DATA - Fixture'!$C556,
'DATA - Round Scores'!$B:$B, 'DATA - Fixture'!$D556,
'DATA - Round Scores'!$C:$C, 'DATA - Fixture'!$F556,
'DATA - Round Scores'!$F:$F, "&lt;&gt;BEN")</f>
        <v>0</v>
      </c>
      <c r="U556" t="str">
        <f>TEXT(SUMIFS($Q$1:Q556,$C$1:C556,C556,$D$1:D556,"&lt;="&amp;D556,$F$1:F556,F556),"00")&amp;"-"&amp;TEXT(SUMIFS($S$1:S556,$C$1:C556,C556,$D$1:D556,"&lt;="&amp;D556,$F$1:F556,F556),"00")</f>
        <v>02-03</v>
      </c>
      <c r="V556">
        <f t="shared" si="44"/>
        <v>1</v>
      </c>
    </row>
    <row r="557" spans="3:22" x14ac:dyDescent="0.2">
      <c r="C557" s="6">
        <v>2019</v>
      </c>
      <c r="D557" s="6">
        <v>5</v>
      </c>
      <c r="E557" s="6">
        <v>1</v>
      </c>
      <c r="F557" t="s">
        <v>7</v>
      </c>
      <c r="G557" t="str">
        <f>INDEX('DATA - Teams'!$C:$C,MATCH('DATA - Fixture'!F557,'DATA - Teams'!$B:$B,0))</f>
        <v>JMERC</v>
      </c>
      <c r="H557" t="s">
        <v>426</v>
      </c>
      <c r="I557" t="str">
        <f>INDEX('DATA - Teams'!$C:$C,MATCH('DATA - Fixture'!H557,'DATA - Teams'!$B:$B,0))</f>
        <v>PMAC</v>
      </c>
      <c r="J557" s="6">
        <v>0</v>
      </c>
      <c r="K557" s="6">
        <v>0</v>
      </c>
      <c r="L557" s="6">
        <v>0</v>
      </c>
      <c r="M557">
        <f>SUMIFS('DATA - Round Scores'!$H:$H,
'DATA - Round Scores'!$A:$A, 'DATA - Fixture'!$C557,
'DATA - Round Scores'!$B:$B, 'DATA - Fixture'!$D557,
'DATA - Round Scores'!$C:$C, 'DATA - Fixture'!$F557,
'DATA - Round Scores'!$F:$F, "&lt;&gt;BEN")</f>
        <v>1564</v>
      </c>
      <c r="N557">
        <f>SUMIFS('DATA - Round Scores'!$H:$H,
'DATA - Round Scores'!$A:$A, 'DATA - Fixture'!$C557,
'DATA - Round Scores'!$B:$B, 'DATA - Fixture'!$D557,
'DATA - Round Scores'!$C:$C, 'DATA - Fixture'!$H557,
'DATA - Round Scores'!$F:$F, "&lt;&gt;BEN")</f>
        <v>1806</v>
      </c>
      <c r="O557">
        <f t="shared" si="40"/>
        <v>-242</v>
      </c>
      <c r="P557">
        <f>IF(N557&gt;0,COUNTIF($F$1:F557,F557),0)</f>
        <v>5</v>
      </c>
      <c r="Q557">
        <f t="shared" si="41"/>
        <v>0</v>
      </c>
      <c r="R557">
        <f t="shared" si="42"/>
        <v>0</v>
      </c>
      <c r="S557">
        <f t="shared" si="43"/>
        <v>1</v>
      </c>
      <c r="T557">
        <f>COUNTIFS('DATA - Round Scores'!$H:$H,0,
'DATA - Round Scores'!$A:$A, 'DATA - Fixture'!$C557,
'DATA - Round Scores'!$B:$B, 'DATA - Fixture'!$D557,
'DATA - Round Scores'!$C:$C, 'DATA - Fixture'!$F557,
'DATA - Round Scores'!$F:$F, "&lt;&gt;BEN")</f>
        <v>0</v>
      </c>
      <c r="U557" t="str">
        <f>TEXT(SUMIFS($Q$1:Q557,$C$1:C557,C557,$D$1:D557,"&lt;="&amp;D557,$F$1:F557,F557),"00")&amp;"-"&amp;TEXT(SUMIFS($S$1:S557,$C$1:C557,C557,$D$1:D557,"&lt;="&amp;D557,$F$1:F557,F557),"00")</f>
        <v>03-02</v>
      </c>
      <c r="V557">
        <f t="shared" si="44"/>
        <v>1</v>
      </c>
    </row>
    <row r="558" spans="3:22" x14ac:dyDescent="0.2">
      <c r="C558" s="6">
        <v>2019</v>
      </c>
      <c r="D558" s="6">
        <v>5</v>
      </c>
      <c r="E558" s="6">
        <v>2</v>
      </c>
      <c r="F558" t="s">
        <v>30</v>
      </c>
      <c r="G558" t="str">
        <f>INDEX('DATA - Teams'!$C:$C,MATCH('DATA - Fixture'!F558,'DATA - Teams'!$B:$B,0))</f>
        <v>GARTER</v>
      </c>
      <c r="H558" t="s">
        <v>438</v>
      </c>
      <c r="I558" t="str">
        <f>INDEX('DATA - Teams'!$C:$C,MATCH('DATA - Fixture'!H558,'DATA - Teams'!$B:$B,0))</f>
        <v>KAPPAZ</v>
      </c>
      <c r="J558" s="6">
        <v>1</v>
      </c>
      <c r="K558" s="6">
        <v>0</v>
      </c>
      <c r="L558" s="6">
        <v>0</v>
      </c>
      <c r="M558">
        <f>SUMIFS('DATA - Round Scores'!$H:$H,
'DATA - Round Scores'!$A:$A, 'DATA - Fixture'!$C558,
'DATA - Round Scores'!$B:$B, 'DATA - Fixture'!$D558,
'DATA - Round Scores'!$C:$C, 'DATA - Fixture'!$F558,
'DATA - Round Scores'!$F:$F, "&lt;&gt;BEN")</f>
        <v>1541</v>
      </c>
      <c r="N558">
        <f>SUMIFS('DATA - Round Scores'!$H:$H,
'DATA - Round Scores'!$A:$A, 'DATA - Fixture'!$C558,
'DATA - Round Scores'!$B:$B, 'DATA - Fixture'!$D558,
'DATA - Round Scores'!$C:$C, 'DATA - Fixture'!$H558,
'DATA - Round Scores'!$F:$F, "&lt;&gt;BEN")</f>
        <v>1594</v>
      </c>
      <c r="O558">
        <f t="shared" si="40"/>
        <v>-53</v>
      </c>
      <c r="P558">
        <f>IF(N558&gt;0,COUNTIF($F$1:F558,F558),0)</f>
        <v>5</v>
      </c>
      <c r="Q558">
        <f t="shared" si="41"/>
        <v>0</v>
      </c>
      <c r="R558">
        <f t="shared" si="42"/>
        <v>0</v>
      </c>
      <c r="S558">
        <f t="shared" si="43"/>
        <v>1</v>
      </c>
      <c r="T558">
        <f>COUNTIFS('DATA - Round Scores'!$H:$H,0,
'DATA - Round Scores'!$A:$A, 'DATA - Fixture'!$C558,
'DATA - Round Scores'!$B:$B, 'DATA - Fixture'!$D558,
'DATA - Round Scores'!$C:$C, 'DATA - Fixture'!$F558,
'DATA - Round Scores'!$F:$F, "&lt;&gt;BEN")</f>
        <v>0</v>
      </c>
      <c r="U558" t="str">
        <f>TEXT(SUMIFS($Q$1:Q558,$C$1:C558,C558,$D$1:D558,"&lt;="&amp;D558,$F$1:F558,F558),"00")&amp;"-"&amp;TEXT(SUMIFS($S$1:S558,$C$1:C558,C558,$D$1:D558,"&lt;="&amp;D558,$F$1:F558,F558),"00")</f>
        <v>01-04</v>
      </c>
      <c r="V558">
        <f t="shared" si="44"/>
        <v>0</v>
      </c>
    </row>
    <row r="559" spans="3:22" x14ac:dyDescent="0.2">
      <c r="C559" s="6">
        <v>2019</v>
      </c>
      <c r="D559" s="6">
        <v>5</v>
      </c>
      <c r="E559" s="6">
        <v>2</v>
      </c>
      <c r="F559" t="s">
        <v>438</v>
      </c>
      <c r="G559" t="str">
        <f>INDEX('DATA - Teams'!$C:$C,MATCH('DATA - Fixture'!F559,'DATA - Teams'!$B:$B,0))</f>
        <v>KAPPAZ</v>
      </c>
      <c r="H559" t="s">
        <v>30</v>
      </c>
      <c r="I559" t="str">
        <f>INDEX('DATA - Teams'!$C:$C,MATCH('DATA - Fixture'!H559,'DATA - Teams'!$B:$B,0))</f>
        <v>GARTER</v>
      </c>
      <c r="J559" s="6">
        <v>0</v>
      </c>
      <c r="K559" s="6">
        <v>0</v>
      </c>
      <c r="L559" s="6">
        <v>0</v>
      </c>
      <c r="M559">
        <f>SUMIFS('DATA - Round Scores'!$H:$H,
'DATA - Round Scores'!$A:$A, 'DATA - Fixture'!$C559,
'DATA - Round Scores'!$B:$B, 'DATA - Fixture'!$D559,
'DATA - Round Scores'!$C:$C, 'DATA - Fixture'!$F559,
'DATA - Round Scores'!$F:$F, "&lt;&gt;BEN")</f>
        <v>1594</v>
      </c>
      <c r="N559">
        <f>SUMIFS('DATA - Round Scores'!$H:$H,
'DATA - Round Scores'!$A:$A, 'DATA - Fixture'!$C559,
'DATA - Round Scores'!$B:$B, 'DATA - Fixture'!$D559,
'DATA - Round Scores'!$C:$C, 'DATA - Fixture'!$H559,
'DATA - Round Scores'!$F:$F, "&lt;&gt;BEN")</f>
        <v>1541</v>
      </c>
      <c r="O559">
        <f t="shared" si="40"/>
        <v>53</v>
      </c>
      <c r="P559">
        <f>IF(N559&gt;0,COUNTIF($F$1:F559,F559),0)</f>
        <v>5</v>
      </c>
      <c r="Q559">
        <f t="shared" si="41"/>
        <v>1</v>
      </c>
      <c r="R559">
        <f t="shared" si="42"/>
        <v>0</v>
      </c>
      <c r="S559">
        <f t="shared" si="43"/>
        <v>0</v>
      </c>
      <c r="T559">
        <f>COUNTIFS('DATA - Round Scores'!$H:$H,0,
'DATA - Round Scores'!$A:$A, 'DATA - Fixture'!$C559,
'DATA - Round Scores'!$B:$B, 'DATA - Fixture'!$D559,
'DATA - Round Scores'!$C:$C, 'DATA - Fixture'!$F559,
'DATA - Round Scores'!$F:$F, "&lt;&gt;BEN")</f>
        <v>0</v>
      </c>
      <c r="U559" t="str">
        <f>TEXT(SUMIFS($Q$1:Q559,$C$1:C559,C559,$D$1:D559,"&lt;="&amp;D559,$F$1:F559,F559),"00")&amp;"-"&amp;TEXT(SUMIFS($S$1:S559,$C$1:C559,C559,$D$1:D559,"&lt;="&amp;D559,$F$1:F559,F559),"00")</f>
        <v>04-01</v>
      </c>
      <c r="V559">
        <f t="shared" si="44"/>
        <v>1</v>
      </c>
    </row>
    <row r="560" spans="3:22" x14ac:dyDescent="0.2">
      <c r="C560" s="6">
        <v>2019</v>
      </c>
      <c r="D560" s="6">
        <v>5</v>
      </c>
      <c r="E560" s="6">
        <v>3</v>
      </c>
      <c r="F560" t="s">
        <v>12</v>
      </c>
      <c r="G560" t="str">
        <f>INDEX('DATA - Teams'!$C:$C,MATCH('DATA - Fixture'!F560,'DATA - Teams'!$B:$B,0))</f>
        <v>LESTER</v>
      </c>
      <c r="H560" t="s">
        <v>434</v>
      </c>
      <c r="I560" t="str">
        <f>INDEX('DATA - Teams'!$C:$C,MATCH('DATA - Fixture'!H560,'DATA - Teams'!$B:$B,0))</f>
        <v>CHIEF</v>
      </c>
      <c r="J560" s="6">
        <v>1</v>
      </c>
      <c r="K560" s="6">
        <v>0</v>
      </c>
      <c r="L560" s="6">
        <v>0</v>
      </c>
      <c r="M560">
        <f>SUMIFS('DATA - Round Scores'!$H:$H,
'DATA - Round Scores'!$A:$A, 'DATA - Fixture'!$C560,
'DATA - Round Scores'!$B:$B, 'DATA - Fixture'!$D560,
'DATA - Round Scores'!$C:$C, 'DATA - Fixture'!$F560,
'DATA - Round Scores'!$F:$F, "&lt;&gt;BEN")</f>
        <v>1405</v>
      </c>
      <c r="N560">
        <f>SUMIFS('DATA - Round Scores'!$H:$H,
'DATA - Round Scores'!$A:$A, 'DATA - Fixture'!$C560,
'DATA - Round Scores'!$B:$B, 'DATA - Fixture'!$D560,
'DATA - Round Scores'!$C:$C, 'DATA - Fixture'!$H560,
'DATA - Round Scores'!$F:$F, "&lt;&gt;BEN")</f>
        <v>1555</v>
      </c>
      <c r="O560">
        <f t="shared" si="40"/>
        <v>-150</v>
      </c>
      <c r="P560">
        <f>IF(N560&gt;0,COUNTIF($F$1:F560,F560),0)</f>
        <v>5</v>
      </c>
      <c r="Q560">
        <f t="shared" si="41"/>
        <v>0</v>
      </c>
      <c r="R560">
        <f t="shared" si="42"/>
        <v>0</v>
      </c>
      <c r="S560">
        <f t="shared" si="43"/>
        <v>1</v>
      </c>
      <c r="T560">
        <f>COUNTIFS('DATA - Round Scores'!$H:$H,0,
'DATA - Round Scores'!$A:$A, 'DATA - Fixture'!$C560,
'DATA - Round Scores'!$B:$B, 'DATA - Fixture'!$D560,
'DATA - Round Scores'!$C:$C, 'DATA - Fixture'!$F560,
'DATA - Round Scores'!$F:$F, "&lt;&gt;BEN")</f>
        <v>0</v>
      </c>
      <c r="U560" t="str">
        <f>TEXT(SUMIFS($Q$1:Q560,$C$1:C560,C560,$D$1:D560,"&lt;="&amp;D560,$F$1:F560,F560),"00")&amp;"-"&amp;TEXT(SUMIFS($S$1:S560,$C$1:C560,C560,$D$1:D560,"&lt;="&amp;D560,$F$1:F560,F560),"00")</f>
        <v>03-02</v>
      </c>
      <c r="V560">
        <f t="shared" si="44"/>
        <v>0</v>
      </c>
    </row>
    <row r="561" spans="3:22" x14ac:dyDescent="0.2">
      <c r="C561" s="6">
        <v>2019</v>
      </c>
      <c r="D561" s="6">
        <v>5</v>
      </c>
      <c r="E561" s="6">
        <v>3</v>
      </c>
      <c r="F561" t="s">
        <v>434</v>
      </c>
      <c r="G561" t="str">
        <f>INDEX('DATA - Teams'!$C:$C,MATCH('DATA - Fixture'!F561,'DATA - Teams'!$B:$B,0))</f>
        <v>CHIEF</v>
      </c>
      <c r="H561" t="s">
        <v>12</v>
      </c>
      <c r="I561" t="str">
        <f>INDEX('DATA - Teams'!$C:$C,MATCH('DATA - Fixture'!H561,'DATA - Teams'!$B:$B,0))</f>
        <v>LESTER</v>
      </c>
      <c r="J561" s="6">
        <v>0</v>
      </c>
      <c r="K561" s="6">
        <v>0</v>
      </c>
      <c r="L561" s="6">
        <v>0</v>
      </c>
      <c r="M561">
        <f>SUMIFS('DATA - Round Scores'!$H:$H,
'DATA - Round Scores'!$A:$A, 'DATA - Fixture'!$C561,
'DATA - Round Scores'!$B:$B, 'DATA - Fixture'!$D561,
'DATA - Round Scores'!$C:$C, 'DATA - Fixture'!$F561,
'DATA - Round Scores'!$F:$F, "&lt;&gt;BEN")</f>
        <v>1555</v>
      </c>
      <c r="N561">
        <f>SUMIFS('DATA - Round Scores'!$H:$H,
'DATA - Round Scores'!$A:$A, 'DATA - Fixture'!$C561,
'DATA - Round Scores'!$B:$B, 'DATA - Fixture'!$D561,
'DATA - Round Scores'!$C:$C, 'DATA - Fixture'!$H561,
'DATA - Round Scores'!$F:$F, "&lt;&gt;BEN")</f>
        <v>1405</v>
      </c>
      <c r="O561">
        <f t="shared" si="40"/>
        <v>150</v>
      </c>
      <c r="P561">
        <f>IF(N561&gt;0,COUNTIF($F$1:F561,F561),0)</f>
        <v>5</v>
      </c>
      <c r="Q561">
        <f t="shared" si="41"/>
        <v>1</v>
      </c>
      <c r="R561">
        <f t="shared" si="42"/>
        <v>0</v>
      </c>
      <c r="S561">
        <f t="shared" si="43"/>
        <v>0</v>
      </c>
      <c r="T561">
        <f>COUNTIFS('DATA - Round Scores'!$H:$H,0,
'DATA - Round Scores'!$A:$A, 'DATA - Fixture'!$C561,
'DATA - Round Scores'!$B:$B, 'DATA - Fixture'!$D561,
'DATA - Round Scores'!$C:$C, 'DATA - Fixture'!$F561,
'DATA - Round Scores'!$F:$F, "&lt;&gt;BEN")</f>
        <v>0</v>
      </c>
      <c r="U561" t="str">
        <f>TEXT(SUMIFS($Q$1:Q561,$C$1:C561,C561,$D$1:D561,"&lt;="&amp;D561,$F$1:F561,F561),"00")&amp;"-"&amp;TEXT(SUMIFS($S$1:S561,$C$1:C561,C561,$D$1:D561,"&lt;="&amp;D561,$F$1:F561,F561),"00")</f>
        <v>03-02</v>
      </c>
      <c r="V561">
        <f t="shared" si="44"/>
        <v>0</v>
      </c>
    </row>
    <row r="562" spans="3:22" x14ac:dyDescent="0.2">
      <c r="C562" s="6">
        <v>2019</v>
      </c>
      <c r="D562" s="6">
        <v>5</v>
      </c>
      <c r="E562" s="6">
        <v>4</v>
      </c>
      <c r="F562" t="s">
        <v>427</v>
      </c>
      <c r="G562" t="str">
        <f>INDEX('DATA - Teams'!$C:$C,MATCH('DATA - Fixture'!F562,'DATA - Teams'!$B:$B,0))</f>
        <v>MELONS</v>
      </c>
      <c r="H562" t="s">
        <v>430</v>
      </c>
      <c r="I562" t="str">
        <f>INDEX('DATA - Teams'!$C:$C,MATCH('DATA - Fixture'!H562,'DATA - Teams'!$B:$B,0))</f>
        <v>RICHO</v>
      </c>
      <c r="J562" s="6">
        <v>1</v>
      </c>
      <c r="K562" s="6">
        <v>0</v>
      </c>
      <c r="L562" s="6">
        <v>0</v>
      </c>
      <c r="M562">
        <f>SUMIFS('DATA - Round Scores'!$H:$H,
'DATA - Round Scores'!$A:$A, 'DATA - Fixture'!$C562,
'DATA - Round Scores'!$B:$B, 'DATA - Fixture'!$D562,
'DATA - Round Scores'!$C:$C, 'DATA - Fixture'!$F562,
'DATA - Round Scores'!$F:$F, "&lt;&gt;BEN")</f>
        <v>1649</v>
      </c>
      <c r="N562">
        <f>SUMIFS('DATA - Round Scores'!$H:$H,
'DATA - Round Scores'!$A:$A, 'DATA - Fixture'!$C562,
'DATA - Round Scores'!$B:$B, 'DATA - Fixture'!$D562,
'DATA - Round Scores'!$C:$C, 'DATA - Fixture'!$H562,
'DATA - Round Scores'!$F:$F, "&lt;&gt;BEN")</f>
        <v>1580</v>
      </c>
      <c r="O562">
        <f t="shared" si="40"/>
        <v>69</v>
      </c>
      <c r="P562">
        <f>IF(N562&gt;0,COUNTIF($F$1:F562,F562),0)</f>
        <v>5</v>
      </c>
      <c r="Q562">
        <f t="shared" si="41"/>
        <v>1</v>
      </c>
      <c r="R562">
        <f t="shared" si="42"/>
        <v>0</v>
      </c>
      <c r="S562">
        <f t="shared" si="43"/>
        <v>0</v>
      </c>
      <c r="T562">
        <f>COUNTIFS('DATA - Round Scores'!$H:$H,0,
'DATA - Round Scores'!$A:$A, 'DATA - Fixture'!$C562,
'DATA - Round Scores'!$B:$B, 'DATA - Fixture'!$D562,
'DATA - Round Scores'!$C:$C, 'DATA - Fixture'!$F562,
'DATA - Round Scores'!$F:$F, "&lt;&gt;BEN")</f>
        <v>0</v>
      </c>
      <c r="U562" t="str">
        <f>TEXT(SUMIFS($Q$1:Q562,$C$1:C562,C562,$D$1:D562,"&lt;="&amp;D562,$F$1:F562,F562),"00")&amp;"-"&amp;TEXT(SUMIFS($S$1:S562,$C$1:C562,C562,$D$1:D562,"&lt;="&amp;D562,$F$1:F562,F562),"00")</f>
        <v>02-03</v>
      </c>
      <c r="V562">
        <f t="shared" si="44"/>
        <v>1</v>
      </c>
    </row>
    <row r="563" spans="3:22" x14ac:dyDescent="0.2">
      <c r="C563" s="6">
        <v>2019</v>
      </c>
      <c r="D563" s="6">
        <v>5</v>
      </c>
      <c r="E563" s="6">
        <v>4</v>
      </c>
      <c r="F563" t="s">
        <v>430</v>
      </c>
      <c r="G563" t="str">
        <f>INDEX('DATA - Teams'!$C:$C,MATCH('DATA - Fixture'!F563,'DATA - Teams'!$B:$B,0))</f>
        <v>RICHO</v>
      </c>
      <c r="H563" t="s">
        <v>427</v>
      </c>
      <c r="I563" t="str">
        <f>INDEX('DATA - Teams'!$C:$C,MATCH('DATA - Fixture'!H563,'DATA - Teams'!$B:$B,0))</f>
        <v>MELONS</v>
      </c>
      <c r="J563" s="6">
        <v>0</v>
      </c>
      <c r="K563" s="6">
        <v>0</v>
      </c>
      <c r="L563" s="6">
        <v>0</v>
      </c>
      <c r="M563">
        <f>SUMIFS('DATA - Round Scores'!$H:$H,
'DATA - Round Scores'!$A:$A, 'DATA - Fixture'!$C563,
'DATA - Round Scores'!$B:$B, 'DATA - Fixture'!$D563,
'DATA - Round Scores'!$C:$C, 'DATA - Fixture'!$F563,
'DATA - Round Scores'!$F:$F, "&lt;&gt;BEN")</f>
        <v>1580</v>
      </c>
      <c r="N563">
        <f>SUMIFS('DATA - Round Scores'!$H:$H,
'DATA - Round Scores'!$A:$A, 'DATA - Fixture'!$C563,
'DATA - Round Scores'!$B:$B, 'DATA - Fixture'!$D563,
'DATA - Round Scores'!$C:$C, 'DATA - Fixture'!$H563,
'DATA - Round Scores'!$F:$F, "&lt;&gt;BEN")</f>
        <v>1649</v>
      </c>
      <c r="O563">
        <f t="shared" si="40"/>
        <v>-69</v>
      </c>
      <c r="P563">
        <f>IF(N563&gt;0,COUNTIF($F$1:F563,F563),0)</f>
        <v>5</v>
      </c>
      <c r="Q563">
        <f t="shared" si="41"/>
        <v>0</v>
      </c>
      <c r="R563">
        <f t="shared" si="42"/>
        <v>0</v>
      </c>
      <c r="S563">
        <f t="shared" si="43"/>
        <v>1</v>
      </c>
      <c r="T563">
        <f>COUNTIFS('DATA - Round Scores'!$H:$H,0,
'DATA - Round Scores'!$A:$A, 'DATA - Fixture'!$C563,
'DATA - Round Scores'!$B:$B, 'DATA - Fixture'!$D563,
'DATA - Round Scores'!$C:$C, 'DATA - Fixture'!$F563,
'DATA - Round Scores'!$F:$F, "&lt;&gt;BEN")</f>
        <v>0</v>
      </c>
      <c r="U563" t="str">
        <f>TEXT(SUMIFS($Q$1:Q563,$C$1:C563,C563,$D$1:D563,"&lt;="&amp;D563,$F$1:F563,F563),"00")&amp;"-"&amp;TEXT(SUMIFS($S$1:S563,$C$1:C563,C563,$D$1:D563,"&lt;="&amp;D563,$F$1:F563,F563),"00")</f>
        <v>02-03</v>
      </c>
      <c r="V563">
        <f t="shared" si="44"/>
        <v>0</v>
      </c>
    </row>
    <row r="564" spans="3:22" x14ac:dyDescent="0.2">
      <c r="C564" s="6">
        <v>2019</v>
      </c>
      <c r="D564" s="6">
        <v>6</v>
      </c>
      <c r="E564" s="6">
        <v>1</v>
      </c>
      <c r="F564" t="s">
        <v>426</v>
      </c>
      <c r="G564" t="str">
        <f>INDEX('DATA - Teams'!$C:$C,MATCH('DATA - Fixture'!F564,'DATA - Teams'!$B:$B,0))</f>
        <v>PMAC</v>
      </c>
      <c r="H564" t="s">
        <v>30</v>
      </c>
      <c r="I564" t="str">
        <f>INDEX('DATA - Teams'!$C:$C,MATCH('DATA - Fixture'!H564,'DATA - Teams'!$B:$B,0))</f>
        <v>GARTER</v>
      </c>
      <c r="J564" s="6">
        <v>1</v>
      </c>
      <c r="K564" s="6">
        <v>0</v>
      </c>
      <c r="L564" s="6">
        <v>0</v>
      </c>
      <c r="M564">
        <f>SUMIFS('DATA - Round Scores'!$H:$H,
'DATA - Round Scores'!$A:$A, 'DATA - Fixture'!$C564,
'DATA - Round Scores'!$B:$B, 'DATA - Fixture'!$D564,
'DATA - Round Scores'!$C:$C, 'DATA - Fixture'!$F564,
'DATA - Round Scores'!$F:$F, "&lt;&gt;BEN")</f>
        <v>1746</v>
      </c>
      <c r="N564">
        <f>SUMIFS('DATA - Round Scores'!$H:$H,
'DATA - Round Scores'!$A:$A, 'DATA - Fixture'!$C564,
'DATA - Round Scores'!$B:$B, 'DATA - Fixture'!$D564,
'DATA - Round Scores'!$C:$C, 'DATA - Fixture'!$H564,
'DATA - Round Scores'!$F:$F, "&lt;&gt;BEN")</f>
        <v>1503</v>
      </c>
      <c r="O564">
        <f t="shared" si="40"/>
        <v>243</v>
      </c>
      <c r="P564">
        <f>IF(N564&gt;0,COUNTIF($F$1:F564,F564),0)</f>
        <v>6</v>
      </c>
      <c r="Q564">
        <f t="shared" si="41"/>
        <v>1</v>
      </c>
      <c r="R564">
        <f t="shared" si="42"/>
        <v>0</v>
      </c>
      <c r="S564">
        <f t="shared" si="43"/>
        <v>0</v>
      </c>
      <c r="T564">
        <f>COUNTIFS('DATA - Round Scores'!$H:$H,0,
'DATA - Round Scores'!$A:$A, 'DATA - Fixture'!$C564,
'DATA - Round Scores'!$B:$B, 'DATA - Fixture'!$D564,
'DATA - Round Scores'!$C:$C, 'DATA - Fixture'!$F564,
'DATA - Round Scores'!$F:$F, "&lt;&gt;BEN")</f>
        <v>0</v>
      </c>
      <c r="U564" t="str">
        <f>TEXT(SUMIFS($Q$1:Q564,$C$1:C564,C564,$D$1:D564,"&lt;="&amp;D564,$F$1:F564,F564),"00")&amp;"-"&amp;TEXT(SUMIFS($S$1:S564,$C$1:C564,C564,$D$1:D564,"&lt;="&amp;D564,$F$1:F564,F564),"00")</f>
        <v>03-03</v>
      </c>
      <c r="V564">
        <f t="shared" si="44"/>
        <v>1</v>
      </c>
    </row>
    <row r="565" spans="3:22" x14ac:dyDescent="0.2">
      <c r="C565" s="6">
        <v>2019</v>
      </c>
      <c r="D565" s="6">
        <v>6</v>
      </c>
      <c r="E565" s="6">
        <v>1</v>
      </c>
      <c r="F565" t="s">
        <v>30</v>
      </c>
      <c r="G565" t="str">
        <f>INDEX('DATA - Teams'!$C:$C,MATCH('DATA - Fixture'!F565,'DATA - Teams'!$B:$B,0))</f>
        <v>GARTER</v>
      </c>
      <c r="H565" t="s">
        <v>426</v>
      </c>
      <c r="I565" t="str">
        <f>INDEX('DATA - Teams'!$C:$C,MATCH('DATA - Fixture'!H565,'DATA - Teams'!$B:$B,0))</f>
        <v>PMAC</v>
      </c>
      <c r="J565" s="6">
        <v>0</v>
      </c>
      <c r="K565" s="6">
        <v>0</v>
      </c>
      <c r="L565" s="6">
        <v>0</v>
      </c>
      <c r="M565">
        <f>SUMIFS('DATA - Round Scores'!$H:$H,
'DATA - Round Scores'!$A:$A, 'DATA - Fixture'!$C565,
'DATA - Round Scores'!$B:$B, 'DATA - Fixture'!$D565,
'DATA - Round Scores'!$C:$C, 'DATA - Fixture'!$F565,
'DATA - Round Scores'!$F:$F, "&lt;&gt;BEN")</f>
        <v>1503</v>
      </c>
      <c r="N565">
        <f>SUMIFS('DATA - Round Scores'!$H:$H,
'DATA - Round Scores'!$A:$A, 'DATA - Fixture'!$C565,
'DATA - Round Scores'!$B:$B, 'DATA - Fixture'!$D565,
'DATA - Round Scores'!$C:$C, 'DATA - Fixture'!$H565,
'DATA - Round Scores'!$F:$F, "&lt;&gt;BEN")</f>
        <v>1746</v>
      </c>
      <c r="O565">
        <f t="shared" si="40"/>
        <v>-243</v>
      </c>
      <c r="P565">
        <f>IF(N565&gt;0,COUNTIF($F$1:F565,F565),0)</f>
        <v>6</v>
      </c>
      <c r="Q565">
        <f t="shared" si="41"/>
        <v>0</v>
      </c>
      <c r="R565">
        <f t="shared" si="42"/>
        <v>0</v>
      </c>
      <c r="S565">
        <f t="shared" si="43"/>
        <v>1</v>
      </c>
      <c r="T565">
        <f>COUNTIFS('DATA - Round Scores'!$H:$H,0,
'DATA - Round Scores'!$A:$A, 'DATA - Fixture'!$C565,
'DATA - Round Scores'!$B:$B, 'DATA - Fixture'!$D565,
'DATA - Round Scores'!$C:$C, 'DATA - Fixture'!$F565,
'DATA - Round Scores'!$F:$F, "&lt;&gt;BEN")</f>
        <v>0</v>
      </c>
      <c r="U565" t="str">
        <f>TEXT(SUMIFS($Q$1:Q565,$C$1:C565,C565,$D$1:D565,"&lt;="&amp;D565,$F$1:F565,F565),"00")&amp;"-"&amp;TEXT(SUMIFS($S$1:S565,$C$1:C565,C565,$D$1:D565,"&lt;="&amp;D565,$F$1:F565,F565),"00")</f>
        <v>01-05</v>
      </c>
      <c r="V565">
        <f t="shared" si="44"/>
        <v>0</v>
      </c>
    </row>
    <row r="566" spans="3:22" x14ac:dyDescent="0.2">
      <c r="C566" s="6">
        <v>2019</v>
      </c>
      <c r="D566" s="6">
        <v>6</v>
      </c>
      <c r="E566" s="6">
        <v>2</v>
      </c>
      <c r="F566" t="s">
        <v>12</v>
      </c>
      <c r="G566" t="str">
        <f>INDEX('DATA - Teams'!$C:$C,MATCH('DATA - Fixture'!F566,'DATA - Teams'!$B:$B,0))</f>
        <v>LESTER</v>
      </c>
      <c r="H566" t="s">
        <v>7</v>
      </c>
      <c r="I566" t="str">
        <f>INDEX('DATA - Teams'!$C:$C,MATCH('DATA - Fixture'!H566,'DATA - Teams'!$B:$B,0))</f>
        <v>JMERC</v>
      </c>
      <c r="J566" s="6">
        <v>1</v>
      </c>
      <c r="K566" s="6">
        <v>0</v>
      </c>
      <c r="L566" s="6">
        <v>0</v>
      </c>
      <c r="M566">
        <f>SUMIFS('DATA - Round Scores'!$H:$H,
'DATA - Round Scores'!$A:$A, 'DATA - Fixture'!$C566,
'DATA - Round Scores'!$B:$B, 'DATA - Fixture'!$D566,
'DATA - Round Scores'!$C:$C, 'DATA - Fixture'!$F566,
'DATA - Round Scores'!$F:$F, "&lt;&gt;BEN")</f>
        <v>1636</v>
      </c>
      <c r="N566">
        <f>SUMIFS('DATA - Round Scores'!$H:$H,
'DATA - Round Scores'!$A:$A, 'DATA - Fixture'!$C566,
'DATA - Round Scores'!$B:$B, 'DATA - Fixture'!$D566,
'DATA - Round Scores'!$C:$C, 'DATA - Fixture'!$H566,
'DATA - Round Scores'!$F:$F, "&lt;&gt;BEN")</f>
        <v>1605</v>
      </c>
      <c r="O566">
        <f t="shared" si="40"/>
        <v>31</v>
      </c>
      <c r="P566">
        <f>IF(N566&gt;0,COUNTIF($F$1:F566,F566),0)</f>
        <v>6</v>
      </c>
      <c r="Q566">
        <f t="shared" si="41"/>
        <v>1</v>
      </c>
      <c r="R566">
        <f t="shared" si="42"/>
        <v>0</v>
      </c>
      <c r="S566">
        <f t="shared" si="43"/>
        <v>0</v>
      </c>
      <c r="T566">
        <f>COUNTIFS('DATA - Round Scores'!$H:$H,0,
'DATA - Round Scores'!$A:$A, 'DATA - Fixture'!$C566,
'DATA - Round Scores'!$B:$B, 'DATA - Fixture'!$D566,
'DATA - Round Scores'!$C:$C, 'DATA - Fixture'!$F566,
'DATA - Round Scores'!$F:$F, "&lt;&gt;BEN")</f>
        <v>0</v>
      </c>
      <c r="U566" t="str">
        <f>TEXT(SUMIFS($Q$1:Q566,$C$1:C566,C566,$D$1:D566,"&lt;="&amp;D566,$F$1:F566,F566),"00")&amp;"-"&amp;TEXT(SUMIFS($S$1:S566,$C$1:C566,C566,$D$1:D566,"&lt;="&amp;D566,$F$1:F566,F566),"00")</f>
        <v>04-02</v>
      </c>
      <c r="V566">
        <f t="shared" si="44"/>
        <v>0</v>
      </c>
    </row>
    <row r="567" spans="3:22" x14ac:dyDescent="0.2">
      <c r="C567" s="6">
        <v>2019</v>
      </c>
      <c r="D567" s="6">
        <v>6</v>
      </c>
      <c r="E567" s="6">
        <v>2</v>
      </c>
      <c r="F567" t="s">
        <v>7</v>
      </c>
      <c r="G567" t="str">
        <f>INDEX('DATA - Teams'!$C:$C,MATCH('DATA - Fixture'!F567,'DATA - Teams'!$B:$B,0))</f>
        <v>JMERC</v>
      </c>
      <c r="H567" t="s">
        <v>12</v>
      </c>
      <c r="I567" t="str">
        <f>INDEX('DATA - Teams'!$C:$C,MATCH('DATA - Fixture'!H567,'DATA - Teams'!$B:$B,0))</f>
        <v>LESTER</v>
      </c>
      <c r="J567" s="6">
        <v>0</v>
      </c>
      <c r="K567" s="6">
        <v>0</v>
      </c>
      <c r="L567" s="6">
        <v>0</v>
      </c>
      <c r="M567">
        <f>SUMIFS('DATA - Round Scores'!$H:$H,
'DATA - Round Scores'!$A:$A, 'DATA - Fixture'!$C567,
'DATA - Round Scores'!$B:$B, 'DATA - Fixture'!$D567,
'DATA - Round Scores'!$C:$C, 'DATA - Fixture'!$F567,
'DATA - Round Scores'!$F:$F, "&lt;&gt;BEN")</f>
        <v>1605</v>
      </c>
      <c r="N567">
        <f>SUMIFS('DATA - Round Scores'!$H:$H,
'DATA - Round Scores'!$A:$A, 'DATA - Fixture'!$C567,
'DATA - Round Scores'!$B:$B, 'DATA - Fixture'!$D567,
'DATA - Round Scores'!$C:$C, 'DATA - Fixture'!$H567,
'DATA - Round Scores'!$F:$F, "&lt;&gt;BEN")</f>
        <v>1636</v>
      </c>
      <c r="O567">
        <f t="shared" si="40"/>
        <v>-31</v>
      </c>
      <c r="P567">
        <f>IF(N567&gt;0,COUNTIF($F$1:F567,F567),0)</f>
        <v>6</v>
      </c>
      <c r="Q567">
        <f t="shared" si="41"/>
        <v>0</v>
      </c>
      <c r="R567">
        <f t="shared" si="42"/>
        <v>0</v>
      </c>
      <c r="S567">
        <f t="shared" si="43"/>
        <v>1</v>
      </c>
      <c r="T567">
        <f>COUNTIFS('DATA - Round Scores'!$H:$H,0,
'DATA - Round Scores'!$A:$A, 'DATA - Fixture'!$C567,
'DATA - Round Scores'!$B:$B, 'DATA - Fixture'!$D567,
'DATA - Round Scores'!$C:$C, 'DATA - Fixture'!$F567,
'DATA - Round Scores'!$F:$F, "&lt;&gt;BEN")</f>
        <v>0</v>
      </c>
      <c r="U567" t="str">
        <f>TEXT(SUMIFS($Q$1:Q567,$C$1:C567,C567,$D$1:D567,"&lt;="&amp;D567,$F$1:F567,F567),"00")&amp;"-"&amp;TEXT(SUMIFS($S$1:S567,$C$1:C567,C567,$D$1:D567,"&lt;="&amp;D567,$F$1:F567,F567),"00")</f>
        <v>03-03</v>
      </c>
      <c r="V567">
        <f t="shared" si="44"/>
        <v>1</v>
      </c>
    </row>
    <row r="568" spans="3:22" x14ac:dyDescent="0.2">
      <c r="C568" s="6">
        <v>2019</v>
      </c>
      <c r="D568" s="6">
        <v>6</v>
      </c>
      <c r="E568" s="6">
        <v>3</v>
      </c>
      <c r="F568" t="s">
        <v>427</v>
      </c>
      <c r="G568" t="str">
        <f>INDEX('DATA - Teams'!$C:$C,MATCH('DATA - Fixture'!F568,'DATA - Teams'!$B:$B,0))</f>
        <v>MELONS</v>
      </c>
      <c r="H568" t="s">
        <v>438</v>
      </c>
      <c r="I568" t="str">
        <f>INDEX('DATA - Teams'!$C:$C,MATCH('DATA - Fixture'!H568,'DATA - Teams'!$B:$B,0))</f>
        <v>KAPPAZ</v>
      </c>
      <c r="J568" s="6">
        <v>1</v>
      </c>
      <c r="K568" s="6">
        <v>0</v>
      </c>
      <c r="L568" s="6">
        <v>0</v>
      </c>
      <c r="M568">
        <f>SUMIFS('DATA - Round Scores'!$H:$H,
'DATA - Round Scores'!$A:$A, 'DATA - Fixture'!$C568,
'DATA - Round Scores'!$B:$B, 'DATA - Fixture'!$D568,
'DATA - Round Scores'!$C:$C, 'DATA - Fixture'!$F568,
'DATA - Round Scores'!$F:$F, "&lt;&gt;BEN")</f>
        <v>1562</v>
      </c>
      <c r="N568">
        <f>SUMIFS('DATA - Round Scores'!$H:$H,
'DATA - Round Scores'!$A:$A, 'DATA - Fixture'!$C568,
'DATA - Round Scores'!$B:$B, 'DATA - Fixture'!$D568,
'DATA - Round Scores'!$C:$C, 'DATA - Fixture'!$H568,
'DATA - Round Scores'!$F:$F, "&lt;&gt;BEN")</f>
        <v>1808</v>
      </c>
      <c r="O568">
        <f t="shared" si="40"/>
        <v>-246</v>
      </c>
      <c r="P568">
        <f>IF(N568&gt;0,COUNTIF($F$1:F568,F568),0)</f>
        <v>6</v>
      </c>
      <c r="Q568">
        <f t="shared" si="41"/>
        <v>0</v>
      </c>
      <c r="R568">
        <f t="shared" si="42"/>
        <v>0</v>
      </c>
      <c r="S568">
        <f t="shared" si="43"/>
        <v>1</v>
      </c>
      <c r="T568">
        <f>COUNTIFS('DATA - Round Scores'!$H:$H,0,
'DATA - Round Scores'!$A:$A, 'DATA - Fixture'!$C568,
'DATA - Round Scores'!$B:$B, 'DATA - Fixture'!$D568,
'DATA - Round Scores'!$C:$C, 'DATA - Fixture'!$F568,
'DATA - Round Scores'!$F:$F, "&lt;&gt;BEN")</f>
        <v>0</v>
      </c>
      <c r="U568" t="str">
        <f>TEXT(SUMIFS($Q$1:Q568,$C$1:C568,C568,$D$1:D568,"&lt;="&amp;D568,$F$1:F568,F568),"00")&amp;"-"&amp;TEXT(SUMIFS($S$1:S568,$C$1:C568,C568,$D$1:D568,"&lt;="&amp;D568,$F$1:F568,F568),"00")</f>
        <v>02-04</v>
      </c>
      <c r="V568">
        <f t="shared" si="44"/>
        <v>1</v>
      </c>
    </row>
    <row r="569" spans="3:22" x14ac:dyDescent="0.2">
      <c r="C569" s="6">
        <v>2019</v>
      </c>
      <c r="D569" s="6">
        <v>6</v>
      </c>
      <c r="E569" s="6">
        <v>3</v>
      </c>
      <c r="F569" t="s">
        <v>438</v>
      </c>
      <c r="G569" t="str">
        <f>INDEX('DATA - Teams'!$C:$C,MATCH('DATA - Fixture'!F569,'DATA - Teams'!$B:$B,0))</f>
        <v>KAPPAZ</v>
      </c>
      <c r="H569" t="s">
        <v>427</v>
      </c>
      <c r="I569" t="str">
        <f>INDEX('DATA - Teams'!$C:$C,MATCH('DATA - Fixture'!H569,'DATA - Teams'!$B:$B,0))</f>
        <v>MELONS</v>
      </c>
      <c r="J569" s="6">
        <v>0</v>
      </c>
      <c r="K569" s="6">
        <v>0</v>
      </c>
      <c r="L569" s="6">
        <v>0</v>
      </c>
      <c r="M569">
        <f>SUMIFS('DATA - Round Scores'!$H:$H,
'DATA - Round Scores'!$A:$A, 'DATA - Fixture'!$C569,
'DATA - Round Scores'!$B:$B, 'DATA - Fixture'!$D569,
'DATA - Round Scores'!$C:$C, 'DATA - Fixture'!$F569,
'DATA - Round Scores'!$F:$F, "&lt;&gt;BEN")</f>
        <v>1808</v>
      </c>
      <c r="N569">
        <f>SUMIFS('DATA - Round Scores'!$H:$H,
'DATA - Round Scores'!$A:$A, 'DATA - Fixture'!$C569,
'DATA - Round Scores'!$B:$B, 'DATA - Fixture'!$D569,
'DATA - Round Scores'!$C:$C, 'DATA - Fixture'!$H569,
'DATA - Round Scores'!$F:$F, "&lt;&gt;BEN")</f>
        <v>1562</v>
      </c>
      <c r="O569">
        <f t="shared" si="40"/>
        <v>246</v>
      </c>
      <c r="P569">
        <f>IF(N569&gt;0,COUNTIF($F$1:F569,F569),0)</f>
        <v>6</v>
      </c>
      <c r="Q569">
        <f t="shared" si="41"/>
        <v>1</v>
      </c>
      <c r="R569">
        <f t="shared" si="42"/>
        <v>0</v>
      </c>
      <c r="S569">
        <f t="shared" si="43"/>
        <v>0</v>
      </c>
      <c r="T569">
        <f>COUNTIFS('DATA - Round Scores'!$H:$H,0,
'DATA - Round Scores'!$A:$A, 'DATA - Fixture'!$C569,
'DATA - Round Scores'!$B:$B, 'DATA - Fixture'!$D569,
'DATA - Round Scores'!$C:$C, 'DATA - Fixture'!$F569,
'DATA - Round Scores'!$F:$F, "&lt;&gt;BEN")</f>
        <v>0</v>
      </c>
      <c r="U569" t="str">
        <f>TEXT(SUMIFS($Q$1:Q569,$C$1:C569,C569,$D$1:D569,"&lt;="&amp;D569,$F$1:F569,F569),"00")&amp;"-"&amp;TEXT(SUMIFS($S$1:S569,$C$1:C569,C569,$D$1:D569,"&lt;="&amp;D569,$F$1:F569,F569),"00")</f>
        <v>05-01</v>
      </c>
      <c r="V569">
        <f t="shared" si="44"/>
        <v>1</v>
      </c>
    </row>
    <row r="570" spans="3:22" x14ac:dyDescent="0.2">
      <c r="C570" s="6">
        <v>2019</v>
      </c>
      <c r="D570" s="6">
        <v>6</v>
      </c>
      <c r="E570" s="6">
        <v>4</v>
      </c>
      <c r="F570" t="s">
        <v>430</v>
      </c>
      <c r="G570" t="str">
        <f>INDEX('DATA - Teams'!$C:$C,MATCH('DATA - Fixture'!F570,'DATA - Teams'!$B:$B,0))</f>
        <v>RICHO</v>
      </c>
      <c r="H570" t="s">
        <v>434</v>
      </c>
      <c r="I570" t="str">
        <f>INDEX('DATA - Teams'!$C:$C,MATCH('DATA - Fixture'!H570,'DATA - Teams'!$B:$B,0))</f>
        <v>CHIEF</v>
      </c>
      <c r="J570" s="6">
        <v>1</v>
      </c>
      <c r="K570" s="6">
        <v>0</v>
      </c>
      <c r="L570" s="6">
        <v>0</v>
      </c>
      <c r="M570">
        <f>SUMIFS('DATA - Round Scores'!$H:$H,
'DATA - Round Scores'!$A:$A, 'DATA - Fixture'!$C570,
'DATA - Round Scores'!$B:$B, 'DATA - Fixture'!$D570,
'DATA - Round Scores'!$C:$C, 'DATA - Fixture'!$F570,
'DATA - Round Scores'!$F:$F, "&lt;&gt;BEN")</f>
        <v>1417</v>
      </c>
      <c r="N570">
        <f>SUMIFS('DATA - Round Scores'!$H:$H,
'DATA - Round Scores'!$A:$A, 'DATA - Fixture'!$C570,
'DATA - Round Scores'!$B:$B, 'DATA - Fixture'!$D570,
'DATA - Round Scores'!$C:$C, 'DATA - Fixture'!$H570,
'DATA - Round Scores'!$F:$F, "&lt;&gt;BEN")</f>
        <v>1787</v>
      </c>
      <c r="O570">
        <f t="shared" si="40"/>
        <v>-370</v>
      </c>
      <c r="P570">
        <f>IF(N570&gt;0,COUNTIF($F$1:F570,F570),0)</f>
        <v>6</v>
      </c>
      <c r="Q570">
        <f t="shared" si="41"/>
        <v>0</v>
      </c>
      <c r="R570">
        <f t="shared" si="42"/>
        <v>0</v>
      </c>
      <c r="S570">
        <f t="shared" si="43"/>
        <v>1</v>
      </c>
      <c r="T570">
        <f>COUNTIFS('DATA - Round Scores'!$H:$H,0,
'DATA - Round Scores'!$A:$A, 'DATA - Fixture'!$C570,
'DATA - Round Scores'!$B:$B, 'DATA - Fixture'!$D570,
'DATA - Round Scores'!$C:$C, 'DATA - Fixture'!$F570,
'DATA - Round Scores'!$F:$F, "&lt;&gt;BEN")</f>
        <v>0</v>
      </c>
      <c r="U570" t="str">
        <f>TEXT(SUMIFS($Q$1:Q570,$C$1:C570,C570,$D$1:D570,"&lt;="&amp;D570,$F$1:F570,F570),"00")&amp;"-"&amp;TEXT(SUMIFS($S$1:S570,$C$1:C570,C570,$D$1:D570,"&lt;="&amp;D570,$F$1:F570,F570),"00")</f>
        <v>02-04</v>
      </c>
      <c r="V570">
        <f t="shared" si="44"/>
        <v>0</v>
      </c>
    </row>
    <row r="571" spans="3:22" x14ac:dyDescent="0.2">
      <c r="C571" s="6">
        <v>2019</v>
      </c>
      <c r="D571" s="6">
        <v>6</v>
      </c>
      <c r="E571" s="6">
        <v>4</v>
      </c>
      <c r="F571" t="s">
        <v>434</v>
      </c>
      <c r="G571" t="str">
        <f>INDEX('DATA - Teams'!$C:$C,MATCH('DATA - Fixture'!F571,'DATA - Teams'!$B:$B,0))</f>
        <v>CHIEF</v>
      </c>
      <c r="H571" t="s">
        <v>430</v>
      </c>
      <c r="I571" t="str">
        <f>INDEX('DATA - Teams'!$C:$C,MATCH('DATA - Fixture'!H571,'DATA - Teams'!$B:$B,0))</f>
        <v>RICHO</v>
      </c>
      <c r="J571" s="6">
        <v>0</v>
      </c>
      <c r="K571" s="6">
        <v>0</v>
      </c>
      <c r="L571" s="6">
        <v>0</v>
      </c>
      <c r="M571">
        <f>SUMIFS('DATA - Round Scores'!$H:$H,
'DATA - Round Scores'!$A:$A, 'DATA - Fixture'!$C571,
'DATA - Round Scores'!$B:$B, 'DATA - Fixture'!$D571,
'DATA - Round Scores'!$C:$C, 'DATA - Fixture'!$F571,
'DATA - Round Scores'!$F:$F, "&lt;&gt;BEN")</f>
        <v>1787</v>
      </c>
      <c r="N571">
        <f>SUMIFS('DATA - Round Scores'!$H:$H,
'DATA - Round Scores'!$A:$A, 'DATA - Fixture'!$C571,
'DATA - Round Scores'!$B:$B, 'DATA - Fixture'!$D571,
'DATA - Round Scores'!$C:$C, 'DATA - Fixture'!$H571,
'DATA - Round Scores'!$F:$F, "&lt;&gt;BEN")</f>
        <v>1417</v>
      </c>
      <c r="O571">
        <f t="shared" si="40"/>
        <v>370</v>
      </c>
      <c r="P571">
        <f>IF(N571&gt;0,COUNTIF($F$1:F571,F571),0)</f>
        <v>6</v>
      </c>
      <c r="Q571">
        <f t="shared" si="41"/>
        <v>1</v>
      </c>
      <c r="R571">
        <f t="shared" si="42"/>
        <v>0</v>
      </c>
      <c r="S571">
        <f t="shared" si="43"/>
        <v>0</v>
      </c>
      <c r="T571">
        <f>COUNTIFS('DATA - Round Scores'!$H:$H,0,
'DATA - Round Scores'!$A:$A, 'DATA - Fixture'!$C571,
'DATA - Round Scores'!$B:$B, 'DATA - Fixture'!$D571,
'DATA - Round Scores'!$C:$C, 'DATA - Fixture'!$F571,
'DATA - Round Scores'!$F:$F, "&lt;&gt;BEN")</f>
        <v>0</v>
      </c>
      <c r="U571" t="str">
        <f>TEXT(SUMIFS($Q$1:Q571,$C$1:C571,C571,$D$1:D571,"&lt;="&amp;D571,$F$1:F571,F571),"00")&amp;"-"&amp;TEXT(SUMIFS($S$1:S571,$C$1:C571,C571,$D$1:D571,"&lt;="&amp;D571,$F$1:F571,F571),"00")</f>
        <v>04-02</v>
      </c>
      <c r="V571">
        <f t="shared" si="44"/>
        <v>0</v>
      </c>
    </row>
    <row r="572" spans="3:22" x14ac:dyDescent="0.2">
      <c r="C572" s="6">
        <v>2019</v>
      </c>
      <c r="D572" s="6">
        <v>7</v>
      </c>
      <c r="E572" s="6">
        <v>1</v>
      </c>
      <c r="F572" t="s">
        <v>426</v>
      </c>
      <c r="G572" t="str">
        <f>INDEX('DATA - Teams'!$C:$C,MATCH('DATA - Fixture'!F572,'DATA - Teams'!$B:$B,0))</f>
        <v>PMAC</v>
      </c>
      <c r="H572" t="s">
        <v>12</v>
      </c>
      <c r="I572" t="str">
        <f>INDEX('DATA - Teams'!$C:$C,MATCH('DATA - Fixture'!H572,'DATA - Teams'!$B:$B,0))</f>
        <v>LESTER</v>
      </c>
      <c r="J572" s="6">
        <v>1</v>
      </c>
      <c r="K572" s="6">
        <v>0</v>
      </c>
      <c r="L572" s="6">
        <v>0</v>
      </c>
      <c r="M572">
        <f>SUMIFS('DATA - Round Scores'!$H:$H,
'DATA - Round Scores'!$A:$A, 'DATA - Fixture'!$C572,
'DATA - Round Scores'!$B:$B, 'DATA - Fixture'!$D572,
'DATA - Round Scores'!$C:$C, 'DATA - Fixture'!$F572,
'DATA - Round Scores'!$F:$F, "&lt;&gt;BEN")</f>
        <v>1533</v>
      </c>
      <c r="N572">
        <f>SUMIFS('DATA - Round Scores'!$H:$H,
'DATA - Round Scores'!$A:$A, 'DATA - Fixture'!$C572,
'DATA - Round Scores'!$B:$B, 'DATA - Fixture'!$D572,
'DATA - Round Scores'!$C:$C, 'DATA - Fixture'!$H572,
'DATA - Round Scores'!$F:$F, "&lt;&gt;BEN")</f>
        <v>1662</v>
      </c>
      <c r="O572">
        <f t="shared" si="40"/>
        <v>-129</v>
      </c>
      <c r="P572">
        <f>IF(N572&gt;0,COUNTIF($F$1:F572,F572),0)</f>
        <v>7</v>
      </c>
      <c r="Q572">
        <f t="shared" si="41"/>
        <v>0</v>
      </c>
      <c r="R572">
        <f t="shared" si="42"/>
        <v>0</v>
      </c>
      <c r="S572">
        <f t="shared" si="43"/>
        <v>1</v>
      </c>
      <c r="T572">
        <f>COUNTIFS('DATA - Round Scores'!$H:$H,0,
'DATA - Round Scores'!$A:$A, 'DATA - Fixture'!$C572,
'DATA - Round Scores'!$B:$B, 'DATA - Fixture'!$D572,
'DATA - Round Scores'!$C:$C, 'DATA - Fixture'!$F572,
'DATA - Round Scores'!$F:$F, "&lt;&gt;BEN")</f>
        <v>0</v>
      </c>
      <c r="U572" t="str">
        <f>TEXT(SUMIFS($Q$1:Q572,$C$1:C572,C572,$D$1:D572,"&lt;="&amp;D572,$F$1:F572,F572),"00")&amp;"-"&amp;TEXT(SUMIFS($S$1:S572,$C$1:C572,C572,$D$1:D572,"&lt;="&amp;D572,$F$1:F572,F572),"00")</f>
        <v>03-04</v>
      </c>
      <c r="V572">
        <f t="shared" si="44"/>
        <v>1</v>
      </c>
    </row>
    <row r="573" spans="3:22" x14ac:dyDescent="0.2">
      <c r="C573" s="6">
        <v>2019</v>
      </c>
      <c r="D573" s="6">
        <v>7</v>
      </c>
      <c r="E573" s="6">
        <v>1</v>
      </c>
      <c r="F573" t="s">
        <v>12</v>
      </c>
      <c r="G573" t="str">
        <f>INDEX('DATA - Teams'!$C:$C,MATCH('DATA - Fixture'!F573,'DATA - Teams'!$B:$B,0))</f>
        <v>LESTER</v>
      </c>
      <c r="H573" t="s">
        <v>426</v>
      </c>
      <c r="I573" t="str">
        <f>INDEX('DATA - Teams'!$C:$C,MATCH('DATA - Fixture'!H573,'DATA - Teams'!$B:$B,0))</f>
        <v>PMAC</v>
      </c>
      <c r="J573" s="6">
        <v>0</v>
      </c>
      <c r="K573" s="6">
        <v>0</v>
      </c>
      <c r="L573" s="6">
        <v>0</v>
      </c>
      <c r="M573">
        <f>SUMIFS('DATA - Round Scores'!$H:$H,
'DATA - Round Scores'!$A:$A, 'DATA - Fixture'!$C573,
'DATA - Round Scores'!$B:$B, 'DATA - Fixture'!$D573,
'DATA - Round Scores'!$C:$C, 'DATA - Fixture'!$F573,
'DATA - Round Scores'!$F:$F, "&lt;&gt;BEN")</f>
        <v>1662</v>
      </c>
      <c r="N573">
        <f>SUMIFS('DATA - Round Scores'!$H:$H,
'DATA - Round Scores'!$A:$A, 'DATA - Fixture'!$C573,
'DATA - Round Scores'!$B:$B, 'DATA - Fixture'!$D573,
'DATA - Round Scores'!$C:$C, 'DATA - Fixture'!$H573,
'DATA - Round Scores'!$F:$F, "&lt;&gt;BEN")</f>
        <v>1533</v>
      </c>
      <c r="O573">
        <f t="shared" si="40"/>
        <v>129</v>
      </c>
      <c r="P573">
        <f>IF(N573&gt;0,COUNTIF($F$1:F573,F573),0)</f>
        <v>7</v>
      </c>
      <c r="Q573">
        <f t="shared" si="41"/>
        <v>1</v>
      </c>
      <c r="R573">
        <f t="shared" si="42"/>
        <v>0</v>
      </c>
      <c r="S573">
        <f t="shared" si="43"/>
        <v>0</v>
      </c>
      <c r="T573">
        <f>COUNTIFS('DATA - Round Scores'!$H:$H,0,
'DATA - Round Scores'!$A:$A, 'DATA - Fixture'!$C573,
'DATA - Round Scores'!$B:$B, 'DATA - Fixture'!$D573,
'DATA - Round Scores'!$C:$C, 'DATA - Fixture'!$F573,
'DATA - Round Scores'!$F:$F, "&lt;&gt;BEN")</f>
        <v>1</v>
      </c>
      <c r="U573" t="str">
        <f>TEXT(SUMIFS($Q$1:Q573,$C$1:C573,C573,$D$1:D573,"&lt;="&amp;D573,$F$1:F573,F573),"00")&amp;"-"&amp;TEXT(SUMIFS($S$1:S573,$C$1:C573,C573,$D$1:D573,"&lt;="&amp;D573,$F$1:F573,F573),"00")</f>
        <v>05-02</v>
      </c>
      <c r="V573">
        <f t="shared" si="44"/>
        <v>0</v>
      </c>
    </row>
    <row r="574" spans="3:22" x14ac:dyDescent="0.2">
      <c r="C574" s="6">
        <v>2019</v>
      </c>
      <c r="D574" s="6">
        <v>7</v>
      </c>
      <c r="E574" s="6">
        <v>2</v>
      </c>
      <c r="F574" t="s">
        <v>427</v>
      </c>
      <c r="G574" t="str">
        <f>INDEX('DATA - Teams'!$C:$C,MATCH('DATA - Fixture'!F574,'DATA - Teams'!$B:$B,0))</f>
        <v>MELONS</v>
      </c>
      <c r="H574" t="s">
        <v>30</v>
      </c>
      <c r="I574" t="str">
        <f>INDEX('DATA - Teams'!$C:$C,MATCH('DATA - Fixture'!H574,'DATA - Teams'!$B:$B,0))</f>
        <v>GARTER</v>
      </c>
      <c r="J574" s="6">
        <v>1</v>
      </c>
      <c r="K574" s="6">
        <v>0</v>
      </c>
      <c r="L574" s="6">
        <v>0</v>
      </c>
      <c r="M574">
        <f>SUMIFS('DATA - Round Scores'!$H:$H,
'DATA - Round Scores'!$A:$A, 'DATA - Fixture'!$C574,
'DATA - Round Scores'!$B:$B, 'DATA - Fixture'!$D574,
'DATA - Round Scores'!$C:$C, 'DATA - Fixture'!$F574,
'DATA - Round Scores'!$F:$F, "&lt;&gt;BEN")</f>
        <v>1762</v>
      </c>
      <c r="N574">
        <f>SUMIFS('DATA - Round Scores'!$H:$H,
'DATA - Round Scores'!$A:$A, 'DATA - Fixture'!$C574,
'DATA - Round Scores'!$B:$B, 'DATA - Fixture'!$D574,
'DATA - Round Scores'!$C:$C, 'DATA - Fixture'!$H574,
'DATA - Round Scores'!$F:$F, "&lt;&gt;BEN")</f>
        <v>1453</v>
      </c>
      <c r="O574">
        <f t="shared" si="40"/>
        <v>309</v>
      </c>
      <c r="P574">
        <f>IF(N574&gt;0,COUNTIF($F$1:F574,F574),0)</f>
        <v>7</v>
      </c>
      <c r="Q574">
        <f t="shared" si="41"/>
        <v>1</v>
      </c>
      <c r="R574">
        <f t="shared" si="42"/>
        <v>0</v>
      </c>
      <c r="S574">
        <f t="shared" si="43"/>
        <v>0</v>
      </c>
      <c r="T574">
        <f>COUNTIFS('DATA - Round Scores'!$H:$H,0,
'DATA - Round Scores'!$A:$A, 'DATA - Fixture'!$C574,
'DATA - Round Scores'!$B:$B, 'DATA - Fixture'!$D574,
'DATA - Round Scores'!$C:$C, 'DATA - Fixture'!$F574,
'DATA - Round Scores'!$F:$F, "&lt;&gt;BEN")</f>
        <v>0</v>
      </c>
      <c r="U574" t="str">
        <f>TEXT(SUMIFS($Q$1:Q574,$C$1:C574,C574,$D$1:D574,"&lt;="&amp;D574,$F$1:F574,F574),"00")&amp;"-"&amp;TEXT(SUMIFS($S$1:S574,$C$1:C574,C574,$D$1:D574,"&lt;="&amp;D574,$F$1:F574,F574),"00")</f>
        <v>03-04</v>
      </c>
      <c r="V574">
        <f t="shared" si="44"/>
        <v>1</v>
      </c>
    </row>
    <row r="575" spans="3:22" x14ac:dyDescent="0.2">
      <c r="C575" s="6">
        <v>2019</v>
      </c>
      <c r="D575" s="6">
        <v>7</v>
      </c>
      <c r="E575" s="6">
        <v>2</v>
      </c>
      <c r="F575" t="s">
        <v>30</v>
      </c>
      <c r="G575" t="str">
        <f>INDEX('DATA - Teams'!$C:$C,MATCH('DATA - Fixture'!F575,'DATA - Teams'!$B:$B,0))</f>
        <v>GARTER</v>
      </c>
      <c r="H575" t="s">
        <v>427</v>
      </c>
      <c r="I575" t="str">
        <f>INDEX('DATA - Teams'!$C:$C,MATCH('DATA - Fixture'!H575,'DATA - Teams'!$B:$B,0))</f>
        <v>MELONS</v>
      </c>
      <c r="J575" s="6">
        <v>0</v>
      </c>
      <c r="K575" s="6">
        <v>0</v>
      </c>
      <c r="L575" s="6">
        <v>0</v>
      </c>
      <c r="M575">
        <f>SUMIFS('DATA - Round Scores'!$H:$H,
'DATA - Round Scores'!$A:$A, 'DATA - Fixture'!$C575,
'DATA - Round Scores'!$B:$B, 'DATA - Fixture'!$D575,
'DATA - Round Scores'!$C:$C, 'DATA - Fixture'!$F575,
'DATA - Round Scores'!$F:$F, "&lt;&gt;BEN")</f>
        <v>1453</v>
      </c>
      <c r="N575">
        <f>SUMIFS('DATA - Round Scores'!$H:$H,
'DATA - Round Scores'!$A:$A, 'DATA - Fixture'!$C575,
'DATA - Round Scores'!$B:$B, 'DATA - Fixture'!$D575,
'DATA - Round Scores'!$C:$C, 'DATA - Fixture'!$H575,
'DATA - Round Scores'!$F:$F, "&lt;&gt;BEN")</f>
        <v>1762</v>
      </c>
      <c r="O575">
        <f t="shared" si="40"/>
        <v>-309</v>
      </c>
      <c r="P575">
        <f>IF(N575&gt;0,COUNTIF($F$1:F575,F575),0)</f>
        <v>7</v>
      </c>
      <c r="Q575">
        <f t="shared" si="41"/>
        <v>0</v>
      </c>
      <c r="R575">
        <f t="shared" si="42"/>
        <v>0</v>
      </c>
      <c r="S575">
        <f t="shared" si="43"/>
        <v>1</v>
      </c>
      <c r="T575">
        <f>COUNTIFS('DATA - Round Scores'!$H:$H,0,
'DATA - Round Scores'!$A:$A, 'DATA - Fixture'!$C575,
'DATA - Round Scores'!$B:$B, 'DATA - Fixture'!$D575,
'DATA - Round Scores'!$C:$C, 'DATA - Fixture'!$F575,
'DATA - Round Scores'!$F:$F, "&lt;&gt;BEN")</f>
        <v>0</v>
      </c>
      <c r="U575" t="str">
        <f>TEXT(SUMIFS($Q$1:Q575,$C$1:C575,C575,$D$1:D575,"&lt;="&amp;D575,$F$1:F575,F575),"00")&amp;"-"&amp;TEXT(SUMIFS($S$1:S575,$C$1:C575,C575,$D$1:D575,"&lt;="&amp;D575,$F$1:F575,F575),"00")</f>
        <v>01-06</v>
      </c>
      <c r="V575">
        <f t="shared" si="44"/>
        <v>0</v>
      </c>
    </row>
    <row r="576" spans="3:22" x14ac:dyDescent="0.2">
      <c r="C576" s="6">
        <v>2019</v>
      </c>
      <c r="D576" s="6">
        <v>7</v>
      </c>
      <c r="E576" s="6">
        <v>3</v>
      </c>
      <c r="F576" t="s">
        <v>430</v>
      </c>
      <c r="G576" t="str">
        <f>INDEX('DATA - Teams'!$C:$C,MATCH('DATA - Fixture'!F576,'DATA - Teams'!$B:$B,0))</f>
        <v>RICHO</v>
      </c>
      <c r="H576" t="s">
        <v>7</v>
      </c>
      <c r="I576" t="str">
        <f>INDEX('DATA - Teams'!$C:$C,MATCH('DATA - Fixture'!H576,'DATA - Teams'!$B:$B,0))</f>
        <v>JMERC</v>
      </c>
      <c r="J576" s="6">
        <v>1</v>
      </c>
      <c r="K576" s="6">
        <v>0</v>
      </c>
      <c r="L576" s="6">
        <v>0</v>
      </c>
      <c r="M576">
        <f>SUMIFS('DATA - Round Scores'!$H:$H,
'DATA - Round Scores'!$A:$A, 'DATA - Fixture'!$C576,
'DATA - Round Scores'!$B:$B, 'DATA - Fixture'!$D576,
'DATA - Round Scores'!$C:$C, 'DATA - Fixture'!$F576,
'DATA - Round Scores'!$F:$F, "&lt;&gt;BEN")</f>
        <v>1554</v>
      </c>
      <c r="N576">
        <f>SUMIFS('DATA - Round Scores'!$H:$H,
'DATA - Round Scores'!$A:$A, 'DATA - Fixture'!$C576,
'DATA - Round Scores'!$B:$B, 'DATA - Fixture'!$D576,
'DATA - Round Scores'!$C:$C, 'DATA - Fixture'!$H576,
'DATA - Round Scores'!$F:$F, "&lt;&gt;BEN")</f>
        <v>1529</v>
      </c>
      <c r="O576">
        <f t="shared" si="40"/>
        <v>25</v>
      </c>
      <c r="P576">
        <f>IF(N576&gt;0,COUNTIF($F$1:F576,F576),0)</f>
        <v>7</v>
      </c>
      <c r="Q576">
        <f t="shared" si="41"/>
        <v>1</v>
      </c>
      <c r="R576">
        <f t="shared" si="42"/>
        <v>0</v>
      </c>
      <c r="S576">
        <f t="shared" si="43"/>
        <v>0</v>
      </c>
      <c r="T576">
        <f>COUNTIFS('DATA - Round Scores'!$H:$H,0,
'DATA - Round Scores'!$A:$A, 'DATA - Fixture'!$C576,
'DATA - Round Scores'!$B:$B, 'DATA - Fixture'!$D576,
'DATA - Round Scores'!$C:$C, 'DATA - Fixture'!$F576,
'DATA - Round Scores'!$F:$F, "&lt;&gt;BEN")</f>
        <v>1</v>
      </c>
      <c r="U576" t="str">
        <f>TEXT(SUMIFS($Q$1:Q576,$C$1:C576,C576,$D$1:D576,"&lt;="&amp;D576,$F$1:F576,F576),"00")&amp;"-"&amp;TEXT(SUMIFS($S$1:S576,$C$1:C576,C576,$D$1:D576,"&lt;="&amp;D576,$F$1:F576,F576),"00")</f>
        <v>03-04</v>
      </c>
      <c r="V576">
        <f t="shared" si="44"/>
        <v>0</v>
      </c>
    </row>
    <row r="577" spans="3:22" x14ac:dyDescent="0.2">
      <c r="C577" s="6">
        <v>2019</v>
      </c>
      <c r="D577" s="6">
        <v>7</v>
      </c>
      <c r="E577" s="6">
        <v>3</v>
      </c>
      <c r="F577" t="s">
        <v>7</v>
      </c>
      <c r="G577" t="str">
        <f>INDEX('DATA - Teams'!$C:$C,MATCH('DATA - Fixture'!F577,'DATA - Teams'!$B:$B,0))</f>
        <v>JMERC</v>
      </c>
      <c r="H577" t="s">
        <v>430</v>
      </c>
      <c r="I577" t="str">
        <f>INDEX('DATA - Teams'!$C:$C,MATCH('DATA - Fixture'!H577,'DATA - Teams'!$B:$B,0))</f>
        <v>RICHO</v>
      </c>
      <c r="J577" s="6">
        <v>0</v>
      </c>
      <c r="K577" s="6">
        <v>0</v>
      </c>
      <c r="L577" s="6">
        <v>0</v>
      </c>
      <c r="M577">
        <f>SUMIFS('DATA - Round Scores'!$H:$H,
'DATA - Round Scores'!$A:$A, 'DATA - Fixture'!$C577,
'DATA - Round Scores'!$B:$B, 'DATA - Fixture'!$D577,
'DATA - Round Scores'!$C:$C, 'DATA - Fixture'!$F577,
'DATA - Round Scores'!$F:$F, "&lt;&gt;BEN")</f>
        <v>1529</v>
      </c>
      <c r="N577">
        <f>SUMIFS('DATA - Round Scores'!$H:$H,
'DATA - Round Scores'!$A:$A, 'DATA - Fixture'!$C577,
'DATA - Round Scores'!$B:$B, 'DATA - Fixture'!$D577,
'DATA - Round Scores'!$C:$C, 'DATA - Fixture'!$H577,
'DATA - Round Scores'!$F:$F, "&lt;&gt;BEN")</f>
        <v>1554</v>
      </c>
      <c r="O577">
        <f t="shared" si="40"/>
        <v>-25</v>
      </c>
      <c r="P577">
        <f>IF(N577&gt;0,COUNTIF($F$1:F577,F577),0)</f>
        <v>7</v>
      </c>
      <c r="Q577">
        <f t="shared" si="41"/>
        <v>0</v>
      </c>
      <c r="R577">
        <f t="shared" si="42"/>
        <v>0</v>
      </c>
      <c r="S577">
        <f t="shared" si="43"/>
        <v>1</v>
      </c>
      <c r="T577">
        <f>COUNTIFS('DATA - Round Scores'!$H:$H,0,
'DATA - Round Scores'!$A:$A, 'DATA - Fixture'!$C577,
'DATA - Round Scores'!$B:$B, 'DATA - Fixture'!$D577,
'DATA - Round Scores'!$C:$C, 'DATA - Fixture'!$F577,
'DATA - Round Scores'!$F:$F, "&lt;&gt;BEN")</f>
        <v>0</v>
      </c>
      <c r="U577" t="str">
        <f>TEXT(SUMIFS($Q$1:Q577,$C$1:C577,C577,$D$1:D577,"&lt;="&amp;D577,$F$1:F577,F577),"00")&amp;"-"&amp;TEXT(SUMIFS($S$1:S577,$C$1:C577,C577,$D$1:D577,"&lt;="&amp;D577,$F$1:F577,F577),"00")</f>
        <v>03-04</v>
      </c>
      <c r="V577">
        <f t="shared" si="44"/>
        <v>1</v>
      </c>
    </row>
    <row r="578" spans="3:22" x14ac:dyDescent="0.2">
      <c r="C578" s="6">
        <v>2019</v>
      </c>
      <c r="D578" s="6">
        <v>7</v>
      </c>
      <c r="E578" s="6">
        <v>4</v>
      </c>
      <c r="F578" t="s">
        <v>434</v>
      </c>
      <c r="G578" t="str">
        <f>INDEX('DATA - Teams'!$C:$C,MATCH('DATA - Fixture'!F578,'DATA - Teams'!$B:$B,0))</f>
        <v>CHIEF</v>
      </c>
      <c r="H578" t="s">
        <v>438</v>
      </c>
      <c r="I578" t="str">
        <f>INDEX('DATA - Teams'!$C:$C,MATCH('DATA - Fixture'!H578,'DATA - Teams'!$B:$B,0))</f>
        <v>KAPPAZ</v>
      </c>
      <c r="J578" s="6">
        <v>1</v>
      </c>
      <c r="K578" s="6">
        <v>0</v>
      </c>
      <c r="L578" s="6">
        <v>0</v>
      </c>
      <c r="M578">
        <f>SUMIFS('DATA - Round Scores'!$H:$H,
'DATA - Round Scores'!$A:$A, 'DATA - Fixture'!$C578,
'DATA - Round Scores'!$B:$B, 'DATA - Fixture'!$D578,
'DATA - Round Scores'!$C:$C, 'DATA - Fixture'!$F578,
'DATA - Round Scores'!$F:$F, "&lt;&gt;BEN")</f>
        <v>1547</v>
      </c>
      <c r="N578">
        <f>SUMIFS('DATA - Round Scores'!$H:$H,
'DATA - Round Scores'!$A:$A, 'DATA - Fixture'!$C578,
'DATA - Round Scores'!$B:$B, 'DATA - Fixture'!$D578,
'DATA - Round Scores'!$C:$C, 'DATA - Fixture'!$H578,
'DATA - Round Scores'!$F:$F, "&lt;&gt;BEN")</f>
        <v>1720</v>
      </c>
      <c r="O578">
        <f t="shared" si="40"/>
        <v>-173</v>
      </c>
      <c r="P578">
        <f>IF(N578&gt;0,COUNTIF($F$1:F578,F578),0)</f>
        <v>7</v>
      </c>
      <c r="Q578">
        <f t="shared" si="41"/>
        <v>0</v>
      </c>
      <c r="R578">
        <f t="shared" si="42"/>
        <v>0</v>
      </c>
      <c r="S578">
        <f t="shared" si="43"/>
        <v>1</v>
      </c>
      <c r="T578">
        <f>COUNTIFS('DATA - Round Scores'!$H:$H,0,
'DATA - Round Scores'!$A:$A, 'DATA - Fixture'!$C578,
'DATA - Round Scores'!$B:$B, 'DATA - Fixture'!$D578,
'DATA - Round Scores'!$C:$C, 'DATA - Fixture'!$F578,
'DATA - Round Scores'!$F:$F, "&lt;&gt;BEN")</f>
        <v>0</v>
      </c>
      <c r="U578" t="str">
        <f>TEXT(SUMIFS($Q$1:Q578,$C$1:C578,C578,$D$1:D578,"&lt;="&amp;D578,$F$1:F578,F578),"00")&amp;"-"&amp;TEXT(SUMIFS($S$1:S578,$C$1:C578,C578,$D$1:D578,"&lt;="&amp;D578,$F$1:F578,F578),"00")</f>
        <v>04-03</v>
      </c>
      <c r="V578">
        <f t="shared" si="44"/>
        <v>0</v>
      </c>
    </row>
    <row r="579" spans="3:22" x14ac:dyDescent="0.2">
      <c r="C579" s="6">
        <v>2019</v>
      </c>
      <c r="D579" s="6">
        <v>7</v>
      </c>
      <c r="E579" s="6">
        <v>4</v>
      </c>
      <c r="F579" t="s">
        <v>438</v>
      </c>
      <c r="G579" t="str">
        <f>INDEX('DATA - Teams'!$C:$C,MATCH('DATA - Fixture'!F579,'DATA - Teams'!$B:$B,0))</f>
        <v>KAPPAZ</v>
      </c>
      <c r="H579" t="s">
        <v>434</v>
      </c>
      <c r="I579" t="str">
        <f>INDEX('DATA - Teams'!$C:$C,MATCH('DATA - Fixture'!H579,'DATA - Teams'!$B:$B,0))</f>
        <v>CHIEF</v>
      </c>
      <c r="J579" s="6">
        <v>0</v>
      </c>
      <c r="K579" s="6">
        <v>0</v>
      </c>
      <c r="L579" s="6">
        <v>0</v>
      </c>
      <c r="M579">
        <f>SUMIFS('DATA - Round Scores'!$H:$H,
'DATA - Round Scores'!$A:$A, 'DATA - Fixture'!$C579,
'DATA - Round Scores'!$B:$B, 'DATA - Fixture'!$D579,
'DATA - Round Scores'!$C:$C, 'DATA - Fixture'!$F579,
'DATA - Round Scores'!$F:$F, "&lt;&gt;BEN")</f>
        <v>1720</v>
      </c>
      <c r="N579">
        <f>SUMIFS('DATA - Round Scores'!$H:$H,
'DATA - Round Scores'!$A:$A, 'DATA - Fixture'!$C579,
'DATA - Round Scores'!$B:$B, 'DATA - Fixture'!$D579,
'DATA - Round Scores'!$C:$C, 'DATA - Fixture'!$H579,
'DATA - Round Scores'!$F:$F, "&lt;&gt;BEN")</f>
        <v>1547</v>
      </c>
      <c r="O579">
        <f t="shared" ref="O579:O642" si="45">M579-N579</f>
        <v>173</v>
      </c>
      <c r="P579">
        <f>IF(N579&gt;0,COUNTIF($F$1:F579,F579),0)</f>
        <v>7</v>
      </c>
      <c r="Q579">
        <f t="shared" ref="Q579:Q642" si="46">IF(AND(M579&gt;N579,M579&lt;&gt;0),1,0)</f>
        <v>1</v>
      </c>
      <c r="R579">
        <f t="shared" ref="R579:R642" si="47">IF(AND(M579=N579,M579&lt;&gt;0),1,0)</f>
        <v>0</v>
      </c>
      <c r="S579">
        <f t="shared" ref="S579:S642" si="48">IF(AND(M579&lt;N579,M579&lt;&gt;0),1,0)</f>
        <v>0</v>
      </c>
      <c r="T579">
        <f>COUNTIFS('DATA - Round Scores'!$H:$H,0,
'DATA - Round Scores'!$A:$A, 'DATA - Fixture'!$C579,
'DATA - Round Scores'!$B:$B, 'DATA - Fixture'!$D579,
'DATA - Round Scores'!$C:$C, 'DATA - Fixture'!$F579,
'DATA - Round Scores'!$F:$F, "&lt;&gt;BEN")</f>
        <v>0</v>
      </c>
      <c r="U579" t="str">
        <f>TEXT(SUMIFS($Q$1:Q579,$C$1:C579,C579,$D$1:D579,"&lt;="&amp;D579,$F$1:F579,F579),"00")&amp;"-"&amp;TEXT(SUMIFS($S$1:S579,$C$1:C579,C579,$D$1:D579,"&lt;="&amp;D579,$F$1:F579,F579),"00")</f>
        <v>06-01</v>
      </c>
      <c r="V579">
        <f t="shared" ref="V579:V642" si="49">IF(SUMIFS(L:L,F:F,F579)&gt;0,1,0)</f>
        <v>1</v>
      </c>
    </row>
    <row r="580" spans="3:22" x14ac:dyDescent="0.2">
      <c r="C580" s="6">
        <v>2019</v>
      </c>
      <c r="D580" s="6">
        <v>8</v>
      </c>
      <c r="E580" s="6">
        <v>1</v>
      </c>
      <c r="F580" t="s">
        <v>426</v>
      </c>
      <c r="G580" t="str">
        <f>INDEX('DATA - Teams'!$C:$C,MATCH('DATA - Fixture'!F580,'DATA - Teams'!$B:$B,0))</f>
        <v>PMAC</v>
      </c>
      <c r="H580" t="s">
        <v>427</v>
      </c>
      <c r="I580" t="str">
        <f>INDEX('DATA - Teams'!$C:$C,MATCH('DATA - Fixture'!H580,'DATA - Teams'!$B:$B,0))</f>
        <v>MELONS</v>
      </c>
      <c r="J580" s="6">
        <v>1</v>
      </c>
      <c r="K580" s="6">
        <v>0</v>
      </c>
      <c r="L580" s="6">
        <v>0</v>
      </c>
      <c r="M580">
        <f>SUMIFS('DATA - Round Scores'!$H:$H,
'DATA - Round Scores'!$A:$A, 'DATA - Fixture'!$C580,
'DATA - Round Scores'!$B:$B, 'DATA - Fixture'!$D580,
'DATA - Round Scores'!$C:$C, 'DATA - Fixture'!$F580,
'DATA - Round Scores'!$F:$F, "&lt;&gt;BEN")</f>
        <v>1687</v>
      </c>
      <c r="N580">
        <f>SUMIFS('DATA - Round Scores'!$H:$H,
'DATA - Round Scores'!$A:$A, 'DATA - Fixture'!$C580,
'DATA - Round Scores'!$B:$B, 'DATA - Fixture'!$D580,
'DATA - Round Scores'!$C:$C, 'DATA - Fixture'!$H580,
'DATA - Round Scores'!$F:$F, "&lt;&gt;BEN")</f>
        <v>1508</v>
      </c>
      <c r="O580">
        <f t="shared" si="45"/>
        <v>179</v>
      </c>
      <c r="P580">
        <f>IF(N580&gt;0,COUNTIF($F$1:F580,F580),0)</f>
        <v>8</v>
      </c>
      <c r="Q580">
        <f t="shared" si="46"/>
        <v>1</v>
      </c>
      <c r="R580">
        <f t="shared" si="47"/>
        <v>0</v>
      </c>
      <c r="S580">
        <f t="shared" si="48"/>
        <v>0</v>
      </c>
      <c r="T580">
        <f>COUNTIFS('DATA - Round Scores'!$H:$H,0,
'DATA - Round Scores'!$A:$A, 'DATA - Fixture'!$C580,
'DATA - Round Scores'!$B:$B, 'DATA - Fixture'!$D580,
'DATA - Round Scores'!$C:$C, 'DATA - Fixture'!$F580,
'DATA - Round Scores'!$F:$F, "&lt;&gt;BEN")</f>
        <v>0</v>
      </c>
      <c r="U580" t="str">
        <f>TEXT(SUMIFS($Q$1:Q580,$C$1:C580,C580,$D$1:D580,"&lt;="&amp;D580,$F$1:F580,F580),"00")&amp;"-"&amp;TEXT(SUMIFS($S$1:S580,$C$1:C580,C580,$D$1:D580,"&lt;="&amp;D580,$F$1:F580,F580),"00")</f>
        <v>04-04</v>
      </c>
      <c r="V580">
        <f t="shared" si="49"/>
        <v>1</v>
      </c>
    </row>
    <row r="581" spans="3:22" x14ac:dyDescent="0.2">
      <c r="C581" s="6">
        <v>2019</v>
      </c>
      <c r="D581" s="6">
        <v>8</v>
      </c>
      <c r="E581" s="6">
        <v>1</v>
      </c>
      <c r="F581" t="s">
        <v>427</v>
      </c>
      <c r="G581" t="str">
        <f>INDEX('DATA - Teams'!$C:$C,MATCH('DATA - Fixture'!F581,'DATA - Teams'!$B:$B,0))</f>
        <v>MELONS</v>
      </c>
      <c r="H581" t="s">
        <v>426</v>
      </c>
      <c r="I581" t="str">
        <f>INDEX('DATA - Teams'!$C:$C,MATCH('DATA - Fixture'!H581,'DATA - Teams'!$B:$B,0))</f>
        <v>PMAC</v>
      </c>
      <c r="J581" s="6">
        <v>0</v>
      </c>
      <c r="K581" s="6">
        <v>0</v>
      </c>
      <c r="L581" s="6">
        <v>0</v>
      </c>
      <c r="M581">
        <f>SUMIFS('DATA - Round Scores'!$H:$H,
'DATA - Round Scores'!$A:$A, 'DATA - Fixture'!$C581,
'DATA - Round Scores'!$B:$B, 'DATA - Fixture'!$D581,
'DATA - Round Scores'!$C:$C, 'DATA - Fixture'!$F581,
'DATA - Round Scores'!$F:$F, "&lt;&gt;BEN")</f>
        <v>1508</v>
      </c>
      <c r="N581">
        <f>SUMIFS('DATA - Round Scores'!$H:$H,
'DATA - Round Scores'!$A:$A, 'DATA - Fixture'!$C581,
'DATA - Round Scores'!$B:$B, 'DATA - Fixture'!$D581,
'DATA - Round Scores'!$C:$C, 'DATA - Fixture'!$H581,
'DATA - Round Scores'!$F:$F, "&lt;&gt;BEN")</f>
        <v>1687</v>
      </c>
      <c r="O581">
        <f t="shared" si="45"/>
        <v>-179</v>
      </c>
      <c r="P581">
        <f>IF(N581&gt;0,COUNTIF($F$1:F581,F581),0)</f>
        <v>8</v>
      </c>
      <c r="Q581">
        <f t="shared" si="46"/>
        <v>0</v>
      </c>
      <c r="R581">
        <f t="shared" si="47"/>
        <v>0</v>
      </c>
      <c r="S581">
        <f t="shared" si="48"/>
        <v>1</v>
      </c>
      <c r="T581">
        <f>COUNTIFS('DATA - Round Scores'!$H:$H,0,
'DATA - Round Scores'!$A:$A, 'DATA - Fixture'!$C581,
'DATA - Round Scores'!$B:$B, 'DATA - Fixture'!$D581,
'DATA - Round Scores'!$C:$C, 'DATA - Fixture'!$F581,
'DATA - Round Scores'!$F:$F, "&lt;&gt;BEN")</f>
        <v>0</v>
      </c>
      <c r="U581" t="str">
        <f>TEXT(SUMIFS($Q$1:Q581,$C$1:C581,C581,$D$1:D581,"&lt;="&amp;D581,$F$1:F581,F581),"00")&amp;"-"&amp;TEXT(SUMIFS($S$1:S581,$C$1:C581,C581,$D$1:D581,"&lt;="&amp;D581,$F$1:F581,F581),"00")</f>
        <v>03-05</v>
      </c>
      <c r="V581">
        <f t="shared" si="49"/>
        <v>1</v>
      </c>
    </row>
    <row r="582" spans="3:22" x14ac:dyDescent="0.2">
      <c r="C582" s="6">
        <v>2019</v>
      </c>
      <c r="D582" s="6">
        <v>8</v>
      </c>
      <c r="E582" s="6">
        <v>2</v>
      </c>
      <c r="F582" t="s">
        <v>430</v>
      </c>
      <c r="G582" t="str">
        <f>INDEX('DATA - Teams'!$C:$C,MATCH('DATA - Fixture'!F582,'DATA - Teams'!$B:$B,0))</f>
        <v>RICHO</v>
      </c>
      <c r="H582" t="s">
        <v>12</v>
      </c>
      <c r="I582" t="str">
        <f>INDEX('DATA - Teams'!$C:$C,MATCH('DATA - Fixture'!H582,'DATA - Teams'!$B:$B,0))</f>
        <v>LESTER</v>
      </c>
      <c r="J582" s="6">
        <v>1</v>
      </c>
      <c r="K582" s="6">
        <v>0</v>
      </c>
      <c r="L582" s="6">
        <v>0</v>
      </c>
      <c r="M582">
        <f>SUMIFS('DATA - Round Scores'!$H:$H,
'DATA - Round Scores'!$A:$A, 'DATA - Fixture'!$C582,
'DATA - Round Scores'!$B:$B, 'DATA - Fixture'!$D582,
'DATA - Round Scores'!$C:$C, 'DATA - Fixture'!$F582,
'DATA - Round Scores'!$F:$F, "&lt;&gt;BEN")</f>
        <v>1509</v>
      </c>
      <c r="N582">
        <f>SUMIFS('DATA - Round Scores'!$H:$H,
'DATA - Round Scores'!$A:$A, 'DATA - Fixture'!$C582,
'DATA - Round Scores'!$B:$B, 'DATA - Fixture'!$D582,
'DATA - Round Scores'!$C:$C, 'DATA - Fixture'!$H582,
'DATA - Round Scores'!$F:$F, "&lt;&gt;BEN")</f>
        <v>1884</v>
      </c>
      <c r="O582">
        <f t="shared" si="45"/>
        <v>-375</v>
      </c>
      <c r="P582">
        <f>IF(N582&gt;0,COUNTIF($F$1:F582,F582),0)</f>
        <v>8</v>
      </c>
      <c r="Q582">
        <f t="shared" si="46"/>
        <v>0</v>
      </c>
      <c r="R582">
        <f t="shared" si="47"/>
        <v>0</v>
      </c>
      <c r="S582">
        <f t="shared" si="48"/>
        <v>1</v>
      </c>
      <c r="T582">
        <f>COUNTIFS('DATA - Round Scores'!$H:$H,0,
'DATA - Round Scores'!$A:$A, 'DATA - Fixture'!$C582,
'DATA - Round Scores'!$B:$B, 'DATA - Fixture'!$D582,
'DATA - Round Scores'!$C:$C, 'DATA - Fixture'!$F582,
'DATA - Round Scores'!$F:$F, "&lt;&gt;BEN")</f>
        <v>0</v>
      </c>
      <c r="U582" t="str">
        <f>TEXT(SUMIFS($Q$1:Q582,$C$1:C582,C582,$D$1:D582,"&lt;="&amp;D582,$F$1:F582,F582),"00")&amp;"-"&amp;TEXT(SUMIFS($S$1:S582,$C$1:C582,C582,$D$1:D582,"&lt;="&amp;D582,$F$1:F582,F582),"00")</f>
        <v>03-05</v>
      </c>
      <c r="V582">
        <f t="shared" si="49"/>
        <v>0</v>
      </c>
    </row>
    <row r="583" spans="3:22" x14ac:dyDescent="0.2">
      <c r="C583" s="6">
        <v>2019</v>
      </c>
      <c r="D583" s="6">
        <v>8</v>
      </c>
      <c r="E583" s="6">
        <v>2</v>
      </c>
      <c r="F583" t="s">
        <v>12</v>
      </c>
      <c r="G583" t="str">
        <f>INDEX('DATA - Teams'!$C:$C,MATCH('DATA - Fixture'!F583,'DATA - Teams'!$B:$B,0))</f>
        <v>LESTER</v>
      </c>
      <c r="H583" t="s">
        <v>430</v>
      </c>
      <c r="I583" t="str">
        <f>INDEX('DATA - Teams'!$C:$C,MATCH('DATA - Fixture'!H583,'DATA - Teams'!$B:$B,0))</f>
        <v>RICHO</v>
      </c>
      <c r="J583" s="6">
        <v>0</v>
      </c>
      <c r="K583" s="6">
        <v>0</v>
      </c>
      <c r="L583" s="6">
        <v>0</v>
      </c>
      <c r="M583">
        <f>SUMIFS('DATA - Round Scores'!$H:$H,
'DATA - Round Scores'!$A:$A, 'DATA - Fixture'!$C583,
'DATA - Round Scores'!$B:$B, 'DATA - Fixture'!$D583,
'DATA - Round Scores'!$C:$C, 'DATA - Fixture'!$F583,
'DATA - Round Scores'!$F:$F, "&lt;&gt;BEN")</f>
        <v>1884</v>
      </c>
      <c r="N583">
        <f>SUMIFS('DATA - Round Scores'!$H:$H,
'DATA - Round Scores'!$A:$A, 'DATA - Fixture'!$C583,
'DATA - Round Scores'!$B:$B, 'DATA - Fixture'!$D583,
'DATA - Round Scores'!$C:$C, 'DATA - Fixture'!$H583,
'DATA - Round Scores'!$F:$F, "&lt;&gt;BEN")</f>
        <v>1509</v>
      </c>
      <c r="O583">
        <f t="shared" si="45"/>
        <v>375</v>
      </c>
      <c r="P583">
        <f>IF(N583&gt;0,COUNTIF($F$1:F583,F583),0)</f>
        <v>8</v>
      </c>
      <c r="Q583">
        <f t="shared" si="46"/>
        <v>1</v>
      </c>
      <c r="R583">
        <f t="shared" si="47"/>
        <v>0</v>
      </c>
      <c r="S583">
        <f t="shared" si="48"/>
        <v>0</v>
      </c>
      <c r="T583">
        <f>COUNTIFS('DATA - Round Scores'!$H:$H,0,
'DATA - Round Scores'!$A:$A, 'DATA - Fixture'!$C583,
'DATA - Round Scores'!$B:$B, 'DATA - Fixture'!$D583,
'DATA - Round Scores'!$C:$C, 'DATA - Fixture'!$F583,
'DATA - Round Scores'!$F:$F, "&lt;&gt;BEN")</f>
        <v>0</v>
      </c>
      <c r="U583" t="str">
        <f>TEXT(SUMIFS($Q$1:Q583,$C$1:C583,C583,$D$1:D583,"&lt;="&amp;D583,$F$1:F583,F583),"00")&amp;"-"&amp;TEXT(SUMIFS($S$1:S583,$C$1:C583,C583,$D$1:D583,"&lt;="&amp;D583,$F$1:F583,F583),"00")</f>
        <v>06-02</v>
      </c>
      <c r="V583">
        <f t="shared" si="49"/>
        <v>0</v>
      </c>
    </row>
    <row r="584" spans="3:22" x14ac:dyDescent="0.2">
      <c r="C584" s="6">
        <v>2019</v>
      </c>
      <c r="D584" s="6">
        <v>8</v>
      </c>
      <c r="E584" s="6">
        <v>3</v>
      </c>
      <c r="F584" t="s">
        <v>434</v>
      </c>
      <c r="G584" t="str">
        <f>INDEX('DATA - Teams'!$C:$C,MATCH('DATA - Fixture'!F584,'DATA - Teams'!$B:$B,0))</f>
        <v>CHIEF</v>
      </c>
      <c r="H584" t="s">
        <v>30</v>
      </c>
      <c r="I584" t="str">
        <f>INDEX('DATA - Teams'!$C:$C,MATCH('DATA - Fixture'!H584,'DATA - Teams'!$B:$B,0))</f>
        <v>GARTER</v>
      </c>
      <c r="J584" s="6">
        <v>1</v>
      </c>
      <c r="K584" s="6">
        <v>0</v>
      </c>
      <c r="L584" s="6">
        <v>0</v>
      </c>
      <c r="M584">
        <f>SUMIFS('DATA - Round Scores'!$H:$H,
'DATA - Round Scores'!$A:$A, 'DATA - Fixture'!$C584,
'DATA - Round Scores'!$B:$B, 'DATA - Fixture'!$D584,
'DATA - Round Scores'!$C:$C, 'DATA - Fixture'!$F584,
'DATA - Round Scores'!$F:$F, "&lt;&gt;BEN")</f>
        <v>1523</v>
      </c>
      <c r="N584">
        <f>SUMIFS('DATA - Round Scores'!$H:$H,
'DATA - Round Scores'!$A:$A, 'DATA - Fixture'!$C584,
'DATA - Round Scores'!$B:$B, 'DATA - Fixture'!$D584,
'DATA - Round Scores'!$C:$C, 'DATA - Fixture'!$H584,
'DATA - Round Scores'!$F:$F, "&lt;&gt;BEN")</f>
        <v>1583</v>
      </c>
      <c r="O584">
        <f t="shared" si="45"/>
        <v>-60</v>
      </c>
      <c r="P584">
        <f>IF(N584&gt;0,COUNTIF($F$1:F584,F584),0)</f>
        <v>8</v>
      </c>
      <c r="Q584">
        <f t="shared" si="46"/>
        <v>0</v>
      </c>
      <c r="R584">
        <f t="shared" si="47"/>
        <v>0</v>
      </c>
      <c r="S584">
        <f t="shared" si="48"/>
        <v>1</v>
      </c>
      <c r="T584">
        <f>COUNTIFS('DATA - Round Scores'!$H:$H,0,
'DATA - Round Scores'!$A:$A, 'DATA - Fixture'!$C584,
'DATA - Round Scores'!$B:$B, 'DATA - Fixture'!$D584,
'DATA - Round Scores'!$C:$C, 'DATA - Fixture'!$F584,
'DATA - Round Scores'!$F:$F, "&lt;&gt;BEN")</f>
        <v>1</v>
      </c>
      <c r="U584" t="str">
        <f>TEXT(SUMIFS($Q$1:Q584,$C$1:C584,C584,$D$1:D584,"&lt;="&amp;D584,$F$1:F584,F584),"00")&amp;"-"&amp;TEXT(SUMIFS($S$1:S584,$C$1:C584,C584,$D$1:D584,"&lt;="&amp;D584,$F$1:F584,F584),"00")</f>
        <v>04-04</v>
      </c>
      <c r="V584">
        <f t="shared" si="49"/>
        <v>0</v>
      </c>
    </row>
    <row r="585" spans="3:22" x14ac:dyDescent="0.2">
      <c r="C585" s="6">
        <v>2019</v>
      </c>
      <c r="D585" s="6">
        <v>8</v>
      </c>
      <c r="E585" s="6">
        <v>3</v>
      </c>
      <c r="F585" t="s">
        <v>30</v>
      </c>
      <c r="G585" t="str">
        <f>INDEX('DATA - Teams'!$C:$C,MATCH('DATA - Fixture'!F585,'DATA - Teams'!$B:$B,0))</f>
        <v>GARTER</v>
      </c>
      <c r="H585" t="s">
        <v>434</v>
      </c>
      <c r="I585" t="str">
        <f>INDEX('DATA - Teams'!$C:$C,MATCH('DATA - Fixture'!H585,'DATA - Teams'!$B:$B,0))</f>
        <v>CHIEF</v>
      </c>
      <c r="J585" s="6">
        <v>0</v>
      </c>
      <c r="K585" s="6">
        <v>0</v>
      </c>
      <c r="L585" s="6">
        <v>0</v>
      </c>
      <c r="M585">
        <f>SUMIFS('DATA - Round Scores'!$H:$H,
'DATA - Round Scores'!$A:$A, 'DATA - Fixture'!$C585,
'DATA - Round Scores'!$B:$B, 'DATA - Fixture'!$D585,
'DATA - Round Scores'!$C:$C, 'DATA - Fixture'!$F585,
'DATA - Round Scores'!$F:$F, "&lt;&gt;BEN")</f>
        <v>1583</v>
      </c>
      <c r="N585">
        <f>SUMIFS('DATA - Round Scores'!$H:$H,
'DATA - Round Scores'!$A:$A, 'DATA - Fixture'!$C585,
'DATA - Round Scores'!$B:$B, 'DATA - Fixture'!$D585,
'DATA - Round Scores'!$C:$C, 'DATA - Fixture'!$H585,
'DATA - Round Scores'!$F:$F, "&lt;&gt;BEN")</f>
        <v>1523</v>
      </c>
      <c r="O585">
        <f t="shared" si="45"/>
        <v>60</v>
      </c>
      <c r="P585">
        <f>IF(N585&gt;0,COUNTIF($F$1:F585,F585),0)</f>
        <v>8</v>
      </c>
      <c r="Q585">
        <f t="shared" si="46"/>
        <v>1</v>
      </c>
      <c r="R585">
        <f t="shared" si="47"/>
        <v>0</v>
      </c>
      <c r="S585">
        <f t="shared" si="48"/>
        <v>0</v>
      </c>
      <c r="T585">
        <f>COUNTIFS('DATA - Round Scores'!$H:$H,0,
'DATA - Round Scores'!$A:$A, 'DATA - Fixture'!$C585,
'DATA - Round Scores'!$B:$B, 'DATA - Fixture'!$D585,
'DATA - Round Scores'!$C:$C, 'DATA - Fixture'!$F585,
'DATA - Round Scores'!$F:$F, "&lt;&gt;BEN")</f>
        <v>0</v>
      </c>
      <c r="U585" t="str">
        <f>TEXT(SUMIFS($Q$1:Q585,$C$1:C585,C585,$D$1:D585,"&lt;="&amp;D585,$F$1:F585,F585),"00")&amp;"-"&amp;TEXT(SUMIFS($S$1:S585,$C$1:C585,C585,$D$1:D585,"&lt;="&amp;D585,$F$1:F585,F585),"00")</f>
        <v>02-06</v>
      </c>
      <c r="V585">
        <f t="shared" si="49"/>
        <v>0</v>
      </c>
    </row>
    <row r="586" spans="3:22" x14ac:dyDescent="0.2">
      <c r="C586" s="6">
        <v>2019</v>
      </c>
      <c r="D586" s="6">
        <v>8</v>
      </c>
      <c r="E586" s="6">
        <v>4</v>
      </c>
      <c r="F586" t="s">
        <v>438</v>
      </c>
      <c r="G586" t="str">
        <f>INDEX('DATA - Teams'!$C:$C,MATCH('DATA - Fixture'!F586,'DATA - Teams'!$B:$B,0))</f>
        <v>KAPPAZ</v>
      </c>
      <c r="H586" t="s">
        <v>7</v>
      </c>
      <c r="I586" t="str">
        <f>INDEX('DATA - Teams'!$C:$C,MATCH('DATA - Fixture'!H586,'DATA - Teams'!$B:$B,0))</f>
        <v>JMERC</v>
      </c>
      <c r="J586" s="6">
        <v>1</v>
      </c>
      <c r="K586" s="6">
        <v>0</v>
      </c>
      <c r="L586" s="6">
        <v>0</v>
      </c>
      <c r="M586">
        <f>SUMIFS('DATA - Round Scores'!$H:$H,
'DATA - Round Scores'!$A:$A, 'DATA - Fixture'!$C586,
'DATA - Round Scores'!$B:$B, 'DATA - Fixture'!$D586,
'DATA - Round Scores'!$C:$C, 'DATA - Fixture'!$F586,
'DATA - Round Scores'!$F:$F, "&lt;&gt;BEN")</f>
        <v>1717</v>
      </c>
      <c r="N586">
        <f>SUMIFS('DATA - Round Scores'!$H:$H,
'DATA - Round Scores'!$A:$A, 'DATA - Fixture'!$C586,
'DATA - Round Scores'!$B:$B, 'DATA - Fixture'!$D586,
'DATA - Round Scores'!$C:$C, 'DATA - Fixture'!$H586,
'DATA - Round Scores'!$F:$F, "&lt;&gt;BEN")</f>
        <v>1549</v>
      </c>
      <c r="O586">
        <f t="shared" si="45"/>
        <v>168</v>
      </c>
      <c r="P586">
        <f>IF(N586&gt;0,COUNTIF($F$1:F586,F586),0)</f>
        <v>8</v>
      </c>
      <c r="Q586">
        <f t="shared" si="46"/>
        <v>1</v>
      </c>
      <c r="R586">
        <f t="shared" si="47"/>
        <v>0</v>
      </c>
      <c r="S586">
        <f t="shared" si="48"/>
        <v>0</v>
      </c>
      <c r="T586">
        <f>COUNTIFS('DATA - Round Scores'!$H:$H,0,
'DATA - Round Scores'!$A:$A, 'DATA - Fixture'!$C586,
'DATA - Round Scores'!$B:$B, 'DATA - Fixture'!$D586,
'DATA - Round Scores'!$C:$C, 'DATA - Fixture'!$F586,
'DATA - Round Scores'!$F:$F, "&lt;&gt;BEN")</f>
        <v>0</v>
      </c>
      <c r="U586" t="str">
        <f>TEXT(SUMIFS($Q$1:Q586,$C$1:C586,C586,$D$1:D586,"&lt;="&amp;D586,$F$1:F586,F586),"00")&amp;"-"&amp;TEXT(SUMIFS($S$1:S586,$C$1:C586,C586,$D$1:D586,"&lt;="&amp;D586,$F$1:F586,F586),"00")</f>
        <v>07-01</v>
      </c>
      <c r="V586">
        <f t="shared" si="49"/>
        <v>1</v>
      </c>
    </row>
    <row r="587" spans="3:22" x14ac:dyDescent="0.2">
      <c r="C587" s="6">
        <v>2019</v>
      </c>
      <c r="D587" s="6">
        <v>8</v>
      </c>
      <c r="E587" s="6">
        <v>4</v>
      </c>
      <c r="F587" t="s">
        <v>7</v>
      </c>
      <c r="G587" t="str">
        <f>INDEX('DATA - Teams'!$C:$C,MATCH('DATA - Fixture'!F587,'DATA - Teams'!$B:$B,0))</f>
        <v>JMERC</v>
      </c>
      <c r="H587" t="s">
        <v>438</v>
      </c>
      <c r="I587" t="str">
        <f>INDEX('DATA - Teams'!$C:$C,MATCH('DATA - Fixture'!H587,'DATA - Teams'!$B:$B,0))</f>
        <v>KAPPAZ</v>
      </c>
      <c r="J587" s="6">
        <v>0</v>
      </c>
      <c r="K587" s="6">
        <v>0</v>
      </c>
      <c r="L587" s="6">
        <v>0</v>
      </c>
      <c r="M587">
        <f>SUMIFS('DATA - Round Scores'!$H:$H,
'DATA - Round Scores'!$A:$A, 'DATA - Fixture'!$C587,
'DATA - Round Scores'!$B:$B, 'DATA - Fixture'!$D587,
'DATA - Round Scores'!$C:$C, 'DATA - Fixture'!$F587,
'DATA - Round Scores'!$F:$F, "&lt;&gt;BEN")</f>
        <v>1549</v>
      </c>
      <c r="N587">
        <f>SUMIFS('DATA - Round Scores'!$H:$H,
'DATA - Round Scores'!$A:$A, 'DATA - Fixture'!$C587,
'DATA - Round Scores'!$B:$B, 'DATA - Fixture'!$D587,
'DATA - Round Scores'!$C:$C, 'DATA - Fixture'!$H587,
'DATA - Round Scores'!$F:$F, "&lt;&gt;BEN")</f>
        <v>1717</v>
      </c>
      <c r="O587">
        <f t="shared" si="45"/>
        <v>-168</v>
      </c>
      <c r="P587">
        <f>IF(N587&gt;0,COUNTIF($F$1:F587,F587),0)</f>
        <v>8</v>
      </c>
      <c r="Q587">
        <f t="shared" si="46"/>
        <v>0</v>
      </c>
      <c r="R587">
        <f t="shared" si="47"/>
        <v>0</v>
      </c>
      <c r="S587">
        <f t="shared" si="48"/>
        <v>1</v>
      </c>
      <c r="T587">
        <f>COUNTIFS('DATA - Round Scores'!$H:$H,0,
'DATA - Round Scores'!$A:$A, 'DATA - Fixture'!$C587,
'DATA - Round Scores'!$B:$B, 'DATA - Fixture'!$D587,
'DATA - Round Scores'!$C:$C, 'DATA - Fixture'!$F587,
'DATA - Round Scores'!$F:$F, "&lt;&gt;BEN")</f>
        <v>0</v>
      </c>
      <c r="U587" t="str">
        <f>TEXT(SUMIFS($Q$1:Q587,$C$1:C587,C587,$D$1:D587,"&lt;="&amp;D587,$F$1:F587,F587),"00")&amp;"-"&amp;TEXT(SUMIFS($S$1:S587,$C$1:C587,C587,$D$1:D587,"&lt;="&amp;D587,$F$1:F587,F587),"00")</f>
        <v>03-05</v>
      </c>
      <c r="V587">
        <f t="shared" si="49"/>
        <v>1</v>
      </c>
    </row>
    <row r="588" spans="3:22" x14ac:dyDescent="0.2">
      <c r="C588" s="6">
        <v>2019</v>
      </c>
      <c r="D588" s="6">
        <v>9</v>
      </c>
      <c r="E588" s="6">
        <v>1</v>
      </c>
      <c r="F588" t="s">
        <v>426</v>
      </c>
      <c r="G588" t="str">
        <f>INDEX('DATA - Teams'!$C:$C,MATCH('DATA - Fixture'!F588,'DATA - Teams'!$B:$B,0))</f>
        <v>PMAC</v>
      </c>
      <c r="H588" t="s">
        <v>430</v>
      </c>
      <c r="I588" t="str">
        <f>INDEX('DATA - Teams'!$C:$C,MATCH('DATA - Fixture'!H588,'DATA - Teams'!$B:$B,0))</f>
        <v>RICHO</v>
      </c>
      <c r="J588" s="6">
        <v>1</v>
      </c>
      <c r="K588" s="6">
        <v>0</v>
      </c>
      <c r="L588" s="6">
        <v>0</v>
      </c>
      <c r="M588">
        <f>SUMIFS('DATA - Round Scores'!$H:$H,
'DATA - Round Scores'!$A:$A, 'DATA - Fixture'!$C588,
'DATA - Round Scores'!$B:$B, 'DATA - Fixture'!$D588,
'DATA - Round Scores'!$C:$C, 'DATA - Fixture'!$F588,
'DATA - Round Scores'!$F:$F, "&lt;&gt;BEN")</f>
        <v>1717</v>
      </c>
      <c r="N588">
        <f>SUMIFS('DATA - Round Scores'!$H:$H,
'DATA - Round Scores'!$A:$A, 'DATA - Fixture'!$C588,
'DATA - Round Scores'!$B:$B, 'DATA - Fixture'!$D588,
'DATA - Round Scores'!$C:$C, 'DATA - Fixture'!$H588,
'DATA - Round Scores'!$F:$F, "&lt;&gt;BEN")</f>
        <v>1632</v>
      </c>
      <c r="O588">
        <f t="shared" si="45"/>
        <v>85</v>
      </c>
      <c r="P588">
        <f>IF(N588&gt;0,COUNTIF($F$1:F588,F588),0)</f>
        <v>9</v>
      </c>
      <c r="Q588">
        <f t="shared" si="46"/>
        <v>1</v>
      </c>
      <c r="R588">
        <f t="shared" si="47"/>
        <v>0</v>
      </c>
      <c r="S588">
        <f t="shared" si="48"/>
        <v>0</v>
      </c>
      <c r="T588">
        <f>COUNTIFS('DATA - Round Scores'!$H:$H,0,
'DATA - Round Scores'!$A:$A, 'DATA - Fixture'!$C588,
'DATA - Round Scores'!$B:$B, 'DATA - Fixture'!$D588,
'DATA - Round Scores'!$C:$C, 'DATA - Fixture'!$F588,
'DATA - Round Scores'!$F:$F, "&lt;&gt;BEN")</f>
        <v>0</v>
      </c>
      <c r="U588" t="str">
        <f>TEXT(SUMIFS($Q$1:Q588,$C$1:C588,C588,$D$1:D588,"&lt;="&amp;D588,$F$1:F588,F588),"00")&amp;"-"&amp;TEXT(SUMIFS($S$1:S588,$C$1:C588,C588,$D$1:D588,"&lt;="&amp;D588,$F$1:F588,F588),"00")</f>
        <v>05-04</v>
      </c>
      <c r="V588">
        <f t="shared" si="49"/>
        <v>1</v>
      </c>
    </row>
    <row r="589" spans="3:22" x14ac:dyDescent="0.2">
      <c r="C589" s="6">
        <v>2019</v>
      </c>
      <c r="D589" s="6">
        <v>9</v>
      </c>
      <c r="E589" s="6">
        <v>1</v>
      </c>
      <c r="F589" t="s">
        <v>430</v>
      </c>
      <c r="G589" t="str">
        <f>INDEX('DATA - Teams'!$C:$C,MATCH('DATA - Fixture'!F589,'DATA - Teams'!$B:$B,0))</f>
        <v>RICHO</v>
      </c>
      <c r="H589" t="s">
        <v>426</v>
      </c>
      <c r="I589" t="str">
        <f>INDEX('DATA - Teams'!$C:$C,MATCH('DATA - Fixture'!H589,'DATA - Teams'!$B:$B,0))</f>
        <v>PMAC</v>
      </c>
      <c r="J589" s="6">
        <v>0</v>
      </c>
      <c r="K589" s="6">
        <v>0</v>
      </c>
      <c r="L589" s="6">
        <v>0</v>
      </c>
      <c r="M589">
        <f>SUMIFS('DATA - Round Scores'!$H:$H,
'DATA - Round Scores'!$A:$A, 'DATA - Fixture'!$C589,
'DATA - Round Scores'!$B:$B, 'DATA - Fixture'!$D589,
'DATA - Round Scores'!$C:$C, 'DATA - Fixture'!$F589,
'DATA - Round Scores'!$F:$F, "&lt;&gt;BEN")</f>
        <v>1632</v>
      </c>
      <c r="N589">
        <f>SUMIFS('DATA - Round Scores'!$H:$H,
'DATA - Round Scores'!$A:$A, 'DATA - Fixture'!$C589,
'DATA - Round Scores'!$B:$B, 'DATA - Fixture'!$D589,
'DATA - Round Scores'!$C:$C, 'DATA - Fixture'!$H589,
'DATA - Round Scores'!$F:$F, "&lt;&gt;BEN")</f>
        <v>1717</v>
      </c>
      <c r="O589">
        <f t="shared" si="45"/>
        <v>-85</v>
      </c>
      <c r="P589">
        <f>IF(N589&gt;0,COUNTIF($F$1:F589,F589),0)</f>
        <v>9</v>
      </c>
      <c r="Q589">
        <f t="shared" si="46"/>
        <v>0</v>
      </c>
      <c r="R589">
        <f t="shared" si="47"/>
        <v>0</v>
      </c>
      <c r="S589">
        <f t="shared" si="48"/>
        <v>1</v>
      </c>
      <c r="T589">
        <f>COUNTIFS('DATA - Round Scores'!$H:$H,0,
'DATA - Round Scores'!$A:$A, 'DATA - Fixture'!$C589,
'DATA - Round Scores'!$B:$B, 'DATA - Fixture'!$D589,
'DATA - Round Scores'!$C:$C, 'DATA - Fixture'!$F589,
'DATA - Round Scores'!$F:$F, "&lt;&gt;BEN")</f>
        <v>0</v>
      </c>
      <c r="U589" t="str">
        <f>TEXT(SUMIFS($Q$1:Q589,$C$1:C589,C589,$D$1:D589,"&lt;="&amp;D589,$F$1:F589,F589),"00")&amp;"-"&amp;TEXT(SUMIFS($S$1:S589,$C$1:C589,C589,$D$1:D589,"&lt;="&amp;D589,$F$1:F589,F589),"00")</f>
        <v>03-06</v>
      </c>
      <c r="V589">
        <f t="shared" si="49"/>
        <v>0</v>
      </c>
    </row>
    <row r="590" spans="3:22" x14ac:dyDescent="0.2">
      <c r="C590" s="6">
        <v>2019</v>
      </c>
      <c r="D590" s="6">
        <v>9</v>
      </c>
      <c r="E590" s="6">
        <v>2</v>
      </c>
      <c r="F590" t="s">
        <v>434</v>
      </c>
      <c r="G590" t="str">
        <f>INDEX('DATA - Teams'!$C:$C,MATCH('DATA - Fixture'!F590,'DATA - Teams'!$B:$B,0))</f>
        <v>CHIEF</v>
      </c>
      <c r="H590" t="s">
        <v>427</v>
      </c>
      <c r="I590" t="str">
        <f>INDEX('DATA - Teams'!$C:$C,MATCH('DATA - Fixture'!H590,'DATA - Teams'!$B:$B,0))</f>
        <v>MELONS</v>
      </c>
      <c r="J590" s="6">
        <v>1</v>
      </c>
      <c r="K590" s="6">
        <v>0</v>
      </c>
      <c r="L590" s="6">
        <v>0</v>
      </c>
      <c r="M590">
        <f>SUMIFS('DATA - Round Scores'!$H:$H,
'DATA - Round Scores'!$A:$A, 'DATA - Fixture'!$C590,
'DATA - Round Scores'!$B:$B, 'DATA - Fixture'!$D590,
'DATA - Round Scores'!$C:$C, 'DATA - Fixture'!$F590,
'DATA - Round Scores'!$F:$F, "&lt;&gt;BEN")</f>
        <v>1507</v>
      </c>
      <c r="N590">
        <f>SUMIFS('DATA - Round Scores'!$H:$H,
'DATA - Round Scores'!$A:$A, 'DATA - Fixture'!$C590,
'DATA - Round Scores'!$B:$B, 'DATA - Fixture'!$D590,
'DATA - Round Scores'!$C:$C, 'DATA - Fixture'!$H590,
'DATA - Round Scores'!$F:$F, "&lt;&gt;BEN")</f>
        <v>1605</v>
      </c>
      <c r="O590">
        <f t="shared" si="45"/>
        <v>-98</v>
      </c>
      <c r="P590">
        <f>IF(N590&gt;0,COUNTIF($F$1:F590,F590),0)</f>
        <v>9</v>
      </c>
      <c r="Q590">
        <f t="shared" si="46"/>
        <v>0</v>
      </c>
      <c r="R590">
        <f t="shared" si="47"/>
        <v>0</v>
      </c>
      <c r="S590">
        <f t="shared" si="48"/>
        <v>1</v>
      </c>
      <c r="T590">
        <f>COUNTIFS('DATA - Round Scores'!$H:$H,0,
'DATA - Round Scores'!$A:$A, 'DATA - Fixture'!$C590,
'DATA - Round Scores'!$B:$B, 'DATA - Fixture'!$D590,
'DATA - Round Scores'!$C:$C, 'DATA - Fixture'!$F590,
'DATA - Round Scores'!$F:$F, "&lt;&gt;BEN")</f>
        <v>0</v>
      </c>
      <c r="U590" t="str">
        <f>TEXT(SUMIFS($Q$1:Q590,$C$1:C590,C590,$D$1:D590,"&lt;="&amp;D590,$F$1:F590,F590),"00")&amp;"-"&amp;TEXT(SUMIFS($S$1:S590,$C$1:C590,C590,$D$1:D590,"&lt;="&amp;D590,$F$1:F590,F590),"00")</f>
        <v>04-05</v>
      </c>
      <c r="V590">
        <f t="shared" si="49"/>
        <v>0</v>
      </c>
    </row>
    <row r="591" spans="3:22" x14ac:dyDescent="0.2">
      <c r="C591" s="6">
        <v>2019</v>
      </c>
      <c r="D591" s="6">
        <v>9</v>
      </c>
      <c r="E591" s="6">
        <v>2</v>
      </c>
      <c r="F591" t="s">
        <v>427</v>
      </c>
      <c r="G591" t="str">
        <f>INDEX('DATA - Teams'!$C:$C,MATCH('DATA - Fixture'!F591,'DATA - Teams'!$B:$B,0))</f>
        <v>MELONS</v>
      </c>
      <c r="H591" t="s">
        <v>434</v>
      </c>
      <c r="I591" t="str">
        <f>INDEX('DATA - Teams'!$C:$C,MATCH('DATA - Fixture'!H591,'DATA - Teams'!$B:$B,0))</f>
        <v>CHIEF</v>
      </c>
      <c r="J591" s="6">
        <v>0</v>
      </c>
      <c r="K591" s="6">
        <v>0</v>
      </c>
      <c r="L591" s="6">
        <v>0</v>
      </c>
      <c r="M591">
        <f>SUMIFS('DATA - Round Scores'!$H:$H,
'DATA - Round Scores'!$A:$A, 'DATA - Fixture'!$C591,
'DATA - Round Scores'!$B:$B, 'DATA - Fixture'!$D591,
'DATA - Round Scores'!$C:$C, 'DATA - Fixture'!$F591,
'DATA - Round Scores'!$F:$F, "&lt;&gt;BEN")</f>
        <v>1605</v>
      </c>
      <c r="N591">
        <f>SUMIFS('DATA - Round Scores'!$H:$H,
'DATA - Round Scores'!$A:$A, 'DATA - Fixture'!$C591,
'DATA - Round Scores'!$B:$B, 'DATA - Fixture'!$D591,
'DATA - Round Scores'!$C:$C, 'DATA - Fixture'!$H591,
'DATA - Round Scores'!$F:$F, "&lt;&gt;BEN")</f>
        <v>1507</v>
      </c>
      <c r="O591">
        <f t="shared" si="45"/>
        <v>98</v>
      </c>
      <c r="P591">
        <f>IF(N591&gt;0,COUNTIF($F$1:F591,F591),0)</f>
        <v>9</v>
      </c>
      <c r="Q591">
        <f t="shared" si="46"/>
        <v>1</v>
      </c>
      <c r="R591">
        <f t="shared" si="47"/>
        <v>0</v>
      </c>
      <c r="S591">
        <f t="shared" si="48"/>
        <v>0</v>
      </c>
      <c r="T591">
        <f>COUNTIFS('DATA - Round Scores'!$H:$H,0,
'DATA - Round Scores'!$A:$A, 'DATA - Fixture'!$C591,
'DATA - Round Scores'!$B:$B, 'DATA - Fixture'!$D591,
'DATA - Round Scores'!$C:$C, 'DATA - Fixture'!$F591,
'DATA - Round Scores'!$F:$F, "&lt;&gt;BEN")</f>
        <v>0</v>
      </c>
      <c r="U591" t="str">
        <f>TEXT(SUMIFS($Q$1:Q591,$C$1:C591,C591,$D$1:D591,"&lt;="&amp;D591,$F$1:F591,F591),"00")&amp;"-"&amp;TEXT(SUMIFS($S$1:S591,$C$1:C591,C591,$D$1:D591,"&lt;="&amp;D591,$F$1:F591,F591),"00")</f>
        <v>04-05</v>
      </c>
      <c r="V591">
        <f t="shared" si="49"/>
        <v>1</v>
      </c>
    </row>
    <row r="592" spans="3:22" x14ac:dyDescent="0.2">
      <c r="C592" s="6">
        <v>2019</v>
      </c>
      <c r="D592" s="6">
        <v>9</v>
      </c>
      <c r="E592" s="6">
        <v>3</v>
      </c>
      <c r="F592" t="s">
        <v>438</v>
      </c>
      <c r="G592" t="str">
        <f>INDEX('DATA - Teams'!$C:$C,MATCH('DATA - Fixture'!F592,'DATA - Teams'!$B:$B,0))</f>
        <v>KAPPAZ</v>
      </c>
      <c r="H592" t="s">
        <v>12</v>
      </c>
      <c r="I592" t="str">
        <f>INDEX('DATA - Teams'!$C:$C,MATCH('DATA - Fixture'!H592,'DATA - Teams'!$B:$B,0))</f>
        <v>LESTER</v>
      </c>
      <c r="J592" s="6">
        <v>1</v>
      </c>
      <c r="K592" s="6">
        <v>0</v>
      </c>
      <c r="L592" s="6">
        <v>0</v>
      </c>
      <c r="M592">
        <f>SUMIFS('DATA - Round Scores'!$H:$H,
'DATA - Round Scores'!$A:$A, 'DATA - Fixture'!$C592,
'DATA - Round Scores'!$B:$B, 'DATA - Fixture'!$D592,
'DATA - Round Scores'!$C:$C, 'DATA - Fixture'!$F592,
'DATA - Round Scores'!$F:$F, "&lt;&gt;BEN")</f>
        <v>1839</v>
      </c>
      <c r="N592">
        <f>SUMIFS('DATA - Round Scores'!$H:$H,
'DATA - Round Scores'!$A:$A, 'DATA - Fixture'!$C592,
'DATA - Round Scores'!$B:$B, 'DATA - Fixture'!$D592,
'DATA - Round Scores'!$C:$C, 'DATA - Fixture'!$H592,
'DATA - Round Scores'!$F:$F, "&lt;&gt;BEN")</f>
        <v>1765</v>
      </c>
      <c r="O592">
        <f t="shared" si="45"/>
        <v>74</v>
      </c>
      <c r="P592">
        <f>IF(N592&gt;0,COUNTIF($F$1:F592,F592),0)</f>
        <v>9</v>
      </c>
      <c r="Q592">
        <f t="shared" si="46"/>
        <v>1</v>
      </c>
      <c r="R592">
        <f t="shared" si="47"/>
        <v>0</v>
      </c>
      <c r="S592">
        <f t="shared" si="48"/>
        <v>0</v>
      </c>
      <c r="T592">
        <f>COUNTIFS('DATA - Round Scores'!$H:$H,0,
'DATA - Round Scores'!$A:$A, 'DATA - Fixture'!$C592,
'DATA - Round Scores'!$B:$B, 'DATA - Fixture'!$D592,
'DATA - Round Scores'!$C:$C, 'DATA - Fixture'!$F592,
'DATA - Round Scores'!$F:$F, "&lt;&gt;BEN")</f>
        <v>0</v>
      </c>
      <c r="U592" t="str">
        <f>TEXT(SUMIFS($Q$1:Q592,$C$1:C592,C592,$D$1:D592,"&lt;="&amp;D592,$F$1:F592,F592),"00")&amp;"-"&amp;TEXT(SUMIFS($S$1:S592,$C$1:C592,C592,$D$1:D592,"&lt;="&amp;D592,$F$1:F592,F592),"00")</f>
        <v>08-01</v>
      </c>
      <c r="V592">
        <f t="shared" si="49"/>
        <v>1</v>
      </c>
    </row>
    <row r="593" spans="3:22" x14ac:dyDescent="0.2">
      <c r="C593" s="6">
        <v>2019</v>
      </c>
      <c r="D593" s="6">
        <v>9</v>
      </c>
      <c r="E593" s="6">
        <v>3</v>
      </c>
      <c r="F593" t="s">
        <v>12</v>
      </c>
      <c r="G593" t="str">
        <f>INDEX('DATA - Teams'!$C:$C,MATCH('DATA - Fixture'!F593,'DATA - Teams'!$B:$B,0))</f>
        <v>LESTER</v>
      </c>
      <c r="H593" t="s">
        <v>438</v>
      </c>
      <c r="I593" t="str">
        <f>INDEX('DATA - Teams'!$C:$C,MATCH('DATA - Fixture'!H593,'DATA - Teams'!$B:$B,0))</f>
        <v>KAPPAZ</v>
      </c>
      <c r="J593" s="6">
        <v>0</v>
      </c>
      <c r="K593" s="6">
        <v>0</v>
      </c>
      <c r="L593" s="6">
        <v>0</v>
      </c>
      <c r="M593">
        <f>SUMIFS('DATA - Round Scores'!$H:$H,
'DATA - Round Scores'!$A:$A, 'DATA - Fixture'!$C593,
'DATA - Round Scores'!$B:$B, 'DATA - Fixture'!$D593,
'DATA - Round Scores'!$C:$C, 'DATA - Fixture'!$F593,
'DATA - Round Scores'!$F:$F, "&lt;&gt;BEN")</f>
        <v>1765</v>
      </c>
      <c r="N593">
        <f>SUMIFS('DATA - Round Scores'!$H:$H,
'DATA - Round Scores'!$A:$A, 'DATA - Fixture'!$C593,
'DATA - Round Scores'!$B:$B, 'DATA - Fixture'!$D593,
'DATA - Round Scores'!$C:$C, 'DATA - Fixture'!$H593,
'DATA - Round Scores'!$F:$F, "&lt;&gt;BEN")</f>
        <v>1839</v>
      </c>
      <c r="O593">
        <f t="shared" si="45"/>
        <v>-74</v>
      </c>
      <c r="P593">
        <f>IF(N593&gt;0,COUNTIF($F$1:F593,F593),0)</f>
        <v>9</v>
      </c>
      <c r="Q593">
        <f t="shared" si="46"/>
        <v>0</v>
      </c>
      <c r="R593">
        <f t="shared" si="47"/>
        <v>0</v>
      </c>
      <c r="S593">
        <f t="shared" si="48"/>
        <v>1</v>
      </c>
      <c r="T593">
        <f>COUNTIFS('DATA - Round Scores'!$H:$H,0,
'DATA - Round Scores'!$A:$A, 'DATA - Fixture'!$C593,
'DATA - Round Scores'!$B:$B, 'DATA - Fixture'!$D593,
'DATA - Round Scores'!$C:$C, 'DATA - Fixture'!$F593,
'DATA - Round Scores'!$F:$F, "&lt;&gt;BEN")</f>
        <v>0</v>
      </c>
      <c r="U593" t="str">
        <f>TEXT(SUMIFS($Q$1:Q593,$C$1:C593,C593,$D$1:D593,"&lt;="&amp;D593,$F$1:F593,F593),"00")&amp;"-"&amp;TEXT(SUMIFS($S$1:S593,$C$1:C593,C593,$D$1:D593,"&lt;="&amp;D593,$F$1:F593,F593),"00")</f>
        <v>06-03</v>
      </c>
      <c r="V593">
        <f t="shared" si="49"/>
        <v>0</v>
      </c>
    </row>
    <row r="594" spans="3:22" x14ac:dyDescent="0.2">
      <c r="C594" s="6">
        <v>2019</v>
      </c>
      <c r="D594" s="6">
        <v>9</v>
      </c>
      <c r="E594" s="6">
        <v>4</v>
      </c>
      <c r="F594" t="s">
        <v>7</v>
      </c>
      <c r="G594" t="str">
        <f>INDEX('DATA - Teams'!$C:$C,MATCH('DATA - Fixture'!F594,'DATA - Teams'!$B:$B,0))</f>
        <v>JMERC</v>
      </c>
      <c r="H594" t="s">
        <v>30</v>
      </c>
      <c r="I594" t="str">
        <f>INDEX('DATA - Teams'!$C:$C,MATCH('DATA - Fixture'!H594,'DATA - Teams'!$B:$B,0))</f>
        <v>GARTER</v>
      </c>
      <c r="J594" s="6">
        <v>1</v>
      </c>
      <c r="K594" s="6">
        <v>0</v>
      </c>
      <c r="L594" s="6">
        <v>0</v>
      </c>
      <c r="M594">
        <f>SUMIFS('DATA - Round Scores'!$H:$H,
'DATA - Round Scores'!$A:$A, 'DATA - Fixture'!$C594,
'DATA - Round Scores'!$B:$B, 'DATA - Fixture'!$D594,
'DATA - Round Scores'!$C:$C, 'DATA - Fixture'!$F594,
'DATA - Round Scores'!$F:$F, "&lt;&gt;BEN")</f>
        <v>1405</v>
      </c>
      <c r="N594">
        <f>SUMIFS('DATA - Round Scores'!$H:$H,
'DATA - Round Scores'!$A:$A, 'DATA - Fixture'!$C594,
'DATA - Round Scores'!$B:$B, 'DATA - Fixture'!$D594,
'DATA - Round Scores'!$C:$C, 'DATA - Fixture'!$H594,
'DATA - Round Scores'!$F:$F, "&lt;&gt;BEN")</f>
        <v>1812</v>
      </c>
      <c r="O594">
        <f t="shared" si="45"/>
        <v>-407</v>
      </c>
      <c r="P594">
        <f>IF(N594&gt;0,COUNTIF($F$1:F594,F594),0)</f>
        <v>9</v>
      </c>
      <c r="Q594">
        <f t="shared" si="46"/>
        <v>0</v>
      </c>
      <c r="R594">
        <f t="shared" si="47"/>
        <v>0</v>
      </c>
      <c r="S594">
        <f t="shared" si="48"/>
        <v>1</v>
      </c>
      <c r="T594">
        <f>COUNTIFS('DATA - Round Scores'!$H:$H,0,
'DATA - Round Scores'!$A:$A, 'DATA - Fixture'!$C594,
'DATA - Round Scores'!$B:$B, 'DATA - Fixture'!$D594,
'DATA - Round Scores'!$C:$C, 'DATA - Fixture'!$F594,
'DATA - Round Scores'!$F:$F, "&lt;&gt;BEN")</f>
        <v>0</v>
      </c>
      <c r="U594" t="str">
        <f>TEXT(SUMIFS($Q$1:Q594,$C$1:C594,C594,$D$1:D594,"&lt;="&amp;D594,$F$1:F594,F594),"00")&amp;"-"&amp;TEXT(SUMIFS($S$1:S594,$C$1:C594,C594,$D$1:D594,"&lt;="&amp;D594,$F$1:F594,F594),"00")</f>
        <v>03-06</v>
      </c>
      <c r="V594">
        <f t="shared" si="49"/>
        <v>1</v>
      </c>
    </row>
    <row r="595" spans="3:22" x14ac:dyDescent="0.2">
      <c r="C595" s="6">
        <v>2019</v>
      </c>
      <c r="D595" s="6">
        <v>9</v>
      </c>
      <c r="E595" s="6">
        <v>4</v>
      </c>
      <c r="F595" t="s">
        <v>30</v>
      </c>
      <c r="G595" t="str">
        <f>INDEX('DATA - Teams'!$C:$C,MATCH('DATA - Fixture'!F595,'DATA - Teams'!$B:$B,0))</f>
        <v>GARTER</v>
      </c>
      <c r="H595" t="s">
        <v>7</v>
      </c>
      <c r="I595" t="str">
        <f>INDEX('DATA - Teams'!$C:$C,MATCH('DATA - Fixture'!H595,'DATA - Teams'!$B:$B,0))</f>
        <v>JMERC</v>
      </c>
      <c r="J595" s="6">
        <v>0</v>
      </c>
      <c r="K595" s="6">
        <v>0</v>
      </c>
      <c r="L595" s="6">
        <v>0</v>
      </c>
      <c r="M595">
        <f>SUMIFS('DATA - Round Scores'!$H:$H,
'DATA - Round Scores'!$A:$A, 'DATA - Fixture'!$C595,
'DATA - Round Scores'!$B:$B, 'DATA - Fixture'!$D595,
'DATA - Round Scores'!$C:$C, 'DATA - Fixture'!$F595,
'DATA - Round Scores'!$F:$F, "&lt;&gt;BEN")</f>
        <v>1812</v>
      </c>
      <c r="N595">
        <f>SUMIFS('DATA - Round Scores'!$H:$H,
'DATA - Round Scores'!$A:$A, 'DATA - Fixture'!$C595,
'DATA - Round Scores'!$B:$B, 'DATA - Fixture'!$D595,
'DATA - Round Scores'!$C:$C, 'DATA - Fixture'!$H595,
'DATA - Round Scores'!$F:$F, "&lt;&gt;BEN")</f>
        <v>1405</v>
      </c>
      <c r="O595">
        <f t="shared" si="45"/>
        <v>407</v>
      </c>
      <c r="P595">
        <f>IF(N595&gt;0,COUNTIF($F$1:F595,F595),0)</f>
        <v>9</v>
      </c>
      <c r="Q595">
        <f t="shared" si="46"/>
        <v>1</v>
      </c>
      <c r="R595">
        <f t="shared" si="47"/>
        <v>0</v>
      </c>
      <c r="S595">
        <f t="shared" si="48"/>
        <v>0</v>
      </c>
      <c r="T595">
        <f>COUNTIFS('DATA - Round Scores'!$H:$H,0,
'DATA - Round Scores'!$A:$A, 'DATA - Fixture'!$C595,
'DATA - Round Scores'!$B:$B, 'DATA - Fixture'!$D595,
'DATA - Round Scores'!$C:$C, 'DATA - Fixture'!$F595,
'DATA - Round Scores'!$F:$F, "&lt;&gt;BEN")</f>
        <v>0</v>
      </c>
      <c r="U595" t="str">
        <f>TEXT(SUMIFS($Q$1:Q595,$C$1:C595,C595,$D$1:D595,"&lt;="&amp;D595,$F$1:F595,F595),"00")&amp;"-"&amp;TEXT(SUMIFS($S$1:S595,$C$1:C595,C595,$D$1:D595,"&lt;="&amp;D595,$F$1:F595,F595),"00")</f>
        <v>03-06</v>
      </c>
      <c r="V595">
        <f t="shared" si="49"/>
        <v>0</v>
      </c>
    </row>
    <row r="596" spans="3:22" x14ac:dyDescent="0.2">
      <c r="C596" s="6">
        <v>2019</v>
      </c>
      <c r="D596" s="6">
        <v>10</v>
      </c>
      <c r="E596" s="6">
        <v>1</v>
      </c>
      <c r="F596" t="s">
        <v>426</v>
      </c>
      <c r="G596" t="str">
        <f>INDEX('DATA - Teams'!$C:$C,MATCH('DATA - Fixture'!F596,'DATA - Teams'!$B:$B,0))</f>
        <v>PMAC</v>
      </c>
      <c r="H596" t="s">
        <v>434</v>
      </c>
      <c r="I596" t="str">
        <f>INDEX('DATA - Teams'!$C:$C,MATCH('DATA - Fixture'!H596,'DATA - Teams'!$B:$B,0))</f>
        <v>CHIEF</v>
      </c>
      <c r="J596" s="6">
        <v>1</v>
      </c>
      <c r="K596" s="6">
        <v>0</v>
      </c>
      <c r="L596" s="6">
        <v>0</v>
      </c>
      <c r="M596">
        <f>SUMIFS('DATA - Round Scores'!$H:$H,
'DATA - Round Scores'!$A:$A, 'DATA - Fixture'!$C596,
'DATA - Round Scores'!$B:$B, 'DATA - Fixture'!$D596,
'DATA - Round Scores'!$C:$C, 'DATA - Fixture'!$F596,
'DATA - Round Scores'!$F:$F, "&lt;&gt;BEN")</f>
        <v>1720</v>
      </c>
      <c r="N596">
        <f>SUMIFS('DATA - Round Scores'!$H:$H,
'DATA - Round Scores'!$A:$A, 'DATA - Fixture'!$C596,
'DATA - Round Scores'!$B:$B, 'DATA - Fixture'!$D596,
'DATA - Round Scores'!$C:$C, 'DATA - Fixture'!$H596,
'DATA - Round Scores'!$F:$F, "&lt;&gt;BEN")</f>
        <v>1686</v>
      </c>
      <c r="O596">
        <f t="shared" si="45"/>
        <v>34</v>
      </c>
      <c r="P596">
        <f>IF(N596&gt;0,COUNTIF($F$1:F596,F596),0)</f>
        <v>10</v>
      </c>
      <c r="Q596">
        <f t="shared" si="46"/>
        <v>1</v>
      </c>
      <c r="R596">
        <f t="shared" si="47"/>
        <v>0</v>
      </c>
      <c r="S596">
        <f t="shared" si="48"/>
        <v>0</v>
      </c>
      <c r="T596">
        <f>COUNTIFS('DATA - Round Scores'!$H:$H,0,
'DATA - Round Scores'!$A:$A, 'DATA - Fixture'!$C596,
'DATA - Round Scores'!$B:$B, 'DATA - Fixture'!$D596,
'DATA - Round Scores'!$C:$C, 'DATA - Fixture'!$F596,
'DATA - Round Scores'!$F:$F, "&lt;&gt;BEN")</f>
        <v>0</v>
      </c>
      <c r="U596" t="str">
        <f>TEXT(SUMIFS($Q$1:Q596,$C$1:C596,C596,$D$1:D596,"&lt;="&amp;D596,$F$1:F596,F596),"00")&amp;"-"&amp;TEXT(SUMIFS($S$1:S596,$C$1:C596,C596,$D$1:D596,"&lt;="&amp;D596,$F$1:F596,F596),"00")</f>
        <v>06-04</v>
      </c>
      <c r="V596">
        <f t="shared" si="49"/>
        <v>1</v>
      </c>
    </row>
    <row r="597" spans="3:22" x14ac:dyDescent="0.2">
      <c r="C597" s="6">
        <v>2019</v>
      </c>
      <c r="D597" s="6">
        <v>10</v>
      </c>
      <c r="E597" s="6">
        <v>1</v>
      </c>
      <c r="F597" t="s">
        <v>434</v>
      </c>
      <c r="G597" t="str">
        <f>INDEX('DATA - Teams'!$C:$C,MATCH('DATA - Fixture'!F597,'DATA - Teams'!$B:$B,0))</f>
        <v>CHIEF</v>
      </c>
      <c r="H597" t="s">
        <v>426</v>
      </c>
      <c r="I597" t="str">
        <f>INDEX('DATA - Teams'!$C:$C,MATCH('DATA - Fixture'!H597,'DATA - Teams'!$B:$B,0))</f>
        <v>PMAC</v>
      </c>
      <c r="J597" s="6">
        <v>0</v>
      </c>
      <c r="K597" s="6">
        <v>0</v>
      </c>
      <c r="L597" s="6">
        <v>0</v>
      </c>
      <c r="M597">
        <f>SUMIFS('DATA - Round Scores'!$H:$H,
'DATA - Round Scores'!$A:$A, 'DATA - Fixture'!$C597,
'DATA - Round Scores'!$B:$B, 'DATA - Fixture'!$D597,
'DATA - Round Scores'!$C:$C, 'DATA - Fixture'!$F597,
'DATA - Round Scores'!$F:$F, "&lt;&gt;BEN")</f>
        <v>1686</v>
      </c>
      <c r="N597">
        <f>SUMIFS('DATA - Round Scores'!$H:$H,
'DATA - Round Scores'!$A:$A, 'DATA - Fixture'!$C597,
'DATA - Round Scores'!$B:$B, 'DATA - Fixture'!$D597,
'DATA - Round Scores'!$C:$C, 'DATA - Fixture'!$H597,
'DATA - Round Scores'!$F:$F, "&lt;&gt;BEN")</f>
        <v>1720</v>
      </c>
      <c r="O597">
        <f t="shared" si="45"/>
        <v>-34</v>
      </c>
      <c r="P597">
        <f>IF(N597&gt;0,COUNTIF($F$1:F597,F597),0)</f>
        <v>10</v>
      </c>
      <c r="Q597">
        <f t="shared" si="46"/>
        <v>0</v>
      </c>
      <c r="R597">
        <f t="shared" si="47"/>
        <v>0</v>
      </c>
      <c r="S597">
        <f t="shared" si="48"/>
        <v>1</v>
      </c>
      <c r="T597">
        <f>COUNTIFS('DATA - Round Scores'!$H:$H,0,
'DATA - Round Scores'!$A:$A, 'DATA - Fixture'!$C597,
'DATA - Round Scores'!$B:$B, 'DATA - Fixture'!$D597,
'DATA - Round Scores'!$C:$C, 'DATA - Fixture'!$F597,
'DATA - Round Scores'!$F:$F, "&lt;&gt;BEN")</f>
        <v>0</v>
      </c>
      <c r="U597" t="str">
        <f>TEXT(SUMIFS($Q$1:Q597,$C$1:C597,C597,$D$1:D597,"&lt;="&amp;D597,$F$1:F597,F597),"00")&amp;"-"&amp;TEXT(SUMIFS($S$1:S597,$C$1:C597,C597,$D$1:D597,"&lt;="&amp;D597,$F$1:F597,F597),"00")</f>
        <v>04-06</v>
      </c>
      <c r="V597">
        <f t="shared" si="49"/>
        <v>0</v>
      </c>
    </row>
    <row r="598" spans="3:22" x14ac:dyDescent="0.2">
      <c r="C598" s="6">
        <v>2019</v>
      </c>
      <c r="D598" s="6">
        <v>10</v>
      </c>
      <c r="E598" s="6">
        <v>2</v>
      </c>
      <c r="F598" t="s">
        <v>438</v>
      </c>
      <c r="G598" t="str">
        <f>INDEX('DATA - Teams'!$C:$C,MATCH('DATA - Fixture'!F598,'DATA - Teams'!$B:$B,0))</f>
        <v>KAPPAZ</v>
      </c>
      <c r="H598" t="s">
        <v>430</v>
      </c>
      <c r="I598" t="str">
        <f>INDEX('DATA - Teams'!$C:$C,MATCH('DATA - Fixture'!H598,'DATA - Teams'!$B:$B,0))</f>
        <v>RICHO</v>
      </c>
      <c r="J598" s="6">
        <v>1</v>
      </c>
      <c r="K598" s="6">
        <v>0</v>
      </c>
      <c r="L598" s="6">
        <v>0</v>
      </c>
      <c r="M598">
        <f>SUMIFS('DATA - Round Scores'!$H:$H,
'DATA - Round Scores'!$A:$A, 'DATA - Fixture'!$C598,
'DATA - Round Scores'!$B:$B, 'DATA - Fixture'!$D598,
'DATA - Round Scores'!$C:$C, 'DATA - Fixture'!$F598,
'DATA - Round Scores'!$F:$F, "&lt;&gt;BEN")</f>
        <v>1632</v>
      </c>
      <c r="N598">
        <f>SUMIFS('DATA - Round Scores'!$H:$H,
'DATA - Round Scores'!$A:$A, 'DATA - Fixture'!$C598,
'DATA - Round Scores'!$B:$B, 'DATA - Fixture'!$D598,
'DATA - Round Scores'!$C:$C, 'DATA - Fixture'!$H598,
'DATA - Round Scores'!$F:$F, "&lt;&gt;BEN")</f>
        <v>1746</v>
      </c>
      <c r="O598">
        <f t="shared" si="45"/>
        <v>-114</v>
      </c>
      <c r="P598">
        <f>IF(N598&gt;0,COUNTIF($F$1:F598,F598),0)</f>
        <v>10</v>
      </c>
      <c r="Q598">
        <f t="shared" si="46"/>
        <v>0</v>
      </c>
      <c r="R598">
        <f t="shared" si="47"/>
        <v>0</v>
      </c>
      <c r="S598">
        <f t="shared" si="48"/>
        <v>1</v>
      </c>
      <c r="T598">
        <f>COUNTIFS('DATA - Round Scores'!$H:$H,0,
'DATA - Round Scores'!$A:$A, 'DATA - Fixture'!$C598,
'DATA - Round Scores'!$B:$B, 'DATA - Fixture'!$D598,
'DATA - Round Scores'!$C:$C, 'DATA - Fixture'!$F598,
'DATA - Round Scores'!$F:$F, "&lt;&gt;BEN")</f>
        <v>0</v>
      </c>
      <c r="U598" t="str">
        <f>TEXT(SUMIFS($Q$1:Q598,$C$1:C598,C598,$D$1:D598,"&lt;="&amp;D598,$F$1:F598,F598),"00")&amp;"-"&amp;TEXT(SUMIFS($S$1:S598,$C$1:C598,C598,$D$1:D598,"&lt;="&amp;D598,$F$1:F598,F598),"00")</f>
        <v>08-02</v>
      </c>
      <c r="V598">
        <f t="shared" si="49"/>
        <v>1</v>
      </c>
    </row>
    <row r="599" spans="3:22" x14ac:dyDescent="0.2">
      <c r="C599" s="6">
        <v>2019</v>
      </c>
      <c r="D599" s="6">
        <v>10</v>
      </c>
      <c r="E599" s="6">
        <v>2</v>
      </c>
      <c r="F599" t="s">
        <v>430</v>
      </c>
      <c r="G599" t="str">
        <f>INDEX('DATA - Teams'!$C:$C,MATCH('DATA - Fixture'!F599,'DATA - Teams'!$B:$B,0))</f>
        <v>RICHO</v>
      </c>
      <c r="H599" t="s">
        <v>438</v>
      </c>
      <c r="I599" t="str">
        <f>INDEX('DATA - Teams'!$C:$C,MATCH('DATA - Fixture'!H599,'DATA - Teams'!$B:$B,0))</f>
        <v>KAPPAZ</v>
      </c>
      <c r="J599" s="6">
        <v>0</v>
      </c>
      <c r="K599" s="6">
        <v>0</v>
      </c>
      <c r="L599" s="6">
        <v>0</v>
      </c>
      <c r="M599">
        <f>SUMIFS('DATA - Round Scores'!$H:$H,
'DATA - Round Scores'!$A:$A, 'DATA - Fixture'!$C599,
'DATA - Round Scores'!$B:$B, 'DATA - Fixture'!$D599,
'DATA - Round Scores'!$C:$C, 'DATA - Fixture'!$F599,
'DATA - Round Scores'!$F:$F, "&lt;&gt;BEN")</f>
        <v>1746</v>
      </c>
      <c r="N599">
        <f>SUMIFS('DATA - Round Scores'!$H:$H,
'DATA - Round Scores'!$A:$A, 'DATA - Fixture'!$C599,
'DATA - Round Scores'!$B:$B, 'DATA - Fixture'!$D599,
'DATA - Round Scores'!$C:$C, 'DATA - Fixture'!$H599,
'DATA - Round Scores'!$F:$F, "&lt;&gt;BEN")</f>
        <v>1632</v>
      </c>
      <c r="O599">
        <f t="shared" si="45"/>
        <v>114</v>
      </c>
      <c r="P599">
        <f>IF(N599&gt;0,COUNTIF($F$1:F599,F599),0)</f>
        <v>10</v>
      </c>
      <c r="Q599">
        <f t="shared" si="46"/>
        <v>1</v>
      </c>
      <c r="R599">
        <f t="shared" si="47"/>
        <v>0</v>
      </c>
      <c r="S599">
        <f t="shared" si="48"/>
        <v>0</v>
      </c>
      <c r="T599">
        <f>COUNTIFS('DATA - Round Scores'!$H:$H,0,
'DATA - Round Scores'!$A:$A, 'DATA - Fixture'!$C599,
'DATA - Round Scores'!$B:$B, 'DATA - Fixture'!$D599,
'DATA - Round Scores'!$C:$C, 'DATA - Fixture'!$F599,
'DATA - Round Scores'!$F:$F, "&lt;&gt;BEN")</f>
        <v>0</v>
      </c>
      <c r="U599" t="str">
        <f>TEXT(SUMIFS($Q$1:Q599,$C$1:C599,C599,$D$1:D599,"&lt;="&amp;D599,$F$1:F599,F599),"00")&amp;"-"&amp;TEXT(SUMIFS($S$1:S599,$C$1:C599,C599,$D$1:D599,"&lt;="&amp;D599,$F$1:F599,F599),"00")</f>
        <v>04-06</v>
      </c>
      <c r="V599">
        <f t="shared" si="49"/>
        <v>0</v>
      </c>
    </row>
    <row r="600" spans="3:22" x14ac:dyDescent="0.2">
      <c r="C600" s="6">
        <v>2019</v>
      </c>
      <c r="D600" s="6">
        <v>10</v>
      </c>
      <c r="E600" s="6">
        <v>3</v>
      </c>
      <c r="F600" t="s">
        <v>7</v>
      </c>
      <c r="G600" t="str">
        <f>INDEX('DATA - Teams'!$C:$C,MATCH('DATA - Fixture'!F600,'DATA - Teams'!$B:$B,0))</f>
        <v>JMERC</v>
      </c>
      <c r="H600" t="s">
        <v>427</v>
      </c>
      <c r="I600" t="str">
        <f>INDEX('DATA - Teams'!$C:$C,MATCH('DATA - Fixture'!H600,'DATA - Teams'!$B:$B,0))</f>
        <v>MELONS</v>
      </c>
      <c r="J600" s="6">
        <v>1</v>
      </c>
      <c r="K600" s="6">
        <v>0</v>
      </c>
      <c r="L600" s="6">
        <v>0</v>
      </c>
      <c r="M600">
        <f>SUMIFS('DATA - Round Scores'!$H:$H,
'DATA - Round Scores'!$A:$A, 'DATA - Fixture'!$C600,
'DATA - Round Scores'!$B:$B, 'DATA - Fixture'!$D600,
'DATA - Round Scores'!$C:$C, 'DATA - Fixture'!$F600,
'DATA - Round Scores'!$F:$F, "&lt;&gt;BEN")</f>
        <v>1386</v>
      </c>
      <c r="N600">
        <f>SUMIFS('DATA - Round Scores'!$H:$H,
'DATA - Round Scores'!$A:$A, 'DATA - Fixture'!$C600,
'DATA - Round Scores'!$B:$B, 'DATA - Fixture'!$D600,
'DATA - Round Scores'!$C:$C, 'DATA - Fixture'!$H600,
'DATA - Round Scores'!$F:$F, "&lt;&gt;BEN")</f>
        <v>1627</v>
      </c>
      <c r="O600">
        <f t="shared" si="45"/>
        <v>-241</v>
      </c>
      <c r="P600">
        <f>IF(N600&gt;0,COUNTIF($F$1:F600,F600),0)</f>
        <v>10</v>
      </c>
      <c r="Q600">
        <f t="shared" si="46"/>
        <v>0</v>
      </c>
      <c r="R600">
        <f t="shared" si="47"/>
        <v>0</v>
      </c>
      <c r="S600">
        <f t="shared" si="48"/>
        <v>1</v>
      </c>
      <c r="T600">
        <f>COUNTIFS('DATA - Round Scores'!$H:$H,0,
'DATA - Round Scores'!$A:$A, 'DATA - Fixture'!$C600,
'DATA - Round Scores'!$B:$B, 'DATA - Fixture'!$D600,
'DATA - Round Scores'!$C:$C, 'DATA - Fixture'!$F600,
'DATA - Round Scores'!$F:$F, "&lt;&gt;BEN")</f>
        <v>1</v>
      </c>
      <c r="U600" t="str">
        <f>TEXT(SUMIFS($Q$1:Q600,$C$1:C600,C600,$D$1:D600,"&lt;="&amp;D600,$F$1:F600,F600),"00")&amp;"-"&amp;TEXT(SUMIFS($S$1:S600,$C$1:C600,C600,$D$1:D600,"&lt;="&amp;D600,$F$1:F600,F600),"00")</f>
        <v>03-07</v>
      </c>
      <c r="V600">
        <f t="shared" si="49"/>
        <v>1</v>
      </c>
    </row>
    <row r="601" spans="3:22" x14ac:dyDescent="0.2">
      <c r="C601" s="6">
        <v>2019</v>
      </c>
      <c r="D601" s="6">
        <v>10</v>
      </c>
      <c r="E601" s="6">
        <v>3</v>
      </c>
      <c r="F601" t="s">
        <v>427</v>
      </c>
      <c r="G601" t="str">
        <f>INDEX('DATA - Teams'!$C:$C,MATCH('DATA - Fixture'!F601,'DATA - Teams'!$B:$B,0))</f>
        <v>MELONS</v>
      </c>
      <c r="H601" t="s">
        <v>7</v>
      </c>
      <c r="I601" t="str">
        <f>INDEX('DATA - Teams'!$C:$C,MATCH('DATA - Fixture'!H601,'DATA - Teams'!$B:$B,0))</f>
        <v>JMERC</v>
      </c>
      <c r="J601" s="6">
        <v>0</v>
      </c>
      <c r="K601" s="6">
        <v>0</v>
      </c>
      <c r="L601" s="6">
        <v>0</v>
      </c>
      <c r="M601">
        <f>SUMIFS('DATA - Round Scores'!$H:$H,
'DATA - Round Scores'!$A:$A, 'DATA - Fixture'!$C601,
'DATA - Round Scores'!$B:$B, 'DATA - Fixture'!$D601,
'DATA - Round Scores'!$C:$C, 'DATA - Fixture'!$F601,
'DATA - Round Scores'!$F:$F, "&lt;&gt;BEN")</f>
        <v>1627</v>
      </c>
      <c r="N601">
        <f>SUMIFS('DATA - Round Scores'!$H:$H,
'DATA - Round Scores'!$A:$A, 'DATA - Fixture'!$C601,
'DATA - Round Scores'!$B:$B, 'DATA - Fixture'!$D601,
'DATA - Round Scores'!$C:$C, 'DATA - Fixture'!$H601,
'DATA - Round Scores'!$F:$F, "&lt;&gt;BEN")</f>
        <v>1386</v>
      </c>
      <c r="O601">
        <f t="shared" si="45"/>
        <v>241</v>
      </c>
      <c r="P601">
        <f>IF(N601&gt;0,COUNTIF($F$1:F601,F601),0)</f>
        <v>10</v>
      </c>
      <c r="Q601">
        <f t="shared" si="46"/>
        <v>1</v>
      </c>
      <c r="R601">
        <f t="shared" si="47"/>
        <v>0</v>
      </c>
      <c r="S601">
        <f t="shared" si="48"/>
        <v>0</v>
      </c>
      <c r="T601">
        <f>COUNTIFS('DATA - Round Scores'!$H:$H,0,
'DATA - Round Scores'!$A:$A, 'DATA - Fixture'!$C601,
'DATA - Round Scores'!$B:$B, 'DATA - Fixture'!$D601,
'DATA - Round Scores'!$C:$C, 'DATA - Fixture'!$F601,
'DATA - Round Scores'!$F:$F, "&lt;&gt;BEN")</f>
        <v>0</v>
      </c>
      <c r="U601" t="str">
        <f>TEXT(SUMIFS($Q$1:Q601,$C$1:C601,C601,$D$1:D601,"&lt;="&amp;D601,$F$1:F601,F601),"00")&amp;"-"&amp;TEXT(SUMIFS($S$1:S601,$C$1:C601,C601,$D$1:D601,"&lt;="&amp;D601,$F$1:F601,F601),"00")</f>
        <v>05-05</v>
      </c>
      <c r="V601">
        <f t="shared" si="49"/>
        <v>1</v>
      </c>
    </row>
    <row r="602" spans="3:22" x14ac:dyDescent="0.2">
      <c r="C602" s="6">
        <v>2019</v>
      </c>
      <c r="D602" s="6">
        <v>10</v>
      </c>
      <c r="E602" s="6">
        <v>4</v>
      </c>
      <c r="F602" t="s">
        <v>30</v>
      </c>
      <c r="G602" t="str">
        <f>INDEX('DATA - Teams'!$C:$C,MATCH('DATA - Fixture'!F602,'DATA - Teams'!$B:$B,0))</f>
        <v>GARTER</v>
      </c>
      <c r="H602" t="s">
        <v>12</v>
      </c>
      <c r="I602" t="str">
        <f>INDEX('DATA - Teams'!$C:$C,MATCH('DATA - Fixture'!H602,'DATA - Teams'!$B:$B,0))</f>
        <v>LESTER</v>
      </c>
      <c r="J602" s="6">
        <v>1</v>
      </c>
      <c r="K602" s="6">
        <v>0</v>
      </c>
      <c r="L602" s="6">
        <v>0</v>
      </c>
      <c r="M602">
        <f>SUMIFS('DATA - Round Scores'!$H:$H,
'DATA - Round Scores'!$A:$A, 'DATA - Fixture'!$C602,
'DATA - Round Scores'!$B:$B, 'DATA - Fixture'!$D602,
'DATA - Round Scores'!$C:$C, 'DATA - Fixture'!$F602,
'DATA - Round Scores'!$F:$F, "&lt;&gt;BEN")</f>
        <v>1641</v>
      </c>
      <c r="N602">
        <f>SUMIFS('DATA - Round Scores'!$H:$H,
'DATA - Round Scores'!$A:$A, 'DATA - Fixture'!$C602,
'DATA - Round Scores'!$B:$B, 'DATA - Fixture'!$D602,
'DATA - Round Scores'!$C:$C, 'DATA - Fixture'!$H602,
'DATA - Round Scores'!$F:$F, "&lt;&gt;BEN")</f>
        <v>1471</v>
      </c>
      <c r="O602">
        <f t="shared" si="45"/>
        <v>170</v>
      </c>
      <c r="P602">
        <f>IF(N602&gt;0,COUNTIF($F$1:F602,F602),0)</f>
        <v>10</v>
      </c>
      <c r="Q602">
        <f t="shared" si="46"/>
        <v>1</v>
      </c>
      <c r="R602">
        <f t="shared" si="47"/>
        <v>0</v>
      </c>
      <c r="S602">
        <f t="shared" si="48"/>
        <v>0</v>
      </c>
      <c r="T602">
        <f>COUNTIFS('DATA - Round Scores'!$H:$H,0,
'DATA - Round Scores'!$A:$A, 'DATA - Fixture'!$C602,
'DATA - Round Scores'!$B:$B, 'DATA - Fixture'!$D602,
'DATA - Round Scores'!$C:$C, 'DATA - Fixture'!$F602,
'DATA - Round Scores'!$F:$F, "&lt;&gt;BEN")</f>
        <v>0</v>
      </c>
      <c r="U602" t="str">
        <f>TEXT(SUMIFS($Q$1:Q602,$C$1:C602,C602,$D$1:D602,"&lt;="&amp;D602,$F$1:F602,F602),"00")&amp;"-"&amp;TEXT(SUMIFS($S$1:S602,$C$1:C602,C602,$D$1:D602,"&lt;="&amp;D602,$F$1:F602,F602),"00")</f>
        <v>04-06</v>
      </c>
      <c r="V602">
        <f t="shared" si="49"/>
        <v>0</v>
      </c>
    </row>
    <row r="603" spans="3:22" x14ac:dyDescent="0.2">
      <c r="C603" s="6">
        <v>2019</v>
      </c>
      <c r="D603" s="6">
        <v>10</v>
      </c>
      <c r="E603" s="6">
        <v>4</v>
      </c>
      <c r="F603" t="s">
        <v>12</v>
      </c>
      <c r="G603" t="str">
        <f>INDEX('DATA - Teams'!$C:$C,MATCH('DATA - Fixture'!F603,'DATA - Teams'!$B:$B,0))</f>
        <v>LESTER</v>
      </c>
      <c r="H603" t="s">
        <v>30</v>
      </c>
      <c r="I603" t="str">
        <f>INDEX('DATA - Teams'!$C:$C,MATCH('DATA - Fixture'!H603,'DATA - Teams'!$B:$B,0))</f>
        <v>GARTER</v>
      </c>
      <c r="J603" s="6">
        <v>0</v>
      </c>
      <c r="K603" s="6">
        <v>0</v>
      </c>
      <c r="L603" s="6">
        <v>0</v>
      </c>
      <c r="M603">
        <f>SUMIFS('DATA - Round Scores'!$H:$H,
'DATA - Round Scores'!$A:$A, 'DATA - Fixture'!$C603,
'DATA - Round Scores'!$B:$B, 'DATA - Fixture'!$D603,
'DATA - Round Scores'!$C:$C, 'DATA - Fixture'!$F603,
'DATA - Round Scores'!$F:$F, "&lt;&gt;BEN")</f>
        <v>1471</v>
      </c>
      <c r="N603">
        <f>SUMIFS('DATA - Round Scores'!$H:$H,
'DATA - Round Scores'!$A:$A, 'DATA - Fixture'!$C603,
'DATA - Round Scores'!$B:$B, 'DATA - Fixture'!$D603,
'DATA - Round Scores'!$C:$C, 'DATA - Fixture'!$H603,
'DATA - Round Scores'!$F:$F, "&lt;&gt;BEN")</f>
        <v>1641</v>
      </c>
      <c r="O603">
        <f t="shared" si="45"/>
        <v>-170</v>
      </c>
      <c r="P603">
        <f>IF(N603&gt;0,COUNTIF($F$1:F603,F603),0)</f>
        <v>10</v>
      </c>
      <c r="Q603">
        <f t="shared" si="46"/>
        <v>0</v>
      </c>
      <c r="R603">
        <f t="shared" si="47"/>
        <v>0</v>
      </c>
      <c r="S603">
        <f t="shared" si="48"/>
        <v>1</v>
      </c>
      <c r="T603">
        <f>COUNTIFS('DATA - Round Scores'!$H:$H,0,
'DATA - Round Scores'!$A:$A, 'DATA - Fixture'!$C603,
'DATA - Round Scores'!$B:$B, 'DATA - Fixture'!$D603,
'DATA - Round Scores'!$C:$C, 'DATA - Fixture'!$F603,
'DATA - Round Scores'!$F:$F, "&lt;&gt;BEN")</f>
        <v>1</v>
      </c>
      <c r="U603" t="str">
        <f>TEXT(SUMIFS($Q$1:Q603,$C$1:C603,C603,$D$1:D603,"&lt;="&amp;D603,$F$1:F603,F603),"00")&amp;"-"&amp;TEXT(SUMIFS($S$1:S603,$C$1:C603,C603,$D$1:D603,"&lt;="&amp;D603,$F$1:F603,F603),"00")</f>
        <v>06-04</v>
      </c>
      <c r="V603">
        <f t="shared" si="49"/>
        <v>0</v>
      </c>
    </row>
    <row r="604" spans="3:22" x14ac:dyDescent="0.2">
      <c r="C604" s="6">
        <v>2019</v>
      </c>
      <c r="D604" s="6">
        <v>11</v>
      </c>
      <c r="E604" s="6">
        <v>1</v>
      </c>
      <c r="F604" t="s">
        <v>426</v>
      </c>
      <c r="G604" t="str">
        <f>INDEX('DATA - Teams'!$C:$C,MATCH('DATA - Fixture'!F604,'DATA - Teams'!$B:$B,0))</f>
        <v>PMAC</v>
      </c>
      <c r="H604" t="s">
        <v>438</v>
      </c>
      <c r="I604" t="str">
        <f>INDEX('DATA - Teams'!$C:$C,MATCH('DATA - Fixture'!H604,'DATA - Teams'!$B:$B,0))</f>
        <v>KAPPAZ</v>
      </c>
      <c r="J604" s="6">
        <v>1</v>
      </c>
      <c r="K604" s="6">
        <v>0</v>
      </c>
      <c r="L604" s="6">
        <v>0</v>
      </c>
      <c r="M604">
        <f>SUMIFS('DATA - Round Scores'!$H:$H,
'DATA - Round Scores'!$A:$A, 'DATA - Fixture'!$C604,
'DATA - Round Scores'!$B:$B, 'DATA - Fixture'!$D604,
'DATA - Round Scores'!$C:$C, 'DATA - Fixture'!$F604,
'DATA - Round Scores'!$F:$F, "&lt;&gt;BEN")</f>
        <v>1874</v>
      </c>
      <c r="N604">
        <f>SUMIFS('DATA - Round Scores'!$H:$H,
'DATA - Round Scores'!$A:$A, 'DATA - Fixture'!$C604,
'DATA - Round Scores'!$B:$B, 'DATA - Fixture'!$D604,
'DATA - Round Scores'!$C:$C, 'DATA - Fixture'!$H604,
'DATA - Round Scores'!$F:$F, "&lt;&gt;BEN")</f>
        <v>1597</v>
      </c>
      <c r="O604">
        <f t="shared" si="45"/>
        <v>277</v>
      </c>
      <c r="P604">
        <f>IF(N604&gt;0,COUNTIF($F$1:F604,F604),0)</f>
        <v>11</v>
      </c>
      <c r="Q604">
        <f t="shared" si="46"/>
        <v>1</v>
      </c>
      <c r="R604">
        <f t="shared" si="47"/>
        <v>0</v>
      </c>
      <c r="S604">
        <f t="shared" si="48"/>
        <v>0</v>
      </c>
      <c r="T604">
        <f>COUNTIFS('DATA - Round Scores'!$H:$H,0,
'DATA - Round Scores'!$A:$A, 'DATA - Fixture'!$C604,
'DATA - Round Scores'!$B:$B, 'DATA - Fixture'!$D604,
'DATA - Round Scores'!$C:$C, 'DATA - Fixture'!$F604,
'DATA - Round Scores'!$F:$F, "&lt;&gt;BEN")</f>
        <v>0</v>
      </c>
      <c r="U604" t="str">
        <f>TEXT(SUMIFS($Q$1:Q604,$C$1:C604,C604,$D$1:D604,"&lt;="&amp;D604,$F$1:F604,F604),"00")&amp;"-"&amp;TEXT(SUMIFS($S$1:S604,$C$1:C604,C604,$D$1:D604,"&lt;="&amp;D604,$F$1:F604,F604),"00")</f>
        <v>07-04</v>
      </c>
      <c r="V604">
        <f t="shared" si="49"/>
        <v>1</v>
      </c>
    </row>
    <row r="605" spans="3:22" x14ac:dyDescent="0.2">
      <c r="C605" s="6">
        <v>2019</v>
      </c>
      <c r="D605" s="6">
        <v>11</v>
      </c>
      <c r="E605" s="6">
        <v>1</v>
      </c>
      <c r="F605" t="s">
        <v>438</v>
      </c>
      <c r="G605" t="str">
        <f>INDEX('DATA - Teams'!$C:$C,MATCH('DATA - Fixture'!F605,'DATA - Teams'!$B:$B,0))</f>
        <v>KAPPAZ</v>
      </c>
      <c r="H605" t="s">
        <v>426</v>
      </c>
      <c r="I605" t="str">
        <f>INDEX('DATA - Teams'!$C:$C,MATCH('DATA - Fixture'!H605,'DATA - Teams'!$B:$B,0))</f>
        <v>PMAC</v>
      </c>
      <c r="J605" s="6">
        <v>0</v>
      </c>
      <c r="K605" s="6">
        <v>0</v>
      </c>
      <c r="L605" s="6">
        <v>0</v>
      </c>
      <c r="M605">
        <f>SUMIFS('DATA - Round Scores'!$H:$H,
'DATA - Round Scores'!$A:$A, 'DATA - Fixture'!$C605,
'DATA - Round Scores'!$B:$B, 'DATA - Fixture'!$D605,
'DATA - Round Scores'!$C:$C, 'DATA - Fixture'!$F605,
'DATA - Round Scores'!$F:$F, "&lt;&gt;BEN")</f>
        <v>1597</v>
      </c>
      <c r="N605">
        <f>SUMIFS('DATA - Round Scores'!$H:$H,
'DATA - Round Scores'!$A:$A, 'DATA - Fixture'!$C605,
'DATA - Round Scores'!$B:$B, 'DATA - Fixture'!$D605,
'DATA - Round Scores'!$C:$C, 'DATA - Fixture'!$H605,
'DATA - Round Scores'!$F:$F, "&lt;&gt;BEN")</f>
        <v>1874</v>
      </c>
      <c r="O605">
        <f t="shared" si="45"/>
        <v>-277</v>
      </c>
      <c r="P605">
        <f>IF(N605&gt;0,COUNTIF($F$1:F605,F605),0)</f>
        <v>11</v>
      </c>
      <c r="Q605">
        <f t="shared" si="46"/>
        <v>0</v>
      </c>
      <c r="R605">
        <f t="shared" si="47"/>
        <v>0</v>
      </c>
      <c r="S605">
        <f t="shared" si="48"/>
        <v>1</v>
      </c>
      <c r="T605">
        <f>COUNTIFS('DATA - Round Scores'!$H:$H,0,
'DATA - Round Scores'!$A:$A, 'DATA - Fixture'!$C605,
'DATA - Round Scores'!$B:$B, 'DATA - Fixture'!$D605,
'DATA - Round Scores'!$C:$C, 'DATA - Fixture'!$F605,
'DATA - Round Scores'!$F:$F, "&lt;&gt;BEN")</f>
        <v>0</v>
      </c>
      <c r="U605" t="str">
        <f>TEXT(SUMIFS($Q$1:Q605,$C$1:C605,C605,$D$1:D605,"&lt;="&amp;D605,$F$1:F605,F605),"00")&amp;"-"&amp;TEXT(SUMIFS($S$1:S605,$C$1:C605,C605,$D$1:D605,"&lt;="&amp;D605,$F$1:F605,F605),"00")</f>
        <v>08-03</v>
      </c>
      <c r="V605">
        <f t="shared" si="49"/>
        <v>1</v>
      </c>
    </row>
    <row r="606" spans="3:22" x14ac:dyDescent="0.2">
      <c r="C606" s="6">
        <v>2019</v>
      </c>
      <c r="D606" s="6">
        <v>11</v>
      </c>
      <c r="E606" s="6">
        <v>2</v>
      </c>
      <c r="F606" t="s">
        <v>7</v>
      </c>
      <c r="G606" t="str">
        <f>INDEX('DATA - Teams'!$C:$C,MATCH('DATA - Fixture'!F606,'DATA - Teams'!$B:$B,0))</f>
        <v>JMERC</v>
      </c>
      <c r="H606" t="s">
        <v>434</v>
      </c>
      <c r="I606" t="str">
        <f>INDEX('DATA - Teams'!$C:$C,MATCH('DATA - Fixture'!H606,'DATA - Teams'!$B:$B,0))</f>
        <v>CHIEF</v>
      </c>
      <c r="J606" s="6">
        <v>1</v>
      </c>
      <c r="K606" s="6">
        <v>0</v>
      </c>
      <c r="L606" s="6">
        <v>0</v>
      </c>
      <c r="M606">
        <f>SUMIFS('DATA - Round Scores'!$H:$H,
'DATA - Round Scores'!$A:$A, 'DATA - Fixture'!$C606,
'DATA - Round Scores'!$B:$B, 'DATA - Fixture'!$D606,
'DATA - Round Scores'!$C:$C, 'DATA - Fixture'!$F606,
'DATA - Round Scores'!$F:$F, "&lt;&gt;BEN")</f>
        <v>1448</v>
      </c>
      <c r="N606">
        <f>SUMIFS('DATA - Round Scores'!$H:$H,
'DATA - Round Scores'!$A:$A, 'DATA - Fixture'!$C606,
'DATA - Round Scores'!$B:$B, 'DATA - Fixture'!$D606,
'DATA - Round Scores'!$C:$C, 'DATA - Fixture'!$H606,
'DATA - Round Scores'!$F:$F, "&lt;&gt;BEN")</f>
        <v>1551</v>
      </c>
      <c r="O606">
        <f t="shared" si="45"/>
        <v>-103</v>
      </c>
      <c r="P606">
        <f>IF(N606&gt;0,COUNTIF($F$1:F606,F606),0)</f>
        <v>11</v>
      </c>
      <c r="Q606">
        <f t="shared" si="46"/>
        <v>0</v>
      </c>
      <c r="R606">
        <f t="shared" si="47"/>
        <v>0</v>
      </c>
      <c r="S606">
        <f t="shared" si="48"/>
        <v>1</v>
      </c>
      <c r="T606">
        <f>COUNTIFS('DATA - Round Scores'!$H:$H,0,
'DATA - Round Scores'!$A:$A, 'DATA - Fixture'!$C606,
'DATA - Round Scores'!$B:$B, 'DATA - Fixture'!$D606,
'DATA - Round Scores'!$C:$C, 'DATA - Fixture'!$F606,
'DATA - Round Scores'!$F:$F, "&lt;&gt;BEN")</f>
        <v>0</v>
      </c>
      <c r="U606" t="str">
        <f>TEXT(SUMIFS($Q$1:Q606,$C$1:C606,C606,$D$1:D606,"&lt;="&amp;D606,$F$1:F606,F606),"00")&amp;"-"&amp;TEXT(SUMIFS($S$1:S606,$C$1:C606,C606,$D$1:D606,"&lt;="&amp;D606,$F$1:F606,F606),"00")</f>
        <v>03-08</v>
      </c>
      <c r="V606">
        <f t="shared" si="49"/>
        <v>1</v>
      </c>
    </row>
    <row r="607" spans="3:22" x14ac:dyDescent="0.2">
      <c r="C607" s="6">
        <v>2019</v>
      </c>
      <c r="D607" s="6">
        <v>11</v>
      </c>
      <c r="E607" s="6">
        <v>2</v>
      </c>
      <c r="F607" t="s">
        <v>434</v>
      </c>
      <c r="G607" t="str">
        <f>INDEX('DATA - Teams'!$C:$C,MATCH('DATA - Fixture'!F607,'DATA - Teams'!$B:$B,0))</f>
        <v>CHIEF</v>
      </c>
      <c r="H607" t="s">
        <v>7</v>
      </c>
      <c r="I607" t="str">
        <f>INDEX('DATA - Teams'!$C:$C,MATCH('DATA - Fixture'!H607,'DATA - Teams'!$B:$B,0))</f>
        <v>JMERC</v>
      </c>
      <c r="J607" s="6">
        <v>0</v>
      </c>
      <c r="K607" s="6">
        <v>0</v>
      </c>
      <c r="L607" s="6">
        <v>0</v>
      </c>
      <c r="M607">
        <f>SUMIFS('DATA - Round Scores'!$H:$H,
'DATA - Round Scores'!$A:$A, 'DATA - Fixture'!$C607,
'DATA - Round Scores'!$B:$B, 'DATA - Fixture'!$D607,
'DATA - Round Scores'!$C:$C, 'DATA - Fixture'!$F607,
'DATA - Round Scores'!$F:$F, "&lt;&gt;BEN")</f>
        <v>1551</v>
      </c>
      <c r="N607">
        <f>SUMIFS('DATA - Round Scores'!$H:$H,
'DATA - Round Scores'!$A:$A, 'DATA - Fixture'!$C607,
'DATA - Round Scores'!$B:$B, 'DATA - Fixture'!$D607,
'DATA - Round Scores'!$C:$C, 'DATA - Fixture'!$H607,
'DATA - Round Scores'!$F:$F, "&lt;&gt;BEN")</f>
        <v>1448</v>
      </c>
      <c r="O607">
        <f t="shared" si="45"/>
        <v>103</v>
      </c>
      <c r="P607">
        <f>IF(N607&gt;0,COUNTIF($F$1:F607,F607),0)</f>
        <v>11</v>
      </c>
      <c r="Q607">
        <f t="shared" si="46"/>
        <v>1</v>
      </c>
      <c r="R607">
        <f t="shared" si="47"/>
        <v>0</v>
      </c>
      <c r="S607">
        <f t="shared" si="48"/>
        <v>0</v>
      </c>
      <c r="T607">
        <f>COUNTIFS('DATA - Round Scores'!$H:$H,0,
'DATA - Round Scores'!$A:$A, 'DATA - Fixture'!$C607,
'DATA - Round Scores'!$B:$B, 'DATA - Fixture'!$D607,
'DATA - Round Scores'!$C:$C, 'DATA - Fixture'!$F607,
'DATA - Round Scores'!$F:$F, "&lt;&gt;BEN")</f>
        <v>0</v>
      </c>
      <c r="U607" t="str">
        <f>TEXT(SUMIFS($Q$1:Q607,$C$1:C607,C607,$D$1:D607,"&lt;="&amp;D607,$F$1:F607,F607),"00")&amp;"-"&amp;TEXT(SUMIFS($S$1:S607,$C$1:C607,C607,$D$1:D607,"&lt;="&amp;D607,$F$1:F607,F607),"00")</f>
        <v>05-06</v>
      </c>
      <c r="V607">
        <f t="shared" si="49"/>
        <v>0</v>
      </c>
    </row>
    <row r="608" spans="3:22" x14ac:dyDescent="0.2">
      <c r="C608" s="6">
        <v>2019</v>
      </c>
      <c r="D608" s="6">
        <v>11</v>
      </c>
      <c r="E608" s="6">
        <v>3</v>
      </c>
      <c r="F608" t="s">
        <v>30</v>
      </c>
      <c r="G608" t="str">
        <f>INDEX('DATA - Teams'!$C:$C,MATCH('DATA - Fixture'!F608,'DATA - Teams'!$B:$B,0))</f>
        <v>GARTER</v>
      </c>
      <c r="H608" t="s">
        <v>430</v>
      </c>
      <c r="I608" t="str">
        <f>INDEX('DATA - Teams'!$C:$C,MATCH('DATA - Fixture'!H608,'DATA - Teams'!$B:$B,0))</f>
        <v>RICHO</v>
      </c>
      <c r="J608" s="6">
        <v>1</v>
      </c>
      <c r="K608" s="6">
        <v>0</v>
      </c>
      <c r="L608" s="6">
        <v>0</v>
      </c>
      <c r="M608">
        <f>SUMIFS('DATA - Round Scores'!$H:$H,
'DATA - Round Scores'!$A:$A, 'DATA - Fixture'!$C608,
'DATA - Round Scores'!$B:$B, 'DATA - Fixture'!$D608,
'DATA - Round Scores'!$C:$C, 'DATA - Fixture'!$F608,
'DATA - Round Scores'!$F:$F, "&lt;&gt;BEN")</f>
        <v>1730</v>
      </c>
      <c r="N608">
        <f>SUMIFS('DATA - Round Scores'!$H:$H,
'DATA - Round Scores'!$A:$A, 'DATA - Fixture'!$C608,
'DATA - Round Scores'!$B:$B, 'DATA - Fixture'!$D608,
'DATA - Round Scores'!$C:$C, 'DATA - Fixture'!$H608,
'DATA - Round Scores'!$F:$F, "&lt;&gt;BEN")</f>
        <v>1551</v>
      </c>
      <c r="O608">
        <f t="shared" si="45"/>
        <v>179</v>
      </c>
      <c r="P608">
        <f>IF(N608&gt;0,COUNTIF($F$1:F608,F608),0)</f>
        <v>11</v>
      </c>
      <c r="Q608">
        <f t="shared" si="46"/>
        <v>1</v>
      </c>
      <c r="R608">
        <f t="shared" si="47"/>
        <v>0</v>
      </c>
      <c r="S608">
        <f t="shared" si="48"/>
        <v>0</v>
      </c>
      <c r="T608">
        <f>COUNTIFS('DATA - Round Scores'!$H:$H,0,
'DATA - Round Scores'!$A:$A, 'DATA - Fixture'!$C608,
'DATA - Round Scores'!$B:$B, 'DATA - Fixture'!$D608,
'DATA - Round Scores'!$C:$C, 'DATA - Fixture'!$F608,
'DATA - Round Scores'!$F:$F, "&lt;&gt;BEN")</f>
        <v>0</v>
      </c>
      <c r="U608" t="str">
        <f>TEXT(SUMIFS($Q$1:Q608,$C$1:C608,C608,$D$1:D608,"&lt;="&amp;D608,$F$1:F608,F608),"00")&amp;"-"&amp;TEXT(SUMIFS($S$1:S608,$C$1:C608,C608,$D$1:D608,"&lt;="&amp;D608,$F$1:F608,F608),"00")</f>
        <v>05-06</v>
      </c>
      <c r="V608">
        <f t="shared" si="49"/>
        <v>0</v>
      </c>
    </row>
    <row r="609" spans="3:22" x14ac:dyDescent="0.2">
      <c r="C609" s="6">
        <v>2019</v>
      </c>
      <c r="D609" s="6">
        <v>11</v>
      </c>
      <c r="E609" s="6">
        <v>3</v>
      </c>
      <c r="F609" t="s">
        <v>430</v>
      </c>
      <c r="G609" t="str">
        <f>INDEX('DATA - Teams'!$C:$C,MATCH('DATA - Fixture'!F609,'DATA - Teams'!$B:$B,0))</f>
        <v>RICHO</v>
      </c>
      <c r="H609" t="s">
        <v>30</v>
      </c>
      <c r="I609" t="str">
        <f>INDEX('DATA - Teams'!$C:$C,MATCH('DATA - Fixture'!H609,'DATA - Teams'!$B:$B,0))</f>
        <v>GARTER</v>
      </c>
      <c r="J609" s="6">
        <v>0</v>
      </c>
      <c r="K609" s="6">
        <v>0</v>
      </c>
      <c r="L609" s="6">
        <v>0</v>
      </c>
      <c r="M609">
        <f>SUMIFS('DATA - Round Scores'!$H:$H,
'DATA - Round Scores'!$A:$A, 'DATA - Fixture'!$C609,
'DATA - Round Scores'!$B:$B, 'DATA - Fixture'!$D609,
'DATA - Round Scores'!$C:$C, 'DATA - Fixture'!$F609,
'DATA - Round Scores'!$F:$F, "&lt;&gt;BEN")</f>
        <v>1551</v>
      </c>
      <c r="N609">
        <f>SUMIFS('DATA - Round Scores'!$H:$H,
'DATA - Round Scores'!$A:$A, 'DATA - Fixture'!$C609,
'DATA - Round Scores'!$B:$B, 'DATA - Fixture'!$D609,
'DATA - Round Scores'!$C:$C, 'DATA - Fixture'!$H609,
'DATA - Round Scores'!$F:$F, "&lt;&gt;BEN")</f>
        <v>1730</v>
      </c>
      <c r="O609">
        <f t="shared" si="45"/>
        <v>-179</v>
      </c>
      <c r="P609">
        <f>IF(N609&gt;0,COUNTIF($F$1:F609,F609),0)</f>
        <v>11</v>
      </c>
      <c r="Q609">
        <f t="shared" si="46"/>
        <v>0</v>
      </c>
      <c r="R609">
        <f t="shared" si="47"/>
        <v>0</v>
      </c>
      <c r="S609">
        <f t="shared" si="48"/>
        <v>1</v>
      </c>
      <c r="T609">
        <f>COUNTIFS('DATA - Round Scores'!$H:$H,0,
'DATA - Round Scores'!$A:$A, 'DATA - Fixture'!$C609,
'DATA - Round Scores'!$B:$B, 'DATA - Fixture'!$D609,
'DATA - Round Scores'!$C:$C, 'DATA - Fixture'!$F609,
'DATA - Round Scores'!$F:$F, "&lt;&gt;BEN")</f>
        <v>1</v>
      </c>
      <c r="U609" t="str">
        <f>TEXT(SUMIFS($Q$1:Q609,$C$1:C609,C609,$D$1:D609,"&lt;="&amp;D609,$F$1:F609,F609),"00")&amp;"-"&amp;TEXT(SUMIFS($S$1:S609,$C$1:C609,C609,$D$1:D609,"&lt;="&amp;D609,$F$1:F609,F609),"00")</f>
        <v>04-07</v>
      </c>
      <c r="V609">
        <f t="shared" si="49"/>
        <v>0</v>
      </c>
    </row>
    <row r="610" spans="3:22" x14ac:dyDescent="0.2">
      <c r="C610" s="6">
        <v>2019</v>
      </c>
      <c r="D610" s="6">
        <v>11</v>
      </c>
      <c r="E610" s="6">
        <v>4</v>
      </c>
      <c r="F610" t="s">
        <v>12</v>
      </c>
      <c r="G610" t="str">
        <f>INDEX('DATA - Teams'!$C:$C,MATCH('DATA - Fixture'!F610,'DATA - Teams'!$B:$B,0))</f>
        <v>LESTER</v>
      </c>
      <c r="H610" t="s">
        <v>427</v>
      </c>
      <c r="I610" t="str">
        <f>INDEX('DATA - Teams'!$C:$C,MATCH('DATA - Fixture'!H610,'DATA - Teams'!$B:$B,0))</f>
        <v>MELONS</v>
      </c>
      <c r="J610" s="6">
        <v>1</v>
      </c>
      <c r="K610" s="6">
        <v>0</v>
      </c>
      <c r="L610" s="6">
        <v>0</v>
      </c>
      <c r="M610">
        <f>SUMIFS('DATA - Round Scores'!$H:$H,
'DATA - Round Scores'!$A:$A, 'DATA - Fixture'!$C610,
'DATA - Round Scores'!$B:$B, 'DATA - Fixture'!$D610,
'DATA - Round Scores'!$C:$C, 'DATA - Fixture'!$F610,
'DATA - Round Scores'!$F:$F, "&lt;&gt;BEN")</f>
        <v>1644</v>
      </c>
      <c r="N610">
        <f>SUMIFS('DATA - Round Scores'!$H:$H,
'DATA - Round Scores'!$A:$A, 'DATA - Fixture'!$C610,
'DATA - Round Scores'!$B:$B, 'DATA - Fixture'!$D610,
'DATA - Round Scores'!$C:$C, 'DATA - Fixture'!$H610,
'DATA - Round Scores'!$F:$F, "&lt;&gt;BEN")</f>
        <v>1691</v>
      </c>
      <c r="O610">
        <f t="shared" si="45"/>
        <v>-47</v>
      </c>
      <c r="P610">
        <f>IF(N610&gt;0,COUNTIF($F$1:F610,F610),0)</f>
        <v>11</v>
      </c>
      <c r="Q610">
        <f t="shared" si="46"/>
        <v>0</v>
      </c>
      <c r="R610">
        <f t="shared" si="47"/>
        <v>0</v>
      </c>
      <c r="S610">
        <f t="shared" si="48"/>
        <v>1</v>
      </c>
      <c r="T610">
        <f>COUNTIFS('DATA - Round Scores'!$H:$H,0,
'DATA - Round Scores'!$A:$A, 'DATA - Fixture'!$C610,
'DATA - Round Scores'!$B:$B, 'DATA - Fixture'!$D610,
'DATA - Round Scores'!$C:$C, 'DATA - Fixture'!$F610,
'DATA - Round Scores'!$F:$F, "&lt;&gt;BEN")</f>
        <v>1</v>
      </c>
      <c r="U610" t="str">
        <f>TEXT(SUMIFS($Q$1:Q610,$C$1:C610,C610,$D$1:D610,"&lt;="&amp;D610,$F$1:F610,F610),"00")&amp;"-"&amp;TEXT(SUMIFS($S$1:S610,$C$1:C610,C610,$D$1:D610,"&lt;="&amp;D610,$F$1:F610,F610),"00")</f>
        <v>06-05</v>
      </c>
      <c r="V610">
        <f t="shared" si="49"/>
        <v>0</v>
      </c>
    </row>
    <row r="611" spans="3:22" x14ac:dyDescent="0.2">
      <c r="C611" s="6">
        <v>2019</v>
      </c>
      <c r="D611" s="6">
        <v>11</v>
      </c>
      <c r="E611" s="6">
        <v>4</v>
      </c>
      <c r="F611" t="s">
        <v>427</v>
      </c>
      <c r="G611" t="str">
        <f>INDEX('DATA - Teams'!$C:$C,MATCH('DATA - Fixture'!F611,'DATA - Teams'!$B:$B,0))</f>
        <v>MELONS</v>
      </c>
      <c r="H611" t="s">
        <v>12</v>
      </c>
      <c r="I611" t="str">
        <f>INDEX('DATA - Teams'!$C:$C,MATCH('DATA - Fixture'!H611,'DATA - Teams'!$B:$B,0))</f>
        <v>LESTER</v>
      </c>
      <c r="J611" s="6">
        <v>0</v>
      </c>
      <c r="K611" s="6">
        <v>0</v>
      </c>
      <c r="L611" s="6">
        <v>0</v>
      </c>
      <c r="M611">
        <f>SUMIFS('DATA - Round Scores'!$H:$H,
'DATA - Round Scores'!$A:$A, 'DATA - Fixture'!$C611,
'DATA - Round Scores'!$B:$B, 'DATA - Fixture'!$D611,
'DATA - Round Scores'!$C:$C, 'DATA - Fixture'!$F611,
'DATA - Round Scores'!$F:$F, "&lt;&gt;BEN")</f>
        <v>1691</v>
      </c>
      <c r="N611">
        <f>SUMIFS('DATA - Round Scores'!$H:$H,
'DATA - Round Scores'!$A:$A, 'DATA - Fixture'!$C611,
'DATA - Round Scores'!$B:$B, 'DATA - Fixture'!$D611,
'DATA - Round Scores'!$C:$C, 'DATA - Fixture'!$H611,
'DATA - Round Scores'!$F:$F, "&lt;&gt;BEN")</f>
        <v>1644</v>
      </c>
      <c r="O611">
        <f t="shared" si="45"/>
        <v>47</v>
      </c>
      <c r="P611">
        <f>IF(N611&gt;0,COUNTIF($F$1:F611,F611),0)</f>
        <v>11</v>
      </c>
      <c r="Q611">
        <f t="shared" si="46"/>
        <v>1</v>
      </c>
      <c r="R611">
        <f t="shared" si="47"/>
        <v>0</v>
      </c>
      <c r="S611">
        <f t="shared" si="48"/>
        <v>0</v>
      </c>
      <c r="T611">
        <f>COUNTIFS('DATA - Round Scores'!$H:$H,0,
'DATA - Round Scores'!$A:$A, 'DATA - Fixture'!$C611,
'DATA - Round Scores'!$B:$B, 'DATA - Fixture'!$D611,
'DATA - Round Scores'!$C:$C, 'DATA - Fixture'!$F611,
'DATA - Round Scores'!$F:$F, "&lt;&gt;BEN")</f>
        <v>0</v>
      </c>
      <c r="U611" t="str">
        <f>TEXT(SUMIFS($Q$1:Q611,$C$1:C611,C611,$D$1:D611,"&lt;="&amp;D611,$F$1:F611,F611),"00")&amp;"-"&amp;TEXT(SUMIFS($S$1:S611,$C$1:C611,C611,$D$1:D611,"&lt;="&amp;D611,$F$1:F611,F611),"00")</f>
        <v>06-05</v>
      </c>
      <c r="V611">
        <f t="shared" si="49"/>
        <v>1</v>
      </c>
    </row>
    <row r="612" spans="3:22" x14ac:dyDescent="0.2">
      <c r="C612" s="6">
        <v>2019</v>
      </c>
      <c r="D612" s="6">
        <v>12</v>
      </c>
      <c r="E612" s="6">
        <v>1</v>
      </c>
      <c r="F612" t="s">
        <v>426</v>
      </c>
      <c r="G612" t="str">
        <f>INDEX('DATA - Teams'!$C:$C,MATCH('DATA - Fixture'!F612,'DATA - Teams'!$B:$B,0))</f>
        <v>PMAC</v>
      </c>
      <c r="H612" t="s">
        <v>7</v>
      </c>
      <c r="I612" t="str">
        <f>INDEX('DATA - Teams'!$C:$C,MATCH('DATA - Fixture'!H612,'DATA - Teams'!$B:$B,0))</f>
        <v>JMERC</v>
      </c>
      <c r="J612" s="6">
        <v>1</v>
      </c>
      <c r="K612" s="6">
        <v>1</v>
      </c>
      <c r="L612" s="6">
        <v>0</v>
      </c>
      <c r="M612">
        <f>SUMIFS('DATA - Round Scores'!$H:$H,
'DATA - Round Scores'!$A:$A, 'DATA - Fixture'!$C612,
'DATA - Round Scores'!$B:$B, 'DATA - Fixture'!$D612,
'DATA - Round Scores'!$C:$C, 'DATA - Fixture'!$F612,
'DATA - Round Scores'!$F:$F, "&lt;&gt;BEN")</f>
        <v>1053</v>
      </c>
      <c r="N612">
        <f>SUMIFS('DATA - Round Scores'!$H:$H,
'DATA - Round Scores'!$A:$A, 'DATA - Fixture'!$C612,
'DATA - Round Scores'!$B:$B, 'DATA - Fixture'!$D612,
'DATA - Round Scores'!$C:$C, 'DATA - Fixture'!$H612,
'DATA - Round Scores'!$F:$F, "&lt;&gt;BEN")</f>
        <v>1262</v>
      </c>
      <c r="O612">
        <f t="shared" si="45"/>
        <v>-209</v>
      </c>
      <c r="P612">
        <f>IF(N612&gt;0,COUNTIF($F$1:F612,F612),0)</f>
        <v>12</v>
      </c>
      <c r="Q612">
        <f t="shared" si="46"/>
        <v>0</v>
      </c>
      <c r="R612">
        <f t="shared" si="47"/>
        <v>0</v>
      </c>
      <c r="S612">
        <f t="shared" si="48"/>
        <v>1</v>
      </c>
      <c r="T612">
        <f>COUNTIFS('DATA - Round Scores'!$H:$H,0,
'DATA - Round Scores'!$A:$A, 'DATA - Fixture'!$C612,
'DATA - Round Scores'!$B:$B, 'DATA - Fixture'!$D612,
'DATA - Round Scores'!$C:$C, 'DATA - Fixture'!$F612,
'DATA - Round Scores'!$F:$F, "&lt;&gt;BEN")</f>
        <v>5</v>
      </c>
      <c r="U612" t="str">
        <f>TEXT(SUMIFS($Q$1:Q612,$C$1:C612,C612,$D$1:D612,"&lt;="&amp;D612,$F$1:F612,F612),"00")&amp;"-"&amp;TEXT(SUMIFS($S$1:S612,$C$1:C612,C612,$D$1:D612,"&lt;="&amp;D612,$F$1:F612,F612),"00")</f>
        <v>07-05</v>
      </c>
      <c r="V612">
        <f t="shared" si="49"/>
        <v>1</v>
      </c>
    </row>
    <row r="613" spans="3:22" x14ac:dyDescent="0.2">
      <c r="C613" s="6">
        <v>2019</v>
      </c>
      <c r="D613" s="6">
        <v>12</v>
      </c>
      <c r="E613" s="6">
        <v>1</v>
      </c>
      <c r="F613" t="s">
        <v>7</v>
      </c>
      <c r="G613" t="str">
        <f>INDEX('DATA - Teams'!$C:$C,MATCH('DATA - Fixture'!F613,'DATA - Teams'!$B:$B,0))</f>
        <v>JMERC</v>
      </c>
      <c r="H613" t="s">
        <v>426</v>
      </c>
      <c r="I613" t="str">
        <f>INDEX('DATA - Teams'!$C:$C,MATCH('DATA - Fixture'!H613,'DATA - Teams'!$B:$B,0))</f>
        <v>PMAC</v>
      </c>
      <c r="J613" s="6">
        <v>0</v>
      </c>
      <c r="K613" s="6">
        <v>1</v>
      </c>
      <c r="L613" s="6">
        <v>0</v>
      </c>
      <c r="M613">
        <f>SUMIFS('DATA - Round Scores'!$H:$H,
'DATA - Round Scores'!$A:$A, 'DATA - Fixture'!$C613,
'DATA - Round Scores'!$B:$B, 'DATA - Fixture'!$D613,
'DATA - Round Scores'!$C:$C, 'DATA - Fixture'!$F613,
'DATA - Round Scores'!$F:$F, "&lt;&gt;BEN")</f>
        <v>1262</v>
      </c>
      <c r="N613">
        <f>SUMIFS('DATA - Round Scores'!$H:$H,
'DATA - Round Scores'!$A:$A, 'DATA - Fixture'!$C613,
'DATA - Round Scores'!$B:$B, 'DATA - Fixture'!$D613,
'DATA - Round Scores'!$C:$C, 'DATA - Fixture'!$H613,
'DATA - Round Scores'!$F:$F, "&lt;&gt;BEN")</f>
        <v>1053</v>
      </c>
      <c r="O613">
        <f t="shared" si="45"/>
        <v>209</v>
      </c>
      <c r="P613">
        <f>IF(N613&gt;0,COUNTIF($F$1:F613,F613),0)</f>
        <v>12</v>
      </c>
      <c r="Q613">
        <f t="shared" si="46"/>
        <v>1</v>
      </c>
      <c r="R613">
        <f t="shared" si="47"/>
        <v>0</v>
      </c>
      <c r="S613">
        <f t="shared" si="48"/>
        <v>0</v>
      </c>
      <c r="T613">
        <f>COUNTIFS('DATA - Round Scores'!$H:$H,0,
'DATA - Round Scores'!$A:$A, 'DATA - Fixture'!$C613,
'DATA - Round Scores'!$B:$B, 'DATA - Fixture'!$D613,
'DATA - Round Scores'!$C:$C, 'DATA - Fixture'!$F613,
'DATA - Round Scores'!$F:$F, "&lt;&gt;BEN")</f>
        <v>3</v>
      </c>
      <c r="U613" t="str">
        <f>TEXT(SUMIFS($Q$1:Q613,$C$1:C613,C613,$D$1:D613,"&lt;="&amp;D613,$F$1:F613,F613),"00")&amp;"-"&amp;TEXT(SUMIFS($S$1:S613,$C$1:C613,C613,$D$1:D613,"&lt;="&amp;D613,$F$1:F613,F613),"00")</f>
        <v>04-08</v>
      </c>
      <c r="V613">
        <f t="shared" si="49"/>
        <v>1</v>
      </c>
    </row>
    <row r="614" spans="3:22" x14ac:dyDescent="0.2">
      <c r="C614" s="6">
        <v>2019</v>
      </c>
      <c r="D614" s="6">
        <v>12</v>
      </c>
      <c r="E614" s="6">
        <v>2</v>
      </c>
      <c r="F614" t="s">
        <v>30</v>
      </c>
      <c r="G614" t="str">
        <f>INDEX('DATA - Teams'!$C:$C,MATCH('DATA - Fixture'!F614,'DATA - Teams'!$B:$B,0))</f>
        <v>GARTER</v>
      </c>
      <c r="H614" t="s">
        <v>438</v>
      </c>
      <c r="I614" t="str">
        <f>INDEX('DATA - Teams'!$C:$C,MATCH('DATA - Fixture'!H614,'DATA - Teams'!$B:$B,0))</f>
        <v>KAPPAZ</v>
      </c>
      <c r="J614" s="6">
        <v>1</v>
      </c>
      <c r="K614" s="6">
        <v>1</v>
      </c>
      <c r="L614" s="6">
        <v>0</v>
      </c>
      <c r="M614">
        <f>SUMIFS('DATA - Round Scores'!$H:$H,
'DATA - Round Scores'!$A:$A, 'DATA - Fixture'!$C614,
'DATA - Round Scores'!$B:$B, 'DATA - Fixture'!$D614,
'DATA - Round Scores'!$C:$C, 'DATA - Fixture'!$F614,
'DATA - Round Scores'!$F:$F, "&lt;&gt;BEN")</f>
        <v>1256</v>
      </c>
      <c r="N614">
        <f>SUMIFS('DATA - Round Scores'!$H:$H,
'DATA - Round Scores'!$A:$A, 'DATA - Fixture'!$C614,
'DATA - Round Scores'!$B:$B, 'DATA - Fixture'!$D614,
'DATA - Round Scores'!$C:$C, 'DATA - Fixture'!$H614,
'DATA - Round Scores'!$F:$F, "&lt;&gt;BEN")</f>
        <v>1020</v>
      </c>
      <c r="O614">
        <f t="shared" si="45"/>
        <v>236</v>
      </c>
      <c r="P614">
        <f>IF(N614&gt;0,COUNTIF($F$1:F614,F614),0)</f>
        <v>12</v>
      </c>
      <c r="Q614">
        <f t="shared" si="46"/>
        <v>1</v>
      </c>
      <c r="R614">
        <f t="shared" si="47"/>
        <v>0</v>
      </c>
      <c r="S614">
        <f t="shared" si="48"/>
        <v>0</v>
      </c>
      <c r="T614">
        <f>COUNTIFS('DATA - Round Scores'!$H:$H,0,
'DATA - Round Scores'!$A:$A, 'DATA - Fixture'!$C614,
'DATA - Round Scores'!$B:$B, 'DATA - Fixture'!$D614,
'DATA - Round Scores'!$C:$C, 'DATA - Fixture'!$F614,
'DATA - Round Scores'!$F:$F, "&lt;&gt;BEN")</f>
        <v>4</v>
      </c>
      <c r="U614" t="str">
        <f>TEXT(SUMIFS($Q$1:Q614,$C$1:C614,C614,$D$1:D614,"&lt;="&amp;D614,$F$1:F614,F614),"00")&amp;"-"&amp;TEXT(SUMIFS($S$1:S614,$C$1:C614,C614,$D$1:D614,"&lt;="&amp;D614,$F$1:F614,F614),"00")</f>
        <v>06-06</v>
      </c>
      <c r="V614">
        <f t="shared" si="49"/>
        <v>0</v>
      </c>
    </row>
    <row r="615" spans="3:22" x14ac:dyDescent="0.2">
      <c r="C615" s="6">
        <v>2019</v>
      </c>
      <c r="D615" s="6">
        <v>12</v>
      </c>
      <c r="E615" s="6">
        <v>2</v>
      </c>
      <c r="F615" t="s">
        <v>438</v>
      </c>
      <c r="G615" t="str">
        <f>INDEX('DATA - Teams'!$C:$C,MATCH('DATA - Fixture'!F615,'DATA - Teams'!$B:$B,0))</f>
        <v>KAPPAZ</v>
      </c>
      <c r="H615" t="s">
        <v>30</v>
      </c>
      <c r="I615" t="str">
        <f>INDEX('DATA - Teams'!$C:$C,MATCH('DATA - Fixture'!H615,'DATA - Teams'!$B:$B,0))</f>
        <v>GARTER</v>
      </c>
      <c r="J615" s="6">
        <v>0</v>
      </c>
      <c r="K615" s="6">
        <v>1</v>
      </c>
      <c r="L615" s="6">
        <v>0</v>
      </c>
      <c r="M615">
        <f>SUMIFS('DATA - Round Scores'!$H:$H,
'DATA - Round Scores'!$A:$A, 'DATA - Fixture'!$C615,
'DATA - Round Scores'!$B:$B, 'DATA - Fixture'!$D615,
'DATA - Round Scores'!$C:$C, 'DATA - Fixture'!$F615,
'DATA - Round Scores'!$F:$F, "&lt;&gt;BEN")</f>
        <v>1020</v>
      </c>
      <c r="N615">
        <f>SUMIFS('DATA - Round Scores'!$H:$H,
'DATA - Round Scores'!$A:$A, 'DATA - Fixture'!$C615,
'DATA - Round Scores'!$B:$B, 'DATA - Fixture'!$D615,
'DATA - Round Scores'!$C:$C, 'DATA - Fixture'!$H615,
'DATA - Round Scores'!$F:$F, "&lt;&gt;BEN")</f>
        <v>1256</v>
      </c>
      <c r="O615">
        <f t="shared" si="45"/>
        <v>-236</v>
      </c>
      <c r="P615">
        <f>IF(N615&gt;0,COUNTIF($F$1:F615,F615),0)</f>
        <v>12</v>
      </c>
      <c r="Q615">
        <f t="shared" si="46"/>
        <v>0</v>
      </c>
      <c r="R615">
        <f t="shared" si="47"/>
        <v>0</v>
      </c>
      <c r="S615">
        <f t="shared" si="48"/>
        <v>1</v>
      </c>
      <c r="T615">
        <f>COUNTIFS('DATA - Round Scores'!$H:$H,0,
'DATA - Round Scores'!$A:$A, 'DATA - Fixture'!$C615,
'DATA - Round Scores'!$B:$B, 'DATA - Fixture'!$D615,
'DATA - Round Scores'!$C:$C, 'DATA - Fixture'!$F615,
'DATA - Round Scores'!$F:$F, "&lt;&gt;BEN")</f>
        <v>7</v>
      </c>
      <c r="U615" t="str">
        <f>TEXT(SUMIFS($Q$1:Q615,$C$1:C615,C615,$D$1:D615,"&lt;="&amp;D615,$F$1:F615,F615),"00")&amp;"-"&amp;TEXT(SUMIFS($S$1:S615,$C$1:C615,C615,$D$1:D615,"&lt;="&amp;D615,$F$1:F615,F615),"00")</f>
        <v>08-04</v>
      </c>
      <c r="V615">
        <f t="shared" si="49"/>
        <v>1</v>
      </c>
    </row>
    <row r="616" spans="3:22" x14ac:dyDescent="0.2">
      <c r="C616" s="6">
        <v>2019</v>
      </c>
      <c r="D616" s="6">
        <v>12</v>
      </c>
      <c r="E616" s="6">
        <v>3</v>
      </c>
      <c r="F616" t="s">
        <v>12</v>
      </c>
      <c r="G616" t="str">
        <f>INDEX('DATA - Teams'!$C:$C,MATCH('DATA - Fixture'!F616,'DATA - Teams'!$B:$B,0))</f>
        <v>LESTER</v>
      </c>
      <c r="H616" t="s">
        <v>434</v>
      </c>
      <c r="I616" t="str">
        <f>INDEX('DATA - Teams'!$C:$C,MATCH('DATA - Fixture'!H616,'DATA - Teams'!$B:$B,0))</f>
        <v>CHIEF</v>
      </c>
      <c r="J616" s="6">
        <v>1</v>
      </c>
      <c r="K616" s="6">
        <v>1</v>
      </c>
      <c r="L616" s="6">
        <v>0</v>
      </c>
      <c r="M616">
        <f>SUMIFS('DATA - Round Scores'!$H:$H,
'DATA - Round Scores'!$A:$A, 'DATA - Fixture'!$C616,
'DATA - Round Scores'!$B:$B, 'DATA - Fixture'!$D616,
'DATA - Round Scores'!$C:$C, 'DATA - Fixture'!$F616,
'DATA - Round Scores'!$F:$F, "&lt;&gt;BEN")</f>
        <v>1280</v>
      </c>
      <c r="N616">
        <f>SUMIFS('DATA - Round Scores'!$H:$H,
'DATA - Round Scores'!$A:$A, 'DATA - Fixture'!$C616,
'DATA - Round Scores'!$B:$B, 'DATA - Fixture'!$D616,
'DATA - Round Scores'!$C:$C, 'DATA - Fixture'!$H616,
'DATA - Round Scores'!$F:$F, "&lt;&gt;BEN")</f>
        <v>1603</v>
      </c>
      <c r="O616">
        <f t="shared" si="45"/>
        <v>-323</v>
      </c>
      <c r="P616">
        <f>IF(N616&gt;0,COUNTIF($F$1:F616,F616),0)</f>
        <v>12</v>
      </c>
      <c r="Q616">
        <f t="shared" si="46"/>
        <v>0</v>
      </c>
      <c r="R616">
        <f t="shared" si="47"/>
        <v>0</v>
      </c>
      <c r="S616">
        <f t="shared" si="48"/>
        <v>1</v>
      </c>
      <c r="T616">
        <f>COUNTIFS('DATA - Round Scores'!$H:$H,0,
'DATA - Round Scores'!$A:$A, 'DATA - Fixture'!$C616,
'DATA - Round Scores'!$B:$B, 'DATA - Fixture'!$D616,
'DATA - Round Scores'!$C:$C, 'DATA - Fixture'!$F616,
'DATA - Round Scores'!$F:$F, "&lt;&gt;BEN")</f>
        <v>5</v>
      </c>
      <c r="U616" t="str">
        <f>TEXT(SUMIFS($Q$1:Q616,$C$1:C616,C616,$D$1:D616,"&lt;="&amp;D616,$F$1:F616,F616),"00")&amp;"-"&amp;TEXT(SUMIFS($S$1:S616,$C$1:C616,C616,$D$1:D616,"&lt;="&amp;D616,$F$1:F616,F616),"00")</f>
        <v>06-06</v>
      </c>
      <c r="V616">
        <f t="shared" si="49"/>
        <v>0</v>
      </c>
    </row>
    <row r="617" spans="3:22" x14ac:dyDescent="0.2">
      <c r="C617" s="6">
        <v>2019</v>
      </c>
      <c r="D617" s="6">
        <v>12</v>
      </c>
      <c r="E617" s="6">
        <v>3</v>
      </c>
      <c r="F617" t="s">
        <v>434</v>
      </c>
      <c r="G617" t="str">
        <f>INDEX('DATA - Teams'!$C:$C,MATCH('DATA - Fixture'!F617,'DATA - Teams'!$B:$B,0))</f>
        <v>CHIEF</v>
      </c>
      <c r="H617" t="s">
        <v>12</v>
      </c>
      <c r="I617" t="str">
        <f>INDEX('DATA - Teams'!$C:$C,MATCH('DATA - Fixture'!H617,'DATA - Teams'!$B:$B,0))</f>
        <v>LESTER</v>
      </c>
      <c r="J617" s="6">
        <v>0</v>
      </c>
      <c r="K617" s="6">
        <v>1</v>
      </c>
      <c r="L617" s="6">
        <v>0</v>
      </c>
      <c r="M617">
        <f>SUMIFS('DATA - Round Scores'!$H:$H,
'DATA - Round Scores'!$A:$A, 'DATA - Fixture'!$C617,
'DATA - Round Scores'!$B:$B, 'DATA - Fixture'!$D617,
'DATA - Round Scores'!$C:$C, 'DATA - Fixture'!$F617,
'DATA - Round Scores'!$F:$F, "&lt;&gt;BEN")</f>
        <v>1603</v>
      </c>
      <c r="N617">
        <f>SUMIFS('DATA - Round Scores'!$H:$H,
'DATA - Round Scores'!$A:$A, 'DATA - Fixture'!$C617,
'DATA - Round Scores'!$B:$B, 'DATA - Fixture'!$D617,
'DATA - Round Scores'!$C:$C, 'DATA - Fixture'!$H617,
'DATA - Round Scores'!$F:$F, "&lt;&gt;BEN")</f>
        <v>1280</v>
      </c>
      <c r="O617">
        <f t="shared" si="45"/>
        <v>323</v>
      </c>
      <c r="P617">
        <f>IF(N617&gt;0,COUNTIF($F$1:F617,F617),0)</f>
        <v>12</v>
      </c>
      <c r="Q617">
        <f t="shared" si="46"/>
        <v>1</v>
      </c>
      <c r="R617">
        <f t="shared" si="47"/>
        <v>0</v>
      </c>
      <c r="S617">
        <f t="shared" si="48"/>
        <v>0</v>
      </c>
      <c r="T617">
        <f>COUNTIFS('DATA - Round Scores'!$H:$H,0,
'DATA - Round Scores'!$A:$A, 'DATA - Fixture'!$C617,
'DATA - Round Scores'!$B:$B, 'DATA - Fixture'!$D617,
'DATA - Round Scores'!$C:$C, 'DATA - Fixture'!$F617,
'DATA - Round Scores'!$F:$F, "&lt;&gt;BEN")</f>
        <v>2</v>
      </c>
      <c r="U617" t="str">
        <f>TEXT(SUMIFS($Q$1:Q617,$C$1:C617,C617,$D$1:D617,"&lt;="&amp;D617,$F$1:F617,F617),"00")&amp;"-"&amp;TEXT(SUMIFS($S$1:S617,$C$1:C617,C617,$D$1:D617,"&lt;="&amp;D617,$F$1:F617,F617),"00")</f>
        <v>06-06</v>
      </c>
      <c r="V617">
        <f t="shared" si="49"/>
        <v>0</v>
      </c>
    </row>
    <row r="618" spans="3:22" x14ac:dyDescent="0.2">
      <c r="C618" s="6">
        <v>2019</v>
      </c>
      <c r="D618" s="6">
        <v>12</v>
      </c>
      <c r="E618" s="6">
        <v>4</v>
      </c>
      <c r="F618" t="s">
        <v>427</v>
      </c>
      <c r="G618" t="str">
        <f>INDEX('DATA - Teams'!$C:$C,MATCH('DATA - Fixture'!F618,'DATA - Teams'!$B:$B,0))</f>
        <v>MELONS</v>
      </c>
      <c r="H618" t="s">
        <v>430</v>
      </c>
      <c r="I618" t="str">
        <f>INDEX('DATA - Teams'!$C:$C,MATCH('DATA - Fixture'!H618,'DATA - Teams'!$B:$B,0))</f>
        <v>RICHO</v>
      </c>
      <c r="J618" s="6">
        <v>1</v>
      </c>
      <c r="K618" s="6">
        <v>1</v>
      </c>
      <c r="L618" s="6">
        <v>0</v>
      </c>
      <c r="M618">
        <f>SUMIFS('DATA - Round Scores'!$H:$H,
'DATA - Round Scores'!$A:$A, 'DATA - Fixture'!$C618,
'DATA - Round Scores'!$B:$B, 'DATA - Fixture'!$D618,
'DATA - Round Scores'!$C:$C, 'DATA - Fixture'!$F618,
'DATA - Round Scores'!$F:$F, "&lt;&gt;BEN")</f>
        <v>1596</v>
      </c>
      <c r="N618">
        <f>SUMIFS('DATA - Round Scores'!$H:$H,
'DATA - Round Scores'!$A:$A, 'DATA - Fixture'!$C618,
'DATA - Round Scores'!$B:$B, 'DATA - Fixture'!$D618,
'DATA - Round Scores'!$C:$C, 'DATA - Fixture'!$H618,
'DATA - Round Scores'!$F:$F, "&lt;&gt;BEN")</f>
        <v>1465</v>
      </c>
      <c r="O618">
        <f t="shared" si="45"/>
        <v>131</v>
      </c>
      <c r="P618">
        <f>IF(N618&gt;0,COUNTIF($F$1:F618,F618),0)</f>
        <v>12</v>
      </c>
      <c r="Q618">
        <f t="shared" si="46"/>
        <v>1</v>
      </c>
      <c r="R618">
        <f t="shared" si="47"/>
        <v>0</v>
      </c>
      <c r="S618">
        <f t="shared" si="48"/>
        <v>0</v>
      </c>
      <c r="T618">
        <f>COUNTIFS('DATA - Round Scores'!$H:$H,0,
'DATA - Round Scores'!$A:$A, 'DATA - Fixture'!$C618,
'DATA - Round Scores'!$B:$B, 'DATA - Fixture'!$D618,
'DATA - Round Scores'!$C:$C, 'DATA - Fixture'!$F618,
'DATA - Round Scores'!$F:$F, "&lt;&gt;BEN")</f>
        <v>1</v>
      </c>
      <c r="U618" t="str">
        <f>TEXT(SUMIFS($Q$1:Q618,$C$1:C618,C618,$D$1:D618,"&lt;="&amp;D618,$F$1:F618,F618),"00")&amp;"-"&amp;TEXT(SUMIFS($S$1:S618,$C$1:C618,C618,$D$1:D618,"&lt;="&amp;D618,$F$1:F618,F618),"00")</f>
        <v>07-05</v>
      </c>
      <c r="V618">
        <f t="shared" si="49"/>
        <v>1</v>
      </c>
    </row>
    <row r="619" spans="3:22" x14ac:dyDescent="0.2">
      <c r="C619" s="6">
        <v>2019</v>
      </c>
      <c r="D619" s="6">
        <v>12</v>
      </c>
      <c r="E619" s="6">
        <v>4</v>
      </c>
      <c r="F619" t="s">
        <v>430</v>
      </c>
      <c r="G619" t="str">
        <f>INDEX('DATA - Teams'!$C:$C,MATCH('DATA - Fixture'!F619,'DATA - Teams'!$B:$B,0))</f>
        <v>RICHO</v>
      </c>
      <c r="H619" t="s">
        <v>427</v>
      </c>
      <c r="I619" t="str">
        <f>INDEX('DATA - Teams'!$C:$C,MATCH('DATA - Fixture'!H619,'DATA - Teams'!$B:$B,0))</f>
        <v>MELONS</v>
      </c>
      <c r="J619" s="6">
        <v>0</v>
      </c>
      <c r="K619" s="6">
        <v>1</v>
      </c>
      <c r="L619" s="6">
        <v>0</v>
      </c>
      <c r="M619">
        <f>SUMIFS('DATA - Round Scores'!$H:$H,
'DATA - Round Scores'!$A:$A, 'DATA - Fixture'!$C619,
'DATA - Round Scores'!$B:$B, 'DATA - Fixture'!$D619,
'DATA - Round Scores'!$C:$C, 'DATA - Fixture'!$F619,
'DATA - Round Scores'!$F:$F, "&lt;&gt;BEN")</f>
        <v>1465</v>
      </c>
      <c r="N619">
        <f>SUMIFS('DATA - Round Scores'!$H:$H,
'DATA - Round Scores'!$A:$A, 'DATA - Fixture'!$C619,
'DATA - Round Scores'!$B:$B, 'DATA - Fixture'!$D619,
'DATA - Round Scores'!$C:$C, 'DATA - Fixture'!$H619,
'DATA - Round Scores'!$F:$F, "&lt;&gt;BEN")</f>
        <v>1596</v>
      </c>
      <c r="O619">
        <f t="shared" si="45"/>
        <v>-131</v>
      </c>
      <c r="P619">
        <f>IF(N619&gt;0,COUNTIF($F$1:F619,F619),0)</f>
        <v>12</v>
      </c>
      <c r="Q619">
        <f t="shared" si="46"/>
        <v>0</v>
      </c>
      <c r="R619">
        <f t="shared" si="47"/>
        <v>0</v>
      </c>
      <c r="S619">
        <f t="shared" si="48"/>
        <v>1</v>
      </c>
      <c r="T619">
        <f>COUNTIFS('DATA - Round Scores'!$H:$H,0,
'DATA - Round Scores'!$A:$A, 'DATA - Fixture'!$C619,
'DATA - Round Scores'!$B:$B, 'DATA - Fixture'!$D619,
'DATA - Round Scores'!$C:$C, 'DATA - Fixture'!$F619,
'DATA - Round Scores'!$F:$F, "&lt;&gt;BEN")</f>
        <v>1</v>
      </c>
      <c r="U619" t="str">
        <f>TEXT(SUMIFS($Q$1:Q619,$C$1:C619,C619,$D$1:D619,"&lt;="&amp;D619,$F$1:F619,F619),"00")&amp;"-"&amp;TEXT(SUMIFS($S$1:S619,$C$1:C619,C619,$D$1:D619,"&lt;="&amp;D619,$F$1:F619,F619),"00")</f>
        <v>04-08</v>
      </c>
      <c r="V619">
        <f t="shared" si="49"/>
        <v>0</v>
      </c>
    </row>
    <row r="620" spans="3:22" x14ac:dyDescent="0.2">
      <c r="C620" s="6">
        <v>2019</v>
      </c>
      <c r="D620" s="6">
        <v>13</v>
      </c>
      <c r="E620" s="6">
        <v>1</v>
      </c>
      <c r="F620" t="s">
        <v>426</v>
      </c>
      <c r="G620" t="str">
        <f>INDEX('DATA - Teams'!$C:$C,MATCH('DATA - Fixture'!F620,'DATA - Teams'!$B:$B,0))</f>
        <v>PMAC</v>
      </c>
      <c r="H620" t="s">
        <v>30</v>
      </c>
      <c r="I620" t="str">
        <f>INDEX('DATA - Teams'!$C:$C,MATCH('DATA - Fixture'!H620,'DATA - Teams'!$B:$B,0))</f>
        <v>GARTER</v>
      </c>
      <c r="J620" s="6">
        <v>1</v>
      </c>
      <c r="K620" s="6">
        <v>1</v>
      </c>
      <c r="L620" s="6">
        <v>0</v>
      </c>
      <c r="M620">
        <f>SUMIFS('DATA - Round Scores'!$H:$H,
'DATA - Round Scores'!$A:$A, 'DATA - Fixture'!$C620,
'DATA - Round Scores'!$B:$B, 'DATA - Fixture'!$D620,
'DATA - Round Scores'!$C:$C, 'DATA - Fixture'!$F620,
'DATA - Round Scores'!$F:$F, "&lt;&gt;BEN")</f>
        <v>1395</v>
      </c>
      <c r="N620">
        <f>SUMIFS('DATA - Round Scores'!$H:$H,
'DATA - Round Scores'!$A:$A, 'DATA - Fixture'!$C620,
'DATA - Round Scores'!$B:$B, 'DATA - Fixture'!$D620,
'DATA - Round Scores'!$C:$C, 'DATA - Fixture'!$H620,
'DATA - Round Scores'!$F:$F, "&lt;&gt;BEN")</f>
        <v>1225</v>
      </c>
      <c r="O620">
        <f t="shared" si="45"/>
        <v>170</v>
      </c>
      <c r="P620">
        <f>IF(N620&gt;0,COUNTIF($F$1:F620,F620),0)</f>
        <v>13</v>
      </c>
      <c r="Q620">
        <f t="shared" si="46"/>
        <v>1</v>
      </c>
      <c r="R620">
        <f t="shared" si="47"/>
        <v>0</v>
      </c>
      <c r="S620">
        <f t="shared" si="48"/>
        <v>0</v>
      </c>
      <c r="T620">
        <f>COUNTIFS('DATA - Round Scores'!$H:$H,0,
'DATA - Round Scores'!$A:$A, 'DATA - Fixture'!$C620,
'DATA - Round Scores'!$B:$B, 'DATA - Fixture'!$D620,
'DATA - Round Scores'!$C:$C, 'DATA - Fixture'!$F620,
'DATA - Round Scores'!$F:$F, "&lt;&gt;BEN")</f>
        <v>4</v>
      </c>
      <c r="U620" t="str">
        <f>TEXT(SUMIFS($Q$1:Q620,$C$1:C620,C620,$D$1:D620,"&lt;="&amp;D620,$F$1:F620,F620),"00")&amp;"-"&amp;TEXT(SUMIFS($S$1:S620,$C$1:C620,C620,$D$1:D620,"&lt;="&amp;D620,$F$1:F620,F620),"00")</f>
        <v>08-05</v>
      </c>
      <c r="V620">
        <f t="shared" si="49"/>
        <v>1</v>
      </c>
    </row>
    <row r="621" spans="3:22" x14ac:dyDescent="0.2">
      <c r="C621" s="6">
        <v>2019</v>
      </c>
      <c r="D621" s="6">
        <v>13</v>
      </c>
      <c r="E621" s="6">
        <v>1</v>
      </c>
      <c r="F621" t="s">
        <v>30</v>
      </c>
      <c r="G621" t="str">
        <f>INDEX('DATA - Teams'!$C:$C,MATCH('DATA - Fixture'!F621,'DATA - Teams'!$B:$B,0))</f>
        <v>GARTER</v>
      </c>
      <c r="H621" t="s">
        <v>426</v>
      </c>
      <c r="I621" t="str">
        <f>INDEX('DATA - Teams'!$C:$C,MATCH('DATA - Fixture'!H621,'DATA - Teams'!$B:$B,0))</f>
        <v>PMAC</v>
      </c>
      <c r="J621" s="6">
        <v>0</v>
      </c>
      <c r="K621" s="6">
        <v>1</v>
      </c>
      <c r="L621" s="6">
        <v>0</v>
      </c>
      <c r="M621">
        <f>SUMIFS('DATA - Round Scores'!$H:$H,
'DATA - Round Scores'!$A:$A, 'DATA - Fixture'!$C621,
'DATA - Round Scores'!$B:$B, 'DATA - Fixture'!$D621,
'DATA - Round Scores'!$C:$C, 'DATA - Fixture'!$F621,
'DATA - Round Scores'!$F:$F, "&lt;&gt;BEN")</f>
        <v>1225</v>
      </c>
      <c r="N621">
        <f>SUMIFS('DATA - Round Scores'!$H:$H,
'DATA - Round Scores'!$A:$A, 'DATA - Fixture'!$C621,
'DATA - Round Scores'!$B:$B, 'DATA - Fixture'!$D621,
'DATA - Round Scores'!$C:$C, 'DATA - Fixture'!$H621,
'DATA - Round Scores'!$F:$F, "&lt;&gt;BEN")</f>
        <v>1395</v>
      </c>
      <c r="O621">
        <f t="shared" si="45"/>
        <v>-170</v>
      </c>
      <c r="P621">
        <f>IF(N621&gt;0,COUNTIF($F$1:F621,F621),0)</f>
        <v>13</v>
      </c>
      <c r="Q621">
        <f t="shared" si="46"/>
        <v>0</v>
      </c>
      <c r="R621">
        <f t="shared" si="47"/>
        <v>0</v>
      </c>
      <c r="S621">
        <f t="shared" si="48"/>
        <v>1</v>
      </c>
      <c r="T621">
        <f>COUNTIFS('DATA - Round Scores'!$H:$H,0,
'DATA - Round Scores'!$A:$A, 'DATA - Fixture'!$C621,
'DATA - Round Scores'!$B:$B, 'DATA - Fixture'!$D621,
'DATA - Round Scores'!$C:$C, 'DATA - Fixture'!$F621,
'DATA - Round Scores'!$F:$F, "&lt;&gt;BEN")</f>
        <v>3</v>
      </c>
      <c r="U621" t="str">
        <f>TEXT(SUMIFS($Q$1:Q621,$C$1:C621,C621,$D$1:D621,"&lt;="&amp;D621,$F$1:F621,F621),"00")&amp;"-"&amp;TEXT(SUMIFS($S$1:S621,$C$1:C621,C621,$D$1:D621,"&lt;="&amp;D621,$F$1:F621,F621),"00")</f>
        <v>06-07</v>
      </c>
      <c r="V621">
        <f t="shared" si="49"/>
        <v>0</v>
      </c>
    </row>
    <row r="622" spans="3:22" x14ac:dyDescent="0.2">
      <c r="C622" s="6">
        <v>2019</v>
      </c>
      <c r="D622" s="6">
        <v>13</v>
      </c>
      <c r="E622" s="6">
        <v>2</v>
      </c>
      <c r="F622" t="s">
        <v>12</v>
      </c>
      <c r="G622" t="str">
        <f>INDEX('DATA - Teams'!$C:$C,MATCH('DATA - Fixture'!F622,'DATA - Teams'!$B:$B,0))</f>
        <v>LESTER</v>
      </c>
      <c r="H622" t="s">
        <v>7</v>
      </c>
      <c r="I622" t="str">
        <f>INDEX('DATA - Teams'!$C:$C,MATCH('DATA - Fixture'!H622,'DATA - Teams'!$B:$B,0))</f>
        <v>JMERC</v>
      </c>
      <c r="J622" s="6">
        <v>1</v>
      </c>
      <c r="K622" s="6">
        <v>1</v>
      </c>
      <c r="L622" s="6">
        <v>0</v>
      </c>
      <c r="M622">
        <f>SUMIFS('DATA - Round Scores'!$H:$H,
'DATA - Round Scores'!$A:$A, 'DATA - Fixture'!$C622,
'DATA - Round Scores'!$B:$B, 'DATA - Fixture'!$D622,
'DATA - Round Scores'!$C:$C, 'DATA - Fixture'!$F622,
'DATA - Round Scores'!$F:$F, "&lt;&gt;BEN")</f>
        <v>1353</v>
      </c>
      <c r="N622">
        <f>SUMIFS('DATA - Round Scores'!$H:$H,
'DATA - Round Scores'!$A:$A, 'DATA - Fixture'!$C622,
'DATA - Round Scores'!$B:$B, 'DATA - Fixture'!$D622,
'DATA - Round Scores'!$C:$C, 'DATA - Fixture'!$H622,
'DATA - Round Scores'!$F:$F, "&lt;&gt;BEN")</f>
        <v>1418</v>
      </c>
      <c r="O622">
        <f t="shared" si="45"/>
        <v>-65</v>
      </c>
      <c r="P622">
        <f>IF(N622&gt;0,COUNTIF($F$1:F622,F622),0)</f>
        <v>13</v>
      </c>
      <c r="Q622">
        <f t="shared" si="46"/>
        <v>0</v>
      </c>
      <c r="R622">
        <f t="shared" si="47"/>
        <v>0</v>
      </c>
      <c r="S622">
        <f t="shared" si="48"/>
        <v>1</v>
      </c>
      <c r="T622">
        <f>COUNTIFS('DATA - Round Scores'!$H:$H,0,
'DATA - Round Scores'!$A:$A, 'DATA - Fixture'!$C622,
'DATA - Round Scores'!$B:$B, 'DATA - Fixture'!$D622,
'DATA - Round Scores'!$C:$C, 'DATA - Fixture'!$F622,
'DATA - Round Scores'!$F:$F, "&lt;&gt;BEN")</f>
        <v>3</v>
      </c>
      <c r="U622" t="str">
        <f>TEXT(SUMIFS($Q$1:Q622,$C$1:C622,C622,$D$1:D622,"&lt;="&amp;D622,$F$1:F622,F622),"00")&amp;"-"&amp;TEXT(SUMIFS($S$1:S622,$C$1:C622,C622,$D$1:D622,"&lt;="&amp;D622,$F$1:F622,F622),"00")</f>
        <v>06-07</v>
      </c>
      <c r="V622">
        <f t="shared" si="49"/>
        <v>0</v>
      </c>
    </row>
    <row r="623" spans="3:22" x14ac:dyDescent="0.2">
      <c r="C623" s="6">
        <v>2019</v>
      </c>
      <c r="D623" s="6">
        <v>13</v>
      </c>
      <c r="E623" s="6">
        <v>2</v>
      </c>
      <c r="F623" t="s">
        <v>7</v>
      </c>
      <c r="G623" t="str">
        <f>INDEX('DATA - Teams'!$C:$C,MATCH('DATA - Fixture'!F623,'DATA - Teams'!$B:$B,0))</f>
        <v>JMERC</v>
      </c>
      <c r="H623" t="s">
        <v>12</v>
      </c>
      <c r="I623" t="str">
        <f>INDEX('DATA - Teams'!$C:$C,MATCH('DATA - Fixture'!H623,'DATA - Teams'!$B:$B,0))</f>
        <v>LESTER</v>
      </c>
      <c r="J623" s="6">
        <v>0</v>
      </c>
      <c r="K623" s="6">
        <v>1</v>
      </c>
      <c r="L623" s="6">
        <v>0</v>
      </c>
      <c r="M623">
        <f>SUMIFS('DATA - Round Scores'!$H:$H,
'DATA - Round Scores'!$A:$A, 'DATA - Fixture'!$C623,
'DATA - Round Scores'!$B:$B, 'DATA - Fixture'!$D623,
'DATA - Round Scores'!$C:$C, 'DATA - Fixture'!$F623,
'DATA - Round Scores'!$F:$F, "&lt;&gt;BEN")</f>
        <v>1418</v>
      </c>
      <c r="N623">
        <f>SUMIFS('DATA - Round Scores'!$H:$H,
'DATA - Round Scores'!$A:$A, 'DATA - Fixture'!$C623,
'DATA - Round Scores'!$B:$B, 'DATA - Fixture'!$D623,
'DATA - Round Scores'!$C:$C, 'DATA - Fixture'!$H623,
'DATA - Round Scores'!$F:$F, "&lt;&gt;BEN")</f>
        <v>1353</v>
      </c>
      <c r="O623">
        <f t="shared" si="45"/>
        <v>65</v>
      </c>
      <c r="P623">
        <f>IF(N623&gt;0,COUNTIF($F$1:F623,F623),0)</f>
        <v>13</v>
      </c>
      <c r="Q623">
        <f t="shared" si="46"/>
        <v>1</v>
      </c>
      <c r="R623">
        <f t="shared" si="47"/>
        <v>0</v>
      </c>
      <c r="S623">
        <f t="shared" si="48"/>
        <v>0</v>
      </c>
      <c r="T623">
        <f>COUNTIFS('DATA - Round Scores'!$H:$H,0,
'DATA - Round Scores'!$A:$A, 'DATA - Fixture'!$C623,
'DATA - Round Scores'!$B:$B, 'DATA - Fixture'!$D623,
'DATA - Round Scores'!$C:$C, 'DATA - Fixture'!$F623,
'DATA - Round Scores'!$F:$F, "&lt;&gt;BEN")</f>
        <v>2</v>
      </c>
      <c r="U623" t="str">
        <f>TEXT(SUMIFS($Q$1:Q623,$C$1:C623,C623,$D$1:D623,"&lt;="&amp;D623,$F$1:F623,F623),"00")&amp;"-"&amp;TEXT(SUMIFS($S$1:S623,$C$1:C623,C623,$D$1:D623,"&lt;="&amp;D623,$F$1:F623,F623),"00")</f>
        <v>05-08</v>
      </c>
      <c r="V623">
        <f t="shared" si="49"/>
        <v>1</v>
      </c>
    </row>
    <row r="624" spans="3:22" x14ac:dyDescent="0.2">
      <c r="C624" s="6">
        <v>2019</v>
      </c>
      <c r="D624" s="6">
        <v>13</v>
      </c>
      <c r="E624" s="6">
        <v>3</v>
      </c>
      <c r="F624" t="s">
        <v>427</v>
      </c>
      <c r="G624" t="str">
        <f>INDEX('DATA - Teams'!$C:$C,MATCH('DATA - Fixture'!F624,'DATA - Teams'!$B:$B,0))</f>
        <v>MELONS</v>
      </c>
      <c r="H624" t="s">
        <v>438</v>
      </c>
      <c r="I624" t="str">
        <f>INDEX('DATA - Teams'!$C:$C,MATCH('DATA - Fixture'!H624,'DATA - Teams'!$B:$B,0))</f>
        <v>KAPPAZ</v>
      </c>
      <c r="J624" s="6">
        <v>1</v>
      </c>
      <c r="K624" s="6">
        <v>1</v>
      </c>
      <c r="L624" s="6">
        <v>0</v>
      </c>
      <c r="M624">
        <f>SUMIFS('DATA - Round Scores'!$H:$H,
'DATA - Round Scores'!$A:$A, 'DATA - Fixture'!$C624,
'DATA - Round Scores'!$B:$B, 'DATA - Fixture'!$D624,
'DATA - Round Scores'!$C:$C, 'DATA - Fixture'!$F624,
'DATA - Round Scores'!$F:$F, "&lt;&gt;BEN")</f>
        <v>1288</v>
      </c>
      <c r="N624">
        <f>SUMIFS('DATA - Round Scores'!$H:$H,
'DATA - Round Scores'!$A:$A, 'DATA - Fixture'!$C624,
'DATA - Round Scores'!$B:$B, 'DATA - Fixture'!$D624,
'DATA - Round Scores'!$C:$C, 'DATA - Fixture'!$H624,
'DATA - Round Scores'!$F:$F, "&lt;&gt;BEN")</f>
        <v>1133</v>
      </c>
      <c r="O624">
        <f t="shared" si="45"/>
        <v>155</v>
      </c>
      <c r="P624">
        <f>IF(N624&gt;0,COUNTIF($F$1:F624,F624),0)</f>
        <v>13</v>
      </c>
      <c r="Q624">
        <f t="shared" si="46"/>
        <v>1</v>
      </c>
      <c r="R624">
        <f t="shared" si="47"/>
        <v>0</v>
      </c>
      <c r="S624">
        <f t="shared" si="48"/>
        <v>0</v>
      </c>
      <c r="T624">
        <f>COUNTIFS('DATA - Round Scores'!$H:$H,0,
'DATA - Round Scores'!$A:$A, 'DATA - Fixture'!$C624,
'DATA - Round Scores'!$B:$B, 'DATA - Fixture'!$D624,
'DATA - Round Scores'!$C:$C, 'DATA - Fixture'!$F624,
'DATA - Round Scores'!$F:$F, "&lt;&gt;BEN")</f>
        <v>4</v>
      </c>
      <c r="U624" t="str">
        <f>TEXT(SUMIFS($Q$1:Q624,$C$1:C624,C624,$D$1:D624,"&lt;="&amp;D624,$F$1:F624,F624),"00")&amp;"-"&amp;TEXT(SUMIFS($S$1:S624,$C$1:C624,C624,$D$1:D624,"&lt;="&amp;D624,$F$1:F624,F624),"00")</f>
        <v>08-05</v>
      </c>
      <c r="V624">
        <f t="shared" si="49"/>
        <v>1</v>
      </c>
    </row>
    <row r="625" spans="3:22" x14ac:dyDescent="0.2">
      <c r="C625" s="6">
        <v>2019</v>
      </c>
      <c r="D625" s="6">
        <v>13</v>
      </c>
      <c r="E625" s="6">
        <v>3</v>
      </c>
      <c r="F625" t="s">
        <v>438</v>
      </c>
      <c r="G625" t="str">
        <f>INDEX('DATA - Teams'!$C:$C,MATCH('DATA - Fixture'!F625,'DATA - Teams'!$B:$B,0))</f>
        <v>KAPPAZ</v>
      </c>
      <c r="H625" t="s">
        <v>427</v>
      </c>
      <c r="I625" t="str">
        <f>INDEX('DATA - Teams'!$C:$C,MATCH('DATA - Fixture'!H625,'DATA - Teams'!$B:$B,0))</f>
        <v>MELONS</v>
      </c>
      <c r="J625" s="6">
        <v>0</v>
      </c>
      <c r="K625" s="6">
        <v>1</v>
      </c>
      <c r="L625" s="6">
        <v>0</v>
      </c>
      <c r="M625">
        <f>SUMIFS('DATA - Round Scores'!$H:$H,
'DATA - Round Scores'!$A:$A, 'DATA - Fixture'!$C625,
'DATA - Round Scores'!$B:$B, 'DATA - Fixture'!$D625,
'DATA - Round Scores'!$C:$C, 'DATA - Fixture'!$F625,
'DATA - Round Scores'!$F:$F, "&lt;&gt;BEN")</f>
        <v>1133</v>
      </c>
      <c r="N625">
        <f>SUMIFS('DATA - Round Scores'!$H:$H,
'DATA - Round Scores'!$A:$A, 'DATA - Fixture'!$C625,
'DATA - Round Scores'!$B:$B, 'DATA - Fixture'!$D625,
'DATA - Round Scores'!$C:$C, 'DATA - Fixture'!$H625,
'DATA - Round Scores'!$F:$F, "&lt;&gt;BEN")</f>
        <v>1288</v>
      </c>
      <c r="O625">
        <f t="shared" si="45"/>
        <v>-155</v>
      </c>
      <c r="P625">
        <f>IF(N625&gt;0,COUNTIF($F$1:F625,F625),0)</f>
        <v>13</v>
      </c>
      <c r="Q625">
        <f t="shared" si="46"/>
        <v>0</v>
      </c>
      <c r="R625">
        <f t="shared" si="47"/>
        <v>0</v>
      </c>
      <c r="S625">
        <f t="shared" si="48"/>
        <v>1</v>
      </c>
      <c r="T625">
        <f>COUNTIFS('DATA - Round Scores'!$H:$H,0,
'DATA - Round Scores'!$A:$A, 'DATA - Fixture'!$C625,
'DATA - Round Scores'!$B:$B, 'DATA - Fixture'!$D625,
'DATA - Round Scores'!$C:$C, 'DATA - Fixture'!$F625,
'DATA - Round Scores'!$F:$F, "&lt;&gt;BEN")</f>
        <v>5</v>
      </c>
      <c r="U625" t="str">
        <f>TEXT(SUMIFS($Q$1:Q625,$C$1:C625,C625,$D$1:D625,"&lt;="&amp;D625,$F$1:F625,F625),"00")&amp;"-"&amp;TEXT(SUMIFS($S$1:S625,$C$1:C625,C625,$D$1:D625,"&lt;="&amp;D625,$F$1:F625,F625),"00")</f>
        <v>08-05</v>
      </c>
      <c r="V625">
        <f t="shared" si="49"/>
        <v>1</v>
      </c>
    </row>
    <row r="626" spans="3:22" x14ac:dyDescent="0.2">
      <c r="C626" s="6">
        <v>2019</v>
      </c>
      <c r="D626" s="6">
        <v>13</v>
      </c>
      <c r="E626" s="6">
        <v>4</v>
      </c>
      <c r="F626" t="s">
        <v>430</v>
      </c>
      <c r="G626" t="str">
        <f>INDEX('DATA - Teams'!$C:$C,MATCH('DATA - Fixture'!F626,'DATA - Teams'!$B:$B,0))</f>
        <v>RICHO</v>
      </c>
      <c r="H626" t="s">
        <v>434</v>
      </c>
      <c r="I626" t="str">
        <f>INDEX('DATA - Teams'!$C:$C,MATCH('DATA - Fixture'!H626,'DATA - Teams'!$B:$B,0))</f>
        <v>CHIEF</v>
      </c>
      <c r="J626" s="6">
        <v>1</v>
      </c>
      <c r="K626" s="6">
        <v>1</v>
      </c>
      <c r="L626" s="6">
        <v>0</v>
      </c>
      <c r="M626">
        <f>SUMIFS('DATA - Round Scores'!$H:$H,
'DATA - Round Scores'!$A:$A, 'DATA - Fixture'!$C626,
'DATA - Round Scores'!$B:$B, 'DATA - Fixture'!$D626,
'DATA - Round Scores'!$C:$C, 'DATA - Fixture'!$F626,
'DATA - Round Scores'!$F:$F, "&lt;&gt;BEN")</f>
        <v>1467</v>
      </c>
      <c r="N626">
        <f>SUMIFS('DATA - Round Scores'!$H:$H,
'DATA - Round Scores'!$A:$A, 'DATA - Fixture'!$C626,
'DATA - Round Scores'!$B:$B, 'DATA - Fixture'!$D626,
'DATA - Round Scores'!$C:$C, 'DATA - Fixture'!$H626,
'DATA - Round Scores'!$F:$F, "&lt;&gt;BEN")</f>
        <v>1326</v>
      </c>
      <c r="O626">
        <f t="shared" si="45"/>
        <v>141</v>
      </c>
      <c r="P626">
        <f>IF(N626&gt;0,COUNTIF($F$1:F626,F626),0)</f>
        <v>13</v>
      </c>
      <c r="Q626">
        <f t="shared" si="46"/>
        <v>1</v>
      </c>
      <c r="R626">
        <f t="shared" si="47"/>
        <v>0</v>
      </c>
      <c r="S626">
        <f t="shared" si="48"/>
        <v>0</v>
      </c>
      <c r="T626">
        <f>COUNTIFS('DATA - Round Scores'!$H:$H,0,
'DATA - Round Scores'!$A:$A, 'DATA - Fixture'!$C626,
'DATA - Round Scores'!$B:$B, 'DATA - Fixture'!$D626,
'DATA - Round Scores'!$C:$C, 'DATA - Fixture'!$F626,
'DATA - Round Scores'!$F:$F, "&lt;&gt;BEN")</f>
        <v>1</v>
      </c>
      <c r="U626" t="str">
        <f>TEXT(SUMIFS($Q$1:Q626,$C$1:C626,C626,$D$1:D626,"&lt;="&amp;D626,$F$1:F626,F626),"00")&amp;"-"&amp;TEXT(SUMIFS($S$1:S626,$C$1:C626,C626,$D$1:D626,"&lt;="&amp;D626,$F$1:F626,F626),"00")</f>
        <v>05-08</v>
      </c>
      <c r="V626">
        <f t="shared" si="49"/>
        <v>0</v>
      </c>
    </row>
    <row r="627" spans="3:22" x14ac:dyDescent="0.2">
      <c r="C627" s="6">
        <v>2019</v>
      </c>
      <c r="D627" s="6">
        <v>13</v>
      </c>
      <c r="E627" s="6">
        <v>4</v>
      </c>
      <c r="F627" t="s">
        <v>434</v>
      </c>
      <c r="G627" t="str">
        <f>INDEX('DATA - Teams'!$C:$C,MATCH('DATA - Fixture'!F627,'DATA - Teams'!$B:$B,0))</f>
        <v>CHIEF</v>
      </c>
      <c r="H627" t="s">
        <v>430</v>
      </c>
      <c r="I627" t="str">
        <f>INDEX('DATA - Teams'!$C:$C,MATCH('DATA - Fixture'!H627,'DATA - Teams'!$B:$B,0))</f>
        <v>RICHO</v>
      </c>
      <c r="J627" s="6">
        <v>0</v>
      </c>
      <c r="K627" s="6">
        <v>1</v>
      </c>
      <c r="L627" s="6">
        <v>0</v>
      </c>
      <c r="M627">
        <f>SUMIFS('DATA - Round Scores'!$H:$H,
'DATA - Round Scores'!$A:$A, 'DATA - Fixture'!$C627,
'DATA - Round Scores'!$B:$B, 'DATA - Fixture'!$D627,
'DATA - Round Scores'!$C:$C, 'DATA - Fixture'!$F627,
'DATA - Round Scores'!$F:$F, "&lt;&gt;BEN")</f>
        <v>1326</v>
      </c>
      <c r="N627">
        <f>SUMIFS('DATA - Round Scores'!$H:$H,
'DATA - Round Scores'!$A:$A, 'DATA - Fixture'!$C627,
'DATA - Round Scores'!$B:$B, 'DATA - Fixture'!$D627,
'DATA - Round Scores'!$C:$C, 'DATA - Fixture'!$H627,
'DATA - Round Scores'!$F:$F, "&lt;&gt;BEN")</f>
        <v>1467</v>
      </c>
      <c r="O627">
        <f t="shared" si="45"/>
        <v>-141</v>
      </c>
      <c r="P627">
        <f>IF(N627&gt;0,COUNTIF($F$1:F627,F627),0)</f>
        <v>13</v>
      </c>
      <c r="Q627">
        <f t="shared" si="46"/>
        <v>0</v>
      </c>
      <c r="R627">
        <f t="shared" si="47"/>
        <v>0</v>
      </c>
      <c r="S627">
        <f t="shared" si="48"/>
        <v>1</v>
      </c>
      <c r="T627">
        <f>COUNTIFS('DATA - Round Scores'!$H:$H,0,
'DATA - Round Scores'!$A:$A, 'DATA - Fixture'!$C627,
'DATA - Round Scores'!$B:$B, 'DATA - Fixture'!$D627,
'DATA - Round Scores'!$C:$C, 'DATA - Fixture'!$F627,
'DATA - Round Scores'!$F:$F, "&lt;&gt;BEN")</f>
        <v>1</v>
      </c>
      <c r="U627" t="str">
        <f>TEXT(SUMIFS($Q$1:Q627,$C$1:C627,C627,$D$1:D627,"&lt;="&amp;D627,$F$1:F627,F627),"00")&amp;"-"&amp;TEXT(SUMIFS($S$1:S627,$C$1:C627,C627,$D$1:D627,"&lt;="&amp;D627,$F$1:F627,F627),"00")</f>
        <v>06-07</v>
      </c>
      <c r="V627">
        <f t="shared" si="49"/>
        <v>0</v>
      </c>
    </row>
    <row r="628" spans="3:22" x14ac:dyDescent="0.2">
      <c r="C628" s="6">
        <v>2019</v>
      </c>
      <c r="D628" s="6">
        <v>14</v>
      </c>
      <c r="E628" s="6">
        <v>1</v>
      </c>
      <c r="F628" t="s">
        <v>426</v>
      </c>
      <c r="G628" t="str">
        <f>INDEX('DATA - Teams'!$C:$C,MATCH('DATA - Fixture'!F628,'DATA - Teams'!$B:$B,0))</f>
        <v>PMAC</v>
      </c>
      <c r="H628" t="s">
        <v>12</v>
      </c>
      <c r="I628" t="str">
        <f>INDEX('DATA - Teams'!$C:$C,MATCH('DATA - Fixture'!H628,'DATA - Teams'!$B:$B,0))</f>
        <v>LESTER</v>
      </c>
      <c r="J628" s="6">
        <v>1</v>
      </c>
      <c r="K628" s="6">
        <v>1</v>
      </c>
      <c r="L628" s="6">
        <v>0</v>
      </c>
      <c r="M628">
        <f>SUMIFS('DATA - Round Scores'!$H:$H,
'DATA - Round Scores'!$A:$A, 'DATA - Fixture'!$C628,
'DATA - Round Scores'!$B:$B, 'DATA - Fixture'!$D628,
'DATA - Round Scores'!$C:$C, 'DATA - Fixture'!$F628,
'DATA - Round Scores'!$F:$F, "&lt;&gt;BEN")</f>
        <v>1374</v>
      </c>
      <c r="N628">
        <f>SUMIFS('DATA - Round Scores'!$H:$H,
'DATA - Round Scores'!$A:$A, 'DATA - Fixture'!$C628,
'DATA - Round Scores'!$B:$B, 'DATA - Fixture'!$D628,
'DATA - Round Scores'!$C:$C, 'DATA - Fixture'!$H628,
'DATA - Round Scores'!$F:$F, "&lt;&gt;BEN")</f>
        <v>1365</v>
      </c>
      <c r="O628">
        <f t="shared" si="45"/>
        <v>9</v>
      </c>
      <c r="P628">
        <f>IF(N628&gt;0,COUNTIF($F$1:F628,F628),0)</f>
        <v>14</v>
      </c>
      <c r="Q628">
        <f t="shared" si="46"/>
        <v>1</v>
      </c>
      <c r="R628">
        <f t="shared" si="47"/>
        <v>0</v>
      </c>
      <c r="S628">
        <f t="shared" si="48"/>
        <v>0</v>
      </c>
      <c r="T628">
        <f>COUNTIFS('DATA - Round Scores'!$H:$H,0,
'DATA - Round Scores'!$A:$A, 'DATA - Fixture'!$C628,
'DATA - Round Scores'!$B:$B, 'DATA - Fixture'!$D628,
'DATA - Round Scores'!$C:$C, 'DATA - Fixture'!$F628,
'DATA - Round Scores'!$F:$F, "&lt;&gt;BEN")</f>
        <v>2</v>
      </c>
      <c r="U628" t="str">
        <f>TEXT(SUMIFS($Q$1:Q628,$C$1:C628,C628,$D$1:D628,"&lt;="&amp;D628,$F$1:F628,F628),"00")&amp;"-"&amp;TEXT(SUMIFS($S$1:S628,$C$1:C628,C628,$D$1:D628,"&lt;="&amp;D628,$F$1:F628,F628),"00")</f>
        <v>09-05</v>
      </c>
      <c r="V628">
        <f t="shared" si="49"/>
        <v>1</v>
      </c>
    </row>
    <row r="629" spans="3:22" x14ac:dyDescent="0.2">
      <c r="C629" s="6">
        <v>2019</v>
      </c>
      <c r="D629" s="6">
        <v>14</v>
      </c>
      <c r="E629" s="6">
        <v>1</v>
      </c>
      <c r="F629" t="s">
        <v>12</v>
      </c>
      <c r="G629" t="str">
        <f>INDEX('DATA - Teams'!$C:$C,MATCH('DATA - Fixture'!F629,'DATA - Teams'!$B:$B,0))</f>
        <v>LESTER</v>
      </c>
      <c r="H629" t="s">
        <v>426</v>
      </c>
      <c r="I629" t="str">
        <f>INDEX('DATA - Teams'!$C:$C,MATCH('DATA - Fixture'!H629,'DATA - Teams'!$B:$B,0))</f>
        <v>PMAC</v>
      </c>
      <c r="J629" s="6">
        <v>0</v>
      </c>
      <c r="K629" s="6">
        <v>1</v>
      </c>
      <c r="L629" s="6">
        <v>0</v>
      </c>
      <c r="M629">
        <f>SUMIFS('DATA - Round Scores'!$H:$H,
'DATA - Round Scores'!$A:$A, 'DATA - Fixture'!$C629,
'DATA - Round Scores'!$B:$B, 'DATA - Fixture'!$D629,
'DATA - Round Scores'!$C:$C, 'DATA - Fixture'!$F629,
'DATA - Round Scores'!$F:$F, "&lt;&gt;BEN")</f>
        <v>1365</v>
      </c>
      <c r="N629">
        <f>SUMIFS('DATA - Round Scores'!$H:$H,
'DATA - Round Scores'!$A:$A, 'DATA - Fixture'!$C629,
'DATA - Round Scores'!$B:$B, 'DATA - Fixture'!$D629,
'DATA - Round Scores'!$C:$C, 'DATA - Fixture'!$H629,
'DATA - Round Scores'!$F:$F, "&lt;&gt;BEN")</f>
        <v>1374</v>
      </c>
      <c r="O629">
        <f t="shared" si="45"/>
        <v>-9</v>
      </c>
      <c r="P629">
        <f>IF(N629&gt;0,COUNTIF($F$1:F629,F629),0)</f>
        <v>14</v>
      </c>
      <c r="Q629">
        <f t="shared" si="46"/>
        <v>0</v>
      </c>
      <c r="R629">
        <f t="shared" si="47"/>
        <v>0</v>
      </c>
      <c r="S629">
        <f t="shared" si="48"/>
        <v>1</v>
      </c>
      <c r="T629">
        <f>COUNTIFS('DATA - Round Scores'!$H:$H,0,
'DATA - Round Scores'!$A:$A, 'DATA - Fixture'!$C629,
'DATA - Round Scores'!$B:$B, 'DATA - Fixture'!$D629,
'DATA - Round Scores'!$C:$C, 'DATA - Fixture'!$F629,
'DATA - Round Scores'!$F:$F, "&lt;&gt;BEN")</f>
        <v>2</v>
      </c>
      <c r="U629" t="str">
        <f>TEXT(SUMIFS($Q$1:Q629,$C$1:C629,C629,$D$1:D629,"&lt;="&amp;D629,$F$1:F629,F629),"00")&amp;"-"&amp;TEXT(SUMIFS($S$1:S629,$C$1:C629,C629,$D$1:D629,"&lt;="&amp;D629,$F$1:F629,F629),"00")</f>
        <v>06-08</v>
      </c>
      <c r="V629">
        <f t="shared" si="49"/>
        <v>0</v>
      </c>
    </row>
    <row r="630" spans="3:22" x14ac:dyDescent="0.2">
      <c r="C630" s="6">
        <v>2019</v>
      </c>
      <c r="D630" s="6">
        <v>14</v>
      </c>
      <c r="E630" s="6">
        <v>2</v>
      </c>
      <c r="F630" t="s">
        <v>427</v>
      </c>
      <c r="G630" t="str">
        <f>INDEX('DATA - Teams'!$C:$C,MATCH('DATA - Fixture'!F630,'DATA - Teams'!$B:$B,0))</f>
        <v>MELONS</v>
      </c>
      <c r="H630" t="s">
        <v>30</v>
      </c>
      <c r="I630" t="str">
        <f>INDEX('DATA - Teams'!$C:$C,MATCH('DATA - Fixture'!H630,'DATA - Teams'!$B:$B,0))</f>
        <v>GARTER</v>
      </c>
      <c r="J630" s="6">
        <v>1</v>
      </c>
      <c r="K630" s="6">
        <v>1</v>
      </c>
      <c r="L630" s="6">
        <v>0</v>
      </c>
      <c r="M630">
        <f>SUMIFS('DATA - Round Scores'!$H:$H,
'DATA - Round Scores'!$A:$A, 'DATA - Fixture'!$C630,
'DATA - Round Scores'!$B:$B, 'DATA - Fixture'!$D630,
'DATA - Round Scores'!$C:$C, 'DATA - Fixture'!$F630,
'DATA - Round Scores'!$F:$F, "&lt;&gt;BEN")</f>
        <v>1360</v>
      </c>
      <c r="N630">
        <f>SUMIFS('DATA - Round Scores'!$H:$H,
'DATA - Round Scores'!$A:$A, 'DATA - Fixture'!$C630,
'DATA - Round Scores'!$B:$B, 'DATA - Fixture'!$D630,
'DATA - Round Scores'!$C:$C, 'DATA - Fixture'!$H630,
'DATA - Round Scores'!$F:$F, "&lt;&gt;BEN")</f>
        <v>1284</v>
      </c>
      <c r="O630">
        <f t="shared" si="45"/>
        <v>76</v>
      </c>
      <c r="P630">
        <f>IF(N630&gt;0,COUNTIF($F$1:F630,F630),0)</f>
        <v>14</v>
      </c>
      <c r="Q630">
        <f t="shared" si="46"/>
        <v>1</v>
      </c>
      <c r="R630">
        <f t="shared" si="47"/>
        <v>0</v>
      </c>
      <c r="S630">
        <f t="shared" si="48"/>
        <v>0</v>
      </c>
      <c r="T630">
        <f>COUNTIFS('DATA - Round Scores'!$H:$H,0,
'DATA - Round Scores'!$A:$A, 'DATA - Fixture'!$C630,
'DATA - Round Scores'!$B:$B, 'DATA - Fixture'!$D630,
'DATA - Round Scores'!$C:$C, 'DATA - Fixture'!$F630,
'DATA - Round Scores'!$F:$F, "&lt;&gt;BEN")</f>
        <v>1</v>
      </c>
      <c r="U630" t="str">
        <f>TEXT(SUMIFS($Q$1:Q630,$C$1:C630,C630,$D$1:D630,"&lt;="&amp;D630,$F$1:F630,F630),"00")&amp;"-"&amp;TEXT(SUMIFS($S$1:S630,$C$1:C630,C630,$D$1:D630,"&lt;="&amp;D630,$F$1:F630,F630),"00")</f>
        <v>09-05</v>
      </c>
      <c r="V630">
        <f t="shared" si="49"/>
        <v>1</v>
      </c>
    </row>
    <row r="631" spans="3:22" x14ac:dyDescent="0.2">
      <c r="C631" s="6">
        <v>2019</v>
      </c>
      <c r="D631" s="6">
        <v>14</v>
      </c>
      <c r="E631" s="6">
        <v>2</v>
      </c>
      <c r="F631" t="s">
        <v>30</v>
      </c>
      <c r="G631" t="str">
        <f>INDEX('DATA - Teams'!$C:$C,MATCH('DATA - Fixture'!F631,'DATA - Teams'!$B:$B,0))</f>
        <v>GARTER</v>
      </c>
      <c r="H631" t="s">
        <v>427</v>
      </c>
      <c r="I631" t="str">
        <f>INDEX('DATA - Teams'!$C:$C,MATCH('DATA - Fixture'!H631,'DATA - Teams'!$B:$B,0))</f>
        <v>MELONS</v>
      </c>
      <c r="J631" s="6">
        <v>0</v>
      </c>
      <c r="K631" s="6">
        <v>1</v>
      </c>
      <c r="L631" s="6">
        <v>0</v>
      </c>
      <c r="M631">
        <f>SUMIFS('DATA - Round Scores'!$H:$H,
'DATA - Round Scores'!$A:$A, 'DATA - Fixture'!$C631,
'DATA - Round Scores'!$B:$B, 'DATA - Fixture'!$D631,
'DATA - Round Scores'!$C:$C, 'DATA - Fixture'!$F631,
'DATA - Round Scores'!$F:$F, "&lt;&gt;BEN")</f>
        <v>1284</v>
      </c>
      <c r="N631">
        <f>SUMIFS('DATA - Round Scores'!$H:$H,
'DATA - Round Scores'!$A:$A, 'DATA - Fixture'!$C631,
'DATA - Round Scores'!$B:$B, 'DATA - Fixture'!$D631,
'DATA - Round Scores'!$C:$C, 'DATA - Fixture'!$H631,
'DATA - Round Scores'!$F:$F, "&lt;&gt;BEN")</f>
        <v>1360</v>
      </c>
      <c r="O631">
        <f t="shared" si="45"/>
        <v>-76</v>
      </c>
      <c r="P631">
        <f>IF(N631&gt;0,COUNTIF($F$1:F631,F631),0)</f>
        <v>14</v>
      </c>
      <c r="Q631">
        <f t="shared" si="46"/>
        <v>0</v>
      </c>
      <c r="R631">
        <f t="shared" si="47"/>
        <v>0</v>
      </c>
      <c r="S631">
        <f t="shared" si="48"/>
        <v>1</v>
      </c>
      <c r="T631">
        <f>COUNTIFS('DATA - Round Scores'!$H:$H,0,
'DATA - Round Scores'!$A:$A, 'DATA - Fixture'!$C631,
'DATA - Round Scores'!$B:$B, 'DATA - Fixture'!$D631,
'DATA - Round Scores'!$C:$C, 'DATA - Fixture'!$F631,
'DATA - Round Scores'!$F:$F, "&lt;&gt;BEN")</f>
        <v>3</v>
      </c>
      <c r="U631" t="str">
        <f>TEXT(SUMIFS($Q$1:Q631,$C$1:C631,C631,$D$1:D631,"&lt;="&amp;D631,$F$1:F631,F631),"00")&amp;"-"&amp;TEXT(SUMIFS($S$1:S631,$C$1:C631,C631,$D$1:D631,"&lt;="&amp;D631,$F$1:F631,F631),"00")</f>
        <v>06-08</v>
      </c>
      <c r="V631">
        <f t="shared" si="49"/>
        <v>0</v>
      </c>
    </row>
    <row r="632" spans="3:22" x14ac:dyDescent="0.2">
      <c r="C632" s="6">
        <v>2019</v>
      </c>
      <c r="D632" s="6">
        <v>14</v>
      </c>
      <c r="E632" s="6">
        <v>3</v>
      </c>
      <c r="F632" t="s">
        <v>430</v>
      </c>
      <c r="G632" t="str">
        <f>INDEX('DATA - Teams'!$C:$C,MATCH('DATA - Fixture'!F632,'DATA - Teams'!$B:$B,0))</f>
        <v>RICHO</v>
      </c>
      <c r="H632" t="s">
        <v>7</v>
      </c>
      <c r="I632" t="str">
        <f>INDEX('DATA - Teams'!$C:$C,MATCH('DATA - Fixture'!H632,'DATA - Teams'!$B:$B,0))</f>
        <v>JMERC</v>
      </c>
      <c r="J632" s="6">
        <v>1</v>
      </c>
      <c r="K632" s="6">
        <v>1</v>
      </c>
      <c r="L632" s="6">
        <v>0</v>
      </c>
      <c r="M632">
        <f>SUMIFS('DATA - Round Scores'!$H:$H,
'DATA - Round Scores'!$A:$A, 'DATA - Fixture'!$C632,
'DATA - Round Scores'!$B:$B, 'DATA - Fixture'!$D632,
'DATA - Round Scores'!$C:$C, 'DATA - Fixture'!$F632,
'DATA - Round Scores'!$F:$F, "&lt;&gt;BEN")</f>
        <v>1624</v>
      </c>
      <c r="N632">
        <f>SUMIFS('DATA - Round Scores'!$H:$H,
'DATA - Round Scores'!$A:$A, 'DATA - Fixture'!$C632,
'DATA - Round Scores'!$B:$B, 'DATA - Fixture'!$D632,
'DATA - Round Scores'!$C:$C, 'DATA - Fixture'!$H632,
'DATA - Round Scores'!$F:$F, "&lt;&gt;BEN")</f>
        <v>1486</v>
      </c>
      <c r="O632">
        <f t="shared" si="45"/>
        <v>138</v>
      </c>
      <c r="P632">
        <f>IF(N632&gt;0,COUNTIF($F$1:F632,F632),0)</f>
        <v>14</v>
      </c>
      <c r="Q632">
        <f t="shared" si="46"/>
        <v>1</v>
      </c>
      <c r="R632">
        <f t="shared" si="47"/>
        <v>0</v>
      </c>
      <c r="S632">
        <f t="shared" si="48"/>
        <v>0</v>
      </c>
      <c r="T632">
        <f>COUNTIFS('DATA - Round Scores'!$H:$H,0,
'DATA - Round Scores'!$A:$A, 'DATA - Fixture'!$C632,
'DATA - Round Scores'!$B:$B, 'DATA - Fixture'!$D632,
'DATA - Round Scores'!$C:$C, 'DATA - Fixture'!$F632,
'DATA - Round Scores'!$F:$F, "&lt;&gt;BEN")</f>
        <v>1</v>
      </c>
      <c r="U632" t="str">
        <f>TEXT(SUMIFS($Q$1:Q632,$C$1:C632,C632,$D$1:D632,"&lt;="&amp;D632,$F$1:F632,F632),"00")&amp;"-"&amp;TEXT(SUMIFS($S$1:S632,$C$1:C632,C632,$D$1:D632,"&lt;="&amp;D632,$F$1:F632,F632),"00")</f>
        <v>06-08</v>
      </c>
      <c r="V632">
        <f t="shared" si="49"/>
        <v>0</v>
      </c>
    </row>
    <row r="633" spans="3:22" x14ac:dyDescent="0.2">
      <c r="C633" s="6">
        <v>2019</v>
      </c>
      <c r="D633" s="6">
        <v>14</v>
      </c>
      <c r="E633" s="6">
        <v>3</v>
      </c>
      <c r="F633" t="s">
        <v>7</v>
      </c>
      <c r="G633" t="str">
        <f>INDEX('DATA - Teams'!$C:$C,MATCH('DATA - Fixture'!F633,'DATA - Teams'!$B:$B,0))</f>
        <v>JMERC</v>
      </c>
      <c r="H633" t="s">
        <v>430</v>
      </c>
      <c r="I633" t="str">
        <f>INDEX('DATA - Teams'!$C:$C,MATCH('DATA - Fixture'!H633,'DATA - Teams'!$B:$B,0))</f>
        <v>RICHO</v>
      </c>
      <c r="J633" s="6">
        <v>0</v>
      </c>
      <c r="K633" s="6">
        <v>1</v>
      </c>
      <c r="L633" s="6">
        <v>0</v>
      </c>
      <c r="M633">
        <f>SUMIFS('DATA - Round Scores'!$H:$H,
'DATA - Round Scores'!$A:$A, 'DATA - Fixture'!$C633,
'DATA - Round Scores'!$B:$B, 'DATA - Fixture'!$D633,
'DATA - Round Scores'!$C:$C, 'DATA - Fixture'!$F633,
'DATA - Round Scores'!$F:$F, "&lt;&gt;BEN")</f>
        <v>1486</v>
      </c>
      <c r="N633">
        <f>SUMIFS('DATA - Round Scores'!$H:$H,
'DATA - Round Scores'!$A:$A, 'DATA - Fixture'!$C633,
'DATA - Round Scores'!$B:$B, 'DATA - Fixture'!$D633,
'DATA - Round Scores'!$C:$C, 'DATA - Fixture'!$H633,
'DATA - Round Scores'!$F:$F, "&lt;&gt;BEN")</f>
        <v>1624</v>
      </c>
      <c r="O633">
        <f t="shared" si="45"/>
        <v>-138</v>
      </c>
      <c r="P633">
        <f>IF(N633&gt;0,COUNTIF($F$1:F633,F633),0)</f>
        <v>14</v>
      </c>
      <c r="Q633">
        <f t="shared" si="46"/>
        <v>0</v>
      </c>
      <c r="R633">
        <f t="shared" si="47"/>
        <v>0</v>
      </c>
      <c r="S633">
        <f t="shared" si="48"/>
        <v>1</v>
      </c>
      <c r="T633">
        <f>COUNTIFS('DATA - Round Scores'!$H:$H,0,
'DATA - Round Scores'!$A:$A, 'DATA - Fixture'!$C633,
'DATA - Round Scores'!$B:$B, 'DATA - Fixture'!$D633,
'DATA - Round Scores'!$C:$C, 'DATA - Fixture'!$F633,
'DATA - Round Scores'!$F:$F, "&lt;&gt;BEN")</f>
        <v>2</v>
      </c>
      <c r="U633" t="str">
        <f>TEXT(SUMIFS($Q$1:Q633,$C$1:C633,C633,$D$1:D633,"&lt;="&amp;D633,$F$1:F633,F633),"00")&amp;"-"&amp;TEXT(SUMIFS($S$1:S633,$C$1:C633,C633,$D$1:D633,"&lt;="&amp;D633,$F$1:F633,F633),"00")</f>
        <v>05-09</v>
      </c>
      <c r="V633">
        <f t="shared" si="49"/>
        <v>1</v>
      </c>
    </row>
    <row r="634" spans="3:22" x14ac:dyDescent="0.2">
      <c r="C634" s="6">
        <v>2019</v>
      </c>
      <c r="D634" s="6">
        <v>14</v>
      </c>
      <c r="E634" s="6">
        <v>4</v>
      </c>
      <c r="F634" t="s">
        <v>434</v>
      </c>
      <c r="G634" t="str">
        <f>INDEX('DATA - Teams'!$C:$C,MATCH('DATA - Fixture'!F634,'DATA - Teams'!$B:$B,0))</f>
        <v>CHIEF</v>
      </c>
      <c r="H634" t="s">
        <v>438</v>
      </c>
      <c r="I634" t="str">
        <f>INDEX('DATA - Teams'!$C:$C,MATCH('DATA - Fixture'!H634,'DATA - Teams'!$B:$B,0))</f>
        <v>KAPPAZ</v>
      </c>
      <c r="J634" s="6">
        <v>1</v>
      </c>
      <c r="K634" s="6">
        <v>1</v>
      </c>
      <c r="L634" s="6">
        <v>0</v>
      </c>
      <c r="M634">
        <f>SUMIFS('DATA - Round Scores'!$H:$H,
'DATA - Round Scores'!$A:$A, 'DATA - Fixture'!$C634,
'DATA - Round Scores'!$B:$B, 'DATA - Fixture'!$D634,
'DATA - Round Scores'!$C:$C, 'DATA - Fixture'!$F634,
'DATA - Round Scores'!$F:$F, "&lt;&gt;BEN")</f>
        <v>827</v>
      </c>
      <c r="N634">
        <f>SUMIFS('DATA - Round Scores'!$H:$H,
'DATA - Round Scores'!$A:$A, 'DATA - Fixture'!$C634,
'DATA - Round Scores'!$B:$B, 'DATA - Fixture'!$D634,
'DATA - Round Scores'!$C:$C, 'DATA - Fixture'!$H634,
'DATA - Round Scores'!$F:$F, "&lt;&gt;BEN")</f>
        <v>1465</v>
      </c>
      <c r="O634">
        <f t="shared" si="45"/>
        <v>-638</v>
      </c>
      <c r="P634">
        <f>IF(N634&gt;0,COUNTIF($F$1:F634,F634),0)</f>
        <v>14</v>
      </c>
      <c r="Q634">
        <f t="shared" si="46"/>
        <v>0</v>
      </c>
      <c r="R634">
        <f t="shared" si="47"/>
        <v>0</v>
      </c>
      <c r="S634">
        <f t="shared" si="48"/>
        <v>1</v>
      </c>
      <c r="T634">
        <f>COUNTIFS('DATA - Round Scores'!$H:$H,0,
'DATA - Round Scores'!$A:$A, 'DATA - Fixture'!$C634,
'DATA - Round Scores'!$B:$B, 'DATA - Fixture'!$D634,
'DATA - Round Scores'!$C:$C, 'DATA - Fixture'!$F634,
'DATA - Round Scores'!$F:$F, "&lt;&gt;BEN")</f>
        <v>6</v>
      </c>
      <c r="U634" t="str">
        <f>TEXT(SUMIFS($Q$1:Q634,$C$1:C634,C634,$D$1:D634,"&lt;="&amp;D634,$F$1:F634,F634),"00")&amp;"-"&amp;TEXT(SUMIFS($S$1:S634,$C$1:C634,C634,$D$1:D634,"&lt;="&amp;D634,$F$1:F634,F634),"00")</f>
        <v>06-08</v>
      </c>
      <c r="V634">
        <f t="shared" si="49"/>
        <v>0</v>
      </c>
    </row>
    <row r="635" spans="3:22" x14ac:dyDescent="0.2">
      <c r="C635" s="6">
        <v>2019</v>
      </c>
      <c r="D635" s="6">
        <v>14</v>
      </c>
      <c r="E635" s="6">
        <v>4</v>
      </c>
      <c r="F635" t="s">
        <v>438</v>
      </c>
      <c r="G635" t="str">
        <f>INDEX('DATA - Teams'!$C:$C,MATCH('DATA - Fixture'!F635,'DATA - Teams'!$B:$B,0))</f>
        <v>KAPPAZ</v>
      </c>
      <c r="H635" t="s">
        <v>434</v>
      </c>
      <c r="I635" t="str">
        <f>INDEX('DATA - Teams'!$C:$C,MATCH('DATA - Fixture'!H635,'DATA - Teams'!$B:$B,0))</f>
        <v>CHIEF</v>
      </c>
      <c r="J635" s="6">
        <v>0</v>
      </c>
      <c r="K635" s="6">
        <v>1</v>
      </c>
      <c r="L635" s="6">
        <v>0</v>
      </c>
      <c r="M635">
        <f>SUMIFS('DATA - Round Scores'!$H:$H,
'DATA - Round Scores'!$A:$A, 'DATA - Fixture'!$C635,
'DATA - Round Scores'!$B:$B, 'DATA - Fixture'!$D635,
'DATA - Round Scores'!$C:$C, 'DATA - Fixture'!$F635,
'DATA - Round Scores'!$F:$F, "&lt;&gt;BEN")</f>
        <v>1465</v>
      </c>
      <c r="N635">
        <f>SUMIFS('DATA - Round Scores'!$H:$H,
'DATA - Round Scores'!$A:$A, 'DATA - Fixture'!$C635,
'DATA - Round Scores'!$B:$B, 'DATA - Fixture'!$D635,
'DATA - Round Scores'!$C:$C, 'DATA - Fixture'!$H635,
'DATA - Round Scores'!$F:$F, "&lt;&gt;BEN")</f>
        <v>827</v>
      </c>
      <c r="O635">
        <f t="shared" si="45"/>
        <v>638</v>
      </c>
      <c r="P635">
        <f>IF(N635&gt;0,COUNTIF($F$1:F635,F635),0)</f>
        <v>14</v>
      </c>
      <c r="Q635">
        <f t="shared" si="46"/>
        <v>1</v>
      </c>
      <c r="R635">
        <f t="shared" si="47"/>
        <v>0</v>
      </c>
      <c r="S635">
        <f t="shared" si="48"/>
        <v>0</v>
      </c>
      <c r="T635">
        <f>COUNTIFS('DATA - Round Scores'!$H:$H,0,
'DATA - Round Scores'!$A:$A, 'DATA - Fixture'!$C635,
'DATA - Round Scores'!$B:$B, 'DATA - Fixture'!$D635,
'DATA - Round Scores'!$C:$C, 'DATA - Fixture'!$F635,
'DATA - Round Scores'!$F:$F, "&lt;&gt;BEN")</f>
        <v>3</v>
      </c>
      <c r="U635" t="str">
        <f>TEXT(SUMIFS($Q$1:Q635,$C$1:C635,C635,$D$1:D635,"&lt;="&amp;D635,$F$1:F635,F635),"00")&amp;"-"&amp;TEXT(SUMIFS($S$1:S635,$C$1:C635,C635,$D$1:D635,"&lt;="&amp;D635,$F$1:F635,F635),"00")</f>
        <v>09-05</v>
      </c>
      <c r="V635">
        <f t="shared" si="49"/>
        <v>1</v>
      </c>
    </row>
    <row r="636" spans="3:22" x14ac:dyDescent="0.2">
      <c r="C636" s="6">
        <v>2019</v>
      </c>
      <c r="D636" s="6">
        <v>15</v>
      </c>
      <c r="E636" s="6">
        <v>1</v>
      </c>
      <c r="F636" t="s">
        <v>426</v>
      </c>
      <c r="G636" t="str">
        <f>INDEX('DATA - Teams'!$C:$C,MATCH('DATA - Fixture'!F636,'DATA - Teams'!$B:$B,0))</f>
        <v>PMAC</v>
      </c>
      <c r="H636" t="s">
        <v>427</v>
      </c>
      <c r="I636" t="str">
        <f>INDEX('DATA - Teams'!$C:$C,MATCH('DATA - Fixture'!H636,'DATA - Teams'!$B:$B,0))</f>
        <v>MELONS</v>
      </c>
      <c r="J636" s="6">
        <v>1</v>
      </c>
      <c r="K636" s="6">
        <v>0</v>
      </c>
      <c r="L636" s="6">
        <v>0</v>
      </c>
      <c r="M636">
        <f>SUMIFS('DATA - Round Scores'!$H:$H,
'DATA - Round Scores'!$A:$A, 'DATA - Fixture'!$C636,
'DATA - Round Scores'!$B:$B, 'DATA - Fixture'!$D636,
'DATA - Round Scores'!$C:$C, 'DATA - Fixture'!$F636,
'DATA - Round Scores'!$F:$F, "&lt;&gt;BEN")</f>
        <v>1525</v>
      </c>
      <c r="N636">
        <f>SUMIFS('DATA - Round Scores'!$H:$H,
'DATA - Round Scores'!$A:$A, 'DATA - Fixture'!$C636,
'DATA - Round Scores'!$B:$B, 'DATA - Fixture'!$D636,
'DATA - Round Scores'!$C:$C, 'DATA - Fixture'!$H636,
'DATA - Round Scores'!$F:$F, "&lt;&gt;BEN")</f>
        <v>1517</v>
      </c>
      <c r="O636">
        <f t="shared" si="45"/>
        <v>8</v>
      </c>
      <c r="P636">
        <f>IF(N636&gt;0,COUNTIF($F$1:F636,F636),0)</f>
        <v>15</v>
      </c>
      <c r="Q636">
        <f t="shared" si="46"/>
        <v>1</v>
      </c>
      <c r="R636">
        <f t="shared" si="47"/>
        <v>0</v>
      </c>
      <c r="S636">
        <f t="shared" si="48"/>
        <v>0</v>
      </c>
      <c r="T636">
        <f>COUNTIFS('DATA - Round Scores'!$H:$H,0,
'DATA - Round Scores'!$A:$A, 'DATA - Fixture'!$C636,
'DATA - Round Scores'!$B:$B, 'DATA - Fixture'!$D636,
'DATA - Round Scores'!$C:$C, 'DATA - Fixture'!$F636,
'DATA - Round Scores'!$F:$F, "&lt;&gt;BEN")</f>
        <v>0</v>
      </c>
      <c r="U636" t="str">
        <f>TEXT(SUMIFS($Q$1:Q636,$C$1:C636,C636,$D$1:D636,"&lt;="&amp;D636,$F$1:F636,F636),"00")&amp;"-"&amp;TEXT(SUMIFS($S$1:S636,$C$1:C636,C636,$D$1:D636,"&lt;="&amp;D636,$F$1:F636,F636),"00")</f>
        <v>10-05</v>
      </c>
      <c r="V636">
        <f t="shared" si="49"/>
        <v>1</v>
      </c>
    </row>
    <row r="637" spans="3:22" x14ac:dyDescent="0.2">
      <c r="C637" s="6">
        <v>2019</v>
      </c>
      <c r="D637" s="6">
        <v>15</v>
      </c>
      <c r="E637" s="6">
        <v>1</v>
      </c>
      <c r="F637" t="s">
        <v>427</v>
      </c>
      <c r="G637" t="str">
        <f>INDEX('DATA - Teams'!$C:$C,MATCH('DATA - Fixture'!F637,'DATA - Teams'!$B:$B,0))</f>
        <v>MELONS</v>
      </c>
      <c r="H637" t="s">
        <v>426</v>
      </c>
      <c r="I637" t="str">
        <f>INDEX('DATA - Teams'!$C:$C,MATCH('DATA - Fixture'!H637,'DATA - Teams'!$B:$B,0))</f>
        <v>PMAC</v>
      </c>
      <c r="J637" s="6">
        <v>0</v>
      </c>
      <c r="K637" s="6">
        <v>0</v>
      </c>
      <c r="L637" s="6">
        <v>0</v>
      </c>
      <c r="M637">
        <f>SUMIFS('DATA - Round Scores'!$H:$H,
'DATA - Round Scores'!$A:$A, 'DATA - Fixture'!$C637,
'DATA - Round Scores'!$B:$B, 'DATA - Fixture'!$D637,
'DATA - Round Scores'!$C:$C, 'DATA - Fixture'!$F637,
'DATA - Round Scores'!$F:$F, "&lt;&gt;BEN")</f>
        <v>1517</v>
      </c>
      <c r="N637">
        <f>SUMIFS('DATA - Round Scores'!$H:$H,
'DATA - Round Scores'!$A:$A, 'DATA - Fixture'!$C637,
'DATA - Round Scores'!$B:$B, 'DATA - Fixture'!$D637,
'DATA - Round Scores'!$C:$C, 'DATA - Fixture'!$H637,
'DATA - Round Scores'!$F:$F, "&lt;&gt;BEN")</f>
        <v>1525</v>
      </c>
      <c r="O637">
        <f t="shared" si="45"/>
        <v>-8</v>
      </c>
      <c r="P637">
        <f>IF(N637&gt;0,COUNTIF($F$1:F637,F637),0)</f>
        <v>15</v>
      </c>
      <c r="Q637">
        <f t="shared" si="46"/>
        <v>0</v>
      </c>
      <c r="R637">
        <f t="shared" si="47"/>
        <v>0</v>
      </c>
      <c r="S637">
        <f t="shared" si="48"/>
        <v>1</v>
      </c>
      <c r="T637">
        <f>COUNTIFS('DATA - Round Scores'!$H:$H,0,
'DATA - Round Scores'!$A:$A, 'DATA - Fixture'!$C637,
'DATA - Round Scores'!$B:$B, 'DATA - Fixture'!$D637,
'DATA - Round Scores'!$C:$C, 'DATA - Fixture'!$F637,
'DATA - Round Scores'!$F:$F, "&lt;&gt;BEN")</f>
        <v>0</v>
      </c>
      <c r="U637" t="str">
        <f>TEXT(SUMIFS($Q$1:Q637,$C$1:C637,C637,$D$1:D637,"&lt;="&amp;D637,$F$1:F637,F637),"00")&amp;"-"&amp;TEXT(SUMIFS($S$1:S637,$C$1:C637,C637,$D$1:D637,"&lt;="&amp;D637,$F$1:F637,F637),"00")</f>
        <v>09-06</v>
      </c>
      <c r="V637">
        <f t="shared" si="49"/>
        <v>1</v>
      </c>
    </row>
    <row r="638" spans="3:22" x14ac:dyDescent="0.2">
      <c r="C638" s="6">
        <v>2019</v>
      </c>
      <c r="D638" s="6">
        <v>15</v>
      </c>
      <c r="E638" s="6">
        <v>2</v>
      </c>
      <c r="F638" t="s">
        <v>430</v>
      </c>
      <c r="G638" t="str">
        <f>INDEX('DATA - Teams'!$C:$C,MATCH('DATA - Fixture'!F638,'DATA - Teams'!$B:$B,0))</f>
        <v>RICHO</v>
      </c>
      <c r="H638" t="s">
        <v>12</v>
      </c>
      <c r="I638" t="str">
        <f>INDEX('DATA - Teams'!$C:$C,MATCH('DATA - Fixture'!H638,'DATA - Teams'!$B:$B,0))</f>
        <v>LESTER</v>
      </c>
      <c r="J638" s="6">
        <v>1</v>
      </c>
      <c r="K638" s="6">
        <v>0</v>
      </c>
      <c r="L638" s="6">
        <v>0</v>
      </c>
      <c r="M638">
        <f>SUMIFS('DATA - Round Scores'!$H:$H,
'DATA - Round Scores'!$A:$A, 'DATA - Fixture'!$C638,
'DATA - Round Scores'!$B:$B, 'DATA - Fixture'!$D638,
'DATA - Round Scores'!$C:$C, 'DATA - Fixture'!$F638,
'DATA - Round Scores'!$F:$F, "&lt;&gt;BEN")</f>
        <v>1684</v>
      </c>
      <c r="N638">
        <f>SUMIFS('DATA - Round Scores'!$H:$H,
'DATA - Round Scores'!$A:$A, 'DATA - Fixture'!$C638,
'DATA - Round Scores'!$B:$B, 'DATA - Fixture'!$D638,
'DATA - Round Scores'!$C:$C, 'DATA - Fixture'!$H638,
'DATA - Round Scores'!$F:$F, "&lt;&gt;BEN")</f>
        <v>1845</v>
      </c>
      <c r="O638">
        <f t="shared" si="45"/>
        <v>-161</v>
      </c>
      <c r="P638">
        <f>IF(N638&gt;0,COUNTIF($F$1:F638,F638),0)</f>
        <v>15</v>
      </c>
      <c r="Q638">
        <f t="shared" si="46"/>
        <v>0</v>
      </c>
      <c r="R638">
        <f t="shared" si="47"/>
        <v>0</v>
      </c>
      <c r="S638">
        <f t="shared" si="48"/>
        <v>1</v>
      </c>
      <c r="T638">
        <f>COUNTIFS('DATA - Round Scores'!$H:$H,0,
'DATA - Round Scores'!$A:$A, 'DATA - Fixture'!$C638,
'DATA - Round Scores'!$B:$B, 'DATA - Fixture'!$D638,
'DATA - Round Scores'!$C:$C, 'DATA - Fixture'!$F638,
'DATA - Round Scores'!$F:$F, "&lt;&gt;BEN")</f>
        <v>0</v>
      </c>
      <c r="U638" t="str">
        <f>TEXT(SUMIFS($Q$1:Q638,$C$1:C638,C638,$D$1:D638,"&lt;="&amp;D638,$F$1:F638,F638),"00")&amp;"-"&amp;TEXT(SUMIFS($S$1:S638,$C$1:C638,C638,$D$1:D638,"&lt;="&amp;D638,$F$1:F638,F638),"00")</f>
        <v>06-09</v>
      </c>
      <c r="V638">
        <f t="shared" si="49"/>
        <v>0</v>
      </c>
    </row>
    <row r="639" spans="3:22" x14ac:dyDescent="0.2">
      <c r="C639" s="6">
        <v>2019</v>
      </c>
      <c r="D639" s="6">
        <v>15</v>
      </c>
      <c r="E639" s="6">
        <v>2</v>
      </c>
      <c r="F639" t="s">
        <v>12</v>
      </c>
      <c r="G639" t="str">
        <f>INDEX('DATA - Teams'!$C:$C,MATCH('DATA - Fixture'!F639,'DATA - Teams'!$B:$B,0))</f>
        <v>LESTER</v>
      </c>
      <c r="H639" t="s">
        <v>430</v>
      </c>
      <c r="I639" t="str">
        <f>INDEX('DATA - Teams'!$C:$C,MATCH('DATA - Fixture'!H639,'DATA - Teams'!$B:$B,0))</f>
        <v>RICHO</v>
      </c>
      <c r="J639" s="6">
        <v>0</v>
      </c>
      <c r="K639" s="6">
        <v>0</v>
      </c>
      <c r="L639" s="6">
        <v>0</v>
      </c>
      <c r="M639">
        <f>SUMIFS('DATA - Round Scores'!$H:$H,
'DATA - Round Scores'!$A:$A, 'DATA - Fixture'!$C639,
'DATA - Round Scores'!$B:$B, 'DATA - Fixture'!$D639,
'DATA - Round Scores'!$C:$C, 'DATA - Fixture'!$F639,
'DATA - Round Scores'!$F:$F, "&lt;&gt;BEN")</f>
        <v>1845</v>
      </c>
      <c r="N639">
        <f>SUMIFS('DATA - Round Scores'!$H:$H,
'DATA - Round Scores'!$A:$A, 'DATA - Fixture'!$C639,
'DATA - Round Scores'!$B:$B, 'DATA - Fixture'!$D639,
'DATA - Round Scores'!$C:$C, 'DATA - Fixture'!$H639,
'DATA - Round Scores'!$F:$F, "&lt;&gt;BEN")</f>
        <v>1684</v>
      </c>
      <c r="O639">
        <f t="shared" si="45"/>
        <v>161</v>
      </c>
      <c r="P639">
        <f>IF(N639&gt;0,COUNTIF($F$1:F639,F639),0)</f>
        <v>15</v>
      </c>
      <c r="Q639">
        <f t="shared" si="46"/>
        <v>1</v>
      </c>
      <c r="R639">
        <f t="shared" si="47"/>
        <v>0</v>
      </c>
      <c r="S639">
        <f t="shared" si="48"/>
        <v>0</v>
      </c>
      <c r="T639">
        <f>COUNTIFS('DATA - Round Scores'!$H:$H,0,
'DATA - Round Scores'!$A:$A, 'DATA - Fixture'!$C639,
'DATA - Round Scores'!$B:$B, 'DATA - Fixture'!$D639,
'DATA - Round Scores'!$C:$C, 'DATA - Fixture'!$F639,
'DATA - Round Scores'!$F:$F, "&lt;&gt;BEN")</f>
        <v>0</v>
      </c>
      <c r="U639" t="str">
        <f>TEXT(SUMIFS($Q$1:Q639,$C$1:C639,C639,$D$1:D639,"&lt;="&amp;D639,$F$1:F639,F639),"00")&amp;"-"&amp;TEXT(SUMIFS($S$1:S639,$C$1:C639,C639,$D$1:D639,"&lt;="&amp;D639,$F$1:F639,F639),"00")</f>
        <v>07-08</v>
      </c>
      <c r="V639">
        <f t="shared" si="49"/>
        <v>0</v>
      </c>
    </row>
    <row r="640" spans="3:22" x14ac:dyDescent="0.2">
      <c r="C640" s="6">
        <v>2019</v>
      </c>
      <c r="D640" s="6">
        <v>15</v>
      </c>
      <c r="E640" s="6">
        <v>3</v>
      </c>
      <c r="F640" t="s">
        <v>434</v>
      </c>
      <c r="G640" t="str">
        <f>INDEX('DATA - Teams'!$C:$C,MATCH('DATA - Fixture'!F640,'DATA - Teams'!$B:$B,0))</f>
        <v>CHIEF</v>
      </c>
      <c r="H640" t="s">
        <v>30</v>
      </c>
      <c r="I640" t="str">
        <f>INDEX('DATA - Teams'!$C:$C,MATCH('DATA - Fixture'!H640,'DATA - Teams'!$B:$B,0))</f>
        <v>GARTER</v>
      </c>
      <c r="J640" s="6">
        <v>1</v>
      </c>
      <c r="K640" s="6">
        <v>0</v>
      </c>
      <c r="L640" s="6">
        <v>0</v>
      </c>
      <c r="M640">
        <f>SUMIFS('DATA - Round Scores'!$H:$H,
'DATA - Round Scores'!$A:$A, 'DATA - Fixture'!$C640,
'DATA - Round Scores'!$B:$B, 'DATA - Fixture'!$D640,
'DATA - Round Scores'!$C:$C, 'DATA - Fixture'!$F640,
'DATA - Round Scores'!$F:$F, "&lt;&gt;BEN")</f>
        <v>1569</v>
      </c>
      <c r="N640">
        <f>SUMIFS('DATA - Round Scores'!$H:$H,
'DATA - Round Scores'!$A:$A, 'DATA - Fixture'!$C640,
'DATA - Round Scores'!$B:$B, 'DATA - Fixture'!$D640,
'DATA - Round Scores'!$C:$C, 'DATA - Fixture'!$H640,
'DATA - Round Scores'!$F:$F, "&lt;&gt;BEN")</f>
        <v>1608</v>
      </c>
      <c r="O640">
        <f t="shared" si="45"/>
        <v>-39</v>
      </c>
      <c r="P640">
        <f>IF(N640&gt;0,COUNTIF($F$1:F640,F640),0)</f>
        <v>15</v>
      </c>
      <c r="Q640">
        <f t="shared" si="46"/>
        <v>0</v>
      </c>
      <c r="R640">
        <f t="shared" si="47"/>
        <v>0</v>
      </c>
      <c r="S640">
        <f t="shared" si="48"/>
        <v>1</v>
      </c>
      <c r="T640">
        <f>COUNTIFS('DATA - Round Scores'!$H:$H,0,
'DATA - Round Scores'!$A:$A, 'DATA - Fixture'!$C640,
'DATA - Round Scores'!$B:$B, 'DATA - Fixture'!$D640,
'DATA - Round Scores'!$C:$C, 'DATA - Fixture'!$F640,
'DATA - Round Scores'!$F:$F, "&lt;&gt;BEN")</f>
        <v>0</v>
      </c>
      <c r="U640" t="str">
        <f>TEXT(SUMIFS($Q$1:Q640,$C$1:C640,C640,$D$1:D640,"&lt;="&amp;D640,$F$1:F640,F640),"00")&amp;"-"&amp;TEXT(SUMIFS($S$1:S640,$C$1:C640,C640,$D$1:D640,"&lt;="&amp;D640,$F$1:F640,F640),"00")</f>
        <v>06-09</v>
      </c>
      <c r="V640">
        <f t="shared" si="49"/>
        <v>0</v>
      </c>
    </row>
    <row r="641" spans="3:22" x14ac:dyDescent="0.2">
      <c r="C641" s="6">
        <v>2019</v>
      </c>
      <c r="D641" s="6">
        <v>15</v>
      </c>
      <c r="E641" s="6">
        <v>3</v>
      </c>
      <c r="F641" t="s">
        <v>30</v>
      </c>
      <c r="G641" t="str">
        <f>INDEX('DATA - Teams'!$C:$C,MATCH('DATA - Fixture'!F641,'DATA - Teams'!$B:$B,0))</f>
        <v>GARTER</v>
      </c>
      <c r="H641" t="s">
        <v>434</v>
      </c>
      <c r="I641" t="str">
        <f>INDEX('DATA - Teams'!$C:$C,MATCH('DATA - Fixture'!H641,'DATA - Teams'!$B:$B,0))</f>
        <v>CHIEF</v>
      </c>
      <c r="J641" s="6">
        <v>0</v>
      </c>
      <c r="K641" s="6">
        <v>0</v>
      </c>
      <c r="L641" s="6">
        <v>0</v>
      </c>
      <c r="M641">
        <f>SUMIFS('DATA - Round Scores'!$H:$H,
'DATA - Round Scores'!$A:$A, 'DATA - Fixture'!$C641,
'DATA - Round Scores'!$B:$B, 'DATA - Fixture'!$D641,
'DATA - Round Scores'!$C:$C, 'DATA - Fixture'!$F641,
'DATA - Round Scores'!$F:$F, "&lt;&gt;BEN")</f>
        <v>1608</v>
      </c>
      <c r="N641">
        <f>SUMIFS('DATA - Round Scores'!$H:$H,
'DATA - Round Scores'!$A:$A, 'DATA - Fixture'!$C641,
'DATA - Round Scores'!$B:$B, 'DATA - Fixture'!$D641,
'DATA - Round Scores'!$C:$C, 'DATA - Fixture'!$H641,
'DATA - Round Scores'!$F:$F, "&lt;&gt;BEN")</f>
        <v>1569</v>
      </c>
      <c r="O641">
        <f t="shared" si="45"/>
        <v>39</v>
      </c>
      <c r="P641">
        <f>IF(N641&gt;0,COUNTIF($F$1:F641,F641),0)</f>
        <v>15</v>
      </c>
      <c r="Q641">
        <f t="shared" si="46"/>
        <v>1</v>
      </c>
      <c r="R641">
        <f t="shared" si="47"/>
        <v>0</v>
      </c>
      <c r="S641">
        <f t="shared" si="48"/>
        <v>0</v>
      </c>
      <c r="T641">
        <f>COUNTIFS('DATA - Round Scores'!$H:$H,0,
'DATA - Round Scores'!$A:$A, 'DATA - Fixture'!$C641,
'DATA - Round Scores'!$B:$B, 'DATA - Fixture'!$D641,
'DATA - Round Scores'!$C:$C, 'DATA - Fixture'!$F641,
'DATA - Round Scores'!$F:$F, "&lt;&gt;BEN")</f>
        <v>0</v>
      </c>
      <c r="U641" t="str">
        <f>TEXT(SUMIFS($Q$1:Q641,$C$1:C641,C641,$D$1:D641,"&lt;="&amp;D641,$F$1:F641,F641),"00")&amp;"-"&amp;TEXT(SUMIFS($S$1:S641,$C$1:C641,C641,$D$1:D641,"&lt;="&amp;D641,$F$1:F641,F641),"00")</f>
        <v>07-08</v>
      </c>
      <c r="V641">
        <f t="shared" si="49"/>
        <v>0</v>
      </c>
    </row>
    <row r="642" spans="3:22" x14ac:dyDescent="0.2">
      <c r="C642" s="6">
        <v>2019</v>
      </c>
      <c r="D642" s="6">
        <v>15</v>
      </c>
      <c r="E642" s="6">
        <v>4</v>
      </c>
      <c r="F642" t="s">
        <v>438</v>
      </c>
      <c r="G642" t="str">
        <f>INDEX('DATA - Teams'!$C:$C,MATCH('DATA - Fixture'!F642,'DATA - Teams'!$B:$B,0))</f>
        <v>KAPPAZ</v>
      </c>
      <c r="H642" t="s">
        <v>7</v>
      </c>
      <c r="I642" t="str">
        <f>INDEX('DATA - Teams'!$C:$C,MATCH('DATA - Fixture'!H642,'DATA - Teams'!$B:$B,0))</f>
        <v>JMERC</v>
      </c>
      <c r="J642" s="6">
        <v>1</v>
      </c>
      <c r="K642" s="6">
        <v>0</v>
      </c>
      <c r="L642" s="6">
        <v>0</v>
      </c>
      <c r="M642">
        <f>SUMIFS('DATA - Round Scores'!$H:$H,
'DATA - Round Scores'!$A:$A, 'DATA - Fixture'!$C642,
'DATA - Round Scores'!$B:$B, 'DATA - Fixture'!$D642,
'DATA - Round Scores'!$C:$C, 'DATA - Fixture'!$F642,
'DATA - Round Scores'!$F:$F, "&lt;&gt;BEN")</f>
        <v>1663</v>
      </c>
      <c r="N642">
        <f>SUMIFS('DATA - Round Scores'!$H:$H,
'DATA - Round Scores'!$A:$A, 'DATA - Fixture'!$C642,
'DATA - Round Scores'!$B:$B, 'DATA - Fixture'!$D642,
'DATA - Round Scores'!$C:$C, 'DATA - Fixture'!$H642,
'DATA - Round Scores'!$F:$F, "&lt;&gt;BEN")</f>
        <v>1548</v>
      </c>
      <c r="O642">
        <f t="shared" si="45"/>
        <v>115</v>
      </c>
      <c r="P642">
        <f>IF(N642&gt;0,COUNTIF($F$1:F642,F642),0)</f>
        <v>15</v>
      </c>
      <c r="Q642">
        <f t="shared" si="46"/>
        <v>1</v>
      </c>
      <c r="R642">
        <f t="shared" si="47"/>
        <v>0</v>
      </c>
      <c r="S642">
        <f t="shared" si="48"/>
        <v>0</v>
      </c>
      <c r="T642">
        <f>COUNTIFS('DATA - Round Scores'!$H:$H,0,
'DATA - Round Scores'!$A:$A, 'DATA - Fixture'!$C642,
'DATA - Round Scores'!$B:$B, 'DATA - Fixture'!$D642,
'DATA - Round Scores'!$C:$C, 'DATA - Fixture'!$F642,
'DATA - Round Scores'!$F:$F, "&lt;&gt;BEN")</f>
        <v>0</v>
      </c>
      <c r="U642" t="str">
        <f>TEXT(SUMIFS($Q$1:Q642,$C$1:C642,C642,$D$1:D642,"&lt;="&amp;D642,$F$1:F642,F642),"00")&amp;"-"&amp;TEXT(SUMIFS($S$1:S642,$C$1:C642,C642,$D$1:D642,"&lt;="&amp;D642,$F$1:F642,F642),"00")</f>
        <v>10-05</v>
      </c>
      <c r="V642">
        <f t="shared" si="49"/>
        <v>1</v>
      </c>
    </row>
    <row r="643" spans="3:22" x14ac:dyDescent="0.2">
      <c r="C643" s="6">
        <v>2019</v>
      </c>
      <c r="D643" s="6">
        <v>15</v>
      </c>
      <c r="E643" s="6">
        <v>4</v>
      </c>
      <c r="F643" t="s">
        <v>7</v>
      </c>
      <c r="G643" t="str">
        <f>INDEX('DATA - Teams'!$C:$C,MATCH('DATA - Fixture'!F643,'DATA - Teams'!$B:$B,0))</f>
        <v>JMERC</v>
      </c>
      <c r="H643" t="s">
        <v>438</v>
      </c>
      <c r="I643" t="str">
        <f>INDEX('DATA - Teams'!$C:$C,MATCH('DATA - Fixture'!H643,'DATA - Teams'!$B:$B,0))</f>
        <v>KAPPAZ</v>
      </c>
      <c r="J643" s="6">
        <v>0</v>
      </c>
      <c r="K643" s="6">
        <v>0</v>
      </c>
      <c r="L643" s="6">
        <v>0</v>
      </c>
      <c r="M643">
        <f>SUMIFS('DATA - Round Scores'!$H:$H,
'DATA - Round Scores'!$A:$A, 'DATA - Fixture'!$C643,
'DATA - Round Scores'!$B:$B, 'DATA - Fixture'!$D643,
'DATA - Round Scores'!$C:$C, 'DATA - Fixture'!$F643,
'DATA - Round Scores'!$F:$F, "&lt;&gt;BEN")</f>
        <v>1548</v>
      </c>
      <c r="N643">
        <f>SUMIFS('DATA - Round Scores'!$H:$H,
'DATA - Round Scores'!$A:$A, 'DATA - Fixture'!$C643,
'DATA - Round Scores'!$B:$B, 'DATA - Fixture'!$D643,
'DATA - Round Scores'!$C:$C, 'DATA - Fixture'!$H643,
'DATA - Round Scores'!$F:$F, "&lt;&gt;BEN")</f>
        <v>1663</v>
      </c>
      <c r="O643">
        <f t="shared" ref="O643:O697" si="50">M643-N643</f>
        <v>-115</v>
      </c>
      <c r="P643">
        <f>IF(N643&gt;0,COUNTIF($F$1:F643,F643),0)</f>
        <v>15</v>
      </c>
      <c r="Q643">
        <f t="shared" ref="Q643:Q697" si="51">IF(AND(M643&gt;N643,M643&lt;&gt;0),1,0)</f>
        <v>0</v>
      </c>
      <c r="R643">
        <f t="shared" ref="R643:R697" si="52">IF(AND(M643=N643,M643&lt;&gt;0),1,0)</f>
        <v>0</v>
      </c>
      <c r="S643">
        <f t="shared" ref="S643:S697" si="53">IF(AND(M643&lt;N643,M643&lt;&gt;0),1,0)</f>
        <v>1</v>
      </c>
      <c r="T643">
        <f>COUNTIFS('DATA - Round Scores'!$H:$H,0,
'DATA - Round Scores'!$A:$A, 'DATA - Fixture'!$C643,
'DATA - Round Scores'!$B:$B, 'DATA - Fixture'!$D643,
'DATA - Round Scores'!$C:$C, 'DATA - Fixture'!$F643,
'DATA - Round Scores'!$F:$F, "&lt;&gt;BEN")</f>
        <v>0</v>
      </c>
      <c r="U643" t="str">
        <f>TEXT(SUMIFS($Q$1:Q643,$C$1:C643,C643,$D$1:D643,"&lt;="&amp;D643,$F$1:F643,F643),"00")&amp;"-"&amp;TEXT(SUMIFS($S$1:S643,$C$1:C643,C643,$D$1:D643,"&lt;="&amp;D643,$F$1:F643,F643),"00")</f>
        <v>05-10</v>
      </c>
      <c r="V643">
        <f t="shared" ref="V643:V697" si="54">IF(SUMIFS(L:L,F:F,F643)&gt;0,1,0)</f>
        <v>1</v>
      </c>
    </row>
    <row r="644" spans="3:22" x14ac:dyDescent="0.2">
      <c r="C644" s="6">
        <v>2019</v>
      </c>
      <c r="D644" s="6">
        <v>16</v>
      </c>
      <c r="E644" s="6">
        <v>1</v>
      </c>
      <c r="F644" t="s">
        <v>426</v>
      </c>
      <c r="G644" t="str">
        <f>INDEX('DATA - Teams'!$C:$C,MATCH('DATA - Fixture'!F644,'DATA - Teams'!$B:$B,0))</f>
        <v>PMAC</v>
      </c>
      <c r="H644" t="s">
        <v>430</v>
      </c>
      <c r="I644" t="str">
        <f>INDEX('DATA - Teams'!$C:$C,MATCH('DATA - Fixture'!H644,'DATA - Teams'!$B:$B,0))</f>
        <v>RICHO</v>
      </c>
      <c r="J644" s="6">
        <v>1</v>
      </c>
      <c r="K644" s="6">
        <v>0</v>
      </c>
      <c r="L644" s="6">
        <v>0</v>
      </c>
      <c r="M644">
        <f>SUMIFS('DATA - Round Scores'!$H:$H,
'DATA - Round Scores'!$A:$A, 'DATA - Fixture'!$C644,
'DATA - Round Scores'!$B:$B, 'DATA - Fixture'!$D644,
'DATA - Round Scores'!$C:$C, 'DATA - Fixture'!$F644,
'DATA - Round Scores'!$F:$F, "&lt;&gt;BEN")</f>
        <v>1796</v>
      </c>
      <c r="N644">
        <f>SUMIFS('DATA - Round Scores'!$H:$H,
'DATA - Round Scores'!$A:$A, 'DATA - Fixture'!$C644,
'DATA - Round Scores'!$B:$B, 'DATA - Fixture'!$D644,
'DATA - Round Scores'!$C:$C, 'DATA - Fixture'!$H644,
'DATA - Round Scores'!$F:$F, "&lt;&gt;BEN")</f>
        <v>1738</v>
      </c>
      <c r="O644">
        <f t="shared" si="50"/>
        <v>58</v>
      </c>
      <c r="P644">
        <f>IF(N644&gt;0,COUNTIF($F$1:F644,F644),0)</f>
        <v>16</v>
      </c>
      <c r="Q644">
        <f t="shared" si="51"/>
        <v>1</v>
      </c>
      <c r="R644">
        <f t="shared" si="52"/>
        <v>0</v>
      </c>
      <c r="S644">
        <f t="shared" si="53"/>
        <v>0</v>
      </c>
      <c r="T644">
        <f>COUNTIFS('DATA - Round Scores'!$H:$H,0,
'DATA - Round Scores'!$A:$A, 'DATA - Fixture'!$C644,
'DATA - Round Scores'!$B:$B, 'DATA - Fixture'!$D644,
'DATA - Round Scores'!$C:$C, 'DATA - Fixture'!$F644,
'DATA - Round Scores'!$F:$F, "&lt;&gt;BEN")</f>
        <v>0</v>
      </c>
      <c r="U644" t="str">
        <f>TEXT(SUMIFS($Q$1:Q644,$C$1:C644,C644,$D$1:D644,"&lt;="&amp;D644,$F$1:F644,F644),"00")&amp;"-"&amp;TEXT(SUMIFS($S$1:S644,$C$1:C644,C644,$D$1:D644,"&lt;="&amp;D644,$F$1:F644,F644),"00")</f>
        <v>11-05</v>
      </c>
      <c r="V644">
        <f t="shared" si="54"/>
        <v>1</v>
      </c>
    </row>
    <row r="645" spans="3:22" x14ac:dyDescent="0.2">
      <c r="C645" s="6">
        <v>2019</v>
      </c>
      <c r="D645" s="6">
        <v>16</v>
      </c>
      <c r="E645" s="6">
        <v>1</v>
      </c>
      <c r="F645" t="s">
        <v>430</v>
      </c>
      <c r="G645" t="str">
        <f>INDEX('DATA - Teams'!$C:$C,MATCH('DATA - Fixture'!F645,'DATA - Teams'!$B:$B,0))</f>
        <v>RICHO</v>
      </c>
      <c r="H645" t="s">
        <v>426</v>
      </c>
      <c r="I645" t="str">
        <f>INDEX('DATA - Teams'!$C:$C,MATCH('DATA - Fixture'!H645,'DATA - Teams'!$B:$B,0))</f>
        <v>PMAC</v>
      </c>
      <c r="J645" s="6">
        <v>0</v>
      </c>
      <c r="K645" s="6">
        <v>0</v>
      </c>
      <c r="L645" s="6">
        <v>0</v>
      </c>
      <c r="M645">
        <f>SUMIFS('DATA - Round Scores'!$H:$H,
'DATA - Round Scores'!$A:$A, 'DATA - Fixture'!$C645,
'DATA - Round Scores'!$B:$B, 'DATA - Fixture'!$D645,
'DATA - Round Scores'!$C:$C, 'DATA - Fixture'!$F645,
'DATA - Round Scores'!$F:$F, "&lt;&gt;BEN")</f>
        <v>1738</v>
      </c>
      <c r="N645">
        <f>SUMIFS('DATA - Round Scores'!$H:$H,
'DATA - Round Scores'!$A:$A, 'DATA - Fixture'!$C645,
'DATA - Round Scores'!$B:$B, 'DATA - Fixture'!$D645,
'DATA - Round Scores'!$C:$C, 'DATA - Fixture'!$H645,
'DATA - Round Scores'!$F:$F, "&lt;&gt;BEN")</f>
        <v>1796</v>
      </c>
      <c r="O645">
        <f t="shared" si="50"/>
        <v>-58</v>
      </c>
      <c r="P645">
        <f>IF(N645&gt;0,COUNTIF($F$1:F645,F645),0)</f>
        <v>16</v>
      </c>
      <c r="Q645">
        <f t="shared" si="51"/>
        <v>0</v>
      </c>
      <c r="R645">
        <f t="shared" si="52"/>
        <v>0</v>
      </c>
      <c r="S645">
        <f t="shared" si="53"/>
        <v>1</v>
      </c>
      <c r="T645">
        <f>COUNTIFS('DATA - Round Scores'!$H:$H,0,
'DATA - Round Scores'!$A:$A, 'DATA - Fixture'!$C645,
'DATA - Round Scores'!$B:$B, 'DATA - Fixture'!$D645,
'DATA - Round Scores'!$C:$C, 'DATA - Fixture'!$F645,
'DATA - Round Scores'!$F:$F, "&lt;&gt;BEN")</f>
        <v>0</v>
      </c>
      <c r="U645" t="str">
        <f>TEXT(SUMIFS($Q$1:Q645,$C$1:C645,C645,$D$1:D645,"&lt;="&amp;D645,$F$1:F645,F645),"00")&amp;"-"&amp;TEXT(SUMIFS($S$1:S645,$C$1:C645,C645,$D$1:D645,"&lt;="&amp;D645,$F$1:F645,F645),"00")</f>
        <v>06-10</v>
      </c>
      <c r="V645">
        <f t="shared" si="54"/>
        <v>0</v>
      </c>
    </row>
    <row r="646" spans="3:22" x14ac:dyDescent="0.2">
      <c r="C646" s="6">
        <v>2019</v>
      </c>
      <c r="D646" s="6">
        <v>16</v>
      </c>
      <c r="E646" s="6">
        <v>2</v>
      </c>
      <c r="F646" t="s">
        <v>434</v>
      </c>
      <c r="G646" t="str">
        <f>INDEX('DATA - Teams'!$C:$C,MATCH('DATA - Fixture'!F646,'DATA - Teams'!$B:$B,0))</f>
        <v>CHIEF</v>
      </c>
      <c r="H646" t="s">
        <v>427</v>
      </c>
      <c r="I646" t="str">
        <f>INDEX('DATA - Teams'!$C:$C,MATCH('DATA - Fixture'!H646,'DATA - Teams'!$B:$B,0))</f>
        <v>MELONS</v>
      </c>
      <c r="J646" s="6">
        <v>1</v>
      </c>
      <c r="K646" s="6">
        <v>0</v>
      </c>
      <c r="L646" s="6">
        <v>0</v>
      </c>
      <c r="M646">
        <f>SUMIFS('DATA - Round Scores'!$H:$H,
'DATA - Round Scores'!$A:$A, 'DATA - Fixture'!$C646,
'DATA - Round Scores'!$B:$B, 'DATA - Fixture'!$D646,
'DATA - Round Scores'!$C:$C, 'DATA - Fixture'!$F646,
'DATA - Round Scores'!$F:$F, "&lt;&gt;BEN")</f>
        <v>1525</v>
      </c>
      <c r="N646">
        <f>SUMIFS('DATA - Round Scores'!$H:$H,
'DATA - Round Scores'!$A:$A, 'DATA - Fixture'!$C646,
'DATA - Round Scores'!$B:$B, 'DATA - Fixture'!$D646,
'DATA - Round Scores'!$C:$C, 'DATA - Fixture'!$H646,
'DATA - Round Scores'!$F:$F, "&lt;&gt;BEN")</f>
        <v>1787</v>
      </c>
      <c r="O646">
        <f t="shared" si="50"/>
        <v>-262</v>
      </c>
      <c r="P646">
        <f>IF(N646&gt;0,COUNTIF($F$1:F646,F646),0)</f>
        <v>16</v>
      </c>
      <c r="Q646">
        <f t="shared" si="51"/>
        <v>0</v>
      </c>
      <c r="R646">
        <f t="shared" si="52"/>
        <v>0</v>
      </c>
      <c r="S646">
        <f t="shared" si="53"/>
        <v>1</v>
      </c>
      <c r="T646">
        <f>COUNTIFS('DATA - Round Scores'!$H:$H,0,
'DATA - Round Scores'!$A:$A, 'DATA - Fixture'!$C646,
'DATA - Round Scores'!$B:$B, 'DATA - Fixture'!$D646,
'DATA - Round Scores'!$C:$C, 'DATA - Fixture'!$F646,
'DATA - Round Scores'!$F:$F, "&lt;&gt;BEN")</f>
        <v>0</v>
      </c>
      <c r="U646" t="str">
        <f>TEXT(SUMIFS($Q$1:Q646,$C$1:C646,C646,$D$1:D646,"&lt;="&amp;D646,$F$1:F646,F646),"00")&amp;"-"&amp;TEXT(SUMIFS($S$1:S646,$C$1:C646,C646,$D$1:D646,"&lt;="&amp;D646,$F$1:F646,F646),"00")</f>
        <v>06-10</v>
      </c>
      <c r="V646">
        <f t="shared" si="54"/>
        <v>0</v>
      </c>
    </row>
    <row r="647" spans="3:22" x14ac:dyDescent="0.2">
      <c r="C647" s="6">
        <v>2019</v>
      </c>
      <c r="D647" s="6">
        <v>16</v>
      </c>
      <c r="E647" s="6">
        <v>2</v>
      </c>
      <c r="F647" t="s">
        <v>427</v>
      </c>
      <c r="G647" t="str">
        <f>INDEX('DATA - Teams'!$C:$C,MATCH('DATA - Fixture'!F647,'DATA - Teams'!$B:$B,0))</f>
        <v>MELONS</v>
      </c>
      <c r="H647" t="s">
        <v>434</v>
      </c>
      <c r="I647" t="str">
        <f>INDEX('DATA - Teams'!$C:$C,MATCH('DATA - Fixture'!H647,'DATA - Teams'!$B:$B,0))</f>
        <v>CHIEF</v>
      </c>
      <c r="J647" s="6">
        <v>0</v>
      </c>
      <c r="K647" s="6">
        <v>0</v>
      </c>
      <c r="L647" s="6">
        <v>0</v>
      </c>
      <c r="M647">
        <f>SUMIFS('DATA - Round Scores'!$H:$H,
'DATA - Round Scores'!$A:$A, 'DATA - Fixture'!$C647,
'DATA - Round Scores'!$B:$B, 'DATA - Fixture'!$D647,
'DATA - Round Scores'!$C:$C, 'DATA - Fixture'!$F647,
'DATA - Round Scores'!$F:$F, "&lt;&gt;BEN")</f>
        <v>1787</v>
      </c>
      <c r="N647">
        <f>SUMIFS('DATA - Round Scores'!$H:$H,
'DATA - Round Scores'!$A:$A, 'DATA - Fixture'!$C647,
'DATA - Round Scores'!$B:$B, 'DATA - Fixture'!$D647,
'DATA - Round Scores'!$C:$C, 'DATA - Fixture'!$H647,
'DATA - Round Scores'!$F:$F, "&lt;&gt;BEN")</f>
        <v>1525</v>
      </c>
      <c r="O647">
        <f t="shared" si="50"/>
        <v>262</v>
      </c>
      <c r="P647">
        <f>IF(N647&gt;0,COUNTIF($F$1:F647,F647),0)</f>
        <v>16</v>
      </c>
      <c r="Q647">
        <f t="shared" si="51"/>
        <v>1</v>
      </c>
      <c r="R647">
        <f t="shared" si="52"/>
        <v>0</v>
      </c>
      <c r="S647">
        <f t="shared" si="53"/>
        <v>0</v>
      </c>
      <c r="T647">
        <f>COUNTIFS('DATA - Round Scores'!$H:$H,0,
'DATA - Round Scores'!$A:$A, 'DATA - Fixture'!$C647,
'DATA - Round Scores'!$B:$B, 'DATA - Fixture'!$D647,
'DATA - Round Scores'!$C:$C, 'DATA - Fixture'!$F647,
'DATA - Round Scores'!$F:$F, "&lt;&gt;BEN")</f>
        <v>0</v>
      </c>
      <c r="U647" t="str">
        <f>TEXT(SUMIFS($Q$1:Q647,$C$1:C647,C647,$D$1:D647,"&lt;="&amp;D647,$F$1:F647,F647),"00")&amp;"-"&amp;TEXT(SUMIFS($S$1:S647,$C$1:C647,C647,$D$1:D647,"&lt;="&amp;D647,$F$1:F647,F647),"00")</f>
        <v>10-06</v>
      </c>
      <c r="V647">
        <f t="shared" si="54"/>
        <v>1</v>
      </c>
    </row>
    <row r="648" spans="3:22" x14ac:dyDescent="0.2">
      <c r="C648" s="6">
        <v>2019</v>
      </c>
      <c r="D648" s="6">
        <v>16</v>
      </c>
      <c r="E648" s="6">
        <v>3</v>
      </c>
      <c r="F648" t="s">
        <v>438</v>
      </c>
      <c r="G648" t="str">
        <f>INDEX('DATA - Teams'!$C:$C,MATCH('DATA - Fixture'!F648,'DATA - Teams'!$B:$B,0))</f>
        <v>KAPPAZ</v>
      </c>
      <c r="H648" t="s">
        <v>12</v>
      </c>
      <c r="I648" t="str">
        <f>INDEX('DATA - Teams'!$C:$C,MATCH('DATA - Fixture'!H648,'DATA - Teams'!$B:$B,0))</f>
        <v>LESTER</v>
      </c>
      <c r="J648" s="6">
        <v>1</v>
      </c>
      <c r="K648" s="6">
        <v>0</v>
      </c>
      <c r="L648" s="6">
        <v>0</v>
      </c>
      <c r="M648">
        <f>SUMIFS('DATA - Round Scores'!$H:$H,
'DATA - Round Scores'!$A:$A, 'DATA - Fixture'!$C648,
'DATA - Round Scores'!$B:$B, 'DATA - Fixture'!$D648,
'DATA - Round Scores'!$C:$C, 'DATA - Fixture'!$F648,
'DATA - Round Scores'!$F:$F, "&lt;&gt;BEN")</f>
        <v>1582</v>
      </c>
      <c r="N648">
        <f>SUMIFS('DATA - Round Scores'!$H:$H,
'DATA - Round Scores'!$A:$A, 'DATA - Fixture'!$C648,
'DATA - Round Scores'!$B:$B, 'DATA - Fixture'!$D648,
'DATA - Round Scores'!$C:$C, 'DATA - Fixture'!$H648,
'DATA - Round Scores'!$F:$F, "&lt;&gt;BEN")</f>
        <v>1521</v>
      </c>
      <c r="O648">
        <f t="shared" si="50"/>
        <v>61</v>
      </c>
      <c r="P648">
        <f>IF(N648&gt;0,COUNTIF($F$1:F648,F648),0)</f>
        <v>16</v>
      </c>
      <c r="Q648">
        <f t="shared" si="51"/>
        <v>1</v>
      </c>
      <c r="R648">
        <f t="shared" si="52"/>
        <v>0</v>
      </c>
      <c r="S648">
        <f t="shared" si="53"/>
        <v>0</v>
      </c>
      <c r="T648">
        <f>COUNTIFS('DATA - Round Scores'!$H:$H,0,
'DATA - Round Scores'!$A:$A, 'DATA - Fixture'!$C648,
'DATA - Round Scores'!$B:$B, 'DATA - Fixture'!$D648,
'DATA - Round Scores'!$C:$C, 'DATA - Fixture'!$F648,
'DATA - Round Scores'!$F:$F, "&lt;&gt;BEN")</f>
        <v>0</v>
      </c>
      <c r="U648" t="str">
        <f>TEXT(SUMIFS($Q$1:Q648,$C$1:C648,C648,$D$1:D648,"&lt;="&amp;D648,$F$1:F648,F648),"00")&amp;"-"&amp;TEXT(SUMIFS($S$1:S648,$C$1:C648,C648,$D$1:D648,"&lt;="&amp;D648,$F$1:F648,F648),"00")</f>
        <v>11-05</v>
      </c>
      <c r="V648">
        <f t="shared" si="54"/>
        <v>1</v>
      </c>
    </row>
    <row r="649" spans="3:22" x14ac:dyDescent="0.2">
      <c r="C649" s="6">
        <v>2019</v>
      </c>
      <c r="D649" s="6">
        <v>16</v>
      </c>
      <c r="E649" s="6">
        <v>3</v>
      </c>
      <c r="F649" t="s">
        <v>12</v>
      </c>
      <c r="G649" t="str">
        <f>INDEX('DATA - Teams'!$C:$C,MATCH('DATA - Fixture'!F649,'DATA - Teams'!$B:$B,0))</f>
        <v>LESTER</v>
      </c>
      <c r="H649" t="s">
        <v>438</v>
      </c>
      <c r="I649" t="str">
        <f>INDEX('DATA - Teams'!$C:$C,MATCH('DATA - Fixture'!H649,'DATA - Teams'!$B:$B,0))</f>
        <v>KAPPAZ</v>
      </c>
      <c r="J649" s="6">
        <v>0</v>
      </c>
      <c r="K649" s="6">
        <v>0</v>
      </c>
      <c r="L649" s="6">
        <v>0</v>
      </c>
      <c r="M649">
        <f>SUMIFS('DATA - Round Scores'!$H:$H,
'DATA - Round Scores'!$A:$A, 'DATA - Fixture'!$C649,
'DATA - Round Scores'!$B:$B, 'DATA - Fixture'!$D649,
'DATA - Round Scores'!$C:$C, 'DATA - Fixture'!$F649,
'DATA - Round Scores'!$F:$F, "&lt;&gt;BEN")</f>
        <v>1521</v>
      </c>
      <c r="N649">
        <f>SUMIFS('DATA - Round Scores'!$H:$H,
'DATA - Round Scores'!$A:$A, 'DATA - Fixture'!$C649,
'DATA - Round Scores'!$B:$B, 'DATA - Fixture'!$D649,
'DATA - Round Scores'!$C:$C, 'DATA - Fixture'!$H649,
'DATA - Round Scores'!$F:$F, "&lt;&gt;BEN")</f>
        <v>1582</v>
      </c>
      <c r="O649">
        <f t="shared" si="50"/>
        <v>-61</v>
      </c>
      <c r="P649">
        <f>IF(N649&gt;0,COUNTIF($F$1:F649,F649),0)</f>
        <v>16</v>
      </c>
      <c r="Q649">
        <f t="shared" si="51"/>
        <v>0</v>
      </c>
      <c r="R649">
        <f t="shared" si="52"/>
        <v>0</v>
      </c>
      <c r="S649">
        <f t="shared" si="53"/>
        <v>1</v>
      </c>
      <c r="T649">
        <f>COUNTIFS('DATA - Round Scores'!$H:$H,0,
'DATA - Round Scores'!$A:$A, 'DATA - Fixture'!$C649,
'DATA - Round Scores'!$B:$B, 'DATA - Fixture'!$D649,
'DATA - Round Scores'!$C:$C, 'DATA - Fixture'!$F649,
'DATA - Round Scores'!$F:$F, "&lt;&gt;BEN")</f>
        <v>1</v>
      </c>
      <c r="U649" t="str">
        <f>TEXT(SUMIFS($Q$1:Q649,$C$1:C649,C649,$D$1:D649,"&lt;="&amp;D649,$F$1:F649,F649),"00")&amp;"-"&amp;TEXT(SUMIFS($S$1:S649,$C$1:C649,C649,$D$1:D649,"&lt;="&amp;D649,$F$1:F649,F649),"00")</f>
        <v>07-09</v>
      </c>
      <c r="V649">
        <f t="shared" si="54"/>
        <v>0</v>
      </c>
    </row>
    <row r="650" spans="3:22" x14ac:dyDescent="0.2">
      <c r="C650" s="6">
        <v>2019</v>
      </c>
      <c r="D650" s="6">
        <v>16</v>
      </c>
      <c r="E650" s="6">
        <v>4</v>
      </c>
      <c r="F650" t="s">
        <v>7</v>
      </c>
      <c r="G650" t="str">
        <f>INDEX('DATA - Teams'!$C:$C,MATCH('DATA - Fixture'!F650,'DATA - Teams'!$B:$B,0))</f>
        <v>JMERC</v>
      </c>
      <c r="H650" t="s">
        <v>30</v>
      </c>
      <c r="I650" t="str">
        <f>INDEX('DATA - Teams'!$C:$C,MATCH('DATA - Fixture'!H650,'DATA - Teams'!$B:$B,0))</f>
        <v>GARTER</v>
      </c>
      <c r="J650" s="6">
        <v>1</v>
      </c>
      <c r="K650" s="6">
        <v>0</v>
      </c>
      <c r="L650" s="6">
        <v>0</v>
      </c>
      <c r="M650">
        <f>SUMIFS('DATA - Round Scores'!$H:$H,
'DATA - Round Scores'!$A:$A, 'DATA - Fixture'!$C650,
'DATA - Round Scores'!$B:$B, 'DATA - Fixture'!$D650,
'DATA - Round Scores'!$C:$C, 'DATA - Fixture'!$F650,
'DATA - Round Scores'!$F:$F, "&lt;&gt;BEN")</f>
        <v>1610</v>
      </c>
      <c r="N650">
        <f>SUMIFS('DATA - Round Scores'!$H:$H,
'DATA - Round Scores'!$A:$A, 'DATA - Fixture'!$C650,
'DATA - Round Scores'!$B:$B, 'DATA - Fixture'!$D650,
'DATA - Round Scores'!$C:$C, 'DATA - Fixture'!$H650,
'DATA - Round Scores'!$F:$F, "&lt;&gt;BEN")</f>
        <v>1370</v>
      </c>
      <c r="O650">
        <f t="shared" si="50"/>
        <v>240</v>
      </c>
      <c r="P650">
        <f>IF(N650&gt;0,COUNTIF($F$1:F650,F650),0)</f>
        <v>16</v>
      </c>
      <c r="Q650">
        <f t="shared" si="51"/>
        <v>1</v>
      </c>
      <c r="R650">
        <f t="shared" si="52"/>
        <v>0</v>
      </c>
      <c r="S650">
        <f t="shared" si="53"/>
        <v>0</v>
      </c>
      <c r="T650">
        <f>COUNTIFS('DATA - Round Scores'!$H:$H,0,
'DATA - Round Scores'!$A:$A, 'DATA - Fixture'!$C650,
'DATA - Round Scores'!$B:$B, 'DATA - Fixture'!$D650,
'DATA - Round Scores'!$C:$C, 'DATA - Fixture'!$F650,
'DATA - Round Scores'!$F:$F, "&lt;&gt;BEN")</f>
        <v>0</v>
      </c>
      <c r="U650" t="str">
        <f>TEXT(SUMIFS($Q$1:Q650,$C$1:C650,C650,$D$1:D650,"&lt;="&amp;D650,$F$1:F650,F650),"00")&amp;"-"&amp;TEXT(SUMIFS($S$1:S650,$C$1:C650,C650,$D$1:D650,"&lt;="&amp;D650,$F$1:F650,F650),"00")</f>
        <v>06-10</v>
      </c>
      <c r="V650">
        <f t="shared" si="54"/>
        <v>1</v>
      </c>
    </row>
    <row r="651" spans="3:22" x14ac:dyDescent="0.2">
      <c r="C651" s="6">
        <v>2019</v>
      </c>
      <c r="D651" s="6">
        <v>16</v>
      </c>
      <c r="E651" s="6">
        <v>4</v>
      </c>
      <c r="F651" t="s">
        <v>30</v>
      </c>
      <c r="G651" t="str">
        <f>INDEX('DATA - Teams'!$C:$C,MATCH('DATA - Fixture'!F651,'DATA - Teams'!$B:$B,0))</f>
        <v>GARTER</v>
      </c>
      <c r="H651" t="s">
        <v>7</v>
      </c>
      <c r="I651" t="str">
        <f>INDEX('DATA - Teams'!$C:$C,MATCH('DATA - Fixture'!H651,'DATA - Teams'!$B:$B,0))</f>
        <v>JMERC</v>
      </c>
      <c r="J651" s="6">
        <v>0</v>
      </c>
      <c r="K651" s="6">
        <v>0</v>
      </c>
      <c r="L651" s="6">
        <v>0</v>
      </c>
      <c r="M651">
        <f>SUMIFS('DATA - Round Scores'!$H:$H,
'DATA - Round Scores'!$A:$A, 'DATA - Fixture'!$C651,
'DATA - Round Scores'!$B:$B, 'DATA - Fixture'!$D651,
'DATA - Round Scores'!$C:$C, 'DATA - Fixture'!$F651,
'DATA - Round Scores'!$F:$F, "&lt;&gt;BEN")</f>
        <v>1370</v>
      </c>
      <c r="N651">
        <f>SUMIFS('DATA - Round Scores'!$H:$H,
'DATA - Round Scores'!$A:$A, 'DATA - Fixture'!$C651,
'DATA - Round Scores'!$B:$B, 'DATA - Fixture'!$D651,
'DATA - Round Scores'!$C:$C, 'DATA - Fixture'!$H651,
'DATA - Round Scores'!$F:$F, "&lt;&gt;BEN")</f>
        <v>1610</v>
      </c>
      <c r="O651">
        <f t="shared" si="50"/>
        <v>-240</v>
      </c>
      <c r="P651">
        <f>IF(N651&gt;0,COUNTIF($F$1:F651,F651),0)</f>
        <v>16</v>
      </c>
      <c r="Q651">
        <f t="shared" si="51"/>
        <v>0</v>
      </c>
      <c r="R651">
        <f t="shared" si="52"/>
        <v>0</v>
      </c>
      <c r="S651">
        <f t="shared" si="53"/>
        <v>1</v>
      </c>
      <c r="T651">
        <f>COUNTIFS('DATA - Round Scores'!$H:$H,0,
'DATA - Round Scores'!$A:$A, 'DATA - Fixture'!$C651,
'DATA - Round Scores'!$B:$B, 'DATA - Fixture'!$D651,
'DATA - Round Scores'!$C:$C, 'DATA - Fixture'!$F651,
'DATA - Round Scores'!$F:$F, "&lt;&gt;BEN")</f>
        <v>1</v>
      </c>
      <c r="U651" t="str">
        <f>TEXT(SUMIFS($Q$1:Q651,$C$1:C651,C651,$D$1:D651,"&lt;="&amp;D651,$F$1:F651,F651),"00")&amp;"-"&amp;TEXT(SUMIFS($S$1:S651,$C$1:C651,C651,$D$1:D651,"&lt;="&amp;D651,$F$1:F651,F651),"00")</f>
        <v>07-09</v>
      </c>
      <c r="V651">
        <f t="shared" si="54"/>
        <v>0</v>
      </c>
    </row>
    <row r="652" spans="3:22" x14ac:dyDescent="0.2">
      <c r="C652" s="6">
        <v>2019</v>
      </c>
      <c r="D652" s="6">
        <v>17</v>
      </c>
      <c r="E652" s="6">
        <v>1</v>
      </c>
      <c r="F652" t="s">
        <v>426</v>
      </c>
      <c r="G652" t="str">
        <f>INDEX('DATA - Teams'!$C:$C,MATCH('DATA - Fixture'!F652,'DATA - Teams'!$B:$B,0))</f>
        <v>PMAC</v>
      </c>
      <c r="H652" t="s">
        <v>434</v>
      </c>
      <c r="I652" t="str">
        <f>INDEX('DATA - Teams'!$C:$C,MATCH('DATA - Fixture'!H652,'DATA - Teams'!$B:$B,0))</f>
        <v>CHIEF</v>
      </c>
      <c r="J652" s="6">
        <v>1</v>
      </c>
      <c r="K652" s="6">
        <v>0</v>
      </c>
      <c r="L652" s="6">
        <v>0</v>
      </c>
      <c r="M652">
        <f>SUMIFS('DATA - Round Scores'!$H:$H,
'DATA - Round Scores'!$A:$A, 'DATA - Fixture'!$C652,
'DATA - Round Scores'!$B:$B, 'DATA - Fixture'!$D652,
'DATA - Round Scores'!$C:$C, 'DATA - Fixture'!$F652,
'DATA - Round Scores'!$F:$F, "&lt;&gt;BEN")</f>
        <v>1667</v>
      </c>
      <c r="N652">
        <f>SUMIFS('DATA - Round Scores'!$H:$H,
'DATA - Round Scores'!$A:$A, 'DATA - Fixture'!$C652,
'DATA - Round Scores'!$B:$B, 'DATA - Fixture'!$D652,
'DATA - Round Scores'!$C:$C, 'DATA - Fixture'!$H652,
'DATA - Round Scores'!$F:$F, "&lt;&gt;BEN")</f>
        <v>1639</v>
      </c>
      <c r="O652">
        <f t="shared" si="50"/>
        <v>28</v>
      </c>
      <c r="P652">
        <f>IF(N652&gt;0,COUNTIF($F$1:F652,F652),0)</f>
        <v>17</v>
      </c>
      <c r="Q652">
        <f t="shared" si="51"/>
        <v>1</v>
      </c>
      <c r="R652">
        <f t="shared" si="52"/>
        <v>0</v>
      </c>
      <c r="S652">
        <f t="shared" si="53"/>
        <v>0</v>
      </c>
      <c r="T652">
        <f>COUNTIFS('DATA - Round Scores'!$H:$H,0,
'DATA - Round Scores'!$A:$A, 'DATA - Fixture'!$C652,
'DATA - Round Scores'!$B:$B, 'DATA - Fixture'!$D652,
'DATA - Round Scores'!$C:$C, 'DATA - Fixture'!$F652,
'DATA - Round Scores'!$F:$F, "&lt;&gt;BEN")</f>
        <v>0</v>
      </c>
      <c r="U652" t="str">
        <f>TEXT(SUMIFS($Q$1:Q652,$C$1:C652,C652,$D$1:D652,"&lt;="&amp;D652,$F$1:F652,F652),"00")&amp;"-"&amp;TEXT(SUMIFS($S$1:S652,$C$1:C652,C652,$D$1:D652,"&lt;="&amp;D652,$F$1:F652,F652),"00")</f>
        <v>12-05</v>
      </c>
      <c r="V652">
        <f t="shared" si="54"/>
        <v>1</v>
      </c>
    </row>
    <row r="653" spans="3:22" x14ac:dyDescent="0.2">
      <c r="C653" s="6">
        <v>2019</v>
      </c>
      <c r="D653" s="6">
        <v>17</v>
      </c>
      <c r="E653" s="6">
        <v>1</v>
      </c>
      <c r="F653" t="s">
        <v>434</v>
      </c>
      <c r="G653" t="str">
        <f>INDEX('DATA - Teams'!$C:$C,MATCH('DATA - Fixture'!F653,'DATA - Teams'!$B:$B,0))</f>
        <v>CHIEF</v>
      </c>
      <c r="H653" t="s">
        <v>426</v>
      </c>
      <c r="I653" t="str">
        <f>INDEX('DATA - Teams'!$C:$C,MATCH('DATA - Fixture'!H653,'DATA - Teams'!$B:$B,0))</f>
        <v>PMAC</v>
      </c>
      <c r="J653" s="6">
        <v>0</v>
      </c>
      <c r="K653" s="6">
        <v>0</v>
      </c>
      <c r="L653" s="6">
        <v>0</v>
      </c>
      <c r="M653">
        <f>SUMIFS('DATA - Round Scores'!$H:$H,
'DATA - Round Scores'!$A:$A, 'DATA - Fixture'!$C653,
'DATA - Round Scores'!$B:$B, 'DATA - Fixture'!$D653,
'DATA - Round Scores'!$C:$C, 'DATA - Fixture'!$F653,
'DATA - Round Scores'!$F:$F, "&lt;&gt;BEN")</f>
        <v>1639</v>
      </c>
      <c r="N653">
        <f>SUMIFS('DATA - Round Scores'!$H:$H,
'DATA - Round Scores'!$A:$A, 'DATA - Fixture'!$C653,
'DATA - Round Scores'!$B:$B, 'DATA - Fixture'!$D653,
'DATA - Round Scores'!$C:$C, 'DATA - Fixture'!$H653,
'DATA - Round Scores'!$F:$F, "&lt;&gt;BEN")</f>
        <v>1667</v>
      </c>
      <c r="O653">
        <f t="shared" si="50"/>
        <v>-28</v>
      </c>
      <c r="P653">
        <f>IF(N653&gt;0,COUNTIF($F$1:F653,F653),0)</f>
        <v>17</v>
      </c>
      <c r="Q653">
        <f t="shared" si="51"/>
        <v>0</v>
      </c>
      <c r="R653">
        <f t="shared" si="52"/>
        <v>0</v>
      </c>
      <c r="S653">
        <f t="shared" si="53"/>
        <v>1</v>
      </c>
      <c r="T653">
        <f>COUNTIFS('DATA - Round Scores'!$H:$H,0,
'DATA - Round Scores'!$A:$A, 'DATA - Fixture'!$C653,
'DATA - Round Scores'!$B:$B, 'DATA - Fixture'!$D653,
'DATA - Round Scores'!$C:$C, 'DATA - Fixture'!$F653,
'DATA - Round Scores'!$F:$F, "&lt;&gt;BEN")</f>
        <v>0</v>
      </c>
      <c r="U653" t="str">
        <f>TEXT(SUMIFS($Q$1:Q653,$C$1:C653,C653,$D$1:D653,"&lt;="&amp;D653,$F$1:F653,F653),"00")&amp;"-"&amp;TEXT(SUMIFS($S$1:S653,$C$1:C653,C653,$D$1:D653,"&lt;="&amp;D653,$F$1:F653,F653),"00")</f>
        <v>06-11</v>
      </c>
      <c r="V653">
        <f t="shared" si="54"/>
        <v>0</v>
      </c>
    </row>
    <row r="654" spans="3:22" x14ac:dyDescent="0.2">
      <c r="C654" s="6">
        <v>2019</v>
      </c>
      <c r="D654" s="6">
        <v>17</v>
      </c>
      <c r="E654" s="6">
        <v>2</v>
      </c>
      <c r="F654" t="s">
        <v>438</v>
      </c>
      <c r="G654" t="str">
        <f>INDEX('DATA - Teams'!$C:$C,MATCH('DATA - Fixture'!F654,'DATA - Teams'!$B:$B,0))</f>
        <v>KAPPAZ</v>
      </c>
      <c r="H654" t="s">
        <v>430</v>
      </c>
      <c r="I654" t="str">
        <f>INDEX('DATA - Teams'!$C:$C,MATCH('DATA - Fixture'!H654,'DATA - Teams'!$B:$B,0))</f>
        <v>RICHO</v>
      </c>
      <c r="J654" s="6">
        <v>1</v>
      </c>
      <c r="K654" s="6">
        <v>0</v>
      </c>
      <c r="L654" s="6">
        <v>0</v>
      </c>
      <c r="M654">
        <f>SUMIFS('DATA - Round Scores'!$H:$H,
'DATA - Round Scores'!$A:$A, 'DATA - Fixture'!$C654,
'DATA - Round Scores'!$B:$B, 'DATA - Fixture'!$D654,
'DATA - Round Scores'!$C:$C, 'DATA - Fixture'!$F654,
'DATA - Round Scores'!$F:$F, "&lt;&gt;BEN")</f>
        <v>1667</v>
      </c>
      <c r="N654">
        <f>SUMIFS('DATA - Round Scores'!$H:$H,
'DATA - Round Scores'!$A:$A, 'DATA - Fixture'!$C654,
'DATA - Round Scores'!$B:$B, 'DATA - Fixture'!$D654,
'DATA - Round Scores'!$C:$C, 'DATA - Fixture'!$H654,
'DATA - Round Scores'!$F:$F, "&lt;&gt;BEN")</f>
        <v>1526</v>
      </c>
      <c r="O654">
        <f t="shared" si="50"/>
        <v>141</v>
      </c>
      <c r="P654">
        <f>IF(N654&gt;0,COUNTIF($F$1:F654,F654),0)</f>
        <v>17</v>
      </c>
      <c r="Q654">
        <f t="shared" si="51"/>
        <v>1</v>
      </c>
      <c r="R654">
        <f t="shared" si="52"/>
        <v>0</v>
      </c>
      <c r="S654">
        <f t="shared" si="53"/>
        <v>0</v>
      </c>
      <c r="T654">
        <f>COUNTIFS('DATA - Round Scores'!$H:$H,0,
'DATA - Round Scores'!$A:$A, 'DATA - Fixture'!$C654,
'DATA - Round Scores'!$B:$B, 'DATA - Fixture'!$D654,
'DATA - Round Scores'!$C:$C, 'DATA - Fixture'!$F654,
'DATA - Round Scores'!$F:$F, "&lt;&gt;BEN")</f>
        <v>0</v>
      </c>
      <c r="U654" t="str">
        <f>TEXT(SUMIFS($Q$1:Q654,$C$1:C654,C654,$D$1:D654,"&lt;="&amp;D654,$F$1:F654,F654),"00")&amp;"-"&amp;TEXT(SUMIFS($S$1:S654,$C$1:C654,C654,$D$1:D654,"&lt;="&amp;D654,$F$1:F654,F654),"00")</f>
        <v>12-05</v>
      </c>
      <c r="V654">
        <f t="shared" si="54"/>
        <v>1</v>
      </c>
    </row>
    <row r="655" spans="3:22" x14ac:dyDescent="0.2">
      <c r="C655" s="6">
        <v>2019</v>
      </c>
      <c r="D655" s="6">
        <v>17</v>
      </c>
      <c r="E655" s="6">
        <v>2</v>
      </c>
      <c r="F655" t="s">
        <v>430</v>
      </c>
      <c r="G655" t="str">
        <f>INDEX('DATA - Teams'!$C:$C,MATCH('DATA - Fixture'!F655,'DATA - Teams'!$B:$B,0))</f>
        <v>RICHO</v>
      </c>
      <c r="H655" t="s">
        <v>438</v>
      </c>
      <c r="I655" t="str">
        <f>INDEX('DATA - Teams'!$C:$C,MATCH('DATA - Fixture'!H655,'DATA - Teams'!$B:$B,0))</f>
        <v>KAPPAZ</v>
      </c>
      <c r="J655" s="6">
        <v>0</v>
      </c>
      <c r="K655" s="6">
        <v>0</v>
      </c>
      <c r="L655" s="6">
        <v>0</v>
      </c>
      <c r="M655">
        <f>SUMIFS('DATA - Round Scores'!$H:$H,
'DATA - Round Scores'!$A:$A, 'DATA - Fixture'!$C655,
'DATA - Round Scores'!$B:$B, 'DATA - Fixture'!$D655,
'DATA - Round Scores'!$C:$C, 'DATA - Fixture'!$F655,
'DATA - Round Scores'!$F:$F, "&lt;&gt;BEN")</f>
        <v>1526</v>
      </c>
      <c r="N655">
        <f>SUMIFS('DATA - Round Scores'!$H:$H,
'DATA - Round Scores'!$A:$A, 'DATA - Fixture'!$C655,
'DATA - Round Scores'!$B:$B, 'DATA - Fixture'!$D655,
'DATA - Round Scores'!$C:$C, 'DATA - Fixture'!$H655,
'DATA - Round Scores'!$F:$F, "&lt;&gt;BEN")</f>
        <v>1667</v>
      </c>
      <c r="O655">
        <f t="shared" si="50"/>
        <v>-141</v>
      </c>
      <c r="P655">
        <f>IF(N655&gt;0,COUNTIF($F$1:F655,F655),0)</f>
        <v>17</v>
      </c>
      <c r="Q655">
        <f t="shared" si="51"/>
        <v>0</v>
      </c>
      <c r="R655">
        <f t="shared" si="52"/>
        <v>0</v>
      </c>
      <c r="S655">
        <f t="shared" si="53"/>
        <v>1</v>
      </c>
      <c r="T655">
        <f>COUNTIFS('DATA - Round Scores'!$H:$H,0,
'DATA - Round Scores'!$A:$A, 'DATA - Fixture'!$C655,
'DATA - Round Scores'!$B:$B, 'DATA - Fixture'!$D655,
'DATA - Round Scores'!$C:$C, 'DATA - Fixture'!$F655,
'DATA - Round Scores'!$F:$F, "&lt;&gt;BEN")</f>
        <v>0</v>
      </c>
      <c r="U655" t="str">
        <f>TEXT(SUMIFS($Q$1:Q655,$C$1:C655,C655,$D$1:D655,"&lt;="&amp;D655,$F$1:F655,F655),"00")&amp;"-"&amp;TEXT(SUMIFS($S$1:S655,$C$1:C655,C655,$D$1:D655,"&lt;="&amp;D655,$F$1:F655,F655),"00")</f>
        <v>06-11</v>
      </c>
      <c r="V655">
        <f t="shared" si="54"/>
        <v>0</v>
      </c>
    </row>
    <row r="656" spans="3:22" x14ac:dyDescent="0.2">
      <c r="C656" s="6">
        <v>2019</v>
      </c>
      <c r="D656" s="6">
        <v>17</v>
      </c>
      <c r="E656" s="6">
        <v>3</v>
      </c>
      <c r="F656" t="s">
        <v>7</v>
      </c>
      <c r="G656" t="str">
        <f>INDEX('DATA - Teams'!$C:$C,MATCH('DATA - Fixture'!F656,'DATA - Teams'!$B:$B,0))</f>
        <v>JMERC</v>
      </c>
      <c r="H656" t="s">
        <v>427</v>
      </c>
      <c r="I656" t="str">
        <f>INDEX('DATA - Teams'!$C:$C,MATCH('DATA - Fixture'!H656,'DATA - Teams'!$B:$B,0))</f>
        <v>MELONS</v>
      </c>
      <c r="J656" s="6">
        <v>1</v>
      </c>
      <c r="K656" s="6">
        <v>0</v>
      </c>
      <c r="L656" s="6">
        <v>0</v>
      </c>
      <c r="M656">
        <f>SUMIFS('DATA - Round Scores'!$H:$H,
'DATA - Round Scores'!$A:$A, 'DATA - Fixture'!$C656,
'DATA - Round Scores'!$B:$B, 'DATA - Fixture'!$D656,
'DATA - Round Scores'!$C:$C, 'DATA - Fixture'!$F656,
'DATA - Round Scores'!$F:$F, "&lt;&gt;BEN")</f>
        <v>1564</v>
      </c>
      <c r="N656">
        <f>SUMIFS('DATA - Round Scores'!$H:$H,
'DATA - Round Scores'!$A:$A, 'DATA - Fixture'!$C656,
'DATA - Round Scores'!$B:$B, 'DATA - Fixture'!$D656,
'DATA - Round Scores'!$C:$C, 'DATA - Fixture'!$H656,
'DATA - Round Scores'!$F:$F, "&lt;&gt;BEN")</f>
        <v>1262</v>
      </c>
      <c r="O656">
        <f t="shared" si="50"/>
        <v>302</v>
      </c>
      <c r="P656">
        <f>IF(N656&gt;0,COUNTIF($F$1:F656,F656),0)</f>
        <v>17</v>
      </c>
      <c r="Q656">
        <f t="shared" si="51"/>
        <v>1</v>
      </c>
      <c r="R656">
        <f t="shared" si="52"/>
        <v>0</v>
      </c>
      <c r="S656">
        <f t="shared" si="53"/>
        <v>0</v>
      </c>
      <c r="T656">
        <f>COUNTIFS('DATA - Round Scores'!$H:$H,0,
'DATA - Round Scores'!$A:$A, 'DATA - Fixture'!$C656,
'DATA - Round Scores'!$B:$B, 'DATA - Fixture'!$D656,
'DATA - Round Scores'!$C:$C, 'DATA - Fixture'!$F656,
'DATA - Round Scores'!$F:$F, "&lt;&gt;BEN")</f>
        <v>1</v>
      </c>
      <c r="U656" t="str">
        <f>TEXT(SUMIFS($Q$1:Q656,$C$1:C656,C656,$D$1:D656,"&lt;="&amp;D656,$F$1:F656,F656),"00")&amp;"-"&amp;TEXT(SUMIFS($S$1:S656,$C$1:C656,C656,$D$1:D656,"&lt;="&amp;D656,$F$1:F656,F656),"00")</f>
        <v>07-10</v>
      </c>
      <c r="V656">
        <f t="shared" si="54"/>
        <v>1</v>
      </c>
    </row>
    <row r="657" spans="3:22" x14ac:dyDescent="0.2">
      <c r="C657" s="6">
        <v>2019</v>
      </c>
      <c r="D657" s="6">
        <v>17</v>
      </c>
      <c r="E657" s="6">
        <v>3</v>
      </c>
      <c r="F657" t="s">
        <v>427</v>
      </c>
      <c r="G657" t="str">
        <f>INDEX('DATA - Teams'!$C:$C,MATCH('DATA - Fixture'!F657,'DATA - Teams'!$B:$B,0))</f>
        <v>MELONS</v>
      </c>
      <c r="H657" t="s">
        <v>7</v>
      </c>
      <c r="I657" t="str">
        <f>INDEX('DATA - Teams'!$C:$C,MATCH('DATA - Fixture'!H657,'DATA - Teams'!$B:$B,0))</f>
        <v>JMERC</v>
      </c>
      <c r="J657" s="6">
        <v>0</v>
      </c>
      <c r="K657" s="6">
        <v>0</v>
      </c>
      <c r="L657" s="6">
        <v>0</v>
      </c>
      <c r="M657">
        <f>SUMIFS('DATA - Round Scores'!$H:$H,
'DATA - Round Scores'!$A:$A, 'DATA - Fixture'!$C657,
'DATA - Round Scores'!$B:$B, 'DATA - Fixture'!$D657,
'DATA - Round Scores'!$C:$C, 'DATA - Fixture'!$F657,
'DATA - Round Scores'!$F:$F, "&lt;&gt;BEN")</f>
        <v>1262</v>
      </c>
      <c r="N657">
        <f>SUMIFS('DATA - Round Scores'!$H:$H,
'DATA - Round Scores'!$A:$A, 'DATA - Fixture'!$C657,
'DATA - Round Scores'!$B:$B, 'DATA - Fixture'!$D657,
'DATA - Round Scores'!$C:$C, 'DATA - Fixture'!$H657,
'DATA - Round Scores'!$F:$F, "&lt;&gt;BEN")</f>
        <v>1564</v>
      </c>
      <c r="O657">
        <f t="shared" si="50"/>
        <v>-302</v>
      </c>
      <c r="P657">
        <f>IF(N657&gt;0,COUNTIF($F$1:F657,F657),0)</f>
        <v>17</v>
      </c>
      <c r="Q657">
        <f t="shared" si="51"/>
        <v>0</v>
      </c>
      <c r="R657">
        <f t="shared" si="52"/>
        <v>0</v>
      </c>
      <c r="S657">
        <f t="shared" si="53"/>
        <v>1</v>
      </c>
      <c r="T657">
        <f>COUNTIFS('DATA - Round Scores'!$H:$H,0,
'DATA - Round Scores'!$A:$A, 'DATA - Fixture'!$C657,
'DATA - Round Scores'!$B:$B, 'DATA - Fixture'!$D657,
'DATA - Round Scores'!$C:$C, 'DATA - Fixture'!$F657,
'DATA - Round Scores'!$F:$F, "&lt;&gt;BEN")</f>
        <v>2</v>
      </c>
      <c r="U657" t="str">
        <f>TEXT(SUMIFS($Q$1:Q657,$C$1:C657,C657,$D$1:D657,"&lt;="&amp;D657,$F$1:F657,F657),"00")&amp;"-"&amp;TEXT(SUMIFS($S$1:S657,$C$1:C657,C657,$D$1:D657,"&lt;="&amp;D657,$F$1:F657,F657),"00")</f>
        <v>10-07</v>
      </c>
      <c r="V657">
        <f t="shared" si="54"/>
        <v>1</v>
      </c>
    </row>
    <row r="658" spans="3:22" x14ac:dyDescent="0.2">
      <c r="C658" s="6">
        <v>2019</v>
      </c>
      <c r="D658" s="6">
        <v>17</v>
      </c>
      <c r="E658" s="6">
        <v>4</v>
      </c>
      <c r="F658" t="s">
        <v>30</v>
      </c>
      <c r="G658" t="str">
        <f>INDEX('DATA - Teams'!$C:$C,MATCH('DATA - Fixture'!F658,'DATA - Teams'!$B:$B,0))</f>
        <v>GARTER</v>
      </c>
      <c r="H658" t="s">
        <v>12</v>
      </c>
      <c r="I658" t="str">
        <f>INDEX('DATA - Teams'!$C:$C,MATCH('DATA - Fixture'!H658,'DATA - Teams'!$B:$B,0))</f>
        <v>LESTER</v>
      </c>
      <c r="J658" s="6">
        <v>1</v>
      </c>
      <c r="K658" s="6">
        <v>0</v>
      </c>
      <c r="L658" s="6">
        <v>0</v>
      </c>
      <c r="M658">
        <f>SUMIFS('DATA - Round Scores'!$H:$H,
'DATA - Round Scores'!$A:$A, 'DATA - Fixture'!$C658,
'DATA - Round Scores'!$B:$B, 'DATA - Fixture'!$D658,
'DATA - Round Scores'!$C:$C, 'DATA - Fixture'!$F658,
'DATA - Round Scores'!$F:$F, "&lt;&gt;BEN")</f>
        <v>1791</v>
      </c>
      <c r="N658">
        <f>SUMIFS('DATA - Round Scores'!$H:$H,
'DATA - Round Scores'!$A:$A, 'DATA - Fixture'!$C658,
'DATA - Round Scores'!$B:$B, 'DATA - Fixture'!$D658,
'DATA - Round Scores'!$C:$C, 'DATA - Fixture'!$H658,
'DATA - Round Scores'!$F:$F, "&lt;&gt;BEN")</f>
        <v>1625</v>
      </c>
      <c r="O658">
        <f t="shared" si="50"/>
        <v>166</v>
      </c>
      <c r="P658">
        <f>IF(N658&gt;0,COUNTIF($F$1:F658,F658),0)</f>
        <v>17</v>
      </c>
      <c r="Q658">
        <f t="shared" si="51"/>
        <v>1</v>
      </c>
      <c r="R658">
        <f t="shared" si="52"/>
        <v>0</v>
      </c>
      <c r="S658">
        <f t="shared" si="53"/>
        <v>0</v>
      </c>
      <c r="T658">
        <f>COUNTIFS('DATA - Round Scores'!$H:$H,0,
'DATA - Round Scores'!$A:$A, 'DATA - Fixture'!$C658,
'DATA - Round Scores'!$B:$B, 'DATA - Fixture'!$D658,
'DATA - Round Scores'!$C:$C, 'DATA - Fixture'!$F658,
'DATA - Round Scores'!$F:$F, "&lt;&gt;BEN")</f>
        <v>0</v>
      </c>
      <c r="U658" t="str">
        <f>TEXT(SUMIFS($Q$1:Q658,$C$1:C658,C658,$D$1:D658,"&lt;="&amp;D658,$F$1:F658,F658),"00")&amp;"-"&amp;TEXT(SUMIFS($S$1:S658,$C$1:C658,C658,$D$1:D658,"&lt;="&amp;D658,$F$1:F658,F658),"00")</f>
        <v>08-09</v>
      </c>
      <c r="V658">
        <f t="shared" si="54"/>
        <v>0</v>
      </c>
    </row>
    <row r="659" spans="3:22" x14ac:dyDescent="0.2">
      <c r="C659" s="6">
        <v>2019</v>
      </c>
      <c r="D659" s="6">
        <v>17</v>
      </c>
      <c r="E659" s="6">
        <v>4</v>
      </c>
      <c r="F659" t="s">
        <v>12</v>
      </c>
      <c r="G659" t="str">
        <f>INDEX('DATA - Teams'!$C:$C,MATCH('DATA - Fixture'!F659,'DATA - Teams'!$B:$B,0))</f>
        <v>LESTER</v>
      </c>
      <c r="H659" t="s">
        <v>30</v>
      </c>
      <c r="I659" t="str">
        <f>INDEX('DATA - Teams'!$C:$C,MATCH('DATA - Fixture'!H659,'DATA - Teams'!$B:$B,0))</f>
        <v>GARTER</v>
      </c>
      <c r="J659" s="6">
        <v>0</v>
      </c>
      <c r="K659" s="6">
        <v>0</v>
      </c>
      <c r="L659" s="6">
        <v>0</v>
      </c>
      <c r="M659">
        <f>SUMIFS('DATA - Round Scores'!$H:$H,
'DATA - Round Scores'!$A:$A, 'DATA - Fixture'!$C659,
'DATA - Round Scores'!$B:$B, 'DATA - Fixture'!$D659,
'DATA - Round Scores'!$C:$C, 'DATA - Fixture'!$F659,
'DATA - Round Scores'!$F:$F, "&lt;&gt;BEN")</f>
        <v>1625</v>
      </c>
      <c r="N659">
        <f>SUMIFS('DATA - Round Scores'!$H:$H,
'DATA - Round Scores'!$A:$A, 'DATA - Fixture'!$C659,
'DATA - Round Scores'!$B:$B, 'DATA - Fixture'!$D659,
'DATA - Round Scores'!$C:$C, 'DATA - Fixture'!$H659,
'DATA - Round Scores'!$F:$F, "&lt;&gt;BEN")</f>
        <v>1791</v>
      </c>
      <c r="O659">
        <f t="shared" si="50"/>
        <v>-166</v>
      </c>
      <c r="P659">
        <f>IF(N659&gt;0,COUNTIF($F$1:F659,F659),0)</f>
        <v>17</v>
      </c>
      <c r="Q659">
        <f t="shared" si="51"/>
        <v>0</v>
      </c>
      <c r="R659">
        <f t="shared" si="52"/>
        <v>0</v>
      </c>
      <c r="S659">
        <f t="shared" si="53"/>
        <v>1</v>
      </c>
      <c r="T659">
        <f>COUNTIFS('DATA - Round Scores'!$H:$H,0,
'DATA - Round Scores'!$A:$A, 'DATA - Fixture'!$C659,
'DATA - Round Scores'!$B:$B, 'DATA - Fixture'!$D659,
'DATA - Round Scores'!$C:$C, 'DATA - Fixture'!$F659,
'DATA - Round Scores'!$F:$F, "&lt;&gt;BEN")</f>
        <v>0</v>
      </c>
      <c r="U659" t="str">
        <f>TEXT(SUMIFS($Q$1:Q659,$C$1:C659,C659,$D$1:D659,"&lt;="&amp;D659,$F$1:F659,F659),"00")&amp;"-"&amp;TEXT(SUMIFS($S$1:S659,$C$1:C659,C659,$D$1:D659,"&lt;="&amp;D659,$F$1:F659,F659),"00")</f>
        <v>07-10</v>
      </c>
      <c r="V659">
        <f t="shared" si="54"/>
        <v>0</v>
      </c>
    </row>
    <row r="660" spans="3:22" x14ac:dyDescent="0.2">
      <c r="C660" s="6">
        <v>2019</v>
      </c>
      <c r="D660" s="6">
        <v>18</v>
      </c>
      <c r="E660" s="6">
        <v>1</v>
      </c>
      <c r="F660" t="s">
        <v>426</v>
      </c>
      <c r="G660" t="str">
        <f>INDEX('DATA - Teams'!$C:$C,MATCH('DATA - Fixture'!F660,'DATA - Teams'!$B:$B,0))</f>
        <v>PMAC</v>
      </c>
      <c r="H660" t="s">
        <v>438</v>
      </c>
      <c r="I660" t="str">
        <f>INDEX('DATA - Teams'!$C:$C,MATCH('DATA - Fixture'!H660,'DATA - Teams'!$B:$B,0))</f>
        <v>KAPPAZ</v>
      </c>
      <c r="J660" s="6">
        <v>1</v>
      </c>
      <c r="K660" s="6">
        <v>0</v>
      </c>
      <c r="L660" s="6">
        <v>0</v>
      </c>
      <c r="M660">
        <f>SUMIFS('DATA - Round Scores'!$H:$H,
'DATA - Round Scores'!$A:$A, 'DATA - Fixture'!$C660,
'DATA - Round Scores'!$B:$B, 'DATA - Fixture'!$D660,
'DATA - Round Scores'!$C:$C, 'DATA - Fixture'!$F660,
'DATA - Round Scores'!$F:$F, "&lt;&gt;BEN")</f>
        <v>1624</v>
      </c>
      <c r="N660">
        <f>SUMIFS('DATA - Round Scores'!$H:$H,
'DATA - Round Scores'!$A:$A, 'DATA - Fixture'!$C660,
'DATA - Round Scores'!$B:$B, 'DATA - Fixture'!$D660,
'DATA - Round Scores'!$C:$C, 'DATA - Fixture'!$H660,
'DATA - Round Scores'!$F:$F, "&lt;&gt;BEN")</f>
        <v>1600</v>
      </c>
      <c r="O660">
        <f t="shared" si="50"/>
        <v>24</v>
      </c>
      <c r="P660">
        <f>IF(N660&gt;0,COUNTIF($F$1:F660,F660),0)</f>
        <v>18</v>
      </c>
      <c r="Q660">
        <f t="shared" si="51"/>
        <v>1</v>
      </c>
      <c r="R660">
        <f t="shared" si="52"/>
        <v>0</v>
      </c>
      <c r="S660">
        <f t="shared" si="53"/>
        <v>0</v>
      </c>
      <c r="T660">
        <f>COUNTIFS('DATA - Round Scores'!$H:$H,0,
'DATA - Round Scores'!$A:$A, 'DATA - Fixture'!$C660,
'DATA - Round Scores'!$B:$B, 'DATA - Fixture'!$D660,
'DATA - Round Scores'!$C:$C, 'DATA - Fixture'!$F660,
'DATA - Round Scores'!$F:$F, "&lt;&gt;BEN")</f>
        <v>1</v>
      </c>
      <c r="U660" t="str">
        <f>TEXT(SUMIFS($Q$1:Q660,$C$1:C660,C660,$D$1:D660,"&lt;="&amp;D660,$F$1:F660,F660),"00")&amp;"-"&amp;TEXT(SUMIFS($S$1:S660,$C$1:C660,C660,$D$1:D660,"&lt;="&amp;D660,$F$1:F660,F660),"00")</f>
        <v>13-05</v>
      </c>
      <c r="V660">
        <f t="shared" si="54"/>
        <v>1</v>
      </c>
    </row>
    <row r="661" spans="3:22" x14ac:dyDescent="0.2">
      <c r="C661" s="6">
        <v>2019</v>
      </c>
      <c r="D661" s="6">
        <v>18</v>
      </c>
      <c r="E661" s="6">
        <v>1</v>
      </c>
      <c r="F661" t="s">
        <v>438</v>
      </c>
      <c r="G661" t="str">
        <f>INDEX('DATA - Teams'!$C:$C,MATCH('DATA - Fixture'!F661,'DATA - Teams'!$B:$B,0))</f>
        <v>KAPPAZ</v>
      </c>
      <c r="H661" t="s">
        <v>426</v>
      </c>
      <c r="I661" t="str">
        <f>INDEX('DATA - Teams'!$C:$C,MATCH('DATA - Fixture'!H661,'DATA - Teams'!$B:$B,0))</f>
        <v>PMAC</v>
      </c>
      <c r="J661" s="6">
        <v>0</v>
      </c>
      <c r="K661" s="6">
        <v>0</v>
      </c>
      <c r="L661" s="6">
        <v>0</v>
      </c>
      <c r="M661">
        <f>SUMIFS('DATA - Round Scores'!$H:$H,
'DATA - Round Scores'!$A:$A, 'DATA - Fixture'!$C661,
'DATA - Round Scores'!$B:$B, 'DATA - Fixture'!$D661,
'DATA - Round Scores'!$C:$C, 'DATA - Fixture'!$F661,
'DATA - Round Scores'!$F:$F, "&lt;&gt;BEN")</f>
        <v>1600</v>
      </c>
      <c r="N661">
        <f>SUMIFS('DATA - Round Scores'!$H:$H,
'DATA - Round Scores'!$A:$A, 'DATA - Fixture'!$C661,
'DATA - Round Scores'!$B:$B, 'DATA - Fixture'!$D661,
'DATA - Round Scores'!$C:$C, 'DATA - Fixture'!$H661,
'DATA - Round Scores'!$F:$F, "&lt;&gt;BEN")</f>
        <v>1624</v>
      </c>
      <c r="O661">
        <f t="shared" si="50"/>
        <v>-24</v>
      </c>
      <c r="P661">
        <f>IF(N661&gt;0,COUNTIF($F$1:F661,F661),0)</f>
        <v>18</v>
      </c>
      <c r="Q661">
        <f t="shared" si="51"/>
        <v>0</v>
      </c>
      <c r="R661">
        <f t="shared" si="52"/>
        <v>0</v>
      </c>
      <c r="S661">
        <f t="shared" si="53"/>
        <v>1</v>
      </c>
      <c r="T661">
        <f>COUNTIFS('DATA - Round Scores'!$H:$H,0,
'DATA - Round Scores'!$A:$A, 'DATA - Fixture'!$C661,
'DATA - Round Scores'!$B:$B, 'DATA - Fixture'!$D661,
'DATA - Round Scores'!$C:$C, 'DATA - Fixture'!$F661,
'DATA - Round Scores'!$F:$F, "&lt;&gt;BEN")</f>
        <v>0</v>
      </c>
      <c r="U661" t="str">
        <f>TEXT(SUMIFS($Q$1:Q661,$C$1:C661,C661,$D$1:D661,"&lt;="&amp;D661,$F$1:F661,F661),"00")&amp;"-"&amp;TEXT(SUMIFS($S$1:S661,$C$1:C661,C661,$D$1:D661,"&lt;="&amp;D661,$F$1:F661,F661),"00")</f>
        <v>12-06</v>
      </c>
      <c r="V661">
        <f t="shared" si="54"/>
        <v>1</v>
      </c>
    </row>
    <row r="662" spans="3:22" x14ac:dyDescent="0.2">
      <c r="C662" s="6">
        <v>2019</v>
      </c>
      <c r="D662" s="6">
        <v>18</v>
      </c>
      <c r="E662" s="6">
        <v>2</v>
      </c>
      <c r="F662" t="s">
        <v>7</v>
      </c>
      <c r="G662" t="str">
        <f>INDEX('DATA - Teams'!$C:$C,MATCH('DATA - Fixture'!F662,'DATA - Teams'!$B:$B,0))</f>
        <v>JMERC</v>
      </c>
      <c r="H662" t="s">
        <v>434</v>
      </c>
      <c r="I662" t="str">
        <f>INDEX('DATA - Teams'!$C:$C,MATCH('DATA - Fixture'!H662,'DATA - Teams'!$B:$B,0))</f>
        <v>CHIEF</v>
      </c>
      <c r="J662" s="6">
        <v>1</v>
      </c>
      <c r="K662" s="6">
        <v>0</v>
      </c>
      <c r="L662" s="6">
        <v>0</v>
      </c>
      <c r="M662">
        <f>SUMIFS('DATA - Round Scores'!$H:$H,
'DATA - Round Scores'!$A:$A, 'DATA - Fixture'!$C662,
'DATA - Round Scores'!$B:$B, 'DATA - Fixture'!$D662,
'DATA - Round Scores'!$C:$C, 'DATA - Fixture'!$F662,
'DATA - Round Scores'!$F:$F, "&lt;&gt;BEN")</f>
        <v>1594</v>
      </c>
      <c r="N662">
        <f>SUMIFS('DATA - Round Scores'!$H:$H,
'DATA - Round Scores'!$A:$A, 'DATA - Fixture'!$C662,
'DATA - Round Scores'!$B:$B, 'DATA - Fixture'!$D662,
'DATA - Round Scores'!$C:$C, 'DATA - Fixture'!$H662,
'DATA - Round Scores'!$F:$F, "&lt;&gt;BEN")</f>
        <v>1357</v>
      </c>
      <c r="O662">
        <f t="shared" si="50"/>
        <v>237</v>
      </c>
      <c r="P662">
        <f>IF(N662&gt;0,COUNTIF($F$1:F662,F662),0)</f>
        <v>18</v>
      </c>
      <c r="Q662">
        <f t="shared" si="51"/>
        <v>1</v>
      </c>
      <c r="R662">
        <f t="shared" si="52"/>
        <v>0</v>
      </c>
      <c r="S662">
        <f t="shared" si="53"/>
        <v>0</v>
      </c>
      <c r="T662">
        <f>COUNTIFS('DATA - Round Scores'!$H:$H,0,
'DATA - Round Scores'!$A:$A, 'DATA - Fixture'!$C662,
'DATA - Round Scores'!$B:$B, 'DATA - Fixture'!$D662,
'DATA - Round Scores'!$C:$C, 'DATA - Fixture'!$F662,
'DATA - Round Scores'!$F:$F, "&lt;&gt;BEN")</f>
        <v>0</v>
      </c>
      <c r="U662" t="str">
        <f>TEXT(SUMIFS($Q$1:Q662,$C$1:C662,C662,$D$1:D662,"&lt;="&amp;D662,$F$1:F662,F662),"00")&amp;"-"&amp;TEXT(SUMIFS($S$1:S662,$C$1:C662,C662,$D$1:D662,"&lt;="&amp;D662,$F$1:F662,F662),"00")</f>
        <v>08-10</v>
      </c>
      <c r="V662">
        <f t="shared" si="54"/>
        <v>1</v>
      </c>
    </row>
    <row r="663" spans="3:22" x14ac:dyDescent="0.2">
      <c r="C663" s="6">
        <v>2019</v>
      </c>
      <c r="D663" s="6">
        <v>18</v>
      </c>
      <c r="E663" s="6">
        <v>2</v>
      </c>
      <c r="F663" t="s">
        <v>434</v>
      </c>
      <c r="G663" t="str">
        <f>INDEX('DATA - Teams'!$C:$C,MATCH('DATA - Fixture'!F663,'DATA - Teams'!$B:$B,0))</f>
        <v>CHIEF</v>
      </c>
      <c r="H663" t="s">
        <v>7</v>
      </c>
      <c r="I663" t="str">
        <f>INDEX('DATA - Teams'!$C:$C,MATCH('DATA - Fixture'!H663,'DATA - Teams'!$B:$B,0))</f>
        <v>JMERC</v>
      </c>
      <c r="J663" s="6">
        <v>0</v>
      </c>
      <c r="K663" s="6">
        <v>0</v>
      </c>
      <c r="L663" s="6">
        <v>0</v>
      </c>
      <c r="M663">
        <f>SUMIFS('DATA - Round Scores'!$H:$H,
'DATA - Round Scores'!$A:$A, 'DATA - Fixture'!$C663,
'DATA - Round Scores'!$B:$B, 'DATA - Fixture'!$D663,
'DATA - Round Scores'!$C:$C, 'DATA - Fixture'!$F663,
'DATA - Round Scores'!$F:$F, "&lt;&gt;BEN")</f>
        <v>1357</v>
      </c>
      <c r="N663">
        <f>SUMIFS('DATA - Round Scores'!$H:$H,
'DATA - Round Scores'!$A:$A, 'DATA - Fixture'!$C663,
'DATA - Round Scores'!$B:$B, 'DATA - Fixture'!$D663,
'DATA - Round Scores'!$C:$C, 'DATA - Fixture'!$H663,
'DATA - Round Scores'!$F:$F, "&lt;&gt;BEN")</f>
        <v>1594</v>
      </c>
      <c r="O663">
        <f t="shared" si="50"/>
        <v>-237</v>
      </c>
      <c r="P663">
        <f>IF(N663&gt;0,COUNTIF($F$1:F663,F663),0)</f>
        <v>18</v>
      </c>
      <c r="Q663">
        <f t="shared" si="51"/>
        <v>0</v>
      </c>
      <c r="R663">
        <f t="shared" si="52"/>
        <v>0</v>
      </c>
      <c r="S663">
        <f t="shared" si="53"/>
        <v>1</v>
      </c>
      <c r="T663">
        <f>COUNTIFS('DATA - Round Scores'!$H:$H,0,
'DATA - Round Scores'!$A:$A, 'DATA - Fixture'!$C663,
'DATA - Round Scores'!$B:$B, 'DATA - Fixture'!$D663,
'DATA - Round Scores'!$C:$C, 'DATA - Fixture'!$F663,
'DATA - Round Scores'!$F:$F, "&lt;&gt;BEN")</f>
        <v>0</v>
      </c>
      <c r="U663" t="str">
        <f>TEXT(SUMIFS($Q$1:Q663,$C$1:C663,C663,$D$1:D663,"&lt;="&amp;D663,$F$1:F663,F663),"00")&amp;"-"&amp;TEXT(SUMIFS($S$1:S663,$C$1:C663,C663,$D$1:D663,"&lt;="&amp;D663,$F$1:F663,F663),"00")</f>
        <v>06-12</v>
      </c>
      <c r="V663">
        <f t="shared" si="54"/>
        <v>0</v>
      </c>
    </row>
    <row r="664" spans="3:22" x14ac:dyDescent="0.2">
      <c r="C664" s="6">
        <v>2019</v>
      </c>
      <c r="D664" s="6">
        <v>18</v>
      </c>
      <c r="E664" s="6">
        <v>3</v>
      </c>
      <c r="F664" t="s">
        <v>30</v>
      </c>
      <c r="G664" t="str">
        <f>INDEX('DATA - Teams'!$C:$C,MATCH('DATA - Fixture'!F664,'DATA - Teams'!$B:$B,0))</f>
        <v>GARTER</v>
      </c>
      <c r="H664" t="s">
        <v>430</v>
      </c>
      <c r="I664" t="str">
        <f>INDEX('DATA - Teams'!$C:$C,MATCH('DATA - Fixture'!H664,'DATA - Teams'!$B:$B,0))</f>
        <v>RICHO</v>
      </c>
      <c r="J664" s="6">
        <v>1</v>
      </c>
      <c r="K664" s="6">
        <v>0</v>
      </c>
      <c r="L664" s="6">
        <v>0</v>
      </c>
      <c r="M664">
        <f>SUMIFS('DATA - Round Scores'!$H:$H,
'DATA - Round Scores'!$A:$A, 'DATA - Fixture'!$C664,
'DATA - Round Scores'!$B:$B, 'DATA - Fixture'!$D664,
'DATA - Round Scores'!$C:$C, 'DATA - Fixture'!$F664,
'DATA - Round Scores'!$F:$F, "&lt;&gt;BEN")</f>
        <v>1727</v>
      </c>
      <c r="N664">
        <f>SUMIFS('DATA - Round Scores'!$H:$H,
'DATA - Round Scores'!$A:$A, 'DATA - Fixture'!$C664,
'DATA - Round Scores'!$B:$B, 'DATA - Fixture'!$D664,
'DATA - Round Scores'!$C:$C, 'DATA - Fixture'!$H664,
'DATA - Round Scores'!$F:$F, "&lt;&gt;BEN")</f>
        <v>1654</v>
      </c>
      <c r="O664">
        <f t="shared" si="50"/>
        <v>73</v>
      </c>
      <c r="P664">
        <f>IF(N664&gt;0,COUNTIF($F$1:F664,F664),0)</f>
        <v>18</v>
      </c>
      <c r="Q664">
        <f t="shared" si="51"/>
        <v>1</v>
      </c>
      <c r="R664">
        <f t="shared" si="52"/>
        <v>0</v>
      </c>
      <c r="S664">
        <f t="shared" si="53"/>
        <v>0</v>
      </c>
      <c r="T664">
        <f>COUNTIFS('DATA - Round Scores'!$H:$H,0,
'DATA - Round Scores'!$A:$A, 'DATA - Fixture'!$C664,
'DATA - Round Scores'!$B:$B, 'DATA - Fixture'!$D664,
'DATA - Round Scores'!$C:$C, 'DATA - Fixture'!$F664,
'DATA - Round Scores'!$F:$F, "&lt;&gt;BEN")</f>
        <v>0</v>
      </c>
      <c r="U664" t="str">
        <f>TEXT(SUMIFS($Q$1:Q664,$C$1:C664,C664,$D$1:D664,"&lt;="&amp;D664,$F$1:F664,F664),"00")&amp;"-"&amp;TEXT(SUMIFS($S$1:S664,$C$1:C664,C664,$D$1:D664,"&lt;="&amp;D664,$F$1:F664,F664),"00")</f>
        <v>09-09</v>
      </c>
      <c r="V664">
        <f t="shared" si="54"/>
        <v>0</v>
      </c>
    </row>
    <row r="665" spans="3:22" x14ac:dyDescent="0.2">
      <c r="C665" s="6">
        <v>2019</v>
      </c>
      <c r="D665" s="6">
        <v>18</v>
      </c>
      <c r="E665" s="6">
        <v>3</v>
      </c>
      <c r="F665" t="s">
        <v>430</v>
      </c>
      <c r="G665" t="str">
        <f>INDEX('DATA - Teams'!$C:$C,MATCH('DATA - Fixture'!F665,'DATA - Teams'!$B:$B,0))</f>
        <v>RICHO</v>
      </c>
      <c r="H665" t="s">
        <v>30</v>
      </c>
      <c r="I665" t="str">
        <f>INDEX('DATA - Teams'!$C:$C,MATCH('DATA - Fixture'!H665,'DATA - Teams'!$B:$B,0))</f>
        <v>GARTER</v>
      </c>
      <c r="J665" s="6">
        <v>0</v>
      </c>
      <c r="K665" s="6">
        <v>0</v>
      </c>
      <c r="L665" s="6">
        <v>0</v>
      </c>
      <c r="M665">
        <f>SUMIFS('DATA - Round Scores'!$H:$H,
'DATA - Round Scores'!$A:$A, 'DATA - Fixture'!$C665,
'DATA - Round Scores'!$B:$B, 'DATA - Fixture'!$D665,
'DATA - Round Scores'!$C:$C, 'DATA - Fixture'!$F665,
'DATA - Round Scores'!$F:$F, "&lt;&gt;BEN")</f>
        <v>1654</v>
      </c>
      <c r="N665">
        <f>SUMIFS('DATA - Round Scores'!$H:$H,
'DATA - Round Scores'!$A:$A, 'DATA - Fixture'!$C665,
'DATA - Round Scores'!$B:$B, 'DATA - Fixture'!$D665,
'DATA - Round Scores'!$C:$C, 'DATA - Fixture'!$H665,
'DATA - Round Scores'!$F:$F, "&lt;&gt;BEN")</f>
        <v>1727</v>
      </c>
      <c r="O665">
        <f t="shared" si="50"/>
        <v>-73</v>
      </c>
      <c r="P665">
        <f>IF(N665&gt;0,COUNTIF($F$1:F665,F665),0)</f>
        <v>18</v>
      </c>
      <c r="Q665">
        <f t="shared" si="51"/>
        <v>0</v>
      </c>
      <c r="R665">
        <f t="shared" si="52"/>
        <v>0</v>
      </c>
      <c r="S665">
        <f t="shared" si="53"/>
        <v>1</v>
      </c>
      <c r="T665">
        <f>COUNTIFS('DATA - Round Scores'!$H:$H,0,
'DATA - Round Scores'!$A:$A, 'DATA - Fixture'!$C665,
'DATA - Round Scores'!$B:$B, 'DATA - Fixture'!$D665,
'DATA - Round Scores'!$C:$C, 'DATA - Fixture'!$F665,
'DATA - Round Scores'!$F:$F, "&lt;&gt;BEN")</f>
        <v>0</v>
      </c>
      <c r="U665" t="str">
        <f>TEXT(SUMIFS($Q$1:Q665,$C$1:C665,C665,$D$1:D665,"&lt;="&amp;D665,$F$1:F665,F665),"00")&amp;"-"&amp;TEXT(SUMIFS($S$1:S665,$C$1:C665,C665,$D$1:D665,"&lt;="&amp;D665,$F$1:F665,F665),"00")</f>
        <v>06-12</v>
      </c>
      <c r="V665">
        <f t="shared" si="54"/>
        <v>0</v>
      </c>
    </row>
    <row r="666" spans="3:22" x14ac:dyDescent="0.2">
      <c r="C666" s="6">
        <v>2019</v>
      </c>
      <c r="D666" s="6">
        <v>18</v>
      </c>
      <c r="E666" s="6">
        <v>4</v>
      </c>
      <c r="F666" t="s">
        <v>12</v>
      </c>
      <c r="G666" t="str">
        <f>INDEX('DATA - Teams'!$C:$C,MATCH('DATA - Fixture'!F666,'DATA - Teams'!$B:$B,0))</f>
        <v>LESTER</v>
      </c>
      <c r="H666" t="s">
        <v>427</v>
      </c>
      <c r="I666" t="str">
        <f>INDEX('DATA - Teams'!$C:$C,MATCH('DATA - Fixture'!H666,'DATA - Teams'!$B:$B,0))</f>
        <v>MELONS</v>
      </c>
      <c r="J666" s="6">
        <v>1</v>
      </c>
      <c r="K666" s="6">
        <v>0</v>
      </c>
      <c r="L666" s="6">
        <v>0</v>
      </c>
      <c r="M666">
        <f>SUMIFS('DATA - Round Scores'!$H:$H,
'DATA - Round Scores'!$A:$A, 'DATA - Fixture'!$C666,
'DATA - Round Scores'!$B:$B, 'DATA - Fixture'!$D666,
'DATA - Round Scores'!$C:$C, 'DATA - Fixture'!$F666,
'DATA - Round Scores'!$F:$F, "&lt;&gt;BEN")</f>
        <v>1623</v>
      </c>
      <c r="N666">
        <f>SUMIFS('DATA - Round Scores'!$H:$H,
'DATA - Round Scores'!$A:$A, 'DATA - Fixture'!$C666,
'DATA - Round Scores'!$B:$B, 'DATA - Fixture'!$D666,
'DATA - Round Scores'!$C:$C, 'DATA - Fixture'!$H666,
'DATA - Round Scores'!$F:$F, "&lt;&gt;BEN")</f>
        <v>1558</v>
      </c>
      <c r="O666">
        <f t="shared" si="50"/>
        <v>65</v>
      </c>
      <c r="P666">
        <f>IF(N666&gt;0,COUNTIF($F$1:F666,F666),0)</f>
        <v>18</v>
      </c>
      <c r="Q666">
        <f t="shared" si="51"/>
        <v>1</v>
      </c>
      <c r="R666">
        <f t="shared" si="52"/>
        <v>0</v>
      </c>
      <c r="S666">
        <f t="shared" si="53"/>
        <v>0</v>
      </c>
      <c r="T666">
        <f>COUNTIFS('DATA - Round Scores'!$H:$H,0,
'DATA - Round Scores'!$A:$A, 'DATA - Fixture'!$C666,
'DATA - Round Scores'!$B:$B, 'DATA - Fixture'!$D666,
'DATA - Round Scores'!$C:$C, 'DATA - Fixture'!$F666,
'DATA - Round Scores'!$F:$F, "&lt;&gt;BEN")</f>
        <v>0</v>
      </c>
      <c r="U666" t="str">
        <f>TEXT(SUMIFS($Q$1:Q666,$C$1:C666,C666,$D$1:D666,"&lt;="&amp;D666,$F$1:F666,F666),"00")&amp;"-"&amp;TEXT(SUMIFS($S$1:S666,$C$1:C666,C666,$D$1:D666,"&lt;="&amp;D666,$F$1:F666,F666),"00")</f>
        <v>08-10</v>
      </c>
      <c r="V666">
        <f t="shared" si="54"/>
        <v>0</v>
      </c>
    </row>
    <row r="667" spans="3:22" x14ac:dyDescent="0.2">
      <c r="C667" s="6">
        <v>2019</v>
      </c>
      <c r="D667" s="6">
        <v>18</v>
      </c>
      <c r="E667" s="6">
        <v>4</v>
      </c>
      <c r="F667" t="s">
        <v>427</v>
      </c>
      <c r="G667" t="str">
        <f>INDEX('DATA - Teams'!$C:$C,MATCH('DATA - Fixture'!F667,'DATA - Teams'!$B:$B,0))</f>
        <v>MELONS</v>
      </c>
      <c r="H667" t="s">
        <v>12</v>
      </c>
      <c r="I667" t="str">
        <f>INDEX('DATA - Teams'!$C:$C,MATCH('DATA - Fixture'!H667,'DATA - Teams'!$B:$B,0))</f>
        <v>LESTER</v>
      </c>
      <c r="J667" s="6">
        <v>0</v>
      </c>
      <c r="K667" s="6">
        <v>0</v>
      </c>
      <c r="L667" s="6">
        <v>0</v>
      </c>
      <c r="M667">
        <f>SUMIFS('DATA - Round Scores'!$H:$H,
'DATA - Round Scores'!$A:$A, 'DATA - Fixture'!$C667,
'DATA - Round Scores'!$B:$B, 'DATA - Fixture'!$D667,
'DATA - Round Scores'!$C:$C, 'DATA - Fixture'!$F667,
'DATA - Round Scores'!$F:$F, "&lt;&gt;BEN")</f>
        <v>1558</v>
      </c>
      <c r="N667">
        <f>SUMIFS('DATA - Round Scores'!$H:$H,
'DATA - Round Scores'!$A:$A, 'DATA - Fixture'!$C667,
'DATA - Round Scores'!$B:$B, 'DATA - Fixture'!$D667,
'DATA - Round Scores'!$C:$C, 'DATA - Fixture'!$H667,
'DATA - Round Scores'!$F:$F, "&lt;&gt;BEN")</f>
        <v>1623</v>
      </c>
      <c r="O667">
        <f t="shared" si="50"/>
        <v>-65</v>
      </c>
      <c r="P667">
        <f>IF(N667&gt;0,COUNTIF($F$1:F667,F667),0)</f>
        <v>18</v>
      </c>
      <c r="Q667">
        <f t="shared" si="51"/>
        <v>0</v>
      </c>
      <c r="R667">
        <f t="shared" si="52"/>
        <v>0</v>
      </c>
      <c r="S667">
        <f t="shared" si="53"/>
        <v>1</v>
      </c>
      <c r="T667">
        <f>COUNTIFS('DATA - Round Scores'!$H:$H,0,
'DATA - Round Scores'!$A:$A, 'DATA - Fixture'!$C667,
'DATA - Round Scores'!$B:$B, 'DATA - Fixture'!$D667,
'DATA - Round Scores'!$C:$C, 'DATA - Fixture'!$F667,
'DATA - Round Scores'!$F:$F, "&lt;&gt;BEN")</f>
        <v>0</v>
      </c>
      <c r="U667" t="str">
        <f>TEXT(SUMIFS($Q$1:Q667,$C$1:C667,C667,$D$1:D667,"&lt;="&amp;D667,$F$1:F667,F667),"00")&amp;"-"&amp;TEXT(SUMIFS($S$1:S667,$C$1:C667,C667,$D$1:D667,"&lt;="&amp;D667,$F$1:F667,F667),"00")</f>
        <v>10-08</v>
      </c>
      <c r="V667">
        <f t="shared" si="54"/>
        <v>1</v>
      </c>
    </row>
    <row r="668" spans="3:22" x14ac:dyDescent="0.2">
      <c r="C668" s="6">
        <v>2019</v>
      </c>
      <c r="D668" s="6">
        <v>19</v>
      </c>
      <c r="E668" s="6">
        <v>1</v>
      </c>
      <c r="F668" t="s">
        <v>426</v>
      </c>
      <c r="G668" t="str">
        <f>INDEX('DATA - Teams'!$C:$C,MATCH('DATA - Fixture'!F668,'DATA - Teams'!$B:$B,0))</f>
        <v>PMAC</v>
      </c>
      <c r="H668" t="s">
        <v>7</v>
      </c>
      <c r="I668" t="str">
        <f>INDEX('DATA - Teams'!$C:$C,MATCH('DATA - Fixture'!H668,'DATA - Teams'!$B:$B,0))</f>
        <v>JMERC</v>
      </c>
      <c r="J668" s="6">
        <v>1</v>
      </c>
      <c r="K668" s="6">
        <v>0</v>
      </c>
      <c r="L668" s="6">
        <v>0</v>
      </c>
      <c r="M668">
        <f>SUMIFS('DATA - Round Scores'!$H:$H,
'DATA - Round Scores'!$A:$A, 'DATA - Fixture'!$C668,
'DATA - Round Scores'!$B:$B, 'DATA - Fixture'!$D668,
'DATA - Round Scores'!$C:$C, 'DATA - Fixture'!$F668,
'DATA - Round Scores'!$F:$F, "&lt;&gt;BEN")</f>
        <v>1434</v>
      </c>
      <c r="N668">
        <f>SUMIFS('DATA - Round Scores'!$H:$H,
'DATA - Round Scores'!$A:$A, 'DATA - Fixture'!$C668,
'DATA - Round Scores'!$B:$B, 'DATA - Fixture'!$D668,
'DATA - Round Scores'!$C:$C, 'DATA - Fixture'!$H668,
'DATA - Round Scores'!$F:$F, "&lt;&gt;BEN")</f>
        <v>1569</v>
      </c>
      <c r="O668">
        <f t="shared" si="50"/>
        <v>-135</v>
      </c>
      <c r="P668">
        <f>IF(N668&gt;0,COUNTIF($F$1:F668,F668),0)</f>
        <v>19</v>
      </c>
      <c r="Q668">
        <f t="shared" si="51"/>
        <v>0</v>
      </c>
      <c r="R668">
        <f t="shared" si="52"/>
        <v>0</v>
      </c>
      <c r="S668">
        <f t="shared" si="53"/>
        <v>1</v>
      </c>
      <c r="T668">
        <f>COUNTIFS('DATA - Round Scores'!$H:$H,0,
'DATA - Round Scores'!$A:$A, 'DATA - Fixture'!$C668,
'DATA - Round Scores'!$B:$B, 'DATA - Fixture'!$D668,
'DATA - Round Scores'!$C:$C, 'DATA - Fixture'!$F668,
'DATA - Round Scores'!$F:$F, "&lt;&gt;BEN")</f>
        <v>1</v>
      </c>
      <c r="U668" t="str">
        <f>TEXT(SUMIFS($Q$1:Q668,$C$1:C668,C668,$D$1:D668,"&lt;="&amp;D668,$F$1:F668,F668),"00")&amp;"-"&amp;TEXT(SUMIFS($S$1:S668,$C$1:C668,C668,$D$1:D668,"&lt;="&amp;D668,$F$1:F668,F668),"00")</f>
        <v>13-06</v>
      </c>
      <c r="V668">
        <f t="shared" si="54"/>
        <v>1</v>
      </c>
    </row>
    <row r="669" spans="3:22" x14ac:dyDescent="0.2">
      <c r="C669" s="6">
        <v>2019</v>
      </c>
      <c r="D669" s="6">
        <v>19</v>
      </c>
      <c r="E669" s="6">
        <v>1</v>
      </c>
      <c r="F669" t="s">
        <v>7</v>
      </c>
      <c r="G669" t="str">
        <f>INDEX('DATA - Teams'!$C:$C,MATCH('DATA - Fixture'!F669,'DATA - Teams'!$B:$B,0))</f>
        <v>JMERC</v>
      </c>
      <c r="H669" t="s">
        <v>426</v>
      </c>
      <c r="I669" t="str">
        <f>INDEX('DATA - Teams'!$C:$C,MATCH('DATA - Fixture'!H669,'DATA - Teams'!$B:$B,0))</f>
        <v>PMAC</v>
      </c>
      <c r="J669" s="6">
        <v>0</v>
      </c>
      <c r="K669" s="6">
        <v>0</v>
      </c>
      <c r="L669" s="6">
        <v>0</v>
      </c>
      <c r="M669">
        <f>SUMIFS('DATA - Round Scores'!$H:$H,
'DATA - Round Scores'!$A:$A, 'DATA - Fixture'!$C669,
'DATA - Round Scores'!$B:$B, 'DATA - Fixture'!$D669,
'DATA - Round Scores'!$C:$C, 'DATA - Fixture'!$F669,
'DATA - Round Scores'!$F:$F, "&lt;&gt;BEN")</f>
        <v>1569</v>
      </c>
      <c r="N669">
        <f>SUMIFS('DATA - Round Scores'!$H:$H,
'DATA - Round Scores'!$A:$A, 'DATA - Fixture'!$C669,
'DATA - Round Scores'!$B:$B, 'DATA - Fixture'!$D669,
'DATA - Round Scores'!$C:$C, 'DATA - Fixture'!$H669,
'DATA - Round Scores'!$F:$F, "&lt;&gt;BEN")</f>
        <v>1434</v>
      </c>
      <c r="O669">
        <f t="shared" si="50"/>
        <v>135</v>
      </c>
      <c r="P669">
        <f>IF(N669&gt;0,COUNTIF($F$1:F669,F669),0)</f>
        <v>19</v>
      </c>
      <c r="Q669">
        <f t="shared" si="51"/>
        <v>1</v>
      </c>
      <c r="R669">
        <f t="shared" si="52"/>
        <v>0</v>
      </c>
      <c r="S669">
        <f t="shared" si="53"/>
        <v>0</v>
      </c>
      <c r="T669">
        <f>COUNTIFS('DATA - Round Scores'!$H:$H,0,
'DATA - Round Scores'!$A:$A, 'DATA - Fixture'!$C669,
'DATA - Round Scores'!$B:$B, 'DATA - Fixture'!$D669,
'DATA - Round Scores'!$C:$C, 'DATA - Fixture'!$F669,
'DATA - Round Scores'!$F:$F, "&lt;&gt;BEN")</f>
        <v>0</v>
      </c>
      <c r="U669" t="str">
        <f>TEXT(SUMIFS($Q$1:Q669,$C$1:C669,C669,$D$1:D669,"&lt;="&amp;D669,$F$1:F669,F669),"00")&amp;"-"&amp;TEXT(SUMIFS($S$1:S669,$C$1:C669,C669,$D$1:D669,"&lt;="&amp;D669,$F$1:F669,F669),"00")</f>
        <v>09-10</v>
      </c>
      <c r="V669">
        <f t="shared" si="54"/>
        <v>1</v>
      </c>
    </row>
    <row r="670" spans="3:22" x14ac:dyDescent="0.2">
      <c r="C670" s="6">
        <v>2019</v>
      </c>
      <c r="D670" s="6">
        <v>19</v>
      </c>
      <c r="E670" s="6">
        <v>2</v>
      </c>
      <c r="F670" t="s">
        <v>30</v>
      </c>
      <c r="G670" t="str">
        <f>INDEX('DATA - Teams'!$C:$C,MATCH('DATA - Fixture'!F670,'DATA - Teams'!$B:$B,0))</f>
        <v>GARTER</v>
      </c>
      <c r="H670" t="s">
        <v>438</v>
      </c>
      <c r="I670" t="str">
        <f>INDEX('DATA - Teams'!$C:$C,MATCH('DATA - Fixture'!H670,'DATA - Teams'!$B:$B,0))</f>
        <v>KAPPAZ</v>
      </c>
      <c r="J670" s="6">
        <v>1</v>
      </c>
      <c r="K670" s="6">
        <v>0</v>
      </c>
      <c r="L670" s="6">
        <v>0</v>
      </c>
      <c r="M670">
        <f>SUMIFS('DATA - Round Scores'!$H:$H,
'DATA - Round Scores'!$A:$A, 'DATA - Fixture'!$C670,
'DATA - Round Scores'!$B:$B, 'DATA - Fixture'!$D670,
'DATA - Round Scores'!$C:$C, 'DATA - Fixture'!$F670,
'DATA - Round Scores'!$F:$F, "&lt;&gt;BEN")</f>
        <v>1692</v>
      </c>
      <c r="N670">
        <f>SUMIFS('DATA - Round Scores'!$H:$H,
'DATA - Round Scores'!$A:$A, 'DATA - Fixture'!$C670,
'DATA - Round Scores'!$B:$B, 'DATA - Fixture'!$D670,
'DATA - Round Scores'!$C:$C, 'DATA - Fixture'!$H670,
'DATA - Round Scores'!$F:$F, "&lt;&gt;BEN")</f>
        <v>1911</v>
      </c>
      <c r="O670">
        <f t="shared" si="50"/>
        <v>-219</v>
      </c>
      <c r="P670">
        <f>IF(N670&gt;0,COUNTIF($F$1:F670,F670),0)</f>
        <v>19</v>
      </c>
      <c r="Q670">
        <f t="shared" si="51"/>
        <v>0</v>
      </c>
      <c r="R670">
        <f t="shared" si="52"/>
        <v>0</v>
      </c>
      <c r="S670">
        <f t="shared" si="53"/>
        <v>1</v>
      </c>
      <c r="T670">
        <f>COUNTIFS('DATA - Round Scores'!$H:$H,0,
'DATA - Round Scores'!$A:$A, 'DATA - Fixture'!$C670,
'DATA - Round Scores'!$B:$B, 'DATA - Fixture'!$D670,
'DATA - Round Scores'!$C:$C, 'DATA - Fixture'!$F670,
'DATA - Round Scores'!$F:$F, "&lt;&gt;BEN")</f>
        <v>0</v>
      </c>
      <c r="U670" t="str">
        <f>TEXT(SUMIFS($Q$1:Q670,$C$1:C670,C670,$D$1:D670,"&lt;="&amp;D670,$F$1:F670,F670),"00")&amp;"-"&amp;TEXT(SUMIFS($S$1:S670,$C$1:C670,C670,$D$1:D670,"&lt;="&amp;D670,$F$1:F670,F670),"00")</f>
        <v>09-10</v>
      </c>
      <c r="V670">
        <f t="shared" si="54"/>
        <v>0</v>
      </c>
    </row>
    <row r="671" spans="3:22" x14ac:dyDescent="0.2">
      <c r="C671" s="6">
        <v>2019</v>
      </c>
      <c r="D671" s="6">
        <v>19</v>
      </c>
      <c r="E671" s="6">
        <v>2</v>
      </c>
      <c r="F671" t="s">
        <v>438</v>
      </c>
      <c r="G671" t="str">
        <f>INDEX('DATA - Teams'!$C:$C,MATCH('DATA - Fixture'!F671,'DATA - Teams'!$B:$B,0))</f>
        <v>KAPPAZ</v>
      </c>
      <c r="H671" t="s">
        <v>30</v>
      </c>
      <c r="I671" t="str">
        <f>INDEX('DATA - Teams'!$C:$C,MATCH('DATA - Fixture'!H671,'DATA - Teams'!$B:$B,0))</f>
        <v>GARTER</v>
      </c>
      <c r="J671" s="6">
        <v>0</v>
      </c>
      <c r="K671" s="6">
        <v>0</v>
      </c>
      <c r="L671" s="6">
        <v>0</v>
      </c>
      <c r="M671">
        <f>SUMIFS('DATA - Round Scores'!$H:$H,
'DATA - Round Scores'!$A:$A, 'DATA - Fixture'!$C671,
'DATA - Round Scores'!$B:$B, 'DATA - Fixture'!$D671,
'DATA - Round Scores'!$C:$C, 'DATA - Fixture'!$F671,
'DATA - Round Scores'!$F:$F, "&lt;&gt;BEN")</f>
        <v>1911</v>
      </c>
      <c r="N671">
        <f>SUMIFS('DATA - Round Scores'!$H:$H,
'DATA - Round Scores'!$A:$A, 'DATA - Fixture'!$C671,
'DATA - Round Scores'!$B:$B, 'DATA - Fixture'!$D671,
'DATA - Round Scores'!$C:$C, 'DATA - Fixture'!$H671,
'DATA - Round Scores'!$F:$F, "&lt;&gt;BEN")</f>
        <v>1692</v>
      </c>
      <c r="O671">
        <f t="shared" si="50"/>
        <v>219</v>
      </c>
      <c r="P671">
        <f>IF(N671&gt;0,COUNTIF($F$1:F671,F671),0)</f>
        <v>19</v>
      </c>
      <c r="Q671">
        <f t="shared" si="51"/>
        <v>1</v>
      </c>
      <c r="R671">
        <f t="shared" si="52"/>
        <v>0</v>
      </c>
      <c r="S671">
        <f t="shared" si="53"/>
        <v>0</v>
      </c>
      <c r="T671">
        <f>COUNTIFS('DATA - Round Scores'!$H:$H,0,
'DATA - Round Scores'!$A:$A, 'DATA - Fixture'!$C671,
'DATA - Round Scores'!$B:$B, 'DATA - Fixture'!$D671,
'DATA - Round Scores'!$C:$C, 'DATA - Fixture'!$F671,
'DATA - Round Scores'!$F:$F, "&lt;&gt;BEN")</f>
        <v>0</v>
      </c>
      <c r="U671" t="str">
        <f>TEXT(SUMIFS($Q$1:Q671,$C$1:C671,C671,$D$1:D671,"&lt;="&amp;D671,$F$1:F671,F671),"00")&amp;"-"&amp;TEXT(SUMIFS($S$1:S671,$C$1:C671,C671,$D$1:D671,"&lt;="&amp;D671,$F$1:F671,F671),"00")</f>
        <v>13-06</v>
      </c>
      <c r="V671">
        <f t="shared" si="54"/>
        <v>1</v>
      </c>
    </row>
    <row r="672" spans="3:22" x14ac:dyDescent="0.2">
      <c r="C672" s="6">
        <v>2019</v>
      </c>
      <c r="D672" s="6">
        <v>19</v>
      </c>
      <c r="E672" s="6">
        <v>3</v>
      </c>
      <c r="F672" t="s">
        <v>12</v>
      </c>
      <c r="G672" t="str">
        <f>INDEX('DATA - Teams'!$C:$C,MATCH('DATA - Fixture'!F672,'DATA - Teams'!$B:$B,0))</f>
        <v>LESTER</v>
      </c>
      <c r="H672" t="s">
        <v>434</v>
      </c>
      <c r="I672" t="str">
        <f>INDEX('DATA - Teams'!$C:$C,MATCH('DATA - Fixture'!H672,'DATA - Teams'!$B:$B,0))</f>
        <v>CHIEF</v>
      </c>
      <c r="J672" s="6">
        <v>1</v>
      </c>
      <c r="K672" s="6">
        <v>0</v>
      </c>
      <c r="L672" s="6">
        <v>0</v>
      </c>
      <c r="M672">
        <f>SUMIFS('DATA - Round Scores'!$H:$H,
'DATA - Round Scores'!$A:$A, 'DATA - Fixture'!$C672,
'DATA - Round Scores'!$B:$B, 'DATA - Fixture'!$D672,
'DATA - Round Scores'!$C:$C, 'DATA - Fixture'!$F672,
'DATA - Round Scores'!$F:$F, "&lt;&gt;BEN")</f>
        <v>1580</v>
      </c>
      <c r="N672">
        <f>SUMIFS('DATA - Round Scores'!$H:$H,
'DATA - Round Scores'!$A:$A, 'DATA - Fixture'!$C672,
'DATA - Round Scores'!$B:$B, 'DATA - Fixture'!$D672,
'DATA - Round Scores'!$C:$C, 'DATA - Fixture'!$H672,
'DATA - Round Scores'!$F:$F, "&lt;&gt;BEN")</f>
        <v>1539</v>
      </c>
      <c r="O672">
        <f t="shared" si="50"/>
        <v>41</v>
      </c>
      <c r="P672">
        <f>IF(N672&gt;0,COUNTIF($F$1:F672,F672),0)</f>
        <v>19</v>
      </c>
      <c r="Q672">
        <f t="shared" si="51"/>
        <v>1</v>
      </c>
      <c r="R672">
        <f t="shared" si="52"/>
        <v>0</v>
      </c>
      <c r="S672">
        <f t="shared" si="53"/>
        <v>0</v>
      </c>
      <c r="T672">
        <f>COUNTIFS('DATA - Round Scores'!$H:$H,0,
'DATA - Round Scores'!$A:$A, 'DATA - Fixture'!$C672,
'DATA - Round Scores'!$B:$B, 'DATA - Fixture'!$D672,
'DATA - Round Scores'!$C:$C, 'DATA - Fixture'!$F672,
'DATA - Round Scores'!$F:$F, "&lt;&gt;BEN")</f>
        <v>0</v>
      </c>
      <c r="U672" t="str">
        <f>TEXT(SUMIFS($Q$1:Q672,$C$1:C672,C672,$D$1:D672,"&lt;="&amp;D672,$F$1:F672,F672),"00")&amp;"-"&amp;TEXT(SUMIFS($S$1:S672,$C$1:C672,C672,$D$1:D672,"&lt;="&amp;D672,$F$1:F672,F672),"00")</f>
        <v>09-10</v>
      </c>
      <c r="V672">
        <f t="shared" si="54"/>
        <v>0</v>
      </c>
    </row>
    <row r="673" spans="3:22" x14ac:dyDescent="0.2">
      <c r="C673" s="6">
        <v>2019</v>
      </c>
      <c r="D673" s="6">
        <v>19</v>
      </c>
      <c r="E673" s="6">
        <v>3</v>
      </c>
      <c r="F673" t="s">
        <v>434</v>
      </c>
      <c r="G673" t="str">
        <f>INDEX('DATA - Teams'!$C:$C,MATCH('DATA - Fixture'!F673,'DATA - Teams'!$B:$B,0))</f>
        <v>CHIEF</v>
      </c>
      <c r="H673" t="s">
        <v>12</v>
      </c>
      <c r="I673" t="str">
        <f>INDEX('DATA - Teams'!$C:$C,MATCH('DATA - Fixture'!H673,'DATA - Teams'!$B:$B,0))</f>
        <v>LESTER</v>
      </c>
      <c r="J673" s="6">
        <v>0</v>
      </c>
      <c r="K673" s="6">
        <v>0</v>
      </c>
      <c r="L673" s="6">
        <v>0</v>
      </c>
      <c r="M673">
        <f>SUMIFS('DATA - Round Scores'!$H:$H,
'DATA - Round Scores'!$A:$A, 'DATA - Fixture'!$C673,
'DATA - Round Scores'!$B:$B, 'DATA - Fixture'!$D673,
'DATA - Round Scores'!$C:$C, 'DATA - Fixture'!$F673,
'DATA - Round Scores'!$F:$F, "&lt;&gt;BEN")</f>
        <v>1539</v>
      </c>
      <c r="N673">
        <f>SUMIFS('DATA - Round Scores'!$H:$H,
'DATA - Round Scores'!$A:$A, 'DATA - Fixture'!$C673,
'DATA - Round Scores'!$B:$B, 'DATA - Fixture'!$D673,
'DATA - Round Scores'!$C:$C, 'DATA - Fixture'!$H673,
'DATA - Round Scores'!$F:$F, "&lt;&gt;BEN")</f>
        <v>1580</v>
      </c>
      <c r="O673">
        <f t="shared" si="50"/>
        <v>-41</v>
      </c>
      <c r="P673">
        <f>IF(N673&gt;0,COUNTIF($F$1:F673,F673),0)</f>
        <v>19</v>
      </c>
      <c r="Q673">
        <f t="shared" si="51"/>
        <v>0</v>
      </c>
      <c r="R673">
        <f t="shared" si="52"/>
        <v>0</v>
      </c>
      <c r="S673">
        <f t="shared" si="53"/>
        <v>1</v>
      </c>
      <c r="T673">
        <f>COUNTIFS('DATA - Round Scores'!$H:$H,0,
'DATA - Round Scores'!$A:$A, 'DATA - Fixture'!$C673,
'DATA - Round Scores'!$B:$B, 'DATA - Fixture'!$D673,
'DATA - Round Scores'!$C:$C, 'DATA - Fixture'!$F673,
'DATA - Round Scores'!$F:$F, "&lt;&gt;BEN")</f>
        <v>0</v>
      </c>
      <c r="U673" t="str">
        <f>TEXT(SUMIFS($Q$1:Q673,$C$1:C673,C673,$D$1:D673,"&lt;="&amp;D673,$F$1:F673,F673),"00")&amp;"-"&amp;TEXT(SUMIFS($S$1:S673,$C$1:C673,C673,$D$1:D673,"&lt;="&amp;D673,$F$1:F673,F673),"00")</f>
        <v>06-13</v>
      </c>
      <c r="V673">
        <f t="shared" si="54"/>
        <v>0</v>
      </c>
    </row>
    <row r="674" spans="3:22" x14ac:dyDescent="0.2">
      <c r="C674" s="6">
        <v>2019</v>
      </c>
      <c r="D674" s="6">
        <v>19</v>
      </c>
      <c r="E674" s="6">
        <v>4</v>
      </c>
      <c r="F674" t="s">
        <v>427</v>
      </c>
      <c r="G674" t="str">
        <f>INDEX('DATA - Teams'!$C:$C,MATCH('DATA - Fixture'!F674,'DATA - Teams'!$B:$B,0))</f>
        <v>MELONS</v>
      </c>
      <c r="H674" t="s">
        <v>430</v>
      </c>
      <c r="I674" t="str">
        <f>INDEX('DATA - Teams'!$C:$C,MATCH('DATA - Fixture'!H674,'DATA - Teams'!$B:$B,0))</f>
        <v>RICHO</v>
      </c>
      <c r="J674" s="6">
        <v>1</v>
      </c>
      <c r="K674" s="6">
        <v>0</v>
      </c>
      <c r="L674" s="6">
        <v>0</v>
      </c>
      <c r="M674">
        <f>SUMIFS('DATA - Round Scores'!$H:$H,
'DATA - Round Scores'!$A:$A, 'DATA - Fixture'!$C674,
'DATA - Round Scores'!$B:$B, 'DATA - Fixture'!$D674,
'DATA - Round Scores'!$C:$C, 'DATA - Fixture'!$F674,
'DATA - Round Scores'!$F:$F, "&lt;&gt;BEN")</f>
        <v>1686</v>
      </c>
      <c r="N674">
        <f>SUMIFS('DATA - Round Scores'!$H:$H,
'DATA - Round Scores'!$A:$A, 'DATA - Fixture'!$C674,
'DATA - Round Scores'!$B:$B, 'DATA - Fixture'!$D674,
'DATA - Round Scores'!$C:$C, 'DATA - Fixture'!$H674,
'DATA - Round Scores'!$F:$F, "&lt;&gt;BEN")</f>
        <v>1829</v>
      </c>
      <c r="O674">
        <f t="shared" si="50"/>
        <v>-143</v>
      </c>
      <c r="P674">
        <f>IF(N674&gt;0,COUNTIF($F$1:F674,F674),0)</f>
        <v>19</v>
      </c>
      <c r="Q674">
        <f t="shared" si="51"/>
        <v>0</v>
      </c>
      <c r="R674">
        <f t="shared" si="52"/>
        <v>0</v>
      </c>
      <c r="S674">
        <f t="shared" si="53"/>
        <v>1</v>
      </c>
      <c r="T674">
        <f>COUNTIFS('DATA - Round Scores'!$H:$H,0,
'DATA - Round Scores'!$A:$A, 'DATA - Fixture'!$C674,
'DATA - Round Scores'!$B:$B, 'DATA - Fixture'!$D674,
'DATA - Round Scores'!$C:$C, 'DATA - Fixture'!$F674,
'DATA - Round Scores'!$F:$F, "&lt;&gt;BEN")</f>
        <v>0</v>
      </c>
      <c r="U674" t="str">
        <f>TEXT(SUMIFS($Q$1:Q674,$C$1:C674,C674,$D$1:D674,"&lt;="&amp;D674,$F$1:F674,F674),"00")&amp;"-"&amp;TEXT(SUMIFS($S$1:S674,$C$1:C674,C674,$D$1:D674,"&lt;="&amp;D674,$F$1:F674,F674),"00")</f>
        <v>10-09</v>
      </c>
      <c r="V674">
        <f t="shared" si="54"/>
        <v>1</v>
      </c>
    </row>
    <row r="675" spans="3:22" x14ac:dyDescent="0.2">
      <c r="C675" s="6">
        <v>2019</v>
      </c>
      <c r="D675" s="6">
        <v>19</v>
      </c>
      <c r="E675" s="6">
        <v>4</v>
      </c>
      <c r="F675" t="s">
        <v>430</v>
      </c>
      <c r="G675" t="str">
        <f>INDEX('DATA - Teams'!$C:$C,MATCH('DATA - Fixture'!F675,'DATA - Teams'!$B:$B,0))</f>
        <v>RICHO</v>
      </c>
      <c r="H675" t="s">
        <v>427</v>
      </c>
      <c r="I675" t="str">
        <f>INDEX('DATA - Teams'!$C:$C,MATCH('DATA - Fixture'!H675,'DATA - Teams'!$B:$B,0))</f>
        <v>MELONS</v>
      </c>
      <c r="J675" s="6">
        <v>0</v>
      </c>
      <c r="K675" s="6">
        <v>0</v>
      </c>
      <c r="L675" s="6">
        <v>0</v>
      </c>
      <c r="M675">
        <f>SUMIFS('DATA - Round Scores'!$H:$H,
'DATA - Round Scores'!$A:$A, 'DATA - Fixture'!$C675,
'DATA - Round Scores'!$B:$B, 'DATA - Fixture'!$D675,
'DATA - Round Scores'!$C:$C, 'DATA - Fixture'!$F675,
'DATA - Round Scores'!$F:$F, "&lt;&gt;BEN")</f>
        <v>1829</v>
      </c>
      <c r="N675">
        <f>SUMIFS('DATA - Round Scores'!$H:$H,
'DATA - Round Scores'!$A:$A, 'DATA - Fixture'!$C675,
'DATA - Round Scores'!$B:$B, 'DATA - Fixture'!$D675,
'DATA - Round Scores'!$C:$C, 'DATA - Fixture'!$H675,
'DATA - Round Scores'!$F:$F, "&lt;&gt;BEN")</f>
        <v>1686</v>
      </c>
      <c r="O675">
        <f t="shared" si="50"/>
        <v>143</v>
      </c>
      <c r="P675">
        <f>IF(N675&gt;0,COUNTIF($F$1:F675,F675),0)</f>
        <v>19</v>
      </c>
      <c r="Q675">
        <f t="shared" si="51"/>
        <v>1</v>
      </c>
      <c r="R675">
        <f t="shared" si="52"/>
        <v>0</v>
      </c>
      <c r="S675">
        <f t="shared" si="53"/>
        <v>0</v>
      </c>
      <c r="T675">
        <f>COUNTIFS('DATA - Round Scores'!$H:$H,0,
'DATA - Round Scores'!$A:$A, 'DATA - Fixture'!$C675,
'DATA - Round Scores'!$B:$B, 'DATA - Fixture'!$D675,
'DATA - Round Scores'!$C:$C, 'DATA - Fixture'!$F675,
'DATA - Round Scores'!$F:$F, "&lt;&gt;BEN")</f>
        <v>0</v>
      </c>
      <c r="U675" t="str">
        <f>TEXT(SUMIFS($Q$1:Q675,$C$1:C675,C675,$D$1:D675,"&lt;="&amp;D675,$F$1:F675,F675),"00")&amp;"-"&amp;TEXT(SUMIFS($S$1:S675,$C$1:C675,C675,$D$1:D675,"&lt;="&amp;D675,$F$1:F675,F675),"00")</f>
        <v>07-12</v>
      </c>
      <c r="V675">
        <f t="shared" si="54"/>
        <v>0</v>
      </c>
    </row>
    <row r="676" spans="3:22" x14ac:dyDescent="0.2">
      <c r="C676" s="6">
        <v>2019</v>
      </c>
      <c r="D676" s="6">
        <v>20</v>
      </c>
      <c r="E676" s="6">
        <v>1</v>
      </c>
      <c r="F676" t="s">
        <v>426</v>
      </c>
      <c r="G676" t="str">
        <f>INDEX('DATA - Teams'!$C:$C,MATCH('DATA - Fixture'!F676,'DATA - Teams'!$B:$B,0))</f>
        <v>PMAC</v>
      </c>
      <c r="H676" t="s">
        <v>30</v>
      </c>
      <c r="I676" t="str">
        <f>INDEX('DATA - Teams'!$C:$C,MATCH('DATA - Fixture'!H676,'DATA - Teams'!$B:$B,0))</f>
        <v>GARTER</v>
      </c>
      <c r="J676" s="6">
        <v>1</v>
      </c>
      <c r="K676" s="6">
        <v>0</v>
      </c>
      <c r="L676" s="6">
        <v>0</v>
      </c>
      <c r="M676">
        <f>SUMIFS('DATA - Round Scores'!$H:$H,
'DATA - Round Scores'!$A:$A, 'DATA - Fixture'!$C676,
'DATA - Round Scores'!$B:$B, 'DATA - Fixture'!$D676,
'DATA - Round Scores'!$C:$C, 'DATA - Fixture'!$F676,
'DATA - Round Scores'!$F:$F, "&lt;&gt;BEN")</f>
        <v>1652</v>
      </c>
      <c r="N676">
        <f>SUMIFS('DATA - Round Scores'!$H:$H,
'DATA - Round Scores'!$A:$A, 'DATA - Fixture'!$C676,
'DATA - Round Scores'!$B:$B, 'DATA - Fixture'!$D676,
'DATA - Round Scores'!$C:$C, 'DATA - Fixture'!$H676,
'DATA - Round Scores'!$F:$F, "&lt;&gt;BEN")</f>
        <v>1623</v>
      </c>
      <c r="O676">
        <f t="shared" si="50"/>
        <v>29</v>
      </c>
      <c r="P676">
        <f>IF(N676&gt;0,COUNTIF($F$1:F676,F676),0)</f>
        <v>20</v>
      </c>
      <c r="Q676">
        <f t="shared" si="51"/>
        <v>1</v>
      </c>
      <c r="R676">
        <f t="shared" si="52"/>
        <v>0</v>
      </c>
      <c r="S676">
        <f t="shared" si="53"/>
        <v>0</v>
      </c>
      <c r="T676">
        <f>COUNTIFS('DATA - Round Scores'!$H:$H,0,
'DATA - Round Scores'!$A:$A, 'DATA - Fixture'!$C676,
'DATA - Round Scores'!$B:$B, 'DATA - Fixture'!$D676,
'DATA - Round Scores'!$C:$C, 'DATA - Fixture'!$F676,
'DATA - Round Scores'!$F:$F, "&lt;&gt;BEN")</f>
        <v>0</v>
      </c>
      <c r="U676" t="str">
        <f>TEXT(SUMIFS($Q$1:Q676,$C$1:C676,C676,$D$1:D676,"&lt;="&amp;D676,$F$1:F676,F676),"00")&amp;"-"&amp;TEXT(SUMIFS($S$1:S676,$C$1:C676,C676,$D$1:D676,"&lt;="&amp;D676,$F$1:F676,F676),"00")</f>
        <v>14-06</v>
      </c>
      <c r="V676">
        <f t="shared" si="54"/>
        <v>1</v>
      </c>
    </row>
    <row r="677" spans="3:22" x14ac:dyDescent="0.2">
      <c r="C677" s="6">
        <v>2019</v>
      </c>
      <c r="D677" s="6">
        <v>20</v>
      </c>
      <c r="E677" s="6">
        <v>1</v>
      </c>
      <c r="F677" t="s">
        <v>30</v>
      </c>
      <c r="G677" t="str">
        <f>INDEX('DATA - Teams'!$C:$C,MATCH('DATA - Fixture'!F677,'DATA - Teams'!$B:$B,0))</f>
        <v>GARTER</v>
      </c>
      <c r="H677" t="s">
        <v>426</v>
      </c>
      <c r="I677" t="str">
        <f>INDEX('DATA - Teams'!$C:$C,MATCH('DATA - Fixture'!H677,'DATA - Teams'!$B:$B,0))</f>
        <v>PMAC</v>
      </c>
      <c r="J677" s="6">
        <v>0</v>
      </c>
      <c r="K677" s="6">
        <v>0</v>
      </c>
      <c r="L677" s="6">
        <v>0</v>
      </c>
      <c r="M677">
        <f>SUMIFS('DATA - Round Scores'!$H:$H,
'DATA - Round Scores'!$A:$A, 'DATA - Fixture'!$C677,
'DATA - Round Scores'!$B:$B, 'DATA - Fixture'!$D677,
'DATA - Round Scores'!$C:$C, 'DATA - Fixture'!$F677,
'DATA - Round Scores'!$F:$F, "&lt;&gt;BEN")</f>
        <v>1623</v>
      </c>
      <c r="N677">
        <f>SUMIFS('DATA - Round Scores'!$H:$H,
'DATA - Round Scores'!$A:$A, 'DATA - Fixture'!$C677,
'DATA - Round Scores'!$B:$B, 'DATA - Fixture'!$D677,
'DATA - Round Scores'!$C:$C, 'DATA - Fixture'!$H677,
'DATA - Round Scores'!$F:$F, "&lt;&gt;BEN")</f>
        <v>1652</v>
      </c>
      <c r="O677">
        <f t="shared" si="50"/>
        <v>-29</v>
      </c>
      <c r="P677">
        <f>IF(N677&gt;0,COUNTIF($F$1:F677,F677),0)</f>
        <v>20</v>
      </c>
      <c r="Q677">
        <f t="shared" si="51"/>
        <v>0</v>
      </c>
      <c r="R677">
        <f t="shared" si="52"/>
        <v>0</v>
      </c>
      <c r="S677">
        <f t="shared" si="53"/>
        <v>1</v>
      </c>
      <c r="T677">
        <f>COUNTIFS('DATA - Round Scores'!$H:$H,0,
'DATA - Round Scores'!$A:$A, 'DATA - Fixture'!$C677,
'DATA - Round Scores'!$B:$B, 'DATA - Fixture'!$D677,
'DATA - Round Scores'!$C:$C, 'DATA - Fixture'!$F677,
'DATA - Round Scores'!$F:$F, "&lt;&gt;BEN")</f>
        <v>0</v>
      </c>
      <c r="U677" t="str">
        <f>TEXT(SUMIFS($Q$1:Q677,$C$1:C677,C677,$D$1:D677,"&lt;="&amp;D677,$F$1:F677,F677),"00")&amp;"-"&amp;TEXT(SUMIFS($S$1:S677,$C$1:C677,C677,$D$1:D677,"&lt;="&amp;D677,$F$1:F677,F677),"00")</f>
        <v>09-11</v>
      </c>
      <c r="V677">
        <f t="shared" si="54"/>
        <v>0</v>
      </c>
    </row>
    <row r="678" spans="3:22" x14ac:dyDescent="0.2">
      <c r="C678" s="6">
        <v>2019</v>
      </c>
      <c r="D678" s="6">
        <v>20</v>
      </c>
      <c r="E678" s="6">
        <v>2</v>
      </c>
      <c r="F678" t="s">
        <v>12</v>
      </c>
      <c r="G678" t="str">
        <f>INDEX('DATA - Teams'!$C:$C,MATCH('DATA - Fixture'!F678,'DATA - Teams'!$B:$B,0))</f>
        <v>LESTER</v>
      </c>
      <c r="H678" t="s">
        <v>7</v>
      </c>
      <c r="I678" t="str">
        <f>INDEX('DATA - Teams'!$C:$C,MATCH('DATA - Fixture'!H678,'DATA - Teams'!$B:$B,0))</f>
        <v>JMERC</v>
      </c>
      <c r="J678" s="6">
        <v>1</v>
      </c>
      <c r="K678" s="6">
        <v>0</v>
      </c>
      <c r="L678" s="6">
        <v>0</v>
      </c>
      <c r="M678">
        <f>SUMIFS('DATA - Round Scores'!$H:$H,
'DATA - Round Scores'!$A:$A, 'DATA - Fixture'!$C678,
'DATA - Round Scores'!$B:$B, 'DATA - Fixture'!$D678,
'DATA - Round Scores'!$C:$C, 'DATA - Fixture'!$F678,
'DATA - Round Scores'!$F:$F, "&lt;&gt;BEN")</f>
        <v>1631</v>
      </c>
      <c r="N678">
        <f>SUMIFS('DATA - Round Scores'!$H:$H,
'DATA - Round Scores'!$A:$A, 'DATA - Fixture'!$C678,
'DATA - Round Scores'!$B:$B, 'DATA - Fixture'!$D678,
'DATA - Round Scores'!$C:$C, 'DATA - Fixture'!$H678,
'DATA - Round Scores'!$F:$F, "&lt;&gt;BEN")</f>
        <v>1809</v>
      </c>
      <c r="O678">
        <f t="shared" si="50"/>
        <v>-178</v>
      </c>
      <c r="P678">
        <f>IF(N678&gt;0,COUNTIF($F$1:F678,F678),0)</f>
        <v>20</v>
      </c>
      <c r="Q678">
        <f t="shared" si="51"/>
        <v>0</v>
      </c>
      <c r="R678">
        <f t="shared" si="52"/>
        <v>0</v>
      </c>
      <c r="S678">
        <f t="shared" si="53"/>
        <v>1</v>
      </c>
      <c r="T678">
        <f>COUNTIFS('DATA - Round Scores'!$H:$H,0,
'DATA - Round Scores'!$A:$A, 'DATA - Fixture'!$C678,
'DATA - Round Scores'!$B:$B, 'DATA - Fixture'!$D678,
'DATA - Round Scores'!$C:$C, 'DATA - Fixture'!$F678,
'DATA - Round Scores'!$F:$F, "&lt;&gt;BEN")</f>
        <v>0</v>
      </c>
      <c r="U678" t="str">
        <f>TEXT(SUMIFS($Q$1:Q678,$C$1:C678,C678,$D$1:D678,"&lt;="&amp;D678,$F$1:F678,F678),"00")&amp;"-"&amp;TEXT(SUMIFS($S$1:S678,$C$1:C678,C678,$D$1:D678,"&lt;="&amp;D678,$F$1:F678,F678),"00")</f>
        <v>09-11</v>
      </c>
      <c r="V678">
        <f t="shared" si="54"/>
        <v>0</v>
      </c>
    </row>
    <row r="679" spans="3:22" x14ac:dyDescent="0.2">
      <c r="C679" s="6">
        <v>2019</v>
      </c>
      <c r="D679" s="6">
        <v>20</v>
      </c>
      <c r="E679" s="6">
        <v>2</v>
      </c>
      <c r="F679" t="s">
        <v>7</v>
      </c>
      <c r="G679" t="str">
        <f>INDEX('DATA - Teams'!$C:$C,MATCH('DATA - Fixture'!F679,'DATA - Teams'!$B:$B,0))</f>
        <v>JMERC</v>
      </c>
      <c r="H679" t="s">
        <v>12</v>
      </c>
      <c r="I679" t="str">
        <f>INDEX('DATA - Teams'!$C:$C,MATCH('DATA - Fixture'!H679,'DATA - Teams'!$B:$B,0))</f>
        <v>LESTER</v>
      </c>
      <c r="J679" s="6">
        <v>0</v>
      </c>
      <c r="K679" s="6">
        <v>0</v>
      </c>
      <c r="L679" s="6">
        <v>0</v>
      </c>
      <c r="M679">
        <f>SUMIFS('DATA - Round Scores'!$H:$H,
'DATA - Round Scores'!$A:$A, 'DATA - Fixture'!$C679,
'DATA - Round Scores'!$B:$B, 'DATA - Fixture'!$D679,
'DATA - Round Scores'!$C:$C, 'DATA - Fixture'!$F679,
'DATA - Round Scores'!$F:$F, "&lt;&gt;BEN")</f>
        <v>1809</v>
      </c>
      <c r="N679">
        <f>SUMIFS('DATA - Round Scores'!$H:$H,
'DATA - Round Scores'!$A:$A, 'DATA - Fixture'!$C679,
'DATA - Round Scores'!$B:$B, 'DATA - Fixture'!$D679,
'DATA - Round Scores'!$C:$C, 'DATA - Fixture'!$H679,
'DATA - Round Scores'!$F:$F, "&lt;&gt;BEN")</f>
        <v>1631</v>
      </c>
      <c r="O679">
        <f t="shared" si="50"/>
        <v>178</v>
      </c>
      <c r="P679">
        <f>IF(N679&gt;0,COUNTIF($F$1:F679,F679),0)</f>
        <v>20</v>
      </c>
      <c r="Q679">
        <f t="shared" si="51"/>
        <v>1</v>
      </c>
      <c r="R679">
        <f t="shared" si="52"/>
        <v>0</v>
      </c>
      <c r="S679">
        <f t="shared" si="53"/>
        <v>0</v>
      </c>
      <c r="T679">
        <f>COUNTIFS('DATA - Round Scores'!$H:$H,0,
'DATA - Round Scores'!$A:$A, 'DATA - Fixture'!$C679,
'DATA - Round Scores'!$B:$B, 'DATA - Fixture'!$D679,
'DATA - Round Scores'!$C:$C, 'DATA - Fixture'!$F679,
'DATA - Round Scores'!$F:$F, "&lt;&gt;BEN")</f>
        <v>0</v>
      </c>
      <c r="U679" t="str">
        <f>TEXT(SUMIFS($Q$1:Q679,$C$1:C679,C679,$D$1:D679,"&lt;="&amp;D679,$F$1:F679,F679),"00")&amp;"-"&amp;TEXT(SUMIFS($S$1:S679,$C$1:C679,C679,$D$1:D679,"&lt;="&amp;D679,$F$1:F679,F679),"00")</f>
        <v>10-10</v>
      </c>
      <c r="V679">
        <f t="shared" si="54"/>
        <v>1</v>
      </c>
    </row>
    <row r="680" spans="3:22" x14ac:dyDescent="0.2">
      <c r="C680" s="6">
        <v>2019</v>
      </c>
      <c r="D680" s="6">
        <v>20</v>
      </c>
      <c r="E680" s="6">
        <v>3</v>
      </c>
      <c r="F680" t="s">
        <v>427</v>
      </c>
      <c r="G680" t="str">
        <f>INDEX('DATA - Teams'!$C:$C,MATCH('DATA - Fixture'!F680,'DATA - Teams'!$B:$B,0))</f>
        <v>MELONS</v>
      </c>
      <c r="H680" t="s">
        <v>438</v>
      </c>
      <c r="I680" t="str">
        <f>INDEX('DATA - Teams'!$C:$C,MATCH('DATA - Fixture'!H680,'DATA - Teams'!$B:$B,0))</f>
        <v>KAPPAZ</v>
      </c>
      <c r="J680" s="6">
        <v>1</v>
      </c>
      <c r="K680" s="6">
        <v>0</v>
      </c>
      <c r="L680" s="6">
        <v>0</v>
      </c>
      <c r="M680">
        <f>SUMIFS('DATA - Round Scores'!$H:$H,
'DATA - Round Scores'!$A:$A, 'DATA - Fixture'!$C680,
'DATA - Round Scores'!$B:$B, 'DATA - Fixture'!$D680,
'DATA - Round Scores'!$C:$C, 'DATA - Fixture'!$F680,
'DATA - Round Scores'!$F:$F, "&lt;&gt;BEN")</f>
        <v>1694</v>
      </c>
      <c r="N680">
        <f>SUMIFS('DATA - Round Scores'!$H:$H,
'DATA - Round Scores'!$A:$A, 'DATA - Fixture'!$C680,
'DATA - Round Scores'!$B:$B, 'DATA - Fixture'!$D680,
'DATA - Round Scores'!$C:$C, 'DATA - Fixture'!$H680,
'DATA - Round Scores'!$F:$F, "&lt;&gt;BEN")</f>
        <v>1684</v>
      </c>
      <c r="O680">
        <f t="shared" si="50"/>
        <v>10</v>
      </c>
      <c r="P680">
        <f>IF(N680&gt;0,COUNTIF($F$1:F680,F680),0)</f>
        <v>20</v>
      </c>
      <c r="Q680">
        <f t="shared" si="51"/>
        <v>1</v>
      </c>
      <c r="R680">
        <f t="shared" si="52"/>
        <v>0</v>
      </c>
      <c r="S680">
        <f t="shared" si="53"/>
        <v>0</v>
      </c>
      <c r="T680">
        <f>COUNTIFS('DATA - Round Scores'!$H:$H,0,
'DATA - Round Scores'!$A:$A, 'DATA - Fixture'!$C680,
'DATA - Round Scores'!$B:$B, 'DATA - Fixture'!$D680,
'DATA - Round Scores'!$C:$C, 'DATA - Fixture'!$F680,
'DATA - Round Scores'!$F:$F, "&lt;&gt;BEN")</f>
        <v>0</v>
      </c>
      <c r="U680" t="str">
        <f>TEXT(SUMIFS($Q$1:Q680,$C$1:C680,C680,$D$1:D680,"&lt;="&amp;D680,$F$1:F680,F680),"00")&amp;"-"&amp;TEXT(SUMIFS($S$1:S680,$C$1:C680,C680,$D$1:D680,"&lt;="&amp;D680,$F$1:F680,F680),"00")</f>
        <v>11-09</v>
      </c>
      <c r="V680">
        <f t="shared" si="54"/>
        <v>1</v>
      </c>
    </row>
    <row r="681" spans="3:22" x14ac:dyDescent="0.2">
      <c r="C681" s="6">
        <v>2019</v>
      </c>
      <c r="D681" s="6">
        <v>20</v>
      </c>
      <c r="E681" s="6">
        <v>3</v>
      </c>
      <c r="F681" t="s">
        <v>438</v>
      </c>
      <c r="G681" t="str">
        <f>INDEX('DATA - Teams'!$C:$C,MATCH('DATA - Fixture'!F681,'DATA - Teams'!$B:$B,0))</f>
        <v>KAPPAZ</v>
      </c>
      <c r="H681" t="s">
        <v>427</v>
      </c>
      <c r="I681" t="str">
        <f>INDEX('DATA - Teams'!$C:$C,MATCH('DATA - Fixture'!H681,'DATA - Teams'!$B:$B,0))</f>
        <v>MELONS</v>
      </c>
      <c r="J681" s="6">
        <v>0</v>
      </c>
      <c r="K681" s="6">
        <v>0</v>
      </c>
      <c r="L681" s="6">
        <v>0</v>
      </c>
      <c r="M681">
        <f>SUMIFS('DATA - Round Scores'!$H:$H,
'DATA - Round Scores'!$A:$A, 'DATA - Fixture'!$C681,
'DATA - Round Scores'!$B:$B, 'DATA - Fixture'!$D681,
'DATA - Round Scores'!$C:$C, 'DATA - Fixture'!$F681,
'DATA - Round Scores'!$F:$F, "&lt;&gt;BEN")</f>
        <v>1684</v>
      </c>
      <c r="N681">
        <f>SUMIFS('DATA - Round Scores'!$H:$H,
'DATA - Round Scores'!$A:$A, 'DATA - Fixture'!$C681,
'DATA - Round Scores'!$B:$B, 'DATA - Fixture'!$D681,
'DATA - Round Scores'!$C:$C, 'DATA - Fixture'!$H681,
'DATA - Round Scores'!$F:$F, "&lt;&gt;BEN")</f>
        <v>1694</v>
      </c>
      <c r="O681">
        <f t="shared" si="50"/>
        <v>-10</v>
      </c>
      <c r="P681">
        <f>IF(N681&gt;0,COUNTIF($F$1:F681,F681),0)</f>
        <v>20</v>
      </c>
      <c r="Q681">
        <f t="shared" si="51"/>
        <v>0</v>
      </c>
      <c r="R681">
        <f t="shared" si="52"/>
        <v>0</v>
      </c>
      <c r="S681">
        <f t="shared" si="53"/>
        <v>1</v>
      </c>
      <c r="T681">
        <f>COUNTIFS('DATA - Round Scores'!$H:$H,0,
'DATA - Round Scores'!$A:$A, 'DATA - Fixture'!$C681,
'DATA - Round Scores'!$B:$B, 'DATA - Fixture'!$D681,
'DATA - Round Scores'!$C:$C, 'DATA - Fixture'!$F681,
'DATA - Round Scores'!$F:$F, "&lt;&gt;BEN")</f>
        <v>0</v>
      </c>
      <c r="U681" t="str">
        <f>TEXT(SUMIFS($Q$1:Q681,$C$1:C681,C681,$D$1:D681,"&lt;="&amp;D681,$F$1:F681,F681),"00")&amp;"-"&amp;TEXT(SUMIFS($S$1:S681,$C$1:C681,C681,$D$1:D681,"&lt;="&amp;D681,$F$1:F681,F681),"00")</f>
        <v>13-07</v>
      </c>
      <c r="V681">
        <f t="shared" si="54"/>
        <v>1</v>
      </c>
    </row>
    <row r="682" spans="3:22" x14ac:dyDescent="0.2">
      <c r="C682" s="6">
        <v>2019</v>
      </c>
      <c r="D682" s="6">
        <v>20</v>
      </c>
      <c r="E682" s="6">
        <v>4</v>
      </c>
      <c r="F682" t="s">
        <v>430</v>
      </c>
      <c r="G682" t="str">
        <f>INDEX('DATA - Teams'!$C:$C,MATCH('DATA - Fixture'!F682,'DATA - Teams'!$B:$B,0))</f>
        <v>RICHO</v>
      </c>
      <c r="H682" t="s">
        <v>434</v>
      </c>
      <c r="I682" t="str">
        <f>INDEX('DATA - Teams'!$C:$C,MATCH('DATA - Fixture'!H682,'DATA - Teams'!$B:$B,0))</f>
        <v>CHIEF</v>
      </c>
      <c r="J682" s="6">
        <v>1</v>
      </c>
      <c r="K682" s="6">
        <v>0</v>
      </c>
      <c r="L682" s="6">
        <v>0</v>
      </c>
      <c r="M682">
        <f>SUMIFS('DATA - Round Scores'!$H:$H,
'DATA - Round Scores'!$A:$A, 'DATA - Fixture'!$C682,
'DATA - Round Scores'!$B:$B, 'DATA - Fixture'!$D682,
'DATA - Round Scores'!$C:$C, 'DATA - Fixture'!$F682,
'DATA - Round Scores'!$F:$F, "&lt;&gt;BEN")</f>
        <v>1508</v>
      </c>
      <c r="N682">
        <f>SUMIFS('DATA - Round Scores'!$H:$H,
'DATA - Round Scores'!$A:$A, 'DATA - Fixture'!$C682,
'DATA - Round Scores'!$B:$B, 'DATA - Fixture'!$D682,
'DATA - Round Scores'!$C:$C, 'DATA - Fixture'!$H682,
'DATA - Round Scores'!$F:$F, "&lt;&gt;BEN")</f>
        <v>1474</v>
      </c>
      <c r="O682">
        <f t="shared" si="50"/>
        <v>34</v>
      </c>
      <c r="P682">
        <f>IF(N682&gt;0,COUNTIF($F$1:F682,F682),0)</f>
        <v>20</v>
      </c>
      <c r="Q682">
        <f t="shared" si="51"/>
        <v>1</v>
      </c>
      <c r="R682">
        <f t="shared" si="52"/>
        <v>0</v>
      </c>
      <c r="S682">
        <f t="shared" si="53"/>
        <v>0</v>
      </c>
      <c r="T682">
        <f>COUNTIFS('DATA - Round Scores'!$H:$H,0,
'DATA - Round Scores'!$A:$A, 'DATA - Fixture'!$C682,
'DATA - Round Scores'!$B:$B, 'DATA - Fixture'!$D682,
'DATA - Round Scores'!$C:$C, 'DATA - Fixture'!$F682,
'DATA - Round Scores'!$F:$F, "&lt;&gt;BEN")</f>
        <v>0</v>
      </c>
      <c r="U682" t="str">
        <f>TEXT(SUMIFS($Q$1:Q682,$C$1:C682,C682,$D$1:D682,"&lt;="&amp;D682,$F$1:F682,F682),"00")&amp;"-"&amp;TEXT(SUMIFS($S$1:S682,$C$1:C682,C682,$D$1:D682,"&lt;="&amp;D682,$F$1:F682,F682),"00")</f>
        <v>08-12</v>
      </c>
      <c r="V682">
        <f t="shared" si="54"/>
        <v>0</v>
      </c>
    </row>
    <row r="683" spans="3:22" x14ac:dyDescent="0.2">
      <c r="C683" s="6">
        <v>2019</v>
      </c>
      <c r="D683" s="6">
        <v>20</v>
      </c>
      <c r="E683" s="6">
        <v>4</v>
      </c>
      <c r="F683" t="s">
        <v>434</v>
      </c>
      <c r="G683" t="str">
        <f>INDEX('DATA - Teams'!$C:$C,MATCH('DATA - Fixture'!F683,'DATA - Teams'!$B:$B,0))</f>
        <v>CHIEF</v>
      </c>
      <c r="H683" t="s">
        <v>430</v>
      </c>
      <c r="I683" t="str">
        <f>INDEX('DATA - Teams'!$C:$C,MATCH('DATA - Fixture'!H683,'DATA - Teams'!$B:$B,0))</f>
        <v>RICHO</v>
      </c>
      <c r="J683" s="6">
        <v>0</v>
      </c>
      <c r="K683" s="6">
        <v>0</v>
      </c>
      <c r="L683" s="6">
        <v>0</v>
      </c>
      <c r="M683">
        <f>SUMIFS('DATA - Round Scores'!$H:$H,
'DATA - Round Scores'!$A:$A, 'DATA - Fixture'!$C683,
'DATA - Round Scores'!$B:$B, 'DATA - Fixture'!$D683,
'DATA - Round Scores'!$C:$C, 'DATA - Fixture'!$F683,
'DATA - Round Scores'!$F:$F, "&lt;&gt;BEN")</f>
        <v>1474</v>
      </c>
      <c r="N683">
        <f>SUMIFS('DATA - Round Scores'!$H:$H,
'DATA - Round Scores'!$A:$A, 'DATA - Fixture'!$C683,
'DATA - Round Scores'!$B:$B, 'DATA - Fixture'!$D683,
'DATA - Round Scores'!$C:$C, 'DATA - Fixture'!$H683,
'DATA - Round Scores'!$F:$F, "&lt;&gt;BEN")</f>
        <v>1508</v>
      </c>
      <c r="O683">
        <f t="shared" si="50"/>
        <v>-34</v>
      </c>
      <c r="P683">
        <f>IF(N683&gt;0,COUNTIF($F$1:F683,F683),0)</f>
        <v>20</v>
      </c>
      <c r="Q683">
        <f t="shared" si="51"/>
        <v>0</v>
      </c>
      <c r="R683">
        <f t="shared" si="52"/>
        <v>0</v>
      </c>
      <c r="S683">
        <f t="shared" si="53"/>
        <v>1</v>
      </c>
      <c r="T683">
        <f>COUNTIFS('DATA - Round Scores'!$H:$H,0,
'DATA - Round Scores'!$A:$A, 'DATA - Fixture'!$C683,
'DATA - Round Scores'!$B:$B, 'DATA - Fixture'!$D683,
'DATA - Round Scores'!$C:$C, 'DATA - Fixture'!$F683,
'DATA - Round Scores'!$F:$F, "&lt;&gt;BEN")</f>
        <v>0</v>
      </c>
      <c r="U683" t="str">
        <f>TEXT(SUMIFS($Q$1:Q683,$C$1:C683,C683,$D$1:D683,"&lt;="&amp;D683,$F$1:F683,F683),"00")&amp;"-"&amp;TEXT(SUMIFS($S$1:S683,$C$1:C683,C683,$D$1:D683,"&lt;="&amp;D683,$F$1:F683,F683),"00")</f>
        <v>06-14</v>
      </c>
      <c r="V683">
        <f t="shared" si="54"/>
        <v>0</v>
      </c>
    </row>
    <row r="684" spans="3:22" x14ac:dyDescent="0.2">
      <c r="C684" s="6">
        <v>2019</v>
      </c>
      <c r="D684" s="6">
        <v>21</v>
      </c>
      <c r="E684" s="6">
        <v>1</v>
      </c>
      <c r="F684" t="s">
        <v>426</v>
      </c>
      <c r="G684" t="str">
        <f>INDEX('DATA - Teams'!$C:$C,MATCH('DATA - Fixture'!F684,'DATA - Teams'!$B:$B,0))</f>
        <v>PMAC</v>
      </c>
      <c r="H684" t="s">
        <v>12</v>
      </c>
      <c r="I684" t="str">
        <f>INDEX('DATA - Teams'!$C:$C,MATCH('DATA - Fixture'!H684,'DATA - Teams'!$B:$B,0))</f>
        <v>LESTER</v>
      </c>
      <c r="J684" s="6">
        <v>1</v>
      </c>
      <c r="K684" s="6">
        <v>0</v>
      </c>
      <c r="L684" s="6">
        <v>0</v>
      </c>
      <c r="M684">
        <f>SUMIFS('DATA - Round Scores'!$H:$H,
'DATA - Round Scores'!$A:$A, 'DATA - Fixture'!$C684,
'DATA - Round Scores'!$B:$B, 'DATA - Fixture'!$D684,
'DATA - Round Scores'!$C:$C, 'DATA - Fixture'!$F684,
'DATA - Round Scores'!$F:$F, "&lt;&gt;BEN")</f>
        <v>1637</v>
      </c>
      <c r="N684">
        <f>SUMIFS('DATA - Round Scores'!$H:$H,
'DATA - Round Scores'!$A:$A, 'DATA - Fixture'!$C684,
'DATA - Round Scores'!$B:$B, 'DATA - Fixture'!$D684,
'DATA - Round Scores'!$C:$C, 'DATA - Fixture'!$H684,
'DATA - Round Scores'!$F:$F, "&lt;&gt;BEN")</f>
        <v>1383</v>
      </c>
      <c r="O684">
        <f t="shared" si="50"/>
        <v>254</v>
      </c>
      <c r="P684">
        <f>IF(N684&gt;0,COUNTIF($F$1:F684,F684),0)</f>
        <v>21</v>
      </c>
      <c r="Q684">
        <f t="shared" si="51"/>
        <v>1</v>
      </c>
      <c r="R684">
        <f t="shared" si="52"/>
        <v>0</v>
      </c>
      <c r="S684">
        <f t="shared" si="53"/>
        <v>0</v>
      </c>
      <c r="T684">
        <f>COUNTIFS('DATA - Round Scores'!$H:$H,0,
'DATA - Round Scores'!$A:$A, 'DATA - Fixture'!$C684,
'DATA - Round Scores'!$B:$B, 'DATA - Fixture'!$D684,
'DATA - Round Scores'!$C:$C, 'DATA - Fixture'!$F684,
'DATA - Round Scores'!$F:$F, "&lt;&gt;BEN")</f>
        <v>0</v>
      </c>
      <c r="U684" t="str">
        <f>TEXT(SUMIFS($Q$1:Q684,$C$1:C684,C684,$D$1:D684,"&lt;="&amp;D684,$F$1:F684,F684),"00")&amp;"-"&amp;TEXT(SUMIFS($S$1:S684,$C$1:C684,C684,$D$1:D684,"&lt;="&amp;D684,$F$1:F684,F684),"00")</f>
        <v>15-06</v>
      </c>
      <c r="V684">
        <f t="shared" si="54"/>
        <v>1</v>
      </c>
    </row>
    <row r="685" spans="3:22" x14ac:dyDescent="0.2">
      <c r="C685" s="6">
        <v>2019</v>
      </c>
      <c r="D685" s="6">
        <v>21</v>
      </c>
      <c r="E685" s="6">
        <v>1</v>
      </c>
      <c r="F685" t="s">
        <v>12</v>
      </c>
      <c r="G685" t="str">
        <f>INDEX('DATA - Teams'!$C:$C,MATCH('DATA - Fixture'!F685,'DATA - Teams'!$B:$B,0))</f>
        <v>LESTER</v>
      </c>
      <c r="H685" t="s">
        <v>426</v>
      </c>
      <c r="I685" t="str">
        <f>INDEX('DATA - Teams'!$C:$C,MATCH('DATA - Fixture'!H685,'DATA - Teams'!$B:$B,0))</f>
        <v>PMAC</v>
      </c>
      <c r="J685" s="6">
        <v>0</v>
      </c>
      <c r="K685" s="6">
        <v>0</v>
      </c>
      <c r="L685" s="6">
        <v>0</v>
      </c>
      <c r="M685">
        <f>SUMIFS('DATA - Round Scores'!$H:$H,
'DATA - Round Scores'!$A:$A, 'DATA - Fixture'!$C685,
'DATA - Round Scores'!$B:$B, 'DATA - Fixture'!$D685,
'DATA - Round Scores'!$C:$C, 'DATA - Fixture'!$F685,
'DATA - Round Scores'!$F:$F, "&lt;&gt;BEN")</f>
        <v>1383</v>
      </c>
      <c r="N685">
        <f>SUMIFS('DATA - Round Scores'!$H:$H,
'DATA - Round Scores'!$A:$A, 'DATA - Fixture'!$C685,
'DATA - Round Scores'!$B:$B, 'DATA - Fixture'!$D685,
'DATA - Round Scores'!$C:$C, 'DATA - Fixture'!$H685,
'DATA - Round Scores'!$F:$F, "&lt;&gt;BEN")</f>
        <v>1637</v>
      </c>
      <c r="O685">
        <f t="shared" si="50"/>
        <v>-254</v>
      </c>
      <c r="P685">
        <f>IF(N685&gt;0,COUNTIF($F$1:F685,F685),0)</f>
        <v>21</v>
      </c>
      <c r="Q685">
        <f t="shared" si="51"/>
        <v>0</v>
      </c>
      <c r="R685">
        <f t="shared" si="52"/>
        <v>0</v>
      </c>
      <c r="S685">
        <f t="shared" si="53"/>
        <v>1</v>
      </c>
      <c r="T685">
        <f>COUNTIFS('DATA - Round Scores'!$H:$H,0,
'DATA - Round Scores'!$A:$A, 'DATA - Fixture'!$C685,
'DATA - Round Scores'!$B:$B, 'DATA - Fixture'!$D685,
'DATA - Round Scores'!$C:$C, 'DATA - Fixture'!$F685,
'DATA - Round Scores'!$F:$F, "&lt;&gt;BEN")</f>
        <v>0</v>
      </c>
      <c r="U685" t="str">
        <f>TEXT(SUMIFS($Q$1:Q685,$C$1:C685,C685,$D$1:D685,"&lt;="&amp;D685,$F$1:F685,F685),"00")&amp;"-"&amp;TEXT(SUMIFS($S$1:S685,$C$1:C685,C685,$D$1:D685,"&lt;="&amp;D685,$F$1:F685,F685),"00")</f>
        <v>09-12</v>
      </c>
      <c r="V685">
        <f t="shared" si="54"/>
        <v>0</v>
      </c>
    </row>
    <row r="686" spans="3:22" x14ac:dyDescent="0.2">
      <c r="C686" s="6">
        <v>2019</v>
      </c>
      <c r="D686" s="6">
        <v>21</v>
      </c>
      <c r="E686" s="6">
        <v>2</v>
      </c>
      <c r="F686" t="s">
        <v>427</v>
      </c>
      <c r="G686" t="str">
        <f>INDEX('DATA - Teams'!$C:$C,MATCH('DATA - Fixture'!F686,'DATA - Teams'!$B:$B,0))</f>
        <v>MELONS</v>
      </c>
      <c r="H686" t="s">
        <v>30</v>
      </c>
      <c r="I686" t="str">
        <f>INDEX('DATA - Teams'!$C:$C,MATCH('DATA - Fixture'!H686,'DATA - Teams'!$B:$B,0))</f>
        <v>GARTER</v>
      </c>
      <c r="J686" s="6">
        <v>1</v>
      </c>
      <c r="K686" s="6">
        <v>0</v>
      </c>
      <c r="L686" s="6">
        <v>0</v>
      </c>
      <c r="M686">
        <f>SUMIFS('DATA - Round Scores'!$H:$H,
'DATA - Round Scores'!$A:$A, 'DATA - Fixture'!$C686,
'DATA - Round Scores'!$B:$B, 'DATA - Fixture'!$D686,
'DATA - Round Scores'!$C:$C, 'DATA - Fixture'!$F686,
'DATA - Round Scores'!$F:$F, "&lt;&gt;BEN")</f>
        <v>1770</v>
      </c>
      <c r="N686">
        <f>SUMIFS('DATA - Round Scores'!$H:$H,
'DATA - Round Scores'!$A:$A, 'DATA - Fixture'!$C686,
'DATA - Round Scores'!$B:$B, 'DATA - Fixture'!$D686,
'DATA - Round Scores'!$C:$C, 'DATA - Fixture'!$H686,
'DATA - Round Scores'!$F:$F, "&lt;&gt;BEN")</f>
        <v>1713</v>
      </c>
      <c r="O686">
        <f t="shared" si="50"/>
        <v>57</v>
      </c>
      <c r="P686">
        <f>IF(N686&gt;0,COUNTIF($F$1:F686,F686),0)</f>
        <v>21</v>
      </c>
      <c r="Q686">
        <f t="shared" si="51"/>
        <v>1</v>
      </c>
      <c r="R686">
        <f t="shared" si="52"/>
        <v>0</v>
      </c>
      <c r="S686">
        <f t="shared" si="53"/>
        <v>0</v>
      </c>
      <c r="T686">
        <f>COUNTIFS('DATA - Round Scores'!$H:$H,0,
'DATA - Round Scores'!$A:$A, 'DATA - Fixture'!$C686,
'DATA - Round Scores'!$B:$B, 'DATA - Fixture'!$D686,
'DATA - Round Scores'!$C:$C, 'DATA - Fixture'!$F686,
'DATA - Round Scores'!$F:$F, "&lt;&gt;BEN")</f>
        <v>0</v>
      </c>
      <c r="U686" t="str">
        <f>TEXT(SUMIFS($Q$1:Q686,$C$1:C686,C686,$D$1:D686,"&lt;="&amp;D686,$F$1:F686,F686),"00")&amp;"-"&amp;TEXT(SUMIFS($S$1:S686,$C$1:C686,C686,$D$1:D686,"&lt;="&amp;D686,$F$1:F686,F686),"00")</f>
        <v>12-09</v>
      </c>
      <c r="V686">
        <f t="shared" si="54"/>
        <v>1</v>
      </c>
    </row>
    <row r="687" spans="3:22" x14ac:dyDescent="0.2">
      <c r="C687" s="6">
        <v>2019</v>
      </c>
      <c r="D687" s="6">
        <v>21</v>
      </c>
      <c r="E687" s="6">
        <v>2</v>
      </c>
      <c r="F687" t="s">
        <v>30</v>
      </c>
      <c r="G687" t="str">
        <f>INDEX('DATA - Teams'!$C:$C,MATCH('DATA - Fixture'!F687,'DATA - Teams'!$B:$B,0))</f>
        <v>GARTER</v>
      </c>
      <c r="H687" t="s">
        <v>427</v>
      </c>
      <c r="I687" t="str">
        <f>INDEX('DATA - Teams'!$C:$C,MATCH('DATA - Fixture'!H687,'DATA - Teams'!$B:$B,0))</f>
        <v>MELONS</v>
      </c>
      <c r="J687" s="6">
        <v>0</v>
      </c>
      <c r="K687" s="6">
        <v>0</v>
      </c>
      <c r="L687" s="6">
        <v>0</v>
      </c>
      <c r="M687">
        <f>SUMIFS('DATA - Round Scores'!$H:$H,
'DATA - Round Scores'!$A:$A, 'DATA - Fixture'!$C687,
'DATA - Round Scores'!$B:$B, 'DATA - Fixture'!$D687,
'DATA - Round Scores'!$C:$C, 'DATA - Fixture'!$F687,
'DATA - Round Scores'!$F:$F, "&lt;&gt;BEN")</f>
        <v>1713</v>
      </c>
      <c r="N687">
        <f>SUMIFS('DATA - Round Scores'!$H:$H,
'DATA - Round Scores'!$A:$A, 'DATA - Fixture'!$C687,
'DATA - Round Scores'!$B:$B, 'DATA - Fixture'!$D687,
'DATA - Round Scores'!$C:$C, 'DATA - Fixture'!$H687,
'DATA - Round Scores'!$F:$F, "&lt;&gt;BEN")</f>
        <v>1770</v>
      </c>
      <c r="O687">
        <f t="shared" si="50"/>
        <v>-57</v>
      </c>
      <c r="P687">
        <f>IF(N687&gt;0,COUNTIF($F$1:F687,F687),0)</f>
        <v>21</v>
      </c>
      <c r="Q687">
        <f t="shared" si="51"/>
        <v>0</v>
      </c>
      <c r="R687">
        <f t="shared" si="52"/>
        <v>0</v>
      </c>
      <c r="S687">
        <f t="shared" si="53"/>
        <v>1</v>
      </c>
      <c r="T687">
        <f>COUNTIFS('DATA - Round Scores'!$H:$H,0,
'DATA - Round Scores'!$A:$A, 'DATA - Fixture'!$C687,
'DATA - Round Scores'!$B:$B, 'DATA - Fixture'!$D687,
'DATA - Round Scores'!$C:$C, 'DATA - Fixture'!$F687,
'DATA - Round Scores'!$F:$F, "&lt;&gt;BEN")</f>
        <v>0</v>
      </c>
      <c r="U687" t="str">
        <f>TEXT(SUMIFS($Q$1:Q687,$C$1:C687,C687,$D$1:D687,"&lt;="&amp;D687,$F$1:F687,F687),"00")&amp;"-"&amp;TEXT(SUMIFS($S$1:S687,$C$1:C687,C687,$D$1:D687,"&lt;="&amp;D687,$F$1:F687,F687),"00")</f>
        <v>09-12</v>
      </c>
      <c r="V687">
        <f t="shared" si="54"/>
        <v>0</v>
      </c>
    </row>
    <row r="688" spans="3:22" x14ac:dyDescent="0.2">
      <c r="C688" s="6">
        <v>2019</v>
      </c>
      <c r="D688" s="6">
        <v>21</v>
      </c>
      <c r="E688" s="6">
        <v>3</v>
      </c>
      <c r="F688" t="s">
        <v>430</v>
      </c>
      <c r="G688" t="str">
        <f>INDEX('DATA - Teams'!$C:$C,MATCH('DATA - Fixture'!F688,'DATA - Teams'!$B:$B,0))</f>
        <v>RICHO</v>
      </c>
      <c r="H688" t="s">
        <v>7</v>
      </c>
      <c r="I688" t="str">
        <f>INDEX('DATA - Teams'!$C:$C,MATCH('DATA - Fixture'!H688,'DATA - Teams'!$B:$B,0))</f>
        <v>JMERC</v>
      </c>
      <c r="J688" s="6">
        <v>1</v>
      </c>
      <c r="K688" s="6">
        <v>0</v>
      </c>
      <c r="L688" s="6">
        <v>0</v>
      </c>
      <c r="M688">
        <f>SUMIFS('DATA - Round Scores'!$H:$H,
'DATA - Round Scores'!$A:$A, 'DATA - Fixture'!$C688,
'DATA - Round Scores'!$B:$B, 'DATA - Fixture'!$D688,
'DATA - Round Scores'!$C:$C, 'DATA - Fixture'!$F688,
'DATA - Round Scores'!$F:$F, "&lt;&gt;BEN")</f>
        <v>1777</v>
      </c>
      <c r="N688">
        <f>SUMIFS('DATA - Round Scores'!$H:$H,
'DATA - Round Scores'!$A:$A, 'DATA - Fixture'!$C688,
'DATA - Round Scores'!$B:$B, 'DATA - Fixture'!$D688,
'DATA - Round Scores'!$C:$C, 'DATA - Fixture'!$H688,
'DATA - Round Scores'!$F:$F, "&lt;&gt;BEN")</f>
        <v>1618</v>
      </c>
      <c r="O688">
        <f t="shared" si="50"/>
        <v>159</v>
      </c>
      <c r="P688">
        <f>IF(N688&gt;0,COUNTIF($F$1:F688,F688),0)</f>
        <v>21</v>
      </c>
      <c r="Q688">
        <f t="shared" si="51"/>
        <v>1</v>
      </c>
      <c r="R688">
        <f t="shared" si="52"/>
        <v>0</v>
      </c>
      <c r="S688">
        <f t="shared" si="53"/>
        <v>0</v>
      </c>
      <c r="T688">
        <f>COUNTIFS('DATA - Round Scores'!$H:$H,0,
'DATA - Round Scores'!$A:$A, 'DATA - Fixture'!$C688,
'DATA - Round Scores'!$B:$B, 'DATA - Fixture'!$D688,
'DATA - Round Scores'!$C:$C, 'DATA - Fixture'!$F688,
'DATA - Round Scores'!$F:$F, "&lt;&gt;BEN")</f>
        <v>0</v>
      </c>
      <c r="U688" t="str">
        <f>TEXT(SUMIFS($Q$1:Q688,$C$1:C688,C688,$D$1:D688,"&lt;="&amp;D688,$F$1:F688,F688),"00")&amp;"-"&amp;TEXT(SUMIFS($S$1:S688,$C$1:C688,C688,$D$1:D688,"&lt;="&amp;D688,$F$1:F688,F688),"00")</f>
        <v>09-12</v>
      </c>
      <c r="V688">
        <f t="shared" si="54"/>
        <v>0</v>
      </c>
    </row>
    <row r="689" spans="3:22" x14ac:dyDescent="0.2">
      <c r="C689" s="6">
        <v>2019</v>
      </c>
      <c r="D689" s="6">
        <v>21</v>
      </c>
      <c r="E689" s="6">
        <v>3</v>
      </c>
      <c r="F689" t="s">
        <v>7</v>
      </c>
      <c r="G689" t="str">
        <f>INDEX('DATA - Teams'!$C:$C,MATCH('DATA - Fixture'!F689,'DATA - Teams'!$B:$B,0))</f>
        <v>JMERC</v>
      </c>
      <c r="H689" t="s">
        <v>430</v>
      </c>
      <c r="I689" t="str">
        <f>INDEX('DATA - Teams'!$C:$C,MATCH('DATA - Fixture'!H689,'DATA - Teams'!$B:$B,0))</f>
        <v>RICHO</v>
      </c>
      <c r="J689" s="6">
        <v>0</v>
      </c>
      <c r="K689" s="6">
        <v>0</v>
      </c>
      <c r="L689" s="6">
        <v>0</v>
      </c>
      <c r="M689">
        <f>SUMIFS('DATA - Round Scores'!$H:$H,
'DATA - Round Scores'!$A:$A, 'DATA - Fixture'!$C689,
'DATA - Round Scores'!$B:$B, 'DATA - Fixture'!$D689,
'DATA - Round Scores'!$C:$C, 'DATA - Fixture'!$F689,
'DATA - Round Scores'!$F:$F, "&lt;&gt;BEN")</f>
        <v>1618</v>
      </c>
      <c r="N689">
        <f>SUMIFS('DATA - Round Scores'!$H:$H,
'DATA - Round Scores'!$A:$A, 'DATA - Fixture'!$C689,
'DATA - Round Scores'!$B:$B, 'DATA - Fixture'!$D689,
'DATA - Round Scores'!$C:$C, 'DATA - Fixture'!$H689,
'DATA - Round Scores'!$F:$F, "&lt;&gt;BEN")</f>
        <v>1777</v>
      </c>
      <c r="O689">
        <f t="shared" si="50"/>
        <v>-159</v>
      </c>
      <c r="P689">
        <f>IF(N689&gt;0,COUNTIF($F$1:F689,F689),0)</f>
        <v>21</v>
      </c>
      <c r="Q689">
        <f t="shared" si="51"/>
        <v>0</v>
      </c>
      <c r="R689">
        <f t="shared" si="52"/>
        <v>0</v>
      </c>
      <c r="S689">
        <f t="shared" si="53"/>
        <v>1</v>
      </c>
      <c r="T689">
        <f>COUNTIFS('DATA - Round Scores'!$H:$H,0,
'DATA - Round Scores'!$A:$A, 'DATA - Fixture'!$C689,
'DATA - Round Scores'!$B:$B, 'DATA - Fixture'!$D689,
'DATA - Round Scores'!$C:$C, 'DATA - Fixture'!$F689,
'DATA - Round Scores'!$F:$F, "&lt;&gt;BEN")</f>
        <v>0</v>
      </c>
      <c r="U689" t="str">
        <f>TEXT(SUMIFS($Q$1:Q689,$C$1:C689,C689,$D$1:D689,"&lt;="&amp;D689,$F$1:F689,F689),"00")&amp;"-"&amp;TEXT(SUMIFS($S$1:S689,$C$1:C689,C689,$D$1:D689,"&lt;="&amp;D689,$F$1:F689,F689),"00")</f>
        <v>10-11</v>
      </c>
      <c r="V689">
        <f t="shared" si="54"/>
        <v>1</v>
      </c>
    </row>
    <row r="690" spans="3:22" x14ac:dyDescent="0.2">
      <c r="C690" s="6">
        <v>2019</v>
      </c>
      <c r="D690" s="6">
        <v>21</v>
      </c>
      <c r="E690" s="6">
        <v>4</v>
      </c>
      <c r="F690" t="s">
        <v>434</v>
      </c>
      <c r="G690" t="str">
        <f>INDEX('DATA - Teams'!$C:$C,MATCH('DATA - Fixture'!F690,'DATA - Teams'!$B:$B,0))</f>
        <v>CHIEF</v>
      </c>
      <c r="H690" t="s">
        <v>438</v>
      </c>
      <c r="I690" t="str">
        <f>INDEX('DATA - Teams'!$C:$C,MATCH('DATA - Fixture'!H690,'DATA - Teams'!$B:$B,0))</f>
        <v>KAPPAZ</v>
      </c>
      <c r="J690" s="6">
        <v>1</v>
      </c>
      <c r="K690" s="6">
        <v>0</v>
      </c>
      <c r="L690" s="6">
        <v>0</v>
      </c>
      <c r="M690">
        <f>SUMIFS('DATA - Round Scores'!$H:$H,
'DATA - Round Scores'!$A:$A, 'DATA - Fixture'!$C690,
'DATA - Round Scores'!$B:$B, 'DATA - Fixture'!$D690,
'DATA - Round Scores'!$C:$C, 'DATA - Fixture'!$F690,
'DATA - Round Scores'!$F:$F, "&lt;&gt;BEN")</f>
        <v>1624</v>
      </c>
      <c r="N690">
        <f>SUMIFS('DATA - Round Scores'!$H:$H,
'DATA - Round Scores'!$A:$A, 'DATA - Fixture'!$C690,
'DATA - Round Scores'!$B:$B, 'DATA - Fixture'!$D690,
'DATA - Round Scores'!$C:$C, 'DATA - Fixture'!$H690,
'DATA - Round Scores'!$F:$F, "&lt;&gt;BEN")</f>
        <v>1559</v>
      </c>
      <c r="O690">
        <f t="shared" si="50"/>
        <v>65</v>
      </c>
      <c r="P690">
        <f>IF(N690&gt;0,COUNTIF($F$1:F690,F690),0)</f>
        <v>21</v>
      </c>
      <c r="Q690">
        <f t="shared" si="51"/>
        <v>1</v>
      </c>
      <c r="R690">
        <f t="shared" si="52"/>
        <v>0</v>
      </c>
      <c r="S690">
        <f t="shared" si="53"/>
        <v>0</v>
      </c>
      <c r="T690">
        <f>COUNTIFS('DATA - Round Scores'!$H:$H,0,
'DATA - Round Scores'!$A:$A, 'DATA - Fixture'!$C690,
'DATA - Round Scores'!$B:$B, 'DATA - Fixture'!$D690,
'DATA - Round Scores'!$C:$C, 'DATA - Fixture'!$F690,
'DATA - Round Scores'!$F:$F, "&lt;&gt;BEN")</f>
        <v>0</v>
      </c>
      <c r="U690" t="str">
        <f>TEXT(SUMIFS($Q$1:Q690,$C$1:C690,C690,$D$1:D690,"&lt;="&amp;D690,$F$1:F690,F690),"00")&amp;"-"&amp;TEXT(SUMIFS($S$1:S690,$C$1:C690,C690,$D$1:D690,"&lt;="&amp;D690,$F$1:F690,F690),"00")</f>
        <v>07-14</v>
      </c>
      <c r="V690">
        <f t="shared" si="54"/>
        <v>0</v>
      </c>
    </row>
    <row r="691" spans="3:22" x14ac:dyDescent="0.2">
      <c r="C691" s="6">
        <v>2019</v>
      </c>
      <c r="D691" s="6">
        <v>21</v>
      </c>
      <c r="E691" s="6">
        <v>4</v>
      </c>
      <c r="F691" t="s">
        <v>438</v>
      </c>
      <c r="G691" t="str">
        <f>INDEX('DATA - Teams'!$C:$C,MATCH('DATA - Fixture'!F691,'DATA - Teams'!$B:$B,0))</f>
        <v>KAPPAZ</v>
      </c>
      <c r="H691" t="s">
        <v>434</v>
      </c>
      <c r="I691" t="str">
        <f>INDEX('DATA - Teams'!$C:$C,MATCH('DATA - Fixture'!H691,'DATA - Teams'!$B:$B,0))</f>
        <v>CHIEF</v>
      </c>
      <c r="J691" s="6">
        <v>0</v>
      </c>
      <c r="K691" s="6">
        <v>0</v>
      </c>
      <c r="L691" s="6">
        <v>0</v>
      </c>
      <c r="M691">
        <f>SUMIFS('DATA - Round Scores'!$H:$H,
'DATA - Round Scores'!$A:$A, 'DATA - Fixture'!$C691,
'DATA - Round Scores'!$B:$B, 'DATA - Fixture'!$D691,
'DATA - Round Scores'!$C:$C, 'DATA - Fixture'!$F691,
'DATA - Round Scores'!$F:$F, "&lt;&gt;BEN")</f>
        <v>1559</v>
      </c>
      <c r="N691">
        <f>SUMIFS('DATA - Round Scores'!$H:$H,
'DATA - Round Scores'!$A:$A, 'DATA - Fixture'!$C691,
'DATA - Round Scores'!$B:$B, 'DATA - Fixture'!$D691,
'DATA - Round Scores'!$C:$C, 'DATA - Fixture'!$H691,
'DATA - Round Scores'!$F:$F, "&lt;&gt;BEN")</f>
        <v>1624</v>
      </c>
      <c r="O691">
        <f t="shared" si="50"/>
        <v>-65</v>
      </c>
      <c r="P691">
        <f>IF(N691&gt;0,COUNTIF($F$1:F691,F691),0)</f>
        <v>21</v>
      </c>
      <c r="Q691">
        <f t="shared" si="51"/>
        <v>0</v>
      </c>
      <c r="R691">
        <f t="shared" si="52"/>
        <v>0</v>
      </c>
      <c r="S691">
        <f t="shared" si="53"/>
        <v>1</v>
      </c>
      <c r="T691">
        <f>COUNTIFS('DATA - Round Scores'!$H:$H,0,
'DATA - Round Scores'!$A:$A, 'DATA - Fixture'!$C691,
'DATA - Round Scores'!$B:$B, 'DATA - Fixture'!$D691,
'DATA - Round Scores'!$C:$C, 'DATA - Fixture'!$F691,
'DATA - Round Scores'!$F:$F, "&lt;&gt;BEN")</f>
        <v>0</v>
      </c>
      <c r="U691" t="str">
        <f>TEXT(SUMIFS($Q$1:Q691,$C$1:C691,C691,$D$1:D691,"&lt;="&amp;D691,$F$1:F691,F691),"00")&amp;"-"&amp;TEXT(SUMIFS($S$1:S691,$C$1:C691,C691,$D$1:D691,"&lt;="&amp;D691,$F$1:F691,F691),"00")</f>
        <v>13-08</v>
      </c>
      <c r="V691">
        <f t="shared" si="54"/>
        <v>1</v>
      </c>
    </row>
    <row r="692" spans="3:22" x14ac:dyDescent="0.2">
      <c r="C692" s="6">
        <v>2019</v>
      </c>
      <c r="D692" s="6">
        <v>22</v>
      </c>
      <c r="E692" s="6">
        <v>1</v>
      </c>
      <c r="F692" t="s">
        <v>426</v>
      </c>
      <c r="G692" t="str">
        <f>INDEX('DATA - Teams'!$C:$C,MATCH('DATA - Fixture'!F692,'DATA - Teams'!$B:$B,0))</f>
        <v>PMAC</v>
      </c>
      <c r="H692" t="s">
        <v>7</v>
      </c>
      <c r="I692" t="str">
        <f>INDEX('DATA - Teams'!$C:$C,MATCH('DATA - Fixture'!H692,'DATA - Teams'!$B:$B,0))</f>
        <v>JMERC</v>
      </c>
      <c r="J692" s="6">
        <v>1</v>
      </c>
      <c r="K692" s="6">
        <v>0</v>
      </c>
      <c r="L692" s="6">
        <v>1</v>
      </c>
      <c r="M692">
        <f>SUMIFS('DATA - Round Scores'!$H:$H,
'DATA - Round Scores'!$A:$A, 'DATA - Fixture'!$C692,
'DATA - Round Scores'!$B:$B, 'DATA - Fixture'!$D692,
'DATA - Round Scores'!$C:$C, 'DATA - Fixture'!$F692,
'DATA - Round Scores'!$F:$F, "&lt;&gt;BEN")</f>
        <v>1657</v>
      </c>
      <c r="N692">
        <f>SUMIFS('DATA - Round Scores'!$H:$H,
'DATA - Round Scores'!$A:$A, 'DATA - Fixture'!$C692,
'DATA - Round Scores'!$B:$B, 'DATA - Fixture'!$D692,
'DATA - Round Scores'!$C:$C, 'DATA - Fixture'!$H692,
'DATA - Round Scores'!$F:$F, "&lt;&gt;BEN")</f>
        <v>1610</v>
      </c>
      <c r="O692">
        <f t="shared" si="50"/>
        <v>47</v>
      </c>
      <c r="P692">
        <f>IF(N692&gt;0,COUNTIF($F$1:F692,F692),0)</f>
        <v>22</v>
      </c>
      <c r="Q692">
        <f t="shared" si="51"/>
        <v>1</v>
      </c>
      <c r="R692">
        <f t="shared" si="52"/>
        <v>0</v>
      </c>
      <c r="S692">
        <f t="shared" si="53"/>
        <v>0</v>
      </c>
      <c r="T692">
        <f>COUNTIFS('DATA - Round Scores'!$H:$H,0,
'DATA - Round Scores'!$A:$A, 'DATA - Fixture'!$C692,
'DATA - Round Scores'!$B:$B, 'DATA - Fixture'!$D692,
'DATA - Round Scores'!$C:$C, 'DATA - Fixture'!$F692,
'DATA - Round Scores'!$F:$F, "&lt;&gt;BEN")</f>
        <v>0</v>
      </c>
      <c r="U692" t="str">
        <f>TEXT(SUMIFS($Q$1:Q692,$C$1:C692,C692,$D$1:D692,"&lt;="&amp;D692,$F$1:F692,F692),"00")&amp;"-"&amp;TEXT(SUMIFS($S$1:S692,$C$1:C692,C692,$D$1:D692,"&lt;="&amp;D692,$F$1:F692,F692),"00")</f>
        <v>16-06</v>
      </c>
      <c r="V692">
        <f t="shared" si="54"/>
        <v>1</v>
      </c>
    </row>
    <row r="693" spans="3:22" x14ac:dyDescent="0.2">
      <c r="C693" s="6">
        <v>2019</v>
      </c>
      <c r="D693" s="6">
        <v>22</v>
      </c>
      <c r="E693" s="6">
        <v>1</v>
      </c>
      <c r="F693" t="s">
        <v>7</v>
      </c>
      <c r="G693" t="str">
        <f>INDEX('DATA - Teams'!$C:$C,MATCH('DATA - Fixture'!F693,'DATA - Teams'!$B:$B,0))</f>
        <v>JMERC</v>
      </c>
      <c r="H693" t="s">
        <v>426</v>
      </c>
      <c r="I693" t="str">
        <f>INDEX('DATA - Teams'!$C:$C,MATCH('DATA - Fixture'!H693,'DATA - Teams'!$B:$B,0))</f>
        <v>PMAC</v>
      </c>
      <c r="J693" s="6">
        <v>0</v>
      </c>
      <c r="K693" s="6">
        <v>0</v>
      </c>
      <c r="L693" s="6">
        <v>1</v>
      </c>
      <c r="M693">
        <f>SUMIFS('DATA - Round Scores'!$H:$H,
'DATA - Round Scores'!$A:$A, 'DATA - Fixture'!$C693,
'DATA - Round Scores'!$B:$B, 'DATA - Fixture'!$D693,
'DATA - Round Scores'!$C:$C, 'DATA - Fixture'!$F693,
'DATA - Round Scores'!$F:$F, "&lt;&gt;BEN")</f>
        <v>1610</v>
      </c>
      <c r="N693">
        <f>SUMIFS('DATA - Round Scores'!$H:$H,
'DATA - Round Scores'!$A:$A, 'DATA - Fixture'!$C693,
'DATA - Round Scores'!$B:$B, 'DATA - Fixture'!$D693,
'DATA - Round Scores'!$C:$C, 'DATA - Fixture'!$H693,
'DATA - Round Scores'!$F:$F, "&lt;&gt;BEN")</f>
        <v>1657</v>
      </c>
      <c r="O693">
        <f t="shared" si="50"/>
        <v>-47</v>
      </c>
      <c r="P693">
        <f>IF(N693&gt;0,COUNTIF($F$1:F693,F693),0)</f>
        <v>22</v>
      </c>
      <c r="Q693">
        <f t="shared" si="51"/>
        <v>0</v>
      </c>
      <c r="R693">
        <f t="shared" si="52"/>
        <v>0</v>
      </c>
      <c r="S693">
        <f t="shared" si="53"/>
        <v>1</v>
      </c>
      <c r="T693">
        <f>COUNTIFS('DATA - Round Scores'!$H:$H,0,
'DATA - Round Scores'!$A:$A, 'DATA - Fixture'!$C693,
'DATA - Round Scores'!$B:$B, 'DATA - Fixture'!$D693,
'DATA - Round Scores'!$C:$C, 'DATA - Fixture'!$F693,
'DATA - Round Scores'!$F:$F, "&lt;&gt;BEN")</f>
        <v>0</v>
      </c>
      <c r="U693" t="str">
        <f>TEXT(SUMIFS($Q$1:Q693,$C$1:C693,C693,$D$1:D693,"&lt;="&amp;D693,$F$1:F693,F693),"00")&amp;"-"&amp;TEXT(SUMIFS($S$1:S693,$C$1:C693,C693,$D$1:D693,"&lt;="&amp;D693,$F$1:F693,F693),"00")</f>
        <v>10-12</v>
      </c>
      <c r="V693">
        <f t="shared" si="54"/>
        <v>1</v>
      </c>
    </row>
    <row r="694" spans="3:22" x14ac:dyDescent="0.2">
      <c r="C694" s="6">
        <v>2019</v>
      </c>
      <c r="D694" s="6">
        <v>22</v>
      </c>
      <c r="E694" s="6">
        <v>2</v>
      </c>
      <c r="F694" t="s">
        <v>438</v>
      </c>
      <c r="G694" t="str">
        <f>INDEX('DATA - Teams'!$C:$C,MATCH('DATA - Fixture'!F694,'DATA - Teams'!$B:$B,0))</f>
        <v>KAPPAZ</v>
      </c>
      <c r="H694" t="s">
        <v>427</v>
      </c>
      <c r="I694" t="str">
        <f>INDEX('DATA - Teams'!$C:$C,MATCH('DATA - Fixture'!H694,'DATA - Teams'!$B:$B,0))</f>
        <v>MELONS</v>
      </c>
      <c r="J694" s="6">
        <v>1</v>
      </c>
      <c r="K694" s="6">
        <v>0</v>
      </c>
      <c r="L694" s="6">
        <v>1</v>
      </c>
      <c r="M694">
        <f>SUMIFS('DATA - Round Scores'!$H:$H,
'DATA - Round Scores'!$A:$A, 'DATA - Fixture'!$C694,
'DATA - Round Scores'!$B:$B, 'DATA - Fixture'!$D694,
'DATA - Round Scores'!$C:$C, 'DATA - Fixture'!$F694,
'DATA - Round Scores'!$F:$F, "&lt;&gt;BEN")</f>
        <v>1700</v>
      </c>
      <c r="N694">
        <f>SUMIFS('DATA - Round Scores'!$H:$H,
'DATA - Round Scores'!$A:$A, 'DATA - Fixture'!$C694,
'DATA - Round Scores'!$B:$B, 'DATA - Fixture'!$D694,
'DATA - Round Scores'!$C:$C, 'DATA - Fixture'!$H694,
'DATA - Round Scores'!$F:$F, "&lt;&gt;BEN")</f>
        <v>1662</v>
      </c>
      <c r="O694">
        <f t="shared" si="50"/>
        <v>38</v>
      </c>
      <c r="P694">
        <f>IF(N694&gt;0,COUNTIF($F$1:F694,F694),0)</f>
        <v>22</v>
      </c>
      <c r="Q694">
        <f t="shared" si="51"/>
        <v>1</v>
      </c>
      <c r="R694">
        <f t="shared" si="52"/>
        <v>0</v>
      </c>
      <c r="S694">
        <f t="shared" si="53"/>
        <v>0</v>
      </c>
      <c r="T694">
        <f>COUNTIFS('DATA - Round Scores'!$H:$H,0,
'DATA - Round Scores'!$A:$A, 'DATA - Fixture'!$C694,
'DATA - Round Scores'!$B:$B, 'DATA - Fixture'!$D694,
'DATA - Round Scores'!$C:$C, 'DATA - Fixture'!$F694,
'DATA - Round Scores'!$F:$F, "&lt;&gt;BEN")</f>
        <v>0</v>
      </c>
      <c r="U694" t="str">
        <f>TEXT(SUMIFS($Q$1:Q694,$C$1:C694,C694,$D$1:D694,"&lt;="&amp;D694,$F$1:F694,F694),"00")&amp;"-"&amp;TEXT(SUMIFS($S$1:S694,$C$1:C694,C694,$D$1:D694,"&lt;="&amp;D694,$F$1:F694,F694),"00")</f>
        <v>14-08</v>
      </c>
      <c r="V694">
        <f t="shared" si="54"/>
        <v>1</v>
      </c>
    </row>
    <row r="695" spans="3:22" x14ac:dyDescent="0.2">
      <c r="C695" s="6">
        <v>2019</v>
      </c>
      <c r="D695" s="6">
        <v>22</v>
      </c>
      <c r="E695" s="6">
        <v>2</v>
      </c>
      <c r="F695" t="s">
        <v>427</v>
      </c>
      <c r="G695" t="str">
        <f>INDEX('DATA - Teams'!$C:$C,MATCH('DATA - Fixture'!F695,'DATA - Teams'!$B:$B,0))</f>
        <v>MELONS</v>
      </c>
      <c r="H695" t="s">
        <v>438</v>
      </c>
      <c r="I695" t="str">
        <f>INDEX('DATA - Teams'!$C:$C,MATCH('DATA - Fixture'!H695,'DATA - Teams'!$B:$B,0))</f>
        <v>KAPPAZ</v>
      </c>
      <c r="J695" s="6">
        <v>0</v>
      </c>
      <c r="K695" s="6">
        <v>0</v>
      </c>
      <c r="L695" s="6">
        <v>1</v>
      </c>
      <c r="M695">
        <f>SUMIFS('DATA - Round Scores'!$H:$H,
'DATA - Round Scores'!$A:$A, 'DATA - Fixture'!$C695,
'DATA - Round Scores'!$B:$B, 'DATA - Fixture'!$D695,
'DATA - Round Scores'!$C:$C, 'DATA - Fixture'!$F695,
'DATA - Round Scores'!$F:$F, "&lt;&gt;BEN")</f>
        <v>1662</v>
      </c>
      <c r="N695">
        <f>SUMIFS('DATA - Round Scores'!$H:$H,
'DATA - Round Scores'!$A:$A, 'DATA - Fixture'!$C695,
'DATA - Round Scores'!$B:$B, 'DATA - Fixture'!$D695,
'DATA - Round Scores'!$C:$C, 'DATA - Fixture'!$H695,
'DATA - Round Scores'!$F:$F, "&lt;&gt;BEN")</f>
        <v>1700</v>
      </c>
      <c r="O695">
        <f t="shared" si="50"/>
        <v>-38</v>
      </c>
      <c r="P695">
        <f>IF(N695&gt;0,COUNTIF($F$1:F695,F695),0)</f>
        <v>22</v>
      </c>
      <c r="Q695">
        <f t="shared" si="51"/>
        <v>0</v>
      </c>
      <c r="R695">
        <f t="shared" si="52"/>
        <v>0</v>
      </c>
      <c r="S695">
        <f t="shared" si="53"/>
        <v>1</v>
      </c>
      <c r="T695">
        <f>COUNTIFS('DATA - Round Scores'!$H:$H,0,
'DATA - Round Scores'!$A:$A, 'DATA - Fixture'!$C695,
'DATA - Round Scores'!$B:$B, 'DATA - Fixture'!$D695,
'DATA - Round Scores'!$C:$C, 'DATA - Fixture'!$F695,
'DATA - Round Scores'!$F:$F, "&lt;&gt;BEN")</f>
        <v>0</v>
      </c>
      <c r="U695" t="str">
        <f>TEXT(SUMIFS($Q$1:Q695,$C$1:C695,C695,$D$1:D695,"&lt;="&amp;D695,$F$1:F695,F695),"00")&amp;"-"&amp;TEXT(SUMIFS($S$1:S695,$C$1:C695,C695,$D$1:D695,"&lt;="&amp;D695,$F$1:F695,F695),"00")</f>
        <v>12-10</v>
      </c>
      <c r="V695">
        <f t="shared" si="54"/>
        <v>1</v>
      </c>
    </row>
    <row r="696" spans="3:22" x14ac:dyDescent="0.2">
      <c r="C696" s="6">
        <v>2019</v>
      </c>
      <c r="D696" s="6">
        <v>23</v>
      </c>
      <c r="E696" s="6">
        <v>1</v>
      </c>
      <c r="F696" t="s">
        <v>426</v>
      </c>
      <c r="G696" t="str">
        <f>INDEX('DATA - Teams'!$C:$C,MATCH('DATA - Fixture'!F696,'DATA - Teams'!$B:$B,0))</f>
        <v>PMAC</v>
      </c>
      <c r="H696" t="s">
        <v>438</v>
      </c>
      <c r="I696" t="str">
        <f>INDEX('DATA - Teams'!$C:$C,MATCH('DATA - Fixture'!H696,'DATA - Teams'!$B:$B,0))</f>
        <v>KAPPAZ</v>
      </c>
      <c r="J696" s="6">
        <v>1</v>
      </c>
      <c r="K696" s="6">
        <v>0</v>
      </c>
      <c r="L696" s="6">
        <v>1</v>
      </c>
      <c r="M696">
        <f>SUMIFS('DATA - Round Scores'!$H:$H,
'DATA - Round Scores'!$A:$A, 'DATA - Fixture'!$C696,
'DATA - Round Scores'!$B:$B, 'DATA - Fixture'!$D696,
'DATA - Round Scores'!$C:$C, 'DATA - Fixture'!$F696,
'DATA - Round Scores'!$F:$F, "&lt;&gt;BEN")</f>
        <v>1760</v>
      </c>
      <c r="N696">
        <f>SUMIFS('DATA - Round Scores'!$H:$H,
'DATA - Round Scores'!$A:$A, 'DATA - Fixture'!$C696,
'DATA - Round Scores'!$B:$B, 'DATA - Fixture'!$D696,
'DATA - Round Scores'!$C:$C, 'DATA - Fixture'!$H696,
'DATA - Round Scores'!$F:$F, "&lt;&gt;BEN")</f>
        <v>1833</v>
      </c>
      <c r="O696">
        <f t="shared" si="50"/>
        <v>-73</v>
      </c>
      <c r="P696">
        <f>IF(N696&gt;0,COUNTIF($F$1:F696,F696),0)</f>
        <v>23</v>
      </c>
      <c r="Q696">
        <f t="shared" si="51"/>
        <v>0</v>
      </c>
      <c r="R696">
        <f t="shared" si="52"/>
        <v>0</v>
      </c>
      <c r="S696">
        <f t="shared" si="53"/>
        <v>1</v>
      </c>
      <c r="T696">
        <f>COUNTIFS('DATA - Round Scores'!$H:$H,0,
'DATA - Round Scores'!$A:$A, 'DATA - Fixture'!$C696,
'DATA - Round Scores'!$B:$B, 'DATA - Fixture'!$D696,
'DATA - Round Scores'!$C:$C, 'DATA - Fixture'!$F696,
'DATA - Round Scores'!$F:$F, "&lt;&gt;BEN")</f>
        <v>0</v>
      </c>
      <c r="U696" t="str">
        <f>TEXT(SUMIFS($Q$1:Q696,$C$1:C696,C696,$D$1:D696,"&lt;="&amp;D696,$F$1:F696,F696),"00")&amp;"-"&amp;TEXT(SUMIFS($S$1:S696,$C$1:C696,C696,$D$1:D696,"&lt;="&amp;D696,$F$1:F696,F696),"00")</f>
        <v>16-07</v>
      </c>
      <c r="V696">
        <f t="shared" si="54"/>
        <v>1</v>
      </c>
    </row>
    <row r="697" spans="3:22" x14ac:dyDescent="0.2">
      <c r="C697" s="6">
        <v>2019</v>
      </c>
      <c r="D697" s="6">
        <v>23</v>
      </c>
      <c r="E697" s="6">
        <v>1</v>
      </c>
      <c r="F697" t="s">
        <v>438</v>
      </c>
      <c r="G697" t="str">
        <f>INDEX('DATA - Teams'!$C:$C,MATCH('DATA - Fixture'!F697,'DATA - Teams'!$B:$B,0))</f>
        <v>KAPPAZ</v>
      </c>
      <c r="H697" t="s">
        <v>426</v>
      </c>
      <c r="I697" t="str">
        <f>INDEX('DATA - Teams'!$C:$C,MATCH('DATA - Fixture'!H697,'DATA - Teams'!$B:$B,0))</f>
        <v>PMAC</v>
      </c>
      <c r="J697" s="6">
        <v>0</v>
      </c>
      <c r="K697" s="6">
        <v>0</v>
      </c>
      <c r="L697" s="6">
        <v>1</v>
      </c>
      <c r="M697">
        <f>SUMIFS('DATA - Round Scores'!$H:$H,
'DATA - Round Scores'!$A:$A, 'DATA - Fixture'!$C697,
'DATA - Round Scores'!$B:$B, 'DATA - Fixture'!$D697,
'DATA - Round Scores'!$C:$C, 'DATA - Fixture'!$F697,
'DATA - Round Scores'!$F:$F, "&lt;&gt;BEN")</f>
        <v>1833</v>
      </c>
      <c r="N697">
        <f>SUMIFS('DATA - Round Scores'!$H:$H,
'DATA - Round Scores'!$A:$A, 'DATA - Fixture'!$C697,
'DATA - Round Scores'!$B:$B, 'DATA - Fixture'!$D697,
'DATA - Round Scores'!$C:$C, 'DATA - Fixture'!$H697,
'DATA - Round Scores'!$F:$F, "&lt;&gt;BEN")</f>
        <v>1760</v>
      </c>
      <c r="O697">
        <f t="shared" si="50"/>
        <v>73</v>
      </c>
      <c r="P697">
        <f>IF(N697&gt;0,COUNTIF($F$1:F697,F697),0)</f>
        <v>23</v>
      </c>
      <c r="Q697">
        <f t="shared" si="51"/>
        <v>1</v>
      </c>
      <c r="R697">
        <f t="shared" si="52"/>
        <v>0</v>
      </c>
      <c r="S697">
        <f t="shared" si="53"/>
        <v>0</v>
      </c>
      <c r="T697">
        <f>COUNTIFS('DATA - Round Scores'!$H:$H,0,
'DATA - Round Scores'!$A:$A, 'DATA - Fixture'!$C697,
'DATA - Round Scores'!$B:$B, 'DATA - Fixture'!$D697,
'DATA - Round Scores'!$C:$C, 'DATA - Fixture'!$F697,
'DATA - Round Scores'!$F:$F, "&lt;&gt;BEN")</f>
        <v>0</v>
      </c>
      <c r="U697" t="str">
        <f>TEXT(SUMIFS($Q$1:Q697,$C$1:C697,C697,$D$1:D697,"&lt;="&amp;D697,$F$1:F697,F697),"00")&amp;"-"&amp;TEXT(SUMIFS($S$1:S697,$C$1:C697,C697,$D$1:D697,"&lt;="&amp;D697,$F$1:F697,F697),"00")</f>
        <v>15-08</v>
      </c>
      <c r="V697">
        <f t="shared" si="54"/>
        <v>1</v>
      </c>
    </row>
  </sheetData>
  <autoFilter ref="A1:S697" xr:uid="{00000000-0009-0000-0000-000004000000}"/>
  <sortState xmlns:xlrd2="http://schemas.microsoft.com/office/spreadsheetml/2017/richdata2" ref="A2:N697">
    <sortCondition ref="C2:C697"/>
    <sortCondition ref="D2:D697"/>
    <sortCondition ref="E2:E697"/>
    <sortCondition descending="1" ref="J2:J69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3"/>
  <sheetViews>
    <sheetView topLeftCell="A9" workbookViewId="0">
      <selection activeCell="D40" sqref="D40"/>
    </sheetView>
  </sheetViews>
  <sheetFormatPr baseColWidth="10" defaultColWidth="8.83203125" defaultRowHeight="15" x14ac:dyDescent="0.2"/>
  <cols>
    <col min="1" max="1" width="7.83203125" bestFit="1" customWidth="1"/>
    <col min="2" max="2" width="18.33203125" bestFit="1" customWidth="1"/>
    <col min="3" max="3" width="9.5" bestFit="1" customWidth="1"/>
  </cols>
  <sheetData>
    <row r="1" spans="1:3" x14ac:dyDescent="0.2">
      <c r="A1" s="1" t="s">
        <v>0</v>
      </c>
      <c r="B1" s="1" t="s">
        <v>452</v>
      </c>
      <c r="C1" s="1" t="s">
        <v>460</v>
      </c>
    </row>
    <row r="2" spans="1:3" x14ac:dyDescent="0.2">
      <c r="A2" s="8">
        <v>2016</v>
      </c>
      <c r="B2" t="s">
        <v>475</v>
      </c>
      <c r="C2" s="8" t="s">
        <v>468</v>
      </c>
    </row>
    <row r="3" spans="1:3" x14ac:dyDescent="0.2">
      <c r="A3" s="8">
        <v>2016</v>
      </c>
      <c r="B3" t="s">
        <v>474</v>
      </c>
      <c r="C3" s="8" t="s">
        <v>464</v>
      </c>
    </row>
    <row r="4" spans="1:3" x14ac:dyDescent="0.2">
      <c r="A4" s="8">
        <v>2016</v>
      </c>
      <c r="B4" t="s">
        <v>473</v>
      </c>
      <c r="C4" s="8" t="s">
        <v>462</v>
      </c>
    </row>
    <row r="5" spans="1:3" x14ac:dyDescent="0.2">
      <c r="A5" s="8">
        <v>2016</v>
      </c>
      <c r="B5" t="s">
        <v>472</v>
      </c>
      <c r="C5" s="8" t="s">
        <v>463</v>
      </c>
    </row>
    <row r="6" spans="1:3" x14ac:dyDescent="0.2">
      <c r="A6" s="8">
        <v>2016</v>
      </c>
      <c r="B6" t="s">
        <v>471</v>
      </c>
      <c r="C6" s="8" t="s">
        <v>465</v>
      </c>
    </row>
    <row r="7" spans="1:3" x14ac:dyDescent="0.2">
      <c r="A7" s="8">
        <v>2016</v>
      </c>
      <c r="B7" t="s">
        <v>470</v>
      </c>
      <c r="C7" s="8" t="s">
        <v>467</v>
      </c>
    </row>
    <row r="8" spans="1:3" x14ac:dyDescent="0.2">
      <c r="A8" s="8">
        <v>2016</v>
      </c>
      <c r="B8" t="s">
        <v>469</v>
      </c>
      <c r="C8" s="8" t="s">
        <v>461</v>
      </c>
    </row>
    <row r="9" spans="1:3" x14ac:dyDescent="0.2">
      <c r="A9" s="8">
        <v>2016</v>
      </c>
      <c r="B9" t="s">
        <v>476</v>
      </c>
      <c r="C9" s="8" t="s">
        <v>466</v>
      </c>
    </row>
    <row r="10" spans="1:3" x14ac:dyDescent="0.2">
      <c r="A10">
        <v>2017</v>
      </c>
      <c r="B10" t="s">
        <v>324</v>
      </c>
      <c r="C10" t="s">
        <v>468</v>
      </c>
    </row>
    <row r="11" spans="1:3" x14ac:dyDescent="0.2">
      <c r="A11">
        <v>2017</v>
      </c>
      <c r="B11" t="s">
        <v>196</v>
      </c>
      <c r="C11" t="s">
        <v>464</v>
      </c>
    </row>
    <row r="12" spans="1:3" x14ac:dyDescent="0.2">
      <c r="A12">
        <v>2017</v>
      </c>
      <c r="B12" t="s">
        <v>110</v>
      </c>
      <c r="C12" t="s">
        <v>462</v>
      </c>
    </row>
    <row r="13" spans="1:3" x14ac:dyDescent="0.2">
      <c r="A13">
        <v>2017</v>
      </c>
      <c r="B13" t="s">
        <v>153</v>
      </c>
      <c r="C13" t="s">
        <v>463</v>
      </c>
    </row>
    <row r="14" spans="1:3" x14ac:dyDescent="0.2">
      <c r="A14">
        <v>2017</v>
      </c>
      <c r="B14" t="s">
        <v>237</v>
      </c>
      <c r="C14" t="s">
        <v>465</v>
      </c>
    </row>
    <row r="15" spans="1:3" x14ac:dyDescent="0.2">
      <c r="A15">
        <v>2017</v>
      </c>
      <c r="B15" t="s">
        <v>295</v>
      </c>
      <c r="C15" t="s">
        <v>467</v>
      </c>
    </row>
    <row r="16" spans="1:3" x14ac:dyDescent="0.2">
      <c r="A16">
        <v>2017</v>
      </c>
      <c r="B16" t="s">
        <v>34</v>
      </c>
      <c r="C16" t="s">
        <v>461</v>
      </c>
    </row>
    <row r="17" spans="1:3" x14ac:dyDescent="0.2">
      <c r="A17">
        <v>2017</v>
      </c>
      <c r="B17" t="s">
        <v>270</v>
      </c>
      <c r="C17" t="s">
        <v>466</v>
      </c>
    </row>
    <row r="18" spans="1:3" x14ac:dyDescent="0.2">
      <c r="A18">
        <v>2018</v>
      </c>
      <c r="B18" t="s">
        <v>482</v>
      </c>
      <c r="C18" t="s">
        <v>468</v>
      </c>
    </row>
    <row r="19" spans="1:3" x14ac:dyDescent="0.2">
      <c r="A19">
        <v>2018</v>
      </c>
      <c r="B19" t="s">
        <v>411</v>
      </c>
      <c r="C19" t="s">
        <v>464</v>
      </c>
    </row>
    <row r="20" spans="1:3" x14ac:dyDescent="0.2">
      <c r="A20">
        <v>2018</v>
      </c>
      <c r="B20" t="s">
        <v>391</v>
      </c>
      <c r="C20" t="s">
        <v>462</v>
      </c>
    </row>
    <row r="21" spans="1:3" x14ac:dyDescent="0.2">
      <c r="A21">
        <v>2018</v>
      </c>
      <c r="B21" t="s">
        <v>367</v>
      </c>
      <c r="C21" t="s">
        <v>463</v>
      </c>
    </row>
    <row r="22" spans="1:3" x14ac:dyDescent="0.2">
      <c r="A22">
        <v>2018</v>
      </c>
      <c r="B22" t="s">
        <v>404</v>
      </c>
      <c r="C22" t="s">
        <v>465</v>
      </c>
    </row>
    <row r="23" spans="1:3" x14ac:dyDescent="0.2">
      <c r="A23">
        <v>2018</v>
      </c>
      <c r="B23" t="s">
        <v>382</v>
      </c>
      <c r="C23" t="s">
        <v>467</v>
      </c>
    </row>
    <row r="24" spans="1:3" x14ac:dyDescent="0.2">
      <c r="A24">
        <v>2018</v>
      </c>
      <c r="B24" t="s">
        <v>366</v>
      </c>
      <c r="C24" t="s">
        <v>461</v>
      </c>
    </row>
    <row r="25" spans="1:3" x14ac:dyDescent="0.2">
      <c r="A25">
        <v>2018</v>
      </c>
      <c r="B25" t="s">
        <v>420</v>
      </c>
      <c r="C25" t="s">
        <v>466</v>
      </c>
    </row>
    <row r="26" spans="1:3" x14ac:dyDescent="0.2">
      <c r="A26">
        <v>2019</v>
      </c>
      <c r="B26" t="s">
        <v>434</v>
      </c>
      <c r="C26" t="s">
        <v>468</v>
      </c>
    </row>
    <row r="27" spans="1:3" x14ac:dyDescent="0.2">
      <c r="A27">
        <v>2019</v>
      </c>
      <c r="B27" t="s">
        <v>30</v>
      </c>
      <c r="C27" t="s">
        <v>464</v>
      </c>
    </row>
    <row r="28" spans="1:3" x14ac:dyDescent="0.2">
      <c r="A28">
        <v>2019</v>
      </c>
      <c r="B28" t="s">
        <v>7</v>
      </c>
      <c r="C28" t="s">
        <v>462</v>
      </c>
    </row>
    <row r="29" spans="1:3" x14ac:dyDescent="0.2">
      <c r="A29">
        <v>2019</v>
      </c>
      <c r="B29" t="s">
        <v>12</v>
      </c>
      <c r="C29" t="s">
        <v>465</v>
      </c>
    </row>
    <row r="30" spans="1:3" x14ac:dyDescent="0.2">
      <c r="A30">
        <v>2019</v>
      </c>
      <c r="B30" t="s">
        <v>427</v>
      </c>
      <c r="C30" t="s">
        <v>467</v>
      </c>
    </row>
    <row r="31" spans="1:3" x14ac:dyDescent="0.2">
      <c r="A31">
        <v>2019</v>
      </c>
      <c r="B31" t="s">
        <v>438</v>
      </c>
      <c r="C31" t="s">
        <v>463</v>
      </c>
    </row>
    <row r="32" spans="1:3" x14ac:dyDescent="0.2">
      <c r="A32">
        <v>2019</v>
      </c>
      <c r="B32" t="s">
        <v>426</v>
      </c>
      <c r="C32" t="s">
        <v>461</v>
      </c>
    </row>
    <row r="33" spans="1:3" x14ac:dyDescent="0.2">
      <c r="A33">
        <v>2019</v>
      </c>
      <c r="B33" t="s">
        <v>430</v>
      </c>
      <c r="C33" t="s">
        <v>466</v>
      </c>
    </row>
  </sheetData>
  <sortState xmlns:xlrd2="http://schemas.microsoft.com/office/spreadsheetml/2017/richdata2" ref="A2:C33">
    <sortCondition ref="A2:A33"/>
    <sortCondition ref="C2:C3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70"/>
  <sheetViews>
    <sheetView workbookViewId="0">
      <selection activeCell="AT16" sqref="AT16"/>
    </sheetView>
  </sheetViews>
  <sheetFormatPr baseColWidth="10" defaultColWidth="8.83203125" defaultRowHeight="15" x14ac:dyDescent="0.2"/>
  <cols>
    <col min="1" max="1" width="14.33203125" bestFit="1" customWidth="1"/>
    <col min="2" max="2" width="20.5" bestFit="1" customWidth="1"/>
    <col min="3" max="24" width="4" bestFit="1" customWidth="1"/>
    <col min="25" max="25" width="10.6640625" bestFit="1" customWidth="1"/>
    <col min="26" max="30" width="2" style="6" bestFit="1" customWidth="1"/>
    <col min="31" max="34" width="2" style="6" customWidth="1"/>
    <col min="35" max="47" width="3" style="6" customWidth="1"/>
    <col min="48" max="48" width="5.33203125" customWidth="1"/>
    <col min="49" max="49" width="5.33203125" bestFit="1" customWidth="1"/>
  </cols>
  <sheetData>
    <row r="1" spans="1:50" x14ac:dyDescent="0.2">
      <c r="A1" s="2" t="s">
        <v>0</v>
      </c>
      <c r="B1" s="3">
        <v>2017</v>
      </c>
    </row>
    <row r="2" spans="1:50" x14ac:dyDescent="0.2">
      <c r="A2" s="2" t="s">
        <v>452</v>
      </c>
      <c r="B2" t="s">
        <v>34</v>
      </c>
    </row>
    <row r="3" spans="1:50" x14ac:dyDescent="0.2">
      <c r="A3" s="2" t="s">
        <v>4</v>
      </c>
      <c r="B3" t="s">
        <v>1009</v>
      </c>
    </row>
    <row r="4" spans="1:50" x14ac:dyDescent="0.2">
      <c r="A4" s="2" t="s">
        <v>6</v>
      </c>
      <c r="B4" t="s">
        <v>1009</v>
      </c>
    </row>
    <row r="6" spans="1:50" x14ac:dyDescent="0.2">
      <c r="A6" s="2" t="s">
        <v>455</v>
      </c>
      <c r="B6" s="2" t="s">
        <v>1008</v>
      </c>
    </row>
    <row r="7" spans="1:50" x14ac:dyDescent="0.2">
      <c r="A7" s="2" t="s">
        <v>453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  <c r="H7">
        <v>7</v>
      </c>
      <c r="I7">
        <v>8</v>
      </c>
      <c r="J7">
        <v>9</v>
      </c>
      <c r="K7">
        <v>10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  <c r="T7">
        <v>19</v>
      </c>
      <c r="U7">
        <v>20</v>
      </c>
      <c r="V7">
        <v>21</v>
      </c>
      <c r="W7">
        <v>22</v>
      </c>
      <c r="X7">
        <v>23</v>
      </c>
      <c r="Y7" t="s">
        <v>454</v>
      </c>
      <c r="Z7" s="7">
        <v>1</v>
      </c>
      <c r="AA7" s="7">
        <v>2</v>
      </c>
      <c r="AB7" s="7">
        <v>3</v>
      </c>
      <c r="AC7" s="7">
        <v>4</v>
      </c>
      <c r="AD7" s="7">
        <v>5</v>
      </c>
      <c r="AE7" s="7">
        <v>6</v>
      </c>
      <c r="AF7" s="7">
        <v>7</v>
      </c>
      <c r="AG7" s="7">
        <v>8</v>
      </c>
      <c r="AH7" s="7">
        <v>9</v>
      </c>
      <c r="AI7" s="7">
        <v>10</v>
      </c>
      <c r="AJ7" s="7">
        <v>11</v>
      </c>
      <c r="AK7" s="7">
        <v>12</v>
      </c>
      <c r="AL7" s="7">
        <v>13</v>
      </c>
      <c r="AM7" s="7">
        <v>14</v>
      </c>
      <c r="AN7" s="7">
        <v>15</v>
      </c>
      <c r="AO7" s="7">
        <v>16</v>
      </c>
      <c r="AP7" s="7">
        <v>17</v>
      </c>
      <c r="AQ7" s="7">
        <v>18</v>
      </c>
      <c r="AR7" s="7">
        <v>19</v>
      </c>
      <c r="AS7" s="7">
        <v>20</v>
      </c>
      <c r="AT7" s="7">
        <v>21</v>
      </c>
      <c r="AU7" s="7">
        <v>22</v>
      </c>
      <c r="AV7" s="1" t="s">
        <v>527</v>
      </c>
      <c r="AW7" s="1" t="s">
        <v>523</v>
      </c>
    </row>
    <row r="8" spans="1:50" x14ac:dyDescent="0.2">
      <c r="A8" s="3" t="s">
        <v>83</v>
      </c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>
        <v>73</v>
      </c>
      <c r="N8" s="115"/>
      <c r="O8" s="115">
        <v>103</v>
      </c>
      <c r="P8" s="115">
        <v>57</v>
      </c>
      <c r="Q8" s="115">
        <v>95</v>
      </c>
      <c r="R8" s="115">
        <v>107</v>
      </c>
      <c r="S8" s="115">
        <v>95</v>
      </c>
      <c r="T8" s="115">
        <v>58</v>
      </c>
      <c r="U8" s="115">
        <v>48</v>
      </c>
      <c r="V8" s="115"/>
      <c r="W8" s="115">
        <v>128</v>
      </c>
      <c r="X8" s="115">
        <v>150</v>
      </c>
      <c r="Y8" s="115">
        <v>91.4</v>
      </c>
      <c r="Z8" s="6" t="str">
        <f>IF(B$7&lt;&gt;"Grand Total",IF(IFERROR(RANK(B8,B$8:B$100),99)&gt;5,"",6-RANK(B8,B$8:B$100)),"")</f>
        <v/>
      </c>
      <c r="AA8" s="6" t="str">
        <f t="shared" ref="AA8:AU8" si="0">IF(C$7&lt;&gt;"Grand Total",IF(IFERROR(RANK(C8,C$8:C$100),99)&gt;5,"",6-RANK(C8,C$8:C$100)),"")</f>
        <v/>
      </c>
      <c r="AB8" s="6" t="str">
        <f t="shared" si="0"/>
        <v/>
      </c>
      <c r="AC8" s="6" t="str">
        <f t="shared" si="0"/>
        <v/>
      </c>
      <c r="AD8" s="6" t="str">
        <f t="shared" si="0"/>
        <v/>
      </c>
      <c r="AE8" s="6" t="str">
        <f t="shared" si="0"/>
        <v/>
      </c>
      <c r="AF8" s="6" t="str">
        <f t="shared" si="0"/>
        <v/>
      </c>
      <c r="AG8" s="6" t="str">
        <f t="shared" si="0"/>
        <v/>
      </c>
      <c r="AH8" s="6" t="str">
        <f t="shared" si="0"/>
        <v/>
      </c>
      <c r="AI8" s="6" t="str">
        <f t="shared" si="0"/>
        <v/>
      </c>
      <c r="AJ8" s="6" t="str">
        <f t="shared" si="0"/>
        <v/>
      </c>
      <c r="AK8" s="6" t="str">
        <f t="shared" si="0"/>
        <v/>
      </c>
      <c r="AL8" s="6" t="str">
        <f t="shared" si="0"/>
        <v/>
      </c>
      <c r="AM8" s="6" t="str">
        <f t="shared" si="0"/>
        <v/>
      </c>
      <c r="AN8" s="6" t="str">
        <f t="shared" si="0"/>
        <v/>
      </c>
      <c r="AO8" s="6" t="str">
        <f t="shared" si="0"/>
        <v/>
      </c>
      <c r="AP8" s="6">
        <f t="shared" si="0"/>
        <v>3</v>
      </c>
      <c r="AQ8" s="6" t="str">
        <f t="shared" si="0"/>
        <v/>
      </c>
      <c r="AR8" s="6" t="str">
        <f t="shared" si="0"/>
        <v/>
      </c>
      <c r="AS8" s="6" t="str">
        <f t="shared" si="0"/>
        <v/>
      </c>
      <c r="AT8" s="6" t="str">
        <f t="shared" si="0"/>
        <v/>
      </c>
      <c r="AU8" s="6">
        <f t="shared" si="0"/>
        <v>2</v>
      </c>
      <c r="AV8" s="6">
        <f t="shared" ref="AV8:AV42" si="1">SUM(Z8:AU8)</f>
        <v>5</v>
      </c>
      <c r="AW8" s="6">
        <f>RANK(AV8,$AV$8:$AV$100)</f>
        <v>15</v>
      </c>
      <c r="AX8" s="150"/>
    </row>
    <row r="9" spans="1:50" x14ac:dyDescent="0.2">
      <c r="A9" s="3" t="s">
        <v>99</v>
      </c>
      <c r="B9" s="115"/>
      <c r="C9" s="115"/>
      <c r="D9" s="115"/>
      <c r="E9" s="115"/>
      <c r="F9" s="115"/>
      <c r="G9" s="115"/>
      <c r="H9" s="115"/>
      <c r="I9" s="115"/>
      <c r="J9" s="115"/>
      <c r="K9" s="115"/>
      <c r="L9" s="115"/>
      <c r="M9" s="115"/>
      <c r="N9" s="115"/>
      <c r="O9" s="115"/>
      <c r="P9" s="115"/>
      <c r="Q9" s="115"/>
      <c r="R9" s="115"/>
      <c r="S9" s="115"/>
      <c r="T9" s="115"/>
      <c r="U9" s="115">
        <v>133</v>
      </c>
      <c r="V9" s="115">
        <v>84</v>
      </c>
      <c r="W9" s="115">
        <v>94</v>
      </c>
      <c r="X9" s="115">
        <v>126</v>
      </c>
      <c r="Y9" s="115">
        <v>109.25</v>
      </c>
      <c r="Z9" s="6" t="str">
        <f t="shared" ref="Z9:Z61" si="2">IF(B$7&lt;&gt;"Grand Total",IF(IFERROR(RANK(B9,B$8:B$100),99)&gt;5,"",6-RANK(B9,B$8:B$100)),"")</f>
        <v/>
      </c>
      <c r="AA9" s="6" t="str">
        <f t="shared" ref="AA9:AA61" si="3">IF(C$7&lt;&gt;"Grand Total",IF(IFERROR(RANK(C9,C$8:C$100),99)&gt;5,"",6-RANK(C9,C$8:C$100)),"")</f>
        <v/>
      </c>
      <c r="AB9" s="6" t="str">
        <f t="shared" ref="AB9:AB61" si="4">IF(D$7&lt;&gt;"Grand Total",IF(IFERROR(RANK(D9,D$8:D$100),99)&gt;5,"",6-RANK(D9,D$8:D$100)),"")</f>
        <v/>
      </c>
      <c r="AC9" s="6" t="str">
        <f t="shared" ref="AC9:AC61" si="5">IF(E$7&lt;&gt;"Grand Total",IF(IFERROR(RANK(E9,E$8:E$100),99)&gt;5,"",6-RANK(E9,E$8:E$100)),"")</f>
        <v/>
      </c>
      <c r="AD9" s="6" t="str">
        <f t="shared" ref="AD9:AD61" si="6">IF(F$7&lt;&gt;"Grand Total",IF(IFERROR(RANK(F9,F$8:F$100),99)&gt;5,"",6-RANK(F9,F$8:F$100)),"")</f>
        <v/>
      </c>
      <c r="AE9" s="6" t="str">
        <f t="shared" ref="AE9:AE61" si="7">IF(G$7&lt;&gt;"Grand Total",IF(IFERROR(RANK(G9,G$8:G$100),99)&gt;5,"",6-RANK(G9,G$8:G$100)),"")</f>
        <v/>
      </c>
      <c r="AF9" s="6" t="str">
        <f t="shared" ref="AF9:AF61" si="8">IF(H$7&lt;&gt;"Grand Total",IF(IFERROR(RANK(H9,H$8:H$100),99)&gt;5,"",6-RANK(H9,H$8:H$100)),"")</f>
        <v/>
      </c>
      <c r="AG9" s="6" t="str">
        <f t="shared" ref="AG9:AG61" si="9">IF(I$7&lt;&gt;"Grand Total",IF(IFERROR(RANK(I9,I$8:I$100),99)&gt;5,"",6-RANK(I9,I$8:I$100)),"")</f>
        <v/>
      </c>
      <c r="AH9" s="6" t="str">
        <f t="shared" ref="AH9:AH61" si="10">IF(J$7&lt;&gt;"Grand Total",IF(IFERROR(RANK(J9,J$8:J$100),99)&gt;5,"",6-RANK(J9,J$8:J$100)),"")</f>
        <v/>
      </c>
      <c r="AI9" s="6" t="str">
        <f t="shared" ref="AI9:AI61" si="11">IF(K$7&lt;&gt;"Grand Total",IF(IFERROR(RANK(K9,K$8:K$100),99)&gt;5,"",6-RANK(K9,K$8:K$100)),"")</f>
        <v/>
      </c>
      <c r="AJ9" s="6" t="str">
        <f t="shared" ref="AJ9:AJ61" si="12">IF(L$7&lt;&gt;"Grand Total",IF(IFERROR(RANK(L9,L$8:L$100),99)&gt;5,"",6-RANK(L9,L$8:L$100)),"")</f>
        <v/>
      </c>
      <c r="AK9" s="6" t="str">
        <f t="shared" ref="AK9:AK61" si="13">IF(M$7&lt;&gt;"Grand Total",IF(IFERROR(RANK(M9,M$8:M$100),99)&gt;5,"",6-RANK(M9,M$8:M$100)),"")</f>
        <v/>
      </c>
      <c r="AL9" s="6" t="str">
        <f t="shared" ref="AL9:AL61" si="14">IF(N$7&lt;&gt;"Grand Total",IF(IFERROR(RANK(N9,N$8:N$100),99)&gt;5,"",6-RANK(N9,N$8:N$100)),"")</f>
        <v/>
      </c>
      <c r="AM9" s="6" t="str">
        <f t="shared" ref="AM9:AM61" si="15">IF(O$7&lt;&gt;"Grand Total",IF(IFERROR(RANK(O9,O$8:O$100),99)&gt;5,"",6-RANK(O9,O$8:O$100)),"")</f>
        <v/>
      </c>
      <c r="AN9" s="6" t="str">
        <f t="shared" ref="AN9:AN61" si="16">IF(P$7&lt;&gt;"Grand Total",IF(IFERROR(RANK(P9,P$8:P$100),99)&gt;5,"",6-RANK(P9,P$8:P$100)),"")</f>
        <v/>
      </c>
      <c r="AO9" s="6" t="str">
        <f t="shared" ref="AO9:AO61" si="17">IF(Q$7&lt;&gt;"Grand Total",IF(IFERROR(RANK(Q9,Q$8:Q$100),99)&gt;5,"",6-RANK(Q9,Q$8:Q$100)),"")</f>
        <v/>
      </c>
      <c r="AP9" s="6" t="str">
        <f t="shared" ref="AP9:AP61" si="18">IF(R$7&lt;&gt;"Grand Total",IF(IFERROR(RANK(R9,R$8:R$100),99)&gt;5,"",6-RANK(R9,R$8:R$100)),"")</f>
        <v/>
      </c>
      <c r="AQ9" s="6" t="str">
        <f t="shared" ref="AQ9:AQ61" si="19">IF(S$7&lt;&gt;"Grand Total",IF(IFERROR(RANK(S9,S$8:S$100),99)&gt;5,"",6-RANK(S9,S$8:S$100)),"")</f>
        <v/>
      </c>
      <c r="AR9" s="6" t="str">
        <f t="shared" ref="AR9:AR61" si="20">IF(T$7&lt;&gt;"Grand Total",IF(IFERROR(RANK(T9,T$8:T$100),99)&gt;5,"",6-RANK(T9,T$8:T$100)),"")</f>
        <v/>
      </c>
      <c r="AS9" s="6">
        <f t="shared" ref="AS9:AS61" si="21">IF(U$7&lt;&gt;"Grand Total",IF(IFERROR(RANK(U9,U$8:U$100),99)&gt;5,"",6-RANK(U9,U$8:U$100)),"")</f>
        <v>3</v>
      </c>
      <c r="AT9" s="6" t="str">
        <f t="shared" ref="AT9:AT61" si="22">IF(V$7&lt;&gt;"Grand Total",IF(IFERROR(RANK(V9,V$8:V$100),99)&gt;5,"",6-RANK(V9,V$8:V$100)),"")</f>
        <v/>
      </c>
      <c r="AU9" s="6" t="str">
        <f t="shared" ref="AU9:AU61" si="23">IF(W$7&lt;&gt;"Grand Total",IF(IFERROR(RANK(W9,W$8:W$100),99)&gt;5,"",6-RANK(W9,W$8:W$100)),"")</f>
        <v/>
      </c>
      <c r="AV9" s="6">
        <f t="shared" si="1"/>
        <v>3</v>
      </c>
      <c r="AW9" s="6">
        <f t="shared" ref="AW9:AW70" si="24">RANK(AV9,$AV$8:$AV$100)</f>
        <v>23</v>
      </c>
      <c r="AX9" s="150"/>
    </row>
    <row r="10" spans="1:50" x14ac:dyDescent="0.2">
      <c r="A10" s="3" t="s">
        <v>61</v>
      </c>
      <c r="B10" s="115"/>
      <c r="C10" s="115">
        <v>99</v>
      </c>
      <c r="D10" s="115">
        <v>120</v>
      </c>
      <c r="E10" s="115">
        <v>125</v>
      </c>
      <c r="F10" s="115">
        <v>107</v>
      </c>
      <c r="G10" s="115">
        <v>113</v>
      </c>
      <c r="H10" s="115">
        <v>84</v>
      </c>
      <c r="I10" s="115">
        <v>70</v>
      </c>
      <c r="J10" s="115">
        <v>130</v>
      </c>
      <c r="K10" s="115">
        <v>99</v>
      </c>
      <c r="L10" s="115">
        <v>90</v>
      </c>
      <c r="M10" s="115"/>
      <c r="N10" s="115">
        <v>118</v>
      </c>
      <c r="O10" s="115">
        <v>95</v>
      </c>
      <c r="P10" s="115">
        <v>96</v>
      </c>
      <c r="Q10" s="115">
        <v>144</v>
      </c>
      <c r="R10" s="115">
        <v>108</v>
      </c>
      <c r="S10" s="115">
        <v>106</v>
      </c>
      <c r="T10" s="115">
        <v>118</v>
      </c>
      <c r="U10" s="115">
        <v>132</v>
      </c>
      <c r="V10" s="115"/>
      <c r="W10" s="115">
        <v>109</v>
      </c>
      <c r="X10" s="115">
        <v>125</v>
      </c>
      <c r="Y10" s="115">
        <v>109.4</v>
      </c>
      <c r="Z10" s="6" t="str">
        <f t="shared" si="2"/>
        <v/>
      </c>
      <c r="AA10" s="6">
        <f t="shared" si="3"/>
        <v>1</v>
      </c>
      <c r="AB10" s="6">
        <f t="shared" si="4"/>
        <v>2</v>
      </c>
      <c r="AC10" s="6">
        <f t="shared" si="5"/>
        <v>5</v>
      </c>
      <c r="AD10" s="6">
        <f t="shared" si="6"/>
        <v>1</v>
      </c>
      <c r="AE10" s="6">
        <f t="shared" si="7"/>
        <v>3</v>
      </c>
      <c r="AF10" s="6" t="str">
        <f t="shared" si="8"/>
        <v/>
      </c>
      <c r="AG10" s="6" t="str">
        <f t="shared" si="9"/>
        <v/>
      </c>
      <c r="AH10" s="6">
        <f t="shared" si="10"/>
        <v>5</v>
      </c>
      <c r="AI10" s="6" t="str">
        <f t="shared" si="11"/>
        <v/>
      </c>
      <c r="AJ10" s="6">
        <f t="shared" si="12"/>
        <v>1</v>
      </c>
      <c r="AK10" s="6" t="str">
        <f t="shared" si="13"/>
        <v/>
      </c>
      <c r="AL10" s="6">
        <f t="shared" si="14"/>
        <v>1</v>
      </c>
      <c r="AM10" s="6" t="str">
        <f t="shared" si="15"/>
        <v/>
      </c>
      <c r="AN10" s="6" t="str">
        <f t="shared" si="16"/>
        <v/>
      </c>
      <c r="AO10" s="6">
        <f t="shared" si="17"/>
        <v>4</v>
      </c>
      <c r="AP10" s="6">
        <f t="shared" si="18"/>
        <v>4</v>
      </c>
      <c r="AQ10" s="6">
        <f t="shared" si="19"/>
        <v>2</v>
      </c>
      <c r="AR10" s="6">
        <f t="shared" si="20"/>
        <v>2</v>
      </c>
      <c r="AS10" s="6">
        <f t="shared" si="21"/>
        <v>2</v>
      </c>
      <c r="AT10" s="6" t="str">
        <f t="shared" si="22"/>
        <v/>
      </c>
      <c r="AU10" s="6" t="str">
        <f t="shared" si="23"/>
        <v/>
      </c>
      <c r="AV10" s="6">
        <f t="shared" si="1"/>
        <v>33</v>
      </c>
      <c r="AW10" s="6">
        <f t="shared" si="24"/>
        <v>2</v>
      </c>
      <c r="AX10" s="150"/>
    </row>
    <row r="11" spans="1:50" x14ac:dyDescent="0.2">
      <c r="A11" s="3" t="s">
        <v>48</v>
      </c>
      <c r="B11" s="115">
        <v>87</v>
      </c>
      <c r="C11" s="115">
        <v>75</v>
      </c>
      <c r="D11" s="115">
        <v>87</v>
      </c>
      <c r="E11" s="115"/>
      <c r="F11" s="115">
        <v>83</v>
      </c>
      <c r="G11" s="115">
        <v>95</v>
      </c>
      <c r="H11" s="115">
        <v>139</v>
      </c>
      <c r="I11" s="115">
        <v>115</v>
      </c>
      <c r="J11" s="115"/>
      <c r="K11" s="115">
        <v>69</v>
      </c>
      <c r="L11" s="115">
        <v>81</v>
      </c>
      <c r="M11" s="115">
        <v>81</v>
      </c>
      <c r="N11" s="115">
        <v>119</v>
      </c>
      <c r="O11" s="115">
        <v>86</v>
      </c>
      <c r="P11" s="115">
        <v>127</v>
      </c>
      <c r="Q11" s="115">
        <v>129</v>
      </c>
      <c r="R11" s="115">
        <v>105</v>
      </c>
      <c r="S11" s="115">
        <v>111</v>
      </c>
      <c r="T11" s="115">
        <v>130</v>
      </c>
      <c r="U11" s="115">
        <v>87</v>
      </c>
      <c r="V11" s="115">
        <v>102</v>
      </c>
      <c r="W11" s="115">
        <v>134</v>
      </c>
      <c r="X11" s="115">
        <v>122</v>
      </c>
      <c r="Y11" s="115">
        <v>103.04761904761905</v>
      </c>
      <c r="Z11" s="6" t="str">
        <f t="shared" si="2"/>
        <v/>
      </c>
      <c r="AA11" s="6" t="str">
        <f t="shared" si="3"/>
        <v/>
      </c>
      <c r="AB11" s="6" t="str">
        <f t="shared" si="4"/>
        <v/>
      </c>
      <c r="AC11" s="6" t="str">
        <f t="shared" si="5"/>
        <v/>
      </c>
      <c r="AD11" s="6" t="str">
        <f t="shared" si="6"/>
        <v/>
      </c>
      <c r="AE11" s="6" t="str">
        <f t="shared" si="7"/>
        <v/>
      </c>
      <c r="AF11" s="6">
        <f t="shared" si="8"/>
        <v>3</v>
      </c>
      <c r="AG11" s="6">
        <f t="shared" si="9"/>
        <v>1</v>
      </c>
      <c r="AH11" s="6" t="str">
        <f t="shared" si="10"/>
        <v/>
      </c>
      <c r="AI11" s="6" t="str">
        <f t="shared" si="11"/>
        <v/>
      </c>
      <c r="AJ11" s="6" t="str">
        <f t="shared" si="12"/>
        <v/>
      </c>
      <c r="AK11" s="6" t="str">
        <f t="shared" si="13"/>
        <v/>
      </c>
      <c r="AL11" s="6">
        <f t="shared" si="14"/>
        <v>2</v>
      </c>
      <c r="AM11" s="6" t="str">
        <f t="shared" si="15"/>
        <v/>
      </c>
      <c r="AN11" s="6">
        <f t="shared" si="16"/>
        <v>4</v>
      </c>
      <c r="AO11" s="6">
        <f t="shared" si="17"/>
        <v>2</v>
      </c>
      <c r="AP11" s="6">
        <f t="shared" si="18"/>
        <v>1</v>
      </c>
      <c r="AQ11" s="6">
        <f t="shared" si="19"/>
        <v>5</v>
      </c>
      <c r="AR11" s="6">
        <f t="shared" si="20"/>
        <v>4</v>
      </c>
      <c r="AS11" s="6" t="str">
        <f t="shared" si="21"/>
        <v/>
      </c>
      <c r="AT11" s="6">
        <f t="shared" si="22"/>
        <v>1</v>
      </c>
      <c r="AU11" s="6">
        <f t="shared" si="23"/>
        <v>3</v>
      </c>
      <c r="AV11" s="6">
        <f t="shared" si="1"/>
        <v>26</v>
      </c>
      <c r="AW11" s="6">
        <f t="shared" si="24"/>
        <v>5</v>
      </c>
      <c r="AX11" s="150"/>
    </row>
    <row r="12" spans="1:50" x14ac:dyDescent="0.2">
      <c r="A12" s="3" t="s">
        <v>39</v>
      </c>
      <c r="B12" s="115">
        <v>92</v>
      </c>
      <c r="C12" s="115">
        <v>98</v>
      </c>
      <c r="D12" s="115">
        <v>108</v>
      </c>
      <c r="E12" s="115">
        <v>107</v>
      </c>
      <c r="F12" s="115">
        <v>121</v>
      </c>
      <c r="G12" s="115">
        <v>102</v>
      </c>
      <c r="H12" s="115">
        <v>117</v>
      </c>
      <c r="I12" s="115">
        <v>105</v>
      </c>
      <c r="J12" s="115">
        <v>84</v>
      </c>
      <c r="K12" s="115">
        <v>85</v>
      </c>
      <c r="L12" s="115"/>
      <c r="M12" s="115">
        <v>123</v>
      </c>
      <c r="N12" s="115">
        <v>70</v>
      </c>
      <c r="O12" s="115">
        <v>122</v>
      </c>
      <c r="P12" s="115">
        <v>81</v>
      </c>
      <c r="Q12" s="115">
        <v>118</v>
      </c>
      <c r="R12" s="115">
        <v>124</v>
      </c>
      <c r="S12" s="115">
        <v>108</v>
      </c>
      <c r="T12" s="115">
        <v>100</v>
      </c>
      <c r="U12" s="115">
        <v>162</v>
      </c>
      <c r="V12" s="115">
        <v>61</v>
      </c>
      <c r="W12" s="115">
        <v>145</v>
      </c>
      <c r="X12" s="115">
        <v>119</v>
      </c>
      <c r="Y12" s="115">
        <v>106.90909090909091</v>
      </c>
      <c r="Z12" s="6" t="str">
        <f t="shared" si="2"/>
        <v/>
      </c>
      <c r="AA12" s="6" t="str">
        <f t="shared" si="3"/>
        <v/>
      </c>
      <c r="AB12" s="6" t="str">
        <f t="shared" si="4"/>
        <v/>
      </c>
      <c r="AC12" s="6" t="str">
        <f t="shared" si="5"/>
        <v/>
      </c>
      <c r="AD12" s="6">
        <f t="shared" si="6"/>
        <v>4</v>
      </c>
      <c r="AE12" s="6" t="str">
        <f t="shared" si="7"/>
        <v/>
      </c>
      <c r="AF12" s="6">
        <f t="shared" si="8"/>
        <v>2</v>
      </c>
      <c r="AG12" s="6" t="str">
        <f t="shared" si="9"/>
        <v/>
      </c>
      <c r="AH12" s="6" t="str">
        <f t="shared" si="10"/>
        <v/>
      </c>
      <c r="AI12" s="6" t="str">
        <f t="shared" si="11"/>
        <v/>
      </c>
      <c r="AJ12" s="6" t="str">
        <f t="shared" si="12"/>
        <v/>
      </c>
      <c r="AK12" s="6">
        <f t="shared" si="13"/>
        <v>4</v>
      </c>
      <c r="AL12" s="6" t="str">
        <f t="shared" si="14"/>
        <v/>
      </c>
      <c r="AM12" s="6">
        <f t="shared" si="15"/>
        <v>2</v>
      </c>
      <c r="AN12" s="6" t="str">
        <f t="shared" si="16"/>
        <v/>
      </c>
      <c r="AO12" s="6">
        <f t="shared" si="17"/>
        <v>1</v>
      </c>
      <c r="AP12" s="6">
        <f t="shared" si="18"/>
        <v>5</v>
      </c>
      <c r="AQ12" s="6">
        <f t="shared" si="19"/>
        <v>3</v>
      </c>
      <c r="AR12" s="6" t="str">
        <f t="shared" si="20"/>
        <v/>
      </c>
      <c r="AS12" s="6">
        <f t="shared" si="21"/>
        <v>5</v>
      </c>
      <c r="AT12" s="6" t="str">
        <f t="shared" si="22"/>
        <v/>
      </c>
      <c r="AU12" s="6">
        <f t="shared" si="23"/>
        <v>5</v>
      </c>
      <c r="AV12" s="6">
        <f t="shared" si="1"/>
        <v>31</v>
      </c>
      <c r="AW12" s="6">
        <f t="shared" si="24"/>
        <v>3</v>
      </c>
      <c r="AX12" s="150"/>
    </row>
    <row r="13" spans="1:50" x14ac:dyDescent="0.2">
      <c r="A13" s="3" t="s">
        <v>98</v>
      </c>
      <c r="B13" s="115"/>
      <c r="C13" s="115"/>
      <c r="D13" s="115"/>
      <c r="E13" s="115"/>
      <c r="F13" s="115"/>
      <c r="G13" s="115"/>
      <c r="H13" s="115"/>
      <c r="I13" s="115"/>
      <c r="J13" s="115"/>
      <c r="K13" s="115"/>
      <c r="L13" s="115"/>
      <c r="M13" s="115"/>
      <c r="N13" s="115"/>
      <c r="O13" s="115"/>
      <c r="P13" s="115"/>
      <c r="Q13" s="115"/>
      <c r="R13" s="115"/>
      <c r="S13" s="115"/>
      <c r="T13" s="115">
        <v>78</v>
      </c>
      <c r="U13" s="115">
        <v>52</v>
      </c>
      <c r="V13" s="115"/>
      <c r="W13" s="115">
        <v>85</v>
      </c>
      <c r="X13" s="115">
        <v>118</v>
      </c>
      <c r="Y13" s="115">
        <v>83.25</v>
      </c>
      <c r="Z13" s="6" t="str">
        <f t="shared" si="2"/>
        <v/>
      </c>
      <c r="AA13" s="6" t="str">
        <f t="shared" si="3"/>
        <v/>
      </c>
      <c r="AB13" s="6" t="str">
        <f t="shared" si="4"/>
        <v/>
      </c>
      <c r="AC13" s="6" t="str">
        <f t="shared" si="5"/>
        <v/>
      </c>
      <c r="AD13" s="6" t="str">
        <f t="shared" si="6"/>
        <v/>
      </c>
      <c r="AE13" s="6" t="str">
        <f t="shared" si="7"/>
        <v/>
      </c>
      <c r="AF13" s="6" t="str">
        <f t="shared" si="8"/>
        <v/>
      </c>
      <c r="AG13" s="6" t="str">
        <f t="shared" si="9"/>
        <v/>
      </c>
      <c r="AH13" s="6" t="str">
        <f t="shared" si="10"/>
        <v/>
      </c>
      <c r="AI13" s="6" t="str">
        <f t="shared" si="11"/>
        <v/>
      </c>
      <c r="AJ13" s="6" t="str">
        <f t="shared" si="12"/>
        <v/>
      </c>
      <c r="AK13" s="6" t="str">
        <f t="shared" si="13"/>
        <v/>
      </c>
      <c r="AL13" s="6" t="str">
        <f t="shared" si="14"/>
        <v/>
      </c>
      <c r="AM13" s="6" t="str">
        <f t="shared" si="15"/>
        <v/>
      </c>
      <c r="AN13" s="6" t="str">
        <f t="shared" si="16"/>
        <v/>
      </c>
      <c r="AO13" s="6" t="str">
        <f t="shared" si="17"/>
        <v/>
      </c>
      <c r="AP13" s="6" t="str">
        <f t="shared" si="18"/>
        <v/>
      </c>
      <c r="AQ13" s="6" t="str">
        <f t="shared" si="19"/>
        <v/>
      </c>
      <c r="AR13" s="6" t="str">
        <f t="shared" si="20"/>
        <v/>
      </c>
      <c r="AS13" s="6" t="str">
        <f t="shared" si="21"/>
        <v/>
      </c>
      <c r="AT13" s="6" t="str">
        <f t="shared" si="22"/>
        <v/>
      </c>
      <c r="AU13" s="6" t="str">
        <f t="shared" si="23"/>
        <v/>
      </c>
      <c r="AV13" s="6">
        <f t="shared" si="1"/>
        <v>0</v>
      </c>
      <c r="AW13" s="6">
        <f t="shared" si="24"/>
        <v>28</v>
      </c>
    </row>
    <row r="14" spans="1:50" x14ac:dyDescent="0.2">
      <c r="A14" s="3" t="s">
        <v>1064</v>
      </c>
      <c r="B14" s="115">
        <v>134</v>
      </c>
      <c r="C14" s="115">
        <v>89</v>
      </c>
      <c r="D14" s="115">
        <v>107</v>
      </c>
      <c r="E14" s="115">
        <v>113</v>
      </c>
      <c r="F14" s="115">
        <v>91</v>
      </c>
      <c r="G14" s="115">
        <v>89</v>
      </c>
      <c r="H14" s="115">
        <v>77</v>
      </c>
      <c r="I14" s="115">
        <v>136</v>
      </c>
      <c r="J14" s="115">
        <v>102</v>
      </c>
      <c r="K14" s="115">
        <v>118</v>
      </c>
      <c r="L14" s="115"/>
      <c r="M14" s="115">
        <v>101</v>
      </c>
      <c r="N14" s="115">
        <v>104</v>
      </c>
      <c r="O14" s="115">
        <v>127</v>
      </c>
      <c r="P14" s="115">
        <v>102</v>
      </c>
      <c r="Q14" s="115"/>
      <c r="R14" s="115">
        <v>96</v>
      </c>
      <c r="S14" s="115">
        <v>87</v>
      </c>
      <c r="T14" s="115">
        <v>50</v>
      </c>
      <c r="U14" s="115"/>
      <c r="V14" s="115"/>
      <c r="W14" s="115">
        <v>110</v>
      </c>
      <c r="X14" s="115">
        <v>117</v>
      </c>
      <c r="Y14" s="115">
        <v>102.63157894736842</v>
      </c>
      <c r="Z14" s="6">
        <f t="shared" si="2"/>
        <v>5</v>
      </c>
      <c r="AA14" s="6" t="str">
        <f t="shared" si="3"/>
        <v/>
      </c>
      <c r="AB14" s="6" t="str">
        <f t="shared" si="4"/>
        <v/>
      </c>
      <c r="AC14" s="6">
        <f t="shared" si="5"/>
        <v>3</v>
      </c>
      <c r="AD14" s="6" t="str">
        <f t="shared" si="6"/>
        <v/>
      </c>
      <c r="AE14" s="6" t="str">
        <f t="shared" si="7"/>
        <v/>
      </c>
      <c r="AF14" s="6" t="str">
        <f t="shared" si="8"/>
        <v/>
      </c>
      <c r="AG14" s="6">
        <f t="shared" si="9"/>
        <v>5</v>
      </c>
      <c r="AH14" s="6">
        <f t="shared" si="10"/>
        <v>2</v>
      </c>
      <c r="AI14" s="6">
        <f t="shared" si="11"/>
        <v>4</v>
      </c>
      <c r="AJ14" s="6" t="str">
        <f t="shared" si="12"/>
        <v/>
      </c>
      <c r="AK14" s="6">
        <f t="shared" si="13"/>
        <v>1</v>
      </c>
      <c r="AL14" s="6" t="str">
        <f t="shared" si="14"/>
        <v/>
      </c>
      <c r="AM14" s="6">
        <f t="shared" si="15"/>
        <v>4</v>
      </c>
      <c r="AN14" s="6" t="str">
        <f t="shared" si="16"/>
        <v/>
      </c>
      <c r="AO14" s="6" t="str">
        <f t="shared" si="17"/>
        <v/>
      </c>
      <c r="AP14" s="6" t="str">
        <f t="shared" si="18"/>
        <v/>
      </c>
      <c r="AQ14" s="6" t="str">
        <f t="shared" si="19"/>
        <v/>
      </c>
      <c r="AR14" s="6" t="str">
        <f t="shared" si="20"/>
        <v/>
      </c>
      <c r="AS14" s="6" t="str">
        <f t="shared" si="21"/>
        <v/>
      </c>
      <c r="AT14" s="6" t="str">
        <f t="shared" si="22"/>
        <v/>
      </c>
      <c r="AU14" s="6" t="str">
        <f t="shared" si="23"/>
        <v/>
      </c>
      <c r="AV14" s="6">
        <f t="shared" si="1"/>
        <v>24</v>
      </c>
      <c r="AW14" s="6">
        <f t="shared" si="24"/>
        <v>6</v>
      </c>
    </row>
    <row r="15" spans="1:50" x14ac:dyDescent="0.2">
      <c r="A15" s="3" t="s">
        <v>74</v>
      </c>
      <c r="B15" s="115"/>
      <c r="C15" s="115"/>
      <c r="D15" s="115"/>
      <c r="E15" s="115"/>
      <c r="F15" s="115"/>
      <c r="G15" s="115"/>
      <c r="H15" s="115">
        <v>79</v>
      </c>
      <c r="I15" s="115">
        <v>114</v>
      </c>
      <c r="J15" s="115">
        <v>87</v>
      </c>
      <c r="K15" s="115">
        <v>86</v>
      </c>
      <c r="L15" s="115"/>
      <c r="M15" s="115">
        <v>53</v>
      </c>
      <c r="N15" s="115"/>
      <c r="O15" s="115"/>
      <c r="P15" s="115">
        <v>106</v>
      </c>
      <c r="Q15" s="115">
        <v>74</v>
      </c>
      <c r="R15" s="115">
        <v>59</v>
      </c>
      <c r="S15" s="115">
        <v>97</v>
      </c>
      <c r="T15" s="115">
        <v>81</v>
      </c>
      <c r="U15" s="115">
        <v>137</v>
      </c>
      <c r="V15" s="115">
        <v>75</v>
      </c>
      <c r="W15" s="115">
        <v>109</v>
      </c>
      <c r="X15" s="115">
        <v>110</v>
      </c>
      <c r="Y15" s="115">
        <v>90.5</v>
      </c>
      <c r="Z15" s="6" t="str">
        <f t="shared" si="2"/>
        <v/>
      </c>
      <c r="AA15" s="6" t="str">
        <f t="shared" si="3"/>
        <v/>
      </c>
      <c r="AB15" s="6" t="str">
        <f t="shared" si="4"/>
        <v/>
      </c>
      <c r="AC15" s="6" t="str">
        <f t="shared" si="5"/>
        <v/>
      </c>
      <c r="AD15" s="6" t="str">
        <f t="shared" si="6"/>
        <v/>
      </c>
      <c r="AE15" s="6" t="str">
        <f t="shared" si="7"/>
        <v/>
      </c>
      <c r="AF15" s="6" t="str">
        <f t="shared" si="8"/>
        <v/>
      </c>
      <c r="AG15" s="6" t="str">
        <f t="shared" si="9"/>
        <v/>
      </c>
      <c r="AH15" s="6" t="str">
        <f t="shared" si="10"/>
        <v/>
      </c>
      <c r="AI15" s="6" t="str">
        <f t="shared" si="11"/>
        <v/>
      </c>
      <c r="AJ15" s="6" t="str">
        <f t="shared" si="12"/>
        <v/>
      </c>
      <c r="AK15" s="6" t="str">
        <f t="shared" si="13"/>
        <v/>
      </c>
      <c r="AL15" s="6" t="str">
        <f t="shared" si="14"/>
        <v/>
      </c>
      <c r="AM15" s="6" t="str">
        <f t="shared" si="15"/>
        <v/>
      </c>
      <c r="AN15" s="6" t="str">
        <f t="shared" si="16"/>
        <v/>
      </c>
      <c r="AO15" s="6" t="str">
        <f t="shared" si="17"/>
        <v/>
      </c>
      <c r="AP15" s="6" t="str">
        <f t="shared" si="18"/>
        <v/>
      </c>
      <c r="AQ15" s="6" t="str">
        <f t="shared" si="19"/>
        <v/>
      </c>
      <c r="AR15" s="6" t="str">
        <f t="shared" si="20"/>
        <v/>
      </c>
      <c r="AS15" s="6">
        <f t="shared" si="21"/>
        <v>4</v>
      </c>
      <c r="AT15" s="6" t="str">
        <f t="shared" si="22"/>
        <v/>
      </c>
      <c r="AU15" s="6" t="str">
        <f t="shared" si="23"/>
        <v/>
      </c>
      <c r="AV15" s="6">
        <f t="shared" si="1"/>
        <v>4</v>
      </c>
      <c r="AW15" s="6">
        <f t="shared" si="24"/>
        <v>18</v>
      </c>
    </row>
    <row r="16" spans="1:50" x14ac:dyDescent="0.2">
      <c r="A16" s="3" t="s">
        <v>105</v>
      </c>
      <c r="B16" s="115"/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>
        <v>93</v>
      </c>
      <c r="W16" s="115"/>
      <c r="X16" s="115">
        <v>93</v>
      </c>
      <c r="Y16" s="115">
        <v>93</v>
      </c>
      <c r="Z16" s="6" t="str">
        <f t="shared" si="2"/>
        <v/>
      </c>
      <c r="AA16" s="6" t="str">
        <f t="shared" si="3"/>
        <v/>
      </c>
      <c r="AB16" s="6" t="str">
        <f t="shared" si="4"/>
        <v/>
      </c>
      <c r="AC16" s="6" t="str">
        <f t="shared" si="5"/>
        <v/>
      </c>
      <c r="AD16" s="6" t="str">
        <f t="shared" si="6"/>
        <v/>
      </c>
      <c r="AE16" s="6" t="str">
        <f t="shared" si="7"/>
        <v/>
      </c>
      <c r="AF16" s="6" t="str">
        <f t="shared" si="8"/>
        <v/>
      </c>
      <c r="AG16" s="6" t="str">
        <f t="shared" si="9"/>
        <v/>
      </c>
      <c r="AH16" s="6" t="str">
        <f t="shared" si="10"/>
        <v/>
      </c>
      <c r="AI16" s="6" t="str">
        <f t="shared" si="11"/>
        <v/>
      </c>
      <c r="AJ16" s="6" t="str">
        <f t="shared" si="12"/>
        <v/>
      </c>
      <c r="AK16" s="6" t="str">
        <f t="shared" si="13"/>
        <v/>
      </c>
      <c r="AL16" s="6" t="str">
        <f t="shared" si="14"/>
        <v/>
      </c>
      <c r="AM16" s="6" t="str">
        <f t="shared" si="15"/>
        <v/>
      </c>
      <c r="AN16" s="6" t="str">
        <f t="shared" si="16"/>
        <v/>
      </c>
      <c r="AO16" s="6" t="str">
        <f t="shared" si="17"/>
        <v/>
      </c>
      <c r="AP16" s="6" t="str">
        <f t="shared" si="18"/>
        <v/>
      </c>
      <c r="AQ16" s="6" t="str">
        <f t="shared" si="19"/>
        <v/>
      </c>
      <c r="AR16" s="6" t="str">
        <f t="shared" si="20"/>
        <v/>
      </c>
      <c r="AS16" s="6" t="str">
        <f t="shared" si="21"/>
        <v/>
      </c>
      <c r="AT16" s="6" t="str">
        <f t="shared" si="22"/>
        <v/>
      </c>
      <c r="AU16" s="6" t="str">
        <f t="shared" si="23"/>
        <v/>
      </c>
      <c r="AV16" s="6">
        <f t="shared" si="1"/>
        <v>0</v>
      </c>
      <c r="AW16" s="6">
        <f t="shared" si="24"/>
        <v>28</v>
      </c>
    </row>
    <row r="17" spans="1:49" x14ac:dyDescent="0.2">
      <c r="A17" s="3" t="s">
        <v>45</v>
      </c>
      <c r="B17" s="115">
        <v>72</v>
      </c>
      <c r="C17" s="115">
        <v>138</v>
      </c>
      <c r="D17" s="115">
        <v>92</v>
      </c>
      <c r="E17" s="115">
        <v>84</v>
      </c>
      <c r="F17" s="115">
        <v>118</v>
      </c>
      <c r="G17" s="115">
        <v>92</v>
      </c>
      <c r="H17" s="115"/>
      <c r="I17" s="115"/>
      <c r="J17" s="115">
        <v>70</v>
      </c>
      <c r="K17" s="115">
        <v>112</v>
      </c>
      <c r="L17" s="115">
        <v>95</v>
      </c>
      <c r="M17" s="115">
        <v>103</v>
      </c>
      <c r="N17" s="115"/>
      <c r="O17" s="115">
        <v>127</v>
      </c>
      <c r="P17" s="115"/>
      <c r="Q17" s="115"/>
      <c r="R17" s="115">
        <v>83</v>
      </c>
      <c r="S17" s="115">
        <v>84</v>
      </c>
      <c r="T17" s="115"/>
      <c r="U17" s="115"/>
      <c r="V17" s="115">
        <v>83</v>
      </c>
      <c r="W17" s="115">
        <v>96</v>
      </c>
      <c r="X17" s="115">
        <v>88</v>
      </c>
      <c r="Y17" s="115">
        <v>96.0625</v>
      </c>
      <c r="Z17" s="6" t="str">
        <f t="shared" si="2"/>
        <v/>
      </c>
      <c r="AA17" s="6">
        <f t="shared" si="3"/>
        <v>5</v>
      </c>
      <c r="AB17" s="6" t="str">
        <f t="shared" si="4"/>
        <v/>
      </c>
      <c r="AC17" s="6" t="str">
        <f t="shared" si="5"/>
        <v/>
      </c>
      <c r="AD17" s="6">
        <f t="shared" si="6"/>
        <v>3</v>
      </c>
      <c r="AE17" s="6" t="str">
        <f t="shared" si="7"/>
        <v/>
      </c>
      <c r="AF17" s="6" t="str">
        <f t="shared" si="8"/>
        <v/>
      </c>
      <c r="AG17" s="6" t="str">
        <f t="shared" si="9"/>
        <v/>
      </c>
      <c r="AH17" s="6" t="str">
        <f t="shared" si="10"/>
        <v/>
      </c>
      <c r="AI17" s="6">
        <f t="shared" si="11"/>
        <v>3</v>
      </c>
      <c r="AJ17" s="6">
        <f t="shared" si="12"/>
        <v>4</v>
      </c>
      <c r="AK17" s="6">
        <f t="shared" si="13"/>
        <v>2</v>
      </c>
      <c r="AL17" s="6" t="str">
        <f t="shared" si="14"/>
        <v/>
      </c>
      <c r="AM17" s="6">
        <f t="shared" si="15"/>
        <v>4</v>
      </c>
      <c r="AN17" s="6" t="str">
        <f t="shared" si="16"/>
        <v/>
      </c>
      <c r="AO17" s="6" t="str">
        <f t="shared" si="17"/>
        <v/>
      </c>
      <c r="AP17" s="6" t="str">
        <f t="shared" si="18"/>
        <v/>
      </c>
      <c r="AQ17" s="6" t="str">
        <f t="shared" si="19"/>
        <v/>
      </c>
      <c r="AR17" s="6" t="str">
        <f t="shared" si="20"/>
        <v/>
      </c>
      <c r="AS17" s="6" t="str">
        <f t="shared" si="21"/>
        <v/>
      </c>
      <c r="AT17" s="6" t="str">
        <f t="shared" si="22"/>
        <v/>
      </c>
      <c r="AU17" s="6" t="str">
        <f t="shared" si="23"/>
        <v/>
      </c>
      <c r="AV17" s="6">
        <f t="shared" si="1"/>
        <v>21</v>
      </c>
      <c r="AW17" s="6">
        <f t="shared" si="24"/>
        <v>8</v>
      </c>
    </row>
    <row r="18" spans="1:49" x14ac:dyDescent="0.2">
      <c r="A18" s="3" t="s">
        <v>42</v>
      </c>
      <c r="B18" s="115">
        <v>91</v>
      </c>
      <c r="C18" s="115">
        <v>124</v>
      </c>
      <c r="D18" s="115">
        <v>111</v>
      </c>
      <c r="E18" s="115">
        <v>108</v>
      </c>
      <c r="F18" s="115">
        <v>93</v>
      </c>
      <c r="G18" s="115">
        <v>149</v>
      </c>
      <c r="H18" s="115">
        <v>103</v>
      </c>
      <c r="I18" s="115">
        <v>132</v>
      </c>
      <c r="J18" s="115">
        <v>101</v>
      </c>
      <c r="K18" s="115">
        <v>124</v>
      </c>
      <c r="L18" s="115"/>
      <c r="M18" s="115">
        <v>144</v>
      </c>
      <c r="N18" s="115">
        <v>153</v>
      </c>
      <c r="O18" s="115">
        <v>120</v>
      </c>
      <c r="P18" s="115">
        <v>122</v>
      </c>
      <c r="Q18" s="115">
        <v>142</v>
      </c>
      <c r="R18" s="115">
        <v>106</v>
      </c>
      <c r="S18" s="115">
        <v>110</v>
      </c>
      <c r="T18" s="115">
        <v>102</v>
      </c>
      <c r="U18" s="115">
        <v>75</v>
      </c>
      <c r="V18" s="115">
        <v>82</v>
      </c>
      <c r="W18" s="115">
        <v>144</v>
      </c>
      <c r="X18" s="115">
        <v>88</v>
      </c>
      <c r="Y18" s="115">
        <v>114.72727272727273</v>
      </c>
      <c r="Z18" s="6" t="str">
        <f t="shared" si="2"/>
        <v/>
      </c>
      <c r="AA18" s="6">
        <f t="shared" si="3"/>
        <v>3</v>
      </c>
      <c r="AB18" s="6">
        <f t="shared" si="4"/>
        <v>1</v>
      </c>
      <c r="AC18" s="6">
        <f t="shared" si="5"/>
        <v>1</v>
      </c>
      <c r="AD18" s="6" t="str">
        <f t="shared" si="6"/>
        <v/>
      </c>
      <c r="AE18" s="6">
        <f t="shared" si="7"/>
        <v>5</v>
      </c>
      <c r="AF18" s="6" t="str">
        <f t="shared" si="8"/>
        <v/>
      </c>
      <c r="AG18" s="6">
        <f t="shared" si="9"/>
        <v>4</v>
      </c>
      <c r="AH18" s="6" t="str">
        <f t="shared" si="10"/>
        <v/>
      </c>
      <c r="AI18" s="6">
        <f t="shared" si="11"/>
        <v>5</v>
      </c>
      <c r="AJ18" s="6" t="str">
        <f t="shared" si="12"/>
        <v/>
      </c>
      <c r="AK18" s="6">
        <f t="shared" si="13"/>
        <v>5</v>
      </c>
      <c r="AL18" s="6">
        <f t="shared" si="14"/>
        <v>5</v>
      </c>
      <c r="AM18" s="6">
        <f t="shared" si="15"/>
        <v>1</v>
      </c>
      <c r="AN18" s="6">
        <f t="shared" si="16"/>
        <v>2</v>
      </c>
      <c r="AO18" s="6">
        <f t="shared" si="17"/>
        <v>3</v>
      </c>
      <c r="AP18" s="6">
        <f t="shared" si="18"/>
        <v>2</v>
      </c>
      <c r="AQ18" s="6">
        <f t="shared" si="19"/>
        <v>4</v>
      </c>
      <c r="AR18" s="6" t="str">
        <f t="shared" si="20"/>
        <v/>
      </c>
      <c r="AS18" s="6" t="str">
        <f t="shared" si="21"/>
        <v/>
      </c>
      <c r="AT18" s="6" t="str">
        <f t="shared" si="22"/>
        <v/>
      </c>
      <c r="AU18" s="6">
        <f t="shared" si="23"/>
        <v>4</v>
      </c>
      <c r="AV18" s="6">
        <f t="shared" si="1"/>
        <v>45</v>
      </c>
      <c r="AW18" s="6">
        <f t="shared" si="24"/>
        <v>1</v>
      </c>
    </row>
    <row r="19" spans="1:49" x14ac:dyDescent="0.2">
      <c r="A19" s="3" t="s">
        <v>46</v>
      </c>
      <c r="B19" s="115">
        <v>75</v>
      </c>
      <c r="C19" s="115">
        <v>132</v>
      </c>
      <c r="D19" s="115">
        <v>86</v>
      </c>
      <c r="E19" s="115">
        <v>111</v>
      </c>
      <c r="F19" s="115">
        <v>75</v>
      </c>
      <c r="G19" s="115">
        <v>103</v>
      </c>
      <c r="H19" s="115">
        <v>96</v>
      </c>
      <c r="I19" s="115">
        <v>83</v>
      </c>
      <c r="J19" s="115">
        <v>75</v>
      </c>
      <c r="K19" s="115">
        <v>98</v>
      </c>
      <c r="L19" s="115">
        <v>105</v>
      </c>
      <c r="M19" s="115">
        <v>122</v>
      </c>
      <c r="N19" s="115"/>
      <c r="O19" s="115">
        <v>143</v>
      </c>
      <c r="P19" s="115">
        <v>90</v>
      </c>
      <c r="Q19" s="115">
        <v>106</v>
      </c>
      <c r="R19" s="115">
        <v>91</v>
      </c>
      <c r="S19" s="115">
        <v>89</v>
      </c>
      <c r="T19" s="115">
        <v>115</v>
      </c>
      <c r="U19" s="115">
        <v>85</v>
      </c>
      <c r="V19" s="115">
        <v>116</v>
      </c>
      <c r="W19" s="115">
        <v>66</v>
      </c>
      <c r="X19" s="115">
        <v>88</v>
      </c>
      <c r="Y19" s="115">
        <v>97.727272727272734</v>
      </c>
      <c r="Z19" s="6" t="str">
        <f t="shared" si="2"/>
        <v/>
      </c>
      <c r="AA19" s="6">
        <f t="shared" si="3"/>
        <v>4</v>
      </c>
      <c r="AB19" s="6" t="str">
        <f t="shared" si="4"/>
        <v/>
      </c>
      <c r="AC19" s="6">
        <f t="shared" si="5"/>
        <v>2</v>
      </c>
      <c r="AD19" s="6" t="str">
        <f t="shared" si="6"/>
        <v/>
      </c>
      <c r="AE19" s="6" t="str">
        <f t="shared" si="7"/>
        <v/>
      </c>
      <c r="AF19" s="6" t="str">
        <f t="shared" si="8"/>
        <v/>
      </c>
      <c r="AG19" s="6" t="str">
        <f t="shared" si="9"/>
        <v/>
      </c>
      <c r="AH19" s="6" t="str">
        <f t="shared" si="10"/>
        <v/>
      </c>
      <c r="AI19" s="6" t="str">
        <f t="shared" si="11"/>
        <v/>
      </c>
      <c r="AJ19" s="6">
        <f t="shared" si="12"/>
        <v>5</v>
      </c>
      <c r="AK19" s="6">
        <f t="shared" si="13"/>
        <v>3</v>
      </c>
      <c r="AL19" s="6" t="str">
        <f t="shared" si="14"/>
        <v/>
      </c>
      <c r="AM19" s="6">
        <f t="shared" si="15"/>
        <v>5</v>
      </c>
      <c r="AN19" s="6" t="str">
        <f t="shared" si="16"/>
        <v/>
      </c>
      <c r="AO19" s="6" t="str">
        <f t="shared" si="17"/>
        <v/>
      </c>
      <c r="AP19" s="6" t="str">
        <f t="shared" si="18"/>
        <v/>
      </c>
      <c r="AQ19" s="6" t="str">
        <f t="shared" si="19"/>
        <v/>
      </c>
      <c r="AR19" s="6">
        <f t="shared" si="20"/>
        <v>1</v>
      </c>
      <c r="AS19" s="6" t="str">
        <f t="shared" si="21"/>
        <v/>
      </c>
      <c r="AT19" s="6">
        <f t="shared" si="22"/>
        <v>4</v>
      </c>
      <c r="AU19" s="6" t="str">
        <f t="shared" si="23"/>
        <v/>
      </c>
      <c r="AV19" s="6">
        <f t="shared" si="1"/>
        <v>24</v>
      </c>
      <c r="AW19" s="6">
        <f t="shared" si="24"/>
        <v>6</v>
      </c>
    </row>
    <row r="20" spans="1:49" x14ac:dyDescent="0.2">
      <c r="A20" s="3" t="s">
        <v>65</v>
      </c>
      <c r="B20" s="115"/>
      <c r="C20" s="115"/>
      <c r="D20" s="115">
        <v>99</v>
      </c>
      <c r="E20" s="115">
        <v>100</v>
      </c>
      <c r="F20" s="115">
        <v>123</v>
      </c>
      <c r="G20" s="115">
        <v>105</v>
      </c>
      <c r="H20" s="115">
        <v>111</v>
      </c>
      <c r="I20" s="115">
        <v>129</v>
      </c>
      <c r="J20" s="115">
        <v>112</v>
      </c>
      <c r="K20" s="115">
        <v>94</v>
      </c>
      <c r="L20" s="115"/>
      <c r="M20" s="115">
        <v>101</v>
      </c>
      <c r="N20" s="115">
        <v>120</v>
      </c>
      <c r="O20" s="115">
        <v>88</v>
      </c>
      <c r="P20" s="115">
        <v>109</v>
      </c>
      <c r="Q20" s="115">
        <v>151</v>
      </c>
      <c r="R20" s="115">
        <v>64</v>
      </c>
      <c r="S20" s="115">
        <v>99</v>
      </c>
      <c r="T20" s="115">
        <v>132</v>
      </c>
      <c r="U20" s="115">
        <v>87</v>
      </c>
      <c r="V20" s="115">
        <v>61</v>
      </c>
      <c r="W20" s="115">
        <v>114</v>
      </c>
      <c r="X20" s="115">
        <v>78</v>
      </c>
      <c r="Y20" s="115">
        <v>103.85</v>
      </c>
      <c r="Z20" s="6" t="str">
        <f t="shared" si="2"/>
        <v/>
      </c>
      <c r="AA20" s="6" t="str">
        <f t="shared" si="3"/>
        <v/>
      </c>
      <c r="AB20" s="6" t="str">
        <f t="shared" si="4"/>
        <v/>
      </c>
      <c r="AC20" s="6" t="str">
        <f t="shared" si="5"/>
        <v/>
      </c>
      <c r="AD20" s="6">
        <f t="shared" si="6"/>
        <v>5</v>
      </c>
      <c r="AE20" s="6">
        <f t="shared" si="7"/>
        <v>1</v>
      </c>
      <c r="AF20" s="6">
        <f t="shared" si="8"/>
        <v>1</v>
      </c>
      <c r="AG20" s="6">
        <f t="shared" si="9"/>
        <v>3</v>
      </c>
      <c r="AH20" s="6">
        <f t="shared" si="10"/>
        <v>3</v>
      </c>
      <c r="AI20" s="6" t="str">
        <f t="shared" si="11"/>
        <v/>
      </c>
      <c r="AJ20" s="6" t="str">
        <f t="shared" si="12"/>
        <v/>
      </c>
      <c r="AK20" s="6">
        <f t="shared" si="13"/>
        <v>1</v>
      </c>
      <c r="AL20" s="6">
        <f t="shared" si="14"/>
        <v>4</v>
      </c>
      <c r="AM20" s="6" t="str">
        <f t="shared" si="15"/>
        <v/>
      </c>
      <c r="AN20" s="6" t="str">
        <f t="shared" si="16"/>
        <v/>
      </c>
      <c r="AO20" s="6">
        <f t="shared" si="17"/>
        <v>5</v>
      </c>
      <c r="AP20" s="6" t="str">
        <f t="shared" si="18"/>
        <v/>
      </c>
      <c r="AQ20" s="6">
        <f t="shared" si="19"/>
        <v>1</v>
      </c>
      <c r="AR20" s="6">
        <f t="shared" si="20"/>
        <v>5</v>
      </c>
      <c r="AS20" s="6" t="str">
        <f t="shared" si="21"/>
        <v/>
      </c>
      <c r="AT20" s="6" t="str">
        <f t="shared" si="22"/>
        <v/>
      </c>
      <c r="AU20" s="6">
        <f t="shared" si="23"/>
        <v>1</v>
      </c>
      <c r="AV20" s="6">
        <f t="shared" si="1"/>
        <v>30</v>
      </c>
      <c r="AW20" s="6">
        <f t="shared" si="24"/>
        <v>4</v>
      </c>
    </row>
    <row r="21" spans="1:49" x14ac:dyDescent="0.2">
      <c r="A21" s="3" t="s">
        <v>68</v>
      </c>
      <c r="B21" s="115"/>
      <c r="C21" s="115"/>
      <c r="D21" s="115"/>
      <c r="E21" s="115">
        <v>42</v>
      </c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>
        <v>119</v>
      </c>
      <c r="Q21" s="115">
        <v>102</v>
      </c>
      <c r="R21" s="115">
        <v>83</v>
      </c>
      <c r="S21" s="115">
        <v>64</v>
      </c>
      <c r="T21" s="115">
        <v>63</v>
      </c>
      <c r="U21" s="115">
        <v>118</v>
      </c>
      <c r="V21" s="115"/>
      <c r="W21" s="115"/>
      <c r="X21" s="115">
        <v>73</v>
      </c>
      <c r="Y21" s="115">
        <v>83</v>
      </c>
      <c r="Z21" s="6" t="str">
        <f t="shared" si="2"/>
        <v/>
      </c>
      <c r="AA21" s="6" t="str">
        <f t="shared" si="3"/>
        <v/>
      </c>
      <c r="AB21" s="6" t="str">
        <f t="shared" si="4"/>
        <v/>
      </c>
      <c r="AC21" s="6" t="str">
        <f t="shared" si="5"/>
        <v/>
      </c>
      <c r="AD21" s="6" t="str">
        <f t="shared" si="6"/>
        <v/>
      </c>
      <c r="AE21" s="6" t="str">
        <f t="shared" si="7"/>
        <v/>
      </c>
      <c r="AF21" s="6" t="str">
        <f t="shared" si="8"/>
        <v/>
      </c>
      <c r="AG21" s="6" t="str">
        <f t="shared" si="9"/>
        <v/>
      </c>
      <c r="AH21" s="6" t="str">
        <f t="shared" si="10"/>
        <v/>
      </c>
      <c r="AI21" s="6" t="str">
        <f t="shared" si="11"/>
        <v/>
      </c>
      <c r="AJ21" s="6" t="str">
        <f t="shared" si="12"/>
        <v/>
      </c>
      <c r="AK21" s="6" t="str">
        <f t="shared" si="13"/>
        <v/>
      </c>
      <c r="AL21" s="6" t="str">
        <f t="shared" si="14"/>
        <v/>
      </c>
      <c r="AM21" s="6" t="str">
        <f t="shared" si="15"/>
        <v/>
      </c>
      <c r="AN21" s="6">
        <f t="shared" si="16"/>
        <v>1</v>
      </c>
      <c r="AO21" s="6" t="str">
        <f t="shared" si="17"/>
        <v/>
      </c>
      <c r="AP21" s="6" t="str">
        <f t="shared" si="18"/>
        <v/>
      </c>
      <c r="AQ21" s="6" t="str">
        <f t="shared" si="19"/>
        <v/>
      </c>
      <c r="AR21" s="6" t="str">
        <f t="shared" si="20"/>
        <v/>
      </c>
      <c r="AS21" s="6">
        <f t="shared" si="21"/>
        <v>1</v>
      </c>
      <c r="AT21" s="6" t="str">
        <f t="shared" si="22"/>
        <v/>
      </c>
      <c r="AU21" s="6" t="str">
        <f t="shared" si="23"/>
        <v/>
      </c>
      <c r="AV21" s="6">
        <f t="shared" si="1"/>
        <v>2</v>
      </c>
      <c r="AW21" s="6">
        <f t="shared" si="24"/>
        <v>25</v>
      </c>
    </row>
    <row r="22" spans="1:49" x14ac:dyDescent="0.2">
      <c r="A22" s="3" t="s">
        <v>108</v>
      </c>
      <c r="B22" s="115"/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>
        <v>72</v>
      </c>
      <c r="Y22" s="115">
        <v>72</v>
      </c>
      <c r="Z22" s="6" t="str">
        <f t="shared" si="2"/>
        <v/>
      </c>
      <c r="AA22" s="6" t="str">
        <f t="shared" si="3"/>
        <v/>
      </c>
      <c r="AB22" s="6" t="str">
        <f t="shared" si="4"/>
        <v/>
      </c>
      <c r="AC22" s="6" t="str">
        <f t="shared" si="5"/>
        <v/>
      </c>
      <c r="AD22" s="6" t="str">
        <f t="shared" si="6"/>
        <v/>
      </c>
      <c r="AE22" s="6" t="str">
        <f t="shared" si="7"/>
        <v/>
      </c>
      <c r="AF22" s="6" t="str">
        <f t="shared" si="8"/>
        <v/>
      </c>
      <c r="AG22" s="6" t="str">
        <f t="shared" si="9"/>
        <v/>
      </c>
      <c r="AH22" s="6" t="str">
        <f t="shared" si="10"/>
        <v/>
      </c>
      <c r="AI22" s="6" t="str">
        <f t="shared" si="11"/>
        <v/>
      </c>
      <c r="AJ22" s="6" t="str">
        <f t="shared" si="12"/>
        <v/>
      </c>
      <c r="AK22" s="6" t="str">
        <f t="shared" si="13"/>
        <v/>
      </c>
      <c r="AL22" s="6" t="str">
        <f t="shared" si="14"/>
        <v/>
      </c>
      <c r="AM22" s="6" t="str">
        <f t="shared" si="15"/>
        <v/>
      </c>
      <c r="AN22" s="6" t="str">
        <f t="shared" si="16"/>
        <v/>
      </c>
      <c r="AO22" s="6" t="str">
        <f t="shared" si="17"/>
        <v/>
      </c>
      <c r="AP22" s="6" t="str">
        <f t="shared" si="18"/>
        <v/>
      </c>
      <c r="AQ22" s="6" t="str">
        <f t="shared" si="19"/>
        <v/>
      </c>
      <c r="AR22" s="6" t="str">
        <f t="shared" si="20"/>
        <v/>
      </c>
      <c r="AS22" s="6" t="str">
        <f t="shared" si="21"/>
        <v/>
      </c>
      <c r="AT22" s="6" t="str">
        <f t="shared" si="22"/>
        <v/>
      </c>
      <c r="AU22" s="6" t="str">
        <f t="shared" si="23"/>
        <v/>
      </c>
      <c r="AV22" s="6">
        <f t="shared" si="1"/>
        <v>0</v>
      </c>
      <c r="AW22" s="6">
        <f t="shared" si="24"/>
        <v>28</v>
      </c>
    </row>
    <row r="23" spans="1:49" x14ac:dyDescent="0.2">
      <c r="A23" s="3" t="s">
        <v>62</v>
      </c>
      <c r="B23" s="115"/>
      <c r="C23" s="115"/>
      <c r="D23" s="115"/>
      <c r="E23" s="115">
        <v>93</v>
      </c>
      <c r="F23" s="115">
        <v>77</v>
      </c>
      <c r="G23" s="115">
        <v>87</v>
      </c>
      <c r="H23" s="115">
        <v>74</v>
      </c>
      <c r="I23" s="115">
        <v>102</v>
      </c>
      <c r="J23" s="115"/>
      <c r="K23" s="115">
        <v>71</v>
      </c>
      <c r="L23" s="115">
        <v>58</v>
      </c>
      <c r="M23" s="115">
        <v>68</v>
      </c>
      <c r="N23" s="115"/>
      <c r="O23" s="115">
        <v>76</v>
      </c>
      <c r="P23" s="115">
        <v>64</v>
      </c>
      <c r="Q23" s="115">
        <v>82</v>
      </c>
      <c r="R23" s="115">
        <v>60</v>
      </c>
      <c r="S23" s="115"/>
      <c r="T23" s="115"/>
      <c r="U23" s="115">
        <v>66</v>
      </c>
      <c r="V23" s="115"/>
      <c r="W23" s="115"/>
      <c r="X23" s="115">
        <v>71</v>
      </c>
      <c r="Y23" s="115">
        <v>74.928571428571431</v>
      </c>
      <c r="Z23" s="6" t="str">
        <f t="shared" si="2"/>
        <v/>
      </c>
      <c r="AA23" s="6" t="str">
        <f t="shared" si="3"/>
        <v/>
      </c>
      <c r="AB23" s="6" t="str">
        <f t="shared" si="4"/>
        <v/>
      </c>
      <c r="AC23" s="6" t="str">
        <f t="shared" si="5"/>
        <v/>
      </c>
      <c r="AD23" s="6" t="str">
        <f t="shared" si="6"/>
        <v/>
      </c>
      <c r="AE23" s="6" t="str">
        <f t="shared" si="7"/>
        <v/>
      </c>
      <c r="AF23" s="6" t="str">
        <f t="shared" si="8"/>
        <v/>
      </c>
      <c r="AG23" s="6" t="str">
        <f t="shared" si="9"/>
        <v/>
      </c>
      <c r="AH23" s="6" t="str">
        <f t="shared" si="10"/>
        <v/>
      </c>
      <c r="AI23" s="6" t="str">
        <f t="shared" si="11"/>
        <v/>
      </c>
      <c r="AJ23" s="6" t="str">
        <f t="shared" si="12"/>
        <v/>
      </c>
      <c r="AK23" s="6" t="str">
        <f t="shared" si="13"/>
        <v/>
      </c>
      <c r="AL23" s="6" t="str">
        <f t="shared" si="14"/>
        <v/>
      </c>
      <c r="AM23" s="6" t="str">
        <f t="shared" si="15"/>
        <v/>
      </c>
      <c r="AN23" s="6" t="str">
        <f t="shared" si="16"/>
        <v/>
      </c>
      <c r="AO23" s="6" t="str">
        <f t="shared" si="17"/>
        <v/>
      </c>
      <c r="AP23" s="6" t="str">
        <f t="shared" si="18"/>
        <v/>
      </c>
      <c r="AQ23" s="6" t="str">
        <f t="shared" si="19"/>
        <v/>
      </c>
      <c r="AR23" s="6" t="str">
        <f t="shared" si="20"/>
        <v/>
      </c>
      <c r="AS23" s="6" t="str">
        <f t="shared" si="21"/>
        <v/>
      </c>
      <c r="AT23" s="6" t="str">
        <f t="shared" si="22"/>
        <v/>
      </c>
      <c r="AU23" s="6" t="str">
        <f t="shared" si="23"/>
        <v/>
      </c>
      <c r="AV23" s="6">
        <f t="shared" si="1"/>
        <v>0</v>
      </c>
      <c r="AW23" s="6">
        <f t="shared" si="24"/>
        <v>28</v>
      </c>
    </row>
    <row r="24" spans="1:49" x14ac:dyDescent="0.2">
      <c r="A24" s="3" t="s">
        <v>107</v>
      </c>
      <c r="B24" s="115"/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>
        <v>54</v>
      </c>
      <c r="Y24" s="115">
        <v>54</v>
      </c>
      <c r="Z24" s="6" t="str">
        <f t="shared" si="2"/>
        <v/>
      </c>
      <c r="AA24" s="6" t="str">
        <f t="shared" si="3"/>
        <v/>
      </c>
      <c r="AB24" s="6" t="str">
        <f t="shared" si="4"/>
        <v/>
      </c>
      <c r="AC24" s="6" t="str">
        <f t="shared" si="5"/>
        <v/>
      </c>
      <c r="AD24" s="6" t="str">
        <f t="shared" si="6"/>
        <v/>
      </c>
      <c r="AE24" s="6" t="str">
        <f t="shared" si="7"/>
        <v/>
      </c>
      <c r="AF24" s="6" t="str">
        <f t="shared" si="8"/>
        <v/>
      </c>
      <c r="AG24" s="6" t="str">
        <f t="shared" si="9"/>
        <v/>
      </c>
      <c r="AH24" s="6" t="str">
        <f t="shared" si="10"/>
        <v/>
      </c>
      <c r="AI24" s="6" t="str">
        <f t="shared" si="11"/>
        <v/>
      </c>
      <c r="AJ24" s="6" t="str">
        <f t="shared" si="12"/>
        <v/>
      </c>
      <c r="AK24" s="6" t="str">
        <f t="shared" si="13"/>
        <v/>
      </c>
      <c r="AL24" s="6" t="str">
        <f t="shared" si="14"/>
        <v/>
      </c>
      <c r="AM24" s="6" t="str">
        <f t="shared" si="15"/>
        <v/>
      </c>
      <c r="AN24" s="6" t="str">
        <f t="shared" si="16"/>
        <v/>
      </c>
      <c r="AO24" s="6" t="str">
        <f t="shared" si="17"/>
        <v/>
      </c>
      <c r="AP24" s="6" t="str">
        <f t="shared" si="18"/>
        <v/>
      </c>
      <c r="AQ24" s="6" t="str">
        <f t="shared" si="19"/>
        <v/>
      </c>
      <c r="AR24" s="6" t="str">
        <f t="shared" si="20"/>
        <v/>
      </c>
      <c r="AS24" s="6" t="str">
        <f t="shared" si="21"/>
        <v/>
      </c>
      <c r="AT24" s="6" t="str">
        <f t="shared" si="22"/>
        <v/>
      </c>
      <c r="AU24" s="6" t="str">
        <f t="shared" si="23"/>
        <v/>
      </c>
      <c r="AV24" s="6">
        <f t="shared" si="1"/>
        <v>0</v>
      </c>
      <c r="AW24" s="6">
        <f t="shared" si="24"/>
        <v>28</v>
      </c>
    </row>
    <row r="25" spans="1:49" x14ac:dyDescent="0.2">
      <c r="A25" s="3" t="s">
        <v>58</v>
      </c>
      <c r="B25" s="115"/>
      <c r="C25" s="115">
        <v>77</v>
      </c>
      <c r="D25" s="115">
        <v>78</v>
      </c>
      <c r="E25" s="115"/>
      <c r="F25" s="115">
        <v>67</v>
      </c>
      <c r="G25" s="115"/>
      <c r="H25" s="115">
        <v>92</v>
      </c>
      <c r="I25" s="115">
        <v>110</v>
      </c>
      <c r="J25" s="115">
        <v>81</v>
      </c>
      <c r="K25" s="115">
        <v>107</v>
      </c>
      <c r="L25" s="115">
        <v>92</v>
      </c>
      <c r="M25" s="115"/>
      <c r="N25" s="115"/>
      <c r="O25" s="115">
        <v>62</v>
      </c>
      <c r="P25" s="115">
        <v>76</v>
      </c>
      <c r="Q25" s="115">
        <v>52</v>
      </c>
      <c r="R25" s="115">
        <v>94</v>
      </c>
      <c r="S25" s="115">
        <v>90</v>
      </c>
      <c r="T25" s="115">
        <v>92</v>
      </c>
      <c r="U25" s="115"/>
      <c r="V25" s="115">
        <v>109</v>
      </c>
      <c r="W25" s="115">
        <v>52</v>
      </c>
      <c r="X25" s="115">
        <v>52</v>
      </c>
      <c r="Y25" s="115">
        <v>81.352941176470594</v>
      </c>
      <c r="Z25" s="6" t="str">
        <f t="shared" si="2"/>
        <v/>
      </c>
      <c r="AA25" s="6" t="str">
        <f t="shared" si="3"/>
        <v/>
      </c>
      <c r="AB25" s="6" t="str">
        <f t="shared" si="4"/>
        <v/>
      </c>
      <c r="AC25" s="6" t="str">
        <f t="shared" si="5"/>
        <v/>
      </c>
      <c r="AD25" s="6" t="str">
        <f t="shared" si="6"/>
        <v/>
      </c>
      <c r="AE25" s="6" t="str">
        <f t="shared" si="7"/>
        <v/>
      </c>
      <c r="AF25" s="6" t="str">
        <f t="shared" si="8"/>
        <v/>
      </c>
      <c r="AG25" s="6" t="str">
        <f t="shared" si="9"/>
        <v/>
      </c>
      <c r="AH25" s="6" t="str">
        <f t="shared" si="10"/>
        <v/>
      </c>
      <c r="AI25" s="6">
        <f t="shared" si="11"/>
        <v>2</v>
      </c>
      <c r="AJ25" s="6">
        <f t="shared" si="12"/>
        <v>2</v>
      </c>
      <c r="AK25" s="6" t="str">
        <f t="shared" si="13"/>
        <v/>
      </c>
      <c r="AL25" s="6" t="str">
        <f t="shared" si="14"/>
        <v/>
      </c>
      <c r="AM25" s="6" t="str">
        <f t="shared" si="15"/>
        <v/>
      </c>
      <c r="AN25" s="6" t="str">
        <f t="shared" si="16"/>
        <v/>
      </c>
      <c r="AO25" s="6" t="str">
        <f t="shared" si="17"/>
        <v/>
      </c>
      <c r="AP25" s="6" t="str">
        <f t="shared" si="18"/>
        <v/>
      </c>
      <c r="AQ25" s="6" t="str">
        <f t="shared" si="19"/>
        <v/>
      </c>
      <c r="AR25" s="6" t="str">
        <f t="shared" si="20"/>
        <v/>
      </c>
      <c r="AS25" s="6" t="str">
        <f t="shared" si="21"/>
        <v/>
      </c>
      <c r="AT25" s="6">
        <f t="shared" si="22"/>
        <v>3</v>
      </c>
      <c r="AU25" s="6" t="str">
        <f t="shared" si="23"/>
        <v/>
      </c>
      <c r="AV25" s="6">
        <f t="shared" si="1"/>
        <v>7</v>
      </c>
      <c r="AW25" s="6">
        <f t="shared" si="24"/>
        <v>11</v>
      </c>
    </row>
    <row r="26" spans="1:49" x14ac:dyDescent="0.2">
      <c r="A26" s="3" t="s">
        <v>101</v>
      </c>
      <c r="B26" s="115"/>
      <c r="C26" s="115"/>
      <c r="D26" s="115"/>
      <c r="E26" s="115"/>
      <c r="F26" s="115"/>
      <c r="G26" s="115"/>
      <c r="H26" s="115"/>
      <c r="I26" s="115"/>
      <c r="J26" s="115"/>
      <c r="K26" s="115"/>
      <c r="L26" s="115"/>
      <c r="M26" s="115"/>
      <c r="N26" s="115"/>
      <c r="O26" s="115"/>
      <c r="P26" s="115"/>
      <c r="Q26" s="115"/>
      <c r="R26" s="115"/>
      <c r="S26" s="115"/>
      <c r="T26" s="115"/>
      <c r="U26" s="115"/>
      <c r="V26" s="115">
        <v>74</v>
      </c>
      <c r="W26" s="115">
        <v>73</v>
      </c>
      <c r="X26" s="115"/>
      <c r="Y26" s="115">
        <v>73.5</v>
      </c>
      <c r="Z26" s="6" t="str">
        <f t="shared" si="2"/>
        <v/>
      </c>
      <c r="AA26" s="6" t="str">
        <f t="shared" si="3"/>
        <v/>
      </c>
      <c r="AB26" s="6" t="str">
        <f t="shared" si="4"/>
        <v/>
      </c>
      <c r="AC26" s="6" t="str">
        <f t="shared" si="5"/>
        <v/>
      </c>
      <c r="AD26" s="6" t="str">
        <f t="shared" si="6"/>
        <v/>
      </c>
      <c r="AE26" s="6" t="str">
        <f t="shared" si="7"/>
        <v/>
      </c>
      <c r="AF26" s="6" t="str">
        <f t="shared" si="8"/>
        <v/>
      </c>
      <c r="AG26" s="6" t="str">
        <f t="shared" si="9"/>
        <v/>
      </c>
      <c r="AH26" s="6" t="str">
        <f t="shared" si="10"/>
        <v/>
      </c>
      <c r="AI26" s="6" t="str">
        <f t="shared" si="11"/>
        <v/>
      </c>
      <c r="AJ26" s="6" t="str">
        <f t="shared" si="12"/>
        <v/>
      </c>
      <c r="AK26" s="6" t="str">
        <f t="shared" si="13"/>
        <v/>
      </c>
      <c r="AL26" s="6" t="str">
        <f t="shared" si="14"/>
        <v/>
      </c>
      <c r="AM26" s="6" t="str">
        <f t="shared" si="15"/>
        <v/>
      </c>
      <c r="AN26" s="6" t="str">
        <f t="shared" si="16"/>
        <v/>
      </c>
      <c r="AO26" s="6" t="str">
        <f t="shared" si="17"/>
        <v/>
      </c>
      <c r="AP26" s="6" t="str">
        <f t="shared" si="18"/>
        <v/>
      </c>
      <c r="AQ26" s="6" t="str">
        <f t="shared" si="19"/>
        <v/>
      </c>
      <c r="AR26" s="6" t="str">
        <f t="shared" si="20"/>
        <v/>
      </c>
      <c r="AS26" s="6" t="str">
        <f t="shared" si="21"/>
        <v/>
      </c>
      <c r="AT26" s="6" t="str">
        <f t="shared" si="22"/>
        <v/>
      </c>
      <c r="AU26" s="6" t="str">
        <f t="shared" si="23"/>
        <v/>
      </c>
      <c r="AV26" s="6">
        <f t="shared" si="1"/>
        <v>0</v>
      </c>
      <c r="AW26" s="6">
        <f t="shared" si="24"/>
        <v>28</v>
      </c>
    </row>
    <row r="27" spans="1:49" x14ac:dyDescent="0.2">
      <c r="A27" s="3" t="s">
        <v>87</v>
      </c>
      <c r="B27" s="115"/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  <c r="N27" s="115"/>
      <c r="O27" s="115">
        <v>70</v>
      </c>
      <c r="P27" s="115"/>
      <c r="Q27" s="115"/>
      <c r="R27" s="115"/>
      <c r="S27" s="115"/>
      <c r="T27" s="115"/>
      <c r="U27" s="115"/>
      <c r="V27" s="115"/>
      <c r="W27" s="115"/>
      <c r="X27" s="115"/>
      <c r="Y27" s="115">
        <v>70</v>
      </c>
      <c r="Z27" s="6" t="str">
        <f t="shared" si="2"/>
        <v/>
      </c>
      <c r="AA27" s="6" t="str">
        <f t="shared" si="3"/>
        <v/>
      </c>
      <c r="AB27" s="6" t="str">
        <f t="shared" si="4"/>
        <v/>
      </c>
      <c r="AC27" s="6" t="str">
        <f t="shared" si="5"/>
        <v/>
      </c>
      <c r="AD27" s="6" t="str">
        <f t="shared" si="6"/>
        <v/>
      </c>
      <c r="AE27" s="6" t="str">
        <f t="shared" si="7"/>
        <v/>
      </c>
      <c r="AF27" s="6" t="str">
        <f t="shared" si="8"/>
        <v/>
      </c>
      <c r="AG27" s="6" t="str">
        <f t="shared" si="9"/>
        <v/>
      </c>
      <c r="AH27" s="6" t="str">
        <f t="shared" si="10"/>
        <v/>
      </c>
      <c r="AI27" s="6" t="str">
        <f t="shared" si="11"/>
        <v/>
      </c>
      <c r="AJ27" s="6" t="str">
        <f t="shared" si="12"/>
        <v/>
      </c>
      <c r="AK27" s="6" t="str">
        <f t="shared" si="13"/>
        <v/>
      </c>
      <c r="AL27" s="6" t="str">
        <f t="shared" si="14"/>
        <v/>
      </c>
      <c r="AM27" s="6" t="str">
        <f t="shared" si="15"/>
        <v/>
      </c>
      <c r="AN27" s="6" t="str">
        <f t="shared" si="16"/>
        <v/>
      </c>
      <c r="AO27" s="6" t="str">
        <f t="shared" si="17"/>
        <v/>
      </c>
      <c r="AP27" s="6" t="str">
        <f t="shared" si="18"/>
        <v/>
      </c>
      <c r="AQ27" s="6" t="str">
        <f t="shared" si="19"/>
        <v/>
      </c>
      <c r="AR27" s="6" t="str">
        <f t="shared" si="20"/>
        <v/>
      </c>
      <c r="AS27" s="6" t="str">
        <f t="shared" si="21"/>
        <v/>
      </c>
      <c r="AT27" s="6" t="str">
        <f t="shared" si="22"/>
        <v/>
      </c>
      <c r="AU27" s="6" t="str">
        <f t="shared" si="23"/>
        <v/>
      </c>
      <c r="AV27" s="6">
        <f t="shared" si="1"/>
        <v>0</v>
      </c>
      <c r="AW27" s="6">
        <f t="shared" si="24"/>
        <v>28</v>
      </c>
    </row>
    <row r="28" spans="1:49" x14ac:dyDescent="0.2">
      <c r="A28" s="3" t="s">
        <v>84</v>
      </c>
      <c r="B28" s="115"/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  <c r="N28" s="115">
        <v>64</v>
      </c>
      <c r="O28" s="115"/>
      <c r="P28" s="115"/>
      <c r="Q28" s="115"/>
      <c r="R28" s="115"/>
      <c r="S28" s="115"/>
      <c r="T28" s="115"/>
      <c r="U28" s="115"/>
      <c r="V28" s="115"/>
      <c r="W28" s="115"/>
      <c r="X28" s="115"/>
      <c r="Y28" s="115">
        <v>64</v>
      </c>
      <c r="Z28" s="6" t="str">
        <f t="shared" si="2"/>
        <v/>
      </c>
      <c r="AA28" s="6" t="str">
        <f t="shared" si="3"/>
        <v/>
      </c>
      <c r="AB28" s="6" t="str">
        <f t="shared" si="4"/>
        <v/>
      </c>
      <c r="AC28" s="6" t="str">
        <f t="shared" si="5"/>
        <v/>
      </c>
      <c r="AD28" s="6" t="str">
        <f t="shared" si="6"/>
        <v/>
      </c>
      <c r="AE28" s="6" t="str">
        <f t="shared" si="7"/>
        <v/>
      </c>
      <c r="AF28" s="6" t="str">
        <f t="shared" si="8"/>
        <v/>
      </c>
      <c r="AG28" s="6" t="str">
        <f t="shared" si="9"/>
        <v/>
      </c>
      <c r="AH28" s="6" t="str">
        <f t="shared" si="10"/>
        <v/>
      </c>
      <c r="AI28" s="6" t="str">
        <f t="shared" si="11"/>
        <v/>
      </c>
      <c r="AJ28" s="6" t="str">
        <f t="shared" si="12"/>
        <v/>
      </c>
      <c r="AK28" s="6" t="str">
        <f t="shared" si="13"/>
        <v/>
      </c>
      <c r="AL28" s="6" t="str">
        <f t="shared" si="14"/>
        <v/>
      </c>
      <c r="AM28" s="6" t="str">
        <f t="shared" si="15"/>
        <v/>
      </c>
      <c r="AN28" s="6" t="str">
        <f t="shared" si="16"/>
        <v/>
      </c>
      <c r="AO28" s="6" t="str">
        <f t="shared" si="17"/>
        <v/>
      </c>
      <c r="AP28" s="6" t="str">
        <f t="shared" si="18"/>
        <v/>
      </c>
      <c r="AQ28" s="6" t="str">
        <f t="shared" si="19"/>
        <v/>
      </c>
      <c r="AR28" s="6" t="str">
        <f t="shared" si="20"/>
        <v/>
      </c>
      <c r="AS28" s="6" t="str">
        <f t="shared" si="21"/>
        <v/>
      </c>
      <c r="AT28" s="6" t="str">
        <f t="shared" si="22"/>
        <v/>
      </c>
      <c r="AU28" s="6" t="str">
        <f t="shared" si="23"/>
        <v/>
      </c>
      <c r="AV28" s="6">
        <f t="shared" si="1"/>
        <v>0</v>
      </c>
      <c r="AW28" s="6">
        <f t="shared" si="24"/>
        <v>28</v>
      </c>
    </row>
    <row r="29" spans="1:49" x14ac:dyDescent="0.2">
      <c r="A29" s="3" t="s">
        <v>91</v>
      </c>
      <c r="B29" s="115"/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  <c r="N29" s="115"/>
      <c r="O29" s="115"/>
      <c r="P29" s="115">
        <v>33</v>
      </c>
      <c r="Q29" s="115"/>
      <c r="R29" s="115"/>
      <c r="S29" s="115"/>
      <c r="T29" s="115"/>
      <c r="U29" s="115"/>
      <c r="V29" s="115"/>
      <c r="W29" s="115"/>
      <c r="X29" s="115"/>
      <c r="Y29" s="115">
        <v>33</v>
      </c>
      <c r="Z29" s="6" t="str">
        <f t="shared" si="2"/>
        <v/>
      </c>
      <c r="AA29" s="6" t="str">
        <f t="shared" si="3"/>
        <v/>
      </c>
      <c r="AB29" s="6" t="str">
        <f t="shared" si="4"/>
        <v/>
      </c>
      <c r="AC29" s="6" t="str">
        <f t="shared" si="5"/>
        <v/>
      </c>
      <c r="AD29" s="6" t="str">
        <f t="shared" si="6"/>
        <v/>
      </c>
      <c r="AE29" s="6" t="str">
        <f t="shared" si="7"/>
        <v/>
      </c>
      <c r="AF29" s="6" t="str">
        <f t="shared" si="8"/>
        <v/>
      </c>
      <c r="AG29" s="6" t="str">
        <f t="shared" si="9"/>
        <v/>
      </c>
      <c r="AH29" s="6" t="str">
        <f t="shared" si="10"/>
        <v/>
      </c>
      <c r="AI29" s="6" t="str">
        <f t="shared" si="11"/>
        <v/>
      </c>
      <c r="AJ29" s="6" t="str">
        <f t="shared" si="12"/>
        <v/>
      </c>
      <c r="AK29" s="6" t="str">
        <f t="shared" si="13"/>
        <v/>
      </c>
      <c r="AL29" s="6" t="str">
        <f t="shared" si="14"/>
        <v/>
      </c>
      <c r="AM29" s="6" t="str">
        <f t="shared" si="15"/>
        <v/>
      </c>
      <c r="AN29" s="6" t="str">
        <f t="shared" si="16"/>
        <v/>
      </c>
      <c r="AO29" s="6" t="str">
        <f t="shared" si="17"/>
        <v/>
      </c>
      <c r="AP29" s="6" t="str">
        <f t="shared" si="18"/>
        <v/>
      </c>
      <c r="AQ29" s="6" t="str">
        <f t="shared" si="19"/>
        <v/>
      </c>
      <c r="AR29" s="6" t="str">
        <f t="shared" si="20"/>
        <v/>
      </c>
      <c r="AS29" s="6" t="str">
        <f t="shared" si="21"/>
        <v/>
      </c>
      <c r="AT29" s="6" t="str">
        <f t="shared" si="22"/>
        <v/>
      </c>
      <c r="AU29" s="6" t="str">
        <f t="shared" si="23"/>
        <v/>
      </c>
      <c r="AV29" s="6">
        <f t="shared" si="1"/>
        <v>0</v>
      </c>
      <c r="AW29" s="6">
        <f t="shared" si="24"/>
        <v>28</v>
      </c>
    </row>
    <row r="30" spans="1:49" x14ac:dyDescent="0.2">
      <c r="A30" s="3" t="s">
        <v>55</v>
      </c>
      <c r="B30" s="115">
        <v>74</v>
      </c>
      <c r="C30" s="115"/>
      <c r="D30" s="115"/>
      <c r="E30" s="115"/>
      <c r="F30" s="115"/>
      <c r="G30" s="115"/>
      <c r="H30" s="115"/>
      <c r="I30" s="115"/>
      <c r="J30" s="115"/>
      <c r="K30" s="115"/>
      <c r="L30" s="115"/>
      <c r="M30" s="115"/>
      <c r="N30" s="115"/>
      <c r="O30" s="115"/>
      <c r="P30" s="115"/>
      <c r="Q30" s="115"/>
      <c r="R30" s="115"/>
      <c r="S30" s="115"/>
      <c r="T30" s="115"/>
      <c r="U30" s="115"/>
      <c r="V30" s="115"/>
      <c r="W30" s="115"/>
      <c r="X30" s="115"/>
      <c r="Y30" s="115">
        <v>74</v>
      </c>
      <c r="Z30" s="6" t="str">
        <f t="shared" si="2"/>
        <v/>
      </c>
      <c r="AA30" s="6" t="str">
        <f t="shared" si="3"/>
        <v/>
      </c>
      <c r="AB30" s="6" t="str">
        <f t="shared" si="4"/>
        <v/>
      </c>
      <c r="AC30" s="6" t="str">
        <f t="shared" si="5"/>
        <v/>
      </c>
      <c r="AD30" s="6" t="str">
        <f t="shared" si="6"/>
        <v/>
      </c>
      <c r="AE30" s="6" t="str">
        <f t="shared" si="7"/>
        <v/>
      </c>
      <c r="AF30" s="6" t="str">
        <f t="shared" si="8"/>
        <v/>
      </c>
      <c r="AG30" s="6" t="str">
        <f t="shared" si="9"/>
        <v/>
      </c>
      <c r="AH30" s="6" t="str">
        <f t="shared" si="10"/>
        <v/>
      </c>
      <c r="AI30" s="6" t="str">
        <f t="shared" si="11"/>
        <v/>
      </c>
      <c r="AJ30" s="6" t="str">
        <f t="shared" si="12"/>
        <v/>
      </c>
      <c r="AK30" s="6" t="str">
        <f t="shared" si="13"/>
        <v/>
      </c>
      <c r="AL30" s="6" t="str">
        <f t="shared" si="14"/>
        <v/>
      </c>
      <c r="AM30" s="6" t="str">
        <f t="shared" si="15"/>
        <v/>
      </c>
      <c r="AN30" s="6" t="str">
        <f t="shared" si="16"/>
        <v/>
      </c>
      <c r="AO30" s="6" t="str">
        <f t="shared" si="17"/>
        <v/>
      </c>
      <c r="AP30" s="6" t="str">
        <f t="shared" si="18"/>
        <v/>
      </c>
      <c r="AQ30" s="6" t="str">
        <f t="shared" si="19"/>
        <v/>
      </c>
      <c r="AR30" s="6" t="str">
        <f t="shared" si="20"/>
        <v/>
      </c>
      <c r="AS30" s="6" t="str">
        <f t="shared" si="21"/>
        <v/>
      </c>
      <c r="AT30" s="6" t="str">
        <f t="shared" si="22"/>
        <v/>
      </c>
      <c r="AU30" s="6" t="str">
        <f t="shared" si="23"/>
        <v/>
      </c>
      <c r="AV30" s="6">
        <f t="shared" si="1"/>
        <v>0</v>
      </c>
      <c r="AW30" s="6">
        <f t="shared" si="24"/>
        <v>28</v>
      </c>
    </row>
    <row r="31" spans="1:49" x14ac:dyDescent="0.2">
      <c r="A31" s="3" t="s">
        <v>67</v>
      </c>
      <c r="B31" s="115"/>
      <c r="C31" s="115"/>
      <c r="D31" s="115"/>
      <c r="E31" s="115">
        <v>101</v>
      </c>
      <c r="F31" s="115">
        <v>67</v>
      </c>
      <c r="G31" s="115">
        <v>114</v>
      </c>
      <c r="H31" s="115">
        <v>100</v>
      </c>
      <c r="I31" s="115">
        <v>105</v>
      </c>
      <c r="J31" s="115"/>
      <c r="K31" s="115">
        <v>77</v>
      </c>
      <c r="L31" s="115">
        <v>81</v>
      </c>
      <c r="M31" s="115"/>
      <c r="N31" s="115"/>
      <c r="O31" s="115">
        <v>119</v>
      </c>
      <c r="P31" s="115">
        <v>102</v>
      </c>
      <c r="Q31" s="115">
        <v>56</v>
      </c>
      <c r="R31" s="115">
        <v>43</v>
      </c>
      <c r="S31" s="115">
        <v>52</v>
      </c>
      <c r="T31" s="115"/>
      <c r="U31" s="115"/>
      <c r="V31" s="115"/>
      <c r="W31" s="115"/>
      <c r="X31" s="115"/>
      <c r="Y31" s="115">
        <v>84.75</v>
      </c>
      <c r="Z31" s="6" t="str">
        <f t="shared" si="2"/>
        <v/>
      </c>
      <c r="AA31" s="6" t="str">
        <f t="shared" si="3"/>
        <v/>
      </c>
      <c r="AB31" s="6" t="str">
        <f t="shared" si="4"/>
        <v/>
      </c>
      <c r="AC31" s="6" t="str">
        <f t="shared" si="5"/>
        <v/>
      </c>
      <c r="AD31" s="6" t="str">
        <f t="shared" si="6"/>
        <v/>
      </c>
      <c r="AE31" s="6">
        <f t="shared" si="7"/>
        <v>4</v>
      </c>
      <c r="AF31" s="6" t="str">
        <f t="shared" si="8"/>
        <v/>
      </c>
      <c r="AG31" s="6" t="str">
        <f t="shared" si="9"/>
        <v/>
      </c>
      <c r="AH31" s="6" t="str">
        <f t="shared" si="10"/>
        <v/>
      </c>
      <c r="AI31" s="6" t="str">
        <f t="shared" si="11"/>
        <v/>
      </c>
      <c r="AJ31" s="6" t="str">
        <f t="shared" si="12"/>
        <v/>
      </c>
      <c r="AK31" s="6" t="str">
        <f t="shared" si="13"/>
        <v/>
      </c>
      <c r="AL31" s="6" t="str">
        <f t="shared" si="14"/>
        <v/>
      </c>
      <c r="AM31" s="6" t="str">
        <f t="shared" si="15"/>
        <v/>
      </c>
      <c r="AN31" s="6" t="str">
        <f t="shared" si="16"/>
        <v/>
      </c>
      <c r="AO31" s="6" t="str">
        <f t="shared" si="17"/>
        <v/>
      </c>
      <c r="AP31" s="6" t="str">
        <f t="shared" si="18"/>
        <v/>
      </c>
      <c r="AQ31" s="6" t="str">
        <f t="shared" si="19"/>
        <v/>
      </c>
      <c r="AR31" s="6" t="str">
        <f t="shared" si="20"/>
        <v/>
      </c>
      <c r="AS31" s="6" t="str">
        <f t="shared" si="21"/>
        <v/>
      </c>
      <c r="AT31" s="6" t="str">
        <f t="shared" si="22"/>
        <v/>
      </c>
      <c r="AU31" s="6" t="str">
        <f t="shared" si="23"/>
        <v/>
      </c>
      <c r="AV31" s="6">
        <f t="shared" si="1"/>
        <v>4</v>
      </c>
      <c r="AW31" s="6">
        <f t="shared" si="24"/>
        <v>18</v>
      </c>
    </row>
    <row r="32" spans="1:49" x14ac:dyDescent="0.2">
      <c r="A32" s="3" t="s">
        <v>53</v>
      </c>
      <c r="B32" s="115">
        <v>104</v>
      </c>
      <c r="C32" s="115">
        <v>92</v>
      </c>
      <c r="D32" s="115">
        <v>143</v>
      </c>
      <c r="E32" s="115">
        <v>121</v>
      </c>
      <c r="F32" s="115">
        <v>98</v>
      </c>
      <c r="G32" s="115">
        <v>61</v>
      </c>
      <c r="H32" s="115">
        <v>85</v>
      </c>
      <c r="I32" s="115">
        <v>104</v>
      </c>
      <c r="J32" s="115">
        <v>128</v>
      </c>
      <c r="K32" s="115">
        <v>38</v>
      </c>
      <c r="L32" s="115">
        <v>83</v>
      </c>
      <c r="M32" s="115">
        <v>100</v>
      </c>
      <c r="N32" s="115"/>
      <c r="O32" s="115">
        <v>91</v>
      </c>
      <c r="P32" s="115">
        <v>95</v>
      </c>
      <c r="Q32" s="115"/>
      <c r="R32" s="115">
        <v>83</v>
      </c>
      <c r="S32" s="115">
        <v>71</v>
      </c>
      <c r="T32" s="115">
        <v>53</v>
      </c>
      <c r="U32" s="115"/>
      <c r="V32" s="115"/>
      <c r="W32" s="115"/>
      <c r="X32" s="115"/>
      <c r="Y32" s="115">
        <v>91.17647058823529</v>
      </c>
      <c r="Z32" s="6">
        <f t="shared" si="2"/>
        <v>1</v>
      </c>
      <c r="AA32" s="6" t="str">
        <f t="shared" si="3"/>
        <v/>
      </c>
      <c r="AB32" s="6">
        <f t="shared" si="4"/>
        <v>5</v>
      </c>
      <c r="AC32" s="6">
        <f t="shared" si="5"/>
        <v>4</v>
      </c>
      <c r="AD32" s="6" t="str">
        <f t="shared" si="6"/>
        <v/>
      </c>
      <c r="AE32" s="6" t="str">
        <f t="shared" si="7"/>
        <v/>
      </c>
      <c r="AF32" s="6" t="str">
        <f t="shared" si="8"/>
        <v/>
      </c>
      <c r="AG32" s="6" t="str">
        <f t="shared" si="9"/>
        <v/>
      </c>
      <c r="AH32" s="6">
        <f t="shared" si="10"/>
        <v>4</v>
      </c>
      <c r="AI32" s="6" t="str">
        <f t="shared" si="11"/>
        <v/>
      </c>
      <c r="AJ32" s="6" t="str">
        <f t="shared" si="12"/>
        <v/>
      </c>
      <c r="AK32" s="6" t="str">
        <f t="shared" si="13"/>
        <v/>
      </c>
      <c r="AL32" s="6" t="str">
        <f t="shared" si="14"/>
        <v/>
      </c>
      <c r="AM32" s="6" t="str">
        <f t="shared" si="15"/>
        <v/>
      </c>
      <c r="AN32" s="6" t="str">
        <f t="shared" si="16"/>
        <v/>
      </c>
      <c r="AO32" s="6" t="str">
        <f t="shared" si="17"/>
        <v/>
      </c>
      <c r="AP32" s="6" t="str">
        <f t="shared" si="18"/>
        <v/>
      </c>
      <c r="AQ32" s="6" t="str">
        <f t="shared" si="19"/>
        <v/>
      </c>
      <c r="AR32" s="6" t="str">
        <f t="shared" si="20"/>
        <v/>
      </c>
      <c r="AS32" s="6" t="str">
        <f t="shared" si="21"/>
        <v/>
      </c>
      <c r="AT32" s="6" t="str">
        <f t="shared" si="22"/>
        <v/>
      </c>
      <c r="AU32" s="6" t="str">
        <f t="shared" si="23"/>
        <v/>
      </c>
      <c r="AV32" s="6">
        <f t="shared" si="1"/>
        <v>14</v>
      </c>
      <c r="AW32" s="6">
        <f t="shared" si="24"/>
        <v>10</v>
      </c>
    </row>
    <row r="33" spans="1:49" x14ac:dyDescent="0.2">
      <c r="A33" s="3" t="s">
        <v>80</v>
      </c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>
        <v>64</v>
      </c>
      <c r="N33" s="115">
        <v>72</v>
      </c>
      <c r="O33" s="115"/>
      <c r="P33" s="115"/>
      <c r="Q33" s="115"/>
      <c r="R33" s="115"/>
      <c r="S33" s="115"/>
      <c r="T33" s="115"/>
      <c r="U33" s="115"/>
      <c r="V33" s="115"/>
      <c r="W33" s="115"/>
      <c r="X33" s="115"/>
      <c r="Y33" s="115">
        <v>68</v>
      </c>
      <c r="Z33" s="6" t="str">
        <f t="shared" si="2"/>
        <v/>
      </c>
      <c r="AA33" s="6" t="str">
        <f t="shared" si="3"/>
        <v/>
      </c>
      <c r="AB33" s="6" t="str">
        <f t="shared" si="4"/>
        <v/>
      </c>
      <c r="AC33" s="6" t="str">
        <f t="shared" si="5"/>
        <v/>
      </c>
      <c r="AD33" s="6" t="str">
        <f t="shared" si="6"/>
        <v/>
      </c>
      <c r="AE33" s="6" t="str">
        <f t="shared" si="7"/>
        <v/>
      </c>
      <c r="AF33" s="6" t="str">
        <f t="shared" si="8"/>
        <v/>
      </c>
      <c r="AG33" s="6" t="str">
        <f t="shared" si="9"/>
        <v/>
      </c>
      <c r="AH33" s="6" t="str">
        <f t="shared" si="10"/>
        <v/>
      </c>
      <c r="AI33" s="6" t="str">
        <f t="shared" si="11"/>
        <v/>
      </c>
      <c r="AJ33" s="6" t="str">
        <f t="shared" si="12"/>
        <v/>
      </c>
      <c r="AK33" s="6" t="str">
        <f t="shared" si="13"/>
        <v/>
      </c>
      <c r="AL33" s="6" t="str">
        <f t="shared" si="14"/>
        <v/>
      </c>
      <c r="AM33" s="6" t="str">
        <f t="shared" si="15"/>
        <v/>
      </c>
      <c r="AN33" s="6" t="str">
        <f t="shared" si="16"/>
        <v/>
      </c>
      <c r="AO33" s="6" t="str">
        <f t="shared" si="17"/>
        <v/>
      </c>
      <c r="AP33" s="6" t="str">
        <f t="shared" si="18"/>
        <v/>
      </c>
      <c r="AQ33" s="6" t="str">
        <f t="shared" si="19"/>
        <v/>
      </c>
      <c r="AR33" s="6" t="str">
        <f t="shared" si="20"/>
        <v/>
      </c>
      <c r="AS33" s="6" t="str">
        <f t="shared" si="21"/>
        <v/>
      </c>
      <c r="AT33" s="6" t="str">
        <f t="shared" si="22"/>
        <v/>
      </c>
      <c r="AU33" s="6" t="str">
        <f t="shared" si="23"/>
        <v/>
      </c>
      <c r="AV33" s="6">
        <f t="shared" si="1"/>
        <v>0</v>
      </c>
      <c r="AW33" s="6">
        <f t="shared" si="24"/>
        <v>28</v>
      </c>
    </row>
    <row r="34" spans="1:49" x14ac:dyDescent="0.2">
      <c r="A34" s="3" t="s">
        <v>103</v>
      </c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S34" s="115"/>
      <c r="T34" s="115"/>
      <c r="U34" s="115"/>
      <c r="V34" s="115">
        <v>32</v>
      </c>
      <c r="W34" s="115"/>
      <c r="X34" s="115"/>
      <c r="Y34" s="115">
        <v>32</v>
      </c>
      <c r="Z34" s="6" t="str">
        <f t="shared" si="2"/>
        <v/>
      </c>
      <c r="AA34" s="6" t="str">
        <f t="shared" si="3"/>
        <v/>
      </c>
      <c r="AB34" s="6" t="str">
        <f t="shared" si="4"/>
        <v/>
      </c>
      <c r="AC34" s="6" t="str">
        <f t="shared" si="5"/>
        <v/>
      </c>
      <c r="AD34" s="6" t="str">
        <f t="shared" si="6"/>
        <v/>
      </c>
      <c r="AE34" s="6" t="str">
        <f t="shared" si="7"/>
        <v/>
      </c>
      <c r="AF34" s="6" t="str">
        <f t="shared" si="8"/>
        <v/>
      </c>
      <c r="AG34" s="6" t="str">
        <f t="shared" si="9"/>
        <v/>
      </c>
      <c r="AH34" s="6" t="str">
        <f t="shared" si="10"/>
        <v/>
      </c>
      <c r="AI34" s="6" t="str">
        <f t="shared" si="11"/>
        <v/>
      </c>
      <c r="AJ34" s="6" t="str">
        <f t="shared" si="12"/>
        <v/>
      </c>
      <c r="AK34" s="6" t="str">
        <f t="shared" si="13"/>
        <v/>
      </c>
      <c r="AL34" s="6" t="str">
        <f t="shared" si="14"/>
        <v/>
      </c>
      <c r="AM34" s="6" t="str">
        <f t="shared" si="15"/>
        <v/>
      </c>
      <c r="AN34" s="6" t="str">
        <f t="shared" si="16"/>
        <v/>
      </c>
      <c r="AO34" s="6" t="str">
        <f t="shared" si="17"/>
        <v/>
      </c>
      <c r="AP34" s="6" t="str">
        <f t="shared" si="18"/>
        <v/>
      </c>
      <c r="AQ34" s="6" t="str">
        <f t="shared" si="19"/>
        <v/>
      </c>
      <c r="AR34" s="6" t="str">
        <f t="shared" si="20"/>
        <v/>
      </c>
      <c r="AS34" s="6" t="str">
        <f t="shared" si="21"/>
        <v/>
      </c>
      <c r="AT34" s="6" t="str">
        <f t="shared" si="22"/>
        <v/>
      </c>
      <c r="AU34" s="6" t="str">
        <f t="shared" si="23"/>
        <v/>
      </c>
      <c r="AV34" s="6">
        <f t="shared" si="1"/>
        <v>0</v>
      </c>
      <c r="AW34" s="6">
        <f t="shared" si="24"/>
        <v>28</v>
      </c>
    </row>
    <row r="35" spans="1:49" x14ac:dyDescent="0.2">
      <c r="A35" s="3" t="s">
        <v>71</v>
      </c>
      <c r="B35" s="115"/>
      <c r="C35" s="115"/>
      <c r="D35" s="115"/>
      <c r="E35" s="115"/>
      <c r="F35" s="115"/>
      <c r="G35" s="115">
        <v>55</v>
      </c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  <c r="W35" s="115"/>
      <c r="X35" s="115"/>
      <c r="Y35" s="115">
        <v>55</v>
      </c>
      <c r="Z35" s="6" t="str">
        <f t="shared" si="2"/>
        <v/>
      </c>
      <c r="AA35" s="6" t="str">
        <f t="shared" si="3"/>
        <v/>
      </c>
      <c r="AB35" s="6" t="str">
        <f t="shared" si="4"/>
        <v/>
      </c>
      <c r="AC35" s="6" t="str">
        <f t="shared" si="5"/>
        <v/>
      </c>
      <c r="AD35" s="6" t="str">
        <f t="shared" si="6"/>
        <v/>
      </c>
      <c r="AE35" s="6" t="str">
        <f t="shared" si="7"/>
        <v/>
      </c>
      <c r="AF35" s="6" t="str">
        <f t="shared" si="8"/>
        <v/>
      </c>
      <c r="AG35" s="6" t="str">
        <f t="shared" si="9"/>
        <v/>
      </c>
      <c r="AH35" s="6" t="str">
        <f t="shared" si="10"/>
        <v/>
      </c>
      <c r="AI35" s="6" t="str">
        <f t="shared" si="11"/>
        <v/>
      </c>
      <c r="AJ35" s="6" t="str">
        <f t="shared" si="12"/>
        <v/>
      </c>
      <c r="AK35" s="6" t="str">
        <f t="shared" si="13"/>
        <v/>
      </c>
      <c r="AL35" s="6" t="str">
        <f t="shared" si="14"/>
        <v/>
      </c>
      <c r="AM35" s="6" t="str">
        <f t="shared" si="15"/>
        <v/>
      </c>
      <c r="AN35" s="6" t="str">
        <f t="shared" si="16"/>
        <v/>
      </c>
      <c r="AO35" s="6" t="str">
        <f t="shared" si="17"/>
        <v/>
      </c>
      <c r="AP35" s="6" t="str">
        <f t="shared" si="18"/>
        <v/>
      </c>
      <c r="AQ35" s="6" t="str">
        <f t="shared" si="19"/>
        <v/>
      </c>
      <c r="AR35" s="6" t="str">
        <f t="shared" si="20"/>
        <v/>
      </c>
      <c r="AS35" s="6" t="str">
        <f t="shared" si="21"/>
        <v/>
      </c>
      <c r="AT35" s="6" t="str">
        <f t="shared" si="22"/>
        <v/>
      </c>
      <c r="AU35" s="6" t="str">
        <f t="shared" si="23"/>
        <v/>
      </c>
      <c r="AV35" s="6">
        <f t="shared" si="1"/>
        <v>0</v>
      </c>
      <c r="AW35" s="6">
        <f t="shared" si="24"/>
        <v>28</v>
      </c>
    </row>
    <row r="36" spans="1:49" x14ac:dyDescent="0.2">
      <c r="A36" s="3" t="s">
        <v>69</v>
      </c>
      <c r="B36" s="115"/>
      <c r="C36" s="115"/>
      <c r="D36" s="115"/>
      <c r="E36" s="115"/>
      <c r="F36" s="115">
        <v>73</v>
      </c>
      <c r="G36" s="115">
        <v>45</v>
      </c>
      <c r="H36" s="115"/>
      <c r="I36" s="115">
        <v>36</v>
      </c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  <c r="W36" s="115"/>
      <c r="X36" s="115"/>
      <c r="Y36" s="115">
        <v>51.333333333333336</v>
      </c>
      <c r="Z36" s="6" t="str">
        <f t="shared" si="2"/>
        <v/>
      </c>
      <c r="AA36" s="6" t="str">
        <f t="shared" si="3"/>
        <v/>
      </c>
      <c r="AB36" s="6" t="str">
        <f t="shared" si="4"/>
        <v/>
      </c>
      <c r="AC36" s="6" t="str">
        <f t="shared" si="5"/>
        <v/>
      </c>
      <c r="AD36" s="6" t="str">
        <f t="shared" si="6"/>
        <v/>
      </c>
      <c r="AE36" s="6" t="str">
        <f t="shared" si="7"/>
        <v/>
      </c>
      <c r="AF36" s="6" t="str">
        <f t="shared" si="8"/>
        <v/>
      </c>
      <c r="AG36" s="6" t="str">
        <f t="shared" si="9"/>
        <v/>
      </c>
      <c r="AH36" s="6" t="str">
        <f t="shared" si="10"/>
        <v/>
      </c>
      <c r="AI36" s="6" t="str">
        <f t="shared" si="11"/>
        <v/>
      </c>
      <c r="AJ36" s="6" t="str">
        <f t="shared" si="12"/>
        <v/>
      </c>
      <c r="AK36" s="6" t="str">
        <f t="shared" si="13"/>
        <v/>
      </c>
      <c r="AL36" s="6" t="str">
        <f t="shared" si="14"/>
        <v/>
      </c>
      <c r="AM36" s="6" t="str">
        <f t="shared" si="15"/>
        <v/>
      </c>
      <c r="AN36" s="6" t="str">
        <f t="shared" si="16"/>
        <v/>
      </c>
      <c r="AO36" s="6" t="str">
        <f t="shared" si="17"/>
        <v/>
      </c>
      <c r="AP36" s="6" t="str">
        <f t="shared" si="18"/>
        <v/>
      </c>
      <c r="AQ36" s="6" t="str">
        <f t="shared" si="19"/>
        <v/>
      </c>
      <c r="AR36" s="6" t="str">
        <f t="shared" si="20"/>
        <v/>
      </c>
      <c r="AS36" s="6" t="str">
        <f t="shared" si="21"/>
        <v/>
      </c>
      <c r="AT36" s="6" t="str">
        <f t="shared" si="22"/>
        <v/>
      </c>
      <c r="AU36" s="6" t="str">
        <f t="shared" si="23"/>
        <v/>
      </c>
      <c r="AV36" s="6">
        <f t="shared" si="1"/>
        <v>0</v>
      </c>
      <c r="AW36" s="6">
        <f t="shared" si="24"/>
        <v>28</v>
      </c>
    </row>
    <row r="37" spans="1:49" x14ac:dyDescent="0.2">
      <c r="A37" s="3" t="s">
        <v>50</v>
      </c>
      <c r="B37" s="115">
        <v>74</v>
      </c>
      <c r="C37" s="115">
        <v>56</v>
      </c>
      <c r="D37" s="115">
        <v>89</v>
      </c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  <c r="W37" s="115"/>
      <c r="X37" s="115"/>
      <c r="Y37" s="115">
        <v>73</v>
      </c>
      <c r="Z37" s="6" t="str">
        <f t="shared" si="2"/>
        <v/>
      </c>
      <c r="AA37" s="6" t="str">
        <f t="shared" si="3"/>
        <v/>
      </c>
      <c r="AB37" s="6" t="str">
        <f t="shared" si="4"/>
        <v/>
      </c>
      <c r="AC37" s="6" t="str">
        <f t="shared" si="5"/>
        <v/>
      </c>
      <c r="AD37" s="6" t="str">
        <f t="shared" si="6"/>
        <v/>
      </c>
      <c r="AE37" s="6" t="str">
        <f t="shared" si="7"/>
        <v/>
      </c>
      <c r="AF37" s="6" t="str">
        <f t="shared" si="8"/>
        <v/>
      </c>
      <c r="AG37" s="6" t="str">
        <f t="shared" si="9"/>
        <v/>
      </c>
      <c r="AH37" s="6" t="str">
        <f t="shared" si="10"/>
        <v/>
      </c>
      <c r="AI37" s="6" t="str">
        <f t="shared" si="11"/>
        <v/>
      </c>
      <c r="AJ37" s="6" t="str">
        <f t="shared" si="12"/>
        <v/>
      </c>
      <c r="AK37" s="6" t="str">
        <f t="shared" si="13"/>
        <v/>
      </c>
      <c r="AL37" s="6" t="str">
        <f t="shared" si="14"/>
        <v/>
      </c>
      <c r="AM37" s="6" t="str">
        <f t="shared" si="15"/>
        <v/>
      </c>
      <c r="AN37" s="6" t="str">
        <f t="shared" si="16"/>
        <v/>
      </c>
      <c r="AO37" s="6" t="str">
        <f t="shared" si="17"/>
        <v/>
      </c>
      <c r="AP37" s="6" t="str">
        <f t="shared" si="18"/>
        <v/>
      </c>
      <c r="AQ37" s="6" t="str">
        <f t="shared" si="19"/>
        <v/>
      </c>
      <c r="AR37" s="6" t="str">
        <f t="shared" si="20"/>
        <v/>
      </c>
      <c r="AS37" s="6" t="str">
        <f t="shared" si="21"/>
        <v/>
      </c>
      <c r="AT37" s="6" t="str">
        <f t="shared" si="22"/>
        <v/>
      </c>
      <c r="AU37" s="6" t="str">
        <f t="shared" si="23"/>
        <v/>
      </c>
      <c r="AV37" s="6">
        <f t="shared" si="1"/>
        <v>0</v>
      </c>
      <c r="AW37" s="6">
        <f t="shared" si="24"/>
        <v>28</v>
      </c>
    </row>
    <row r="38" spans="1:49" x14ac:dyDescent="0.2">
      <c r="A38" s="3" t="s">
        <v>95</v>
      </c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>
        <v>73</v>
      </c>
      <c r="R38" s="115"/>
      <c r="S38" s="115"/>
      <c r="T38" s="115"/>
      <c r="U38" s="115"/>
      <c r="V38" s="115"/>
      <c r="W38" s="115"/>
      <c r="X38" s="115"/>
      <c r="Y38" s="115">
        <v>73</v>
      </c>
      <c r="Z38" s="6" t="str">
        <f t="shared" si="2"/>
        <v/>
      </c>
      <c r="AA38" s="6" t="str">
        <f t="shared" si="3"/>
        <v/>
      </c>
      <c r="AB38" s="6" t="str">
        <f t="shared" si="4"/>
        <v/>
      </c>
      <c r="AC38" s="6" t="str">
        <f t="shared" si="5"/>
        <v/>
      </c>
      <c r="AD38" s="6" t="str">
        <f t="shared" si="6"/>
        <v/>
      </c>
      <c r="AE38" s="6" t="str">
        <f t="shared" si="7"/>
        <v/>
      </c>
      <c r="AF38" s="6" t="str">
        <f t="shared" si="8"/>
        <v/>
      </c>
      <c r="AG38" s="6" t="str">
        <f t="shared" si="9"/>
        <v/>
      </c>
      <c r="AH38" s="6" t="str">
        <f t="shared" si="10"/>
        <v/>
      </c>
      <c r="AI38" s="6" t="str">
        <f t="shared" si="11"/>
        <v/>
      </c>
      <c r="AJ38" s="6" t="str">
        <f t="shared" si="12"/>
        <v/>
      </c>
      <c r="AK38" s="6" t="str">
        <f t="shared" si="13"/>
        <v/>
      </c>
      <c r="AL38" s="6" t="str">
        <f t="shared" si="14"/>
        <v/>
      </c>
      <c r="AM38" s="6" t="str">
        <f t="shared" si="15"/>
        <v/>
      </c>
      <c r="AN38" s="6" t="str">
        <f t="shared" si="16"/>
        <v/>
      </c>
      <c r="AO38" s="6" t="str">
        <f t="shared" si="17"/>
        <v/>
      </c>
      <c r="AP38" s="6" t="str">
        <f t="shared" si="18"/>
        <v/>
      </c>
      <c r="AQ38" s="6" t="str">
        <f t="shared" si="19"/>
        <v/>
      </c>
      <c r="AR38" s="6" t="str">
        <f t="shared" si="20"/>
        <v/>
      </c>
      <c r="AS38" s="6" t="str">
        <f t="shared" si="21"/>
        <v/>
      </c>
      <c r="AT38" s="6" t="str">
        <f t="shared" si="22"/>
        <v/>
      </c>
      <c r="AU38" s="6" t="str">
        <f t="shared" si="23"/>
        <v/>
      </c>
      <c r="AV38" s="6">
        <f t="shared" si="1"/>
        <v>0</v>
      </c>
      <c r="AW38" s="6">
        <f t="shared" si="24"/>
        <v>28</v>
      </c>
    </row>
    <row r="39" spans="1:49" x14ac:dyDescent="0.2">
      <c r="A39" s="3" t="s">
        <v>79</v>
      </c>
      <c r="B39" s="115"/>
      <c r="C39" s="115"/>
      <c r="D39" s="115"/>
      <c r="E39" s="115"/>
      <c r="F39" s="115"/>
      <c r="G39" s="115"/>
      <c r="H39" s="115"/>
      <c r="I39" s="115"/>
      <c r="J39" s="115"/>
      <c r="K39" s="115">
        <v>96</v>
      </c>
      <c r="L39" s="115"/>
      <c r="M39" s="115">
        <v>81</v>
      </c>
      <c r="N39" s="115">
        <v>55</v>
      </c>
      <c r="O39" s="115"/>
      <c r="P39" s="115"/>
      <c r="Q39" s="115"/>
      <c r="R39" s="115"/>
      <c r="S39" s="115"/>
      <c r="T39" s="115"/>
      <c r="U39" s="115"/>
      <c r="V39" s="115"/>
      <c r="W39" s="115"/>
      <c r="X39" s="115"/>
      <c r="Y39" s="115">
        <v>77.333333333333329</v>
      </c>
      <c r="Z39" s="6" t="str">
        <f t="shared" si="2"/>
        <v/>
      </c>
      <c r="AA39" s="6" t="str">
        <f t="shared" si="3"/>
        <v/>
      </c>
      <c r="AB39" s="6" t="str">
        <f t="shared" si="4"/>
        <v/>
      </c>
      <c r="AC39" s="6" t="str">
        <f t="shared" si="5"/>
        <v/>
      </c>
      <c r="AD39" s="6" t="str">
        <f t="shared" si="6"/>
        <v/>
      </c>
      <c r="AE39" s="6" t="str">
        <f t="shared" si="7"/>
        <v/>
      </c>
      <c r="AF39" s="6" t="str">
        <f t="shared" si="8"/>
        <v/>
      </c>
      <c r="AG39" s="6" t="str">
        <f t="shared" si="9"/>
        <v/>
      </c>
      <c r="AH39" s="6" t="str">
        <f t="shared" si="10"/>
        <v/>
      </c>
      <c r="AI39" s="6" t="str">
        <f t="shared" si="11"/>
        <v/>
      </c>
      <c r="AJ39" s="6" t="str">
        <f t="shared" si="12"/>
        <v/>
      </c>
      <c r="AK39" s="6" t="str">
        <f t="shared" si="13"/>
        <v/>
      </c>
      <c r="AL39" s="6" t="str">
        <f t="shared" si="14"/>
        <v/>
      </c>
      <c r="AM39" s="6" t="str">
        <f t="shared" si="15"/>
        <v/>
      </c>
      <c r="AN39" s="6" t="str">
        <f t="shared" si="16"/>
        <v/>
      </c>
      <c r="AO39" s="6" t="str">
        <f t="shared" si="17"/>
        <v/>
      </c>
      <c r="AP39" s="6" t="str">
        <f t="shared" si="18"/>
        <v/>
      </c>
      <c r="AQ39" s="6" t="str">
        <f t="shared" si="19"/>
        <v/>
      </c>
      <c r="AR39" s="6" t="str">
        <f t="shared" si="20"/>
        <v/>
      </c>
      <c r="AS39" s="6" t="str">
        <f t="shared" si="21"/>
        <v/>
      </c>
      <c r="AT39" s="6" t="str">
        <f t="shared" si="22"/>
        <v/>
      </c>
      <c r="AU39" s="6" t="str">
        <f t="shared" si="23"/>
        <v/>
      </c>
      <c r="AV39" s="6">
        <f t="shared" si="1"/>
        <v>0</v>
      </c>
      <c r="AW39" s="6">
        <f t="shared" si="24"/>
        <v>28</v>
      </c>
    </row>
    <row r="40" spans="1:49" x14ac:dyDescent="0.2">
      <c r="A40" s="3" t="s">
        <v>104</v>
      </c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>
        <v>95</v>
      </c>
      <c r="W40" s="115"/>
      <c r="X40" s="115"/>
      <c r="Y40" s="115">
        <v>95</v>
      </c>
      <c r="Z40" s="6" t="str">
        <f t="shared" si="2"/>
        <v/>
      </c>
      <c r="AA40" s="6" t="str">
        <f t="shared" si="3"/>
        <v/>
      </c>
      <c r="AB40" s="6" t="str">
        <f t="shared" si="4"/>
        <v/>
      </c>
      <c r="AC40" s="6" t="str">
        <f t="shared" si="5"/>
        <v/>
      </c>
      <c r="AD40" s="6" t="str">
        <f t="shared" si="6"/>
        <v/>
      </c>
      <c r="AE40" s="6" t="str">
        <f t="shared" si="7"/>
        <v/>
      </c>
      <c r="AF40" s="6" t="str">
        <f t="shared" si="8"/>
        <v/>
      </c>
      <c r="AG40" s="6" t="str">
        <f t="shared" si="9"/>
        <v/>
      </c>
      <c r="AH40" s="6" t="str">
        <f t="shared" si="10"/>
        <v/>
      </c>
      <c r="AI40" s="6" t="str">
        <f t="shared" si="11"/>
        <v/>
      </c>
      <c r="AJ40" s="6" t="str">
        <f t="shared" si="12"/>
        <v/>
      </c>
      <c r="AK40" s="6" t="str">
        <f t="shared" si="13"/>
        <v/>
      </c>
      <c r="AL40" s="6" t="str">
        <f t="shared" si="14"/>
        <v/>
      </c>
      <c r="AM40" s="6" t="str">
        <f t="shared" si="15"/>
        <v/>
      </c>
      <c r="AN40" s="6" t="str">
        <f t="shared" si="16"/>
        <v/>
      </c>
      <c r="AO40" s="6" t="str">
        <f t="shared" si="17"/>
        <v/>
      </c>
      <c r="AP40" s="6" t="str">
        <f t="shared" si="18"/>
        <v/>
      </c>
      <c r="AQ40" s="6" t="str">
        <f t="shared" si="19"/>
        <v/>
      </c>
      <c r="AR40" s="6" t="str">
        <f t="shared" si="20"/>
        <v/>
      </c>
      <c r="AS40" s="6" t="str">
        <f t="shared" si="21"/>
        <v/>
      </c>
      <c r="AT40" s="6" t="str">
        <f t="shared" si="22"/>
        <v/>
      </c>
      <c r="AU40" s="6" t="str">
        <f t="shared" si="23"/>
        <v/>
      </c>
      <c r="AV40" s="6">
        <f t="shared" si="1"/>
        <v>0</v>
      </c>
      <c r="AW40" s="6">
        <f t="shared" si="24"/>
        <v>28</v>
      </c>
    </row>
    <row r="41" spans="1:49" x14ac:dyDescent="0.2">
      <c r="A41" s="3" t="s">
        <v>78</v>
      </c>
      <c r="B41" s="115"/>
      <c r="C41" s="115"/>
      <c r="D41" s="115"/>
      <c r="E41" s="115"/>
      <c r="F41" s="115"/>
      <c r="G41" s="115"/>
      <c r="H41" s="115"/>
      <c r="I41" s="115"/>
      <c r="J41" s="115">
        <v>65</v>
      </c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  <c r="W41" s="115"/>
      <c r="X41" s="115"/>
      <c r="Y41" s="115">
        <v>65</v>
      </c>
      <c r="Z41" s="6" t="str">
        <f t="shared" si="2"/>
        <v/>
      </c>
      <c r="AA41" s="6" t="str">
        <f t="shared" si="3"/>
        <v/>
      </c>
      <c r="AB41" s="6" t="str">
        <f t="shared" si="4"/>
        <v/>
      </c>
      <c r="AC41" s="6" t="str">
        <f t="shared" si="5"/>
        <v/>
      </c>
      <c r="AD41" s="6" t="str">
        <f t="shared" si="6"/>
        <v/>
      </c>
      <c r="AE41" s="6" t="str">
        <f t="shared" si="7"/>
        <v/>
      </c>
      <c r="AF41" s="6" t="str">
        <f t="shared" si="8"/>
        <v/>
      </c>
      <c r="AG41" s="6" t="str">
        <f t="shared" si="9"/>
        <v/>
      </c>
      <c r="AH41" s="6" t="str">
        <f t="shared" si="10"/>
        <v/>
      </c>
      <c r="AI41" s="6" t="str">
        <f t="shared" si="11"/>
        <v/>
      </c>
      <c r="AJ41" s="6" t="str">
        <f t="shared" si="12"/>
        <v/>
      </c>
      <c r="AK41" s="6" t="str">
        <f t="shared" si="13"/>
        <v/>
      </c>
      <c r="AL41" s="6" t="str">
        <f t="shared" si="14"/>
        <v/>
      </c>
      <c r="AM41" s="6" t="str">
        <f t="shared" si="15"/>
        <v/>
      </c>
      <c r="AN41" s="6" t="str">
        <f t="shared" si="16"/>
        <v/>
      </c>
      <c r="AO41" s="6" t="str">
        <f t="shared" si="17"/>
        <v/>
      </c>
      <c r="AP41" s="6" t="str">
        <f t="shared" si="18"/>
        <v/>
      </c>
      <c r="AQ41" s="6" t="str">
        <f t="shared" si="19"/>
        <v/>
      </c>
      <c r="AR41" s="6" t="str">
        <f t="shared" si="20"/>
        <v/>
      </c>
      <c r="AS41" s="6" t="str">
        <f t="shared" si="21"/>
        <v/>
      </c>
      <c r="AT41" s="6" t="str">
        <f t="shared" si="22"/>
        <v/>
      </c>
      <c r="AU41" s="6" t="str">
        <f t="shared" si="23"/>
        <v/>
      </c>
      <c r="AV41" s="6">
        <f t="shared" si="1"/>
        <v>0</v>
      </c>
      <c r="AW41" s="6">
        <f t="shared" si="24"/>
        <v>28</v>
      </c>
    </row>
    <row r="42" spans="1:49" x14ac:dyDescent="0.2">
      <c r="A42" s="3" t="s">
        <v>63</v>
      </c>
      <c r="B42" s="115"/>
      <c r="C42" s="115">
        <v>120</v>
      </c>
      <c r="D42" s="115">
        <v>71</v>
      </c>
      <c r="E42" s="115">
        <v>70</v>
      </c>
      <c r="F42" s="115">
        <v>51</v>
      </c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>
        <v>78</v>
      </c>
      <c r="Z42" s="6" t="str">
        <f t="shared" si="2"/>
        <v/>
      </c>
      <c r="AA42" s="6">
        <f t="shared" si="3"/>
        <v>2</v>
      </c>
      <c r="AB42" s="6" t="str">
        <f t="shared" si="4"/>
        <v/>
      </c>
      <c r="AC42" s="6" t="str">
        <f t="shared" si="5"/>
        <v/>
      </c>
      <c r="AD42" s="6" t="str">
        <f t="shared" si="6"/>
        <v/>
      </c>
      <c r="AE42" s="6" t="str">
        <f t="shared" si="7"/>
        <v/>
      </c>
      <c r="AF42" s="6" t="str">
        <f t="shared" si="8"/>
        <v/>
      </c>
      <c r="AG42" s="6" t="str">
        <f t="shared" si="9"/>
        <v/>
      </c>
      <c r="AH42" s="6" t="str">
        <f t="shared" si="10"/>
        <v/>
      </c>
      <c r="AI42" s="6" t="str">
        <f t="shared" si="11"/>
        <v/>
      </c>
      <c r="AJ42" s="6" t="str">
        <f t="shared" si="12"/>
        <v/>
      </c>
      <c r="AK42" s="6" t="str">
        <f t="shared" si="13"/>
        <v/>
      </c>
      <c r="AL42" s="6" t="str">
        <f t="shared" si="14"/>
        <v/>
      </c>
      <c r="AM42" s="6" t="str">
        <f t="shared" si="15"/>
        <v/>
      </c>
      <c r="AN42" s="6" t="str">
        <f t="shared" si="16"/>
        <v/>
      </c>
      <c r="AO42" s="6" t="str">
        <f t="shared" si="17"/>
        <v/>
      </c>
      <c r="AP42" s="6" t="str">
        <f t="shared" si="18"/>
        <v/>
      </c>
      <c r="AQ42" s="6" t="str">
        <f t="shared" si="19"/>
        <v/>
      </c>
      <c r="AR42" s="6" t="str">
        <f t="shared" si="20"/>
        <v/>
      </c>
      <c r="AS42" s="6" t="str">
        <f t="shared" si="21"/>
        <v/>
      </c>
      <c r="AT42" s="6" t="str">
        <f t="shared" si="22"/>
        <v/>
      </c>
      <c r="AU42" s="6" t="str">
        <f t="shared" si="23"/>
        <v/>
      </c>
      <c r="AV42" s="6">
        <f t="shared" si="1"/>
        <v>2</v>
      </c>
      <c r="AW42" s="6">
        <f t="shared" si="24"/>
        <v>25</v>
      </c>
    </row>
    <row r="43" spans="1:49" x14ac:dyDescent="0.2">
      <c r="A43" s="3" t="s">
        <v>40</v>
      </c>
      <c r="B43" s="115">
        <v>104</v>
      </c>
      <c r="C43" s="115">
        <v>78</v>
      </c>
      <c r="D43" s="115"/>
      <c r="E43" s="115"/>
      <c r="F43" s="115"/>
      <c r="G43" s="115"/>
      <c r="H43" s="115">
        <v>98</v>
      </c>
      <c r="I43" s="115">
        <v>85</v>
      </c>
      <c r="J43" s="115">
        <v>98</v>
      </c>
      <c r="K43" s="115">
        <v>92</v>
      </c>
      <c r="L43" s="115"/>
      <c r="M43" s="115">
        <v>34</v>
      </c>
      <c r="N43" s="115">
        <v>79</v>
      </c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>
        <v>83.5</v>
      </c>
      <c r="Z43" s="6">
        <f t="shared" si="2"/>
        <v>1</v>
      </c>
      <c r="AA43" s="6" t="str">
        <f t="shared" si="3"/>
        <v/>
      </c>
      <c r="AB43" s="6" t="str">
        <f t="shared" si="4"/>
        <v/>
      </c>
      <c r="AC43" s="6" t="str">
        <f t="shared" si="5"/>
        <v/>
      </c>
      <c r="AD43" s="6" t="str">
        <f t="shared" si="6"/>
        <v/>
      </c>
      <c r="AE43" s="6" t="str">
        <f t="shared" si="7"/>
        <v/>
      </c>
      <c r="AF43" s="6" t="str">
        <f t="shared" si="8"/>
        <v/>
      </c>
      <c r="AG43" s="6" t="str">
        <f t="shared" si="9"/>
        <v/>
      </c>
      <c r="AH43" s="6" t="str">
        <f t="shared" si="10"/>
        <v/>
      </c>
      <c r="AI43" s="6" t="str">
        <f t="shared" si="11"/>
        <v/>
      </c>
      <c r="AJ43" s="6" t="str">
        <f t="shared" si="12"/>
        <v/>
      </c>
      <c r="AK43" s="6" t="str">
        <f t="shared" si="13"/>
        <v/>
      </c>
      <c r="AL43" s="6" t="str">
        <f t="shared" si="14"/>
        <v/>
      </c>
      <c r="AM43" s="6" t="str">
        <f t="shared" si="15"/>
        <v/>
      </c>
      <c r="AN43" s="6" t="str">
        <f t="shared" si="16"/>
        <v/>
      </c>
      <c r="AO43" s="6" t="str">
        <f t="shared" si="17"/>
        <v/>
      </c>
      <c r="AP43" s="6" t="str">
        <f t="shared" si="18"/>
        <v/>
      </c>
      <c r="AQ43" s="6" t="str">
        <f t="shared" si="19"/>
        <v/>
      </c>
      <c r="AR43" s="6" t="str">
        <f t="shared" si="20"/>
        <v/>
      </c>
      <c r="AS43" s="6" t="str">
        <f t="shared" si="21"/>
        <v/>
      </c>
      <c r="AT43" s="6" t="str">
        <f t="shared" si="22"/>
        <v/>
      </c>
      <c r="AU43" s="6" t="str">
        <f t="shared" si="23"/>
        <v/>
      </c>
      <c r="AV43" s="6">
        <f t="shared" ref="AV43:AV61" si="25">SUM(Z43:AU43)</f>
        <v>1</v>
      </c>
      <c r="AW43" s="6">
        <f t="shared" si="24"/>
        <v>27</v>
      </c>
    </row>
    <row r="44" spans="1:49" x14ac:dyDescent="0.2">
      <c r="A44" s="3" t="s">
        <v>81</v>
      </c>
      <c r="B44" s="115"/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>
        <v>90</v>
      </c>
      <c r="S44" s="115">
        <v>74</v>
      </c>
      <c r="T44" s="115"/>
      <c r="U44" s="115"/>
      <c r="V44" s="115">
        <v>121</v>
      </c>
      <c r="W44" s="115">
        <v>88</v>
      </c>
      <c r="X44" s="115"/>
      <c r="Y44" s="115">
        <v>93.25</v>
      </c>
      <c r="Z44" s="6" t="str">
        <f t="shared" si="2"/>
        <v/>
      </c>
      <c r="AA44" s="6" t="str">
        <f t="shared" si="3"/>
        <v/>
      </c>
      <c r="AB44" s="6" t="str">
        <f t="shared" si="4"/>
        <v/>
      </c>
      <c r="AC44" s="6" t="str">
        <f t="shared" si="5"/>
        <v/>
      </c>
      <c r="AD44" s="6" t="str">
        <f t="shared" si="6"/>
        <v/>
      </c>
      <c r="AE44" s="6" t="str">
        <f t="shared" si="7"/>
        <v/>
      </c>
      <c r="AF44" s="6" t="str">
        <f t="shared" si="8"/>
        <v/>
      </c>
      <c r="AG44" s="6" t="str">
        <f t="shared" si="9"/>
        <v/>
      </c>
      <c r="AH44" s="6" t="str">
        <f t="shared" si="10"/>
        <v/>
      </c>
      <c r="AI44" s="6" t="str">
        <f t="shared" si="11"/>
        <v/>
      </c>
      <c r="AJ44" s="6" t="str">
        <f t="shared" si="12"/>
        <v/>
      </c>
      <c r="AK44" s="6" t="str">
        <f t="shared" si="13"/>
        <v/>
      </c>
      <c r="AL44" s="6" t="str">
        <f t="shared" si="14"/>
        <v/>
      </c>
      <c r="AM44" s="6" t="str">
        <f t="shared" si="15"/>
        <v/>
      </c>
      <c r="AN44" s="6" t="str">
        <f t="shared" si="16"/>
        <v/>
      </c>
      <c r="AO44" s="6" t="str">
        <f t="shared" si="17"/>
        <v/>
      </c>
      <c r="AP44" s="6" t="str">
        <f t="shared" si="18"/>
        <v/>
      </c>
      <c r="AQ44" s="6" t="str">
        <f t="shared" si="19"/>
        <v/>
      </c>
      <c r="AR44" s="6" t="str">
        <f t="shared" si="20"/>
        <v/>
      </c>
      <c r="AS44" s="6" t="str">
        <f t="shared" si="21"/>
        <v/>
      </c>
      <c r="AT44" s="6">
        <f t="shared" si="22"/>
        <v>5</v>
      </c>
      <c r="AU44" s="6" t="str">
        <f t="shared" si="23"/>
        <v/>
      </c>
      <c r="AV44" s="6">
        <f t="shared" si="25"/>
        <v>5</v>
      </c>
      <c r="AW44" s="6">
        <f t="shared" si="24"/>
        <v>15</v>
      </c>
    </row>
    <row r="45" spans="1:49" x14ac:dyDescent="0.2">
      <c r="A45" s="3" t="s">
        <v>37</v>
      </c>
      <c r="B45" s="115">
        <v>71</v>
      </c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>
        <v>71</v>
      </c>
      <c r="Z45" s="6" t="str">
        <f t="shared" si="2"/>
        <v/>
      </c>
      <c r="AA45" s="6" t="str">
        <f t="shared" si="3"/>
        <v/>
      </c>
      <c r="AB45" s="6" t="str">
        <f t="shared" si="4"/>
        <v/>
      </c>
      <c r="AC45" s="6" t="str">
        <f t="shared" si="5"/>
        <v/>
      </c>
      <c r="AD45" s="6" t="str">
        <f t="shared" si="6"/>
        <v/>
      </c>
      <c r="AE45" s="6" t="str">
        <f t="shared" si="7"/>
        <v/>
      </c>
      <c r="AF45" s="6" t="str">
        <f t="shared" si="8"/>
        <v/>
      </c>
      <c r="AG45" s="6" t="str">
        <f t="shared" si="9"/>
        <v/>
      </c>
      <c r="AH45" s="6" t="str">
        <f t="shared" si="10"/>
        <v/>
      </c>
      <c r="AI45" s="6" t="str">
        <f t="shared" si="11"/>
        <v/>
      </c>
      <c r="AJ45" s="6" t="str">
        <f t="shared" si="12"/>
        <v/>
      </c>
      <c r="AK45" s="6" t="str">
        <f t="shared" si="13"/>
        <v/>
      </c>
      <c r="AL45" s="6" t="str">
        <f t="shared" si="14"/>
        <v/>
      </c>
      <c r="AM45" s="6" t="str">
        <f t="shared" si="15"/>
        <v/>
      </c>
      <c r="AN45" s="6" t="str">
        <f t="shared" si="16"/>
        <v/>
      </c>
      <c r="AO45" s="6" t="str">
        <f t="shared" si="17"/>
        <v/>
      </c>
      <c r="AP45" s="6" t="str">
        <f t="shared" si="18"/>
        <v/>
      </c>
      <c r="AQ45" s="6" t="str">
        <f t="shared" si="19"/>
        <v/>
      </c>
      <c r="AR45" s="6" t="str">
        <f t="shared" si="20"/>
        <v/>
      </c>
      <c r="AS45" s="6" t="str">
        <f t="shared" si="21"/>
        <v/>
      </c>
      <c r="AT45" s="6" t="str">
        <f t="shared" si="22"/>
        <v/>
      </c>
      <c r="AU45" s="6" t="str">
        <f t="shared" si="23"/>
        <v/>
      </c>
      <c r="AV45" s="6">
        <f t="shared" si="25"/>
        <v>0</v>
      </c>
      <c r="AW45" s="6">
        <f t="shared" si="24"/>
        <v>28</v>
      </c>
    </row>
    <row r="46" spans="1:49" x14ac:dyDescent="0.2">
      <c r="A46" s="3" t="s">
        <v>54</v>
      </c>
      <c r="B46" s="115">
        <v>59</v>
      </c>
      <c r="C46" s="115">
        <v>99</v>
      </c>
      <c r="D46" s="115">
        <v>121</v>
      </c>
      <c r="E46" s="115">
        <v>55</v>
      </c>
      <c r="F46" s="115">
        <v>81</v>
      </c>
      <c r="G46" s="115">
        <v>106</v>
      </c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>
        <v>86.833333333333329</v>
      </c>
      <c r="Z46" s="6" t="str">
        <f t="shared" si="2"/>
        <v/>
      </c>
      <c r="AA46" s="6">
        <f t="shared" si="3"/>
        <v>1</v>
      </c>
      <c r="AB46" s="6">
        <f t="shared" si="4"/>
        <v>3</v>
      </c>
      <c r="AC46" s="6" t="str">
        <f t="shared" si="5"/>
        <v/>
      </c>
      <c r="AD46" s="6" t="str">
        <f t="shared" si="6"/>
        <v/>
      </c>
      <c r="AE46" s="6">
        <f t="shared" si="7"/>
        <v>2</v>
      </c>
      <c r="AF46" s="6" t="str">
        <f t="shared" si="8"/>
        <v/>
      </c>
      <c r="AG46" s="6" t="str">
        <f t="shared" si="9"/>
        <v/>
      </c>
      <c r="AH46" s="6" t="str">
        <f t="shared" si="10"/>
        <v/>
      </c>
      <c r="AI46" s="6" t="str">
        <f t="shared" si="11"/>
        <v/>
      </c>
      <c r="AJ46" s="6" t="str">
        <f t="shared" si="12"/>
        <v/>
      </c>
      <c r="AK46" s="6" t="str">
        <f t="shared" si="13"/>
        <v/>
      </c>
      <c r="AL46" s="6" t="str">
        <f t="shared" si="14"/>
        <v/>
      </c>
      <c r="AM46" s="6" t="str">
        <f t="shared" si="15"/>
        <v/>
      </c>
      <c r="AN46" s="6" t="str">
        <f t="shared" si="16"/>
        <v/>
      </c>
      <c r="AO46" s="6" t="str">
        <f t="shared" si="17"/>
        <v/>
      </c>
      <c r="AP46" s="6" t="str">
        <f t="shared" si="18"/>
        <v/>
      </c>
      <c r="AQ46" s="6" t="str">
        <f t="shared" si="19"/>
        <v/>
      </c>
      <c r="AR46" s="6" t="str">
        <f t="shared" si="20"/>
        <v/>
      </c>
      <c r="AS46" s="6" t="str">
        <f t="shared" si="21"/>
        <v/>
      </c>
      <c r="AT46" s="6" t="str">
        <f t="shared" si="22"/>
        <v/>
      </c>
      <c r="AU46" s="6" t="str">
        <f t="shared" si="23"/>
        <v/>
      </c>
      <c r="AV46" s="6">
        <f t="shared" si="25"/>
        <v>6</v>
      </c>
      <c r="AW46" s="6">
        <f t="shared" si="24"/>
        <v>12</v>
      </c>
    </row>
    <row r="47" spans="1:49" x14ac:dyDescent="0.2">
      <c r="A47" s="3" t="s">
        <v>49</v>
      </c>
      <c r="B47" s="115">
        <v>106</v>
      </c>
      <c r="C47" s="115">
        <v>87</v>
      </c>
      <c r="D47" s="115">
        <v>101</v>
      </c>
      <c r="E47" s="115">
        <v>27</v>
      </c>
      <c r="F47" s="115">
        <v>112</v>
      </c>
      <c r="G47" s="115">
        <v>79</v>
      </c>
      <c r="H47" s="115"/>
      <c r="I47" s="115"/>
      <c r="J47" s="115"/>
      <c r="K47" s="115"/>
      <c r="L47" s="115">
        <v>72</v>
      </c>
      <c r="M47" s="115">
        <v>90</v>
      </c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>
        <v>84.25</v>
      </c>
      <c r="Z47" s="6">
        <f t="shared" si="2"/>
        <v>2</v>
      </c>
      <c r="AA47" s="6" t="str">
        <f t="shared" si="3"/>
        <v/>
      </c>
      <c r="AB47" s="6" t="str">
        <f t="shared" si="4"/>
        <v/>
      </c>
      <c r="AC47" s="6" t="str">
        <f t="shared" si="5"/>
        <v/>
      </c>
      <c r="AD47" s="6">
        <f t="shared" si="6"/>
        <v>2</v>
      </c>
      <c r="AE47" s="6" t="str">
        <f t="shared" si="7"/>
        <v/>
      </c>
      <c r="AF47" s="6" t="str">
        <f t="shared" si="8"/>
        <v/>
      </c>
      <c r="AG47" s="6" t="str">
        <f t="shared" si="9"/>
        <v/>
      </c>
      <c r="AH47" s="6" t="str">
        <f t="shared" si="10"/>
        <v/>
      </c>
      <c r="AI47" s="6" t="str">
        <f t="shared" si="11"/>
        <v/>
      </c>
      <c r="AJ47" s="6" t="str">
        <f t="shared" si="12"/>
        <v/>
      </c>
      <c r="AK47" s="6" t="str">
        <f t="shared" si="13"/>
        <v/>
      </c>
      <c r="AL47" s="6" t="str">
        <f t="shared" si="14"/>
        <v/>
      </c>
      <c r="AM47" s="6" t="str">
        <f t="shared" si="15"/>
        <v/>
      </c>
      <c r="AN47" s="6" t="str">
        <f t="shared" si="16"/>
        <v/>
      </c>
      <c r="AO47" s="6" t="str">
        <f t="shared" si="17"/>
        <v/>
      </c>
      <c r="AP47" s="6" t="str">
        <f t="shared" si="18"/>
        <v/>
      </c>
      <c r="AQ47" s="6" t="str">
        <f t="shared" si="19"/>
        <v/>
      </c>
      <c r="AR47" s="6" t="str">
        <f t="shared" si="20"/>
        <v/>
      </c>
      <c r="AS47" s="6" t="str">
        <f t="shared" si="21"/>
        <v/>
      </c>
      <c r="AT47" s="6" t="str">
        <f t="shared" si="22"/>
        <v/>
      </c>
      <c r="AU47" s="6" t="str">
        <f t="shared" si="23"/>
        <v/>
      </c>
      <c r="AV47" s="6">
        <f t="shared" si="25"/>
        <v>4</v>
      </c>
      <c r="AW47" s="6">
        <f t="shared" si="24"/>
        <v>18</v>
      </c>
    </row>
    <row r="48" spans="1:49" x14ac:dyDescent="0.2">
      <c r="A48" s="3" t="s">
        <v>51</v>
      </c>
      <c r="B48" s="115">
        <v>107</v>
      </c>
      <c r="C48" s="115">
        <v>71</v>
      </c>
      <c r="D48" s="115">
        <v>103</v>
      </c>
      <c r="E48" s="115">
        <v>91</v>
      </c>
      <c r="F48" s="115">
        <v>101</v>
      </c>
      <c r="G48" s="115">
        <v>105</v>
      </c>
      <c r="H48" s="115">
        <v>77</v>
      </c>
      <c r="I48" s="115">
        <v>104</v>
      </c>
      <c r="J48" s="115">
        <v>102</v>
      </c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>
        <v>95.666666666666671</v>
      </c>
      <c r="Z48" s="6">
        <f t="shared" si="2"/>
        <v>3</v>
      </c>
      <c r="AA48" s="6" t="str">
        <f t="shared" si="3"/>
        <v/>
      </c>
      <c r="AB48" s="6" t="str">
        <f t="shared" si="4"/>
        <v/>
      </c>
      <c r="AC48" s="6" t="str">
        <f t="shared" si="5"/>
        <v/>
      </c>
      <c r="AD48" s="6" t="str">
        <f t="shared" si="6"/>
        <v/>
      </c>
      <c r="AE48" s="6">
        <f t="shared" si="7"/>
        <v>1</v>
      </c>
      <c r="AF48" s="6" t="str">
        <f t="shared" si="8"/>
        <v/>
      </c>
      <c r="AG48" s="6" t="str">
        <f t="shared" si="9"/>
        <v/>
      </c>
      <c r="AH48" s="6">
        <f t="shared" si="10"/>
        <v>2</v>
      </c>
      <c r="AI48" s="6" t="str">
        <f t="shared" si="11"/>
        <v/>
      </c>
      <c r="AJ48" s="6" t="str">
        <f t="shared" si="12"/>
        <v/>
      </c>
      <c r="AK48" s="6" t="str">
        <f t="shared" si="13"/>
        <v/>
      </c>
      <c r="AL48" s="6" t="str">
        <f t="shared" si="14"/>
        <v/>
      </c>
      <c r="AM48" s="6" t="str">
        <f t="shared" si="15"/>
        <v/>
      </c>
      <c r="AN48" s="6" t="str">
        <f t="shared" si="16"/>
        <v/>
      </c>
      <c r="AO48" s="6" t="str">
        <f t="shared" si="17"/>
        <v/>
      </c>
      <c r="AP48" s="6" t="str">
        <f t="shared" si="18"/>
        <v/>
      </c>
      <c r="AQ48" s="6" t="str">
        <f t="shared" si="19"/>
        <v/>
      </c>
      <c r="AR48" s="6" t="str">
        <f t="shared" si="20"/>
        <v/>
      </c>
      <c r="AS48" s="6" t="str">
        <f t="shared" si="21"/>
        <v/>
      </c>
      <c r="AT48" s="6" t="str">
        <f t="shared" si="22"/>
        <v/>
      </c>
      <c r="AU48" s="6" t="str">
        <f t="shared" si="23"/>
        <v/>
      </c>
      <c r="AV48" s="6">
        <f t="shared" si="25"/>
        <v>6</v>
      </c>
      <c r="AW48" s="6">
        <f t="shared" si="24"/>
        <v>12</v>
      </c>
    </row>
    <row r="49" spans="1:49" x14ac:dyDescent="0.2">
      <c r="A49" s="3" t="s">
        <v>102</v>
      </c>
      <c r="B49" s="115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>
        <v>85</v>
      </c>
      <c r="W49" s="115"/>
      <c r="X49" s="115"/>
      <c r="Y49" s="115">
        <v>85</v>
      </c>
      <c r="Z49" s="6" t="str">
        <f t="shared" si="2"/>
        <v/>
      </c>
      <c r="AA49" s="6" t="str">
        <f t="shared" si="3"/>
        <v/>
      </c>
      <c r="AB49" s="6" t="str">
        <f t="shared" si="4"/>
        <v/>
      </c>
      <c r="AC49" s="6" t="str">
        <f t="shared" si="5"/>
        <v/>
      </c>
      <c r="AD49" s="6" t="str">
        <f t="shared" si="6"/>
        <v/>
      </c>
      <c r="AE49" s="6" t="str">
        <f t="shared" si="7"/>
        <v/>
      </c>
      <c r="AF49" s="6" t="str">
        <f t="shared" si="8"/>
        <v/>
      </c>
      <c r="AG49" s="6" t="str">
        <f t="shared" si="9"/>
        <v/>
      </c>
      <c r="AH49" s="6" t="str">
        <f t="shared" si="10"/>
        <v/>
      </c>
      <c r="AI49" s="6" t="str">
        <f t="shared" si="11"/>
        <v/>
      </c>
      <c r="AJ49" s="6" t="str">
        <f t="shared" si="12"/>
        <v/>
      </c>
      <c r="AK49" s="6" t="str">
        <f t="shared" si="13"/>
        <v/>
      </c>
      <c r="AL49" s="6" t="str">
        <f t="shared" si="14"/>
        <v/>
      </c>
      <c r="AM49" s="6" t="str">
        <f t="shared" si="15"/>
        <v/>
      </c>
      <c r="AN49" s="6" t="str">
        <f t="shared" si="16"/>
        <v/>
      </c>
      <c r="AO49" s="6" t="str">
        <f t="shared" si="17"/>
        <v/>
      </c>
      <c r="AP49" s="6" t="str">
        <f t="shared" si="18"/>
        <v/>
      </c>
      <c r="AQ49" s="6" t="str">
        <f t="shared" si="19"/>
        <v/>
      </c>
      <c r="AR49" s="6" t="str">
        <f t="shared" si="20"/>
        <v/>
      </c>
      <c r="AS49" s="6" t="str">
        <f t="shared" si="21"/>
        <v/>
      </c>
      <c r="AT49" s="6" t="str">
        <f t="shared" si="22"/>
        <v/>
      </c>
      <c r="AU49" s="6" t="str">
        <f t="shared" si="23"/>
        <v/>
      </c>
      <c r="AV49" s="6">
        <f t="shared" si="25"/>
        <v>0</v>
      </c>
      <c r="AW49" s="6">
        <f t="shared" si="24"/>
        <v>28</v>
      </c>
    </row>
    <row r="50" spans="1:49" x14ac:dyDescent="0.2">
      <c r="A50" s="3" t="s">
        <v>96</v>
      </c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>
        <v>84</v>
      </c>
      <c r="T50" s="115"/>
      <c r="U50" s="115"/>
      <c r="V50" s="115"/>
      <c r="W50" s="115"/>
      <c r="X50" s="115"/>
      <c r="Y50" s="115">
        <v>84</v>
      </c>
      <c r="Z50" s="6" t="str">
        <f t="shared" si="2"/>
        <v/>
      </c>
      <c r="AA50" s="6" t="str">
        <f t="shared" si="3"/>
        <v/>
      </c>
      <c r="AB50" s="6" t="str">
        <f t="shared" si="4"/>
        <v/>
      </c>
      <c r="AC50" s="6" t="str">
        <f t="shared" si="5"/>
        <v/>
      </c>
      <c r="AD50" s="6" t="str">
        <f t="shared" si="6"/>
        <v/>
      </c>
      <c r="AE50" s="6" t="str">
        <f t="shared" si="7"/>
        <v/>
      </c>
      <c r="AF50" s="6" t="str">
        <f t="shared" si="8"/>
        <v/>
      </c>
      <c r="AG50" s="6" t="str">
        <f t="shared" si="9"/>
        <v/>
      </c>
      <c r="AH50" s="6" t="str">
        <f t="shared" si="10"/>
        <v/>
      </c>
      <c r="AI50" s="6" t="str">
        <f t="shared" si="11"/>
        <v/>
      </c>
      <c r="AJ50" s="6" t="str">
        <f t="shared" si="12"/>
        <v/>
      </c>
      <c r="AK50" s="6" t="str">
        <f t="shared" si="13"/>
        <v/>
      </c>
      <c r="AL50" s="6" t="str">
        <f t="shared" si="14"/>
        <v/>
      </c>
      <c r="AM50" s="6" t="str">
        <f t="shared" si="15"/>
        <v/>
      </c>
      <c r="AN50" s="6" t="str">
        <f t="shared" si="16"/>
        <v/>
      </c>
      <c r="AO50" s="6" t="str">
        <f t="shared" si="17"/>
        <v/>
      </c>
      <c r="AP50" s="6" t="str">
        <f t="shared" si="18"/>
        <v/>
      </c>
      <c r="AQ50" s="6" t="str">
        <f t="shared" si="19"/>
        <v/>
      </c>
      <c r="AR50" s="6" t="str">
        <f t="shared" si="20"/>
        <v/>
      </c>
      <c r="AS50" s="6" t="str">
        <f t="shared" si="21"/>
        <v/>
      </c>
      <c r="AT50" s="6" t="str">
        <f t="shared" si="22"/>
        <v/>
      </c>
      <c r="AU50" s="6" t="str">
        <f t="shared" si="23"/>
        <v/>
      </c>
      <c r="AV50" s="6">
        <f t="shared" si="25"/>
        <v>0</v>
      </c>
      <c r="AW50" s="6">
        <f t="shared" si="24"/>
        <v>28</v>
      </c>
    </row>
    <row r="51" spans="1:49" x14ac:dyDescent="0.2">
      <c r="A51" s="3" t="s">
        <v>57</v>
      </c>
      <c r="B51" s="115">
        <v>119</v>
      </c>
      <c r="C51" s="115">
        <v>92</v>
      </c>
      <c r="D51" s="115">
        <v>123</v>
      </c>
      <c r="E51" s="115">
        <v>78</v>
      </c>
      <c r="F51" s="115">
        <v>79</v>
      </c>
      <c r="G51" s="115">
        <v>98</v>
      </c>
      <c r="H51" s="115">
        <v>70</v>
      </c>
      <c r="I51" s="115">
        <v>121</v>
      </c>
      <c r="J51" s="115">
        <v>90</v>
      </c>
      <c r="K51" s="115">
        <v>107</v>
      </c>
      <c r="L51" s="115">
        <v>75</v>
      </c>
      <c r="M51" s="115"/>
      <c r="N51" s="115">
        <v>120</v>
      </c>
      <c r="O51" s="115">
        <v>95</v>
      </c>
      <c r="P51" s="115">
        <v>128</v>
      </c>
      <c r="Q51" s="115">
        <v>91</v>
      </c>
      <c r="R51" s="115">
        <v>93</v>
      </c>
      <c r="S51" s="115">
        <v>44</v>
      </c>
      <c r="T51" s="115">
        <v>85</v>
      </c>
      <c r="U51" s="115">
        <v>85</v>
      </c>
      <c r="V51" s="115">
        <v>89</v>
      </c>
      <c r="W51" s="115">
        <v>48</v>
      </c>
      <c r="X51" s="115"/>
      <c r="Y51" s="115">
        <v>91.904761904761898</v>
      </c>
      <c r="Z51" s="6">
        <f t="shared" si="2"/>
        <v>4</v>
      </c>
      <c r="AA51" s="6" t="str">
        <f t="shared" si="3"/>
        <v/>
      </c>
      <c r="AB51" s="6">
        <f t="shared" si="4"/>
        <v>4</v>
      </c>
      <c r="AC51" s="6" t="str">
        <f t="shared" si="5"/>
        <v/>
      </c>
      <c r="AD51" s="6" t="str">
        <f t="shared" si="6"/>
        <v/>
      </c>
      <c r="AE51" s="6" t="str">
        <f t="shared" si="7"/>
        <v/>
      </c>
      <c r="AF51" s="6" t="str">
        <f t="shared" si="8"/>
        <v/>
      </c>
      <c r="AG51" s="6">
        <f t="shared" si="9"/>
        <v>2</v>
      </c>
      <c r="AH51" s="6" t="str">
        <f t="shared" si="10"/>
        <v/>
      </c>
      <c r="AI51" s="6">
        <f t="shared" si="11"/>
        <v>2</v>
      </c>
      <c r="AJ51" s="6" t="str">
        <f t="shared" si="12"/>
        <v/>
      </c>
      <c r="AK51" s="6" t="str">
        <f t="shared" si="13"/>
        <v/>
      </c>
      <c r="AL51" s="6">
        <f t="shared" si="14"/>
        <v>4</v>
      </c>
      <c r="AM51" s="6" t="str">
        <f t="shared" si="15"/>
        <v/>
      </c>
      <c r="AN51" s="6">
        <f t="shared" si="16"/>
        <v>5</v>
      </c>
      <c r="AO51" s="6" t="str">
        <f t="shared" si="17"/>
        <v/>
      </c>
      <c r="AP51" s="6" t="str">
        <f t="shared" si="18"/>
        <v/>
      </c>
      <c r="AQ51" s="6" t="str">
        <f t="shared" si="19"/>
        <v/>
      </c>
      <c r="AR51" s="6" t="str">
        <f t="shared" si="20"/>
        <v/>
      </c>
      <c r="AS51" s="6" t="str">
        <f t="shared" si="21"/>
        <v/>
      </c>
      <c r="AT51" s="6" t="str">
        <f t="shared" si="22"/>
        <v/>
      </c>
      <c r="AU51" s="6" t="str">
        <f t="shared" si="23"/>
        <v/>
      </c>
      <c r="AV51" s="6">
        <f t="shared" si="25"/>
        <v>21</v>
      </c>
      <c r="AW51" s="6">
        <f t="shared" si="24"/>
        <v>8</v>
      </c>
    </row>
    <row r="52" spans="1:49" x14ac:dyDescent="0.2">
      <c r="A52" s="3" t="s">
        <v>73</v>
      </c>
      <c r="B52" s="115"/>
      <c r="C52" s="115"/>
      <c r="D52" s="115"/>
      <c r="E52" s="115"/>
      <c r="F52" s="115"/>
      <c r="G52" s="115"/>
      <c r="H52" s="115">
        <v>75</v>
      </c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  <c r="W52" s="115"/>
      <c r="X52" s="115"/>
      <c r="Y52" s="115">
        <v>75</v>
      </c>
      <c r="Z52" s="6" t="str">
        <f t="shared" si="2"/>
        <v/>
      </c>
      <c r="AA52" s="6" t="str">
        <f t="shared" si="3"/>
        <v/>
      </c>
      <c r="AB52" s="6" t="str">
        <f t="shared" si="4"/>
        <v/>
      </c>
      <c r="AC52" s="6" t="str">
        <f t="shared" si="5"/>
        <v/>
      </c>
      <c r="AD52" s="6" t="str">
        <f t="shared" si="6"/>
        <v/>
      </c>
      <c r="AE52" s="6" t="str">
        <f t="shared" si="7"/>
        <v/>
      </c>
      <c r="AF52" s="6" t="str">
        <f t="shared" si="8"/>
        <v/>
      </c>
      <c r="AG52" s="6" t="str">
        <f t="shared" si="9"/>
        <v/>
      </c>
      <c r="AH52" s="6" t="str">
        <f t="shared" si="10"/>
        <v/>
      </c>
      <c r="AI52" s="6" t="str">
        <f t="shared" si="11"/>
        <v/>
      </c>
      <c r="AJ52" s="6" t="str">
        <f t="shared" si="12"/>
        <v/>
      </c>
      <c r="AK52" s="6" t="str">
        <f t="shared" si="13"/>
        <v/>
      </c>
      <c r="AL52" s="6" t="str">
        <f t="shared" si="14"/>
        <v/>
      </c>
      <c r="AM52" s="6" t="str">
        <f t="shared" si="15"/>
        <v/>
      </c>
      <c r="AN52" s="6" t="str">
        <f t="shared" si="16"/>
        <v/>
      </c>
      <c r="AO52" s="6" t="str">
        <f t="shared" si="17"/>
        <v/>
      </c>
      <c r="AP52" s="6" t="str">
        <f t="shared" si="18"/>
        <v/>
      </c>
      <c r="AQ52" s="6" t="str">
        <f t="shared" si="19"/>
        <v/>
      </c>
      <c r="AR52" s="6" t="str">
        <f t="shared" si="20"/>
        <v/>
      </c>
      <c r="AS52" s="6" t="str">
        <f t="shared" si="21"/>
        <v/>
      </c>
      <c r="AT52" s="6" t="str">
        <f t="shared" si="22"/>
        <v/>
      </c>
      <c r="AU52" s="6" t="str">
        <f t="shared" si="23"/>
        <v/>
      </c>
      <c r="AV52" s="6">
        <f t="shared" si="25"/>
        <v>0</v>
      </c>
      <c r="AW52" s="6">
        <f t="shared" si="24"/>
        <v>28</v>
      </c>
    </row>
    <row r="53" spans="1:49" x14ac:dyDescent="0.2">
      <c r="A53" s="3" t="s">
        <v>82</v>
      </c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>
        <v>94</v>
      </c>
      <c r="M53" s="115">
        <v>72</v>
      </c>
      <c r="N53" s="115">
        <v>69</v>
      </c>
      <c r="O53" s="115"/>
      <c r="P53" s="115"/>
      <c r="Q53" s="115"/>
      <c r="R53" s="115"/>
      <c r="S53" s="115"/>
      <c r="T53" s="115"/>
      <c r="U53" s="115"/>
      <c r="V53" s="115"/>
      <c r="W53" s="115"/>
      <c r="X53" s="115"/>
      <c r="Y53" s="115">
        <v>78.333333333333329</v>
      </c>
      <c r="Z53" s="6" t="str">
        <f t="shared" si="2"/>
        <v/>
      </c>
      <c r="AA53" s="6" t="str">
        <f t="shared" si="3"/>
        <v/>
      </c>
      <c r="AB53" s="6" t="str">
        <f t="shared" si="4"/>
        <v/>
      </c>
      <c r="AC53" s="6" t="str">
        <f t="shared" si="5"/>
        <v/>
      </c>
      <c r="AD53" s="6" t="str">
        <f t="shared" si="6"/>
        <v/>
      </c>
      <c r="AE53" s="6" t="str">
        <f t="shared" si="7"/>
        <v/>
      </c>
      <c r="AF53" s="6" t="str">
        <f t="shared" si="8"/>
        <v/>
      </c>
      <c r="AG53" s="6" t="str">
        <f t="shared" si="9"/>
        <v/>
      </c>
      <c r="AH53" s="6" t="str">
        <f t="shared" si="10"/>
        <v/>
      </c>
      <c r="AI53" s="6" t="str">
        <f t="shared" si="11"/>
        <v/>
      </c>
      <c r="AJ53" s="6">
        <f t="shared" si="12"/>
        <v>3</v>
      </c>
      <c r="AK53" s="6" t="str">
        <f t="shared" si="13"/>
        <v/>
      </c>
      <c r="AL53" s="6" t="str">
        <f t="shared" si="14"/>
        <v/>
      </c>
      <c r="AM53" s="6" t="str">
        <f t="shared" si="15"/>
        <v/>
      </c>
      <c r="AN53" s="6" t="str">
        <f t="shared" si="16"/>
        <v/>
      </c>
      <c r="AO53" s="6" t="str">
        <f t="shared" si="17"/>
        <v/>
      </c>
      <c r="AP53" s="6" t="str">
        <f t="shared" si="18"/>
        <v/>
      </c>
      <c r="AQ53" s="6" t="str">
        <f t="shared" si="19"/>
        <v/>
      </c>
      <c r="AR53" s="6" t="str">
        <f t="shared" si="20"/>
        <v/>
      </c>
      <c r="AS53" s="6" t="str">
        <f t="shared" si="21"/>
        <v/>
      </c>
      <c r="AT53" s="6" t="str">
        <f t="shared" si="22"/>
        <v/>
      </c>
      <c r="AU53" s="6" t="str">
        <f t="shared" si="23"/>
        <v/>
      </c>
      <c r="AV53" s="6">
        <f t="shared" si="25"/>
        <v>3</v>
      </c>
      <c r="AW53" s="6">
        <f t="shared" si="24"/>
        <v>23</v>
      </c>
    </row>
    <row r="54" spans="1:49" x14ac:dyDescent="0.2">
      <c r="A54" s="3" t="s">
        <v>89</v>
      </c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115"/>
      <c r="O54" s="115">
        <v>70</v>
      </c>
      <c r="P54" s="115"/>
      <c r="Q54" s="115"/>
      <c r="R54" s="115"/>
      <c r="S54" s="115"/>
      <c r="T54" s="115"/>
      <c r="U54" s="115"/>
      <c r="V54" s="115"/>
      <c r="W54" s="115"/>
      <c r="X54" s="115"/>
      <c r="Y54" s="115">
        <v>70</v>
      </c>
      <c r="Z54" s="6" t="str">
        <f t="shared" si="2"/>
        <v/>
      </c>
      <c r="AA54" s="6" t="str">
        <f t="shared" si="3"/>
        <v/>
      </c>
      <c r="AB54" s="6" t="str">
        <f t="shared" si="4"/>
        <v/>
      </c>
      <c r="AC54" s="6" t="str">
        <f t="shared" si="5"/>
        <v/>
      </c>
      <c r="AD54" s="6" t="str">
        <f t="shared" si="6"/>
        <v/>
      </c>
      <c r="AE54" s="6" t="str">
        <f t="shared" si="7"/>
        <v/>
      </c>
      <c r="AF54" s="6" t="str">
        <f t="shared" si="8"/>
        <v/>
      </c>
      <c r="AG54" s="6" t="str">
        <f t="shared" si="9"/>
        <v/>
      </c>
      <c r="AH54" s="6" t="str">
        <f t="shared" si="10"/>
        <v/>
      </c>
      <c r="AI54" s="6" t="str">
        <f t="shared" si="11"/>
        <v/>
      </c>
      <c r="AJ54" s="6" t="str">
        <f t="shared" si="12"/>
        <v/>
      </c>
      <c r="AK54" s="6" t="str">
        <f t="shared" si="13"/>
        <v/>
      </c>
      <c r="AL54" s="6" t="str">
        <f t="shared" si="14"/>
        <v/>
      </c>
      <c r="AM54" s="6" t="str">
        <f t="shared" si="15"/>
        <v/>
      </c>
      <c r="AN54" s="6" t="str">
        <f t="shared" si="16"/>
        <v/>
      </c>
      <c r="AO54" s="6" t="str">
        <f t="shared" si="17"/>
        <v/>
      </c>
      <c r="AP54" s="6" t="str">
        <f t="shared" si="18"/>
        <v/>
      </c>
      <c r="AQ54" s="6" t="str">
        <f t="shared" si="19"/>
        <v/>
      </c>
      <c r="AR54" s="6" t="str">
        <f t="shared" si="20"/>
        <v/>
      </c>
      <c r="AS54" s="6" t="str">
        <f t="shared" si="21"/>
        <v/>
      </c>
      <c r="AT54" s="6" t="str">
        <f t="shared" si="22"/>
        <v/>
      </c>
      <c r="AU54" s="6" t="str">
        <f t="shared" si="23"/>
        <v/>
      </c>
      <c r="AV54" s="6">
        <f t="shared" si="25"/>
        <v>0</v>
      </c>
      <c r="AW54" s="6">
        <f t="shared" si="24"/>
        <v>28</v>
      </c>
    </row>
    <row r="55" spans="1:49" x14ac:dyDescent="0.2">
      <c r="A55" s="3" t="s">
        <v>100</v>
      </c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115"/>
      <c r="O55" s="115"/>
      <c r="P55" s="115"/>
      <c r="Q55" s="115"/>
      <c r="R55" s="115"/>
      <c r="S55" s="115"/>
      <c r="T55" s="115"/>
      <c r="U55" s="115">
        <v>56</v>
      </c>
      <c r="V55" s="115"/>
      <c r="W55" s="115"/>
      <c r="X55" s="115"/>
      <c r="Y55" s="115">
        <v>56</v>
      </c>
      <c r="Z55" s="6" t="str">
        <f t="shared" si="2"/>
        <v/>
      </c>
      <c r="AA55" s="6" t="str">
        <f t="shared" si="3"/>
        <v/>
      </c>
      <c r="AB55" s="6" t="str">
        <f t="shared" si="4"/>
        <v/>
      </c>
      <c r="AC55" s="6" t="str">
        <f t="shared" si="5"/>
        <v/>
      </c>
      <c r="AD55" s="6" t="str">
        <f t="shared" si="6"/>
        <v/>
      </c>
      <c r="AE55" s="6" t="str">
        <f t="shared" si="7"/>
        <v/>
      </c>
      <c r="AF55" s="6" t="str">
        <f t="shared" si="8"/>
        <v/>
      </c>
      <c r="AG55" s="6" t="str">
        <f t="shared" si="9"/>
        <v/>
      </c>
      <c r="AH55" s="6" t="str">
        <f t="shared" si="10"/>
        <v/>
      </c>
      <c r="AI55" s="6" t="str">
        <f t="shared" si="11"/>
        <v/>
      </c>
      <c r="AJ55" s="6" t="str">
        <f t="shared" si="12"/>
        <v/>
      </c>
      <c r="AK55" s="6" t="str">
        <f t="shared" si="13"/>
        <v/>
      </c>
      <c r="AL55" s="6" t="str">
        <f t="shared" si="14"/>
        <v/>
      </c>
      <c r="AM55" s="6" t="str">
        <f t="shared" si="15"/>
        <v/>
      </c>
      <c r="AN55" s="6" t="str">
        <f t="shared" si="16"/>
        <v/>
      </c>
      <c r="AO55" s="6" t="str">
        <f t="shared" si="17"/>
        <v/>
      </c>
      <c r="AP55" s="6" t="str">
        <f t="shared" si="18"/>
        <v/>
      </c>
      <c r="AQ55" s="6" t="str">
        <f t="shared" si="19"/>
        <v/>
      </c>
      <c r="AR55" s="6" t="str">
        <f t="shared" si="20"/>
        <v/>
      </c>
      <c r="AS55" s="6" t="str">
        <f t="shared" si="21"/>
        <v/>
      </c>
      <c r="AT55" s="6" t="str">
        <f t="shared" si="22"/>
        <v/>
      </c>
      <c r="AU55" s="6" t="str">
        <f t="shared" si="23"/>
        <v/>
      </c>
      <c r="AV55" s="6">
        <f t="shared" si="25"/>
        <v>0</v>
      </c>
      <c r="AW55" s="6">
        <f t="shared" si="24"/>
        <v>28</v>
      </c>
    </row>
    <row r="56" spans="1:49" x14ac:dyDescent="0.2">
      <c r="A56" s="3" t="s">
        <v>90</v>
      </c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115"/>
      <c r="O56" s="115">
        <v>63</v>
      </c>
      <c r="P56" s="115"/>
      <c r="Q56" s="115"/>
      <c r="R56" s="115"/>
      <c r="S56" s="115"/>
      <c r="T56" s="115"/>
      <c r="U56" s="115"/>
      <c r="V56" s="115"/>
      <c r="W56" s="115"/>
      <c r="X56" s="115"/>
      <c r="Y56" s="115">
        <v>63</v>
      </c>
      <c r="Z56" s="6" t="str">
        <f t="shared" si="2"/>
        <v/>
      </c>
      <c r="AA56" s="6" t="str">
        <f t="shared" si="3"/>
        <v/>
      </c>
      <c r="AB56" s="6" t="str">
        <f t="shared" si="4"/>
        <v/>
      </c>
      <c r="AC56" s="6" t="str">
        <f t="shared" si="5"/>
        <v/>
      </c>
      <c r="AD56" s="6" t="str">
        <f t="shared" si="6"/>
        <v/>
      </c>
      <c r="AE56" s="6" t="str">
        <f t="shared" si="7"/>
        <v/>
      </c>
      <c r="AF56" s="6" t="str">
        <f t="shared" si="8"/>
        <v/>
      </c>
      <c r="AG56" s="6" t="str">
        <f t="shared" si="9"/>
        <v/>
      </c>
      <c r="AH56" s="6" t="str">
        <f t="shared" si="10"/>
        <v/>
      </c>
      <c r="AI56" s="6" t="str">
        <f t="shared" si="11"/>
        <v/>
      </c>
      <c r="AJ56" s="6" t="str">
        <f t="shared" si="12"/>
        <v/>
      </c>
      <c r="AK56" s="6" t="str">
        <f t="shared" si="13"/>
        <v/>
      </c>
      <c r="AL56" s="6" t="str">
        <f t="shared" si="14"/>
        <v/>
      </c>
      <c r="AM56" s="6" t="str">
        <f t="shared" si="15"/>
        <v/>
      </c>
      <c r="AN56" s="6" t="str">
        <f t="shared" si="16"/>
        <v/>
      </c>
      <c r="AO56" s="6" t="str">
        <f t="shared" si="17"/>
        <v/>
      </c>
      <c r="AP56" s="6" t="str">
        <f t="shared" si="18"/>
        <v/>
      </c>
      <c r="AQ56" s="6" t="str">
        <f t="shared" si="19"/>
        <v/>
      </c>
      <c r="AR56" s="6" t="str">
        <f t="shared" si="20"/>
        <v/>
      </c>
      <c r="AS56" s="6" t="str">
        <f t="shared" si="21"/>
        <v/>
      </c>
      <c r="AT56" s="6" t="str">
        <f t="shared" si="22"/>
        <v/>
      </c>
      <c r="AU56" s="6" t="str">
        <f t="shared" si="23"/>
        <v/>
      </c>
      <c r="AV56" s="6">
        <f t="shared" si="25"/>
        <v>0</v>
      </c>
      <c r="AW56" s="6">
        <f t="shared" si="24"/>
        <v>28</v>
      </c>
    </row>
    <row r="57" spans="1:49" x14ac:dyDescent="0.2">
      <c r="A57" s="3" t="s">
        <v>94</v>
      </c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115"/>
      <c r="O57" s="115"/>
      <c r="P57" s="115"/>
      <c r="Q57" s="115">
        <v>88</v>
      </c>
      <c r="R57" s="115"/>
      <c r="S57" s="115"/>
      <c r="T57" s="115">
        <v>130</v>
      </c>
      <c r="U57" s="115">
        <v>79</v>
      </c>
      <c r="V57" s="115">
        <v>107</v>
      </c>
      <c r="W57" s="115">
        <v>68</v>
      </c>
      <c r="X57" s="115"/>
      <c r="Y57" s="115">
        <v>94.4</v>
      </c>
      <c r="Z57" s="6" t="str">
        <f t="shared" si="2"/>
        <v/>
      </c>
      <c r="AA57" s="6" t="str">
        <f t="shared" si="3"/>
        <v/>
      </c>
      <c r="AB57" s="6" t="str">
        <f t="shared" si="4"/>
        <v/>
      </c>
      <c r="AC57" s="6" t="str">
        <f t="shared" si="5"/>
        <v/>
      </c>
      <c r="AD57" s="6" t="str">
        <f t="shared" si="6"/>
        <v/>
      </c>
      <c r="AE57" s="6" t="str">
        <f t="shared" si="7"/>
        <v/>
      </c>
      <c r="AF57" s="6" t="str">
        <f t="shared" si="8"/>
        <v/>
      </c>
      <c r="AG57" s="6" t="str">
        <f t="shared" si="9"/>
        <v/>
      </c>
      <c r="AH57" s="6" t="str">
        <f t="shared" si="10"/>
        <v/>
      </c>
      <c r="AI57" s="6" t="str">
        <f t="shared" si="11"/>
        <v/>
      </c>
      <c r="AJ57" s="6" t="str">
        <f t="shared" si="12"/>
        <v/>
      </c>
      <c r="AK57" s="6" t="str">
        <f t="shared" si="13"/>
        <v/>
      </c>
      <c r="AL57" s="6" t="str">
        <f t="shared" si="14"/>
        <v/>
      </c>
      <c r="AM57" s="6" t="str">
        <f t="shared" si="15"/>
        <v/>
      </c>
      <c r="AN57" s="6" t="str">
        <f t="shared" si="16"/>
        <v/>
      </c>
      <c r="AO57" s="6" t="str">
        <f t="shared" si="17"/>
        <v/>
      </c>
      <c r="AP57" s="6" t="str">
        <f t="shared" si="18"/>
        <v/>
      </c>
      <c r="AQ57" s="6" t="str">
        <f t="shared" si="19"/>
        <v/>
      </c>
      <c r="AR57" s="6">
        <f t="shared" si="20"/>
        <v>4</v>
      </c>
      <c r="AS57" s="6" t="str">
        <f t="shared" si="21"/>
        <v/>
      </c>
      <c r="AT57" s="6">
        <f t="shared" si="22"/>
        <v>2</v>
      </c>
      <c r="AU57" s="6" t="str">
        <f t="shared" si="23"/>
        <v/>
      </c>
      <c r="AV57" s="6">
        <f t="shared" si="25"/>
        <v>6</v>
      </c>
      <c r="AW57" s="6">
        <f t="shared" si="24"/>
        <v>12</v>
      </c>
    </row>
    <row r="58" spans="1:49" x14ac:dyDescent="0.2">
      <c r="A58" s="3" t="s">
        <v>76</v>
      </c>
      <c r="B58" s="115"/>
      <c r="C58" s="115"/>
      <c r="D58" s="115"/>
      <c r="E58" s="115"/>
      <c r="F58" s="115"/>
      <c r="G58" s="115"/>
      <c r="H58" s="115"/>
      <c r="I58" s="115">
        <v>81</v>
      </c>
      <c r="J58" s="115">
        <v>66</v>
      </c>
      <c r="K58" s="115"/>
      <c r="L58" s="115"/>
      <c r="M58" s="115"/>
      <c r="N58" s="115"/>
      <c r="O58" s="115"/>
      <c r="P58" s="115"/>
      <c r="Q58" s="115"/>
      <c r="R58" s="115"/>
      <c r="S58" s="115"/>
      <c r="T58" s="115"/>
      <c r="U58" s="115"/>
      <c r="V58" s="115"/>
      <c r="W58" s="115"/>
      <c r="X58" s="115"/>
      <c r="Y58" s="115">
        <v>73.5</v>
      </c>
      <c r="Z58" s="6" t="str">
        <f t="shared" si="2"/>
        <v/>
      </c>
      <c r="AA58" s="6" t="str">
        <f t="shared" si="3"/>
        <v/>
      </c>
      <c r="AB58" s="6" t="str">
        <f t="shared" si="4"/>
        <v/>
      </c>
      <c r="AC58" s="6" t="str">
        <f t="shared" si="5"/>
        <v/>
      </c>
      <c r="AD58" s="6" t="str">
        <f t="shared" si="6"/>
        <v/>
      </c>
      <c r="AE58" s="6" t="str">
        <f t="shared" si="7"/>
        <v/>
      </c>
      <c r="AF58" s="6" t="str">
        <f t="shared" si="8"/>
        <v/>
      </c>
      <c r="AG58" s="6" t="str">
        <f t="shared" si="9"/>
        <v/>
      </c>
      <c r="AH58" s="6" t="str">
        <f t="shared" si="10"/>
        <v/>
      </c>
      <c r="AI58" s="6" t="str">
        <f t="shared" si="11"/>
        <v/>
      </c>
      <c r="AJ58" s="6" t="str">
        <f t="shared" si="12"/>
        <v/>
      </c>
      <c r="AK58" s="6" t="str">
        <f t="shared" si="13"/>
        <v/>
      </c>
      <c r="AL58" s="6" t="str">
        <f t="shared" si="14"/>
        <v/>
      </c>
      <c r="AM58" s="6" t="str">
        <f t="shared" si="15"/>
        <v/>
      </c>
      <c r="AN58" s="6" t="str">
        <f t="shared" si="16"/>
        <v/>
      </c>
      <c r="AO58" s="6" t="str">
        <f t="shared" si="17"/>
        <v/>
      </c>
      <c r="AP58" s="6" t="str">
        <f t="shared" si="18"/>
        <v/>
      </c>
      <c r="AQ58" s="6" t="str">
        <f t="shared" si="19"/>
        <v/>
      </c>
      <c r="AR58" s="6" t="str">
        <f t="shared" si="20"/>
        <v/>
      </c>
      <c r="AS58" s="6" t="str">
        <f t="shared" si="21"/>
        <v/>
      </c>
      <c r="AT58" s="6" t="str">
        <f t="shared" si="22"/>
        <v/>
      </c>
      <c r="AU58" s="6" t="str">
        <f t="shared" si="23"/>
        <v/>
      </c>
      <c r="AV58" s="6">
        <f t="shared" si="25"/>
        <v>0</v>
      </c>
      <c r="AW58" s="6">
        <f t="shared" si="24"/>
        <v>28</v>
      </c>
    </row>
    <row r="59" spans="1:49" x14ac:dyDescent="0.2">
      <c r="A59" s="3" t="s">
        <v>47</v>
      </c>
      <c r="B59" s="115">
        <v>103</v>
      </c>
      <c r="C59" s="115">
        <v>78</v>
      </c>
      <c r="D59" s="115">
        <v>29</v>
      </c>
      <c r="E59" s="115">
        <v>60</v>
      </c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X59" s="115"/>
      <c r="Y59" s="115">
        <v>67.5</v>
      </c>
      <c r="Z59" s="6" t="str">
        <f t="shared" si="2"/>
        <v/>
      </c>
      <c r="AA59" s="6" t="str">
        <f t="shared" si="3"/>
        <v/>
      </c>
      <c r="AB59" s="6" t="str">
        <f t="shared" si="4"/>
        <v/>
      </c>
      <c r="AC59" s="6" t="str">
        <f t="shared" si="5"/>
        <v/>
      </c>
      <c r="AD59" s="6" t="str">
        <f t="shared" si="6"/>
        <v/>
      </c>
      <c r="AE59" s="6" t="str">
        <f t="shared" si="7"/>
        <v/>
      </c>
      <c r="AF59" s="6" t="str">
        <f t="shared" si="8"/>
        <v/>
      </c>
      <c r="AG59" s="6" t="str">
        <f t="shared" si="9"/>
        <v/>
      </c>
      <c r="AH59" s="6" t="str">
        <f t="shared" si="10"/>
        <v/>
      </c>
      <c r="AI59" s="6" t="str">
        <f t="shared" si="11"/>
        <v/>
      </c>
      <c r="AJ59" s="6" t="str">
        <f t="shared" si="12"/>
        <v/>
      </c>
      <c r="AK59" s="6" t="str">
        <f t="shared" si="13"/>
        <v/>
      </c>
      <c r="AL59" s="6" t="str">
        <f t="shared" si="14"/>
        <v/>
      </c>
      <c r="AM59" s="6" t="str">
        <f t="shared" si="15"/>
        <v/>
      </c>
      <c r="AN59" s="6" t="str">
        <f t="shared" si="16"/>
        <v/>
      </c>
      <c r="AO59" s="6" t="str">
        <f t="shared" si="17"/>
        <v/>
      </c>
      <c r="AP59" s="6" t="str">
        <f t="shared" si="18"/>
        <v/>
      </c>
      <c r="AQ59" s="6" t="str">
        <f t="shared" si="19"/>
        <v/>
      </c>
      <c r="AR59" s="6" t="str">
        <f t="shared" si="20"/>
        <v/>
      </c>
      <c r="AS59" s="6" t="str">
        <f t="shared" si="21"/>
        <v/>
      </c>
      <c r="AT59" s="6" t="str">
        <f t="shared" si="22"/>
        <v/>
      </c>
      <c r="AU59" s="6" t="str">
        <f t="shared" si="23"/>
        <v/>
      </c>
      <c r="AV59" s="6">
        <f t="shared" si="25"/>
        <v>0</v>
      </c>
      <c r="AW59" s="6">
        <f t="shared" si="24"/>
        <v>28</v>
      </c>
    </row>
    <row r="60" spans="1:49" x14ac:dyDescent="0.2">
      <c r="A60" s="3" t="s">
        <v>85</v>
      </c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>
        <v>72</v>
      </c>
      <c r="O60" s="115"/>
      <c r="P60" s="115"/>
      <c r="Q60" s="115"/>
      <c r="R60" s="115"/>
      <c r="S60" s="115"/>
      <c r="T60" s="115"/>
      <c r="U60" s="115"/>
      <c r="V60" s="115"/>
      <c r="W60" s="115"/>
      <c r="X60" s="115"/>
      <c r="Y60" s="115">
        <v>72</v>
      </c>
      <c r="Z60" s="6" t="str">
        <f t="shared" si="2"/>
        <v/>
      </c>
      <c r="AA60" s="6" t="str">
        <f t="shared" si="3"/>
        <v/>
      </c>
      <c r="AB60" s="6" t="str">
        <f t="shared" si="4"/>
        <v/>
      </c>
      <c r="AC60" s="6" t="str">
        <f t="shared" si="5"/>
        <v/>
      </c>
      <c r="AD60" s="6" t="str">
        <f t="shared" si="6"/>
        <v/>
      </c>
      <c r="AE60" s="6" t="str">
        <f t="shared" si="7"/>
        <v/>
      </c>
      <c r="AF60" s="6" t="str">
        <f t="shared" si="8"/>
        <v/>
      </c>
      <c r="AG60" s="6" t="str">
        <f t="shared" si="9"/>
        <v/>
      </c>
      <c r="AH60" s="6" t="str">
        <f t="shared" si="10"/>
        <v/>
      </c>
      <c r="AI60" s="6" t="str">
        <f t="shared" si="11"/>
        <v/>
      </c>
      <c r="AJ60" s="6" t="str">
        <f t="shared" si="12"/>
        <v/>
      </c>
      <c r="AK60" s="6" t="str">
        <f t="shared" si="13"/>
        <v/>
      </c>
      <c r="AL60" s="6" t="str">
        <f t="shared" si="14"/>
        <v/>
      </c>
      <c r="AM60" s="6" t="str">
        <f t="shared" si="15"/>
        <v/>
      </c>
      <c r="AN60" s="6" t="str">
        <f t="shared" si="16"/>
        <v/>
      </c>
      <c r="AO60" s="6" t="str">
        <f t="shared" si="17"/>
        <v/>
      </c>
      <c r="AP60" s="6" t="str">
        <f t="shared" si="18"/>
        <v/>
      </c>
      <c r="AQ60" s="6" t="str">
        <f t="shared" si="19"/>
        <v/>
      </c>
      <c r="AR60" s="6" t="str">
        <f t="shared" si="20"/>
        <v/>
      </c>
      <c r="AS60" s="6" t="str">
        <f t="shared" si="21"/>
        <v/>
      </c>
      <c r="AT60" s="6" t="str">
        <f t="shared" si="22"/>
        <v/>
      </c>
      <c r="AU60" s="6" t="str">
        <f t="shared" si="23"/>
        <v/>
      </c>
      <c r="AV60" s="6">
        <f t="shared" si="25"/>
        <v>0</v>
      </c>
      <c r="AW60" s="6">
        <f t="shared" si="24"/>
        <v>28</v>
      </c>
    </row>
    <row r="61" spans="1:49" x14ac:dyDescent="0.2">
      <c r="A61" s="3" t="s">
        <v>70</v>
      </c>
      <c r="B61" s="115"/>
      <c r="C61" s="115"/>
      <c r="D61" s="115"/>
      <c r="E61" s="115"/>
      <c r="F61" s="115"/>
      <c r="G61" s="115"/>
      <c r="H61" s="115">
        <v>190</v>
      </c>
      <c r="I61" s="115"/>
      <c r="J61" s="115">
        <v>31</v>
      </c>
      <c r="K61" s="115">
        <v>63</v>
      </c>
      <c r="L61" s="115">
        <v>54</v>
      </c>
      <c r="M61" s="115"/>
      <c r="N61" s="115"/>
      <c r="O61" s="115"/>
      <c r="P61" s="115"/>
      <c r="Q61" s="115"/>
      <c r="R61" s="115"/>
      <c r="S61" s="115"/>
      <c r="T61" s="115"/>
      <c r="U61" s="115"/>
      <c r="V61" s="115"/>
      <c r="W61" s="115"/>
      <c r="X61" s="115"/>
      <c r="Y61" s="115">
        <v>84.5</v>
      </c>
      <c r="Z61" s="6" t="str">
        <f t="shared" si="2"/>
        <v/>
      </c>
      <c r="AA61" s="6" t="str">
        <f t="shared" si="3"/>
        <v/>
      </c>
      <c r="AB61" s="6" t="str">
        <f t="shared" si="4"/>
        <v/>
      </c>
      <c r="AC61" s="6" t="str">
        <f t="shared" si="5"/>
        <v/>
      </c>
      <c r="AD61" s="6" t="str">
        <f t="shared" si="6"/>
        <v/>
      </c>
      <c r="AE61" s="6" t="str">
        <f t="shared" si="7"/>
        <v/>
      </c>
      <c r="AF61" s="6">
        <f t="shared" si="8"/>
        <v>5</v>
      </c>
      <c r="AG61" s="6" t="str">
        <f t="shared" si="9"/>
        <v/>
      </c>
      <c r="AH61" s="6" t="str">
        <f t="shared" si="10"/>
        <v/>
      </c>
      <c r="AI61" s="6" t="str">
        <f t="shared" si="11"/>
        <v/>
      </c>
      <c r="AJ61" s="6" t="str">
        <f t="shared" si="12"/>
        <v/>
      </c>
      <c r="AK61" s="6" t="str">
        <f t="shared" si="13"/>
        <v/>
      </c>
      <c r="AL61" s="6" t="str">
        <f t="shared" si="14"/>
        <v/>
      </c>
      <c r="AM61" s="6" t="str">
        <f t="shared" si="15"/>
        <v/>
      </c>
      <c r="AN61" s="6" t="str">
        <f t="shared" si="16"/>
        <v/>
      </c>
      <c r="AO61" s="6" t="str">
        <f t="shared" si="17"/>
        <v/>
      </c>
      <c r="AP61" s="6" t="str">
        <f t="shared" si="18"/>
        <v/>
      </c>
      <c r="AQ61" s="6" t="str">
        <f t="shared" si="19"/>
        <v/>
      </c>
      <c r="AR61" s="6" t="str">
        <f t="shared" si="20"/>
        <v/>
      </c>
      <c r="AS61" s="6" t="str">
        <f t="shared" si="21"/>
        <v/>
      </c>
      <c r="AT61" s="6" t="str">
        <f t="shared" si="22"/>
        <v/>
      </c>
      <c r="AU61" s="6" t="str">
        <f t="shared" si="23"/>
        <v/>
      </c>
      <c r="AV61" s="6">
        <f t="shared" si="25"/>
        <v>5</v>
      </c>
      <c r="AW61" s="6">
        <f t="shared" si="24"/>
        <v>15</v>
      </c>
    </row>
    <row r="62" spans="1:49" x14ac:dyDescent="0.2">
      <c r="A62" s="3" t="s">
        <v>77</v>
      </c>
      <c r="B62" s="115"/>
      <c r="C62" s="115"/>
      <c r="D62" s="115"/>
      <c r="E62" s="115"/>
      <c r="F62" s="115"/>
      <c r="G62" s="115"/>
      <c r="H62" s="115"/>
      <c r="I62" s="115"/>
      <c r="J62" s="115">
        <v>59</v>
      </c>
      <c r="K62" s="115"/>
      <c r="L62" s="115"/>
      <c r="M62" s="115"/>
      <c r="N62" s="115"/>
      <c r="O62" s="115"/>
      <c r="P62" s="115"/>
      <c r="Q62" s="115"/>
      <c r="R62" s="115"/>
      <c r="S62" s="115"/>
      <c r="T62" s="115"/>
      <c r="U62" s="115"/>
      <c r="V62" s="115"/>
      <c r="W62" s="115"/>
      <c r="X62" s="115"/>
      <c r="Y62" s="115">
        <v>59</v>
      </c>
      <c r="Z62" s="6" t="str">
        <f t="shared" ref="Z62:Z70" si="26">IF(B$7&lt;&gt;"Grand Total",IF(IFERROR(RANK(B62,B$8:B$100),99)&gt;5,"",6-RANK(B62,B$8:B$100)),"")</f>
        <v/>
      </c>
      <c r="AA62" s="6" t="str">
        <f t="shared" ref="AA62:AA70" si="27">IF(C$7&lt;&gt;"Grand Total",IF(IFERROR(RANK(C62,C$8:C$100),99)&gt;5,"",6-RANK(C62,C$8:C$100)),"")</f>
        <v/>
      </c>
      <c r="AB62" s="6" t="str">
        <f t="shared" ref="AB62:AB70" si="28">IF(D$7&lt;&gt;"Grand Total",IF(IFERROR(RANK(D62,D$8:D$100),99)&gt;5,"",6-RANK(D62,D$8:D$100)),"")</f>
        <v/>
      </c>
      <c r="AC62" s="6" t="str">
        <f t="shared" ref="AC62:AC70" si="29">IF(E$7&lt;&gt;"Grand Total",IF(IFERROR(RANK(E62,E$8:E$100),99)&gt;5,"",6-RANK(E62,E$8:E$100)),"")</f>
        <v/>
      </c>
      <c r="AD62" s="6" t="str">
        <f t="shared" ref="AD62:AD70" si="30">IF(F$7&lt;&gt;"Grand Total",IF(IFERROR(RANK(F62,F$8:F$100),99)&gt;5,"",6-RANK(F62,F$8:F$100)),"")</f>
        <v/>
      </c>
      <c r="AE62" s="6" t="str">
        <f t="shared" ref="AE62:AE70" si="31">IF(G$7&lt;&gt;"Grand Total",IF(IFERROR(RANK(G62,G$8:G$100),99)&gt;5,"",6-RANK(G62,G$8:G$100)),"")</f>
        <v/>
      </c>
      <c r="AF62" s="6" t="str">
        <f t="shared" ref="AF62:AF70" si="32">IF(H$7&lt;&gt;"Grand Total",IF(IFERROR(RANK(H62,H$8:H$100),99)&gt;5,"",6-RANK(H62,H$8:H$100)),"")</f>
        <v/>
      </c>
      <c r="AG62" s="6" t="str">
        <f t="shared" ref="AG62:AG70" si="33">IF(I$7&lt;&gt;"Grand Total",IF(IFERROR(RANK(I62,I$8:I$100),99)&gt;5,"",6-RANK(I62,I$8:I$100)),"")</f>
        <v/>
      </c>
      <c r="AH62" s="6" t="str">
        <f t="shared" ref="AH62:AH70" si="34">IF(J$7&lt;&gt;"Grand Total",IF(IFERROR(RANK(J62,J$8:J$100),99)&gt;5,"",6-RANK(J62,J$8:J$100)),"")</f>
        <v/>
      </c>
      <c r="AI62" s="6" t="str">
        <f t="shared" ref="AI62:AI70" si="35">IF(K$7&lt;&gt;"Grand Total",IF(IFERROR(RANK(K62,K$8:K$100),99)&gt;5,"",6-RANK(K62,K$8:K$100)),"")</f>
        <v/>
      </c>
      <c r="AJ62" s="6" t="str">
        <f t="shared" ref="AJ62:AJ70" si="36">IF(L$7&lt;&gt;"Grand Total",IF(IFERROR(RANK(L62,L$8:L$100),99)&gt;5,"",6-RANK(L62,L$8:L$100)),"")</f>
        <v/>
      </c>
      <c r="AK62" s="6" t="str">
        <f t="shared" ref="AK62:AK70" si="37">IF(M$7&lt;&gt;"Grand Total",IF(IFERROR(RANK(M62,M$8:M$100),99)&gt;5,"",6-RANK(M62,M$8:M$100)),"")</f>
        <v/>
      </c>
      <c r="AL62" s="6" t="str">
        <f t="shared" ref="AL62:AL70" si="38">IF(N$7&lt;&gt;"Grand Total",IF(IFERROR(RANK(N62,N$8:N$100),99)&gt;5,"",6-RANK(N62,N$8:N$100)),"")</f>
        <v/>
      </c>
      <c r="AM62" s="6" t="str">
        <f t="shared" ref="AM62:AM70" si="39">IF(O$7&lt;&gt;"Grand Total",IF(IFERROR(RANK(O62,O$8:O$100),99)&gt;5,"",6-RANK(O62,O$8:O$100)),"")</f>
        <v/>
      </c>
      <c r="AN62" s="6" t="str">
        <f t="shared" ref="AN62:AN70" si="40">IF(P$7&lt;&gt;"Grand Total",IF(IFERROR(RANK(P62,P$8:P$100),99)&gt;5,"",6-RANK(P62,P$8:P$100)),"")</f>
        <v/>
      </c>
      <c r="AO62" s="6" t="str">
        <f t="shared" ref="AO62:AO70" si="41">IF(Q$7&lt;&gt;"Grand Total",IF(IFERROR(RANK(Q62,Q$8:Q$100),99)&gt;5,"",6-RANK(Q62,Q$8:Q$100)),"")</f>
        <v/>
      </c>
      <c r="AP62" s="6" t="str">
        <f t="shared" ref="AP62:AP70" si="42">IF(R$7&lt;&gt;"Grand Total",IF(IFERROR(RANK(R62,R$8:R$100),99)&gt;5,"",6-RANK(R62,R$8:R$100)),"")</f>
        <v/>
      </c>
      <c r="AQ62" s="6" t="str">
        <f t="shared" ref="AQ62:AQ70" si="43">IF(S$7&lt;&gt;"Grand Total",IF(IFERROR(RANK(S62,S$8:S$100),99)&gt;5,"",6-RANK(S62,S$8:S$100)),"")</f>
        <v/>
      </c>
      <c r="AR62" s="6" t="str">
        <f t="shared" ref="AR62:AR70" si="44">IF(T$7&lt;&gt;"Grand Total",IF(IFERROR(RANK(T62,T$8:T$100),99)&gt;5,"",6-RANK(T62,T$8:T$100)),"")</f>
        <v/>
      </c>
      <c r="AS62" s="6" t="str">
        <f t="shared" ref="AS62:AS70" si="45">IF(U$7&lt;&gt;"Grand Total",IF(IFERROR(RANK(U62,U$8:U$100),99)&gt;5,"",6-RANK(U62,U$8:U$100)),"")</f>
        <v/>
      </c>
      <c r="AT62" s="6" t="str">
        <f t="shared" ref="AT62:AT70" si="46">IF(V$7&lt;&gt;"Grand Total",IF(IFERROR(RANK(V62,V$8:V$100),99)&gt;5,"",6-RANK(V62,V$8:V$100)),"")</f>
        <v/>
      </c>
      <c r="AU62" s="6" t="str">
        <f t="shared" ref="AU62:AU70" si="47">IF(W$7&lt;&gt;"Grand Total",IF(IFERROR(RANK(W62,W$8:W$100),99)&gt;5,"",6-RANK(W62,W$8:W$100)),"")</f>
        <v/>
      </c>
      <c r="AV62" s="6">
        <f t="shared" ref="AV62:AV70" si="48">SUM(Z62:AU62)</f>
        <v>0</v>
      </c>
      <c r="AW62" s="6">
        <f t="shared" si="24"/>
        <v>28</v>
      </c>
    </row>
    <row r="63" spans="1:49" x14ac:dyDescent="0.2">
      <c r="A63" s="3" t="s">
        <v>88</v>
      </c>
      <c r="B63" s="115"/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115"/>
      <c r="O63" s="115">
        <v>65</v>
      </c>
      <c r="P63" s="115">
        <v>127</v>
      </c>
      <c r="Q63" s="115">
        <v>74</v>
      </c>
      <c r="R63" s="115"/>
      <c r="S63" s="115"/>
      <c r="T63" s="115">
        <v>70</v>
      </c>
      <c r="U63" s="115">
        <v>35</v>
      </c>
      <c r="V63" s="115"/>
      <c r="W63" s="115"/>
      <c r="X63" s="115"/>
      <c r="Y63" s="115">
        <v>74.2</v>
      </c>
      <c r="Z63" s="6" t="str">
        <f t="shared" si="26"/>
        <v/>
      </c>
      <c r="AA63" s="6" t="str">
        <f t="shared" si="27"/>
        <v/>
      </c>
      <c r="AB63" s="6" t="str">
        <f t="shared" si="28"/>
        <v/>
      </c>
      <c r="AC63" s="6" t="str">
        <f t="shared" si="29"/>
        <v/>
      </c>
      <c r="AD63" s="6" t="str">
        <f t="shared" si="30"/>
        <v/>
      </c>
      <c r="AE63" s="6" t="str">
        <f t="shared" si="31"/>
        <v/>
      </c>
      <c r="AF63" s="6" t="str">
        <f t="shared" si="32"/>
        <v/>
      </c>
      <c r="AG63" s="6" t="str">
        <f t="shared" si="33"/>
        <v/>
      </c>
      <c r="AH63" s="6" t="str">
        <f t="shared" si="34"/>
        <v/>
      </c>
      <c r="AI63" s="6" t="str">
        <f t="shared" si="35"/>
        <v/>
      </c>
      <c r="AJ63" s="6" t="str">
        <f t="shared" si="36"/>
        <v/>
      </c>
      <c r="AK63" s="6" t="str">
        <f t="shared" si="37"/>
        <v/>
      </c>
      <c r="AL63" s="6" t="str">
        <f t="shared" si="38"/>
        <v/>
      </c>
      <c r="AM63" s="6" t="str">
        <f t="shared" si="39"/>
        <v/>
      </c>
      <c r="AN63" s="6">
        <f t="shared" si="40"/>
        <v>4</v>
      </c>
      <c r="AO63" s="6" t="str">
        <f t="shared" si="41"/>
        <v/>
      </c>
      <c r="AP63" s="6" t="str">
        <f t="shared" si="42"/>
        <v/>
      </c>
      <c r="AQ63" s="6" t="str">
        <f t="shared" si="43"/>
        <v/>
      </c>
      <c r="AR63" s="6" t="str">
        <f t="shared" si="44"/>
        <v/>
      </c>
      <c r="AS63" s="6" t="str">
        <f t="shared" si="45"/>
        <v/>
      </c>
      <c r="AT63" s="6" t="str">
        <f t="shared" si="46"/>
        <v/>
      </c>
      <c r="AU63" s="6" t="str">
        <f t="shared" si="47"/>
        <v/>
      </c>
      <c r="AV63" s="6">
        <f t="shared" si="48"/>
        <v>4</v>
      </c>
      <c r="AW63" s="6">
        <f t="shared" si="24"/>
        <v>18</v>
      </c>
    </row>
    <row r="64" spans="1:49" x14ac:dyDescent="0.2">
      <c r="A64" s="3" t="s">
        <v>44</v>
      </c>
      <c r="B64" s="115">
        <v>95</v>
      </c>
      <c r="C64" s="115">
        <v>55</v>
      </c>
      <c r="D64" s="115">
        <v>103</v>
      </c>
      <c r="E64" s="115">
        <v>72</v>
      </c>
      <c r="F64" s="115"/>
      <c r="G64" s="115">
        <v>93</v>
      </c>
      <c r="H64" s="115">
        <v>143</v>
      </c>
      <c r="I64" s="115">
        <v>63</v>
      </c>
      <c r="J64" s="115">
        <v>49</v>
      </c>
      <c r="K64" s="115">
        <v>103</v>
      </c>
      <c r="L64" s="115"/>
      <c r="M64" s="115">
        <v>71</v>
      </c>
      <c r="N64" s="115">
        <v>80</v>
      </c>
      <c r="O64" s="115"/>
      <c r="P64" s="115">
        <v>114</v>
      </c>
      <c r="Q64" s="115">
        <v>49</v>
      </c>
      <c r="R64" s="115">
        <v>87</v>
      </c>
      <c r="S64" s="115">
        <v>36</v>
      </c>
      <c r="T64" s="115">
        <v>74</v>
      </c>
      <c r="U64" s="115">
        <v>47</v>
      </c>
      <c r="V64" s="115"/>
      <c r="W64" s="115"/>
      <c r="X64" s="115"/>
      <c r="Y64" s="115">
        <v>78.470588235294116</v>
      </c>
      <c r="Z64" s="6" t="str">
        <f t="shared" si="26"/>
        <v/>
      </c>
      <c r="AA64" s="6" t="str">
        <f t="shared" si="27"/>
        <v/>
      </c>
      <c r="AB64" s="6" t="str">
        <f t="shared" si="28"/>
        <v/>
      </c>
      <c r="AC64" s="6" t="str">
        <f t="shared" si="29"/>
        <v/>
      </c>
      <c r="AD64" s="6" t="str">
        <f t="shared" si="30"/>
        <v/>
      </c>
      <c r="AE64" s="6" t="str">
        <f t="shared" si="31"/>
        <v/>
      </c>
      <c r="AF64" s="6">
        <f t="shared" si="32"/>
        <v>4</v>
      </c>
      <c r="AG64" s="6" t="str">
        <f t="shared" si="33"/>
        <v/>
      </c>
      <c r="AH64" s="6" t="str">
        <f t="shared" si="34"/>
        <v/>
      </c>
      <c r="AI64" s="6" t="str">
        <f t="shared" si="35"/>
        <v/>
      </c>
      <c r="AJ64" s="6" t="str">
        <f t="shared" si="36"/>
        <v/>
      </c>
      <c r="AK64" s="6" t="str">
        <f t="shared" si="37"/>
        <v/>
      </c>
      <c r="AL64" s="6" t="str">
        <f t="shared" si="38"/>
        <v/>
      </c>
      <c r="AM64" s="6" t="str">
        <f t="shared" si="39"/>
        <v/>
      </c>
      <c r="AN64" s="6" t="str">
        <f t="shared" si="40"/>
        <v/>
      </c>
      <c r="AO64" s="6" t="str">
        <f t="shared" si="41"/>
        <v/>
      </c>
      <c r="AP64" s="6" t="str">
        <f t="shared" si="42"/>
        <v/>
      </c>
      <c r="AQ64" s="6" t="str">
        <f t="shared" si="43"/>
        <v/>
      </c>
      <c r="AR64" s="6" t="str">
        <f t="shared" si="44"/>
        <v/>
      </c>
      <c r="AS64" s="6" t="str">
        <f t="shared" si="45"/>
        <v/>
      </c>
      <c r="AT64" s="6" t="str">
        <f t="shared" si="46"/>
        <v/>
      </c>
      <c r="AU64" s="6" t="str">
        <f t="shared" si="47"/>
        <v/>
      </c>
      <c r="AV64" s="6">
        <f t="shared" si="48"/>
        <v>4</v>
      </c>
      <c r="AW64" s="6">
        <f t="shared" si="24"/>
        <v>18</v>
      </c>
    </row>
    <row r="65" spans="1:49" x14ac:dyDescent="0.2">
      <c r="A65" s="3" t="s">
        <v>106</v>
      </c>
      <c r="B65" s="115"/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115"/>
      <c r="O65" s="115"/>
      <c r="P65" s="115"/>
      <c r="Q65" s="115"/>
      <c r="R65" s="115"/>
      <c r="S65" s="115"/>
      <c r="T65" s="115"/>
      <c r="U65" s="115"/>
      <c r="V65" s="115"/>
      <c r="W65" s="115">
        <v>69</v>
      </c>
      <c r="X65" s="115"/>
      <c r="Y65" s="115">
        <v>69</v>
      </c>
      <c r="Z65" s="6" t="str">
        <f t="shared" si="26"/>
        <v/>
      </c>
      <c r="AA65" s="6" t="str">
        <f t="shared" si="27"/>
        <v/>
      </c>
      <c r="AB65" s="6" t="str">
        <f t="shared" si="28"/>
        <v/>
      </c>
      <c r="AC65" s="6" t="str">
        <f t="shared" si="29"/>
        <v/>
      </c>
      <c r="AD65" s="6" t="str">
        <f t="shared" si="30"/>
        <v/>
      </c>
      <c r="AE65" s="6" t="str">
        <f t="shared" si="31"/>
        <v/>
      </c>
      <c r="AF65" s="6" t="str">
        <f t="shared" si="32"/>
        <v/>
      </c>
      <c r="AG65" s="6" t="str">
        <f t="shared" si="33"/>
        <v/>
      </c>
      <c r="AH65" s="6" t="str">
        <f t="shared" si="34"/>
        <v/>
      </c>
      <c r="AI65" s="6" t="str">
        <f t="shared" si="35"/>
        <v/>
      </c>
      <c r="AJ65" s="6" t="str">
        <f t="shared" si="36"/>
        <v/>
      </c>
      <c r="AK65" s="6" t="str">
        <f t="shared" si="37"/>
        <v/>
      </c>
      <c r="AL65" s="6" t="str">
        <f t="shared" si="38"/>
        <v/>
      </c>
      <c r="AM65" s="6" t="str">
        <f t="shared" si="39"/>
        <v/>
      </c>
      <c r="AN65" s="6" t="str">
        <f t="shared" si="40"/>
        <v/>
      </c>
      <c r="AO65" s="6" t="str">
        <f t="shared" si="41"/>
        <v/>
      </c>
      <c r="AP65" s="6" t="str">
        <f t="shared" si="42"/>
        <v/>
      </c>
      <c r="AQ65" s="6" t="str">
        <f t="shared" si="43"/>
        <v/>
      </c>
      <c r="AR65" s="6" t="str">
        <f t="shared" si="44"/>
        <v/>
      </c>
      <c r="AS65" s="6" t="str">
        <f t="shared" si="45"/>
        <v/>
      </c>
      <c r="AT65" s="6" t="str">
        <f t="shared" si="46"/>
        <v/>
      </c>
      <c r="AU65" s="6" t="str">
        <f t="shared" si="47"/>
        <v/>
      </c>
      <c r="AV65" s="6">
        <f t="shared" si="48"/>
        <v>0</v>
      </c>
      <c r="AW65" s="6">
        <f t="shared" si="24"/>
        <v>28</v>
      </c>
    </row>
    <row r="66" spans="1:49" x14ac:dyDescent="0.2">
      <c r="A66" s="3" t="s">
        <v>97</v>
      </c>
      <c r="B66" s="115"/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115"/>
      <c r="O66" s="115"/>
      <c r="P66" s="115"/>
      <c r="Q66" s="115"/>
      <c r="R66" s="115"/>
      <c r="S66" s="115"/>
      <c r="T66" s="115">
        <v>71</v>
      </c>
      <c r="U66" s="115">
        <v>95</v>
      </c>
      <c r="V66" s="115">
        <v>78</v>
      </c>
      <c r="W66" s="115"/>
      <c r="X66" s="115"/>
      <c r="Y66" s="115">
        <v>81.333333333333329</v>
      </c>
      <c r="Z66" s="6" t="str">
        <f t="shared" si="26"/>
        <v/>
      </c>
      <c r="AA66" s="6" t="str">
        <f t="shared" si="27"/>
        <v/>
      </c>
      <c r="AB66" s="6" t="str">
        <f t="shared" si="28"/>
        <v/>
      </c>
      <c r="AC66" s="6" t="str">
        <f t="shared" si="29"/>
        <v/>
      </c>
      <c r="AD66" s="6" t="str">
        <f t="shared" si="30"/>
        <v/>
      </c>
      <c r="AE66" s="6" t="str">
        <f t="shared" si="31"/>
        <v/>
      </c>
      <c r="AF66" s="6" t="str">
        <f t="shared" si="32"/>
        <v/>
      </c>
      <c r="AG66" s="6" t="str">
        <f t="shared" si="33"/>
        <v/>
      </c>
      <c r="AH66" s="6" t="str">
        <f t="shared" si="34"/>
        <v/>
      </c>
      <c r="AI66" s="6" t="str">
        <f t="shared" si="35"/>
        <v/>
      </c>
      <c r="AJ66" s="6" t="str">
        <f t="shared" si="36"/>
        <v/>
      </c>
      <c r="AK66" s="6" t="str">
        <f t="shared" si="37"/>
        <v/>
      </c>
      <c r="AL66" s="6" t="str">
        <f t="shared" si="38"/>
        <v/>
      </c>
      <c r="AM66" s="6" t="str">
        <f t="shared" si="39"/>
        <v/>
      </c>
      <c r="AN66" s="6" t="str">
        <f t="shared" si="40"/>
        <v/>
      </c>
      <c r="AO66" s="6" t="str">
        <f t="shared" si="41"/>
        <v/>
      </c>
      <c r="AP66" s="6" t="str">
        <f t="shared" si="42"/>
        <v/>
      </c>
      <c r="AQ66" s="6" t="str">
        <f t="shared" si="43"/>
        <v/>
      </c>
      <c r="AR66" s="6" t="str">
        <f t="shared" si="44"/>
        <v/>
      </c>
      <c r="AS66" s="6" t="str">
        <f t="shared" si="45"/>
        <v/>
      </c>
      <c r="AT66" s="6" t="str">
        <f t="shared" si="46"/>
        <v/>
      </c>
      <c r="AU66" s="6" t="str">
        <f t="shared" si="47"/>
        <v/>
      </c>
      <c r="AV66" s="6">
        <f t="shared" si="48"/>
        <v>0</v>
      </c>
      <c r="AW66" s="6">
        <f t="shared" si="24"/>
        <v>28</v>
      </c>
    </row>
    <row r="67" spans="1:49" x14ac:dyDescent="0.2">
      <c r="A67" s="3" t="s">
        <v>56</v>
      </c>
      <c r="B67" s="115">
        <v>50</v>
      </c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115"/>
      <c r="O67" s="115"/>
      <c r="P67" s="115"/>
      <c r="Q67" s="115"/>
      <c r="R67" s="115"/>
      <c r="S67" s="115"/>
      <c r="T67" s="115"/>
      <c r="U67" s="115"/>
      <c r="V67" s="115"/>
      <c r="W67" s="115"/>
      <c r="X67" s="115"/>
      <c r="Y67" s="115">
        <v>50</v>
      </c>
      <c r="Z67" s="6" t="str">
        <f t="shared" si="26"/>
        <v/>
      </c>
      <c r="AA67" s="6" t="str">
        <f t="shared" si="27"/>
        <v/>
      </c>
      <c r="AB67" s="6" t="str">
        <f t="shared" si="28"/>
        <v/>
      </c>
      <c r="AC67" s="6" t="str">
        <f t="shared" si="29"/>
        <v/>
      </c>
      <c r="AD67" s="6" t="str">
        <f t="shared" si="30"/>
        <v/>
      </c>
      <c r="AE67" s="6" t="str">
        <f t="shared" si="31"/>
        <v/>
      </c>
      <c r="AF67" s="6" t="str">
        <f t="shared" si="32"/>
        <v/>
      </c>
      <c r="AG67" s="6" t="str">
        <f t="shared" si="33"/>
        <v/>
      </c>
      <c r="AH67" s="6" t="str">
        <f t="shared" si="34"/>
        <v/>
      </c>
      <c r="AI67" s="6" t="str">
        <f t="shared" si="35"/>
        <v/>
      </c>
      <c r="AJ67" s="6" t="str">
        <f t="shared" si="36"/>
        <v/>
      </c>
      <c r="AK67" s="6" t="str">
        <f t="shared" si="37"/>
        <v/>
      </c>
      <c r="AL67" s="6" t="str">
        <f t="shared" si="38"/>
        <v/>
      </c>
      <c r="AM67" s="6" t="str">
        <f t="shared" si="39"/>
        <v/>
      </c>
      <c r="AN67" s="6" t="str">
        <f t="shared" si="40"/>
        <v/>
      </c>
      <c r="AO67" s="6" t="str">
        <f t="shared" si="41"/>
        <v/>
      </c>
      <c r="AP67" s="6" t="str">
        <f t="shared" si="42"/>
        <v/>
      </c>
      <c r="AQ67" s="6" t="str">
        <f t="shared" si="43"/>
        <v/>
      </c>
      <c r="AR67" s="6" t="str">
        <f t="shared" si="44"/>
        <v/>
      </c>
      <c r="AS67" s="6" t="str">
        <f t="shared" si="45"/>
        <v/>
      </c>
      <c r="AT67" s="6" t="str">
        <f t="shared" si="46"/>
        <v/>
      </c>
      <c r="AU67" s="6" t="str">
        <f t="shared" si="47"/>
        <v/>
      </c>
      <c r="AV67" s="6">
        <f t="shared" si="48"/>
        <v>0</v>
      </c>
      <c r="AW67" s="6">
        <f t="shared" si="24"/>
        <v>28</v>
      </c>
    </row>
    <row r="68" spans="1:49" x14ac:dyDescent="0.2">
      <c r="A68" s="3" t="s">
        <v>454</v>
      </c>
      <c r="B68" s="115">
        <v>89.833333333333329</v>
      </c>
      <c r="C68" s="115">
        <v>92.222222222222229</v>
      </c>
      <c r="D68" s="115">
        <v>98.388888888888886</v>
      </c>
      <c r="E68" s="115">
        <v>86.555555555555557</v>
      </c>
      <c r="F68" s="115">
        <v>89.833333333333329</v>
      </c>
      <c r="G68" s="115">
        <v>93.944444444444443</v>
      </c>
      <c r="H68" s="115">
        <v>100.55555555555556</v>
      </c>
      <c r="I68" s="115">
        <v>99.722222222222229</v>
      </c>
      <c r="J68" s="115">
        <v>85</v>
      </c>
      <c r="K68" s="115">
        <v>91.055555555555557</v>
      </c>
      <c r="L68" s="115">
        <v>81.666666666666671</v>
      </c>
      <c r="M68" s="115">
        <v>87.117647058823536</v>
      </c>
      <c r="N68" s="115">
        <v>92.5</v>
      </c>
      <c r="O68" s="115">
        <v>95.666666666666671</v>
      </c>
      <c r="P68" s="115">
        <v>97.111111111111114</v>
      </c>
      <c r="Q68" s="115">
        <v>95.647058823529406</v>
      </c>
      <c r="R68" s="115">
        <v>87.555555555555557</v>
      </c>
      <c r="S68" s="115">
        <v>83.388888888888886</v>
      </c>
      <c r="T68" s="115">
        <v>89</v>
      </c>
      <c r="U68" s="115">
        <v>87.722222222222229</v>
      </c>
      <c r="V68" s="115">
        <v>85.944444444444443</v>
      </c>
      <c r="W68" s="115">
        <v>96.222222222222229</v>
      </c>
      <c r="X68" s="115">
        <v>96.888888888888886</v>
      </c>
      <c r="Y68" s="115">
        <v>91.594527363184085</v>
      </c>
      <c r="Z68" s="6" t="str">
        <f t="shared" si="26"/>
        <v/>
      </c>
      <c r="AA68" s="6" t="str">
        <f t="shared" si="27"/>
        <v/>
      </c>
      <c r="AB68" s="6" t="str">
        <f t="shared" si="28"/>
        <v/>
      </c>
      <c r="AC68" s="6" t="str">
        <f t="shared" si="29"/>
        <v/>
      </c>
      <c r="AD68" s="6" t="str">
        <f t="shared" si="30"/>
        <v/>
      </c>
      <c r="AE68" s="6" t="str">
        <f t="shared" si="31"/>
        <v/>
      </c>
      <c r="AF68" s="6" t="str">
        <f t="shared" si="32"/>
        <v/>
      </c>
      <c r="AG68" s="6" t="str">
        <f t="shared" si="33"/>
        <v/>
      </c>
      <c r="AH68" s="6" t="str">
        <f t="shared" si="34"/>
        <v/>
      </c>
      <c r="AI68" s="6" t="str">
        <f t="shared" si="35"/>
        <v/>
      </c>
      <c r="AJ68" s="6" t="str">
        <f t="shared" si="36"/>
        <v/>
      </c>
      <c r="AK68" s="6" t="str">
        <f t="shared" si="37"/>
        <v/>
      </c>
      <c r="AL68" s="6" t="str">
        <f t="shared" si="38"/>
        <v/>
      </c>
      <c r="AM68" s="6" t="str">
        <f t="shared" si="39"/>
        <v/>
      </c>
      <c r="AN68" s="6" t="str">
        <f t="shared" si="40"/>
        <v/>
      </c>
      <c r="AO68" s="6" t="str">
        <f t="shared" si="41"/>
        <v/>
      </c>
      <c r="AP68" s="6" t="str">
        <f t="shared" si="42"/>
        <v/>
      </c>
      <c r="AQ68" s="6" t="str">
        <f t="shared" si="43"/>
        <v/>
      </c>
      <c r="AR68" s="6" t="str">
        <f t="shared" si="44"/>
        <v/>
      </c>
      <c r="AS68" s="6" t="str">
        <f t="shared" si="45"/>
        <v/>
      </c>
      <c r="AT68" s="6" t="str">
        <f t="shared" si="46"/>
        <v/>
      </c>
      <c r="AU68" s="6" t="str">
        <f t="shared" si="47"/>
        <v/>
      </c>
      <c r="AV68" s="6">
        <f t="shared" si="48"/>
        <v>0</v>
      </c>
      <c r="AW68" s="6">
        <f t="shared" si="24"/>
        <v>28</v>
      </c>
    </row>
    <row r="69" spans="1:49" x14ac:dyDescent="0.2">
      <c r="Z69" s="6" t="str">
        <f t="shared" si="26"/>
        <v/>
      </c>
      <c r="AA69" s="6" t="str">
        <f t="shared" si="27"/>
        <v/>
      </c>
      <c r="AB69" s="6" t="str">
        <f t="shared" si="28"/>
        <v/>
      </c>
      <c r="AC69" s="6" t="str">
        <f t="shared" si="29"/>
        <v/>
      </c>
      <c r="AD69" s="6" t="str">
        <f t="shared" si="30"/>
        <v/>
      </c>
      <c r="AE69" s="6" t="str">
        <f t="shared" si="31"/>
        <v/>
      </c>
      <c r="AF69" s="6" t="str">
        <f t="shared" si="32"/>
        <v/>
      </c>
      <c r="AG69" s="6" t="str">
        <f t="shared" si="33"/>
        <v/>
      </c>
      <c r="AH69" s="6" t="str">
        <f t="shared" si="34"/>
        <v/>
      </c>
      <c r="AI69" s="6" t="str">
        <f t="shared" si="35"/>
        <v/>
      </c>
      <c r="AJ69" s="6" t="str">
        <f t="shared" si="36"/>
        <v/>
      </c>
      <c r="AK69" s="6" t="str">
        <f t="shared" si="37"/>
        <v/>
      </c>
      <c r="AL69" s="6" t="str">
        <f t="shared" si="38"/>
        <v/>
      </c>
      <c r="AM69" s="6" t="str">
        <f t="shared" si="39"/>
        <v/>
      </c>
      <c r="AN69" s="6" t="str">
        <f t="shared" si="40"/>
        <v/>
      </c>
      <c r="AO69" s="6" t="str">
        <f t="shared" si="41"/>
        <v/>
      </c>
      <c r="AP69" s="6" t="str">
        <f t="shared" si="42"/>
        <v/>
      </c>
      <c r="AQ69" s="6" t="str">
        <f t="shared" si="43"/>
        <v/>
      </c>
      <c r="AR69" s="6" t="str">
        <f t="shared" si="44"/>
        <v/>
      </c>
      <c r="AS69" s="6" t="str">
        <f t="shared" si="45"/>
        <v/>
      </c>
      <c r="AT69" s="6" t="str">
        <f t="shared" si="46"/>
        <v/>
      </c>
      <c r="AU69" s="6" t="str">
        <f t="shared" si="47"/>
        <v/>
      </c>
      <c r="AV69" s="6">
        <f t="shared" si="48"/>
        <v>0</v>
      </c>
      <c r="AW69" s="6">
        <f t="shared" si="24"/>
        <v>28</v>
      </c>
    </row>
    <row r="70" spans="1:49" x14ac:dyDescent="0.2">
      <c r="Z70" s="6" t="str">
        <f t="shared" si="26"/>
        <v/>
      </c>
      <c r="AA70" s="6" t="str">
        <f t="shared" si="27"/>
        <v/>
      </c>
      <c r="AB70" s="6" t="str">
        <f t="shared" si="28"/>
        <v/>
      </c>
      <c r="AC70" s="6" t="str">
        <f t="shared" si="29"/>
        <v/>
      </c>
      <c r="AD70" s="6" t="str">
        <f t="shared" si="30"/>
        <v/>
      </c>
      <c r="AE70" s="6" t="str">
        <f t="shared" si="31"/>
        <v/>
      </c>
      <c r="AF70" s="6" t="str">
        <f t="shared" si="32"/>
        <v/>
      </c>
      <c r="AG70" s="6" t="str">
        <f t="shared" si="33"/>
        <v/>
      </c>
      <c r="AH70" s="6" t="str">
        <f t="shared" si="34"/>
        <v/>
      </c>
      <c r="AI70" s="6" t="str">
        <f t="shared" si="35"/>
        <v/>
      </c>
      <c r="AJ70" s="6" t="str">
        <f t="shared" si="36"/>
        <v/>
      </c>
      <c r="AK70" s="6" t="str">
        <f t="shared" si="37"/>
        <v/>
      </c>
      <c r="AL70" s="6" t="str">
        <f t="shared" si="38"/>
        <v/>
      </c>
      <c r="AM70" s="6" t="str">
        <f t="shared" si="39"/>
        <v/>
      </c>
      <c r="AN70" s="6" t="str">
        <f t="shared" si="40"/>
        <v/>
      </c>
      <c r="AO70" s="6" t="str">
        <f t="shared" si="41"/>
        <v/>
      </c>
      <c r="AP70" s="6" t="str">
        <f t="shared" si="42"/>
        <v/>
      </c>
      <c r="AQ70" s="6" t="str">
        <f t="shared" si="43"/>
        <v/>
      </c>
      <c r="AR70" s="6" t="str">
        <f t="shared" si="44"/>
        <v/>
      </c>
      <c r="AS70" s="6" t="str">
        <f t="shared" si="45"/>
        <v/>
      </c>
      <c r="AT70" s="6" t="str">
        <f t="shared" si="46"/>
        <v/>
      </c>
      <c r="AU70" s="6" t="str">
        <f t="shared" si="47"/>
        <v/>
      </c>
      <c r="AV70" s="6">
        <f t="shared" si="48"/>
        <v>0</v>
      </c>
      <c r="AW70" s="6">
        <f t="shared" si="24"/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2"/>
  <sheetViews>
    <sheetView topLeftCell="A5" workbookViewId="0">
      <selection activeCell="R33" sqref="R33"/>
    </sheetView>
  </sheetViews>
  <sheetFormatPr baseColWidth="10" defaultColWidth="8.83203125" defaultRowHeight="15" x14ac:dyDescent="0.2"/>
  <cols>
    <col min="1" max="1" width="13.6640625" bestFit="1" customWidth="1"/>
    <col min="2" max="7" width="8.33203125" customWidth="1"/>
    <col min="8" max="8" width="10.6640625" customWidth="1"/>
    <col min="9" max="9" width="6.33203125" bestFit="1" customWidth="1"/>
    <col min="10" max="11" width="4" bestFit="1" customWidth="1"/>
    <col min="12" max="12" width="3" bestFit="1" customWidth="1"/>
    <col min="13" max="16" width="4" bestFit="1" customWidth="1"/>
    <col min="17" max="17" width="10.83203125" bestFit="1" customWidth="1"/>
    <col min="18" max="18" width="10.6640625" bestFit="1" customWidth="1"/>
  </cols>
  <sheetData>
    <row r="1" spans="1:10" x14ac:dyDescent="0.2">
      <c r="A1" s="2" t="s">
        <v>0</v>
      </c>
      <c r="B1" s="3">
        <v>2019</v>
      </c>
    </row>
    <row r="2" spans="1:10" x14ac:dyDescent="0.2">
      <c r="A2" s="2" t="s">
        <v>1</v>
      </c>
      <c r="B2" t="s">
        <v>1343</v>
      </c>
    </row>
    <row r="3" spans="1:10" x14ac:dyDescent="0.2">
      <c r="A3" s="2" t="s">
        <v>4</v>
      </c>
      <c r="B3" t="s">
        <v>1009</v>
      </c>
    </row>
    <row r="4" spans="1:10" x14ac:dyDescent="0.2">
      <c r="A4" s="2" t="s">
        <v>6</v>
      </c>
      <c r="B4" t="s">
        <v>1009</v>
      </c>
    </row>
    <row r="6" spans="1:10" x14ac:dyDescent="0.2">
      <c r="A6" s="2" t="s">
        <v>1342</v>
      </c>
      <c r="B6" s="2" t="s">
        <v>1355</v>
      </c>
    </row>
    <row r="7" spans="1:10" x14ac:dyDescent="0.2">
      <c r="A7" s="2" t="s">
        <v>1342</v>
      </c>
      <c r="B7" s="6" t="s">
        <v>468</v>
      </c>
      <c r="C7" t="s">
        <v>464</v>
      </c>
      <c r="D7" t="s">
        <v>463</v>
      </c>
      <c r="E7" s="6" t="s">
        <v>467</v>
      </c>
      <c r="F7" s="6" t="s">
        <v>465</v>
      </c>
      <c r="G7" s="6" t="s">
        <v>466</v>
      </c>
      <c r="H7" s="6" t="s">
        <v>462</v>
      </c>
      <c r="I7" s="6" t="s">
        <v>461</v>
      </c>
      <c r="J7" s="119" t="s">
        <v>454</v>
      </c>
    </row>
    <row r="8" spans="1:10" x14ac:dyDescent="0.2">
      <c r="A8" s="3" t="s">
        <v>1339</v>
      </c>
      <c r="B8" s="118"/>
      <c r="C8" s="115"/>
      <c r="D8" s="115"/>
      <c r="E8" s="118"/>
      <c r="F8" s="118"/>
      <c r="G8" s="118"/>
      <c r="H8" s="118"/>
      <c r="I8" s="118"/>
      <c r="J8" s="120"/>
    </row>
    <row r="9" spans="1:10" x14ac:dyDescent="0.2">
      <c r="A9" s="5" t="s">
        <v>57</v>
      </c>
      <c r="B9" s="118">
        <v>95</v>
      </c>
      <c r="C9" s="115"/>
      <c r="D9" s="115"/>
      <c r="E9" s="118"/>
      <c r="F9" s="118">
        <v>107.85714285714286</v>
      </c>
      <c r="G9" s="118"/>
      <c r="H9" s="118"/>
      <c r="I9" s="118"/>
      <c r="J9" s="120">
        <v>105</v>
      </c>
    </row>
    <row r="10" spans="1:10" x14ac:dyDescent="0.2">
      <c r="A10" s="5" t="s">
        <v>140</v>
      </c>
      <c r="B10" s="118">
        <v>66.5</v>
      </c>
      <c r="C10" s="115">
        <v>69</v>
      </c>
      <c r="D10" s="115"/>
      <c r="E10" s="118">
        <v>28</v>
      </c>
      <c r="F10" s="118">
        <v>92.5</v>
      </c>
      <c r="G10" s="118"/>
      <c r="H10" s="118"/>
      <c r="I10" s="118"/>
      <c r="J10" s="120">
        <v>75.071428571428569</v>
      </c>
    </row>
    <row r="11" spans="1:10" x14ac:dyDescent="0.2">
      <c r="A11" s="5" t="s">
        <v>114</v>
      </c>
      <c r="B11" s="118">
        <v>111.5</v>
      </c>
      <c r="C11" s="115"/>
      <c r="D11" s="115"/>
      <c r="E11" s="118">
        <v>115.13333333333334</v>
      </c>
      <c r="F11" s="118"/>
      <c r="G11" s="118"/>
      <c r="H11" s="118"/>
      <c r="I11" s="118"/>
      <c r="J11" s="120">
        <v>114.0952380952381</v>
      </c>
    </row>
    <row r="12" spans="1:10" x14ac:dyDescent="0.2">
      <c r="A12" s="5" t="s">
        <v>284</v>
      </c>
      <c r="B12" s="118">
        <v>88.777777777777771</v>
      </c>
      <c r="C12" s="115"/>
      <c r="D12" s="115"/>
      <c r="E12" s="118">
        <v>86.7</v>
      </c>
      <c r="F12" s="118"/>
      <c r="G12" s="118"/>
      <c r="H12" s="118"/>
      <c r="I12" s="118"/>
      <c r="J12" s="120">
        <v>87.684210526315795</v>
      </c>
    </row>
    <row r="13" spans="1:10" x14ac:dyDescent="0.2">
      <c r="A13" s="5" t="s">
        <v>301</v>
      </c>
      <c r="B13" s="118">
        <v>111.5</v>
      </c>
      <c r="C13" s="115"/>
      <c r="D13" s="115"/>
      <c r="E13" s="118">
        <v>128.5</v>
      </c>
      <c r="F13" s="118"/>
      <c r="G13" s="118"/>
      <c r="H13" s="118"/>
      <c r="I13" s="118"/>
      <c r="J13" s="120">
        <v>117.16666666666667</v>
      </c>
    </row>
    <row r="14" spans="1:10" x14ac:dyDescent="0.2">
      <c r="A14" s="5" t="s">
        <v>188</v>
      </c>
      <c r="B14" s="118"/>
      <c r="C14" s="115"/>
      <c r="D14" s="115"/>
      <c r="E14" s="118">
        <v>112.375</v>
      </c>
      <c r="F14" s="118">
        <v>103.16666666666667</v>
      </c>
      <c r="G14" s="118"/>
      <c r="H14" s="118"/>
      <c r="I14" s="118"/>
      <c r="J14" s="120">
        <v>108.42857142857143</v>
      </c>
    </row>
    <row r="15" spans="1:10" x14ac:dyDescent="0.2">
      <c r="A15" s="5" t="s">
        <v>393</v>
      </c>
      <c r="B15" s="118"/>
      <c r="C15" s="115"/>
      <c r="D15" s="115"/>
      <c r="E15" s="118">
        <v>96.333333333333329</v>
      </c>
      <c r="F15" s="118">
        <v>106.35714285714286</v>
      </c>
      <c r="G15" s="118"/>
      <c r="H15" s="118"/>
      <c r="I15" s="118"/>
      <c r="J15" s="120">
        <v>103.35</v>
      </c>
    </row>
    <row r="16" spans="1:10" x14ac:dyDescent="0.2">
      <c r="A16" s="3"/>
      <c r="B16" s="118"/>
      <c r="C16" s="115"/>
      <c r="D16" s="115"/>
      <c r="E16" s="118"/>
      <c r="F16" s="118"/>
      <c r="G16" s="118"/>
      <c r="H16" s="118"/>
      <c r="I16" s="118"/>
      <c r="J16" s="120"/>
    </row>
    <row r="17" spans="1:10" x14ac:dyDescent="0.2">
      <c r="A17" s="3" t="s">
        <v>1340</v>
      </c>
      <c r="B17" s="118"/>
      <c r="C17" s="115"/>
      <c r="D17" s="115"/>
      <c r="E17" s="118"/>
      <c r="F17" s="118"/>
      <c r="G17" s="118"/>
      <c r="H17" s="118"/>
      <c r="I17" s="118"/>
      <c r="J17" s="120"/>
    </row>
    <row r="18" spans="1:10" x14ac:dyDescent="0.2">
      <c r="A18" s="5" t="s">
        <v>184</v>
      </c>
      <c r="B18" s="118"/>
      <c r="C18" s="115"/>
      <c r="D18" s="115"/>
      <c r="E18" s="118"/>
      <c r="F18" s="118">
        <v>70</v>
      </c>
      <c r="G18" s="118">
        <v>65.5</v>
      </c>
      <c r="H18" s="118"/>
      <c r="I18" s="118"/>
      <c r="J18" s="120">
        <v>68.714285714285708</v>
      </c>
    </row>
    <row r="19" spans="1:10" x14ac:dyDescent="0.2">
      <c r="A19" s="5" t="s">
        <v>210</v>
      </c>
      <c r="B19" s="118"/>
      <c r="C19" s="115"/>
      <c r="D19" s="115">
        <v>58</v>
      </c>
      <c r="E19" s="118"/>
      <c r="F19" s="118">
        <v>83</v>
      </c>
      <c r="G19" s="118">
        <v>83.166666666666671</v>
      </c>
      <c r="H19" s="118"/>
      <c r="I19" s="118"/>
      <c r="J19" s="120">
        <v>81.588235294117652</v>
      </c>
    </row>
    <row r="20" spans="1:10" x14ac:dyDescent="0.2">
      <c r="A20" s="3"/>
      <c r="B20" s="118"/>
      <c r="C20" s="115"/>
      <c r="D20" s="115"/>
      <c r="E20" s="118"/>
      <c r="F20" s="118"/>
      <c r="G20" s="118"/>
      <c r="H20" s="118"/>
      <c r="I20" s="118"/>
      <c r="J20" s="120"/>
    </row>
    <row r="21" spans="1:10" x14ac:dyDescent="0.2">
      <c r="A21" s="3" t="s">
        <v>1341</v>
      </c>
      <c r="B21" s="118"/>
      <c r="C21" s="115"/>
      <c r="D21" s="115"/>
      <c r="E21" s="118"/>
      <c r="F21" s="118"/>
      <c r="G21" s="118"/>
      <c r="H21" s="118"/>
      <c r="I21" s="118"/>
      <c r="J21" s="120"/>
    </row>
    <row r="22" spans="1:10" x14ac:dyDescent="0.2">
      <c r="A22" s="5" t="s">
        <v>302</v>
      </c>
      <c r="B22" s="118"/>
      <c r="C22" s="115"/>
      <c r="D22" s="115"/>
      <c r="E22" s="118"/>
      <c r="F22" s="118"/>
      <c r="G22" s="118"/>
      <c r="H22" s="118">
        <v>98.818181818181813</v>
      </c>
      <c r="I22" s="118">
        <v>108.4</v>
      </c>
      <c r="J22" s="120">
        <v>103.38095238095238</v>
      </c>
    </row>
    <row r="23" spans="1:10" x14ac:dyDescent="0.2">
      <c r="A23" s="5" t="s">
        <v>328</v>
      </c>
      <c r="B23" s="118"/>
      <c r="C23" s="115"/>
      <c r="D23" s="115"/>
      <c r="E23" s="118"/>
      <c r="F23" s="118"/>
      <c r="G23" s="118"/>
      <c r="H23" s="118">
        <v>95.857142857142861</v>
      </c>
      <c r="I23" s="118">
        <v>69</v>
      </c>
      <c r="J23" s="120">
        <v>92.5</v>
      </c>
    </row>
    <row r="24" spans="1:10" x14ac:dyDescent="0.2">
      <c r="A24" s="5" t="s">
        <v>245</v>
      </c>
      <c r="B24" s="118"/>
      <c r="C24" s="115"/>
      <c r="D24" s="115"/>
      <c r="E24" s="118"/>
      <c r="F24" s="118"/>
      <c r="G24" s="118"/>
      <c r="H24" s="118">
        <v>94.111111111111114</v>
      </c>
      <c r="I24" s="118">
        <v>107.72727272727273</v>
      </c>
      <c r="J24" s="120">
        <v>101.6</v>
      </c>
    </row>
    <row r="25" spans="1:10" x14ac:dyDescent="0.2">
      <c r="A25" s="3"/>
      <c r="B25" s="118"/>
      <c r="C25" s="115"/>
      <c r="D25" s="115"/>
      <c r="E25" s="118"/>
      <c r="F25" s="118"/>
      <c r="G25" s="118"/>
      <c r="H25" s="118"/>
      <c r="I25" s="118"/>
      <c r="J25" s="120"/>
    </row>
    <row r="26" spans="1:10" x14ac:dyDescent="0.2">
      <c r="A26" s="3" t="s">
        <v>1498</v>
      </c>
      <c r="B26" s="118"/>
      <c r="C26" s="115"/>
      <c r="D26" s="115"/>
      <c r="E26" s="118"/>
      <c r="F26" s="118"/>
      <c r="G26" s="118"/>
      <c r="H26" s="118"/>
      <c r="I26" s="118"/>
      <c r="J26" s="120"/>
    </row>
    <row r="27" spans="1:10" x14ac:dyDescent="0.2">
      <c r="A27" s="5" t="s">
        <v>50</v>
      </c>
      <c r="B27" s="118"/>
      <c r="C27" s="115"/>
      <c r="D27" s="115"/>
      <c r="E27" s="118"/>
      <c r="F27" s="118"/>
      <c r="G27" s="118">
        <v>119.83333333333333</v>
      </c>
      <c r="H27" s="118"/>
      <c r="I27" s="118">
        <v>103</v>
      </c>
      <c r="J27" s="120">
        <v>117.42857142857143</v>
      </c>
    </row>
    <row r="28" spans="1:10" x14ac:dyDescent="0.2">
      <c r="A28" s="5" t="s">
        <v>368</v>
      </c>
      <c r="B28" s="118"/>
      <c r="C28" s="115"/>
      <c r="D28" s="115"/>
      <c r="E28" s="118"/>
      <c r="F28" s="118"/>
      <c r="G28" s="118">
        <v>69.5</v>
      </c>
      <c r="H28" s="118">
        <v>102</v>
      </c>
      <c r="I28" s="118">
        <v>93.142857142857139</v>
      </c>
      <c r="J28" s="120">
        <v>88.631578947368425</v>
      </c>
    </row>
    <row r="29" spans="1:10" x14ac:dyDescent="0.2">
      <c r="A29" s="5" t="s">
        <v>86</v>
      </c>
      <c r="B29" s="118"/>
      <c r="C29" s="115"/>
      <c r="D29" s="115"/>
      <c r="E29" s="118"/>
      <c r="F29" s="118"/>
      <c r="G29" s="118">
        <v>68</v>
      </c>
      <c r="H29" s="118"/>
      <c r="I29" s="118">
        <v>84.545454545454547</v>
      </c>
      <c r="J29" s="120">
        <v>79.375</v>
      </c>
    </row>
    <row r="30" spans="1:10" x14ac:dyDescent="0.2">
      <c r="A30" s="5" t="s">
        <v>252</v>
      </c>
      <c r="B30" s="118"/>
      <c r="C30" s="115"/>
      <c r="D30" s="115"/>
      <c r="E30" s="118"/>
      <c r="F30" s="118"/>
      <c r="G30" s="118">
        <v>96</v>
      </c>
      <c r="H30" s="118"/>
      <c r="I30" s="118">
        <v>85.230769230769226</v>
      </c>
      <c r="J30" s="120">
        <v>87.25</v>
      </c>
    </row>
    <row r="31" spans="1:10" x14ac:dyDescent="0.2">
      <c r="A31" s="5" t="s">
        <v>314</v>
      </c>
      <c r="B31" s="118"/>
      <c r="C31" s="115"/>
      <c r="D31" s="115"/>
      <c r="E31" s="118"/>
      <c r="F31" s="118"/>
      <c r="G31" s="118">
        <v>90.25</v>
      </c>
      <c r="H31" s="118"/>
      <c r="I31" s="118">
        <v>97.266666666666666</v>
      </c>
      <c r="J31" s="120">
        <v>95.78947368421052</v>
      </c>
    </row>
    <row r="32" spans="1:10" x14ac:dyDescent="0.2">
      <c r="A32" s="3"/>
      <c r="B32" s="118"/>
      <c r="C32" s="115"/>
      <c r="D32" s="115"/>
      <c r="E32" s="118"/>
      <c r="F32" s="118"/>
      <c r="G32" s="118"/>
      <c r="H32" s="118"/>
      <c r="I32" s="118"/>
      <c r="J32" s="120"/>
    </row>
  </sheetData>
  <conditionalFormatting pivot="1" sqref="E18:I18 B18">
    <cfRule type="colorScale" priority="18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9:I19 B19">
    <cfRule type="colorScale" priority="17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22:I22 B22">
    <cfRule type="colorScale" priority="16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23:I23 B23">
    <cfRule type="colorScale" priority="15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24:I24 B24">
    <cfRule type="colorScale" priority="13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9:I9 B9">
    <cfRule type="colorScale" priority="12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0:I10 B10">
    <cfRule type="colorScale" priority="11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1:I11 B11">
    <cfRule type="colorScale" priority="10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2:I12 B12">
    <cfRule type="colorScale" priority="9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3:I13 B13">
    <cfRule type="colorScale" priority="8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4:I14 B14">
    <cfRule type="colorScale" priority="7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15:I15 B15">
    <cfRule type="colorScale" priority="6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28:I28 B28">
    <cfRule type="colorScale" priority="5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29:I29 B29">
    <cfRule type="colorScale" priority="4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30:I30 B30">
    <cfRule type="colorScale" priority="3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31:I31 B31">
    <cfRule type="colorScale" priority="2">
      <colorScale>
        <cfvo type="min"/>
        <cfvo type="percentile" val="50"/>
        <cfvo type="max"/>
        <color rgb="FFFFCCCC"/>
        <color rgb="FFFCFCFF"/>
        <color rgb="FFCCFFCC"/>
      </colorScale>
    </cfRule>
  </conditionalFormatting>
  <conditionalFormatting pivot="1" sqref="E27:I27 B27">
    <cfRule type="colorScale" priority="1">
      <colorScale>
        <cfvo type="min"/>
        <cfvo type="percentile" val="50"/>
        <cfvo type="max"/>
        <color rgb="FFFFCCCC"/>
        <color rgb="FFFCFCFF"/>
        <color rgb="FFCCFFCC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33"/>
  <sheetViews>
    <sheetView showGridLines="0" topLeftCell="A10" workbookViewId="0">
      <selection activeCell="K16" sqref="K16"/>
    </sheetView>
  </sheetViews>
  <sheetFormatPr baseColWidth="10" defaultColWidth="8.83203125" defaultRowHeight="15" x14ac:dyDescent="0.2"/>
  <cols>
    <col min="1" max="1" width="2" bestFit="1" customWidth="1"/>
    <col min="2" max="2" width="8.33203125" bestFit="1" customWidth="1"/>
    <col min="3" max="10" width="6" bestFit="1" customWidth="1"/>
    <col min="11" max="11" width="5.83203125" bestFit="1" customWidth="1"/>
    <col min="12" max="12" width="2" customWidth="1"/>
    <col min="13" max="13" width="2" bestFit="1" customWidth="1"/>
    <col min="14" max="14" width="8.1640625" bestFit="1" customWidth="1"/>
    <col min="15" max="23" width="5.5" bestFit="1" customWidth="1"/>
  </cols>
  <sheetData>
    <row r="1" spans="1:23" x14ac:dyDescent="0.2">
      <c r="B1" t="s">
        <v>488</v>
      </c>
      <c r="C1" t="s">
        <v>1366</v>
      </c>
      <c r="D1" t="s">
        <v>1367</v>
      </c>
      <c r="E1" t="s">
        <v>1368</v>
      </c>
      <c r="F1" t="s">
        <v>1369</v>
      </c>
      <c r="G1" t="s">
        <v>1370</v>
      </c>
      <c r="H1" t="s">
        <v>1371</v>
      </c>
      <c r="I1" t="s">
        <v>1372</v>
      </c>
      <c r="J1" t="s">
        <v>1373</v>
      </c>
      <c r="K1" t="s">
        <v>1374</v>
      </c>
      <c r="N1" t="s">
        <v>488</v>
      </c>
      <c r="O1" t="s">
        <v>1366</v>
      </c>
      <c r="P1" t="s">
        <v>1367</v>
      </c>
      <c r="Q1" t="s">
        <v>1368</v>
      </c>
      <c r="R1" t="s">
        <v>1369</v>
      </c>
      <c r="S1" t="s">
        <v>1370</v>
      </c>
      <c r="T1" t="s">
        <v>1371</v>
      </c>
      <c r="U1" t="s">
        <v>1372</v>
      </c>
      <c r="V1" t="s">
        <v>1373</v>
      </c>
      <c r="W1" t="s">
        <v>1374</v>
      </c>
    </row>
    <row r="2" spans="1:23" x14ac:dyDescent="0.2">
      <c r="B2" t="s">
        <v>1375</v>
      </c>
      <c r="C2" t="s">
        <v>1376</v>
      </c>
      <c r="D2" t="s">
        <v>1376</v>
      </c>
      <c r="E2" t="s">
        <v>1376</v>
      </c>
      <c r="F2" t="s">
        <v>1376</v>
      </c>
      <c r="G2" t="s">
        <v>1376</v>
      </c>
      <c r="H2" t="s">
        <v>1376</v>
      </c>
      <c r="I2" t="s">
        <v>1376</v>
      </c>
      <c r="J2" t="s">
        <v>1376</v>
      </c>
      <c r="K2" t="s">
        <v>1376</v>
      </c>
      <c r="N2" t="s">
        <v>1375</v>
      </c>
      <c r="O2" t="s">
        <v>1376</v>
      </c>
      <c r="P2" t="s">
        <v>1376</v>
      </c>
      <c r="Q2" t="s">
        <v>1376</v>
      </c>
      <c r="R2" t="s">
        <v>1376</v>
      </c>
      <c r="S2" t="s">
        <v>1376</v>
      </c>
      <c r="T2" t="s">
        <v>1376</v>
      </c>
      <c r="U2" t="s">
        <v>1376</v>
      </c>
      <c r="V2" t="s">
        <v>1376</v>
      </c>
      <c r="W2" t="s">
        <v>1376</v>
      </c>
    </row>
    <row r="3" spans="1:23" x14ac:dyDescent="0.2">
      <c r="A3">
        <v>1</v>
      </c>
      <c r="B3" t="s">
        <v>461</v>
      </c>
      <c r="C3">
        <v>6710</v>
      </c>
      <c r="D3">
        <v>3290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1.33</v>
      </c>
      <c r="M3">
        <v>1</v>
      </c>
      <c r="N3" t="s">
        <v>461</v>
      </c>
      <c r="O3">
        <v>6710</v>
      </c>
      <c r="P3">
        <v>3290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1.33</v>
      </c>
    </row>
    <row r="4" spans="1:23" x14ac:dyDescent="0.2">
      <c r="A4">
        <v>2</v>
      </c>
      <c r="B4" t="s">
        <v>463</v>
      </c>
      <c r="C4">
        <v>3290</v>
      </c>
      <c r="D4">
        <v>6710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1.67</v>
      </c>
      <c r="M4">
        <v>2</v>
      </c>
      <c r="N4" t="s">
        <v>463</v>
      </c>
      <c r="O4">
        <v>3290</v>
      </c>
      <c r="P4">
        <v>6710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1.67</v>
      </c>
    </row>
    <row r="5" spans="1:23" x14ac:dyDescent="0.2">
      <c r="A5">
        <v>3</v>
      </c>
      <c r="B5" t="s">
        <v>467</v>
      </c>
      <c r="C5">
        <v>0</v>
      </c>
      <c r="D5">
        <v>0</v>
      </c>
      <c r="E5">
        <v>8174</v>
      </c>
      <c r="F5">
        <v>1826</v>
      </c>
      <c r="G5">
        <v>0</v>
      </c>
      <c r="H5">
        <v>0</v>
      </c>
      <c r="I5">
        <v>0</v>
      </c>
      <c r="J5">
        <v>0</v>
      </c>
      <c r="K5">
        <v>3.18</v>
      </c>
      <c r="M5">
        <v>3</v>
      </c>
      <c r="N5" t="s">
        <v>467</v>
      </c>
      <c r="O5">
        <v>0</v>
      </c>
      <c r="P5">
        <v>0</v>
      </c>
      <c r="Q5">
        <v>8174</v>
      </c>
      <c r="R5">
        <v>1826</v>
      </c>
      <c r="S5">
        <v>0</v>
      </c>
      <c r="T5">
        <v>0</v>
      </c>
      <c r="U5">
        <v>0</v>
      </c>
      <c r="V5">
        <v>0</v>
      </c>
      <c r="W5">
        <v>3.18</v>
      </c>
    </row>
    <row r="6" spans="1:23" x14ac:dyDescent="0.2">
      <c r="A6">
        <v>4</v>
      </c>
      <c r="B6" t="s">
        <v>462</v>
      </c>
      <c r="C6">
        <v>0</v>
      </c>
      <c r="D6">
        <v>0</v>
      </c>
      <c r="E6">
        <v>1826</v>
      </c>
      <c r="F6">
        <v>5519</v>
      </c>
      <c r="G6">
        <v>2627</v>
      </c>
      <c r="H6">
        <v>28</v>
      </c>
      <c r="I6">
        <v>0</v>
      </c>
      <c r="J6">
        <v>0</v>
      </c>
      <c r="K6">
        <v>4.09</v>
      </c>
      <c r="M6">
        <v>4</v>
      </c>
      <c r="N6" t="s">
        <v>462</v>
      </c>
      <c r="O6">
        <v>0</v>
      </c>
      <c r="P6">
        <v>0</v>
      </c>
      <c r="Q6">
        <v>1826</v>
      </c>
      <c r="R6">
        <v>5519</v>
      </c>
      <c r="S6">
        <v>2627</v>
      </c>
      <c r="T6">
        <v>28</v>
      </c>
      <c r="U6">
        <v>0</v>
      </c>
      <c r="V6">
        <v>0</v>
      </c>
      <c r="W6">
        <v>4.09</v>
      </c>
    </row>
    <row r="7" spans="1:23" x14ac:dyDescent="0.2">
      <c r="A7">
        <v>5</v>
      </c>
      <c r="B7" t="s">
        <v>465</v>
      </c>
      <c r="C7">
        <v>0</v>
      </c>
      <c r="D7">
        <v>0</v>
      </c>
      <c r="E7">
        <v>0</v>
      </c>
      <c r="F7">
        <v>2630</v>
      </c>
      <c r="G7">
        <v>5044</v>
      </c>
      <c r="H7">
        <v>2326</v>
      </c>
      <c r="I7">
        <v>0</v>
      </c>
      <c r="J7">
        <v>0</v>
      </c>
      <c r="K7">
        <v>4.97</v>
      </c>
      <c r="M7">
        <v>5</v>
      </c>
      <c r="N7" t="s">
        <v>465</v>
      </c>
      <c r="O7">
        <v>0</v>
      </c>
      <c r="P7">
        <v>0</v>
      </c>
      <c r="Q7">
        <v>0</v>
      </c>
      <c r="R7">
        <v>2630</v>
      </c>
      <c r="S7">
        <v>5044</v>
      </c>
      <c r="T7">
        <v>2326</v>
      </c>
      <c r="U7">
        <v>0</v>
      </c>
      <c r="V7">
        <v>0</v>
      </c>
      <c r="W7">
        <v>4.97</v>
      </c>
    </row>
    <row r="8" spans="1:23" x14ac:dyDescent="0.2">
      <c r="A8">
        <v>6</v>
      </c>
      <c r="B8" t="s">
        <v>464</v>
      </c>
      <c r="C8">
        <v>0</v>
      </c>
      <c r="D8">
        <v>0</v>
      </c>
      <c r="E8">
        <v>0</v>
      </c>
      <c r="F8">
        <v>25</v>
      </c>
      <c r="G8">
        <v>2329</v>
      </c>
      <c r="H8">
        <v>7502</v>
      </c>
      <c r="I8">
        <v>144</v>
      </c>
      <c r="J8">
        <v>0</v>
      </c>
      <c r="K8">
        <v>5.78</v>
      </c>
      <c r="M8">
        <v>6</v>
      </c>
      <c r="N8" t="s">
        <v>464</v>
      </c>
      <c r="O8">
        <v>0</v>
      </c>
      <c r="P8">
        <v>0</v>
      </c>
      <c r="Q8">
        <v>0</v>
      </c>
      <c r="R8">
        <v>25</v>
      </c>
      <c r="S8">
        <v>2329</v>
      </c>
      <c r="T8">
        <v>7502</v>
      </c>
      <c r="U8">
        <v>144</v>
      </c>
      <c r="V8">
        <v>0</v>
      </c>
      <c r="W8">
        <v>5.78</v>
      </c>
    </row>
    <row r="9" spans="1:23" x14ac:dyDescent="0.2">
      <c r="A9">
        <v>7</v>
      </c>
      <c r="B9" t="s">
        <v>466</v>
      </c>
      <c r="C9">
        <v>0</v>
      </c>
      <c r="D9">
        <v>0</v>
      </c>
      <c r="E9">
        <v>0</v>
      </c>
      <c r="F9">
        <v>0</v>
      </c>
      <c r="G9">
        <v>0</v>
      </c>
      <c r="H9">
        <v>144</v>
      </c>
      <c r="I9">
        <v>9856</v>
      </c>
      <c r="J9">
        <v>0</v>
      </c>
      <c r="K9">
        <v>6.99</v>
      </c>
      <c r="M9">
        <v>7</v>
      </c>
      <c r="N9" t="s">
        <v>466</v>
      </c>
      <c r="O9">
        <v>0</v>
      </c>
      <c r="P9">
        <v>0</v>
      </c>
      <c r="Q9">
        <v>0</v>
      </c>
      <c r="R9">
        <v>0</v>
      </c>
      <c r="S9">
        <v>0</v>
      </c>
      <c r="T9">
        <v>144</v>
      </c>
      <c r="U9">
        <v>9856</v>
      </c>
      <c r="V9">
        <v>0</v>
      </c>
      <c r="W9">
        <v>6.99</v>
      </c>
    </row>
    <row r="10" spans="1:23" x14ac:dyDescent="0.2">
      <c r="A10">
        <v>8</v>
      </c>
      <c r="B10" t="s">
        <v>468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10000</v>
      </c>
      <c r="K10">
        <v>8</v>
      </c>
      <c r="M10">
        <v>8</v>
      </c>
      <c r="N10" t="s">
        <v>468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10000</v>
      </c>
      <c r="W10">
        <v>8</v>
      </c>
    </row>
    <row r="12" spans="1:23" ht="16" thickBot="1" x14ac:dyDescent="0.25"/>
    <row r="13" spans="1:23" ht="16" thickBot="1" x14ac:dyDescent="0.25">
      <c r="C13" s="182" t="s">
        <v>1377</v>
      </c>
      <c r="D13" s="183"/>
      <c r="E13" s="183"/>
      <c r="F13" s="183"/>
      <c r="G13" s="183"/>
      <c r="H13" s="183"/>
      <c r="I13" s="183"/>
      <c r="J13" s="183"/>
      <c r="K13" s="184"/>
      <c r="N13" t="s">
        <v>488</v>
      </c>
      <c r="O13" t="s">
        <v>1366</v>
      </c>
      <c r="P13" t="s">
        <v>1367</v>
      </c>
      <c r="Q13" t="s">
        <v>1368</v>
      </c>
      <c r="R13" t="s">
        <v>1369</v>
      </c>
      <c r="S13" t="s">
        <v>1370</v>
      </c>
      <c r="T13" t="s">
        <v>1371</v>
      </c>
      <c r="U13" t="s">
        <v>1372</v>
      </c>
      <c r="V13" t="s">
        <v>1373</v>
      </c>
      <c r="W13" t="s">
        <v>1374</v>
      </c>
    </row>
    <row r="14" spans="1:23" ht="16" thickBot="1" x14ac:dyDescent="0.25">
      <c r="B14" s="129" t="s">
        <v>488</v>
      </c>
      <c r="C14" s="146">
        <v>1</v>
      </c>
      <c r="D14" s="147">
        <v>2</v>
      </c>
      <c r="E14" s="147">
        <v>3</v>
      </c>
      <c r="F14" s="147">
        <v>4</v>
      </c>
      <c r="G14" s="147">
        <v>5</v>
      </c>
      <c r="H14" s="147">
        <v>6</v>
      </c>
      <c r="I14" s="147">
        <v>7</v>
      </c>
      <c r="J14" s="148">
        <v>8</v>
      </c>
      <c r="K14" s="133" t="s">
        <v>1378</v>
      </c>
      <c r="N14" t="s">
        <v>1375</v>
      </c>
      <c r="O14" t="s">
        <v>1376</v>
      </c>
      <c r="P14" t="s">
        <v>1376</v>
      </c>
      <c r="Q14" t="s">
        <v>1376</v>
      </c>
      <c r="R14" t="s">
        <v>1376</v>
      </c>
      <c r="S14" t="s">
        <v>1376</v>
      </c>
      <c r="T14" t="s">
        <v>1376</v>
      </c>
      <c r="U14" t="s">
        <v>1376</v>
      </c>
      <c r="V14" t="s">
        <v>1376</v>
      </c>
      <c r="W14" t="s">
        <v>1376</v>
      </c>
    </row>
    <row r="15" spans="1:23" x14ac:dyDescent="0.2">
      <c r="B15" s="130" t="str">
        <f>B3</f>
        <v>PMAC</v>
      </c>
      <c r="C15" s="137">
        <f>C3</f>
        <v>6710</v>
      </c>
      <c r="D15" s="138">
        <f t="shared" ref="D15:J15" si="0">D3</f>
        <v>3290</v>
      </c>
      <c r="E15" s="138">
        <f t="shared" si="0"/>
        <v>0</v>
      </c>
      <c r="F15" s="138">
        <f t="shared" si="0"/>
        <v>0</v>
      </c>
      <c r="G15" s="138">
        <f t="shared" si="0"/>
        <v>0</v>
      </c>
      <c r="H15" s="138">
        <f t="shared" si="0"/>
        <v>0</v>
      </c>
      <c r="I15" s="138">
        <f t="shared" si="0"/>
        <v>0</v>
      </c>
      <c r="J15" s="139">
        <f t="shared" si="0"/>
        <v>0</v>
      </c>
      <c r="K15" s="134">
        <f>K3</f>
        <v>1.33</v>
      </c>
      <c r="M15">
        <v>1</v>
      </c>
      <c r="N15" t="s">
        <v>463</v>
      </c>
      <c r="O15">
        <v>5649</v>
      </c>
      <c r="P15">
        <v>3792</v>
      </c>
      <c r="Q15">
        <v>534</v>
      </c>
      <c r="R15">
        <v>25</v>
      </c>
      <c r="S15">
        <v>0</v>
      </c>
      <c r="T15">
        <v>0</v>
      </c>
      <c r="U15">
        <v>0</v>
      </c>
      <c r="V15">
        <v>0</v>
      </c>
      <c r="W15">
        <v>1.49</v>
      </c>
    </row>
    <row r="16" spans="1:23" x14ac:dyDescent="0.2">
      <c r="B16" s="127" t="str">
        <f t="shared" ref="B16:K22" si="1">B4</f>
        <v>KAPPAZ</v>
      </c>
      <c r="C16" s="140">
        <f t="shared" si="1"/>
        <v>3290</v>
      </c>
      <c r="D16" s="141">
        <f t="shared" si="1"/>
        <v>6710</v>
      </c>
      <c r="E16" s="141">
        <f t="shared" si="1"/>
        <v>0</v>
      </c>
      <c r="F16" s="141">
        <f t="shared" si="1"/>
        <v>0</v>
      </c>
      <c r="G16" s="141">
        <f t="shared" si="1"/>
        <v>0</v>
      </c>
      <c r="H16" s="141">
        <f t="shared" si="1"/>
        <v>0</v>
      </c>
      <c r="I16" s="141">
        <f t="shared" si="1"/>
        <v>0</v>
      </c>
      <c r="J16" s="142">
        <f t="shared" si="1"/>
        <v>0</v>
      </c>
      <c r="K16" s="135">
        <f t="shared" si="1"/>
        <v>1.67</v>
      </c>
      <c r="M16">
        <v>2</v>
      </c>
      <c r="N16" t="s">
        <v>461</v>
      </c>
      <c r="O16">
        <v>4204</v>
      </c>
      <c r="P16">
        <v>5059</v>
      </c>
      <c r="Q16">
        <v>671</v>
      </c>
      <c r="R16">
        <v>66</v>
      </c>
      <c r="S16">
        <v>0</v>
      </c>
      <c r="T16">
        <v>0</v>
      </c>
      <c r="U16">
        <v>0</v>
      </c>
      <c r="V16">
        <v>0</v>
      </c>
      <c r="W16">
        <v>1.66</v>
      </c>
    </row>
    <row r="17" spans="2:23" x14ac:dyDescent="0.2">
      <c r="B17" s="127" t="str">
        <f t="shared" si="1"/>
        <v>MELONS</v>
      </c>
      <c r="C17" s="140">
        <f t="shared" si="1"/>
        <v>0</v>
      </c>
      <c r="D17" s="141">
        <f t="shared" si="1"/>
        <v>0</v>
      </c>
      <c r="E17" s="141">
        <f t="shared" si="1"/>
        <v>8174</v>
      </c>
      <c r="F17" s="141">
        <f t="shared" si="1"/>
        <v>1826</v>
      </c>
      <c r="G17" s="141">
        <f t="shared" si="1"/>
        <v>0</v>
      </c>
      <c r="H17" s="141">
        <f t="shared" si="1"/>
        <v>0</v>
      </c>
      <c r="I17" s="141">
        <f t="shared" si="1"/>
        <v>0</v>
      </c>
      <c r="J17" s="142">
        <f t="shared" si="1"/>
        <v>0</v>
      </c>
      <c r="K17" s="135">
        <f t="shared" si="1"/>
        <v>3.18</v>
      </c>
      <c r="M17">
        <v>3</v>
      </c>
      <c r="N17" t="s">
        <v>467</v>
      </c>
      <c r="O17">
        <v>147</v>
      </c>
      <c r="P17">
        <v>1038</v>
      </c>
      <c r="Q17">
        <v>7101</v>
      </c>
      <c r="R17">
        <v>1610</v>
      </c>
      <c r="S17">
        <v>98</v>
      </c>
      <c r="T17">
        <v>6</v>
      </c>
      <c r="U17">
        <v>0</v>
      </c>
      <c r="V17">
        <v>0</v>
      </c>
      <c r="W17">
        <v>3.05</v>
      </c>
    </row>
    <row r="18" spans="2:23" x14ac:dyDescent="0.2">
      <c r="B18" s="127" t="str">
        <f t="shared" si="1"/>
        <v>JMERC</v>
      </c>
      <c r="C18" s="140">
        <f t="shared" si="1"/>
        <v>0</v>
      </c>
      <c r="D18" s="141">
        <f t="shared" si="1"/>
        <v>0</v>
      </c>
      <c r="E18" s="141">
        <f t="shared" si="1"/>
        <v>1826</v>
      </c>
      <c r="F18" s="141">
        <f t="shared" si="1"/>
        <v>5519</v>
      </c>
      <c r="G18" s="141">
        <f t="shared" si="1"/>
        <v>2627</v>
      </c>
      <c r="H18" s="141">
        <f t="shared" si="1"/>
        <v>28</v>
      </c>
      <c r="I18" s="141">
        <f t="shared" si="1"/>
        <v>0</v>
      </c>
      <c r="J18" s="142">
        <f t="shared" si="1"/>
        <v>0</v>
      </c>
      <c r="K18" s="135">
        <f t="shared" si="1"/>
        <v>4.09</v>
      </c>
      <c r="M18">
        <v>4</v>
      </c>
      <c r="N18" t="s">
        <v>465</v>
      </c>
      <c r="O18">
        <v>0</v>
      </c>
      <c r="P18">
        <v>110</v>
      </c>
      <c r="Q18">
        <v>1604</v>
      </c>
      <c r="R18">
        <v>6490</v>
      </c>
      <c r="S18">
        <v>1191</v>
      </c>
      <c r="T18">
        <v>417</v>
      </c>
      <c r="U18">
        <v>154</v>
      </c>
      <c r="V18">
        <v>34</v>
      </c>
      <c r="W18">
        <v>4.08</v>
      </c>
    </row>
    <row r="19" spans="2:23" x14ac:dyDescent="0.2">
      <c r="B19" s="127" t="str">
        <f t="shared" si="1"/>
        <v>LESTER</v>
      </c>
      <c r="C19" s="140">
        <f t="shared" si="1"/>
        <v>0</v>
      </c>
      <c r="D19" s="141">
        <f t="shared" si="1"/>
        <v>0</v>
      </c>
      <c r="E19" s="141">
        <f t="shared" si="1"/>
        <v>0</v>
      </c>
      <c r="F19" s="141">
        <f t="shared" si="1"/>
        <v>2630</v>
      </c>
      <c r="G19" s="141">
        <f t="shared" si="1"/>
        <v>5044</v>
      </c>
      <c r="H19" s="141">
        <f t="shared" si="1"/>
        <v>2326</v>
      </c>
      <c r="I19" s="141">
        <f t="shared" si="1"/>
        <v>0</v>
      </c>
      <c r="J19" s="142">
        <f t="shared" si="1"/>
        <v>0</v>
      </c>
      <c r="K19" s="135">
        <f t="shared" si="1"/>
        <v>4.97</v>
      </c>
      <c r="M19">
        <v>5</v>
      </c>
      <c r="N19" t="s">
        <v>464</v>
      </c>
      <c r="O19">
        <v>0</v>
      </c>
      <c r="P19">
        <v>1</v>
      </c>
      <c r="Q19">
        <v>48</v>
      </c>
      <c r="R19">
        <v>685</v>
      </c>
      <c r="S19">
        <v>2447</v>
      </c>
      <c r="T19">
        <v>2946</v>
      </c>
      <c r="U19">
        <v>2657</v>
      </c>
      <c r="V19">
        <v>1216</v>
      </c>
      <c r="W19">
        <v>6.11</v>
      </c>
    </row>
    <row r="20" spans="2:23" x14ac:dyDescent="0.2">
      <c r="B20" s="127" t="str">
        <f t="shared" si="1"/>
        <v>GARTER</v>
      </c>
      <c r="C20" s="140">
        <f t="shared" si="1"/>
        <v>0</v>
      </c>
      <c r="D20" s="141">
        <f t="shared" si="1"/>
        <v>0</v>
      </c>
      <c r="E20" s="141">
        <f t="shared" si="1"/>
        <v>0</v>
      </c>
      <c r="F20" s="141">
        <f t="shared" si="1"/>
        <v>25</v>
      </c>
      <c r="G20" s="141">
        <f t="shared" si="1"/>
        <v>2329</v>
      </c>
      <c r="H20" s="141">
        <f t="shared" si="1"/>
        <v>7502</v>
      </c>
      <c r="I20" s="141">
        <f t="shared" si="1"/>
        <v>144</v>
      </c>
      <c r="J20" s="142">
        <f t="shared" si="1"/>
        <v>0</v>
      </c>
      <c r="K20" s="135">
        <f t="shared" si="1"/>
        <v>5.78</v>
      </c>
      <c r="M20">
        <v>6</v>
      </c>
      <c r="N20" t="s">
        <v>466</v>
      </c>
      <c r="O20">
        <v>0</v>
      </c>
      <c r="P20">
        <v>0</v>
      </c>
      <c r="Q20">
        <v>19</v>
      </c>
      <c r="R20">
        <v>576</v>
      </c>
      <c r="S20">
        <v>3138</v>
      </c>
      <c r="T20">
        <v>2423</v>
      </c>
      <c r="U20">
        <v>2207</v>
      </c>
      <c r="V20">
        <v>1637</v>
      </c>
      <c r="W20">
        <v>6.11</v>
      </c>
    </row>
    <row r="21" spans="2:23" x14ac:dyDescent="0.2">
      <c r="B21" s="127" t="str">
        <f t="shared" si="1"/>
        <v>RICHO</v>
      </c>
      <c r="C21" s="140">
        <f t="shared" si="1"/>
        <v>0</v>
      </c>
      <c r="D21" s="141">
        <f t="shared" si="1"/>
        <v>0</v>
      </c>
      <c r="E21" s="141">
        <f t="shared" si="1"/>
        <v>0</v>
      </c>
      <c r="F21" s="141">
        <f t="shared" si="1"/>
        <v>0</v>
      </c>
      <c r="G21" s="141">
        <f t="shared" si="1"/>
        <v>0</v>
      </c>
      <c r="H21" s="141">
        <f t="shared" si="1"/>
        <v>144</v>
      </c>
      <c r="I21" s="141">
        <f t="shared" si="1"/>
        <v>9856</v>
      </c>
      <c r="J21" s="142">
        <f t="shared" si="1"/>
        <v>0</v>
      </c>
      <c r="K21" s="135">
        <f t="shared" si="1"/>
        <v>6.99</v>
      </c>
      <c r="M21">
        <v>7</v>
      </c>
      <c r="N21" t="s">
        <v>462</v>
      </c>
      <c r="O21">
        <v>0</v>
      </c>
      <c r="P21">
        <v>0</v>
      </c>
      <c r="Q21">
        <v>18</v>
      </c>
      <c r="R21">
        <v>321</v>
      </c>
      <c r="S21">
        <v>1890</v>
      </c>
      <c r="T21">
        <v>2464</v>
      </c>
      <c r="U21">
        <v>2597</v>
      </c>
      <c r="V21">
        <v>2710</v>
      </c>
      <c r="W21">
        <v>6.54</v>
      </c>
    </row>
    <row r="22" spans="2:23" ht="16" thickBot="1" x14ac:dyDescent="0.25">
      <c r="B22" s="128" t="str">
        <f t="shared" si="1"/>
        <v>CHIEF</v>
      </c>
      <c r="C22" s="143">
        <f t="shared" si="1"/>
        <v>0</v>
      </c>
      <c r="D22" s="144">
        <f t="shared" si="1"/>
        <v>0</v>
      </c>
      <c r="E22" s="144">
        <f t="shared" si="1"/>
        <v>0</v>
      </c>
      <c r="F22" s="144">
        <f t="shared" si="1"/>
        <v>0</v>
      </c>
      <c r="G22" s="144">
        <f t="shared" si="1"/>
        <v>0</v>
      </c>
      <c r="H22" s="144">
        <f t="shared" si="1"/>
        <v>0</v>
      </c>
      <c r="I22" s="144">
        <f t="shared" si="1"/>
        <v>0</v>
      </c>
      <c r="J22" s="145">
        <f t="shared" si="1"/>
        <v>10000</v>
      </c>
      <c r="K22" s="136">
        <f t="shared" si="1"/>
        <v>8</v>
      </c>
      <c r="M22">
        <v>8</v>
      </c>
      <c r="N22" t="s">
        <v>468</v>
      </c>
      <c r="O22">
        <v>0</v>
      </c>
      <c r="P22">
        <v>0</v>
      </c>
      <c r="Q22">
        <v>5</v>
      </c>
      <c r="R22">
        <v>227</v>
      </c>
      <c r="S22">
        <v>1236</v>
      </c>
      <c r="T22">
        <v>1744</v>
      </c>
      <c r="U22">
        <v>2385</v>
      </c>
      <c r="V22">
        <v>4403</v>
      </c>
      <c r="W22">
        <v>6.95</v>
      </c>
    </row>
    <row r="23" spans="2:23" ht="16" thickBot="1" x14ac:dyDescent="0.25"/>
    <row r="24" spans="2:23" ht="16" thickBot="1" x14ac:dyDescent="0.25">
      <c r="C24" s="185" t="s">
        <v>1377</v>
      </c>
      <c r="D24" s="186"/>
      <c r="E24" s="186"/>
      <c r="F24" s="186"/>
      <c r="G24" s="186"/>
      <c r="H24" s="186"/>
      <c r="I24" s="186"/>
      <c r="J24" s="186"/>
      <c r="K24" s="187"/>
    </row>
    <row r="25" spans="2:23" ht="16" thickBot="1" x14ac:dyDescent="0.25">
      <c r="B25" s="129" t="s">
        <v>488</v>
      </c>
      <c r="C25" s="164">
        <v>1</v>
      </c>
      <c r="D25" s="165">
        <v>2</v>
      </c>
      <c r="E25" s="165">
        <v>3</v>
      </c>
      <c r="F25" s="165">
        <v>4</v>
      </c>
      <c r="G25" s="165">
        <v>5</v>
      </c>
      <c r="H25" s="165">
        <v>6</v>
      </c>
      <c r="I25" s="165">
        <v>7</v>
      </c>
      <c r="J25" s="166">
        <v>8</v>
      </c>
      <c r="K25" s="133" t="s">
        <v>1378</v>
      </c>
    </row>
    <row r="26" spans="2:23" x14ac:dyDescent="0.2">
      <c r="B26" s="167" t="str">
        <f t="shared" ref="B26:B33" si="2">B3</f>
        <v>PMAC</v>
      </c>
      <c r="C26" s="131">
        <f t="shared" ref="C26:J33" si="3">IF(ROUND(C3,1)=0,"",C3/SUM($C3:$J3))</f>
        <v>0.67100000000000004</v>
      </c>
      <c r="D26" s="132">
        <f t="shared" si="3"/>
        <v>0.32900000000000001</v>
      </c>
      <c r="E26" s="132" t="str">
        <f t="shared" si="3"/>
        <v/>
      </c>
      <c r="F26" s="132" t="str">
        <f t="shared" si="3"/>
        <v/>
      </c>
      <c r="G26" s="132" t="str">
        <f t="shared" si="3"/>
        <v/>
      </c>
      <c r="H26" s="132" t="str">
        <f t="shared" si="3"/>
        <v/>
      </c>
      <c r="I26" s="132" t="str">
        <f t="shared" si="3"/>
        <v/>
      </c>
      <c r="J26" s="173" t="str">
        <f t="shared" si="3"/>
        <v/>
      </c>
      <c r="K26" s="170">
        <f>K15</f>
        <v>1.33</v>
      </c>
    </row>
    <row r="27" spans="2:23" x14ac:dyDescent="0.2">
      <c r="B27" s="168" t="str">
        <f t="shared" si="2"/>
        <v>KAPPAZ</v>
      </c>
      <c r="C27" s="124">
        <f t="shared" si="3"/>
        <v>0.32900000000000001</v>
      </c>
      <c r="D27" s="123">
        <f t="shared" si="3"/>
        <v>0.67100000000000004</v>
      </c>
      <c r="E27" s="123" t="str">
        <f t="shared" si="3"/>
        <v/>
      </c>
      <c r="F27" s="123" t="str">
        <f t="shared" si="3"/>
        <v/>
      </c>
      <c r="G27" s="123" t="str">
        <f t="shared" si="3"/>
        <v/>
      </c>
      <c r="H27" s="123" t="str">
        <f t="shared" si="3"/>
        <v/>
      </c>
      <c r="I27" s="123" t="str">
        <f t="shared" si="3"/>
        <v/>
      </c>
      <c r="J27" s="174" t="str">
        <f t="shared" si="3"/>
        <v/>
      </c>
      <c r="K27" s="171">
        <f t="shared" ref="K27:K33" si="4">K16</f>
        <v>1.67</v>
      </c>
    </row>
    <row r="28" spans="2:23" x14ac:dyDescent="0.2">
      <c r="B28" s="168" t="str">
        <f t="shared" si="2"/>
        <v>MELONS</v>
      </c>
      <c r="C28" s="124" t="str">
        <f t="shared" si="3"/>
        <v/>
      </c>
      <c r="D28" s="123" t="str">
        <f t="shared" si="3"/>
        <v/>
      </c>
      <c r="E28" s="123">
        <f t="shared" si="3"/>
        <v>0.81740000000000002</v>
      </c>
      <c r="F28" s="123">
        <f t="shared" si="3"/>
        <v>0.18260000000000001</v>
      </c>
      <c r="G28" s="123" t="str">
        <f t="shared" si="3"/>
        <v/>
      </c>
      <c r="H28" s="123" t="str">
        <f t="shared" si="3"/>
        <v/>
      </c>
      <c r="I28" s="123" t="str">
        <f t="shared" si="3"/>
        <v/>
      </c>
      <c r="J28" s="174" t="str">
        <f t="shared" si="3"/>
        <v/>
      </c>
      <c r="K28" s="171">
        <f t="shared" si="4"/>
        <v>3.18</v>
      </c>
    </row>
    <row r="29" spans="2:23" x14ac:dyDescent="0.2">
      <c r="B29" s="168" t="str">
        <f t="shared" si="2"/>
        <v>JMERC</v>
      </c>
      <c r="C29" s="124" t="str">
        <f t="shared" si="3"/>
        <v/>
      </c>
      <c r="D29" s="123" t="str">
        <f t="shared" si="3"/>
        <v/>
      </c>
      <c r="E29" s="123">
        <f t="shared" si="3"/>
        <v>0.18260000000000001</v>
      </c>
      <c r="F29" s="123">
        <f t="shared" si="3"/>
        <v>0.55189999999999995</v>
      </c>
      <c r="G29" s="123">
        <f t="shared" si="3"/>
        <v>0.26269999999999999</v>
      </c>
      <c r="H29" s="123">
        <f t="shared" si="3"/>
        <v>2.8E-3</v>
      </c>
      <c r="I29" s="123" t="str">
        <f t="shared" si="3"/>
        <v/>
      </c>
      <c r="J29" s="174" t="str">
        <f t="shared" si="3"/>
        <v/>
      </c>
      <c r="K29" s="171">
        <f t="shared" si="4"/>
        <v>4.09</v>
      </c>
    </row>
    <row r="30" spans="2:23" x14ac:dyDescent="0.2">
      <c r="B30" s="168" t="str">
        <f t="shared" si="2"/>
        <v>LESTER</v>
      </c>
      <c r="C30" s="124" t="str">
        <f t="shared" si="3"/>
        <v/>
      </c>
      <c r="D30" s="123" t="str">
        <f t="shared" si="3"/>
        <v/>
      </c>
      <c r="E30" s="123" t="str">
        <f t="shared" si="3"/>
        <v/>
      </c>
      <c r="F30" s="123">
        <f t="shared" si="3"/>
        <v>0.26300000000000001</v>
      </c>
      <c r="G30" s="123">
        <f t="shared" si="3"/>
        <v>0.50439999999999996</v>
      </c>
      <c r="H30" s="123">
        <f t="shared" si="3"/>
        <v>0.2326</v>
      </c>
      <c r="I30" s="123" t="str">
        <f t="shared" si="3"/>
        <v/>
      </c>
      <c r="J30" s="174" t="str">
        <f t="shared" si="3"/>
        <v/>
      </c>
      <c r="K30" s="171">
        <f t="shared" si="4"/>
        <v>4.97</v>
      </c>
    </row>
    <row r="31" spans="2:23" x14ac:dyDescent="0.2">
      <c r="B31" s="168" t="str">
        <f t="shared" si="2"/>
        <v>GARTER</v>
      </c>
      <c r="C31" s="124" t="str">
        <f t="shared" si="3"/>
        <v/>
      </c>
      <c r="D31" s="123" t="str">
        <f t="shared" si="3"/>
        <v/>
      </c>
      <c r="E31" s="123" t="str">
        <f t="shared" si="3"/>
        <v/>
      </c>
      <c r="F31" s="123">
        <f t="shared" si="3"/>
        <v>2.5000000000000001E-3</v>
      </c>
      <c r="G31" s="123">
        <f t="shared" si="3"/>
        <v>0.2329</v>
      </c>
      <c r="H31" s="123">
        <f t="shared" si="3"/>
        <v>0.75019999999999998</v>
      </c>
      <c r="I31" s="123">
        <f t="shared" si="3"/>
        <v>1.44E-2</v>
      </c>
      <c r="J31" s="174" t="str">
        <f t="shared" si="3"/>
        <v/>
      </c>
      <c r="K31" s="171">
        <f t="shared" si="4"/>
        <v>5.78</v>
      </c>
    </row>
    <row r="32" spans="2:23" x14ac:dyDescent="0.2">
      <c r="B32" s="168" t="str">
        <f t="shared" si="2"/>
        <v>RICHO</v>
      </c>
      <c r="C32" s="124" t="str">
        <f t="shared" si="3"/>
        <v/>
      </c>
      <c r="D32" s="123" t="str">
        <f t="shared" si="3"/>
        <v/>
      </c>
      <c r="E32" s="123" t="str">
        <f t="shared" si="3"/>
        <v/>
      </c>
      <c r="F32" s="123" t="str">
        <f t="shared" si="3"/>
        <v/>
      </c>
      <c r="G32" s="123" t="str">
        <f t="shared" si="3"/>
        <v/>
      </c>
      <c r="H32" s="123">
        <f t="shared" si="3"/>
        <v>1.44E-2</v>
      </c>
      <c r="I32" s="123">
        <f t="shared" si="3"/>
        <v>0.98560000000000003</v>
      </c>
      <c r="J32" s="174" t="str">
        <f t="shared" si="3"/>
        <v/>
      </c>
      <c r="K32" s="171">
        <f t="shared" si="4"/>
        <v>6.99</v>
      </c>
    </row>
    <row r="33" spans="2:11" ht="16" thickBot="1" x14ac:dyDescent="0.25">
      <c r="B33" s="169" t="str">
        <f t="shared" si="2"/>
        <v>CHIEF</v>
      </c>
      <c r="C33" s="125" t="str">
        <f t="shared" si="3"/>
        <v/>
      </c>
      <c r="D33" s="126" t="str">
        <f t="shared" si="3"/>
        <v/>
      </c>
      <c r="E33" s="126" t="str">
        <f t="shared" si="3"/>
        <v/>
      </c>
      <c r="F33" s="126" t="str">
        <f t="shared" si="3"/>
        <v/>
      </c>
      <c r="G33" s="126" t="str">
        <f t="shared" si="3"/>
        <v/>
      </c>
      <c r="H33" s="126" t="str">
        <f t="shared" si="3"/>
        <v/>
      </c>
      <c r="I33" s="126" t="str">
        <f t="shared" si="3"/>
        <v/>
      </c>
      <c r="J33" s="175">
        <f t="shared" si="3"/>
        <v>1</v>
      </c>
      <c r="K33" s="172">
        <f t="shared" si="4"/>
        <v>8</v>
      </c>
    </row>
  </sheetData>
  <mergeCells count="2">
    <mergeCell ref="C13:K13"/>
    <mergeCell ref="C24:K24"/>
  </mergeCells>
  <conditionalFormatting sqref="C26:J26">
    <cfRule type="colorScale" priority="22">
      <colorScale>
        <cfvo type="num" val="0"/>
        <cfvo type="num" val="1"/>
        <color rgb="FFFCFCFF"/>
        <color rgb="FFF8696B"/>
      </colorScale>
    </cfRule>
  </conditionalFormatting>
  <conditionalFormatting sqref="C33:J33">
    <cfRule type="colorScale" priority="15">
      <colorScale>
        <cfvo type="min"/>
        <cfvo type="max"/>
        <color rgb="FFFCFCFF"/>
        <color rgb="FFF8696B"/>
      </colorScale>
    </cfRule>
  </conditionalFormatting>
  <conditionalFormatting sqref="C15:J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C16:J16">
    <cfRule type="colorScale" priority="13">
      <colorScale>
        <cfvo type="min"/>
        <cfvo type="max"/>
        <color rgb="FFFCFCFF"/>
        <color rgb="FFF8696B"/>
      </colorScale>
    </cfRule>
  </conditionalFormatting>
  <conditionalFormatting sqref="C17:J17">
    <cfRule type="colorScale" priority="12">
      <colorScale>
        <cfvo type="min"/>
        <cfvo type="max"/>
        <color rgb="FFFCFCFF"/>
        <color rgb="FFF8696B"/>
      </colorScale>
    </cfRule>
  </conditionalFormatting>
  <conditionalFormatting sqref="C18:J18">
    <cfRule type="colorScale" priority="11">
      <colorScale>
        <cfvo type="min"/>
        <cfvo type="max"/>
        <color rgb="FFFCFCFF"/>
        <color rgb="FFF8696B"/>
      </colorScale>
    </cfRule>
  </conditionalFormatting>
  <conditionalFormatting sqref="C19:J19">
    <cfRule type="colorScale" priority="10">
      <colorScale>
        <cfvo type="min"/>
        <cfvo type="max"/>
        <color rgb="FFFCFCFF"/>
        <color rgb="FFF8696B"/>
      </colorScale>
    </cfRule>
  </conditionalFormatting>
  <conditionalFormatting sqref="C20:J20">
    <cfRule type="colorScale" priority="9">
      <colorScale>
        <cfvo type="min"/>
        <cfvo type="max"/>
        <color rgb="FFFCFCFF"/>
        <color rgb="FFF8696B"/>
      </colorScale>
    </cfRule>
  </conditionalFormatting>
  <conditionalFormatting sqref="C21:J21">
    <cfRule type="colorScale" priority="8">
      <colorScale>
        <cfvo type="min"/>
        <cfvo type="max"/>
        <color rgb="FFFCFCFF"/>
        <color rgb="FFF8696B"/>
      </colorScale>
    </cfRule>
  </conditionalFormatting>
  <conditionalFormatting sqref="C22:J22">
    <cfRule type="colorScale" priority="7">
      <colorScale>
        <cfvo type="min"/>
        <cfvo type="max"/>
        <color rgb="FFFCFCFF"/>
        <color rgb="FFF8696B"/>
      </colorScale>
    </cfRule>
  </conditionalFormatting>
  <conditionalFormatting sqref="C27:J27">
    <cfRule type="colorScale" priority="6">
      <colorScale>
        <cfvo type="num" val="0"/>
        <cfvo type="num" val="1"/>
        <color rgb="FFFCFCFF"/>
        <color rgb="FFF8696B"/>
      </colorScale>
    </cfRule>
  </conditionalFormatting>
  <conditionalFormatting sqref="C28:J28">
    <cfRule type="colorScale" priority="5">
      <colorScale>
        <cfvo type="num" val="0"/>
        <cfvo type="num" val="1"/>
        <color rgb="FFFCFCFF"/>
        <color rgb="FFF8696B"/>
      </colorScale>
    </cfRule>
  </conditionalFormatting>
  <conditionalFormatting sqref="C29:J29">
    <cfRule type="colorScale" priority="4">
      <colorScale>
        <cfvo type="num" val="0"/>
        <cfvo type="num" val="1"/>
        <color rgb="FFFCFCFF"/>
        <color rgb="FFF8696B"/>
      </colorScale>
    </cfRule>
  </conditionalFormatting>
  <conditionalFormatting sqref="C30:J30">
    <cfRule type="colorScale" priority="3">
      <colorScale>
        <cfvo type="num" val="0"/>
        <cfvo type="num" val="1"/>
        <color rgb="FFFCFCFF"/>
        <color rgb="FFF8696B"/>
      </colorScale>
    </cfRule>
  </conditionalFormatting>
  <conditionalFormatting sqref="C31:J31">
    <cfRule type="colorScale" priority="2">
      <colorScale>
        <cfvo type="num" val="0"/>
        <cfvo type="num" val="1"/>
        <color rgb="FFFCFCFF"/>
        <color rgb="FFF8696B"/>
      </colorScale>
    </cfRule>
  </conditionalFormatting>
  <conditionalFormatting sqref="C32:J32">
    <cfRule type="colorScale" priority="1">
      <colorScale>
        <cfvo type="num" val="0"/>
        <cfvo type="num" val="1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21"/>
  <sheetViews>
    <sheetView topLeftCell="I1" workbookViewId="0">
      <selection activeCell="Q12" sqref="Q12"/>
    </sheetView>
  </sheetViews>
  <sheetFormatPr baseColWidth="10" defaultColWidth="8.83203125" defaultRowHeight="15" x14ac:dyDescent="0.2"/>
  <cols>
    <col min="1" max="1" width="16.33203125" bestFit="1" customWidth="1"/>
    <col min="2" max="2" width="16.1640625" bestFit="1" customWidth="1"/>
    <col min="3" max="3" width="9.83203125" bestFit="1" customWidth="1"/>
    <col min="4" max="4" width="11" bestFit="1" customWidth="1"/>
    <col min="5" max="5" width="9.83203125" bestFit="1" customWidth="1"/>
    <col min="6" max="6" width="15.33203125" bestFit="1" customWidth="1"/>
    <col min="7" max="7" width="10.6640625" bestFit="1" customWidth="1"/>
    <col min="8" max="8" width="15.6640625" bestFit="1" customWidth="1"/>
    <col min="9" max="9" width="16.33203125" bestFit="1" customWidth="1"/>
    <col min="10" max="10" width="16.1640625" bestFit="1" customWidth="1"/>
    <col min="11" max="11" width="11.6640625" bestFit="1" customWidth="1"/>
    <col min="12" max="12" width="10.6640625" bestFit="1" customWidth="1"/>
    <col min="13" max="13" width="16.33203125" bestFit="1" customWidth="1"/>
    <col min="14" max="14" width="16.1640625" bestFit="1" customWidth="1"/>
    <col min="15" max="15" width="7.6640625" bestFit="1" customWidth="1"/>
    <col min="16" max="16" width="10.6640625" bestFit="1" customWidth="1"/>
    <col min="17" max="17" width="8.33203125" bestFit="1" customWidth="1"/>
    <col min="18" max="19" width="10.6640625" bestFit="1" customWidth="1"/>
    <col min="20" max="21" width="6.33203125" bestFit="1" customWidth="1"/>
    <col min="22" max="23" width="10.6640625" bestFit="1" customWidth="1"/>
    <col min="24" max="168" width="16.33203125" bestFit="1" customWidth="1"/>
    <col min="169" max="170" width="10.6640625" bestFit="1" customWidth="1"/>
    <col min="171" max="194" width="4" bestFit="1" customWidth="1"/>
    <col min="195" max="195" width="10.6640625" bestFit="1" customWidth="1"/>
  </cols>
  <sheetData>
    <row r="1" spans="1:16" x14ac:dyDescent="0.2">
      <c r="A1" s="2" t="s">
        <v>480</v>
      </c>
      <c r="B1" t="s">
        <v>1009</v>
      </c>
      <c r="I1" s="2" t="s">
        <v>480</v>
      </c>
      <c r="J1" t="s">
        <v>1009</v>
      </c>
    </row>
    <row r="2" spans="1:16" x14ac:dyDescent="0.2">
      <c r="A2" s="2" t="s">
        <v>0</v>
      </c>
      <c r="B2" t="s">
        <v>1009</v>
      </c>
      <c r="I2" s="2" t="s">
        <v>484</v>
      </c>
      <c r="J2" s="3">
        <v>1</v>
      </c>
      <c r="M2" s="2" t="s">
        <v>480</v>
      </c>
      <c r="N2" t="s">
        <v>1009</v>
      </c>
    </row>
    <row r="3" spans="1:16" x14ac:dyDescent="0.2">
      <c r="I3" s="2" t="s">
        <v>0</v>
      </c>
      <c r="J3" s="3">
        <v>2019</v>
      </c>
      <c r="M3" s="2" t="s">
        <v>0</v>
      </c>
      <c r="N3" s="3">
        <v>2019</v>
      </c>
    </row>
    <row r="4" spans="1:16" x14ac:dyDescent="0.2">
      <c r="B4" s="2" t="s">
        <v>1008</v>
      </c>
      <c r="M4" s="2" t="s">
        <v>484</v>
      </c>
      <c r="N4" t="s">
        <v>1343</v>
      </c>
    </row>
    <row r="5" spans="1:16" x14ac:dyDescent="0.2">
      <c r="B5" t="s">
        <v>1356</v>
      </c>
      <c r="D5" t="s">
        <v>1358</v>
      </c>
      <c r="F5" s="6" t="s">
        <v>1357</v>
      </c>
      <c r="G5" s="6" t="s">
        <v>1359</v>
      </c>
      <c r="I5" s="2" t="s">
        <v>453</v>
      </c>
      <c r="J5" t="s">
        <v>1364</v>
      </c>
      <c r="K5" t="s">
        <v>1365</v>
      </c>
    </row>
    <row r="6" spans="1:16" x14ac:dyDescent="0.2">
      <c r="A6" s="2" t="s">
        <v>453</v>
      </c>
      <c r="B6" t="s">
        <v>1348</v>
      </c>
      <c r="C6" t="s">
        <v>1347</v>
      </c>
      <c r="D6" t="s">
        <v>1348</v>
      </c>
      <c r="E6" t="s">
        <v>1347</v>
      </c>
      <c r="F6" s="6"/>
      <c r="G6" s="6"/>
      <c r="I6" s="3" t="s">
        <v>467</v>
      </c>
      <c r="J6" s="10">
        <v>3</v>
      </c>
      <c r="K6" s="10">
        <v>0</v>
      </c>
      <c r="M6" s="2" t="s">
        <v>1499</v>
      </c>
      <c r="N6" s="2" t="s">
        <v>1008</v>
      </c>
    </row>
    <row r="7" spans="1:16" x14ac:dyDescent="0.2">
      <c r="A7" s="3">
        <v>20</v>
      </c>
      <c r="B7" s="121"/>
      <c r="C7" s="121"/>
      <c r="D7" s="10"/>
      <c r="E7" s="10"/>
      <c r="F7" s="121"/>
      <c r="G7" s="10"/>
      <c r="I7" s="3" t="s">
        <v>461</v>
      </c>
      <c r="J7" s="10">
        <v>2</v>
      </c>
      <c r="K7" s="10">
        <v>1</v>
      </c>
      <c r="M7" s="2" t="s">
        <v>453</v>
      </c>
      <c r="N7" t="s">
        <v>461</v>
      </c>
      <c r="O7" t="s">
        <v>463</v>
      </c>
      <c r="P7" s="6" t="s">
        <v>454</v>
      </c>
    </row>
    <row r="8" spans="1:16" x14ac:dyDescent="0.2">
      <c r="A8" s="5" t="s">
        <v>1622</v>
      </c>
      <c r="B8" s="121">
        <v>1</v>
      </c>
      <c r="C8" s="121">
        <v>0</v>
      </c>
      <c r="D8" s="10">
        <v>1</v>
      </c>
      <c r="E8" s="10"/>
      <c r="F8" s="121">
        <v>1</v>
      </c>
      <c r="G8" s="10">
        <v>1</v>
      </c>
      <c r="I8" s="3" t="s">
        <v>466</v>
      </c>
      <c r="J8" s="10">
        <v>2</v>
      </c>
      <c r="K8" s="10">
        <v>1</v>
      </c>
      <c r="M8" s="3" t="s">
        <v>1655</v>
      </c>
      <c r="N8" s="10">
        <v>7</v>
      </c>
      <c r="O8" s="10">
        <v>7</v>
      </c>
      <c r="P8" s="10">
        <v>14</v>
      </c>
    </row>
    <row r="9" spans="1:16" x14ac:dyDescent="0.2">
      <c r="A9" s="5" t="s">
        <v>1623</v>
      </c>
      <c r="B9" s="121">
        <v>1</v>
      </c>
      <c r="C9" s="121">
        <v>0</v>
      </c>
      <c r="D9" s="10">
        <v>2</v>
      </c>
      <c r="E9" s="10"/>
      <c r="F9" s="121">
        <v>1</v>
      </c>
      <c r="G9" s="10">
        <v>2</v>
      </c>
      <c r="I9" s="3" t="s">
        <v>462</v>
      </c>
      <c r="J9" s="10">
        <v>2</v>
      </c>
      <c r="K9" s="10">
        <v>1</v>
      </c>
      <c r="M9" s="3" t="s">
        <v>1650</v>
      </c>
      <c r="N9" s="10">
        <v>4</v>
      </c>
      <c r="O9" s="10">
        <v>2</v>
      </c>
      <c r="P9" s="10">
        <v>6</v>
      </c>
    </row>
    <row r="10" spans="1:16" x14ac:dyDescent="0.2">
      <c r="A10" s="5" t="s">
        <v>1624</v>
      </c>
      <c r="B10" s="121">
        <v>1</v>
      </c>
      <c r="C10" s="121">
        <v>0</v>
      </c>
      <c r="D10" s="10">
        <v>1</v>
      </c>
      <c r="E10" s="10"/>
      <c r="F10" s="121">
        <v>1</v>
      </c>
      <c r="G10" s="10">
        <v>1</v>
      </c>
      <c r="I10" s="3" t="s">
        <v>468</v>
      </c>
      <c r="J10" s="10">
        <v>1</v>
      </c>
      <c r="K10" s="10">
        <v>2</v>
      </c>
      <c r="M10" s="3" t="s">
        <v>1651</v>
      </c>
      <c r="N10" s="10">
        <v>5</v>
      </c>
      <c r="O10" s="10">
        <v>5</v>
      </c>
      <c r="P10" s="10">
        <v>10</v>
      </c>
    </row>
    <row r="11" spans="1:16" x14ac:dyDescent="0.2">
      <c r="A11" s="5" t="s">
        <v>1625</v>
      </c>
      <c r="B11" s="121">
        <v>1</v>
      </c>
      <c r="C11" s="121">
        <v>0</v>
      </c>
      <c r="D11" s="10">
        <v>2</v>
      </c>
      <c r="E11" s="10"/>
      <c r="F11" s="121">
        <v>1</v>
      </c>
      <c r="G11" s="10">
        <v>2</v>
      </c>
      <c r="I11" s="3" t="s">
        <v>464</v>
      </c>
      <c r="J11" s="10">
        <v>1</v>
      </c>
      <c r="K11" s="10">
        <v>2</v>
      </c>
      <c r="M11" s="3" t="s">
        <v>1652</v>
      </c>
      <c r="N11" s="10">
        <v>3</v>
      </c>
      <c r="O11" s="10">
        <v>3</v>
      </c>
      <c r="P11" s="10">
        <v>6</v>
      </c>
    </row>
    <row r="12" spans="1:16" x14ac:dyDescent="0.2">
      <c r="A12" s="5" t="s">
        <v>1626</v>
      </c>
      <c r="B12" s="121">
        <v>1</v>
      </c>
      <c r="C12" s="121">
        <v>0</v>
      </c>
      <c r="D12" s="10">
        <v>3</v>
      </c>
      <c r="E12" s="10"/>
      <c r="F12" s="121">
        <v>1</v>
      </c>
      <c r="G12" s="10">
        <v>3</v>
      </c>
      <c r="I12" s="3" t="s">
        <v>463</v>
      </c>
      <c r="J12" s="10">
        <v>1</v>
      </c>
      <c r="K12" s="10">
        <v>2</v>
      </c>
      <c r="M12" s="3" t="s">
        <v>1653</v>
      </c>
      <c r="N12" s="10">
        <v>1</v>
      </c>
      <c r="O12" s="10">
        <v>1</v>
      </c>
      <c r="P12" s="10">
        <v>2</v>
      </c>
    </row>
    <row r="13" spans="1:16" x14ac:dyDescent="0.2">
      <c r="A13" s="5" t="s">
        <v>1627</v>
      </c>
      <c r="B13" s="121">
        <v>0.6</v>
      </c>
      <c r="C13" s="121">
        <v>0.4</v>
      </c>
      <c r="D13" s="10">
        <v>3</v>
      </c>
      <c r="E13" s="10">
        <v>2</v>
      </c>
      <c r="F13" s="121">
        <v>1</v>
      </c>
      <c r="G13" s="10">
        <v>5</v>
      </c>
      <c r="I13" s="3" t="s">
        <v>465</v>
      </c>
      <c r="J13" s="10">
        <v>0</v>
      </c>
      <c r="K13" s="10">
        <v>3</v>
      </c>
      <c r="M13" s="3" t="s">
        <v>1654</v>
      </c>
      <c r="N13" s="10">
        <v>2</v>
      </c>
      <c r="O13" s="10">
        <v>4</v>
      </c>
      <c r="P13" s="10">
        <v>6</v>
      </c>
    </row>
    <row r="14" spans="1:16" x14ac:dyDescent="0.2">
      <c r="A14" s="5" t="s">
        <v>1619</v>
      </c>
      <c r="B14" s="121">
        <v>0</v>
      </c>
      <c r="C14" s="121">
        <v>1</v>
      </c>
      <c r="D14" s="10"/>
      <c r="E14" s="10">
        <v>1</v>
      </c>
      <c r="F14" s="121">
        <v>1</v>
      </c>
      <c r="G14" s="10">
        <v>1</v>
      </c>
      <c r="I14" s="3" t="s">
        <v>454</v>
      </c>
      <c r="J14" s="10">
        <v>12</v>
      </c>
      <c r="K14" s="10">
        <v>12</v>
      </c>
      <c r="M14" s="3" t="s">
        <v>454</v>
      </c>
      <c r="N14" s="10">
        <v>22</v>
      </c>
      <c r="O14" s="10">
        <v>22</v>
      </c>
      <c r="P14" s="10">
        <v>44</v>
      </c>
    </row>
    <row r="15" spans="1:16" x14ac:dyDescent="0.2">
      <c r="A15" s="5" t="s">
        <v>1628</v>
      </c>
      <c r="B15" s="121">
        <v>0</v>
      </c>
      <c r="C15" s="121">
        <v>1</v>
      </c>
      <c r="D15" s="10"/>
      <c r="E15" s="10">
        <v>2</v>
      </c>
      <c r="F15" s="121">
        <v>1</v>
      </c>
      <c r="G15" s="10">
        <v>2</v>
      </c>
    </row>
    <row r="16" spans="1:16" x14ac:dyDescent="0.2">
      <c r="A16" s="5" t="s">
        <v>1620</v>
      </c>
      <c r="B16" s="121">
        <v>0</v>
      </c>
      <c r="C16" s="121">
        <v>1</v>
      </c>
      <c r="D16" s="10"/>
      <c r="E16" s="10">
        <v>1</v>
      </c>
      <c r="F16" s="121">
        <v>1</v>
      </c>
      <c r="G16" s="10">
        <v>1</v>
      </c>
    </row>
    <row r="17" spans="1:7" x14ac:dyDescent="0.2">
      <c r="A17" s="5" t="s">
        <v>1629</v>
      </c>
      <c r="B17" s="121">
        <v>0</v>
      </c>
      <c r="C17" s="121">
        <v>1</v>
      </c>
      <c r="D17" s="10"/>
      <c r="E17" s="10">
        <v>2</v>
      </c>
      <c r="F17" s="121">
        <v>1</v>
      </c>
      <c r="G17" s="10">
        <v>2</v>
      </c>
    </row>
    <row r="18" spans="1:7" x14ac:dyDescent="0.2">
      <c r="A18" s="5" t="s">
        <v>1630</v>
      </c>
      <c r="B18" s="121">
        <v>0</v>
      </c>
      <c r="C18" s="121">
        <v>1</v>
      </c>
      <c r="D18" s="10"/>
      <c r="E18" s="10">
        <v>1</v>
      </c>
      <c r="F18" s="121">
        <v>1</v>
      </c>
      <c r="G18" s="10">
        <v>1</v>
      </c>
    </row>
    <row r="19" spans="1:7" x14ac:dyDescent="0.2">
      <c r="A19" s="5" t="s">
        <v>1631</v>
      </c>
      <c r="B19" s="121">
        <v>0</v>
      </c>
      <c r="C19" s="121">
        <v>1</v>
      </c>
      <c r="D19" s="10"/>
      <c r="E19" s="10">
        <v>2</v>
      </c>
      <c r="F19" s="121">
        <v>1</v>
      </c>
      <c r="G19" s="10">
        <v>2</v>
      </c>
    </row>
    <row r="20" spans="1:7" x14ac:dyDescent="0.2">
      <c r="A20" s="5" t="s">
        <v>1632</v>
      </c>
      <c r="B20" s="121">
        <v>0</v>
      </c>
      <c r="C20" s="121">
        <v>1</v>
      </c>
      <c r="D20" s="10"/>
      <c r="E20" s="10">
        <v>1</v>
      </c>
      <c r="F20" s="121">
        <v>1</v>
      </c>
      <c r="G20" s="10">
        <v>1</v>
      </c>
    </row>
    <row r="21" spans="1:7" x14ac:dyDescent="0.2">
      <c r="A21" s="3" t="s">
        <v>454</v>
      </c>
      <c r="B21" s="121">
        <v>0.5</v>
      </c>
      <c r="C21" s="121">
        <v>0.5</v>
      </c>
      <c r="D21" s="10">
        <v>12</v>
      </c>
      <c r="E21" s="10">
        <v>12</v>
      </c>
      <c r="F21" s="121">
        <v>1</v>
      </c>
      <c r="G21" s="10">
        <v>24</v>
      </c>
    </row>
  </sheetData>
  <pageMargins left="0.7" right="0.7" top="0.75" bottom="0.75" header="0.3" footer="0.3"/>
  <pageSetup paperSize="9" orientation="portrait"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58"/>
  <sheetViews>
    <sheetView topLeftCell="G1" workbookViewId="0">
      <selection activeCell="U8" sqref="U8"/>
    </sheetView>
  </sheetViews>
  <sheetFormatPr baseColWidth="10" defaultColWidth="8.83203125" defaultRowHeight="15" x14ac:dyDescent="0.2"/>
  <cols>
    <col min="1" max="1" width="8.1640625" bestFit="1" customWidth="1"/>
    <col min="2" max="2" width="17.33203125" bestFit="1" customWidth="1"/>
    <col min="3" max="6" width="8.83203125" style="6"/>
    <col min="7" max="7" width="7.33203125" style="49" bestFit="1" customWidth="1"/>
    <col min="8" max="8" width="7.33203125" style="6" bestFit="1" customWidth="1"/>
    <col min="9" max="11" width="8.83203125" style="6"/>
    <col min="12" max="12" width="2.6640625" customWidth="1"/>
    <col min="13" max="13" width="3.5" bestFit="1" customWidth="1"/>
    <col min="14" max="22" width="8.33203125" customWidth="1"/>
    <col min="23" max="23" width="2.6640625" customWidth="1"/>
  </cols>
  <sheetData>
    <row r="1" spans="1:23" x14ac:dyDescent="0.2">
      <c r="A1" s="1" t="s">
        <v>488</v>
      </c>
      <c r="B1" s="1" t="s">
        <v>489</v>
      </c>
      <c r="C1" s="7" t="s">
        <v>494</v>
      </c>
      <c r="D1" s="7" t="s">
        <v>503</v>
      </c>
      <c r="E1" s="7" t="s">
        <v>502</v>
      </c>
      <c r="F1" s="7" t="s">
        <v>514</v>
      </c>
      <c r="G1" s="51" t="s">
        <v>507</v>
      </c>
      <c r="H1" s="7" t="s">
        <v>508</v>
      </c>
      <c r="I1" s="7" t="s">
        <v>506</v>
      </c>
      <c r="J1" s="7" t="s">
        <v>505</v>
      </c>
      <c r="K1" s="7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</row>
    <row r="2" spans="1:23" ht="16" thickBot="1" x14ac:dyDescent="0.25">
      <c r="A2" t="s">
        <v>468</v>
      </c>
      <c r="B2" t="s">
        <v>464</v>
      </c>
      <c r="C2" s="6">
        <f>SUMIFS('DATA - Fixture'!Q:Q,'DATA - Fixture'!$G:$G,'Head 2 Head'!$A2,'DATA - Fixture'!$I:$I,'Head 2 Head'!$B2)</f>
        <v>5</v>
      </c>
      <c r="D2" s="6">
        <f>SUMIFS('DATA - Fixture'!R:R,'DATA - Fixture'!$G:$G,'Head 2 Head'!$A2,'DATA - Fixture'!$I:$I,'Head 2 Head'!$B2)</f>
        <v>0</v>
      </c>
      <c r="E2" s="6">
        <f>SUMIFS('DATA - Fixture'!S:S,'DATA - Fixture'!$G:$G,'Head 2 Head'!$A2,'DATA - Fixture'!$I:$I,'Head 2 Head'!$B2)</f>
        <v>7</v>
      </c>
      <c r="F2" s="6" t="str">
        <f>C2&amp;"-"&amp;D2&amp;"-"&amp;E2</f>
        <v>5-0-7</v>
      </c>
      <c r="G2" s="49">
        <f>(C2*4+D2*2)/(SUM(C2:E2)*4)</f>
        <v>0.41666666666666669</v>
      </c>
      <c r="H2" s="49">
        <f>SUMIFS('DATA - Fixture'!M:M,'DATA - Fixture'!$G:$G,'Head 2 Head'!$A2,'DATA - Fixture'!$I:$I,'Head 2 Head'!$B2)/SUMIFS('DATA - Fixture'!N:N,'DATA - Fixture'!$G:$G,'Head 2 Head'!$A2,'DATA - Fixture'!$I:$I,'Head 2 Head'!$B2)</f>
        <v>0.99137337920084678</v>
      </c>
      <c r="I2" s="50">
        <f>G2*100+H2</f>
        <v>42.658040045867516</v>
      </c>
      <c r="J2" s="6">
        <f ca="1">RANK(I2,OFFSET($I$2:$I$8,MATCH(A2,$A:$A,0)-2,0))</f>
        <v>5</v>
      </c>
      <c r="L2" s="31"/>
      <c r="M2" s="191" t="s">
        <v>515</v>
      </c>
      <c r="N2" s="191"/>
      <c r="O2" s="191"/>
      <c r="P2" s="191"/>
      <c r="Q2" s="191"/>
      <c r="R2" s="191"/>
      <c r="S2" s="191"/>
      <c r="T2" s="191"/>
      <c r="U2" s="191"/>
      <c r="V2" s="191"/>
      <c r="W2" s="31"/>
    </row>
    <row r="3" spans="1:23" x14ac:dyDescent="0.2">
      <c r="A3" t="s">
        <v>468</v>
      </c>
      <c r="B3" t="s">
        <v>462</v>
      </c>
      <c r="C3" s="6">
        <f>SUMIFS('DATA - Fixture'!Q:Q,'DATA - Fixture'!$G:$G,'Head 2 Head'!$A3,'DATA - Fixture'!$I:$I,'Head 2 Head'!$B3)</f>
        <v>6</v>
      </c>
      <c r="D3" s="6">
        <f>SUMIFS('DATA - Fixture'!R:R,'DATA - Fixture'!$G:$G,'Head 2 Head'!$A3,'DATA - Fixture'!$I:$I,'Head 2 Head'!$B3)</f>
        <v>0</v>
      </c>
      <c r="E3" s="6">
        <f>SUMIFS('DATA - Fixture'!S:S,'DATA - Fixture'!$G:$G,'Head 2 Head'!$A3,'DATA - Fixture'!$I:$I,'Head 2 Head'!$B3)</f>
        <v>7</v>
      </c>
      <c r="F3" s="6" t="str">
        <f t="shared" ref="F3:F58" si="0">C3&amp;"-"&amp;D3&amp;"-"&amp;E3</f>
        <v>6-0-7</v>
      </c>
      <c r="G3" s="49">
        <f t="shared" ref="G3:G58" si="1">(C3*4+D3*2)/(SUM(C3:E3)*4)</f>
        <v>0.46153846153846156</v>
      </c>
      <c r="H3" s="49">
        <f>SUMIFS('DATA - Fixture'!M:M,'DATA - Fixture'!$G:$G,'Head 2 Head'!$A3,'DATA - Fixture'!$I:$I,'Head 2 Head'!$B3)/SUMIFS('DATA - Fixture'!N:N,'DATA - Fixture'!$G:$G,'Head 2 Head'!$A3,'DATA - Fixture'!$I:$I,'Head 2 Head'!$B3)</f>
        <v>0.99683026584867074</v>
      </c>
      <c r="I3" s="50">
        <f t="shared" ref="I3:I58" si="2">G3*100+H3</f>
        <v>47.150676419694825</v>
      </c>
      <c r="J3" s="6">
        <f t="shared" ref="J3:J58" ca="1" si="3">RANK(I3,OFFSET($I$2:$I$8,MATCH(A3,$A:$A,0)-2,0))</f>
        <v>3</v>
      </c>
      <c r="L3" s="31"/>
      <c r="M3" s="31"/>
      <c r="N3" s="31"/>
      <c r="O3" s="188" t="s">
        <v>2</v>
      </c>
      <c r="P3" s="189"/>
      <c r="Q3" s="189"/>
      <c r="R3" s="189"/>
      <c r="S3" s="189"/>
      <c r="T3" s="189"/>
      <c r="U3" s="189"/>
      <c r="V3" s="190"/>
      <c r="W3" s="31"/>
    </row>
    <row r="4" spans="1:23" ht="16" thickBot="1" x14ac:dyDescent="0.25">
      <c r="A4" t="s">
        <v>468</v>
      </c>
      <c r="B4" t="s">
        <v>463</v>
      </c>
      <c r="C4" s="6">
        <f>SUMIFS('DATA - Fixture'!Q:Q,'DATA - Fixture'!$G:$G,'Head 2 Head'!$A4,'DATA - Fixture'!$I:$I,'Head 2 Head'!$B4)</f>
        <v>4</v>
      </c>
      <c r="D4" s="6">
        <f>SUMIFS('DATA - Fixture'!R:R,'DATA - Fixture'!$G:$G,'Head 2 Head'!$A4,'DATA - Fixture'!$I:$I,'Head 2 Head'!$B4)</f>
        <v>0</v>
      </c>
      <c r="E4" s="6">
        <f>SUMIFS('DATA - Fixture'!S:S,'DATA - Fixture'!$G:$G,'Head 2 Head'!$A4,'DATA - Fixture'!$I:$I,'Head 2 Head'!$B4)</f>
        <v>9</v>
      </c>
      <c r="F4" s="6" t="str">
        <f t="shared" si="0"/>
        <v>4-0-9</v>
      </c>
      <c r="G4" s="49">
        <f t="shared" si="1"/>
        <v>0.30769230769230771</v>
      </c>
      <c r="H4" s="49">
        <f>SUMIFS('DATA - Fixture'!M:M,'DATA - Fixture'!$G:$G,'Head 2 Head'!$A4,'DATA - Fixture'!$I:$I,'Head 2 Head'!$B4)/SUMIFS('DATA - Fixture'!N:N,'DATA - Fixture'!$G:$G,'Head 2 Head'!$A4,'DATA - Fixture'!$I:$I,'Head 2 Head'!$B4)</f>
        <v>0.92657130876391935</v>
      </c>
      <c r="I4" s="50">
        <f t="shared" si="2"/>
        <v>31.695802077994689</v>
      </c>
      <c r="J4" s="6">
        <f t="shared" ca="1" si="3"/>
        <v>7</v>
      </c>
      <c r="L4" s="31"/>
      <c r="M4" s="31"/>
      <c r="N4" s="31"/>
      <c r="O4" s="44" t="s">
        <v>468</v>
      </c>
      <c r="P4" s="36" t="s">
        <v>464</v>
      </c>
      <c r="Q4" s="36" t="s">
        <v>462</v>
      </c>
      <c r="R4" s="36" t="s">
        <v>463</v>
      </c>
      <c r="S4" s="36" t="s">
        <v>465</v>
      </c>
      <c r="T4" s="36" t="s">
        <v>467</v>
      </c>
      <c r="U4" s="36" t="s">
        <v>461</v>
      </c>
      <c r="V4" s="45" t="s">
        <v>466</v>
      </c>
      <c r="W4" s="31"/>
    </row>
    <row r="5" spans="1:23" ht="14.5" customHeight="1" x14ac:dyDescent="0.2">
      <c r="A5" t="s">
        <v>468</v>
      </c>
      <c r="B5" t="s">
        <v>465</v>
      </c>
      <c r="C5" s="6">
        <f>SUMIFS('DATA - Fixture'!Q:Q,'DATA - Fixture'!$G:$G,'Head 2 Head'!$A5,'DATA - Fixture'!$I:$I,'Head 2 Head'!$B5)</f>
        <v>10</v>
      </c>
      <c r="D5" s="6">
        <f>SUMIFS('DATA - Fixture'!R:R,'DATA - Fixture'!$G:$G,'Head 2 Head'!$A5,'DATA - Fixture'!$I:$I,'Head 2 Head'!$B5)</f>
        <v>0</v>
      </c>
      <c r="E5" s="6">
        <f>SUMIFS('DATA - Fixture'!S:S,'DATA - Fixture'!$G:$G,'Head 2 Head'!$A5,'DATA - Fixture'!$I:$I,'Head 2 Head'!$B5)</f>
        <v>3</v>
      </c>
      <c r="F5" s="6" t="str">
        <f t="shared" si="0"/>
        <v>10-0-3</v>
      </c>
      <c r="G5" s="49">
        <f t="shared" si="1"/>
        <v>0.76923076923076927</v>
      </c>
      <c r="H5" s="49">
        <f>SUMIFS('DATA - Fixture'!M:M,'DATA - Fixture'!$G:$G,'Head 2 Head'!$A5,'DATA - Fixture'!$I:$I,'Head 2 Head'!$B5)/SUMIFS('DATA - Fixture'!N:N,'DATA - Fixture'!$G:$G,'Head 2 Head'!$A5,'DATA - Fixture'!$I:$I,'Head 2 Head'!$B5)</f>
        <v>1.0513950073421439</v>
      </c>
      <c r="I5" s="50">
        <f t="shared" si="2"/>
        <v>77.974471930419071</v>
      </c>
      <c r="J5" s="6">
        <f t="shared" ca="1" si="3"/>
        <v>1</v>
      </c>
      <c r="L5" s="31"/>
      <c r="M5" s="192" t="s">
        <v>513</v>
      </c>
      <c r="N5" s="37" t="s">
        <v>468</v>
      </c>
      <c r="O5" s="46"/>
      <c r="P5" s="38" t="str">
        <f t="shared" ref="O5:V12" ca="1" si="4">INDEX(OFFSET($F$2:$F$8,MATCH(P$4,$A:$A,0)-2,0),MATCH($N5,OFFSET($B$2:$B$8,MATCH(P$4,$A:$A,0)-2,0),0))</f>
        <v>7-0-5</v>
      </c>
      <c r="Q5" s="38" t="str">
        <f t="shared" ca="1" si="4"/>
        <v>7-0-6</v>
      </c>
      <c r="R5" s="38" t="str">
        <f t="shared" ca="1" si="4"/>
        <v>9-0-4</v>
      </c>
      <c r="S5" s="38" t="str">
        <f t="shared" ca="1" si="4"/>
        <v>3-0-10</v>
      </c>
      <c r="T5" s="38" t="str">
        <f t="shared" ca="1" si="4"/>
        <v>9-0-4</v>
      </c>
      <c r="U5" s="38" t="str">
        <f t="shared" ca="1" si="4"/>
        <v>5-0-7</v>
      </c>
      <c r="V5" s="39" t="str">
        <f t="shared" ca="1" si="4"/>
        <v>7-0-5</v>
      </c>
      <c r="W5" s="31"/>
    </row>
    <row r="6" spans="1:23" x14ac:dyDescent="0.2">
      <c r="A6" t="s">
        <v>468</v>
      </c>
      <c r="B6" t="s">
        <v>467</v>
      </c>
      <c r="C6" s="6">
        <f>SUMIFS('DATA - Fixture'!Q:Q,'DATA - Fixture'!$G:$G,'Head 2 Head'!$A6,'DATA - Fixture'!$I:$I,'Head 2 Head'!$B6)</f>
        <v>4</v>
      </c>
      <c r="D6" s="6">
        <f>SUMIFS('DATA - Fixture'!R:R,'DATA - Fixture'!$G:$G,'Head 2 Head'!$A6,'DATA - Fixture'!$I:$I,'Head 2 Head'!$B6)</f>
        <v>0</v>
      </c>
      <c r="E6" s="6">
        <f>SUMIFS('DATA - Fixture'!S:S,'DATA - Fixture'!$G:$G,'Head 2 Head'!$A6,'DATA - Fixture'!$I:$I,'Head 2 Head'!$B6)</f>
        <v>9</v>
      </c>
      <c r="F6" s="6" t="str">
        <f t="shared" si="0"/>
        <v>4-0-9</v>
      </c>
      <c r="G6" s="49">
        <f t="shared" si="1"/>
        <v>0.30769230769230771</v>
      </c>
      <c r="H6" s="49">
        <f>SUMIFS('DATA - Fixture'!M:M,'DATA - Fixture'!$G:$G,'Head 2 Head'!$A6,'DATA - Fixture'!$I:$I,'Head 2 Head'!$B6)/SUMIFS('DATA - Fixture'!N:N,'DATA - Fixture'!$G:$G,'Head 2 Head'!$A6,'DATA - Fixture'!$I:$I,'Head 2 Head'!$B6)</f>
        <v>0.96068680803152562</v>
      </c>
      <c r="I6" s="50">
        <f t="shared" si="2"/>
        <v>31.729917577262295</v>
      </c>
      <c r="J6" s="6">
        <f t="shared" ca="1" si="3"/>
        <v>6</v>
      </c>
      <c r="L6" s="31"/>
      <c r="M6" s="193"/>
      <c r="N6" s="35" t="s">
        <v>464</v>
      </c>
      <c r="O6" s="47" t="str">
        <f t="shared" ca="1" si="4"/>
        <v>5-0-7</v>
      </c>
      <c r="P6" s="33"/>
      <c r="Q6" s="33" t="str">
        <f t="shared" ca="1" si="4"/>
        <v>2-0-10</v>
      </c>
      <c r="R6" s="34" t="str">
        <f t="shared" ca="1" si="4"/>
        <v>7-0-5</v>
      </c>
      <c r="S6" s="34" t="str">
        <f t="shared" ca="1" si="4"/>
        <v>8-0-4</v>
      </c>
      <c r="T6" s="34" t="str">
        <f t="shared" ca="1" si="4"/>
        <v>10-0-2</v>
      </c>
      <c r="U6" s="34" t="str">
        <f t="shared" ca="1" si="4"/>
        <v>8-1-3</v>
      </c>
      <c r="V6" s="40" t="str">
        <f t="shared" ca="1" si="4"/>
        <v>5-0-7</v>
      </c>
      <c r="W6" s="31"/>
    </row>
    <row r="7" spans="1:23" x14ac:dyDescent="0.2">
      <c r="A7" t="s">
        <v>468</v>
      </c>
      <c r="B7" t="s">
        <v>461</v>
      </c>
      <c r="C7" s="6">
        <f>SUMIFS('DATA - Fixture'!Q:Q,'DATA - Fixture'!$G:$G,'Head 2 Head'!$A7,'DATA - Fixture'!$I:$I,'Head 2 Head'!$B7)</f>
        <v>7</v>
      </c>
      <c r="D7" s="6">
        <f>SUMIFS('DATA - Fixture'!R:R,'DATA - Fixture'!$G:$G,'Head 2 Head'!$A7,'DATA - Fixture'!$I:$I,'Head 2 Head'!$B7)</f>
        <v>0</v>
      </c>
      <c r="E7" s="6">
        <f>SUMIFS('DATA - Fixture'!S:S,'DATA - Fixture'!$G:$G,'Head 2 Head'!$A7,'DATA - Fixture'!$I:$I,'Head 2 Head'!$B7)</f>
        <v>5</v>
      </c>
      <c r="F7" s="6" t="str">
        <f t="shared" si="0"/>
        <v>7-0-5</v>
      </c>
      <c r="G7" s="49">
        <f t="shared" si="1"/>
        <v>0.58333333333333337</v>
      </c>
      <c r="H7" s="49">
        <f>SUMIFS('DATA - Fixture'!M:M,'DATA - Fixture'!$G:$G,'Head 2 Head'!$A7,'DATA - Fixture'!$I:$I,'Head 2 Head'!$B7)/SUMIFS('DATA - Fixture'!N:N,'DATA - Fixture'!$G:$G,'Head 2 Head'!$A7,'DATA - Fixture'!$I:$I,'Head 2 Head'!$B7)</f>
        <v>0.99804868029167093</v>
      </c>
      <c r="I7" s="50">
        <f t="shared" si="2"/>
        <v>59.33138201362501</v>
      </c>
      <c r="J7" s="6">
        <f t="shared" ca="1" si="3"/>
        <v>2</v>
      </c>
      <c r="L7" s="31"/>
      <c r="M7" s="193"/>
      <c r="N7" s="35" t="s">
        <v>462</v>
      </c>
      <c r="O7" s="47" t="str">
        <f t="shared" ca="1" si="4"/>
        <v>6-0-7</v>
      </c>
      <c r="P7" s="33" t="str">
        <f t="shared" ca="1" si="4"/>
        <v>10-0-2</v>
      </c>
      <c r="Q7" s="33"/>
      <c r="R7" s="34" t="str">
        <f t="shared" ca="1" si="4"/>
        <v>9-0-3</v>
      </c>
      <c r="S7" s="34" t="str">
        <f t="shared" ca="1" si="4"/>
        <v>4-0-9</v>
      </c>
      <c r="T7" s="34" t="str">
        <f t="shared" ca="1" si="4"/>
        <v>6-0-6</v>
      </c>
      <c r="U7" s="34" t="str">
        <f t="shared" ca="1" si="4"/>
        <v>7-0-7</v>
      </c>
      <c r="V7" s="40" t="str">
        <f t="shared" ca="1" si="4"/>
        <v>6-0-6</v>
      </c>
      <c r="W7" s="31"/>
    </row>
    <row r="8" spans="1:23" x14ac:dyDescent="0.2">
      <c r="A8" t="s">
        <v>468</v>
      </c>
      <c r="B8" t="s">
        <v>466</v>
      </c>
      <c r="C8" s="6">
        <f>SUMIFS('DATA - Fixture'!Q:Q,'DATA - Fixture'!$G:$G,'Head 2 Head'!$A8,'DATA - Fixture'!$I:$I,'Head 2 Head'!$B8)</f>
        <v>5</v>
      </c>
      <c r="D8" s="6">
        <f>SUMIFS('DATA - Fixture'!R:R,'DATA - Fixture'!$G:$G,'Head 2 Head'!$A8,'DATA - Fixture'!$I:$I,'Head 2 Head'!$B8)</f>
        <v>0</v>
      </c>
      <c r="E8" s="6">
        <f>SUMIFS('DATA - Fixture'!S:S,'DATA - Fixture'!$G:$G,'Head 2 Head'!$A8,'DATA - Fixture'!$I:$I,'Head 2 Head'!$B8)</f>
        <v>7</v>
      </c>
      <c r="F8" s="6" t="str">
        <f t="shared" si="0"/>
        <v>5-0-7</v>
      </c>
      <c r="G8" s="49">
        <f t="shared" si="1"/>
        <v>0.41666666666666669</v>
      </c>
      <c r="H8" s="49">
        <f>SUMIFS('DATA - Fixture'!M:M,'DATA - Fixture'!$G:$G,'Head 2 Head'!$A8,'DATA - Fixture'!$I:$I,'Head 2 Head'!$B8)/SUMIFS('DATA - Fixture'!N:N,'DATA - Fixture'!$G:$G,'Head 2 Head'!$A8,'DATA - Fixture'!$I:$I,'Head 2 Head'!$B8)</f>
        <v>1.0146764509673116</v>
      </c>
      <c r="I8" s="50">
        <f t="shared" si="2"/>
        <v>42.681343117633986</v>
      </c>
      <c r="J8" s="6">
        <f t="shared" ca="1" si="3"/>
        <v>4</v>
      </c>
      <c r="L8" s="31"/>
      <c r="M8" s="193"/>
      <c r="N8" s="35" t="s">
        <v>463</v>
      </c>
      <c r="O8" s="47" t="str">
        <f t="shared" ca="1" si="4"/>
        <v>4-0-9</v>
      </c>
      <c r="P8" s="34" t="str">
        <f t="shared" ca="1" si="4"/>
        <v>5-0-7</v>
      </c>
      <c r="Q8" s="34" t="str">
        <f t="shared" ca="1" si="4"/>
        <v>3-0-9</v>
      </c>
      <c r="R8" s="33"/>
      <c r="S8" s="34" t="str">
        <f t="shared" ca="1" si="4"/>
        <v>5-0-7</v>
      </c>
      <c r="T8" s="34" t="str">
        <f t="shared" ca="1" si="4"/>
        <v>5-0-10</v>
      </c>
      <c r="U8" s="34" t="str">
        <f t="shared" ca="1" si="4"/>
        <v>6-0-8</v>
      </c>
      <c r="V8" s="40" t="str">
        <f t="shared" ca="1" si="4"/>
        <v>6-0-6</v>
      </c>
      <c r="W8" s="31"/>
    </row>
    <row r="9" spans="1:23" x14ac:dyDescent="0.2">
      <c r="A9" t="s">
        <v>464</v>
      </c>
      <c r="B9" t="s">
        <v>468</v>
      </c>
      <c r="C9" s="6">
        <f>SUMIFS('DATA - Fixture'!Q:Q,'DATA - Fixture'!$G:$G,'Head 2 Head'!$A9,'DATA - Fixture'!$I:$I,'Head 2 Head'!$B9)</f>
        <v>7</v>
      </c>
      <c r="D9" s="6">
        <f>SUMIFS('DATA - Fixture'!R:R,'DATA - Fixture'!$G:$G,'Head 2 Head'!$A9,'DATA - Fixture'!$I:$I,'Head 2 Head'!$B9)</f>
        <v>0</v>
      </c>
      <c r="E9" s="6">
        <f>SUMIFS('DATA - Fixture'!S:S,'DATA - Fixture'!$G:$G,'Head 2 Head'!$A9,'DATA - Fixture'!$I:$I,'Head 2 Head'!$B9)</f>
        <v>5</v>
      </c>
      <c r="F9" s="6" t="str">
        <f t="shared" si="0"/>
        <v>7-0-5</v>
      </c>
      <c r="G9" s="49">
        <f t="shared" si="1"/>
        <v>0.58333333333333337</v>
      </c>
      <c r="H9" s="49">
        <f>SUMIFS('DATA - Fixture'!M:M,'DATA - Fixture'!$G:$G,'Head 2 Head'!$A9,'DATA - Fixture'!$I:$I,'Head 2 Head'!$B9)/SUMIFS('DATA - Fixture'!N:N,'DATA - Fixture'!$G:$G,'Head 2 Head'!$A9,'DATA - Fixture'!$I:$I,'Head 2 Head'!$B9)</f>
        <v>1.008701686952808</v>
      </c>
      <c r="I9" s="50">
        <f t="shared" si="2"/>
        <v>59.342035020286147</v>
      </c>
      <c r="J9" s="6">
        <f t="shared" ca="1" si="3"/>
        <v>2</v>
      </c>
      <c r="L9" s="31"/>
      <c r="M9" s="193"/>
      <c r="N9" s="35" t="s">
        <v>465</v>
      </c>
      <c r="O9" s="47" t="str">
        <f t="shared" ca="1" si="4"/>
        <v>10-0-3</v>
      </c>
      <c r="P9" s="34" t="str">
        <f t="shared" ca="1" si="4"/>
        <v>4-0-8</v>
      </c>
      <c r="Q9" s="34" t="str">
        <f t="shared" ca="1" si="4"/>
        <v>9-0-4</v>
      </c>
      <c r="R9" s="34" t="str">
        <f t="shared" ca="1" si="4"/>
        <v>7-0-5</v>
      </c>
      <c r="S9" s="33"/>
      <c r="T9" s="34" t="str">
        <f t="shared" ca="1" si="4"/>
        <v>5-0-7</v>
      </c>
      <c r="U9" s="34" t="str">
        <f t="shared" ca="1" si="4"/>
        <v>7-0-5</v>
      </c>
      <c r="V9" s="40" t="str">
        <f t="shared" ca="1" si="4"/>
        <v>4-0-8</v>
      </c>
      <c r="W9" s="31"/>
    </row>
    <row r="10" spans="1:23" x14ac:dyDescent="0.2">
      <c r="A10" t="s">
        <v>464</v>
      </c>
      <c r="B10" t="s">
        <v>462</v>
      </c>
      <c r="C10" s="6">
        <f>SUMIFS('DATA - Fixture'!Q:Q,'DATA - Fixture'!$G:$G,'Head 2 Head'!$A10,'DATA - Fixture'!$I:$I,'Head 2 Head'!$B10)</f>
        <v>10</v>
      </c>
      <c r="D10" s="6">
        <f>SUMIFS('DATA - Fixture'!R:R,'DATA - Fixture'!$G:$G,'Head 2 Head'!$A10,'DATA - Fixture'!$I:$I,'Head 2 Head'!$B10)</f>
        <v>0</v>
      </c>
      <c r="E10" s="6">
        <f>SUMIFS('DATA - Fixture'!S:S,'DATA - Fixture'!$G:$G,'Head 2 Head'!$A10,'DATA - Fixture'!$I:$I,'Head 2 Head'!$B10)</f>
        <v>2</v>
      </c>
      <c r="F10" s="6" t="str">
        <f t="shared" si="0"/>
        <v>10-0-2</v>
      </c>
      <c r="G10" s="49">
        <f t="shared" si="1"/>
        <v>0.83333333333333337</v>
      </c>
      <c r="H10" s="49">
        <f>SUMIFS('DATA - Fixture'!M:M,'DATA - Fixture'!$G:$G,'Head 2 Head'!$A10,'DATA - Fixture'!$I:$I,'Head 2 Head'!$B10)/SUMIFS('DATA - Fixture'!N:N,'DATA - Fixture'!$G:$G,'Head 2 Head'!$A10,'DATA - Fixture'!$I:$I,'Head 2 Head'!$B10)</f>
        <v>1.0917332426766388</v>
      </c>
      <c r="I10" s="50">
        <f t="shared" si="2"/>
        <v>84.425066576009982</v>
      </c>
      <c r="J10" s="6">
        <f t="shared" ca="1" si="3"/>
        <v>1</v>
      </c>
      <c r="L10" s="31"/>
      <c r="M10" s="193"/>
      <c r="N10" s="35" t="s">
        <v>467</v>
      </c>
      <c r="O10" s="47" t="str">
        <f t="shared" ca="1" si="4"/>
        <v>4-0-9</v>
      </c>
      <c r="P10" s="34" t="str">
        <f t="shared" ca="1" si="4"/>
        <v>2-0-10</v>
      </c>
      <c r="Q10" s="34" t="str">
        <f t="shared" ca="1" si="4"/>
        <v>6-0-6</v>
      </c>
      <c r="R10" s="34" t="str">
        <f t="shared" ca="1" si="4"/>
        <v>10-0-5</v>
      </c>
      <c r="S10" s="34" t="str">
        <f t="shared" ca="1" si="4"/>
        <v>7-0-5</v>
      </c>
      <c r="T10" s="33"/>
      <c r="U10" s="34" t="str">
        <f t="shared" ca="1" si="4"/>
        <v>7-0-5</v>
      </c>
      <c r="V10" s="40" t="str">
        <f t="shared" ca="1" si="4"/>
        <v>4-0-8</v>
      </c>
      <c r="W10" s="31"/>
    </row>
    <row r="11" spans="1:23" x14ac:dyDescent="0.2">
      <c r="A11" t="s">
        <v>464</v>
      </c>
      <c r="B11" t="s">
        <v>463</v>
      </c>
      <c r="C11" s="6">
        <f>SUMIFS('DATA - Fixture'!Q:Q,'DATA - Fixture'!$G:$G,'Head 2 Head'!$A11,'DATA - Fixture'!$I:$I,'Head 2 Head'!$B11)</f>
        <v>5</v>
      </c>
      <c r="D11" s="6">
        <f>SUMIFS('DATA - Fixture'!R:R,'DATA - Fixture'!$G:$G,'Head 2 Head'!$A11,'DATA - Fixture'!$I:$I,'Head 2 Head'!$B11)</f>
        <v>0</v>
      </c>
      <c r="E11" s="6">
        <f>SUMIFS('DATA - Fixture'!S:S,'DATA - Fixture'!$G:$G,'Head 2 Head'!$A11,'DATA - Fixture'!$I:$I,'Head 2 Head'!$B11)</f>
        <v>7</v>
      </c>
      <c r="F11" s="6" t="str">
        <f t="shared" si="0"/>
        <v>5-0-7</v>
      </c>
      <c r="G11" s="49">
        <f t="shared" si="1"/>
        <v>0.41666666666666669</v>
      </c>
      <c r="H11" s="49">
        <f>SUMIFS('DATA - Fixture'!M:M,'DATA - Fixture'!$G:$G,'Head 2 Head'!$A11,'DATA - Fixture'!$I:$I,'Head 2 Head'!$B11)/SUMIFS('DATA - Fixture'!N:N,'DATA - Fixture'!$G:$G,'Head 2 Head'!$A11,'DATA - Fixture'!$I:$I,'Head 2 Head'!$B11)</f>
        <v>0.99752754635850582</v>
      </c>
      <c r="I11" s="50">
        <f t="shared" si="2"/>
        <v>42.664194213025176</v>
      </c>
      <c r="J11" s="6">
        <f t="shared" ca="1" si="3"/>
        <v>4</v>
      </c>
      <c r="L11" s="31"/>
      <c r="M11" s="193"/>
      <c r="N11" s="35" t="s">
        <v>461</v>
      </c>
      <c r="O11" s="47" t="str">
        <f t="shared" ca="1" si="4"/>
        <v>7-0-5</v>
      </c>
      <c r="P11" s="34" t="str">
        <f t="shared" ca="1" si="4"/>
        <v>3-1-8</v>
      </c>
      <c r="Q11" s="34" t="str">
        <f t="shared" ca="1" si="4"/>
        <v>7-0-7</v>
      </c>
      <c r="R11" s="34" t="str">
        <f t="shared" ca="1" si="4"/>
        <v>8-0-6</v>
      </c>
      <c r="S11" s="34" t="str">
        <f t="shared" ca="1" si="4"/>
        <v>5-0-7</v>
      </c>
      <c r="T11" s="34" t="str">
        <f t="shared" ca="1" si="4"/>
        <v>5-0-7</v>
      </c>
      <c r="U11" s="33"/>
      <c r="V11" s="40" t="str">
        <f t="shared" ca="1" si="4"/>
        <v>5-0-7</v>
      </c>
      <c r="W11" s="31"/>
    </row>
    <row r="12" spans="1:23" ht="16" thickBot="1" x14ac:dyDescent="0.25">
      <c r="A12" t="s">
        <v>464</v>
      </c>
      <c r="B12" t="s">
        <v>465</v>
      </c>
      <c r="C12" s="6">
        <f>SUMIFS('DATA - Fixture'!Q:Q,'DATA - Fixture'!$G:$G,'Head 2 Head'!$A12,'DATA - Fixture'!$I:$I,'Head 2 Head'!$B12)</f>
        <v>4</v>
      </c>
      <c r="D12" s="6">
        <f>SUMIFS('DATA - Fixture'!R:R,'DATA - Fixture'!$G:$G,'Head 2 Head'!$A12,'DATA - Fixture'!$I:$I,'Head 2 Head'!$B12)</f>
        <v>0</v>
      </c>
      <c r="E12" s="6">
        <f>SUMIFS('DATA - Fixture'!S:S,'DATA - Fixture'!$G:$G,'Head 2 Head'!$A12,'DATA - Fixture'!$I:$I,'Head 2 Head'!$B12)</f>
        <v>8</v>
      </c>
      <c r="F12" s="6" t="str">
        <f t="shared" si="0"/>
        <v>4-0-8</v>
      </c>
      <c r="G12" s="49">
        <f t="shared" si="1"/>
        <v>0.33333333333333331</v>
      </c>
      <c r="H12" s="49">
        <f>SUMIFS('DATA - Fixture'!M:M,'DATA - Fixture'!$G:$G,'Head 2 Head'!$A12,'DATA - Fixture'!$I:$I,'Head 2 Head'!$B12)/SUMIFS('DATA - Fixture'!N:N,'DATA - Fixture'!$G:$G,'Head 2 Head'!$A12,'DATA - Fixture'!$I:$I,'Head 2 Head'!$B12)</f>
        <v>0.95178753830439222</v>
      </c>
      <c r="I12" s="50">
        <f t="shared" si="2"/>
        <v>34.285120871637723</v>
      </c>
      <c r="J12" s="6">
        <f t="shared" ca="1" si="3"/>
        <v>5</v>
      </c>
      <c r="M12" s="194"/>
      <c r="N12" s="41" t="s">
        <v>466</v>
      </c>
      <c r="O12" s="48" t="str">
        <f t="shared" ca="1" si="4"/>
        <v>5-0-7</v>
      </c>
      <c r="P12" s="42" t="str">
        <f t="shared" ca="1" si="4"/>
        <v>7-0-5</v>
      </c>
      <c r="Q12" s="42" t="str">
        <f t="shared" ca="1" si="4"/>
        <v>6-0-6</v>
      </c>
      <c r="R12" s="42" t="str">
        <f t="shared" ca="1" si="4"/>
        <v>6-0-6</v>
      </c>
      <c r="S12" s="42" t="str">
        <f t="shared" ca="1" si="4"/>
        <v>8-0-4</v>
      </c>
      <c r="T12" s="42" t="str">
        <f t="shared" ca="1" si="4"/>
        <v>8-0-4</v>
      </c>
      <c r="U12" s="42" t="str">
        <f t="shared" ca="1" si="4"/>
        <v>7-0-5</v>
      </c>
      <c r="V12" s="43"/>
      <c r="W12" s="31"/>
    </row>
    <row r="13" spans="1:23" x14ac:dyDescent="0.2">
      <c r="A13" t="s">
        <v>464</v>
      </c>
      <c r="B13" t="s">
        <v>467</v>
      </c>
      <c r="C13" s="6">
        <f>SUMIFS('DATA - Fixture'!Q:Q,'DATA - Fixture'!$G:$G,'Head 2 Head'!$A13,'DATA - Fixture'!$I:$I,'Head 2 Head'!$B13)</f>
        <v>2</v>
      </c>
      <c r="D13" s="6">
        <f>SUMIFS('DATA - Fixture'!R:R,'DATA - Fixture'!$G:$G,'Head 2 Head'!$A13,'DATA - Fixture'!$I:$I,'Head 2 Head'!$B13)</f>
        <v>0</v>
      </c>
      <c r="E13" s="6">
        <f>SUMIFS('DATA - Fixture'!S:S,'DATA - Fixture'!$G:$G,'Head 2 Head'!$A13,'DATA - Fixture'!$I:$I,'Head 2 Head'!$B13)</f>
        <v>10</v>
      </c>
      <c r="F13" s="6" t="str">
        <f t="shared" si="0"/>
        <v>2-0-10</v>
      </c>
      <c r="G13" s="49">
        <f t="shared" si="1"/>
        <v>0.16666666666666666</v>
      </c>
      <c r="H13" s="49">
        <f>SUMIFS('DATA - Fixture'!M:M,'DATA - Fixture'!$G:$G,'Head 2 Head'!$A13,'DATA - Fixture'!$I:$I,'Head 2 Head'!$B13)/SUMIFS('DATA - Fixture'!N:N,'DATA - Fixture'!$G:$G,'Head 2 Head'!$A13,'DATA - Fixture'!$I:$I,'Head 2 Head'!$B13)</f>
        <v>0.93982219024615854</v>
      </c>
      <c r="I13" s="50">
        <f t="shared" si="2"/>
        <v>17.606488856912822</v>
      </c>
      <c r="J13" s="6">
        <f t="shared" ca="1" si="3"/>
        <v>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 x14ac:dyDescent="0.2">
      <c r="A14" t="s">
        <v>464</v>
      </c>
      <c r="B14" t="s">
        <v>461</v>
      </c>
      <c r="C14" s="6">
        <f>SUMIFS('DATA - Fixture'!Q:Q,'DATA - Fixture'!$G:$G,'Head 2 Head'!$A14,'DATA - Fixture'!$I:$I,'Head 2 Head'!$B14)</f>
        <v>3</v>
      </c>
      <c r="D14" s="6">
        <f>SUMIFS('DATA - Fixture'!R:R,'DATA - Fixture'!$G:$G,'Head 2 Head'!$A14,'DATA - Fixture'!$I:$I,'Head 2 Head'!$B14)</f>
        <v>1</v>
      </c>
      <c r="E14" s="6">
        <f>SUMIFS('DATA - Fixture'!S:S,'DATA - Fixture'!$G:$G,'Head 2 Head'!$A14,'DATA - Fixture'!$I:$I,'Head 2 Head'!$B14)</f>
        <v>8</v>
      </c>
      <c r="F14" s="6" t="str">
        <f t="shared" si="0"/>
        <v>3-1-8</v>
      </c>
      <c r="G14" s="49">
        <f t="shared" si="1"/>
        <v>0.29166666666666669</v>
      </c>
      <c r="H14" s="49">
        <f>SUMIFS('DATA - Fixture'!M:M,'DATA - Fixture'!$G:$G,'Head 2 Head'!$A14,'DATA - Fixture'!$I:$I,'Head 2 Head'!$B14)/SUMIFS('DATA - Fixture'!N:N,'DATA - Fixture'!$G:$G,'Head 2 Head'!$A14,'DATA - Fixture'!$I:$I,'Head 2 Head'!$B14)</f>
        <v>0.91525516937967444</v>
      </c>
      <c r="I14" s="50">
        <f t="shared" si="2"/>
        <v>30.081921836046341</v>
      </c>
      <c r="J14" s="6">
        <f t="shared" ca="1" si="3"/>
        <v>6</v>
      </c>
    </row>
    <row r="15" spans="1:23" x14ac:dyDescent="0.2">
      <c r="A15" t="s">
        <v>464</v>
      </c>
      <c r="B15" t="s">
        <v>466</v>
      </c>
      <c r="C15" s="6">
        <f>SUMIFS('DATA - Fixture'!Q:Q,'DATA - Fixture'!$G:$G,'Head 2 Head'!$A15,'DATA - Fixture'!$I:$I,'Head 2 Head'!$B15)</f>
        <v>7</v>
      </c>
      <c r="D15" s="6">
        <f>SUMIFS('DATA - Fixture'!R:R,'DATA - Fixture'!$G:$G,'Head 2 Head'!$A15,'DATA - Fixture'!$I:$I,'Head 2 Head'!$B15)</f>
        <v>0</v>
      </c>
      <c r="E15" s="6">
        <f>SUMIFS('DATA - Fixture'!S:S,'DATA - Fixture'!$G:$G,'Head 2 Head'!$A15,'DATA - Fixture'!$I:$I,'Head 2 Head'!$B15)</f>
        <v>5</v>
      </c>
      <c r="F15" s="6" t="str">
        <f t="shared" si="0"/>
        <v>7-0-5</v>
      </c>
      <c r="G15" s="49">
        <f t="shared" si="1"/>
        <v>0.58333333333333337</v>
      </c>
      <c r="H15" s="49">
        <f>SUMIFS('DATA - Fixture'!M:M,'DATA - Fixture'!$G:$G,'Head 2 Head'!$A15,'DATA - Fixture'!$I:$I,'Head 2 Head'!$B15)/SUMIFS('DATA - Fixture'!N:N,'DATA - Fixture'!$G:$G,'Head 2 Head'!$A15,'DATA - Fixture'!$I:$I,'Head 2 Head'!$B15)</f>
        <v>0.97494270435446906</v>
      </c>
      <c r="I15" s="50">
        <f t="shared" si="2"/>
        <v>59.308276037687804</v>
      </c>
      <c r="J15" s="6">
        <f t="shared" ca="1" si="3"/>
        <v>3</v>
      </c>
    </row>
    <row r="16" spans="1:23" x14ac:dyDescent="0.2">
      <c r="A16" t="s">
        <v>462</v>
      </c>
      <c r="B16" t="s">
        <v>468</v>
      </c>
      <c r="C16" s="6">
        <f>SUMIFS('DATA - Fixture'!Q:Q,'DATA - Fixture'!$G:$G,'Head 2 Head'!$A16,'DATA - Fixture'!$I:$I,'Head 2 Head'!$B16)</f>
        <v>7</v>
      </c>
      <c r="D16" s="6">
        <f>SUMIFS('DATA - Fixture'!R:R,'DATA - Fixture'!$G:$G,'Head 2 Head'!$A16,'DATA - Fixture'!$I:$I,'Head 2 Head'!$B16)</f>
        <v>0</v>
      </c>
      <c r="E16" s="6">
        <f>SUMIFS('DATA - Fixture'!S:S,'DATA - Fixture'!$G:$G,'Head 2 Head'!$A16,'DATA - Fixture'!$I:$I,'Head 2 Head'!$B16)</f>
        <v>6</v>
      </c>
      <c r="F16" s="6" t="str">
        <f t="shared" si="0"/>
        <v>7-0-6</v>
      </c>
      <c r="G16" s="49">
        <f t="shared" si="1"/>
        <v>0.53846153846153844</v>
      </c>
      <c r="H16" s="49">
        <f>SUMIFS('DATA - Fixture'!M:M,'DATA - Fixture'!$G:$G,'Head 2 Head'!$A16,'DATA - Fixture'!$I:$I,'Head 2 Head'!$B16)/SUMIFS('DATA - Fixture'!N:N,'DATA - Fixture'!$G:$G,'Head 2 Head'!$A16,'DATA - Fixture'!$I:$I,'Head 2 Head'!$B16)</f>
        <v>1.003179813314186</v>
      </c>
      <c r="I16" s="50">
        <f t="shared" si="2"/>
        <v>54.84933365946803</v>
      </c>
      <c r="J16" s="6">
        <f t="shared" ca="1" si="3"/>
        <v>2</v>
      </c>
    </row>
    <row r="17" spans="1:10" x14ac:dyDescent="0.2">
      <c r="A17" t="s">
        <v>462</v>
      </c>
      <c r="B17" t="s">
        <v>464</v>
      </c>
      <c r="C17" s="6">
        <f>SUMIFS('DATA - Fixture'!Q:Q,'DATA - Fixture'!$G:$G,'Head 2 Head'!$A17,'DATA - Fixture'!$I:$I,'Head 2 Head'!$B17)</f>
        <v>2</v>
      </c>
      <c r="D17" s="6">
        <f>SUMIFS('DATA - Fixture'!R:R,'DATA - Fixture'!$G:$G,'Head 2 Head'!$A17,'DATA - Fixture'!$I:$I,'Head 2 Head'!$B17)</f>
        <v>0</v>
      </c>
      <c r="E17" s="6">
        <f>SUMIFS('DATA - Fixture'!S:S,'DATA - Fixture'!$G:$G,'Head 2 Head'!$A17,'DATA - Fixture'!$I:$I,'Head 2 Head'!$B17)</f>
        <v>10</v>
      </c>
      <c r="F17" s="6" t="str">
        <f t="shared" si="0"/>
        <v>2-0-10</v>
      </c>
      <c r="G17" s="49">
        <f t="shared" si="1"/>
        <v>0.16666666666666666</v>
      </c>
      <c r="H17" s="49">
        <f>SUMIFS('DATA - Fixture'!M:M,'DATA - Fixture'!$G:$G,'Head 2 Head'!$A17,'DATA - Fixture'!$I:$I,'Head 2 Head'!$B17)/SUMIFS('DATA - Fixture'!N:N,'DATA - Fixture'!$G:$G,'Head 2 Head'!$A17,'DATA - Fixture'!$I:$I,'Head 2 Head'!$B17)</f>
        <v>0.91597467303300806</v>
      </c>
      <c r="I17" s="50">
        <f t="shared" si="2"/>
        <v>17.582641339699673</v>
      </c>
      <c r="J17" s="6">
        <f t="shared" ca="1" si="3"/>
        <v>7</v>
      </c>
    </row>
    <row r="18" spans="1:10" x14ac:dyDescent="0.2">
      <c r="A18" t="s">
        <v>462</v>
      </c>
      <c r="B18" t="s">
        <v>463</v>
      </c>
      <c r="C18" s="6">
        <f>SUMIFS('DATA - Fixture'!Q:Q,'DATA - Fixture'!$G:$G,'Head 2 Head'!$A18,'DATA - Fixture'!$I:$I,'Head 2 Head'!$B18)</f>
        <v>3</v>
      </c>
      <c r="D18" s="6">
        <f>SUMIFS('DATA - Fixture'!R:R,'DATA - Fixture'!$G:$G,'Head 2 Head'!$A18,'DATA - Fixture'!$I:$I,'Head 2 Head'!$B18)</f>
        <v>0</v>
      </c>
      <c r="E18" s="6">
        <f>SUMIFS('DATA - Fixture'!S:S,'DATA - Fixture'!$G:$G,'Head 2 Head'!$A18,'DATA - Fixture'!$I:$I,'Head 2 Head'!$B18)</f>
        <v>9</v>
      </c>
      <c r="F18" s="6" t="str">
        <f t="shared" si="0"/>
        <v>3-0-9</v>
      </c>
      <c r="G18" s="49">
        <f t="shared" si="1"/>
        <v>0.25</v>
      </c>
      <c r="H18" s="49">
        <f>SUMIFS('DATA - Fixture'!M:M,'DATA - Fixture'!$G:$G,'Head 2 Head'!$A18,'DATA - Fixture'!$I:$I,'Head 2 Head'!$B18)/SUMIFS('DATA - Fixture'!N:N,'DATA - Fixture'!$G:$G,'Head 2 Head'!$A18,'DATA - Fixture'!$I:$I,'Head 2 Head'!$B18)</f>
        <v>0.92812299174452517</v>
      </c>
      <c r="I18" s="50">
        <f t="shared" si="2"/>
        <v>25.928122991744527</v>
      </c>
      <c r="J18" s="6">
        <f t="shared" ca="1" si="3"/>
        <v>6</v>
      </c>
    </row>
    <row r="19" spans="1:10" x14ac:dyDescent="0.2">
      <c r="A19" t="s">
        <v>462</v>
      </c>
      <c r="B19" t="s">
        <v>465</v>
      </c>
      <c r="C19" s="6">
        <f>SUMIFS('DATA - Fixture'!Q:Q,'DATA - Fixture'!$G:$G,'Head 2 Head'!$A19,'DATA - Fixture'!$I:$I,'Head 2 Head'!$B19)</f>
        <v>9</v>
      </c>
      <c r="D19" s="6">
        <f>SUMIFS('DATA - Fixture'!R:R,'DATA - Fixture'!$G:$G,'Head 2 Head'!$A19,'DATA - Fixture'!$I:$I,'Head 2 Head'!$B19)</f>
        <v>0</v>
      </c>
      <c r="E19" s="6">
        <f>SUMIFS('DATA - Fixture'!S:S,'DATA - Fixture'!$G:$G,'Head 2 Head'!$A19,'DATA - Fixture'!$I:$I,'Head 2 Head'!$B19)</f>
        <v>4</v>
      </c>
      <c r="F19" s="6" t="str">
        <f t="shared" si="0"/>
        <v>9-0-4</v>
      </c>
      <c r="G19" s="49">
        <f t="shared" si="1"/>
        <v>0.69230769230769229</v>
      </c>
      <c r="H19" s="49">
        <f>SUMIFS('DATA - Fixture'!M:M,'DATA - Fixture'!$G:$G,'Head 2 Head'!$A19,'DATA - Fixture'!$I:$I,'Head 2 Head'!$B19)/SUMIFS('DATA - Fixture'!N:N,'DATA - Fixture'!$G:$G,'Head 2 Head'!$A19,'DATA - Fixture'!$I:$I,'Head 2 Head'!$B19)</f>
        <v>1.0718294051627384</v>
      </c>
      <c r="I19" s="50">
        <f t="shared" si="2"/>
        <v>70.302598635931972</v>
      </c>
      <c r="J19" s="6">
        <f t="shared" ca="1" si="3"/>
        <v>1</v>
      </c>
    </row>
    <row r="20" spans="1:10" x14ac:dyDescent="0.2">
      <c r="A20" t="s">
        <v>462</v>
      </c>
      <c r="B20" t="s">
        <v>467</v>
      </c>
      <c r="C20" s="6">
        <f>SUMIFS('DATA - Fixture'!Q:Q,'DATA - Fixture'!$G:$G,'Head 2 Head'!$A20,'DATA - Fixture'!$I:$I,'Head 2 Head'!$B20)</f>
        <v>6</v>
      </c>
      <c r="D20" s="6">
        <f>SUMIFS('DATA - Fixture'!R:R,'DATA - Fixture'!$G:$G,'Head 2 Head'!$A20,'DATA - Fixture'!$I:$I,'Head 2 Head'!$B20)</f>
        <v>0</v>
      </c>
      <c r="E20" s="6">
        <f>SUMIFS('DATA - Fixture'!S:S,'DATA - Fixture'!$G:$G,'Head 2 Head'!$A20,'DATA - Fixture'!$I:$I,'Head 2 Head'!$B20)</f>
        <v>6</v>
      </c>
      <c r="F20" s="6" t="str">
        <f t="shared" si="0"/>
        <v>6-0-6</v>
      </c>
      <c r="G20" s="49">
        <f t="shared" si="1"/>
        <v>0.5</v>
      </c>
      <c r="H20" s="49">
        <f>SUMIFS('DATA - Fixture'!M:M,'DATA - Fixture'!$G:$G,'Head 2 Head'!$A20,'DATA - Fixture'!$I:$I,'Head 2 Head'!$B20)/SUMIFS('DATA - Fixture'!N:N,'DATA - Fixture'!$G:$G,'Head 2 Head'!$A20,'DATA - Fixture'!$I:$I,'Head 2 Head'!$B20)</f>
        <v>1.0026382439848036</v>
      </c>
      <c r="I20" s="50">
        <f t="shared" si="2"/>
        <v>51.002638243984805</v>
      </c>
      <c r="J20" s="6">
        <f t="shared" ca="1" si="3"/>
        <v>3</v>
      </c>
    </row>
    <row r="21" spans="1:10" x14ac:dyDescent="0.2">
      <c r="A21" t="s">
        <v>462</v>
      </c>
      <c r="B21" t="s">
        <v>461</v>
      </c>
      <c r="C21" s="6">
        <f>SUMIFS('DATA - Fixture'!Q:Q,'DATA - Fixture'!$G:$G,'Head 2 Head'!$A21,'DATA - Fixture'!$I:$I,'Head 2 Head'!$B21)</f>
        <v>7</v>
      </c>
      <c r="D21" s="6">
        <f>SUMIFS('DATA - Fixture'!R:R,'DATA - Fixture'!$G:$G,'Head 2 Head'!$A21,'DATA - Fixture'!$I:$I,'Head 2 Head'!$B21)</f>
        <v>0</v>
      </c>
      <c r="E21" s="6">
        <f>SUMIFS('DATA - Fixture'!S:S,'DATA - Fixture'!$G:$G,'Head 2 Head'!$A21,'DATA - Fixture'!$I:$I,'Head 2 Head'!$B21)</f>
        <v>7</v>
      </c>
      <c r="F21" s="6" t="str">
        <f t="shared" si="0"/>
        <v>7-0-7</v>
      </c>
      <c r="G21" s="49">
        <f t="shared" si="1"/>
        <v>0.5</v>
      </c>
      <c r="H21" s="49">
        <f>SUMIFS('DATA - Fixture'!M:M,'DATA - Fixture'!$G:$G,'Head 2 Head'!$A21,'DATA - Fixture'!$I:$I,'Head 2 Head'!$B21)/SUMIFS('DATA - Fixture'!N:N,'DATA - Fixture'!$G:$G,'Head 2 Head'!$A21,'DATA - Fixture'!$I:$I,'Head 2 Head'!$B21)</f>
        <v>0.96741125386096061</v>
      </c>
      <c r="I21" s="50">
        <f t="shared" si="2"/>
        <v>50.967411253860959</v>
      </c>
      <c r="J21" s="6">
        <f t="shared" ca="1" si="3"/>
        <v>5</v>
      </c>
    </row>
    <row r="22" spans="1:10" x14ac:dyDescent="0.2">
      <c r="A22" t="s">
        <v>462</v>
      </c>
      <c r="B22" t="s">
        <v>466</v>
      </c>
      <c r="C22" s="6">
        <f>SUMIFS('DATA - Fixture'!Q:Q,'DATA - Fixture'!$G:$G,'Head 2 Head'!$A22,'DATA - Fixture'!$I:$I,'Head 2 Head'!$B22)</f>
        <v>6</v>
      </c>
      <c r="D22" s="6">
        <f>SUMIFS('DATA - Fixture'!R:R,'DATA - Fixture'!$G:$G,'Head 2 Head'!$A22,'DATA - Fixture'!$I:$I,'Head 2 Head'!$B22)</f>
        <v>0</v>
      </c>
      <c r="E22" s="6">
        <f>SUMIFS('DATA - Fixture'!S:S,'DATA - Fixture'!$G:$G,'Head 2 Head'!$A22,'DATA - Fixture'!$I:$I,'Head 2 Head'!$B22)</f>
        <v>6</v>
      </c>
      <c r="F22" s="6" t="str">
        <f t="shared" si="0"/>
        <v>6-0-6</v>
      </c>
      <c r="G22" s="49">
        <f t="shared" si="1"/>
        <v>0.5</v>
      </c>
      <c r="H22" s="49">
        <f>SUMIFS('DATA - Fixture'!M:M,'DATA - Fixture'!$G:$G,'Head 2 Head'!$A22,'DATA - Fixture'!$I:$I,'Head 2 Head'!$B22)/SUMIFS('DATA - Fixture'!N:N,'DATA - Fixture'!$G:$G,'Head 2 Head'!$A22,'DATA - Fixture'!$I:$I,'Head 2 Head'!$B22)</f>
        <v>0.98763523956723343</v>
      </c>
      <c r="I22" s="50">
        <f t="shared" si="2"/>
        <v>50.987635239567233</v>
      </c>
      <c r="J22" s="6">
        <f t="shared" ca="1" si="3"/>
        <v>4</v>
      </c>
    </row>
    <row r="23" spans="1:10" x14ac:dyDescent="0.2">
      <c r="A23" t="s">
        <v>463</v>
      </c>
      <c r="B23" t="s">
        <v>468</v>
      </c>
      <c r="C23" s="6">
        <f>SUMIFS('DATA - Fixture'!Q:Q,'DATA - Fixture'!$G:$G,'Head 2 Head'!$A23,'DATA - Fixture'!$I:$I,'Head 2 Head'!$B23)</f>
        <v>9</v>
      </c>
      <c r="D23" s="6">
        <f>SUMIFS('DATA - Fixture'!R:R,'DATA - Fixture'!$G:$G,'Head 2 Head'!$A23,'DATA - Fixture'!$I:$I,'Head 2 Head'!$B23)</f>
        <v>0</v>
      </c>
      <c r="E23" s="6">
        <f>SUMIFS('DATA - Fixture'!S:S,'DATA - Fixture'!$G:$G,'Head 2 Head'!$A23,'DATA - Fixture'!$I:$I,'Head 2 Head'!$B23)</f>
        <v>4</v>
      </c>
      <c r="F23" s="6" t="str">
        <f t="shared" si="0"/>
        <v>9-0-4</v>
      </c>
      <c r="G23" s="49">
        <f t="shared" si="1"/>
        <v>0.69230769230769229</v>
      </c>
      <c r="H23" s="49">
        <f>SUMIFS('DATA - Fixture'!M:M,'DATA - Fixture'!$G:$G,'Head 2 Head'!$A23,'DATA - Fixture'!$I:$I,'Head 2 Head'!$B23)/SUMIFS('DATA - Fixture'!N:N,'DATA - Fixture'!$G:$G,'Head 2 Head'!$A23,'DATA - Fixture'!$I:$I,'Head 2 Head'!$B23)</f>
        <v>1.0792477497862925</v>
      </c>
      <c r="I23" s="50">
        <f t="shared" si="2"/>
        <v>70.310016980555517</v>
      </c>
      <c r="J23" s="6">
        <f t="shared" ca="1" si="3"/>
        <v>2</v>
      </c>
    </row>
    <row r="24" spans="1:10" x14ac:dyDescent="0.2">
      <c r="A24" t="s">
        <v>463</v>
      </c>
      <c r="B24" t="s">
        <v>464</v>
      </c>
      <c r="C24" s="6">
        <f>SUMIFS('DATA - Fixture'!Q:Q,'DATA - Fixture'!$G:$G,'Head 2 Head'!$A24,'DATA - Fixture'!$I:$I,'Head 2 Head'!$B24)</f>
        <v>7</v>
      </c>
      <c r="D24" s="6">
        <f>SUMIFS('DATA - Fixture'!R:R,'DATA - Fixture'!$G:$G,'Head 2 Head'!$A24,'DATA - Fixture'!$I:$I,'Head 2 Head'!$B24)</f>
        <v>0</v>
      </c>
      <c r="E24" s="6">
        <f>SUMIFS('DATA - Fixture'!S:S,'DATA - Fixture'!$G:$G,'Head 2 Head'!$A24,'DATA - Fixture'!$I:$I,'Head 2 Head'!$B24)</f>
        <v>5</v>
      </c>
      <c r="F24" s="6" t="str">
        <f t="shared" si="0"/>
        <v>7-0-5</v>
      </c>
      <c r="G24" s="49">
        <f t="shared" si="1"/>
        <v>0.58333333333333337</v>
      </c>
      <c r="H24" s="49">
        <f>SUMIFS('DATA - Fixture'!M:M,'DATA - Fixture'!$G:$G,'Head 2 Head'!$A24,'DATA - Fixture'!$I:$I,'Head 2 Head'!$B24)/SUMIFS('DATA - Fixture'!N:N,'DATA - Fixture'!$G:$G,'Head 2 Head'!$A24,'DATA - Fixture'!$I:$I,'Head 2 Head'!$B24)</f>
        <v>1.0024785818201412</v>
      </c>
      <c r="I24" s="50">
        <f t="shared" si="2"/>
        <v>59.335811915153478</v>
      </c>
      <c r="J24" s="6">
        <f t="shared" ca="1" si="3"/>
        <v>5</v>
      </c>
    </row>
    <row r="25" spans="1:10" x14ac:dyDescent="0.2">
      <c r="A25" t="s">
        <v>463</v>
      </c>
      <c r="B25" t="s">
        <v>462</v>
      </c>
      <c r="C25" s="6">
        <f>SUMIFS('DATA - Fixture'!Q:Q,'DATA - Fixture'!$G:$G,'Head 2 Head'!$A25,'DATA - Fixture'!$I:$I,'Head 2 Head'!$B25)</f>
        <v>9</v>
      </c>
      <c r="D25" s="6">
        <f>SUMIFS('DATA - Fixture'!R:R,'DATA - Fixture'!$G:$G,'Head 2 Head'!$A25,'DATA - Fixture'!$I:$I,'Head 2 Head'!$B25)</f>
        <v>0</v>
      </c>
      <c r="E25" s="6">
        <f>SUMIFS('DATA - Fixture'!S:S,'DATA - Fixture'!$G:$G,'Head 2 Head'!$A25,'DATA - Fixture'!$I:$I,'Head 2 Head'!$B25)</f>
        <v>3</v>
      </c>
      <c r="F25" s="6" t="str">
        <f t="shared" si="0"/>
        <v>9-0-3</v>
      </c>
      <c r="G25" s="49">
        <f t="shared" si="1"/>
        <v>0.75</v>
      </c>
      <c r="H25" s="49">
        <f>SUMIFS('DATA - Fixture'!M:M,'DATA - Fixture'!$G:$G,'Head 2 Head'!$A25,'DATA - Fixture'!$I:$I,'Head 2 Head'!$B25)/SUMIFS('DATA - Fixture'!N:N,'DATA - Fixture'!$G:$G,'Head 2 Head'!$A25,'DATA - Fixture'!$I:$I,'Head 2 Head'!$B25)</f>
        <v>1.0774434087882823</v>
      </c>
      <c r="I25" s="50">
        <f t="shared" si="2"/>
        <v>76.077443408788284</v>
      </c>
      <c r="J25" s="6">
        <f t="shared" ca="1" si="3"/>
        <v>1</v>
      </c>
    </row>
    <row r="26" spans="1:10" x14ac:dyDescent="0.2">
      <c r="A26" t="s">
        <v>463</v>
      </c>
      <c r="B26" t="s">
        <v>465</v>
      </c>
      <c r="C26" s="6">
        <f>SUMIFS('DATA - Fixture'!Q:Q,'DATA - Fixture'!$G:$G,'Head 2 Head'!$A26,'DATA - Fixture'!$I:$I,'Head 2 Head'!$B26)</f>
        <v>7</v>
      </c>
      <c r="D26" s="6">
        <f>SUMIFS('DATA - Fixture'!R:R,'DATA - Fixture'!$G:$G,'Head 2 Head'!$A26,'DATA - Fixture'!$I:$I,'Head 2 Head'!$B26)</f>
        <v>0</v>
      </c>
      <c r="E26" s="6">
        <f>SUMIFS('DATA - Fixture'!S:S,'DATA - Fixture'!$G:$G,'Head 2 Head'!$A26,'DATA - Fixture'!$I:$I,'Head 2 Head'!$B26)</f>
        <v>5</v>
      </c>
      <c r="F26" s="6" t="str">
        <f t="shared" si="0"/>
        <v>7-0-5</v>
      </c>
      <c r="G26" s="49">
        <f t="shared" si="1"/>
        <v>0.58333333333333337</v>
      </c>
      <c r="H26" s="49">
        <f>SUMIFS('DATA - Fixture'!M:M,'DATA - Fixture'!$G:$G,'Head 2 Head'!$A26,'DATA - Fixture'!$I:$I,'Head 2 Head'!$B26)/SUMIFS('DATA - Fixture'!N:N,'DATA - Fixture'!$G:$G,'Head 2 Head'!$A26,'DATA - Fixture'!$I:$I,'Head 2 Head'!$B26)</f>
        <v>1.0162871600253005</v>
      </c>
      <c r="I26" s="50">
        <f t="shared" si="2"/>
        <v>59.349620493358636</v>
      </c>
      <c r="J26" s="6">
        <f t="shared" ca="1" si="3"/>
        <v>4</v>
      </c>
    </row>
    <row r="27" spans="1:10" x14ac:dyDescent="0.2">
      <c r="A27" t="s">
        <v>463</v>
      </c>
      <c r="B27" t="s">
        <v>467</v>
      </c>
      <c r="C27" s="6">
        <f>SUMIFS('DATA - Fixture'!Q:Q,'DATA - Fixture'!$G:$G,'Head 2 Head'!$A27,'DATA - Fixture'!$I:$I,'Head 2 Head'!$B27)</f>
        <v>10</v>
      </c>
      <c r="D27" s="6">
        <f>SUMIFS('DATA - Fixture'!R:R,'DATA - Fixture'!$G:$G,'Head 2 Head'!$A27,'DATA - Fixture'!$I:$I,'Head 2 Head'!$B27)</f>
        <v>0</v>
      </c>
      <c r="E27" s="6">
        <f>SUMIFS('DATA - Fixture'!S:S,'DATA - Fixture'!$G:$G,'Head 2 Head'!$A27,'DATA - Fixture'!$I:$I,'Head 2 Head'!$B27)</f>
        <v>5</v>
      </c>
      <c r="F27" s="6" t="str">
        <f t="shared" si="0"/>
        <v>10-0-5</v>
      </c>
      <c r="G27" s="49">
        <f t="shared" si="1"/>
        <v>0.66666666666666663</v>
      </c>
      <c r="H27" s="49">
        <f>SUMIFS('DATA - Fixture'!M:M,'DATA - Fixture'!$G:$G,'Head 2 Head'!$A27,'DATA - Fixture'!$I:$I,'Head 2 Head'!$B27)/SUMIFS('DATA - Fixture'!N:N,'DATA - Fixture'!$G:$G,'Head 2 Head'!$A27,'DATA - Fixture'!$I:$I,'Head 2 Head'!$B27)</f>
        <v>1.0189344794031787</v>
      </c>
      <c r="I27" s="50">
        <f t="shared" si="2"/>
        <v>67.685601146069843</v>
      </c>
      <c r="J27" s="6">
        <f t="shared" ca="1" si="3"/>
        <v>3</v>
      </c>
    </row>
    <row r="28" spans="1:10" x14ac:dyDescent="0.2">
      <c r="A28" t="s">
        <v>463</v>
      </c>
      <c r="B28" t="s">
        <v>461</v>
      </c>
      <c r="C28" s="6">
        <f>SUMIFS('DATA - Fixture'!Q:Q,'DATA - Fixture'!$G:$G,'Head 2 Head'!$A28,'DATA - Fixture'!$I:$I,'Head 2 Head'!$B28)</f>
        <v>8</v>
      </c>
      <c r="D28" s="6">
        <f>SUMIFS('DATA - Fixture'!R:R,'DATA - Fixture'!$G:$G,'Head 2 Head'!$A28,'DATA - Fixture'!$I:$I,'Head 2 Head'!$B28)</f>
        <v>0</v>
      </c>
      <c r="E28" s="6">
        <f>SUMIFS('DATA - Fixture'!S:S,'DATA - Fixture'!$G:$G,'Head 2 Head'!$A28,'DATA - Fixture'!$I:$I,'Head 2 Head'!$B28)</f>
        <v>6</v>
      </c>
      <c r="F28" s="6" t="str">
        <f t="shared" si="0"/>
        <v>8-0-6</v>
      </c>
      <c r="G28" s="49">
        <f t="shared" si="1"/>
        <v>0.5714285714285714</v>
      </c>
      <c r="H28" s="49">
        <f>SUMIFS('DATA - Fixture'!M:M,'DATA - Fixture'!$G:$G,'Head 2 Head'!$A28,'DATA - Fixture'!$I:$I,'Head 2 Head'!$B28)/SUMIFS('DATA - Fixture'!N:N,'DATA - Fixture'!$G:$G,'Head 2 Head'!$A28,'DATA - Fixture'!$I:$I,'Head 2 Head'!$B28)</f>
        <v>1.0211706102117062</v>
      </c>
      <c r="I28" s="50">
        <f t="shared" si="2"/>
        <v>58.164027753068844</v>
      </c>
      <c r="J28" s="6">
        <f t="shared" ca="1" si="3"/>
        <v>6</v>
      </c>
    </row>
    <row r="29" spans="1:10" x14ac:dyDescent="0.2">
      <c r="A29" t="s">
        <v>463</v>
      </c>
      <c r="B29" t="s">
        <v>466</v>
      </c>
      <c r="C29" s="6">
        <f>SUMIFS('DATA - Fixture'!Q:Q,'DATA - Fixture'!$G:$G,'Head 2 Head'!$A29,'DATA - Fixture'!$I:$I,'Head 2 Head'!$B29)</f>
        <v>6</v>
      </c>
      <c r="D29" s="6">
        <f>SUMIFS('DATA - Fixture'!R:R,'DATA - Fixture'!$G:$G,'Head 2 Head'!$A29,'DATA - Fixture'!$I:$I,'Head 2 Head'!$B29)</f>
        <v>0</v>
      </c>
      <c r="E29" s="6">
        <f>SUMIFS('DATA - Fixture'!S:S,'DATA - Fixture'!$G:$G,'Head 2 Head'!$A29,'DATA - Fixture'!$I:$I,'Head 2 Head'!$B29)</f>
        <v>6</v>
      </c>
      <c r="F29" s="6" t="str">
        <f t="shared" si="0"/>
        <v>6-0-6</v>
      </c>
      <c r="G29" s="49">
        <f t="shared" si="1"/>
        <v>0.5</v>
      </c>
      <c r="H29" s="49">
        <f>SUMIFS('DATA - Fixture'!M:M,'DATA - Fixture'!$G:$G,'Head 2 Head'!$A29,'DATA - Fixture'!$I:$I,'Head 2 Head'!$B29)/SUMIFS('DATA - Fixture'!N:N,'DATA - Fixture'!$G:$G,'Head 2 Head'!$A29,'DATA - Fixture'!$I:$I,'Head 2 Head'!$B29)</f>
        <v>1.0224839400428265</v>
      </c>
      <c r="I29" s="50">
        <f t="shared" si="2"/>
        <v>51.022483940042825</v>
      </c>
      <c r="J29" s="6">
        <f t="shared" ca="1" si="3"/>
        <v>7</v>
      </c>
    </row>
    <row r="30" spans="1:10" x14ac:dyDescent="0.2">
      <c r="A30" t="s">
        <v>465</v>
      </c>
      <c r="B30" t="s">
        <v>468</v>
      </c>
      <c r="C30" s="6">
        <f>SUMIFS('DATA - Fixture'!Q:Q,'DATA - Fixture'!$G:$G,'Head 2 Head'!$A30,'DATA - Fixture'!$I:$I,'Head 2 Head'!$B30)</f>
        <v>3</v>
      </c>
      <c r="D30" s="6">
        <f>SUMIFS('DATA - Fixture'!R:R,'DATA - Fixture'!$G:$G,'Head 2 Head'!$A30,'DATA - Fixture'!$I:$I,'Head 2 Head'!$B30)</f>
        <v>0</v>
      </c>
      <c r="E30" s="6">
        <f>SUMIFS('DATA - Fixture'!S:S,'DATA - Fixture'!$G:$G,'Head 2 Head'!$A30,'DATA - Fixture'!$I:$I,'Head 2 Head'!$B30)</f>
        <v>10</v>
      </c>
      <c r="F30" s="6" t="str">
        <f t="shared" si="0"/>
        <v>3-0-10</v>
      </c>
      <c r="G30" s="49">
        <f t="shared" si="1"/>
        <v>0.23076923076923078</v>
      </c>
      <c r="H30" s="49">
        <f>SUMIFS('DATA - Fixture'!M:M,'DATA - Fixture'!$G:$G,'Head 2 Head'!$A30,'DATA - Fixture'!$I:$I,'Head 2 Head'!$B30)/SUMIFS('DATA - Fixture'!N:N,'DATA - Fixture'!$G:$G,'Head 2 Head'!$A30,'DATA - Fixture'!$I:$I,'Head 2 Head'!$B30)</f>
        <v>0.9511173184357542</v>
      </c>
      <c r="I30" s="50">
        <f t="shared" si="2"/>
        <v>24.028040395358829</v>
      </c>
      <c r="J30" s="6">
        <f t="shared" ca="1" si="3"/>
        <v>7</v>
      </c>
    </row>
    <row r="31" spans="1:10" x14ac:dyDescent="0.2">
      <c r="A31" t="s">
        <v>465</v>
      </c>
      <c r="B31" t="s">
        <v>464</v>
      </c>
      <c r="C31" s="6">
        <f>SUMIFS('DATA - Fixture'!Q:Q,'DATA - Fixture'!$G:$G,'Head 2 Head'!$A31,'DATA - Fixture'!$I:$I,'Head 2 Head'!$B31)</f>
        <v>8</v>
      </c>
      <c r="D31" s="6">
        <f>SUMIFS('DATA - Fixture'!R:R,'DATA - Fixture'!$G:$G,'Head 2 Head'!$A31,'DATA - Fixture'!$I:$I,'Head 2 Head'!$B31)</f>
        <v>0</v>
      </c>
      <c r="E31" s="6">
        <f>SUMIFS('DATA - Fixture'!S:S,'DATA - Fixture'!$G:$G,'Head 2 Head'!$A31,'DATA - Fixture'!$I:$I,'Head 2 Head'!$B31)</f>
        <v>4</v>
      </c>
      <c r="F31" s="6" t="str">
        <f t="shared" si="0"/>
        <v>8-0-4</v>
      </c>
      <c r="G31" s="49">
        <f t="shared" si="1"/>
        <v>0.66666666666666663</v>
      </c>
      <c r="H31" s="49">
        <f>SUMIFS('DATA - Fixture'!M:M,'DATA - Fixture'!$G:$G,'Head 2 Head'!$A31,'DATA - Fixture'!$I:$I,'Head 2 Head'!$B31)/SUMIFS('DATA - Fixture'!N:N,'DATA - Fixture'!$G:$G,'Head 2 Head'!$A31,'DATA - Fixture'!$I:$I,'Head 2 Head'!$B31)</f>
        <v>1.0506546469199398</v>
      </c>
      <c r="I31" s="50">
        <f t="shared" si="2"/>
        <v>67.717321313586595</v>
      </c>
      <c r="J31" s="6">
        <f t="shared" ca="1" si="3"/>
        <v>2</v>
      </c>
    </row>
    <row r="32" spans="1:10" x14ac:dyDescent="0.2">
      <c r="A32" t="s">
        <v>465</v>
      </c>
      <c r="B32" t="s">
        <v>462</v>
      </c>
      <c r="C32" s="6">
        <f>SUMIFS('DATA - Fixture'!Q:Q,'DATA - Fixture'!$G:$G,'Head 2 Head'!$A32,'DATA - Fixture'!$I:$I,'Head 2 Head'!$B32)</f>
        <v>4</v>
      </c>
      <c r="D32" s="6">
        <f>SUMIFS('DATA - Fixture'!R:R,'DATA - Fixture'!$G:$G,'Head 2 Head'!$A32,'DATA - Fixture'!$I:$I,'Head 2 Head'!$B32)</f>
        <v>0</v>
      </c>
      <c r="E32" s="6">
        <f>SUMIFS('DATA - Fixture'!S:S,'DATA - Fixture'!$G:$G,'Head 2 Head'!$A32,'DATA - Fixture'!$I:$I,'Head 2 Head'!$B32)</f>
        <v>9</v>
      </c>
      <c r="F32" s="6" t="str">
        <f t="shared" si="0"/>
        <v>4-0-9</v>
      </c>
      <c r="G32" s="49">
        <f t="shared" si="1"/>
        <v>0.30769230769230771</v>
      </c>
      <c r="H32" s="49">
        <f>SUMIFS('DATA - Fixture'!M:M,'DATA - Fixture'!$G:$G,'Head 2 Head'!$A32,'DATA - Fixture'!$I:$I,'Head 2 Head'!$B32)/SUMIFS('DATA - Fixture'!N:N,'DATA - Fixture'!$G:$G,'Head 2 Head'!$A32,'DATA - Fixture'!$I:$I,'Head 2 Head'!$B32)</f>
        <v>0.93298429319371723</v>
      </c>
      <c r="I32" s="50">
        <f t="shared" si="2"/>
        <v>31.702215062424486</v>
      </c>
      <c r="J32" s="6">
        <f t="shared" ca="1" si="3"/>
        <v>6</v>
      </c>
    </row>
    <row r="33" spans="1:10" x14ac:dyDescent="0.2">
      <c r="A33" t="s">
        <v>465</v>
      </c>
      <c r="B33" t="s">
        <v>463</v>
      </c>
      <c r="C33" s="6">
        <f>SUMIFS('DATA - Fixture'!Q:Q,'DATA - Fixture'!$G:$G,'Head 2 Head'!$A33,'DATA - Fixture'!$I:$I,'Head 2 Head'!$B33)</f>
        <v>5</v>
      </c>
      <c r="D33" s="6">
        <f>SUMIFS('DATA - Fixture'!R:R,'DATA - Fixture'!$G:$G,'Head 2 Head'!$A33,'DATA - Fixture'!$I:$I,'Head 2 Head'!$B33)</f>
        <v>0</v>
      </c>
      <c r="E33" s="6">
        <f>SUMIFS('DATA - Fixture'!S:S,'DATA - Fixture'!$G:$G,'Head 2 Head'!$A33,'DATA - Fixture'!$I:$I,'Head 2 Head'!$B33)</f>
        <v>7</v>
      </c>
      <c r="F33" s="6" t="str">
        <f t="shared" si="0"/>
        <v>5-0-7</v>
      </c>
      <c r="G33" s="49">
        <f t="shared" si="1"/>
        <v>0.41666666666666669</v>
      </c>
      <c r="H33" s="49">
        <f>SUMIFS('DATA - Fixture'!M:M,'DATA - Fixture'!$G:$G,'Head 2 Head'!$A33,'DATA - Fixture'!$I:$I,'Head 2 Head'!$B33)/SUMIFS('DATA - Fixture'!N:N,'DATA - Fixture'!$G:$G,'Head 2 Head'!$A33,'DATA - Fixture'!$I:$I,'Head 2 Head'!$B33)</f>
        <v>0.98397386027695655</v>
      </c>
      <c r="I33" s="50">
        <f t="shared" si="2"/>
        <v>42.650640526943626</v>
      </c>
      <c r="J33" s="6">
        <f t="shared" ca="1" si="3"/>
        <v>5</v>
      </c>
    </row>
    <row r="34" spans="1:10" x14ac:dyDescent="0.2">
      <c r="A34" t="s">
        <v>465</v>
      </c>
      <c r="B34" t="s">
        <v>467</v>
      </c>
      <c r="C34" s="6">
        <f>SUMIFS('DATA - Fixture'!Q:Q,'DATA - Fixture'!$G:$G,'Head 2 Head'!$A34,'DATA - Fixture'!$I:$I,'Head 2 Head'!$B34)</f>
        <v>7</v>
      </c>
      <c r="D34" s="6">
        <f>SUMIFS('DATA - Fixture'!R:R,'DATA - Fixture'!$G:$G,'Head 2 Head'!$A34,'DATA - Fixture'!$I:$I,'Head 2 Head'!$B34)</f>
        <v>0</v>
      </c>
      <c r="E34" s="6">
        <f>SUMIFS('DATA - Fixture'!S:S,'DATA - Fixture'!$G:$G,'Head 2 Head'!$A34,'DATA - Fixture'!$I:$I,'Head 2 Head'!$B34)</f>
        <v>5</v>
      </c>
      <c r="F34" s="6" t="str">
        <f t="shared" si="0"/>
        <v>7-0-5</v>
      </c>
      <c r="G34" s="49">
        <f t="shared" si="1"/>
        <v>0.58333333333333337</v>
      </c>
      <c r="H34" s="49">
        <f>SUMIFS('DATA - Fixture'!M:M,'DATA - Fixture'!$G:$G,'Head 2 Head'!$A34,'DATA - Fixture'!$I:$I,'Head 2 Head'!$B34)/SUMIFS('DATA - Fixture'!N:N,'DATA - Fixture'!$G:$G,'Head 2 Head'!$A34,'DATA - Fixture'!$I:$I,'Head 2 Head'!$B34)</f>
        <v>1.0134968695473674</v>
      </c>
      <c r="I34" s="50">
        <f t="shared" si="2"/>
        <v>59.346830202880703</v>
      </c>
      <c r="J34" s="6">
        <f t="shared" ca="1" si="3"/>
        <v>3</v>
      </c>
    </row>
    <row r="35" spans="1:10" x14ac:dyDescent="0.2">
      <c r="A35" t="s">
        <v>465</v>
      </c>
      <c r="B35" t="s">
        <v>461</v>
      </c>
      <c r="C35" s="6">
        <f>SUMIFS('DATA - Fixture'!Q:Q,'DATA - Fixture'!$G:$G,'Head 2 Head'!$A35,'DATA - Fixture'!$I:$I,'Head 2 Head'!$B35)</f>
        <v>5</v>
      </c>
      <c r="D35" s="6">
        <f>SUMIFS('DATA - Fixture'!R:R,'DATA - Fixture'!$G:$G,'Head 2 Head'!$A35,'DATA - Fixture'!$I:$I,'Head 2 Head'!$B35)</f>
        <v>0</v>
      </c>
      <c r="E35" s="6">
        <f>SUMIFS('DATA - Fixture'!S:S,'DATA - Fixture'!$G:$G,'Head 2 Head'!$A35,'DATA - Fixture'!$I:$I,'Head 2 Head'!$B35)</f>
        <v>7</v>
      </c>
      <c r="F35" s="6" t="str">
        <f t="shared" si="0"/>
        <v>5-0-7</v>
      </c>
      <c r="G35" s="49">
        <f t="shared" si="1"/>
        <v>0.41666666666666669</v>
      </c>
      <c r="H35" s="49">
        <f>SUMIFS('DATA - Fixture'!M:M,'DATA - Fixture'!$G:$G,'Head 2 Head'!$A35,'DATA - Fixture'!$I:$I,'Head 2 Head'!$B35)/SUMIFS('DATA - Fixture'!N:N,'DATA - Fixture'!$G:$G,'Head 2 Head'!$A35,'DATA - Fixture'!$I:$I,'Head 2 Head'!$B35)</f>
        <v>1.0029535864978902</v>
      </c>
      <c r="I35" s="50">
        <f t="shared" si="2"/>
        <v>42.66962025316456</v>
      </c>
      <c r="J35" s="6">
        <f t="shared" ca="1" si="3"/>
        <v>4</v>
      </c>
    </row>
    <row r="36" spans="1:10" x14ac:dyDescent="0.2">
      <c r="A36" t="s">
        <v>465</v>
      </c>
      <c r="B36" t="s">
        <v>466</v>
      </c>
      <c r="C36" s="6">
        <f>SUMIFS('DATA - Fixture'!Q:Q,'DATA - Fixture'!$G:$G,'Head 2 Head'!$A36,'DATA - Fixture'!$I:$I,'Head 2 Head'!$B36)</f>
        <v>8</v>
      </c>
      <c r="D36" s="6">
        <f>SUMIFS('DATA - Fixture'!R:R,'DATA - Fixture'!$G:$G,'Head 2 Head'!$A36,'DATA - Fixture'!$I:$I,'Head 2 Head'!$B36)</f>
        <v>0</v>
      </c>
      <c r="E36" s="6">
        <f>SUMIFS('DATA - Fixture'!S:S,'DATA - Fixture'!$G:$G,'Head 2 Head'!$A36,'DATA - Fixture'!$I:$I,'Head 2 Head'!$B36)</f>
        <v>4</v>
      </c>
      <c r="F36" s="6" t="str">
        <f t="shared" si="0"/>
        <v>8-0-4</v>
      </c>
      <c r="G36" s="49">
        <f t="shared" si="1"/>
        <v>0.66666666666666663</v>
      </c>
      <c r="H36" s="49">
        <f>SUMIFS('DATA - Fixture'!M:M,'DATA - Fixture'!$G:$G,'Head 2 Head'!$A36,'DATA - Fixture'!$I:$I,'Head 2 Head'!$B36)/SUMIFS('DATA - Fixture'!N:N,'DATA - Fixture'!$G:$G,'Head 2 Head'!$A36,'DATA - Fixture'!$I:$I,'Head 2 Head'!$B36)</f>
        <v>1.0588653257542633</v>
      </c>
      <c r="I36" s="50">
        <f t="shared" si="2"/>
        <v>67.725531992420926</v>
      </c>
      <c r="J36" s="6">
        <f t="shared" ca="1" si="3"/>
        <v>1</v>
      </c>
    </row>
    <row r="37" spans="1:10" x14ac:dyDescent="0.2">
      <c r="A37" t="s">
        <v>467</v>
      </c>
      <c r="B37" t="s">
        <v>468</v>
      </c>
      <c r="C37" s="6">
        <f>SUMIFS('DATA - Fixture'!Q:Q,'DATA - Fixture'!$G:$G,'Head 2 Head'!$A37,'DATA - Fixture'!$I:$I,'Head 2 Head'!$B37)</f>
        <v>9</v>
      </c>
      <c r="D37" s="6">
        <f>SUMIFS('DATA - Fixture'!R:R,'DATA - Fixture'!$G:$G,'Head 2 Head'!$A37,'DATA - Fixture'!$I:$I,'Head 2 Head'!$B37)</f>
        <v>0</v>
      </c>
      <c r="E37" s="6">
        <f>SUMIFS('DATA - Fixture'!S:S,'DATA - Fixture'!$G:$G,'Head 2 Head'!$A37,'DATA - Fixture'!$I:$I,'Head 2 Head'!$B37)</f>
        <v>4</v>
      </c>
      <c r="F37" s="6" t="str">
        <f t="shared" si="0"/>
        <v>9-0-4</v>
      </c>
      <c r="G37" s="49">
        <f t="shared" si="1"/>
        <v>0.69230769230769229</v>
      </c>
      <c r="H37" s="49">
        <f>SUMIFS('DATA - Fixture'!M:M,'DATA - Fixture'!$G:$G,'Head 2 Head'!$A37,'DATA - Fixture'!$I:$I,'Head 2 Head'!$B37)/SUMIFS('DATA - Fixture'!N:N,'DATA - Fixture'!$G:$G,'Head 2 Head'!$A37,'DATA - Fixture'!$I:$I,'Head 2 Head'!$B37)</f>
        <v>1.040921965035648</v>
      </c>
      <c r="I37" s="50">
        <f t="shared" si="2"/>
        <v>70.271691195804877</v>
      </c>
      <c r="J37" s="6">
        <f t="shared" ca="1" si="3"/>
        <v>2</v>
      </c>
    </row>
    <row r="38" spans="1:10" x14ac:dyDescent="0.2">
      <c r="A38" t="s">
        <v>467</v>
      </c>
      <c r="B38" t="s">
        <v>464</v>
      </c>
      <c r="C38" s="6">
        <f>SUMIFS('DATA - Fixture'!Q:Q,'DATA - Fixture'!$G:$G,'Head 2 Head'!$A38,'DATA - Fixture'!$I:$I,'Head 2 Head'!$B38)</f>
        <v>10</v>
      </c>
      <c r="D38" s="6">
        <f>SUMIFS('DATA - Fixture'!R:R,'DATA - Fixture'!$G:$G,'Head 2 Head'!$A38,'DATA - Fixture'!$I:$I,'Head 2 Head'!$B38)</f>
        <v>0</v>
      </c>
      <c r="E38" s="6">
        <f>SUMIFS('DATA - Fixture'!S:S,'DATA - Fixture'!$G:$G,'Head 2 Head'!$A38,'DATA - Fixture'!$I:$I,'Head 2 Head'!$B38)</f>
        <v>2</v>
      </c>
      <c r="F38" s="6" t="str">
        <f t="shared" si="0"/>
        <v>10-0-2</v>
      </c>
      <c r="G38" s="49">
        <f t="shared" si="1"/>
        <v>0.83333333333333337</v>
      </c>
      <c r="H38" s="49">
        <f>SUMIFS('DATA - Fixture'!M:M,'DATA - Fixture'!$G:$G,'Head 2 Head'!$A38,'DATA - Fixture'!$I:$I,'Head 2 Head'!$B38)/SUMIFS('DATA - Fixture'!N:N,'DATA - Fixture'!$G:$G,'Head 2 Head'!$A38,'DATA - Fixture'!$I:$I,'Head 2 Head'!$B38)</f>
        <v>1.0640310586176729</v>
      </c>
      <c r="I38" s="50">
        <f t="shared" si="2"/>
        <v>84.397364391951015</v>
      </c>
      <c r="J38" s="6">
        <f t="shared" ca="1" si="3"/>
        <v>1</v>
      </c>
    </row>
    <row r="39" spans="1:10" x14ac:dyDescent="0.2">
      <c r="A39" t="s">
        <v>467</v>
      </c>
      <c r="B39" t="s">
        <v>462</v>
      </c>
      <c r="C39" s="6">
        <f>SUMIFS('DATA - Fixture'!Q:Q,'DATA - Fixture'!$G:$G,'Head 2 Head'!$A39,'DATA - Fixture'!$I:$I,'Head 2 Head'!$B39)</f>
        <v>6</v>
      </c>
      <c r="D39" s="6">
        <f>SUMIFS('DATA - Fixture'!R:R,'DATA - Fixture'!$G:$G,'Head 2 Head'!$A39,'DATA - Fixture'!$I:$I,'Head 2 Head'!$B39)</f>
        <v>0</v>
      </c>
      <c r="E39" s="6">
        <f>SUMIFS('DATA - Fixture'!S:S,'DATA - Fixture'!$G:$G,'Head 2 Head'!$A39,'DATA - Fixture'!$I:$I,'Head 2 Head'!$B39)</f>
        <v>6</v>
      </c>
      <c r="F39" s="6" t="str">
        <f t="shared" si="0"/>
        <v>6-0-6</v>
      </c>
      <c r="G39" s="49">
        <f t="shared" si="1"/>
        <v>0.5</v>
      </c>
      <c r="H39" s="49">
        <f>SUMIFS('DATA - Fixture'!M:M,'DATA - Fixture'!$G:$G,'Head 2 Head'!$A39,'DATA - Fixture'!$I:$I,'Head 2 Head'!$B39)/SUMIFS('DATA - Fixture'!N:N,'DATA - Fixture'!$G:$G,'Head 2 Head'!$A39,'DATA - Fixture'!$I:$I,'Head 2 Head'!$B39)</f>
        <v>0.99736869803178618</v>
      </c>
      <c r="I39" s="50">
        <f t="shared" si="2"/>
        <v>50.997368698031785</v>
      </c>
      <c r="J39" s="6">
        <f t="shared" ca="1" si="3"/>
        <v>4</v>
      </c>
    </row>
    <row r="40" spans="1:10" x14ac:dyDescent="0.2">
      <c r="A40" t="s">
        <v>467</v>
      </c>
      <c r="B40" t="s">
        <v>463</v>
      </c>
      <c r="C40" s="6">
        <f>SUMIFS('DATA - Fixture'!Q:Q,'DATA - Fixture'!$G:$G,'Head 2 Head'!$A40,'DATA - Fixture'!$I:$I,'Head 2 Head'!$B40)</f>
        <v>5</v>
      </c>
      <c r="D40" s="6">
        <f>SUMIFS('DATA - Fixture'!R:R,'DATA - Fixture'!$G:$G,'Head 2 Head'!$A40,'DATA - Fixture'!$I:$I,'Head 2 Head'!$B40)</f>
        <v>0</v>
      </c>
      <c r="E40" s="6">
        <f>SUMIFS('DATA - Fixture'!S:S,'DATA - Fixture'!$G:$G,'Head 2 Head'!$A40,'DATA - Fixture'!$I:$I,'Head 2 Head'!$B40)</f>
        <v>10</v>
      </c>
      <c r="F40" s="6" t="str">
        <f t="shared" si="0"/>
        <v>5-0-10</v>
      </c>
      <c r="G40" s="49">
        <f t="shared" si="1"/>
        <v>0.33333333333333331</v>
      </c>
      <c r="H40" s="49">
        <f>SUMIFS('DATA - Fixture'!M:M,'DATA - Fixture'!$G:$G,'Head 2 Head'!$A40,'DATA - Fixture'!$I:$I,'Head 2 Head'!$B40)/SUMIFS('DATA - Fixture'!N:N,'DATA - Fixture'!$G:$G,'Head 2 Head'!$A40,'DATA - Fixture'!$I:$I,'Head 2 Head'!$B40)</f>
        <v>0.9814173729656599</v>
      </c>
      <c r="I40" s="50">
        <f t="shared" si="2"/>
        <v>34.314750706298987</v>
      </c>
      <c r="J40" s="6">
        <f t="shared" ca="1" si="3"/>
        <v>7</v>
      </c>
    </row>
    <row r="41" spans="1:10" x14ac:dyDescent="0.2">
      <c r="A41" t="s">
        <v>467</v>
      </c>
      <c r="B41" t="s">
        <v>465</v>
      </c>
      <c r="C41" s="6">
        <f>SUMIFS('DATA - Fixture'!Q:Q,'DATA - Fixture'!$G:$G,'Head 2 Head'!$A41,'DATA - Fixture'!$I:$I,'Head 2 Head'!$B41)</f>
        <v>5</v>
      </c>
      <c r="D41" s="6">
        <f>SUMIFS('DATA - Fixture'!R:R,'DATA - Fixture'!$G:$G,'Head 2 Head'!$A41,'DATA - Fixture'!$I:$I,'Head 2 Head'!$B41)</f>
        <v>0</v>
      </c>
      <c r="E41" s="6">
        <f>SUMIFS('DATA - Fixture'!S:S,'DATA - Fixture'!$G:$G,'Head 2 Head'!$A41,'DATA - Fixture'!$I:$I,'Head 2 Head'!$B41)</f>
        <v>7</v>
      </c>
      <c r="F41" s="6" t="str">
        <f t="shared" si="0"/>
        <v>5-0-7</v>
      </c>
      <c r="G41" s="49">
        <f t="shared" si="1"/>
        <v>0.41666666666666669</v>
      </c>
      <c r="H41" s="49">
        <f>SUMIFS('DATA - Fixture'!M:M,'DATA - Fixture'!$G:$G,'Head 2 Head'!$A41,'DATA - Fixture'!$I:$I,'Head 2 Head'!$B41)/SUMIFS('DATA - Fixture'!N:N,'DATA - Fixture'!$G:$G,'Head 2 Head'!$A41,'DATA - Fixture'!$I:$I,'Head 2 Head'!$B41)</f>
        <v>0.98668287001873511</v>
      </c>
      <c r="I41" s="50">
        <f t="shared" si="2"/>
        <v>42.653349536685404</v>
      </c>
      <c r="J41" s="6">
        <f t="shared" ca="1" si="3"/>
        <v>6</v>
      </c>
    </row>
    <row r="42" spans="1:10" x14ac:dyDescent="0.2">
      <c r="A42" t="s">
        <v>467</v>
      </c>
      <c r="B42" t="s">
        <v>461</v>
      </c>
      <c r="C42" s="6">
        <f>SUMIFS('DATA - Fixture'!Q:Q,'DATA - Fixture'!$G:$G,'Head 2 Head'!$A42,'DATA - Fixture'!$I:$I,'Head 2 Head'!$B42)</f>
        <v>5</v>
      </c>
      <c r="D42" s="6">
        <f>SUMIFS('DATA - Fixture'!R:R,'DATA - Fixture'!$G:$G,'Head 2 Head'!$A42,'DATA - Fixture'!$I:$I,'Head 2 Head'!$B42)</f>
        <v>0</v>
      </c>
      <c r="E42" s="6">
        <f>SUMIFS('DATA - Fixture'!S:S,'DATA - Fixture'!$G:$G,'Head 2 Head'!$A42,'DATA - Fixture'!$I:$I,'Head 2 Head'!$B42)</f>
        <v>7</v>
      </c>
      <c r="F42" s="6" t="str">
        <f t="shared" si="0"/>
        <v>5-0-7</v>
      </c>
      <c r="G42" s="49">
        <f t="shared" si="1"/>
        <v>0.41666666666666669</v>
      </c>
      <c r="H42" s="49">
        <f>SUMIFS('DATA - Fixture'!M:M,'DATA - Fixture'!$G:$G,'Head 2 Head'!$A42,'DATA - Fixture'!$I:$I,'Head 2 Head'!$B42)/SUMIFS('DATA - Fixture'!N:N,'DATA - Fixture'!$G:$G,'Head 2 Head'!$A42,'DATA - Fixture'!$I:$I,'Head 2 Head'!$B42)</f>
        <v>1.0090185676392573</v>
      </c>
      <c r="I42" s="50">
        <f t="shared" si="2"/>
        <v>42.675685234305931</v>
      </c>
      <c r="J42" s="6">
        <f t="shared" ca="1" si="3"/>
        <v>5</v>
      </c>
    </row>
    <row r="43" spans="1:10" x14ac:dyDescent="0.2">
      <c r="A43" t="s">
        <v>467</v>
      </c>
      <c r="B43" t="s">
        <v>466</v>
      </c>
      <c r="C43" s="6">
        <f>SUMIFS('DATA - Fixture'!Q:Q,'DATA - Fixture'!$G:$G,'Head 2 Head'!$A43,'DATA - Fixture'!$I:$I,'Head 2 Head'!$B43)</f>
        <v>8</v>
      </c>
      <c r="D43" s="6">
        <f>SUMIFS('DATA - Fixture'!R:R,'DATA - Fixture'!$G:$G,'Head 2 Head'!$A43,'DATA - Fixture'!$I:$I,'Head 2 Head'!$B43)</f>
        <v>0</v>
      </c>
      <c r="E43" s="6">
        <f>SUMIFS('DATA - Fixture'!S:S,'DATA - Fixture'!$G:$G,'Head 2 Head'!$A43,'DATA - Fixture'!$I:$I,'Head 2 Head'!$B43)</f>
        <v>4</v>
      </c>
      <c r="F43" s="6" t="str">
        <f t="shared" si="0"/>
        <v>8-0-4</v>
      </c>
      <c r="G43" s="49">
        <f t="shared" si="1"/>
        <v>0.66666666666666663</v>
      </c>
      <c r="H43" s="49">
        <f>SUMIFS('DATA - Fixture'!M:M,'DATA - Fixture'!$G:$G,'Head 2 Head'!$A43,'DATA - Fixture'!$I:$I,'Head 2 Head'!$B43)/SUMIFS('DATA - Fixture'!N:N,'DATA - Fixture'!$G:$G,'Head 2 Head'!$A43,'DATA - Fixture'!$I:$I,'Head 2 Head'!$B43)</f>
        <v>1.0147925933588497</v>
      </c>
      <c r="I43" s="50">
        <f t="shared" si="2"/>
        <v>67.681459260025505</v>
      </c>
      <c r="J43" s="6">
        <f t="shared" ca="1" si="3"/>
        <v>3</v>
      </c>
    </row>
    <row r="44" spans="1:10" x14ac:dyDescent="0.2">
      <c r="A44" t="s">
        <v>461</v>
      </c>
      <c r="B44" t="s">
        <v>468</v>
      </c>
      <c r="C44" s="6">
        <f>SUMIFS('DATA - Fixture'!Q:Q,'DATA - Fixture'!$G:$G,'Head 2 Head'!$A44,'DATA - Fixture'!$I:$I,'Head 2 Head'!$B44)</f>
        <v>5</v>
      </c>
      <c r="D44" s="6">
        <f>SUMIFS('DATA - Fixture'!R:R,'DATA - Fixture'!$G:$G,'Head 2 Head'!$A44,'DATA - Fixture'!$I:$I,'Head 2 Head'!$B44)</f>
        <v>0</v>
      </c>
      <c r="E44" s="6">
        <f>SUMIFS('DATA - Fixture'!S:S,'DATA - Fixture'!$G:$G,'Head 2 Head'!$A44,'DATA - Fixture'!$I:$I,'Head 2 Head'!$B44)</f>
        <v>7</v>
      </c>
      <c r="F44" s="6" t="str">
        <f t="shared" si="0"/>
        <v>5-0-7</v>
      </c>
      <c r="G44" s="49">
        <f t="shared" si="1"/>
        <v>0.41666666666666669</v>
      </c>
      <c r="H44" s="49">
        <f>SUMIFS('DATA - Fixture'!M:M,'DATA - Fixture'!$G:$G,'Head 2 Head'!$A44,'DATA - Fixture'!$I:$I,'Head 2 Head'!$B44)/SUMIFS('DATA - Fixture'!N:N,'DATA - Fixture'!$G:$G,'Head 2 Head'!$A44,'DATA - Fixture'!$I:$I,'Head 2 Head'!$B44)</f>
        <v>1.0019551348013995</v>
      </c>
      <c r="I44" s="50">
        <f t="shared" si="2"/>
        <v>42.66862180146807</v>
      </c>
      <c r="J44" s="6">
        <f t="shared" ca="1" si="3"/>
        <v>7</v>
      </c>
    </row>
    <row r="45" spans="1:10" x14ac:dyDescent="0.2">
      <c r="A45" t="s">
        <v>461</v>
      </c>
      <c r="B45" t="s">
        <v>464</v>
      </c>
      <c r="C45" s="6">
        <f>SUMIFS('DATA - Fixture'!Q:Q,'DATA - Fixture'!$G:$G,'Head 2 Head'!$A45,'DATA - Fixture'!$I:$I,'Head 2 Head'!$B45)</f>
        <v>8</v>
      </c>
      <c r="D45" s="6">
        <f>SUMIFS('DATA - Fixture'!R:R,'DATA - Fixture'!$G:$G,'Head 2 Head'!$A45,'DATA - Fixture'!$I:$I,'Head 2 Head'!$B45)</f>
        <v>1</v>
      </c>
      <c r="E45" s="6">
        <f>SUMIFS('DATA - Fixture'!S:S,'DATA - Fixture'!$G:$G,'Head 2 Head'!$A45,'DATA - Fixture'!$I:$I,'Head 2 Head'!$B45)</f>
        <v>3</v>
      </c>
      <c r="F45" s="6" t="str">
        <f t="shared" si="0"/>
        <v>8-1-3</v>
      </c>
      <c r="G45" s="49">
        <f t="shared" si="1"/>
        <v>0.70833333333333337</v>
      </c>
      <c r="H45" s="49">
        <f>SUMIFS('DATA - Fixture'!M:M,'DATA - Fixture'!$G:$G,'Head 2 Head'!$A45,'DATA - Fixture'!$I:$I,'Head 2 Head'!$B45)/SUMIFS('DATA - Fixture'!N:N,'DATA - Fixture'!$G:$G,'Head 2 Head'!$A45,'DATA - Fixture'!$I:$I,'Head 2 Head'!$B45)</f>
        <v>1.09259147990146</v>
      </c>
      <c r="I45" s="50">
        <f t="shared" si="2"/>
        <v>71.925924813234801</v>
      </c>
      <c r="J45" s="6">
        <f t="shared" ca="1" si="3"/>
        <v>1</v>
      </c>
    </row>
    <row r="46" spans="1:10" x14ac:dyDescent="0.2">
      <c r="A46" t="s">
        <v>461</v>
      </c>
      <c r="B46" t="s">
        <v>462</v>
      </c>
      <c r="C46" s="6">
        <f>SUMIFS('DATA - Fixture'!Q:Q,'DATA - Fixture'!$G:$G,'Head 2 Head'!$A46,'DATA - Fixture'!$I:$I,'Head 2 Head'!$B46)</f>
        <v>7</v>
      </c>
      <c r="D46" s="6">
        <f>SUMIFS('DATA - Fixture'!R:R,'DATA - Fixture'!$G:$G,'Head 2 Head'!$A46,'DATA - Fixture'!$I:$I,'Head 2 Head'!$B46)</f>
        <v>0</v>
      </c>
      <c r="E46" s="6">
        <f>SUMIFS('DATA - Fixture'!S:S,'DATA - Fixture'!$G:$G,'Head 2 Head'!$A46,'DATA - Fixture'!$I:$I,'Head 2 Head'!$B46)</f>
        <v>7</v>
      </c>
      <c r="F46" s="6" t="str">
        <f t="shared" si="0"/>
        <v>7-0-7</v>
      </c>
      <c r="G46" s="49">
        <f t="shared" si="1"/>
        <v>0.5</v>
      </c>
      <c r="H46" s="49">
        <f>SUMIFS('DATA - Fixture'!M:M,'DATA - Fixture'!$G:$G,'Head 2 Head'!$A46,'DATA - Fixture'!$I:$I,'Head 2 Head'!$B46)/SUMIFS('DATA - Fixture'!N:N,'DATA - Fixture'!$G:$G,'Head 2 Head'!$A46,'DATA - Fixture'!$I:$I,'Head 2 Head'!$B46)</f>
        <v>1.0336865485169588</v>
      </c>
      <c r="I46" s="50">
        <f t="shared" si="2"/>
        <v>51.033686548516961</v>
      </c>
      <c r="J46" s="6">
        <f t="shared" ca="1" si="3"/>
        <v>5</v>
      </c>
    </row>
    <row r="47" spans="1:10" x14ac:dyDescent="0.2">
      <c r="A47" t="s">
        <v>461</v>
      </c>
      <c r="B47" t="s">
        <v>463</v>
      </c>
      <c r="C47" s="6">
        <f>SUMIFS('DATA - Fixture'!Q:Q,'DATA - Fixture'!$G:$G,'Head 2 Head'!$A47,'DATA - Fixture'!$I:$I,'Head 2 Head'!$B47)</f>
        <v>6</v>
      </c>
      <c r="D47" s="6">
        <f>SUMIFS('DATA - Fixture'!R:R,'DATA - Fixture'!$G:$G,'Head 2 Head'!$A47,'DATA - Fixture'!$I:$I,'Head 2 Head'!$B47)</f>
        <v>0</v>
      </c>
      <c r="E47" s="6">
        <f>SUMIFS('DATA - Fixture'!S:S,'DATA - Fixture'!$G:$G,'Head 2 Head'!$A47,'DATA - Fixture'!$I:$I,'Head 2 Head'!$B47)</f>
        <v>8</v>
      </c>
      <c r="F47" s="6" t="str">
        <f t="shared" si="0"/>
        <v>6-0-8</v>
      </c>
      <c r="G47" s="49">
        <f t="shared" si="1"/>
        <v>0.42857142857142855</v>
      </c>
      <c r="H47" s="49">
        <f>SUMIFS('DATA - Fixture'!M:M,'DATA - Fixture'!$G:$G,'Head 2 Head'!$A47,'DATA - Fixture'!$I:$I,'Head 2 Head'!$B47)/SUMIFS('DATA - Fixture'!N:N,'DATA - Fixture'!$G:$G,'Head 2 Head'!$A47,'DATA - Fixture'!$I:$I,'Head 2 Head'!$B47)</f>
        <v>0.97926829268292681</v>
      </c>
      <c r="I47" s="50">
        <f t="shared" si="2"/>
        <v>43.836411149825778</v>
      </c>
      <c r="J47" s="6">
        <f t="shared" ca="1" si="3"/>
        <v>6</v>
      </c>
    </row>
    <row r="48" spans="1:10" x14ac:dyDescent="0.2">
      <c r="A48" t="s">
        <v>461</v>
      </c>
      <c r="B48" t="s">
        <v>465</v>
      </c>
      <c r="C48" s="6">
        <f>SUMIFS('DATA - Fixture'!Q:Q,'DATA - Fixture'!$G:$G,'Head 2 Head'!$A48,'DATA - Fixture'!$I:$I,'Head 2 Head'!$B48)</f>
        <v>7</v>
      </c>
      <c r="D48" s="6">
        <f>SUMIFS('DATA - Fixture'!R:R,'DATA - Fixture'!$G:$G,'Head 2 Head'!$A48,'DATA - Fixture'!$I:$I,'Head 2 Head'!$B48)</f>
        <v>0</v>
      </c>
      <c r="E48" s="6">
        <f>SUMIFS('DATA - Fixture'!S:S,'DATA - Fixture'!$G:$G,'Head 2 Head'!$A48,'DATA - Fixture'!$I:$I,'Head 2 Head'!$B48)</f>
        <v>5</v>
      </c>
      <c r="F48" s="6" t="str">
        <f t="shared" si="0"/>
        <v>7-0-5</v>
      </c>
      <c r="G48" s="49">
        <f t="shared" si="1"/>
        <v>0.58333333333333337</v>
      </c>
      <c r="H48" s="49">
        <f>SUMIFS('DATA - Fixture'!M:M,'DATA - Fixture'!$G:$G,'Head 2 Head'!$A48,'DATA - Fixture'!$I:$I,'Head 2 Head'!$B48)/SUMIFS('DATA - Fixture'!N:N,'DATA - Fixture'!$G:$G,'Head 2 Head'!$A48,'DATA - Fixture'!$I:$I,'Head 2 Head'!$B48)</f>
        <v>0.9970551114850652</v>
      </c>
      <c r="I48" s="50">
        <f t="shared" si="2"/>
        <v>59.330388444818404</v>
      </c>
      <c r="J48" s="6">
        <f t="shared" ca="1" si="3"/>
        <v>3</v>
      </c>
    </row>
    <row r="49" spans="1:10" x14ac:dyDescent="0.2">
      <c r="A49" t="s">
        <v>461</v>
      </c>
      <c r="B49" t="s">
        <v>467</v>
      </c>
      <c r="C49" s="6">
        <f>SUMIFS('DATA - Fixture'!Q:Q,'DATA - Fixture'!$G:$G,'Head 2 Head'!$A49,'DATA - Fixture'!$I:$I,'Head 2 Head'!$B49)</f>
        <v>7</v>
      </c>
      <c r="D49" s="6">
        <f>SUMIFS('DATA - Fixture'!R:R,'DATA - Fixture'!$G:$G,'Head 2 Head'!$A49,'DATA - Fixture'!$I:$I,'Head 2 Head'!$B49)</f>
        <v>0</v>
      </c>
      <c r="E49" s="6">
        <f>SUMIFS('DATA - Fixture'!S:S,'DATA - Fixture'!$G:$G,'Head 2 Head'!$A49,'DATA - Fixture'!$I:$I,'Head 2 Head'!$B49)</f>
        <v>5</v>
      </c>
      <c r="F49" s="6" t="str">
        <f t="shared" si="0"/>
        <v>7-0-5</v>
      </c>
      <c r="G49" s="49">
        <f t="shared" si="1"/>
        <v>0.58333333333333337</v>
      </c>
      <c r="H49" s="49">
        <f>SUMIFS('DATA - Fixture'!M:M,'DATA - Fixture'!$G:$G,'Head 2 Head'!$A49,'DATA - Fixture'!$I:$I,'Head 2 Head'!$B49)/SUMIFS('DATA - Fixture'!N:N,'DATA - Fixture'!$G:$G,'Head 2 Head'!$A49,'DATA - Fixture'!$I:$I,'Head 2 Head'!$B49)</f>
        <v>0.99106203995793896</v>
      </c>
      <c r="I49" s="50">
        <f t="shared" si="2"/>
        <v>59.324395373291274</v>
      </c>
      <c r="J49" s="6">
        <f t="shared" ca="1" si="3"/>
        <v>4</v>
      </c>
    </row>
    <row r="50" spans="1:10" x14ac:dyDescent="0.2">
      <c r="A50" t="s">
        <v>461</v>
      </c>
      <c r="B50" t="s">
        <v>466</v>
      </c>
      <c r="C50" s="6">
        <f>SUMIFS('DATA - Fixture'!Q:Q,'DATA - Fixture'!$G:$G,'Head 2 Head'!$A50,'DATA - Fixture'!$I:$I,'Head 2 Head'!$B50)</f>
        <v>7</v>
      </c>
      <c r="D50" s="6">
        <f>SUMIFS('DATA - Fixture'!R:R,'DATA - Fixture'!$G:$G,'Head 2 Head'!$A50,'DATA - Fixture'!$I:$I,'Head 2 Head'!$B50)</f>
        <v>0</v>
      </c>
      <c r="E50" s="6">
        <f>SUMIFS('DATA - Fixture'!S:S,'DATA - Fixture'!$G:$G,'Head 2 Head'!$A50,'DATA - Fixture'!$I:$I,'Head 2 Head'!$B50)</f>
        <v>5</v>
      </c>
      <c r="F50" s="6" t="str">
        <f t="shared" si="0"/>
        <v>7-0-5</v>
      </c>
      <c r="G50" s="49">
        <f t="shared" si="1"/>
        <v>0.58333333333333337</v>
      </c>
      <c r="H50" s="49">
        <f>SUMIFS('DATA - Fixture'!M:M,'DATA - Fixture'!$G:$G,'Head 2 Head'!$A50,'DATA - Fixture'!$I:$I,'Head 2 Head'!$B50)/SUMIFS('DATA - Fixture'!N:N,'DATA - Fixture'!$G:$G,'Head 2 Head'!$A50,'DATA - Fixture'!$I:$I,'Head 2 Head'!$B50)</f>
        <v>1.010858430649457</v>
      </c>
      <c r="I50" s="50">
        <f t="shared" si="2"/>
        <v>59.344191763982792</v>
      </c>
      <c r="J50" s="6">
        <f t="shared" ca="1" si="3"/>
        <v>2</v>
      </c>
    </row>
    <row r="51" spans="1:10" x14ac:dyDescent="0.2">
      <c r="A51" t="s">
        <v>466</v>
      </c>
      <c r="B51" t="s">
        <v>468</v>
      </c>
      <c r="C51" s="6">
        <f>SUMIFS('DATA - Fixture'!Q:Q,'DATA - Fixture'!$G:$G,'Head 2 Head'!$A51,'DATA - Fixture'!$I:$I,'Head 2 Head'!$B51)</f>
        <v>7</v>
      </c>
      <c r="D51" s="6">
        <f>SUMIFS('DATA - Fixture'!R:R,'DATA - Fixture'!$G:$G,'Head 2 Head'!$A51,'DATA - Fixture'!$I:$I,'Head 2 Head'!$B51)</f>
        <v>0</v>
      </c>
      <c r="E51" s="6">
        <f>SUMIFS('DATA - Fixture'!S:S,'DATA - Fixture'!$G:$G,'Head 2 Head'!$A51,'DATA - Fixture'!$I:$I,'Head 2 Head'!$B51)</f>
        <v>5</v>
      </c>
      <c r="F51" s="6" t="str">
        <f t="shared" si="0"/>
        <v>7-0-5</v>
      </c>
      <c r="G51" s="49">
        <f t="shared" si="1"/>
        <v>0.58333333333333337</v>
      </c>
      <c r="H51" s="49">
        <f>SUMIFS('DATA - Fixture'!M:M,'DATA - Fixture'!$G:$G,'Head 2 Head'!$A51,'DATA - Fixture'!$I:$I,'Head 2 Head'!$B51)/SUMIFS('DATA - Fixture'!N:N,'DATA - Fixture'!$G:$G,'Head 2 Head'!$A51,'DATA - Fixture'!$I:$I,'Head 2 Head'!$B51)</f>
        <v>0.98553583168967784</v>
      </c>
      <c r="I51" s="50">
        <f t="shared" si="2"/>
        <v>59.318869165023017</v>
      </c>
      <c r="J51" s="6">
        <f t="shared" ca="1" si="3"/>
        <v>1</v>
      </c>
    </row>
    <row r="52" spans="1:10" x14ac:dyDescent="0.2">
      <c r="A52" t="s">
        <v>466</v>
      </c>
      <c r="B52" t="s">
        <v>464</v>
      </c>
      <c r="C52" s="6">
        <f>SUMIFS('DATA - Fixture'!Q:Q,'DATA - Fixture'!$G:$G,'Head 2 Head'!$A52,'DATA - Fixture'!$I:$I,'Head 2 Head'!$B52)</f>
        <v>5</v>
      </c>
      <c r="D52" s="6">
        <f>SUMIFS('DATA - Fixture'!R:R,'DATA - Fixture'!$G:$G,'Head 2 Head'!$A52,'DATA - Fixture'!$I:$I,'Head 2 Head'!$B52)</f>
        <v>0</v>
      </c>
      <c r="E52" s="6">
        <f>SUMIFS('DATA - Fixture'!S:S,'DATA - Fixture'!$G:$G,'Head 2 Head'!$A52,'DATA - Fixture'!$I:$I,'Head 2 Head'!$B52)</f>
        <v>7</v>
      </c>
      <c r="F52" s="6" t="str">
        <f t="shared" si="0"/>
        <v>5-0-7</v>
      </c>
      <c r="G52" s="49">
        <f t="shared" si="1"/>
        <v>0.41666666666666669</v>
      </c>
      <c r="H52" s="49">
        <f>SUMIFS('DATA - Fixture'!M:M,'DATA - Fixture'!$G:$G,'Head 2 Head'!$A52,'DATA - Fixture'!$I:$I,'Head 2 Head'!$B52)/SUMIFS('DATA - Fixture'!N:N,'DATA - Fixture'!$G:$G,'Head 2 Head'!$A52,'DATA - Fixture'!$I:$I,'Head 2 Head'!$B52)</f>
        <v>1.0257013007365616</v>
      </c>
      <c r="I52" s="50">
        <f t="shared" si="2"/>
        <v>42.692367967403236</v>
      </c>
      <c r="J52" s="6">
        <f t="shared" ca="1" si="3"/>
        <v>4</v>
      </c>
    </row>
    <row r="53" spans="1:10" x14ac:dyDescent="0.2">
      <c r="A53" t="s">
        <v>466</v>
      </c>
      <c r="B53" t="s">
        <v>462</v>
      </c>
      <c r="C53" s="6">
        <f>SUMIFS('DATA - Fixture'!Q:Q,'DATA - Fixture'!$G:$G,'Head 2 Head'!$A53,'DATA - Fixture'!$I:$I,'Head 2 Head'!$B53)</f>
        <v>6</v>
      </c>
      <c r="D53" s="6">
        <f>SUMIFS('DATA - Fixture'!R:R,'DATA - Fixture'!$G:$G,'Head 2 Head'!$A53,'DATA - Fixture'!$I:$I,'Head 2 Head'!$B53)</f>
        <v>0</v>
      </c>
      <c r="E53" s="6">
        <f>SUMIFS('DATA - Fixture'!S:S,'DATA - Fixture'!$G:$G,'Head 2 Head'!$A53,'DATA - Fixture'!$I:$I,'Head 2 Head'!$B53)</f>
        <v>6</v>
      </c>
      <c r="F53" s="6" t="str">
        <f t="shared" si="0"/>
        <v>6-0-6</v>
      </c>
      <c r="G53" s="49">
        <f t="shared" si="1"/>
        <v>0.5</v>
      </c>
      <c r="H53" s="49">
        <f>SUMIFS('DATA - Fixture'!M:M,'DATA - Fixture'!$G:$G,'Head 2 Head'!$A53,'DATA - Fixture'!$I:$I,'Head 2 Head'!$B53)/SUMIFS('DATA - Fixture'!N:N,'DATA - Fixture'!$G:$G,'Head 2 Head'!$A53,'DATA - Fixture'!$I:$I,'Head 2 Head'!$B53)</f>
        <v>1.0125195618153364</v>
      </c>
      <c r="I53" s="50">
        <f t="shared" si="2"/>
        <v>51.012519561815338</v>
      </c>
      <c r="J53" s="6">
        <f t="shared" ca="1" si="3"/>
        <v>2</v>
      </c>
    </row>
    <row r="54" spans="1:10" x14ac:dyDescent="0.2">
      <c r="A54" t="s">
        <v>466</v>
      </c>
      <c r="B54" t="s">
        <v>463</v>
      </c>
      <c r="C54" s="6">
        <f>SUMIFS('DATA - Fixture'!Q:Q,'DATA - Fixture'!$G:$G,'Head 2 Head'!$A54,'DATA - Fixture'!$I:$I,'Head 2 Head'!$B54)</f>
        <v>6</v>
      </c>
      <c r="D54" s="6">
        <f>SUMIFS('DATA - Fixture'!R:R,'DATA - Fixture'!$G:$G,'Head 2 Head'!$A54,'DATA - Fixture'!$I:$I,'Head 2 Head'!$B54)</f>
        <v>0</v>
      </c>
      <c r="E54" s="6">
        <f>SUMIFS('DATA - Fixture'!S:S,'DATA - Fixture'!$G:$G,'Head 2 Head'!$A54,'DATA - Fixture'!$I:$I,'Head 2 Head'!$B54)</f>
        <v>6</v>
      </c>
      <c r="F54" s="6" t="str">
        <f t="shared" si="0"/>
        <v>6-0-6</v>
      </c>
      <c r="G54" s="49">
        <f t="shared" si="1"/>
        <v>0.5</v>
      </c>
      <c r="H54" s="49">
        <f>SUMIFS('DATA - Fixture'!M:M,'DATA - Fixture'!$G:$G,'Head 2 Head'!$A54,'DATA - Fixture'!$I:$I,'Head 2 Head'!$B54)/SUMIFS('DATA - Fixture'!N:N,'DATA - Fixture'!$G:$G,'Head 2 Head'!$A54,'DATA - Fixture'!$I:$I,'Head 2 Head'!$B54)</f>
        <v>0.97801047120418849</v>
      </c>
      <c r="I54" s="50">
        <f t="shared" si="2"/>
        <v>50.978010471204186</v>
      </c>
      <c r="J54" s="6">
        <f t="shared" ca="1" si="3"/>
        <v>3</v>
      </c>
    </row>
    <row r="55" spans="1:10" x14ac:dyDescent="0.2">
      <c r="A55" t="s">
        <v>466</v>
      </c>
      <c r="B55" t="s">
        <v>465</v>
      </c>
      <c r="C55" s="6">
        <f>SUMIFS('DATA - Fixture'!Q:Q,'DATA - Fixture'!$G:$G,'Head 2 Head'!$A55,'DATA - Fixture'!$I:$I,'Head 2 Head'!$B55)</f>
        <v>4</v>
      </c>
      <c r="D55" s="6">
        <f>SUMIFS('DATA - Fixture'!R:R,'DATA - Fixture'!$G:$G,'Head 2 Head'!$A55,'DATA - Fixture'!$I:$I,'Head 2 Head'!$B55)</f>
        <v>0</v>
      </c>
      <c r="E55" s="6">
        <f>SUMIFS('DATA - Fixture'!S:S,'DATA - Fixture'!$G:$G,'Head 2 Head'!$A55,'DATA - Fixture'!$I:$I,'Head 2 Head'!$B55)</f>
        <v>8</v>
      </c>
      <c r="F55" s="6" t="str">
        <f t="shared" si="0"/>
        <v>4-0-8</v>
      </c>
      <c r="G55" s="49">
        <f t="shared" si="1"/>
        <v>0.33333333333333331</v>
      </c>
      <c r="H55" s="49">
        <f>SUMIFS('DATA - Fixture'!M:M,'DATA - Fixture'!$G:$G,'Head 2 Head'!$A55,'DATA - Fixture'!$I:$I,'Head 2 Head'!$B55)/SUMIFS('DATA - Fixture'!N:N,'DATA - Fixture'!$G:$G,'Head 2 Head'!$A55,'DATA - Fixture'!$I:$I,'Head 2 Head'!$B55)</f>
        <v>0.94440716461054042</v>
      </c>
      <c r="I55" s="50">
        <f t="shared" si="2"/>
        <v>34.277740497943867</v>
      </c>
      <c r="J55" s="6">
        <f t="shared" ca="1" si="3"/>
        <v>7</v>
      </c>
    </row>
    <row r="56" spans="1:10" x14ac:dyDescent="0.2">
      <c r="A56" t="s">
        <v>466</v>
      </c>
      <c r="B56" t="s">
        <v>467</v>
      </c>
      <c r="C56" s="6">
        <f>SUMIFS('DATA - Fixture'!Q:Q,'DATA - Fixture'!$G:$G,'Head 2 Head'!$A56,'DATA - Fixture'!$I:$I,'Head 2 Head'!$B56)</f>
        <v>4</v>
      </c>
      <c r="D56" s="6">
        <f>SUMIFS('DATA - Fixture'!R:R,'DATA - Fixture'!$G:$G,'Head 2 Head'!$A56,'DATA - Fixture'!$I:$I,'Head 2 Head'!$B56)</f>
        <v>0</v>
      </c>
      <c r="E56" s="6">
        <f>SUMIFS('DATA - Fixture'!S:S,'DATA - Fixture'!$G:$G,'Head 2 Head'!$A56,'DATA - Fixture'!$I:$I,'Head 2 Head'!$B56)</f>
        <v>8</v>
      </c>
      <c r="F56" s="6" t="str">
        <f t="shared" si="0"/>
        <v>4-0-8</v>
      </c>
      <c r="G56" s="49">
        <f t="shared" si="1"/>
        <v>0.33333333333333331</v>
      </c>
      <c r="H56" s="49">
        <f>SUMIFS('DATA - Fixture'!M:M,'DATA - Fixture'!$G:$G,'Head 2 Head'!$A56,'DATA - Fixture'!$I:$I,'Head 2 Head'!$B56)/SUMIFS('DATA - Fixture'!N:N,'DATA - Fixture'!$G:$G,'Head 2 Head'!$A56,'DATA - Fixture'!$I:$I,'Head 2 Head'!$B56)</f>
        <v>0.98542303771661566</v>
      </c>
      <c r="I56" s="50">
        <f t="shared" si="2"/>
        <v>34.318756371049943</v>
      </c>
      <c r="J56" s="6">
        <f t="shared" ca="1" si="3"/>
        <v>6</v>
      </c>
    </row>
    <row r="57" spans="1:10" x14ac:dyDescent="0.2">
      <c r="A57" t="s">
        <v>466</v>
      </c>
      <c r="B57" t="s">
        <v>461</v>
      </c>
      <c r="C57" s="6">
        <f>SUMIFS('DATA - Fixture'!Q:Q,'DATA - Fixture'!$G:$G,'Head 2 Head'!$A57,'DATA - Fixture'!$I:$I,'Head 2 Head'!$B57)</f>
        <v>5</v>
      </c>
      <c r="D57" s="6">
        <f>SUMIFS('DATA - Fixture'!R:R,'DATA - Fixture'!$G:$G,'Head 2 Head'!$A57,'DATA - Fixture'!$I:$I,'Head 2 Head'!$B57)</f>
        <v>0</v>
      </c>
      <c r="E57" s="6">
        <f>SUMIFS('DATA - Fixture'!S:S,'DATA - Fixture'!$G:$G,'Head 2 Head'!$A57,'DATA - Fixture'!$I:$I,'Head 2 Head'!$B57)</f>
        <v>7</v>
      </c>
      <c r="F57" s="6" t="str">
        <f t="shared" si="0"/>
        <v>5-0-7</v>
      </c>
      <c r="G57" s="49">
        <f t="shared" si="1"/>
        <v>0.41666666666666669</v>
      </c>
      <c r="H57" s="49">
        <f>SUMIFS('DATA - Fixture'!M:M,'DATA - Fixture'!$G:$G,'Head 2 Head'!$A57,'DATA - Fixture'!$I:$I,'Head 2 Head'!$B57)/SUMIFS('DATA - Fixture'!N:N,'DATA - Fixture'!$G:$G,'Head 2 Head'!$A57,'DATA - Fixture'!$I:$I,'Head 2 Head'!$B57)</f>
        <v>0.98925820835022293</v>
      </c>
      <c r="I57" s="50">
        <f t="shared" si="2"/>
        <v>42.655924875016893</v>
      </c>
      <c r="J57" s="6">
        <f t="shared" ca="1" si="3"/>
        <v>5</v>
      </c>
    </row>
    <row r="58" spans="1:10" x14ac:dyDescent="0.2">
      <c r="A58" t="e">
        <v>#N/A</v>
      </c>
      <c r="B58" t="e">
        <v>#N/A</v>
      </c>
      <c r="C58" s="6">
        <f>SUMIFS('DATA - Fixture'!Q:Q,'DATA - Fixture'!$G:$G,'Head 2 Head'!$A58,'DATA - Fixture'!$I:$I,'Head 2 Head'!$B58)</f>
        <v>0</v>
      </c>
      <c r="D58" s="6">
        <f>SUMIFS('DATA - Fixture'!R:R,'DATA - Fixture'!$G:$G,'Head 2 Head'!$A58,'DATA - Fixture'!$I:$I,'Head 2 Head'!$B58)</f>
        <v>0</v>
      </c>
      <c r="E58" s="6">
        <f>SUMIFS('DATA - Fixture'!S:S,'DATA - Fixture'!$G:$G,'Head 2 Head'!$A58,'DATA - Fixture'!$I:$I,'Head 2 Head'!$B58)</f>
        <v>0</v>
      </c>
      <c r="F58" s="6" t="str">
        <f t="shared" si="0"/>
        <v>0-0-0</v>
      </c>
      <c r="G58" s="49" t="e">
        <f t="shared" si="1"/>
        <v>#DIV/0!</v>
      </c>
      <c r="H58" s="49" t="e">
        <f>SUMIFS('DATA - Fixture'!M:M,'DATA - Fixture'!$G:$G,'Head 2 Head'!$A58,'DATA - Fixture'!$I:$I,'Head 2 Head'!$B58)/SUMIFS('DATA - Fixture'!N:N,'DATA - Fixture'!$G:$G,'Head 2 Head'!$A58,'DATA - Fixture'!$I:$I,'Head 2 Head'!$B58)</f>
        <v>#DIV/0!</v>
      </c>
      <c r="I58" s="50" t="e">
        <f t="shared" si="2"/>
        <v>#DIV/0!</v>
      </c>
      <c r="J58" s="6" t="e">
        <f t="shared" ca="1" si="3"/>
        <v>#DIV/0!</v>
      </c>
    </row>
  </sheetData>
  <autoFilter ref="A1:J58" xr:uid="{00000000-0009-0000-0000-00000A000000}"/>
  <sortState xmlns:xlrd2="http://schemas.microsoft.com/office/spreadsheetml/2017/richdata2" ref="N7:N12">
    <sortCondition ref="N9"/>
  </sortState>
  <mergeCells count="3">
    <mergeCell ref="O3:V3"/>
    <mergeCell ref="M2:V2"/>
    <mergeCell ref="M5:M12"/>
  </mergeCells>
  <conditionalFormatting sqref="O5:V5 O7:V12">
    <cfRule type="expression" dxfId="16" priority="8">
      <formula>IFERROR(INDEX(OFFSET($J$2:$J$8,MATCH(O$4,$A:$A,0)-2,0),MATCH($N5,OFFSET($B$2:$B$8,MATCH(O$4,$A:$A,0)-2,0),0)),0)=7</formula>
    </cfRule>
    <cfRule type="expression" dxfId="15" priority="9">
      <formula>IFERROR(INDEX(OFFSET($J$2:$J$8,MATCH(O$4,$A:$A,0)-2,0),MATCH($N5,OFFSET($B$2:$B$8,MATCH(O$4,$A:$A,0)-2,0),0)),0)=1</formula>
    </cfRule>
  </conditionalFormatting>
  <conditionalFormatting sqref="O6:V6">
    <cfRule type="expression" dxfId="14" priority="1">
      <formula>IFERROR(INDEX(OFFSET($J$2:$J$8,MATCH(O$4,$A:$A,0)-2,0),MATCH($N6,OFFSET($B$2:$B$8,MATCH(O$4,$A:$A,0)-2,0),0)),0)=7</formula>
    </cfRule>
    <cfRule type="expression" dxfId="13" priority="2">
      <formula>IFERROR(INDEX(OFFSET($J$2:$J$8,MATCH(O$4,$A:$A,0)-2,0),MATCH($N6,OFFSET($B$2:$B$8,MATCH(O$4,$A:$A,0)-2,0),0)),0)=1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46"/>
  <sheetViews>
    <sheetView topLeftCell="A5" zoomScaleNormal="100" workbookViewId="0">
      <selection activeCell="X24" sqref="X24"/>
    </sheetView>
  </sheetViews>
  <sheetFormatPr baseColWidth="10" defaultColWidth="8.83203125" defaultRowHeight="15" x14ac:dyDescent="0.2"/>
  <cols>
    <col min="1" max="1" width="21.33203125" bestFit="1" customWidth="1"/>
    <col min="2" max="22" width="5.5" customWidth="1"/>
    <col min="23" max="23" width="5.6640625" customWidth="1"/>
    <col min="24" max="24" width="10.6640625" bestFit="1" customWidth="1"/>
    <col min="25" max="26" width="5.5" bestFit="1" customWidth="1"/>
    <col min="27" max="27" width="11.83203125" bestFit="1" customWidth="1"/>
    <col min="28" max="28" width="10.6640625" bestFit="1" customWidth="1"/>
  </cols>
  <sheetData>
    <row r="1" spans="1:25" x14ac:dyDescent="0.2">
      <c r="A1" s="2" t="s">
        <v>0</v>
      </c>
      <c r="B1" s="3">
        <v>2019</v>
      </c>
    </row>
    <row r="2" spans="1:25" x14ac:dyDescent="0.2">
      <c r="A2" s="2" t="s">
        <v>6</v>
      </c>
      <c r="B2" t="s">
        <v>1009</v>
      </c>
    </row>
    <row r="4" spans="1:25" x14ac:dyDescent="0.2">
      <c r="A4" s="2" t="s">
        <v>455</v>
      </c>
      <c r="B4" s="2" t="s">
        <v>522</v>
      </c>
    </row>
    <row r="5" spans="1:25" x14ac:dyDescent="0.2">
      <c r="A5" s="2" t="s">
        <v>453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 t="s">
        <v>454</v>
      </c>
    </row>
    <row r="6" spans="1:25" x14ac:dyDescent="0.2">
      <c r="A6" s="3" t="s">
        <v>43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x14ac:dyDescent="0.2">
      <c r="A7" s="5" t="s">
        <v>426</v>
      </c>
      <c r="B7" s="4">
        <v>99.6</v>
      </c>
      <c r="C7" s="4">
        <v>98.4</v>
      </c>
      <c r="D7" s="4">
        <v>91.2</v>
      </c>
      <c r="E7" s="4">
        <v>100</v>
      </c>
      <c r="F7" s="4">
        <v>112.2</v>
      </c>
      <c r="G7" s="4">
        <v>102</v>
      </c>
      <c r="H7" s="4">
        <v>90.2</v>
      </c>
      <c r="I7" s="4">
        <v>93.4</v>
      </c>
      <c r="J7" s="4">
        <v>110.6</v>
      </c>
      <c r="K7" s="4">
        <v>97.2</v>
      </c>
      <c r="L7" s="4">
        <v>99</v>
      </c>
      <c r="M7" s="4">
        <v>107.33333333333333</v>
      </c>
      <c r="N7" s="4">
        <v>98</v>
      </c>
      <c r="O7" s="4">
        <v>91.2</v>
      </c>
      <c r="P7" s="4">
        <v>94.8</v>
      </c>
      <c r="Q7" s="4">
        <v>115</v>
      </c>
      <c r="R7" s="4">
        <v>95.6</v>
      </c>
      <c r="S7" s="4">
        <v>91.75</v>
      </c>
      <c r="T7" s="4">
        <v>80.400000000000006</v>
      </c>
      <c r="U7" s="4">
        <v>94.6</v>
      </c>
      <c r="V7" s="4">
        <v>87.8</v>
      </c>
      <c r="W7" s="4">
        <v>86.8</v>
      </c>
      <c r="X7" s="4">
        <v>103.6</v>
      </c>
      <c r="Y7" s="4">
        <v>97.281818181818181</v>
      </c>
    </row>
    <row r="8" spans="1:25" x14ac:dyDescent="0.2">
      <c r="A8" s="5" t="s">
        <v>438</v>
      </c>
      <c r="B8" s="4">
        <v>95.2</v>
      </c>
      <c r="C8" s="4">
        <v>80.400000000000006</v>
      </c>
      <c r="D8" s="4">
        <v>89</v>
      </c>
      <c r="E8" s="4">
        <v>91.4</v>
      </c>
      <c r="F8" s="4">
        <v>82.4</v>
      </c>
      <c r="G8" s="4">
        <v>96.6</v>
      </c>
      <c r="H8" s="4">
        <v>91</v>
      </c>
      <c r="I8" s="4">
        <v>90</v>
      </c>
      <c r="J8" s="4">
        <v>104</v>
      </c>
      <c r="K8" s="4">
        <v>91.2</v>
      </c>
      <c r="L8" s="4">
        <v>97.8</v>
      </c>
      <c r="M8" s="4">
        <v>92.4</v>
      </c>
      <c r="N8" s="4">
        <v>79.25</v>
      </c>
      <c r="O8" s="4">
        <v>56</v>
      </c>
      <c r="P8" s="4">
        <v>69.2</v>
      </c>
      <c r="Q8" s="4">
        <v>85</v>
      </c>
      <c r="R8" s="4">
        <v>77.400000000000006</v>
      </c>
      <c r="S8" s="4">
        <v>74.8</v>
      </c>
      <c r="T8" s="4">
        <v>93</v>
      </c>
      <c r="U8" s="4">
        <v>107.2</v>
      </c>
      <c r="V8" s="4">
        <v>107</v>
      </c>
      <c r="W8" s="4">
        <v>92.2</v>
      </c>
      <c r="X8" s="4">
        <v>90.4</v>
      </c>
      <c r="Y8" s="4">
        <v>89.044642857142861</v>
      </c>
    </row>
    <row r="9" spans="1:25" x14ac:dyDescent="0.2">
      <c r="A9" s="5" t="s">
        <v>30</v>
      </c>
      <c r="B9" s="4">
        <v>79</v>
      </c>
      <c r="C9" s="4">
        <v>87.4</v>
      </c>
      <c r="D9" s="4">
        <v>83.2</v>
      </c>
      <c r="E9" s="4">
        <v>101.2</v>
      </c>
      <c r="F9" s="4">
        <v>81</v>
      </c>
      <c r="G9" s="4">
        <v>67.599999999999994</v>
      </c>
      <c r="H9" s="4">
        <v>64.400000000000006</v>
      </c>
      <c r="I9" s="4">
        <v>95</v>
      </c>
      <c r="J9" s="4">
        <v>112.4</v>
      </c>
      <c r="K9" s="4">
        <v>90.6</v>
      </c>
      <c r="L9" s="4">
        <v>96.4</v>
      </c>
      <c r="M9" s="4">
        <v>90.75</v>
      </c>
      <c r="N9" s="4">
        <v>88.4</v>
      </c>
      <c r="O9" s="4">
        <v>85</v>
      </c>
      <c r="P9" s="4">
        <v>89.4</v>
      </c>
      <c r="Q9" s="4">
        <v>72.8</v>
      </c>
      <c r="R9" s="4">
        <v>110.6</v>
      </c>
      <c r="S9" s="4">
        <v>92.8</v>
      </c>
      <c r="T9" s="4">
        <v>82</v>
      </c>
      <c r="U9" s="4">
        <v>85.2</v>
      </c>
      <c r="V9" s="4">
        <v>92</v>
      </c>
      <c r="W9" s="4"/>
      <c r="X9" s="4"/>
      <c r="Y9" s="4">
        <v>87.932692307692307</v>
      </c>
    </row>
    <row r="10" spans="1:25" x14ac:dyDescent="0.2">
      <c r="A10" s="5" t="s">
        <v>7</v>
      </c>
      <c r="B10" s="4">
        <v>94.2</v>
      </c>
      <c r="C10" s="4">
        <v>94.2</v>
      </c>
      <c r="D10" s="4">
        <v>97.8</v>
      </c>
      <c r="E10" s="4">
        <v>83</v>
      </c>
      <c r="F10" s="4">
        <v>85.8</v>
      </c>
      <c r="G10" s="4">
        <v>93.8</v>
      </c>
      <c r="H10" s="4">
        <v>84.2</v>
      </c>
      <c r="I10" s="4">
        <v>83.6</v>
      </c>
      <c r="J10" s="4">
        <v>74</v>
      </c>
      <c r="K10" s="4">
        <v>85</v>
      </c>
      <c r="L10" s="4">
        <v>80.400000000000006</v>
      </c>
      <c r="M10" s="4">
        <v>76.25</v>
      </c>
      <c r="N10" s="4">
        <v>79.25</v>
      </c>
      <c r="O10" s="4">
        <v>93.666666666666671</v>
      </c>
      <c r="P10" s="4">
        <v>76.2</v>
      </c>
      <c r="Q10" s="4">
        <v>79</v>
      </c>
      <c r="R10" s="4">
        <v>93.4</v>
      </c>
      <c r="S10" s="4">
        <v>88.8</v>
      </c>
      <c r="T10" s="4">
        <v>73.2</v>
      </c>
      <c r="U10" s="4">
        <v>94.6</v>
      </c>
      <c r="V10" s="4">
        <v>86.8</v>
      </c>
      <c r="W10" s="4">
        <v>93.4</v>
      </c>
      <c r="X10" s="4"/>
      <c r="Y10" s="4">
        <v>85.943396226415089</v>
      </c>
    </row>
    <row r="11" spans="1:25" x14ac:dyDescent="0.2">
      <c r="A11" s="5" t="s">
        <v>430</v>
      </c>
      <c r="B11" s="4">
        <v>76.599999999999994</v>
      </c>
      <c r="C11" s="4">
        <v>81.2</v>
      </c>
      <c r="D11" s="4">
        <v>95</v>
      </c>
      <c r="E11" s="4">
        <v>92.8</v>
      </c>
      <c r="F11" s="4">
        <v>103.4</v>
      </c>
      <c r="G11" s="4">
        <v>82.8</v>
      </c>
      <c r="H11" s="4">
        <v>102</v>
      </c>
      <c r="I11" s="4">
        <v>83</v>
      </c>
      <c r="J11" s="4">
        <v>75.599999999999994</v>
      </c>
      <c r="K11" s="4">
        <v>82</v>
      </c>
      <c r="L11" s="4">
        <v>77.8</v>
      </c>
      <c r="M11" s="4">
        <v>82.75</v>
      </c>
      <c r="N11" s="4">
        <v>78</v>
      </c>
      <c r="O11" s="4">
        <v>89.8</v>
      </c>
      <c r="P11" s="4">
        <v>81.8</v>
      </c>
      <c r="Q11" s="4">
        <v>80</v>
      </c>
      <c r="R11" s="4">
        <v>68.2</v>
      </c>
      <c r="S11" s="4">
        <v>89</v>
      </c>
      <c r="T11" s="4">
        <v>86.8</v>
      </c>
      <c r="U11" s="4">
        <v>71.400000000000006</v>
      </c>
      <c r="V11" s="4">
        <v>92.2</v>
      </c>
      <c r="W11" s="4"/>
      <c r="X11" s="4"/>
      <c r="Y11" s="4">
        <v>84.40384615384616</v>
      </c>
    </row>
    <row r="12" spans="1:25" x14ac:dyDescent="0.2">
      <c r="A12" s="5" t="s">
        <v>427</v>
      </c>
      <c r="B12" s="4">
        <v>76.2</v>
      </c>
      <c r="C12" s="4">
        <v>82.6</v>
      </c>
      <c r="D12" s="4">
        <v>77.8</v>
      </c>
      <c r="E12" s="4">
        <v>87.2</v>
      </c>
      <c r="F12" s="4">
        <v>87.2</v>
      </c>
      <c r="G12" s="4">
        <v>65.599999999999994</v>
      </c>
      <c r="H12" s="4">
        <v>99.8</v>
      </c>
      <c r="I12" s="4">
        <v>83</v>
      </c>
      <c r="J12" s="4">
        <v>86.2</v>
      </c>
      <c r="K12" s="4">
        <v>85.6</v>
      </c>
      <c r="L12" s="4">
        <v>93.4</v>
      </c>
      <c r="M12" s="4">
        <v>87.5</v>
      </c>
      <c r="N12" s="4">
        <v>80.5</v>
      </c>
      <c r="O12" s="4">
        <v>78.8</v>
      </c>
      <c r="P12" s="4">
        <v>77.599999999999994</v>
      </c>
      <c r="Q12" s="4">
        <v>86.8</v>
      </c>
      <c r="R12" s="4">
        <v>74.25</v>
      </c>
      <c r="S12" s="4">
        <v>74.2</v>
      </c>
      <c r="T12" s="4">
        <v>85.6</v>
      </c>
      <c r="U12" s="4">
        <v>93.2</v>
      </c>
      <c r="V12" s="4">
        <v>85</v>
      </c>
      <c r="W12" s="4">
        <v>87.6</v>
      </c>
      <c r="X12" s="4"/>
      <c r="Y12" s="4">
        <v>83.514018691588788</v>
      </c>
    </row>
    <row r="13" spans="1:25" x14ac:dyDescent="0.2">
      <c r="A13" s="5" t="s">
        <v>434</v>
      </c>
      <c r="B13" s="4">
        <v>81.8</v>
      </c>
      <c r="C13" s="4">
        <v>90</v>
      </c>
      <c r="D13" s="4">
        <v>59.6</v>
      </c>
      <c r="E13" s="4">
        <v>70.8</v>
      </c>
      <c r="F13" s="4">
        <v>74.599999999999994</v>
      </c>
      <c r="G13" s="4">
        <v>95</v>
      </c>
      <c r="H13" s="4">
        <v>78.400000000000006</v>
      </c>
      <c r="I13" s="4">
        <v>80.400000000000006</v>
      </c>
      <c r="J13" s="4">
        <v>83.6</v>
      </c>
      <c r="K13" s="4">
        <v>92.2</v>
      </c>
      <c r="L13" s="4">
        <v>85.4</v>
      </c>
      <c r="M13" s="4">
        <v>88</v>
      </c>
      <c r="N13" s="4">
        <v>83</v>
      </c>
      <c r="O13" s="4">
        <v>67.333333333333329</v>
      </c>
      <c r="P13" s="4">
        <v>84</v>
      </c>
      <c r="Q13" s="4">
        <v>80.400000000000006</v>
      </c>
      <c r="R13" s="4">
        <v>83</v>
      </c>
      <c r="S13" s="4">
        <v>60.8</v>
      </c>
      <c r="T13" s="4">
        <v>88.2</v>
      </c>
      <c r="U13" s="4">
        <v>87.2</v>
      </c>
      <c r="V13" s="4">
        <v>89.8</v>
      </c>
      <c r="W13" s="4"/>
      <c r="X13" s="4"/>
      <c r="Y13" s="4">
        <v>81.372549019607845</v>
      </c>
    </row>
    <row r="14" spans="1:25" x14ac:dyDescent="0.2">
      <c r="A14" s="5" t="s">
        <v>12</v>
      </c>
      <c r="B14" s="4">
        <v>81.400000000000006</v>
      </c>
      <c r="C14" s="4">
        <v>93.6</v>
      </c>
      <c r="D14" s="4">
        <v>87.4</v>
      </c>
      <c r="E14" s="4">
        <v>85.2</v>
      </c>
      <c r="F14" s="4">
        <v>57.4</v>
      </c>
      <c r="G14" s="4">
        <v>88.2</v>
      </c>
      <c r="H14" s="4">
        <v>96.25</v>
      </c>
      <c r="I14" s="4">
        <v>91.2</v>
      </c>
      <c r="J14" s="4">
        <v>83.2</v>
      </c>
      <c r="K14" s="4">
        <v>64.25</v>
      </c>
      <c r="L14" s="4">
        <v>79.5</v>
      </c>
      <c r="M14" s="4">
        <v>84</v>
      </c>
      <c r="N14" s="4">
        <v>75.8</v>
      </c>
      <c r="O14" s="4">
        <v>79</v>
      </c>
      <c r="P14" s="4">
        <v>101.6</v>
      </c>
      <c r="Q14" s="4">
        <v>70.599999999999994</v>
      </c>
      <c r="R14" s="4">
        <v>65.400000000000006</v>
      </c>
      <c r="S14" s="4">
        <v>79</v>
      </c>
      <c r="T14" s="4">
        <v>59</v>
      </c>
      <c r="U14" s="4">
        <v>81.400000000000006</v>
      </c>
      <c r="V14" s="4">
        <v>68.599999999999994</v>
      </c>
      <c r="W14" s="4"/>
      <c r="X14" s="4"/>
      <c r="Y14" s="4">
        <v>79.607843137254903</v>
      </c>
    </row>
    <row r="15" spans="1:25" x14ac:dyDescent="0.2">
      <c r="A15" s="3" t="s">
        <v>456</v>
      </c>
      <c r="B15" s="4">
        <v>85.5</v>
      </c>
      <c r="C15" s="4">
        <v>88.474999999999994</v>
      </c>
      <c r="D15" s="4">
        <v>85.125</v>
      </c>
      <c r="E15" s="4">
        <v>88.95</v>
      </c>
      <c r="F15" s="4">
        <v>85.5</v>
      </c>
      <c r="G15" s="4">
        <v>86.45</v>
      </c>
      <c r="H15" s="4">
        <v>88.07692307692308</v>
      </c>
      <c r="I15" s="4">
        <v>87.45</v>
      </c>
      <c r="J15" s="4">
        <v>91.2</v>
      </c>
      <c r="K15" s="4">
        <v>86.564102564102569</v>
      </c>
      <c r="L15" s="4">
        <v>88.948717948717942</v>
      </c>
      <c r="M15" s="4">
        <v>88.029411764705884</v>
      </c>
      <c r="N15" s="4">
        <v>82.147058823529406</v>
      </c>
      <c r="O15" s="4">
        <v>81.470588235294116</v>
      </c>
      <c r="P15" s="4">
        <v>84.325000000000003</v>
      </c>
      <c r="Q15" s="4">
        <v>83.7</v>
      </c>
      <c r="R15" s="4">
        <v>83.717948717948715</v>
      </c>
      <c r="S15" s="4">
        <v>81.128205128205124</v>
      </c>
      <c r="T15" s="4">
        <v>81.025000000000006</v>
      </c>
      <c r="U15" s="4">
        <v>89.35</v>
      </c>
      <c r="V15" s="4">
        <v>88.65</v>
      </c>
      <c r="W15" s="4">
        <v>90</v>
      </c>
      <c r="X15" s="4">
        <v>97</v>
      </c>
      <c r="Y15" s="4">
        <v>86.260920897284535</v>
      </c>
    </row>
    <row r="16" spans="1:25" x14ac:dyDescent="0.2">
      <c r="A16" s="3" t="s">
        <v>41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x14ac:dyDescent="0.2">
      <c r="A17" s="5" t="s">
        <v>12</v>
      </c>
      <c r="B17" s="4">
        <v>115.57142857142857</v>
      </c>
      <c r="C17" s="4">
        <v>89.285714285714292</v>
      </c>
      <c r="D17" s="4">
        <v>101.28571428571429</v>
      </c>
      <c r="E17" s="4">
        <v>106</v>
      </c>
      <c r="F17" s="4">
        <v>96.142857142857139</v>
      </c>
      <c r="G17" s="4">
        <v>96.142857142857139</v>
      </c>
      <c r="H17" s="4">
        <v>96.428571428571431</v>
      </c>
      <c r="I17" s="4">
        <v>121.14285714285714</v>
      </c>
      <c r="J17" s="4">
        <v>116.71428571428571</v>
      </c>
      <c r="K17" s="4">
        <v>95.428571428571431</v>
      </c>
      <c r="L17" s="4">
        <v>86.428571428571431</v>
      </c>
      <c r="M17" s="4">
        <v>114.6</v>
      </c>
      <c r="N17" s="4">
        <v>109.75</v>
      </c>
      <c r="O17" s="4">
        <v>88</v>
      </c>
      <c r="P17" s="4">
        <v>95.428571428571431</v>
      </c>
      <c r="Q17" s="4">
        <v>91.714285714285708</v>
      </c>
      <c r="R17" s="4">
        <v>99.857142857142861</v>
      </c>
      <c r="S17" s="4">
        <v>101.85714285714286</v>
      </c>
      <c r="T17" s="4">
        <v>104.85714285714286</v>
      </c>
      <c r="U17" s="4">
        <v>93</v>
      </c>
      <c r="V17" s="4">
        <v>88.714285714285708</v>
      </c>
      <c r="W17" s="4"/>
      <c r="X17" s="4"/>
      <c r="Y17" s="4">
        <v>100.17142857142858</v>
      </c>
    </row>
    <row r="18" spans="1:25" x14ac:dyDescent="0.2">
      <c r="A18" s="5" t="s">
        <v>427</v>
      </c>
      <c r="B18" s="4">
        <v>109.57142857142857</v>
      </c>
      <c r="C18" s="4">
        <v>89.571428571428569</v>
      </c>
      <c r="D18" s="4">
        <v>106.85714285714286</v>
      </c>
      <c r="E18" s="4">
        <v>92</v>
      </c>
      <c r="F18" s="4">
        <v>99.571428571428569</v>
      </c>
      <c r="G18" s="4">
        <v>106</v>
      </c>
      <c r="H18" s="4">
        <v>97.428571428571431</v>
      </c>
      <c r="I18" s="4">
        <v>91.714285714285708</v>
      </c>
      <c r="J18" s="4">
        <v>102.42857142857143</v>
      </c>
      <c r="K18" s="4">
        <v>95.285714285714292</v>
      </c>
      <c r="L18" s="4">
        <v>103.85714285714286</v>
      </c>
      <c r="M18" s="4">
        <v>103.14285714285714</v>
      </c>
      <c r="N18" s="4">
        <v>95.333333333333329</v>
      </c>
      <c r="O18" s="4">
        <v>101.57142857142857</v>
      </c>
      <c r="P18" s="4">
        <v>98.285714285714292</v>
      </c>
      <c r="Q18" s="4">
        <v>110.71428571428571</v>
      </c>
      <c r="R18" s="4">
        <v>100</v>
      </c>
      <c r="S18" s="4">
        <v>105.14285714285714</v>
      </c>
      <c r="T18" s="4">
        <v>94.285714285714292</v>
      </c>
      <c r="U18" s="4">
        <v>101.28571428571429</v>
      </c>
      <c r="V18" s="4">
        <v>103.28571428571429</v>
      </c>
      <c r="W18" s="4">
        <v>94.571428571428569</v>
      </c>
      <c r="X18" s="4"/>
      <c r="Y18" s="4">
        <v>100.11842105263158</v>
      </c>
    </row>
    <row r="19" spans="1:25" x14ac:dyDescent="0.2">
      <c r="A19" s="5" t="s">
        <v>430</v>
      </c>
      <c r="B19" s="4">
        <v>99.857142857142861</v>
      </c>
      <c r="C19" s="4">
        <v>80.428571428571431</v>
      </c>
      <c r="D19" s="4">
        <v>102.42857142857143</v>
      </c>
      <c r="E19" s="4">
        <v>104</v>
      </c>
      <c r="F19" s="4">
        <v>92.142857142857139</v>
      </c>
      <c r="G19" s="4">
        <v>88.857142857142861</v>
      </c>
      <c r="H19" s="4">
        <v>111.16666666666667</v>
      </c>
      <c r="I19" s="4">
        <v>102.14285714285714</v>
      </c>
      <c r="J19" s="4">
        <v>106</v>
      </c>
      <c r="K19" s="4">
        <v>117.28571428571429</v>
      </c>
      <c r="L19" s="4">
        <v>88</v>
      </c>
      <c r="M19" s="4">
        <v>88.571428571428569</v>
      </c>
      <c r="N19" s="4">
        <v>101.16666666666667</v>
      </c>
      <c r="O19" s="4">
        <v>110.85714285714286</v>
      </c>
      <c r="P19" s="4">
        <v>116.28571428571429</v>
      </c>
      <c r="Q19" s="4">
        <v>109.71428571428571</v>
      </c>
      <c r="R19" s="4">
        <v>90.571428571428569</v>
      </c>
      <c r="S19" s="4">
        <v>85.428571428571431</v>
      </c>
      <c r="T19" s="4">
        <v>107.57142857142857</v>
      </c>
      <c r="U19" s="4">
        <v>92.333333333333329</v>
      </c>
      <c r="V19" s="4">
        <v>102.28571428571429</v>
      </c>
      <c r="W19" s="4"/>
      <c r="X19" s="4"/>
      <c r="Y19" s="4">
        <v>99.826388888888886</v>
      </c>
    </row>
    <row r="20" spans="1:25" x14ac:dyDescent="0.2">
      <c r="A20" s="5" t="s">
        <v>438</v>
      </c>
      <c r="B20" s="4">
        <v>95.428571428571431</v>
      </c>
      <c r="C20" s="4">
        <v>104.42857142857143</v>
      </c>
      <c r="D20" s="4">
        <v>97</v>
      </c>
      <c r="E20" s="4">
        <v>105.42857142857143</v>
      </c>
      <c r="F20" s="4">
        <v>92.714285714285708</v>
      </c>
      <c r="G20" s="4">
        <v>103.57142857142857</v>
      </c>
      <c r="H20" s="4">
        <v>104.71428571428571</v>
      </c>
      <c r="I20" s="4">
        <v>97.714285714285708</v>
      </c>
      <c r="J20" s="4">
        <v>113.42857142857143</v>
      </c>
      <c r="K20" s="4">
        <v>90</v>
      </c>
      <c r="L20" s="4">
        <v>77.428571428571431</v>
      </c>
      <c r="M20" s="4">
        <v>98</v>
      </c>
      <c r="N20" s="4">
        <v>79.666666666666671</v>
      </c>
      <c r="O20" s="4">
        <v>106.5</v>
      </c>
      <c r="P20" s="4">
        <v>96.285714285714292</v>
      </c>
      <c r="Q20" s="4">
        <v>85</v>
      </c>
      <c r="R20" s="4">
        <v>100.42857142857143</v>
      </c>
      <c r="S20" s="4">
        <v>91.285714285714292</v>
      </c>
      <c r="T20" s="4">
        <v>120</v>
      </c>
      <c r="U20" s="4">
        <v>99.285714285714292</v>
      </c>
      <c r="V20" s="4">
        <v>88.428571428571431</v>
      </c>
      <c r="W20" s="4">
        <v>100.71428571428571</v>
      </c>
      <c r="X20" s="4">
        <v>107.57142857142857</v>
      </c>
      <c r="Y20" s="4">
        <v>98.473684210526315</v>
      </c>
    </row>
    <row r="21" spans="1:25" x14ac:dyDescent="0.2">
      <c r="A21" s="5" t="s">
        <v>434</v>
      </c>
      <c r="B21" s="4">
        <v>95.571428571428569</v>
      </c>
      <c r="C21" s="4">
        <v>122.14285714285714</v>
      </c>
      <c r="D21" s="4">
        <v>95.857142857142861</v>
      </c>
      <c r="E21" s="4">
        <v>80.714285714285708</v>
      </c>
      <c r="F21" s="4">
        <v>103.57142857142857</v>
      </c>
      <c r="G21" s="4">
        <v>105.42857142857143</v>
      </c>
      <c r="H21" s="4">
        <v>89.571428571428569</v>
      </c>
      <c r="I21" s="4">
        <v>106.16666666666667</v>
      </c>
      <c r="J21" s="4">
        <v>87.857142857142861</v>
      </c>
      <c r="K21" s="4">
        <v>102.42857142857143</v>
      </c>
      <c r="L21" s="4">
        <v>97</v>
      </c>
      <c r="M21" s="4">
        <v>120.5</v>
      </c>
      <c r="N21" s="4">
        <v>79.428571428571431</v>
      </c>
      <c r="O21" s="4">
        <v>69.5</v>
      </c>
      <c r="P21" s="4">
        <v>89.714285714285708</v>
      </c>
      <c r="Q21" s="4">
        <v>95.571428571428569</v>
      </c>
      <c r="R21" s="4">
        <v>112.57142857142857</v>
      </c>
      <c r="S21" s="4">
        <v>78.428571428571431</v>
      </c>
      <c r="T21" s="4">
        <v>104.28571428571429</v>
      </c>
      <c r="U21" s="4">
        <v>82.714285714285708</v>
      </c>
      <c r="V21" s="4">
        <v>110.71428571428571</v>
      </c>
      <c r="W21" s="4"/>
      <c r="X21" s="4"/>
      <c r="Y21" s="4">
        <v>96.992957746478879</v>
      </c>
    </row>
    <row r="22" spans="1:25" x14ac:dyDescent="0.2">
      <c r="A22" s="5" t="s">
        <v>30</v>
      </c>
      <c r="B22" s="4">
        <v>84.285714285714292</v>
      </c>
      <c r="C22" s="4">
        <v>101.14285714285714</v>
      </c>
      <c r="D22" s="4">
        <v>86.714285714285708</v>
      </c>
      <c r="E22" s="4">
        <v>87.833333333333329</v>
      </c>
      <c r="F22" s="4">
        <v>96.285714285714292</v>
      </c>
      <c r="G22" s="4">
        <v>93.714285714285708</v>
      </c>
      <c r="H22" s="4">
        <v>84.142857142857139</v>
      </c>
      <c r="I22" s="4">
        <v>95.857142857142861</v>
      </c>
      <c r="J22" s="4">
        <v>94.428571428571431</v>
      </c>
      <c r="K22" s="4">
        <v>90.428571428571431</v>
      </c>
      <c r="L22" s="4">
        <v>90.571428571428569</v>
      </c>
      <c r="M22" s="4">
        <v>85.8</v>
      </c>
      <c r="N22" s="4">
        <v>87.333333333333329</v>
      </c>
      <c r="O22" s="4">
        <v>86.333333333333329</v>
      </c>
      <c r="P22" s="4">
        <v>106.42857142857143</v>
      </c>
      <c r="Q22" s="4">
        <v>84.857142857142861</v>
      </c>
      <c r="R22" s="4">
        <v>105.14285714285714</v>
      </c>
      <c r="S22" s="4">
        <v>104.14285714285714</v>
      </c>
      <c r="T22" s="4">
        <v>96.428571428571431</v>
      </c>
      <c r="U22" s="4">
        <v>93.285714285714292</v>
      </c>
      <c r="V22" s="4">
        <v>108</v>
      </c>
      <c r="W22" s="4"/>
      <c r="X22" s="4"/>
      <c r="Y22" s="4">
        <v>93.725352112676063</v>
      </c>
    </row>
    <row r="23" spans="1:25" x14ac:dyDescent="0.2">
      <c r="A23" s="5" t="s">
        <v>7</v>
      </c>
      <c r="B23" s="4">
        <v>103.14285714285714</v>
      </c>
      <c r="C23" s="4">
        <v>98.285714285714292</v>
      </c>
      <c r="D23" s="4">
        <v>92.285714285714292</v>
      </c>
      <c r="E23" s="4">
        <v>92.428571428571431</v>
      </c>
      <c r="F23" s="4">
        <v>91.285714285714292</v>
      </c>
      <c r="G23" s="4">
        <v>84.142857142857139</v>
      </c>
      <c r="H23" s="4">
        <v>88.571428571428569</v>
      </c>
      <c r="I23" s="4">
        <v>85.857142857142861</v>
      </c>
      <c r="J23" s="4">
        <v>84.428571428571431</v>
      </c>
      <c r="K23" s="4">
        <v>88.666666666666671</v>
      </c>
      <c r="L23" s="4">
        <v>91.714285714285708</v>
      </c>
      <c r="M23" s="4">
        <v>92.8</v>
      </c>
      <c r="N23" s="4">
        <v>91.666666666666671</v>
      </c>
      <c r="O23" s="4">
        <v>107.57142857142857</v>
      </c>
      <c r="P23" s="4">
        <v>97.285714285714292</v>
      </c>
      <c r="Q23" s="4">
        <v>92.285714285714292</v>
      </c>
      <c r="R23" s="4">
        <v>92</v>
      </c>
      <c r="S23" s="4">
        <v>88.714285714285708</v>
      </c>
      <c r="T23" s="4">
        <v>95.142857142857139</v>
      </c>
      <c r="U23" s="4">
        <v>105.42857142857143</v>
      </c>
      <c r="V23" s="4">
        <v>85.571428571428569</v>
      </c>
      <c r="W23" s="4">
        <v>89.714285714285708</v>
      </c>
      <c r="X23" s="4"/>
      <c r="Y23" s="4">
        <v>92.718120805369125</v>
      </c>
    </row>
    <row r="24" spans="1:25" x14ac:dyDescent="0.2">
      <c r="A24" s="5" t="s">
        <v>426</v>
      </c>
      <c r="B24" s="4">
        <v>90.857142857142861</v>
      </c>
      <c r="C24" s="4">
        <v>83.857142857142861</v>
      </c>
      <c r="D24" s="4">
        <v>98.857142857142861</v>
      </c>
      <c r="E24" s="4">
        <v>90.428571428571431</v>
      </c>
      <c r="F24" s="4">
        <v>90.285714285714292</v>
      </c>
      <c r="G24" s="4">
        <v>103.71428571428571</v>
      </c>
      <c r="H24" s="4">
        <v>75.142857142857139</v>
      </c>
      <c r="I24" s="4">
        <v>100.85714285714286</v>
      </c>
      <c r="J24" s="4">
        <v>94</v>
      </c>
      <c r="K24" s="4">
        <v>93.571428571428569</v>
      </c>
      <c r="L24" s="4">
        <v>107.57142857142857</v>
      </c>
      <c r="M24" s="4">
        <v>69.285714285714292</v>
      </c>
      <c r="N24" s="4">
        <v>89.166666666666671</v>
      </c>
      <c r="O24" s="4">
        <v>72.333333333333329</v>
      </c>
      <c r="P24" s="4">
        <v>84.428571428571431</v>
      </c>
      <c r="Q24" s="4">
        <v>93.857142857142861</v>
      </c>
      <c r="R24" s="4">
        <v>82.857142857142861</v>
      </c>
      <c r="S24" s="4">
        <v>100.57142857142857</v>
      </c>
      <c r="T24" s="4">
        <v>87.333333333333329</v>
      </c>
      <c r="U24" s="4">
        <v>86.142857142857139</v>
      </c>
      <c r="V24" s="4">
        <v>91</v>
      </c>
      <c r="W24" s="4">
        <v>81</v>
      </c>
      <c r="X24" s="4">
        <v>110.42857142857143</v>
      </c>
      <c r="Y24" s="4">
        <v>90.468354430379748</v>
      </c>
    </row>
    <row r="25" spans="1:25" x14ac:dyDescent="0.2">
      <c r="A25" s="3" t="s">
        <v>457</v>
      </c>
      <c r="B25" s="4">
        <v>99.285714285714292</v>
      </c>
      <c r="C25" s="4">
        <v>96.142857142857139</v>
      </c>
      <c r="D25" s="4">
        <v>97.660714285714292</v>
      </c>
      <c r="E25" s="4">
        <v>94.981818181818184</v>
      </c>
      <c r="F25" s="4">
        <v>95.25</v>
      </c>
      <c r="G25" s="4">
        <v>97.696428571428569</v>
      </c>
      <c r="H25" s="4">
        <v>93.072727272727278</v>
      </c>
      <c r="I25" s="4">
        <v>100.07272727272728</v>
      </c>
      <c r="J25" s="4">
        <v>99.910714285714292</v>
      </c>
      <c r="K25" s="4">
        <v>96.781818181818181</v>
      </c>
      <c r="L25" s="4">
        <v>92.821428571428569</v>
      </c>
      <c r="M25" s="4">
        <v>95.777777777777771</v>
      </c>
      <c r="N25" s="4">
        <v>91.409090909090907</v>
      </c>
      <c r="O25" s="4">
        <v>94.770833333333329</v>
      </c>
      <c r="P25" s="4">
        <v>98.017857142857139</v>
      </c>
      <c r="Q25" s="4">
        <v>95.464285714285708</v>
      </c>
      <c r="R25" s="4">
        <v>98</v>
      </c>
      <c r="S25" s="4">
        <v>94.446428571428569</v>
      </c>
      <c r="T25" s="4">
        <v>101.49090909090908</v>
      </c>
      <c r="U25" s="4">
        <v>94.218181818181819</v>
      </c>
      <c r="V25" s="4">
        <v>97.25</v>
      </c>
      <c r="W25" s="4">
        <v>91.5</v>
      </c>
      <c r="X25" s="4">
        <v>109</v>
      </c>
      <c r="Y25" s="4">
        <v>96.502120441051744</v>
      </c>
    </row>
    <row r="26" spans="1:25" x14ac:dyDescent="0.2">
      <c r="A26" s="3" t="s">
        <v>52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x14ac:dyDescent="0.2">
      <c r="A27" s="5" t="s">
        <v>438</v>
      </c>
      <c r="B27" s="4">
        <v>81</v>
      </c>
      <c r="C27" s="4">
        <v>137</v>
      </c>
      <c r="D27" s="4">
        <v>132</v>
      </c>
      <c r="E27" s="4">
        <v>160</v>
      </c>
      <c r="F27" s="4">
        <v>100</v>
      </c>
      <c r="G27" s="4">
        <v>134</v>
      </c>
      <c r="H27" s="4">
        <v>108</v>
      </c>
      <c r="I27" s="4">
        <v>141</v>
      </c>
      <c r="J27" s="4">
        <v>144</v>
      </c>
      <c r="K27" s="4">
        <v>165</v>
      </c>
      <c r="L27" s="4">
        <v>124</v>
      </c>
      <c r="M27" s="4">
        <v>84</v>
      </c>
      <c r="N27" s="4">
        <v>111</v>
      </c>
      <c r="O27" s="4">
        <v>174</v>
      </c>
      <c r="P27" s="4">
        <v>133</v>
      </c>
      <c r="Q27" s="4">
        <v>145</v>
      </c>
      <c r="R27" s="4">
        <v>137</v>
      </c>
      <c r="S27" s="4">
        <v>157</v>
      </c>
      <c r="T27" s="4">
        <v>117</v>
      </c>
      <c r="U27" s="4">
        <v>121</v>
      </c>
      <c r="V27" s="4">
        <v>86</v>
      </c>
      <c r="W27" s="4">
        <v>123</v>
      </c>
      <c r="X27" s="4">
        <v>157</v>
      </c>
      <c r="Y27" s="4">
        <v>129.17391304347825</v>
      </c>
    </row>
    <row r="28" spans="1:25" x14ac:dyDescent="0.2">
      <c r="A28" s="5" t="s">
        <v>30</v>
      </c>
      <c r="B28" s="4">
        <v>87</v>
      </c>
      <c r="C28" s="4">
        <v>116</v>
      </c>
      <c r="D28" s="4">
        <v>126</v>
      </c>
      <c r="E28" s="4">
        <v>113</v>
      </c>
      <c r="F28" s="4">
        <v>126</v>
      </c>
      <c r="G28" s="4">
        <v>145</v>
      </c>
      <c r="H28" s="4">
        <v>127</v>
      </c>
      <c r="I28" s="4">
        <v>109</v>
      </c>
      <c r="J28" s="4">
        <v>144</v>
      </c>
      <c r="K28" s="4">
        <v>149</v>
      </c>
      <c r="L28" s="4">
        <v>158</v>
      </c>
      <c r="M28" s="4">
        <v>153</v>
      </c>
      <c r="N28" s="4"/>
      <c r="O28" s="4">
        <v>151</v>
      </c>
      <c r="P28" s="4">
        <v>46</v>
      </c>
      <c r="Q28" s="4"/>
      <c r="R28" s="4">
        <v>117</v>
      </c>
      <c r="S28" s="4">
        <v>132</v>
      </c>
      <c r="T28" s="4">
        <v>133</v>
      </c>
      <c r="U28" s="4">
        <v>134</v>
      </c>
      <c r="V28" s="4">
        <v>99</v>
      </c>
      <c r="W28" s="4"/>
      <c r="X28" s="4"/>
      <c r="Y28" s="4">
        <v>124.47368421052632</v>
      </c>
    </row>
    <row r="29" spans="1:25" x14ac:dyDescent="0.2">
      <c r="A29" s="5" t="s">
        <v>427</v>
      </c>
      <c r="B29" s="4">
        <v>102</v>
      </c>
      <c r="C29" s="4">
        <v>66</v>
      </c>
      <c r="D29" s="4">
        <v>114</v>
      </c>
      <c r="E29" s="4">
        <v>113</v>
      </c>
      <c r="F29" s="4">
        <v>99</v>
      </c>
      <c r="G29" s="4">
        <v>96</v>
      </c>
      <c r="H29" s="4">
        <v>114</v>
      </c>
      <c r="I29" s="4">
        <v>79</v>
      </c>
      <c r="J29" s="4">
        <v>109</v>
      </c>
      <c r="K29" s="4">
        <v>140</v>
      </c>
      <c r="L29" s="4">
        <v>96</v>
      </c>
      <c r="M29" s="4">
        <v>91</v>
      </c>
      <c r="N29" s="4">
        <v>97</v>
      </c>
      <c r="O29" s="4"/>
      <c r="P29" s="4">
        <v>131</v>
      </c>
      <c r="Q29" s="4">
        <v>148</v>
      </c>
      <c r="R29" s="4">
        <v>132</v>
      </c>
      <c r="S29" s="4">
        <v>124</v>
      </c>
      <c r="T29" s="4">
        <v>132</v>
      </c>
      <c r="U29" s="4">
        <v>118</v>
      </c>
      <c r="V29" s="4">
        <v>123</v>
      </c>
      <c r="W29" s="4">
        <v>176</v>
      </c>
      <c r="X29" s="4"/>
      <c r="Y29" s="4">
        <v>114.28571428571429</v>
      </c>
    </row>
    <row r="30" spans="1:25" x14ac:dyDescent="0.2">
      <c r="A30" s="5" t="s">
        <v>7</v>
      </c>
      <c r="B30" s="4">
        <v>102</v>
      </c>
      <c r="C30" s="4">
        <v>104</v>
      </c>
      <c r="D30" s="4">
        <v>122</v>
      </c>
      <c r="E30" s="4">
        <v>80</v>
      </c>
      <c r="F30" s="4">
        <v>116</v>
      </c>
      <c r="G30" s="4">
        <v>117</v>
      </c>
      <c r="H30" s="4">
        <v>84</v>
      </c>
      <c r="I30" s="4">
        <v>102</v>
      </c>
      <c r="J30" s="4">
        <v>39</v>
      </c>
      <c r="K30" s="4">
        <v>91</v>
      </c>
      <c r="L30" s="4">
        <v>52</v>
      </c>
      <c r="M30" s="4">
        <v>104</v>
      </c>
      <c r="N30" s="4">
        <v>90</v>
      </c>
      <c r="O30" s="4">
        <v>55</v>
      </c>
      <c r="P30" s="4">
        <v>84</v>
      </c>
      <c r="Q30" s="4">
        <v>85</v>
      </c>
      <c r="R30" s="4">
        <v>102</v>
      </c>
      <c r="S30" s="4">
        <v>126</v>
      </c>
      <c r="T30" s="4">
        <v>148</v>
      </c>
      <c r="U30" s="4">
        <v>92</v>
      </c>
      <c r="V30" s="4">
        <v>79</v>
      </c>
      <c r="W30" s="4">
        <v>79</v>
      </c>
      <c r="X30" s="4"/>
      <c r="Y30" s="4">
        <v>93.318181818181813</v>
      </c>
    </row>
    <row r="31" spans="1:25" x14ac:dyDescent="0.2">
      <c r="A31" s="5" t="s">
        <v>12</v>
      </c>
      <c r="B31" s="4">
        <v>82</v>
      </c>
      <c r="C31" s="4">
        <v>108</v>
      </c>
      <c r="D31" s="4">
        <v>86</v>
      </c>
      <c r="E31" s="4">
        <v>105</v>
      </c>
      <c r="F31" s="4">
        <v>63</v>
      </c>
      <c r="G31" s="4">
        <v>93</v>
      </c>
      <c r="H31" s="4">
        <v>117</v>
      </c>
      <c r="I31" s="4">
        <v>66</v>
      </c>
      <c r="J31" s="4">
        <v>88</v>
      </c>
      <c r="K31" s="4">
        <v>52</v>
      </c>
      <c r="L31" s="4">
        <v>121</v>
      </c>
      <c r="M31" s="4">
        <v>76</v>
      </c>
      <c r="N31" s="4">
        <v>119</v>
      </c>
      <c r="O31" s="4">
        <v>63</v>
      </c>
      <c r="P31" s="4">
        <v>88</v>
      </c>
      <c r="Q31" s="4">
        <v>142</v>
      </c>
      <c r="R31" s="4">
        <v>119</v>
      </c>
      <c r="S31" s="4">
        <v>53</v>
      </c>
      <c r="T31" s="4">
        <v>65</v>
      </c>
      <c r="U31" s="4">
        <v>110</v>
      </c>
      <c r="V31" s="4">
        <v>83</v>
      </c>
      <c r="W31" s="4"/>
      <c r="X31" s="4"/>
      <c r="Y31" s="4">
        <v>90.428571428571431</v>
      </c>
    </row>
    <row r="32" spans="1:25" x14ac:dyDescent="0.2">
      <c r="A32" s="5" t="s">
        <v>426</v>
      </c>
      <c r="B32" s="4">
        <v>87</v>
      </c>
      <c r="C32" s="4">
        <v>88</v>
      </c>
      <c r="D32" s="4">
        <v>70</v>
      </c>
      <c r="E32" s="4">
        <v>107</v>
      </c>
      <c r="F32" s="4">
        <v>95</v>
      </c>
      <c r="G32" s="4">
        <v>89</v>
      </c>
      <c r="H32" s="4">
        <v>107</v>
      </c>
      <c r="I32" s="4">
        <v>67</v>
      </c>
      <c r="J32" s="4">
        <v>83</v>
      </c>
      <c r="K32" s="4">
        <v>109</v>
      </c>
      <c r="L32" s="4">
        <v>127</v>
      </c>
      <c r="M32" s="4">
        <v>81</v>
      </c>
      <c r="N32" s="4">
        <v>84</v>
      </c>
      <c r="O32" s="4">
        <v>130</v>
      </c>
      <c r="P32" s="4">
        <v>99</v>
      </c>
      <c r="Q32" s="4">
        <v>88</v>
      </c>
      <c r="R32" s="4">
        <v>94</v>
      </c>
      <c r="S32" s="4">
        <v>80</v>
      </c>
      <c r="T32" s="4">
        <v>61</v>
      </c>
      <c r="U32" s="4">
        <v>85</v>
      </c>
      <c r="V32" s="4">
        <v>69</v>
      </c>
      <c r="W32" s="4">
        <v>106</v>
      </c>
      <c r="X32" s="4">
        <v>62</v>
      </c>
      <c r="Y32" s="4">
        <v>89.913043478260875</v>
      </c>
    </row>
    <row r="33" spans="1:25" x14ac:dyDescent="0.2">
      <c r="A33" s="5" t="s">
        <v>430</v>
      </c>
      <c r="B33" s="4">
        <v>127</v>
      </c>
      <c r="C33" s="4">
        <v>78</v>
      </c>
      <c r="D33" s="4">
        <v>88</v>
      </c>
      <c r="E33" s="4">
        <v>85</v>
      </c>
      <c r="F33" s="4">
        <v>52</v>
      </c>
      <c r="G33" s="4">
        <v>59</v>
      </c>
      <c r="H33" s="4">
        <v>73</v>
      </c>
      <c r="I33" s="4">
        <v>60</v>
      </c>
      <c r="J33" s="4">
        <v>74</v>
      </c>
      <c r="K33" s="4">
        <v>64</v>
      </c>
      <c r="L33" s="4"/>
      <c r="M33" s="4">
        <v>102</v>
      </c>
      <c r="N33" s="4">
        <v>86</v>
      </c>
      <c r="O33" s="4">
        <v>54</v>
      </c>
      <c r="P33" s="4">
        <v>120</v>
      </c>
      <c r="Q33" s="4">
        <v>79</v>
      </c>
      <c r="R33" s="4">
        <v>73</v>
      </c>
      <c r="S33" s="4">
        <v>149</v>
      </c>
      <c r="T33" s="4">
        <v>110</v>
      </c>
      <c r="U33" s="4">
        <v>72</v>
      </c>
      <c r="V33" s="4">
        <v>117</v>
      </c>
      <c r="W33" s="4"/>
      <c r="X33" s="4"/>
      <c r="Y33" s="4">
        <v>86.1</v>
      </c>
    </row>
    <row r="34" spans="1:25" x14ac:dyDescent="0.2">
      <c r="A34" s="5" t="s">
        <v>434</v>
      </c>
      <c r="B34" s="4">
        <v>99</v>
      </c>
      <c r="C34" s="4">
        <v>56</v>
      </c>
      <c r="D34" s="4">
        <v>109</v>
      </c>
      <c r="E34" s="4">
        <v>35</v>
      </c>
      <c r="F34" s="4">
        <v>86</v>
      </c>
      <c r="G34" s="4">
        <v>111</v>
      </c>
      <c r="H34" s="4">
        <v>89</v>
      </c>
      <c r="I34" s="4">
        <v>107</v>
      </c>
      <c r="J34" s="4">
        <v>104</v>
      </c>
      <c r="K34" s="4">
        <v>61</v>
      </c>
      <c r="L34" s="4">
        <v>53</v>
      </c>
      <c r="M34" s="4">
        <v>56</v>
      </c>
      <c r="N34" s="4">
        <v>78</v>
      </c>
      <c r="O34" s="4">
        <v>102</v>
      </c>
      <c r="P34" s="4">
        <v>67</v>
      </c>
      <c r="Q34" s="4">
        <v>103</v>
      </c>
      <c r="R34" s="4">
        <v>86</v>
      </c>
      <c r="S34" s="4">
        <v>108</v>
      </c>
      <c r="T34" s="4">
        <v>68</v>
      </c>
      <c r="U34" s="4">
        <v>76</v>
      </c>
      <c r="V34" s="4">
        <v>96</v>
      </c>
      <c r="W34" s="4"/>
      <c r="X34" s="4"/>
      <c r="Y34" s="4">
        <v>83.333333333333329</v>
      </c>
    </row>
    <row r="35" spans="1:25" x14ac:dyDescent="0.2">
      <c r="A35" s="3" t="s">
        <v>458</v>
      </c>
      <c r="B35" s="4">
        <v>95.875</v>
      </c>
      <c r="C35" s="4">
        <v>94.125</v>
      </c>
      <c r="D35" s="4">
        <v>105.875</v>
      </c>
      <c r="E35" s="4">
        <v>99.75</v>
      </c>
      <c r="F35" s="4">
        <v>92.125</v>
      </c>
      <c r="G35" s="4">
        <v>105.5</v>
      </c>
      <c r="H35" s="4">
        <v>102.375</v>
      </c>
      <c r="I35" s="4">
        <v>91.375</v>
      </c>
      <c r="J35" s="4">
        <v>98.125</v>
      </c>
      <c r="K35" s="4">
        <v>103.875</v>
      </c>
      <c r="L35" s="4">
        <v>104.42857142857143</v>
      </c>
      <c r="M35" s="4">
        <v>93.375</v>
      </c>
      <c r="N35" s="4">
        <v>95</v>
      </c>
      <c r="O35" s="4">
        <v>104.14285714285714</v>
      </c>
      <c r="P35" s="4">
        <v>96</v>
      </c>
      <c r="Q35" s="4">
        <v>112.85714285714286</v>
      </c>
      <c r="R35" s="4">
        <v>107.5</v>
      </c>
      <c r="S35" s="4">
        <v>116.125</v>
      </c>
      <c r="T35" s="4">
        <v>104.25</v>
      </c>
      <c r="U35" s="4">
        <v>101</v>
      </c>
      <c r="V35" s="4">
        <v>94</v>
      </c>
      <c r="W35" s="4">
        <v>121</v>
      </c>
      <c r="X35" s="4">
        <v>109.5</v>
      </c>
      <c r="Y35" s="4">
        <v>101.34117647058824</v>
      </c>
    </row>
    <row r="36" spans="1:25" x14ac:dyDescent="0.2">
      <c r="A36" s="3" t="s">
        <v>38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x14ac:dyDescent="0.2">
      <c r="A37" s="5" t="s">
        <v>12</v>
      </c>
      <c r="B37" s="4">
        <v>88.8</v>
      </c>
      <c r="C37" s="4">
        <v>92.2</v>
      </c>
      <c r="D37" s="4">
        <v>103.8</v>
      </c>
      <c r="E37" s="4">
        <v>86.6</v>
      </c>
      <c r="F37" s="4">
        <v>76.400000000000006</v>
      </c>
      <c r="G37" s="4">
        <v>85.8</v>
      </c>
      <c r="H37" s="4">
        <v>97</v>
      </c>
      <c r="I37" s="4">
        <v>102.8</v>
      </c>
      <c r="J37" s="4">
        <v>88.8</v>
      </c>
      <c r="K37" s="4">
        <v>98.8</v>
      </c>
      <c r="L37" s="4">
        <v>120</v>
      </c>
      <c r="M37" s="4">
        <v>105.5</v>
      </c>
      <c r="N37" s="4">
        <v>83.2</v>
      </c>
      <c r="O37" s="4">
        <v>93.4</v>
      </c>
      <c r="P37" s="4">
        <v>116.2</v>
      </c>
      <c r="Q37" s="4">
        <v>96</v>
      </c>
      <c r="R37" s="4">
        <v>96</v>
      </c>
      <c r="S37" s="4">
        <v>92.4</v>
      </c>
      <c r="T37" s="4">
        <v>97.2</v>
      </c>
      <c r="U37" s="4">
        <v>92.6</v>
      </c>
      <c r="V37" s="4">
        <v>67.2</v>
      </c>
      <c r="W37" s="4"/>
      <c r="X37" s="4"/>
      <c r="Y37" s="4">
        <v>93.970297029702976</v>
      </c>
    </row>
    <row r="38" spans="1:25" x14ac:dyDescent="0.2">
      <c r="A38" s="5" t="s">
        <v>426</v>
      </c>
      <c r="B38" s="4">
        <v>81.2</v>
      </c>
      <c r="C38" s="4">
        <v>71.8</v>
      </c>
      <c r="D38" s="4">
        <v>94.8</v>
      </c>
      <c r="E38" s="4">
        <v>81.400000000000006</v>
      </c>
      <c r="F38" s="4">
        <v>103.6</v>
      </c>
      <c r="G38" s="4">
        <v>84.2</v>
      </c>
      <c r="H38" s="4">
        <v>89.8</v>
      </c>
      <c r="I38" s="4">
        <v>89.4</v>
      </c>
      <c r="J38" s="4">
        <v>84.6</v>
      </c>
      <c r="K38" s="4">
        <v>94</v>
      </c>
      <c r="L38" s="4">
        <v>99.8</v>
      </c>
      <c r="M38" s="4">
        <v>82.5</v>
      </c>
      <c r="N38" s="4">
        <v>120.5</v>
      </c>
      <c r="O38" s="4">
        <v>88.5</v>
      </c>
      <c r="P38" s="4">
        <v>72.2</v>
      </c>
      <c r="Q38" s="4">
        <v>95.2</v>
      </c>
      <c r="R38" s="4">
        <v>103</v>
      </c>
      <c r="S38" s="4">
        <v>94.6</v>
      </c>
      <c r="T38" s="4">
        <v>89.4</v>
      </c>
      <c r="U38" s="4">
        <v>98.2</v>
      </c>
      <c r="V38" s="4">
        <v>98.4</v>
      </c>
      <c r="W38" s="4">
        <v>110</v>
      </c>
      <c r="X38" s="4">
        <v>81.400000000000006</v>
      </c>
      <c r="Y38" s="4">
        <v>91.690909090909088</v>
      </c>
    </row>
    <row r="39" spans="1:25" x14ac:dyDescent="0.2">
      <c r="A39" s="5" t="s">
        <v>438</v>
      </c>
      <c r="B39" s="4">
        <v>87</v>
      </c>
      <c r="C39" s="4">
        <v>80.400000000000006</v>
      </c>
      <c r="D39" s="4">
        <v>98.8</v>
      </c>
      <c r="E39" s="4">
        <v>93.8</v>
      </c>
      <c r="F39" s="4">
        <v>86.6</v>
      </c>
      <c r="G39" s="4">
        <v>93.2</v>
      </c>
      <c r="H39" s="4">
        <v>84.8</v>
      </c>
      <c r="I39" s="4">
        <v>88.4</v>
      </c>
      <c r="J39" s="4">
        <v>76.2</v>
      </c>
      <c r="K39" s="4">
        <v>76.2</v>
      </c>
      <c r="L39" s="4">
        <v>88.4</v>
      </c>
      <c r="M39" s="4">
        <v>90</v>
      </c>
      <c r="N39" s="4">
        <v>93.2</v>
      </c>
      <c r="O39" s="4">
        <v>96.8</v>
      </c>
      <c r="P39" s="4">
        <v>102</v>
      </c>
      <c r="Q39" s="4">
        <v>83.4</v>
      </c>
      <c r="R39" s="4">
        <v>88</v>
      </c>
      <c r="S39" s="4">
        <v>86</v>
      </c>
      <c r="T39" s="4">
        <v>97.8</v>
      </c>
      <c r="U39" s="4">
        <v>66.400000000000006</v>
      </c>
      <c r="V39" s="4">
        <v>63.8</v>
      </c>
      <c r="W39" s="4">
        <v>82.2</v>
      </c>
      <c r="X39" s="4">
        <v>94.2</v>
      </c>
      <c r="Y39" s="4">
        <v>86.767857142857139</v>
      </c>
    </row>
    <row r="40" spans="1:25" x14ac:dyDescent="0.2">
      <c r="A40" s="5" t="s">
        <v>7</v>
      </c>
      <c r="B40" s="4">
        <v>84.6</v>
      </c>
      <c r="C40" s="4">
        <v>79.2</v>
      </c>
      <c r="D40" s="4">
        <v>91.8</v>
      </c>
      <c r="E40" s="4">
        <v>88.8</v>
      </c>
      <c r="F40" s="4">
        <v>76</v>
      </c>
      <c r="G40" s="4">
        <v>86</v>
      </c>
      <c r="H40" s="4">
        <v>80.8</v>
      </c>
      <c r="I40" s="4">
        <v>85.6</v>
      </c>
      <c r="J40" s="4">
        <v>81</v>
      </c>
      <c r="K40" s="4">
        <v>67.599999999999994</v>
      </c>
      <c r="L40" s="4">
        <v>70.400000000000006</v>
      </c>
      <c r="M40" s="4">
        <v>77.8</v>
      </c>
      <c r="N40" s="4">
        <v>92.2</v>
      </c>
      <c r="O40" s="4">
        <v>79.400000000000006</v>
      </c>
      <c r="P40" s="4">
        <v>80.400000000000006</v>
      </c>
      <c r="Q40" s="4">
        <v>96.8</v>
      </c>
      <c r="R40" s="4">
        <v>88.6</v>
      </c>
      <c r="S40" s="4">
        <v>80.599999999999994</v>
      </c>
      <c r="T40" s="4">
        <v>77.8</v>
      </c>
      <c r="U40" s="4">
        <v>101.2</v>
      </c>
      <c r="V40" s="4">
        <v>101.2</v>
      </c>
      <c r="W40" s="4">
        <v>87.2</v>
      </c>
      <c r="X40" s="4"/>
      <c r="Y40" s="4">
        <v>84.318181818181813</v>
      </c>
    </row>
    <row r="41" spans="1:25" x14ac:dyDescent="0.2">
      <c r="A41" s="5" t="s">
        <v>430</v>
      </c>
      <c r="B41" s="4">
        <v>77.2</v>
      </c>
      <c r="C41" s="4">
        <v>100</v>
      </c>
      <c r="D41" s="4">
        <v>88.2</v>
      </c>
      <c r="E41" s="4">
        <v>70.400000000000006</v>
      </c>
      <c r="F41" s="4">
        <v>73.2</v>
      </c>
      <c r="G41" s="4">
        <v>64.400000000000006</v>
      </c>
      <c r="H41" s="4">
        <v>60.8</v>
      </c>
      <c r="I41" s="4">
        <v>63.8</v>
      </c>
      <c r="J41" s="4">
        <v>87.6</v>
      </c>
      <c r="K41" s="4">
        <v>90.2</v>
      </c>
      <c r="L41" s="4">
        <v>109.2</v>
      </c>
      <c r="M41" s="4">
        <v>82.4</v>
      </c>
      <c r="N41" s="4">
        <v>76.8</v>
      </c>
      <c r="O41" s="4">
        <v>86.25</v>
      </c>
      <c r="P41" s="4">
        <v>68.2</v>
      </c>
      <c r="Q41" s="4">
        <v>98.2</v>
      </c>
      <c r="R41" s="4">
        <v>95.6</v>
      </c>
      <c r="S41" s="4">
        <v>92.4</v>
      </c>
      <c r="T41" s="4">
        <v>106.4</v>
      </c>
      <c r="U41" s="4">
        <v>71.8</v>
      </c>
      <c r="V41" s="4">
        <v>96.6</v>
      </c>
      <c r="W41" s="4"/>
      <c r="X41" s="4"/>
      <c r="Y41" s="4">
        <v>83.769230769230774</v>
      </c>
    </row>
    <row r="42" spans="1:25" x14ac:dyDescent="0.2">
      <c r="A42" s="5" t="s">
        <v>30</v>
      </c>
      <c r="B42" s="4">
        <v>85.4</v>
      </c>
      <c r="C42" s="4">
        <v>84.6</v>
      </c>
      <c r="D42" s="4">
        <v>70</v>
      </c>
      <c r="E42" s="4">
        <v>84.2</v>
      </c>
      <c r="F42" s="4">
        <v>67.2</v>
      </c>
      <c r="G42" s="4">
        <v>72.8</v>
      </c>
      <c r="H42" s="4">
        <v>83</v>
      </c>
      <c r="I42" s="4">
        <v>65.599999999999994</v>
      </c>
      <c r="J42" s="4">
        <v>89</v>
      </c>
      <c r="K42" s="4">
        <v>81.2</v>
      </c>
      <c r="L42" s="4">
        <v>91.2</v>
      </c>
      <c r="M42" s="4">
        <v>77.75</v>
      </c>
      <c r="N42" s="4">
        <v>64.75</v>
      </c>
      <c r="O42" s="4">
        <v>63.333333333333336</v>
      </c>
      <c r="P42" s="4">
        <v>74</v>
      </c>
      <c r="Q42" s="4">
        <v>82.4</v>
      </c>
      <c r="R42" s="4">
        <v>77</v>
      </c>
      <c r="S42" s="4">
        <v>80.400000000000006</v>
      </c>
      <c r="T42" s="4">
        <v>94.8</v>
      </c>
      <c r="U42" s="4">
        <v>82</v>
      </c>
      <c r="V42" s="4">
        <v>79.599999999999994</v>
      </c>
      <c r="W42" s="4"/>
      <c r="X42" s="4"/>
      <c r="Y42" s="4">
        <v>79.029702970297024</v>
      </c>
    </row>
    <row r="43" spans="1:25" x14ac:dyDescent="0.2">
      <c r="A43" s="5" t="s">
        <v>427</v>
      </c>
      <c r="B43" s="4">
        <v>83.4</v>
      </c>
      <c r="C43" s="4">
        <v>87.2</v>
      </c>
      <c r="D43" s="4">
        <v>69.599999999999994</v>
      </c>
      <c r="E43" s="4">
        <v>66</v>
      </c>
      <c r="F43" s="4">
        <v>83.4</v>
      </c>
      <c r="G43" s="4">
        <v>79.2</v>
      </c>
      <c r="H43" s="4">
        <v>93.4</v>
      </c>
      <c r="I43" s="4">
        <v>74.400000000000006</v>
      </c>
      <c r="J43" s="4">
        <v>69.599999999999994</v>
      </c>
      <c r="K43" s="4">
        <v>78.400000000000006</v>
      </c>
      <c r="L43" s="4">
        <v>80.2</v>
      </c>
      <c r="M43" s="4">
        <v>86.6</v>
      </c>
      <c r="N43" s="4">
        <v>99</v>
      </c>
      <c r="O43" s="4">
        <v>51</v>
      </c>
      <c r="P43" s="4">
        <v>62</v>
      </c>
      <c r="Q43" s="4">
        <v>86</v>
      </c>
      <c r="R43" s="4">
        <v>46.6</v>
      </c>
      <c r="S43" s="4">
        <v>65.400000000000006</v>
      </c>
      <c r="T43" s="4">
        <v>93.2</v>
      </c>
      <c r="U43" s="4">
        <v>80.2</v>
      </c>
      <c r="V43" s="4">
        <v>99.8</v>
      </c>
      <c r="W43" s="4">
        <v>77.2</v>
      </c>
      <c r="X43" s="4"/>
      <c r="Y43" s="4">
        <v>77.416666666666671</v>
      </c>
    </row>
    <row r="44" spans="1:25" x14ac:dyDescent="0.2">
      <c r="A44" s="5" t="s">
        <v>434</v>
      </c>
      <c r="B44" s="4">
        <v>92.6</v>
      </c>
      <c r="C44" s="4">
        <v>76.8</v>
      </c>
      <c r="D44" s="4">
        <v>65.8</v>
      </c>
      <c r="E44" s="4">
        <v>77.2</v>
      </c>
      <c r="F44" s="4">
        <v>74.2</v>
      </c>
      <c r="G44" s="4">
        <v>92.6</v>
      </c>
      <c r="H44" s="4">
        <v>87.8</v>
      </c>
      <c r="I44" s="4">
        <v>75.400000000000006</v>
      </c>
      <c r="J44" s="4">
        <v>74</v>
      </c>
      <c r="K44" s="4">
        <v>89.4</v>
      </c>
      <c r="L44" s="4">
        <v>78.400000000000006</v>
      </c>
      <c r="M44" s="4">
        <v>96</v>
      </c>
      <c r="N44" s="4">
        <v>72</v>
      </c>
      <c r="O44" s="4">
        <v>61.25</v>
      </c>
      <c r="P44" s="4">
        <v>90.8</v>
      </c>
      <c r="Q44" s="4">
        <v>70.2</v>
      </c>
      <c r="R44" s="4">
        <v>70</v>
      </c>
      <c r="S44" s="4">
        <v>79.2</v>
      </c>
      <c r="T44" s="4">
        <v>60</v>
      </c>
      <c r="U44" s="4">
        <v>76.599999999999994</v>
      </c>
      <c r="V44" s="4">
        <v>60.8</v>
      </c>
      <c r="W44" s="4"/>
      <c r="X44" s="4"/>
      <c r="Y44" s="4">
        <v>77.165048543689323</v>
      </c>
    </row>
    <row r="45" spans="1:25" x14ac:dyDescent="0.2">
      <c r="A45" s="3" t="s">
        <v>459</v>
      </c>
      <c r="B45" s="4">
        <v>85.025000000000006</v>
      </c>
      <c r="C45" s="4">
        <v>84.025000000000006</v>
      </c>
      <c r="D45" s="4">
        <v>85.35</v>
      </c>
      <c r="E45" s="4">
        <v>81.05</v>
      </c>
      <c r="F45" s="4">
        <v>80.075000000000003</v>
      </c>
      <c r="G45" s="4">
        <v>82.275000000000006</v>
      </c>
      <c r="H45" s="4">
        <v>84.674999999999997</v>
      </c>
      <c r="I45" s="4">
        <v>80.674999999999997</v>
      </c>
      <c r="J45" s="4">
        <v>81.349999999999994</v>
      </c>
      <c r="K45" s="4">
        <v>84.474999999999994</v>
      </c>
      <c r="L45" s="4">
        <v>92.2</v>
      </c>
      <c r="M45" s="4">
        <v>85.689655172413794</v>
      </c>
      <c r="N45" s="4">
        <v>86.805555555555557</v>
      </c>
      <c r="O45" s="4">
        <v>78.2</v>
      </c>
      <c r="P45" s="4">
        <v>83.224999999999994</v>
      </c>
      <c r="Q45" s="4">
        <v>88.333333333333329</v>
      </c>
      <c r="R45" s="4">
        <v>83.1</v>
      </c>
      <c r="S45" s="4">
        <v>83.875</v>
      </c>
      <c r="T45" s="4">
        <v>89.575000000000003</v>
      </c>
      <c r="U45" s="4">
        <v>83.625</v>
      </c>
      <c r="V45" s="4">
        <v>83.424999999999997</v>
      </c>
      <c r="W45" s="4">
        <v>89.15</v>
      </c>
      <c r="X45" s="4">
        <v>87.8</v>
      </c>
      <c r="Y45" s="4">
        <v>84.302709069493517</v>
      </c>
    </row>
    <row r="46" spans="1:25" x14ac:dyDescent="0.2">
      <c r="A46" s="3" t="s">
        <v>454</v>
      </c>
      <c r="B46" s="4">
        <v>91.305555555555557</v>
      </c>
      <c r="C46" s="4">
        <v>90.534722222222229</v>
      </c>
      <c r="D46" s="4">
        <v>91.215277777777771</v>
      </c>
      <c r="E46" s="4">
        <v>89.664335664335667</v>
      </c>
      <c r="F46" s="4">
        <v>88.152777777777771</v>
      </c>
      <c r="G46" s="4">
        <v>90.722222222222229</v>
      </c>
      <c r="H46" s="4">
        <v>89.859154929577471</v>
      </c>
      <c r="I46" s="4">
        <v>90.629370629370626</v>
      </c>
      <c r="J46" s="4">
        <v>92.236111111111114</v>
      </c>
      <c r="K46" s="4">
        <v>90.908450704225359</v>
      </c>
      <c r="L46" s="4">
        <v>92.154929577464785</v>
      </c>
      <c r="M46" s="4">
        <v>90.818965517241381</v>
      </c>
      <c r="N46" s="4">
        <v>87.644628099173559</v>
      </c>
      <c r="O46" s="4">
        <v>86.975806451612897</v>
      </c>
      <c r="P46" s="4">
        <v>89.993055555555557</v>
      </c>
      <c r="Q46" s="4">
        <v>91.049295774647888</v>
      </c>
      <c r="R46" s="4">
        <v>90.361702127659569</v>
      </c>
      <c r="S46" s="4">
        <v>89.069930069930066</v>
      </c>
      <c r="T46" s="4">
        <v>92.587412587412587</v>
      </c>
      <c r="U46" s="4">
        <v>90.272727272727266</v>
      </c>
      <c r="V46" s="4">
        <v>90.840277777777771</v>
      </c>
      <c r="W46" s="4">
        <v>92.069444444444443</v>
      </c>
      <c r="X46" s="4">
        <v>99.805555555555557</v>
      </c>
      <c r="Y46" s="4">
        <v>90.522167487684726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35"/>
  <sheetViews>
    <sheetView workbookViewId="0">
      <selection activeCell="Y5" sqref="Y5"/>
    </sheetView>
  </sheetViews>
  <sheetFormatPr baseColWidth="10" defaultColWidth="8.83203125" defaultRowHeight="15" x14ac:dyDescent="0.2"/>
  <cols>
    <col min="1" max="1" width="4.1640625" customWidth="1"/>
    <col min="2" max="2" width="10.33203125" bestFit="1" customWidth="1"/>
    <col min="3" max="3" width="17.6640625" customWidth="1"/>
    <col min="4" max="8" width="5.33203125" style="6" customWidth="1"/>
    <col min="9" max="9" width="7.33203125" style="6" customWidth="1"/>
    <col min="10" max="11" width="8.1640625" customWidth="1"/>
    <col min="12" max="12" width="6.1640625" customWidth="1"/>
    <col min="13" max="13" width="7.33203125" customWidth="1"/>
    <col min="14" max="14" width="7.83203125" bestFit="1" customWidth="1"/>
    <col min="15" max="16" width="5.33203125" customWidth="1"/>
    <col min="17" max="18" width="2.6640625" customWidth="1"/>
    <col min="19" max="19" width="18.33203125" bestFit="1" customWidth="1"/>
    <col min="20" max="23" width="3.83203125" style="6" customWidth="1"/>
    <col min="24" max="24" width="6.6640625" customWidth="1"/>
    <col min="25" max="27" width="7.33203125" customWidth="1"/>
    <col min="28" max="28" width="2.6640625" customWidth="1"/>
  </cols>
  <sheetData>
    <row r="1" spans="1:28" x14ac:dyDescent="0.2">
      <c r="Q1" s="31"/>
      <c r="R1" s="31"/>
      <c r="S1" s="31"/>
      <c r="T1" s="32"/>
      <c r="U1" s="32"/>
      <c r="V1" s="32"/>
      <c r="W1" s="32"/>
      <c r="X1" s="31"/>
      <c r="Y1" s="31"/>
      <c r="Z1" s="31"/>
      <c r="AA1" s="31"/>
      <c r="AB1" s="31"/>
    </row>
    <row r="2" spans="1:28" ht="16" thickBot="1" x14ac:dyDescent="0.25">
      <c r="B2" s="1" t="s">
        <v>490</v>
      </c>
      <c r="C2" s="52">
        <v>2019</v>
      </c>
      <c r="Q2" s="31"/>
      <c r="R2" s="195" t="s">
        <v>512</v>
      </c>
      <c r="S2" s="195"/>
      <c r="T2" s="195"/>
      <c r="U2" s="195"/>
      <c r="V2" s="195"/>
      <c r="W2" s="195"/>
      <c r="X2" s="195"/>
      <c r="Y2" s="195"/>
      <c r="Z2" s="195"/>
      <c r="AA2" s="195"/>
      <c r="AB2" s="31"/>
    </row>
    <row r="3" spans="1:28" ht="16" thickBot="1" x14ac:dyDescent="0.25">
      <c r="B3" s="1" t="s">
        <v>903</v>
      </c>
      <c r="C3">
        <v>23</v>
      </c>
      <c r="Q3" s="31"/>
      <c r="R3" s="12"/>
      <c r="S3" s="13" t="s">
        <v>509</v>
      </c>
      <c r="T3" s="14" t="s">
        <v>504</v>
      </c>
      <c r="U3" s="14" t="s">
        <v>494</v>
      </c>
      <c r="V3" s="14" t="s">
        <v>503</v>
      </c>
      <c r="W3" s="14" t="s">
        <v>502</v>
      </c>
      <c r="X3" s="14" t="s">
        <v>507</v>
      </c>
      <c r="Y3" s="14" t="s">
        <v>500</v>
      </c>
      <c r="Z3" s="14" t="s">
        <v>501</v>
      </c>
      <c r="AA3" s="15" t="s">
        <v>508</v>
      </c>
      <c r="AB3" s="31"/>
    </row>
    <row r="4" spans="1:28" x14ac:dyDescent="0.2">
      <c r="B4" s="1" t="s">
        <v>492</v>
      </c>
      <c r="C4">
        <f>IF(C2="All Time",0,MATCH(C2,'DATA - Teams'!A:A,0)-2)</f>
        <v>24</v>
      </c>
      <c r="Q4" s="31"/>
      <c r="R4" s="16">
        <v>1</v>
      </c>
      <c r="S4" s="17" t="str">
        <f ca="1">INDEX(C$10:C$17,MATCH($R4,$O$10:$O$17,0))</f>
        <v>TryingAnewStratton</v>
      </c>
      <c r="T4" s="18">
        <f ca="1">INDEX(E$10:E$17,MATCH($R4,$O$10:$O$17,0))</f>
        <v>23</v>
      </c>
      <c r="U4" s="18">
        <f t="shared" ref="U4:U11" ca="1" si="0">INDEX(F$10:F$17,MATCH($R4,$O$10:$O$17,0))</f>
        <v>16</v>
      </c>
      <c r="V4" s="18">
        <f t="shared" ref="V4:V11" ca="1" si="1">INDEX(G$10:G$17,MATCH($R4,$O$10:$O$17,0))</f>
        <v>0</v>
      </c>
      <c r="W4" s="18">
        <f t="shared" ref="W4:W11" ca="1" si="2">INDEX(H$10:H$17,MATCH($R4,$O$10:$O$17,0))</f>
        <v>7</v>
      </c>
      <c r="X4" s="25">
        <f t="shared" ref="X4:X11" ca="1" si="3">INDEX(I$10:I$17,MATCH($R4,$O$10:$O$17,0))</f>
        <v>0.69565217391304346</v>
      </c>
      <c r="Y4" s="18">
        <f t="shared" ref="Y4:Y11" ca="1" si="4">INDEX(J$10:J$17,MATCH($R4,$O$10:$O$17,0))</f>
        <v>37149</v>
      </c>
      <c r="Z4" s="18">
        <f t="shared" ref="Z4:Z11" ca="1" si="5">INDEX(K$10:K$17,MATCH($R4,$O$10:$O$17,0))</f>
        <v>35961</v>
      </c>
      <c r="AA4" s="28">
        <f t="shared" ref="AA4:AA11" ca="1" si="6">INDEX(M$10:M$17,MATCH($R4,$O$10:$O$17,0))</f>
        <v>1.0330357887711688</v>
      </c>
      <c r="AB4" s="31"/>
    </row>
    <row r="5" spans="1:28" x14ac:dyDescent="0.2">
      <c r="B5" s="1" t="s">
        <v>493</v>
      </c>
      <c r="C5">
        <f>IF(C2="All Time", 1,0)</f>
        <v>0</v>
      </c>
      <c r="Q5" s="31"/>
      <c r="R5" s="16">
        <v>2</v>
      </c>
      <c r="S5" s="17" t="str">
        <f t="shared" ref="S5:S11" ca="1" si="7">INDEX($C$10:$C$17,MATCH($R5,$O$10:$O$17,0))</f>
        <v>Man of Steele</v>
      </c>
      <c r="T5" s="18">
        <f t="shared" ref="T5:T11" ca="1" si="8">INDEX(E$10:E$17,MATCH($R5,$O$10:$O$17,0))</f>
        <v>23</v>
      </c>
      <c r="U5" s="18">
        <f t="shared" ca="1" si="0"/>
        <v>15</v>
      </c>
      <c r="V5" s="18">
        <f t="shared" ca="1" si="1"/>
        <v>0</v>
      </c>
      <c r="W5" s="18">
        <f t="shared" ca="1" si="2"/>
        <v>8</v>
      </c>
      <c r="X5" s="25">
        <f t="shared" ca="1" si="3"/>
        <v>0.65217391304347827</v>
      </c>
      <c r="Y5" s="18">
        <f t="shared" ca="1" si="4"/>
        <v>37630</v>
      </c>
      <c r="Z5" s="18">
        <f t="shared" ca="1" si="5"/>
        <v>36354</v>
      </c>
      <c r="AA5" s="28">
        <f t="shared" ca="1" si="6"/>
        <v>1.0350993013148484</v>
      </c>
      <c r="AB5" s="31"/>
    </row>
    <row r="6" spans="1:28" x14ac:dyDescent="0.2">
      <c r="B6" s="1" t="s">
        <v>497</v>
      </c>
      <c r="C6">
        <v>1</v>
      </c>
      <c r="Q6" s="31"/>
      <c r="R6" s="16">
        <v>3</v>
      </c>
      <c r="S6" s="17" t="str">
        <f t="shared" ca="1" si="7"/>
        <v>Salt&amp;VinegarCripps</v>
      </c>
      <c r="T6" s="18">
        <f t="shared" ca="1" si="8"/>
        <v>22</v>
      </c>
      <c r="U6" s="18">
        <f t="shared" ca="1" si="0"/>
        <v>12</v>
      </c>
      <c r="V6" s="18">
        <f t="shared" ca="1" si="1"/>
        <v>0</v>
      </c>
      <c r="W6" s="18">
        <f t="shared" ca="1" si="2"/>
        <v>10</v>
      </c>
      <c r="X6" s="25">
        <f t="shared" ca="1" si="3"/>
        <v>0.54545454545454541</v>
      </c>
      <c r="Y6" s="18">
        <f t="shared" ca="1" si="4"/>
        <v>34915</v>
      </c>
      <c r="Z6" s="18">
        <f t="shared" ca="1" si="5"/>
        <v>34904</v>
      </c>
      <c r="AA6" s="28">
        <f t="shared" ca="1" si="6"/>
        <v>1.0003151501260601</v>
      </c>
      <c r="AB6" s="31"/>
    </row>
    <row r="7" spans="1:28" ht="16" thickBot="1" x14ac:dyDescent="0.25">
      <c r="B7" s="1" t="s">
        <v>496</v>
      </c>
      <c r="C7">
        <v>1</v>
      </c>
      <c r="Q7" s="31"/>
      <c r="R7" s="19">
        <v>4</v>
      </c>
      <c r="S7" s="20" t="str">
        <f t="shared" ca="1" si="7"/>
        <v>Casting Crouch</v>
      </c>
      <c r="T7" s="21">
        <f t="shared" ca="1" si="8"/>
        <v>22</v>
      </c>
      <c r="U7" s="21">
        <f t="shared" ca="1" si="0"/>
        <v>10</v>
      </c>
      <c r="V7" s="21">
        <f t="shared" ca="1" si="1"/>
        <v>0</v>
      </c>
      <c r="W7" s="21">
        <f t="shared" ca="1" si="2"/>
        <v>12</v>
      </c>
      <c r="X7" s="26">
        <f t="shared" ca="1" si="3"/>
        <v>0.45454545454545453</v>
      </c>
      <c r="Y7" s="21">
        <f t="shared" ca="1" si="4"/>
        <v>34253</v>
      </c>
      <c r="Z7" s="21">
        <f t="shared" ca="1" si="5"/>
        <v>34167</v>
      </c>
      <c r="AA7" s="29">
        <f t="shared" ca="1" si="6"/>
        <v>1.0025170486141599</v>
      </c>
      <c r="AB7" s="31"/>
    </row>
    <row r="8" spans="1:28" x14ac:dyDescent="0.2">
      <c r="Q8" s="31"/>
      <c r="R8" s="16">
        <v>5</v>
      </c>
      <c r="S8" s="17" t="str">
        <f t="shared" ca="1" si="7"/>
        <v>DEVQON.1</v>
      </c>
      <c r="T8" s="18">
        <f t="shared" ca="1" si="8"/>
        <v>21</v>
      </c>
      <c r="U8" s="18">
        <f t="shared" ca="1" si="0"/>
        <v>9</v>
      </c>
      <c r="V8" s="18">
        <f t="shared" ca="1" si="1"/>
        <v>0</v>
      </c>
      <c r="W8" s="18">
        <f t="shared" ca="1" si="2"/>
        <v>12</v>
      </c>
      <c r="X8" s="25">
        <f t="shared" ca="1" si="3"/>
        <v>0.42857142857142855</v>
      </c>
      <c r="Y8" s="18">
        <f t="shared" ca="1" si="4"/>
        <v>33534</v>
      </c>
      <c r="Z8" s="18">
        <f t="shared" ca="1" si="5"/>
        <v>33657</v>
      </c>
      <c r="AA8" s="28">
        <f t="shared" ca="1" si="6"/>
        <v>0.9963454853373741</v>
      </c>
      <c r="AB8" s="31"/>
    </row>
    <row r="9" spans="1:28" x14ac:dyDescent="0.2">
      <c r="B9" s="1" t="s">
        <v>490</v>
      </c>
      <c r="C9" s="1" t="s">
        <v>491</v>
      </c>
      <c r="D9" s="7" t="s">
        <v>6</v>
      </c>
      <c r="E9" s="7" t="s">
        <v>504</v>
      </c>
      <c r="F9" s="7" t="s">
        <v>494</v>
      </c>
      <c r="G9" s="7" t="s">
        <v>503</v>
      </c>
      <c r="H9" s="7" t="s">
        <v>502</v>
      </c>
      <c r="I9" s="7" t="s">
        <v>507</v>
      </c>
      <c r="J9" s="7" t="s">
        <v>500</v>
      </c>
      <c r="K9" s="7" t="s">
        <v>501</v>
      </c>
      <c r="L9" s="7" t="s">
        <v>510</v>
      </c>
      <c r="M9" s="7" t="s">
        <v>508</v>
      </c>
      <c r="N9" s="7" t="s">
        <v>506</v>
      </c>
      <c r="O9" s="7" t="s">
        <v>505</v>
      </c>
      <c r="P9" s="7"/>
      <c r="Q9" s="31"/>
      <c r="R9" s="16">
        <v>6</v>
      </c>
      <c r="S9" s="17" t="str">
        <f t="shared" ca="1" si="7"/>
        <v>Fire The Worpedo</v>
      </c>
      <c r="T9" s="18">
        <f t="shared" ca="1" si="8"/>
        <v>21</v>
      </c>
      <c r="U9" s="18">
        <f t="shared" ca="1" si="0"/>
        <v>9</v>
      </c>
      <c r="V9" s="18">
        <f t="shared" ca="1" si="1"/>
        <v>0</v>
      </c>
      <c r="W9" s="18">
        <f t="shared" ca="1" si="2"/>
        <v>12</v>
      </c>
      <c r="X9" s="25">
        <f t="shared" ca="1" si="3"/>
        <v>0.42857142857142855</v>
      </c>
      <c r="Y9" s="18">
        <f t="shared" ca="1" si="4"/>
        <v>32801</v>
      </c>
      <c r="Z9" s="18">
        <f t="shared" ca="1" si="5"/>
        <v>33297</v>
      </c>
      <c r="AA9" s="28">
        <f t="shared" ca="1" si="6"/>
        <v>0.98510376310178094</v>
      </c>
      <c r="AB9" s="31"/>
    </row>
    <row r="10" spans="1:28" x14ac:dyDescent="0.2">
      <c r="A10">
        <v>1</v>
      </c>
      <c r="B10">
        <f>IF($C$2="All Time","*",$C$2)</f>
        <v>2019</v>
      </c>
      <c r="C10" t="str">
        <f ca="1">INDEX(OFFSET('DATA - Teams'!$B$2:$B$9,$C$4,$C$5),A10)</f>
        <v>Barbeques Treloar</v>
      </c>
      <c r="D10" s="6">
        <f ca="1">F10*4+G10*2</f>
        <v>28</v>
      </c>
      <c r="E10" s="6">
        <f ca="1">COUNTIFS(OFFSET('DATA - Fixture'!$F:$F,0,$C$5),Ladder!$C10,
'DATA - Fixture'!$M:$M,"&gt;0",
'DATA - Fixture'!$D:$D,"&lt;="&amp;Ladder!$C$3,
'DATA - Fixture'!$K:$K,"&lt;="&amp;Ladder!$C$6,
'DATA - Fixture'!$L:$L,"&lt;="&amp;Ladder!$C$7)</f>
        <v>21</v>
      </c>
      <c r="F10" s="6">
        <f ca="1">SUMIFS('DATA - Fixture'!$Q:$Q,
OFFSET('DATA - Fixture'!$F:$F,0,$C$5),Ladder!$C10,
'DATA - Fixture'!$D:$D,"&lt;="&amp;Ladder!$C$3,
'DATA - Fixture'!$K:$K,"&lt;="&amp;Ladder!$C$6,
'DATA - Fixture'!$L:$L,"&lt;="&amp;Ladder!$C$7)</f>
        <v>7</v>
      </c>
      <c r="G10" s="6">
        <f ca="1">SUMIFS('DATA - Fixture'!$R:$R,
OFFSET('DATA - Fixture'!$F:$F,0,$C$5),Ladder!$C10,
'DATA - Fixture'!$D:$D,"&lt;="&amp;Ladder!$C$3,
'DATA - Fixture'!$K:$K,"&lt;="&amp;Ladder!$C$6,
'DATA - Fixture'!$L:$L,"&lt;="&amp;Ladder!$C$7)</f>
        <v>0</v>
      </c>
      <c r="H10" s="6">
        <f ca="1">SUMIFS('DATA - Fixture'!$S:$S,
OFFSET('DATA - Fixture'!$F:$F,0,$C$5),Ladder!$C10,
'DATA - Fixture'!$D:$D,"&lt;="&amp;Ladder!$C$3,
'DATA - Fixture'!$K:$K,"&lt;="&amp;Ladder!$C$6,
'DATA - Fixture'!$L:$L,"&lt;="&amp;Ladder!$C$7)</f>
        <v>14</v>
      </c>
      <c r="I10" s="11">
        <f ca="1">F10/E10</f>
        <v>0.33333333333333331</v>
      </c>
      <c r="J10" s="6">
        <f ca="1">SUMIFS('DATA - Fixture'!$M:$M,
OFFSET('DATA - Fixture'!$F:$F,0,$C$5),Ladder!$C10,
'DATA - Fixture'!$D:$D,"&lt;="&amp;Ladder!$C$3,
'DATA - Fixture'!$K:$K,"&lt;="&amp;Ladder!$C$6,
'DATA - Fixture'!$L:$L,"&lt;="&amp;Ladder!$C$7)</f>
        <v>31771</v>
      </c>
      <c r="K10" s="6">
        <f ca="1">SUMIFS('DATA - Fixture'!$N:$N,
OFFSET('DATA - Fixture'!$F:$F,0,$C$5),Ladder!$C10,
'DATA - Fixture'!$D:$D,"&lt;="&amp;Ladder!$C$3,
'DATA - Fixture'!$K:$K,"&lt;="&amp;Ladder!$C$6,
'DATA - Fixture'!$L:$L,"&lt;="&amp;Ladder!$C$7)</f>
        <v>32732</v>
      </c>
      <c r="L10" s="6">
        <f ca="1">RANK(J10,$J$10:$J$17)</f>
        <v>8</v>
      </c>
      <c r="M10" s="9">
        <f ca="1">J10/K10</f>
        <v>0.97064035194916287</v>
      </c>
      <c r="N10" s="122">
        <f ca="1">D10+M10</f>
        <v>28.970640351949164</v>
      </c>
      <c r="O10" s="10">
        <f ca="1">RANK(N10,$N$10:$N$17)</f>
        <v>8</v>
      </c>
      <c r="P10" s="10"/>
      <c r="Q10" s="31"/>
      <c r="R10" s="16">
        <v>7</v>
      </c>
      <c r="S10" s="17" t="str">
        <f t="shared" ca="1" si="7"/>
        <v>Swimming n Titch</v>
      </c>
      <c r="T10" s="18">
        <f t="shared" ca="1" si="8"/>
        <v>21</v>
      </c>
      <c r="U10" s="18">
        <f t="shared" ca="1" si="0"/>
        <v>9</v>
      </c>
      <c r="V10" s="18">
        <f t="shared" ca="1" si="1"/>
        <v>0</v>
      </c>
      <c r="W10" s="18">
        <f t="shared" ca="1" si="2"/>
        <v>12</v>
      </c>
      <c r="X10" s="25">
        <f t="shared" ca="1" si="3"/>
        <v>0.42857142857142855</v>
      </c>
      <c r="Y10" s="18">
        <f t="shared" ca="1" si="4"/>
        <v>33753</v>
      </c>
      <c r="Z10" s="18">
        <f t="shared" ca="1" si="5"/>
        <v>34734</v>
      </c>
      <c r="AA10" s="28">
        <f t="shared" ca="1" si="6"/>
        <v>0.97175678010019007</v>
      </c>
      <c r="AB10" s="31"/>
    </row>
    <row r="11" spans="1:28" ht="16" thickBot="1" x14ac:dyDescent="0.25">
      <c r="A11">
        <v>2</v>
      </c>
      <c r="B11">
        <f t="shared" ref="B11:B17" si="9">IF($C$2="All Time","*",$C$2)</f>
        <v>2019</v>
      </c>
      <c r="C11" t="str">
        <f ca="1">INDEX(OFFSET('DATA - Teams'!$B$2:$B$9,$C$4,$C$5),A11)</f>
        <v>Fire The Worpedo</v>
      </c>
      <c r="D11" s="6">
        <f t="shared" ref="D11:D17" ca="1" si="10">F11*4+G11*2</f>
        <v>36</v>
      </c>
      <c r="E11" s="6">
        <f ca="1">COUNTIFS(OFFSET('DATA - Fixture'!$F:$F,0,$C$5),Ladder!$C11,
'DATA - Fixture'!$M:$M,"&gt;0",
'DATA - Fixture'!$D:$D,"&lt;="&amp;Ladder!$C$3,
'DATA - Fixture'!$K:$K,"&lt;="&amp;Ladder!$C$6,
'DATA - Fixture'!$L:$L,"&lt;="&amp;Ladder!$C$7)</f>
        <v>21</v>
      </c>
      <c r="F11" s="6">
        <f ca="1">SUMIFS('DATA - Fixture'!$Q:$Q,
OFFSET('DATA - Fixture'!$F:$F,0,$C$5),Ladder!$C11,
'DATA - Fixture'!$D:$D,"&lt;="&amp;Ladder!$C$3,
'DATA - Fixture'!$K:$K,"&lt;="&amp;Ladder!$C$6,
'DATA - Fixture'!$L:$L,"&lt;="&amp;Ladder!$C$7)</f>
        <v>9</v>
      </c>
      <c r="G11" s="6">
        <f ca="1">SUMIFS('DATA - Fixture'!$R:$R,
OFFSET('DATA - Fixture'!$F:$F,0,$C$5),Ladder!$C11,
'DATA - Fixture'!$D:$D,"&lt;="&amp;Ladder!$C$3,
'DATA - Fixture'!$K:$K,"&lt;="&amp;Ladder!$C$6,
'DATA - Fixture'!$L:$L,"&lt;="&amp;Ladder!$C$7)</f>
        <v>0</v>
      </c>
      <c r="H11" s="6">
        <f ca="1">SUMIFS('DATA - Fixture'!$S:$S,
OFFSET('DATA - Fixture'!$F:$F,0,$C$5),Ladder!$C11,
'DATA - Fixture'!$D:$D,"&lt;="&amp;Ladder!$C$3,
'DATA - Fixture'!$K:$K,"&lt;="&amp;Ladder!$C$6,
'DATA - Fixture'!$L:$L,"&lt;="&amp;Ladder!$C$7)</f>
        <v>12</v>
      </c>
      <c r="I11" s="11">
        <f t="shared" ref="I11:I17" ca="1" si="11">F11/E11</f>
        <v>0.42857142857142855</v>
      </c>
      <c r="J11" s="6">
        <f ca="1">SUMIFS('DATA - Fixture'!$M:$M,
OFFSET('DATA - Fixture'!$F:$F,0,$C$5),Ladder!$C11,
'DATA - Fixture'!$D:$D,"&lt;="&amp;Ladder!$C$3,
'DATA - Fixture'!$K:$K,"&lt;="&amp;Ladder!$C$6,
'DATA - Fixture'!$L:$L,"&lt;="&amp;Ladder!$C$7)</f>
        <v>32801</v>
      </c>
      <c r="K11" s="6">
        <f ca="1">SUMIFS('DATA - Fixture'!$N:$N,
OFFSET('DATA - Fixture'!$F:$F,0,$C$5),Ladder!$C11,
'DATA - Fixture'!$D:$D,"&lt;="&amp;Ladder!$C$3,
'DATA - Fixture'!$K:$K,"&lt;="&amp;Ladder!$C$6,
'DATA - Fixture'!$L:$L,"&lt;="&amp;Ladder!$C$7)</f>
        <v>33297</v>
      </c>
      <c r="L11" s="6">
        <f t="shared" ref="L11:L17" ca="1" si="12">RANK(J11,$J$10:$J$17)</f>
        <v>7</v>
      </c>
      <c r="M11" s="9">
        <f t="shared" ref="M11:M17" ca="1" si="13">J11/K11</f>
        <v>0.98510376310178094</v>
      </c>
      <c r="N11" s="122">
        <f t="shared" ref="N11:N17" ca="1" si="14">D11+M11</f>
        <v>36.985103763101783</v>
      </c>
      <c r="O11" s="10">
        <f t="shared" ref="O11:O17" ca="1" si="15">RANK(N11,$N$10:$N$17)</f>
        <v>6</v>
      </c>
      <c r="P11" s="10"/>
      <c r="Q11" s="31"/>
      <c r="R11" s="22">
        <v>8</v>
      </c>
      <c r="S11" s="23" t="str">
        <f t="shared" ca="1" si="7"/>
        <v>Barbeques Treloar</v>
      </c>
      <c r="T11" s="24">
        <f t="shared" ca="1" si="8"/>
        <v>21</v>
      </c>
      <c r="U11" s="24">
        <f t="shared" ca="1" si="0"/>
        <v>7</v>
      </c>
      <c r="V11" s="24">
        <f t="shared" ca="1" si="1"/>
        <v>0</v>
      </c>
      <c r="W11" s="24">
        <f t="shared" ca="1" si="2"/>
        <v>14</v>
      </c>
      <c r="X11" s="27">
        <f t="shared" ca="1" si="3"/>
        <v>0.33333333333333331</v>
      </c>
      <c r="Y11" s="24">
        <f t="shared" ca="1" si="4"/>
        <v>31771</v>
      </c>
      <c r="Z11" s="24">
        <f t="shared" ca="1" si="5"/>
        <v>32732</v>
      </c>
      <c r="AA11" s="30">
        <f t="shared" ca="1" si="6"/>
        <v>0.97064035194916287</v>
      </c>
      <c r="AB11" s="31"/>
    </row>
    <row r="12" spans="1:28" x14ac:dyDescent="0.2">
      <c r="A12">
        <v>3</v>
      </c>
      <c r="B12">
        <f t="shared" si="9"/>
        <v>2019</v>
      </c>
      <c r="C12" t="str">
        <f ca="1">INDEX(OFFSET('DATA - Teams'!$B$2:$B$9,$C$4,$C$5),A12)</f>
        <v>Casting Crouch</v>
      </c>
      <c r="D12" s="6">
        <f t="shared" ca="1" si="10"/>
        <v>40</v>
      </c>
      <c r="E12" s="6">
        <f ca="1">COUNTIFS(OFFSET('DATA - Fixture'!$F:$F,0,$C$5),Ladder!$C12,
'DATA - Fixture'!$M:$M,"&gt;0",
'DATA - Fixture'!$D:$D,"&lt;="&amp;Ladder!$C$3,
'DATA - Fixture'!$K:$K,"&lt;="&amp;Ladder!$C$6,
'DATA - Fixture'!$L:$L,"&lt;="&amp;Ladder!$C$7)</f>
        <v>22</v>
      </c>
      <c r="F12" s="6">
        <f ca="1">SUMIFS('DATA - Fixture'!$Q:$Q,
OFFSET('DATA - Fixture'!$F:$F,0,$C$5),Ladder!$C12,
'DATA - Fixture'!$D:$D,"&lt;="&amp;Ladder!$C$3,
'DATA - Fixture'!$K:$K,"&lt;="&amp;Ladder!$C$6,
'DATA - Fixture'!$L:$L,"&lt;="&amp;Ladder!$C$7)</f>
        <v>10</v>
      </c>
      <c r="G12" s="6">
        <f ca="1">SUMIFS('DATA - Fixture'!$R:$R,
OFFSET('DATA - Fixture'!$F:$F,0,$C$5),Ladder!$C12,
'DATA - Fixture'!$D:$D,"&lt;="&amp;Ladder!$C$3,
'DATA - Fixture'!$K:$K,"&lt;="&amp;Ladder!$C$6,
'DATA - Fixture'!$L:$L,"&lt;="&amp;Ladder!$C$7)</f>
        <v>0</v>
      </c>
      <c r="H12" s="6">
        <f ca="1">SUMIFS('DATA - Fixture'!$S:$S,
OFFSET('DATA - Fixture'!$F:$F,0,$C$5),Ladder!$C12,
'DATA - Fixture'!$D:$D,"&lt;="&amp;Ladder!$C$3,
'DATA - Fixture'!$K:$K,"&lt;="&amp;Ladder!$C$6,
'DATA - Fixture'!$L:$L,"&lt;="&amp;Ladder!$C$7)</f>
        <v>12</v>
      </c>
      <c r="I12" s="11">
        <f t="shared" ca="1" si="11"/>
        <v>0.45454545454545453</v>
      </c>
      <c r="J12" s="6">
        <f ca="1">SUMIFS('DATA - Fixture'!$M:$M,
OFFSET('DATA - Fixture'!$F:$F,0,$C$5),Ladder!$C12,
'DATA - Fixture'!$D:$D,"&lt;="&amp;Ladder!$C$3,
'DATA - Fixture'!$K:$K,"&lt;="&amp;Ladder!$C$6,
'DATA - Fixture'!$L:$L,"&lt;="&amp;Ladder!$C$7)</f>
        <v>34253</v>
      </c>
      <c r="K12" s="6">
        <f ca="1">SUMIFS('DATA - Fixture'!$N:$N,
OFFSET('DATA - Fixture'!$F:$F,0,$C$5),Ladder!$C12,
'DATA - Fixture'!$D:$D,"&lt;="&amp;Ladder!$C$3,
'DATA - Fixture'!$K:$K,"&lt;="&amp;Ladder!$C$6,
'DATA - Fixture'!$L:$L,"&lt;="&amp;Ladder!$C$7)</f>
        <v>34167</v>
      </c>
      <c r="L12" s="6">
        <f t="shared" ca="1" si="12"/>
        <v>4</v>
      </c>
      <c r="M12" s="9">
        <f t="shared" ca="1" si="13"/>
        <v>1.0025170486141599</v>
      </c>
      <c r="N12" s="122">
        <f t="shared" ca="1" si="14"/>
        <v>41.002517048614159</v>
      </c>
      <c r="O12" s="10">
        <f t="shared" ca="1" si="15"/>
        <v>4</v>
      </c>
      <c r="P12" s="10"/>
      <c r="Q12" s="31"/>
      <c r="R12" s="31"/>
      <c r="S12" s="31"/>
      <c r="T12" s="32"/>
      <c r="U12" s="32"/>
      <c r="V12" s="32"/>
      <c r="W12" s="32"/>
      <c r="X12" s="31"/>
      <c r="Y12" s="31"/>
      <c r="Z12" s="31"/>
      <c r="AA12" s="31"/>
      <c r="AB12" s="31"/>
    </row>
    <row r="13" spans="1:28" ht="16" thickBot="1" x14ac:dyDescent="0.25">
      <c r="A13">
        <v>4</v>
      </c>
      <c r="B13">
        <f t="shared" si="9"/>
        <v>2019</v>
      </c>
      <c r="C13" t="str">
        <f ca="1">INDEX(OFFSET('DATA - Teams'!$B$2:$B$9,$C$4,$C$5),A13)</f>
        <v>DEVQON.1</v>
      </c>
      <c r="D13" s="6">
        <f t="shared" ca="1" si="10"/>
        <v>36</v>
      </c>
      <c r="E13" s="6">
        <f ca="1">COUNTIFS(OFFSET('DATA - Fixture'!$F:$F,0,$C$5),Ladder!$C13,
'DATA - Fixture'!$M:$M,"&gt;0",
'DATA - Fixture'!$D:$D,"&lt;="&amp;Ladder!$C$3,
'DATA - Fixture'!$K:$K,"&lt;="&amp;Ladder!$C$6,
'DATA - Fixture'!$L:$L,"&lt;="&amp;Ladder!$C$7)</f>
        <v>21</v>
      </c>
      <c r="F13" s="6">
        <f ca="1">SUMIFS('DATA - Fixture'!$Q:$Q,
OFFSET('DATA - Fixture'!$F:$F,0,$C$5),Ladder!$C13,
'DATA - Fixture'!$D:$D,"&lt;="&amp;Ladder!$C$3,
'DATA - Fixture'!$K:$K,"&lt;="&amp;Ladder!$C$6,
'DATA - Fixture'!$L:$L,"&lt;="&amp;Ladder!$C$7)</f>
        <v>9</v>
      </c>
      <c r="G13" s="6">
        <f ca="1">SUMIFS('DATA - Fixture'!$R:$R,
OFFSET('DATA - Fixture'!$F:$F,0,$C$5),Ladder!$C13,
'DATA - Fixture'!$D:$D,"&lt;="&amp;Ladder!$C$3,
'DATA - Fixture'!$K:$K,"&lt;="&amp;Ladder!$C$6,
'DATA - Fixture'!$L:$L,"&lt;="&amp;Ladder!$C$7)</f>
        <v>0</v>
      </c>
      <c r="H13" s="6">
        <f ca="1">SUMIFS('DATA - Fixture'!$S:$S,
OFFSET('DATA - Fixture'!$F:$F,0,$C$5),Ladder!$C13,
'DATA - Fixture'!$D:$D,"&lt;="&amp;Ladder!$C$3,
'DATA - Fixture'!$K:$K,"&lt;="&amp;Ladder!$C$6,
'DATA - Fixture'!$L:$L,"&lt;="&amp;Ladder!$C$7)</f>
        <v>12</v>
      </c>
      <c r="I13" s="11">
        <f t="shared" ca="1" si="11"/>
        <v>0.42857142857142855</v>
      </c>
      <c r="J13" s="6">
        <f ca="1">SUMIFS('DATA - Fixture'!$M:$M,
OFFSET('DATA - Fixture'!$F:$F,0,$C$5),Ladder!$C13,
'DATA - Fixture'!$D:$D,"&lt;="&amp;Ladder!$C$3,
'DATA - Fixture'!$K:$K,"&lt;="&amp;Ladder!$C$6,
'DATA - Fixture'!$L:$L,"&lt;="&amp;Ladder!$C$7)</f>
        <v>33534</v>
      </c>
      <c r="K13" s="6">
        <f ca="1">SUMIFS('DATA - Fixture'!$N:$N,
OFFSET('DATA - Fixture'!$F:$F,0,$C$5),Ladder!$C13,
'DATA - Fixture'!$D:$D,"&lt;="&amp;Ladder!$C$3,
'DATA - Fixture'!$K:$K,"&lt;="&amp;Ladder!$C$6,
'DATA - Fixture'!$L:$L,"&lt;="&amp;Ladder!$C$7)</f>
        <v>33657</v>
      </c>
      <c r="L13" s="6">
        <f t="shared" ca="1" si="12"/>
        <v>6</v>
      </c>
      <c r="M13" s="9">
        <f t="shared" ca="1" si="13"/>
        <v>0.9963454853373741</v>
      </c>
      <c r="N13" s="122">
        <f t="shared" ca="1" si="14"/>
        <v>36.996345485337372</v>
      </c>
      <c r="O13" s="10">
        <f t="shared" ca="1" si="15"/>
        <v>5</v>
      </c>
      <c r="P13" s="10"/>
      <c r="Q13" s="31"/>
      <c r="R13" s="195" t="s">
        <v>511</v>
      </c>
      <c r="S13" s="195"/>
      <c r="T13" s="195"/>
      <c r="U13" s="195"/>
      <c r="V13" s="195"/>
      <c r="W13" s="195"/>
      <c r="X13" s="195"/>
      <c r="Y13" s="195"/>
      <c r="Z13" s="195"/>
      <c r="AA13" s="195"/>
      <c r="AB13" s="31"/>
    </row>
    <row r="14" spans="1:28" ht="16" thickBot="1" x14ac:dyDescent="0.25">
      <c r="A14">
        <v>5</v>
      </c>
      <c r="B14">
        <f t="shared" si="9"/>
        <v>2019</v>
      </c>
      <c r="C14" t="str">
        <f ca="1">INDEX(OFFSET('DATA - Teams'!$B$2:$B$9,$C$4,$C$5),A14)</f>
        <v>Salt&amp;VinegarCripps</v>
      </c>
      <c r="D14" s="6">
        <f t="shared" ca="1" si="10"/>
        <v>48</v>
      </c>
      <c r="E14" s="6">
        <f ca="1">COUNTIFS(OFFSET('DATA - Fixture'!$F:$F,0,$C$5),Ladder!$C14,
'DATA - Fixture'!$M:$M,"&gt;0",
'DATA - Fixture'!$D:$D,"&lt;="&amp;Ladder!$C$3,
'DATA - Fixture'!$K:$K,"&lt;="&amp;Ladder!$C$6,
'DATA - Fixture'!$L:$L,"&lt;="&amp;Ladder!$C$7)</f>
        <v>22</v>
      </c>
      <c r="F14" s="6">
        <f ca="1">SUMIFS('DATA - Fixture'!$Q:$Q,
OFFSET('DATA - Fixture'!$F:$F,0,$C$5),Ladder!$C14,
'DATA - Fixture'!$D:$D,"&lt;="&amp;Ladder!$C$3,
'DATA - Fixture'!$K:$K,"&lt;="&amp;Ladder!$C$6,
'DATA - Fixture'!$L:$L,"&lt;="&amp;Ladder!$C$7)</f>
        <v>12</v>
      </c>
      <c r="G14" s="6">
        <f ca="1">SUMIFS('DATA - Fixture'!$R:$R,
OFFSET('DATA - Fixture'!$F:$F,0,$C$5),Ladder!$C14,
'DATA - Fixture'!$D:$D,"&lt;="&amp;Ladder!$C$3,
'DATA - Fixture'!$K:$K,"&lt;="&amp;Ladder!$C$6,
'DATA - Fixture'!$L:$L,"&lt;="&amp;Ladder!$C$7)</f>
        <v>0</v>
      </c>
      <c r="H14" s="6">
        <f ca="1">SUMIFS('DATA - Fixture'!$S:$S,
OFFSET('DATA - Fixture'!$F:$F,0,$C$5),Ladder!$C14,
'DATA - Fixture'!$D:$D,"&lt;="&amp;Ladder!$C$3,
'DATA - Fixture'!$K:$K,"&lt;="&amp;Ladder!$C$6,
'DATA - Fixture'!$L:$L,"&lt;="&amp;Ladder!$C$7)</f>
        <v>10</v>
      </c>
      <c r="I14" s="11">
        <f t="shared" ca="1" si="11"/>
        <v>0.54545454545454541</v>
      </c>
      <c r="J14" s="6">
        <f ca="1">SUMIFS('DATA - Fixture'!$M:$M,
OFFSET('DATA - Fixture'!$F:$F,0,$C$5),Ladder!$C14,
'DATA - Fixture'!$D:$D,"&lt;="&amp;Ladder!$C$3,
'DATA - Fixture'!$K:$K,"&lt;="&amp;Ladder!$C$6,
'DATA - Fixture'!$L:$L,"&lt;="&amp;Ladder!$C$7)</f>
        <v>34915</v>
      </c>
      <c r="K14" s="6">
        <f ca="1">SUMIFS('DATA - Fixture'!$N:$N,
OFFSET('DATA - Fixture'!$F:$F,0,$C$5),Ladder!$C14,
'DATA - Fixture'!$D:$D,"&lt;="&amp;Ladder!$C$3,
'DATA - Fixture'!$K:$K,"&lt;="&amp;Ladder!$C$6,
'DATA - Fixture'!$L:$L,"&lt;="&amp;Ladder!$C$7)</f>
        <v>34904</v>
      </c>
      <c r="L14" s="6">
        <f t="shared" ca="1" si="12"/>
        <v>3</v>
      </c>
      <c r="M14" s="9">
        <f t="shared" ca="1" si="13"/>
        <v>1.0003151501260601</v>
      </c>
      <c r="N14" s="122">
        <f t="shared" ca="1" si="14"/>
        <v>49.000315150126063</v>
      </c>
      <c r="O14" s="10">
        <f t="shared" ca="1" si="15"/>
        <v>3</v>
      </c>
      <c r="P14" s="10"/>
      <c r="Q14" s="31"/>
      <c r="R14" s="12"/>
      <c r="S14" s="13" t="s">
        <v>509</v>
      </c>
      <c r="T14" s="14" t="s">
        <v>504</v>
      </c>
      <c r="U14" s="14" t="s">
        <v>494</v>
      </c>
      <c r="V14" s="14" t="s">
        <v>503</v>
      </c>
      <c r="W14" s="14" t="s">
        <v>502</v>
      </c>
      <c r="X14" s="14" t="s">
        <v>507</v>
      </c>
      <c r="Y14" s="14" t="s">
        <v>500</v>
      </c>
      <c r="Z14" s="14" t="s">
        <v>501</v>
      </c>
      <c r="AA14" s="15" t="s">
        <v>508</v>
      </c>
      <c r="AB14" s="31"/>
    </row>
    <row r="15" spans="1:28" x14ac:dyDescent="0.2">
      <c r="A15">
        <v>6</v>
      </c>
      <c r="B15">
        <f t="shared" si="9"/>
        <v>2019</v>
      </c>
      <c r="C15" t="str">
        <f ca="1">INDEX(OFFSET('DATA - Teams'!$B$2:$B$9,$C$4,$C$5),A15)</f>
        <v>Man of Steele</v>
      </c>
      <c r="D15" s="6">
        <f t="shared" ca="1" si="10"/>
        <v>60</v>
      </c>
      <c r="E15" s="6">
        <f ca="1">COUNTIFS(OFFSET('DATA - Fixture'!$F:$F,0,$C$5),Ladder!$C15,
'DATA - Fixture'!$M:$M,"&gt;0",
'DATA - Fixture'!$D:$D,"&lt;="&amp;Ladder!$C$3,
'DATA - Fixture'!$K:$K,"&lt;="&amp;Ladder!$C$6,
'DATA - Fixture'!$L:$L,"&lt;="&amp;Ladder!$C$7)</f>
        <v>23</v>
      </c>
      <c r="F15" s="6">
        <f ca="1">SUMIFS('DATA - Fixture'!$Q:$Q,
OFFSET('DATA - Fixture'!$F:$F,0,$C$5),Ladder!$C15,
'DATA - Fixture'!$D:$D,"&lt;="&amp;Ladder!$C$3,
'DATA - Fixture'!$K:$K,"&lt;="&amp;Ladder!$C$6,
'DATA - Fixture'!$L:$L,"&lt;="&amp;Ladder!$C$7)</f>
        <v>15</v>
      </c>
      <c r="G15" s="6">
        <f ca="1">SUMIFS('DATA - Fixture'!$R:$R,
OFFSET('DATA - Fixture'!$F:$F,0,$C$5),Ladder!$C15,
'DATA - Fixture'!$D:$D,"&lt;="&amp;Ladder!$C$3,
'DATA - Fixture'!$K:$K,"&lt;="&amp;Ladder!$C$6,
'DATA - Fixture'!$L:$L,"&lt;="&amp;Ladder!$C$7)</f>
        <v>0</v>
      </c>
      <c r="H15" s="6">
        <f ca="1">SUMIFS('DATA - Fixture'!$S:$S,
OFFSET('DATA - Fixture'!$F:$F,0,$C$5),Ladder!$C15,
'DATA - Fixture'!$D:$D,"&lt;="&amp;Ladder!$C$3,
'DATA - Fixture'!$K:$K,"&lt;="&amp;Ladder!$C$6,
'DATA - Fixture'!$L:$L,"&lt;="&amp;Ladder!$C$7)</f>
        <v>8</v>
      </c>
      <c r="I15" s="11">
        <f t="shared" ca="1" si="11"/>
        <v>0.65217391304347827</v>
      </c>
      <c r="J15" s="6">
        <f ca="1">SUMIFS('DATA - Fixture'!$M:$M,
OFFSET('DATA - Fixture'!$F:$F,0,$C$5),Ladder!$C15,
'DATA - Fixture'!$D:$D,"&lt;="&amp;Ladder!$C$3,
'DATA - Fixture'!$K:$K,"&lt;="&amp;Ladder!$C$6,
'DATA - Fixture'!$L:$L,"&lt;="&amp;Ladder!$C$7)</f>
        <v>37630</v>
      </c>
      <c r="K15" s="6">
        <f ca="1">SUMIFS('DATA - Fixture'!$N:$N,
OFFSET('DATA - Fixture'!$F:$F,0,$C$5),Ladder!$C15,
'DATA - Fixture'!$D:$D,"&lt;="&amp;Ladder!$C$3,
'DATA - Fixture'!$K:$K,"&lt;="&amp;Ladder!$C$6,
'DATA - Fixture'!$L:$L,"&lt;="&amp;Ladder!$C$7)</f>
        <v>36354</v>
      </c>
      <c r="L15" s="6">
        <f t="shared" ca="1" si="12"/>
        <v>1</v>
      </c>
      <c r="M15" s="9">
        <f t="shared" ca="1" si="13"/>
        <v>1.0350993013148484</v>
      </c>
      <c r="N15" s="122">
        <f t="shared" ca="1" si="14"/>
        <v>61.035099301314851</v>
      </c>
      <c r="O15" s="10">
        <f t="shared" ca="1" si="15"/>
        <v>2</v>
      </c>
      <c r="P15" s="10"/>
      <c r="Q15" s="31"/>
      <c r="R15" s="16">
        <v>1</v>
      </c>
      <c r="S15" s="17" t="str">
        <f ca="1">INDEX(C$10:C$17,MATCH($R15,$L$10:$L$17,0))</f>
        <v>Man of Steele</v>
      </c>
      <c r="T15" s="18">
        <f ca="1">INDEX(E$10:E$17,MATCH($R15,$L$10:$L$17,0))</f>
        <v>23</v>
      </c>
      <c r="U15" s="18">
        <f t="shared" ref="T15:Z22" ca="1" si="16">INDEX(F$10:F$17,MATCH($R15,$L$10:$L$17,0))</f>
        <v>15</v>
      </c>
      <c r="V15" s="18">
        <f t="shared" ca="1" si="16"/>
        <v>0</v>
      </c>
      <c r="W15" s="18">
        <f t="shared" ca="1" si="16"/>
        <v>8</v>
      </c>
      <c r="X15" s="25">
        <f t="shared" ca="1" si="16"/>
        <v>0.65217391304347827</v>
      </c>
      <c r="Y15" s="18">
        <f t="shared" ca="1" si="16"/>
        <v>37630</v>
      </c>
      <c r="Z15" s="18">
        <f t="shared" ca="1" si="16"/>
        <v>36354</v>
      </c>
      <c r="AA15" s="28">
        <f t="shared" ref="AA15:AA22" ca="1" si="17">INDEX(M$10:M$17,MATCH($R15,$L$10:$L$17,0))</f>
        <v>1.0350993013148484</v>
      </c>
      <c r="AB15" s="31"/>
    </row>
    <row r="16" spans="1:28" x14ac:dyDescent="0.2">
      <c r="A16">
        <v>7</v>
      </c>
      <c r="B16">
        <f t="shared" si="9"/>
        <v>2019</v>
      </c>
      <c r="C16" t="str">
        <f ca="1">INDEX(OFFSET('DATA - Teams'!$B$2:$B$9,$C$4,$C$5),A16)</f>
        <v>TryingAnewStratton</v>
      </c>
      <c r="D16" s="6">
        <f t="shared" ca="1" si="10"/>
        <v>64</v>
      </c>
      <c r="E16" s="6">
        <f ca="1">COUNTIFS(OFFSET('DATA - Fixture'!$F:$F,0,$C$5),Ladder!$C16,
'DATA - Fixture'!$M:$M,"&gt;0",
'DATA - Fixture'!$D:$D,"&lt;="&amp;Ladder!$C$3,
'DATA - Fixture'!$K:$K,"&lt;="&amp;Ladder!$C$6,
'DATA - Fixture'!$L:$L,"&lt;="&amp;Ladder!$C$7)</f>
        <v>23</v>
      </c>
      <c r="F16" s="6">
        <f ca="1">SUMIFS('DATA - Fixture'!$Q:$Q,
OFFSET('DATA - Fixture'!$F:$F,0,$C$5),Ladder!$C16,
'DATA - Fixture'!$D:$D,"&lt;="&amp;Ladder!$C$3,
'DATA - Fixture'!$K:$K,"&lt;="&amp;Ladder!$C$6,
'DATA - Fixture'!$L:$L,"&lt;="&amp;Ladder!$C$7)</f>
        <v>16</v>
      </c>
      <c r="G16" s="6">
        <f ca="1">SUMIFS('DATA - Fixture'!$R:$R,
OFFSET('DATA - Fixture'!$F:$F,0,$C$5),Ladder!$C16,
'DATA - Fixture'!$D:$D,"&lt;="&amp;Ladder!$C$3,
'DATA - Fixture'!$K:$K,"&lt;="&amp;Ladder!$C$6,
'DATA - Fixture'!$L:$L,"&lt;="&amp;Ladder!$C$7)</f>
        <v>0</v>
      </c>
      <c r="H16" s="6">
        <f ca="1">SUMIFS('DATA - Fixture'!$S:$S,
OFFSET('DATA - Fixture'!$F:$F,0,$C$5),Ladder!$C16,
'DATA - Fixture'!$D:$D,"&lt;="&amp;Ladder!$C$3,
'DATA - Fixture'!$K:$K,"&lt;="&amp;Ladder!$C$6,
'DATA - Fixture'!$L:$L,"&lt;="&amp;Ladder!$C$7)</f>
        <v>7</v>
      </c>
      <c r="I16" s="11">
        <f t="shared" ca="1" si="11"/>
        <v>0.69565217391304346</v>
      </c>
      <c r="J16" s="6">
        <f ca="1">SUMIFS('DATA - Fixture'!$M:$M,
OFFSET('DATA - Fixture'!$F:$F,0,$C$5),Ladder!$C16,
'DATA - Fixture'!$D:$D,"&lt;="&amp;Ladder!$C$3,
'DATA - Fixture'!$K:$K,"&lt;="&amp;Ladder!$C$6,
'DATA - Fixture'!$L:$L,"&lt;="&amp;Ladder!$C$7)</f>
        <v>37149</v>
      </c>
      <c r="K16" s="6">
        <f ca="1">SUMIFS('DATA - Fixture'!$N:$N,
OFFSET('DATA - Fixture'!$F:$F,0,$C$5),Ladder!$C16,
'DATA - Fixture'!$D:$D,"&lt;="&amp;Ladder!$C$3,
'DATA - Fixture'!$K:$K,"&lt;="&amp;Ladder!$C$6,
'DATA - Fixture'!$L:$L,"&lt;="&amp;Ladder!$C$7)</f>
        <v>35961</v>
      </c>
      <c r="L16" s="6">
        <f t="shared" ca="1" si="12"/>
        <v>2</v>
      </c>
      <c r="M16" s="9">
        <f t="shared" ca="1" si="13"/>
        <v>1.0330357887711688</v>
      </c>
      <c r="N16" s="122">
        <f t="shared" ca="1" si="14"/>
        <v>65.033035788771173</v>
      </c>
      <c r="O16" s="10">
        <f t="shared" ca="1" si="15"/>
        <v>1</v>
      </c>
      <c r="P16" s="10"/>
      <c r="Q16" s="31"/>
      <c r="R16" s="16">
        <v>2</v>
      </c>
      <c r="S16" s="17" t="str">
        <f t="shared" ref="S16:S22" ca="1" si="18">INDEX($C$10:$C$17,MATCH($R16,$L$10:$L$17,0))</f>
        <v>TryingAnewStratton</v>
      </c>
      <c r="T16" s="18">
        <f t="shared" ca="1" si="16"/>
        <v>23</v>
      </c>
      <c r="U16" s="18">
        <f t="shared" ca="1" si="16"/>
        <v>16</v>
      </c>
      <c r="V16" s="18">
        <f t="shared" ca="1" si="16"/>
        <v>0</v>
      </c>
      <c r="W16" s="18">
        <f t="shared" ca="1" si="16"/>
        <v>7</v>
      </c>
      <c r="X16" s="25">
        <f t="shared" ca="1" si="16"/>
        <v>0.69565217391304346</v>
      </c>
      <c r="Y16" s="18">
        <f t="shared" ca="1" si="16"/>
        <v>37149</v>
      </c>
      <c r="Z16" s="18">
        <f t="shared" ca="1" si="16"/>
        <v>35961</v>
      </c>
      <c r="AA16" s="28">
        <f t="shared" ca="1" si="17"/>
        <v>1.0330357887711688</v>
      </c>
      <c r="AB16" s="31"/>
    </row>
    <row r="17" spans="1:28" x14ac:dyDescent="0.2">
      <c r="A17">
        <v>8</v>
      </c>
      <c r="B17">
        <f t="shared" si="9"/>
        <v>2019</v>
      </c>
      <c r="C17" t="str">
        <f ca="1">INDEX(OFFSET('DATA - Teams'!$B$2:$B$9,$C$4,$C$5),A17)</f>
        <v>Swimming n Titch</v>
      </c>
      <c r="D17" s="6">
        <f t="shared" ca="1" si="10"/>
        <v>36</v>
      </c>
      <c r="E17" s="6">
        <f ca="1">COUNTIFS(OFFSET('DATA - Fixture'!$F:$F,0,$C$5),Ladder!$C17,
'DATA - Fixture'!$M:$M,"&gt;0",
'DATA - Fixture'!$D:$D,"&lt;="&amp;Ladder!$C$3,
'DATA - Fixture'!$K:$K,"&lt;="&amp;Ladder!$C$6,
'DATA - Fixture'!$L:$L,"&lt;="&amp;Ladder!$C$7)</f>
        <v>21</v>
      </c>
      <c r="F17" s="6">
        <f ca="1">SUMIFS('DATA - Fixture'!$Q:$Q,
OFFSET('DATA - Fixture'!$F:$F,0,$C$5),Ladder!$C17,
'DATA - Fixture'!$D:$D,"&lt;="&amp;Ladder!$C$3,
'DATA - Fixture'!$K:$K,"&lt;="&amp;Ladder!$C$6,
'DATA - Fixture'!$L:$L,"&lt;="&amp;Ladder!$C$7)</f>
        <v>9</v>
      </c>
      <c r="G17" s="6">
        <f ca="1">SUMIFS('DATA - Fixture'!$R:$R,
OFFSET('DATA - Fixture'!$F:$F,0,$C$5),Ladder!$C17,
'DATA - Fixture'!$D:$D,"&lt;="&amp;Ladder!$C$3,
'DATA - Fixture'!$K:$K,"&lt;="&amp;Ladder!$C$6,
'DATA - Fixture'!$L:$L,"&lt;="&amp;Ladder!$C$7)</f>
        <v>0</v>
      </c>
      <c r="H17" s="6">
        <f ca="1">SUMIFS('DATA - Fixture'!$S:$S,
OFFSET('DATA - Fixture'!$F:$F,0,$C$5),Ladder!$C17,
'DATA - Fixture'!$D:$D,"&lt;="&amp;Ladder!$C$3,
'DATA - Fixture'!$K:$K,"&lt;="&amp;Ladder!$C$6,
'DATA - Fixture'!$L:$L,"&lt;="&amp;Ladder!$C$7)</f>
        <v>12</v>
      </c>
      <c r="I17" s="11">
        <f t="shared" ca="1" si="11"/>
        <v>0.42857142857142855</v>
      </c>
      <c r="J17" s="6">
        <f ca="1">SUMIFS('DATA - Fixture'!$M:$M,
OFFSET('DATA - Fixture'!$F:$F,0,$C$5),Ladder!$C17,
'DATA - Fixture'!$D:$D,"&lt;="&amp;Ladder!$C$3,
'DATA - Fixture'!$K:$K,"&lt;="&amp;Ladder!$C$6,
'DATA - Fixture'!$L:$L,"&lt;="&amp;Ladder!$C$7)</f>
        <v>33753</v>
      </c>
      <c r="K17" s="6">
        <f ca="1">SUMIFS('DATA - Fixture'!$N:$N,
OFFSET('DATA - Fixture'!$F:$F,0,$C$5),Ladder!$C17,
'DATA - Fixture'!$D:$D,"&lt;="&amp;Ladder!$C$3,
'DATA - Fixture'!$K:$K,"&lt;="&amp;Ladder!$C$6,
'DATA - Fixture'!$L:$L,"&lt;="&amp;Ladder!$C$7)</f>
        <v>34734</v>
      </c>
      <c r="L17" s="6">
        <f t="shared" ca="1" si="12"/>
        <v>5</v>
      </c>
      <c r="M17" s="9">
        <f t="shared" ca="1" si="13"/>
        <v>0.97175678010019007</v>
      </c>
      <c r="N17" s="122">
        <f t="shared" ca="1" si="14"/>
        <v>36.971756780100193</v>
      </c>
      <c r="O17" s="10">
        <f t="shared" ca="1" si="15"/>
        <v>7</v>
      </c>
      <c r="P17" s="10"/>
      <c r="Q17" s="31"/>
      <c r="R17" s="16">
        <v>3</v>
      </c>
      <c r="S17" s="17" t="str">
        <f t="shared" ca="1" si="18"/>
        <v>Salt&amp;VinegarCripps</v>
      </c>
      <c r="T17" s="18">
        <f t="shared" ca="1" si="16"/>
        <v>22</v>
      </c>
      <c r="U17" s="18">
        <f t="shared" ca="1" si="16"/>
        <v>12</v>
      </c>
      <c r="V17" s="18">
        <f t="shared" ca="1" si="16"/>
        <v>0</v>
      </c>
      <c r="W17" s="18">
        <f t="shared" ca="1" si="16"/>
        <v>10</v>
      </c>
      <c r="X17" s="25">
        <f t="shared" ca="1" si="16"/>
        <v>0.54545454545454541</v>
      </c>
      <c r="Y17" s="18">
        <f t="shared" ca="1" si="16"/>
        <v>34915</v>
      </c>
      <c r="Z17" s="18">
        <f t="shared" ca="1" si="16"/>
        <v>34904</v>
      </c>
      <c r="AA17" s="28">
        <f t="shared" ca="1" si="17"/>
        <v>1.0003151501260601</v>
      </c>
      <c r="AB17" s="31"/>
    </row>
    <row r="18" spans="1:28" ht="16" thickBot="1" x14ac:dyDescent="0.25">
      <c r="Q18" s="31"/>
      <c r="R18" s="19">
        <v>4</v>
      </c>
      <c r="S18" s="20" t="str">
        <f t="shared" ca="1" si="18"/>
        <v>Casting Crouch</v>
      </c>
      <c r="T18" s="21">
        <f t="shared" ca="1" si="16"/>
        <v>22</v>
      </c>
      <c r="U18" s="21">
        <f t="shared" ca="1" si="16"/>
        <v>10</v>
      </c>
      <c r="V18" s="21">
        <f t="shared" ca="1" si="16"/>
        <v>0</v>
      </c>
      <c r="W18" s="21">
        <f t="shared" ca="1" si="16"/>
        <v>12</v>
      </c>
      <c r="X18" s="26">
        <f t="shared" ca="1" si="16"/>
        <v>0.45454545454545453</v>
      </c>
      <c r="Y18" s="21">
        <f t="shared" ca="1" si="16"/>
        <v>34253</v>
      </c>
      <c r="Z18" s="21">
        <f t="shared" ca="1" si="16"/>
        <v>34167</v>
      </c>
      <c r="AA18" s="29">
        <f t="shared" ca="1" si="17"/>
        <v>1.0025170486141599</v>
      </c>
      <c r="AB18" s="31"/>
    </row>
    <row r="19" spans="1:28" x14ac:dyDescent="0.2">
      <c r="Q19" s="31"/>
      <c r="R19" s="16">
        <v>5</v>
      </c>
      <c r="S19" s="17" t="str">
        <f t="shared" ca="1" si="18"/>
        <v>Swimming n Titch</v>
      </c>
      <c r="T19" s="18">
        <f t="shared" ca="1" si="16"/>
        <v>21</v>
      </c>
      <c r="U19" s="18">
        <f t="shared" ca="1" si="16"/>
        <v>9</v>
      </c>
      <c r="V19" s="18">
        <f t="shared" ca="1" si="16"/>
        <v>0</v>
      </c>
      <c r="W19" s="18">
        <f t="shared" ca="1" si="16"/>
        <v>12</v>
      </c>
      <c r="X19" s="25">
        <f t="shared" ca="1" si="16"/>
        <v>0.42857142857142855</v>
      </c>
      <c r="Y19" s="18">
        <f t="shared" ca="1" si="16"/>
        <v>33753</v>
      </c>
      <c r="Z19" s="18">
        <f t="shared" ca="1" si="16"/>
        <v>34734</v>
      </c>
      <c r="AA19" s="28">
        <f t="shared" ca="1" si="17"/>
        <v>0.97175678010019007</v>
      </c>
      <c r="AB19" s="31"/>
    </row>
    <row r="20" spans="1:28" x14ac:dyDescent="0.2">
      <c r="Q20" s="31"/>
      <c r="R20" s="16">
        <v>6</v>
      </c>
      <c r="S20" s="17" t="str">
        <f t="shared" ca="1" si="18"/>
        <v>DEVQON.1</v>
      </c>
      <c r="T20" s="18">
        <f t="shared" ca="1" si="16"/>
        <v>21</v>
      </c>
      <c r="U20" s="18">
        <f t="shared" ca="1" si="16"/>
        <v>9</v>
      </c>
      <c r="V20" s="18">
        <f t="shared" ca="1" si="16"/>
        <v>0</v>
      </c>
      <c r="W20" s="18">
        <f t="shared" ca="1" si="16"/>
        <v>12</v>
      </c>
      <c r="X20" s="25">
        <f t="shared" ca="1" si="16"/>
        <v>0.42857142857142855</v>
      </c>
      <c r="Y20" s="18">
        <f t="shared" ca="1" si="16"/>
        <v>33534</v>
      </c>
      <c r="Z20" s="18">
        <f t="shared" ca="1" si="16"/>
        <v>33657</v>
      </c>
      <c r="AA20" s="28">
        <f t="shared" ca="1" si="17"/>
        <v>0.9963454853373741</v>
      </c>
      <c r="AB20" s="31"/>
    </row>
    <row r="21" spans="1:28" x14ac:dyDescent="0.2">
      <c r="Q21" s="31"/>
      <c r="R21" s="16">
        <v>7</v>
      </c>
      <c r="S21" s="17" t="str">
        <f t="shared" ca="1" si="18"/>
        <v>Fire The Worpedo</v>
      </c>
      <c r="T21" s="18">
        <f t="shared" ca="1" si="16"/>
        <v>21</v>
      </c>
      <c r="U21" s="18">
        <f t="shared" ca="1" si="16"/>
        <v>9</v>
      </c>
      <c r="V21" s="18">
        <f t="shared" ca="1" si="16"/>
        <v>0</v>
      </c>
      <c r="W21" s="18">
        <f t="shared" ca="1" si="16"/>
        <v>12</v>
      </c>
      <c r="X21" s="25">
        <f t="shared" ca="1" si="16"/>
        <v>0.42857142857142855</v>
      </c>
      <c r="Y21" s="18">
        <f t="shared" ca="1" si="16"/>
        <v>32801</v>
      </c>
      <c r="Z21" s="18">
        <f t="shared" ca="1" si="16"/>
        <v>33297</v>
      </c>
      <c r="AA21" s="28">
        <f t="shared" ca="1" si="17"/>
        <v>0.98510376310178094</v>
      </c>
      <c r="AB21" s="31"/>
    </row>
    <row r="22" spans="1:28" ht="16" thickBot="1" x14ac:dyDescent="0.25">
      <c r="Q22" s="31"/>
      <c r="R22" s="22">
        <v>8</v>
      </c>
      <c r="S22" s="23" t="str">
        <f t="shared" ca="1" si="18"/>
        <v>Barbeques Treloar</v>
      </c>
      <c r="T22" s="24">
        <f t="shared" ca="1" si="16"/>
        <v>21</v>
      </c>
      <c r="U22" s="24">
        <f t="shared" ca="1" si="16"/>
        <v>7</v>
      </c>
      <c r="V22" s="24">
        <f t="shared" ca="1" si="16"/>
        <v>0</v>
      </c>
      <c r="W22" s="24">
        <f t="shared" ca="1" si="16"/>
        <v>14</v>
      </c>
      <c r="X22" s="27">
        <f t="shared" ca="1" si="16"/>
        <v>0.33333333333333331</v>
      </c>
      <c r="Y22" s="24">
        <f t="shared" ca="1" si="16"/>
        <v>31771</v>
      </c>
      <c r="Z22" s="24">
        <f t="shared" ca="1" si="16"/>
        <v>32732</v>
      </c>
      <c r="AA22" s="30">
        <f t="shared" ca="1" si="17"/>
        <v>0.97064035194916287</v>
      </c>
      <c r="AB22" s="31"/>
    </row>
    <row r="23" spans="1:28" x14ac:dyDescent="0.2">
      <c r="Q23" s="31"/>
      <c r="R23" s="31"/>
      <c r="S23" s="31"/>
      <c r="T23" s="32"/>
      <c r="U23" s="32"/>
      <c r="V23" s="32"/>
      <c r="W23" s="32"/>
      <c r="X23" s="31"/>
      <c r="Y23" s="31"/>
      <c r="Z23" s="31"/>
      <c r="AA23" s="31"/>
      <c r="AB23" s="31"/>
    </row>
    <row r="25" spans="1:28" x14ac:dyDescent="0.2">
      <c r="T25"/>
      <c r="U25"/>
      <c r="V25"/>
      <c r="W25"/>
    </row>
    <row r="26" spans="1:28" x14ac:dyDescent="0.2">
      <c r="T26"/>
      <c r="U26"/>
      <c r="V26"/>
      <c r="W26"/>
    </row>
    <row r="27" spans="1:28" x14ac:dyDescent="0.2">
      <c r="T27"/>
      <c r="U27"/>
      <c r="V27"/>
      <c r="W27"/>
    </row>
    <row r="28" spans="1:28" x14ac:dyDescent="0.2">
      <c r="B28" s="1"/>
      <c r="C28" s="1"/>
      <c r="T28"/>
      <c r="U28"/>
      <c r="V28"/>
      <c r="W28"/>
    </row>
    <row r="29" spans="1:28" x14ac:dyDescent="0.2">
      <c r="T29"/>
      <c r="U29"/>
      <c r="V29"/>
      <c r="W29"/>
    </row>
    <row r="30" spans="1:28" x14ac:dyDescent="0.2">
      <c r="T30"/>
      <c r="U30"/>
      <c r="V30"/>
      <c r="W30"/>
    </row>
    <row r="31" spans="1:28" x14ac:dyDescent="0.2">
      <c r="T31"/>
      <c r="U31"/>
      <c r="V31"/>
      <c r="W31"/>
    </row>
    <row r="32" spans="1:28" x14ac:dyDescent="0.2">
      <c r="T32"/>
      <c r="U32"/>
      <c r="V32"/>
      <c r="W32"/>
    </row>
    <row r="33" spans="20:23" x14ac:dyDescent="0.2">
      <c r="T33"/>
      <c r="U33"/>
      <c r="V33"/>
      <c r="W33"/>
    </row>
    <row r="34" spans="20:23" x14ac:dyDescent="0.2">
      <c r="T34"/>
      <c r="U34"/>
      <c r="V34"/>
      <c r="W34"/>
    </row>
    <row r="35" spans="20:23" x14ac:dyDescent="0.2">
      <c r="T35"/>
      <c r="U35"/>
      <c r="V35"/>
      <c r="W35"/>
    </row>
  </sheetData>
  <sortState xmlns:xlrd2="http://schemas.microsoft.com/office/spreadsheetml/2017/richdata2" ref="R27:AA34">
    <sortCondition descending="1" ref="Z29"/>
  </sortState>
  <mergeCells count="2">
    <mergeCell ref="R13:AA13"/>
    <mergeCell ref="R2:AA2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D633"/>
  <sheetViews>
    <sheetView topLeftCell="AK1" workbookViewId="0">
      <selection activeCell="AW4" sqref="AW4"/>
    </sheetView>
  </sheetViews>
  <sheetFormatPr baseColWidth="10" defaultColWidth="8.83203125" defaultRowHeight="15" x14ac:dyDescent="0.2"/>
  <cols>
    <col min="9" max="9" width="10.5" style="54" bestFit="1" customWidth="1"/>
    <col min="19" max="19" width="10.5" style="54" bestFit="1" customWidth="1"/>
    <col min="29" max="29" width="10.5" style="54" bestFit="1" customWidth="1"/>
    <col min="39" max="39" width="10.5" style="54" bestFit="1" customWidth="1"/>
    <col min="42" max="42" width="26.5" bestFit="1" customWidth="1"/>
    <col min="43" max="44" width="4.5" customWidth="1"/>
    <col min="45" max="45" width="8.5" bestFit="1" customWidth="1"/>
    <col min="46" max="46" width="5.5" bestFit="1" customWidth="1"/>
    <col min="47" max="48" width="4.5" customWidth="1"/>
    <col min="49" max="49" width="26.5" bestFit="1" customWidth="1"/>
    <col min="50" max="50" width="6.33203125" customWidth="1"/>
    <col min="51" max="54" width="5.83203125" bestFit="1" customWidth="1"/>
    <col min="55" max="55" width="5.5" bestFit="1" customWidth="1"/>
    <col min="56" max="56" width="10.1640625" bestFit="1" customWidth="1"/>
  </cols>
  <sheetData>
    <row r="1" spans="1:56" x14ac:dyDescent="0.2">
      <c r="A1" s="1" t="s">
        <v>43</v>
      </c>
      <c r="I1" s="54">
        <f>8*6</f>
        <v>48</v>
      </c>
      <c r="J1">
        <f ca="1">STANDARDIZE(OFFSET(G4,I1-1,0),AVERAGE(OFFSET($G$4,0,0,$I$1,1)),_xlfn.STDEV.P(OFFSET($G$4,0,0,$I$1,1)))*10</f>
        <v>-10.059387517649101</v>
      </c>
      <c r="K1" s="1" t="s">
        <v>41</v>
      </c>
      <c r="S1" s="54">
        <f>8*8</f>
        <v>64</v>
      </c>
      <c r="T1">
        <f ca="1">STANDARDIZE(OFFSET(Q4,S1-1,0),AVERAGE(OFFSET($Q$4,0,0,$S$1,1)),_xlfn.STDEV.P(OFFSET($Q$4,0,0,$S$1,1)))*10</f>
        <v>-13.824017515162909</v>
      </c>
      <c r="U1" s="1" t="s">
        <v>52</v>
      </c>
      <c r="AC1" s="54">
        <f>8*2</f>
        <v>16</v>
      </c>
      <c r="AD1">
        <f ca="1">STANDARDIZE(OFFSET(AA4,AC1-1,0),AVERAGE(OFFSET($AA$4,0,0,$AC$1,1)),_xlfn.STDEV.P(OFFSET($AA$4,0,0,$AC$1,1)))*10</f>
        <v>-10.592976618206674</v>
      </c>
      <c r="AE1" s="1" t="s">
        <v>38</v>
      </c>
      <c r="AM1" s="54">
        <f>8*6</f>
        <v>48</v>
      </c>
      <c r="AN1">
        <f ca="1">STANDARDIZE(OFFSET(AK4,AM1-1,0),AVERAGE(OFFSET($AK$4,0,0,$AM$1,1)),_xlfn.STDEV.P(OFFSET($AK$4,0,0,$AM$1,1)))*10</f>
        <v>-10.366755066942684</v>
      </c>
      <c r="AO1" s="1" t="s">
        <v>896</v>
      </c>
    </row>
    <row r="2" spans="1:56" x14ac:dyDescent="0.2">
      <c r="A2" t="s">
        <v>523</v>
      </c>
      <c r="B2" t="s">
        <v>524</v>
      </c>
      <c r="C2" t="s">
        <v>509</v>
      </c>
      <c r="D2" t="s">
        <v>525</v>
      </c>
      <c r="E2" t="s">
        <v>526</v>
      </c>
      <c r="F2" t="s">
        <v>527</v>
      </c>
      <c r="G2" t="s">
        <v>529</v>
      </c>
      <c r="H2" t="s">
        <v>530</v>
      </c>
      <c r="I2" s="54" t="s">
        <v>897</v>
      </c>
      <c r="K2" t="s">
        <v>523</v>
      </c>
      <c r="L2" t="s">
        <v>524</v>
      </c>
      <c r="M2" t="s">
        <v>509</v>
      </c>
      <c r="N2" t="s">
        <v>525</v>
      </c>
      <c r="O2" t="s">
        <v>526</v>
      </c>
      <c r="P2" t="s">
        <v>527</v>
      </c>
      <c r="Q2" t="s">
        <v>529</v>
      </c>
      <c r="R2" t="s">
        <v>530</v>
      </c>
      <c r="S2" s="54" t="s">
        <v>897</v>
      </c>
      <c r="U2" t="s">
        <v>523</v>
      </c>
      <c r="V2" t="s">
        <v>524</v>
      </c>
      <c r="W2" t="s">
        <v>509</v>
      </c>
      <c r="X2" t="s">
        <v>525</v>
      </c>
      <c r="Y2" t="s">
        <v>526</v>
      </c>
      <c r="Z2" t="s">
        <v>527</v>
      </c>
      <c r="AA2" t="s">
        <v>529</v>
      </c>
      <c r="AB2" t="s">
        <v>530</v>
      </c>
      <c r="AC2" s="54" t="s">
        <v>897</v>
      </c>
      <c r="AE2" t="s">
        <v>523</v>
      </c>
      <c r="AF2" t="s">
        <v>524</v>
      </c>
      <c r="AG2" t="s">
        <v>509</v>
      </c>
      <c r="AH2" t="s">
        <v>525</v>
      </c>
      <c r="AI2" t="s">
        <v>526</v>
      </c>
      <c r="AJ2" t="s">
        <v>527</v>
      </c>
      <c r="AK2" t="s">
        <v>529</v>
      </c>
      <c r="AL2" t="s">
        <v>530</v>
      </c>
      <c r="AM2" s="54" t="s">
        <v>897</v>
      </c>
      <c r="AO2" t="s">
        <v>523</v>
      </c>
      <c r="AP2" t="s">
        <v>524</v>
      </c>
      <c r="AQ2" t="s">
        <v>509</v>
      </c>
      <c r="AR2" t="s">
        <v>525</v>
      </c>
      <c r="AS2" t="s">
        <v>526</v>
      </c>
      <c r="AT2" t="s">
        <v>527</v>
      </c>
      <c r="AU2" t="s">
        <v>529</v>
      </c>
      <c r="AV2" t="s">
        <v>530</v>
      </c>
      <c r="AW2" s="54" t="s">
        <v>898</v>
      </c>
      <c r="AX2" s="54" t="s">
        <v>43</v>
      </c>
      <c r="AY2" s="54" t="s">
        <v>41</v>
      </c>
      <c r="AZ2" s="54" t="s">
        <v>52</v>
      </c>
      <c r="BA2" s="54" t="s">
        <v>38</v>
      </c>
      <c r="BB2" s="54" t="s">
        <v>899</v>
      </c>
      <c r="BC2" s="54" t="s">
        <v>900</v>
      </c>
      <c r="BD2" s="54" t="s">
        <v>901</v>
      </c>
    </row>
    <row r="3" spans="1:56" x14ac:dyDescent="0.2">
      <c r="F3" t="s">
        <v>528</v>
      </c>
      <c r="G3" t="s">
        <v>528</v>
      </c>
      <c r="P3" t="s">
        <v>528</v>
      </c>
      <c r="Q3" t="s">
        <v>528</v>
      </c>
      <c r="Z3" t="s">
        <v>528</v>
      </c>
      <c r="AA3" t="s">
        <v>528</v>
      </c>
      <c r="AJ3" t="s">
        <v>528</v>
      </c>
      <c r="AK3" t="s">
        <v>528</v>
      </c>
      <c r="AT3" t="s">
        <v>528</v>
      </c>
      <c r="AU3" t="s">
        <v>528</v>
      </c>
    </row>
    <row r="4" spans="1:56" x14ac:dyDescent="0.2">
      <c r="A4">
        <v>1</v>
      </c>
      <c r="B4" t="s">
        <v>531</v>
      </c>
      <c r="C4" t="s">
        <v>532</v>
      </c>
      <c r="D4">
        <v>17</v>
      </c>
      <c r="E4" s="53">
        <v>553700</v>
      </c>
      <c r="F4" s="105">
        <v>1936</v>
      </c>
      <c r="G4">
        <v>113.9</v>
      </c>
      <c r="H4">
        <v>20.6</v>
      </c>
      <c r="I4" s="55">
        <f ca="1">STANDARDIZE(G4,AVERAGE(OFFSET($G$4,0,0,$I$1,1)),_xlfn.STDEV.P(OFFSET($G$4,0,0,$I$1,1)))*10-$J$1</f>
        <v>39.244751302526495</v>
      </c>
      <c r="K4">
        <v>1</v>
      </c>
      <c r="L4" t="s">
        <v>671</v>
      </c>
      <c r="M4" t="s">
        <v>544</v>
      </c>
      <c r="N4">
        <v>17</v>
      </c>
      <c r="O4" s="53">
        <v>603300</v>
      </c>
      <c r="P4" s="105">
        <v>2069</v>
      </c>
      <c r="Q4">
        <v>121.7</v>
      </c>
      <c r="R4">
        <v>20.2</v>
      </c>
      <c r="S4" s="55">
        <f ca="1">STANDARDIZE(Q4,AVERAGE(OFFSET($Q$4,0,0,$S$1,1)),_xlfn.STDEV.P(OFFSET($Q$4,0,0,$S$1,1)))*10-$T$1</f>
        <v>37.062143685009417</v>
      </c>
      <c r="U4">
        <v>1</v>
      </c>
      <c r="V4" t="s">
        <v>800</v>
      </c>
      <c r="W4" t="s">
        <v>567</v>
      </c>
      <c r="X4">
        <v>17</v>
      </c>
      <c r="Y4" s="53">
        <v>702600</v>
      </c>
      <c r="Z4" s="105">
        <v>2256</v>
      </c>
      <c r="AA4">
        <v>132.69999999999999</v>
      </c>
      <c r="AB4">
        <v>18.899999999999999</v>
      </c>
      <c r="AC4" s="55">
        <f ca="1">STANDARDIZE(AA4,AVERAGE(OFFSET($AA$4,0,0,$AC$1,1)),_xlfn.STDEV.P(OFFSET($AA$4,0,0,$AC$1,1)))*10-$AD$1</f>
        <v>35.288787434401996</v>
      </c>
      <c r="AE4">
        <v>1</v>
      </c>
      <c r="AF4" t="s">
        <v>740</v>
      </c>
      <c r="AG4" t="s">
        <v>547</v>
      </c>
      <c r="AH4">
        <v>17</v>
      </c>
      <c r="AI4" s="53">
        <v>650400</v>
      </c>
      <c r="AJ4" s="105">
        <v>1939</v>
      </c>
      <c r="AK4">
        <v>114.1</v>
      </c>
      <c r="AL4">
        <v>17.5</v>
      </c>
      <c r="AM4" s="55">
        <f ca="1">STANDARDIZE(AK4,AVERAGE(OFFSET($AK$4,0,0,$AM$1,1)),_xlfn.STDEV.P(OFFSET($AK$4,0,0,$AM$1,1)))*10-$AN$1</f>
        <v>36.713743350849114</v>
      </c>
      <c r="AO4">
        <v>1</v>
      </c>
      <c r="AP4" t="s">
        <v>800</v>
      </c>
      <c r="AQ4" t="s">
        <v>567</v>
      </c>
      <c r="AR4">
        <v>17</v>
      </c>
      <c r="AS4" s="53">
        <v>702600</v>
      </c>
      <c r="AT4" s="105">
        <v>2256</v>
      </c>
      <c r="AU4">
        <v>132.69999999999999</v>
      </c>
      <c r="AV4">
        <v>18.899999999999999</v>
      </c>
      <c r="AW4" t="str">
        <f>IF(RIGHT(AP4,2)=" I",LEFT(AP4,LEN(AP4)-2),AP4)</f>
        <v>Brodie Grundy</v>
      </c>
      <c r="AX4" s="56">
        <f>IFERROR(INDEX(I:I,MATCH(AP4,B:B,0)), -99)</f>
        <v>-99</v>
      </c>
      <c r="AY4" s="56">
        <f>IFERROR(INDEX(S:S,MATCH(AP4,L:L,0)),-99)</f>
        <v>-99</v>
      </c>
      <c r="AZ4" s="56">
        <f ca="1">IFERROR(INDEX(AC:AC,MATCH(AP4,V:V,0)),-99)</f>
        <v>35.288787434401996</v>
      </c>
      <c r="BA4" s="56">
        <f>IFERROR(INDEX(AM:AM,MATCH(AP4,AF:AF,0)),-99)</f>
        <v>-99</v>
      </c>
      <c r="BB4" s="57">
        <f ca="1">MAX(AX4:BA4)</f>
        <v>35.288787434401996</v>
      </c>
      <c r="BC4">
        <f ca="1">RANK(BB4,BB:BB,0)</f>
        <v>7</v>
      </c>
      <c r="BD4">
        <f ca="1">BC4+(COUNTIF($BC$4:BC4,BC4)-1)</f>
        <v>7</v>
      </c>
    </row>
    <row r="5" spans="1:56" x14ac:dyDescent="0.2">
      <c r="A5">
        <v>2</v>
      </c>
      <c r="B5" t="s">
        <v>533</v>
      </c>
      <c r="C5" t="s">
        <v>534</v>
      </c>
      <c r="D5">
        <v>11</v>
      </c>
      <c r="E5" s="53">
        <v>521600</v>
      </c>
      <c r="F5" s="105">
        <v>1218</v>
      </c>
      <c r="G5">
        <v>110.7</v>
      </c>
      <c r="H5">
        <v>21.2</v>
      </c>
      <c r="I5" s="55">
        <f t="shared" ref="I5:I68" ca="1" si="0">STANDARDIZE(G5,AVERAGE(OFFSET($G$4,0,0,$I$1,1)),_xlfn.STDEV.P(OFFSET($G$4,0,0,$I$1,1)))*10-$J$1</f>
        <v>35.507155940381111</v>
      </c>
      <c r="K5">
        <v>2</v>
      </c>
      <c r="L5" t="s">
        <v>673</v>
      </c>
      <c r="M5" t="s">
        <v>547</v>
      </c>
      <c r="N5">
        <v>17</v>
      </c>
      <c r="O5" s="53">
        <v>629000</v>
      </c>
      <c r="P5" s="105">
        <v>2041</v>
      </c>
      <c r="Q5">
        <v>120.1</v>
      </c>
      <c r="R5">
        <v>19.100000000000001</v>
      </c>
      <c r="S5" s="55">
        <f t="shared" ref="S5:S68" ca="1" si="1">STANDARDIZE(Q5,AVERAGE(OFFSET($Q$4,0,0,$S$1,1)),_xlfn.STDEV.P(OFFSET($Q$4,0,0,$S$1,1)))*10-$T$1</f>
        <v>35.333297332355905</v>
      </c>
      <c r="U5">
        <v>2</v>
      </c>
      <c r="V5" t="s">
        <v>801</v>
      </c>
      <c r="W5" t="s">
        <v>551</v>
      </c>
      <c r="X5">
        <v>16</v>
      </c>
      <c r="Y5" s="53">
        <v>604300</v>
      </c>
      <c r="Z5" s="105">
        <v>1999</v>
      </c>
      <c r="AA5">
        <v>124.9</v>
      </c>
      <c r="AB5">
        <v>20.7</v>
      </c>
      <c r="AC5" s="55">
        <f t="shared" ref="AC5:AC51" ca="1" si="2">STANDARDIZE(AA5,AVERAGE(OFFSET($AA$4,0,0,$AC$1,1)),_xlfn.STDEV.P(OFFSET($AA$4,0,0,$AC$1,1)))*10-$AD$1</f>
        <v>29.636784518830435</v>
      </c>
      <c r="AE5">
        <v>2</v>
      </c>
      <c r="AF5" t="s">
        <v>676</v>
      </c>
      <c r="AG5" t="s">
        <v>538</v>
      </c>
      <c r="AH5">
        <v>16</v>
      </c>
      <c r="AI5" s="53">
        <v>637900</v>
      </c>
      <c r="AJ5" s="105">
        <v>1824</v>
      </c>
      <c r="AK5">
        <v>114</v>
      </c>
      <c r="AL5">
        <v>17.899999999999999</v>
      </c>
      <c r="AM5" s="55">
        <f t="shared" ref="AM5:AM68" ca="1" si="3">STANDARDIZE(AK5,AVERAGE(OFFSET($AK$4,0,0,$AM$1,1)),_xlfn.STDEV.P(OFFSET($AK$4,0,0,$AM$1,1)))*10-$AN$1</f>
        <v>36.607326703455357</v>
      </c>
      <c r="AO5">
        <v>2</v>
      </c>
      <c r="AP5" t="s">
        <v>801</v>
      </c>
      <c r="AQ5" t="s">
        <v>551</v>
      </c>
      <c r="AR5">
        <v>16</v>
      </c>
      <c r="AS5" s="53">
        <v>604300</v>
      </c>
      <c r="AT5" s="105">
        <v>1999</v>
      </c>
      <c r="AU5">
        <v>124.9</v>
      </c>
      <c r="AV5">
        <v>20.7</v>
      </c>
      <c r="AW5" t="str">
        <f>IF(RIGHT(AP5,2)=" I",LEFT(AP5,LEN(AP5)-2),AP5)</f>
        <v>Max Gawn</v>
      </c>
      <c r="AX5" s="56">
        <f t="shared" ref="AX5:AX68" si="4">IFERROR(INDEX(I:I,MATCH(AP5,B:B,0)), -99)</f>
        <v>-99</v>
      </c>
      <c r="AY5" s="56">
        <f t="shared" ref="AY5:AY68" si="5">IFERROR(INDEX(S:S,MATCH(AP5,L:L,0)),-99)</f>
        <v>-99</v>
      </c>
      <c r="AZ5" s="56">
        <f t="shared" ref="AZ5:AZ68" ca="1" si="6">IFERROR(INDEX(AC:AC,MATCH(AP5,V:V,0)),-99)</f>
        <v>29.636784518830435</v>
      </c>
      <c r="BA5" s="56">
        <f t="shared" ref="BA5:BA68" si="7">IFERROR(INDEX(AM:AM,MATCH(AP5,AF:AF,0)),-99)</f>
        <v>-99</v>
      </c>
      <c r="BB5" s="57">
        <f t="shared" ref="BB5:BB68" ca="1" si="8">MAX(AX5:BA5)</f>
        <v>29.636784518830435</v>
      </c>
      <c r="BC5">
        <f ca="1">RANK(BB5,BB:BB,0)</f>
        <v>14</v>
      </c>
      <c r="BD5">
        <f ca="1">BC5+(COUNTIF($BC$4:BC5,BC5)-1)</f>
        <v>14</v>
      </c>
    </row>
    <row r="6" spans="1:56" x14ac:dyDescent="0.2">
      <c r="A6">
        <v>3</v>
      </c>
      <c r="B6" t="s">
        <v>1505</v>
      </c>
      <c r="C6" t="s">
        <v>536</v>
      </c>
      <c r="D6">
        <v>15</v>
      </c>
      <c r="E6" s="53">
        <v>518600</v>
      </c>
      <c r="F6" s="105">
        <v>1628</v>
      </c>
      <c r="G6">
        <v>108.5</v>
      </c>
      <c r="H6">
        <v>20.9</v>
      </c>
      <c r="I6" s="55">
        <f t="shared" ca="1" si="0"/>
        <v>32.937559128906159</v>
      </c>
      <c r="K6">
        <v>3</v>
      </c>
      <c r="L6" t="s">
        <v>1538</v>
      </c>
      <c r="M6" t="s">
        <v>540</v>
      </c>
      <c r="N6">
        <v>15</v>
      </c>
      <c r="O6" s="53">
        <v>605700</v>
      </c>
      <c r="P6" s="105">
        <v>1798</v>
      </c>
      <c r="Q6">
        <v>119.9</v>
      </c>
      <c r="R6">
        <v>19.8</v>
      </c>
      <c r="S6" s="55">
        <f t="shared" ca="1" si="1"/>
        <v>35.117191538274234</v>
      </c>
      <c r="U6">
        <v>3</v>
      </c>
      <c r="V6" t="s">
        <v>992</v>
      </c>
      <c r="W6" t="s">
        <v>581</v>
      </c>
      <c r="X6">
        <v>15</v>
      </c>
      <c r="Y6" s="53">
        <v>625100</v>
      </c>
      <c r="Z6" s="105">
        <v>1685</v>
      </c>
      <c r="AA6">
        <v>112.3</v>
      </c>
      <c r="AB6">
        <v>18</v>
      </c>
      <c r="AC6" s="55">
        <f t="shared" ca="1" si="2"/>
        <v>20.506625962907115</v>
      </c>
      <c r="AE6">
        <v>3</v>
      </c>
      <c r="AF6" t="s">
        <v>819</v>
      </c>
      <c r="AG6" t="s">
        <v>574</v>
      </c>
      <c r="AH6">
        <v>16</v>
      </c>
      <c r="AI6" s="53">
        <v>567300</v>
      </c>
      <c r="AJ6" s="105">
        <v>1803</v>
      </c>
      <c r="AK6">
        <v>112.7</v>
      </c>
      <c r="AL6">
        <v>19.899999999999999</v>
      </c>
      <c r="AM6" s="55">
        <f t="shared" ca="1" si="3"/>
        <v>35.223910287336409</v>
      </c>
      <c r="AO6">
        <v>3</v>
      </c>
      <c r="AP6" t="s">
        <v>671</v>
      </c>
      <c r="AQ6" t="s">
        <v>544</v>
      </c>
      <c r="AR6">
        <v>17</v>
      </c>
      <c r="AS6" s="53">
        <v>603300</v>
      </c>
      <c r="AT6" s="105">
        <v>2069</v>
      </c>
      <c r="AU6">
        <v>121.7</v>
      </c>
      <c r="AV6">
        <v>20.2</v>
      </c>
      <c r="AW6" t="str">
        <f t="shared" ref="AW6:AW68" si="9">IF(RIGHT(AP6,2)=" I",LEFT(AP6,LEN(AP6)-2),AP6)</f>
        <v>Lachie Neale</v>
      </c>
      <c r="AX6" s="56">
        <f t="shared" si="4"/>
        <v>-99</v>
      </c>
      <c r="AY6" s="56">
        <f t="shared" ca="1" si="5"/>
        <v>37.062143685009417</v>
      </c>
      <c r="AZ6" s="56">
        <f t="shared" si="6"/>
        <v>-99</v>
      </c>
      <c r="BA6" s="56">
        <f t="shared" si="7"/>
        <v>-99</v>
      </c>
      <c r="BB6" s="57">
        <f t="shared" ca="1" si="8"/>
        <v>37.062143685009417</v>
      </c>
      <c r="BC6">
        <f t="shared" ref="BC6:BC69" ca="1" si="10">RANK(BB6,BB:BB,0)</f>
        <v>2</v>
      </c>
      <c r="BD6">
        <f ca="1">BC6+(COUNTIF($BC$4:BC6,BC6)-1)</f>
        <v>2</v>
      </c>
    </row>
    <row r="7" spans="1:56" x14ac:dyDescent="0.2">
      <c r="A7">
        <v>4</v>
      </c>
      <c r="B7" t="s">
        <v>572</v>
      </c>
      <c r="C7" t="s">
        <v>534</v>
      </c>
      <c r="D7">
        <v>15</v>
      </c>
      <c r="E7" s="53">
        <v>553600</v>
      </c>
      <c r="F7" s="105">
        <v>1536</v>
      </c>
      <c r="G7">
        <v>102.4</v>
      </c>
      <c r="H7">
        <v>18.5</v>
      </c>
      <c r="I7" s="55">
        <f t="shared" ca="1" si="0"/>
        <v>25.812767969816537</v>
      </c>
      <c r="K7">
        <v>4</v>
      </c>
      <c r="L7" t="s">
        <v>689</v>
      </c>
      <c r="M7" t="s">
        <v>534</v>
      </c>
      <c r="N7">
        <v>12</v>
      </c>
      <c r="O7" s="53">
        <v>614000</v>
      </c>
      <c r="P7" s="105">
        <v>1438</v>
      </c>
      <c r="Q7">
        <v>119.8</v>
      </c>
      <c r="R7">
        <v>19.5</v>
      </c>
      <c r="S7" s="55">
        <f t="shared" ca="1" si="1"/>
        <v>35.009138641233378</v>
      </c>
      <c r="U7">
        <v>4</v>
      </c>
      <c r="V7" t="s">
        <v>803</v>
      </c>
      <c r="W7" t="s">
        <v>561</v>
      </c>
      <c r="X7">
        <v>17</v>
      </c>
      <c r="Y7" s="53">
        <v>613200</v>
      </c>
      <c r="Z7" s="105">
        <v>1851</v>
      </c>
      <c r="AA7">
        <v>108.9</v>
      </c>
      <c r="AB7">
        <v>17.8</v>
      </c>
      <c r="AC7" s="55">
        <f t="shared" ca="1" si="2"/>
        <v>18.042932384324644</v>
      </c>
      <c r="AE7">
        <v>4</v>
      </c>
      <c r="AF7" t="s">
        <v>992</v>
      </c>
      <c r="AG7" t="s">
        <v>581</v>
      </c>
      <c r="AH7">
        <v>15</v>
      </c>
      <c r="AI7" s="53">
        <v>625100</v>
      </c>
      <c r="AJ7" s="105">
        <v>1685</v>
      </c>
      <c r="AK7">
        <v>112.3</v>
      </c>
      <c r="AL7">
        <v>18</v>
      </c>
      <c r="AM7" s="55">
        <f t="shared" ca="1" si="3"/>
        <v>34.798243697761336</v>
      </c>
      <c r="AO7">
        <v>4</v>
      </c>
      <c r="AP7" t="s">
        <v>673</v>
      </c>
      <c r="AQ7" t="s">
        <v>547</v>
      </c>
      <c r="AR7">
        <v>17</v>
      </c>
      <c r="AS7" s="53">
        <v>629000</v>
      </c>
      <c r="AT7" s="105">
        <v>2041</v>
      </c>
      <c r="AU7">
        <v>120.1</v>
      </c>
      <c r="AV7">
        <v>19.100000000000001</v>
      </c>
      <c r="AW7" t="str">
        <f t="shared" si="9"/>
        <v>Jackson Macrae</v>
      </c>
      <c r="AX7" s="56">
        <f t="shared" si="4"/>
        <v>-99</v>
      </c>
      <c r="AY7" s="56">
        <f t="shared" ca="1" si="5"/>
        <v>35.333297332355905</v>
      </c>
      <c r="AZ7" s="56">
        <f t="shared" si="6"/>
        <v>-99</v>
      </c>
      <c r="BA7" s="56">
        <f t="shared" si="7"/>
        <v>-99</v>
      </c>
      <c r="BB7" s="57">
        <f t="shared" ca="1" si="8"/>
        <v>35.333297332355905</v>
      </c>
      <c r="BC7">
        <f t="shared" ca="1" si="10"/>
        <v>6</v>
      </c>
      <c r="BD7">
        <f ca="1">BC7+(COUNTIF($BC$4:BC7,BC7)-1)</f>
        <v>6</v>
      </c>
    </row>
    <row r="8" spans="1:56" x14ac:dyDescent="0.2">
      <c r="A8">
        <v>5</v>
      </c>
      <c r="B8" t="s">
        <v>558</v>
      </c>
      <c r="C8" t="s">
        <v>559</v>
      </c>
      <c r="D8">
        <v>14</v>
      </c>
      <c r="E8" s="53">
        <v>466000</v>
      </c>
      <c r="F8" s="105">
        <v>1409</v>
      </c>
      <c r="G8">
        <v>100.6</v>
      </c>
      <c r="H8">
        <v>21.6</v>
      </c>
      <c r="I8" s="55">
        <f t="shared" ca="1" si="0"/>
        <v>23.710370578609748</v>
      </c>
      <c r="K8">
        <v>5</v>
      </c>
      <c r="L8" t="s">
        <v>670</v>
      </c>
      <c r="M8" t="s">
        <v>556</v>
      </c>
      <c r="N8">
        <v>15</v>
      </c>
      <c r="O8" s="53">
        <v>558800</v>
      </c>
      <c r="P8" s="105">
        <v>1745</v>
      </c>
      <c r="Q8">
        <v>116.3</v>
      </c>
      <c r="R8">
        <v>20.8</v>
      </c>
      <c r="S8" s="55">
        <f t="shared" ca="1" si="1"/>
        <v>31.227287244803847</v>
      </c>
      <c r="U8">
        <v>5</v>
      </c>
      <c r="V8" t="s">
        <v>807</v>
      </c>
      <c r="W8" t="s">
        <v>574</v>
      </c>
      <c r="X8">
        <v>16</v>
      </c>
      <c r="Y8" s="53">
        <v>575700</v>
      </c>
      <c r="Z8" s="105">
        <v>1585</v>
      </c>
      <c r="AA8">
        <v>99.1</v>
      </c>
      <c r="AB8">
        <v>17.2</v>
      </c>
      <c r="AC8" s="55">
        <f t="shared" ca="1" si="2"/>
        <v>10.941697951939837</v>
      </c>
      <c r="AE8">
        <v>5</v>
      </c>
      <c r="AF8" t="s">
        <v>697</v>
      </c>
      <c r="AG8" t="s">
        <v>538</v>
      </c>
      <c r="AH8">
        <v>17</v>
      </c>
      <c r="AI8" s="53">
        <v>491100</v>
      </c>
      <c r="AJ8" s="105">
        <v>1749</v>
      </c>
      <c r="AK8">
        <v>102.9</v>
      </c>
      <c r="AL8">
        <v>20.9</v>
      </c>
      <c r="AM8" s="55">
        <f t="shared" ca="1" si="3"/>
        <v>24.795078842747387</v>
      </c>
      <c r="AO8">
        <v>5</v>
      </c>
      <c r="AP8" t="s">
        <v>1538</v>
      </c>
      <c r="AQ8" t="s">
        <v>540</v>
      </c>
      <c r="AR8">
        <v>15</v>
      </c>
      <c r="AS8" s="53">
        <v>605700</v>
      </c>
      <c r="AT8" s="105">
        <v>1798</v>
      </c>
      <c r="AU8">
        <v>119.9</v>
      </c>
      <c r="AV8">
        <v>19.8</v>
      </c>
      <c r="AW8" t="str">
        <f t="shared" si="9"/>
        <v>Nathan Fyfe</v>
      </c>
      <c r="AX8" s="56">
        <f t="shared" si="4"/>
        <v>-99</v>
      </c>
      <c r="AY8" s="56">
        <f t="shared" ca="1" si="5"/>
        <v>35.117191538274234</v>
      </c>
      <c r="AZ8" s="56">
        <f t="shared" si="6"/>
        <v>-99</v>
      </c>
      <c r="BA8" s="56">
        <f t="shared" si="7"/>
        <v>-99</v>
      </c>
      <c r="BB8" s="57">
        <f t="shared" ca="1" si="8"/>
        <v>35.117191538274234</v>
      </c>
      <c r="BC8">
        <f t="shared" ca="1" si="10"/>
        <v>9</v>
      </c>
      <c r="BD8">
        <f ca="1">BC8+(COUNTIF($BC$4:BC8,BC8)-1)</f>
        <v>9</v>
      </c>
    </row>
    <row r="9" spans="1:56" x14ac:dyDescent="0.2">
      <c r="A9">
        <v>6</v>
      </c>
      <c r="B9" t="s">
        <v>820</v>
      </c>
      <c r="C9" t="s">
        <v>547</v>
      </c>
      <c r="D9">
        <v>15</v>
      </c>
      <c r="E9" s="53">
        <v>510200</v>
      </c>
      <c r="F9" s="105">
        <v>1498</v>
      </c>
      <c r="G9">
        <v>99.9</v>
      </c>
      <c r="H9">
        <v>19.600000000000001</v>
      </c>
      <c r="I9" s="55">
        <f t="shared" ca="1" si="0"/>
        <v>22.892771593140459</v>
      </c>
      <c r="K9">
        <v>6</v>
      </c>
      <c r="L9" t="s">
        <v>740</v>
      </c>
      <c r="M9" t="s">
        <v>547</v>
      </c>
      <c r="N9">
        <v>17</v>
      </c>
      <c r="O9" s="53">
        <v>650400</v>
      </c>
      <c r="P9" s="105">
        <v>1939</v>
      </c>
      <c r="Q9">
        <v>114.1</v>
      </c>
      <c r="R9">
        <v>17.5</v>
      </c>
      <c r="S9" s="55">
        <f t="shared" ca="1" si="1"/>
        <v>28.850123509905281</v>
      </c>
      <c r="U9">
        <v>6</v>
      </c>
      <c r="V9" t="s">
        <v>808</v>
      </c>
      <c r="W9" t="s">
        <v>553</v>
      </c>
      <c r="X9">
        <v>15</v>
      </c>
      <c r="Y9" s="53">
        <v>515200</v>
      </c>
      <c r="Z9" s="105">
        <v>1473</v>
      </c>
      <c r="AA9">
        <v>98.2</v>
      </c>
      <c r="AB9">
        <v>19.100000000000001</v>
      </c>
      <c r="AC9" s="55">
        <f t="shared" ca="1" si="2"/>
        <v>10.289543769373893</v>
      </c>
      <c r="AE9">
        <v>6</v>
      </c>
      <c r="AF9" t="s">
        <v>685</v>
      </c>
      <c r="AG9" t="s">
        <v>540</v>
      </c>
      <c r="AH9">
        <v>17</v>
      </c>
      <c r="AI9" s="53">
        <v>501200</v>
      </c>
      <c r="AJ9" s="105">
        <v>1713</v>
      </c>
      <c r="AK9">
        <v>100.8</v>
      </c>
      <c r="AL9">
        <v>20.100000000000001</v>
      </c>
      <c r="AM9" s="55">
        <f t="shared" ca="1" si="3"/>
        <v>22.5603292474783</v>
      </c>
      <c r="AO9">
        <v>6</v>
      </c>
      <c r="AP9" t="s">
        <v>689</v>
      </c>
      <c r="AQ9" t="s">
        <v>534</v>
      </c>
      <c r="AR9">
        <v>12</v>
      </c>
      <c r="AS9" s="53">
        <v>614000</v>
      </c>
      <c r="AT9" s="105">
        <v>1438</v>
      </c>
      <c r="AU9">
        <v>119.8</v>
      </c>
      <c r="AV9">
        <v>19.5</v>
      </c>
      <c r="AW9" t="str">
        <f t="shared" si="9"/>
        <v>Joshua Kelly</v>
      </c>
      <c r="AX9" s="56">
        <f t="shared" si="4"/>
        <v>-99</v>
      </c>
      <c r="AY9" s="56">
        <f t="shared" ca="1" si="5"/>
        <v>35.009138641233378</v>
      </c>
      <c r="AZ9" s="56">
        <f t="shared" si="6"/>
        <v>-99</v>
      </c>
      <c r="BA9" s="56">
        <f t="shared" si="7"/>
        <v>-99</v>
      </c>
      <c r="BB9" s="57">
        <f t="shared" ca="1" si="8"/>
        <v>35.009138641233378</v>
      </c>
      <c r="BC9">
        <f t="shared" ca="1" si="10"/>
        <v>10</v>
      </c>
      <c r="BD9">
        <f ca="1">BC9+(COUNTIF($BC$4:BC9,BC9)-1)</f>
        <v>10</v>
      </c>
    </row>
    <row r="10" spans="1:56" x14ac:dyDescent="0.2">
      <c r="A10">
        <v>7</v>
      </c>
      <c r="B10" t="s">
        <v>539</v>
      </c>
      <c r="C10" t="s">
        <v>540</v>
      </c>
      <c r="D10">
        <v>17</v>
      </c>
      <c r="E10" s="53">
        <v>442900</v>
      </c>
      <c r="F10" s="105">
        <v>1677</v>
      </c>
      <c r="G10">
        <v>98.6</v>
      </c>
      <c r="H10">
        <v>22.3</v>
      </c>
      <c r="I10" s="55">
        <f t="shared" ca="1" si="0"/>
        <v>21.37437347726889</v>
      </c>
      <c r="K10">
        <v>7</v>
      </c>
      <c r="L10" t="s">
        <v>676</v>
      </c>
      <c r="M10" t="s">
        <v>538</v>
      </c>
      <c r="N10">
        <v>16</v>
      </c>
      <c r="O10" s="53">
        <v>637900</v>
      </c>
      <c r="P10" s="105">
        <v>1824</v>
      </c>
      <c r="Q10">
        <v>114</v>
      </c>
      <c r="R10">
        <v>17.899999999999999</v>
      </c>
      <c r="S10" s="55">
        <f t="shared" ca="1" si="1"/>
        <v>28.742070612864438</v>
      </c>
      <c r="U10">
        <v>7</v>
      </c>
      <c r="V10" t="s">
        <v>1005</v>
      </c>
      <c r="W10" t="s">
        <v>556</v>
      </c>
      <c r="X10">
        <v>12</v>
      </c>
      <c r="Y10" s="53">
        <v>525100</v>
      </c>
      <c r="Z10" s="105">
        <v>1168</v>
      </c>
      <c r="AA10">
        <v>97.3</v>
      </c>
      <c r="AB10">
        <v>18.5</v>
      </c>
      <c r="AC10" s="55">
        <f t="shared" ca="1" si="2"/>
        <v>9.637389586807938</v>
      </c>
      <c r="AE10">
        <v>7</v>
      </c>
      <c r="AF10" t="s">
        <v>820</v>
      </c>
      <c r="AG10" t="s">
        <v>547</v>
      </c>
      <c r="AH10">
        <v>15</v>
      </c>
      <c r="AI10" s="53">
        <v>510200</v>
      </c>
      <c r="AJ10" s="105">
        <v>1498</v>
      </c>
      <c r="AK10">
        <v>99.9</v>
      </c>
      <c r="AL10">
        <v>19.600000000000001</v>
      </c>
      <c r="AM10" s="55">
        <f t="shared" ca="1" si="3"/>
        <v>21.602579420934418</v>
      </c>
      <c r="AO10">
        <v>7</v>
      </c>
      <c r="AP10" t="s">
        <v>670</v>
      </c>
      <c r="AQ10" t="s">
        <v>556</v>
      </c>
      <c r="AR10">
        <v>15</v>
      </c>
      <c r="AS10" s="53">
        <v>558800</v>
      </c>
      <c r="AT10" s="105">
        <v>1745</v>
      </c>
      <c r="AU10">
        <v>116.3</v>
      </c>
      <c r="AV10">
        <v>20.8</v>
      </c>
      <c r="AW10" t="str">
        <f t="shared" si="9"/>
        <v>Patrick Cripps</v>
      </c>
      <c r="AX10" s="56">
        <f t="shared" si="4"/>
        <v>-99</v>
      </c>
      <c r="AY10" s="56">
        <f t="shared" ca="1" si="5"/>
        <v>31.227287244803847</v>
      </c>
      <c r="AZ10" s="56">
        <f t="shared" si="6"/>
        <v>-99</v>
      </c>
      <c r="BA10" s="56">
        <f t="shared" si="7"/>
        <v>-99</v>
      </c>
      <c r="BB10" s="57">
        <f t="shared" ca="1" si="8"/>
        <v>31.227287244803847</v>
      </c>
      <c r="BC10">
        <f t="shared" ca="1" si="10"/>
        <v>13</v>
      </c>
      <c r="BD10">
        <f ca="1">BC10+(COUNTIF($BC$4:BC10,BC10)-1)</f>
        <v>13</v>
      </c>
    </row>
    <row r="11" spans="1:56" x14ac:dyDescent="0.2">
      <c r="A11">
        <v>8</v>
      </c>
      <c r="B11" t="s">
        <v>537</v>
      </c>
      <c r="C11" t="s">
        <v>538</v>
      </c>
      <c r="D11">
        <v>17</v>
      </c>
      <c r="E11" s="53">
        <v>473800</v>
      </c>
      <c r="F11" s="105">
        <v>1670</v>
      </c>
      <c r="G11">
        <v>98.2</v>
      </c>
      <c r="H11">
        <v>20.7</v>
      </c>
      <c r="I11" s="55">
        <f t="shared" ca="1" si="0"/>
        <v>20.907174057000724</v>
      </c>
      <c r="K11">
        <v>8</v>
      </c>
      <c r="L11" t="s">
        <v>819</v>
      </c>
      <c r="M11" t="s">
        <v>574</v>
      </c>
      <c r="N11">
        <v>16</v>
      </c>
      <c r="O11" s="53">
        <v>567300</v>
      </c>
      <c r="P11" s="105">
        <v>1803</v>
      </c>
      <c r="Q11">
        <v>112.7</v>
      </c>
      <c r="R11">
        <v>19.899999999999999</v>
      </c>
      <c r="S11" s="55">
        <f t="shared" ca="1" si="1"/>
        <v>27.337382951333474</v>
      </c>
      <c r="U11">
        <v>8</v>
      </c>
      <c r="V11" t="s">
        <v>802</v>
      </c>
      <c r="W11" t="s">
        <v>542</v>
      </c>
      <c r="X11">
        <v>15</v>
      </c>
      <c r="Y11" s="53">
        <v>445300</v>
      </c>
      <c r="Z11" s="105">
        <v>1408</v>
      </c>
      <c r="AA11">
        <v>93.9</v>
      </c>
      <c r="AB11">
        <v>21.1</v>
      </c>
      <c r="AC11" s="55">
        <f t="shared" ca="1" si="2"/>
        <v>7.1736960082254626</v>
      </c>
      <c r="AE11">
        <v>8</v>
      </c>
      <c r="AF11" t="s">
        <v>807</v>
      </c>
      <c r="AG11" t="s">
        <v>574</v>
      </c>
      <c r="AH11">
        <v>16</v>
      </c>
      <c r="AI11" s="53">
        <v>575700</v>
      </c>
      <c r="AJ11" s="105">
        <v>1585</v>
      </c>
      <c r="AK11">
        <v>99.1</v>
      </c>
      <c r="AL11">
        <v>17.2</v>
      </c>
      <c r="AM11" s="55">
        <f t="shared" ca="1" si="3"/>
        <v>20.751246241784283</v>
      </c>
      <c r="AO11">
        <v>8</v>
      </c>
      <c r="AP11" t="s">
        <v>740</v>
      </c>
      <c r="AQ11" t="s">
        <v>547</v>
      </c>
      <c r="AR11">
        <v>17</v>
      </c>
      <c r="AS11" s="53">
        <v>650400</v>
      </c>
      <c r="AT11" s="105">
        <v>1939</v>
      </c>
      <c r="AU11">
        <v>114.1</v>
      </c>
      <c r="AV11">
        <v>17.5</v>
      </c>
      <c r="AW11" t="str">
        <f t="shared" si="9"/>
        <v>Josh Dunkley</v>
      </c>
      <c r="AX11" s="56">
        <f t="shared" si="4"/>
        <v>-99</v>
      </c>
      <c r="AY11" s="56">
        <f t="shared" ca="1" si="5"/>
        <v>28.850123509905281</v>
      </c>
      <c r="AZ11" s="56">
        <f t="shared" si="6"/>
        <v>-99</v>
      </c>
      <c r="BA11" s="56">
        <f t="shared" ca="1" si="7"/>
        <v>36.713743350849114</v>
      </c>
      <c r="BB11" s="57">
        <f t="shared" ca="1" si="8"/>
        <v>36.713743350849114</v>
      </c>
      <c r="BC11">
        <f t="shared" ca="1" si="10"/>
        <v>3</v>
      </c>
      <c r="BD11">
        <f ca="1">BC11+(COUNTIF($BC$4:BC11,BC11)-1)</f>
        <v>3</v>
      </c>
    </row>
    <row r="12" spans="1:56" x14ac:dyDescent="0.2">
      <c r="A12">
        <v>9</v>
      </c>
      <c r="B12" t="s">
        <v>550</v>
      </c>
      <c r="C12" t="s">
        <v>551</v>
      </c>
      <c r="D12">
        <v>15</v>
      </c>
      <c r="E12" s="53">
        <v>507200</v>
      </c>
      <c r="F12" s="105">
        <v>1470</v>
      </c>
      <c r="G12">
        <v>98</v>
      </c>
      <c r="H12">
        <v>19.3</v>
      </c>
      <c r="I12" s="55">
        <f t="shared" ca="1" si="0"/>
        <v>20.673574346866637</v>
      </c>
      <c r="K12">
        <v>9</v>
      </c>
      <c r="L12" t="s">
        <v>672</v>
      </c>
      <c r="M12" t="s">
        <v>547</v>
      </c>
      <c r="N12">
        <v>17</v>
      </c>
      <c r="O12" s="53">
        <v>564700</v>
      </c>
      <c r="P12" s="105">
        <v>1897</v>
      </c>
      <c r="Q12">
        <v>111.6</v>
      </c>
      <c r="R12">
        <v>19.8</v>
      </c>
      <c r="S12" s="55">
        <f t="shared" ca="1" si="1"/>
        <v>26.148801083884187</v>
      </c>
      <c r="U12">
        <v>9</v>
      </c>
      <c r="V12" t="s">
        <v>1568</v>
      </c>
      <c r="W12" t="s">
        <v>536</v>
      </c>
      <c r="X12">
        <v>3</v>
      </c>
      <c r="Y12" s="53">
        <v>509800</v>
      </c>
      <c r="Z12" s="105">
        <v>281</v>
      </c>
      <c r="AA12">
        <v>93.7</v>
      </c>
      <c r="AB12">
        <v>18.399999999999999</v>
      </c>
      <c r="AC12" s="55">
        <f t="shared" ca="1" si="2"/>
        <v>7.0287728565441387</v>
      </c>
      <c r="AE12">
        <v>9</v>
      </c>
      <c r="AF12" t="s">
        <v>822</v>
      </c>
      <c r="AG12" t="s">
        <v>581</v>
      </c>
      <c r="AH12">
        <v>17</v>
      </c>
      <c r="AI12" s="53">
        <v>533500</v>
      </c>
      <c r="AJ12" s="105">
        <v>1669</v>
      </c>
      <c r="AK12">
        <v>98.2</v>
      </c>
      <c r="AL12">
        <v>18.399999999999999</v>
      </c>
      <c r="AM12" s="55">
        <f t="shared" ca="1" si="3"/>
        <v>19.793496415240401</v>
      </c>
      <c r="AO12">
        <v>9</v>
      </c>
      <c r="AP12" t="s">
        <v>676</v>
      </c>
      <c r="AQ12" t="s">
        <v>538</v>
      </c>
      <c r="AR12">
        <v>16</v>
      </c>
      <c r="AS12" s="53">
        <v>637900</v>
      </c>
      <c r="AT12" s="105">
        <v>1824</v>
      </c>
      <c r="AU12">
        <v>114</v>
      </c>
      <c r="AV12">
        <v>17.899999999999999</v>
      </c>
      <c r="AW12" t="str">
        <f t="shared" si="9"/>
        <v>Patrick Dangerfield</v>
      </c>
      <c r="AX12" s="56">
        <f t="shared" si="4"/>
        <v>-99</v>
      </c>
      <c r="AY12" s="56">
        <f t="shared" ca="1" si="5"/>
        <v>28.742070612864438</v>
      </c>
      <c r="AZ12" s="56">
        <f t="shared" si="6"/>
        <v>-99</v>
      </c>
      <c r="BA12" s="56">
        <f t="shared" ca="1" si="7"/>
        <v>36.607326703455357</v>
      </c>
      <c r="BB12" s="57">
        <f t="shared" ca="1" si="8"/>
        <v>36.607326703455357</v>
      </c>
      <c r="BC12">
        <f t="shared" ca="1" si="10"/>
        <v>4</v>
      </c>
      <c r="BD12">
        <f ca="1">BC12+(COUNTIF($BC$4:BC12,BC12)-1)</f>
        <v>4</v>
      </c>
    </row>
    <row r="13" spans="1:56" x14ac:dyDescent="0.2">
      <c r="A13">
        <v>10</v>
      </c>
      <c r="B13" t="s">
        <v>554</v>
      </c>
      <c r="C13" t="s">
        <v>532</v>
      </c>
      <c r="D13">
        <v>17</v>
      </c>
      <c r="E13" s="53">
        <v>536500</v>
      </c>
      <c r="F13" s="105">
        <v>1659</v>
      </c>
      <c r="G13">
        <v>97.6</v>
      </c>
      <c r="H13">
        <v>18.2</v>
      </c>
      <c r="I13" s="55">
        <f t="shared" ca="1" si="0"/>
        <v>20.206374926598457</v>
      </c>
      <c r="K13">
        <v>10</v>
      </c>
      <c r="L13" t="s">
        <v>533</v>
      </c>
      <c r="M13" t="s">
        <v>534</v>
      </c>
      <c r="N13">
        <v>11</v>
      </c>
      <c r="O13" s="53">
        <v>521600</v>
      </c>
      <c r="P13" s="105">
        <v>1218</v>
      </c>
      <c r="Q13">
        <v>110.7</v>
      </c>
      <c r="R13">
        <v>21.2</v>
      </c>
      <c r="S13" s="55">
        <f t="shared" ca="1" si="1"/>
        <v>25.176325010516599</v>
      </c>
      <c r="U13">
        <v>10</v>
      </c>
      <c r="V13" t="s">
        <v>805</v>
      </c>
      <c r="W13" t="s">
        <v>576</v>
      </c>
      <c r="X13">
        <v>17</v>
      </c>
      <c r="Y13" s="53">
        <v>492900</v>
      </c>
      <c r="Z13" s="105">
        <v>1592</v>
      </c>
      <c r="AA13">
        <v>93.6</v>
      </c>
      <c r="AB13">
        <v>19</v>
      </c>
      <c r="AC13" s="55">
        <f t="shared" ca="1" si="2"/>
        <v>6.9563112807034706</v>
      </c>
      <c r="AE13">
        <v>10</v>
      </c>
      <c r="AF13" t="s">
        <v>733</v>
      </c>
      <c r="AG13" t="s">
        <v>559</v>
      </c>
      <c r="AH13">
        <v>16</v>
      </c>
      <c r="AI13" s="53">
        <v>461300</v>
      </c>
      <c r="AJ13" s="105">
        <v>1518</v>
      </c>
      <c r="AK13">
        <v>94.9</v>
      </c>
      <c r="AL13">
        <v>20.6</v>
      </c>
      <c r="AM13" s="55">
        <f t="shared" ca="1" si="3"/>
        <v>16.281747051246143</v>
      </c>
      <c r="AO13">
        <v>10</v>
      </c>
      <c r="AP13" t="s">
        <v>531</v>
      </c>
      <c r="AQ13" t="s">
        <v>532</v>
      </c>
      <c r="AR13">
        <v>17</v>
      </c>
      <c r="AS13" s="53">
        <v>553700</v>
      </c>
      <c r="AT13" s="105">
        <v>1936</v>
      </c>
      <c r="AU13">
        <v>113.9</v>
      </c>
      <c r="AV13">
        <v>20.6</v>
      </c>
      <c r="AW13" t="str">
        <f t="shared" si="9"/>
        <v>Jake Lloyd</v>
      </c>
      <c r="AX13" s="56">
        <f t="shared" ca="1" si="4"/>
        <v>39.244751302526495</v>
      </c>
      <c r="AY13" s="56">
        <f t="shared" si="5"/>
        <v>-99</v>
      </c>
      <c r="AZ13" s="56">
        <f t="shared" si="6"/>
        <v>-99</v>
      </c>
      <c r="BA13" s="56">
        <f t="shared" si="7"/>
        <v>-99</v>
      </c>
      <c r="BB13" s="57">
        <f t="shared" ca="1" si="8"/>
        <v>39.244751302526495</v>
      </c>
      <c r="BC13">
        <f t="shared" ca="1" si="10"/>
        <v>1</v>
      </c>
      <c r="BD13">
        <f ca="1">BC13+(COUNTIF($BC$4:BC13,BC13)-1)</f>
        <v>1</v>
      </c>
    </row>
    <row r="14" spans="1:56" x14ac:dyDescent="0.2">
      <c r="A14">
        <v>11</v>
      </c>
      <c r="B14" t="s">
        <v>552</v>
      </c>
      <c r="C14" t="s">
        <v>553</v>
      </c>
      <c r="D14">
        <v>17</v>
      </c>
      <c r="E14" s="53">
        <v>476800</v>
      </c>
      <c r="F14" s="105">
        <v>1638</v>
      </c>
      <c r="G14">
        <v>96.4</v>
      </c>
      <c r="H14">
        <v>20.2</v>
      </c>
      <c r="I14" s="55">
        <f t="shared" ca="1" si="0"/>
        <v>18.804776665793952</v>
      </c>
      <c r="K14">
        <v>11</v>
      </c>
      <c r="L14" t="s">
        <v>692</v>
      </c>
      <c r="M14" t="s">
        <v>551</v>
      </c>
      <c r="N14">
        <v>17</v>
      </c>
      <c r="O14" s="53">
        <v>584900</v>
      </c>
      <c r="P14" s="105">
        <v>1872</v>
      </c>
      <c r="Q14">
        <v>110.1</v>
      </c>
      <c r="R14">
        <v>18.8</v>
      </c>
      <c r="S14" s="55">
        <f t="shared" ca="1" si="1"/>
        <v>24.528007628271528</v>
      </c>
      <c r="U14">
        <v>11</v>
      </c>
      <c r="V14" t="s">
        <v>806</v>
      </c>
      <c r="W14" t="s">
        <v>544</v>
      </c>
      <c r="X14">
        <v>17</v>
      </c>
      <c r="Y14" s="53">
        <v>501300</v>
      </c>
      <c r="Z14" s="105">
        <v>1576</v>
      </c>
      <c r="AA14">
        <v>92.7</v>
      </c>
      <c r="AB14">
        <v>18.5</v>
      </c>
      <c r="AC14" s="55">
        <f t="shared" ca="1" si="2"/>
        <v>6.3041570981375266</v>
      </c>
      <c r="AE14">
        <v>11</v>
      </c>
      <c r="AF14" t="s">
        <v>687</v>
      </c>
      <c r="AG14" t="s">
        <v>532</v>
      </c>
      <c r="AH14">
        <v>17</v>
      </c>
      <c r="AI14" s="53">
        <v>502600</v>
      </c>
      <c r="AJ14" s="105">
        <v>1597</v>
      </c>
      <c r="AK14">
        <v>93.9</v>
      </c>
      <c r="AL14">
        <v>18.7</v>
      </c>
      <c r="AM14" s="55">
        <f t="shared" ca="1" si="3"/>
        <v>15.217580577308485</v>
      </c>
      <c r="AO14">
        <v>11</v>
      </c>
      <c r="AP14" t="s">
        <v>819</v>
      </c>
      <c r="AQ14" t="s">
        <v>574</v>
      </c>
      <c r="AR14">
        <v>16</v>
      </c>
      <c r="AS14" s="53">
        <v>567300</v>
      </c>
      <c r="AT14" s="105">
        <v>1803</v>
      </c>
      <c r="AU14">
        <v>112.7</v>
      </c>
      <c r="AV14">
        <v>19.899999999999999</v>
      </c>
      <c r="AW14" t="str">
        <f t="shared" si="9"/>
        <v>Travis Boak</v>
      </c>
      <c r="AX14" s="56">
        <f t="shared" si="4"/>
        <v>-99</v>
      </c>
      <c r="AY14" s="56">
        <f t="shared" ca="1" si="5"/>
        <v>27.337382951333474</v>
      </c>
      <c r="AZ14" s="56">
        <f t="shared" si="6"/>
        <v>-99</v>
      </c>
      <c r="BA14" s="56">
        <f t="shared" ca="1" si="7"/>
        <v>35.223910287336409</v>
      </c>
      <c r="BB14" s="57">
        <f t="shared" ca="1" si="8"/>
        <v>35.223910287336409</v>
      </c>
      <c r="BC14">
        <f t="shared" ca="1" si="10"/>
        <v>8</v>
      </c>
      <c r="BD14">
        <f ca="1">BC14+(COUNTIF($BC$4:BC14,BC14)-1)</f>
        <v>8</v>
      </c>
    </row>
    <row r="15" spans="1:56" x14ac:dyDescent="0.2">
      <c r="A15">
        <v>12</v>
      </c>
      <c r="B15" t="s">
        <v>543</v>
      </c>
      <c r="C15" t="s">
        <v>544</v>
      </c>
      <c r="D15">
        <v>17</v>
      </c>
      <c r="E15" s="53">
        <v>453000</v>
      </c>
      <c r="F15" s="105">
        <v>1633</v>
      </c>
      <c r="G15">
        <v>96.1</v>
      </c>
      <c r="H15">
        <v>21.2</v>
      </c>
      <c r="I15" s="55">
        <f t="shared" ca="1" si="0"/>
        <v>18.454377100592808</v>
      </c>
      <c r="K15">
        <v>12</v>
      </c>
      <c r="L15" t="s">
        <v>702</v>
      </c>
      <c r="M15" t="s">
        <v>532</v>
      </c>
      <c r="N15">
        <v>17</v>
      </c>
      <c r="O15" s="53">
        <v>549700</v>
      </c>
      <c r="P15" s="105">
        <v>1868</v>
      </c>
      <c r="Q15">
        <v>109.9</v>
      </c>
      <c r="R15">
        <v>20</v>
      </c>
      <c r="S15" s="55">
        <f t="shared" ca="1" si="1"/>
        <v>24.311901834189854</v>
      </c>
      <c r="U15">
        <v>12</v>
      </c>
      <c r="V15" t="s">
        <v>1569</v>
      </c>
      <c r="W15" t="s">
        <v>540</v>
      </c>
      <c r="X15">
        <v>14</v>
      </c>
      <c r="Y15" s="53">
        <v>445500</v>
      </c>
      <c r="Z15" s="105">
        <v>1243</v>
      </c>
      <c r="AA15">
        <v>88.8</v>
      </c>
      <c r="AB15">
        <v>19.899999999999999</v>
      </c>
      <c r="AC15" s="55">
        <f t="shared" ca="1" si="2"/>
        <v>3.4781556403517362</v>
      </c>
      <c r="AE15">
        <v>12</v>
      </c>
      <c r="AF15" t="s">
        <v>727</v>
      </c>
      <c r="AG15" t="s">
        <v>540</v>
      </c>
      <c r="AH15">
        <v>17</v>
      </c>
      <c r="AI15" s="53">
        <v>430200</v>
      </c>
      <c r="AJ15" s="105">
        <v>1588</v>
      </c>
      <c r="AK15">
        <v>93.4</v>
      </c>
      <c r="AL15">
        <v>21.7</v>
      </c>
      <c r="AM15" s="55">
        <f t="shared" ca="1" si="3"/>
        <v>14.685497340339658</v>
      </c>
      <c r="AO15">
        <v>12</v>
      </c>
      <c r="AP15" t="s">
        <v>992</v>
      </c>
      <c r="AQ15" t="s">
        <v>581</v>
      </c>
      <c r="AR15">
        <v>15</v>
      </c>
      <c r="AS15" s="53">
        <v>625100</v>
      </c>
      <c r="AT15" s="105">
        <v>1685</v>
      </c>
      <c r="AU15">
        <v>112.3</v>
      </c>
      <c r="AV15">
        <v>18</v>
      </c>
      <c r="AW15" t="str">
        <f t="shared" si="9"/>
        <v>Rowan Marshall</v>
      </c>
      <c r="AX15" s="56">
        <f t="shared" si="4"/>
        <v>-99</v>
      </c>
      <c r="AY15" s="56">
        <f t="shared" si="5"/>
        <v>-99</v>
      </c>
      <c r="AZ15" s="56">
        <f t="shared" ca="1" si="6"/>
        <v>20.506625962907115</v>
      </c>
      <c r="BA15" s="56">
        <f t="shared" ca="1" si="7"/>
        <v>34.798243697761336</v>
      </c>
      <c r="BB15" s="57">
        <f t="shared" ca="1" si="8"/>
        <v>34.798243697761336</v>
      </c>
      <c r="BC15">
        <f t="shared" ca="1" si="10"/>
        <v>11</v>
      </c>
      <c r="BD15">
        <f ca="1">BC15+(COUNTIF($BC$4:BC15,BC15)-1)</f>
        <v>11</v>
      </c>
    </row>
    <row r="16" spans="1:56" x14ac:dyDescent="0.2">
      <c r="A16">
        <v>13</v>
      </c>
      <c r="B16" t="s">
        <v>555</v>
      </c>
      <c r="C16" t="s">
        <v>556</v>
      </c>
      <c r="D16">
        <v>15</v>
      </c>
      <c r="E16" s="53">
        <v>510300</v>
      </c>
      <c r="F16" s="105">
        <v>1406</v>
      </c>
      <c r="G16">
        <v>93.7</v>
      </c>
      <c r="H16">
        <v>18.399999999999999</v>
      </c>
      <c r="I16" s="55">
        <f t="shared" ca="1" si="0"/>
        <v>15.651180578983784</v>
      </c>
      <c r="K16">
        <v>13</v>
      </c>
      <c r="L16" t="s">
        <v>680</v>
      </c>
      <c r="M16" t="s">
        <v>567</v>
      </c>
      <c r="N16">
        <v>17</v>
      </c>
      <c r="O16" s="53">
        <v>563600</v>
      </c>
      <c r="P16" s="105">
        <v>1853</v>
      </c>
      <c r="Q16">
        <v>109</v>
      </c>
      <c r="R16">
        <v>19.3</v>
      </c>
      <c r="S16" s="55">
        <f t="shared" ca="1" si="1"/>
        <v>23.339425760822252</v>
      </c>
      <c r="U16">
        <v>13</v>
      </c>
      <c r="V16" t="s">
        <v>1450</v>
      </c>
      <c r="W16" t="s">
        <v>549</v>
      </c>
      <c r="X16">
        <v>14</v>
      </c>
      <c r="Y16" s="53">
        <v>458000</v>
      </c>
      <c r="Z16" s="105">
        <v>1210</v>
      </c>
      <c r="AA16">
        <v>86.4</v>
      </c>
      <c r="AB16">
        <v>18.899999999999999</v>
      </c>
      <c r="AC16" s="55">
        <f t="shared" ca="1" si="2"/>
        <v>1.7390778201758739</v>
      </c>
      <c r="AE16">
        <v>13</v>
      </c>
      <c r="AF16" t="s">
        <v>821</v>
      </c>
      <c r="AG16" t="s">
        <v>534</v>
      </c>
      <c r="AH16">
        <v>17</v>
      </c>
      <c r="AI16" s="53">
        <v>413300</v>
      </c>
      <c r="AJ16" s="105">
        <v>1581</v>
      </c>
      <c r="AK16">
        <v>93</v>
      </c>
      <c r="AL16">
        <v>22.5</v>
      </c>
      <c r="AM16" s="55">
        <f t="shared" ca="1" si="3"/>
        <v>14.259830750764589</v>
      </c>
      <c r="AO16">
        <v>13</v>
      </c>
      <c r="AP16" t="s">
        <v>672</v>
      </c>
      <c r="AQ16" t="s">
        <v>547</v>
      </c>
      <c r="AR16">
        <v>17</v>
      </c>
      <c r="AS16" s="53">
        <v>564700</v>
      </c>
      <c r="AT16" s="105">
        <v>1897</v>
      </c>
      <c r="AU16">
        <v>111.6</v>
      </c>
      <c r="AV16">
        <v>19.8</v>
      </c>
      <c r="AW16" t="str">
        <f t="shared" si="9"/>
        <v>Marcus Bontempelli</v>
      </c>
      <c r="AX16" s="56">
        <f t="shared" si="4"/>
        <v>-99</v>
      </c>
      <c r="AY16" s="56">
        <f t="shared" ca="1" si="5"/>
        <v>26.148801083884187</v>
      </c>
      <c r="AZ16" s="56">
        <f t="shared" si="6"/>
        <v>-99</v>
      </c>
      <c r="BA16" s="56">
        <f t="shared" si="7"/>
        <v>-99</v>
      </c>
      <c r="BB16" s="57">
        <f t="shared" ca="1" si="8"/>
        <v>26.148801083884187</v>
      </c>
      <c r="BC16">
        <f t="shared" ca="1" si="10"/>
        <v>15</v>
      </c>
      <c r="BD16">
        <f ca="1">BC16+(COUNTIF($BC$4:BC16,BC16)-1)</f>
        <v>15</v>
      </c>
    </row>
    <row r="17" spans="1:56" x14ac:dyDescent="0.2">
      <c r="A17">
        <v>14</v>
      </c>
      <c r="B17" t="s">
        <v>541</v>
      </c>
      <c r="C17" t="s">
        <v>542</v>
      </c>
      <c r="D17">
        <v>17</v>
      </c>
      <c r="E17" s="53">
        <v>451800</v>
      </c>
      <c r="F17" s="105">
        <v>1586</v>
      </c>
      <c r="G17">
        <v>93.3</v>
      </c>
      <c r="H17">
        <v>20.6</v>
      </c>
      <c r="I17" s="55">
        <f t="shared" ca="1" si="0"/>
        <v>15.183981158715603</v>
      </c>
      <c r="K17">
        <v>14</v>
      </c>
      <c r="L17" t="s">
        <v>677</v>
      </c>
      <c r="M17" t="s">
        <v>561</v>
      </c>
      <c r="N17">
        <v>17</v>
      </c>
      <c r="O17" s="53">
        <v>499700</v>
      </c>
      <c r="P17" s="105">
        <v>1831</v>
      </c>
      <c r="Q17">
        <v>107.7</v>
      </c>
      <c r="R17">
        <v>21.6</v>
      </c>
      <c r="S17" s="55">
        <f t="shared" ca="1" si="1"/>
        <v>21.934738099291287</v>
      </c>
      <c r="U17">
        <v>14</v>
      </c>
      <c r="V17" t="s">
        <v>804</v>
      </c>
      <c r="W17" t="s">
        <v>534</v>
      </c>
      <c r="X17">
        <v>12</v>
      </c>
      <c r="Y17" s="53">
        <v>416200</v>
      </c>
      <c r="Z17" s="105">
        <v>1031</v>
      </c>
      <c r="AA17">
        <v>85.9</v>
      </c>
      <c r="AB17">
        <v>20.6</v>
      </c>
      <c r="AC17" s="55">
        <f t="shared" ca="1" si="2"/>
        <v>1.3767699409725669</v>
      </c>
      <c r="AE17">
        <v>14</v>
      </c>
      <c r="AF17" t="s">
        <v>735</v>
      </c>
      <c r="AG17" t="s">
        <v>538</v>
      </c>
      <c r="AH17">
        <v>16</v>
      </c>
      <c r="AI17" s="53">
        <v>441700</v>
      </c>
      <c r="AJ17" s="105">
        <v>1484</v>
      </c>
      <c r="AK17">
        <v>92.8</v>
      </c>
      <c r="AL17">
        <v>21</v>
      </c>
      <c r="AM17" s="55">
        <f t="shared" ca="1" si="3"/>
        <v>14.046997455977056</v>
      </c>
      <c r="AO17">
        <v>14</v>
      </c>
      <c r="AP17" t="s">
        <v>533</v>
      </c>
      <c r="AQ17" t="s">
        <v>534</v>
      </c>
      <c r="AR17">
        <v>11</v>
      </c>
      <c r="AS17" s="53">
        <v>521600</v>
      </c>
      <c r="AT17" s="105">
        <v>1218</v>
      </c>
      <c r="AU17">
        <v>110.7</v>
      </c>
      <c r="AV17">
        <v>21.2</v>
      </c>
      <c r="AW17" t="str">
        <f t="shared" si="9"/>
        <v>Lachie Whitfield</v>
      </c>
      <c r="AX17" s="56">
        <f t="shared" ca="1" si="4"/>
        <v>35.507155940381111</v>
      </c>
      <c r="AY17" s="56">
        <f t="shared" ca="1" si="5"/>
        <v>25.176325010516599</v>
      </c>
      <c r="AZ17" s="56">
        <f t="shared" si="6"/>
        <v>-99</v>
      </c>
      <c r="BA17" s="56">
        <f t="shared" si="7"/>
        <v>-99</v>
      </c>
      <c r="BB17" s="57">
        <f t="shared" ca="1" si="8"/>
        <v>35.507155940381111</v>
      </c>
      <c r="BC17">
        <f t="shared" ca="1" si="10"/>
        <v>5</v>
      </c>
      <c r="BD17">
        <f ca="1">BC17+(COUNTIF($BC$4:BC17,BC17)-1)</f>
        <v>5</v>
      </c>
    </row>
    <row r="18" spans="1:56" x14ac:dyDescent="0.2">
      <c r="A18">
        <v>15</v>
      </c>
      <c r="B18" t="s">
        <v>566</v>
      </c>
      <c r="C18" t="s">
        <v>567</v>
      </c>
      <c r="D18">
        <v>17</v>
      </c>
      <c r="E18" s="53">
        <v>486700</v>
      </c>
      <c r="F18" s="105">
        <v>1549</v>
      </c>
      <c r="G18">
        <v>91.1</v>
      </c>
      <c r="H18">
        <v>18.7</v>
      </c>
      <c r="I18" s="55">
        <f t="shared" ca="1" si="0"/>
        <v>12.614384347240653</v>
      </c>
      <c r="K18">
        <v>15</v>
      </c>
      <c r="L18" t="s">
        <v>674</v>
      </c>
      <c r="M18" t="s">
        <v>549</v>
      </c>
      <c r="N18">
        <v>17</v>
      </c>
      <c r="O18" s="53">
        <v>492500</v>
      </c>
      <c r="P18" s="105">
        <v>1825</v>
      </c>
      <c r="Q18">
        <v>107.4</v>
      </c>
      <c r="R18">
        <v>21.8</v>
      </c>
      <c r="S18" s="55">
        <f t="shared" ca="1" si="1"/>
        <v>21.610579408168757</v>
      </c>
      <c r="U18">
        <v>15</v>
      </c>
      <c r="V18" t="s">
        <v>1449</v>
      </c>
      <c r="W18" t="s">
        <v>538</v>
      </c>
      <c r="X18">
        <v>15</v>
      </c>
      <c r="Y18" s="53">
        <v>426400</v>
      </c>
      <c r="Z18" s="105">
        <v>1282</v>
      </c>
      <c r="AA18">
        <v>85.5</v>
      </c>
      <c r="AB18">
        <v>20</v>
      </c>
      <c r="AC18" s="55">
        <f t="shared" ca="1" si="2"/>
        <v>1.0869236376099174</v>
      </c>
      <c r="AE18">
        <v>15</v>
      </c>
      <c r="AF18" t="s">
        <v>831</v>
      </c>
      <c r="AG18" t="s">
        <v>553</v>
      </c>
      <c r="AH18">
        <v>11</v>
      </c>
      <c r="AI18" s="53">
        <v>484100</v>
      </c>
      <c r="AJ18" s="105">
        <v>1000</v>
      </c>
      <c r="AK18">
        <v>90.9</v>
      </c>
      <c r="AL18">
        <v>18.8</v>
      </c>
      <c r="AM18" s="55">
        <f t="shared" ca="1" si="3"/>
        <v>12.025081155495519</v>
      </c>
      <c r="AO18">
        <v>15</v>
      </c>
      <c r="AP18" t="s">
        <v>692</v>
      </c>
      <c r="AQ18" t="s">
        <v>551</v>
      </c>
      <c r="AR18">
        <v>17</v>
      </c>
      <c r="AS18" s="53">
        <v>584900</v>
      </c>
      <c r="AT18" s="105">
        <v>1872</v>
      </c>
      <c r="AU18">
        <v>110.1</v>
      </c>
      <c r="AV18">
        <v>18.8</v>
      </c>
      <c r="AW18" t="str">
        <f t="shared" si="9"/>
        <v>Clayton Oliver</v>
      </c>
      <c r="AX18" s="56">
        <f t="shared" si="4"/>
        <v>-99</v>
      </c>
      <c r="AY18" s="56">
        <f t="shared" ca="1" si="5"/>
        <v>24.528007628271528</v>
      </c>
      <c r="AZ18" s="56">
        <f t="shared" si="6"/>
        <v>-99</v>
      </c>
      <c r="BA18" s="56">
        <f t="shared" si="7"/>
        <v>-99</v>
      </c>
      <c r="BB18" s="57">
        <f t="shared" ca="1" si="8"/>
        <v>24.528007628271528</v>
      </c>
      <c r="BC18">
        <f t="shared" ca="1" si="10"/>
        <v>18</v>
      </c>
      <c r="BD18">
        <f ca="1">BC18+(COUNTIF($BC$4:BC18,BC18)-1)</f>
        <v>18</v>
      </c>
    </row>
    <row r="19" spans="1:56" x14ac:dyDescent="0.2">
      <c r="A19">
        <v>16</v>
      </c>
      <c r="B19" t="s">
        <v>915</v>
      </c>
      <c r="C19" t="s">
        <v>576</v>
      </c>
      <c r="D19">
        <v>12</v>
      </c>
      <c r="E19" s="53">
        <v>460300</v>
      </c>
      <c r="F19" s="105">
        <v>1084</v>
      </c>
      <c r="G19">
        <v>90.3</v>
      </c>
      <c r="H19">
        <v>19.600000000000001</v>
      </c>
      <c r="I19" s="55">
        <f t="shared" ca="1" si="0"/>
        <v>11.679985506704311</v>
      </c>
      <c r="K19">
        <v>16</v>
      </c>
      <c r="L19" t="s">
        <v>700</v>
      </c>
      <c r="M19" t="s">
        <v>538</v>
      </c>
      <c r="N19">
        <v>17</v>
      </c>
      <c r="O19" s="53">
        <v>500200</v>
      </c>
      <c r="P19" s="105">
        <v>1822</v>
      </c>
      <c r="Q19">
        <v>107.2</v>
      </c>
      <c r="R19">
        <v>21.4</v>
      </c>
      <c r="S19" s="55">
        <f t="shared" ca="1" si="1"/>
        <v>21.394473614087069</v>
      </c>
      <c r="U19">
        <v>16</v>
      </c>
      <c r="V19" t="s">
        <v>969</v>
      </c>
      <c r="W19" t="s">
        <v>556</v>
      </c>
      <c r="X19">
        <v>3</v>
      </c>
      <c r="Y19" s="53">
        <v>318700</v>
      </c>
      <c r="Z19" s="105">
        <v>252</v>
      </c>
      <c r="AA19">
        <v>84</v>
      </c>
      <c r="AB19">
        <v>26.4</v>
      </c>
      <c r="AC19" s="55">
        <f t="shared" ca="1" si="2"/>
        <v>0</v>
      </c>
      <c r="AE19">
        <v>16</v>
      </c>
      <c r="AF19" t="s">
        <v>711</v>
      </c>
      <c r="AG19" t="s">
        <v>542</v>
      </c>
      <c r="AH19">
        <v>17</v>
      </c>
      <c r="AI19" s="53">
        <v>449000</v>
      </c>
      <c r="AJ19" s="105">
        <v>1539</v>
      </c>
      <c r="AK19">
        <v>90.5</v>
      </c>
      <c r="AL19">
        <v>20.2</v>
      </c>
      <c r="AM19" s="55">
        <f t="shared" ca="1" si="3"/>
        <v>11.599414565920451</v>
      </c>
      <c r="AO19">
        <v>16</v>
      </c>
      <c r="AP19" t="s">
        <v>702</v>
      </c>
      <c r="AQ19" t="s">
        <v>532</v>
      </c>
      <c r="AR19">
        <v>17</v>
      </c>
      <c r="AS19" s="53">
        <v>549700</v>
      </c>
      <c r="AT19" s="105">
        <v>1868</v>
      </c>
      <c r="AU19">
        <v>109.9</v>
      </c>
      <c r="AV19">
        <v>20</v>
      </c>
      <c r="AW19" t="str">
        <f t="shared" si="9"/>
        <v>Luke Parker</v>
      </c>
      <c r="AX19" s="56">
        <f t="shared" si="4"/>
        <v>-99</v>
      </c>
      <c r="AY19" s="56">
        <f t="shared" ca="1" si="5"/>
        <v>24.311901834189854</v>
      </c>
      <c r="AZ19" s="56">
        <f t="shared" si="6"/>
        <v>-99</v>
      </c>
      <c r="BA19" s="56">
        <f t="shared" si="7"/>
        <v>-99</v>
      </c>
      <c r="BB19" s="57">
        <f t="shared" ca="1" si="8"/>
        <v>24.311901834189854</v>
      </c>
      <c r="BC19">
        <f t="shared" ca="1" si="10"/>
        <v>19</v>
      </c>
      <c r="BD19">
        <f ca="1">BC19+(COUNTIF($BC$4:BC19,BC19)-1)</f>
        <v>19</v>
      </c>
    </row>
    <row r="20" spans="1:56" x14ac:dyDescent="0.2">
      <c r="A20">
        <v>17</v>
      </c>
      <c r="B20" t="s">
        <v>562</v>
      </c>
      <c r="C20" t="s">
        <v>559</v>
      </c>
      <c r="D20">
        <v>15</v>
      </c>
      <c r="E20" s="53">
        <v>451700</v>
      </c>
      <c r="F20" s="105">
        <v>1353</v>
      </c>
      <c r="G20">
        <v>90.2</v>
      </c>
      <c r="H20">
        <v>20</v>
      </c>
      <c r="I20" s="55">
        <f t="shared" ca="1" si="0"/>
        <v>11.563185651637275</v>
      </c>
      <c r="K20">
        <v>17</v>
      </c>
      <c r="L20" t="s">
        <v>678</v>
      </c>
      <c r="M20" t="s">
        <v>553</v>
      </c>
      <c r="N20">
        <v>17</v>
      </c>
      <c r="O20" s="53">
        <v>519200</v>
      </c>
      <c r="P20" s="105">
        <v>1812</v>
      </c>
      <c r="Q20">
        <v>106.6</v>
      </c>
      <c r="R20">
        <v>20.5</v>
      </c>
      <c r="S20" s="55">
        <f t="shared" ca="1" si="1"/>
        <v>20.746156231841994</v>
      </c>
      <c r="U20">
        <v>17</v>
      </c>
      <c r="V20" t="s">
        <v>811</v>
      </c>
      <c r="W20" t="s">
        <v>574</v>
      </c>
      <c r="X20">
        <v>12</v>
      </c>
      <c r="Y20" s="53">
        <v>431300</v>
      </c>
      <c r="Z20" s="105">
        <v>1004</v>
      </c>
      <c r="AA20">
        <v>83.7</v>
      </c>
      <c r="AB20">
        <v>19.399999999999999</v>
      </c>
      <c r="AC20" s="55">
        <f t="shared" ca="1" si="2"/>
        <v>-0.21738472752198312</v>
      </c>
      <c r="AE20">
        <v>17</v>
      </c>
      <c r="AF20" t="s">
        <v>832</v>
      </c>
      <c r="AG20" t="s">
        <v>559</v>
      </c>
      <c r="AH20">
        <v>13</v>
      </c>
      <c r="AI20" s="53">
        <v>476900</v>
      </c>
      <c r="AJ20" s="105">
        <v>1168</v>
      </c>
      <c r="AK20">
        <v>89.8</v>
      </c>
      <c r="AL20">
        <v>18.8</v>
      </c>
      <c r="AM20" s="55">
        <f t="shared" ca="1" si="3"/>
        <v>10.85449803416409</v>
      </c>
      <c r="AO20">
        <v>17</v>
      </c>
      <c r="AP20" t="s">
        <v>680</v>
      </c>
      <c r="AQ20" t="s">
        <v>567</v>
      </c>
      <c r="AR20">
        <v>17</v>
      </c>
      <c r="AS20" s="53">
        <v>563600</v>
      </c>
      <c r="AT20" s="105">
        <v>1853</v>
      </c>
      <c r="AU20">
        <v>109</v>
      </c>
      <c r="AV20">
        <v>19.3</v>
      </c>
      <c r="AW20" t="str">
        <f t="shared" si="9"/>
        <v>Adam Treloar</v>
      </c>
      <c r="AX20" s="56">
        <f t="shared" si="4"/>
        <v>-99</v>
      </c>
      <c r="AY20" s="56">
        <f t="shared" ca="1" si="5"/>
        <v>23.339425760822252</v>
      </c>
      <c r="AZ20" s="56">
        <f t="shared" si="6"/>
        <v>-99</v>
      </c>
      <c r="BA20" s="56">
        <f t="shared" si="7"/>
        <v>-99</v>
      </c>
      <c r="BB20" s="57">
        <f t="shared" ca="1" si="8"/>
        <v>23.339425760822252</v>
      </c>
      <c r="BC20">
        <f t="shared" ca="1" si="10"/>
        <v>21</v>
      </c>
      <c r="BD20">
        <f ca="1">BC20+(COUNTIF($BC$4:BC20,BC20)-1)</f>
        <v>21</v>
      </c>
    </row>
    <row r="21" spans="1:56" x14ac:dyDescent="0.2">
      <c r="A21">
        <v>18</v>
      </c>
      <c r="B21" t="s">
        <v>610</v>
      </c>
      <c r="C21" t="s">
        <v>574</v>
      </c>
      <c r="D21">
        <v>17</v>
      </c>
      <c r="E21" s="53">
        <v>525000</v>
      </c>
      <c r="F21" s="105">
        <v>1501</v>
      </c>
      <c r="G21">
        <v>88.3</v>
      </c>
      <c r="H21">
        <v>16.8</v>
      </c>
      <c r="I21" s="55">
        <f t="shared" ca="1" si="0"/>
        <v>9.343988405363449</v>
      </c>
      <c r="K21">
        <v>18</v>
      </c>
      <c r="L21" t="s">
        <v>683</v>
      </c>
      <c r="M21" t="s">
        <v>532</v>
      </c>
      <c r="N21">
        <v>14</v>
      </c>
      <c r="O21" s="53">
        <v>530200</v>
      </c>
      <c r="P21" s="105">
        <v>1480</v>
      </c>
      <c r="Q21">
        <v>105.7</v>
      </c>
      <c r="R21">
        <v>19.899999999999999</v>
      </c>
      <c r="S21" s="55">
        <f t="shared" ca="1" si="1"/>
        <v>19.773680158474409</v>
      </c>
      <c r="U21">
        <v>18</v>
      </c>
      <c r="V21" t="s">
        <v>1044</v>
      </c>
      <c r="W21" t="s">
        <v>551</v>
      </c>
      <c r="X21">
        <v>5</v>
      </c>
      <c r="Y21" s="53">
        <v>369000</v>
      </c>
      <c r="Z21">
        <v>406</v>
      </c>
      <c r="AA21">
        <v>81.2</v>
      </c>
      <c r="AB21">
        <v>22</v>
      </c>
      <c r="AC21" s="55">
        <f t="shared" ca="1" si="2"/>
        <v>-2.0289241235385109</v>
      </c>
      <c r="AE21">
        <v>18</v>
      </c>
      <c r="AF21" t="s">
        <v>845</v>
      </c>
      <c r="AG21" t="s">
        <v>561</v>
      </c>
      <c r="AH21">
        <v>17</v>
      </c>
      <c r="AI21" s="53">
        <v>490000</v>
      </c>
      <c r="AJ21" s="105">
        <v>1519</v>
      </c>
      <c r="AK21">
        <v>89.4</v>
      </c>
      <c r="AL21">
        <v>18.2</v>
      </c>
      <c r="AM21" s="55">
        <f t="shared" ca="1" si="3"/>
        <v>10.428831444589036</v>
      </c>
      <c r="AO21">
        <v>18</v>
      </c>
      <c r="AP21" t="s">
        <v>803</v>
      </c>
      <c r="AQ21" t="s">
        <v>561</v>
      </c>
      <c r="AR21">
        <v>17</v>
      </c>
      <c r="AS21" s="53">
        <v>613200</v>
      </c>
      <c r="AT21" s="105">
        <v>1851</v>
      </c>
      <c r="AU21">
        <v>108.9</v>
      </c>
      <c r="AV21">
        <v>17.8</v>
      </c>
      <c r="AW21" t="str">
        <f t="shared" si="9"/>
        <v>Todd Goldstein</v>
      </c>
      <c r="AX21" s="56">
        <f t="shared" si="4"/>
        <v>-99</v>
      </c>
      <c r="AY21" s="56">
        <f t="shared" si="5"/>
        <v>-99</v>
      </c>
      <c r="AZ21" s="56">
        <f t="shared" ca="1" si="6"/>
        <v>18.042932384324644</v>
      </c>
      <c r="BA21" s="56">
        <f t="shared" si="7"/>
        <v>-99</v>
      </c>
      <c r="BB21" s="57">
        <f t="shared" ca="1" si="8"/>
        <v>18.042932384324644</v>
      </c>
      <c r="BC21">
        <f t="shared" ca="1" si="10"/>
        <v>41</v>
      </c>
      <c r="BD21">
        <f ca="1">BC21+(COUNTIF($BC$4:BC21,BC21)-1)</f>
        <v>41</v>
      </c>
    </row>
    <row r="22" spans="1:56" x14ac:dyDescent="0.2">
      <c r="A22">
        <v>19</v>
      </c>
      <c r="B22" t="s">
        <v>545</v>
      </c>
      <c r="C22" t="s">
        <v>536</v>
      </c>
      <c r="D22">
        <v>17</v>
      </c>
      <c r="E22" s="53">
        <v>462200</v>
      </c>
      <c r="F22" s="105">
        <v>1500</v>
      </c>
      <c r="G22">
        <v>88.2</v>
      </c>
      <c r="H22">
        <v>19.100000000000001</v>
      </c>
      <c r="I22" s="55">
        <f t="shared" ca="1" si="0"/>
        <v>9.2271885502964128</v>
      </c>
      <c r="K22">
        <v>19</v>
      </c>
      <c r="L22" t="s">
        <v>705</v>
      </c>
      <c r="M22" t="s">
        <v>534</v>
      </c>
      <c r="N22">
        <v>17</v>
      </c>
      <c r="O22" s="53">
        <v>508800</v>
      </c>
      <c r="P22" s="105">
        <v>1793</v>
      </c>
      <c r="Q22">
        <v>105.5</v>
      </c>
      <c r="R22">
        <v>20.7</v>
      </c>
      <c r="S22" s="55">
        <f t="shared" ca="1" si="1"/>
        <v>19.557574364392721</v>
      </c>
      <c r="U22">
        <v>19</v>
      </c>
      <c r="V22" t="s">
        <v>1452</v>
      </c>
      <c r="W22" t="s">
        <v>547</v>
      </c>
      <c r="X22">
        <v>15</v>
      </c>
      <c r="Y22" s="53">
        <v>399500</v>
      </c>
      <c r="Z22" s="105">
        <v>1198</v>
      </c>
      <c r="AA22">
        <v>79.900000000000006</v>
      </c>
      <c r="AB22">
        <v>20</v>
      </c>
      <c r="AC22" s="55">
        <f t="shared" ca="1" si="2"/>
        <v>-2.9709246094671045</v>
      </c>
      <c r="AE22">
        <v>19</v>
      </c>
      <c r="AF22" t="s">
        <v>742</v>
      </c>
      <c r="AG22" t="s">
        <v>544</v>
      </c>
      <c r="AH22">
        <v>17</v>
      </c>
      <c r="AI22" s="53">
        <v>440700</v>
      </c>
      <c r="AJ22" s="105">
        <v>1518</v>
      </c>
      <c r="AK22">
        <v>89.3</v>
      </c>
      <c r="AL22">
        <v>20.3</v>
      </c>
      <c r="AM22" s="55">
        <f t="shared" ca="1" si="3"/>
        <v>10.322414797195261</v>
      </c>
      <c r="AO22">
        <v>19</v>
      </c>
      <c r="AP22" t="s">
        <v>1505</v>
      </c>
      <c r="AQ22" t="s">
        <v>536</v>
      </c>
      <c r="AR22">
        <v>15</v>
      </c>
      <c r="AS22" s="53">
        <v>518600</v>
      </c>
      <c r="AT22" s="105">
        <v>1628</v>
      </c>
      <c r="AU22">
        <v>108.5</v>
      </c>
      <c r="AV22">
        <v>20.9</v>
      </c>
      <c r="AW22" t="str">
        <f t="shared" si="9"/>
        <v>Shannon Hurn</v>
      </c>
      <c r="AX22" s="56">
        <f t="shared" ca="1" si="4"/>
        <v>32.937559128906159</v>
      </c>
      <c r="AY22" s="56">
        <f t="shared" si="5"/>
        <v>-99</v>
      </c>
      <c r="AZ22" s="56">
        <f t="shared" si="6"/>
        <v>-99</v>
      </c>
      <c r="BA22" s="56">
        <f t="shared" si="7"/>
        <v>-99</v>
      </c>
      <c r="BB22" s="57">
        <f t="shared" ca="1" si="8"/>
        <v>32.937559128906159</v>
      </c>
      <c r="BC22">
        <f t="shared" ca="1" si="10"/>
        <v>12</v>
      </c>
      <c r="BD22">
        <f ca="1">BC22+(COUNTIF($BC$4:BC22,BC22)-1)</f>
        <v>12</v>
      </c>
    </row>
    <row r="23" spans="1:56" x14ac:dyDescent="0.2">
      <c r="A23">
        <v>20</v>
      </c>
      <c r="B23" t="s">
        <v>557</v>
      </c>
      <c r="C23" t="s">
        <v>553</v>
      </c>
      <c r="D23">
        <v>17</v>
      </c>
      <c r="E23" s="53">
        <v>434500</v>
      </c>
      <c r="F23" s="105">
        <v>1494</v>
      </c>
      <c r="G23">
        <v>87.9</v>
      </c>
      <c r="H23">
        <v>20.2</v>
      </c>
      <c r="I23" s="55">
        <f t="shared" ca="1" si="0"/>
        <v>8.8767889850952866</v>
      </c>
      <c r="K23">
        <v>20</v>
      </c>
      <c r="L23" t="s">
        <v>730</v>
      </c>
      <c r="M23" t="s">
        <v>536</v>
      </c>
      <c r="N23">
        <v>16</v>
      </c>
      <c r="O23" s="53">
        <v>531600</v>
      </c>
      <c r="P23" s="105">
        <v>1686</v>
      </c>
      <c r="Q23">
        <v>105.4</v>
      </c>
      <c r="R23">
        <v>19.8</v>
      </c>
      <c r="S23" s="55">
        <f t="shared" ca="1" si="1"/>
        <v>19.449521467351882</v>
      </c>
      <c r="U23">
        <v>20</v>
      </c>
      <c r="V23" t="s">
        <v>810</v>
      </c>
      <c r="W23" t="s">
        <v>534</v>
      </c>
      <c r="X23">
        <v>6</v>
      </c>
      <c r="Y23" s="53">
        <v>434500</v>
      </c>
      <c r="Z23">
        <v>476</v>
      </c>
      <c r="AA23">
        <v>79.3</v>
      </c>
      <c r="AB23">
        <v>18.3</v>
      </c>
      <c r="AC23" s="55">
        <f t="shared" ca="1" si="2"/>
        <v>-3.4056940645110796</v>
      </c>
      <c r="AE23">
        <v>20</v>
      </c>
      <c r="AF23" t="s">
        <v>1569</v>
      </c>
      <c r="AG23" t="s">
        <v>540</v>
      </c>
      <c r="AH23">
        <v>14</v>
      </c>
      <c r="AI23" s="53">
        <v>445500</v>
      </c>
      <c r="AJ23" s="105">
        <v>1243</v>
      </c>
      <c r="AK23">
        <v>88.8</v>
      </c>
      <c r="AL23">
        <v>19.899999999999999</v>
      </c>
      <c r="AM23" s="55">
        <f t="shared" ca="1" si="3"/>
        <v>9.7903315602264342</v>
      </c>
      <c r="AO23">
        <v>20</v>
      </c>
      <c r="AP23" t="s">
        <v>677</v>
      </c>
      <c r="AQ23" t="s">
        <v>561</v>
      </c>
      <c r="AR23">
        <v>17</v>
      </c>
      <c r="AS23" s="53">
        <v>499700</v>
      </c>
      <c r="AT23" s="105">
        <v>1831</v>
      </c>
      <c r="AU23">
        <v>107.7</v>
      </c>
      <c r="AV23">
        <v>21.6</v>
      </c>
      <c r="AW23" t="str">
        <f t="shared" si="9"/>
        <v>Ben Cunnington</v>
      </c>
      <c r="AX23" s="56">
        <f t="shared" si="4"/>
        <v>-99</v>
      </c>
      <c r="AY23" s="56">
        <f t="shared" ca="1" si="5"/>
        <v>21.934738099291287</v>
      </c>
      <c r="AZ23" s="56">
        <f t="shared" si="6"/>
        <v>-99</v>
      </c>
      <c r="BA23" s="56">
        <f t="shared" si="7"/>
        <v>-99</v>
      </c>
      <c r="BB23" s="57">
        <f t="shared" ca="1" si="8"/>
        <v>21.934738099291287</v>
      </c>
      <c r="BC23">
        <f t="shared" ca="1" si="10"/>
        <v>24</v>
      </c>
      <c r="BD23">
        <f ca="1">BC23+(COUNTIF($BC$4:BC23,BC23)-1)</f>
        <v>24</v>
      </c>
    </row>
    <row r="24" spans="1:56" x14ac:dyDescent="0.2">
      <c r="A24">
        <v>21</v>
      </c>
      <c r="B24" t="s">
        <v>1020</v>
      </c>
      <c r="C24" t="s">
        <v>559</v>
      </c>
      <c r="D24">
        <v>16</v>
      </c>
      <c r="E24" s="53">
        <v>448200</v>
      </c>
      <c r="F24" s="105">
        <v>1403</v>
      </c>
      <c r="G24">
        <v>87.7</v>
      </c>
      <c r="H24">
        <v>19.600000000000001</v>
      </c>
      <c r="I24" s="55">
        <f t="shared" ca="1" si="0"/>
        <v>8.6431892749611965</v>
      </c>
      <c r="K24">
        <v>21</v>
      </c>
      <c r="L24" t="s">
        <v>691</v>
      </c>
      <c r="M24" t="s">
        <v>536</v>
      </c>
      <c r="N24">
        <v>15</v>
      </c>
      <c r="O24" s="53">
        <v>505000</v>
      </c>
      <c r="P24" s="105">
        <v>1567</v>
      </c>
      <c r="Q24">
        <v>104.5</v>
      </c>
      <c r="R24">
        <v>20.7</v>
      </c>
      <c r="S24" s="55">
        <f t="shared" ca="1" si="1"/>
        <v>18.477045393984284</v>
      </c>
      <c r="U24">
        <v>21</v>
      </c>
      <c r="V24" t="s">
        <v>815</v>
      </c>
      <c r="W24" t="s">
        <v>574</v>
      </c>
      <c r="X24">
        <v>15</v>
      </c>
      <c r="Y24" s="53">
        <v>435400</v>
      </c>
      <c r="Z24" s="105">
        <v>1172</v>
      </c>
      <c r="AA24">
        <v>78.099999999999994</v>
      </c>
      <c r="AB24">
        <v>17.899999999999999</v>
      </c>
      <c r="AC24" s="55">
        <f t="shared" ca="1" si="2"/>
        <v>-4.2752329745990139</v>
      </c>
      <c r="AE24">
        <v>21</v>
      </c>
      <c r="AF24" t="s">
        <v>756</v>
      </c>
      <c r="AG24" t="s">
        <v>549</v>
      </c>
      <c r="AH24">
        <v>16</v>
      </c>
      <c r="AI24" s="53">
        <v>456300</v>
      </c>
      <c r="AJ24" s="105">
        <v>1415</v>
      </c>
      <c r="AK24">
        <v>88.4</v>
      </c>
      <c r="AL24">
        <v>19.399999999999999</v>
      </c>
      <c r="AM24" s="55">
        <f t="shared" ca="1" si="3"/>
        <v>9.3646649706513809</v>
      </c>
      <c r="AO24">
        <v>21</v>
      </c>
      <c r="AP24" t="s">
        <v>674</v>
      </c>
      <c r="AQ24" t="s">
        <v>549</v>
      </c>
      <c r="AR24">
        <v>17</v>
      </c>
      <c r="AS24" s="53">
        <v>492500</v>
      </c>
      <c r="AT24" s="105">
        <v>1825</v>
      </c>
      <c r="AU24">
        <v>107.4</v>
      </c>
      <c r="AV24">
        <v>21.8</v>
      </c>
      <c r="AW24" t="str">
        <f t="shared" si="9"/>
        <v>Zachary Merrett</v>
      </c>
      <c r="AX24" s="56">
        <f t="shared" si="4"/>
        <v>-99</v>
      </c>
      <c r="AY24" s="56">
        <f t="shared" ca="1" si="5"/>
        <v>21.610579408168757</v>
      </c>
      <c r="AZ24" s="56">
        <f t="shared" si="6"/>
        <v>-99</v>
      </c>
      <c r="BA24" s="56">
        <f t="shared" si="7"/>
        <v>-99</v>
      </c>
      <c r="BB24" s="57">
        <f t="shared" ca="1" si="8"/>
        <v>21.610579408168757</v>
      </c>
      <c r="BC24">
        <f t="shared" ca="1" si="10"/>
        <v>25</v>
      </c>
      <c r="BD24">
        <f ca="1">BC24+(COUNTIF($BC$4:BC24,BC24)-1)</f>
        <v>25</v>
      </c>
    </row>
    <row r="25" spans="1:56" x14ac:dyDescent="0.2">
      <c r="A25">
        <v>22</v>
      </c>
      <c r="B25" t="s">
        <v>1506</v>
      </c>
      <c r="C25" t="s">
        <v>536</v>
      </c>
      <c r="D25">
        <v>16</v>
      </c>
      <c r="E25" s="53">
        <v>434800</v>
      </c>
      <c r="F25" s="105">
        <v>1395</v>
      </c>
      <c r="G25">
        <v>87.2</v>
      </c>
      <c r="H25">
        <v>20.100000000000001</v>
      </c>
      <c r="I25" s="55">
        <f t="shared" ca="1" si="0"/>
        <v>8.0591899996259819</v>
      </c>
      <c r="K25">
        <v>22</v>
      </c>
      <c r="L25" t="s">
        <v>725</v>
      </c>
      <c r="M25" t="s">
        <v>544</v>
      </c>
      <c r="N25">
        <v>17</v>
      </c>
      <c r="O25" s="53">
        <v>566800</v>
      </c>
      <c r="P25" s="105">
        <v>1773</v>
      </c>
      <c r="Q25">
        <v>104.3</v>
      </c>
      <c r="R25">
        <v>18.399999999999999</v>
      </c>
      <c r="S25" s="55">
        <f t="shared" ca="1" si="1"/>
        <v>18.260939599902592</v>
      </c>
      <c r="U25">
        <v>22</v>
      </c>
      <c r="V25" t="s">
        <v>1451</v>
      </c>
      <c r="W25" t="s">
        <v>536</v>
      </c>
      <c r="X25">
        <v>13</v>
      </c>
      <c r="Y25" s="53">
        <v>399600</v>
      </c>
      <c r="Z25" s="105">
        <v>1013</v>
      </c>
      <c r="AA25">
        <v>77.900000000000006</v>
      </c>
      <c r="AB25">
        <v>19.5</v>
      </c>
      <c r="AC25" s="55">
        <f t="shared" ca="1" si="2"/>
        <v>-4.4201561262803288</v>
      </c>
      <c r="AE25">
        <v>22</v>
      </c>
      <c r="AF25" t="s">
        <v>747</v>
      </c>
      <c r="AG25" t="s">
        <v>574</v>
      </c>
      <c r="AH25">
        <v>14</v>
      </c>
      <c r="AI25" s="53">
        <v>469500</v>
      </c>
      <c r="AJ25" s="105">
        <v>1224</v>
      </c>
      <c r="AK25">
        <v>87.4</v>
      </c>
      <c r="AL25">
        <v>18.600000000000001</v>
      </c>
      <c r="AM25" s="55">
        <f t="shared" ca="1" si="3"/>
        <v>8.3004984967137254</v>
      </c>
      <c r="AO25">
        <v>22</v>
      </c>
      <c r="AP25" t="s">
        <v>700</v>
      </c>
      <c r="AQ25" t="s">
        <v>538</v>
      </c>
      <c r="AR25">
        <v>17</v>
      </c>
      <c r="AS25" s="53">
        <v>500200</v>
      </c>
      <c r="AT25" s="105">
        <v>1822</v>
      </c>
      <c r="AU25">
        <v>107.2</v>
      </c>
      <c r="AV25">
        <v>21.4</v>
      </c>
      <c r="AW25" t="str">
        <f t="shared" si="9"/>
        <v>Mitchell Duncan</v>
      </c>
      <c r="AX25" s="56">
        <f t="shared" si="4"/>
        <v>-99</v>
      </c>
      <c r="AY25" s="56">
        <f t="shared" ca="1" si="5"/>
        <v>21.394473614087069</v>
      </c>
      <c r="AZ25" s="56">
        <f t="shared" si="6"/>
        <v>-99</v>
      </c>
      <c r="BA25" s="56">
        <f t="shared" si="7"/>
        <v>-99</v>
      </c>
      <c r="BB25" s="57">
        <f t="shared" ca="1" si="8"/>
        <v>21.394473614087069</v>
      </c>
      <c r="BC25">
        <f t="shared" ca="1" si="10"/>
        <v>26</v>
      </c>
      <c r="BD25">
        <f ca="1">BC25+(COUNTIF($BC$4:BC25,BC25)-1)</f>
        <v>26</v>
      </c>
    </row>
    <row r="26" spans="1:56" x14ac:dyDescent="0.2">
      <c r="A26">
        <v>23</v>
      </c>
      <c r="B26" t="s">
        <v>1507</v>
      </c>
      <c r="C26" t="s">
        <v>542</v>
      </c>
      <c r="D26">
        <v>1</v>
      </c>
      <c r="E26" s="53">
        <v>205200</v>
      </c>
      <c r="F26" s="105">
        <v>87</v>
      </c>
      <c r="G26">
        <v>87</v>
      </c>
      <c r="H26">
        <v>42.4</v>
      </c>
      <c r="I26" s="55">
        <f t="shared" ca="1" si="0"/>
        <v>7.8255902894918918</v>
      </c>
      <c r="K26">
        <v>23</v>
      </c>
      <c r="L26" t="s">
        <v>701</v>
      </c>
      <c r="M26" t="s">
        <v>536</v>
      </c>
      <c r="N26">
        <v>17</v>
      </c>
      <c r="O26" s="53">
        <v>538400</v>
      </c>
      <c r="P26" s="105">
        <v>1765</v>
      </c>
      <c r="Q26">
        <v>103.8</v>
      </c>
      <c r="R26">
        <v>19.3</v>
      </c>
      <c r="S26" s="55">
        <f t="shared" ca="1" si="1"/>
        <v>17.720675114698373</v>
      </c>
      <c r="U26">
        <v>23</v>
      </c>
      <c r="V26" t="s">
        <v>809</v>
      </c>
      <c r="W26" t="s">
        <v>559</v>
      </c>
      <c r="X26">
        <v>8</v>
      </c>
      <c r="Y26" s="53">
        <v>374900</v>
      </c>
      <c r="Z26">
        <v>601</v>
      </c>
      <c r="AA26">
        <v>75.099999999999994</v>
      </c>
      <c r="AB26">
        <v>20</v>
      </c>
      <c r="AC26" s="55">
        <f t="shared" ca="1" si="2"/>
        <v>-6.4490802498188522</v>
      </c>
      <c r="AE26">
        <v>23</v>
      </c>
      <c r="AF26" t="s">
        <v>731</v>
      </c>
      <c r="AG26" t="s">
        <v>553</v>
      </c>
      <c r="AH26">
        <v>13</v>
      </c>
      <c r="AI26" s="53">
        <v>449700</v>
      </c>
      <c r="AJ26" s="105">
        <v>1126</v>
      </c>
      <c r="AK26">
        <v>86.6</v>
      </c>
      <c r="AL26">
        <v>19.3</v>
      </c>
      <c r="AM26" s="55">
        <f t="shared" ca="1" si="3"/>
        <v>7.4491653175635886</v>
      </c>
      <c r="AO26">
        <v>23</v>
      </c>
      <c r="AP26" t="s">
        <v>678</v>
      </c>
      <c r="AQ26" t="s">
        <v>553</v>
      </c>
      <c r="AR26">
        <v>17</v>
      </c>
      <c r="AS26" s="53">
        <v>519200</v>
      </c>
      <c r="AT26" s="105">
        <v>1812</v>
      </c>
      <c r="AU26">
        <v>106.6</v>
      </c>
      <c r="AV26">
        <v>20.5</v>
      </c>
      <c r="AW26" t="str">
        <f t="shared" si="9"/>
        <v>Rory Sloane</v>
      </c>
      <c r="AX26" s="56">
        <f t="shared" si="4"/>
        <v>-99</v>
      </c>
      <c r="AY26" s="56">
        <f t="shared" ca="1" si="5"/>
        <v>20.746156231841994</v>
      </c>
      <c r="AZ26" s="56">
        <f t="shared" si="6"/>
        <v>-99</v>
      </c>
      <c r="BA26" s="56">
        <f t="shared" si="7"/>
        <v>-99</v>
      </c>
      <c r="BB26" s="57">
        <f t="shared" ca="1" si="8"/>
        <v>20.746156231841994</v>
      </c>
      <c r="BC26">
        <f t="shared" ca="1" si="10"/>
        <v>30</v>
      </c>
      <c r="BD26">
        <f ca="1">BC26+(COUNTIF($BC$4:BC26,BC26)-1)</f>
        <v>30</v>
      </c>
    </row>
    <row r="27" spans="1:56" x14ac:dyDescent="0.2">
      <c r="A27">
        <v>24</v>
      </c>
      <c r="B27" t="s">
        <v>1385</v>
      </c>
      <c r="C27" t="s">
        <v>532</v>
      </c>
      <c r="D27">
        <v>14</v>
      </c>
      <c r="E27" s="53">
        <v>432300</v>
      </c>
      <c r="F27" s="105">
        <v>1216</v>
      </c>
      <c r="G27">
        <v>86.9</v>
      </c>
      <c r="H27">
        <v>20.100000000000001</v>
      </c>
      <c r="I27" s="55">
        <f t="shared" ca="1" si="0"/>
        <v>7.7087904344248557</v>
      </c>
      <c r="K27">
        <v>24</v>
      </c>
      <c r="L27" t="s">
        <v>706</v>
      </c>
      <c r="M27" t="s">
        <v>567</v>
      </c>
      <c r="N27">
        <v>17</v>
      </c>
      <c r="O27" s="53">
        <v>515100</v>
      </c>
      <c r="P27" s="105">
        <v>1753</v>
      </c>
      <c r="Q27">
        <v>103.1</v>
      </c>
      <c r="R27">
        <v>20</v>
      </c>
      <c r="S27" s="55">
        <f t="shared" ca="1" si="1"/>
        <v>16.964304835412463</v>
      </c>
      <c r="U27">
        <v>24</v>
      </c>
      <c r="V27" t="s">
        <v>1454</v>
      </c>
      <c r="W27" t="s">
        <v>532</v>
      </c>
      <c r="X27">
        <v>14</v>
      </c>
      <c r="Y27" s="53">
        <v>397500</v>
      </c>
      <c r="Z27" s="105">
        <v>1022</v>
      </c>
      <c r="AA27">
        <v>73</v>
      </c>
      <c r="AB27">
        <v>18.399999999999999</v>
      </c>
      <c r="AC27" s="55">
        <f t="shared" ca="1" si="2"/>
        <v>-7.9707733424727323</v>
      </c>
      <c r="AE27">
        <v>24</v>
      </c>
      <c r="AF27" t="s">
        <v>824</v>
      </c>
      <c r="AG27" t="s">
        <v>538</v>
      </c>
      <c r="AH27">
        <v>17</v>
      </c>
      <c r="AI27" s="53">
        <v>351100</v>
      </c>
      <c r="AJ27" s="105">
        <v>1466</v>
      </c>
      <c r="AK27">
        <v>86.2</v>
      </c>
      <c r="AL27">
        <v>24.6</v>
      </c>
      <c r="AM27" s="55">
        <f t="shared" ca="1" si="3"/>
        <v>7.0234987279885353</v>
      </c>
      <c r="AO27">
        <v>24</v>
      </c>
      <c r="AP27" t="s">
        <v>683</v>
      </c>
      <c r="AQ27" t="s">
        <v>532</v>
      </c>
      <c r="AR27">
        <v>14</v>
      </c>
      <c r="AS27" s="53">
        <v>530200</v>
      </c>
      <c r="AT27" s="105">
        <v>1480</v>
      </c>
      <c r="AU27">
        <v>105.7</v>
      </c>
      <c r="AV27">
        <v>19.899999999999999</v>
      </c>
      <c r="AW27" t="str">
        <f t="shared" si="9"/>
        <v>Josh Kennedy</v>
      </c>
      <c r="AX27" s="56">
        <f t="shared" si="4"/>
        <v>-99</v>
      </c>
      <c r="AY27" s="56">
        <f t="shared" ca="1" si="5"/>
        <v>19.773680158474409</v>
      </c>
      <c r="AZ27" s="56">
        <f t="shared" si="6"/>
        <v>-99</v>
      </c>
      <c r="BA27" s="56">
        <f t="shared" si="7"/>
        <v>-99</v>
      </c>
      <c r="BB27" s="57">
        <f t="shared" ca="1" si="8"/>
        <v>19.773680158474409</v>
      </c>
      <c r="BC27">
        <f t="shared" ca="1" si="10"/>
        <v>34</v>
      </c>
      <c r="BD27">
        <f ca="1">BC27+(COUNTIF($BC$4:BC27,BC27)-1)</f>
        <v>34</v>
      </c>
    </row>
    <row r="28" spans="1:56" x14ac:dyDescent="0.2">
      <c r="A28">
        <v>25</v>
      </c>
      <c r="B28" t="s">
        <v>548</v>
      </c>
      <c r="C28" t="s">
        <v>549</v>
      </c>
      <c r="D28">
        <v>14</v>
      </c>
      <c r="E28" s="53">
        <v>415300</v>
      </c>
      <c r="F28" s="105">
        <v>1188</v>
      </c>
      <c r="G28">
        <v>84.9</v>
      </c>
      <c r="H28">
        <v>20.399999999999999</v>
      </c>
      <c r="I28" s="55">
        <f t="shared" ca="1" si="0"/>
        <v>5.372793333083993</v>
      </c>
      <c r="K28">
        <v>25</v>
      </c>
      <c r="L28" t="s">
        <v>697</v>
      </c>
      <c r="M28" t="s">
        <v>538</v>
      </c>
      <c r="N28">
        <v>17</v>
      </c>
      <c r="O28" s="53">
        <v>491100</v>
      </c>
      <c r="P28" s="105">
        <v>1749</v>
      </c>
      <c r="Q28">
        <v>102.9</v>
      </c>
      <c r="R28">
        <v>20.9</v>
      </c>
      <c r="S28" s="55">
        <f t="shared" ca="1" si="1"/>
        <v>16.748199041330786</v>
      </c>
      <c r="U28">
        <v>25</v>
      </c>
      <c r="V28" t="s">
        <v>812</v>
      </c>
      <c r="W28" t="s">
        <v>542</v>
      </c>
      <c r="X28">
        <v>11</v>
      </c>
      <c r="Y28" s="53">
        <v>359000</v>
      </c>
      <c r="Z28" s="105">
        <v>801</v>
      </c>
      <c r="AA28">
        <v>72.8</v>
      </c>
      <c r="AB28">
        <v>20.3</v>
      </c>
      <c r="AC28" s="55">
        <f t="shared" ca="1" si="2"/>
        <v>-8.1156964941540544</v>
      </c>
      <c r="AE28">
        <v>25</v>
      </c>
      <c r="AF28" t="s">
        <v>1465</v>
      </c>
      <c r="AG28" t="s">
        <v>540</v>
      </c>
      <c r="AH28">
        <v>1</v>
      </c>
      <c r="AI28" s="53">
        <v>234000</v>
      </c>
      <c r="AJ28">
        <v>86</v>
      </c>
      <c r="AK28">
        <v>86</v>
      </c>
      <c r="AL28">
        <v>36.799999999999997</v>
      </c>
      <c r="AM28" s="55">
        <f t="shared" ca="1" si="3"/>
        <v>6.8106654332010015</v>
      </c>
      <c r="AO28">
        <v>25</v>
      </c>
      <c r="AP28" t="s">
        <v>705</v>
      </c>
      <c r="AQ28" t="s">
        <v>534</v>
      </c>
      <c r="AR28">
        <v>17</v>
      </c>
      <c r="AS28" s="53">
        <v>508800</v>
      </c>
      <c r="AT28" s="105">
        <v>1793</v>
      </c>
      <c r="AU28">
        <v>105.5</v>
      </c>
      <c r="AV28">
        <v>20.7</v>
      </c>
      <c r="AW28" t="str">
        <f t="shared" si="9"/>
        <v>Tim Taranto</v>
      </c>
      <c r="AX28" s="56">
        <f t="shared" si="4"/>
        <v>-99</v>
      </c>
      <c r="AY28" s="56">
        <f t="shared" ca="1" si="5"/>
        <v>19.557574364392721</v>
      </c>
      <c r="AZ28" s="56">
        <f t="shared" si="6"/>
        <v>-99</v>
      </c>
      <c r="BA28" s="56">
        <f t="shared" si="7"/>
        <v>-99</v>
      </c>
      <c r="BB28" s="57">
        <f t="shared" ca="1" si="8"/>
        <v>19.557574364392721</v>
      </c>
      <c r="BC28">
        <f t="shared" ca="1" si="10"/>
        <v>35</v>
      </c>
      <c r="BD28">
        <f ca="1">BC28+(COUNTIF($BC$4:BC28,BC28)-1)</f>
        <v>35</v>
      </c>
    </row>
    <row r="29" spans="1:56" x14ac:dyDescent="0.2">
      <c r="A29">
        <v>26</v>
      </c>
      <c r="B29" t="s">
        <v>578</v>
      </c>
      <c r="C29" t="s">
        <v>561</v>
      </c>
      <c r="D29">
        <v>17</v>
      </c>
      <c r="E29" s="53">
        <v>483700</v>
      </c>
      <c r="F29" s="105">
        <v>1440</v>
      </c>
      <c r="G29">
        <v>84.7</v>
      </c>
      <c r="H29">
        <v>17.5</v>
      </c>
      <c r="I29" s="55">
        <f t="shared" ca="1" si="0"/>
        <v>5.1391936229499038</v>
      </c>
      <c r="K29">
        <v>26</v>
      </c>
      <c r="L29" t="s">
        <v>682</v>
      </c>
      <c r="M29" t="s">
        <v>553</v>
      </c>
      <c r="N29">
        <v>14</v>
      </c>
      <c r="O29" s="53">
        <v>505200</v>
      </c>
      <c r="P29" s="105">
        <v>1424</v>
      </c>
      <c r="Q29">
        <v>101.7</v>
      </c>
      <c r="R29">
        <v>20.100000000000001</v>
      </c>
      <c r="S29" s="55">
        <f t="shared" ca="1" si="1"/>
        <v>15.451564276840658</v>
      </c>
      <c r="U29">
        <v>26</v>
      </c>
      <c r="V29" t="s">
        <v>1455</v>
      </c>
      <c r="W29" t="s">
        <v>574</v>
      </c>
      <c r="X29">
        <v>2</v>
      </c>
      <c r="Y29" s="53">
        <v>123900</v>
      </c>
      <c r="Z29">
        <v>145</v>
      </c>
      <c r="AA29">
        <v>72.5</v>
      </c>
      <c r="AB29">
        <v>58.5</v>
      </c>
      <c r="AC29" s="55">
        <f t="shared" ca="1" si="2"/>
        <v>-8.3330812216760393</v>
      </c>
      <c r="AE29">
        <v>26</v>
      </c>
      <c r="AF29" t="s">
        <v>908</v>
      </c>
      <c r="AG29" t="s">
        <v>534</v>
      </c>
      <c r="AH29">
        <v>12</v>
      </c>
      <c r="AI29" s="53">
        <v>451400</v>
      </c>
      <c r="AJ29" s="105">
        <v>1025</v>
      </c>
      <c r="AK29">
        <v>85.4</v>
      </c>
      <c r="AL29">
        <v>18.899999999999999</v>
      </c>
      <c r="AM29" s="55">
        <f t="shared" ca="1" si="3"/>
        <v>6.1721655488384135</v>
      </c>
      <c r="AO29">
        <v>26</v>
      </c>
      <c r="AP29" t="s">
        <v>730</v>
      </c>
      <c r="AQ29" t="s">
        <v>536</v>
      </c>
      <c r="AR29">
        <v>16</v>
      </c>
      <c r="AS29" s="53">
        <v>531600</v>
      </c>
      <c r="AT29" s="105">
        <v>1686</v>
      </c>
      <c r="AU29">
        <v>105.4</v>
      </c>
      <c r="AV29">
        <v>19.8</v>
      </c>
      <c r="AW29" t="str">
        <f t="shared" si="9"/>
        <v>Elliot Yeo</v>
      </c>
      <c r="AX29" s="56">
        <f t="shared" si="4"/>
        <v>-99</v>
      </c>
      <c r="AY29" s="56">
        <f t="shared" ca="1" si="5"/>
        <v>19.449521467351882</v>
      </c>
      <c r="AZ29" s="56">
        <f t="shared" si="6"/>
        <v>-99</v>
      </c>
      <c r="BA29" s="56">
        <f t="shared" si="7"/>
        <v>-99</v>
      </c>
      <c r="BB29" s="57">
        <f t="shared" ca="1" si="8"/>
        <v>19.449521467351882</v>
      </c>
      <c r="BC29">
        <f t="shared" ca="1" si="10"/>
        <v>36</v>
      </c>
      <c r="BD29">
        <f ca="1">BC29+(COUNTIF($BC$4:BC29,BC29)-1)</f>
        <v>36</v>
      </c>
    </row>
    <row r="30" spans="1:56" x14ac:dyDescent="0.2">
      <c r="A30">
        <v>27</v>
      </c>
      <c r="B30" t="s">
        <v>1508</v>
      </c>
      <c r="C30" t="s">
        <v>574</v>
      </c>
      <c r="D30">
        <v>16</v>
      </c>
      <c r="E30" s="53">
        <v>392300</v>
      </c>
      <c r="F30" s="105">
        <v>1346</v>
      </c>
      <c r="G30">
        <v>84.1</v>
      </c>
      <c r="H30">
        <v>21.4</v>
      </c>
      <c r="I30" s="55">
        <f t="shared" ca="1" si="0"/>
        <v>4.4383944925476353</v>
      </c>
      <c r="K30">
        <v>27</v>
      </c>
      <c r="L30" t="s">
        <v>688</v>
      </c>
      <c r="M30" t="s">
        <v>534</v>
      </c>
      <c r="N30">
        <v>15</v>
      </c>
      <c r="O30" s="53">
        <v>540000</v>
      </c>
      <c r="P30" s="105">
        <v>1518</v>
      </c>
      <c r="Q30">
        <v>101.2</v>
      </c>
      <c r="R30">
        <v>18.7</v>
      </c>
      <c r="S30" s="55">
        <f t="shared" ca="1" si="1"/>
        <v>14.91129979163644</v>
      </c>
      <c r="U30">
        <v>26</v>
      </c>
      <c r="V30" t="s">
        <v>1570</v>
      </c>
      <c r="W30" t="s">
        <v>542</v>
      </c>
      <c r="X30">
        <v>2</v>
      </c>
      <c r="Y30" s="53">
        <v>234500</v>
      </c>
      <c r="Z30">
        <v>145</v>
      </c>
      <c r="AA30">
        <v>72.5</v>
      </c>
      <c r="AB30">
        <v>30.9</v>
      </c>
      <c r="AC30" s="55">
        <f t="shared" ca="1" si="2"/>
        <v>-8.3330812216760393</v>
      </c>
      <c r="AE30">
        <v>27</v>
      </c>
      <c r="AF30" t="s">
        <v>848</v>
      </c>
      <c r="AG30" t="s">
        <v>576</v>
      </c>
      <c r="AH30">
        <v>17</v>
      </c>
      <c r="AI30" s="53">
        <v>456500</v>
      </c>
      <c r="AJ30" s="105">
        <v>1450</v>
      </c>
      <c r="AK30">
        <v>85.3</v>
      </c>
      <c r="AL30">
        <v>18.7</v>
      </c>
      <c r="AM30" s="55">
        <f t="shared" ca="1" si="3"/>
        <v>6.0657489014446391</v>
      </c>
      <c r="AO30">
        <v>27</v>
      </c>
      <c r="AP30" t="s">
        <v>691</v>
      </c>
      <c r="AQ30" t="s">
        <v>536</v>
      </c>
      <c r="AR30">
        <v>15</v>
      </c>
      <c r="AS30" s="53">
        <v>505000</v>
      </c>
      <c r="AT30" s="105">
        <v>1567</v>
      </c>
      <c r="AU30">
        <v>104.5</v>
      </c>
      <c r="AV30">
        <v>20.7</v>
      </c>
      <c r="AW30" t="str">
        <f t="shared" si="9"/>
        <v>Andrew Gaff</v>
      </c>
      <c r="AX30" s="56">
        <f t="shared" si="4"/>
        <v>-99</v>
      </c>
      <c r="AY30" s="56">
        <f t="shared" ca="1" si="5"/>
        <v>18.477045393984284</v>
      </c>
      <c r="AZ30" s="56">
        <f t="shared" si="6"/>
        <v>-99</v>
      </c>
      <c r="BA30" s="56">
        <f t="shared" si="7"/>
        <v>-99</v>
      </c>
      <c r="BB30" s="57">
        <f t="shared" ca="1" si="8"/>
        <v>18.477045393984284</v>
      </c>
      <c r="BC30">
        <f t="shared" ca="1" si="10"/>
        <v>38</v>
      </c>
      <c r="BD30">
        <f ca="1">BC30+(COUNTIF($BC$4:BC30,BC30)-1)</f>
        <v>38</v>
      </c>
    </row>
    <row r="31" spans="1:56" x14ac:dyDescent="0.2">
      <c r="A31">
        <v>28</v>
      </c>
      <c r="B31" t="s">
        <v>580</v>
      </c>
      <c r="C31" t="s">
        <v>581</v>
      </c>
      <c r="D31">
        <v>17</v>
      </c>
      <c r="E31" s="53">
        <v>404800</v>
      </c>
      <c r="F31" s="105">
        <v>1422</v>
      </c>
      <c r="G31">
        <v>83.6</v>
      </c>
      <c r="H31">
        <v>20.7</v>
      </c>
      <c r="I31" s="55">
        <f t="shared" ca="1" si="0"/>
        <v>3.8543952172124198</v>
      </c>
      <c r="K31">
        <v>28</v>
      </c>
      <c r="L31" t="s">
        <v>703</v>
      </c>
      <c r="M31" t="s">
        <v>553</v>
      </c>
      <c r="N31">
        <v>17</v>
      </c>
      <c r="O31" s="53">
        <v>520800</v>
      </c>
      <c r="P31" s="105">
        <v>1717</v>
      </c>
      <c r="Q31">
        <v>101</v>
      </c>
      <c r="R31">
        <v>19.399999999999999</v>
      </c>
      <c r="S31" s="55">
        <f t="shared" ca="1" si="1"/>
        <v>14.69519399755475</v>
      </c>
      <c r="U31">
        <v>28</v>
      </c>
      <c r="V31" t="s">
        <v>1467</v>
      </c>
      <c r="W31" t="s">
        <v>559</v>
      </c>
      <c r="X31">
        <v>5</v>
      </c>
      <c r="Y31" s="53">
        <v>253500</v>
      </c>
      <c r="Z31">
        <v>362</v>
      </c>
      <c r="AA31">
        <v>72.400000000000006</v>
      </c>
      <c r="AB31">
        <v>28.6</v>
      </c>
      <c r="AC31" s="55">
        <f t="shared" ca="1" si="2"/>
        <v>-8.405542797516695</v>
      </c>
      <c r="AE31">
        <v>28</v>
      </c>
      <c r="AF31" t="s">
        <v>826</v>
      </c>
      <c r="AG31" t="s">
        <v>567</v>
      </c>
      <c r="AH31">
        <v>15</v>
      </c>
      <c r="AI31" s="53">
        <v>405300</v>
      </c>
      <c r="AJ31" s="105">
        <v>1278</v>
      </c>
      <c r="AK31">
        <v>85.2</v>
      </c>
      <c r="AL31">
        <v>21</v>
      </c>
      <c r="AM31" s="55">
        <f t="shared" ca="1" si="3"/>
        <v>5.9593322540508797</v>
      </c>
      <c r="AO31">
        <v>28</v>
      </c>
      <c r="AP31" t="s">
        <v>725</v>
      </c>
      <c r="AQ31" t="s">
        <v>544</v>
      </c>
      <c r="AR31">
        <v>17</v>
      </c>
      <c r="AS31" s="53">
        <v>566800</v>
      </c>
      <c r="AT31" s="105">
        <v>1773</v>
      </c>
      <c r="AU31">
        <v>104.3</v>
      </c>
      <c r="AV31">
        <v>18.399999999999999</v>
      </c>
      <c r="AW31" t="str">
        <f t="shared" si="9"/>
        <v>Dayne Zorko</v>
      </c>
      <c r="AX31" s="56">
        <f t="shared" si="4"/>
        <v>-99</v>
      </c>
      <c r="AY31" s="56">
        <f t="shared" ca="1" si="5"/>
        <v>18.260939599902592</v>
      </c>
      <c r="AZ31" s="56">
        <f t="shared" si="6"/>
        <v>-99</v>
      </c>
      <c r="BA31" s="56">
        <f t="shared" si="7"/>
        <v>-99</v>
      </c>
      <c r="BB31" s="57">
        <f t="shared" ca="1" si="8"/>
        <v>18.260939599902592</v>
      </c>
      <c r="BC31">
        <f t="shared" ca="1" si="10"/>
        <v>40</v>
      </c>
      <c r="BD31">
        <f ca="1">BC31+(COUNTIF($BC$4:BC31,BC31)-1)</f>
        <v>40</v>
      </c>
    </row>
    <row r="32" spans="1:56" x14ac:dyDescent="0.2">
      <c r="A32">
        <v>29</v>
      </c>
      <c r="B32" t="s">
        <v>564</v>
      </c>
      <c r="C32" t="s">
        <v>547</v>
      </c>
      <c r="D32">
        <v>14</v>
      </c>
      <c r="E32" s="53">
        <v>385300</v>
      </c>
      <c r="F32" s="105">
        <v>1165</v>
      </c>
      <c r="G32">
        <v>83.2</v>
      </c>
      <c r="H32">
        <v>21.6</v>
      </c>
      <c r="I32" s="55">
        <f t="shared" ca="1" si="0"/>
        <v>3.3871957969442574</v>
      </c>
      <c r="K32">
        <v>29</v>
      </c>
      <c r="L32" t="s">
        <v>685</v>
      </c>
      <c r="M32" t="s">
        <v>540</v>
      </c>
      <c r="N32">
        <v>17</v>
      </c>
      <c r="O32" s="53">
        <v>501200</v>
      </c>
      <c r="P32" s="105">
        <v>1713</v>
      </c>
      <c r="Q32">
        <v>100.8</v>
      </c>
      <c r="R32">
        <v>20.100000000000001</v>
      </c>
      <c r="S32" s="55">
        <f t="shared" ca="1" si="1"/>
        <v>14.479088203473058</v>
      </c>
      <c r="U32">
        <v>29</v>
      </c>
      <c r="V32" t="s">
        <v>1453</v>
      </c>
      <c r="W32" t="s">
        <v>559</v>
      </c>
      <c r="X32">
        <v>7</v>
      </c>
      <c r="Y32" s="53">
        <v>350500</v>
      </c>
      <c r="Z32">
        <v>506</v>
      </c>
      <c r="AA32">
        <v>72.3</v>
      </c>
      <c r="AB32">
        <v>20.6</v>
      </c>
      <c r="AC32" s="55">
        <f t="shared" ca="1" si="2"/>
        <v>-8.4780043733573649</v>
      </c>
      <c r="AE32">
        <v>29</v>
      </c>
      <c r="AF32" t="s">
        <v>726</v>
      </c>
      <c r="AG32" t="s">
        <v>538</v>
      </c>
      <c r="AH32">
        <v>17</v>
      </c>
      <c r="AI32" s="53">
        <v>385500</v>
      </c>
      <c r="AJ32" s="105">
        <v>1433</v>
      </c>
      <c r="AK32">
        <v>84.3</v>
      </c>
      <c r="AL32">
        <v>21.9</v>
      </c>
      <c r="AM32" s="55">
        <f t="shared" ca="1" si="3"/>
        <v>5.0015824275069836</v>
      </c>
      <c r="AO32">
        <v>29</v>
      </c>
      <c r="AP32" t="s">
        <v>701</v>
      </c>
      <c r="AQ32" t="s">
        <v>536</v>
      </c>
      <c r="AR32">
        <v>17</v>
      </c>
      <c r="AS32" s="53">
        <v>538400</v>
      </c>
      <c r="AT32" s="105">
        <v>1765</v>
      </c>
      <c r="AU32">
        <v>103.8</v>
      </c>
      <c r="AV32">
        <v>19.3</v>
      </c>
      <c r="AW32" t="str">
        <f t="shared" si="9"/>
        <v>Luke Shuey</v>
      </c>
      <c r="AX32" s="56">
        <f t="shared" si="4"/>
        <v>-99</v>
      </c>
      <c r="AY32" s="56">
        <f t="shared" ca="1" si="5"/>
        <v>17.720675114698373</v>
      </c>
      <c r="AZ32" s="56">
        <f t="shared" si="6"/>
        <v>-99</v>
      </c>
      <c r="BA32" s="56">
        <f t="shared" si="7"/>
        <v>-99</v>
      </c>
      <c r="BB32" s="57">
        <f t="shared" ca="1" si="8"/>
        <v>17.720675114698373</v>
      </c>
      <c r="BC32">
        <f t="shared" ca="1" si="10"/>
        <v>42</v>
      </c>
      <c r="BD32">
        <f ca="1">BC32+(COUNTIF($BC$4:BC32,BC32)-1)</f>
        <v>42</v>
      </c>
    </row>
    <row r="33" spans="1:56" x14ac:dyDescent="0.2">
      <c r="A33">
        <v>30</v>
      </c>
      <c r="B33" t="s">
        <v>592</v>
      </c>
      <c r="C33" t="s">
        <v>534</v>
      </c>
      <c r="D33">
        <v>15</v>
      </c>
      <c r="E33" s="53">
        <v>406800</v>
      </c>
      <c r="F33" s="105">
        <v>1246</v>
      </c>
      <c r="G33">
        <v>83.1</v>
      </c>
      <c r="H33">
        <v>20.399999999999999</v>
      </c>
      <c r="I33" s="55">
        <f t="shared" ca="1" si="0"/>
        <v>3.2703959418772035</v>
      </c>
      <c r="K33">
        <v>30</v>
      </c>
      <c r="L33" t="s">
        <v>704</v>
      </c>
      <c r="M33" t="s">
        <v>536</v>
      </c>
      <c r="N33">
        <v>17</v>
      </c>
      <c r="O33" s="53">
        <v>504600</v>
      </c>
      <c r="P33" s="105">
        <v>1688</v>
      </c>
      <c r="Q33">
        <v>99.3</v>
      </c>
      <c r="R33">
        <v>19.7</v>
      </c>
      <c r="S33" s="55">
        <f t="shared" ca="1" si="1"/>
        <v>12.858294747860402</v>
      </c>
      <c r="U33">
        <v>30</v>
      </c>
      <c r="V33" t="s">
        <v>1043</v>
      </c>
      <c r="W33" t="s">
        <v>538</v>
      </c>
      <c r="X33">
        <v>3</v>
      </c>
      <c r="Y33" s="53">
        <v>179800</v>
      </c>
      <c r="Z33" s="105">
        <v>209</v>
      </c>
      <c r="AA33">
        <v>69.7</v>
      </c>
      <c r="AB33">
        <v>38.700000000000003</v>
      </c>
      <c r="AC33" s="55">
        <f t="shared" ca="1" si="2"/>
        <v>-10.362005345214548</v>
      </c>
      <c r="AE33">
        <v>30</v>
      </c>
      <c r="AF33" t="s">
        <v>1423</v>
      </c>
      <c r="AG33" t="s">
        <v>556</v>
      </c>
      <c r="AH33">
        <v>17</v>
      </c>
      <c r="AI33" s="53">
        <v>428800</v>
      </c>
      <c r="AJ33" s="105">
        <v>1427</v>
      </c>
      <c r="AK33">
        <v>83.9</v>
      </c>
      <c r="AL33">
        <v>19.600000000000001</v>
      </c>
      <c r="AM33" s="55">
        <f t="shared" ca="1" si="3"/>
        <v>4.5759158379319302</v>
      </c>
      <c r="AO33">
        <v>30</v>
      </c>
      <c r="AP33" t="s">
        <v>706</v>
      </c>
      <c r="AQ33" t="s">
        <v>567</v>
      </c>
      <c r="AR33">
        <v>17</v>
      </c>
      <c r="AS33" s="53">
        <v>515100</v>
      </c>
      <c r="AT33" s="105">
        <v>1753</v>
      </c>
      <c r="AU33">
        <v>103.1</v>
      </c>
      <c r="AV33">
        <v>20</v>
      </c>
      <c r="AW33" t="str">
        <f t="shared" si="9"/>
        <v>Scott Pendlebury</v>
      </c>
      <c r="AX33" s="56">
        <f t="shared" si="4"/>
        <v>-99</v>
      </c>
      <c r="AY33" s="56">
        <f t="shared" ca="1" si="5"/>
        <v>16.964304835412463</v>
      </c>
      <c r="AZ33" s="56">
        <f t="shared" si="6"/>
        <v>-99</v>
      </c>
      <c r="BA33" s="56">
        <f t="shared" si="7"/>
        <v>-99</v>
      </c>
      <c r="BB33" s="57">
        <f t="shared" ca="1" si="8"/>
        <v>16.964304835412463</v>
      </c>
      <c r="BC33">
        <f t="shared" ca="1" si="10"/>
        <v>43</v>
      </c>
      <c r="BD33">
        <f ca="1">BC33+(COUNTIF($BC$4:BC33,BC33)-1)</f>
        <v>43</v>
      </c>
    </row>
    <row r="34" spans="1:56" x14ac:dyDescent="0.2">
      <c r="A34">
        <v>30</v>
      </c>
      <c r="B34" t="s">
        <v>1509</v>
      </c>
      <c r="C34" t="s">
        <v>549</v>
      </c>
      <c r="D34">
        <v>16</v>
      </c>
      <c r="E34" s="53">
        <v>410300</v>
      </c>
      <c r="F34" s="105">
        <v>1329</v>
      </c>
      <c r="G34">
        <v>83.1</v>
      </c>
      <c r="H34">
        <v>20.2</v>
      </c>
      <c r="I34" s="55">
        <f t="shared" ca="1" si="0"/>
        <v>3.2703959418772035</v>
      </c>
      <c r="K34">
        <v>31</v>
      </c>
      <c r="L34" t="s">
        <v>675</v>
      </c>
      <c r="M34" t="s">
        <v>542</v>
      </c>
      <c r="N34">
        <v>17</v>
      </c>
      <c r="O34" s="53">
        <v>441600</v>
      </c>
      <c r="P34" s="105">
        <v>1673</v>
      </c>
      <c r="Q34">
        <v>98.4</v>
      </c>
      <c r="R34">
        <v>22.3</v>
      </c>
      <c r="S34" s="55">
        <f t="shared" ca="1" si="1"/>
        <v>11.885818674492818</v>
      </c>
      <c r="U34">
        <v>31</v>
      </c>
      <c r="V34" t="s">
        <v>1456</v>
      </c>
      <c r="W34" t="s">
        <v>538</v>
      </c>
      <c r="X34">
        <v>1</v>
      </c>
      <c r="Y34" s="53">
        <v>330600</v>
      </c>
      <c r="Z34">
        <v>69</v>
      </c>
      <c r="AA34">
        <v>69</v>
      </c>
      <c r="AB34">
        <v>20.9</v>
      </c>
      <c r="AC34" s="55">
        <f t="shared" ca="1" si="2"/>
        <v>-10.869236376099181</v>
      </c>
      <c r="AE34">
        <v>31</v>
      </c>
      <c r="AF34" t="s">
        <v>772</v>
      </c>
      <c r="AG34" t="s">
        <v>556</v>
      </c>
      <c r="AH34">
        <v>17</v>
      </c>
      <c r="AI34" s="53">
        <v>492800</v>
      </c>
      <c r="AJ34" s="105">
        <v>1425</v>
      </c>
      <c r="AK34">
        <v>83.8</v>
      </c>
      <c r="AL34">
        <v>17</v>
      </c>
      <c r="AM34" s="55">
        <f t="shared" ca="1" si="3"/>
        <v>4.4694991905381558</v>
      </c>
      <c r="AO34">
        <v>31</v>
      </c>
      <c r="AP34" t="s">
        <v>697</v>
      </c>
      <c r="AQ34" t="s">
        <v>538</v>
      </c>
      <c r="AR34">
        <v>17</v>
      </c>
      <c r="AS34" s="53">
        <v>491100</v>
      </c>
      <c r="AT34" s="105">
        <v>1749</v>
      </c>
      <c r="AU34">
        <v>102.9</v>
      </c>
      <c r="AV34">
        <v>20.9</v>
      </c>
      <c r="AW34" t="str">
        <f t="shared" si="9"/>
        <v>Tim Kelly</v>
      </c>
      <c r="AX34" s="56">
        <f t="shared" si="4"/>
        <v>-99</v>
      </c>
      <c r="AY34" s="56">
        <f t="shared" ca="1" si="5"/>
        <v>16.748199041330786</v>
      </c>
      <c r="AZ34" s="56">
        <f t="shared" si="6"/>
        <v>-99</v>
      </c>
      <c r="BA34" s="56">
        <f t="shared" ca="1" si="7"/>
        <v>24.795078842747387</v>
      </c>
      <c r="BB34" s="57">
        <f t="shared" ca="1" si="8"/>
        <v>24.795078842747387</v>
      </c>
      <c r="BC34">
        <f t="shared" ca="1" si="10"/>
        <v>17</v>
      </c>
      <c r="BD34">
        <f ca="1">BC34+(COUNTIF($BC$4:BC34,BC34)-1)</f>
        <v>17</v>
      </c>
    </row>
    <row r="35" spans="1:56" x14ac:dyDescent="0.2">
      <c r="A35">
        <v>32</v>
      </c>
      <c r="B35" t="s">
        <v>588</v>
      </c>
      <c r="C35" t="s">
        <v>549</v>
      </c>
      <c r="D35">
        <v>17</v>
      </c>
      <c r="E35" s="53">
        <v>424300</v>
      </c>
      <c r="F35" s="105">
        <v>1411</v>
      </c>
      <c r="G35">
        <v>83</v>
      </c>
      <c r="H35">
        <v>19.600000000000001</v>
      </c>
      <c r="I35" s="55">
        <f t="shared" ca="1" si="0"/>
        <v>3.1535960868101682</v>
      </c>
      <c r="K35">
        <v>32</v>
      </c>
      <c r="L35" t="s">
        <v>822</v>
      </c>
      <c r="M35" t="s">
        <v>581</v>
      </c>
      <c r="N35">
        <v>17</v>
      </c>
      <c r="O35" s="53">
        <v>533500</v>
      </c>
      <c r="P35" s="105">
        <v>1669</v>
      </c>
      <c r="Q35">
        <v>98.2</v>
      </c>
      <c r="R35">
        <v>18.399999999999999</v>
      </c>
      <c r="S35" s="55">
        <f t="shared" ca="1" si="1"/>
        <v>11.669712880411126</v>
      </c>
      <c r="U35">
        <v>32</v>
      </c>
      <c r="V35" t="s">
        <v>1458</v>
      </c>
      <c r="W35" t="s">
        <v>540</v>
      </c>
      <c r="X35">
        <v>7</v>
      </c>
      <c r="Y35" s="53">
        <v>345000</v>
      </c>
      <c r="Z35">
        <v>481</v>
      </c>
      <c r="AA35">
        <v>68.7</v>
      </c>
      <c r="AB35">
        <v>19.899999999999999</v>
      </c>
      <c r="AC35" s="55">
        <f t="shared" ca="1" si="2"/>
        <v>-11.086621103621162</v>
      </c>
      <c r="AE35">
        <v>32</v>
      </c>
      <c r="AF35" t="s">
        <v>748</v>
      </c>
      <c r="AG35" t="s">
        <v>547</v>
      </c>
      <c r="AH35">
        <v>10</v>
      </c>
      <c r="AI35" s="53">
        <v>431600</v>
      </c>
      <c r="AJ35" s="105">
        <v>837</v>
      </c>
      <c r="AK35">
        <v>83.7</v>
      </c>
      <c r="AL35">
        <v>19.399999999999999</v>
      </c>
      <c r="AM35" s="55">
        <f t="shared" ca="1" si="3"/>
        <v>4.3630825431443956</v>
      </c>
      <c r="AO35">
        <v>32</v>
      </c>
      <c r="AP35" t="s">
        <v>572</v>
      </c>
      <c r="AQ35" t="s">
        <v>534</v>
      </c>
      <c r="AR35">
        <v>15</v>
      </c>
      <c r="AS35" s="53">
        <v>553600</v>
      </c>
      <c r="AT35" s="105">
        <v>1536</v>
      </c>
      <c r="AU35">
        <v>102.4</v>
      </c>
      <c r="AV35">
        <v>18.5</v>
      </c>
      <c r="AW35" t="str">
        <f t="shared" si="9"/>
        <v>Zachary Williams</v>
      </c>
      <c r="AX35" s="56">
        <f t="shared" ca="1" si="4"/>
        <v>25.812767969816537</v>
      </c>
      <c r="AY35" s="56">
        <f t="shared" si="5"/>
        <v>-99</v>
      </c>
      <c r="AZ35" s="56">
        <f t="shared" si="6"/>
        <v>-99</v>
      </c>
      <c r="BA35" s="56">
        <f t="shared" si="7"/>
        <v>-99</v>
      </c>
      <c r="BB35" s="57">
        <f t="shared" ca="1" si="8"/>
        <v>25.812767969816537</v>
      </c>
      <c r="BC35">
        <f t="shared" ca="1" si="10"/>
        <v>16</v>
      </c>
      <c r="BD35">
        <f ca="1">BC35+(COUNTIF($BC$4:BC35,BC35)-1)</f>
        <v>16</v>
      </c>
    </row>
    <row r="36" spans="1:56" x14ac:dyDescent="0.2">
      <c r="A36">
        <v>33</v>
      </c>
      <c r="B36" t="s">
        <v>611</v>
      </c>
      <c r="C36" t="s">
        <v>532</v>
      </c>
      <c r="D36">
        <v>17</v>
      </c>
      <c r="E36" s="53">
        <v>444400</v>
      </c>
      <c r="F36" s="105">
        <v>1408</v>
      </c>
      <c r="G36">
        <v>82.8</v>
      </c>
      <c r="H36">
        <v>18.600000000000001</v>
      </c>
      <c r="I36" s="55">
        <f t="shared" ca="1" si="0"/>
        <v>2.9199963766760781</v>
      </c>
      <c r="K36">
        <v>33</v>
      </c>
      <c r="L36" t="s">
        <v>1539</v>
      </c>
      <c r="M36" t="s">
        <v>549</v>
      </c>
      <c r="N36">
        <v>15</v>
      </c>
      <c r="O36" s="53">
        <v>506900</v>
      </c>
      <c r="P36" s="105">
        <v>1472</v>
      </c>
      <c r="Q36">
        <v>98.1</v>
      </c>
      <c r="R36">
        <v>19.399999999999999</v>
      </c>
      <c r="S36" s="55">
        <f t="shared" ca="1" si="1"/>
        <v>11.561659983370273</v>
      </c>
      <c r="U36">
        <v>33</v>
      </c>
      <c r="V36" t="s">
        <v>813</v>
      </c>
      <c r="W36" t="s">
        <v>567</v>
      </c>
      <c r="X36">
        <v>17</v>
      </c>
      <c r="Y36" s="53">
        <v>334400</v>
      </c>
      <c r="Z36" s="105">
        <v>1141</v>
      </c>
      <c r="AA36">
        <v>67.099999999999994</v>
      </c>
      <c r="AB36">
        <v>20.100000000000001</v>
      </c>
      <c r="AC36" s="55">
        <f t="shared" ca="1" si="2"/>
        <v>-12.24600631707175</v>
      </c>
      <c r="AE36">
        <v>32</v>
      </c>
      <c r="AF36" t="s">
        <v>811</v>
      </c>
      <c r="AG36" t="s">
        <v>574</v>
      </c>
      <c r="AH36">
        <v>12</v>
      </c>
      <c r="AI36" s="53">
        <v>431300</v>
      </c>
      <c r="AJ36" s="105">
        <v>1004</v>
      </c>
      <c r="AK36">
        <v>83.7</v>
      </c>
      <c r="AL36">
        <v>19.399999999999999</v>
      </c>
      <c r="AM36" s="55">
        <f t="shared" ca="1" si="3"/>
        <v>4.3630825431443956</v>
      </c>
      <c r="AO36">
        <v>33</v>
      </c>
      <c r="AP36" t="s">
        <v>682</v>
      </c>
      <c r="AQ36" t="s">
        <v>553</v>
      </c>
      <c r="AR36">
        <v>14</v>
      </c>
      <c r="AS36" s="53">
        <v>505200</v>
      </c>
      <c r="AT36" s="105">
        <v>1424</v>
      </c>
      <c r="AU36">
        <v>101.7</v>
      </c>
      <c r="AV36">
        <v>20.100000000000001</v>
      </c>
      <c r="AW36" t="str">
        <f t="shared" si="9"/>
        <v>Matt Crouch</v>
      </c>
      <c r="AX36" s="56">
        <f t="shared" si="4"/>
        <v>-99</v>
      </c>
      <c r="AY36" s="56">
        <f t="shared" ca="1" si="5"/>
        <v>15.451564276840658</v>
      </c>
      <c r="AZ36" s="56">
        <f t="shared" si="6"/>
        <v>-99</v>
      </c>
      <c r="BA36" s="56">
        <f t="shared" si="7"/>
        <v>-99</v>
      </c>
      <c r="BB36" s="57">
        <f t="shared" ca="1" si="8"/>
        <v>15.451564276840658</v>
      </c>
      <c r="BC36">
        <f t="shared" ca="1" si="10"/>
        <v>46</v>
      </c>
      <c r="BD36">
        <f ca="1">BC36+(COUNTIF($BC$4:BC36,BC36)-1)</f>
        <v>46</v>
      </c>
    </row>
    <row r="37" spans="1:56" x14ac:dyDescent="0.2">
      <c r="A37">
        <v>34</v>
      </c>
      <c r="B37" t="s">
        <v>570</v>
      </c>
      <c r="C37" t="s">
        <v>534</v>
      </c>
      <c r="D37">
        <v>16</v>
      </c>
      <c r="E37" s="53">
        <v>364500</v>
      </c>
      <c r="F37" s="105">
        <v>1320</v>
      </c>
      <c r="G37">
        <v>82.5</v>
      </c>
      <c r="H37">
        <v>22.6</v>
      </c>
      <c r="I37" s="55">
        <f t="shared" ca="1" si="0"/>
        <v>2.5695968114749519</v>
      </c>
      <c r="K37">
        <v>34</v>
      </c>
      <c r="L37" t="s">
        <v>684</v>
      </c>
      <c r="M37" t="s">
        <v>549</v>
      </c>
      <c r="N37">
        <v>16</v>
      </c>
      <c r="O37" s="53">
        <v>477400</v>
      </c>
      <c r="P37" s="105">
        <v>1551</v>
      </c>
      <c r="Q37">
        <v>96.9</v>
      </c>
      <c r="R37">
        <v>20.3</v>
      </c>
      <c r="S37" s="55">
        <f t="shared" ca="1" si="1"/>
        <v>10.26502521888016</v>
      </c>
      <c r="U37">
        <v>34</v>
      </c>
      <c r="V37" t="s">
        <v>1457</v>
      </c>
      <c r="W37" t="s">
        <v>553</v>
      </c>
      <c r="X37">
        <v>2</v>
      </c>
      <c r="Y37" s="53">
        <v>455700</v>
      </c>
      <c r="Z37">
        <v>134</v>
      </c>
      <c r="AA37">
        <v>67</v>
      </c>
      <c r="AB37">
        <v>14.7</v>
      </c>
      <c r="AC37" s="55">
        <f t="shared" ca="1" si="2"/>
        <v>-12.318467892912405</v>
      </c>
      <c r="AE37">
        <v>34</v>
      </c>
      <c r="AF37" t="s">
        <v>823</v>
      </c>
      <c r="AG37" t="s">
        <v>581</v>
      </c>
      <c r="AH37">
        <v>17</v>
      </c>
      <c r="AI37" s="53">
        <v>412400</v>
      </c>
      <c r="AJ37" s="105">
        <v>1420</v>
      </c>
      <c r="AK37">
        <v>83.5</v>
      </c>
      <c r="AL37">
        <v>20.3</v>
      </c>
      <c r="AM37" s="55">
        <f t="shared" ca="1" si="3"/>
        <v>4.1502492483568627</v>
      </c>
      <c r="AO37">
        <v>34</v>
      </c>
      <c r="AP37" t="s">
        <v>688</v>
      </c>
      <c r="AQ37" t="s">
        <v>534</v>
      </c>
      <c r="AR37">
        <v>15</v>
      </c>
      <c r="AS37" s="53">
        <v>540000</v>
      </c>
      <c r="AT37" s="105">
        <v>1518</v>
      </c>
      <c r="AU37">
        <v>101.2</v>
      </c>
      <c r="AV37">
        <v>18.7</v>
      </c>
      <c r="AW37" t="str">
        <f t="shared" si="9"/>
        <v>Stephen Coniglio</v>
      </c>
      <c r="AX37" s="56">
        <f t="shared" si="4"/>
        <v>-99</v>
      </c>
      <c r="AY37" s="56">
        <f t="shared" ca="1" si="5"/>
        <v>14.91129979163644</v>
      </c>
      <c r="AZ37" s="56">
        <f t="shared" si="6"/>
        <v>-99</v>
      </c>
      <c r="BA37" s="56">
        <f t="shared" si="7"/>
        <v>-99</v>
      </c>
      <c r="BB37" s="57">
        <f t="shared" ca="1" si="8"/>
        <v>14.91129979163644</v>
      </c>
      <c r="BC37">
        <f t="shared" ca="1" si="10"/>
        <v>49</v>
      </c>
      <c r="BD37">
        <f ca="1">BC37+(COUNTIF($BC$4:BC37,BC37)-1)</f>
        <v>49</v>
      </c>
    </row>
    <row r="38" spans="1:56" x14ac:dyDescent="0.2">
      <c r="A38">
        <v>35</v>
      </c>
      <c r="B38" t="s">
        <v>762</v>
      </c>
      <c r="C38" t="s">
        <v>559</v>
      </c>
      <c r="D38">
        <v>15</v>
      </c>
      <c r="E38" s="53">
        <v>439800</v>
      </c>
      <c r="F38" s="105">
        <v>1233</v>
      </c>
      <c r="G38">
        <v>82.2</v>
      </c>
      <c r="H38">
        <v>18.7</v>
      </c>
      <c r="I38" s="55">
        <f t="shared" ca="1" si="0"/>
        <v>2.2191972462738256</v>
      </c>
      <c r="K38">
        <v>35</v>
      </c>
      <c r="L38" t="s">
        <v>763</v>
      </c>
      <c r="M38" t="s">
        <v>581</v>
      </c>
      <c r="N38">
        <v>13</v>
      </c>
      <c r="O38" s="53">
        <v>507500</v>
      </c>
      <c r="P38" s="105">
        <v>1250</v>
      </c>
      <c r="Q38">
        <v>96.2</v>
      </c>
      <c r="R38">
        <v>18.899999999999999</v>
      </c>
      <c r="S38" s="55">
        <f t="shared" ca="1" si="1"/>
        <v>9.5086549395942512</v>
      </c>
      <c r="U38">
        <v>35</v>
      </c>
      <c r="V38" t="s">
        <v>1571</v>
      </c>
      <c r="W38" t="s">
        <v>544</v>
      </c>
      <c r="X38">
        <v>14</v>
      </c>
      <c r="Y38" s="53">
        <v>316600</v>
      </c>
      <c r="Z38">
        <v>929</v>
      </c>
      <c r="AA38">
        <v>66.400000000000006</v>
      </c>
      <c r="AB38">
        <v>21</v>
      </c>
      <c r="AC38" s="55">
        <f t="shared" ca="1" si="2"/>
        <v>-12.753237347956368</v>
      </c>
      <c r="AE38">
        <v>35</v>
      </c>
      <c r="AF38" t="s">
        <v>769</v>
      </c>
      <c r="AG38" t="s">
        <v>532</v>
      </c>
      <c r="AH38">
        <v>15</v>
      </c>
      <c r="AI38" s="53">
        <v>451800</v>
      </c>
      <c r="AJ38" s="105">
        <v>1241</v>
      </c>
      <c r="AK38">
        <v>82.7</v>
      </c>
      <c r="AL38">
        <v>18.3</v>
      </c>
      <c r="AM38" s="55">
        <f t="shared" ca="1" si="3"/>
        <v>3.2989160692067401</v>
      </c>
      <c r="AO38">
        <v>35</v>
      </c>
      <c r="AP38" t="s">
        <v>703</v>
      </c>
      <c r="AQ38" t="s">
        <v>553</v>
      </c>
      <c r="AR38">
        <v>17</v>
      </c>
      <c r="AS38" s="53">
        <v>520800</v>
      </c>
      <c r="AT38" s="105">
        <v>1717</v>
      </c>
      <c r="AU38">
        <v>101</v>
      </c>
      <c r="AV38">
        <v>19.399999999999999</v>
      </c>
      <c r="AW38" t="str">
        <f t="shared" si="9"/>
        <v>Brad Crouch</v>
      </c>
      <c r="AX38" s="56">
        <f t="shared" si="4"/>
        <v>-99</v>
      </c>
      <c r="AY38" s="56">
        <f t="shared" ca="1" si="5"/>
        <v>14.69519399755475</v>
      </c>
      <c r="AZ38" s="56">
        <f t="shared" si="6"/>
        <v>-99</v>
      </c>
      <c r="BA38" s="56">
        <f t="shared" si="7"/>
        <v>-99</v>
      </c>
      <c r="BB38" s="57">
        <f t="shared" ca="1" si="8"/>
        <v>14.69519399755475</v>
      </c>
      <c r="BC38">
        <f t="shared" ca="1" si="10"/>
        <v>50</v>
      </c>
      <c r="BD38">
        <f ca="1">BC38+(COUNTIF($BC$4:BC38,BC38)-1)</f>
        <v>50</v>
      </c>
    </row>
    <row r="39" spans="1:56" x14ac:dyDescent="0.2">
      <c r="A39">
        <v>36</v>
      </c>
      <c r="B39" t="s">
        <v>960</v>
      </c>
      <c r="C39" t="s">
        <v>574</v>
      </c>
      <c r="D39">
        <v>7</v>
      </c>
      <c r="E39" s="53">
        <v>418800</v>
      </c>
      <c r="F39" s="105">
        <v>575</v>
      </c>
      <c r="G39">
        <v>82.1</v>
      </c>
      <c r="H39">
        <v>19.600000000000001</v>
      </c>
      <c r="I39" s="55">
        <f t="shared" ca="1" si="0"/>
        <v>2.1023973912067735</v>
      </c>
      <c r="K39">
        <v>36</v>
      </c>
      <c r="L39" t="s">
        <v>722</v>
      </c>
      <c r="M39" t="s">
        <v>551</v>
      </c>
      <c r="N39">
        <v>17</v>
      </c>
      <c r="O39" s="53">
        <v>498700</v>
      </c>
      <c r="P39" s="105">
        <v>1626</v>
      </c>
      <c r="Q39">
        <v>95.6</v>
      </c>
      <c r="R39">
        <v>19.2</v>
      </c>
      <c r="S39" s="55">
        <f t="shared" ca="1" si="1"/>
        <v>8.8603375573491796</v>
      </c>
      <c r="U39">
        <v>36</v>
      </c>
      <c r="V39" t="s">
        <v>1463</v>
      </c>
      <c r="W39" t="s">
        <v>540</v>
      </c>
      <c r="X39">
        <v>2</v>
      </c>
      <c r="Y39" s="53">
        <v>529000</v>
      </c>
      <c r="Z39">
        <v>132</v>
      </c>
      <c r="AA39">
        <v>66</v>
      </c>
      <c r="AB39">
        <v>12.5</v>
      </c>
      <c r="AC39" s="55">
        <f t="shared" ca="1" si="2"/>
        <v>-13.043083651319016</v>
      </c>
      <c r="AE39">
        <v>36</v>
      </c>
      <c r="AF39" t="s">
        <v>570</v>
      </c>
      <c r="AG39" t="s">
        <v>534</v>
      </c>
      <c r="AH39">
        <v>16</v>
      </c>
      <c r="AI39" s="53">
        <v>364500</v>
      </c>
      <c r="AJ39" s="105">
        <v>1320</v>
      </c>
      <c r="AK39">
        <v>82.5</v>
      </c>
      <c r="AL39">
        <v>22.6</v>
      </c>
      <c r="AM39" s="55">
        <f t="shared" ca="1" si="3"/>
        <v>3.0860827744192072</v>
      </c>
      <c r="AO39">
        <v>36</v>
      </c>
      <c r="AP39" t="s">
        <v>685</v>
      </c>
      <c r="AQ39" t="s">
        <v>540</v>
      </c>
      <c r="AR39">
        <v>17</v>
      </c>
      <c r="AS39" s="53">
        <v>501200</v>
      </c>
      <c r="AT39" s="105">
        <v>1713</v>
      </c>
      <c r="AU39">
        <v>100.8</v>
      </c>
      <c r="AV39">
        <v>20.100000000000001</v>
      </c>
      <c r="AW39" t="str">
        <f t="shared" si="9"/>
        <v>Michael Walters</v>
      </c>
      <c r="AX39" s="56">
        <f t="shared" si="4"/>
        <v>-99</v>
      </c>
      <c r="AY39" s="56">
        <f t="shared" ca="1" si="5"/>
        <v>14.479088203473058</v>
      </c>
      <c r="AZ39" s="56">
        <f t="shared" si="6"/>
        <v>-99</v>
      </c>
      <c r="BA39" s="56">
        <f t="shared" ca="1" si="7"/>
        <v>22.5603292474783</v>
      </c>
      <c r="BB39" s="57">
        <f t="shared" ca="1" si="8"/>
        <v>22.5603292474783</v>
      </c>
      <c r="BC39">
        <f t="shared" ca="1" si="10"/>
        <v>23</v>
      </c>
      <c r="BD39">
        <f ca="1">BC39+(COUNTIF($BC$4:BC39,BC39)-1)</f>
        <v>23</v>
      </c>
    </row>
    <row r="40" spans="1:56" x14ac:dyDescent="0.2">
      <c r="A40">
        <v>37</v>
      </c>
      <c r="B40" t="s">
        <v>587</v>
      </c>
      <c r="C40" t="s">
        <v>544</v>
      </c>
      <c r="D40">
        <v>15</v>
      </c>
      <c r="E40" s="53">
        <v>390900</v>
      </c>
      <c r="F40" s="105">
        <v>1230</v>
      </c>
      <c r="G40">
        <v>82</v>
      </c>
      <c r="H40">
        <v>21</v>
      </c>
      <c r="I40" s="55">
        <f t="shared" ca="1" si="0"/>
        <v>1.9855975361397373</v>
      </c>
      <c r="K40">
        <v>37</v>
      </c>
      <c r="L40" t="s">
        <v>693</v>
      </c>
      <c r="M40" t="s">
        <v>534</v>
      </c>
      <c r="N40">
        <v>17</v>
      </c>
      <c r="O40" s="53">
        <v>453300</v>
      </c>
      <c r="P40" s="105">
        <v>1623</v>
      </c>
      <c r="Q40">
        <v>95.5</v>
      </c>
      <c r="R40">
        <v>21.1</v>
      </c>
      <c r="S40" s="55">
        <f t="shared" ca="1" si="1"/>
        <v>8.7522846603083408</v>
      </c>
      <c r="U40">
        <v>36</v>
      </c>
      <c r="V40" t="s">
        <v>1572</v>
      </c>
      <c r="W40" t="s">
        <v>538</v>
      </c>
      <c r="X40">
        <v>1</v>
      </c>
      <c r="Y40" s="53">
        <v>340700</v>
      </c>
      <c r="Z40">
        <v>66</v>
      </c>
      <c r="AA40">
        <v>66</v>
      </c>
      <c r="AB40">
        <v>19.399999999999999</v>
      </c>
      <c r="AC40" s="55">
        <f t="shared" ca="1" si="2"/>
        <v>-13.043083651319016</v>
      </c>
      <c r="AE40">
        <v>37</v>
      </c>
      <c r="AF40" t="s">
        <v>1387</v>
      </c>
      <c r="AG40" t="s">
        <v>576</v>
      </c>
      <c r="AH40">
        <v>1</v>
      </c>
      <c r="AI40" s="53">
        <v>300500</v>
      </c>
      <c r="AJ40" s="105">
        <v>82</v>
      </c>
      <c r="AK40">
        <v>82</v>
      </c>
      <c r="AL40">
        <v>27.3</v>
      </c>
      <c r="AM40" s="55">
        <f t="shared" ca="1" si="3"/>
        <v>2.5539995374503794</v>
      </c>
      <c r="AO40">
        <v>37</v>
      </c>
      <c r="AP40" t="s">
        <v>558</v>
      </c>
      <c r="AQ40" t="s">
        <v>559</v>
      </c>
      <c r="AR40">
        <v>14</v>
      </c>
      <c r="AS40" s="53">
        <v>466000</v>
      </c>
      <c r="AT40" s="105">
        <v>1409</v>
      </c>
      <c r="AU40">
        <v>100.6</v>
      </c>
      <c r="AV40">
        <v>21.6</v>
      </c>
      <c r="AW40" t="str">
        <f t="shared" si="9"/>
        <v>Bachar Houli</v>
      </c>
      <c r="AX40" s="56">
        <f t="shared" ca="1" si="4"/>
        <v>23.710370578609748</v>
      </c>
      <c r="AY40" s="56">
        <f t="shared" si="5"/>
        <v>-99</v>
      </c>
      <c r="AZ40" s="56">
        <f t="shared" si="6"/>
        <v>-99</v>
      </c>
      <c r="BA40" s="56">
        <f t="shared" si="7"/>
        <v>-99</v>
      </c>
      <c r="BB40" s="57">
        <f t="shared" ca="1" si="8"/>
        <v>23.710370578609748</v>
      </c>
      <c r="BC40">
        <f t="shared" ca="1" si="10"/>
        <v>20</v>
      </c>
      <c r="BD40">
        <f ca="1">BC40+(COUNTIF($BC$4:BC40,BC40)-1)</f>
        <v>20</v>
      </c>
    </row>
    <row r="41" spans="1:56" x14ac:dyDescent="0.2">
      <c r="A41">
        <v>37</v>
      </c>
      <c r="B41" t="s">
        <v>1387</v>
      </c>
      <c r="C41" t="s">
        <v>576</v>
      </c>
      <c r="D41">
        <v>1</v>
      </c>
      <c r="E41" s="53">
        <v>300500</v>
      </c>
      <c r="F41" s="105">
        <v>82</v>
      </c>
      <c r="G41">
        <v>82</v>
      </c>
      <c r="H41">
        <v>27.3</v>
      </c>
      <c r="I41" s="55">
        <f t="shared" ca="1" si="0"/>
        <v>1.9855975361397373</v>
      </c>
      <c r="K41">
        <v>37</v>
      </c>
      <c r="L41" t="s">
        <v>738</v>
      </c>
      <c r="M41" t="s">
        <v>559</v>
      </c>
      <c r="N41">
        <v>17</v>
      </c>
      <c r="O41" s="53">
        <v>520600</v>
      </c>
      <c r="P41" s="105">
        <v>1623</v>
      </c>
      <c r="Q41">
        <v>95.5</v>
      </c>
      <c r="R41">
        <v>18.3</v>
      </c>
      <c r="S41" s="55">
        <f t="shared" ca="1" si="1"/>
        <v>8.7522846603083408</v>
      </c>
      <c r="U41">
        <v>38</v>
      </c>
      <c r="V41" t="s">
        <v>961</v>
      </c>
      <c r="W41" t="s">
        <v>547</v>
      </c>
      <c r="X41">
        <v>12</v>
      </c>
      <c r="Y41" s="53">
        <v>300500</v>
      </c>
      <c r="Z41">
        <v>780</v>
      </c>
      <c r="AA41">
        <v>65</v>
      </c>
      <c r="AB41">
        <v>21.6</v>
      </c>
      <c r="AC41" s="55">
        <f t="shared" ca="1" si="2"/>
        <v>-13.767699409725626</v>
      </c>
      <c r="AE41">
        <v>38</v>
      </c>
      <c r="AF41" t="s">
        <v>757</v>
      </c>
      <c r="AG41" t="s">
        <v>538</v>
      </c>
      <c r="AH41">
        <v>7</v>
      </c>
      <c r="AI41" s="53">
        <v>419400</v>
      </c>
      <c r="AJ41" s="105">
        <v>573</v>
      </c>
      <c r="AK41">
        <v>81.900000000000006</v>
      </c>
      <c r="AL41">
        <v>19.5</v>
      </c>
      <c r="AM41" s="55">
        <f t="shared" ca="1" si="3"/>
        <v>2.4475828900566192</v>
      </c>
      <c r="AO41">
        <v>38</v>
      </c>
      <c r="AP41" t="s">
        <v>820</v>
      </c>
      <c r="AQ41" t="s">
        <v>547</v>
      </c>
      <c r="AR41">
        <v>15</v>
      </c>
      <c r="AS41" s="53">
        <v>510200</v>
      </c>
      <c r="AT41" s="105">
        <v>1498</v>
      </c>
      <c r="AU41">
        <v>99.9</v>
      </c>
      <c r="AV41">
        <v>19.600000000000001</v>
      </c>
      <c r="AW41" t="str">
        <f t="shared" si="9"/>
        <v>Caleb Daniel</v>
      </c>
      <c r="AX41" s="56">
        <f t="shared" ca="1" si="4"/>
        <v>22.892771593140459</v>
      </c>
      <c r="AY41" s="56">
        <f t="shared" si="5"/>
        <v>-99</v>
      </c>
      <c r="AZ41" s="56">
        <f t="shared" si="6"/>
        <v>-99</v>
      </c>
      <c r="BA41" s="56">
        <f t="shared" ca="1" si="7"/>
        <v>21.602579420934418</v>
      </c>
      <c r="BB41" s="57">
        <f t="shared" ca="1" si="8"/>
        <v>22.892771593140459</v>
      </c>
      <c r="BC41">
        <f t="shared" ca="1" si="10"/>
        <v>22</v>
      </c>
      <c r="BD41">
        <f ca="1">BC41+(COUNTIF($BC$4:BC41,BC41)-1)</f>
        <v>22</v>
      </c>
    </row>
    <row r="42" spans="1:56" x14ac:dyDescent="0.2">
      <c r="A42">
        <v>39</v>
      </c>
      <c r="B42" t="s">
        <v>1021</v>
      </c>
      <c r="C42" t="s">
        <v>540</v>
      </c>
      <c r="D42">
        <v>9</v>
      </c>
      <c r="E42" s="53">
        <v>412400</v>
      </c>
      <c r="F42">
        <v>736</v>
      </c>
      <c r="G42">
        <v>81.8</v>
      </c>
      <c r="H42">
        <v>19.8</v>
      </c>
      <c r="I42" s="55">
        <f t="shared" ca="1" si="0"/>
        <v>1.7519978260056472</v>
      </c>
      <c r="K42">
        <v>39</v>
      </c>
      <c r="L42" t="s">
        <v>686</v>
      </c>
      <c r="M42" t="s">
        <v>574</v>
      </c>
      <c r="N42">
        <v>13</v>
      </c>
      <c r="O42" s="53">
        <v>450400</v>
      </c>
      <c r="P42" s="105">
        <v>1239</v>
      </c>
      <c r="Q42">
        <v>95.3</v>
      </c>
      <c r="R42">
        <v>21.2</v>
      </c>
      <c r="S42" s="55">
        <f t="shared" ca="1" si="1"/>
        <v>8.5361788662266491</v>
      </c>
      <c r="U42">
        <v>39</v>
      </c>
      <c r="V42" t="s">
        <v>1459</v>
      </c>
      <c r="W42" t="s">
        <v>559</v>
      </c>
      <c r="X42">
        <v>1</v>
      </c>
      <c r="Y42" s="53">
        <v>123900</v>
      </c>
      <c r="Z42">
        <v>60</v>
      </c>
      <c r="AA42">
        <v>60</v>
      </c>
      <c r="AB42">
        <v>48.4</v>
      </c>
      <c r="AC42" s="55">
        <f t="shared" ca="1" si="2"/>
        <v>-17.390778201758689</v>
      </c>
      <c r="AE42">
        <v>39</v>
      </c>
      <c r="AF42" t="s">
        <v>1044</v>
      </c>
      <c r="AG42" t="s">
        <v>551</v>
      </c>
      <c r="AH42">
        <v>5</v>
      </c>
      <c r="AI42" s="53">
        <v>369000</v>
      </c>
      <c r="AJ42" s="105">
        <v>406</v>
      </c>
      <c r="AK42">
        <v>81.2</v>
      </c>
      <c r="AL42">
        <v>22</v>
      </c>
      <c r="AM42" s="55">
        <f t="shared" ca="1" si="3"/>
        <v>1.7026663583002577</v>
      </c>
      <c r="AO42">
        <v>39</v>
      </c>
      <c r="AP42" t="s">
        <v>704</v>
      </c>
      <c r="AQ42" t="s">
        <v>536</v>
      </c>
      <c r="AR42">
        <v>17</v>
      </c>
      <c r="AS42" s="53">
        <v>504600</v>
      </c>
      <c r="AT42" s="105">
        <v>1688</v>
      </c>
      <c r="AU42">
        <v>99.3</v>
      </c>
      <c r="AV42">
        <v>19.7</v>
      </c>
      <c r="AW42" t="str">
        <f t="shared" si="9"/>
        <v>Dominic Sheed</v>
      </c>
      <c r="AX42" s="56">
        <f t="shared" si="4"/>
        <v>-99</v>
      </c>
      <c r="AY42" s="56">
        <f t="shared" ca="1" si="5"/>
        <v>12.858294747860402</v>
      </c>
      <c r="AZ42" s="56">
        <f t="shared" si="6"/>
        <v>-99</v>
      </c>
      <c r="BA42" s="56">
        <f t="shared" si="7"/>
        <v>-99</v>
      </c>
      <c r="BB42" s="57">
        <f t="shared" ca="1" si="8"/>
        <v>12.858294747860402</v>
      </c>
      <c r="BC42">
        <f t="shared" ca="1" si="10"/>
        <v>54</v>
      </c>
      <c r="BD42">
        <f ca="1">BC42+(COUNTIF($BC$4:BC42,BC42)-1)</f>
        <v>54</v>
      </c>
    </row>
    <row r="43" spans="1:56" x14ac:dyDescent="0.2">
      <c r="A43">
        <v>40</v>
      </c>
      <c r="B43" t="s">
        <v>1022</v>
      </c>
      <c r="C43" t="s">
        <v>534</v>
      </c>
      <c r="D43">
        <v>14</v>
      </c>
      <c r="E43" s="53">
        <v>446200</v>
      </c>
      <c r="F43" s="105">
        <v>1144</v>
      </c>
      <c r="G43">
        <v>81.7</v>
      </c>
      <c r="H43">
        <v>18.3</v>
      </c>
      <c r="I43" s="55">
        <f t="shared" ca="1" si="0"/>
        <v>1.6351979709386111</v>
      </c>
      <c r="K43">
        <v>40</v>
      </c>
      <c r="L43" t="s">
        <v>712</v>
      </c>
      <c r="M43" t="s">
        <v>547</v>
      </c>
      <c r="N43">
        <v>17</v>
      </c>
      <c r="O43" s="53">
        <v>499100</v>
      </c>
      <c r="P43" s="105">
        <v>1616</v>
      </c>
      <c r="Q43">
        <v>95.1</v>
      </c>
      <c r="R43">
        <v>19</v>
      </c>
      <c r="S43" s="55">
        <f t="shared" ca="1" si="1"/>
        <v>8.3200730721449592</v>
      </c>
      <c r="U43">
        <v>40</v>
      </c>
      <c r="V43" t="s">
        <v>1573</v>
      </c>
      <c r="W43" t="s">
        <v>549</v>
      </c>
      <c r="X43">
        <v>5</v>
      </c>
      <c r="Y43" s="53">
        <v>234400</v>
      </c>
      <c r="Z43">
        <v>299</v>
      </c>
      <c r="AA43">
        <v>59.8</v>
      </c>
      <c r="AB43">
        <v>25.5</v>
      </c>
      <c r="AC43" s="55">
        <f t="shared" ca="1" si="2"/>
        <v>-17.535701353440015</v>
      </c>
      <c r="AE43">
        <v>40</v>
      </c>
      <c r="AF43" t="s">
        <v>546</v>
      </c>
      <c r="AG43" t="s">
        <v>547</v>
      </c>
      <c r="AH43">
        <v>14</v>
      </c>
      <c r="AI43" s="53">
        <v>378300</v>
      </c>
      <c r="AJ43" s="105">
        <v>1135</v>
      </c>
      <c r="AK43">
        <v>81.099999999999994</v>
      </c>
      <c r="AL43">
        <v>21.4</v>
      </c>
      <c r="AM43" s="55">
        <f t="shared" ca="1" si="3"/>
        <v>1.5962497109064824</v>
      </c>
      <c r="AO43">
        <v>40</v>
      </c>
      <c r="AP43" t="s">
        <v>807</v>
      </c>
      <c r="AQ43" t="s">
        <v>574</v>
      </c>
      <c r="AR43">
        <v>16</v>
      </c>
      <c r="AS43" s="53">
        <v>575700</v>
      </c>
      <c r="AT43" s="105">
        <v>1585</v>
      </c>
      <c r="AU43">
        <v>99.1</v>
      </c>
      <c r="AV43">
        <v>17.2</v>
      </c>
      <c r="AW43" t="str">
        <f t="shared" si="9"/>
        <v>Scott Lycett</v>
      </c>
      <c r="AX43" s="56">
        <f t="shared" si="4"/>
        <v>-99</v>
      </c>
      <c r="AY43" s="56">
        <f t="shared" si="5"/>
        <v>-99</v>
      </c>
      <c r="AZ43" s="56">
        <f t="shared" ca="1" si="6"/>
        <v>10.941697951939837</v>
      </c>
      <c r="BA43" s="56">
        <f t="shared" ca="1" si="7"/>
        <v>20.751246241784283</v>
      </c>
      <c r="BB43" s="57">
        <f t="shared" ca="1" si="8"/>
        <v>20.751246241784283</v>
      </c>
      <c r="BC43">
        <f t="shared" ca="1" si="10"/>
        <v>29</v>
      </c>
      <c r="BD43">
        <f ca="1">BC43+(COUNTIF($BC$4:BC43,BC43)-1)</f>
        <v>29</v>
      </c>
    </row>
    <row r="44" spans="1:56" x14ac:dyDescent="0.2">
      <c r="A44">
        <v>41</v>
      </c>
      <c r="B44" t="s">
        <v>597</v>
      </c>
      <c r="C44" t="s">
        <v>538</v>
      </c>
      <c r="D44">
        <v>17</v>
      </c>
      <c r="E44" s="53">
        <v>443600</v>
      </c>
      <c r="F44" s="105">
        <v>1387</v>
      </c>
      <c r="G44">
        <v>81.599999999999994</v>
      </c>
      <c r="H44">
        <v>18.399999999999999</v>
      </c>
      <c r="I44" s="55">
        <f t="shared" ca="1" si="0"/>
        <v>1.5183981158715572</v>
      </c>
      <c r="K44">
        <v>41</v>
      </c>
      <c r="L44" t="s">
        <v>733</v>
      </c>
      <c r="M44" t="s">
        <v>559</v>
      </c>
      <c r="N44">
        <v>16</v>
      </c>
      <c r="O44" s="53">
        <v>461300</v>
      </c>
      <c r="P44" s="105">
        <v>1518</v>
      </c>
      <c r="Q44">
        <v>94.9</v>
      </c>
      <c r="R44">
        <v>20.6</v>
      </c>
      <c r="S44" s="55">
        <f t="shared" ca="1" si="1"/>
        <v>8.1039672780632834</v>
      </c>
      <c r="U44">
        <v>41</v>
      </c>
      <c r="V44" t="s">
        <v>1460</v>
      </c>
      <c r="W44" t="s">
        <v>581</v>
      </c>
      <c r="X44">
        <v>1</v>
      </c>
      <c r="Y44" s="53">
        <v>260900</v>
      </c>
      <c r="Z44">
        <v>57</v>
      </c>
      <c r="AA44">
        <v>57</v>
      </c>
      <c r="AB44">
        <v>21.8</v>
      </c>
      <c r="AC44" s="55">
        <f t="shared" ca="1" si="2"/>
        <v>-19.564625476978524</v>
      </c>
      <c r="AE44">
        <v>41</v>
      </c>
      <c r="AF44" t="s">
        <v>833</v>
      </c>
      <c r="AG44" t="s">
        <v>574</v>
      </c>
      <c r="AH44">
        <v>2</v>
      </c>
      <c r="AI44" s="53">
        <v>361100</v>
      </c>
      <c r="AJ44">
        <v>162</v>
      </c>
      <c r="AK44">
        <v>81</v>
      </c>
      <c r="AL44">
        <v>22.4</v>
      </c>
      <c r="AM44" s="55">
        <f t="shared" ca="1" si="3"/>
        <v>1.489833063512723</v>
      </c>
      <c r="AO44">
        <v>41</v>
      </c>
      <c r="AP44" t="s">
        <v>539</v>
      </c>
      <c r="AQ44" t="s">
        <v>540</v>
      </c>
      <c r="AR44">
        <v>17</v>
      </c>
      <c r="AS44" s="53">
        <v>442900</v>
      </c>
      <c r="AT44" s="105">
        <v>1677</v>
      </c>
      <c r="AU44">
        <v>98.6</v>
      </c>
      <c r="AV44">
        <v>22.3</v>
      </c>
      <c r="AW44" t="str">
        <f t="shared" si="9"/>
        <v>Luke Ryan</v>
      </c>
      <c r="AX44" s="56">
        <f t="shared" ca="1" si="4"/>
        <v>21.37437347726889</v>
      </c>
      <c r="AY44" s="56">
        <f t="shared" si="5"/>
        <v>-99</v>
      </c>
      <c r="AZ44" s="56">
        <f t="shared" si="6"/>
        <v>-99</v>
      </c>
      <c r="BA44" s="56">
        <f t="shared" si="7"/>
        <v>-99</v>
      </c>
      <c r="BB44" s="57">
        <f t="shared" ca="1" si="8"/>
        <v>21.37437347726889</v>
      </c>
      <c r="BC44">
        <f t="shared" ca="1" si="10"/>
        <v>27</v>
      </c>
      <c r="BD44">
        <f ca="1">BC44+(COUNTIF($BC$4:BC44,BC44)-1)</f>
        <v>27</v>
      </c>
    </row>
    <row r="45" spans="1:56" x14ac:dyDescent="0.2">
      <c r="A45">
        <v>42</v>
      </c>
      <c r="B45" t="s">
        <v>560</v>
      </c>
      <c r="C45" t="s">
        <v>561</v>
      </c>
      <c r="D45">
        <v>13</v>
      </c>
      <c r="E45" s="53">
        <v>367700</v>
      </c>
      <c r="F45" s="105">
        <v>1060</v>
      </c>
      <c r="G45">
        <v>81.5</v>
      </c>
      <c r="H45">
        <v>22.2</v>
      </c>
      <c r="I45" s="55">
        <f t="shared" ca="1" si="0"/>
        <v>1.401598260804521</v>
      </c>
      <c r="K45">
        <v>42</v>
      </c>
      <c r="L45" t="s">
        <v>718</v>
      </c>
      <c r="M45" t="s">
        <v>567</v>
      </c>
      <c r="N45">
        <v>17</v>
      </c>
      <c r="O45" s="53">
        <v>474100</v>
      </c>
      <c r="P45" s="105">
        <v>1601</v>
      </c>
      <c r="Q45">
        <v>94.2</v>
      </c>
      <c r="R45">
        <v>19.899999999999999</v>
      </c>
      <c r="S45" s="55">
        <f t="shared" ca="1" si="1"/>
        <v>7.3475969987773748</v>
      </c>
      <c r="U45">
        <v>42</v>
      </c>
      <c r="V45" t="s">
        <v>816</v>
      </c>
      <c r="W45" t="s">
        <v>581</v>
      </c>
      <c r="X45">
        <v>1</v>
      </c>
      <c r="Y45" s="53">
        <v>235600</v>
      </c>
      <c r="Z45">
        <v>55</v>
      </c>
      <c r="AA45">
        <v>55</v>
      </c>
      <c r="AB45">
        <v>23.3</v>
      </c>
      <c r="AC45" s="55">
        <f t="shared" ca="1" si="2"/>
        <v>-21.013856993791748</v>
      </c>
      <c r="AE45">
        <v>42</v>
      </c>
      <c r="AF45" t="s">
        <v>827</v>
      </c>
      <c r="AG45" t="s">
        <v>532</v>
      </c>
      <c r="AH45">
        <v>17</v>
      </c>
      <c r="AI45" s="53">
        <v>400100</v>
      </c>
      <c r="AJ45" s="105">
        <v>1374</v>
      </c>
      <c r="AK45">
        <v>80.8</v>
      </c>
      <c r="AL45">
        <v>20.2</v>
      </c>
      <c r="AM45" s="55">
        <f t="shared" ca="1" si="3"/>
        <v>1.2769997687251902</v>
      </c>
      <c r="AO45">
        <v>42</v>
      </c>
      <c r="AP45" t="s">
        <v>675</v>
      </c>
      <c r="AQ45" t="s">
        <v>542</v>
      </c>
      <c r="AR45">
        <v>17</v>
      </c>
      <c r="AS45" s="53">
        <v>441600</v>
      </c>
      <c r="AT45" s="105">
        <v>1673</v>
      </c>
      <c r="AU45">
        <v>98.4</v>
      </c>
      <c r="AV45">
        <v>22.3</v>
      </c>
      <c r="AW45" t="str">
        <f t="shared" si="9"/>
        <v>Ricky Henderson</v>
      </c>
      <c r="AX45" s="56">
        <f t="shared" si="4"/>
        <v>-99</v>
      </c>
      <c r="AY45" s="56">
        <f t="shared" ca="1" si="5"/>
        <v>11.885818674492818</v>
      </c>
      <c r="AZ45" s="56">
        <f t="shared" si="6"/>
        <v>-99</v>
      </c>
      <c r="BA45" s="56">
        <f t="shared" si="7"/>
        <v>-99</v>
      </c>
      <c r="BB45" s="57">
        <f t="shared" ca="1" si="8"/>
        <v>11.885818674492818</v>
      </c>
      <c r="BC45">
        <f t="shared" ca="1" si="10"/>
        <v>57</v>
      </c>
      <c r="BD45">
        <f ca="1">BC45+(COUNTIF($BC$4:BC45,BC45)-1)</f>
        <v>57</v>
      </c>
    </row>
    <row r="46" spans="1:56" x14ac:dyDescent="0.2">
      <c r="A46">
        <v>43</v>
      </c>
      <c r="B46" t="s">
        <v>1384</v>
      </c>
      <c r="C46" t="s">
        <v>574</v>
      </c>
      <c r="D46">
        <v>6</v>
      </c>
      <c r="E46" s="53">
        <v>397200</v>
      </c>
      <c r="F46">
        <v>488</v>
      </c>
      <c r="G46">
        <v>81.3</v>
      </c>
      <c r="H46">
        <v>20.5</v>
      </c>
      <c r="I46" s="55">
        <f t="shared" ca="1" si="0"/>
        <v>1.1679985506704309</v>
      </c>
      <c r="K46">
        <v>43</v>
      </c>
      <c r="L46" t="s">
        <v>773</v>
      </c>
      <c r="M46" t="s">
        <v>544</v>
      </c>
      <c r="N46">
        <v>17</v>
      </c>
      <c r="O46" s="53">
        <v>529500</v>
      </c>
      <c r="P46" s="105">
        <v>1600</v>
      </c>
      <c r="Q46">
        <v>94.1</v>
      </c>
      <c r="R46">
        <v>17.8</v>
      </c>
      <c r="S46" s="55">
        <f t="shared" ca="1" si="1"/>
        <v>7.2395441017365219</v>
      </c>
      <c r="U46">
        <v>42</v>
      </c>
      <c r="V46" t="s">
        <v>1461</v>
      </c>
      <c r="W46" t="s">
        <v>544</v>
      </c>
      <c r="X46">
        <v>2</v>
      </c>
      <c r="Y46" s="53">
        <v>172300</v>
      </c>
      <c r="Z46">
        <v>110</v>
      </c>
      <c r="AA46">
        <v>55</v>
      </c>
      <c r="AB46">
        <v>31.9</v>
      </c>
      <c r="AC46" s="55">
        <f t="shared" ca="1" si="2"/>
        <v>-21.013856993791748</v>
      </c>
      <c r="AE46">
        <v>42</v>
      </c>
      <c r="AF46" t="s">
        <v>865</v>
      </c>
      <c r="AG46" t="s">
        <v>536</v>
      </c>
      <c r="AH46">
        <v>17</v>
      </c>
      <c r="AI46" s="53">
        <v>459400</v>
      </c>
      <c r="AJ46" s="105">
        <v>1373</v>
      </c>
      <c r="AK46">
        <v>80.8</v>
      </c>
      <c r="AL46">
        <v>17.600000000000001</v>
      </c>
      <c r="AM46" s="55">
        <f t="shared" ca="1" si="3"/>
        <v>1.2769997687251902</v>
      </c>
      <c r="AO46">
        <v>43</v>
      </c>
      <c r="AP46" t="s">
        <v>537</v>
      </c>
      <c r="AQ46" t="s">
        <v>538</v>
      </c>
      <c r="AR46">
        <v>17</v>
      </c>
      <c r="AS46" s="53">
        <v>473800</v>
      </c>
      <c r="AT46" s="105">
        <v>1670</v>
      </c>
      <c r="AU46">
        <v>98.2</v>
      </c>
      <c r="AV46">
        <v>20.7</v>
      </c>
      <c r="AW46" t="str">
        <f t="shared" si="9"/>
        <v>Thomas Stewart</v>
      </c>
      <c r="AX46" s="56">
        <f t="shared" ca="1" si="4"/>
        <v>20.907174057000724</v>
      </c>
      <c r="AY46" s="56">
        <f t="shared" si="5"/>
        <v>-99</v>
      </c>
      <c r="AZ46" s="56">
        <f t="shared" si="6"/>
        <v>-99</v>
      </c>
      <c r="BA46" s="56">
        <f t="shared" si="7"/>
        <v>-99</v>
      </c>
      <c r="BB46" s="57">
        <f t="shared" ca="1" si="8"/>
        <v>20.907174057000724</v>
      </c>
      <c r="BC46">
        <f t="shared" ca="1" si="10"/>
        <v>28</v>
      </c>
      <c r="BD46">
        <f ca="1">BC46+(COUNTIF($BC$4:BC46,BC46)-1)</f>
        <v>28</v>
      </c>
    </row>
    <row r="47" spans="1:56" x14ac:dyDescent="0.2">
      <c r="A47">
        <v>44</v>
      </c>
      <c r="B47" t="s">
        <v>546</v>
      </c>
      <c r="C47" t="s">
        <v>547</v>
      </c>
      <c r="D47">
        <v>14</v>
      </c>
      <c r="E47" s="53">
        <v>378300</v>
      </c>
      <c r="F47" s="105">
        <v>1135</v>
      </c>
      <c r="G47">
        <v>81.099999999999994</v>
      </c>
      <c r="H47">
        <v>21.4</v>
      </c>
      <c r="I47" s="55">
        <f t="shared" ca="1" si="0"/>
        <v>0.93439884053634081</v>
      </c>
      <c r="K47">
        <v>44</v>
      </c>
      <c r="L47" t="s">
        <v>687</v>
      </c>
      <c r="M47" t="s">
        <v>532</v>
      </c>
      <c r="N47">
        <v>17</v>
      </c>
      <c r="O47" s="53">
        <v>502600</v>
      </c>
      <c r="P47" s="105">
        <v>1597</v>
      </c>
      <c r="Q47">
        <v>93.9</v>
      </c>
      <c r="R47">
        <v>18.7</v>
      </c>
      <c r="S47" s="55">
        <f t="shared" ca="1" si="1"/>
        <v>7.0234383076548461</v>
      </c>
      <c r="U47">
        <v>44</v>
      </c>
      <c r="V47" t="s">
        <v>1462</v>
      </c>
      <c r="W47" t="s">
        <v>536</v>
      </c>
      <c r="X47">
        <v>11</v>
      </c>
      <c r="Y47" s="53">
        <v>311500</v>
      </c>
      <c r="Z47">
        <v>585</v>
      </c>
      <c r="AA47">
        <v>53.2</v>
      </c>
      <c r="AB47">
        <v>17.100000000000001</v>
      </c>
      <c r="AC47" s="55">
        <f t="shared" ca="1" si="2"/>
        <v>-22.318165358923647</v>
      </c>
      <c r="AE47">
        <v>44</v>
      </c>
      <c r="AF47" t="s">
        <v>846</v>
      </c>
      <c r="AG47" t="s">
        <v>532</v>
      </c>
      <c r="AH47">
        <v>17</v>
      </c>
      <c r="AI47" s="53">
        <v>410600</v>
      </c>
      <c r="AJ47" s="105">
        <v>1367</v>
      </c>
      <c r="AK47">
        <v>80.400000000000006</v>
      </c>
      <c r="AL47">
        <v>19.600000000000001</v>
      </c>
      <c r="AM47" s="55">
        <f t="shared" ca="1" si="3"/>
        <v>0.85133317915013507</v>
      </c>
      <c r="AO47">
        <v>43</v>
      </c>
      <c r="AP47" t="s">
        <v>808</v>
      </c>
      <c r="AQ47" t="s">
        <v>553</v>
      </c>
      <c r="AR47">
        <v>15</v>
      </c>
      <c r="AS47" s="53">
        <v>515200</v>
      </c>
      <c r="AT47" s="105">
        <v>1473</v>
      </c>
      <c r="AU47">
        <v>98.2</v>
      </c>
      <c r="AV47">
        <v>19.100000000000001</v>
      </c>
      <c r="AW47" t="str">
        <f t="shared" si="9"/>
        <v>Reilly O'Brien</v>
      </c>
      <c r="AX47" s="56">
        <f t="shared" si="4"/>
        <v>-99</v>
      </c>
      <c r="AY47" s="56">
        <f t="shared" si="5"/>
        <v>-99</v>
      </c>
      <c r="AZ47" s="56">
        <f t="shared" ca="1" si="6"/>
        <v>10.289543769373893</v>
      </c>
      <c r="BA47" s="56">
        <f t="shared" si="7"/>
        <v>-99</v>
      </c>
      <c r="BB47" s="57">
        <f t="shared" ca="1" si="8"/>
        <v>10.289543769373893</v>
      </c>
      <c r="BC47">
        <f t="shared" ca="1" si="10"/>
        <v>65</v>
      </c>
      <c r="BD47">
        <f ca="1">BC47+(COUNTIF($BC$4:BC47,BC47)-1)</f>
        <v>65</v>
      </c>
    </row>
    <row r="48" spans="1:56" x14ac:dyDescent="0.2">
      <c r="A48">
        <v>45</v>
      </c>
      <c r="B48" t="s">
        <v>1401</v>
      </c>
      <c r="C48" t="s">
        <v>549</v>
      </c>
      <c r="D48">
        <v>4</v>
      </c>
      <c r="E48" s="53">
        <v>343400</v>
      </c>
      <c r="F48" s="105">
        <v>324</v>
      </c>
      <c r="G48">
        <v>81</v>
      </c>
      <c r="H48">
        <v>23.6</v>
      </c>
      <c r="I48" s="55">
        <f t="shared" ca="1" si="0"/>
        <v>0.81759898546930465</v>
      </c>
      <c r="K48">
        <v>45</v>
      </c>
      <c r="L48" t="s">
        <v>690</v>
      </c>
      <c r="M48" t="s">
        <v>581</v>
      </c>
      <c r="N48">
        <v>15</v>
      </c>
      <c r="O48" s="53">
        <v>465100</v>
      </c>
      <c r="P48" s="105">
        <v>1405</v>
      </c>
      <c r="Q48">
        <v>93.7</v>
      </c>
      <c r="R48">
        <v>20.100000000000001</v>
      </c>
      <c r="S48" s="55">
        <f t="shared" ca="1" si="1"/>
        <v>6.8073325135731562</v>
      </c>
      <c r="U48">
        <v>45</v>
      </c>
      <c r="V48" t="s">
        <v>817</v>
      </c>
      <c r="W48" t="s">
        <v>561</v>
      </c>
      <c r="X48">
        <v>2</v>
      </c>
      <c r="Y48" s="53">
        <v>264400</v>
      </c>
      <c r="Z48">
        <v>105</v>
      </c>
      <c r="AA48">
        <v>52.5</v>
      </c>
      <c r="AB48">
        <v>19.899999999999999</v>
      </c>
      <c r="AC48" s="55">
        <f t="shared" ca="1" si="2"/>
        <v>-22.825396389808279</v>
      </c>
      <c r="AE48">
        <v>45</v>
      </c>
      <c r="AF48" t="s">
        <v>1466</v>
      </c>
      <c r="AG48" t="s">
        <v>567</v>
      </c>
      <c r="AH48">
        <v>12</v>
      </c>
      <c r="AI48" s="53">
        <v>402500</v>
      </c>
      <c r="AJ48" s="105">
        <v>964</v>
      </c>
      <c r="AK48">
        <v>80.3</v>
      </c>
      <c r="AL48">
        <v>20</v>
      </c>
      <c r="AM48" s="55">
        <f t="shared" ca="1" si="3"/>
        <v>0.74491653175636152</v>
      </c>
      <c r="AO48">
        <v>43</v>
      </c>
      <c r="AP48" t="s">
        <v>822</v>
      </c>
      <c r="AQ48" t="s">
        <v>581</v>
      </c>
      <c r="AR48">
        <v>17</v>
      </c>
      <c r="AS48" s="53">
        <v>533500</v>
      </c>
      <c r="AT48" s="105">
        <v>1669</v>
      </c>
      <c r="AU48">
        <v>98.2</v>
      </c>
      <c r="AV48">
        <v>18.399999999999999</v>
      </c>
      <c r="AW48" t="str">
        <f t="shared" si="9"/>
        <v>Jack Billings</v>
      </c>
      <c r="AX48" s="56">
        <f t="shared" si="4"/>
        <v>-99</v>
      </c>
      <c r="AY48" s="56">
        <f t="shared" ca="1" si="5"/>
        <v>11.669712880411126</v>
      </c>
      <c r="AZ48" s="56">
        <f t="shared" si="6"/>
        <v>-99</v>
      </c>
      <c r="BA48" s="56">
        <f t="shared" ca="1" si="7"/>
        <v>19.793496415240401</v>
      </c>
      <c r="BB48" s="57">
        <f t="shared" ca="1" si="8"/>
        <v>19.793496415240401</v>
      </c>
      <c r="BC48">
        <f t="shared" ca="1" si="10"/>
        <v>33</v>
      </c>
      <c r="BD48">
        <f ca="1">BC48+(COUNTIF($BC$4:BC48,BC48)-1)</f>
        <v>33</v>
      </c>
    </row>
    <row r="49" spans="1:56" x14ac:dyDescent="0.2">
      <c r="A49">
        <v>45</v>
      </c>
      <c r="B49" t="s">
        <v>586</v>
      </c>
      <c r="C49" t="s">
        <v>576</v>
      </c>
      <c r="D49">
        <v>16</v>
      </c>
      <c r="E49" s="53">
        <v>394400</v>
      </c>
      <c r="F49" s="105">
        <v>1296</v>
      </c>
      <c r="G49">
        <v>81</v>
      </c>
      <c r="H49">
        <v>20.5</v>
      </c>
      <c r="I49" s="55">
        <f t="shared" ca="1" si="0"/>
        <v>0.81759898546930465</v>
      </c>
      <c r="K49">
        <v>46</v>
      </c>
      <c r="L49" t="s">
        <v>727</v>
      </c>
      <c r="M49" t="s">
        <v>540</v>
      </c>
      <c r="N49">
        <v>17</v>
      </c>
      <c r="O49" s="53">
        <v>430200</v>
      </c>
      <c r="P49" s="105">
        <v>1588</v>
      </c>
      <c r="Q49">
        <v>93.4</v>
      </c>
      <c r="R49">
        <v>21.7</v>
      </c>
      <c r="S49" s="55">
        <f t="shared" ca="1" si="1"/>
        <v>6.4831738224506275</v>
      </c>
      <c r="U49">
        <v>46</v>
      </c>
      <c r="V49" t="s">
        <v>895</v>
      </c>
      <c r="W49" t="s">
        <v>559</v>
      </c>
      <c r="X49">
        <v>12</v>
      </c>
      <c r="Y49" s="53">
        <v>284900</v>
      </c>
      <c r="Z49">
        <v>595</v>
      </c>
      <c r="AA49">
        <v>49.6</v>
      </c>
      <c r="AB49">
        <v>17.399999999999999</v>
      </c>
      <c r="AC49" s="55">
        <f t="shared" ca="1" si="2"/>
        <v>-24.926782089187451</v>
      </c>
      <c r="AE49">
        <v>46</v>
      </c>
      <c r="AF49" t="s">
        <v>1544</v>
      </c>
      <c r="AG49" t="s">
        <v>576</v>
      </c>
      <c r="AH49">
        <v>15</v>
      </c>
      <c r="AI49" s="53">
        <v>379200</v>
      </c>
      <c r="AJ49" s="105">
        <v>1202</v>
      </c>
      <c r="AK49">
        <v>80.099999999999994</v>
      </c>
      <c r="AL49">
        <v>21.1</v>
      </c>
      <c r="AM49" s="55">
        <f t="shared" ca="1" si="3"/>
        <v>0.53208323696882687</v>
      </c>
      <c r="AO49">
        <v>46</v>
      </c>
      <c r="AP49" t="s">
        <v>1539</v>
      </c>
      <c r="AQ49" t="s">
        <v>549</v>
      </c>
      <c r="AR49">
        <v>15</v>
      </c>
      <c r="AS49" s="53">
        <v>506900</v>
      </c>
      <c r="AT49" s="105">
        <v>1472</v>
      </c>
      <c r="AU49">
        <v>98.1</v>
      </c>
      <c r="AV49">
        <v>19.399999999999999</v>
      </c>
      <c r="AW49" t="str">
        <f t="shared" si="9"/>
        <v>Dyson Heppell</v>
      </c>
      <c r="AX49" s="56">
        <f t="shared" si="4"/>
        <v>-99</v>
      </c>
      <c r="AY49" s="56">
        <f t="shared" ca="1" si="5"/>
        <v>11.561659983370273</v>
      </c>
      <c r="AZ49" s="56">
        <f t="shared" si="6"/>
        <v>-99</v>
      </c>
      <c r="BA49" s="56">
        <f t="shared" si="7"/>
        <v>-99</v>
      </c>
      <c r="BB49" s="57">
        <f t="shared" ca="1" si="8"/>
        <v>11.561659983370273</v>
      </c>
      <c r="BC49">
        <f t="shared" ca="1" si="10"/>
        <v>61</v>
      </c>
      <c r="BD49">
        <f ca="1">BC49+(COUNTIF($BC$4:BC49,BC49)-1)</f>
        <v>61</v>
      </c>
    </row>
    <row r="50" spans="1:56" x14ac:dyDescent="0.2">
      <c r="A50">
        <v>47</v>
      </c>
      <c r="B50" t="s">
        <v>615</v>
      </c>
      <c r="C50" t="s">
        <v>534</v>
      </c>
      <c r="D50">
        <v>17</v>
      </c>
      <c r="E50" s="53">
        <v>340400</v>
      </c>
      <c r="F50" s="105">
        <v>1368</v>
      </c>
      <c r="G50">
        <v>80.5</v>
      </c>
      <c r="H50">
        <v>23.6</v>
      </c>
      <c r="I50" s="55">
        <f t="shared" ca="1" si="0"/>
        <v>0.23359971013409009</v>
      </c>
      <c r="K50">
        <v>46</v>
      </c>
      <c r="L50" t="s">
        <v>1422</v>
      </c>
      <c r="M50" t="s">
        <v>553</v>
      </c>
      <c r="N50">
        <v>10</v>
      </c>
      <c r="O50" s="53">
        <v>480800</v>
      </c>
      <c r="P50" s="105">
        <v>934</v>
      </c>
      <c r="Q50">
        <v>93.4</v>
      </c>
      <c r="R50">
        <v>19.399999999999999</v>
      </c>
      <c r="S50" s="55">
        <f t="shared" ca="1" si="1"/>
        <v>6.4831738224506275</v>
      </c>
      <c r="U50">
        <v>47</v>
      </c>
      <c r="V50" t="s">
        <v>818</v>
      </c>
      <c r="W50" t="s">
        <v>556</v>
      </c>
      <c r="X50">
        <v>2</v>
      </c>
      <c r="Y50" s="53">
        <v>362400</v>
      </c>
      <c r="Z50">
        <v>96</v>
      </c>
      <c r="AA50">
        <v>48</v>
      </c>
      <c r="AB50">
        <v>13.2</v>
      </c>
      <c r="AC50" s="55">
        <f t="shared" ca="1" si="2"/>
        <v>-26.086167302638035</v>
      </c>
      <c r="AE50">
        <v>47</v>
      </c>
      <c r="AF50" t="s">
        <v>749</v>
      </c>
      <c r="AG50" t="s">
        <v>551</v>
      </c>
      <c r="AH50">
        <v>17</v>
      </c>
      <c r="AI50" s="53">
        <v>446300</v>
      </c>
      <c r="AJ50" s="105">
        <v>1359</v>
      </c>
      <c r="AK50">
        <v>79.900000000000006</v>
      </c>
      <c r="AL50">
        <v>17.899999999999999</v>
      </c>
      <c r="AM50" s="55">
        <f t="shared" ca="1" si="3"/>
        <v>0.3192499421813082</v>
      </c>
      <c r="AO50">
        <v>47</v>
      </c>
      <c r="AP50" t="s">
        <v>550</v>
      </c>
      <c r="AQ50" t="s">
        <v>551</v>
      </c>
      <c r="AR50">
        <v>15</v>
      </c>
      <c r="AS50" s="53">
        <v>507200</v>
      </c>
      <c r="AT50" s="105">
        <v>1470</v>
      </c>
      <c r="AU50">
        <v>98</v>
      </c>
      <c r="AV50">
        <v>19.3</v>
      </c>
      <c r="AW50" t="str">
        <f t="shared" si="9"/>
        <v>Christian Salem</v>
      </c>
      <c r="AX50" s="56">
        <f t="shared" ca="1" si="4"/>
        <v>20.673574346866637</v>
      </c>
      <c r="AY50" s="56">
        <f t="shared" si="5"/>
        <v>-99</v>
      </c>
      <c r="AZ50" s="56">
        <f t="shared" si="6"/>
        <v>-99</v>
      </c>
      <c r="BA50" s="56">
        <f t="shared" si="7"/>
        <v>-99</v>
      </c>
      <c r="BB50" s="57">
        <f t="shared" ca="1" si="8"/>
        <v>20.673574346866637</v>
      </c>
      <c r="BC50">
        <f t="shared" ca="1" si="10"/>
        <v>31</v>
      </c>
      <c r="BD50">
        <f ca="1">BC50+(COUNTIF($BC$4:BC50,BC50)-1)</f>
        <v>31</v>
      </c>
    </row>
    <row r="51" spans="1:56" x14ac:dyDescent="0.2">
      <c r="A51">
        <v>48</v>
      </c>
      <c r="B51" t="s">
        <v>1510</v>
      </c>
      <c r="C51" t="s">
        <v>532</v>
      </c>
      <c r="D51">
        <v>9</v>
      </c>
      <c r="E51" s="53">
        <v>380000</v>
      </c>
      <c r="F51" s="105">
        <v>723</v>
      </c>
      <c r="G51">
        <v>80.3</v>
      </c>
      <c r="H51">
        <v>21.1</v>
      </c>
      <c r="I51" s="55">
        <f t="shared" ca="1" si="0"/>
        <v>0</v>
      </c>
      <c r="K51">
        <v>48</v>
      </c>
      <c r="L51" t="s">
        <v>735</v>
      </c>
      <c r="M51" t="s">
        <v>538</v>
      </c>
      <c r="N51">
        <v>16</v>
      </c>
      <c r="O51" s="53">
        <v>441700</v>
      </c>
      <c r="P51" s="105">
        <v>1484</v>
      </c>
      <c r="Q51">
        <v>92.8</v>
      </c>
      <c r="R51">
        <v>21</v>
      </c>
      <c r="S51" s="55">
        <f t="shared" ca="1" si="1"/>
        <v>5.8348564402055558</v>
      </c>
      <c r="U51">
        <v>48</v>
      </c>
      <c r="V51" t="s">
        <v>1574</v>
      </c>
      <c r="W51" t="s">
        <v>574</v>
      </c>
      <c r="X51">
        <v>2</v>
      </c>
      <c r="Y51" s="53">
        <v>191100</v>
      </c>
      <c r="Z51">
        <v>87</v>
      </c>
      <c r="AA51">
        <v>43.5</v>
      </c>
      <c r="AB51">
        <v>22.8</v>
      </c>
      <c r="AC51" s="55">
        <f t="shared" ca="1" si="2"/>
        <v>-29.346938215467784</v>
      </c>
      <c r="AE51">
        <v>48</v>
      </c>
      <c r="AF51" t="s">
        <v>836</v>
      </c>
      <c r="AG51" t="s">
        <v>542</v>
      </c>
      <c r="AH51">
        <v>17</v>
      </c>
      <c r="AI51" s="53">
        <v>424100</v>
      </c>
      <c r="AJ51" s="105">
        <v>1354</v>
      </c>
      <c r="AK51">
        <v>79.599999999999994</v>
      </c>
      <c r="AL51">
        <v>18.8</v>
      </c>
      <c r="AM51" s="55">
        <f t="shared" ca="1" si="3"/>
        <v>0</v>
      </c>
      <c r="AO51">
        <v>48</v>
      </c>
      <c r="AP51" t="s">
        <v>554</v>
      </c>
      <c r="AQ51" t="s">
        <v>532</v>
      </c>
      <c r="AR51">
        <v>17</v>
      </c>
      <c r="AS51" s="53">
        <v>536500</v>
      </c>
      <c r="AT51" s="105">
        <v>1659</v>
      </c>
      <c r="AU51">
        <v>97.6</v>
      </c>
      <c r="AV51">
        <v>18.2</v>
      </c>
      <c r="AW51" t="str">
        <f t="shared" si="9"/>
        <v>Dane Rampe</v>
      </c>
      <c r="AX51" s="56">
        <f t="shared" ca="1" si="4"/>
        <v>20.206374926598457</v>
      </c>
      <c r="AY51" s="56">
        <f t="shared" si="5"/>
        <v>-99</v>
      </c>
      <c r="AZ51" s="56">
        <f t="shared" si="6"/>
        <v>-99</v>
      </c>
      <c r="BA51" s="56">
        <f t="shared" si="7"/>
        <v>-99</v>
      </c>
      <c r="BB51" s="57">
        <f t="shared" ca="1" si="8"/>
        <v>20.206374926598457</v>
      </c>
      <c r="BC51">
        <f t="shared" ca="1" si="10"/>
        <v>32</v>
      </c>
      <c r="BD51">
        <f ca="1">BC51+(COUNTIF($BC$4:BC51,BC51)-1)</f>
        <v>32</v>
      </c>
    </row>
    <row r="52" spans="1:56" x14ac:dyDescent="0.2">
      <c r="A52">
        <v>49</v>
      </c>
      <c r="B52" t="s">
        <v>568</v>
      </c>
      <c r="C52" t="s">
        <v>538</v>
      </c>
      <c r="D52">
        <v>13</v>
      </c>
      <c r="E52" s="53">
        <v>366800</v>
      </c>
      <c r="F52" s="105">
        <v>1037</v>
      </c>
      <c r="G52">
        <v>79.8</v>
      </c>
      <c r="H52">
        <v>21.7</v>
      </c>
      <c r="I52" s="55">
        <f t="shared" ca="1" si="0"/>
        <v>-0.58399927533521634</v>
      </c>
      <c r="K52">
        <v>49</v>
      </c>
      <c r="L52" t="s">
        <v>709</v>
      </c>
      <c r="M52" t="s">
        <v>544</v>
      </c>
      <c r="N52">
        <v>16</v>
      </c>
      <c r="O52" s="53">
        <v>460900</v>
      </c>
      <c r="P52" s="105">
        <v>1472</v>
      </c>
      <c r="Q52">
        <v>92</v>
      </c>
      <c r="R52">
        <v>20</v>
      </c>
      <c r="S52" s="55">
        <f t="shared" ca="1" si="1"/>
        <v>4.9704332638788085</v>
      </c>
      <c r="AC52" s="55"/>
      <c r="AE52">
        <v>49</v>
      </c>
      <c r="AF52" t="s">
        <v>855</v>
      </c>
      <c r="AG52" t="s">
        <v>534</v>
      </c>
      <c r="AH52">
        <v>17</v>
      </c>
      <c r="AI52" s="53">
        <v>440500</v>
      </c>
      <c r="AJ52" s="105">
        <v>1347</v>
      </c>
      <c r="AK52">
        <v>79.2</v>
      </c>
      <c r="AL52">
        <v>18</v>
      </c>
      <c r="AM52" s="55">
        <f t="shared" ca="1" si="3"/>
        <v>-0.42566658957505332</v>
      </c>
      <c r="AO52">
        <v>49</v>
      </c>
      <c r="AP52" t="s">
        <v>1005</v>
      </c>
      <c r="AQ52" t="s">
        <v>556</v>
      </c>
      <c r="AR52">
        <v>12</v>
      </c>
      <c r="AS52" s="53">
        <v>525100</v>
      </c>
      <c r="AT52" s="105">
        <v>1168</v>
      </c>
      <c r="AU52">
        <v>97.3</v>
      </c>
      <c r="AV52">
        <v>18.5</v>
      </c>
      <c r="AW52" t="str">
        <f t="shared" si="9"/>
        <v>Matthew Kreuzer</v>
      </c>
      <c r="AX52" s="56">
        <f t="shared" si="4"/>
        <v>-99</v>
      </c>
      <c r="AY52" s="56">
        <f t="shared" si="5"/>
        <v>-99</v>
      </c>
      <c r="AZ52" s="56">
        <f t="shared" ca="1" si="6"/>
        <v>9.637389586807938</v>
      </c>
      <c r="BA52" s="56">
        <f t="shared" si="7"/>
        <v>-99</v>
      </c>
      <c r="BB52" s="57">
        <f t="shared" ca="1" si="8"/>
        <v>9.637389586807938</v>
      </c>
      <c r="BC52">
        <f t="shared" ca="1" si="10"/>
        <v>68</v>
      </c>
      <c r="BD52">
        <f ca="1">BC52+(COUNTIF($BC$4:BC52,BC52)-1)</f>
        <v>68</v>
      </c>
    </row>
    <row r="53" spans="1:56" x14ac:dyDescent="0.2">
      <c r="A53">
        <v>50</v>
      </c>
      <c r="B53" t="s">
        <v>589</v>
      </c>
      <c r="C53" t="s">
        <v>542</v>
      </c>
      <c r="D53">
        <v>17</v>
      </c>
      <c r="E53" s="53">
        <v>413300</v>
      </c>
      <c r="F53" s="105">
        <v>1353</v>
      </c>
      <c r="G53">
        <v>79.599999999999994</v>
      </c>
      <c r="H53">
        <v>19.3</v>
      </c>
      <c r="I53" s="55">
        <f t="shared" ca="1" si="0"/>
        <v>-0.81759898546930465</v>
      </c>
      <c r="K53">
        <v>50</v>
      </c>
      <c r="L53" t="s">
        <v>716</v>
      </c>
      <c r="M53" t="s">
        <v>542</v>
      </c>
      <c r="N53">
        <v>16</v>
      </c>
      <c r="O53" s="53">
        <v>455700</v>
      </c>
      <c r="P53" s="105">
        <v>1465</v>
      </c>
      <c r="Q53">
        <v>91.6</v>
      </c>
      <c r="R53">
        <v>20.100000000000001</v>
      </c>
      <c r="S53" s="55">
        <f t="shared" ca="1" si="1"/>
        <v>4.5382216757154268</v>
      </c>
      <c r="AC53" s="55"/>
      <c r="AE53">
        <v>49</v>
      </c>
      <c r="AF53" t="s">
        <v>776</v>
      </c>
      <c r="AG53" t="s">
        <v>547</v>
      </c>
      <c r="AH53">
        <v>17</v>
      </c>
      <c r="AI53" s="53">
        <v>421300</v>
      </c>
      <c r="AJ53" s="105">
        <v>1346</v>
      </c>
      <c r="AK53">
        <v>79.2</v>
      </c>
      <c r="AL53">
        <v>18.8</v>
      </c>
      <c r="AM53" s="55">
        <f t="shared" ca="1" si="3"/>
        <v>-0.42566658957505332</v>
      </c>
      <c r="AO53">
        <v>50</v>
      </c>
      <c r="AP53" t="s">
        <v>684</v>
      </c>
      <c r="AQ53" t="s">
        <v>549</v>
      </c>
      <c r="AR53">
        <v>16</v>
      </c>
      <c r="AS53" s="53">
        <v>477400</v>
      </c>
      <c r="AT53" s="105">
        <v>1551</v>
      </c>
      <c r="AU53">
        <v>96.9</v>
      </c>
      <c r="AV53">
        <v>20.3</v>
      </c>
      <c r="AW53" t="str">
        <f t="shared" si="9"/>
        <v>Dylan Shiel</v>
      </c>
      <c r="AX53" s="56">
        <f t="shared" si="4"/>
        <v>-99</v>
      </c>
      <c r="AY53" s="56">
        <f t="shared" ca="1" si="5"/>
        <v>10.26502521888016</v>
      </c>
      <c r="AZ53" s="56">
        <f t="shared" si="6"/>
        <v>-99</v>
      </c>
      <c r="BA53" s="56">
        <f t="shared" si="7"/>
        <v>-99</v>
      </c>
      <c r="BB53" s="57">
        <f t="shared" ca="1" si="8"/>
        <v>10.26502521888016</v>
      </c>
      <c r="BC53">
        <f t="shared" ca="1" si="10"/>
        <v>66</v>
      </c>
      <c r="BD53">
        <f ca="1">BC53+(COUNTIF($BC$4:BC53,BC53)-1)</f>
        <v>66</v>
      </c>
    </row>
    <row r="54" spans="1:56" x14ac:dyDescent="0.2">
      <c r="A54">
        <v>51</v>
      </c>
      <c r="B54" t="s">
        <v>575</v>
      </c>
      <c r="C54" t="s">
        <v>553</v>
      </c>
      <c r="D54">
        <v>12</v>
      </c>
      <c r="E54" s="53">
        <v>370900</v>
      </c>
      <c r="F54" s="105">
        <v>950</v>
      </c>
      <c r="G54">
        <v>79.2</v>
      </c>
      <c r="H54">
        <v>21.3</v>
      </c>
      <c r="I54" s="55">
        <f t="shared" ca="1" si="0"/>
        <v>-1.2847984057374671</v>
      </c>
      <c r="K54">
        <v>51</v>
      </c>
      <c r="L54" t="s">
        <v>768</v>
      </c>
      <c r="M54" t="s">
        <v>532</v>
      </c>
      <c r="N54">
        <v>17</v>
      </c>
      <c r="O54" s="53">
        <v>490800</v>
      </c>
      <c r="P54" s="105">
        <v>1548</v>
      </c>
      <c r="Q54">
        <v>91.1</v>
      </c>
      <c r="R54">
        <v>18.600000000000001</v>
      </c>
      <c r="S54" s="55">
        <f t="shared" ca="1" si="1"/>
        <v>3.9979571905112081</v>
      </c>
      <c r="AC54" s="55"/>
      <c r="AE54">
        <v>51</v>
      </c>
      <c r="AF54" t="s">
        <v>990</v>
      </c>
      <c r="AG54" t="s">
        <v>534</v>
      </c>
      <c r="AH54">
        <v>11</v>
      </c>
      <c r="AI54" s="53">
        <v>395600</v>
      </c>
      <c r="AJ54" s="105">
        <v>867</v>
      </c>
      <c r="AK54">
        <v>78.8</v>
      </c>
      <c r="AL54">
        <v>19.899999999999999</v>
      </c>
      <c r="AM54" s="55">
        <f t="shared" ca="1" si="3"/>
        <v>-0.85133317915012086</v>
      </c>
      <c r="AO54">
        <v>51</v>
      </c>
      <c r="AP54" t="s">
        <v>552</v>
      </c>
      <c r="AQ54" t="s">
        <v>553</v>
      </c>
      <c r="AR54">
        <v>17</v>
      </c>
      <c r="AS54" s="53">
        <v>476800</v>
      </c>
      <c r="AT54" s="105">
        <v>1638</v>
      </c>
      <c r="AU54">
        <v>96.4</v>
      </c>
      <c r="AV54">
        <v>20.2</v>
      </c>
      <c r="AW54" t="str">
        <f t="shared" si="9"/>
        <v>Rory Laird</v>
      </c>
      <c r="AX54" s="56">
        <f t="shared" ca="1" si="4"/>
        <v>18.804776665793952</v>
      </c>
      <c r="AY54" s="56">
        <f t="shared" si="5"/>
        <v>-99</v>
      </c>
      <c r="AZ54" s="56">
        <f t="shared" si="6"/>
        <v>-99</v>
      </c>
      <c r="BA54" s="56">
        <f t="shared" si="7"/>
        <v>-99</v>
      </c>
      <c r="BB54" s="57">
        <f t="shared" ca="1" si="8"/>
        <v>18.804776665793952</v>
      </c>
      <c r="BC54">
        <f t="shared" ca="1" si="10"/>
        <v>37</v>
      </c>
      <c r="BD54">
        <f ca="1">BC54+(COUNTIF($BC$4:BC54,BC54)-1)</f>
        <v>37</v>
      </c>
    </row>
    <row r="55" spans="1:56" x14ac:dyDescent="0.2">
      <c r="A55">
        <v>52</v>
      </c>
      <c r="B55" t="s">
        <v>1511</v>
      </c>
      <c r="C55" t="s">
        <v>549</v>
      </c>
      <c r="D55">
        <v>1</v>
      </c>
      <c r="E55" s="53">
        <v>280100</v>
      </c>
      <c r="F55" s="105">
        <v>79</v>
      </c>
      <c r="G55">
        <v>79</v>
      </c>
      <c r="H55">
        <v>28.2</v>
      </c>
      <c r="I55" s="55">
        <f t="shared" ca="1" si="0"/>
        <v>-1.5183981158715572</v>
      </c>
      <c r="K55">
        <v>52</v>
      </c>
      <c r="L55" t="s">
        <v>739</v>
      </c>
      <c r="M55" t="s">
        <v>536</v>
      </c>
      <c r="N55">
        <v>16</v>
      </c>
      <c r="O55" s="53">
        <v>485300</v>
      </c>
      <c r="P55" s="105">
        <v>1456</v>
      </c>
      <c r="Q55">
        <v>91</v>
      </c>
      <c r="R55">
        <v>18.8</v>
      </c>
      <c r="S55" s="55">
        <f t="shared" ca="1" si="1"/>
        <v>3.8899042934703711</v>
      </c>
      <c r="AC55" s="55"/>
      <c r="AE55">
        <v>51</v>
      </c>
      <c r="AF55" t="s">
        <v>1464</v>
      </c>
      <c r="AG55" t="s">
        <v>576</v>
      </c>
      <c r="AH55">
        <v>5</v>
      </c>
      <c r="AI55" s="53">
        <v>366400</v>
      </c>
      <c r="AJ55" s="105">
        <v>394</v>
      </c>
      <c r="AK55">
        <v>78.8</v>
      </c>
      <c r="AL55">
        <v>21.5</v>
      </c>
      <c r="AM55" s="55">
        <f t="shared" ca="1" si="3"/>
        <v>-0.85133317915012086</v>
      </c>
      <c r="AO55">
        <v>52</v>
      </c>
      <c r="AP55" t="s">
        <v>763</v>
      </c>
      <c r="AQ55" t="s">
        <v>581</v>
      </c>
      <c r="AR55">
        <v>13</v>
      </c>
      <c r="AS55" s="53">
        <v>507500</v>
      </c>
      <c r="AT55" s="105">
        <v>1250</v>
      </c>
      <c r="AU55">
        <v>96.2</v>
      </c>
      <c r="AV55">
        <v>18.899999999999999</v>
      </c>
      <c r="AW55" t="str">
        <f t="shared" si="9"/>
        <v>Luke Dunstan</v>
      </c>
      <c r="AX55" s="56">
        <f t="shared" si="4"/>
        <v>-99</v>
      </c>
      <c r="AY55" s="56">
        <f t="shared" ca="1" si="5"/>
        <v>9.5086549395942512</v>
      </c>
      <c r="AZ55" s="56">
        <f t="shared" si="6"/>
        <v>-99</v>
      </c>
      <c r="BA55" s="56">
        <f t="shared" si="7"/>
        <v>-99</v>
      </c>
      <c r="BB55" s="57">
        <f t="shared" ca="1" si="8"/>
        <v>9.5086549395942512</v>
      </c>
      <c r="BC55">
        <f t="shared" ca="1" si="10"/>
        <v>69</v>
      </c>
      <c r="BD55">
        <f ca="1">BC55+(COUNTIF($BC$4:BC55,BC55)-1)</f>
        <v>69</v>
      </c>
    </row>
    <row r="56" spans="1:56" x14ac:dyDescent="0.2">
      <c r="A56">
        <v>53</v>
      </c>
      <c r="B56" t="s">
        <v>591</v>
      </c>
      <c r="C56" t="s">
        <v>553</v>
      </c>
      <c r="D56">
        <v>17</v>
      </c>
      <c r="E56" s="53">
        <v>383200</v>
      </c>
      <c r="F56" s="105">
        <v>1340</v>
      </c>
      <c r="G56">
        <v>78.8</v>
      </c>
      <c r="H56">
        <v>20.6</v>
      </c>
      <c r="I56" s="55">
        <f t="shared" ca="1" si="0"/>
        <v>-1.7519978260056472</v>
      </c>
      <c r="K56">
        <v>53</v>
      </c>
      <c r="L56" t="s">
        <v>713</v>
      </c>
      <c r="M56" t="s">
        <v>561</v>
      </c>
      <c r="N56">
        <v>12</v>
      </c>
      <c r="O56" s="53">
        <v>451200</v>
      </c>
      <c r="P56" s="105">
        <v>1091</v>
      </c>
      <c r="Q56">
        <v>90.9</v>
      </c>
      <c r="R56">
        <v>20.100000000000001</v>
      </c>
      <c r="S56" s="55">
        <f t="shared" ca="1" si="1"/>
        <v>3.7818513964295342</v>
      </c>
      <c r="AC56" s="55"/>
      <c r="AE56">
        <v>53</v>
      </c>
      <c r="AF56" t="s">
        <v>1575</v>
      </c>
      <c r="AG56" t="s">
        <v>538</v>
      </c>
      <c r="AH56">
        <v>14</v>
      </c>
      <c r="AI56" s="53">
        <v>395600</v>
      </c>
      <c r="AJ56" s="105">
        <v>1102</v>
      </c>
      <c r="AK56">
        <v>78.7</v>
      </c>
      <c r="AL56">
        <v>19.899999999999999</v>
      </c>
      <c r="AM56" s="55">
        <f t="shared" ca="1" si="3"/>
        <v>-0.95774982654388019</v>
      </c>
      <c r="AO56">
        <v>53</v>
      </c>
      <c r="AP56" t="s">
        <v>543</v>
      </c>
      <c r="AQ56" t="s">
        <v>544</v>
      </c>
      <c r="AR56">
        <v>17</v>
      </c>
      <c r="AS56" s="53">
        <v>453000</v>
      </c>
      <c r="AT56" s="105">
        <v>1633</v>
      </c>
      <c r="AU56">
        <v>96.1</v>
      </c>
      <c r="AV56">
        <v>21.2</v>
      </c>
      <c r="AW56" t="str">
        <f t="shared" si="9"/>
        <v>Daniel Rich</v>
      </c>
      <c r="AX56" s="56">
        <f t="shared" ca="1" si="4"/>
        <v>18.454377100592808</v>
      </c>
      <c r="AY56" s="56">
        <f t="shared" si="5"/>
        <v>-99</v>
      </c>
      <c r="AZ56" s="56">
        <f t="shared" si="6"/>
        <v>-99</v>
      </c>
      <c r="BA56" s="56">
        <f t="shared" si="7"/>
        <v>-99</v>
      </c>
      <c r="BB56" s="57">
        <f t="shared" ca="1" si="8"/>
        <v>18.454377100592808</v>
      </c>
      <c r="BC56">
        <f t="shared" ca="1" si="10"/>
        <v>39</v>
      </c>
      <c r="BD56">
        <f ca="1">BC56+(COUNTIF($BC$4:BC56,BC56)-1)</f>
        <v>39</v>
      </c>
    </row>
    <row r="57" spans="1:56" x14ac:dyDescent="0.2">
      <c r="A57">
        <v>54</v>
      </c>
      <c r="B57" t="s">
        <v>569</v>
      </c>
      <c r="C57" t="s">
        <v>561</v>
      </c>
      <c r="D57">
        <v>17</v>
      </c>
      <c r="E57" s="53">
        <v>373900</v>
      </c>
      <c r="F57" s="105">
        <v>1334</v>
      </c>
      <c r="G57">
        <v>78.5</v>
      </c>
      <c r="H57">
        <v>21</v>
      </c>
      <c r="I57" s="55">
        <f t="shared" ca="1" si="0"/>
        <v>-2.1023973912067717</v>
      </c>
      <c r="K57">
        <v>53</v>
      </c>
      <c r="L57" t="s">
        <v>694</v>
      </c>
      <c r="M57" t="s">
        <v>576</v>
      </c>
      <c r="N57">
        <v>16</v>
      </c>
      <c r="O57" s="53">
        <v>391200</v>
      </c>
      <c r="P57" s="105">
        <v>1454</v>
      </c>
      <c r="Q57">
        <v>90.9</v>
      </c>
      <c r="R57">
        <v>23.2</v>
      </c>
      <c r="S57" s="55">
        <f t="shared" ca="1" si="1"/>
        <v>3.7818513964295342</v>
      </c>
      <c r="AC57" s="55"/>
      <c r="AE57">
        <v>54</v>
      </c>
      <c r="AF57" t="s">
        <v>1045</v>
      </c>
      <c r="AG57" t="s">
        <v>540</v>
      </c>
      <c r="AH57">
        <v>9</v>
      </c>
      <c r="AI57" s="53">
        <v>382000</v>
      </c>
      <c r="AJ57">
        <v>707</v>
      </c>
      <c r="AK57">
        <v>78.599999999999994</v>
      </c>
      <c r="AL57">
        <v>20.6</v>
      </c>
      <c r="AM57" s="55">
        <f t="shared" ca="1" si="3"/>
        <v>-1.0641664739376555</v>
      </c>
      <c r="AO57">
        <v>54</v>
      </c>
      <c r="AP57" t="s">
        <v>722</v>
      </c>
      <c r="AQ57" t="s">
        <v>551</v>
      </c>
      <c r="AR57">
        <v>17</v>
      </c>
      <c r="AS57" s="53">
        <v>498700</v>
      </c>
      <c r="AT57" s="105">
        <v>1626</v>
      </c>
      <c r="AU57">
        <v>95.6</v>
      </c>
      <c r="AV57">
        <v>19.2</v>
      </c>
      <c r="AW57" t="str">
        <f t="shared" si="9"/>
        <v>James Harmes</v>
      </c>
      <c r="AX57" s="56">
        <f t="shared" si="4"/>
        <v>-99</v>
      </c>
      <c r="AY57" s="56">
        <f t="shared" ca="1" si="5"/>
        <v>8.8603375573491796</v>
      </c>
      <c r="AZ57" s="56">
        <f t="shared" si="6"/>
        <v>-99</v>
      </c>
      <c r="BA57" s="56">
        <f t="shared" si="7"/>
        <v>-99</v>
      </c>
      <c r="BB57" s="57">
        <f t="shared" ca="1" si="8"/>
        <v>8.8603375573491796</v>
      </c>
      <c r="BC57">
        <f t="shared" ca="1" si="10"/>
        <v>74</v>
      </c>
      <c r="BD57">
        <f ca="1">BC57+(COUNTIF($BC$4:BC57,BC57)-1)</f>
        <v>74</v>
      </c>
    </row>
    <row r="58" spans="1:56" x14ac:dyDescent="0.2">
      <c r="A58">
        <v>55</v>
      </c>
      <c r="B58" t="s">
        <v>603</v>
      </c>
      <c r="C58" t="s">
        <v>532</v>
      </c>
      <c r="D58">
        <v>17</v>
      </c>
      <c r="E58" s="53">
        <v>412600</v>
      </c>
      <c r="F58" s="105">
        <v>1326</v>
      </c>
      <c r="G58">
        <v>78</v>
      </c>
      <c r="H58">
        <v>18.899999999999999</v>
      </c>
      <c r="I58" s="55">
        <f t="shared" ca="1" si="0"/>
        <v>-2.6863966665419881</v>
      </c>
      <c r="K58">
        <v>55</v>
      </c>
      <c r="L58" t="s">
        <v>711</v>
      </c>
      <c r="M58" t="s">
        <v>542</v>
      </c>
      <c r="N58">
        <v>17</v>
      </c>
      <c r="O58" s="53">
        <v>449000</v>
      </c>
      <c r="P58" s="105">
        <v>1539</v>
      </c>
      <c r="Q58">
        <v>90.5</v>
      </c>
      <c r="R58">
        <v>20.2</v>
      </c>
      <c r="S58" s="55">
        <f t="shared" ca="1" si="1"/>
        <v>3.3496398082661507</v>
      </c>
      <c r="AC58" s="55"/>
      <c r="AE58">
        <v>55</v>
      </c>
      <c r="AF58" t="s">
        <v>839</v>
      </c>
      <c r="AG58" t="s">
        <v>581</v>
      </c>
      <c r="AH58">
        <v>17</v>
      </c>
      <c r="AI58" s="53">
        <v>395000</v>
      </c>
      <c r="AJ58" s="105">
        <v>1332</v>
      </c>
      <c r="AK58">
        <v>78.400000000000006</v>
      </c>
      <c r="AL58">
        <v>19.8</v>
      </c>
      <c r="AM58" s="55">
        <f t="shared" ca="1" si="3"/>
        <v>-1.276999768725176</v>
      </c>
      <c r="AO58">
        <v>55</v>
      </c>
      <c r="AP58" t="s">
        <v>738</v>
      </c>
      <c r="AQ58" t="s">
        <v>559</v>
      </c>
      <c r="AR58">
        <v>17</v>
      </c>
      <c r="AS58" s="53">
        <v>520600</v>
      </c>
      <c r="AT58" s="105">
        <v>1623</v>
      </c>
      <c r="AU58">
        <v>95.5</v>
      </c>
      <c r="AV58">
        <v>18.3</v>
      </c>
      <c r="AW58" t="str">
        <f t="shared" si="9"/>
        <v>Dion Prestia</v>
      </c>
      <c r="AX58" s="56">
        <f t="shared" si="4"/>
        <v>-99</v>
      </c>
      <c r="AY58" s="56">
        <f t="shared" ca="1" si="5"/>
        <v>8.7522846603083408</v>
      </c>
      <c r="AZ58" s="56">
        <f t="shared" si="6"/>
        <v>-99</v>
      </c>
      <c r="BA58" s="56">
        <f t="shared" si="7"/>
        <v>-99</v>
      </c>
      <c r="BB58" s="57">
        <f t="shared" ca="1" si="8"/>
        <v>8.7522846603083408</v>
      </c>
      <c r="BC58">
        <f t="shared" ca="1" si="10"/>
        <v>75</v>
      </c>
      <c r="BD58">
        <f ca="1">BC58+(COUNTIF($BC$4:BC58,BC58)-1)</f>
        <v>75</v>
      </c>
    </row>
    <row r="59" spans="1:56" x14ac:dyDescent="0.2">
      <c r="A59">
        <v>56</v>
      </c>
      <c r="B59" t="s">
        <v>614</v>
      </c>
      <c r="C59" t="s">
        <v>574</v>
      </c>
      <c r="D59">
        <v>13</v>
      </c>
      <c r="E59" s="53">
        <v>394800</v>
      </c>
      <c r="F59" s="105">
        <v>1012</v>
      </c>
      <c r="G59">
        <v>77.8</v>
      </c>
      <c r="H59">
        <v>19.7</v>
      </c>
      <c r="I59" s="55">
        <f t="shared" ca="1" si="0"/>
        <v>-2.9199963766760764</v>
      </c>
      <c r="K59">
        <v>56</v>
      </c>
      <c r="L59" t="s">
        <v>915</v>
      </c>
      <c r="M59" t="s">
        <v>576</v>
      </c>
      <c r="N59">
        <v>12</v>
      </c>
      <c r="O59" s="53">
        <v>460300</v>
      </c>
      <c r="P59" s="105">
        <v>1084</v>
      </c>
      <c r="Q59">
        <v>90.3</v>
      </c>
      <c r="R59">
        <v>19.600000000000001</v>
      </c>
      <c r="S59" s="55">
        <f t="shared" ca="1" si="1"/>
        <v>3.1335340141844608</v>
      </c>
      <c r="AC59" s="55"/>
      <c r="AE59">
        <v>56</v>
      </c>
      <c r="AF59" t="s">
        <v>834</v>
      </c>
      <c r="AG59" t="s">
        <v>542</v>
      </c>
      <c r="AH59">
        <v>16</v>
      </c>
      <c r="AI59" s="53">
        <v>362200</v>
      </c>
      <c r="AJ59" s="105">
        <v>1253</v>
      </c>
      <c r="AK59">
        <v>78.3</v>
      </c>
      <c r="AL59">
        <v>21.6</v>
      </c>
      <c r="AM59" s="55">
        <f t="shared" ca="1" si="3"/>
        <v>-1.3834164161189495</v>
      </c>
      <c r="AO59">
        <v>55</v>
      </c>
      <c r="AP59" t="s">
        <v>693</v>
      </c>
      <c r="AQ59" t="s">
        <v>534</v>
      </c>
      <c r="AR59">
        <v>17</v>
      </c>
      <c r="AS59" s="53">
        <v>453300</v>
      </c>
      <c r="AT59" s="105">
        <v>1623</v>
      </c>
      <c r="AU59">
        <v>95.5</v>
      </c>
      <c r="AV59">
        <v>21.1</v>
      </c>
      <c r="AW59" t="str">
        <f t="shared" si="9"/>
        <v>Jacob Hopper</v>
      </c>
      <c r="AX59" s="56">
        <f t="shared" si="4"/>
        <v>-99</v>
      </c>
      <c r="AY59" s="56">
        <f t="shared" ca="1" si="5"/>
        <v>8.7522846603083408</v>
      </c>
      <c r="AZ59" s="56">
        <f t="shared" si="6"/>
        <v>-99</v>
      </c>
      <c r="BA59" s="56">
        <f t="shared" si="7"/>
        <v>-99</v>
      </c>
      <c r="BB59" s="57">
        <f t="shared" ca="1" si="8"/>
        <v>8.7522846603083408</v>
      </c>
      <c r="BC59">
        <f t="shared" ca="1" si="10"/>
        <v>75</v>
      </c>
      <c r="BD59">
        <f ca="1">BC59+(COUNTIF($BC$4:BC59,BC59)-1)</f>
        <v>76</v>
      </c>
    </row>
    <row r="60" spans="1:56" x14ac:dyDescent="0.2">
      <c r="A60">
        <v>57</v>
      </c>
      <c r="B60" t="s">
        <v>609</v>
      </c>
      <c r="C60" t="s">
        <v>567</v>
      </c>
      <c r="D60">
        <v>17</v>
      </c>
      <c r="E60" s="53">
        <v>372600</v>
      </c>
      <c r="F60" s="105">
        <v>1318</v>
      </c>
      <c r="G60">
        <v>77.5</v>
      </c>
      <c r="H60">
        <v>20.8</v>
      </c>
      <c r="I60" s="55">
        <f t="shared" ca="1" si="0"/>
        <v>-3.2703959418772044</v>
      </c>
      <c r="K60">
        <v>57</v>
      </c>
      <c r="L60" t="s">
        <v>729</v>
      </c>
      <c r="M60" t="s">
        <v>581</v>
      </c>
      <c r="N60">
        <v>17</v>
      </c>
      <c r="O60" s="53">
        <v>427800</v>
      </c>
      <c r="P60" s="105">
        <v>1521</v>
      </c>
      <c r="Q60">
        <v>89.5</v>
      </c>
      <c r="R60">
        <v>20.9</v>
      </c>
      <c r="S60" s="55">
        <f t="shared" ca="1" si="1"/>
        <v>2.2691108378577116</v>
      </c>
      <c r="AC60" s="55"/>
      <c r="AE60">
        <v>57</v>
      </c>
      <c r="AF60" t="s">
        <v>815</v>
      </c>
      <c r="AG60" t="s">
        <v>574</v>
      </c>
      <c r="AH60">
        <v>15</v>
      </c>
      <c r="AI60" s="53">
        <v>435400</v>
      </c>
      <c r="AJ60" s="105">
        <v>1172</v>
      </c>
      <c r="AK60">
        <v>78.099999999999994</v>
      </c>
      <c r="AL60">
        <v>17.899999999999999</v>
      </c>
      <c r="AM60" s="55">
        <f t="shared" ca="1" si="3"/>
        <v>-1.5962497109064824</v>
      </c>
      <c r="AO60">
        <v>57</v>
      </c>
      <c r="AP60" t="s">
        <v>686</v>
      </c>
      <c r="AQ60" t="s">
        <v>574</v>
      </c>
      <c r="AR60">
        <v>13</v>
      </c>
      <c r="AS60" s="53">
        <v>450400</v>
      </c>
      <c r="AT60" s="105">
        <v>1239</v>
      </c>
      <c r="AU60">
        <v>95.3</v>
      </c>
      <c r="AV60">
        <v>21.2</v>
      </c>
      <c r="AW60" t="str">
        <f t="shared" si="9"/>
        <v>Tom Rockliff</v>
      </c>
      <c r="AX60" s="56">
        <f t="shared" si="4"/>
        <v>-99</v>
      </c>
      <c r="AY60" s="56">
        <f t="shared" ca="1" si="5"/>
        <v>8.5361788662266491</v>
      </c>
      <c r="AZ60" s="56">
        <f t="shared" si="6"/>
        <v>-99</v>
      </c>
      <c r="BA60" s="56">
        <f t="shared" si="7"/>
        <v>-99</v>
      </c>
      <c r="BB60" s="57">
        <f t="shared" ca="1" si="8"/>
        <v>8.5361788662266491</v>
      </c>
      <c r="BC60">
        <f t="shared" ca="1" si="10"/>
        <v>78</v>
      </c>
      <c r="BD60">
        <f ca="1">BC60+(COUNTIF($BC$4:BC60,BC60)-1)</f>
        <v>78</v>
      </c>
    </row>
    <row r="61" spans="1:56" x14ac:dyDescent="0.2">
      <c r="A61">
        <v>58</v>
      </c>
      <c r="B61" t="s">
        <v>1512</v>
      </c>
      <c r="C61" t="s">
        <v>574</v>
      </c>
      <c r="D61">
        <v>14</v>
      </c>
      <c r="E61" s="53">
        <v>407000</v>
      </c>
      <c r="F61" s="105">
        <v>1082</v>
      </c>
      <c r="G61">
        <v>77.3</v>
      </c>
      <c r="H61">
        <v>19</v>
      </c>
      <c r="I61" s="55">
        <f t="shared" ca="1" si="0"/>
        <v>-3.5039956520112927</v>
      </c>
      <c r="K61">
        <v>58</v>
      </c>
      <c r="L61" t="s">
        <v>845</v>
      </c>
      <c r="M61" t="s">
        <v>561</v>
      </c>
      <c r="N61">
        <v>17</v>
      </c>
      <c r="O61" s="53">
        <v>490000</v>
      </c>
      <c r="P61" s="105">
        <v>1519</v>
      </c>
      <c r="Q61">
        <v>89.4</v>
      </c>
      <c r="R61">
        <v>18.2</v>
      </c>
      <c r="S61" s="55">
        <f t="shared" ca="1" si="1"/>
        <v>2.1610579408168764</v>
      </c>
      <c r="AC61" s="55"/>
      <c r="AE61">
        <v>57</v>
      </c>
      <c r="AF61" t="s">
        <v>743</v>
      </c>
      <c r="AG61" t="s">
        <v>559</v>
      </c>
      <c r="AH61">
        <v>16</v>
      </c>
      <c r="AI61" s="53">
        <v>360300</v>
      </c>
      <c r="AJ61" s="105">
        <v>1250</v>
      </c>
      <c r="AK61">
        <v>78.099999999999994</v>
      </c>
      <c r="AL61">
        <v>21.7</v>
      </c>
      <c r="AM61" s="55">
        <f t="shared" ca="1" si="3"/>
        <v>-1.5962497109064824</v>
      </c>
      <c r="AO61">
        <v>58</v>
      </c>
      <c r="AP61" t="s">
        <v>712</v>
      </c>
      <c r="AQ61" t="s">
        <v>547</v>
      </c>
      <c r="AR61">
        <v>17</v>
      </c>
      <c r="AS61" s="53">
        <v>499100</v>
      </c>
      <c r="AT61" s="105">
        <v>1616</v>
      </c>
      <c r="AU61">
        <v>95.1</v>
      </c>
      <c r="AV61">
        <v>19</v>
      </c>
      <c r="AW61" t="str">
        <f t="shared" si="9"/>
        <v>Lachlan Hunter</v>
      </c>
      <c r="AX61" s="56">
        <f t="shared" si="4"/>
        <v>-99</v>
      </c>
      <c r="AY61" s="56">
        <f t="shared" ca="1" si="5"/>
        <v>8.3200730721449592</v>
      </c>
      <c r="AZ61" s="56">
        <f t="shared" si="6"/>
        <v>-99</v>
      </c>
      <c r="BA61" s="56">
        <f t="shared" si="7"/>
        <v>-99</v>
      </c>
      <c r="BB61" s="57">
        <f t="shared" ca="1" si="8"/>
        <v>8.3200730721449592</v>
      </c>
      <c r="BC61">
        <f t="shared" ca="1" si="10"/>
        <v>79</v>
      </c>
      <c r="BD61">
        <f ca="1">BC61+(COUNTIF($BC$4:BC61,BC61)-1)</f>
        <v>79</v>
      </c>
    </row>
    <row r="62" spans="1:56" x14ac:dyDescent="0.2">
      <c r="A62">
        <v>59</v>
      </c>
      <c r="B62" t="s">
        <v>604</v>
      </c>
      <c r="C62" t="s">
        <v>549</v>
      </c>
      <c r="D62">
        <v>17</v>
      </c>
      <c r="E62" s="53">
        <v>435300</v>
      </c>
      <c r="F62" s="105">
        <v>1310</v>
      </c>
      <c r="G62">
        <v>77.099999999999994</v>
      </c>
      <c r="H62">
        <v>17.7</v>
      </c>
      <c r="I62" s="55">
        <f t="shared" ca="1" si="0"/>
        <v>-3.7375953621453828</v>
      </c>
      <c r="K62">
        <v>59</v>
      </c>
      <c r="L62" t="s">
        <v>742</v>
      </c>
      <c r="M62" t="s">
        <v>544</v>
      </c>
      <c r="N62">
        <v>17</v>
      </c>
      <c r="O62" s="53">
        <v>440700</v>
      </c>
      <c r="P62" s="105">
        <v>1518</v>
      </c>
      <c r="Q62">
        <v>89.3</v>
      </c>
      <c r="R62">
        <v>20.3</v>
      </c>
      <c r="S62" s="55">
        <f t="shared" ca="1" si="1"/>
        <v>2.0530050437760234</v>
      </c>
      <c r="AC62" s="55"/>
      <c r="AE62">
        <v>59</v>
      </c>
      <c r="AF62" t="s">
        <v>1576</v>
      </c>
      <c r="AG62" t="s">
        <v>536</v>
      </c>
      <c r="AH62">
        <v>14</v>
      </c>
      <c r="AI62" s="53">
        <v>422800</v>
      </c>
      <c r="AJ62" s="105">
        <v>1091</v>
      </c>
      <c r="AK62">
        <v>77.900000000000006</v>
      </c>
      <c r="AL62">
        <v>18.399999999999999</v>
      </c>
      <c r="AM62" s="55">
        <f t="shared" ca="1" si="3"/>
        <v>-1.8090830056940028</v>
      </c>
      <c r="AO62">
        <v>59</v>
      </c>
      <c r="AP62" t="s">
        <v>733</v>
      </c>
      <c r="AQ62" t="s">
        <v>559</v>
      </c>
      <c r="AR62">
        <v>16</v>
      </c>
      <c r="AS62" s="53">
        <v>461300</v>
      </c>
      <c r="AT62" s="105">
        <v>1518</v>
      </c>
      <c r="AU62">
        <v>94.9</v>
      </c>
      <c r="AV62">
        <v>20.6</v>
      </c>
      <c r="AW62" t="str">
        <f t="shared" si="9"/>
        <v>Dustin Martin</v>
      </c>
      <c r="AX62" s="56">
        <f t="shared" si="4"/>
        <v>-99</v>
      </c>
      <c r="AY62" s="56">
        <f t="shared" ca="1" si="5"/>
        <v>8.1039672780632834</v>
      </c>
      <c r="AZ62" s="56">
        <f t="shared" si="6"/>
        <v>-99</v>
      </c>
      <c r="BA62" s="56">
        <f t="shared" ca="1" si="7"/>
        <v>16.281747051246143</v>
      </c>
      <c r="BB62" s="57">
        <f t="shared" ca="1" si="8"/>
        <v>16.281747051246143</v>
      </c>
      <c r="BC62">
        <f t="shared" ca="1" si="10"/>
        <v>44</v>
      </c>
      <c r="BD62">
        <f ca="1">BC62+(COUNTIF($BC$4:BC62,BC62)-1)</f>
        <v>44</v>
      </c>
    </row>
    <row r="63" spans="1:56" x14ac:dyDescent="0.2">
      <c r="A63">
        <v>60</v>
      </c>
      <c r="B63" t="s">
        <v>563</v>
      </c>
      <c r="C63" t="s">
        <v>532</v>
      </c>
      <c r="D63">
        <v>5</v>
      </c>
      <c r="E63" s="53">
        <v>426100</v>
      </c>
      <c r="F63">
        <v>385</v>
      </c>
      <c r="G63">
        <v>77</v>
      </c>
      <c r="H63">
        <v>18.100000000000001</v>
      </c>
      <c r="I63" s="55">
        <f t="shared" ca="1" si="0"/>
        <v>-3.854395217212419</v>
      </c>
      <c r="K63">
        <v>60</v>
      </c>
      <c r="L63" t="s">
        <v>696</v>
      </c>
      <c r="M63" t="s">
        <v>556</v>
      </c>
      <c r="N63">
        <v>17</v>
      </c>
      <c r="O63" s="53">
        <v>434800</v>
      </c>
      <c r="P63" s="105">
        <v>1516</v>
      </c>
      <c r="Q63">
        <v>89.2</v>
      </c>
      <c r="R63">
        <v>20.5</v>
      </c>
      <c r="S63" s="55">
        <f t="shared" ca="1" si="1"/>
        <v>1.9449521467351847</v>
      </c>
      <c r="AC63" s="55"/>
      <c r="AE63">
        <v>60</v>
      </c>
      <c r="AF63" t="s">
        <v>854</v>
      </c>
      <c r="AG63" t="s">
        <v>544</v>
      </c>
      <c r="AH63">
        <v>17</v>
      </c>
      <c r="AI63" s="53">
        <v>414400</v>
      </c>
      <c r="AJ63" s="105">
        <v>1323</v>
      </c>
      <c r="AK63">
        <v>77.8</v>
      </c>
      <c r="AL63">
        <v>18.8</v>
      </c>
      <c r="AM63" s="55">
        <f t="shared" ca="1" si="3"/>
        <v>-1.9154996530877781</v>
      </c>
      <c r="AO63">
        <v>60</v>
      </c>
      <c r="AP63" t="s">
        <v>718</v>
      </c>
      <c r="AQ63" t="s">
        <v>567</v>
      </c>
      <c r="AR63">
        <v>17</v>
      </c>
      <c r="AS63" s="53">
        <v>474100</v>
      </c>
      <c r="AT63" s="105">
        <v>1601</v>
      </c>
      <c r="AU63">
        <v>94.2</v>
      </c>
      <c r="AV63">
        <v>19.899999999999999</v>
      </c>
      <c r="AW63" t="str">
        <f t="shared" si="9"/>
        <v>Steele Sidebottom</v>
      </c>
      <c r="AX63" s="56">
        <f t="shared" si="4"/>
        <v>-99</v>
      </c>
      <c r="AY63" s="56">
        <f t="shared" ca="1" si="5"/>
        <v>7.3475969987773748</v>
      </c>
      <c r="AZ63" s="56">
        <f t="shared" si="6"/>
        <v>-99</v>
      </c>
      <c r="BA63" s="56">
        <f t="shared" si="7"/>
        <v>-99</v>
      </c>
      <c r="BB63" s="57">
        <f t="shared" ca="1" si="8"/>
        <v>7.3475969987773748</v>
      </c>
      <c r="BC63">
        <f t="shared" ca="1" si="10"/>
        <v>85</v>
      </c>
      <c r="BD63">
        <f ca="1">BC63+(COUNTIF($BC$4:BC63,BC63)-1)</f>
        <v>85</v>
      </c>
    </row>
    <row r="64" spans="1:56" x14ac:dyDescent="0.2">
      <c r="A64">
        <v>61</v>
      </c>
      <c r="B64" t="s">
        <v>620</v>
      </c>
      <c r="C64" t="s">
        <v>553</v>
      </c>
      <c r="D64">
        <v>17</v>
      </c>
      <c r="E64" s="53">
        <v>397100</v>
      </c>
      <c r="F64" s="105">
        <v>1304</v>
      </c>
      <c r="G64">
        <v>76.7</v>
      </c>
      <c r="H64">
        <v>19.3</v>
      </c>
      <c r="I64" s="55">
        <f t="shared" ca="1" si="0"/>
        <v>-4.2047947824135452</v>
      </c>
      <c r="K64">
        <v>61</v>
      </c>
      <c r="L64" t="s">
        <v>758</v>
      </c>
      <c r="M64" t="s">
        <v>561</v>
      </c>
      <c r="N64">
        <v>14</v>
      </c>
      <c r="O64" s="53">
        <v>450300</v>
      </c>
      <c r="P64" s="105">
        <v>1244</v>
      </c>
      <c r="Q64">
        <v>88.9</v>
      </c>
      <c r="R64">
        <v>19.7</v>
      </c>
      <c r="S64" s="55">
        <f t="shared" ca="1" si="1"/>
        <v>1.620793455612656</v>
      </c>
      <c r="AC64" s="55"/>
      <c r="AE64">
        <v>61</v>
      </c>
      <c r="AF64" t="s">
        <v>741</v>
      </c>
      <c r="AG64" t="s">
        <v>581</v>
      </c>
      <c r="AH64">
        <v>17</v>
      </c>
      <c r="AI64" s="53">
        <v>345100</v>
      </c>
      <c r="AJ64" s="105">
        <v>1313</v>
      </c>
      <c r="AK64">
        <v>77.2</v>
      </c>
      <c r="AL64">
        <v>22.4</v>
      </c>
      <c r="AM64" s="55">
        <f t="shared" ca="1" si="3"/>
        <v>-2.5539995374503643</v>
      </c>
      <c r="AO64">
        <v>61</v>
      </c>
      <c r="AP64" t="s">
        <v>773</v>
      </c>
      <c r="AQ64" t="s">
        <v>544</v>
      </c>
      <c r="AR64">
        <v>17</v>
      </c>
      <c r="AS64" s="53">
        <v>529500</v>
      </c>
      <c r="AT64" s="105">
        <v>1600</v>
      </c>
      <c r="AU64">
        <v>94.1</v>
      </c>
      <c r="AV64">
        <v>17.8</v>
      </c>
      <c r="AW64" t="str">
        <f t="shared" si="9"/>
        <v>Jarryd Lyons</v>
      </c>
      <c r="AX64" s="56">
        <f t="shared" si="4"/>
        <v>-99</v>
      </c>
      <c r="AY64" s="56">
        <f t="shared" ca="1" si="5"/>
        <v>7.2395441017365219</v>
      </c>
      <c r="AZ64" s="56">
        <f t="shared" si="6"/>
        <v>-99</v>
      </c>
      <c r="BA64" s="56">
        <f t="shared" si="7"/>
        <v>-99</v>
      </c>
      <c r="BB64" s="57">
        <f t="shared" ca="1" si="8"/>
        <v>7.2395441017365219</v>
      </c>
      <c r="BC64">
        <f t="shared" ca="1" si="10"/>
        <v>86</v>
      </c>
      <c r="BD64">
        <f ca="1">BC64+(COUNTIF($BC$4:BC64,BC64)-1)</f>
        <v>86</v>
      </c>
    </row>
    <row r="65" spans="1:56" x14ac:dyDescent="0.2">
      <c r="A65">
        <v>62</v>
      </c>
      <c r="B65" t="s">
        <v>862</v>
      </c>
      <c r="C65" t="s">
        <v>556</v>
      </c>
      <c r="D65">
        <v>15</v>
      </c>
      <c r="E65" s="53">
        <v>417900</v>
      </c>
      <c r="F65" s="105">
        <v>1147</v>
      </c>
      <c r="G65">
        <v>76.5</v>
      </c>
      <c r="H65">
        <v>18.3</v>
      </c>
      <c r="I65" s="55">
        <f t="shared" ca="1" si="0"/>
        <v>-4.4383944925476353</v>
      </c>
      <c r="K65">
        <v>62</v>
      </c>
      <c r="L65" t="s">
        <v>724</v>
      </c>
      <c r="M65" t="s">
        <v>567</v>
      </c>
      <c r="N65">
        <v>6</v>
      </c>
      <c r="O65" s="53">
        <v>468600</v>
      </c>
      <c r="P65" s="105">
        <v>533</v>
      </c>
      <c r="Q65">
        <v>88.8</v>
      </c>
      <c r="R65">
        <v>19</v>
      </c>
      <c r="S65" s="55">
        <f t="shared" ca="1" si="1"/>
        <v>1.512740558571803</v>
      </c>
      <c r="AC65" s="55"/>
      <c r="AE65">
        <v>62</v>
      </c>
      <c r="AF65" t="s">
        <v>825</v>
      </c>
      <c r="AG65" t="s">
        <v>559</v>
      </c>
      <c r="AH65">
        <v>11</v>
      </c>
      <c r="AI65" s="53">
        <v>348800</v>
      </c>
      <c r="AJ65" s="105">
        <v>848</v>
      </c>
      <c r="AK65">
        <v>77.099999999999994</v>
      </c>
      <c r="AL65">
        <v>22.1</v>
      </c>
      <c r="AM65" s="55">
        <f t="shared" ca="1" si="3"/>
        <v>-2.6604161848441379</v>
      </c>
      <c r="AO65">
        <v>62</v>
      </c>
      <c r="AP65" t="s">
        <v>687</v>
      </c>
      <c r="AQ65" t="s">
        <v>532</v>
      </c>
      <c r="AR65">
        <v>17</v>
      </c>
      <c r="AS65" s="53">
        <v>502600</v>
      </c>
      <c r="AT65" s="105">
        <v>1597</v>
      </c>
      <c r="AU65">
        <v>93.9</v>
      </c>
      <c r="AV65">
        <v>18.7</v>
      </c>
      <c r="AW65" t="str">
        <f t="shared" si="9"/>
        <v>Isaac Heeney</v>
      </c>
      <c r="AX65" s="56">
        <f t="shared" si="4"/>
        <v>-99</v>
      </c>
      <c r="AY65" s="56">
        <f t="shared" ca="1" si="5"/>
        <v>7.0234383076548461</v>
      </c>
      <c r="AZ65" s="56">
        <f t="shared" si="6"/>
        <v>-99</v>
      </c>
      <c r="BA65" s="56">
        <f t="shared" ca="1" si="7"/>
        <v>15.217580577308485</v>
      </c>
      <c r="BB65" s="57">
        <f t="shared" ca="1" si="8"/>
        <v>15.217580577308485</v>
      </c>
      <c r="BC65">
        <f t="shared" ca="1" si="10"/>
        <v>47</v>
      </c>
      <c r="BD65">
        <f ca="1">BC65+(COUNTIF($BC$4:BC65,BC65)-1)</f>
        <v>47</v>
      </c>
    </row>
    <row r="66" spans="1:56" x14ac:dyDescent="0.2">
      <c r="A66">
        <v>63</v>
      </c>
      <c r="B66" t="s">
        <v>1396</v>
      </c>
      <c r="C66" t="s">
        <v>547</v>
      </c>
      <c r="D66">
        <v>9</v>
      </c>
      <c r="E66" s="53">
        <v>421300</v>
      </c>
      <c r="F66">
        <v>688</v>
      </c>
      <c r="G66">
        <v>76.400000000000006</v>
      </c>
      <c r="H66">
        <v>18.100000000000001</v>
      </c>
      <c r="I66" s="55">
        <f t="shared" ca="1" si="0"/>
        <v>-4.5551943476146697</v>
      </c>
      <c r="K66">
        <v>63</v>
      </c>
      <c r="L66" t="s">
        <v>756</v>
      </c>
      <c r="M66" t="s">
        <v>549</v>
      </c>
      <c r="N66">
        <v>16</v>
      </c>
      <c r="O66" s="53">
        <v>456300</v>
      </c>
      <c r="P66" s="105">
        <v>1415</v>
      </c>
      <c r="Q66">
        <v>88.4</v>
      </c>
      <c r="R66">
        <v>19.399999999999999</v>
      </c>
      <c r="S66" s="55">
        <f t="shared" ca="1" si="1"/>
        <v>1.0805289704084391</v>
      </c>
      <c r="AC66" s="55"/>
      <c r="AE66">
        <v>63</v>
      </c>
      <c r="AF66" t="s">
        <v>861</v>
      </c>
      <c r="AG66" t="s">
        <v>561</v>
      </c>
      <c r="AH66">
        <v>17</v>
      </c>
      <c r="AI66" s="53">
        <v>410900</v>
      </c>
      <c r="AJ66" s="105">
        <v>1307</v>
      </c>
      <c r="AK66">
        <v>76.900000000000006</v>
      </c>
      <c r="AL66">
        <v>18.7</v>
      </c>
      <c r="AM66" s="55">
        <f t="shared" ca="1" si="3"/>
        <v>-2.8732494796316583</v>
      </c>
      <c r="AO66">
        <v>62</v>
      </c>
      <c r="AP66" t="s">
        <v>802</v>
      </c>
      <c r="AQ66" t="s">
        <v>542</v>
      </c>
      <c r="AR66">
        <v>15</v>
      </c>
      <c r="AS66" s="53">
        <v>445300</v>
      </c>
      <c r="AT66" s="105">
        <v>1408</v>
      </c>
      <c r="AU66">
        <v>93.9</v>
      </c>
      <c r="AV66">
        <v>21.1</v>
      </c>
      <c r="AW66" t="str">
        <f t="shared" si="9"/>
        <v>Ben McEvoy</v>
      </c>
      <c r="AX66" s="56">
        <f t="shared" si="4"/>
        <v>-99</v>
      </c>
      <c r="AY66" s="56">
        <f t="shared" si="5"/>
        <v>-99</v>
      </c>
      <c r="AZ66" s="56">
        <f t="shared" ca="1" si="6"/>
        <v>7.1736960082254626</v>
      </c>
      <c r="BA66" s="56">
        <f t="shared" si="7"/>
        <v>-99</v>
      </c>
      <c r="BB66" s="57">
        <f t="shared" ca="1" si="8"/>
        <v>7.1736960082254626</v>
      </c>
      <c r="BC66">
        <f t="shared" ca="1" si="10"/>
        <v>87</v>
      </c>
      <c r="BD66">
        <f ca="1">BC66+(COUNTIF($BC$4:BC66,BC66)-1)</f>
        <v>87</v>
      </c>
    </row>
    <row r="67" spans="1:56" x14ac:dyDescent="0.2">
      <c r="A67">
        <v>63</v>
      </c>
      <c r="B67" t="s">
        <v>607</v>
      </c>
      <c r="C67" t="s">
        <v>556</v>
      </c>
      <c r="D67">
        <v>16</v>
      </c>
      <c r="E67" s="53">
        <v>376600</v>
      </c>
      <c r="F67" s="105">
        <v>1223</v>
      </c>
      <c r="G67">
        <v>76.400000000000006</v>
      </c>
      <c r="H67">
        <v>20.3</v>
      </c>
      <c r="I67" s="55">
        <f t="shared" ca="1" si="0"/>
        <v>-4.5551943476146697</v>
      </c>
      <c r="K67">
        <v>64</v>
      </c>
      <c r="L67" t="s">
        <v>747</v>
      </c>
      <c r="M67" t="s">
        <v>574</v>
      </c>
      <c r="N67">
        <v>14</v>
      </c>
      <c r="O67" s="53">
        <v>469500</v>
      </c>
      <c r="P67" s="105">
        <v>1224</v>
      </c>
      <c r="Q67">
        <v>87.4</v>
      </c>
      <c r="R67">
        <v>18.600000000000001</v>
      </c>
      <c r="S67" s="55">
        <f t="shared" ca="1" si="1"/>
        <v>0</v>
      </c>
      <c r="AC67" s="55"/>
      <c r="AE67">
        <v>64</v>
      </c>
      <c r="AF67" t="s">
        <v>862</v>
      </c>
      <c r="AG67" t="s">
        <v>556</v>
      </c>
      <c r="AH67">
        <v>15</v>
      </c>
      <c r="AI67" s="53">
        <v>417900</v>
      </c>
      <c r="AJ67" s="105">
        <v>1147</v>
      </c>
      <c r="AK67">
        <v>76.5</v>
      </c>
      <c r="AL67">
        <v>18.3</v>
      </c>
      <c r="AM67" s="55">
        <f t="shared" ca="1" si="3"/>
        <v>-3.2989160692067276</v>
      </c>
      <c r="AO67">
        <v>64</v>
      </c>
      <c r="AP67" t="s">
        <v>555</v>
      </c>
      <c r="AQ67" t="s">
        <v>556</v>
      </c>
      <c r="AR67">
        <v>15</v>
      </c>
      <c r="AS67" s="53">
        <v>510300</v>
      </c>
      <c r="AT67" s="105">
        <v>1406</v>
      </c>
      <c r="AU67">
        <v>93.7</v>
      </c>
      <c r="AV67">
        <v>18.399999999999999</v>
      </c>
      <c r="AW67" t="str">
        <f t="shared" si="9"/>
        <v>Nic Newman</v>
      </c>
      <c r="AX67" s="56">
        <f t="shared" ca="1" si="4"/>
        <v>15.651180578983784</v>
      </c>
      <c r="AY67" s="56">
        <f t="shared" si="5"/>
        <v>-99</v>
      </c>
      <c r="AZ67" s="56">
        <f t="shared" si="6"/>
        <v>-99</v>
      </c>
      <c r="BA67" s="56">
        <f t="shared" si="7"/>
        <v>-99</v>
      </c>
      <c r="BB67" s="57">
        <f t="shared" ca="1" si="8"/>
        <v>15.651180578983784</v>
      </c>
      <c r="BC67">
        <f t="shared" ca="1" si="10"/>
        <v>45</v>
      </c>
      <c r="BD67">
        <f ca="1">BC67+(COUNTIF($BC$4:BC67,BC67)-1)</f>
        <v>45</v>
      </c>
    </row>
    <row r="68" spans="1:56" x14ac:dyDescent="0.2">
      <c r="A68">
        <v>65</v>
      </c>
      <c r="B68" t="s">
        <v>1513</v>
      </c>
      <c r="C68" t="s">
        <v>551</v>
      </c>
      <c r="D68">
        <v>12</v>
      </c>
      <c r="E68" s="53">
        <v>357600</v>
      </c>
      <c r="F68" s="105">
        <v>916</v>
      </c>
      <c r="G68">
        <v>76.3</v>
      </c>
      <c r="H68">
        <v>21.3</v>
      </c>
      <c r="I68" s="55">
        <f t="shared" ca="1" si="0"/>
        <v>-4.6719942026817236</v>
      </c>
      <c r="K68">
        <v>65</v>
      </c>
      <c r="L68" t="s">
        <v>737</v>
      </c>
      <c r="M68" t="s">
        <v>538</v>
      </c>
      <c r="N68">
        <v>15</v>
      </c>
      <c r="O68" s="53">
        <v>437500</v>
      </c>
      <c r="P68" s="105">
        <v>1307</v>
      </c>
      <c r="Q68">
        <v>87.1</v>
      </c>
      <c r="R68">
        <v>19.899999999999999</v>
      </c>
      <c r="S68" s="55">
        <f t="shared" ca="1" si="1"/>
        <v>-0.32415869112254292</v>
      </c>
      <c r="AC68" s="55"/>
      <c r="AE68">
        <v>64</v>
      </c>
      <c r="AF68" t="s">
        <v>1546</v>
      </c>
      <c r="AG68" t="s">
        <v>574</v>
      </c>
      <c r="AH68">
        <v>11</v>
      </c>
      <c r="AI68" s="53">
        <v>321500</v>
      </c>
      <c r="AJ68" s="105">
        <v>841</v>
      </c>
      <c r="AK68">
        <v>76.5</v>
      </c>
      <c r="AL68">
        <v>23.8</v>
      </c>
      <c r="AM68" s="55">
        <f t="shared" ca="1" si="3"/>
        <v>-3.2989160692067276</v>
      </c>
      <c r="AO68">
        <v>64</v>
      </c>
      <c r="AP68" t="s">
        <v>690</v>
      </c>
      <c r="AQ68" t="s">
        <v>581</v>
      </c>
      <c r="AR68">
        <v>15</v>
      </c>
      <c r="AS68" s="53">
        <v>465100</v>
      </c>
      <c r="AT68" s="105">
        <v>1405</v>
      </c>
      <c r="AU68">
        <v>93.7</v>
      </c>
      <c r="AV68">
        <v>20.100000000000001</v>
      </c>
      <c r="AW68" t="str">
        <f t="shared" si="9"/>
        <v>Jack Steele</v>
      </c>
      <c r="AX68" s="56">
        <f t="shared" si="4"/>
        <v>-99</v>
      </c>
      <c r="AY68" s="56">
        <f t="shared" ca="1" si="5"/>
        <v>6.8073325135731562</v>
      </c>
      <c r="AZ68" s="56">
        <f t="shared" si="6"/>
        <v>-99</v>
      </c>
      <c r="BA68" s="56">
        <f t="shared" si="7"/>
        <v>-99</v>
      </c>
      <c r="BB68" s="57">
        <f t="shared" ca="1" si="8"/>
        <v>6.8073325135731562</v>
      </c>
      <c r="BC68">
        <f t="shared" ca="1" si="10"/>
        <v>92</v>
      </c>
      <c r="BD68">
        <f ca="1">BC68+(COUNTIF($BC$4:BC68,BC68)-1)</f>
        <v>92</v>
      </c>
    </row>
    <row r="69" spans="1:56" x14ac:dyDescent="0.2">
      <c r="A69">
        <v>65</v>
      </c>
      <c r="B69" t="s">
        <v>1388</v>
      </c>
      <c r="C69" t="s">
        <v>536</v>
      </c>
      <c r="D69">
        <v>7</v>
      </c>
      <c r="E69" s="53">
        <v>390800</v>
      </c>
      <c r="F69">
        <v>534</v>
      </c>
      <c r="G69">
        <v>76.3</v>
      </c>
      <c r="H69">
        <v>19.5</v>
      </c>
      <c r="I69" s="55">
        <f t="shared" ref="I69:I132" ca="1" si="11">STANDARDIZE(G69,AVERAGE(OFFSET($G$4,0,0,$I$1,1)),_xlfn.STDEV.P(OFFSET($G$4,0,0,$I$1,1)))*10-$J$1</f>
        <v>-4.6719942026817236</v>
      </c>
      <c r="K69">
        <v>66</v>
      </c>
      <c r="L69" t="s">
        <v>720</v>
      </c>
      <c r="M69" t="s">
        <v>561</v>
      </c>
      <c r="N69">
        <v>17</v>
      </c>
      <c r="O69" s="53">
        <v>429700</v>
      </c>
      <c r="P69" s="105">
        <v>1475</v>
      </c>
      <c r="Q69">
        <v>86.8</v>
      </c>
      <c r="R69">
        <v>20.2</v>
      </c>
      <c r="S69" s="55">
        <f t="shared" ref="S69:S132" ca="1" si="12">STANDARDIZE(Q69,AVERAGE(OFFSET($Q$4,0,0,$S$1,1)),_xlfn.STDEV.P(OFFSET($Q$4,0,0,$S$1,1)))*10-$T$1</f>
        <v>-0.64831738224507163</v>
      </c>
      <c r="AC69" s="55"/>
      <c r="AE69">
        <v>66</v>
      </c>
      <c r="AF69" t="s">
        <v>843</v>
      </c>
      <c r="AG69" t="s">
        <v>559</v>
      </c>
      <c r="AH69">
        <v>11</v>
      </c>
      <c r="AI69" s="53">
        <v>394100</v>
      </c>
      <c r="AJ69" s="105">
        <v>838</v>
      </c>
      <c r="AK69">
        <v>76.2</v>
      </c>
      <c r="AL69">
        <v>19.3</v>
      </c>
      <c r="AM69" s="55">
        <f t="shared" ref="AM69:AM132" ca="1" si="13">STANDARDIZE(AK69,AVERAGE(OFFSET($AK$4,0,0,$AM$1,1)),_xlfn.STDEV.P(OFFSET($AK$4,0,0,$AM$1,1)))*10-$AN$1</f>
        <v>-3.6181660113880199</v>
      </c>
      <c r="AO69">
        <v>64</v>
      </c>
      <c r="AP69" t="s">
        <v>1568</v>
      </c>
      <c r="AQ69" t="s">
        <v>536</v>
      </c>
      <c r="AR69">
        <v>3</v>
      </c>
      <c r="AS69" s="53">
        <v>509800</v>
      </c>
      <c r="AT69" s="105">
        <v>281</v>
      </c>
      <c r="AU69">
        <v>93.7</v>
      </c>
      <c r="AV69">
        <v>18.399999999999999</v>
      </c>
      <c r="AW69" t="str">
        <f t="shared" ref="AW69:AW132" si="14">IF(RIGHT(AP69,2)=" I",LEFT(AP69,LEN(AP69)-2),AP69)</f>
        <v>Nicholas Naitanui</v>
      </c>
      <c r="AX69" s="56">
        <f t="shared" ref="AX69:AX132" si="15">IFERROR(INDEX(I:I,MATCH(AP69,B:B,0)), -99)</f>
        <v>-99</v>
      </c>
      <c r="AY69" s="56">
        <f t="shared" ref="AY69:AY132" si="16">IFERROR(INDEX(S:S,MATCH(AP69,L:L,0)),-99)</f>
        <v>-99</v>
      </c>
      <c r="AZ69" s="56">
        <f t="shared" ref="AZ69:AZ132" ca="1" si="17">IFERROR(INDEX(AC:AC,MATCH(AP69,V:V,0)),-99)</f>
        <v>7.0287728565441387</v>
      </c>
      <c r="BA69" s="56">
        <f t="shared" ref="BA69:BA132" si="18">IFERROR(INDEX(AM:AM,MATCH(AP69,AF:AF,0)),-99)</f>
        <v>-99</v>
      </c>
      <c r="BB69" s="57">
        <f t="shared" ref="BB69:BB132" ca="1" si="19">MAX(AX69:BA69)</f>
        <v>7.0287728565441387</v>
      </c>
      <c r="BC69">
        <f t="shared" ca="1" si="10"/>
        <v>88</v>
      </c>
      <c r="BD69">
        <f ca="1">BC69+(COUNTIF($BC$4:BC69,BC69)-1)</f>
        <v>88</v>
      </c>
    </row>
    <row r="70" spans="1:56" x14ac:dyDescent="0.2">
      <c r="A70">
        <v>67</v>
      </c>
      <c r="B70" t="s">
        <v>984</v>
      </c>
      <c r="C70" t="s">
        <v>538</v>
      </c>
      <c r="D70">
        <v>1</v>
      </c>
      <c r="E70" s="53">
        <v>386000</v>
      </c>
      <c r="F70">
        <v>76</v>
      </c>
      <c r="G70">
        <v>76</v>
      </c>
      <c r="H70">
        <v>19.7</v>
      </c>
      <c r="I70" s="55">
        <f t="shared" ca="1" si="11"/>
        <v>-5.0223937678828516</v>
      </c>
      <c r="K70">
        <v>67</v>
      </c>
      <c r="L70" t="s">
        <v>913</v>
      </c>
      <c r="M70" t="s">
        <v>549</v>
      </c>
      <c r="N70">
        <v>16</v>
      </c>
      <c r="O70" s="53">
        <v>416100</v>
      </c>
      <c r="P70" s="105">
        <v>1387</v>
      </c>
      <c r="Q70">
        <v>86.7</v>
      </c>
      <c r="R70">
        <v>20.8</v>
      </c>
      <c r="S70" s="55">
        <f t="shared" ca="1" si="12"/>
        <v>-0.75637027928591039</v>
      </c>
      <c r="AC70" s="55"/>
      <c r="AE70">
        <v>67</v>
      </c>
      <c r="AF70" t="s">
        <v>830</v>
      </c>
      <c r="AG70" t="s">
        <v>561</v>
      </c>
      <c r="AH70">
        <v>17</v>
      </c>
      <c r="AI70" s="53">
        <v>377600</v>
      </c>
      <c r="AJ70" s="105">
        <v>1288</v>
      </c>
      <c r="AK70">
        <v>75.8</v>
      </c>
      <c r="AL70">
        <v>20.100000000000001</v>
      </c>
      <c r="AM70" s="55">
        <f t="shared" ca="1" si="13"/>
        <v>-4.0438326009630892</v>
      </c>
      <c r="AO70">
        <v>67</v>
      </c>
      <c r="AP70" t="s">
        <v>805</v>
      </c>
      <c r="AQ70" t="s">
        <v>576</v>
      </c>
      <c r="AR70">
        <v>17</v>
      </c>
      <c r="AS70" s="53">
        <v>492900</v>
      </c>
      <c r="AT70" s="105">
        <v>1592</v>
      </c>
      <c r="AU70">
        <v>93.6</v>
      </c>
      <c r="AV70">
        <v>19</v>
      </c>
      <c r="AW70" t="str">
        <f t="shared" si="14"/>
        <v>Jarrod Witts</v>
      </c>
      <c r="AX70" s="56">
        <f t="shared" si="15"/>
        <v>-99</v>
      </c>
      <c r="AY70" s="56">
        <f t="shared" si="16"/>
        <v>-99</v>
      </c>
      <c r="AZ70" s="56">
        <f t="shared" ca="1" si="17"/>
        <v>6.9563112807034706</v>
      </c>
      <c r="BA70" s="56">
        <f t="shared" si="18"/>
        <v>-99</v>
      </c>
      <c r="BB70" s="57">
        <f t="shared" ca="1" si="19"/>
        <v>6.9563112807034706</v>
      </c>
      <c r="BC70">
        <f t="shared" ref="BC70:BC133" ca="1" si="20">RANK(BB70,BB:BB,0)</f>
        <v>90</v>
      </c>
      <c r="BD70">
        <f ca="1">BC70+(COUNTIF($BC$4:BC70,BC70)-1)</f>
        <v>90</v>
      </c>
    </row>
    <row r="71" spans="1:56" x14ac:dyDescent="0.2">
      <c r="A71">
        <v>67</v>
      </c>
      <c r="B71" t="s">
        <v>991</v>
      </c>
      <c r="C71" t="s">
        <v>542</v>
      </c>
      <c r="D71">
        <v>13</v>
      </c>
      <c r="E71" s="53">
        <v>417200</v>
      </c>
      <c r="F71">
        <v>988</v>
      </c>
      <c r="G71">
        <v>76</v>
      </c>
      <c r="H71">
        <v>18.2</v>
      </c>
      <c r="I71" s="55">
        <f t="shared" ca="1" si="11"/>
        <v>-5.0223937678828516</v>
      </c>
      <c r="K71">
        <v>68</v>
      </c>
      <c r="L71" t="s">
        <v>731</v>
      </c>
      <c r="M71" t="s">
        <v>553</v>
      </c>
      <c r="N71">
        <v>13</v>
      </c>
      <c r="O71" s="53">
        <v>449700</v>
      </c>
      <c r="P71" s="105">
        <v>1126</v>
      </c>
      <c r="Q71">
        <v>86.6</v>
      </c>
      <c r="R71">
        <v>19.3</v>
      </c>
      <c r="S71" s="55">
        <f t="shared" ca="1" si="12"/>
        <v>-0.86442317632676335</v>
      </c>
      <c r="AC71" s="55"/>
      <c r="AE71">
        <v>67</v>
      </c>
      <c r="AF71" t="s">
        <v>719</v>
      </c>
      <c r="AG71" t="s">
        <v>581</v>
      </c>
      <c r="AH71">
        <v>16</v>
      </c>
      <c r="AI71" s="53">
        <v>343400</v>
      </c>
      <c r="AJ71" s="105">
        <v>1212</v>
      </c>
      <c r="AK71">
        <v>75.8</v>
      </c>
      <c r="AL71">
        <v>22.1</v>
      </c>
      <c r="AM71" s="55">
        <f t="shared" ca="1" si="13"/>
        <v>-4.0438326009630892</v>
      </c>
      <c r="AO71">
        <v>68</v>
      </c>
      <c r="AP71" t="s">
        <v>727</v>
      </c>
      <c r="AQ71" t="s">
        <v>540</v>
      </c>
      <c r="AR71">
        <v>17</v>
      </c>
      <c r="AS71" s="53">
        <v>430200</v>
      </c>
      <c r="AT71" s="105">
        <v>1588</v>
      </c>
      <c r="AU71">
        <v>93.4</v>
      </c>
      <c r="AV71">
        <v>21.7</v>
      </c>
      <c r="AW71" t="str">
        <f t="shared" si="14"/>
        <v>David Mundy</v>
      </c>
      <c r="AX71" s="56">
        <f t="shared" si="15"/>
        <v>-99</v>
      </c>
      <c r="AY71" s="56">
        <f t="shared" ca="1" si="16"/>
        <v>6.4831738224506275</v>
      </c>
      <c r="AZ71" s="56">
        <f t="shared" si="17"/>
        <v>-99</v>
      </c>
      <c r="BA71" s="56">
        <f t="shared" ca="1" si="18"/>
        <v>14.685497340339658</v>
      </c>
      <c r="BB71" s="57">
        <f t="shared" ca="1" si="19"/>
        <v>14.685497340339658</v>
      </c>
      <c r="BC71">
        <f t="shared" ca="1" si="20"/>
        <v>51</v>
      </c>
      <c r="BD71">
        <f ca="1">BC71+(COUNTIF($BC$4:BC71,BC71)-1)</f>
        <v>51</v>
      </c>
    </row>
    <row r="72" spans="1:56" x14ac:dyDescent="0.2">
      <c r="A72">
        <v>69</v>
      </c>
      <c r="B72" t="s">
        <v>830</v>
      </c>
      <c r="C72" t="s">
        <v>561</v>
      </c>
      <c r="D72">
        <v>17</v>
      </c>
      <c r="E72" s="53">
        <v>377600</v>
      </c>
      <c r="F72" s="105">
        <v>1288</v>
      </c>
      <c r="G72">
        <v>75.8</v>
      </c>
      <c r="H72">
        <v>20.100000000000001</v>
      </c>
      <c r="I72" s="55">
        <f t="shared" ca="1" si="11"/>
        <v>-5.2559934780169399</v>
      </c>
      <c r="K72">
        <v>69</v>
      </c>
      <c r="L72" t="s">
        <v>715</v>
      </c>
      <c r="M72" t="s">
        <v>576</v>
      </c>
      <c r="N72">
        <v>17</v>
      </c>
      <c r="O72" s="53">
        <v>438400</v>
      </c>
      <c r="P72" s="105">
        <v>1465</v>
      </c>
      <c r="Q72">
        <v>86.2</v>
      </c>
      <c r="R72">
        <v>19.7</v>
      </c>
      <c r="S72" s="55">
        <f t="shared" ca="1" si="12"/>
        <v>-1.2966347644901273</v>
      </c>
      <c r="AC72" s="55"/>
      <c r="AE72">
        <v>69</v>
      </c>
      <c r="AF72" t="s">
        <v>1514</v>
      </c>
      <c r="AG72" t="s">
        <v>567</v>
      </c>
      <c r="AH72">
        <v>14</v>
      </c>
      <c r="AI72" s="53">
        <v>389400</v>
      </c>
      <c r="AJ72" s="105">
        <v>1060</v>
      </c>
      <c r="AK72">
        <v>75.7</v>
      </c>
      <c r="AL72">
        <v>19.399999999999999</v>
      </c>
      <c r="AM72" s="55">
        <f t="shared" ca="1" si="13"/>
        <v>-4.1502492483568467</v>
      </c>
      <c r="AO72">
        <v>68</v>
      </c>
      <c r="AP72" t="s">
        <v>1422</v>
      </c>
      <c r="AQ72" t="s">
        <v>553</v>
      </c>
      <c r="AR72">
        <v>10</v>
      </c>
      <c r="AS72" s="53">
        <v>480800</v>
      </c>
      <c r="AT72" s="105">
        <v>934</v>
      </c>
      <c r="AU72">
        <v>93.4</v>
      </c>
      <c r="AV72">
        <v>19.399999999999999</v>
      </c>
      <c r="AW72" t="str">
        <f t="shared" si="14"/>
        <v>Cameron Ellis-Yolmen</v>
      </c>
      <c r="AX72" s="56">
        <f t="shared" si="15"/>
        <v>-99</v>
      </c>
      <c r="AY72" s="56">
        <f t="shared" ca="1" si="16"/>
        <v>6.4831738224506275</v>
      </c>
      <c r="AZ72" s="56">
        <f t="shared" si="17"/>
        <v>-99</v>
      </c>
      <c r="BA72" s="56">
        <f t="shared" si="18"/>
        <v>-99</v>
      </c>
      <c r="BB72" s="57">
        <f t="shared" ca="1" si="19"/>
        <v>6.4831738224506275</v>
      </c>
      <c r="BC72">
        <f t="shared" ca="1" si="20"/>
        <v>93</v>
      </c>
      <c r="BD72">
        <f ca="1">BC72+(COUNTIF($BC$4:BC72,BC72)-1)</f>
        <v>93</v>
      </c>
    </row>
    <row r="73" spans="1:56" x14ac:dyDescent="0.2">
      <c r="A73">
        <v>70</v>
      </c>
      <c r="B73" t="s">
        <v>596</v>
      </c>
      <c r="C73" t="s">
        <v>576</v>
      </c>
      <c r="D73">
        <v>11</v>
      </c>
      <c r="E73" s="53">
        <v>369500</v>
      </c>
      <c r="F73" s="105">
        <v>833</v>
      </c>
      <c r="G73">
        <v>75.7</v>
      </c>
      <c r="H73">
        <v>20.5</v>
      </c>
      <c r="I73" s="55">
        <f t="shared" ca="1" si="11"/>
        <v>-5.3727933330839761</v>
      </c>
      <c r="K73">
        <v>70</v>
      </c>
      <c r="L73" t="s">
        <v>911</v>
      </c>
      <c r="M73" t="s">
        <v>559</v>
      </c>
      <c r="N73">
        <v>9</v>
      </c>
      <c r="O73" s="53">
        <v>467400</v>
      </c>
      <c r="P73">
        <v>775</v>
      </c>
      <c r="Q73">
        <v>86.1</v>
      </c>
      <c r="R73">
        <v>18.399999999999999</v>
      </c>
      <c r="S73" s="55">
        <f t="shared" ca="1" si="12"/>
        <v>-1.404687661530982</v>
      </c>
      <c r="AC73" s="55"/>
      <c r="AE73">
        <v>70</v>
      </c>
      <c r="AF73" t="s">
        <v>1577</v>
      </c>
      <c r="AG73" t="s">
        <v>534</v>
      </c>
      <c r="AH73">
        <v>13</v>
      </c>
      <c r="AI73" s="53">
        <v>406100</v>
      </c>
      <c r="AJ73" s="105">
        <v>979</v>
      </c>
      <c r="AK73">
        <v>75.3</v>
      </c>
      <c r="AL73">
        <v>18.5</v>
      </c>
      <c r="AM73" s="55">
        <f t="shared" ca="1" si="13"/>
        <v>-4.575915837931916</v>
      </c>
      <c r="AO73">
        <v>70</v>
      </c>
      <c r="AP73" t="s">
        <v>541</v>
      </c>
      <c r="AQ73" t="s">
        <v>542</v>
      </c>
      <c r="AR73">
        <v>17</v>
      </c>
      <c r="AS73" s="53">
        <v>451800</v>
      </c>
      <c r="AT73" s="105">
        <v>1586</v>
      </c>
      <c r="AU73">
        <v>93.3</v>
      </c>
      <c r="AV73">
        <v>20.6</v>
      </c>
      <c r="AW73" t="str">
        <f t="shared" si="14"/>
        <v>James Sicily</v>
      </c>
      <c r="AX73" s="56">
        <f t="shared" ca="1" si="15"/>
        <v>15.183981158715603</v>
      </c>
      <c r="AY73" s="56">
        <f t="shared" si="16"/>
        <v>-99</v>
      </c>
      <c r="AZ73" s="56">
        <f t="shared" si="17"/>
        <v>-99</v>
      </c>
      <c r="BA73" s="56">
        <f t="shared" si="18"/>
        <v>-99</v>
      </c>
      <c r="BB73" s="57">
        <f t="shared" ca="1" si="19"/>
        <v>15.183981158715603</v>
      </c>
      <c r="BC73">
        <f t="shared" ca="1" si="20"/>
        <v>48</v>
      </c>
      <c r="BD73">
        <f ca="1">BC73+(COUNTIF($BC$4:BC73,BC73)-1)</f>
        <v>48</v>
      </c>
    </row>
    <row r="74" spans="1:56" x14ac:dyDescent="0.2">
      <c r="A74">
        <v>70</v>
      </c>
      <c r="B74" t="s">
        <v>1514</v>
      </c>
      <c r="C74" t="s">
        <v>567</v>
      </c>
      <c r="D74">
        <v>14</v>
      </c>
      <c r="E74" s="53">
        <v>389400</v>
      </c>
      <c r="F74" s="105">
        <v>1060</v>
      </c>
      <c r="G74">
        <v>75.7</v>
      </c>
      <c r="H74">
        <v>19.399999999999999</v>
      </c>
      <c r="I74" s="55">
        <f t="shared" ca="1" si="11"/>
        <v>-5.3727933330839761</v>
      </c>
      <c r="K74">
        <v>71</v>
      </c>
      <c r="L74" t="s">
        <v>708</v>
      </c>
      <c r="M74" t="s">
        <v>544</v>
      </c>
      <c r="N74">
        <v>13</v>
      </c>
      <c r="O74" s="53">
        <v>404600</v>
      </c>
      <c r="P74" s="105">
        <v>1115</v>
      </c>
      <c r="Q74">
        <v>85.8</v>
      </c>
      <c r="R74">
        <v>21.2</v>
      </c>
      <c r="S74" s="55">
        <f t="shared" ca="1" si="12"/>
        <v>-1.7288463526535107</v>
      </c>
      <c r="AC74" s="55"/>
      <c r="AE74">
        <v>71</v>
      </c>
      <c r="AF74" t="s">
        <v>744</v>
      </c>
      <c r="AG74" t="s">
        <v>540</v>
      </c>
      <c r="AH74">
        <v>17</v>
      </c>
      <c r="AI74" s="53">
        <v>397400</v>
      </c>
      <c r="AJ74" s="105">
        <v>1273</v>
      </c>
      <c r="AK74">
        <v>74.900000000000006</v>
      </c>
      <c r="AL74">
        <v>18.8</v>
      </c>
      <c r="AM74" s="55">
        <f t="shared" ca="1" si="13"/>
        <v>-5.0015824275069694</v>
      </c>
      <c r="AO74">
        <v>71</v>
      </c>
      <c r="AP74" t="s">
        <v>821</v>
      </c>
      <c r="AQ74" t="s">
        <v>534</v>
      </c>
      <c r="AR74">
        <v>17</v>
      </c>
      <c r="AS74" s="53">
        <v>413300</v>
      </c>
      <c r="AT74" s="105">
        <v>1581</v>
      </c>
      <c r="AU74">
        <v>93</v>
      </c>
      <c r="AV74">
        <v>22.5</v>
      </c>
      <c r="AW74" t="str">
        <f t="shared" si="14"/>
        <v>Jeremy Cameron</v>
      </c>
      <c r="AX74" s="56">
        <f t="shared" si="15"/>
        <v>-99</v>
      </c>
      <c r="AY74" s="56">
        <f t="shared" si="16"/>
        <v>-99</v>
      </c>
      <c r="AZ74" s="56">
        <f t="shared" si="17"/>
        <v>-99</v>
      </c>
      <c r="BA74" s="56">
        <f t="shared" ca="1" si="18"/>
        <v>14.259830750764589</v>
      </c>
      <c r="BB74" s="57">
        <f t="shared" ca="1" si="19"/>
        <v>14.259830750764589</v>
      </c>
      <c r="BC74">
        <f t="shared" ca="1" si="20"/>
        <v>52</v>
      </c>
      <c r="BD74">
        <f ca="1">BC74+(COUNTIF($BC$4:BC74,BC74)-1)</f>
        <v>52</v>
      </c>
    </row>
    <row r="75" spans="1:56" x14ac:dyDescent="0.2">
      <c r="A75">
        <v>72</v>
      </c>
      <c r="B75" t="s">
        <v>565</v>
      </c>
      <c r="C75" t="s">
        <v>544</v>
      </c>
      <c r="D75">
        <v>16</v>
      </c>
      <c r="E75" s="53">
        <v>348300</v>
      </c>
      <c r="F75" s="105">
        <v>1208</v>
      </c>
      <c r="G75">
        <v>75.5</v>
      </c>
      <c r="H75">
        <v>21.7</v>
      </c>
      <c r="I75" s="55">
        <f t="shared" ca="1" si="11"/>
        <v>-5.6063930432180644</v>
      </c>
      <c r="K75">
        <v>72</v>
      </c>
      <c r="L75" t="s">
        <v>723</v>
      </c>
      <c r="M75" t="s">
        <v>540</v>
      </c>
      <c r="N75">
        <v>17</v>
      </c>
      <c r="O75" s="53">
        <v>402600</v>
      </c>
      <c r="P75" s="105">
        <v>1453</v>
      </c>
      <c r="Q75">
        <v>85.5</v>
      </c>
      <c r="R75">
        <v>21.2</v>
      </c>
      <c r="S75" s="55">
        <f t="shared" ca="1" si="12"/>
        <v>-2.0530050437760377</v>
      </c>
      <c r="AC75" s="55"/>
      <c r="AE75">
        <v>72</v>
      </c>
      <c r="AF75" t="s">
        <v>828</v>
      </c>
      <c r="AG75" t="s">
        <v>574</v>
      </c>
      <c r="AH75">
        <v>15</v>
      </c>
      <c r="AI75" s="53">
        <v>386500</v>
      </c>
      <c r="AJ75" s="105">
        <v>1122</v>
      </c>
      <c r="AK75">
        <v>74.8</v>
      </c>
      <c r="AL75">
        <v>19.399999999999999</v>
      </c>
      <c r="AM75" s="55">
        <f t="shared" ca="1" si="13"/>
        <v>-5.1079990749007429</v>
      </c>
      <c r="AO75">
        <v>72</v>
      </c>
      <c r="AP75" t="s">
        <v>735</v>
      </c>
      <c r="AQ75" t="s">
        <v>538</v>
      </c>
      <c r="AR75">
        <v>16</v>
      </c>
      <c r="AS75" s="53">
        <v>441700</v>
      </c>
      <c r="AT75" s="105">
        <v>1484</v>
      </c>
      <c r="AU75">
        <v>92.8</v>
      </c>
      <c r="AV75">
        <v>21</v>
      </c>
      <c r="AW75" t="str">
        <f t="shared" si="14"/>
        <v>Gary Ablett</v>
      </c>
      <c r="AX75" s="56">
        <f t="shared" si="15"/>
        <v>-99</v>
      </c>
      <c r="AY75" s="56">
        <f t="shared" ca="1" si="16"/>
        <v>5.8348564402055558</v>
      </c>
      <c r="AZ75" s="56">
        <f t="shared" si="17"/>
        <v>-99</v>
      </c>
      <c r="BA75" s="56">
        <f t="shared" ca="1" si="18"/>
        <v>14.046997455977056</v>
      </c>
      <c r="BB75" s="57">
        <f t="shared" ca="1" si="19"/>
        <v>14.046997455977056</v>
      </c>
      <c r="BC75">
        <f t="shared" ca="1" si="20"/>
        <v>53</v>
      </c>
      <c r="BD75">
        <f ca="1">BC75+(COUNTIF($BC$4:BC75,BC75)-1)</f>
        <v>53</v>
      </c>
    </row>
    <row r="76" spans="1:56" x14ac:dyDescent="0.2">
      <c r="A76">
        <v>72</v>
      </c>
      <c r="B76" t="s">
        <v>766</v>
      </c>
      <c r="C76" t="s">
        <v>551</v>
      </c>
      <c r="D76">
        <v>17</v>
      </c>
      <c r="E76" s="53">
        <v>416300</v>
      </c>
      <c r="F76" s="105">
        <v>1283</v>
      </c>
      <c r="G76">
        <v>75.5</v>
      </c>
      <c r="H76">
        <v>18.100000000000001</v>
      </c>
      <c r="I76" s="55">
        <f t="shared" ca="1" si="11"/>
        <v>-5.6063930432180644</v>
      </c>
      <c r="K76">
        <v>73</v>
      </c>
      <c r="L76" t="s">
        <v>1540</v>
      </c>
      <c r="M76" t="s">
        <v>574</v>
      </c>
      <c r="N76">
        <v>9</v>
      </c>
      <c r="O76" s="53">
        <v>426600</v>
      </c>
      <c r="P76" s="105">
        <v>768</v>
      </c>
      <c r="Q76">
        <v>85.3</v>
      </c>
      <c r="R76">
        <v>20</v>
      </c>
      <c r="S76" s="55">
        <f t="shared" ca="1" si="12"/>
        <v>-2.2691108378577294</v>
      </c>
      <c r="AC76" s="55"/>
      <c r="AE76">
        <v>73</v>
      </c>
      <c r="AF76" t="s">
        <v>835</v>
      </c>
      <c r="AG76" t="s">
        <v>549</v>
      </c>
      <c r="AH76">
        <v>17</v>
      </c>
      <c r="AI76" s="53">
        <v>395100</v>
      </c>
      <c r="AJ76" s="105">
        <v>1270</v>
      </c>
      <c r="AK76">
        <v>74.7</v>
      </c>
      <c r="AL76">
        <v>18.899999999999999</v>
      </c>
      <c r="AM76" s="55">
        <f t="shared" ca="1" si="13"/>
        <v>-5.2144157222945022</v>
      </c>
      <c r="AO76">
        <v>73</v>
      </c>
      <c r="AP76" t="s">
        <v>806</v>
      </c>
      <c r="AQ76" t="s">
        <v>544</v>
      </c>
      <c r="AR76">
        <v>17</v>
      </c>
      <c r="AS76" s="53">
        <v>501300</v>
      </c>
      <c r="AT76" s="105">
        <v>1576</v>
      </c>
      <c r="AU76">
        <v>92.7</v>
      </c>
      <c r="AV76">
        <v>18.5</v>
      </c>
      <c r="AW76" t="str">
        <f t="shared" si="14"/>
        <v>Stefan Martin</v>
      </c>
      <c r="AX76" s="56">
        <f t="shared" si="15"/>
        <v>-99</v>
      </c>
      <c r="AY76" s="56">
        <f t="shared" si="16"/>
        <v>-99</v>
      </c>
      <c r="AZ76" s="56">
        <f t="shared" ca="1" si="17"/>
        <v>6.3041570981375266</v>
      </c>
      <c r="BA76" s="56">
        <f t="shared" si="18"/>
        <v>-99</v>
      </c>
      <c r="BB76" s="57">
        <f t="shared" ca="1" si="19"/>
        <v>6.3041570981375266</v>
      </c>
      <c r="BC76">
        <f t="shared" ca="1" si="20"/>
        <v>94</v>
      </c>
      <c r="BD76">
        <f ca="1">BC76+(COUNTIF($BC$4:BC76,BC76)-1)</f>
        <v>94</v>
      </c>
    </row>
    <row r="77" spans="1:56" x14ac:dyDescent="0.2">
      <c r="A77">
        <v>74</v>
      </c>
      <c r="B77" t="s">
        <v>583</v>
      </c>
      <c r="C77" t="s">
        <v>556</v>
      </c>
      <c r="D77">
        <v>13</v>
      </c>
      <c r="E77" s="53">
        <v>385400</v>
      </c>
      <c r="F77" s="105">
        <v>979</v>
      </c>
      <c r="G77">
        <v>75.3</v>
      </c>
      <c r="H77">
        <v>19.5</v>
      </c>
      <c r="I77" s="55">
        <f t="shared" ca="1" si="11"/>
        <v>-5.8399927533521563</v>
      </c>
      <c r="K77">
        <v>74</v>
      </c>
      <c r="L77" t="s">
        <v>679</v>
      </c>
      <c r="M77" t="s">
        <v>547</v>
      </c>
      <c r="N77">
        <v>13</v>
      </c>
      <c r="O77" s="53">
        <v>373300</v>
      </c>
      <c r="P77" s="105">
        <v>1107</v>
      </c>
      <c r="Q77">
        <v>85.2</v>
      </c>
      <c r="R77">
        <v>22.8</v>
      </c>
      <c r="S77" s="55">
        <f t="shared" ca="1" si="12"/>
        <v>-2.3771637348985681</v>
      </c>
      <c r="AC77" s="55"/>
      <c r="AE77">
        <v>74</v>
      </c>
      <c r="AF77" t="s">
        <v>1425</v>
      </c>
      <c r="AG77" t="s">
        <v>547</v>
      </c>
      <c r="AH77">
        <v>8</v>
      </c>
      <c r="AI77" s="53">
        <v>352700</v>
      </c>
      <c r="AJ77" s="105">
        <v>597</v>
      </c>
      <c r="AK77">
        <v>74.599999999999994</v>
      </c>
      <c r="AL77">
        <v>21.2</v>
      </c>
      <c r="AM77" s="55">
        <f t="shared" ca="1" si="13"/>
        <v>-5.3208323696882793</v>
      </c>
      <c r="AO77">
        <v>74</v>
      </c>
      <c r="AP77" t="s">
        <v>709</v>
      </c>
      <c r="AQ77" t="s">
        <v>544</v>
      </c>
      <c r="AR77">
        <v>16</v>
      </c>
      <c r="AS77" s="53">
        <v>460900</v>
      </c>
      <c r="AT77" s="105">
        <v>1472</v>
      </c>
      <c r="AU77">
        <v>92</v>
      </c>
      <c r="AV77">
        <v>20</v>
      </c>
      <c r="AW77" t="str">
        <f t="shared" si="14"/>
        <v>Hugh McCluggage</v>
      </c>
      <c r="AX77" s="56">
        <f t="shared" si="15"/>
        <v>-99</v>
      </c>
      <c r="AY77" s="56">
        <f t="shared" ca="1" si="16"/>
        <v>4.9704332638788085</v>
      </c>
      <c r="AZ77" s="56">
        <f t="shared" si="17"/>
        <v>-99</v>
      </c>
      <c r="BA77" s="56">
        <f t="shared" si="18"/>
        <v>-99</v>
      </c>
      <c r="BB77" s="57">
        <f t="shared" ca="1" si="19"/>
        <v>4.9704332638788085</v>
      </c>
      <c r="BC77">
        <f t="shared" ca="1" si="20"/>
        <v>101</v>
      </c>
      <c r="BD77">
        <f ca="1">BC77+(COUNTIF($BC$4:BC77,BC77)-1)</f>
        <v>101</v>
      </c>
    </row>
    <row r="78" spans="1:56" x14ac:dyDescent="0.2">
      <c r="A78">
        <v>75</v>
      </c>
      <c r="B78" t="s">
        <v>595</v>
      </c>
      <c r="C78" t="s">
        <v>559</v>
      </c>
      <c r="D78">
        <v>16</v>
      </c>
      <c r="E78" s="53">
        <v>388200</v>
      </c>
      <c r="F78" s="105">
        <v>1199</v>
      </c>
      <c r="G78">
        <v>74.900000000000006</v>
      </c>
      <c r="H78">
        <v>19.3</v>
      </c>
      <c r="I78" s="55">
        <f t="shared" ca="1" si="11"/>
        <v>-6.3071921736203169</v>
      </c>
      <c r="K78">
        <v>75</v>
      </c>
      <c r="L78" t="s">
        <v>717</v>
      </c>
      <c r="M78" t="s">
        <v>556</v>
      </c>
      <c r="N78">
        <v>14</v>
      </c>
      <c r="O78" s="53">
        <v>470700</v>
      </c>
      <c r="P78" s="105">
        <v>1190</v>
      </c>
      <c r="Q78">
        <v>85</v>
      </c>
      <c r="R78">
        <v>18.100000000000001</v>
      </c>
      <c r="S78" s="55">
        <f t="shared" ca="1" si="12"/>
        <v>-2.5932695289802563</v>
      </c>
      <c r="AC78" s="55"/>
      <c r="AE78">
        <v>75</v>
      </c>
      <c r="AF78" t="s">
        <v>1046</v>
      </c>
      <c r="AG78" t="s">
        <v>551</v>
      </c>
      <c r="AH78">
        <v>8</v>
      </c>
      <c r="AI78" s="53">
        <v>389300</v>
      </c>
      <c r="AJ78">
        <v>594</v>
      </c>
      <c r="AK78">
        <v>74.2</v>
      </c>
      <c r="AL78">
        <v>19.100000000000001</v>
      </c>
      <c r="AM78" s="55">
        <f t="shared" ca="1" si="13"/>
        <v>-5.7464989592633309</v>
      </c>
      <c r="AO78">
        <v>75</v>
      </c>
      <c r="AP78" t="s">
        <v>716</v>
      </c>
      <c r="AQ78" t="s">
        <v>542</v>
      </c>
      <c r="AR78">
        <v>16</v>
      </c>
      <c r="AS78" s="53">
        <v>455700</v>
      </c>
      <c r="AT78" s="105">
        <v>1465</v>
      </c>
      <c r="AU78">
        <v>91.6</v>
      </c>
      <c r="AV78">
        <v>20.100000000000001</v>
      </c>
      <c r="AW78" t="str">
        <f t="shared" si="14"/>
        <v>Jaeger O'Meara</v>
      </c>
      <c r="AX78" s="56">
        <f t="shared" si="15"/>
        <v>-99</v>
      </c>
      <c r="AY78" s="56">
        <f t="shared" ca="1" si="16"/>
        <v>4.5382216757154268</v>
      </c>
      <c r="AZ78" s="56">
        <f t="shared" si="17"/>
        <v>-99</v>
      </c>
      <c r="BA78" s="56">
        <f t="shared" si="18"/>
        <v>-99</v>
      </c>
      <c r="BB78" s="57">
        <f t="shared" ca="1" si="19"/>
        <v>4.5382216757154268</v>
      </c>
      <c r="BC78">
        <f t="shared" ca="1" si="20"/>
        <v>103</v>
      </c>
      <c r="BD78">
        <f ca="1">BC78+(COUNTIF($BC$4:BC78,BC78)-1)</f>
        <v>103</v>
      </c>
    </row>
    <row r="79" spans="1:56" x14ac:dyDescent="0.2">
      <c r="A79">
        <v>75</v>
      </c>
      <c r="B79" t="s">
        <v>585</v>
      </c>
      <c r="C79" t="s">
        <v>567</v>
      </c>
      <c r="D79">
        <v>14</v>
      </c>
      <c r="E79" s="53">
        <v>356700</v>
      </c>
      <c r="F79" s="105">
        <v>1048</v>
      </c>
      <c r="G79">
        <v>74.900000000000006</v>
      </c>
      <c r="H79">
        <v>21</v>
      </c>
      <c r="I79" s="55">
        <f t="shared" ca="1" si="11"/>
        <v>-6.3071921736203169</v>
      </c>
      <c r="K79">
        <v>75</v>
      </c>
      <c r="L79" t="s">
        <v>916</v>
      </c>
      <c r="M79" t="s">
        <v>542</v>
      </c>
      <c r="N79">
        <v>14</v>
      </c>
      <c r="O79" s="53">
        <v>451500</v>
      </c>
      <c r="P79" s="105">
        <v>1190</v>
      </c>
      <c r="Q79">
        <v>85</v>
      </c>
      <c r="R79">
        <v>18.8</v>
      </c>
      <c r="S79" s="55">
        <f t="shared" ca="1" si="12"/>
        <v>-2.5932695289802563</v>
      </c>
      <c r="AC79" s="55"/>
      <c r="AE79">
        <v>75</v>
      </c>
      <c r="AF79" t="s">
        <v>736</v>
      </c>
      <c r="AG79" t="s">
        <v>574</v>
      </c>
      <c r="AH79">
        <v>15</v>
      </c>
      <c r="AI79" s="53">
        <v>335100</v>
      </c>
      <c r="AJ79" s="105">
        <v>1113</v>
      </c>
      <c r="AK79">
        <v>74.2</v>
      </c>
      <c r="AL79">
        <v>22.1</v>
      </c>
      <c r="AM79" s="55">
        <f t="shared" ca="1" si="13"/>
        <v>-5.7464989592633309</v>
      </c>
      <c r="AO79">
        <v>76</v>
      </c>
      <c r="AP79" t="s">
        <v>566</v>
      </c>
      <c r="AQ79" t="s">
        <v>567</v>
      </c>
      <c r="AR79">
        <v>17</v>
      </c>
      <c r="AS79" s="53">
        <v>486700</v>
      </c>
      <c r="AT79" s="105">
        <v>1549</v>
      </c>
      <c r="AU79">
        <v>91.1</v>
      </c>
      <c r="AV79">
        <v>18.7</v>
      </c>
      <c r="AW79" t="str">
        <f t="shared" si="14"/>
        <v>Jack Crisp</v>
      </c>
      <c r="AX79" s="56">
        <f t="shared" ca="1" si="15"/>
        <v>12.614384347240653</v>
      </c>
      <c r="AY79" s="56">
        <f t="shared" si="16"/>
        <v>-99</v>
      </c>
      <c r="AZ79" s="56">
        <f t="shared" si="17"/>
        <v>-99</v>
      </c>
      <c r="BA79" s="56">
        <f t="shared" si="18"/>
        <v>-99</v>
      </c>
      <c r="BB79" s="57">
        <f t="shared" ca="1" si="19"/>
        <v>12.614384347240653</v>
      </c>
      <c r="BC79">
        <f t="shared" ca="1" si="20"/>
        <v>55</v>
      </c>
      <c r="BD79">
        <f ca="1">BC79+(COUNTIF($BC$4:BC79,BC79)-1)</f>
        <v>55</v>
      </c>
    </row>
    <row r="80" spans="1:56" x14ac:dyDescent="0.2">
      <c r="A80">
        <v>77</v>
      </c>
      <c r="B80" t="s">
        <v>1024</v>
      </c>
      <c r="C80" t="s">
        <v>567</v>
      </c>
      <c r="D80">
        <v>9</v>
      </c>
      <c r="E80" s="53">
        <v>380500</v>
      </c>
      <c r="F80">
        <v>672</v>
      </c>
      <c r="G80">
        <v>74.7</v>
      </c>
      <c r="H80">
        <v>19.600000000000001</v>
      </c>
      <c r="I80" s="55">
        <f t="shared" ca="1" si="11"/>
        <v>-6.540791883754407</v>
      </c>
      <c r="K80">
        <v>77</v>
      </c>
      <c r="L80" t="s">
        <v>759</v>
      </c>
      <c r="M80" t="s">
        <v>576</v>
      </c>
      <c r="N80">
        <v>14</v>
      </c>
      <c r="O80" s="53">
        <v>475900</v>
      </c>
      <c r="P80" s="105">
        <v>1189</v>
      </c>
      <c r="Q80">
        <v>84.9</v>
      </c>
      <c r="R80">
        <v>17.8</v>
      </c>
      <c r="S80" s="55">
        <f t="shared" ca="1" si="12"/>
        <v>-2.7013224260210951</v>
      </c>
      <c r="AC80" s="55"/>
      <c r="AE80">
        <v>77</v>
      </c>
      <c r="AF80" t="s">
        <v>1515</v>
      </c>
      <c r="AG80" t="s">
        <v>542</v>
      </c>
      <c r="AH80">
        <v>17</v>
      </c>
      <c r="AI80" s="53">
        <v>400200</v>
      </c>
      <c r="AJ80" s="105">
        <v>1260</v>
      </c>
      <c r="AK80">
        <v>74.099999999999994</v>
      </c>
      <c r="AL80">
        <v>18.5</v>
      </c>
      <c r="AM80" s="55">
        <f t="shared" ca="1" si="13"/>
        <v>-5.8529156066571062</v>
      </c>
      <c r="AO80">
        <v>76</v>
      </c>
      <c r="AP80" t="s">
        <v>768</v>
      </c>
      <c r="AQ80" t="s">
        <v>532</v>
      </c>
      <c r="AR80">
        <v>17</v>
      </c>
      <c r="AS80" s="53">
        <v>490800</v>
      </c>
      <c r="AT80" s="105">
        <v>1548</v>
      </c>
      <c r="AU80">
        <v>91.1</v>
      </c>
      <c r="AV80">
        <v>18.600000000000001</v>
      </c>
      <c r="AW80" t="str">
        <f t="shared" si="14"/>
        <v>George Hewett</v>
      </c>
      <c r="AX80" s="56">
        <f t="shared" si="15"/>
        <v>-99</v>
      </c>
      <c r="AY80" s="56">
        <f t="shared" ca="1" si="16"/>
        <v>3.9979571905112081</v>
      </c>
      <c r="AZ80" s="56">
        <f t="shared" si="17"/>
        <v>-99</v>
      </c>
      <c r="BA80" s="56">
        <f t="shared" si="18"/>
        <v>-99</v>
      </c>
      <c r="BB80" s="57">
        <f t="shared" ca="1" si="19"/>
        <v>3.9979571905112081</v>
      </c>
      <c r="BC80">
        <f t="shared" ca="1" si="20"/>
        <v>109</v>
      </c>
      <c r="BD80">
        <f ca="1">BC80+(COUNTIF($BC$4:BC80,BC80)-1)</f>
        <v>109</v>
      </c>
    </row>
    <row r="81" spans="1:56" x14ac:dyDescent="0.2">
      <c r="A81">
        <v>78</v>
      </c>
      <c r="B81" t="s">
        <v>594</v>
      </c>
      <c r="C81" t="s">
        <v>538</v>
      </c>
      <c r="D81">
        <v>17</v>
      </c>
      <c r="E81" s="53">
        <v>389300</v>
      </c>
      <c r="F81" s="105">
        <v>1267</v>
      </c>
      <c r="G81">
        <v>74.5</v>
      </c>
      <c r="H81">
        <v>19.100000000000001</v>
      </c>
      <c r="I81" s="55">
        <f t="shared" ca="1" si="11"/>
        <v>-6.7743915938884971</v>
      </c>
      <c r="K81">
        <v>78</v>
      </c>
      <c r="L81" t="s">
        <v>726</v>
      </c>
      <c r="M81" t="s">
        <v>538</v>
      </c>
      <c r="N81">
        <v>17</v>
      </c>
      <c r="O81" s="53">
        <v>385500</v>
      </c>
      <c r="P81" s="105">
        <v>1433</v>
      </c>
      <c r="Q81">
        <v>84.3</v>
      </c>
      <c r="R81">
        <v>21.9</v>
      </c>
      <c r="S81" s="55">
        <f t="shared" ca="1" si="12"/>
        <v>-3.3496398082661667</v>
      </c>
      <c r="AC81" s="55"/>
      <c r="AE81">
        <v>77</v>
      </c>
      <c r="AF81" t="s">
        <v>600</v>
      </c>
      <c r="AG81" t="s">
        <v>574</v>
      </c>
      <c r="AH81">
        <v>17</v>
      </c>
      <c r="AI81" s="53">
        <v>327200</v>
      </c>
      <c r="AJ81" s="105">
        <v>1259</v>
      </c>
      <c r="AK81">
        <v>74.099999999999994</v>
      </c>
      <c r="AL81">
        <v>22.6</v>
      </c>
      <c r="AM81" s="55">
        <f t="shared" ca="1" si="13"/>
        <v>-5.8529156066571062</v>
      </c>
      <c r="AO81">
        <v>78</v>
      </c>
      <c r="AP81" t="s">
        <v>739</v>
      </c>
      <c r="AQ81" t="s">
        <v>536</v>
      </c>
      <c r="AR81">
        <v>16</v>
      </c>
      <c r="AS81" s="53">
        <v>485300</v>
      </c>
      <c r="AT81" s="105">
        <v>1456</v>
      </c>
      <c r="AU81">
        <v>91</v>
      </c>
      <c r="AV81">
        <v>18.8</v>
      </c>
      <c r="AW81" t="str">
        <f t="shared" si="14"/>
        <v>Jack Redden</v>
      </c>
      <c r="AX81" s="56">
        <f t="shared" si="15"/>
        <v>-99</v>
      </c>
      <c r="AY81" s="56">
        <f t="shared" ca="1" si="16"/>
        <v>3.8899042934703711</v>
      </c>
      <c r="AZ81" s="56">
        <f t="shared" si="17"/>
        <v>-99</v>
      </c>
      <c r="BA81" s="56">
        <f t="shared" si="18"/>
        <v>-99</v>
      </c>
      <c r="BB81" s="57">
        <f t="shared" ca="1" si="19"/>
        <v>3.8899042934703711</v>
      </c>
      <c r="BC81">
        <f t="shared" ca="1" si="20"/>
        <v>110</v>
      </c>
      <c r="BD81">
        <f ca="1">BC81+(COUNTIF($BC$4:BC81,BC81)-1)</f>
        <v>110</v>
      </c>
    </row>
    <row r="82" spans="1:56" x14ac:dyDescent="0.2">
      <c r="A82">
        <v>79</v>
      </c>
      <c r="B82" t="s">
        <v>598</v>
      </c>
      <c r="C82" t="s">
        <v>549</v>
      </c>
      <c r="D82">
        <v>17</v>
      </c>
      <c r="E82" s="53">
        <v>351300</v>
      </c>
      <c r="F82" s="105">
        <v>1265</v>
      </c>
      <c r="G82">
        <v>74.400000000000006</v>
      </c>
      <c r="H82">
        <v>21.2</v>
      </c>
      <c r="I82" s="55">
        <f t="shared" ca="1" si="11"/>
        <v>-6.8911914489555333</v>
      </c>
      <c r="K82">
        <v>79</v>
      </c>
      <c r="L82" t="s">
        <v>732</v>
      </c>
      <c r="M82" t="s">
        <v>561</v>
      </c>
      <c r="N82">
        <v>16</v>
      </c>
      <c r="O82" s="53">
        <v>392700</v>
      </c>
      <c r="P82" s="105">
        <v>1348</v>
      </c>
      <c r="Q82">
        <v>84.2</v>
      </c>
      <c r="R82">
        <v>21.5</v>
      </c>
      <c r="S82" s="55">
        <f t="shared" ca="1" si="12"/>
        <v>-3.4576927053070019</v>
      </c>
      <c r="AC82" s="55"/>
      <c r="AE82">
        <v>79</v>
      </c>
      <c r="AF82" t="s">
        <v>857</v>
      </c>
      <c r="AG82" t="s">
        <v>559</v>
      </c>
      <c r="AH82">
        <v>11</v>
      </c>
      <c r="AI82" s="53">
        <v>388600</v>
      </c>
      <c r="AJ82" s="105">
        <v>811</v>
      </c>
      <c r="AK82">
        <v>73.7</v>
      </c>
      <c r="AL82">
        <v>19</v>
      </c>
      <c r="AM82" s="55">
        <f t="shared" ca="1" si="13"/>
        <v>-6.2785821962321577</v>
      </c>
      <c r="AO82">
        <v>79</v>
      </c>
      <c r="AP82" t="s">
        <v>713</v>
      </c>
      <c r="AQ82" t="s">
        <v>561</v>
      </c>
      <c r="AR82">
        <v>12</v>
      </c>
      <c r="AS82" s="53">
        <v>451200</v>
      </c>
      <c r="AT82" s="105">
        <v>1091</v>
      </c>
      <c r="AU82">
        <v>90.9</v>
      </c>
      <c r="AV82">
        <v>20.100000000000001</v>
      </c>
      <c r="AW82" t="str">
        <f t="shared" si="14"/>
        <v>Shaun Higgins</v>
      </c>
      <c r="AX82" s="56">
        <f t="shared" si="15"/>
        <v>-99</v>
      </c>
      <c r="AY82" s="56">
        <f t="shared" ca="1" si="16"/>
        <v>3.7818513964295342</v>
      </c>
      <c r="AZ82" s="56">
        <f t="shared" si="17"/>
        <v>-99</v>
      </c>
      <c r="BA82" s="56">
        <f t="shared" si="18"/>
        <v>-99</v>
      </c>
      <c r="BB82" s="57">
        <f t="shared" ca="1" si="19"/>
        <v>3.7818513964295342</v>
      </c>
      <c r="BC82">
        <f t="shared" ca="1" si="20"/>
        <v>112</v>
      </c>
      <c r="BD82">
        <f ca="1">BC82+(COUNTIF($BC$4:BC82,BC82)-1)</f>
        <v>112</v>
      </c>
    </row>
    <row r="83" spans="1:56" x14ac:dyDescent="0.2">
      <c r="A83">
        <v>80</v>
      </c>
      <c r="B83" t="s">
        <v>1515</v>
      </c>
      <c r="C83" t="s">
        <v>542</v>
      </c>
      <c r="D83">
        <v>17</v>
      </c>
      <c r="E83" s="53">
        <v>400200</v>
      </c>
      <c r="F83" s="105">
        <v>1260</v>
      </c>
      <c r="G83">
        <v>74.099999999999994</v>
      </c>
      <c r="H83">
        <v>18.5</v>
      </c>
      <c r="I83" s="55">
        <f t="shared" ca="1" si="11"/>
        <v>-7.2415910141566773</v>
      </c>
      <c r="K83">
        <v>79</v>
      </c>
      <c r="L83" t="s">
        <v>728</v>
      </c>
      <c r="M83" t="s">
        <v>567</v>
      </c>
      <c r="N83">
        <v>17</v>
      </c>
      <c r="O83" s="53">
        <v>440000</v>
      </c>
      <c r="P83" s="105">
        <v>1431</v>
      </c>
      <c r="Q83">
        <v>84.2</v>
      </c>
      <c r="R83">
        <v>19.100000000000001</v>
      </c>
      <c r="S83" s="55">
        <f t="shared" ca="1" si="12"/>
        <v>-3.4576927053070019</v>
      </c>
      <c r="AC83" s="55"/>
      <c r="AE83">
        <v>80</v>
      </c>
      <c r="AF83" t="s">
        <v>752</v>
      </c>
      <c r="AG83" t="s">
        <v>581</v>
      </c>
      <c r="AH83">
        <v>15</v>
      </c>
      <c r="AI83" s="53">
        <v>353800</v>
      </c>
      <c r="AJ83" s="105">
        <v>1103</v>
      </c>
      <c r="AK83">
        <v>73.5</v>
      </c>
      <c r="AL83">
        <v>20.8</v>
      </c>
      <c r="AM83" s="55">
        <f t="shared" ca="1" si="13"/>
        <v>-6.4914154910196942</v>
      </c>
      <c r="AO83">
        <v>79</v>
      </c>
      <c r="AP83" t="s">
        <v>831</v>
      </c>
      <c r="AQ83" t="s">
        <v>553</v>
      </c>
      <c r="AR83">
        <v>11</v>
      </c>
      <c r="AS83" s="53">
        <v>484100</v>
      </c>
      <c r="AT83" s="105">
        <v>1000</v>
      </c>
      <c r="AU83">
        <v>90.9</v>
      </c>
      <c r="AV83">
        <v>18.8</v>
      </c>
      <c r="AW83" t="str">
        <f t="shared" si="14"/>
        <v>Tom Lynch</v>
      </c>
      <c r="AX83" s="56">
        <f t="shared" si="15"/>
        <v>-99</v>
      </c>
      <c r="AY83" s="56">
        <f t="shared" si="16"/>
        <v>-99</v>
      </c>
      <c r="AZ83" s="56">
        <f t="shared" si="17"/>
        <v>-99</v>
      </c>
      <c r="BA83" s="56">
        <f t="shared" ca="1" si="18"/>
        <v>12.025081155495519</v>
      </c>
      <c r="BB83" s="57">
        <f t="shared" ca="1" si="19"/>
        <v>12.025081155495519</v>
      </c>
      <c r="BC83">
        <f t="shared" ca="1" si="20"/>
        <v>56</v>
      </c>
      <c r="BD83">
        <f ca="1">BC83+(COUNTIF($BC$4:BC83,BC83)-1)</f>
        <v>56</v>
      </c>
    </row>
    <row r="84" spans="1:56" x14ac:dyDescent="0.2">
      <c r="A84">
        <v>80</v>
      </c>
      <c r="B84" t="s">
        <v>600</v>
      </c>
      <c r="C84" t="s">
        <v>574</v>
      </c>
      <c r="D84">
        <v>17</v>
      </c>
      <c r="E84" s="53">
        <v>327200</v>
      </c>
      <c r="F84" s="105">
        <v>1259</v>
      </c>
      <c r="G84">
        <v>74.099999999999994</v>
      </c>
      <c r="H84">
        <v>22.6</v>
      </c>
      <c r="I84" s="55">
        <f t="shared" ca="1" si="11"/>
        <v>-7.2415910141566773</v>
      </c>
      <c r="K84">
        <v>81</v>
      </c>
      <c r="L84" t="s">
        <v>1423</v>
      </c>
      <c r="M84" t="s">
        <v>556</v>
      </c>
      <c r="N84">
        <v>17</v>
      </c>
      <c r="O84" s="53">
        <v>428800</v>
      </c>
      <c r="P84" s="105">
        <v>1427</v>
      </c>
      <c r="Q84">
        <v>83.9</v>
      </c>
      <c r="R84">
        <v>19.600000000000001</v>
      </c>
      <c r="S84" s="55">
        <f t="shared" ca="1" si="12"/>
        <v>-3.7818513964295324</v>
      </c>
      <c r="AC84" s="55"/>
      <c r="AE84">
        <v>81</v>
      </c>
      <c r="AF84" t="s">
        <v>786</v>
      </c>
      <c r="AG84" t="s">
        <v>549</v>
      </c>
      <c r="AH84">
        <v>12</v>
      </c>
      <c r="AI84" s="53">
        <v>374000</v>
      </c>
      <c r="AJ84" s="105">
        <v>881</v>
      </c>
      <c r="AK84">
        <v>73.400000000000006</v>
      </c>
      <c r="AL84">
        <v>19.600000000000001</v>
      </c>
      <c r="AM84" s="55">
        <f t="shared" ca="1" si="13"/>
        <v>-6.5978321384134517</v>
      </c>
      <c r="AO84">
        <v>79</v>
      </c>
      <c r="AP84" t="s">
        <v>694</v>
      </c>
      <c r="AQ84" t="s">
        <v>576</v>
      </c>
      <c r="AR84">
        <v>16</v>
      </c>
      <c r="AS84" s="53">
        <v>391200</v>
      </c>
      <c r="AT84" s="105">
        <v>1454</v>
      </c>
      <c r="AU84">
        <v>90.9</v>
      </c>
      <c r="AV84">
        <v>23.2</v>
      </c>
      <c r="AW84" t="str">
        <f t="shared" si="14"/>
        <v>Brayden Fiorini</v>
      </c>
      <c r="AX84" s="56">
        <f t="shared" si="15"/>
        <v>-99</v>
      </c>
      <c r="AY84" s="56">
        <f t="shared" ca="1" si="16"/>
        <v>3.7818513964295342</v>
      </c>
      <c r="AZ84" s="56">
        <f t="shared" si="17"/>
        <v>-99</v>
      </c>
      <c r="BA84" s="56">
        <f t="shared" si="18"/>
        <v>-99</v>
      </c>
      <c r="BB84" s="57">
        <f t="shared" ca="1" si="19"/>
        <v>3.7818513964295342</v>
      </c>
      <c r="BC84">
        <f t="shared" ca="1" si="20"/>
        <v>112</v>
      </c>
      <c r="BD84">
        <f ca="1">BC84+(COUNTIF($BC$4:BC84,BC84)-1)</f>
        <v>113</v>
      </c>
    </row>
    <row r="85" spans="1:56" x14ac:dyDescent="0.2">
      <c r="A85">
        <v>82</v>
      </c>
      <c r="B85" t="s">
        <v>966</v>
      </c>
      <c r="C85" t="s">
        <v>534</v>
      </c>
      <c r="D85">
        <v>10</v>
      </c>
      <c r="E85" s="53">
        <v>371900</v>
      </c>
      <c r="F85" s="105">
        <v>739</v>
      </c>
      <c r="G85">
        <v>73.900000000000006</v>
      </c>
      <c r="H85">
        <v>19.899999999999999</v>
      </c>
      <c r="I85" s="55">
        <f t="shared" ca="1" si="11"/>
        <v>-7.4751907242907496</v>
      </c>
      <c r="K85">
        <v>81</v>
      </c>
      <c r="L85" t="s">
        <v>698</v>
      </c>
      <c r="M85" t="s">
        <v>551</v>
      </c>
      <c r="N85">
        <v>17</v>
      </c>
      <c r="O85" s="53">
        <v>382600</v>
      </c>
      <c r="P85" s="105">
        <v>1426</v>
      </c>
      <c r="Q85">
        <v>83.9</v>
      </c>
      <c r="R85">
        <v>21.9</v>
      </c>
      <c r="S85" s="55">
        <f t="shared" ca="1" si="12"/>
        <v>-3.7818513964295324</v>
      </c>
      <c r="AC85" s="55"/>
      <c r="AE85">
        <v>82</v>
      </c>
      <c r="AF85" t="s">
        <v>777</v>
      </c>
      <c r="AG85" t="s">
        <v>547</v>
      </c>
      <c r="AH85">
        <v>17</v>
      </c>
      <c r="AI85" s="53">
        <v>377800</v>
      </c>
      <c r="AJ85" s="105">
        <v>1245</v>
      </c>
      <c r="AK85">
        <v>73.2</v>
      </c>
      <c r="AL85">
        <v>19.399999999999999</v>
      </c>
      <c r="AM85" s="55">
        <f t="shared" ca="1" si="13"/>
        <v>-6.8106654332009846</v>
      </c>
      <c r="AO85">
        <v>82</v>
      </c>
      <c r="AP85" t="s">
        <v>711</v>
      </c>
      <c r="AQ85" t="s">
        <v>542</v>
      </c>
      <c r="AR85">
        <v>17</v>
      </c>
      <c r="AS85" s="53">
        <v>449000</v>
      </c>
      <c r="AT85" s="105">
        <v>1539</v>
      </c>
      <c r="AU85">
        <v>90.5</v>
      </c>
      <c r="AV85">
        <v>20.2</v>
      </c>
      <c r="AW85" t="str">
        <f t="shared" si="14"/>
        <v>James Worpel</v>
      </c>
      <c r="AX85" s="56">
        <f t="shared" si="15"/>
        <v>-99</v>
      </c>
      <c r="AY85" s="56">
        <f t="shared" ca="1" si="16"/>
        <v>3.3496398082661507</v>
      </c>
      <c r="AZ85" s="56">
        <f t="shared" si="17"/>
        <v>-99</v>
      </c>
      <c r="BA85" s="56">
        <f t="shared" ca="1" si="18"/>
        <v>11.599414565920451</v>
      </c>
      <c r="BB85" s="57">
        <f t="shared" ca="1" si="19"/>
        <v>11.599414565920451</v>
      </c>
      <c r="BC85">
        <f t="shared" ca="1" si="20"/>
        <v>59</v>
      </c>
      <c r="BD85">
        <f ca="1">BC85+(COUNTIF($BC$4:BC85,BC85)-1)</f>
        <v>59</v>
      </c>
    </row>
    <row r="86" spans="1:56" x14ac:dyDescent="0.2">
      <c r="A86">
        <v>82</v>
      </c>
      <c r="B86" t="s">
        <v>612</v>
      </c>
      <c r="C86" t="s">
        <v>574</v>
      </c>
      <c r="D86">
        <v>17</v>
      </c>
      <c r="E86" s="53">
        <v>398000</v>
      </c>
      <c r="F86" s="105">
        <v>1256</v>
      </c>
      <c r="G86">
        <v>73.900000000000006</v>
      </c>
      <c r="H86">
        <v>18.600000000000001</v>
      </c>
      <c r="I86" s="55">
        <f t="shared" ca="1" si="11"/>
        <v>-7.4751907242907496</v>
      </c>
      <c r="K86">
        <v>83</v>
      </c>
      <c r="L86" t="s">
        <v>772</v>
      </c>
      <c r="M86" t="s">
        <v>556</v>
      </c>
      <c r="N86">
        <v>17</v>
      </c>
      <c r="O86" s="53">
        <v>492800</v>
      </c>
      <c r="P86" s="105">
        <v>1425</v>
      </c>
      <c r="Q86">
        <v>83.8</v>
      </c>
      <c r="R86">
        <v>17</v>
      </c>
      <c r="S86" s="55">
        <f t="shared" ca="1" si="12"/>
        <v>-3.8899042934703854</v>
      </c>
      <c r="AC86" s="55"/>
      <c r="AE86">
        <v>83</v>
      </c>
      <c r="AF86" t="s">
        <v>812</v>
      </c>
      <c r="AG86" t="s">
        <v>542</v>
      </c>
      <c r="AH86">
        <v>11</v>
      </c>
      <c r="AI86" s="53">
        <v>359000</v>
      </c>
      <c r="AJ86">
        <v>801</v>
      </c>
      <c r="AK86">
        <v>72.8</v>
      </c>
      <c r="AL86">
        <v>20.3</v>
      </c>
      <c r="AM86" s="55">
        <f t="shared" ca="1" si="13"/>
        <v>-7.2363320227760539</v>
      </c>
      <c r="AO86">
        <v>83</v>
      </c>
      <c r="AP86" t="s">
        <v>915</v>
      </c>
      <c r="AQ86" t="s">
        <v>576</v>
      </c>
      <c r="AR86">
        <v>12</v>
      </c>
      <c r="AS86" s="53">
        <v>460300</v>
      </c>
      <c r="AT86" s="105">
        <v>1084</v>
      </c>
      <c r="AU86">
        <v>90.3</v>
      </c>
      <c r="AV86">
        <v>19.600000000000001</v>
      </c>
      <c r="AW86" t="str">
        <f t="shared" si="14"/>
        <v>Lachlan Weller</v>
      </c>
      <c r="AX86" s="56">
        <f t="shared" ca="1" si="15"/>
        <v>11.679985506704311</v>
      </c>
      <c r="AY86" s="56">
        <f t="shared" ca="1" si="16"/>
        <v>3.1335340141844608</v>
      </c>
      <c r="AZ86" s="56">
        <f t="shared" si="17"/>
        <v>-99</v>
      </c>
      <c r="BA86" s="56">
        <f t="shared" si="18"/>
        <v>-99</v>
      </c>
      <c r="BB86" s="57">
        <f t="shared" ca="1" si="19"/>
        <v>11.679985506704311</v>
      </c>
      <c r="BC86">
        <f t="shared" ca="1" si="20"/>
        <v>58</v>
      </c>
      <c r="BD86">
        <f ca="1">BC86+(COUNTIF($BC$4:BC86,BC86)-1)</f>
        <v>58</v>
      </c>
    </row>
    <row r="87" spans="1:56" x14ac:dyDescent="0.2">
      <c r="A87">
        <v>82</v>
      </c>
      <c r="B87" t="s">
        <v>630</v>
      </c>
      <c r="C87" t="s">
        <v>547</v>
      </c>
      <c r="D87">
        <v>16</v>
      </c>
      <c r="E87" s="53">
        <v>370200</v>
      </c>
      <c r="F87" s="105">
        <v>1182</v>
      </c>
      <c r="G87">
        <v>73.900000000000006</v>
      </c>
      <c r="H87">
        <v>20</v>
      </c>
      <c r="I87" s="55">
        <f t="shared" ca="1" si="11"/>
        <v>-7.4751907242907496</v>
      </c>
      <c r="K87">
        <v>84</v>
      </c>
      <c r="L87" t="s">
        <v>748</v>
      </c>
      <c r="M87" t="s">
        <v>547</v>
      </c>
      <c r="N87">
        <v>10</v>
      </c>
      <c r="O87" s="53">
        <v>431600</v>
      </c>
      <c r="P87" s="105">
        <v>837</v>
      </c>
      <c r="Q87">
        <v>83.7</v>
      </c>
      <c r="R87">
        <v>19.399999999999999</v>
      </c>
      <c r="S87" s="55">
        <f t="shared" ca="1" si="12"/>
        <v>-3.9979571905112241</v>
      </c>
      <c r="AC87" s="55"/>
      <c r="AE87">
        <v>83</v>
      </c>
      <c r="AF87" t="s">
        <v>876</v>
      </c>
      <c r="AG87" t="s">
        <v>561</v>
      </c>
      <c r="AH87">
        <v>16</v>
      </c>
      <c r="AI87" s="53">
        <v>421700</v>
      </c>
      <c r="AJ87" s="105">
        <v>1164</v>
      </c>
      <c r="AK87">
        <v>72.8</v>
      </c>
      <c r="AL87">
        <v>17.3</v>
      </c>
      <c r="AM87" s="55">
        <f t="shared" ca="1" si="13"/>
        <v>-7.2363320227760539</v>
      </c>
      <c r="AO87">
        <v>84</v>
      </c>
      <c r="AP87" t="s">
        <v>562</v>
      </c>
      <c r="AQ87" t="s">
        <v>559</v>
      </c>
      <c r="AR87">
        <v>15</v>
      </c>
      <c r="AS87" s="53">
        <v>451700</v>
      </c>
      <c r="AT87" s="105">
        <v>1353</v>
      </c>
      <c r="AU87">
        <v>90.2</v>
      </c>
      <c r="AV87">
        <v>20</v>
      </c>
      <c r="AW87" t="str">
        <f t="shared" si="14"/>
        <v>Brandon Ellis</v>
      </c>
      <c r="AX87" s="56">
        <f t="shared" ca="1" si="15"/>
        <v>11.563185651637275</v>
      </c>
      <c r="AY87" s="56">
        <f t="shared" si="16"/>
        <v>-99</v>
      </c>
      <c r="AZ87" s="56">
        <f t="shared" si="17"/>
        <v>-99</v>
      </c>
      <c r="BA87" s="56">
        <f t="shared" si="18"/>
        <v>-99</v>
      </c>
      <c r="BB87" s="57">
        <f t="shared" ca="1" si="19"/>
        <v>11.563185651637275</v>
      </c>
      <c r="BC87">
        <f t="shared" ca="1" si="20"/>
        <v>60</v>
      </c>
      <c r="BD87">
        <f ca="1">BC87+(COUNTIF($BC$4:BC87,BC87)-1)</f>
        <v>60</v>
      </c>
    </row>
    <row r="88" spans="1:56" x14ac:dyDescent="0.2">
      <c r="A88">
        <v>85</v>
      </c>
      <c r="B88" t="s">
        <v>1389</v>
      </c>
      <c r="C88" t="s">
        <v>540</v>
      </c>
      <c r="D88">
        <v>5</v>
      </c>
      <c r="E88" s="53">
        <v>277300</v>
      </c>
      <c r="F88">
        <v>368</v>
      </c>
      <c r="G88">
        <v>73.599999999999994</v>
      </c>
      <c r="H88">
        <v>26.5</v>
      </c>
      <c r="I88" s="55">
        <f t="shared" ca="1" si="11"/>
        <v>-7.8255902894918936</v>
      </c>
      <c r="K88">
        <v>85</v>
      </c>
      <c r="L88" t="s">
        <v>823</v>
      </c>
      <c r="M88" t="s">
        <v>581</v>
      </c>
      <c r="N88">
        <v>17</v>
      </c>
      <c r="O88" s="53">
        <v>412400</v>
      </c>
      <c r="P88" s="105">
        <v>1420</v>
      </c>
      <c r="Q88">
        <v>83.5</v>
      </c>
      <c r="R88">
        <v>20.3</v>
      </c>
      <c r="S88" s="55">
        <f t="shared" ca="1" si="12"/>
        <v>-4.2140629845929123</v>
      </c>
      <c r="AC88" s="55"/>
      <c r="AE88">
        <v>85</v>
      </c>
      <c r="AF88" t="s">
        <v>1035</v>
      </c>
      <c r="AG88" t="s">
        <v>556</v>
      </c>
      <c r="AH88">
        <v>17</v>
      </c>
      <c r="AI88" s="53">
        <v>327600</v>
      </c>
      <c r="AJ88" s="105">
        <v>1233</v>
      </c>
      <c r="AK88">
        <v>72.5</v>
      </c>
      <c r="AL88">
        <v>22.1</v>
      </c>
      <c r="AM88" s="55">
        <f t="shared" ca="1" si="13"/>
        <v>-7.5555819649573479</v>
      </c>
      <c r="AO88">
        <v>85</v>
      </c>
      <c r="AP88" t="s">
        <v>832</v>
      </c>
      <c r="AQ88" t="s">
        <v>559</v>
      </c>
      <c r="AR88">
        <v>13</v>
      </c>
      <c r="AS88" s="53">
        <v>476900</v>
      </c>
      <c r="AT88" s="105">
        <v>1168</v>
      </c>
      <c r="AU88">
        <v>89.8</v>
      </c>
      <c r="AV88">
        <v>18.8</v>
      </c>
      <c r="AW88" t="str">
        <f t="shared" si="14"/>
        <v>Kane Lambert</v>
      </c>
      <c r="AX88" s="56">
        <f t="shared" si="15"/>
        <v>-99</v>
      </c>
      <c r="AY88" s="56">
        <f t="shared" si="16"/>
        <v>-99</v>
      </c>
      <c r="AZ88" s="56">
        <f t="shared" si="17"/>
        <v>-99</v>
      </c>
      <c r="BA88" s="56">
        <f t="shared" ca="1" si="18"/>
        <v>10.85449803416409</v>
      </c>
      <c r="BB88" s="57">
        <f t="shared" ca="1" si="19"/>
        <v>10.85449803416409</v>
      </c>
      <c r="BC88">
        <f t="shared" ca="1" si="20"/>
        <v>62</v>
      </c>
      <c r="BD88">
        <f ca="1">BC88+(COUNTIF($BC$4:BC88,BC88)-1)</f>
        <v>62</v>
      </c>
    </row>
    <row r="89" spans="1:56" x14ac:dyDescent="0.2">
      <c r="A89">
        <v>86</v>
      </c>
      <c r="B89" t="s">
        <v>1394</v>
      </c>
      <c r="C89" t="s">
        <v>556</v>
      </c>
      <c r="D89">
        <v>16</v>
      </c>
      <c r="E89" s="53">
        <v>345100</v>
      </c>
      <c r="F89" s="105">
        <v>1169</v>
      </c>
      <c r="G89">
        <v>73.099999999999994</v>
      </c>
      <c r="H89">
        <v>21.2</v>
      </c>
      <c r="I89" s="55">
        <f t="shared" ca="1" si="11"/>
        <v>-8.4095895648271064</v>
      </c>
      <c r="K89">
        <v>86</v>
      </c>
      <c r="L89" t="s">
        <v>769</v>
      </c>
      <c r="M89" t="s">
        <v>532</v>
      </c>
      <c r="N89">
        <v>15</v>
      </c>
      <c r="O89" s="53">
        <v>451800</v>
      </c>
      <c r="P89" s="105">
        <v>1241</v>
      </c>
      <c r="Q89">
        <v>82.7</v>
      </c>
      <c r="R89">
        <v>18.3</v>
      </c>
      <c r="S89" s="55">
        <f t="shared" ca="1" si="12"/>
        <v>-5.0784861609196614</v>
      </c>
      <c r="AC89" s="55"/>
      <c r="AE89">
        <v>86</v>
      </c>
      <c r="AF89" t="s">
        <v>1467</v>
      </c>
      <c r="AG89" t="s">
        <v>559</v>
      </c>
      <c r="AH89">
        <v>5</v>
      </c>
      <c r="AI89" s="53">
        <v>253500</v>
      </c>
      <c r="AJ89" s="105">
        <v>362</v>
      </c>
      <c r="AK89">
        <v>72.400000000000006</v>
      </c>
      <c r="AL89">
        <v>28.6</v>
      </c>
      <c r="AM89" s="55">
        <f t="shared" ca="1" si="13"/>
        <v>-7.661998612351109</v>
      </c>
      <c r="AO89">
        <v>86</v>
      </c>
      <c r="AP89" t="s">
        <v>729</v>
      </c>
      <c r="AQ89" t="s">
        <v>581</v>
      </c>
      <c r="AR89">
        <v>17</v>
      </c>
      <c r="AS89" s="53">
        <v>427800</v>
      </c>
      <c r="AT89" s="105">
        <v>1521</v>
      </c>
      <c r="AU89">
        <v>89.5</v>
      </c>
      <c r="AV89">
        <v>20.9</v>
      </c>
      <c r="AW89" t="str">
        <f t="shared" si="14"/>
        <v>Sebastian Ross</v>
      </c>
      <c r="AX89" s="56">
        <f t="shared" si="15"/>
        <v>-99</v>
      </c>
      <c r="AY89" s="56">
        <f t="shared" ca="1" si="16"/>
        <v>2.2691108378577116</v>
      </c>
      <c r="AZ89" s="56">
        <f t="shared" si="17"/>
        <v>-99</v>
      </c>
      <c r="BA89" s="56">
        <f t="shared" si="18"/>
        <v>-99</v>
      </c>
      <c r="BB89" s="57">
        <f t="shared" ca="1" si="19"/>
        <v>2.2691108378577116</v>
      </c>
      <c r="BC89">
        <f t="shared" ca="1" si="20"/>
        <v>123</v>
      </c>
      <c r="BD89">
        <f ca="1">BC89+(COUNTIF($BC$4:BC89,BC89)-1)</f>
        <v>123</v>
      </c>
    </row>
    <row r="90" spans="1:56" x14ac:dyDescent="0.2">
      <c r="A90">
        <v>87</v>
      </c>
      <c r="B90" t="s">
        <v>1516</v>
      </c>
      <c r="C90" t="s">
        <v>536</v>
      </c>
      <c r="D90">
        <v>1</v>
      </c>
      <c r="E90" s="53">
        <v>123900</v>
      </c>
      <c r="F90">
        <v>73</v>
      </c>
      <c r="G90">
        <v>73</v>
      </c>
      <c r="H90">
        <v>58.9</v>
      </c>
      <c r="I90" s="55">
        <f t="shared" ca="1" si="11"/>
        <v>-8.5263894198941426</v>
      </c>
      <c r="K90">
        <v>87</v>
      </c>
      <c r="L90" t="s">
        <v>714</v>
      </c>
      <c r="M90" t="s">
        <v>540</v>
      </c>
      <c r="N90">
        <v>17</v>
      </c>
      <c r="O90" s="53">
        <v>389100</v>
      </c>
      <c r="P90" s="105">
        <v>1399</v>
      </c>
      <c r="Q90">
        <v>82.3</v>
      </c>
      <c r="R90">
        <v>21.1</v>
      </c>
      <c r="S90" s="55">
        <f t="shared" ca="1" si="12"/>
        <v>-5.5106977490830413</v>
      </c>
      <c r="AC90" s="55"/>
      <c r="AE90">
        <v>87</v>
      </c>
      <c r="AF90" t="s">
        <v>599</v>
      </c>
      <c r="AG90" t="s">
        <v>574</v>
      </c>
      <c r="AH90">
        <v>14</v>
      </c>
      <c r="AI90" s="53">
        <v>325400</v>
      </c>
      <c r="AJ90" s="105">
        <v>1007</v>
      </c>
      <c r="AK90">
        <v>71.900000000000006</v>
      </c>
      <c r="AL90">
        <v>22.1</v>
      </c>
      <c r="AM90" s="55">
        <f t="shared" ca="1" si="13"/>
        <v>-8.1940818493199359</v>
      </c>
      <c r="AO90">
        <v>87</v>
      </c>
      <c r="AP90" t="s">
        <v>845</v>
      </c>
      <c r="AQ90" t="s">
        <v>561</v>
      </c>
      <c r="AR90">
        <v>17</v>
      </c>
      <c r="AS90" s="53">
        <v>490000</v>
      </c>
      <c r="AT90" s="105">
        <v>1519</v>
      </c>
      <c r="AU90">
        <v>89.4</v>
      </c>
      <c r="AV90">
        <v>18.2</v>
      </c>
      <c r="AW90" t="str">
        <f t="shared" si="14"/>
        <v>Jack Ziebell</v>
      </c>
      <c r="AX90" s="56">
        <f t="shared" si="15"/>
        <v>-99</v>
      </c>
      <c r="AY90" s="56">
        <f t="shared" ca="1" si="16"/>
        <v>2.1610579408168764</v>
      </c>
      <c r="AZ90" s="56">
        <f t="shared" si="17"/>
        <v>-99</v>
      </c>
      <c r="BA90" s="56">
        <f t="shared" ca="1" si="18"/>
        <v>10.428831444589036</v>
      </c>
      <c r="BB90" s="57">
        <f t="shared" ca="1" si="19"/>
        <v>10.428831444589036</v>
      </c>
      <c r="BC90">
        <f t="shared" ca="1" si="20"/>
        <v>63</v>
      </c>
      <c r="BD90">
        <f ca="1">BC90+(COUNTIF($BC$4:BC90,BC90)-1)</f>
        <v>63</v>
      </c>
    </row>
    <row r="91" spans="1:56" x14ac:dyDescent="0.2">
      <c r="A91">
        <v>88</v>
      </c>
      <c r="B91" t="s">
        <v>655</v>
      </c>
      <c r="C91" t="s">
        <v>581</v>
      </c>
      <c r="D91">
        <v>9</v>
      </c>
      <c r="E91" s="53">
        <v>396900</v>
      </c>
      <c r="F91">
        <v>655</v>
      </c>
      <c r="G91">
        <v>72.8</v>
      </c>
      <c r="H91">
        <v>18.3</v>
      </c>
      <c r="I91" s="55">
        <f t="shared" ca="1" si="11"/>
        <v>-8.7599891300282327</v>
      </c>
      <c r="K91">
        <v>88</v>
      </c>
      <c r="L91" t="s">
        <v>762</v>
      </c>
      <c r="M91" t="s">
        <v>559</v>
      </c>
      <c r="N91">
        <v>15</v>
      </c>
      <c r="O91" s="53">
        <v>439800</v>
      </c>
      <c r="P91" s="105">
        <v>1233</v>
      </c>
      <c r="Q91">
        <v>82.2</v>
      </c>
      <c r="R91">
        <v>18.7</v>
      </c>
      <c r="S91" s="55">
        <f t="shared" ca="1" si="12"/>
        <v>-5.6187506461238801</v>
      </c>
      <c r="AC91" s="55"/>
      <c r="AE91">
        <v>88</v>
      </c>
      <c r="AF91" t="s">
        <v>1578</v>
      </c>
      <c r="AG91" t="s">
        <v>549</v>
      </c>
      <c r="AH91">
        <v>7</v>
      </c>
      <c r="AI91" s="53">
        <v>334000</v>
      </c>
      <c r="AJ91">
        <v>500</v>
      </c>
      <c r="AK91">
        <v>71.400000000000006</v>
      </c>
      <c r="AL91">
        <v>21.4</v>
      </c>
      <c r="AM91" s="55">
        <f t="shared" ca="1" si="13"/>
        <v>-8.7261650862887628</v>
      </c>
      <c r="AO91">
        <v>88</v>
      </c>
      <c r="AP91" t="s">
        <v>742</v>
      </c>
      <c r="AQ91" t="s">
        <v>544</v>
      </c>
      <c r="AR91">
        <v>17</v>
      </c>
      <c r="AS91" s="53">
        <v>440700</v>
      </c>
      <c r="AT91" s="105">
        <v>1518</v>
      </c>
      <c r="AU91">
        <v>89.3</v>
      </c>
      <c r="AV91">
        <v>20.3</v>
      </c>
      <c r="AW91" t="str">
        <f t="shared" si="14"/>
        <v>Mitch Robinson</v>
      </c>
      <c r="AX91" s="56">
        <f t="shared" si="15"/>
        <v>-99</v>
      </c>
      <c r="AY91" s="56">
        <f t="shared" ca="1" si="16"/>
        <v>2.0530050437760234</v>
      </c>
      <c r="AZ91" s="56">
        <f t="shared" si="17"/>
        <v>-99</v>
      </c>
      <c r="BA91" s="56">
        <f t="shared" ca="1" si="18"/>
        <v>10.322414797195261</v>
      </c>
      <c r="BB91" s="57">
        <f t="shared" ca="1" si="19"/>
        <v>10.322414797195261</v>
      </c>
      <c r="BC91">
        <f t="shared" ca="1" si="20"/>
        <v>64</v>
      </c>
      <c r="BD91">
        <f ca="1">BC91+(COUNTIF($BC$4:BC91,BC91)-1)</f>
        <v>64</v>
      </c>
    </row>
    <row r="92" spans="1:56" x14ac:dyDescent="0.2">
      <c r="A92">
        <v>89</v>
      </c>
      <c r="B92" t="s">
        <v>1393</v>
      </c>
      <c r="C92" t="s">
        <v>559</v>
      </c>
      <c r="D92">
        <v>2</v>
      </c>
      <c r="E92" s="53">
        <v>123900</v>
      </c>
      <c r="F92">
        <v>145</v>
      </c>
      <c r="G92">
        <v>72.5</v>
      </c>
      <c r="H92">
        <v>58.5</v>
      </c>
      <c r="I92" s="55">
        <f t="shared" ca="1" si="11"/>
        <v>-9.1103886952293589</v>
      </c>
      <c r="K92">
        <v>89</v>
      </c>
      <c r="L92" t="s">
        <v>757</v>
      </c>
      <c r="M92" t="s">
        <v>538</v>
      </c>
      <c r="N92">
        <v>7</v>
      </c>
      <c r="O92" s="53">
        <v>419400</v>
      </c>
      <c r="P92">
        <v>573</v>
      </c>
      <c r="Q92">
        <v>81.900000000000006</v>
      </c>
      <c r="R92">
        <v>19.5</v>
      </c>
      <c r="S92" s="55">
        <f t="shared" ca="1" si="12"/>
        <v>-5.942909337246407</v>
      </c>
      <c r="AC92" s="55"/>
      <c r="AE92">
        <v>88</v>
      </c>
      <c r="AF92" t="s">
        <v>972</v>
      </c>
      <c r="AG92" t="s">
        <v>544</v>
      </c>
      <c r="AH92">
        <v>5</v>
      </c>
      <c r="AI92" s="53">
        <v>377300</v>
      </c>
      <c r="AJ92" s="105">
        <v>357</v>
      </c>
      <c r="AK92">
        <v>71.400000000000006</v>
      </c>
      <c r="AL92">
        <v>18.899999999999999</v>
      </c>
      <c r="AM92" s="55">
        <f t="shared" ca="1" si="13"/>
        <v>-8.7261650862887628</v>
      </c>
      <c r="AO92">
        <v>89</v>
      </c>
      <c r="AP92" t="s">
        <v>696</v>
      </c>
      <c r="AQ92" t="s">
        <v>556</v>
      </c>
      <c r="AR92">
        <v>17</v>
      </c>
      <c r="AS92" s="53">
        <v>434800</v>
      </c>
      <c r="AT92" s="105">
        <v>1516</v>
      </c>
      <c r="AU92">
        <v>89.2</v>
      </c>
      <c r="AV92">
        <v>20.5</v>
      </c>
      <c r="AW92" t="str">
        <f t="shared" si="14"/>
        <v>Sam Walsh</v>
      </c>
      <c r="AX92" s="56">
        <f t="shared" si="15"/>
        <v>-99</v>
      </c>
      <c r="AY92" s="56">
        <f t="shared" ca="1" si="16"/>
        <v>1.9449521467351847</v>
      </c>
      <c r="AZ92" s="56">
        <f t="shared" si="17"/>
        <v>-99</v>
      </c>
      <c r="BA92" s="56">
        <f t="shared" si="18"/>
        <v>-99</v>
      </c>
      <c r="BB92" s="57">
        <f t="shared" ca="1" si="19"/>
        <v>1.9449521467351847</v>
      </c>
      <c r="BC92">
        <f t="shared" ca="1" si="20"/>
        <v>127</v>
      </c>
      <c r="BD92">
        <f ca="1">BC92+(COUNTIF($BC$4:BC92,BC92)-1)</f>
        <v>127</v>
      </c>
    </row>
    <row r="93" spans="1:56" x14ac:dyDescent="0.2">
      <c r="A93">
        <v>89</v>
      </c>
      <c r="B93" t="s">
        <v>606</v>
      </c>
      <c r="C93" t="s">
        <v>556</v>
      </c>
      <c r="D93">
        <v>16</v>
      </c>
      <c r="E93" s="53">
        <v>334400</v>
      </c>
      <c r="F93" s="105">
        <v>1160</v>
      </c>
      <c r="G93">
        <v>72.5</v>
      </c>
      <c r="H93">
        <v>21.7</v>
      </c>
      <c r="I93" s="55">
        <f t="shared" ca="1" si="11"/>
        <v>-9.1103886952293589</v>
      </c>
      <c r="K93">
        <v>90</v>
      </c>
      <c r="L93" t="s">
        <v>1424</v>
      </c>
      <c r="M93" t="s">
        <v>567</v>
      </c>
      <c r="N93">
        <v>9</v>
      </c>
      <c r="O93" s="53">
        <v>414000</v>
      </c>
      <c r="P93">
        <v>732</v>
      </c>
      <c r="Q93">
        <v>81.3</v>
      </c>
      <c r="R93">
        <v>19.600000000000001</v>
      </c>
      <c r="S93" s="55">
        <f t="shared" ca="1" si="12"/>
        <v>-6.5912267194914822</v>
      </c>
      <c r="AC93" s="55"/>
      <c r="AE93">
        <v>90</v>
      </c>
      <c r="AF93" t="s">
        <v>1579</v>
      </c>
      <c r="AG93" t="s">
        <v>551</v>
      </c>
      <c r="AH93">
        <v>15</v>
      </c>
      <c r="AI93" s="53">
        <v>417000</v>
      </c>
      <c r="AJ93" s="105">
        <v>1069</v>
      </c>
      <c r="AK93">
        <v>71.3</v>
      </c>
      <c r="AL93">
        <v>17.100000000000001</v>
      </c>
      <c r="AM93" s="55">
        <f t="shared" ca="1" si="13"/>
        <v>-8.8325817336825381</v>
      </c>
      <c r="AO93">
        <v>90</v>
      </c>
      <c r="AP93" t="s">
        <v>758</v>
      </c>
      <c r="AQ93" t="s">
        <v>561</v>
      </c>
      <c r="AR93">
        <v>14</v>
      </c>
      <c r="AS93" s="53">
        <v>450300</v>
      </c>
      <c r="AT93" s="105">
        <v>1244</v>
      </c>
      <c r="AU93">
        <v>88.9</v>
      </c>
      <c r="AV93">
        <v>19.7</v>
      </c>
      <c r="AW93" t="str">
        <f t="shared" si="14"/>
        <v>Jed Anderson</v>
      </c>
      <c r="AX93" s="56">
        <f t="shared" si="15"/>
        <v>-99</v>
      </c>
      <c r="AY93" s="56">
        <f t="shared" ca="1" si="16"/>
        <v>1.620793455612656</v>
      </c>
      <c r="AZ93" s="56">
        <f t="shared" si="17"/>
        <v>-99</v>
      </c>
      <c r="BA93" s="56">
        <f t="shared" si="18"/>
        <v>-99</v>
      </c>
      <c r="BB93" s="57">
        <f t="shared" ca="1" si="19"/>
        <v>1.620793455612656</v>
      </c>
      <c r="BC93">
        <f t="shared" ca="1" si="20"/>
        <v>132</v>
      </c>
      <c r="BD93">
        <f ca="1">BC93+(COUNTIF($BC$4:BC93,BC93)-1)</f>
        <v>132</v>
      </c>
    </row>
    <row r="94" spans="1:56" x14ac:dyDescent="0.2">
      <c r="A94">
        <v>91</v>
      </c>
      <c r="B94" t="s">
        <v>1025</v>
      </c>
      <c r="C94" t="s">
        <v>538</v>
      </c>
      <c r="D94">
        <v>11</v>
      </c>
      <c r="E94" s="53">
        <v>393800</v>
      </c>
      <c r="F94" s="105">
        <v>794</v>
      </c>
      <c r="G94">
        <v>72.2</v>
      </c>
      <c r="H94">
        <v>18.3</v>
      </c>
      <c r="I94" s="55">
        <f t="shared" ca="1" si="11"/>
        <v>-9.4607882604304852</v>
      </c>
      <c r="K94">
        <v>90</v>
      </c>
      <c r="L94" t="s">
        <v>707</v>
      </c>
      <c r="M94" t="s">
        <v>576</v>
      </c>
      <c r="N94">
        <v>13</v>
      </c>
      <c r="O94" s="53">
        <v>375300</v>
      </c>
      <c r="P94" s="105">
        <v>1057</v>
      </c>
      <c r="Q94">
        <v>81.3</v>
      </c>
      <c r="R94">
        <v>21.7</v>
      </c>
      <c r="S94" s="55">
        <f t="shared" ca="1" si="12"/>
        <v>-6.5912267194914822</v>
      </c>
      <c r="AC94" s="55"/>
      <c r="AE94">
        <v>91</v>
      </c>
      <c r="AF94" t="s">
        <v>1470</v>
      </c>
      <c r="AG94" t="s">
        <v>549</v>
      </c>
      <c r="AH94">
        <v>10</v>
      </c>
      <c r="AI94" s="53">
        <v>331600</v>
      </c>
      <c r="AJ94" s="105">
        <v>712</v>
      </c>
      <c r="AK94">
        <v>71.2</v>
      </c>
      <c r="AL94">
        <v>21.5</v>
      </c>
      <c r="AM94" s="55">
        <f t="shared" ca="1" si="13"/>
        <v>-8.9389983810762956</v>
      </c>
      <c r="AO94">
        <v>91</v>
      </c>
      <c r="AP94" t="s">
        <v>724</v>
      </c>
      <c r="AQ94" t="s">
        <v>567</v>
      </c>
      <c r="AR94">
        <v>6</v>
      </c>
      <c r="AS94" s="53">
        <v>468600</v>
      </c>
      <c r="AT94" s="105">
        <v>533</v>
      </c>
      <c r="AU94">
        <v>88.8</v>
      </c>
      <c r="AV94">
        <v>19</v>
      </c>
      <c r="AW94" t="str">
        <f t="shared" si="14"/>
        <v>Taylor Adams</v>
      </c>
      <c r="AX94" s="56">
        <f t="shared" si="15"/>
        <v>-99</v>
      </c>
      <c r="AY94" s="56">
        <f t="shared" ca="1" si="16"/>
        <v>1.512740558571803</v>
      </c>
      <c r="AZ94" s="56">
        <f t="shared" si="17"/>
        <v>-99</v>
      </c>
      <c r="BA94" s="56">
        <f t="shared" si="18"/>
        <v>-99</v>
      </c>
      <c r="BB94" s="57">
        <f t="shared" ca="1" si="19"/>
        <v>1.512740558571803</v>
      </c>
      <c r="BC94">
        <f t="shared" ca="1" si="20"/>
        <v>135</v>
      </c>
      <c r="BD94">
        <f ca="1">BC94+(COUNTIF($BC$4:BC94,BC94)-1)</f>
        <v>135</v>
      </c>
    </row>
    <row r="95" spans="1:56" x14ac:dyDescent="0.2">
      <c r="A95">
        <v>92</v>
      </c>
      <c r="B95" t="s">
        <v>613</v>
      </c>
      <c r="C95" t="s">
        <v>542</v>
      </c>
      <c r="D95">
        <v>4</v>
      </c>
      <c r="E95" s="53">
        <v>352800</v>
      </c>
      <c r="F95">
        <v>288</v>
      </c>
      <c r="G95">
        <v>72</v>
      </c>
      <c r="H95">
        <v>20.399999999999999</v>
      </c>
      <c r="I95" s="55">
        <f t="shared" ca="1" si="11"/>
        <v>-9.6943879705645752</v>
      </c>
      <c r="K95">
        <v>92</v>
      </c>
      <c r="L95" t="s">
        <v>755</v>
      </c>
      <c r="M95" t="s">
        <v>581</v>
      </c>
      <c r="N95">
        <v>4</v>
      </c>
      <c r="O95" s="53">
        <v>462200</v>
      </c>
      <c r="P95" s="105">
        <v>325</v>
      </c>
      <c r="Q95">
        <v>81.2</v>
      </c>
      <c r="R95">
        <v>17.600000000000001</v>
      </c>
      <c r="S95" s="55">
        <f t="shared" ca="1" si="12"/>
        <v>-6.699279616532321</v>
      </c>
      <c r="AC95" s="55"/>
      <c r="AE95">
        <v>92</v>
      </c>
      <c r="AF95" t="s">
        <v>841</v>
      </c>
      <c r="AG95" t="s">
        <v>567</v>
      </c>
      <c r="AH95">
        <v>17</v>
      </c>
      <c r="AI95" s="53">
        <v>376500</v>
      </c>
      <c r="AJ95" s="105">
        <v>1202</v>
      </c>
      <c r="AK95">
        <v>70.7</v>
      </c>
      <c r="AL95">
        <v>18.8</v>
      </c>
      <c r="AM95" s="55">
        <f t="shared" ca="1" si="13"/>
        <v>-9.471081618045126</v>
      </c>
      <c r="AO95">
        <v>91</v>
      </c>
      <c r="AP95" t="s">
        <v>1569</v>
      </c>
      <c r="AQ95" t="s">
        <v>540</v>
      </c>
      <c r="AR95">
        <v>14</v>
      </c>
      <c r="AS95" s="53">
        <v>445500</v>
      </c>
      <c r="AT95" s="105">
        <v>1243</v>
      </c>
      <c r="AU95">
        <v>88.8</v>
      </c>
      <c r="AV95">
        <v>19.899999999999999</v>
      </c>
      <c r="AW95" t="str">
        <f t="shared" si="14"/>
        <v>Rory Lobb</v>
      </c>
      <c r="AX95" s="56">
        <f t="shared" si="15"/>
        <v>-99</v>
      </c>
      <c r="AY95" s="56">
        <f t="shared" si="16"/>
        <v>-99</v>
      </c>
      <c r="AZ95" s="56">
        <f t="shared" ca="1" si="17"/>
        <v>3.4781556403517362</v>
      </c>
      <c r="BA95" s="56">
        <f t="shared" ca="1" si="18"/>
        <v>9.7903315602264342</v>
      </c>
      <c r="BB95" s="57">
        <f t="shared" ca="1" si="19"/>
        <v>9.7903315602264342</v>
      </c>
      <c r="BC95">
        <f t="shared" ca="1" si="20"/>
        <v>67</v>
      </c>
      <c r="BD95">
        <f ca="1">BC95+(COUNTIF($BC$4:BC95,BC95)-1)</f>
        <v>67</v>
      </c>
    </row>
    <row r="96" spans="1:56" x14ac:dyDescent="0.2">
      <c r="A96">
        <v>93</v>
      </c>
      <c r="B96" t="s">
        <v>599</v>
      </c>
      <c r="C96" t="s">
        <v>574</v>
      </c>
      <c r="D96">
        <v>14</v>
      </c>
      <c r="E96" s="53">
        <v>325400</v>
      </c>
      <c r="F96" s="105">
        <v>1007</v>
      </c>
      <c r="G96">
        <v>71.900000000000006</v>
      </c>
      <c r="H96">
        <v>22.1</v>
      </c>
      <c r="I96" s="55">
        <f t="shared" ca="1" si="11"/>
        <v>-9.8111878256316114</v>
      </c>
      <c r="K96">
        <v>93</v>
      </c>
      <c r="L96" t="s">
        <v>1541</v>
      </c>
      <c r="M96" t="s">
        <v>551</v>
      </c>
      <c r="N96">
        <v>16</v>
      </c>
      <c r="O96" s="53">
        <v>457200</v>
      </c>
      <c r="P96" s="105">
        <v>1297</v>
      </c>
      <c r="Q96">
        <v>81.099999999999994</v>
      </c>
      <c r="R96">
        <v>17.7</v>
      </c>
      <c r="S96" s="55">
        <f t="shared" ca="1" si="12"/>
        <v>-6.8073325135731704</v>
      </c>
      <c r="AC96" s="55"/>
      <c r="AE96">
        <v>92</v>
      </c>
      <c r="AF96" t="s">
        <v>750</v>
      </c>
      <c r="AG96" t="s">
        <v>574</v>
      </c>
      <c r="AH96">
        <v>9</v>
      </c>
      <c r="AI96" s="53">
        <v>316600</v>
      </c>
      <c r="AJ96" s="105">
        <v>636</v>
      </c>
      <c r="AK96">
        <v>70.7</v>
      </c>
      <c r="AL96">
        <v>22.3</v>
      </c>
      <c r="AM96" s="55">
        <f t="shared" ca="1" si="13"/>
        <v>-9.471081618045126</v>
      </c>
      <c r="AO96">
        <v>93</v>
      </c>
      <c r="AP96" t="s">
        <v>756</v>
      </c>
      <c r="AQ96" t="s">
        <v>549</v>
      </c>
      <c r="AR96">
        <v>16</v>
      </c>
      <c r="AS96" s="53">
        <v>456300</v>
      </c>
      <c r="AT96" s="105">
        <v>1415</v>
      </c>
      <c r="AU96">
        <v>88.4</v>
      </c>
      <c r="AV96">
        <v>19.399999999999999</v>
      </c>
      <c r="AW96" t="str">
        <f t="shared" si="14"/>
        <v>Darcy Parish</v>
      </c>
      <c r="AX96" s="56">
        <f t="shared" si="15"/>
        <v>-99</v>
      </c>
      <c r="AY96" s="56">
        <f t="shared" ca="1" si="16"/>
        <v>1.0805289704084391</v>
      </c>
      <c r="AZ96" s="56">
        <f t="shared" si="17"/>
        <v>-99</v>
      </c>
      <c r="BA96" s="56">
        <f t="shared" ca="1" si="18"/>
        <v>9.3646649706513809</v>
      </c>
      <c r="BB96" s="57">
        <f t="shared" ca="1" si="19"/>
        <v>9.3646649706513809</v>
      </c>
      <c r="BC96">
        <f t="shared" ca="1" si="20"/>
        <v>70</v>
      </c>
      <c r="BD96">
        <f ca="1">BC96+(COUNTIF($BC$4:BC96,BC96)-1)</f>
        <v>70</v>
      </c>
    </row>
    <row r="97" spans="1:56" x14ac:dyDescent="0.2">
      <c r="A97">
        <v>93</v>
      </c>
      <c r="B97" t="s">
        <v>617</v>
      </c>
      <c r="C97" t="s">
        <v>574</v>
      </c>
      <c r="D97">
        <v>16</v>
      </c>
      <c r="E97" s="53">
        <v>345200</v>
      </c>
      <c r="F97" s="105">
        <v>1150</v>
      </c>
      <c r="G97">
        <v>71.900000000000006</v>
      </c>
      <c r="H97">
        <v>20.8</v>
      </c>
      <c r="I97" s="55">
        <f t="shared" ca="1" si="11"/>
        <v>-9.8111878256316114</v>
      </c>
      <c r="K97">
        <v>94</v>
      </c>
      <c r="L97" t="s">
        <v>1542</v>
      </c>
      <c r="M97" t="s">
        <v>581</v>
      </c>
      <c r="N97">
        <v>2</v>
      </c>
      <c r="O97" s="53">
        <v>326100</v>
      </c>
      <c r="P97">
        <v>161</v>
      </c>
      <c r="Q97">
        <v>80.5</v>
      </c>
      <c r="R97">
        <v>24.7</v>
      </c>
      <c r="S97" s="55">
        <f t="shared" ca="1" si="12"/>
        <v>-7.4556498958182278</v>
      </c>
      <c r="AC97" s="55"/>
      <c r="AE97">
        <v>94</v>
      </c>
      <c r="AF97" t="s">
        <v>1049</v>
      </c>
      <c r="AG97" t="s">
        <v>553</v>
      </c>
      <c r="AH97">
        <v>10</v>
      </c>
      <c r="AI97" s="53">
        <v>363800</v>
      </c>
      <c r="AJ97">
        <v>703</v>
      </c>
      <c r="AK97">
        <v>70.3</v>
      </c>
      <c r="AL97">
        <v>19.3</v>
      </c>
      <c r="AM97" s="55">
        <f t="shared" ca="1" si="13"/>
        <v>-9.8967482076201954</v>
      </c>
      <c r="AO97">
        <v>94</v>
      </c>
      <c r="AP97" t="s">
        <v>610</v>
      </c>
      <c r="AQ97" t="s">
        <v>574</v>
      </c>
      <c r="AR97">
        <v>17</v>
      </c>
      <c r="AS97" s="53">
        <v>525000</v>
      </c>
      <c r="AT97" s="105">
        <v>1501</v>
      </c>
      <c r="AU97">
        <v>88.3</v>
      </c>
      <c r="AV97">
        <v>16.8</v>
      </c>
      <c r="AW97" t="str">
        <f t="shared" si="14"/>
        <v>Darcy Byrne-Jones</v>
      </c>
      <c r="AX97" s="56">
        <f t="shared" ca="1" si="15"/>
        <v>9.343988405363449</v>
      </c>
      <c r="AY97" s="56">
        <f t="shared" si="16"/>
        <v>-99</v>
      </c>
      <c r="AZ97" s="56">
        <f t="shared" si="17"/>
        <v>-99</v>
      </c>
      <c r="BA97" s="56">
        <f t="shared" si="18"/>
        <v>-99</v>
      </c>
      <c r="BB97" s="57">
        <f t="shared" ca="1" si="19"/>
        <v>9.343988405363449</v>
      </c>
      <c r="BC97">
        <f t="shared" ca="1" si="20"/>
        <v>71</v>
      </c>
      <c r="BD97">
        <f ca="1">BC97+(COUNTIF($BC$4:BC97,BC97)-1)</f>
        <v>71</v>
      </c>
    </row>
    <row r="98" spans="1:56" x14ac:dyDescent="0.2">
      <c r="A98">
        <v>95</v>
      </c>
      <c r="B98" t="s">
        <v>1517</v>
      </c>
      <c r="C98" t="s">
        <v>574</v>
      </c>
      <c r="D98">
        <v>5</v>
      </c>
      <c r="E98" s="53">
        <v>330800</v>
      </c>
      <c r="F98">
        <v>358</v>
      </c>
      <c r="G98">
        <v>71.599999999999994</v>
      </c>
      <c r="H98">
        <v>21.6</v>
      </c>
      <c r="I98" s="55">
        <f t="shared" ca="1" si="11"/>
        <v>-10.161587390832755</v>
      </c>
      <c r="K98">
        <v>95</v>
      </c>
      <c r="L98" t="s">
        <v>1510</v>
      </c>
      <c r="M98" t="s">
        <v>532</v>
      </c>
      <c r="N98">
        <v>9</v>
      </c>
      <c r="O98" s="53">
        <v>380000</v>
      </c>
      <c r="P98">
        <v>723</v>
      </c>
      <c r="Q98">
        <v>80.3</v>
      </c>
      <c r="R98">
        <v>21.1</v>
      </c>
      <c r="S98" s="55">
        <f t="shared" ca="1" si="12"/>
        <v>-7.671755689899916</v>
      </c>
      <c r="AC98" s="55"/>
      <c r="AE98">
        <v>94</v>
      </c>
      <c r="AF98" t="s">
        <v>847</v>
      </c>
      <c r="AG98" t="s">
        <v>549</v>
      </c>
      <c r="AH98">
        <v>14</v>
      </c>
      <c r="AI98" s="53">
        <v>335900</v>
      </c>
      <c r="AJ98">
        <v>984</v>
      </c>
      <c r="AK98">
        <v>70.3</v>
      </c>
      <c r="AL98">
        <v>20.9</v>
      </c>
      <c r="AM98" s="55">
        <f t="shared" ca="1" si="13"/>
        <v>-9.8967482076201954</v>
      </c>
      <c r="AO98">
        <v>95</v>
      </c>
      <c r="AP98" t="s">
        <v>545</v>
      </c>
      <c r="AQ98" t="s">
        <v>536</v>
      </c>
      <c r="AR98">
        <v>17</v>
      </c>
      <c r="AS98" s="53">
        <v>462200</v>
      </c>
      <c r="AT98" s="105">
        <v>1500</v>
      </c>
      <c r="AU98">
        <v>88.2</v>
      </c>
      <c r="AV98">
        <v>19.100000000000001</v>
      </c>
      <c r="AW98" t="str">
        <f t="shared" si="14"/>
        <v>Bradley Sheppard</v>
      </c>
      <c r="AX98" s="56">
        <f t="shared" ca="1" si="15"/>
        <v>9.2271885502964128</v>
      </c>
      <c r="AY98" s="56">
        <f t="shared" si="16"/>
        <v>-99</v>
      </c>
      <c r="AZ98" s="56">
        <f t="shared" si="17"/>
        <v>-99</v>
      </c>
      <c r="BA98" s="56">
        <f t="shared" si="18"/>
        <v>-99</v>
      </c>
      <c r="BB98" s="57">
        <f t="shared" ca="1" si="19"/>
        <v>9.2271885502964128</v>
      </c>
      <c r="BC98">
        <f t="shared" ca="1" si="20"/>
        <v>72</v>
      </c>
      <c r="BD98">
        <f ca="1">BC98+(COUNTIF($BC$4:BC98,BC98)-1)</f>
        <v>72</v>
      </c>
    </row>
    <row r="99" spans="1:56" x14ac:dyDescent="0.2">
      <c r="A99">
        <v>96</v>
      </c>
      <c r="B99" t="s">
        <v>1023</v>
      </c>
      <c r="C99" t="s">
        <v>556</v>
      </c>
      <c r="D99">
        <v>8</v>
      </c>
      <c r="E99" s="53">
        <v>338000</v>
      </c>
      <c r="F99">
        <v>571</v>
      </c>
      <c r="G99">
        <v>71.400000000000006</v>
      </c>
      <c r="H99">
        <v>21.1</v>
      </c>
      <c r="I99" s="55">
        <f t="shared" ca="1" si="11"/>
        <v>-10.395187100966828</v>
      </c>
      <c r="K99">
        <v>96</v>
      </c>
      <c r="L99" t="s">
        <v>1543</v>
      </c>
      <c r="M99" t="s">
        <v>576</v>
      </c>
      <c r="N99">
        <v>8</v>
      </c>
      <c r="O99" s="53">
        <v>377000</v>
      </c>
      <c r="P99" s="105">
        <v>642</v>
      </c>
      <c r="Q99">
        <v>80.2</v>
      </c>
      <c r="R99">
        <v>21.3</v>
      </c>
      <c r="S99" s="55">
        <f t="shared" ca="1" si="12"/>
        <v>-7.7798085869407547</v>
      </c>
      <c r="AC99" s="55"/>
      <c r="AE99">
        <v>94</v>
      </c>
      <c r="AF99" t="s">
        <v>1518</v>
      </c>
      <c r="AG99" t="s">
        <v>581</v>
      </c>
      <c r="AH99">
        <v>15</v>
      </c>
      <c r="AI99" s="53">
        <v>354200</v>
      </c>
      <c r="AJ99" s="105">
        <v>1054</v>
      </c>
      <c r="AK99">
        <v>70.3</v>
      </c>
      <c r="AL99">
        <v>19.8</v>
      </c>
      <c r="AM99" s="55">
        <f t="shared" ca="1" si="13"/>
        <v>-9.8967482076201954</v>
      </c>
      <c r="AO99">
        <v>96</v>
      </c>
      <c r="AP99" t="s">
        <v>557</v>
      </c>
      <c r="AQ99" t="s">
        <v>553</v>
      </c>
      <c r="AR99">
        <v>17</v>
      </c>
      <c r="AS99" s="53">
        <v>434500</v>
      </c>
      <c r="AT99" s="105">
        <v>1494</v>
      </c>
      <c r="AU99">
        <v>87.9</v>
      </c>
      <c r="AV99">
        <v>20.2</v>
      </c>
      <c r="AW99" t="str">
        <f t="shared" si="14"/>
        <v>Brodie Smith</v>
      </c>
      <c r="AX99" s="56">
        <f t="shared" ca="1" si="15"/>
        <v>8.8767889850952866</v>
      </c>
      <c r="AY99" s="56">
        <f t="shared" si="16"/>
        <v>-99</v>
      </c>
      <c r="AZ99" s="56">
        <f t="shared" si="17"/>
        <v>-99</v>
      </c>
      <c r="BA99" s="56">
        <f t="shared" si="18"/>
        <v>-99</v>
      </c>
      <c r="BB99" s="57">
        <f t="shared" ca="1" si="19"/>
        <v>8.8767889850952866</v>
      </c>
      <c r="BC99">
        <f t="shared" ca="1" si="20"/>
        <v>73</v>
      </c>
      <c r="BD99">
        <f ca="1">BC99+(COUNTIF($BC$4:BC99,BC99)-1)</f>
        <v>73</v>
      </c>
    </row>
    <row r="100" spans="1:56" x14ac:dyDescent="0.2">
      <c r="A100">
        <v>97</v>
      </c>
      <c r="B100" t="s">
        <v>1001</v>
      </c>
      <c r="C100" t="s">
        <v>553</v>
      </c>
      <c r="D100">
        <v>10</v>
      </c>
      <c r="E100" s="53">
        <v>348800</v>
      </c>
      <c r="F100" s="105">
        <v>712</v>
      </c>
      <c r="G100">
        <v>71.2</v>
      </c>
      <c r="H100">
        <v>20.399999999999999</v>
      </c>
      <c r="I100" s="55">
        <f t="shared" ca="1" si="11"/>
        <v>-10.628786811100914</v>
      </c>
      <c r="K100">
        <v>97</v>
      </c>
      <c r="L100" t="s">
        <v>1544</v>
      </c>
      <c r="M100" t="s">
        <v>576</v>
      </c>
      <c r="N100">
        <v>15</v>
      </c>
      <c r="O100" s="53">
        <v>379200</v>
      </c>
      <c r="P100" s="105">
        <v>1202</v>
      </c>
      <c r="Q100">
        <v>80.099999999999994</v>
      </c>
      <c r="R100">
        <v>21.1</v>
      </c>
      <c r="S100" s="55">
        <f t="shared" ca="1" si="12"/>
        <v>-7.8878614839816077</v>
      </c>
      <c r="AC100" s="55"/>
      <c r="AE100">
        <v>97</v>
      </c>
      <c r="AF100" t="s">
        <v>844</v>
      </c>
      <c r="AG100" t="s">
        <v>576</v>
      </c>
      <c r="AH100">
        <v>15</v>
      </c>
      <c r="AI100" s="53">
        <v>346200</v>
      </c>
      <c r="AJ100" s="105">
        <v>1053</v>
      </c>
      <c r="AK100">
        <v>70.2</v>
      </c>
      <c r="AL100">
        <v>20.3</v>
      </c>
      <c r="AM100" s="55">
        <f t="shared" ca="1" si="13"/>
        <v>-10.003164855013953</v>
      </c>
      <c r="AO100">
        <v>97</v>
      </c>
      <c r="AP100" t="s">
        <v>1020</v>
      </c>
      <c r="AQ100" t="s">
        <v>559</v>
      </c>
      <c r="AR100">
        <v>16</v>
      </c>
      <c r="AS100" s="53">
        <v>448200</v>
      </c>
      <c r="AT100" s="105">
        <v>1403</v>
      </c>
      <c r="AU100">
        <v>87.7</v>
      </c>
      <c r="AV100">
        <v>19.600000000000001</v>
      </c>
      <c r="AW100" t="str">
        <f t="shared" si="14"/>
        <v>Nick Vlastuin</v>
      </c>
      <c r="AX100" s="56">
        <f t="shared" ca="1" si="15"/>
        <v>8.6431892749611965</v>
      </c>
      <c r="AY100" s="56">
        <f t="shared" si="16"/>
        <v>-99</v>
      </c>
      <c r="AZ100" s="56">
        <f t="shared" si="17"/>
        <v>-99</v>
      </c>
      <c r="BA100" s="56">
        <f t="shared" si="18"/>
        <v>-99</v>
      </c>
      <c r="BB100" s="57">
        <f t="shared" ca="1" si="19"/>
        <v>8.6431892749611965</v>
      </c>
      <c r="BC100">
        <f t="shared" ca="1" si="20"/>
        <v>77</v>
      </c>
      <c r="BD100">
        <f ca="1">BC100+(COUNTIF($BC$4:BC100,BC100)-1)</f>
        <v>77</v>
      </c>
    </row>
    <row r="101" spans="1:56" x14ac:dyDescent="0.2">
      <c r="A101">
        <v>98</v>
      </c>
      <c r="B101" t="s">
        <v>1392</v>
      </c>
      <c r="C101" t="s">
        <v>536</v>
      </c>
      <c r="D101">
        <v>15</v>
      </c>
      <c r="E101" s="53">
        <v>366800</v>
      </c>
      <c r="F101" s="105">
        <v>1058</v>
      </c>
      <c r="G101">
        <v>70.5</v>
      </c>
      <c r="H101">
        <v>19.2</v>
      </c>
      <c r="I101" s="55">
        <f t="shared" ca="1" si="11"/>
        <v>-11.446385796570221</v>
      </c>
      <c r="K101">
        <v>98</v>
      </c>
      <c r="L101" t="s">
        <v>1545</v>
      </c>
      <c r="M101" t="s">
        <v>538</v>
      </c>
      <c r="N101">
        <v>7</v>
      </c>
      <c r="O101" s="53">
        <v>342800</v>
      </c>
      <c r="P101" s="105">
        <v>560</v>
      </c>
      <c r="Q101">
        <v>80</v>
      </c>
      <c r="R101">
        <v>23.3</v>
      </c>
      <c r="S101" s="55">
        <f t="shared" ca="1" si="12"/>
        <v>-7.9959143810224429</v>
      </c>
      <c r="AC101" s="55"/>
      <c r="AE101">
        <v>98</v>
      </c>
      <c r="AF101" t="s">
        <v>1580</v>
      </c>
      <c r="AG101" t="s">
        <v>536</v>
      </c>
      <c r="AH101">
        <v>1</v>
      </c>
      <c r="AI101" s="53">
        <v>348800</v>
      </c>
      <c r="AJ101">
        <v>70</v>
      </c>
      <c r="AK101">
        <v>70</v>
      </c>
      <c r="AL101">
        <v>20.100000000000001</v>
      </c>
      <c r="AM101" s="55">
        <f t="shared" ca="1" si="13"/>
        <v>-10.215998149801486</v>
      </c>
      <c r="AO101">
        <v>98</v>
      </c>
      <c r="AP101" t="s">
        <v>747</v>
      </c>
      <c r="AQ101" t="s">
        <v>574</v>
      </c>
      <c r="AR101">
        <v>14</v>
      </c>
      <c r="AS101" s="53">
        <v>469500</v>
      </c>
      <c r="AT101" s="105">
        <v>1224</v>
      </c>
      <c r="AU101">
        <v>87.4</v>
      </c>
      <c r="AV101">
        <v>18.600000000000001</v>
      </c>
      <c r="AW101" t="str">
        <f t="shared" si="14"/>
        <v>Robbie Gray</v>
      </c>
      <c r="AX101" s="56">
        <f t="shared" si="15"/>
        <v>-99</v>
      </c>
      <c r="AY101" s="56">
        <f t="shared" ca="1" si="16"/>
        <v>0</v>
      </c>
      <c r="AZ101" s="56">
        <f t="shared" si="17"/>
        <v>-99</v>
      </c>
      <c r="BA101" s="56">
        <f t="shared" ca="1" si="18"/>
        <v>8.3004984967137254</v>
      </c>
      <c r="BB101" s="57">
        <f t="shared" ca="1" si="19"/>
        <v>8.3004984967137254</v>
      </c>
      <c r="BC101">
        <f t="shared" ca="1" si="20"/>
        <v>80</v>
      </c>
      <c r="BD101">
        <f ca="1">BC101+(COUNTIF($BC$4:BC101,BC101)-1)</f>
        <v>80</v>
      </c>
    </row>
    <row r="102" spans="1:56" x14ac:dyDescent="0.2">
      <c r="A102">
        <v>99</v>
      </c>
      <c r="B102" t="s">
        <v>642</v>
      </c>
      <c r="C102" t="s">
        <v>540</v>
      </c>
      <c r="D102">
        <v>17</v>
      </c>
      <c r="E102" s="53">
        <v>365300</v>
      </c>
      <c r="F102" s="105">
        <v>1196</v>
      </c>
      <c r="G102">
        <v>70.400000000000006</v>
      </c>
      <c r="H102">
        <v>19.3</v>
      </c>
      <c r="I102" s="55">
        <f t="shared" ca="1" si="11"/>
        <v>-11.56318565163726</v>
      </c>
      <c r="K102">
        <v>99</v>
      </c>
      <c r="L102" t="s">
        <v>749</v>
      </c>
      <c r="M102" t="s">
        <v>551</v>
      </c>
      <c r="N102">
        <v>17</v>
      </c>
      <c r="O102" s="53">
        <v>446300</v>
      </c>
      <c r="P102" s="105">
        <v>1359</v>
      </c>
      <c r="Q102">
        <v>79.900000000000006</v>
      </c>
      <c r="R102">
        <v>17.899999999999999</v>
      </c>
      <c r="S102" s="55">
        <f t="shared" ca="1" si="12"/>
        <v>-8.1039672780632817</v>
      </c>
      <c r="AC102" s="55"/>
      <c r="AE102">
        <v>99</v>
      </c>
      <c r="AF102" t="s">
        <v>765</v>
      </c>
      <c r="AG102" t="s">
        <v>547</v>
      </c>
      <c r="AH102">
        <v>14</v>
      </c>
      <c r="AI102" s="53">
        <v>333700</v>
      </c>
      <c r="AJ102">
        <v>977</v>
      </c>
      <c r="AK102">
        <v>69.8</v>
      </c>
      <c r="AL102">
        <v>20.9</v>
      </c>
      <c r="AM102" s="55">
        <f t="shared" ca="1" si="13"/>
        <v>-10.428831444589022</v>
      </c>
      <c r="AO102">
        <v>99</v>
      </c>
      <c r="AP102" t="s">
        <v>1506</v>
      </c>
      <c r="AQ102" t="s">
        <v>536</v>
      </c>
      <c r="AR102">
        <v>16</v>
      </c>
      <c r="AS102" s="53">
        <v>434800</v>
      </c>
      <c r="AT102" s="105">
        <v>1395</v>
      </c>
      <c r="AU102">
        <v>87.2</v>
      </c>
      <c r="AV102">
        <v>20.100000000000001</v>
      </c>
      <c r="AW102" t="str">
        <f t="shared" si="14"/>
        <v>Jeremy McGovern</v>
      </c>
      <c r="AX102" s="56">
        <f t="shared" ca="1" si="15"/>
        <v>8.0591899996259819</v>
      </c>
      <c r="AY102" s="56">
        <f t="shared" si="16"/>
        <v>-99</v>
      </c>
      <c r="AZ102" s="56">
        <f t="shared" si="17"/>
        <v>-99</v>
      </c>
      <c r="BA102" s="56">
        <f t="shared" si="18"/>
        <v>-99</v>
      </c>
      <c r="BB102" s="57">
        <f t="shared" ca="1" si="19"/>
        <v>8.0591899996259819</v>
      </c>
      <c r="BC102">
        <f t="shared" ca="1" si="20"/>
        <v>81</v>
      </c>
      <c r="BD102">
        <f ca="1">BC102+(COUNTIF($BC$4:BC102,BC102)-1)</f>
        <v>81</v>
      </c>
    </row>
    <row r="103" spans="1:56" x14ac:dyDescent="0.2">
      <c r="A103">
        <v>100</v>
      </c>
      <c r="B103" t="s">
        <v>1518</v>
      </c>
      <c r="C103" t="s">
        <v>581</v>
      </c>
      <c r="D103">
        <v>15</v>
      </c>
      <c r="E103" s="53">
        <v>354200</v>
      </c>
      <c r="F103" s="105">
        <v>1054</v>
      </c>
      <c r="G103">
        <v>70.3</v>
      </c>
      <c r="H103">
        <v>19.8</v>
      </c>
      <c r="I103" s="55">
        <f t="shared" ca="1" si="11"/>
        <v>-11.679985506704311</v>
      </c>
      <c r="K103">
        <v>100</v>
      </c>
      <c r="L103" t="s">
        <v>568</v>
      </c>
      <c r="M103" t="s">
        <v>538</v>
      </c>
      <c r="N103">
        <v>13</v>
      </c>
      <c r="O103" s="53">
        <v>366800</v>
      </c>
      <c r="P103" s="105">
        <v>1037</v>
      </c>
      <c r="Q103">
        <v>79.8</v>
      </c>
      <c r="R103">
        <v>21.7</v>
      </c>
      <c r="S103" s="55">
        <f t="shared" ca="1" si="12"/>
        <v>-8.2120201751041382</v>
      </c>
      <c r="AC103" s="55"/>
      <c r="AE103">
        <v>100</v>
      </c>
      <c r="AF103" t="s">
        <v>878</v>
      </c>
      <c r="AG103" t="s">
        <v>561</v>
      </c>
      <c r="AH103">
        <v>14</v>
      </c>
      <c r="AI103" s="53">
        <v>388000</v>
      </c>
      <c r="AJ103">
        <v>972</v>
      </c>
      <c r="AK103">
        <v>69.400000000000006</v>
      </c>
      <c r="AL103">
        <v>17.899999999999999</v>
      </c>
      <c r="AM103" s="55">
        <f t="shared" ca="1" si="13"/>
        <v>-10.854498034164074</v>
      </c>
      <c r="AO103">
        <v>100</v>
      </c>
      <c r="AP103" t="s">
        <v>737</v>
      </c>
      <c r="AQ103" t="s">
        <v>538</v>
      </c>
      <c r="AR103">
        <v>15</v>
      </c>
      <c r="AS103" s="53">
        <v>437500</v>
      </c>
      <c r="AT103" s="105">
        <v>1307</v>
      </c>
      <c r="AU103">
        <v>87.1</v>
      </c>
      <c r="AV103">
        <v>19.899999999999999</v>
      </c>
      <c r="AW103" t="str">
        <f t="shared" si="14"/>
        <v>Joel Selwood</v>
      </c>
      <c r="AX103" s="56">
        <f t="shared" si="15"/>
        <v>-99</v>
      </c>
      <c r="AY103" s="56">
        <f t="shared" ca="1" si="16"/>
        <v>-0.32415869112254292</v>
      </c>
      <c r="AZ103" s="56">
        <f t="shared" si="17"/>
        <v>-99</v>
      </c>
      <c r="BA103" s="56">
        <f t="shared" si="18"/>
        <v>-99</v>
      </c>
      <c r="BB103" s="57">
        <f t="shared" ca="1" si="19"/>
        <v>-0.32415869112254292</v>
      </c>
      <c r="BC103">
        <f t="shared" ca="1" si="20"/>
        <v>153</v>
      </c>
      <c r="BD103">
        <f ca="1">BC103+(COUNTIF($BC$4:BC103,BC103)-1)</f>
        <v>153</v>
      </c>
    </row>
    <row r="104" spans="1:56" x14ac:dyDescent="0.2">
      <c r="A104">
        <v>101</v>
      </c>
      <c r="B104" t="s">
        <v>958</v>
      </c>
      <c r="C104" t="s">
        <v>581</v>
      </c>
      <c r="D104">
        <v>5</v>
      </c>
      <c r="E104" s="53">
        <v>399700</v>
      </c>
      <c r="F104">
        <v>351</v>
      </c>
      <c r="G104">
        <v>70.2</v>
      </c>
      <c r="H104">
        <v>17.600000000000001</v>
      </c>
      <c r="I104" s="55">
        <f t="shared" ca="1" si="11"/>
        <v>-11.796785361771347</v>
      </c>
      <c r="K104">
        <v>101</v>
      </c>
      <c r="L104" t="s">
        <v>1427</v>
      </c>
      <c r="M104" t="s">
        <v>542</v>
      </c>
      <c r="N104">
        <v>14</v>
      </c>
      <c r="O104" s="53">
        <v>404000</v>
      </c>
      <c r="P104" s="105">
        <v>1111</v>
      </c>
      <c r="Q104">
        <v>79.400000000000006</v>
      </c>
      <c r="R104">
        <v>19.600000000000001</v>
      </c>
      <c r="S104" s="55">
        <f t="shared" ca="1" si="12"/>
        <v>-8.6442317632675039</v>
      </c>
      <c r="AC104" s="55"/>
      <c r="AE104">
        <v>100</v>
      </c>
      <c r="AF104" t="s">
        <v>909</v>
      </c>
      <c r="AG104" t="s">
        <v>559</v>
      </c>
      <c r="AH104">
        <v>5</v>
      </c>
      <c r="AI104" s="53">
        <v>435600</v>
      </c>
      <c r="AJ104">
        <v>347</v>
      </c>
      <c r="AK104">
        <v>69.400000000000006</v>
      </c>
      <c r="AL104">
        <v>15.9</v>
      </c>
      <c r="AM104" s="55">
        <f t="shared" ca="1" si="13"/>
        <v>-10.854498034164074</v>
      </c>
      <c r="AO104">
        <v>101</v>
      </c>
      <c r="AP104" t="s">
        <v>1507</v>
      </c>
      <c r="AQ104" t="s">
        <v>542</v>
      </c>
      <c r="AR104">
        <v>1</v>
      </c>
      <c r="AS104" s="53">
        <v>205200</v>
      </c>
      <c r="AT104" s="105">
        <v>87</v>
      </c>
      <c r="AU104">
        <v>87</v>
      </c>
      <c r="AV104">
        <v>42.4</v>
      </c>
      <c r="AW104" t="str">
        <f t="shared" si="14"/>
        <v>Grant Birchall</v>
      </c>
      <c r="AX104" s="56">
        <f t="shared" ca="1" si="15"/>
        <v>7.8255902894918918</v>
      </c>
      <c r="AY104" s="56">
        <f t="shared" si="16"/>
        <v>-99</v>
      </c>
      <c r="AZ104" s="56">
        <f t="shared" si="17"/>
        <v>-99</v>
      </c>
      <c r="BA104" s="56">
        <f t="shared" si="18"/>
        <v>-99</v>
      </c>
      <c r="BB104" s="57">
        <f t="shared" ca="1" si="19"/>
        <v>7.8255902894918918</v>
      </c>
      <c r="BC104">
        <f t="shared" ca="1" si="20"/>
        <v>82</v>
      </c>
      <c r="BD104">
        <f ca="1">BC104+(COUNTIF($BC$4:BC104,BC104)-1)</f>
        <v>82</v>
      </c>
    </row>
    <row r="105" spans="1:56" x14ac:dyDescent="0.2">
      <c r="A105">
        <v>102</v>
      </c>
      <c r="B105" t="s">
        <v>602</v>
      </c>
      <c r="C105" t="s">
        <v>561</v>
      </c>
      <c r="D105">
        <v>15</v>
      </c>
      <c r="E105" s="53">
        <v>353500</v>
      </c>
      <c r="F105" s="105">
        <v>1050</v>
      </c>
      <c r="G105">
        <v>70</v>
      </c>
      <c r="H105">
        <v>19.8</v>
      </c>
      <c r="I105" s="55">
        <f t="shared" ca="1" si="11"/>
        <v>-12.030385071905437</v>
      </c>
      <c r="K105">
        <v>102</v>
      </c>
      <c r="L105" t="s">
        <v>776</v>
      </c>
      <c r="M105" t="s">
        <v>547</v>
      </c>
      <c r="N105">
        <v>17</v>
      </c>
      <c r="O105" s="53">
        <v>421300</v>
      </c>
      <c r="P105" s="105">
        <v>1346</v>
      </c>
      <c r="Q105">
        <v>79.2</v>
      </c>
      <c r="R105">
        <v>18.8</v>
      </c>
      <c r="S105" s="55">
        <f t="shared" ca="1" si="12"/>
        <v>-8.860337557349192</v>
      </c>
      <c r="AC105" s="55"/>
      <c r="AE105">
        <v>100</v>
      </c>
      <c r="AF105" t="s">
        <v>1581</v>
      </c>
      <c r="AG105" t="s">
        <v>581</v>
      </c>
      <c r="AH105">
        <v>8</v>
      </c>
      <c r="AI105" s="53">
        <v>313100</v>
      </c>
      <c r="AJ105">
        <v>555</v>
      </c>
      <c r="AK105">
        <v>69.400000000000006</v>
      </c>
      <c r="AL105">
        <v>22.2</v>
      </c>
      <c r="AM105" s="55">
        <f t="shared" ca="1" si="13"/>
        <v>-10.854498034164074</v>
      </c>
      <c r="AO105">
        <v>102</v>
      </c>
      <c r="AP105" t="s">
        <v>1385</v>
      </c>
      <c r="AQ105" t="s">
        <v>532</v>
      </c>
      <c r="AR105">
        <v>14</v>
      </c>
      <c r="AS105" s="53">
        <v>432300</v>
      </c>
      <c r="AT105" s="105">
        <v>1216</v>
      </c>
      <c r="AU105">
        <v>86.9</v>
      </c>
      <c r="AV105">
        <v>20.100000000000001</v>
      </c>
      <c r="AW105" t="str">
        <f t="shared" si="14"/>
        <v>Zak Jones</v>
      </c>
      <c r="AX105" s="56">
        <f t="shared" ca="1" si="15"/>
        <v>7.7087904344248557</v>
      </c>
      <c r="AY105" s="56">
        <f t="shared" si="16"/>
        <v>-99</v>
      </c>
      <c r="AZ105" s="56">
        <f t="shared" si="17"/>
        <v>-99</v>
      </c>
      <c r="BA105" s="56">
        <f t="shared" si="18"/>
        <v>-99</v>
      </c>
      <c r="BB105" s="57">
        <f t="shared" ca="1" si="19"/>
        <v>7.7087904344248557</v>
      </c>
      <c r="BC105">
        <f t="shared" ca="1" si="20"/>
        <v>83</v>
      </c>
      <c r="BD105">
        <f ca="1">BC105+(COUNTIF($BC$4:BC105,BC105)-1)</f>
        <v>83</v>
      </c>
    </row>
    <row r="106" spans="1:56" x14ac:dyDescent="0.2">
      <c r="A106">
        <v>103</v>
      </c>
      <c r="B106" t="s">
        <v>621</v>
      </c>
      <c r="C106" t="s">
        <v>581</v>
      </c>
      <c r="D106">
        <v>17</v>
      </c>
      <c r="E106" s="53">
        <v>365000</v>
      </c>
      <c r="F106" s="105">
        <v>1186</v>
      </c>
      <c r="G106">
        <v>69.8</v>
      </c>
      <c r="H106">
        <v>19.100000000000001</v>
      </c>
      <c r="I106" s="55">
        <f t="shared" ca="1" si="11"/>
        <v>-12.263984782039527</v>
      </c>
      <c r="K106">
        <v>103</v>
      </c>
      <c r="L106" t="s">
        <v>1426</v>
      </c>
      <c r="M106" t="s">
        <v>576</v>
      </c>
      <c r="N106">
        <v>11</v>
      </c>
      <c r="O106" s="53">
        <v>363800</v>
      </c>
      <c r="P106" s="105">
        <v>870</v>
      </c>
      <c r="Q106">
        <v>79.099999999999994</v>
      </c>
      <c r="R106">
        <v>21.7</v>
      </c>
      <c r="S106" s="55">
        <f t="shared" ca="1" si="12"/>
        <v>-8.9683904543900486</v>
      </c>
      <c r="AC106" s="55"/>
      <c r="AE106">
        <v>103</v>
      </c>
      <c r="AF106" t="s">
        <v>1582</v>
      </c>
      <c r="AG106" t="s">
        <v>553</v>
      </c>
      <c r="AH106">
        <v>1</v>
      </c>
      <c r="AI106" s="53">
        <v>123900</v>
      </c>
      <c r="AJ106">
        <v>69</v>
      </c>
      <c r="AK106">
        <v>69</v>
      </c>
      <c r="AL106">
        <v>55.7</v>
      </c>
      <c r="AM106" s="55">
        <f t="shared" ca="1" si="13"/>
        <v>-11.280164623739143</v>
      </c>
      <c r="AO106">
        <v>103</v>
      </c>
      <c r="AP106" t="s">
        <v>720</v>
      </c>
      <c r="AQ106" t="s">
        <v>561</v>
      </c>
      <c r="AR106">
        <v>17</v>
      </c>
      <c r="AS106" s="53">
        <v>429700</v>
      </c>
      <c r="AT106" s="105">
        <v>1475</v>
      </c>
      <c r="AU106">
        <v>86.8</v>
      </c>
      <c r="AV106">
        <v>20.2</v>
      </c>
      <c r="AW106" t="str">
        <f t="shared" si="14"/>
        <v>Jared Polec</v>
      </c>
      <c r="AX106" s="56">
        <f t="shared" si="15"/>
        <v>-99</v>
      </c>
      <c r="AY106" s="56">
        <f t="shared" ca="1" si="16"/>
        <v>-0.64831738224507163</v>
      </c>
      <c r="AZ106" s="56">
        <f t="shared" si="17"/>
        <v>-99</v>
      </c>
      <c r="BA106" s="56">
        <f t="shared" si="18"/>
        <v>-99</v>
      </c>
      <c r="BB106" s="57">
        <f t="shared" ca="1" si="19"/>
        <v>-0.64831738224507163</v>
      </c>
      <c r="BC106">
        <f t="shared" ca="1" si="20"/>
        <v>157</v>
      </c>
      <c r="BD106">
        <f ca="1">BC106+(COUNTIF($BC$4:BC106,BC106)-1)</f>
        <v>157</v>
      </c>
    </row>
    <row r="107" spans="1:56" x14ac:dyDescent="0.2">
      <c r="A107">
        <v>104</v>
      </c>
      <c r="B107" t="s">
        <v>1395</v>
      </c>
      <c r="C107" t="s">
        <v>576</v>
      </c>
      <c r="D107">
        <v>3</v>
      </c>
      <c r="E107" s="53">
        <v>263700</v>
      </c>
      <c r="F107">
        <v>208</v>
      </c>
      <c r="G107">
        <v>69.3</v>
      </c>
      <c r="H107">
        <v>26.3</v>
      </c>
      <c r="I107" s="55">
        <f t="shared" ca="1" si="11"/>
        <v>-12.847984057374743</v>
      </c>
      <c r="K107">
        <v>104</v>
      </c>
      <c r="L107" t="s">
        <v>746</v>
      </c>
      <c r="M107" t="s">
        <v>553</v>
      </c>
      <c r="N107">
        <v>17</v>
      </c>
      <c r="O107" s="53">
        <v>414700</v>
      </c>
      <c r="P107" s="105">
        <v>1340</v>
      </c>
      <c r="Q107">
        <v>78.8</v>
      </c>
      <c r="R107">
        <v>19</v>
      </c>
      <c r="S107" s="55">
        <f t="shared" ca="1" si="12"/>
        <v>-9.2925491455125755</v>
      </c>
      <c r="AC107" s="55"/>
      <c r="AE107">
        <v>103</v>
      </c>
      <c r="AF107" t="s">
        <v>779</v>
      </c>
      <c r="AG107" t="s">
        <v>542</v>
      </c>
      <c r="AH107">
        <v>9</v>
      </c>
      <c r="AI107" s="53">
        <v>357500</v>
      </c>
      <c r="AJ107">
        <v>621</v>
      </c>
      <c r="AK107">
        <v>69</v>
      </c>
      <c r="AL107">
        <v>19.3</v>
      </c>
      <c r="AM107" s="55">
        <f t="shared" ca="1" si="13"/>
        <v>-11.280164623739143</v>
      </c>
      <c r="AO107">
        <v>104</v>
      </c>
      <c r="AP107" t="s">
        <v>913</v>
      </c>
      <c r="AQ107" t="s">
        <v>549</v>
      </c>
      <c r="AR107">
        <v>16</v>
      </c>
      <c r="AS107" s="53">
        <v>416100</v>
      </c>
      <c r="AT107" s="105">
        <v>1387</v>
      </c>
      <c r="AU107">
        <v>86.7</v>
      </c>
      <c r="AV107">
        <v>20.8</v>
      </c>
      <c r="AW107" t="str">
        <f t="shared" si="14"/>
        <v>David Zaharakis</v>
      </c>
      <c r="AX107" s="56">
        <f t="shared" si="15"/>
        <v>-99</v>
      </c>
      <c r="AY107" s="56">
        <f t="shared" ca="1" si="16"/>
        <v>-0.75637027928591039</v>
      </c>
      <c r="AZ107" s="56">
        <f t="shared" si="17"/>
        <v>-99</v>
      </c>
      <c r="BA107" s="56">
        <f t="shared" si="18"/>
        <v>-99</v>
      </c>
      <c r="BB107" s="57">
        <f t="shared" ca="1" si="19"/>
        <v>-0.75637027928591039</v>
      </c>
      <c r="BC107">
        <f t="shared" ca="1" si="20"/>
        <v>158</v>
      </c>
      <c r="BD107">
        <f ca="1">BC107+(COUNTIF($BC$4:BC107,BC107)-1)</f>
        <v>158</v>
      </c>
    </row>
    <row r="108" spans="1:56" x14ac:dyDescent="0.2">
      <c r="A108">
        <v>105</v>
      </c>
      <c r="B108" t="s">
        <v>626</v>
      </c>
      <c r="C108" t="s">
        <v>534</v>
      </c>
      <c r="D108">
        <v>17</v>
      </c>
      <c r="E108" s="53">
        <v>310300</v>
      </c>
      <c r="F108" s="105">
        <v>1170</v>
      </c>
      <c r="G108">
        <v>68.8</v>
      </c>
      <c r="H108">
        <v>22.2</v>
      </c>
      <c r="I108" s="55">
        <f t="shared" ca="1" si="11"/>
        <v>-13.431983332709956</v>
      </c>
      <c r="K108">
        <v>104</v>
      </c>
      <c r="L108" t="s">
        <v>990</v>
      </c>
      <c r="M108" t="s">
        <v>534</v>
      </c>
      <c r="N108">
        <v>11</v>
      </c>
      <c r="O108" s="53">
        <v>395600</v>
      </c>
      <c r="P108">
        <v>867</v>
      </c>
      <c r="Q108">
        <v>78.8</v>
      </c>
      <c r="R108">
        <v>19.899999999999999</v>
      </c>
      <c r="S108" s="55">
        <f t="shared" ca="1" si="12"/>
        <v>-9.2925491455125755</v>
      </c>
      <c r="AC108" s="55"/>
      <c r="AE108">
        <v>105</v>
      </c>
      <c r="AF108" t="s">
        <v>860</v>
      </c>
      <c r="AG108" t="s">
        <v>544</v>
      </c>
      <c r="AH108">
        <v>17</v>
      </c>
      <c r="AI108" s="53">
        <v>417600</v>
      </c>
      <c r="AJ108" s="105">
        <v>1172</v>
      </c>
      <c r="AK108">
        <v>68.900000000000006</v>
      </c>
      <c r="AL108">
        <v>16.5</v>
      </c>
      <c r="AM108" s="55">
        <f t="shared" ca="1" si="13"/>
        <v>-11.386581271132901</v>
      </c>
      <c r="AO108">
        <v>105</v>
      </c>
      <c r="AP108" t="s">
        <v>731</v>
      </c>
      <c r="AQ108" t="s">
        <v>553</v>
      </c>
      <c r="AR108">
        <v>13</v>
      </c>
      <c r="AS108" s="53">
        <v>449700</v>
      </c>
      <c r="AT108" s="105">
        <v>1126</v>
      </c>
      <c r="AU108">
        <v>86.6</v>
      </c>
      <c r="AV108">
        <v>19.3</v>
      </c>
      <c r="AW108" t="str">
        <f t="shared" si="14"/>
        <v>Hugh Greenwood</v>
      </c>
      <c r="AX108" s="56">
        <f t="shared" si="15"/>
        <v>-99</v>
      </c>
      <c r="AY108" s="56">
        <f t="shared" ca="1" si="16"/>
        <v>-0.86442317632676335</v>
      </c>
      <c r="AZ108" s="56">
        <f t="shared" si="17"/>
        <v>-99</v>
      </c>
      <c r="BA108" s="56">
        <f t="shared" ca="1" si="18"/>
        <v>7.4491653175635886</v>
      </c>
      <c r="BB108" s="57">
        <f t="shared" ca="1" si="19"/>
        <v>7.4491653175635886</v>
      </c>
      <c r="BC108">
        <f t="shared" ca="1" si="20"/>
        <v>84</v>
      </c>
      <c r="BD108">
        <f ca="1">BC108+(COUNTIF($BC$4:BC108,BC108)-1)</f>
        <v>84</v>
      </c>
    </row>
    <row r="109" spans="1:56" x14ac:dyDescent="0.2">
      <c r="A109">
        <v>105</v>
      </c>
      <c r="B109" t="s">
        <v>618</v>
      </c>
      <c r="C109" t="s">
        <v>553</v>
      </c>
      <c r="D109">
        <v>17</v>
      </c>
      <c r="E109" s="53">
        <v>361200</v>
      </c>
      <c r="F109" s="105">
        <v>1169</v>
      </c>
      <c r="G109">
        <v>68.8</v>
      </c>
      <c r="H109">
        <v>19</v>
      </c>
      <c r="I109" s="55">
        <f t="shared" ca="1" si="11"/>
        <v>-13.431983332709956</v>
      </c>
      <c r="K109">
        <v>106</v>
      </c>
      <c r="L109" t="s">
        <v>743</v>
      </c>
      <c r="M109" t="s">
        <v>559</v>
      </c>
      <c r="N109">
        <v>16</v>
      </c>
      <c r="O109" s="53">
        <v>360300</v>
      </c>
      <c r="P109" s="105">
        <v>1250</v>
      </c>
      <c r="Q109">
        <v>78.099999999999994</v>
      </c>
      <c r="R109">
        <v>21.7</v>
      </c>
      <c r="S109" s="55">
        <f t="shared" ca="1" si="12"/>
        <v>-10.048919424798482</v>
      </c>
      <c r="AC109" s="55"/>
      <c r="AE109">
        <v>106</v>
      </c>
      <c r="AF109" t="s">
        <v>626</v>
      </c>
      <c r="AG109" t="s">
        <v>534</v>
      </c>
      <c r="AH109">
        <v>17</v>
      </c>
      <c r="AI109" s="53">
        <v>310300</v>
      </c>
      <c r="AJ109" s="105">
        <v>1170</v>
      </c>
      <c r="AK109">
        <v>68.8</v>
      </c>
      <c r="AL109">
        <v>22.2</v>
      </c>
      <c r="AM109" s="55">
        <f t="shared" ca="1" si="13"/>
        <v>-11.492997918526676</v>
      </c>
      <c r="AO109">
        <v>106</v>
      </c>
      <c r="AP109" t="s">
        <v>1450</v>
      </c>
      <c r="AQ109" t="s">
        <v>549</v>
      </c>
      <c r="AR109">
        <v>14</v>
      </c>
      <c r="AS109" s="53">
        <v>458000</v>
      </c>
      <c r="AT109" s="105">
        <v>1210</v>
      </c>
      <c r="AU109">
        <v>86.4</v>
      </c>
      <c r="AV109">
        <v>18.899999999999999</v>
      </c>
      <c r="AW109" t="str">
        <f t="shared" si="14"/>
        <v>Tom Bellchambers</v>
      </c>
      <c r="AX109" s="56">
        <f t="shared" si="15"/>
        <v>-99</v>
      </c>
      <c r="AY109" s="56">
        <f t="shared" si="16"/>
        <v>-99</v>
      </c>
      <c r="AZ109" s="56">
        <f t="shared" ca="1" si="17"/>
        <v>1.7390778201758739</v>
      </c>
      <c r="BA109" s="56">
        <f t="shared" si="18"/>
        <v>-99</v>
      </c>
      <c r="BB109" s="57">
        <f t="shared" ca="1" si="19"/>
        <v>1.7390778201758739</v>
      </c>
      <c r="BC109">
        <f t="shared" ca="1" si="20"/>
        <v>129</v>
      </c>
      <c r="BD109">
        <f ca="1">BC109+(COUNTIF($BC$4:BC109,BC109)-1)</f>
        <v>129</v>
      </c>
    </row>
    <row r="110" spans="1:56" x14ac:dyDescent="0.2">
      <c r="A110">
        <v>107</v>
      </c>
      <c r="B110" t="s">
        <v>590</v>
      </c>
      <c r="C110" t="s">
        <v>544</v>
      </c>
      <c r="D110">
        <v>15</v>
      </c>
      <c r="E110" s="53">
        <v>340200</v>
      </c>
      <c r="F110" s="105">
        <v>1026</v>
      </c>
      <c r="G110">
        <v>68.400000000000006</v>
      </c>
      <c r="H110">
        <v>20.100000000000001</v>
      </c>
      <c r="I110" s="55">
        <f t="shared" ca="1" si="11"/>
        <v>-13.899182752978119</v>
      </c>
      <c r="K110">
        <v>107</v>
      </c>
      <c r="L110" t="s">
        <v>1428</v>
      </c>
      <c r="M110" t="s">
        <v>544</v>
      </c>
      <c r="N110">
        <v>3</v>
      </c>
      <c r="O110" s="53">
        <v>427700</v>
      </c>
      <c r="P110">
        <v>234</v>
      </c>
      <c r="Q110">
        <v>78</v>
      </c>
      <c r="R110">
        <v>18.2</v>
      </c>
      <c r="S110" s="55">
        <f t="shared" ca="1" si="12"/>
        <v>-10.156972321839321</v>
      </c>
      <c r="AC110" s="55"/>
      <c r="AE110">
        <v>107</v>
      </c>
      <c r="AF110" t="s">
        <v>1037</v>
      </c>
      <c r="AG110" t="s">
        <v>549</v>
      </c>
      <c r="AH110">
        <v>7</v>
      </c>
      <c r="AI110" s="53">
        <v>364000</v>
      </c>
      <c r="AJ110">
        <v>481</v>
      </c>
      <c r="AK110">
        <v>68.7</v>
      </c>
      <c r="AL110">
        <v>18.899999999999999</v>
      </c>
      <c r="AM110" s="55">
        <f t="shared" ca="1" si="13"/>
        <v>-11.599414565920437</v>
      </c>
      <c r="AO110">
        <v>107</v>
      </c>
      <c r="AP110" t="s">
        <v>824</v>
      </c>
      <c r="AQ110" t="s">
        <v>538</v>
      </c>
      <c r="AR110">
        <v>17</v>
      </c>
      <c r="AS110" s="53">
        <v>351100</v>
      </c>
      <c r="AT110" s="105">
        <v>1466</v>
      </c>
      <c r="AU110">
        <v>86.2</v>
      </c>
      <c r="AV110">
        <v>24.6</v>
      </c>
      <c r="AW110" t="str">
        <f t="shared" si="14"/>
        <v>Tom Hawkins</v>
      </c>
      <c r="AX110" s="56">
        <f t="shared" si="15"/>
        <v>-99</v>
      </c>
      <c r="AY110" s="56">
        <f t="shared" si="16"/>
        <v>-99</v>
      </c>
      <c r="AZ110" s="56">
        <f t="shared" si="17"/>
        <v>-99</v>
      </c>
      <c r="BA110" s="56">
        <f t="shared" ca="1" si="18"/>
        <v>7.0234987279885353</v>
      </c>
      <c r="BB110" s="57">
        <f t="shared" ca="1" si="19"/>
        <v>7.0234987279885353</v>
      </c>
      <c r="BC110">
        <f t="shared" ca="1" si="20"/>
        <v>89</v>
      </c>
      <c r="BD110">
        <f ca="1">BC110+(COUNTIF($BC$4:BC110,BC110)-1)</f>
        <v>89</v>
      </c>
    </row>
    <row r="111" spans="1:56" x14ac:dyDescent="0.2">
      <c r="A111">
        <v>108</v>
      </c>
      <c r="B111" t="s">
        <v>917</v>
      </c>
      <c r="C111" t="s">
        <v>551</v>
      </c>
      <c r="D111">
        <v>7</v>
      </c>
      <c r="E111" s="53">
        <v>380800</v>
      </c>
      <c r="F111">
        <v>478</v>
      </c>
      <c r="G111">
        <v>68.3</v>
      </c>
      <c r="H111">
        <v>17.899999999999999</v>
      </c>
      <c r="I111" s="55">
        <f t="shared" ca="1" si="11"/>
        <v>-14.015982608045173</v>
      </c>
      <c r="K111">
        <v>108</v>
      </c>
      <c r="L111" t="s">
        <v>753</v>
      </c>
      <c r="M111" t="s">
        <v>542</v>
      </c>
      <c r="N111">
        <v>8</v>
      </c>
      <c r="O111" s="53">
        <v>376700</v>
      </c>
      <c r="P111">
        <v>620</v>
      </c>
      <c r="Q111">
        <v>77.5</v>
      </c>
      <c r="R111">
        <v>20.6</v>
      </c>
      <c r="S111" s="55">
        <f t="shared" ca="1" si="12"/>
        <v>-10.697236807043543</v>
      </c>
      <c r="AC111" s="55"/>
      <c r="AE111">
        <v>107</v>
      </c>
      <c r="AF111" t="s">
        <v>973</v>
      </c>
      <c r="AG111" t="s">
        <v>532</v>
      </c>
      <c r="AH111">
        <v>9</v>
      </c>
      <c r="AI111" s="53">
        <v>374400</v>
      </c>
      <c r="AJ111">
        <v>618</v>
      </c>
      <c r="AK111">
        <v>68.7</v>
      </c>
      <c r="AL111">
        <v>18.3</v>
      </c>
      <c r="AM111" s="55">
        <f t="shared" ca="1" si="13"/>
        <v>-11.599414565920437</v>
      </c>
      <c r="AO111">
        <v>107</v>
      </c>
      <c r="AP111" t="s">
        <v>715</v>
      </c>
      <c r="AQ111" t="s">
        <v>576</v>
      </c>
      <c r="AR111">
        <v>17</v>
      </c>
      <c r="AS111" s="53">
        <v>438400</v>
      </c>
      <c r="AT111" s="105">
        <v>1465</v>
      </c>
      <c r="AU111">
        <v>86.2</v>
      </c>
      <c r="AV111">
        <v>19.7</v>
      </c>
      <c r="AW111" t="str">
        <f t="shared" si="14"/>
        <v>David Swallow</v>
      </c>
      <c r="AX111" s="56">
        <f t="shared" si="15"/>
        <v>-99</v>
      </c>
      <c r="AY111" s="56">
        <f t="shared" ca="1" si="16"/>
        <v>-1.2966347644901273</v>
      </c>
      <c r="AZ111" s="56">
        <f t="shared" si="17"/>
        <v>-99</v>
      </c>
      <c r="BA111" s="56">
        <f t="shared" si="18"/>
        <v>-99</v>
      </c>
      <c r="BB111" s="57">
        <f t="shared" ca="1" si="19"/>
        <v>-1.2966347644901273</v>
      </c>
      <c r="BC111">
        <f t="shared" ca="1" si="20"/>
        <v>166</v>
      </c>
      <c r="BD111">
        <f ca="1">BC111+(COUNTIF($BC$4:BC111,BC111)-1)</f>
        <v>166</v>
      </c>
    </row>
    <row r="112" spans="1:56" x14ac:dyDescent="0.2">
      <c r="A112">
        <v>109</v>
      </c>
      <c r="B112" t="s">
        <v>619</v>
      </c>
      <c r="C112" t="s">
        <v>574</v>
      </c>
      <c r="D112">
        <v>14</v>
      </c>
      <c r="E112" s="53">
        <v>359100</v>
      </c>
      <c r="F112">
        <v>949</v>
      </c>
      <c r="G112">
        <v>67.8</v>
      </c>
      <c r="H112">
        <v>18.899999999999999</v>
      </c>
      <c r="I112" s="55">
        <f t="shared" ca="1" si="11"/>
        <v>-14.599981883380389</v>
      </c>
      <c r="K112">
        <v>109</v>
      </c>
      <c r="L112" t="s">
        <v>741</v>
      </c>
      <c r="M112" t="s">
        <v>581</v>
      </c>
      <c r="N112">
        <v>17</v>
      </c>
      <c r="O112" s="53">
        <v>345100</v>
      </c>
      <c r="P112" s="105">
        <v>1313</v>
      </c>
      <c r="Q112">
        <v>77.2</v>
      </c>
      <c r="R112">
        <v>22.4</v>
      </c>
      <c r="S112" s="55">
        <f t="shared" ca="1" si="12"/>
        <v>-11.02139549816607</v>
      </c>
      <c r="AC112" s="55"/>
      <c r="AE112">
        <v>107</v>
      </c>
      <c r="AF112" t="s">
        <v>974</v>
      </c>
      <c r="AG112" t="s">
        <v>567</v>
      </c>
      <c r="AH112">
        <v>12</v>
      </c>
      <c r="AI112" s="53">
        <v>357000</v>
      </c>
      <c r="AJ112">
        <v>824</v>
      </c>
      <c r="AK112">
        <v>68.7</v>
      </c>
      <c r="AL112">
        <v>19.2</v>
      </c>
      <c r="AM112" s="55">
        <f t="shared" ca="1" si="13"/>
        <v>-11.599414565920437</v>
      </c>
      <c r="AO112">
        <v>109</v>
      </c>
      <c r="AP112" t="s">
        <v>911</v>
      </c>
      <c r="AQ112" t="s">
        <v>559</v>
      </c>
      <c r="AR112">
        <v>9</v>
      </c>
      <c r="AS112" s="53">
        <v>467400</v>
      </c>
      <c r="AT112">
        <v>775</v>
      </c>
      <c r="AU112">
        <v>86.1</v>
      </c>
      <c r="AV112">
        <v>18.399999999999999</v>
      </c>
      <c r="AW112" t="str">
        <f t="shared" si="14"/>
        <v>Trent Cotchin</v>
      </c>
      <c r="AX112" s="56">
        <f t="shared" si="15"/>
        <v>-99</v>
      </c>
      <c r="AY112" s="56">
        <f t="shared" ca="1" si="16"/>
        <v>-1.404687661530982</v>
      </c>
      <c r="AZ112" s="56">
        <f t="shared" si="17"/>
        <v>-99</v>
      </c>
      <c r="BA112" s="56">
        <f t="shared" si="18"/>
        <v>-99</v>
      </c>
      <c r="BB112" s="57">
        <f t="shared" ca="1" si="19"/>
        <v>-1.404687661530982</v>
      </c>
      <c r="BC112">
        <f t="shared" ca="1" si="20"/>
        <v>168</v>
      </c>
      <c r="BD112">
        <f ca="1">BC112+(COUNTIF($BC$4:BC112,BC112)-1)</f>
        <v>168</v>
      </c>
    </row>
    <row r="113" spans="1:56" x14ac:dyDescent="0.2">
      <c r="A113">
        <v>110</v>
      </c>
      <c r="B113" t="s">
        <v>1027</v>
      </c>
      <c r="C113" t="s">
        <v>559</v>
      </c>
      <c r="D113">
        <v>14</v>
      </c>
      <c r="E113" s="53">
        <v>357700</v>
      </c>
      <c r="F113">
        <v>943</v>
      </c>
      <c r="G113">
        <v>67.400000000000006</v>
      </c>
      <c r="H113">
        <v>18.8</v>
      </c>
      <c r="I113" s="55">
        <f t="shared" ca="1" si="11"/>
        <v>-15.067181303648548</v>
      </c>
      <c r="K113">
        <v>110</v>
      </c>
      <c r="L113" t="s">
        <v>1546</v>
      </c>
      <c r="M113" t="s">
        <v>574</v>
      </c>
      <c r="N113">
        <v>11</v>
      </c>
      <c r="O113" s="53">
        <v>321500</v>
      </c>
      <c r="P113" s="105">
        <v>841</v>
      </c>
      <c r="Q113">
        <v>76.5</v>
      </c>
      <c r="R113">
        <v>23.8</v>
      </c>
      <c r="S113" s="55">
        <f t="shared" ca="1" si="12"/>
        <v>-11.777765777451981</v>
      </c>
      <c r="AC113" s="55"/>
      <c r="AE113">
        <v>110</v>
      </c>
      <c r="AF113" t="s">
        <v>864</v>
      </c>
      <c r="AG113" t="s">
        <v>561</v>
      </c>
      <c r="AH113">
        <v>14</v>
      </c>
      <c r="AI113" s="53">
        <v>342300</v>
      </c>
      <c r="AJ113">
        <v>960</v>
      </c>
      <c r="AK113">
        <v>68.599999999999994</v>
      </c>
      <c r="AL113">
        <v>20</v>
      </c>
      <c r="AM113" s="55">
        <f t="shared" ca="1" si="13"/>
        <v>-11.705831213314212</v>
      </c>
      <c r="AO113">
        <v>110</v>
      </c>
      <c r="AP113" t="s">
        <v>1465</v>
      </c>
      <c r="AQ113" t="s">
        <v>540</v>
      </c>
      <c r="AR113">
        <v>1</v>
      </c>
      <c r="AS113" s="53">
        <v>234000</v>
      </c>
      <c r="AT113" s="105">
        <v>86</v>
      </c>
      <c r="AU113">
        <v>86</v>
      </c>
      <c r="AV113">
        <v>36.799999999999997</v>
      </c>
      <c r="AW113" t="str">
        <f t="shared" si="14"/>
        <v>Mitchell Crowden</v>
      </c>
      <c r="AX113" s="56">
        <f t="shared" si="15"/>
        <v>-99</v>
      </c>
      <c r="AY113" s="56">
        <f t="shared" si="16"/>
        <v>-99</v>
      </c>
      <c r="AZ113" s="56">
        <f t="shared" si="17"/>
        <v>-99</v>
      </c>
      <c r="BA113" s="56">
        <f t="shared" ca="1" si="18"/>
        <v>6.8106654332010015</v>
      </c>
      <c r="BB113" s="57">
        <f t="shared" ca="1" si="19"/>
        <v>6.8106654332010015</v>
      </c>
      <c r="BC113">
        <f t="shared" ca="1" si="20"/>
        <v>91</v>
      </c>
      <c r="BD113">
        <f ca="1">BC113+(COUNTIF($BC$4:BC113,BC113)-1)</f>
        <v>91</v>
      </c>
    </row>
    <row r="114" spans="1:56" x14ac:dyDescent="0.2">
      <c r="A114">
        <v>110</v>
      </c>
      <c r="B114" t="s">
        <v>644</v>
      </c>
      <c r="C114" t="s">
        <v>544</v>
      </c>
      <c r="D114">
        <v>17</v>
      </c>
      <c r="E114" s="53">
        <v>350800</v>
      </c>
      <c r="F114" s="105">
        <v>1145</v>
      </c>
      <c r="G114">
        <v>67.400000000000006</v>
      </c>
      <c r="H114">
        <v>19.2</v>
      </c>
      <c r="I114" s="55">
        <f t="shared" ca="1" si="11"/>
        <v>-15.067181303648548</v>
      </c>
      <c r="K114">
        <v>111</v>
      </c>
      <c r="L114" t="s">
        <v>967</v>
      </c>
      <c r="M114" t="s">
        <v>574</v>
      </c>
      <c r="N114">
        <v>12</v>
      </c>
      <c r="O114" s="53">
        <v>409000</v>
      </c>
      <c r="P114" s="105">
        <v>915</v>
      </c>
      <c r="Q114">
        <v>76.2</v>
      </c>
      <c r="R114">
        <v>18.600000000000001</v>
      </c>
      <c r="S114" s="55">
        <f t="shared" ca="1" si="12"/>
        <v>-12.101924468574508</v>
      </c>
      <c r="AC114" s="55"/>
      <c r="AE114">
        <v>111</v>
      </c>
      <c r="AF114" t="s">
        <v>1468</v>
      </c>
      <c r="AG114" t="s">
        <v>556</v>
      </c>
      <c r="AH114">
        <v>11</v>
      </c>
      <c r="AI114" s="53">
        <v>439900</v>
      </c>
      <c r="AJ114">
        <v>754</v>
      </c>
      <c r="AK114">
        <v>68.5</v>
      </c>
      <c r="AL114">
        <v>15.6</v>
      </c>
      <c r="AM114" s="55">
        <f t="shared" ca="1" si="13"/>
        <v>-11.81224786070797</v>
      </c>
      <c r="AO114">
        <v>111</v>
      </c>
      <c r="AP114" t="s">
        <v>804</v>
      </c>
      <c r="AQ114" t="s">
        <v>534</v>
      </c>
      <c r="AR114">
        <v>12</v>
      </c>
      <c r="AS114" s="53">
        <v>416200</v>
      </c>
      <c r="AT114" s="105">
        <v>1031</v>
      </c>
      <c r="AU114">
        <v>85.9</v>
      </c>
      <c r="AV114">
        <v>20.6</v>
      </c>
      <c r="AW114" t="str">
        <f t="shared" si="14"/>
        <v>Shane Mumford</v>
      </c>
      <c r="AX114" s="56">
        <f t="shared" si="15"/>
        <v>-99</v>
      </c>
      <c r="AY114" s="56">
        <f t="shared" si="16"/>
        <v>-99</v>
      </c>
      <c r="AZ114" s="56">
        <f t="shared" ca="1" si="17"/>
        <v>1.3767699409725669</v>
      </c>
      <c r="BA114" s="56">
        <f t="shared" si="18"/>
        <v>-99</v>
      </c>
      <c r="BB114" s="57">
        <f t="shared" ca="1" si="19"/>
        <v>1.3767699409725669</v>
      </c>
      <c r="BC114">
        <f t="shared" ca="1" si="20"/>
        <v>138</v>
      </c>
      <c r="BD114">
        <f ca="1">BC114+(COUNTIF($BC$4:BC114,BC114)-1)</f>
        <v>138</v>
      </c>
    </row>
    <row r="115" spans="1:56" x14ac:dyDescent="0.2">
      <c r="A115">
        <v>112</v>
      </c>
      <c r="B115" t="s">
        <v>627</v>
      </c>
      <c r="C115" t="s">
        <v>549</v>
      </c>
      <c r="D115">
        <v>14</v>
      </c>
      <c r="E115" s="53">
        <v>329500</v>
      </c>
      <c r="F115">
        <v>936</v>
      </c>
      <c r="G115">
        <v>66.900000000000006</v>
      </c>
      <c r="H115">
        <v>20.3</v>
      </c>
      <c r="I115" s="55">
        <f t="shared" ca="1" si="11"/>
        <v>-15.651180578983764</v>
      </c>
      <c r="K115">
        <v>112</v>
      </c>
      <c r="L115" t="s">
        <v>991</v>
      </c>
      <c r="M115" t="s">
        <v>542</v>
      </c>
      <c r="N115">
        <v>13</v>
      </c>
      <c r="O115" s="53">
        <v>417200</v>
      </c>
      <c r="P115" s="105">
        <v>988</v>
      </c>
      <c r="Q115">
        <v>76</v>
      </c>
      <c r="R115">
        <v>18.2</v>
      </c>
      <c r="S115" s="55">
        <f t="shared" ca="1" si="12"/>
        <v>-12.318030262656199</v>
      </c>
      <c r="AC115" s="55"/>
      <c r="AE115">
        <v>112</v>
      </c>
      <c r="AF115" t="s">
        <v>783</v>
      </c>
      <c r="AG115" t="s">
        <v>540</v>
      </c>
      <c r="AH115">
        <v>17</v>
      </c>
      <c r="AI115" s="53">
        <v>368000</v>
      </c>
      <c r="AJ115" s="105">
        <v>1162</v>
      </c>
      <c r="AK115">
        <v>68.400000000000006</v>
      </c>
      <c r="AL115">
        <v>18.600000000000001</v>
      </c>
      <c r="AM115" s="55">
        <f t="shared" ca="1" si="13"/>
        <v>-11.918664508101731</v>
      </c>
      <c r="AO115">
        <v>112</v>
      </c>
      <c r="AP115" t="s">
        <v>708</v>
      </c>
      <c r="AQ115" t="s">
        <v>544</v>
      </c>
      <c r="AR115">
        <v>13</v>
      </c>
      <c r="AS115" s="53">
        <v>404600</v>
      </c>
      <c r="AT115" s="105">
        <v>1115</v>
      </c>
      <c r="AU115">
        <v>85.8</v>
      </c>
      <c r="AV115">
        <v>21.2</v>
      </c>
      <c r="AW115" t="str">
        <f t="shared" si="14"/>
        <v>Jarrod Berry</v>
      </c>
      <c r="AX115" s="56">
        <f t="shared" si="15"/>
        <v>-99</v>
      </c>
      <c r="AY115" s="56">
        <f t="shared" ca="1" si="16"/>
        <v>-1.7288463526535107</v>
      </c>
      <c r="AZ115" s="56">
        <f t="shared" si="17"/>
        <v>-99</v>
      </c>
      <c r="BA115" s="56">
        <f t="shared" si="18"/>
        <v>-99</v>
      </c>
      <c r="BB115" s="57">
        <f t="shared" ca="1" si="19"/>
        <v>-1.7288463526535107</v>
      </c>
      <c r="BC115">
        <f t="shared" ca="1" si="20"/>
        <v>172</v>
      </c>
      <c r="BD115">
        <f ca="1">BC115+(COUNTIF($BC$4:BC115,BC115)-1)</f>
        <v>172</v>
      </c>
    </row>
    <row r="116" spans="1:56" x14ac:dyDescent="0.2">
      <c r="A116">
        <v>113</v>
      </c>
      <c r="B116" t="s">
        <v>970</v>
      </c>
      <c r="C116" t="s">
        <v>542</v>
      </c>
      <c r="D116">
        <v>12</v>
      </c>
      <c r="E116" s="53">
        <v>309800</v>
      </c>
      <c r="F116">
        <v>802</v>
      </c>
      <c r="G116">
        <v>66.8</v>
      </c>
      <c r="H116">
        <v>21.6</v>
      </c>
      <c r="I116" s="55">
        <f t="shared" ca="1" si="11"/>
        <v>-15.767980434050822</v>
      </c>
      <c r="K116">
        <v>113</v>
      </c>
      <c r="L116" t="s">
        <v>1547</v>
      </c>
      <c r="M116" t="s">
        <v>561</v>
      </c>
      <c r="N116">
        <v>6</v>
      </c>
      <c r="O116" s="53">
        <v>388400</v>
      </c>
      <c r="P116" s="105">
        <v>455</v>
      </c>
      <c r="Q116">
        <v>75.8</v>
      </c>
      <c r="R116">
        <v>19.5</v>
      </c>
      <c r="S116" s="55">
        <f t="shared" ca="1" si="12"/>
        <v>-12.534136056737887</v>
      </c>
      <c r="AC116" s="55"/>
      <c r="AE116">
        <v>113</v>
      </c>
      <c r="AF116" t="s">
        <v>1583</v>
      </c>
      <c r="AG116" t="s">
        <v>542</v>
      </c>
      <c r="AH116">
        <v>7</v>
      </c>
      <c r="AI116" s="53">
        <v>375900</v>
      </c>
      <c r="AJ116">
        <v>477</v>
      </c>
      <c r="AK116">
        <v>68.099999999999994</v>
      </c>
      <c r="AL116">
        <v>18.100000000000001</v>
      </c>
      <c r="AM116" s="55">
        <f t="shared" ca="1" si="13"/>
        <v>-12.237914450283039</v>
      </c>
      <c r="AO116">
        <v>113</v>
      </c>
      <c r="AP116" t="s">
        <v>723</v>
      </c>
      <c r="AQ116" t="s">
        <v>540</v>
      </c>
      <c r="AR116">
        <v>17</v>
      </c>
      <c r="AS116" s="53">
        <v>402600</v>
      </c>
      <c r="AT116" s="105">
        <v>1453</v>
      </c>
      <c r="AU116">
        <v>85.5</v>
      </c>
      <c r="AV116">
        <v>21.2</v>
      </c>
      <c r="AW116" t="str">
        <f t="shared" si="14"/>
        <v>Bradley Hill</v>
      </c>
      <c r="AX116" s="56">
        <f t="shared" si="15"/>
        <v>-99</v>
      </c>
      <c r="AY116" s="56">
        <f t="shared" ca="1" si="16"/>
        <v>-2.0530050437760377</v>
      </c>
      <c r="AZ116" s="56">
        <f t="shared" si="17"/>
        <v>-99</v>
      </c>
      <c r="BA116" s="56">
        <f t="shared" si="18"/>
        <v>-99</v>
      </c>
      <c r="BB116" s="57">
        <f t="shared" ca="1" si="19"/>
        <v>-2.0530050437760377</v>
      </c>
      <c r="BC116">
        <f t="shared" ca="1" si="20"/>
        <v>176</v>
      </c>
      <c r="BD116">
        <f ca="1">BC116+(COUNTIF($BC$4:BC116,BC116)-1)</f>
        <v>176</v>
      </c>
    </row>
    <row r="117" spans="1:56" x14ac:dyDescent="0.2">
      <c r="A117">
        <v>113</v>
      </c>
      <c r="B117" t="s">
        <v>632</v>
      </c>
      <c r="C117" t="s">
        <v>549</v>
      </c>
      <c r="D117">
        <v>12</v>
      </c>
      <c r="E117" s="53">
        <v>353300</v>
      </c>
      <c r="F117">
        <v>801</v>
      </c>
      <c r="G117">
        <v>66.8</v>
      </c>
      <c r="H117">
        <v>18.899999999999999</v>
      </c>
      <c r="I117" s="55">
        <f t="shared" ca="1" si="11"/>
        <v>-15.767980434050822</v>
      </c>
      <c r="K117">
        <v>113</v>
      </c>
      <c r="L117" t="s">
        <v>719</v>
      </c>
      <c r="M117" t="s">
        <v>581</v>
      </c>
      <c r="N117">
        <v>16</v>
      </c>
      <c r="O117" s="53">
        <v>343400</v>
      </c>
      <c r="P117" s="105">
        <v>1212</v>
      </c>
      <c r="Q117">
        <v>75.8</v>
      </c>
      <c r="R117">
        <v>22.1</v>
      </c>
      <c r="S117" s="55">
        <f t="shared" ca="1" si="12"/>
        <v>-12.534136056737887</v>
      </c>
      <c r="AC117" s="55"/>
      <c r="AE117">
        <v>113</v>
      </c>
      <c r="AF117" t="s">
        <v>850</v>
      </c>
      <c r="AG117" t="s">
        <v>567</v>
      </c>
      <c r="AH117">
        <v>15</v>
      </c>
      <c r="AI117" s="53">
        <v>333000</v>
      </c>
      <c r="AJ117" s="105">
        <v>1022</v>
      </c>
      <c r="AK117">
        <v>68.099999999999994</v>
      </c>
      <c r="AL117">
        <v>20.5</v>
      </c>
      <c r="AM117" s="55">
        <f t="shared" ca="1" si="13"/>
        <v>-12.237914450283039</v>
      </c>
      <c r="AO117">
        <v>113</v>
      </c>
      <c r="AP117" t="s">
        <v>1449</v>
      </c>
      <c r="AQ117" t="s">
        <v>538</v>
      </c>
      <c r="AR117">
        <v>15</v>
      </c>
      <c r="AS117" s="53">
        <v>426400</v>
      </c>
      <c r="AT117" s="105">
        <v>1282</v>
      </c>
      <c r="AU117">
        <v>85.5</v>
      </c>
      <c r="AV117">
        <v>20</v>
      </c>
      <c r="AW117" t="str">
        <f t="shared" si="14"/>
        <v>Rhys Stanley</v>
      </c>
      <c r="AX117" s="56">
        <f t="shared" si="15"/>
        <v>-99</v>
      </c>
      <c r="AY117" s="56">
        <f t="shared" si="16"/>
        <v>-99</v>
      </c>
      <c r="AZ117" s="56">
        <f t="shared" ca="1" si="17"/>
        <v>1.0869236376099174</v>
      </c>
      <c r="BA117" s="56">
        <f t="shared" si="18"/>
        <v>-99</v>
      </c>
      <c r="BB117" s="57">
        <f t="shared" ca="1" si="19"/>
        <v>1.0869236376099174</v>
      </c>
      <c r="BC117">
        <f t="shared" ca="1" si="20"/>
        <v>142</v>
      </c>
      <c r="BD117">
        <f ca="1">BC117+(COUNTIF($BC$4:BC117,BC117)-1)</f>
        <v>142</v>
      </c>
    </row>
    <row r="118" spans="1:56" x14ac:dyDescent="0.2">
      <c r="A118">
        <v>113</v>
      </c>
      <c r="B118" t="s">
        <v>1519</v>
      </c>
      <c r="C118" t="s">
        <v>567</v>
      </c>
      <c r="D118">
        <v>12</v>
      </c>
      <c r="E118" s="53">
        <v>337200</v>
      </c>
      <c r="F118">
        <v>801</v>
      </c>
      <c r="G118">
        <v>66.8</v>
      </c>
      <c r="H118">
        <v>19.8</v>
      </c>
      <c r="I118" s="55">
        <f t="shared" ca="1" si="11"/>
        <v>-15.767980434050822</v>
      </c>
      <c r="K118">
        <v>115</v>
      </c>
      <c r="L118" t="s">
        <v>1548</v>
      </c>
      <c r="M118" t="s">
        <v>561</v>
      </c>
      <c r="N118">
        <v>3</v>
      </c>
      <c r="O118" s="53">
        <v>404400</v>
      </c>
      <c r="P118" s="105">
        <v>227</v>
      </c>
      <c r="Q118">
        <v>75.7</v>
      </c>
      <c r="R118">
        <v>18.7</v>
      </c>
      <c r="S118" s="55">
        <f t="shared" ca="1" si="12"/>
        <v>-12.642188953778726</v>
      </c>
      <c r="AC118" s="55"/>
      <c r="AE118">
        <v>115</v>
      </c>
      <c r="AF118" t="s">
        <v>1584</v>
      </c>
      <c r="AG118" t="s">
        <v>553</v>
      </c>
      <c r="AH118">
        <v>17</v>
      </c>
      <c r="AI118" s="53">
        <v>344900</v>
      </c>
      <c r="AJ118" s="105">
        <v>1146</v>
      </c>
      <c r="AK118">
        <v>67.400000000000006</v>
      </c>
      <c r="AL118">
        <v>19.5</v>
      </c>
      <c r="AM118" s="55">
        <f t="shared" ca="1" si="13"/>
        <v>-12.982830982039385</v>
      </c>
      <c r="AO118">
        <v>115</v>
      </c>
      <c r="AP118" t="s">
        <v>908</v>
      </c>
      <c r="AQ118" t="s">
        <v>534</v>
      </c>
      <c r="AR118">
        <v>12</v>
      </c>
      <c r="AS118" s="53">
        <v>451400</v>
      </c>
      <c r="AT118" s="105">
        <v>1025</v>
      </c>
      <c r="AU118">
        <v>85.4</v>
      </c>
      <c r="AV118">
        <v>18.899999999999999</v>
      </c>
      <c r="AW118" t="str">
        <f t="shared" si="14"/>
        <v>Toby Greene</v>
      </c>
      <c r="AX118" s="56">
        <f t="shared" si="15"/>
        <v>-99</v>
      </c>
      <c r="AY118" s="56">
        <f t="shared" si="16"/>
        <v>-99</v>
      </c>
      <c r="AZ118" s="56">
        <f t="shared" si="17"/>
        <v>-99</v>
      </c>
      <c r="BA118" s="56">
        <f t="shared" ca="1" si="18"/>
        <v>6.1721655488384135</v>
      </c>
      <c r="BB118" s="57">
        <f t="shared" ca="1" si="19"/>
        <v>6.1721655488384135</v>
      </c>
      <c r="BC118">
        <f t="shared" ca="1" si="20"/>
        <v>95</v>
      </c>
      <c r="BD118">
        <f ca="1">BC118+(COUNTIF($BC$4:BC118,BC118)-1)</f>
        <v>95</v>
      </c>
    </row>
    <row r="119" spans="1:56" x14ac:dyDescent="0.2">
      <c r="A119">
        <v>116</v>
      </c>
      <c r="B119" t="s">
        <v>571</v>
      </c>
      <c r="C119" t="s">
        <v>544</v>
      </c>
      <c r="D119">
        <v>10</v>
      </c>
      <c r="E119" s="53">
        <v>292600</v>
      </c>
      <c r="F119">
        <v>664</v>
      </c>
      <c r="G119">
        <v>66.400000000000006</v>
      </c>
      <c r="H119">
        <v>22.7</v>
      </c>
      <c r="I119" s="55">
        <f t="shared" ca="1" si="11"/>
        <v>-16.235179854318979</v>
      </c>
      <c r="K119">
        <v>116</v>
      </c>
      <c r="L119" t="s">
        <v>766</v>
      </c>
      <c r="M119" t="s">
        <v>551</v>
      </c>
      <c r="N119">
        <v>17</v>
      </c>
      <c r="O119" s="53">
        <v>416300</v>
      </c>
      <c r="P119" s="105">
        <v>1283</v>
      </c>
      <c r="Q119">
        <v>75.5</v>
      </c>
      <c r="R119">
        <v>18.100000000000001</v>
      </c>
      <c r="S119" s="55">
        <f t="shared" ca="1" si="12"/>
        <v>-12.858294747860414</v>
      </c>
      <c r="AC119" s="55"/>
      <c r="AE119">
        <v>116</v>
      </c>
      <c r="AF119" t="s">
        <v>1469</v>
      </c>
      <c r="AG119" t="s">
        <v>576</v>
      </c>
      <c r="AH119">
        <v>12</v>
      </c>
      <c r="AI119" s="53">
        <v>345000</v>
      </c>
      <c r="AJ119">
        <v>807</v>
      </c>
      <c r="AK119">
        <v>67.2</v>
      </c>
      <c r="AL119">
        <v>19.5</v>
      </c>
      <c r="AM119" s="55">
        <f t="shared" ca="1" si="13"/>
        <v>-13.195664276826921</v>
      </c>
      <c r="AO119">
        <v>116</v>
      </c>
      <c r="AP119" t="s">
        <v>1540</v>
      </c>
      <c r="AQ119" t="s">
        <v>574</v>
      </c>
      <c r="AR119">
        <v>9</v>
      </c>
      <c r="AS119" s="53">
        <v>426600</v>
      </c>
      <c r="AT119" s="105">
        <v>768</v>
      </c>
      <c r="AU119">
        <v>85.3</v>
      </c>
      <c r="AV119">
        <v>20</v>
      </c>
      <c r="AW119" t="str">
        <f t="shared" si="14"/>
        <v>Oliver Wines</v>
      </c>
      <c r="AX119" s="56">
        <f t="shared" si="15"/>
        <v>-99</v>
      </c>
      <c r="AY119" s="56">
        <f t="shared" ca="1" si="16"/>
        <v>-2.2691108378577294</v>
      </c>
      <c r="AZ119" s="56">
        <f t="shared" si="17"/>
        <v>-99</v>
      </c>
      <c r="BA119" s="56">
        <f t="shared" si="18"/>
        <v>-99</v>
      </c>
      <c r="BB119" s="57">
        <f t="shared" ca="1" si="19"/>
        <v>-2.2691108378577294</v>
      </c>
      <c r="BC119">
        <f t="shared" ca="1" si="20"/>
        <v>178</v>
      </c>
      <c r="BD119">
        <f ca="1">BC119+(COUNTIF($BC$4:BC119,BC119)-1)</f>
        <v>178</v>
      </c>
    </row>
    <row r="120" spans="1:56" x14ac:dyDescent="0.2">
      <c r="A120">
        <v>117</v>
      </c>
      <c r="B120" t="s">
        <v>605</v>
      </c>
      <c r="C120" t="s">
        <v>553</v>
      </c>
      <c r="D120">
        <v>13</v>
      </c>
      <c r="E120" s="53">
        <v>317500</v>
      </c>
      <c r="F120">
        <v>859</v>
      </c>
      <c r="G120">
        <v>66.099999999999994</v>
      </c>
      <c r="H120">
        <v>20.8</v>
      </c>
      <c r="I120" s="55">
        <f t="shared" ca="1" si="11"/>
        <v>-16.58557941952013</v>
      </c>
      <c r="K120">
        <v>117</v>
      </c>
      <c r="L120" t="s">
        <v>771</v>
      </c>
      <c r="M120" t="s">
        <v>551</v>
      </c>
      <c r="N120">
        <v>17</v>
      </c>
      <c r="O120" s="53">
        <v>374500</v>
      </c>
      <c r="P120" s="105">
        <v>1281</v>
      </c>
      <c r="Q120">
        <v>75.400000000000006</v>
      </c>
      <c r="R120">
        <v>20.100000000000001</v>
      </c>
      <c r="S120" s="55">
        <f t="shared" ca="1" si="12"/>
        <v>-12.966347644901253</v>
      </c>
      <c r="AC120" s="55"/>
      <c r="AE120">
        <v>117</v>
      </c>
      <c r="AF120" t="s">
        <v>853</v>
      </c>
      <c r="AG120" t="s">
        <v>544</v>
      </c>
      <c r="AH120">
        <v>7</v>
      </c>
      <c r="AI120" s="53">
        <v>332000</v>
      </c>
      <c r="AJ120">
        <v>470</v>
      </c>
      <c r="AK120">
        <v>67.099999999999994</v>
      </c>
      <c r="AL120">
        <v>20.2</v>
      </c>
      <c r="AM120" s="55">
        <f t="shared" ca="1" si="13"/>
        <v>-13.302080924220697</v>
      </c>
      <c r="AO120">
        <v>116</v>
      </c>
      <c r="AP120" t="s">
        <v>848</v>
      </c>
      <c r="AQ120" t="s">
        <v>576</v>
      </c>
      <c r="AR120">
        <v>17</v>
      </c>
      <c r="AS120" s="53">
        <v>456500</v>
      </c>
      <c r="AT120" s="105">
        <v>1450</v>
      </c>
      <c r="AU120">
        <v>85.3</v>
      </c>
      <c r="AV120">
        <v>18.7</v>
      </c>
      <c r="AW120" t="str">
        <f t="shared" si="14"/>
        <v>Darcy Macpherson</v>
      </c>
      <c r="AX120" s="56">
        <f t="shared" si="15"/>
        <v>-99</v>
      </c>
      <c r="AY120" s="56">
        <f t="shared" si="16"/>
        <v>-99</v>
      </c>
      <c r="AZ120" s="56">
        <f t="shared" si="17"/>
        <v>-99</v>
      </c>
      <c r="BA120" s="56">
        <f t="shared" ca="1" si="18"/>
        <v>6.0657489014446391</v>
      </c>
      <c r="BB120" s="57">
        <f t="shared" ca="1" si="19"/>
        <v>6.0657489014446391</v>
      </c>
      <c r="BC120">
        <f t="shared" ca="1" si="20"/>
        <v>96</v>
      </c>
      <c r="BD120">
        <f ca="1">BC120+(COUNTIF($BC$4:BC120,BC120)-1)</f>
        <v>96</v>
      </c>
    </row>
    <row r="121" spans="1:56" x14ac:dyDescent="0.2">
      <c r="A121">
        <v>118</v>
      </c>
      <c r="B121" t="s">
        <v>1398</v>
      </c>
      <c r="C121" t="s">
        <v>581</v>
      </c>
      <c r="D121">
        <v>1</v>
      </c>
      <c r="E121" s="53">
        <v>261400</v>
      </c>
      <c r="F121">
        <v>66</v>
      </c>
      <c r="G121">
        <v>66</v>
      </c>
      <c r="H121">
        <v>25.2</v>
      </c>
      <c r="I121" s="55">
        <f t="shared" ca="1" si="11"/>
        <v>-16.702379274587159</v>
      </c>
      <c r="K121">
        <v>118</v>
      </c>
      <c r="L121" t="s">
        <v>745</v>
      </c>
      <c r="M121" t="s">
        <v>534</v>
      </c>
      <c r="N121">
        <v>17</v>
      </c>
      <c r="O121" s="53">
        <v>342100</v>
      </c>
      <c r="P121" s="105">
        <v>1279</v>
      </c>
      <c r="Q121">
        <v>75.2</v>
      </c>
      <c r="R121">
        <v>22</v>
      </c>
      <c r="S121" s="55">
        <f t="shared" ca="1" si="12"/>
        <v>-13.182453438982945</v>
      </c>
      <c r="AC121" s="55"/>
      <c r="AE121">
        <v>117</v>
      </c>
      <c r="AF121" t="s">
        <v>813</v>
      </c>
      <c r="AG121" t="s">
        <v>567</v>
      </c>
      <c r="AH121">
        <v>17</v>
      </c>
      <c r="AI121" s="53">
        <v>334400</v>
      </c>
      <c r="AJ121" s="105">
        <v>1141</v>
      </c>
      <c r="AK121">
        <v>67.099999999999994</v>
      </c>
      <c r="AL121">
        <v>20.100000000000001</v>
      </c>
      <c r="AM121" s="55">
        <f t="shared" ca="1" si="13"/>
        <v>-13.302080924220697</v>
      </c>
      <c r="AO121">
        <v>118</v>
      </c>
      <c r="AP121" t="s">
        <v>826</v>
      </c>
      <c r="AQ121" t="s">
        <v>567</v>
      </c>
      <c r="AR121">
        <v>15</v>
      </c>
      <c r="AS121" s="53">
        <v>405300</v>
      </c>
      <c r="AT121" s="105">
        <v>1278</v>
      </c>
      <c r="AU121">
        <v>85.2</v>
      </c>
      <c r="AV121">
        <v>21</v>
      </c>
      <c r="AW121" t="str">
        <f t="shared" si="14"/>
        <v>Jordan De Goey</v>
      </c>
      <c r="AX121" s="56">
        <f t="shared" si="15"/>
        <v>-99</v>
      </c>
      <c r="AY121" s="56">
        <f t="shared" si="16"/>
        <v>-99</v>
      </c>
      <c r="AZ121" s="56">
        <f t="shared" si="17"/>
        <v>-99</v>
      </c>
      <c r="BA121" s="56">
        <f t="shared" ca="1" si="18"/>
        <v>5.9593322540508797</v>
      </c>
      <c r="BB121" s="57">
        <f t="shared" ca="1" si="19"/>
        <v>5.9593322540508797</v>
      </c>
      <c r="BC121">
        <f t="shared" ca="1" si="20"/>
        <v>97</v>
      </c>
      <c r="BD121">
        <f ca="1">BC121+(COUNTIF($BC$4:BC121,BC121)-1)</f>
        <v>97</v>
      </c>
    </row>
    <row r="122" spans="1:56" x14ac:dyDescent="0.2">
      <c r="A122">
        <v>118</v>
      </c>
      <c r="B122" t="s">
        <v>629</v>
      </c>
      <c r="C122" t="s">
        <v>549</v>
      </c>
      <c r="D122">
        <v>6</v>
      </c>
      <c r="E122" s="53">
        <v>305100</v>
      </c>
      <c r="F122">
        <v>396</v>
      </c>
      <c r="G122">
        <v>66</v>
      </c>
      <c r="H122">
        <v>21.6</v>
      </c>
      <c r="I122" s="55">
        <f t="shared" ca="1" si="11"/>
        <v>-16.702379274587159</v>
      </c>
      <c r="K122">
        <v>119</v>
      </c>
      <c r="L122" t="s">
        <v>744</v>
      </c>
      <c r="M122" t="s">
        <v>540</v>
      </c>
      <c r="N122">
        <v>17</v>
      </c>
      <c r="O122" s="53">
        <v>397400</v>
      </c>
      <c r="P122" s="105">
        <v>1273</v>
      </c>
      <c r="Q122">
        <v>74.900000000000006</v>
      </c>
      <c r="R122">
        <v>18.8</v>
      </c>
      <c r="S122" s="55">
        <f t="shared" ca="1" si="12"/>
        <v>-13.506612130105472</v>
      </c>
      <c r="AC122" s="55"/>
      <c r="AE122">
        <v>119</v>
      </c>
      <c r="AF122" t="s">
        <v>1585</v>
      </c>
      <c r="AG122" t="s">
        <v>567</v>
      </c>
      <c r="AH122">
        <v>9</v>
      </c>
      <c r="AI122" s="53">
        <v>338100</v>
      </c>
      <c r="AJ122">
        <v>602</v>
      </c>
      <c r="AK122">
        <v>66.900000000000006</v>
      </c>
      <c r="AL122">
        <v>19.8</v>
      </c>
      <c r="AM122" s="55">
        <f t="shared" ca="1" si="13"/>
        <v>-13.514914219008215</v>
      </c>
      <c r="AO122">
        <v>118</v>
      </c>
      <c r="AP122" t="s">
        <v>679</v>
      </c>
      <c r="AQ122" t="s">
        <v>547</v>
      </c>
      <c r="AR122">
        <v>13</v>
      </c>
      <c r="AS122" s="53">
        <v>373300</v>
      </c>
      <c r="AT122" s="105">
        <v>1107</v>
      </c>
      <c r="AU122">
        <v>85.2</v>
      </c>
      <c r="AV122">
        <v>22.8</v>
      </c>
      <c r="AW122" t="str">
        <f t="shared" si="14"/>
        <v>Thomas Liberatore</v>
      </c>
      <c r="AX122" s="56">
        <f t="shared" si="15"/>
        <v>-99</v>
      </c>
      <c r="AY122" s="56">
        <f t="shared" ca="1" si="16"/>
        <v>-2.3771637348985681</v>
      </c>
      <c r="AZ122" s="56">
        <f t="shared" si="17"/>
        <v>-99</v>
      </c>
      <c r="BA122" s="56">
        <f t="shared" si="18"/>
        <v>-99</v>
      </c>
      <c r="BB122" s="57">
        <f t="shared" ca="1" si="19"/>
        <v>-2.3771637348985681</v>
      </c>
      <c r="BC122">
        <f t="shared" ca="1" si="20"/>
        <v>179</v>
      </c>
      <c r="BD122">
        <f ca="1">BC122+(COUNTIF($BC$4:BC122,BC122)-1)</f>
        <v>179</v>
      </c>
    </row>
    <row r="123" spans="1:56" x14ac:dyDescent="0.2">
      <c r="A123">
        <v>120</v>
      </c>
      <c r="B123" t="s">
        <v>1399</v>
      </c>
      <c r="C123" t="s">
        <v>542</v>
      </c>
      <c r="D123">
        <v>9</v>
      </c>
      <c r="E123" s="53">
        <v>304900</v>
      </c>
      <c r="F123">
        <v>592</v>
      </c>
      <c r="G123">
        <v>65.8</v>
      </c>
      <c r="H123">
        <v>21.6</v>
      </c>
      <c r="I123" s="55">
        <f t="shared" ca="1" si="11"/>
        <v>-16.935978984721253</v>
      </c>
      <c r="K123">
        <v>120</v>
      </c>
      <c r="L123" t="s">
        <v>1425</v>
      </c>
      <c r="M123" t="s">
        <v>547</v>
      </c>
      <c r="N123">
        <v>8</v>
      </c>
      <c r="O123" s="53">
        <v>352700</v>
      </c>
      <c r="P123">
        <v>597</v>
      </c>
      <c r="Q123">
        <v>74.599999999999994</v>
      </c>
      <c r="R123">
        <v>21.2</v>
      </c>
      <c r="S123" s="55">
        <f t="shared" ca="1" si="12"/>
        <v>-13.83077082122802</v>
      </c>
      <c r="AC123" s="55"/>
      <c r="AE123">
        <v>120</v>
      </c>
      <c r="AF123" t="s">
        <v>970</v>
      </c>
      <c r="AG123" t="s">
        <v>542</v>
      </c>
      <c r="AH123">
        <v>12</v>
      </c>
      <c r="AI123" s="53">
        <v>309800</v>
      </c>
      <c r="AJ123">
        <v>802</v>
      </c>
      <c r="AK123">
        <v>66.8</v>
      </c>
      <c r="AL123">
        <v>21.6</v>
      </c>
      <c r="AM123" s="55">
        <f t="shared" ca="1" si="13"/>
        <v>-13.621330866401987</v>
      </c>
      <c r="AO123">
        <v>120</v>
      </c>
      <c r="AP123" t="s">
        <v>717</v>
      </c>
      <c r="AQ123" t="s">
        <v>556</v>
      </c>
      <c r="AR123">
        <v>14</v>
      </c>
      <c r="AS123" s="53">
        <v>470700</v>
      </c>
      <c r="AT123" s="105">
        <v>1190</v>
      </c>
      <c r="AU123">
        <v>85</v>
      </c>
      <c r="AV123">
        <v>18.100000000000001</v>
      </c>
      <c r="AW123" t="str">
        <f t="shared" si="14"/>
        <v>Marc Murphy</v>
      </c>
      <c r="AX123" s="56">
        <f t="shared" si="15"/>
        <v>-99</v>
      </c>
      <c r="AY123" s="56">
        <f t="shared" ca="1" si="16"/>
        <v>-2.5932695289802563</v>
      </c>
      <c r="AZ123" s="56">
        <f t="shared" si="17"/>
        <v>-99</v>
      </c>
      <c r="BA123" s="56">
        <f t="shared" si="18"/>
        <v>-99</v>
      </c>
      <c r="BB123" s="57">
        <f t="shared" ca="1" si="19"/>
        <v>-2.5932695289802563</v>
      </c>
      <c r="BC123">
        <f t="shared" ca="1" si="20"/>
        <v>181</v>
      </c>
      <c r="BD123">
        <f ca="1">BC123+(COUNTIF($BC$4:BC123,BC123)-1)</f>
        <v>181</v>
      </c>
    </row>
    <row r="124" spans="1:56" x14ac:dyDescent="0.2">
      <c r="A124">
        <v>121</v>
      </c>
      <c r="B124" t="s">
        <v>1520</v>
      </c>
      <c r="C124" t="s">
        <v>576</v>
      </c>
      <c r="D124">
        <v>2</v>
      </c>
      <c r="E124" s="53">
        <v>259800</v>
      </c>
      <c r="F124">
        <v>131</v>
      </c>
      <c r="G124">
        <v>65.5</v>
      </c>
      <c r="H124">
        <v>25.2</v>
      </c>
      <c r="I124" s="55">
        <f t="shared" ca="1" si="11"/>
        <v>-17.286378549922375</v>
      </c>
      <c r="K124">
        <v>121</v>
      </c>
      <c r="L124" t="s">
        <v>598</v>
      </c>
      <c r="M124" t="s">
        <v>549</v>
      </c>
      <c r="N124">
        <v>17</v>
      </c>
      <c r="O124" s="53">
        <v>351300</v>
      </c>
      <c r="P124" s="105">
        <v>1265</v>
      </c>
      <c r="Q124">
        <v>74.400000000000006</v>
      </c>
      <c r="R124">
        <v>21.2</v>
      </c>
      <c r="S124" s="55">
        <f t="shared" ca="1" si="12"/>
        <v>-14.046876615309694</v>
      </c>
      <c r="AC124" s="55"/>
      <c r="AE124">
        <v>120</v>
      </c>
      <c r="AF124" t="s">
        <v>858</v>
      </c>
      <c r="AG124" t="s">
        <v>538</v>
      </c>
      <c r="AH124">
        <v>17</v>
      </c>
      <c r="AI124" s="53">
        <v>311000</v>
      </c>
      <c r="AJ124" s="105">
        <v>1135</v>
      </c>
      <c r="AK124">
        <v>66.8</v>
      </c>
      <c r="AL124">
        <v>21.5</v>
      </c>
      <c r="AM124" s="55">
        <f t="shared" ca="1" si="13"/>
        <v>-13.621330866401987</v>
      </c>
      <c r="AO124">
        <v>120</v>
      </c>
      <c r="AP124" t="s">
        <v>916</v>
      </c>
      <c r="AQ124" t="s">
        <v>542</v>
      </c>
      <c r="AR124">
        <v>14</v>
      </c>
      <c r="AS124" s="53">
        <v>451500</v>
      </c>
      <c r="AT124" s="105">
        <v>1190</v>
      </c>
      <c r="AU124">
        <v>85</v>
      </c>
      <c r="AV124">
        <v>18.8</v>
      </c>
      <c r="AW124" t="str">
        <f t="shared" si="14"/>
        <v>Liam Shiels</v>
      </c>
      <c r="AX124" s="56">
        <f t="shared" si="15"/>
        <v>-99</v>
      </c>
      <c r="AY124" s="56">
        <f t="shared" ca="1" si="16"/>
        <v>-2.5932695289802563</v>
      </c>
      <c r="AZ124" s="56">
        <f t="shared" si="17"/>
        <v>-99</v>
      </c>
      <c r="BA124" s="56">
        <f t="shared" si="18"/>
        <v>-99</v>
      </c>
      <c r="BB124" s="57">
        <f t="shared" ca="1" si="19"/>
        <v>-2.5932695289802563</v>
      </c>
      <c r="BC124">
        <f t="shared" ca="1" si="20"/>
        <v>181</v>
      </c>
      <c r="BD124">
        <f ca="1">BC124+(COUNTIF($BC$4:BC124,BC124)-1)</f>
        <v>182</v>
      </c>
    </row>
    <row r="125" spans="1:56" x14ac:dyDescent="0.2">
      <c r="A125">
        <v>122</v>
      </c>
      <c r="B125" t="s">
        <v>637</v>
      </c>
      <c r="C125" t="s">
        <v>544</v>
      </c>
      <c r="D125">
        <v>4</v>
      </c>
      <c r="E125" s="53">
        <v>339500</v>
      </c>
      <c r="F125">
        <v>261</v>
      </c>
      <c r="G125">
        <v>65.2</v>
      </c>
      <c r="H125">
        <v>19.2</v>
      </c>
      <c r="I125" s="55">
        <f t="shared" ca="1" si="11"/>
        <v>-17.636778115123505</v>
      </c>
      <c r="K125">
        <v>122</v>
      </c>
      <c r="L125" t="s">
        <v>736</v>
      </c>
      <c r="M125" t="s">
        <v>574</v>
      </c>
      <c r="N125">
        <v>15</v>
      </c>
      <c r="O125" s="53">
        <v>335100</v>
      </c>
      <c r="P125" s="105">
        <v>1113</v>
      </c>
      <c r="Q125">
        <v>74.2</v>
      </c>
      <c r="R125">
        <v>22.1</v>
      </c>
      <c r="S125" s="55">
        <f t="shared" ca="1" si="12"/>
        <v>-14.262982409391382</v>
      </c>
      <c r="AC125" s="55"/>
      <c r="AE125">
        <v>120</v>
      </c>
      <c r="AF125" t="s">
        <v>632</v>
      </c>
      <c r="AG125" t="s">
        <v>549</v>
      </c>
      <c r="AH125">
        <v>12</v>
      </c>
      <c r="AI125" s="53">
        <v>353300</v>
      </c>
      <c r="AJ125">
        <v>801</v>
      </c>
      <c r="AK125">
        <v>66.8</v>
      </c>
      <c r="AL125">
        <v>18.899999999999999</v>
      </c>
      <c r="AM125" s="55">
        <f t="shared" ca="1" si="13"/>
        <v>-13.621330866401987</v>
      </c>
      <c r="AO125">
        <v>122</v>
      </c>
      <c r="AP125" t="s">
        <v>759</v>
      </c>
      <c r="AQ125" t="s">
        <v>576</v>
      </c>
      <c r="AR125">
        <v>14</v>
      </c>
      <c r="AS125" s="53">
        <v>475900</v>
      </c>
      <c r="AT125" s="105">
        <v>1189</v>
      </c>
      <c r="AU125">
        <v>84.9</v>
      </c>
      <c r="AV125">
        <v>17.8</v>
      </c>
      <c r="AW125" t="str">
        <f t="shared" si="14"/>
        <v>Anthony Miles</v>
      </c>
      <c r="AX125" s="56">
        <f t="shared" si="15"/>
        <v>-99</v>
      </c>
      <c r="AY125" s="56">
        <f t="shared" ca="1" si="16"/>
        <v>-2.7013224260210951</v>
      </c>
      <c r="AZ125" s="56">
        <f t="shared" si="17"/>
        <v>-99</v>
      </c>
      <c r="BA125" s="56">
        <f t="shared" si="18"/>
        <v>-99</v>
      </c>
      <c r="BB125" s="57">
        <f t="shared" ca="1" si="19"/>
        <v>-2.7013224260210951</v>
      </c>
      <c r="BC125">
        <f t="shared" ca="1" si="20"/>
        <v>185</v>
      </c>
      <c r="BD125">
        <f ca="1">BC125+(COUNTIF($BC$4:BC125,BC125)-1)</f>
        <v>185</v>
      </c>
    </row>
    <row r="126" spans="1:56" x14ac:dyDescent="0.2">
      <c r="A126">
        <v>123</v>
      </c>
      <c r="B126" t="s">
        <v>1521</v>
      </c>
      <c r="C126" t="s">
        <v>567</v>
      </c>
      <c r="D126">
        <v>13</v>
      </c>
      <c r="E126" s="53">
        <v>359800</v>
      </c>
      <c r="F126">
        <v>845</v>
      </c>
      <c r="G126">
        <v>65</v>
      </c>
      <c r="H126">
        <v>18.100000000000001</v>
      </c>
      <c r="I126" s="55">
        <f t="shared" ca="1" si="11"/>
        <v>-17.870377825257592</v>
      </c>
      <c r="K126">
        <v>123</v>
      </c>
      <c r="L126" t="s">
        <v>752</v>
      </c>
      <c r="M126" t="s">
        <v>581</v>
      </c>
      <c r="N126">
        <v>15</v>
      </c>
      <c r="O126" s="53">
        <v>353800</v>
      </c>
      <c r="P126" s="105">
        <v>1103</v>
      </c>
      <c r="Q126">
        <v>73.5</v>
      </c>
      <c r="R126">
        <v>20.8</v>
      </c>
      <c r="S126" s="55">
        <f t="shared" ca="1" si="12"/>
        <v>-15.019352688677293</v>
      </c>
      <c r="AC126" s="55"/>
      <c r="AE126">
        <v>123</v>
      </c>
      <c r="AF126" t="s">
        <v>1571</v>
      </c>
      <c r="AG126" t="s">
        <v>544</v>
      </c>
      <c r="AH126">
        <v>14</v>
      </c>
      <c r="AI126" s="53">
        <v>316600</v>
      </c>
      <c r="AJ126">
        <v>929</v>
      </c>
      <c r="AK126">
        <v>66.400000000000006</v>
      </c>
      <c r="AL126">
        <v>21</v>
      </c>
      <c r="AM126" s="55">
        <f t="shared" ca="1" si="13"/>
        <v>-14.046997455977042</v>
      </c>
      <c r="AO126">
        <v>122</v>
      </c>
      <c r="AP126" t="s">
        <v>548</v>
      </c>
      <c r="AQ126" t="s">
        <v>549</v>
      </c>
      <c r="AR126">
        <v>14</v>
      </c>
      <c r="AS126" s="53">
        <v>415300</v>
      </c>
      <c r="AT126" s="105">
        <v>1188</v>
      </c>
      <c r="AU126">
        <v>84.9</v>
      </c>
      <c r="AV126">
        <v>20.399999999999999</v>
      </c>
      <c r="AW126" t="str">
        <f t="shared" si="14"/>
        <v>Cale Hooker</v>
      </c>
      <c r="AX126" s="56">
        <f t="shared" ca="1" si="15"/>
        <v>5.372793333083993</v>
      </c>
      <c r="AY126" s="56">
        <f t="shared" si="16"/>
        <v>-99</v>
      </c>
      <c r="AZ126" s="56">
        <f t="shared" si="17"/>
        <v>-99</v>
      </c>
      <c r="BA126" s="56">
        <f t="shared" si="18"/>
        <v>-99</v>
      </c>
      <c r="BB126" s="57">
        <f t="shared" ca="1" si="19"/>
        <v>5.372793333083993</v>
      </c>
      <c r="BC126">
        <f t="shared" ca="1" si="20"/>
        <v>98</v>
      </c>
      <c r="BD126">
        <f ca="1">BC126+(COUNTIF($BC$4:BC126,BC126)-1)</f>
        <v>98</v>
      </c>
    </row>
    <row r="127" spans="1:56" x14ac:dyDescent="0.2">
      <c r="A127">
        <v>123</v>
      </c>
      <c r="B127" t="s">
        <v>961</v>
      </c>
      <c r="C127" t="s">
        <v>547</v>
      </c>
      <c r="D127">
        <v>12</v>
      </c>
      <c r="E127" s="53">
        <v>300500</v>
      </c>
      <c r="F127">
        <v>780</v>
      </c>
      <c r="G127">
        <v>65</v>
      </c>
      <c r="H127">
        <v>21.6</v>
      </c>
      <c r="I127" s="55">
        <f t="shared" ca="1" si="11"/>
        <v>-17.870377825257592</v>
      </c>
      <c r="K127">
        <v>124</v>
      </c>
      <c r="L127" t="s">
        <v>786</v>
      </c>
      <c r="M127" t="s">
        <v>549</v>
      </c>
      <c r="N127">
        <v>12</v>
      </c>
      <c r="O127" s="53">
        <v>374000</v>
      </c>
      <c r="P127">
        <v>881</v>
      </c>
      <c r="Q127">
        <v>73.400000000000006</v>
      </c>
      <c r="R127">
        <v>19.600000000000001</v>
      </c>
      <c r="S127" s="55">
        <f t="shared" ca="1" si="12"/>
        <v>-15.127405585718131</v>
      </c>
      <c r="AC127" s="55"/>
      <c r="AE127">
        <v>124</v>
      </c>
      <c r="AF127" t="s">
        <v>1586</v>
      </c>
      <c r="AG127" t="s">
        <v>556</v>
      </c>
      <c r="AH127">
        <v>15</v>
      </c>
      <c r="AI127" s="53">
        <v>300800</v>
      </c>
      <c r="AJ127">
        <v>994</v>
      </c>
      <c r="AK127">
        <v>66.3</v>
      </c>
      <c r="AL127">
        <v>22</v>
      </c>
      <c r="AM127" s="55">
        <f t="shared" ca="1" si="13"/>
        <v>-14.153414103370817</v>
      </c>
      <c r="AO127">
        <v>124</v>
      </c>
      <c r="AP127" t="s">
        <v>578</v>
      </c>
      <c r="AQ127" t="s">
        <v>561</v>
      </c>
      <c r="AR127">
        <v>17</v>
      </c>
      <c r="AS127" s="53">
        <v>483700</v>
      </c>
      <c r="AT127" s="105">
        <v>1440</v>
      </c>
      <c r="AU127">
        <v>84.7</v>
      </c>
      <c r="AV127">
        <v>17.5</v>
      </c>
      <c r="AW127" t="str">
        <f t="shared" si="14"/>
        <v>Robbie Tarrant</v>
      </c>
      <c r="AX127" s="56">
        <f t="shared" ca="1" si="15"/>
        <v>5.1391936229499038</v>
      </c>
      <c r="AY127" s="56">
        <f t="shared" si="16"/>
        <v>-99</v>
      </c>
      <c r="AZ127" s="56">
        <f t="shared" si="17"/>
        <v>-99</v>
      </c>
      <c r="BA127" s="56">
        <f t="shared" si="18"/>
        <v>-99</v>
      </c>
      <c r="BB127" s="57">
        <f t="shared" ca="1" si="19"/>
        <v>5.1391936229499038</v>
      </c>
      <c r="BC127">
        <f t="shared" ca="1" si="20"/>
        <v>99</v>
      </c>
      <c r="BD127">
        <f ca="1">BC127+(COUNTIF($BC$4:BC127,BC127)-1)</f>
        <v>99</v>
      </c>
    </row>
    <row r="128" spans="1:56" x14ac:dyDescent="0.2">
      <c r="A128">
        <v>125</v>
      </c>
      <c r="B128" t="s">
        <v>601</v>
      </c>
      <c r="C128" t="s">
        <v>536</v>
      </c>
      <c r="D128">
        <v>3</v>
      </c>
      <c r="E128" s="53">
        <v>177700</v>
      </c>
      <c r="F128">
        <v>194</v>
      </c>
      <c r="G128">
        <v>64.7</v>
      </c>
      <c r="H128">
        <v>36.4</v>
      </c>
      <c r="I128" s="55">
        <f t="shared" ca="1" si="11"/>
        <v>-18.220777390458721</v>
      </c>
      <c r="K128">
        <v>125</v>
      </c>
      <c r="L128" t="s">
        <v>777</v>
      </c>
      <c r="M128" t="s">
        <v>547</v>
      </c>
      <c r="N128">
        <v>17</v>
      </c>
      <c r="O128" s="53">
        <v>377800</v>
      </c>
      <c r="P128" s="105">
        <v>1245</v>
      </c>
      <c r="Q128">
        <v>73.2</v>
      </c>
      <c r="R128">
        <v>19.399999999999999</v>
      </c>
      <c r="S128" s="55">
        <f t="shared" ca="1" si="12"/>
        <v>-15.343511379799819</v>
      </c>
      <c r="AC128" s="55"/>
      <c r="AE128">
        <v>125</v>
      </c>
      <c r="AF128" t="s">
        <v>902</v>
      </c>
      <c r="AG128" t="s">
        <v>559</v>
      </c>
      <c r="AH128">
        <v>17</v>
      </c>
      <c r="AI128" s="53">
        <v>380400</v>
      </c>
      <c r="AJ128" s="105">
        <v>1124</v>
      </c>
      <c r="AK128">
        <v>66.099999999999994</v>
      </c>
      <c r="AL128">
        <v>17.399999999999999</v>
      </c>
      <c r="AM128" s="55">
        <f t="shared" ca="1" si="13"/>
        <v>-14.36624739815835</v>
      </c>
      <c r="AO128">
        <v>125</v>
      </c>
      <c r="AP128" t="s">
        <v>726</v>
      </c>
      <c r="AQ128" t="s">
        <v>538</v>
      </c>
      <c r="AR128">
        <v>17</v>
      </c>
      <c r="AS128" s="53">
        <v>385500</v>
      </c>
      <c r="AT128" s="105">
        <v>1433</v>
      </c>
      <c r="AU128">
        <v>84.3</v>
      </c>
      <c r="AV128">
        <v>21.9</v>
      </c>
      <c r="AW128" t="str">
        <f t="shared" si="14"/>
        <v>Luke Dahlhaus</v>
      </c>
      <c r="AX128" s="56">
        <f t="shared" si="15"/>
        <v>-99</v>
      </c>
      <c r="AY128" s="56">
        <f t="shared" ca="1" si="16"/>
        <v>-3.3496398082661667</v>
      </c>
      <c r="AZ128" s="56">
        <f t="shared" si="17"/>
        <v>-99</v>
      </c>
      <c r="BA128" s="56">
        <f t="shared" ca="1" si="18"/>
        <v>5.0015824275069836</v>
      </c>
      <c r="BB128" s="57">
        <f t="shared" ca="1" si="19"/>
        <v>5.0015824275069836</v>
      </c>
      <c r="BC128">
        <f t="shared" ca="1" si="20"/>
        <v>100</v>
      </c>
      <c r="BD128">
        <f ca="1">BC128+(COUNTIF($BC$4:BC128,BC128)-1)</f>
        <v>100</v>
      </c>
    </row>
    <row r="129" spans="1:56" x14ac:dyDescent="0.2">
      <c r="A129">
        <v>126</v>
      </c>
      <c r="B129" t="s">
        <v>1404</v>
      </c>
      <c r="C129" t="s">
        <v>581</v>
      </c>
      <c r="D129">
        <v>5</v>
      </c>
      <c r="E129" s="53">
        <v>365600</v>
      </c>
      <c r="F129">
        <v>323</v>
      </c>
      <c r="G129">
        <v>64.599999999999994</v>
      </c>
      <c r="H129">
        <v>17.7</v>
      </c>
      <c r="I129" s="55">
        <f t="shared" ca="1" si="11"/>
        <v>-18.337577245525772</v>
      </c>
      <c r="K129">
        <v>126</v>
      </c>
      <c r="L129" t="s">
        <v>876</v>
      </c>
      <c r="M129" t="s">
        <v>561</v>
      </c>
      <c r="N129">
        <v>16</v>
      </c>
      <c r="O129" s="53">
        <v>421700</v>
      </c>
      <c r="P129" s="105">
        <v>1164</v>
      </c>
      <c r="Q129">
        <v>72.8</v>
      </c>
      <c r="R129">
        <v>17.3</v>
      </c>
      <c r="S129" s="55">
        <f t="shared" ca="1" si="12"/>
        <v>-15.775722967963203</v>
      </c>
      <c r="AC129" s="55"/>
      <c r="AE129">
        <v>125</v>
      </c>
      <c r="AF129" t="s">
        <v>1587</v>
      </c>
      <c r="AG129" t="s">
        <v>559</v>
      </c>
      <c r="AH129">
        <v>13</v>
      </c>
      <c r="AI129" s="53">
        <v>310300</v>
      </c>
      <c r="AJ129">
        <v>859</v>
      </c>
      <c r="AK129">
        <v>66.099999999999994</v>
      </c>
      <c r="AL129">
        <v>21.3</v>
      </c>
      <c r="AM129" s="55">
        <f t="shared" ca="1" si="13"/>
        <v>-14.36624739815835</v>
      </c>
      <c r="AO129">
        <v>126</v>
      </c>
      <c r="AP129" t="s">
        <v>732</v>
      </c>
      <c r="AQ129" t="s">
        <v>561</v>
      </c>
      <c r="AR129">
        <v>16</v>
      </c>
      <c r="AS129" s="53">
        <v>392700</v>
      </c>
      <c r="AT129" s="105">
        <v>1348</v>
      </c>
      <c r="AU129">
        <v>84.2</v>
      </c>
      <c r="AV129">
        <v>21.5</v>
      </c>
      <c r="AW129" t="str">
        <f t="shared" si="14"/>
        <v>Trent Dumont</v>
      </c>
      <c r="AX129" s="56">
        <f t="shared" si="15"/>
        <v>-99</v>
      </c>
      <c r="AY129" s="56">
        <f t="shared" ca="1" si="16"/>
        <v>-3.4576927053070019</v>
      </c>
      <c r="AZ129" s="56">
        <f t="shared" si="17"/>
        <v>-99</v>
      </c>
      <c r="BA129" s="56">
        <f t="shared" si="18"/>
        <v>-99</v>
      </c>
      <c r="BB129" s="57">
        <f t="shared" ca="1" si="19"/>
        <v>-3.4576927053070019</v>
      </c>
      <c r="BC129">
        <f t="shared" ca="1" si="20"/>
        <v>193</v>
      </c>
      <c r="BD129">
        <f ca="1">BC129+(COUNTIF($BC$4:BC129,BC129)-1)</f>
        <v>193</v>
      </c>
    </row>
    <row r="130" spans="1:56" x14ac:dyDescent="0.2">
      <c r="A130">
        <v>127</v>
      </c>
      <c r="B130" t="s">
        <v>1522</v>
      </c>
      <c r="C130" t="s">
        <v>544</v>
      </c>
      <c r="D130">
        <v>2</v>
      </c>
      <c r="E130" s="53">
        <v>123900</v>
      </c>
      <c r="F130">
        <v>129</v>
      </c>
      <c r="G130">
        <v>64.5</v>
      </c>
      <c r="H130">
        <v>52.1</v>
      </c>
      <c r="I130" s="55">
        <f t="shared" ca="1" si="11"/>
        <v>-18.454377100592808</v>
      </c>
      <c r="K130">
        <v>127</v>
      </c>
      <c r="L130" t="s">
        <v>1035</v>
      </c>
      <c r="M130" t="s">
        <v>556</v>
      </c>
      <c r="N130">
        <v>17</v>
      </c>
      <c r="O130" s="53">
        <v>327600</v>
      </c>
      <c r="P130" s="105">
        <v>1233</v>
      </c>
      <c r="Q130">
        <v>72.5</v>
      </c>
      <c r="R130">
        <v>22.1</v>
      </c>
      <c r="S130" s="55">
        <f t="shared" ca="1" si="12"/>
        <v>-16.099881659085732</v>
      </c>
      <c r="AC130" s="55"/>
      <c r="AE130">
        <v>127</v>
      </c>
      <c r="AF130" t="s">
        <v>1550</v>
      </c>
      <c r="AG130" t="s">
        <v>581</v>
      </c>
      <c r="AH130">
        <v>1</v>
      </c>
      <c r="AI130" s="53">
        <v>123900</v>
      </c>
      <c r="AJ130">
        <v>66</v>
      </c>
      <c r="AK130">
        <v>66</v>
      </c>
      <c r="AL130">
        <v>53.3</v>
      </c>
      <c r="AM130" s="55">
        <f t="shared" ca="1" si="13"/>
        <v>-14.472664045552108</v>
      </c>
      <c r="AO130">
        <v>126</v>
      </c>
      <c r="AP130" t="s">
        <v>728</v>
      </c>
      <c r="AQ130" t="s">
        <v>567</v>
      </c>
      <c r="AR130">
        <v>17</v>
      </c>
      <c r="AS130" s="53">
        <v>440000</v>
      </c>
      <c r="AT130" s="105">
        <v>1431</v>
      </c>
      <c r="AU130">
        <v>84.2</v>
      </c>
      <c r="AV130">
        <v>19.100000000000001</v>
      </c>
      <c r="AW130" t="str">
        <f t="shared" si="14"/>
        <v>Tom Phillips</v>
      </c>
      <c r="AX130" s="56">
        <f t="shared" si="15"/>
        <v>-99</v>
      </c>
      <c r="AY130" s="56">
        <f t="shared" ca="1" si="16"/>
        <v>-3.4576927053070019</v>
      </c>
      <c r="AZ130" s="56">
        <f t="shared" si="17"/>
        <v>-99</v>
      </c>
      <c r="BA130" s="56">
        <f t="shared" si="18"/>
        <v>-99</v>
      </c>
      <c r="BB130" s="57">
        <f t="shared" ca="1" si="19"/>
        <v>-3.4576927053070019</v>
      </c>
      <c r="BC130">
        <f t="shared" ca="1" si="20"/>
        <v>193</v>
      </c>
      <c r="BD130">
        <f ca="1">BC130+(COUNTIF($BC$4:BC130,BC130)-1)</f>
        <v>194</v>
      </c>
    </row>
    <row r="131" spans="1:56" x14ac:dyDescent="0.2">
      <c r="A131">
        <v>128</v>
      </c>
      <c r="B131" t="s">
        <v>1402</v>
      </c>
      <c r="C131" t="s">
        <v>556</v>
      </c>
      <c r="D131">
        <v>11</v>
      </c>
      <c r="E131" s="53">
        <v>298600</v>
      </c>
      <c r="F131">
        <v>705</v>
      </c>
      <c r="G131">
        <v>64.099999999999994</v>
      </c>
      <c r="H131">
        <v>21.5</v>
      </c>
      <c r="I131" s="55">
        <f t="shared" ca="1" si="11"/>
        <v>-18.921576520860988</v>
      </c>
      <c r="K131">
        <v>128</v>
      </c>
      <c r="L131" t="s">
        <v>1430</v>
      </c>
      <c r="M131" t="s">
        <v>549</v>
      </c>
      <c r="N131">
        <v>7</v>
      </c>
      <c r="O131" s="53">
        <v>297200</v>
      </c>
      <c r="P131" s="105">
        <v>507</v>
      </c>
      <c r="Q131">
        <v>72.400000000000006</v>
      </c>
      <c r="R131">
        <v>24.4</v>
      </c>
      <c r="S131" s="55">
        <f t="shared" ca="1" si="12"/>
        <v>-16.207934556126567</v>
      </c>
      <c r="AC131" s="55"/>
      <c r="AE131">
        <v>128</v>
      </c>
      <c r="AF131" t="s">
        <v>797</v>
      </c>
      <c r="AG131" t="s">
        <v>561</v>
      </c>
      <c r="AH131">
        <v>15</v>
      </c>
      <c r="AI131" s="53">
        <v>342300</v>
      </c>
      <c r="AJ131">
        <v>984</v>
      </c>
      <c r="AK131">
        <v>65.599999999999994</v>
      </c>
      <c r="AL131">
        <v>19.2</v>
      </c>
      <c r="AM131" s="55">
        <f t="shared" ca="1" si="13"/>
        <v>-14.898330635127177</v>
      </c>
      <c r="AO131">
        <v>128</v>
      </c>
      <c r="AP131" t="s">
        <v>1508</v>
      </c>
      <c r="AQ131" t="s">
        <v>574</v>
      </c>
      <c r="AR131">
        <v>16</v>
      </c>
      <c r="AS131" s="53">
        <v>392300</v>
      </c>
      <c r="AT131" s="105">
        <v>1346</v>
      </c>
      <c r="AU131">
        <v>84.1</v>
      </c>
      <c r="AV131">
        <v>21.4</v>
      </c>
      <c r="AW131" t="str">
        <f t="shared" si="14"/>
        <v>Dan Houston</v>
      </c>
      <c r="AX131" s="56">
        <f t="shared" ca="1" si="15"/>
        <v>4.4383944925476353</v>
      </c>
      <c r="AY131" s="56">
        <f t="shared" si="16"/>
        <v>-99</v>
      </c>
      <c r="AZ131" s="56">
        <f t="shared" si="17"/>
        <v>-99</v>
      </c>
      <c r="BA131" s="56">
        <f t="shared" si="18"/>
        <v>-99</v>
      </c>
      <c r="BB131" s="57">
        <f t="shared" ca="1" si="19"/>
        <v>4.4383944925476353</v>
      </c>
      <c r="BC131">
        <f t="shared" ca="1" si="20"/>
        <v>105</v>
      </c>
      <c r="BD131">
        <f ca="1">BC131+(COUNTIF($BC$4:BC131,BC131)-1)</f>
        <v>105</v>
      </c>
    </row>
    <row r="132" spans="1:56" x14ac:dyDescent="0.2">
      <c r="A132">
        <v>128</v>
      </c>
      <c r="B132" t="s">
        <v>1523</v>
      </c>
      <c r="C132" t="s">
        <v>556</v>
      </c>
      <c r="D132">
        <v>13</v>
      </c>
      <c r="E132" s="53">
        <v>366200</v>
      </c>
      <c r="F132">
        <v>833</v>
      </c>
      <c r="G132">
        <v>64.099999999999994</v>
      </c>
      <c r="H132">
        <v>17.5</v>
      </c>
      <c r="I132" s="55">
        <f t="shared" ca="1" si="11"/>
        <v>-18.921576520860988</v>
      </c>
      <c r="K132">
        <v>129</v>
      </c>
      <c r="L132" t="s">
        <v>617</v>
      </c>
      <c r="M132" t="s">
        <v>574</v>
      </c>
      <c r="N132">
        <v>16</v>
      </c>
      <c r="O132" s="53">
        <v>345200</v>
      </c>
      <c r="P132" s="105">
        <v>1150</v>
      </c>
      <c r="Q132">
        <v>71.900000000000006</v>
      </c>
      <c r="R132">
        <v>20.8</v>
      </c>
      <c r="S132" s="55">
        <f t="shared" ca="1" si="12"/>
        <v>-16.748199041330786</v>
      </c>
      <c r="AC132" s="55"/>
      <c r="AE132">
        <v>128</v>
      </c>
      <c r="AF132" t="s">
        <v>1481</v>
      </c>
      <c r="AG132" t="s">
        <v>542</v>
      </c>
      <c r="AH132">
        <v>9</v>
      </c>
      <c r="AI132" s="53">
        <v>335300</v>
      </c>
      <c r="AJ132">
        <v>590</v>
      </c>
      <c r="AK132">
        <v>65.599999999999994</v>
      </c>
      <c r="AL132">
        <v>19.600000000000001</v>
      </c>
      <c r="AM132" s="55">
        <f t="shared" ca="1" si="13"/>
        <v>-14.898330635127177</v>
      </c>
      <c r="AO132">
        <v>129</v>
      </c>
      <c r="AP132" t="s">
        <v>969</v>
      </c>
      <c r="AQ132" t="s">
        <v>556</v>
      </c>
      <c r="AR132">
        <v>3</v>
      </c>
      <c r="AS132" s="53">
        <v>318700</v>
      </c>
      <c r="AT132" s="105">
        <v>252</v>
      </c>
      <c r="AU132">
        <v>84</v>
      </c>
      <c r="AV132">
        <v>26.4</v>
      </c>
      <c r="AW132" t="str">
        <f t="shared" si="14"/>
        <v>Andrew Phillips</v>
      </c>
      <c r="AX132" s="56">
        <f t="shared" si="15"/>
        <v>-99</v>
      </c>
      <c r="AY132" s="56">
        <f t="shared" si="16"/>
        <v>-99</v>
      </c>
      <c r="AZ132" s="56">
        <f t="shared" ca="1" si="17"/>
        <v>0</v>
      </c>
      <c r="BA132" s="56">
        <f t="shared" si="18"/>
        <v>-99</v>
      </c>
      <c r="BB132" s="57">
        <f t="shared" ca="1" si="19"/>
        <v>0</v>
      </c>
      <c r="BC132">
        <f t="shared" ca="1" si="20"/>
        <v>150</v>
      </c>
      <c r="BD132">
        <f ca="1">BC132+(COUNTIF($BC$4:BC132,BC132)-1)</f>
        <v>150</v>
      </c>
    </row>
    <row r="133" spans="1:56" x14ac:dyDescent="0.2">
      <c r="A133">
        <v>130</v>
      </c>
      <c r="B133" t="s">
        <v>634</v>
      </c>
      <c r="C133" t="s">
        <v>540</v>
      </c>
      <c r="D133">
        <v>17</v>
      </c>
      <c r="E133" s="53">
        <v>334500</v>
      </c>
      <c r="F133" s="105">
        <v>1088</v>
      </c>
      <c r="G133">
        <v>64</v>
      </c>
      <c r="H133">
        <v>19.100000000000001</v>
      </c>
      <c r="I133" s="55">
        <f t="shared" ref="I133:I196" ca="1" si="21">STANDARDIZE(G133,AVERAGE(OFFSET($G$4,0,0,$I$1,1)),_xlfn.STDEV.P(OFFSET($G$4,0,0,$I$1,1)))*10-$J$1</f>
        <v>-19.038376375928024</v>
      </c>
      <c r="K133">
        <v>130</v>
      </c>
      <c r="L133" t="s">
        <v>750</v>
      </c>
      <c r="M133" t="s">
        <v>574</v>
      </c>
      <c r="N133">
        <v>9</v>
      </c>
      <c r="O133" s="53">
        <v>316600</v>
      </c>
      <c r="P133">
        <v>636</v>
      </c>
      <c r="Q133">
        <v>70.7</v>
      </c>
      <c r="R133">
        <v>22.3</v>
      </c>
      <c r="S133" s="55">
        <f t="shared" ref="S133:S196" ca="1" si="22">STANDARDIZE(Q133,AVERAGE(OFFSET($Q$4,0,0,$S$1,1)),_xlfn.STDEV.P(OFFSET($Q$4,0,0,$S$1,1)))*10-$T$1</f>
        <v>-18.044833805820915</v>
      </c>
      <c r="AC133" s="55"/>
      <c r="AE133">
        <v>130</v>
      </c>
      <c r="AF133" t="s">
        <v>1471</v>
      </c>
      <c r="AG133" t="s">
        <v>567</v>
      </c>
      <c r="AH133">
        <v>7</v>
      </c>
      <c r="AI133" s="53">
        <v>329700</v>
      </c>
      <c r="AJ133">
        <v>455</v>
      </c>
      <c r="AK133">
        <v>65</v>
      </c>
      <c r="AL133">
        <v>19.7</v>
      </c>
      <c r="AM133" s="55">
        <f t="shared" ref="AM133:AM196" ca="1" si="23">STANDARDIZE(AK133,AVERAGE(OFFSET($AK$4,0,0,$AM$1,1)),_xlfn.STDEV.P(OFFSET($AK$4,0,0,$AM$1,1)))*10-$AN$1</f>
        <v>-15.536830519489765</v>
      </c>
      <c r="AO133">
        <v>130</v>
      </c>
      <c r="AP133" t="s">
        <v>1423</v>
      </c>
      <c r="AQ133" t="s">
        <v>556</v>
      </c>
      <c r="AR133">
        <v>17</v>
      </c>
      <c r="AS133" s="53">
        <v>428800</v>
      </c>
      <c r="AT133" s="105">
        <v>1427</v>
      </c>
      <c r="AU133">
        <v>83.9</v>
      </c>
      <c r="AV133">
        <v>19.600000000000001</v>
      </c>
      <c r="AW133" t="str">
        <f t="shared" ref="AW133:AW196" si="24">IF(RIGHT(AP133,2)=" I",LEFT(AP133,LEN(AP133)-2),AP133)</f>
        <v>Sam Petrevski-Seton</v>
      </c>
      <c r="AX133" s="56">
        <f t="shared" ref="AX133:AX196" si="25">IFERROR(INDEX(I:I,MATCH(AP133,B:B,0)), -99)</f>
        <v>-99</v>
      </c>
      <c r="AY133" s="56">
        <f t="shared" ref="AY133:AY196" ca="1" si="26">IFERROR(INDEX(S:S,MATCH(AP133,L:L,0)),-99)</f>
        <v>-3.7818513964295324</v>
      </c>
      <c r="AZ133" s="56">
        <f t="shared" ref="AZ133:AZ196" si="27">IFERROR(INDEX(AC:AC,MATCH(AP133,V:V,0)),-99)</f>
        <v>-99</v>
      </c>
      <c r="BA133" s="56">
        <f t="shared" ref="BA133:BA196" ca="1" si="28">IFERROR(INDEX(AM:AM,MATCH(AP133,AF:AF,0)),-99)</f>
        <v>4.5759158379319302</v>
      </c>
      <c r="BB133" s="57">
        <f t="shared" ref="BB133:BB196" ca="1" si="29">MAX(AX133:BA133)</f>
        <v>4.5759158379319302</v>
      </c>
      <c r="BC133">
        <f t="shared" ca="1" si="20"/>
        <v>102</v>
      </c>
      <c r="BD133">
        <f ca="1">BC133+(COUNTIF($BC$4:BC133,BC133)-1)</f>
        <v>102</v>
      </c>
    </row>
    <row r="134" spans="1:56" x14ac:dyDescent="0.2">
      <c r="A134">
        <v>130</v>
      </c>
      <c r="B134" t="s">
        <v>1524</v>
      </c>
      <c r="C134" t="s">
        <v>551</v>
      </c>
      <c r="D134">
        <v>3</v>
      </c>
      <c r="E134" s="53">
        <v>359900</v>
      </c>
      <c r="F134">
        <v>192</v>
      </c>
      <c r="G134">
        <v>64</v>
      </c>
      <c r="H134">
        <v>17.8</v>
      </c>
      <c r="I134" s="55">
        <f t="shared" ca="1" si="21"/>
        <v>-19.038376375928024</v>
      </c>
      <c r="K134">
        <v>131</v>
      </c>
      <c r="L134" t="s">
        <v>1429</v>
      </c>
      <c r="M134" t="s">
        <v>544</v>
      </c>
      <c r="N134">
        <v>2</v>
      </c>
      <c r="O134" s="53">
        <v>260600</v>
      </c>
      <c r="P134">
        <v>140</v>
      </c>
      <c r="Q134">
        <v>70</v>
      </c>
      <c r="R134">
        <v>26.9</v>
      </c>
      <c r="S134" s="55">
        <f t="shared" ca="1" si="22"/>
        <v>-18.801204085106832</v>
      </c>
      <c r="AC134" s="55"/>
      <c r="AE134">
        <v>131</v>
      </c>
      <c r="AF134" t="s">
        <v>838</v>
      </c>
      <c r="AG134" t="s">
        <v>534</v>
      </c>
      <c r="AH134">
        <v>17</v>
      </c>
      <c r="AI134" s="53">
        <v>325500</v>
      </c>
      <c r="AJ134" s="105">
        <v>1104</v>
      </c>
      <c r="AK134">
        <v>64.900000000000006</v>
      </c>
      <c r="AL134">
        <v>20</v>
      </c>
      <c r="AM134" s="55">
        <f t="shared" ca="1" si="23"/>
        <v>-15.643247166883523</v>
      </c>
      <c r="AO134">
        <v>130</v>
      </c>
      <c r="AP134" t="s">
        <v>698</v>
      </c>
      <c r="AQ134" t="s">
        <v>551</v>
      </c>
      <c r="AR134">
        <v>17</v>
      </c>
      <c r="AS134" s="53">
        <v>382600</v>
      </c>
      <c r="AT134" s="105">
        <v>1426</v>
      </c>
      <c r="AU134">
        <v>83.9</v>
      </c>
      <c r="AV134">
        <v>21.9</v>
      </c>
      <c r="AW134" t="str">
        <f t="shared" si="24"/>
        <v>Angus Brayshaw</v>
      </c>
      <c r="AX134" s="56">
        <f t="shared" si="25"/>
        <v>-99</v>
      </c>
      <c r="AY134" s="56">
        <f t="shared" ca="1" si="26"/>
        <v>-3.7818513964295324</v>
      </c>
      <c r="AZ134" s="56">
        <f t="shared" si="27"/>
        <v>-99</v>
      </c>
      <c r="BA134" s="56">
        <f t="shared" si="28"/>
        <v>-99</v>
      </c>
      <c r="BB134" s="57">
        <f t="shared" ca="1" si="29"/>
        <v>-3.7818513964295324</v>
      </c>
      <c r="BC134">
        <f t="shared" ref="BC134:BC197" ca="1" si="30">RANK(BB134,BB:BB,0)</f>
        <v>198</v>
      </c>
      <c r="BD134">
        <f ca="1">BC134+(COUNTIF($BC$4:BC134,BC134)-1)</f>
        <v>198</v>
      </c>
    </row>
    <row r="135" spans="1:56" x14ac:dyDescent="0.2">
      <c r="A135">
        <v>132</v>
      </c>
      <c r="B135" t="s">
        <v>985</v>
      </c>
      <c r="C135" t="s">
        <v>581</v>
      </c>
      <c r="D135">
        <v>8</v>
      </c>
      <c r="E135" s="53">
        <v>342900</v>
      </c>
      <c r="F135">
        <v>510</v>
      </c>
      <c r="G135">
        <v>63.8</v>
      </c>
      <c r="H135">
        <v>18.600000000000001</v>
      </c>
      <c r="I135" s="55">
        <f t="shared" ca="1" si="21"/>
        <v>-19.271976086062118</v>
      </c>
      <c r="K135">
        <v>132</v>
      </c>
      <c r="L135" t="s">
        <v>1549</v>
      </c>
      <c r="M135" t="s">
        <v>567</v>
      </c>
      <c r="N135">
        <v>14</v>
      </c>
      <c r="O135" s="53">
        <v>315600</v>
      </c>
      <c r="P135">
        <v>979</v>
      </c>
      <c r="Q135">
        <v>69.900000000000006</v>
      </c>
      <c r="R135">
        <v>22.2</v>
      </c>
      <c r="S135" s="55">
        <f t="shared" ca="1" si="22"/>
        <v>-18.909256982147667</v>
      </c>
      <c r="AC135" s="55"/>
      <c r="AE135">
        <v>131</v>
      </c>
      <c r="AF135" t="s">
        <v>778</v>
      </c>
      <c r="AG135" t="s">
        <v>553</v>
      </c>
      <c r="AH135">
        <v>11</v>
      </c>
      <c r="AI135" s="53">
        <v>326700</v>
      </c>
      <c r="AJ135">
        <v>714</v>
      </c>
      <c r="AK135">
        <v>64.900000000000006</v>
      </c>
      <c r="AL135">
        <v>19.899999999999999</v>
      </c>
      <c r="AM135" s="55">
        <f t="shared" ca="1" si="23"/>
        <v>-15.643247166883523</v>
      </c>
      <c r="AO135">
        <v>132</v>
      </c>
      <c r="AP135" t="s">
        <v>772</v>
      </c>
      <c r="AQ135" t="s">
        <v>556</v>
      </c>
      <c r="AR135">
        <v>17</v>
      </c>
      <c r="AS135" s="53">
        <v>492800</v>
      </c>
      <c r="AT135" s="105">
        <v>1425</v>
      </c>
      <c r="AU135">
        <v>83.8</v>
      </c>
      <c r="AV135">
        <v>17</v>
      </c>
      <c r="AW135" t="str">
        <f t="shared" si="24"/>
        <v>Edward Curnow</v>
      </c>
      <c r="AX135" s="56">
        <f t="shared" si="25"/>
        <v>-99</v>
      </c>
      <c r="AY135" s="56">
        <f t="shared" ca="1" si="26"/>
        <v>-3.8899042934703854</v>
      </c>
      <c r="AZ135" s="56">
        <f t="shared" si="27"/>
        <v>-99</v>
      </c>
      <c r="BA135" s="56">
        <f t="shared" ca="1" si="28"/>
        <v>4.4694991905381558</v>
      </c>
      <c r="BB135" s="57">
        <f t="shared" ca="1" si="29"/>
        <v>4.4694991905381558</v>
      </c>
      <c r="BC135">
        <f t="shared" ca="1" si="30"/>
        <v>104</v>
      </c>
      <c r="BD135">
        <f ca="1">BC135+(COUNTIF($BC$4:BC135,BC135)-1)</f>
        <v>104</v>
      </c>
    </row>
    <row r="136" spans="1:56" x14ac:dyDescent="0.2">
      <c r="A136">
        <v>133</v>
      </c>
      <c r="B136" t="s">
        <v>641</v>
      </c>
      <c r="C136" t="s">
        <v>538</v>
      </c>
      <c r="D136">
        <v>17</v>
      </c>
      <c r="E136" s="53">
        <v>311700</v>
      </c>
      <c r="F136" s="105">
        <v>1081</v>
      </c>
      <c r="G136">
        <v>63.6</v>
      </c>
      <c r="H136">
        <v>20.399999999999999</v>
      </c>
      <c r="I136" s="55">
        <f t="shared" ca="1" si="21"/>
        <v>-19.505575796196197</v>
      </c>
      <c r="K136">
        <v>133</v>
      </c>
      <c r="L136" t="s">
        <v>765</v>
      </c>
      <c r="M136" t="s">
        <v>547</v>
      </c>
      <c r="N136">
        <v>14</v>
      </c>
      <c r="O136" s="53">
        <v>333700</v>
      </c>
      <c r="P136">
        <v>977</v>
      </c>
      <c r="Q136">
        <v>69.8</v>
      </c>
      <c r="R136">
        <v>20.9</v>
      </c>
      <c r="S136" s="55">
        <f t="shared" ca="1" si="22"/>
        <v>-19.017309879188517</v>
      </c>
      <c r="AC136" s="55"/>
      <c r="AE136">
        <v>133</v>
      </c>
      <c r="AF136" t="s">
        <v>875</v>
      </c>
      <c r="AG136" t="s">
        <v>559</v>
      </c>
      <c r="AH136">
        <v>16</v>
      </c>
      <c r="AI136" s="53">
        <v>408700</v>
      </c>
      <c r="AJ136" s="105">
        <v>1026</v>
      </c>
      <c r="AK136">
        <v>64.099999999999994</v>
      </c>
      <c r="AL136">
        <v>15.7</v>
      </c>
      <c r="AM136" s="55">
        <f t="shared" ca="1" si="23"/>
        <v>-16.494580346033661</v>
      </c>
      <c r="AO136">
        <v>133</v>
      </c>
      <c r="AP136" t="s">
        <v>748</v>
      </c>
      <c r="AQ136" t="s">
        <v>547</v>
      </c>
      <c r="AR136">
        <v>10</v>
      </c>
      <c r="AS136" s="53">
        <v>431600</v>
      </c>
      <c r="AT136" s="105">
        <v>837</v>
      </c>
      <c r="AU136">
        <v>83.7</v>
      </c>
      <c r="AV136">
        <v>19.399999999999999</v>
      </c>
      <c r="AW136" t="str">
        <f t="shared" si="24"/>
        <v>Mitchell Wallis</v>
      </c>
      <c r="AX136" s="56">
        <f t="shared" si="25"/>
        <v>-99</v>
      </c>
      <c r="AY136" s="56">
        <f t="shared" ca="1" si="26"/>
        <v>-3.9979571905112241</v>
      </c>
      <c r="AZ136" s="56">
        <f t="shared" si="27"/>
        <v>-99</v>
      </c>
      <c r="BA136" s="56">
        <f t="shared" ca="1" si="28"/>
        <v>4.3630825431443956</v>
      </c>
      <c r="BB136" s="57">
        <f t="shared" ca="1" si="29"/>
        <v>4.3630825431443956</v>
      </c>
      <c r="BC136">
        <f t="shared" ca="1" si="30"/>
        <v>106</v>
      </c>
      <c r="BD136">
        <f ca="1">BC136+(COUNTIF($BC$4:BC136,BC136)-1)</f>
        <v>106</v>
      </c>
    </row>
    <row r="137" spans="1:56" x14ac:dyDescent="0.2">
      <c r="A137">
        <v>134</v>
      </c>
      <c r="B137" t="s">
        <v>631</v>
      </c>
      <c r="C137" t="s">
        <v>536</v>
      </c>
      <c r="D137">
        <v>16</v>
      </c>
      <c r="E137" s="53">
        <v>315400</v>
      </c>
      <c r="F137" s="105">
        <v>1015</v>
      </c>
      <c r="G137">
        <v>63.4</v>
      </c>
      <c r="H137">
        <v>20.100000000000001</v>
      </c>
      <c r="I137" s="55">
        <f t="shared" ca="1" si="21"/>
        <v>-19.739175506330284</v>
      </c>
      <c r="K137">
        <v>134</v>
      </c>
      <c r="L137" t="s">
        <v>1036</v>
      </c>
      <c r="M137" t="s">
        <v>542</v>
      </c>
      <c r="N137">
        <v>11</v>
      </c>
      <c r="O137" s="53">
        <v>345200</v>
      </c>
      <c r="P137">
        <v>763</v>
      </c>
      <c r="Q137">
        <v>69.400000000000006</v>
      </c>
      <c r="R137">
        <v>20.100000000000001</v>
      </c>
      <c r="S137" s="55">
        <f t="shared" ca="1" si="22"/>
        <v>-19.449521467351886</v>
      </c>
      <c r="AC137" s="55"/>
      <c r="AE137">
        <v>134</v>
      </c>
      <c r="AF137" t="s">
        <v>1474</v>
      </c>
      <c r="AG137" t="s">
        <v>567</v>
      </c>
      <c r="AH137">
        <v>1</v>
      </c>
      <c r="AI137" s="53">
        <v>302900</v>
      </c>
      <c r="AJ137">
        <v>64</v>
      </c>
      <c r="AK137">
        <v>64</v>
      </c>
      <c r="AL137">
        <v>21.1</v>
      </c>
      <c r="AM137" s="55">
        <f t="shared" ca="1" si="23"/>
        <v>-16.600996993427419</v>
      </c>
      <c r="AO137">
        <v>133</v>
      </c>
      <c r="AP137" t="s">
        <v>811</v>
      </c>
      <c r="AQ137" t="s">
        <v>574</v>
      </c>
      <c r="AR137">
        <v>12</v>
      </c>
      <c r="AS137" s="53">
        <v>431300</v>
      </c>
      <c r="AT137" s="105">
        <v>1004</v>
      </c>
      <c r="AU137">
        <v>83.7</v>
      </c>
      <c r="AV137">
        <v>19.399999999999999</v>
      </c>
      <c r="AW137" t="str">
        <f t="shared" si="24"/>
        <v>Patrick Ryder</v>
      </c>
      <c r="AX137" s="56">
        <f t="shared" si="25"/>
        <v>-99</v>
      </c>
      <c r="AY137" s="56">
        <f t="shared" si="26"/>
        <v>-99</v>
      </c>
      <c r="AZ137" s="56">
        <f t="shared" ca="1" si="27"/>
        <v>-0.21738472752198312</v>
      </c>
      <c r="BA137" s="56">
        <f t="shared" ca="1" si="28"/>
        <v>4.3630825431443956</v>
      </c>
      <c r="BB137" s="57">
        <f t="shared" ca="1" si="29"/>
        <v>4.3630825431443956</v>
      </c>
      <c r="BC137">
        <f t="shared" ca="1" si="30"/>
        <v>106</v>
      </c>
      <c r="BD137">
        <f ca="1">BC137+(COUNTIF($BC$4:BC137,BC137)-1)</f>
        <v>107</v>
      </c>
    </row>
    <row r="138" spans="1:56" x14ac:dyDescent="0.2">
      <c r="A138">
        <v>135</v>
      </c>
      <c r="B138" t="s">
        <v>616</v>
      </c>
      <c r="C138" t="s">
        <v>534</v>
      </c>
      <c r="D138">
        <v>16</v>
      </c>
      <c r="E138" s="53">
        <v>301600</v>
      </c>
      <c r="F138" s="105">
        <v>1010</v>
      </c>
      <c r="G138">
        <v>63.1</v>
      </c>
      <c r="H138">
        <v>20.9</v>
      </c>
      <c r="I138" s="55">
        <f t="shared" ca="1" si="21"/>
        <v>-20.089575071531414</v>
      </c>
      <c r="K138">
        <v>135</v>
      </c>
      <c r="L138" t="s">
        <v>1431</v>
      </c>
      <c r="M138" t="s">
        <v>559</v>
      </c>
      <c r="N138">
        <v>9</v>
      </c>
      <c r="O138" s="53">
        <v>360600</v>
      </c>
      <c r="P138">
        <v>624</v>
      </c>
      <c r="Q138">
        <v>69.3</v>
      </c>
      <c r="R138">
        <v>19.2</v>
      </c>
      <c r="S138" s="55">
        <f t="shared" ca="1" si="22"/>
        <v>-19.557574364392735</v>
      </c>
      <c r="AC138" s="55"/>
      <c r="AE138">
        <v>134</v>
      </c>
      <c r="AF138" t="s">
        <v>829</v>
      </c>
      <c r="AG138" t="s">
        <v>540</v>
      </c>
      <c r="AH138">
        <v>15</v>
      </c>
      <c r="AI138" s="53">
        <v>264300</v>
      </c>
      <c r="AJ138">
        <v>960</v>
      </c>
      <c r="AK138">
        <v>64</v>
      </c>
      <c r="AL138">
        <v>24.2</v>
      </c>
      <c r="AM138" s="55">
        <f t="shared" ca="1" si="23"/>
        <v>-16.600996993427419</v>
      </c>
      <c r="AO138">
        <v>135</v>
      </c>
      <c r="AP138" t="s">
        <v>580</v>
      </c>
      <c r="AQ138" t="s">
        <v>581</v>
      </c>
      <c r="AR138">
        <v>17</v>
      </c>
      <c r="AS138" s="53">
        <v>404800</v>
      </c>
      <c r="AT138" s="105">
        <v>1422</v>
      </c>
      <c r="AU138">
        <v>83.6</v>
      </c>
      <c r="AV138">
        <v>20.7</v>
      </c>
      <c r="AW138" t="str">
        <f t="shared" si="24"/>
        <v>Shane Savage</v>
      </c>
      <c r="AX138" s="56">
        <f t="shared" ca="1" si="25"/>
        <v>3.8543952172124198</v>
      </c>
      <c r="AY138" s="56">
        <f t="shared" si="26"/>
        <v>-99</v>
      </c>
      <c r="AZ138" s="56">
        <f t="shared" si="27"/>
        <v>-99</v>
      </c>
      <c r="BA138" s="56">
        <f t="shared" si="28"/>
        <v>-99</v>
      </c>
      <c r="BB138" s="57">
        <f t="shared" ca="1" si="29"/>
        <v>3.8543952172124198</v>
      </c>
      <c r="BC138">
        <f t="shared" ca="1" si="30"/>
        <v>111</v>
      </c>
      <c r="BD138">
        <f ca="1">BC138+(COUNTIF($BC$4:BC138,BC138)-1)</f>
        <v>111</v>
      </c>
    </row>
    <row r="139" spans="1:56" x14ac:dyDescent="0.2">
      <c r="A139">
        <v>136</v>
      </c>
      <c r="B139" t="s">
        <v>648</v>
      </c>
      <c r="C139" t="s">
        <v>551</v>
      </c>
      <c r="D139">
        <v>17</v>
      </c>
      <c r="E139" s="53">
        <v>365300</v>
      </c>
      <c r="F139" s="105">
        <v>1071</v>
      </c>
      <c r="G139">
        <v>63</v>
      </c>
      <c r="H139">
        <v>17.2</v>
      </c>
      <c r="I139" s="55">
        <f t="shared" ca="1" si="21"/>
        <v>-20.206374926598457</v>
      </c>
      <c r="K139">
        <v>135</v>
      </c>
      <c r="L139" t="s">
        <v>1395</v>
      </c>
      <c r="M139" t="s">
        <v>576</v>
      </c>
      <c r="N139">
        <v>3</v>
      </c>
      <c r="O139" s="53">
        <v>263700</v>
      </c>
      <c r="P139">
        <v>208</v>
      </c>
      <c r="Q139">
        <v>69.3</v>
      </c>
      <c r="R139">
        <v>26.3</v>
      </c>
      <c r="S139" s="55">
        <f t="shared" ca="1" si="22"/>
        <v>-19.557574364392735</v>
      </c>
      <c r="AC139" s="55"/>
      <c r="AE139">
        <v>136</v>
      </c>
      <c r="AF139" t="s">
        <v>993</v>
      </c>
      <c r="AG139" t="s">
        <v>581</v>
      </c>
      <c r="AH139">
        <v>17</v>
      </c>
      <c r="AI139" s="53">
        <v>385400</v>
      </c>
      <c r="AJ139" s="105">
        <v>1083</v>
      </c>
      <c r="AK139">
        <v>63.7</v>
      </c>
      <c r="AL139">
        <v>16.5</v>
      </c>
      <c r="AM139" s="55">
        <f t="shared" ca="1" si="23"/>
        <v>-16.920246935608716</v>
      </c>
      <c r="AO139">
        <v>136</v>
      </c>
      <c r="AP139" t="s">
        <v>823</v>
      </c>
      <c r="AQ139" t="s">
        <v>581</v>
      </c>
      <c r="AR139">
        <v>17</v>
      </c>
      <c r="AS139" s="53">
        <v>412400</v>
      </c>
      <c r="AT139" s="105">
        <v>1420</v>
      </c>
      <c r="AU139">
        <v>83.5</v>
      </c>
      <c r="AV139">
        <v>20.3</v>
      </c>
      <c r="AW139" t="str">
        <f t="shared" si="24"/>
        <v>Jade Gresham</v>
      </c>
      <c r="AX139" s="56">
        <f t="shared" si="25"/>
        <v>-99</v>
      </c>
      <c r="AY139" s="56">
        <f t="shared" ca="1" si="26"/>
        <v>-4.2140629845929123</v>
      </c>
      <c r="AZ139" s="56">
        <f t="shared" si="27"/>
        <v>-99</v>
      </c>
      <c r="BA139" s="56">
        <f t="shared" ca="1" si="28"/>
        <v>4.1502492483568627</v>
      </c>
      <c r="BB139" s="57">
        <f t="shared" ca="1" si="29"/>
        <v>4.1502492483568627</v>
      </c>
      <c r="BC139">
        <f t="shared" ca="1" si="30"/>
        <v>108</v>
      </c>
      <c r="BD139">
        <f ca="1">BC139+(COUNTIF($BC$4:BC139,BC139)-1)</f>
        <v>108</v>
      </c>
    </row>
    <row r="140" spans="1:56" x14ac:dyDescent="0.2">
      <c r="A140">
        <v>136</v>
      </c>
      <c r="B140" t="s">
        <v>1386</v>
      </c>
      <c r="C140" t="s">
        <v>567</v>
      </c>
      <c r="D140">
        <v>3</v>
      </c>
      <c r="E140" s="53">
        <v>196700</v>
      </c>
      <c r="F140">
        <v>189</v>
      </c>
      <c r="G140">
        <v>63</v>
      </c>
      <c r="H140">
        <v>32</v>
      </c>
      <c r="I140" s="55">
        <f t="shared" ca="1" si="21"/>
        <v>-20.206374926598457</v>
      </c>
      <c r="K140">
        <v>137</v>
      </c>
      <c r="L140" t="s">
        <v>764</v>
      </c>
      <c r="M140" t="s">
        <v>553</v>
      </c>
      <c r="N140">
        <v>8</v>
      </c>
      <c r="O140" s="53">
        <v>373200</v>
      </c>
      <c r="P140">
        <v>553</v>
      </c>
      <c r="Q140">
        <v>69.099999999999994</v>
      </c>
      <c r="R140">
        <v>18.5</v>
      </c>
      <c r="S140" s="55">
        <f t="shared" ca="1" si="22"/>
        <v>-19.773680158474427</v>
      </c>
      <c r="AC140" s="55"/>
      <c r="AE140">
        <v>136</v>
      </c>
      <c r="AF140" t="s">
        <v>869</v>
      </c>
      <c r="AG140" t="s">
        <v>542</v>
      </c>
      <c r="AH140">
        <v>17</v>
      </c>
      <c r="AI140" s="53">
        <v>329400</v>
      </c>
      <c r="AJ140" s="105">
        <v>1083</v>
      </c>
      <c r="AK140">
        <v>63.7</v>
      </c>
      <c r="AL140">
        <v>19.3</v>
      </c>
      <c r="AM140" s="55">
        <f t="shared" ca="1" si="23"/>
        <v>-16.920246935608716</v>
      </c>
      <c r="AO140">
        <v>137</v>
      </c>
      <c r="AP140" t="s">
        <v>564</v>
      </c>
      <c r="AQ140" t="s">
        <v>547</v>
      </c>
      <c r="AR140">
        <v>14</v>
      </c>
      <c r="AS140" s="53">
        <v>385300</v>
      </c>
      <c r="AT140" s="105">
        <v>1165</v>
      </c>
      <c r="AU140">
        <v>83.2</v>
      </c>
      <c r="AV140">
        <v>21.6</v>
      </c>
      <c r="AW140" t="str">
        <f t="shared" si="24"/>
        <v>Jason Johannisen</v>
      </c>
      <c r="AX140" s="56">
        <f t="shared" ca="1" si="25"/>
        <v>3.3871957969442574</v>
      </c>
      <c r="AY140" s="56">
        <f t="shared" si="26"/>
        <v>-99</v>
      </c>
      <c r="AZ140" s="56">
        <f t="shared" si="27"/>
        <v>-99</v>
      </c>
      <c r="BA140" s="56">
        <f t="shared" si="28"/>
        <v>-99</v>
      </c>
      <c r="BB140" s="57">
        <f t="shared" ca="1" si="29"/>
        <v>3.3871957969442574</v>
      </c>
      <c r="BC140">
        <f t="shared" ca="1" si="30"/>
        <v>114</v>
      </c>
      <c r="BD140">
        <f ca="1">BC140+(COUNTIF($BC$4:BC140,BC140)-1)</f>
        <v>114</v>
      </c>
    </row>
    <row r="141" spans="1:56" x14ac:dyDescent="0.2">
      <c r="A141">
        <v>138</v>
      </c>
      <c r="B141" t="s">
        <v>638</v>
      </c>
      <c r="C141" t="s">
        <v>547</v>
      </c>
      <c r="D141">
        <v>17</v>
      </c>
      <c r="E141" s="53">
        <v>324800</v>
      </c>
      <c r="F141" s="105">
        <v>1070</v>
      </c>
      <c r="G141">
        <v>62.9</v>
      </c>
      <c r="H141">
        <v>19.399999999999999</v>
      </c>
      <c r="I141" s="55">
        <f t="shared" ca="1" si="21"/>
        <v>-20.3231747816655</v>
      </c>
      <c r="K141">
        <v>138</v>
      </c>
      <c r="L141" t="s">
        <v>779</v>
      </c>
      <c r="M141" t="s">
        <v>542</v>
      </c>
      <c r="N141">
        <v>9</v>
      </c>
      <c r="O141" s="53">
        <v>357500</v>
      </c>
      <c r="P141">
        <v>621</v>
      </c>
      <c r="Q141">
        <v>69</v>
      </c>
      <c r="R141">
        <v>19.3</v>
      </c>
      <c r="S141" s="55">
        <f t="shared" ca="1" si="22"/>
        <v>-19.881733055515262</v>
      </c>
      <c r="AC141" s="55"/>
      <c r="AE141">
        <v>136</v>
      </c>
      <c r="AF141" t="s">
        <v>1475</v>
      </c>
      <c r="AG141" t="s">
        <v>581</v>
      </c>
      <c r="AH141">
        <v>13</v>
      </c>
      <c r="AI141" s="53">
        <v>336500</v>
      </c>
      <c r="AJ141">
        <v>828</v>
      </c>
      <c r="AK141">
        <v>63.7</v>
      </c>
      <c r="AL141">
        <v>18.899999999999999</v>
      </c>
      <c r="AM141" s="55">
        <f t="shared" ca="1" si="23"/>
        <v>-16.920246935608716</v>
      </c>
      <c r="AO141">
        <v>138</v>
      </c>
      <c r="AP141" t="s">
        <v>592</v>
      </c>
      <c r="AQ141" t="s">
        <v>534</v>
      </c>
      <c r="AR141">
        <v>15</v>
      </c>
      <c r="AS141" s="53">
        <v>406800</v>
      </c>
      <c r="AT141" s="105">
        <v>1246</v>
      </c>
      <c r="AU141">
        <v>83.1</v>
      </c>
      <c r="AV141">
        <v>20.399999999999999</v>
      </c>
      <c r="AW141" t="str">
        <f t="shared" si="24"/>
        <v>Nick Haynes</v>
      </c>
      <c r="AX141" s="56">
        <f t="shared" ca="1" si="25"/>
        <v>3.2703959418772035</v>
      </c>
      <c r="AY141" s="56">
        <f t="shared" si="26"/>
        <v>-99</v>
      </c>
      <c r="AZ141" s="56">
        <f t="shared" si="27"/>
        <v>-99</v>
      </c>
      <c r="BA141" s="56">
        <f t="shared" si="28"/>
        <v>-99</v>
      </c>
      <c r="BB141" s="57">
        <f t="shared" ca="1" si="29"/>
        <v>3.2703959418772035</v>
      </c>
      <c r="BC141">
        <f t="shared" ca="1" si="30"/>
        <v>116</v>
      </c>
      <c r="BD141">
        <f ca="1">BC141+(COUNTIF($BC$4:BC141,BC141)-1)</f>
        <v>116</v>
      </c>
    </row>
    <row r="142" spans="1:56" x14ac:dyDescent="0.2">
      <c r="A142">
        <v>138</v>
      </c>
      <c r="B142" t="s">
        <v>1525</v>
      </c>
      <c r="C142" t="s">
        <v>536</v>
      </c>
      <c r="D142">
        <v>14</v>
      </c>
      <c r="E142" s="53">
        <v>299600</v>
      </c>
      <c r="F142">
        <v>880</v>
      </c>
      <c r="G142">
        <v>62.9</v>
      </c>
      <c r="H142">
        <v>21</v>
      </c>
      <c r="I142" s="55">
        <f t="shared" ca="1" si="21"/>
        <v>-20.3231747816655</v>
      </c>
      <c r="K142">
        <v>139</v>
      </c>
      <c r="L142" t="s">
        <v>780</v>
      </c>
      <c r="M142" t="s">
        <v>540</v>
      </c>
      <c r="N142">
        <v>17</v>
      </c>
      <c r="O142" s="53">
        <v>347700</v>
      </c>
      <c r="P142" s="105">
        <v>1172</v>
      </c>
      <c r="Q142">
        <v>68.900000000000006</v>
      </c>
      <c r="R142">
        <v>19.8</v>
      </c>
      <c r="S142" s="55">
        <f t="shared" ca="1" si="22"/>
        <v>-19.989785952556105</v>
      </c>
      <c r="AC142" s="55"/>
      <c r="AE142">
        <v>139</v>
      </c>
      <c r="AF142" t="s">
        <v>631</v>
      </c>
      <c r="AG142" t="s">
        <v>536</v>
      </c>
      <c r="AH142">
        <v>16</v>
      </c>
      <c r="AI142" s="53">
        <v>315400</v>
      </c>
      <c r="AJ142" s="105">
        <v>1015</v>
      </c>
      <c r="AK142">
        <v>63.4</v>
      </c>
      <c r="AL142">
        <v>20.100000000000001</v>
      </c>
      <c r="AM142" s="55">
        <f t="shared" ca="1" si="23"/>
        <v>-17.239496877790017</v>
      </c>
      <c r="AO142">
        <v>138</v>
      </c>
      <c r="AP142" t="s">
        <v>1509</v>
      </c>
      <c r="AQ142" t="s">
        <v>549</v>
      </c>
      <c r="AR142">
        <v>16</v>
      </c>
      <c r="AS142" s="53">
        <v>410300</v>
      </c>
      <c r="AT142" s="105">
        <v>1329</v>
      </c>
      <c r="AU142">
        <v>83.1</v>
      </c>
      <c r="AV142">
        <v>20.2</v>
      </c>
      <c r="AW142" t="str">
        <f t="shared" si="24"/>
        <v>Michael Hurley</v>
      </c>
      <c r="AX142" s="56">
        <f t="shared" ca="1" si="25"/>
        <v>3.2703959418772035</v>
      </c>
      <c r="AY142" s="56">
        <f t="shared" si="26"/>
        <v>-99</v>
      </c>
      <c r="AZ142" s="56">
        <f t="shared" si="27"/>
        <v>-99</v>
      </c>
      <c r="BA142" s="56">
        <f t="shared" si="28"/>
        <v>-99</v>
      </c>
      <c r="BB142" s="57">
        <f t="shared" ca="1" si="29"/>
        <v>3.2703959418772035</v>
      </c>
      <c r="BC142">
        <f t="shared" ca="1" si="30"/>
        <v>116</v>
      </c>
      <c r="BD142">
        <f ca="1">BC142+(COUNTIF($BC$4:BC142,BC142)-1)</f>
        <v>117</v>
      </c>
    </row>
    <row r="143" spans="1:56" x14ac:dyDescent="0.2">
      <c r="A143">
        <v>140</v>
      </c>
      <c r="B143" t="s">
        <v>956</v>
      </c>
      <c r="C143" t="s">
        <v>540</v>
      </c>
      <c r="D143">
        <v>4</v>
      </c>
      <c r="E143" s="53">
        <v>288400</v>
      </c>
      <c r="F143">
        <v>251</v>
      </c>
      <c r="G143">
        <v>62.8</v>
      </c>
      <c r="H143">
        <v>21.8</v>
      </c>
      <c r="I143" s="55">
        <f t="shared" ca="1" si="21"/>
        <v>-20.439974636732543</v>
      </c>
      <c r="K143">
        <v>140</v>
      </c>
      <c r="L143" t="s">
        <v>710</v>
      </c>
      <c r="M143" t="s">
        <v>534</v>
      </c>
      <c r="N143">
        <v>4</v>
      </c>
      <c r="O143" s="53">
        <v>238300</v>
      </c>
      <c r="P143" s="105">
        <v>275</v>
      </c>
      <c r="Q143">
        <v>68.8</v>
      </c>
      <c r="R143">
        <v>28.9</v>
      </c>
      <c r="S143" s="55">
        <f t="shared" ca="1" si="22"/>
        <v>-20.097838849596954</v>
      </c>
      <c r="AC143" s="55"/>
      <c r="AE143">
        <v>140</v>
      </c>
      <c r="AF143" t="s">
        <v>1473</v>
      </c>
      <c r="AG143" t="s">
        <v>542</v>
      </c>
      <c r="AH143">
        <v>4</v>
      </c>
      <c r="AI143" s="53">
        <v>222300</v>
      </c>
      <c r="AJ143">
        <v>253</v>
      </c>
      <c r="AK143">
        <v>63.2</v>
      </c>
      <c r="AL143">
        <v>28.5</v>
      </c>
      <c r="AM143" s="55">
        <f t="shared" ca="1" si="23"/>
        <v>-17.452330172577543</v>
      </c>
      <c r="AO143">
        <v>140</v>
      </c>
      <c r="AP143" t="s">
        <v>588</v>
      </c>
      <c r="AQ143" t="s">
        <v>549</v>
      </c>
      <c r="AR143">
        <v>17</v>
      </c>
      <c r="AS143" s="53">
        <v>424300</v>
      </c>
      <c r="AT143" s="105">
        <v>1411</v>
      </c>
      <c r="AU143">
        <v>83</v>
      </c>
      <c r="AV143">
        <v>19.600000000000001</v>
      </c>
      <c r="AW143" t="str">
        <f t="shared" si="24"/>
        <v>Adam Saad</v>
      </c>
      <c r="AX143" s="56">
        <f t="shared" ca="1" si="25"/>
        <v>3.1535960868101682</v>
      </c>
      <c r="AY143" s="56">
        <f t="shared" si="26"/>
        <v>-99</v>
      </c>
      <c r="AZ143" s="56">
        <f t="shared" si="27"/>
        <v>-99</v>
      </c>
      <c r="BA143" s="56">
        <f t="shared" si="28"/>
        <v>-99</v>
      </c>
      <c r="BB143" s="57">
        <f t="shared" ca="1" si="29"/>
        <v>3.1535960868101682</v>
      </c>
      <c r="BC143">
        <f t="shared" ca="1" si="30"/>
        <v>118</v>
      </c>
      <c r="BD143">
        <f ca="1">BC143+(COUNTIF($BC$4:BC143,BC143)-1)</f>
        <v>118</v>
      </c>
    </row>
    <row r="144" spans="1:56" x14ac:dyDescent="0.2">
      <c r="A144">
        <v>141</v>
      </c>
      <c r="B144" t="s">
        <v>645</v>
      </c>
      <c r="C144" t="s">
        <v>559</v>
      </c>
      <c r="D144">
        <v>6</v>
      </c>
      <c r="E144" s="53">
        <v>292700</v>
      </c>
      <c r="F144">
        <v>375</v>
      </c>
      <c r="G144">
        <v>62.5</v>
      </c>
      <c r="H144">
        <v>21.4</v>
      </c>
      <c r="I144" s="55">
        <f t="shared" ca="1" si="21"/>
        <v>-20.790374201933673</v>
      </c>
      <c r="K144">
        <v>141</v>
      </c>
      <c r="L144" t="s">
        <v>1037</v>
      </c>
      <c r="M144" t="s">
        <v>549</v>
      </c>
      <c r="N144">
        <v>7</v>
      </c>
      <c r="O144" s="53">
        <v>364000</v>
      </c>
      <c r="P144">
        <v>481</v>
      </c>
      <c r="Q144">
        <v>68.7</v>
      </c>
      <c r="R144">
        <v>18.899999999999999</v>
      </c>
      <c r="S144" s="55">
        <f t="shared" ca="1" si="22"/>
        <v>-20.205891746637789</v>
      </c>
      <c r="AC144" s="55"/>
      <c r="AE144">
        <v>141</v>
      </c>
      <c r="AF144" t="s">
        <v>638</v>
      </c>
      <c r="AG144" t="s">
        <v>547</v>
      </c>
      <c r="AH144">
        <v>17</v>
      </c>
      <c r="AI144" s="53">
        <v>324800</v>
      </c>
      <c r="AJ144" s="105">
        <v>1070</v>
      </c>
      <c r="AK144">
        <v>62.9</v>
      </c>
      <c r="AL144">
        <v>19.399999999999999</v>
      </c>
      <c r="AM144" s="55">
        <f t="shared" ca="1" si="23"/>
        <v>-17.771580114758844</v>
      </c>
      <c r="AO144">
        <v>141</v>
      </c>
      <c r="AP144" t="s">
        <v>611</v>
      </c>
      <c r="AQ144" t="s">
        <v>532</v>
      </c>
      <c r="AR144">
        <v>17</v>
      </c>
      <c r="AS144" s="53">
        <v>444400</v>
      </c>
      <c r="AT144" s="105">
        <v>1408</v>
      </c>
      <c r="AU144">
        <v>82.8</v>
      </c>
      <c r="AV144">
        <v>18.600000000000001</v>
      </c>
      <c r="AW144" t="str">
        <f t="shared" si="24"/>
        <v>Callum Mills</v>
      </c>
      <c r="AX144" s="56">
        <f t="shared" ca="1" si="25"/>
        <v>2.9199963766760781</v>
      </c>
      <c r="AY144" s="56">
        <f t="shared" si="26"/>
        <v>-99</v>
      </c>
      <c r="AZ144" s="56">
        <f t="shared" si="27"/>
        <v>-99</v>
      </c>
      <c r="BA144" s="56">
        <f t="shared" si="28"/>
        <v>-99</v>
      </c>
      <c r="BB144" s="57">
        <f t="shared" ca="1" si="29"/>
        <v>2.9199963766760781</v>
      </c>
      <c r="BC144">
        <f t="shared" ca="1" si="30"/>
        <v>120</v>
      </c>
      <c r="BD144">
        <f ca="1">BC144+(COUNTIF($BC$4:BC144,BC144)-1)</f>
        <v>120</v>
      </c>
    </row>
    <row r="145" spans="1:56" x14ac:dyDescent="0.2">
      <c r="A145">
        <v>141</v>
      </c>
      <c r="B145" t="s">
        <v>1397</v>
      </c>
      <c r="C145" t="s">
        <v>538</v>
      </c>
      <c r="D145">
        <v>4</v>
      </c>
      <c r="E145" s="53">
        <v>262200</v>
      </c>
      <c r="F145">
        <v>250</v>
      </c>
      <c r="G145">
        <v>62.5</v>
      </c>
      <c r="H145">
        <v>23.8</v>
      </c>
      <c r="I145" s="55">
        <f t="shared" ca="1" si="21"/>
        <v>-20.790374201933673</v>
      </c>
      <c r="K145">
        <v>142</v>
      </c>
      <c r="L145" t="s">
        <v>783</v>
      </c>
      <c r="M145" t="s">
        <v>540</v>
      </c>
      <c r="N145">
        <v>17</v>
      </c>
      <c r="O145" s="53">
        <v>368000</v>
      </c>
      <c r="P145" s="105">
        <v>1162</v>
      </c>
      <c r="Q145">
        <v>68.400000000000006</v>
      </c>
      <c r="R145">
        <v>18.600000000000001</v>
      </c>
      <c r="S145" s="55">
        <f t="shared" ca="1" si="22"/>
        <v>-20.530050437760323</v>
      </c>
      <c r="AC145" s="55"/>
      <c r="AE145">
        <v>142</v>
      </c>
      <c r="AF145" t="s">
        <v>781</v>
      </c>
      <c r="AG145" t="s">
        <v>574</v>
      </c>
      <c r="AH145">
        <v>16</v>
      </c>
      <c r="AI145" s="53">
        <v>313300</v>
      </c>
      <c r="AJ145" s="105">
        <v>1003</v>
      </c>
      <c r="AK145">
        <v>62.7</v>
      </c>
      <c r="AL145">
        <v>20</v>
      </c>
      <c r="AM145" s="55">
        <f t="shared" ca="1" si="23"/>
        <v>-17.98441340954637</v>
      </c>
      <c r="AO145">
        <v>142</v>
      </c>
      <c r="AP145" t="s">
        <v>769</v>
      </c>
      <c r="AQ145" t="s">
        <v>532</v>
      </c>
      <c r="AR145">
        <v>15</v>
      </c>
      <c r="AS145" s="53">
        <v>451800</v>
      </c>
      <c r="AT145" s="105">
        <v>1241</v>
      </c>
      <c r="AU145">
        <v>82.7</v>
      </c>
      <c r="AV145">
        <v>18.3</v>
      </c>
      <c r="AW145" t="str">
        <f t="shared" si="24"/>
        <v>Jordan Dawson</v>
      </c>
      <c r="AX145" s="56">
        <f t="shared" si="25"/>
        <v>-99</v>
      </c>
      <c r="AY145" s="56">
        <f t="shared" ca="1" si="26"/>
        <v>-5.0784861609196614</v>
      </c>
      <c r="AZ145" s="56">
        <f t="shared" si="27"/>
        <v>-99</v>
      </c>
      <c r="BA145" s="56">
        <f t="shared" ca="1" si="28"/>
        <v>3.2989160692067401</v>
      </c>
      <c r="BB145" s="57">
        <f t="shared" ca="1" si="29"/>
        <v>3.2989160692067401</v>
      </c>
      <c r="BC145">
        <f t="shared" ca="1" si="30"/>
        <v>115</v>
      </c>
      <c r="BD145">
        <f ca="1">BC145+(COUNTIF($BC$4:BC145,BC145)-1)</f>
        <v>115</v>
      </c>
    </row>
    <row r="146" spans="1:56" x14ac:dyDescent="0.2">
      <c r="A146">
        <v>143</v>
      </c>
      <c r="B146" t="s">
        <v>647</v>
      </c>
      <c r="C146" t="s">
        <v>551</v>
      </c>
      <c r="D146">
        <v>14</v>
      </c>
      <c r="E146" s="53">
        <v>333200</v>
      </c>
      <c r="F146">
        <v>871</v>
      </c>
      <c r="G146">
        <v>62.2</v>
      </c>
      <c r="H146">
        <v>18.7</v>
      </c>
      <c r="I146" s="55">
        <f t="shared" ca="1" si="21"/>
        <v>-21.140773767134796</v>
      </c>
      <c r="K146">
        <v>143</v>
      </c>
      <c r="L146" t="s">
        <v>785</v>
      </c>
      <c r="M146" t="s">
        <v>542</v>
      </c>
      <c r="N146">
        <v>16</v>
      </c>
      <c r="O146" s="53">
        <v>325400</v>
      </c>
      <c r="P146" s="105">
        <v>1090</v>
      </c>
      <c r="Q146">
        <v>68.099999999999994</v>
      </c>
      <c r="R146">
        <v>20.9</v>
      </c>
      <c r="S146" s="55">
        <f t="shared" ca="1" si="22"/>
        <v>-20.854209128882864</v>
      </c>
      <c r="AC146" s="55"/>
      <c r="AE146">
        <v>143</v>
      </c>
      <c r="AF146" t="s">
        <v>852</v>
      </c>
      <c r="AG146" t="s">
        <v>553</v>
      </c>
      <c r="AH146">
        <v>17</v>
      </c>
      <c r="AI146" s="53">
        <v>308300</v>
      </c>
      <c r="AJ146" s="105">
        <v>1063</v>
      </c>
      <c r="AK146">
        <v>62.5</v>
      </c>
      <c r="AL146">
        <v>20.3</v>
      </c>
      <c r="AM146" s="55">
        <f t="shared" ca="1" si="23"/>
        <v>-18.197246704333903</v>
      </c>
      <c r="AO146">
        <v>143</v>
      </c>
      <c r="AP146" t="s">
        <v>570</v>
      </c>
      <c r="AQ146" t="s">
        <v>534</v>
      </c>
      <c r="AR146">
        <v>16</v>
      </c>
      <c r="AS146" s="53">
        <v>364500</v>
      </c>
      <c r="AT146" s="105">
        <v>1320</v>
      </c>
      <c r="AU146">
        <v>82.5</v>
      </c>
      <c r="AV146">
        <v>22.6</v>
      </c>
      <c r="AW146" t="str">
        <f t="shared" si="24"/>
        <v>Jeremy Finlayson</v>
      </c>
      <c r="AX146" s="56">
        <f t="shared" ca="1" si="25"/>
        <v>2.5695968114749519</v>
      </c>
      <c r="AY146" s="56">
        <f t="shared" si="26"/>
        <v>-99</v>
      </c>
      <c r="AZ146" s="56">
        <f t="shared" si="27"/>
        <v>-99</v>
      </c>
      <c r="BA146" s="56">
        <f t="shared" ca="1" si="28"/>
        <v>3.0860827744192072</v>
      </c>
      <c r="BB146" s="57">
        <f t="shared" ca="1" si="29"/>
        <v>3.0860827744192072</v>
      </c>
      <c r="BC146">
        <f t="shared" ca="1" si="30"/>
        <v>119</v>
      </c>
      <c r="BD146">
        <f ca="1">BC146+(COUNTIF($BC$4:BC146,BC146)-1)</f>
        <v>119</v>
      </c>
    </row>
    <row r="147" spans="1:56" x14ac:dyDescent="0.2">
      <c r="A147">
        <v>144</v>
      </c>
      <c r="B147" t="s">
        <v>1390</v>
      </c>
      <c r="C147" t="s">
        <v>559</v>
      </c>
      <c r="D147">
        <v>2</v>
      </c>
      <c r="E147" s="53">
        <v>102400</v>
      </c>
      <c r="F147">
        <v>124</v>
      </c>
      <c r="G147">
        <v>62</v>
      </c>
      <c r="H147">
        <v>60.5</v>
      </c>
      <c r="I147" s="55">
        <f t="shared" ca="1" si="21"/>
        <v>-21.37437347726889</v>
      </c>
      <c r="K147">
        <v>144</v>
      </c>
      <c r="L147" t="s">
        <v>1432</v>
      </c>
      <c r="M147" t="s">
        <v>551</v>
      </c>
      <c r="N147">
        <v>7</v>
      </c>
      <c r="O147" s="53">
        <v>336900</v>
      </c>
      <c r="P147">
        <v>476</v>
      </c>
      <c r="Q147">
        <v>68</v>
      </c>
      <c r="R147">
        <v>20.2</v>
      </c>
      <c r="S147" s="55">
        <f t="shared" ca="1" si="22"/>
        <v>-20.9622620259237</v>
      </c>
      <c r="AC147" s="55"/>
      <c r="AE147">
        <v>144</v>
      </c>
      <c r="AF147" t="s">
        <v>866</v>
      </c>
      <c r="AG147" t="s">
        <v>547</v>
      </c>
      <c r="AH147">
        <v>13</v>
      </c>
      <c r="AI147" s="53">
        <v>317200</v>
      </c>
      <c r="AJ147">
        <v>811</v>
      </c>
      <c r="AK147">
        <v>62.4</v>
      </c>
      <c r="AL147">
        <v>19.7</v>
      </c>
      <c r="AM147" s="55">
        <f t="shared" ca="1" si="23"/>
        <v>-18.303663351727671</v>
      </c>
      <c r="AO147">
        <v>144</v>
      </c>
      <c r="AP147" t="s">
        <v>714</v>
      </c>
      <c r="AQ147" t="s">
        <v>540</v>
      </c>
      <c r="AR147">
        <v>17</v>
      </c>
      <c r="AS147" s="53">
        <v>389100</v>
      </c>
      <c r="AT147" s="105">
        <v>1399</v>
      </c>
      <c r="AU147">
        <v>82.3</v>
      </c>
      <c r="AV147">
        <v>21.1</v>
      </c>
      <c r="AW147" t="str">
        <f t="shared" si="24"/>
        <v>Ed Langdon</v>
      </c>
      <c r="AX147" s="56">
        <f t="shared" si="25"/>
        <v>-99</v>
      </c>
      <c r="AY147" s="56">
        <f t="shared" ca="1" si="26"/>
        <v>-5.5106977490830413</v>
      </c>
      <c r="AZ147" s="56">
        <f t="shared" si="27"/>
        <v>-99</v>
      </c>
      <c r="BA147" s="56">
        <f t="shared" si="28"/>
        <v>-99</v>
      </c>
      <c r="BB147" s="57">
        <f t="shared" ca="1" si="29"/>
        <v>-5.5106977490830413</v>
      </c>
      <c r="BC147">
        <f t="shared" ca="1" si="30"/>
        <v>217</v>
      </c>
      <c r="BD147">
        <f ca="1">BC147+(COUNTIF($BC$4:BC147,BC147)-1)</f>
        <v>217</v>
      </c>
    </row>
    <row r="148" spans="1:56" x14ac:dyDescent="0.2">
      <c r="A148">
        <v>145</v>
      </c>
      <c r="B148" t="s">
        <v>622</v>
      </c>
      <c r="C148" t="s">
        <v>551</v>
      </c>
      <c r="D148">
        <v>17</v>
      </c>
      <c r="E148" s="53">
        <v>302900</v>
      </c>
      <c r="F148" s="105">
        <v>1052</v>
      </c>
      <c r="G148">
        <v>61.9</v>
      </c>
      <c r="H148">
        <v>20.399999999999999</v>
      </c>
      <c r="I148" s="55">
        <f t="shared" ca="1" si="21"/>
        <v>-21.491173332335926</v>
      </c>
      <c r="K148">
        <v>145</v>
      </c>
      <c r="L148" t="s">
        <v>1038</v>
      </c>
      <c r="M148" t="s">
        <v>574</v>
      </c>
      <c r="N148">
        <v>1</v>
      </c>
      <c r="O148" s="53">
        <v>123900</v>
      </c>
      <c r="P148">
        <v>66</v>
      </c>
      <c r="Q148">
        <v>66</v>
      </c>
      <c r="R148">
        <v>53.3</v>
      </c>
      <c r="S148" s="55">
        <f t="shared" ca="1" si="22"/>
        <v>-23.123319966740581</v>
      </c>
      <c r="AC148" s="55"/>
      <c r="AE148">
        <v>144</v>
      </c>
      <c r="AF148" t="s">
        <v>1472</v>
      </c>
      <c r="AG148" t="s">
        <v>549</v>
      </c>
      <c r="AH148">
        <v>11</v>
      </c>
      <c r="AI148" s="53">
        <v>348700</v>
      </c>
      <c r="AJ148">
        <v>686</v>
      </c>
      <c r="AK148">
        <v>62.4</v>
      </c>
      <c r="AL148">
        <v>17.899999999999999</v>
      </c>
      <c r="AM148" s="55">
        <f t="shared" ca="1" si="23"/>
        <v>-18.303663351727671</v>
      </c>
      <c r="AO148">
        <v>145</v>
      </c>
      <c r="AP148" t="s">
        <v>762</v>
      </c>
      <c r="AQ148" t="s">
        <v>559</v>
      </c>
      <c r="AR148">
        <v>15</v>
      </c>
      <c r="AS148" s="53">
        <v>439800</v>
      </c>
      <c r="AT148" s="105">
        <v>1233</v>
      </c>
      <c r="AU148">
        <v>82.2</v>
      </c>
      <c r="AV148">
        <v>18.7</v>
      </c>
      <c r="AW148" t="str">
        <f t="shared" si="24"/>
        <v>Sydney Stack</v>
      </c>
      <c r="AX148" s="56">
        <f t="shared" ca="1" si="25"/>
        <v>2.2191972462738256</v>
      </c>
      <c r="AY148" s="56">
        <f t="shared" ca="1" si="26"/>
        <v>-5.6187506461238801</v>
      </c>
      <c r="AZ148" s="56">
        <f t="shared" si="27"/>
        <v>-99</v>
      </c>
      <c r="BA148" s="56">
        <f t="shared" si="28"/>
        <v>-99</v>
      </c>
      <c r="BB148" s="57">
        <f t="shared" ca="1" si="29"/>
        <v>2.2191972462738256</v>
      </c>
      <c r="BC148">
        <f t="shared" ca="1" si="30"/>
        <v>124</v>
      </c>
      <c r="BD148">
        <f ca="1">BC148+(COUNTIF($BC$4:BC148,BC148)-1)</f>
        <v>124</v>
      </c>
    </row>
    <row r="149" spans="1:56" x14ac:dyDescent="0.2">
      <c r="A149">
        <v>146</v>
      </c>
      <c r="B149" t="s">
        <v>624</v>
      </c>
      <c r="C149" t="s">
        <v>551</v>
      </c>
      <c r="D149">
        <v>11</v>
      </c>
      <c r="E149" s="53">
        <v>286100</v>
      </c>
      <c r="F149">
        <v>680</v>
      </c>
      <c r="G149">
        <v>61.8</v>
      </c>
      <c r="H149">
        <v>21.6</v>
      </c>
      <c r="I149" s="55">
        <f t="shared" ca="1" si="21"/>
        <v>-21.607973187402976</v>
      </c>
      <c r="K149">
        <v>145</v>
      </c>
      <c r="L149" t="s">
        <v>1550</v>
      </c>
      <c r="M149" t="s">
        <v>581</v>
      </c>
      <c r="N149">
        <v>1</v>
      </c>
      <c r="O149" s="53">
        <v>123900</v>
      </c>
      <c r="P149">
        <v>66</v>
      </c>
      <c r="Q149">
        <v>66</v>
      </c>
      <c r="R149">
        <v>53.3</v>
      </c>
      <c r="S149" s="55">
        <f t="shared" ca="1" si="22"/>
        <v>-23.123319966740581</v>
      </c>
      <c r="AC149" s="55"/>
      <c r="AE149">
        <v>144</v>
      </c>
      <c r="AF149" t="s">
        <v>782</v>
      </c>
      <c r="AG149" t="s">
        <v>574</v>
      </c>
      <c r="AH149">
        <v>14</v>
      </c>
      <c r="AI149" s="53">
        <v>316900</v>
      </c>
      <c r="AJ149">
        <v>873</v>
      </c>
      <c r="AK149">
        <v>62.4</v>
      </c>
      <c r="AL149">
        <v>19.7</v>
      </c>
      <c r="AM149" s="55">
        <f t="shared" ca="1" si="23"/>
        <v>-18.303663351727671</v>
      </c>
      <c r="AO149">
        <v>146</v>
      </c>
      <c r="AP149" t="s">
        <v>960</v>
      </c>
      <c r="AQ149" t="s">
        <v>574</v>
      </c>
      <c r="AR149">
        <v>7</v>
      </c>
      <c r="AS149" s="53">
        <v>418800</v>
      </c>
      <c r="AT149">
        <v>575</v>
      </c>
      <c r="AU149">
        <v>82.1</v>
      </c>
      <c r="AV149">
        <v>19.600000000000001</v>
      </c>
      <c r="AW149" t="str">
        <f t="shared" si="24"/>
        <v>Jarrod Lienert</v>
      </c>
      <c r="AX149" s="56">
        <f t="shared" ca="1" si="25"/>
        <v>2.1023973912067735</v>
      </c>
      <c r="AY149" s="56">
        <f t="shared" si="26"/>
        <v>-99</v>
      </c>
      <c r="AZ149" s="56">
        <f t="shared" si="27"/>
        <v>-99</v>
      </c>
      <c r="BA149" s="56">
        <f t="shared" si="28"/>
        <v>-99</v>
      </c>
      <c r="BB149" s="57">
        <f t="shared" ca="1" si="29"/>
        <v>2.1023973912067735</v>
      </c>
      <c r="BC149">
        <f t="shared" ca="1" si="30"/>
        <v>125</v>
      </c>
      <c r="BD149">
        <f ca="1">BC149+(COUNTIF($BC$4:BC149,BC149)-1)</f>
        <v>125</v>
      </c>
    </row>
    <row r="150" spans="1:56" x14ac:dyDescent="0.2">
      <c r="A150">
        <v>146</v>
      </c>
      <c r="B150" t="s">
        <v>1400</v>
      </c>
      <c r="C150" t="s">
        <v>581</v>
      </c>
      <c r="D150">
        <v>10</v>
      </c>
      <c r="E150" s="53">
        <v>282800</v>
      </c>
      <c r="F150">
        <v>618</v>
      </c>
      <c r="G150">
        <v>61.8</v>
      </c>
      <c r="H150">
        <v>21.9</v>
      </c>
      <c r="I150" s="55">
        <f t="shared" ca="1" si="21"/>
        <v>-21.607973187402976</v>
      </c>
      <c r="K150">
        <v>147</v>
      </c>
      <c r="L150" t="s">
        <v>797</v>
      </c>
      <c r="M150" t="s">
        <v>561</v>
      </c>
      <c r="N150">
        <v>15</v>
      </c>
      <c r="O150" s="53">
        <v>342300</v>
      </c>
      <c r="P150">
        <v>984</v>
      </c>
      <c r="Q150">
        <v>65.599999999999994</v>
      </c>
      <c r="R150">
        <v>19.2</v>
      </c>
      <c r="S150" s="55">
        <f t="shared" ca="1" si="22"/>
        <v>-23.555531554903965</v>
      </c>
      <c r="AC150" s="55"/>
      <c r="AE150">
        <v>147</v>
      </c>
      <c r="AF150" t="s">
        <v>1050</v>
      </c>
      <c r="AG150" t="s">
        <v>549</v>
      </c>
      <c r="AH150">
        <v>4</v>
      </c>
      <c r="AI150" s="53">
        <v>298200</v>
      </c>
      <c r="AJ150">
        <v>249</v>
      </c>
      <c r="AK150">
        <v>62.2</v>
      </c>
      <c r="AL150">
        <v>20.9</v>
      </c>
      <c r="AM150" s="55">
        <f t="shared" ca="1" si="23"/>
        <v>-18.516496646515197</v>
      </c>
      <c r="AO150">
        <v>147</v>
      </c>
      <c r="AP150" t="s">
        <v>587</v>
      </c>
      <c r="AQ150" t="s">
        <v>544</v>
      </c>
      <c r="AR150">
        <v>15</v>
      </c>
      <c r="AS150" s="53">
        <v>390900</v>
      </c>
      <c r="AT150" s="105">
        <v>1230</v>
      </c>
      <c r="AU150">
        <v>82</v>
      </c>
      <c r="AV150">
        <v>21</v>
      </c>
      <c r="AW150" t="str">
        <f t="shared" si="24"/>
        <v>Harris Andrews</v>
      </c>
      <c r="AX150" s="56">
        <f t="shared" ca="1" si="25"/>
        <v>1.9855975361397373</v>
      </c>
      <c r="AY150" s="56">
        <f t="shared" si="26"/>
        <v>-99</v>
      </c>
      <c r="AZ150" s="56">
        <f t="shared" si="27"/>
        <v>-99</v>
      </c>
      <c r="BA150" s="56">
        <f t="shared" si="28"/>
        <v>-99</v>
      </c>
      <c r="BB150" s="57">
        <f t="shared" ca="1" si="29"/>
        <v>1.9855975361397373</v>
      </c>
      <c r="BC150">
        <f t="shared" ca="1" si="30"/>
        <v>126</v>
      </c>
      <c r="BD150">
        <f ca="1">BC150+(COUNTIF($BC$4:BC150,BC150)-1)</f>
        <v>126</v>
      </c>
    </row>
    <row r="151" spans="1:56" x14ac:dyDescent="0.2">
      <c r="A151">
        <v>148</v>
      </c>
      <c r="B151" t="s">
        <v>584</v>
      </c>
      <c r="C151" t="s">
        <v>556</v>
      </c>
      <c r="D151">
        <v>12</v>
      </c>
      <c r="E151" s="53">
        <v>350700</v>
      </c>
      <c r="F151">
        <v>740</v>
      </c>
      <c r="G151">
        <v>61.7</v>
      </c>
      <c r="H151">
        <v>17.600000000000001</v>
      </c>
      <c r="I151" s="55">
        <f t="shared" ca="1" si="21"/>
        <v>-21.724773042470012</v>
      </c>
      <c r="K151">
        <v>148</v>
      </c>
      <c r="L151" t="s">
        <v>761</v>
      </c>
      <c r="M151" t="s">
        <v>561</v>
      </c>
      <c r="N151">
        <v>12</v>
      </c>
      <c r="O151" s="53">
        <v>299700</v>
      </c>
      <c r="P151">
        <v>786</v>
      </c>
      <c r="Q151">
        <v>65.5</v>
      </c>
      <c r="R151">
        <v>21.9</v>
      </c>
      <c r="S151" s="55">
        <f t="shared" ca="1" si="22"/>
        <v>-23.6635844519448</v>
      </c>
      <c r="AC151" s="55"/>
      <c r="AE151">
        <v>147</v>
      </c>
      <c r="AF151" t="s">
        <v>872</v>
      </c>
      <c r="AG151" t="s">
        <v>536</v>
      </c>
      <c r="AH151">
        <v>17</v>
      </c>
      <c r="AI151" s="53">
        <v>322100</v>
      </c>
      <c r="AJ151" s="105">
        <v>1058</v>
      </c>
      <c r="AK151">
        <v>62.2</v>
      </c>
      <c r="AL151">
        <v>19.3</v>
      </c>
      <c r="AM151" s="55">
        <f t="shared" ca="1" si="23"/>
        <v>-18.516496646515197</v>
      </c>
      <c r="AO151">
        <v>147</v>
      </c>
      <c r="AP151" t="s">
        <v>1387</v>
      </c>
      <c r="AQ151" t="s">
        <v>576</v>
      </c>
      <c r="AR151">
        <v>1</v>
      </c>
      <c r="AS151" s="53">
        <v>300500</v>
      </c>
      <c r="AT151" s="105">
        <v>82</v>
      </c>
      <c r="AU151">
        <v>82</v>
      </c>
      <c r="AV151">
        <v>27.3</v>
      </c>
      <c r="AW151" t="str">
        <f t="shared" si="24"/>
        <v>Callum Ah Chee</v>
      </c>
      <c r="AX151" s="56">
        <f t="shared" ca="1" si="25"/>
        <v>1.9855975361397373</v>
      </c>
      <c r="AY151" s="56">
        <f t="shared" si="26"/>
        <v>-99</v>
      </c>
      <c r="AZ151" s="56">
        <f t="shared" si="27"/>
        <v>-99</v>
      </c>
      <c r="BA151" s="56">
        <f t="shared" ca="1" si="28"/>
        <v>2.5539995374503794</v>
      </c>
      <c r="BB151" s="57">
        <f t="shared" ca="1" si="29"/>
        <v>2.5539995374503794</v>
      </c>
      <c r="BC151">
        <f t="shared" ca="1" si="30"/>
        <v>121</v>
      </c>
      <c r="BD151">
        <f ca="1">BC151+(COUNTIF($BC$4:BC151,BC151)-1)</f>
        <v>121</v>
      </c>
    </row>
    <row r="152" spans="1:56" x14ac:dyDescent="0.2">
      <c r="A152">
        <v>149</v>
      </c>
      <c r="B152" t="s">
        <v>649</v>
      </c>
      <c r="C152" t="s">
        <v>540</v>
      </c>
      <c r="D152">
        <v>17</v>
      </c>
      <c r="E152" s="53">
        <v>328100</v>
      </c>
      <c r="F152" s="105">
        <v>1045</v>
      </c>
      <c r="G152">
        <v>61.5</v>
      </c>
      <c r="H152">
        <v>18.7</v>
      </c>
      <c r="I152" s="55">
        <f t="shared" ca="1" si="21"/>
        <v>-21.958372752604106</v>
      </c>
      <c r="K152">
        <v>149</v>
      </c>
      <c r="L152" t="s">
        <v>1521</v>
      </c>
      <c r="M152" t="s">
        <v>567</v>
      </c>
      <c r="N152">
        <v>13</v>
      </c>
      <c r="O152" s="53">
        <v>359800</v>
      </c>
      <c r="P152">
        <v>845</v>
      </c>
      <c r="Q152">
        <v>65</v>
      </c>
      <c r="R152">
        <v>18.100000000000001</v>
      </c>
      <c r="S152" s="55">
        <f t="shared" ca="1" si="22"/>
        <v>-24.203848937149019</v>
      </c>
      <c r="AC152" s="55"/>
      <c r="AE152">
        <v>149</v>
      </c>
      <c r="AF152" t="s">
        <v>796</v>
      </c>
      <c r="AG152" t="s">
        <v>532</v>
      </c>
      <c r="AH152">
        <v>7</v>
      </c>
      <c r="AI152" s="53">
        <v>309900</v>
      </c>
      <c r="AJ152">
        <v>435</v>
      </c>
      <c r="AK152">
        <v>62.1</v>
      </c>
      <c r="AL152">
        <v>20.100000000000001</v>
      </c>
      <c r="AM152" s="55">
        <f t="shared" ca="1" si="23"/>
        <v>-18.622913293908965</v>
      </c>
      <c r="AO152">
        <v>149</v>
      </c>
      <c r="AP152" t="s">
        <v>757</v>
      </c>
      <c r="AQ152" t="s">
        <v>538</v>
      </c>
      <c r="AR152">
        <v>7</v>
      </c>
      <c r="AS152" s="53">
        <v>419400</v>
      </c>
      <c r="AT152" s="105">
        <v>573</v>
      </c>
      <c r="AU152">
        <v>81.900000000000006</v>
      </c>
      <c r="AV152">
        <v>19.5</v>
      </c>
      <c r="AW152" t="str">
        <f t="shared" si="24"/>
        <v>Sam Menegola</v>
      </c>
      <c r="AX152" s="56">
        <f t="shared" si="25"/>
        <v>-99</v>
      </c>
      <c r="AY152" s="56">
        <f t="shared" ca="1" si="26"/>
        <v>-5.942909337246407</v>
      </c>
      <c r="AZ152" s="56">
        <f t="shared" si="27"/>
        <v>-99</v>
      </c>
      <c r="BA152" s="56">
        <f t="shared" ca="1" si="28"/>
        <v>2.4475828900566192</v>
      </c>
      <c r="BB152" s="57">
        <f t="shared" ca="1" si="29"/>
        <v>2.4475828900566192</v>
      </c>
      <c r="BC152">
        <f t="shared" ca="1" si="30"/>
        <v>122</v>
      </c>
      <c r="BD152">
        <f ca="1">BC152+(COUNTIF($BC$4:BC152,BC152)-1)</f>
        <v>122</v>
      </c>
    </row>
    <row r="153" spans="1:56" x14ac:dyDescent="0.2">
      <c r="A153">
        <v>150</v>
      </c>
      <c r="B153" t="s">
        <v>656</v>
      </c>
      <c r="C153" t="s">
        <v>540</v>
      </c>
      <c r="D153">
        <v>9</v>
      </c>
      <c r="E153" s="53">
        <v>315200</v>
      </c>
      <c r="F153">
        <v>550</v>
      </c>
      <c r="G153">
        <v>61.1</v>
      </c>
      <c r="H153">
        <v>19.399999999999999</v>
      </c>
      <c r="I153" s="55">
        <f t="shared" ca="1" si="21"/>
        <v>-22.425572172872272</v>
      </c>
      <c r="K153">
        <v>150</v>
      </c>
      <c r="L153" t="s">
        <v>778</v>
      </c>
      <c r="M153" t="s">
        <v>553</v>
      </c>
      <c r="N153">
        <v>11</v>
      </c>
      <c r="O153" s="53">
        <v>326700</v>
      </c>
      <c r="P153">
        <v>714</v>
      </c>
      <c r="Q153">
        <v>64.900000000000006</v>
      </c>
      <c r="R153">
        <v>19.899999999999999</v>
      </c>
      <c r="S153" s="55">
        <f t="shared" ca="1" si="22"/>
        <v>-24.311901834189854</v>
      </c>
      <c r="AC153" s="55"/>
      <c r="AE153">
        <v>149</v>
      </c>
      <c r="AF153" t="s">
        <v>856</v>
      </c>
      <c r="AG153" t="s">
        <v>538</v>
      </c>
      <c r="AH153">
        <v>16</v>
      </c>
      <c r="AI153" s="53">
        <v>258700</v>
      </c>
      <c r="AJ153">
        <v>993</v>
      </c>
      <c r="AK153">
        <v>62.1</v>
      </c>
      <c r="AL153">
        <v>24</v>
      </c>
      <c r="AM153" s="55">
        <f t="shared" ca="1" si="23"/>
        <v>-18.622913293908965</v>
      </c>
      <c r="AO153">
        <v>150</v>
      </c>
      <c r="AP153" t="s">
        <v>1021</v>
      </c>
      <c r="AQ153" t="s">
        <v>540</v>
      </c>
      <c r="AR153">
        <v>9</v>
      </c>
      <c r="AS153" s="53">
        <v>412400</v>
      </c>
      <c r="AT153">
        <v>736</v>
      </c>
      <c r="AU153">
        <v>81.8</v>
      </c>
      <c r="AV153">
        <v>19.8</v>
      </c>
      <c r="AW153" t="str">
        <f t="shared" si="24"/>
        <v>Connor Blakely</v>
      </c>
      <c r="AX153" s="56">
        <f t="shared" ca="1" si="25"/>
        <v>1.7519978260056472</v>
      </c>
      <c r="AY153" s="56">
        <f t="shared" si="26"/>
        <v>-99</v>
      </c>
      <c r="AZ153" s="56">
        <f t="shared" si="27"/>
        <v>-99</v>
      </c>
      <c r="BA153" s="56">
        <f t="shared" si="28"/>
        <v>-99</v>
      </c>
      <c r="BB153" s="57">
        <f t="shared" ca="1" si="29"/>
        <v>1.7519978260056472</v>
      </c>
      <c r="BC153">
        <f t="shared" ca="1" si="30"/>
        <v>128</v>
      </c>
      <c r="BD153">
        <f ca="1">BC153+(COUNTIF($BC$4:BC153,BC153)-1)</f>
        <v>128</v>
      </c>
    </row>
    <row r="154" spans="1:56" x14ac:dyDescent="0.2">
      <c r="A154">
        <v>151</v>
      </c>
      <c r="B154" t="s">
        <v>635</v>
      </c>
      <c r="C154" t="s">
        <v>534</v>
      </c>
      <c r="D154">
        <v>16</v>
      </c>
      <c r="E154" s="53">
        <v>292700</v>
      </c>
      <c r="F154">
        <v>973</v>
      </c>
      <c r="G154">
        <v>60.8</v>
      </c>
      <c r="H154">
        <v>20.8</v>
      </c>
      <c r="I154" s="55">
        <f t="shared" ca="1" si="21"/>
        <v>-22.775971738073409</v>
      </c>
      <c r="K154">
        <v>151</v>
      </c>
      <c r="L154" t="s">
        <v>754</v>
      </c>
      <c r="M154" t="s">
        <v>532</v>
      </c>
      <c r="N154">
        <v>17</v>
      </c>
      <c r="O154" s="53">
        <v>256400</v>
      </c>
      <c r="P154" s="105">
        <v>1084</v>
      </c>
      <c r="Q154">
        <v>63.8</v>
      </c>
      <c r="R154">
        <v>24.9</v>
      </c>
      <c r="S154" s="55">
        <f t="shared" ca="1" si="22"/>
        <v>-25.500483701639148</v>
      </c>
      <c r="AC154" s="55"/>
      <c r="AE154">
        <v>151</v>
      </c>
      <c r="AF154" t="s">
        <v>788</v>
      </c>
      <c r="AG154" t="s">
        <v>540</v>
      </c>
      <c r="AH154">
        <v>4</v>
      </c>
      <c r="AI154" s="53">
        <v>329600</v>
      </c>
      <c r="AJ154">
        <v>248</v>
      </c>
      <c r="AK154">
        <v>62</v>
      </c>
      <c r="AL154">
        <v>18.8</v>
      </c>
      <c r="AM154" s="55">
        <f t="shared" ca="1" si="23"/>
        <v>-18.72932994130273</v>
      </c>
      <c r="AO154">
        <v>151</v>
      </c>
      <c r="AP154" t="s">
        <v>1022</v>
      </c>
      <c r="AQ154" t="s">
        <v>534</v>
      </c>
      <c r="AR154">
        <v>14</v>
      </c>
      <c r="AS154" s="53">
        <v>446200</v>
      </c>
      <c r="AT154" s="105">
        <v>1144</v>
      </c>
      <c r="AU154">
        <v>81.7</v>
      </c>
      <c r="AV154">
        <v>18.3</v>
      </c>
      <c r="AW154" t="str">
        <f t="shared" si="24"/>
        <v>Phil Davis</v>
      </c>
      <c r="AX154" s="56">
        <f t="shared" ca="1" si="25"/>
        <v>1.6351979709386111</v>
      </c>
      <c r="AY154" s="56">
        <f t="shared" si="26"/>
        <v>-99</v>
      </c>
      <c r="AZ154" s="56">
        <f t="shared" si="27"/>
        <v>-99</v>
      </c>
      <c r="BA154" s="56">
        <f t="shared" si="28"/>
        <v>-99</v>
      </c>
      <c r="BB154" s="57">
        <f t="shared" ca="1" si="29"/>
        <v>1.6351979709386111</v>
      </c>
      <c r="BC154">
        <f t="shared" ca="1" si="30"/>
        <v>131</v>
      </c>
      <c r="BD154">
        <f ca="1">BC154+(COUNTIF($BC$4:BC154,BC154)-1)</f>
        <v>131</v>
      </c>
    </row>
    <row r="155" spans="1:56" x14ac:dyDescent="0.2">
      <c r="A155">
        <v>151</v>
      </c>
      <c r="B155" t="s">
        <v>957</v>
      </c>
      <c r="C155" t="s">
        <v>544</v>
      </c>
      <c r="D155">
        <v>9</v>
      </c>
      <c r="E155" s="53">
        <v>310100</v>
      </c>
      <c r="F155">
        <v>547</v>
      </c>
      <c r="G155">
        <v>60.8</v>
      </c>
      <c r="H155">
        <v>19.600000000000001</v>
      </c>
      <c r="I155" s="55">
        <f t="shared" ca="1" si="21"/>
        <v>-22.775971738073409</v>
      </c>
      <c r="K155">
        <v>152</v>
      </c>
      <c r="L155" t="s">
        <v>1039</v>
      </c>
      <c r="M155" t="s">
        <v>559</v>
      </c>
      <c r="N155">
        <v>5</v>
      </c>
      <c r="O155" s="53">
        <v>252000</v>
      </c>
      <c r="P155">
        <v>317</v>
      </c>
      <c r="Q155">
        <v>63.4</v>
      </c>
      <c r="R155">
        <v>25.2</v>
      </c>
      <c r="S155" s="55">
        <f t="shared" ca="1" si="22"/>
        <v>-25.932695289802517</v>
      </c>
      <c r="AC155" s="55"/>
      <c r="AE155">
        <v>152</v>
      </c>
      <c r="AF155" t="s">
        <v>622</v>
      </c>
      <c r="AG155" t="s">
        <v>551</v>
      </c>
      <c r="AH155">
        <v>17</v>
      </c>
      <c r="AI155" s="53">
        <v>302900</v>
      </c>
      <c r="AJ155" s="105">
        <v>1052</v>
      </c>
      <c r="AK155">
        <v>61.9</v>
      </c>
      <c r="AL155">
        <v>20.399999999999999</v>
      </c>
      <c r="AM155" s="55">
        <f t="shared" ca="1" si="23"/>
        <v>-18.835746588696498</v>
      </c>
      <c r="AO155">
        <v>152</v>
      </c>
      <c r="AP155" t="s">
        <v>597</v>
      </c>
      <c r="AQ155" t="s">
        <v>538</v>
      </c>
      <c r="AR155">
        <v>17</v>
      </c>
      <c r="AS155" s="53">
        <v>443600</v>
      </c>
      <c r="AT155" s="105">
        <v>1387</v>
      </c>
      <c r="AU155">
        <v>81.599999999999994</v>
      </c>
      <c r="AV155">
        <v>18.399999999999999</v>
      </c>
      <c r="AW155" t="str">
        <f t="shared" si="24"/>
        <v>Mark Blicavs</v>
      </c>
      <c r="AX155" s="56">
        <f t="shared" ca="1" si="25"/>
        <v>1.5183981158715572</v>
      </c>
      <c r="AY155" s="56">
        <f t="shared" si="26"/>
        <v>-99</v>
      </c>
      <c r="AZ155" s="56">
        <f t="shared" si="27"/>
        <v>-99</v>
      </c>
      <c r="BA155" s="56">
        <f t="shared" si="28"/>
        <v>-99</v>
      </c>
      <c r="BB155" s="57">
        <f t="shared" ca="1" si="29"/>
        <v>1.5183981158715572</v>
      </c>
      <c r="BC155">
        <f t="shared" ca="1" si="30"/>
        <v>134</v>
      </c>
      <c r="BD155">
        <f ca="1">BC155+(COUNTIF($BC$4:BC155,BC155)-1)</f>
        <v>134</v>
      </c>
    </row>
    <row r="156" spans="1:56" x14ac:dyDescent="0.2">
      <c r="A156">
        <v>153</v>
      </c>
      <c r="B156" t="s">
        <v>767</v>
      </c>
      <c r="C156" t="s">
        <v>532</v>
      </c>
      <c r="D156">
        <v>9</v>
      </c>
      <c r="E156" s="53">
        <v>285100</v>
      </c>
      <c r="F156">
        <v>546</v>
      </c>
      <c r="G156">
        <v>60.7</v>
      </c>
      <c r="H156">
        <v>21.3</v>
      </c>
      <c r="I156" s="55">
        <f t="shared" ca="1" si="21"/>
        <v>-22.892771593140445</v>
      </c>
      <c r="K156">
        <v>153</v>
      </c>
      <c r="L156" t="s">
        <v>775</v>
      </c>
      <c r="M156" t="s">
        <v>559</v>
      </c>
      <c r="N156">
        <v>16</v>
      </c>
      <c r="O156" s="53">
        <v>290700</v>
      </c>
      <c r="P156" s="105">
        <v>1013</v>
      </c>
      <c r="Q156">
        <v>63.3</v>
      </c>
      <c r="R156">
        <v>21.8</v>
      </c>
      <c r="S156" s="55">
        <f t="shared" ca="1" si="22"/>
        <v>-26.040748186843366</v>
      </c>
      <c r="AC156" s="55"/>
      <c r="AE156">
        <v>153</v>
      </c>
      <c r="AF156" t="s">
        <v>584</v>
      </c>
      <c r="AG156" t="s">
        <v>556</v>
      </c>
      <c r="AH156">
        <v>12</v>
      </c>
      <c r="AI156" s="53">
        <v>350700</v>
      </c>
      <c r="AJ156">
        <v>740</v>
      </c>
      <c r="AK156">
        <v>61.7</v>
      </c>
      <c r="AL156">
        <v>17.600000000000001</v>
      </c>
      <c r="AM156" s="55">
        <f t="shared" ca="1" si="23"/>
        <v>-19.048579883484027</v>
      </c>
      <c r="AO156">
        <v>153</v>
      </c>
      <c r="AP156" t="s">
        <v>560</v>
      </c>
      <c r="AQ156" t="s">
        <v>561</v>
      </c>
      <c r="AR156">
        <v>13</v>
      </c>
      <c r="AS156" s="53">
        <v>367700</v>
      </c>
      <c r="AT156" s="105">
        <v>1060</v>
      </c>
      <c r="AU156">
        <v>81.5</v>
      </c>
      <c r="AV156">
        <v>22.2</v>
      </c>
      <c r="AW156" t="str">
        <f t="shared" si="24"/>
        <v>Jamie MacMillan</v>
      </c>
      <c r="AX156" s="56">
        <f t="shared" ca="1" si="25"/>
        <v>1.401598260804521</v>
      </c>
      <c r="AY156" s="56">
        <f t="shared" si="26"/>
        <v>-99</v>
      </c>
      <c r="AZ156" s="56">
        <f t="shared" si="27"/>
        <v>-99</v>
      </c>
      <c r="BA156" s="56">
        <f t="shared" si="28"/>
        <v>-99</v>
      </c>
      <c r="BB156" s="57">
        <f t="shared" ca="1" si="29"/>
        <v>1.401598260804521</v>
      </c>
      <c r="BC156">
        <f t="shared" ca="1" si="30"/>
        <v>137</v>
      </c>
      <c r="BD156">
        <f ca="1">BC156+(COUNTIF($BC$4:BC156,BC156)-1)</f>
        <v>137</v>
      </c>
    </row>
    <row r="157" spans="1:56" x14ac:dyDescent="0.2">
      <c r="A157">
        <v>154</v>
      </c>
      <c r="B157" t="s">
        <v>668</v>
      </c>
      <c r="C157" t="s">
        <v>532</v>
      </c>
      <c r="D157">
        <v>11</v>
      </c>
      <c r="E157" s="53">
        <v>325400</v>
      </c>
      <c r="F157">
        <v>667</v>
      </c>
      <c r="G157">
        <v>60.6</v>
      </c>
      <c r="H157">
        <v>18.600000000000001</v>
      </c>
      <c r="I157" s="55">
        <f t="shared" ca="1" si="21"/>
        <v>-23.009571448207488</v>
      </c>
      <c r="K157">
        <v>153</v>
      </c>
      <c r="L157" t="s">
        <v>1040</v>
      </c>
      <c r="M157" t="s">
        <v>553</v>
      </c>
      <c r="N157">
        <v>10</v>
      </c>
      <c r="O157" s="53">
        <v>314200</v>
      </c>
      <c r="P157">
        <v>633</v>
      </c>
      <c r="Q157">
        <v>63.3</v>
      </c>
      <c r="R157">
        <v>20.100000000000001</v>
      </c>
      <c r="S157" s="55">
        <f t="shared" ca="1" si="22"/>
        <v>-26.040748186843366</v>
      </c>
      <c r="AC157" s="55"/>
      <c r="AE157">
        <v>154</v>
      </c>
      <c r="AF157" t="s">
        <v>1435</v>
      </c>
      <c r="AG157" t="s">
        <v>536</v>
      </c>
      <c r="AH157">
        <v>5</v>
      </c>
      <c r="AI157" s="53">
        <v>248500</v>
      </c>
      <c r="AJ157">
        <v>307</v>
      </c>
      <c r="AK157">
        <v>61.4</v>
      </c>
      <c r="AL157">
        <v>24.7</v>
      </c>
      <c r="AM157" s="55">
        <f t="shared" ca="1" si="23"/>
        <v>-19.367829825665329</v>
      </c>
      <c r="AO157">
        <v>154</v>
      </c>
      <c r="AP157" t="s">
        <v>1424</v>
      </c>
      <c r="AQ157" t="s">
        <v>567</v>
      </c>
      <c r="AR157">
        <v>9</v>
      </c>
      <c r="AS157" s="53">
        <v>414000</v>
      </c>
      <c r="AT157">
        <v>732</v>
      </c>
      <c r="AU157">
        <v>81.3</v>
      </c>
      <c r="AV157">
        <v>19.600000000000001</v>
      </c>
      <c r="AW157" t="str">
        <f t="shared" si="24"/>
        <v>Dayne Beams</v>
      </c>
      <c r="AX157" s="56">
        <f t="shared" si="25"/>
        <v>-99</v>
      </c>
      <c r="AY157" s="56">
        <f t="shared" ca="1" si="26"/>
        <v>-6.5912267194914822</v>
      </c>
      <c r="AZ157" s="56">
        <f t="shared" si="27"/>
        <v>-99</v>
      </c>
      <c r="BA157" s="56">
        <f t="shared" si="28"/>
        <v>-99</v>
      </c>
      <c r="BB157" s="57">
        <f t="shared" ca="1" si="29"/>
        <v>-6.5912267194914822</v>
      </c>
      <c r="BC157">
        <f t="shared" ca="1" si="30"/>
        <v>231</v>
      </c>
      <c r="BD157">
        <f ca="1">BC157+(COUNTIF($BC$4:BC157,BC157)-1)</f>
        <v>231</v>
      </c>
    </row>
    <row r="158" spans="1:56" x14ac:dyDescent="0.2">
      <c r="A158">
        <v>154</v>
      </c>
      <c r="B158" t="s">
        <v>868</v>
      </c>
      <c r="C158" t="s">
        <v>540</v>
      </c>
      <c r="D158">
        <v>15</v>
      </c>
      <c r="E158" s="53">
        <v>299500</v>
      </c>
      <c r="F158">
        <v>909</v>
      </c>
      <c r="G158">
        <v>60.6</v>
      </c>
      <c r="H158">
        <v>20.2</v>
      </c>
      <c r="I158" s="55">
        <f t="shared" ca="1" si="21"/>
        <v>-23.009571448207488</v>
      </c>
      <c r="K158">
        <v>155</v>
      </c>
      <c r="L158" t="s">
        <v>1551</v>
      </c>
      <c r="M158" t="s">
        <v>581</v>
      </c>
      <c r="N158">
        <v>4</v>
      </c>
      <c r="O158" s="53">
        <v>297700</v>
      </c>
      <c r="P158">
        <v>253</v>
      </c>
      <c r="Q158">
        <v>63.2</v>
      </c>
      <c r="R158">
        <v>21.2</v>
      </c>
      <c r="S158" s="55">
        <f t="shared" ca="1" si="22"/>
        <v>-26.148801083884202</v>
      </c>
      <c r="AC158" s="55"/>
      <c r="AE158">
        <v>155</v>
      </c>
      <c r="AF158" t="s">
        <v>1051</v>
      </c>
      <c r="AG158" t="s">
        <v>559</v>
      </c>
      <c r="AH158">
        <v>14</v>
      </c>
      <c r="AI158" s="53">
        <v>318000</v>
      </c>
      <c r="AJ158">
        <v>857</v>
      </c>
      <c r="AK158">
        <v>61.2</v>
      </c>
      <c r="AL158">
        <v>19.2</v>
      </c>
      <c r="AM158" s="55">
        <f t="shared" ca="1" si="23"/>
        <v>-19.580663120452854</v>
      </c>
      <c r="AO158">
        <v>154</v>
      </c>
      <c r="AP158" t="s">
        <v>1384</v>
      </c>
      <c r="AQ158" t="s">
        <v>574</v>
      </c>
      <c r="AR158">
        <v>6</v>
      </c>
      <c r="AS158" s="53">
        <v>397200</v>
      </c>
      <c r="AT158">
        <v>488</v>
      </c>
      <c r="AU158">
        <v>81.3</v>
      </c>
      <c r="AV158">
        <v>20.5</v>
      </c>
      <c r="AW158" t="str">
        <f t="shared" si="24"/>
        <v>Hamish Hartlett</v>
      </c>
      <c r="AX158" s="56">
        <f t="shared" ca="1" si="25"/>
        <v>1.1679985506704309</v>
      </c>
      <c r="AY158" s="56">
        <f t="shared" si="26"/>
        <v>-99</v>
      </c>
      <c r="AZ158" s="56">
        <f t="shared" si="27"/>
        <v>-99</v>
      </c>
      <c r="BA158" s="56">
        <f t="shared" si="28"/>
        <v>-99</v>
      </c>
      <c r="BB158" s="57">
        <f t="shared" ca="1" si="29"/>
        <v>1.1679985506704309</v>
      </c>
      <c r="BC158">
        <f t="shared" ca="1" si="30"/>
        <v>141</v>
      </c>
      <c r="BD158">
        <f ca="1">BC158+(COUNTIF($BC$4:BC158,BC158)-1)</f>
        <v>141</v>
      </c>
    </row>
    <row r="159" spans="1:56" x14ac:dyDescent="0.2">
      <c r="A159">
        <v>154</v>
      </c>
      <c r="B159" t="s">
        <v>1413</v>
      </c>
      <c r="C159" t="s">
        <v>581</v>
      </c>
      <c r="D159">
        <v>5</v>
      </c>
      <c r="E159" s="53">
        <v>287400</v>
      </c>
      <c r="F159">
        <v>303</v>
      </c>
      <c r="G159">
        <v>60.6</v>
      </c>
      <c r="H159">
        <v>21.1</v>
      </c>
      <c r="I159" s="55">
        <f t="shared" ca="1" si="21"/>
        <v>-23.009571448207488</v>
      </c>
      <c r="K159">
        <v>156</v>
      </c>
      <c r="L159" t="s">
        <v>781</v>
      </c>
      <c r="M159" t="s">
        <v>574</v>
      </c>
      <c r="N159">
        <v>16</v>
      </c>
      <c r="O159" s="53">
        <v>313300</v>
      </c>
      <c r="P159" s="105">
        <v>1003</v>
      </c>
      <c r="Q159">
        <v>62.7</v>
      </c>
      <c r="R159">
        <v>20</v>
      </c>
      <c r="S159" s="55">
        <f t="shared" ca="1" si="22"/>
        <v>-26.689065569088427</v>
      </c>
      <c r="AC159" s="55"/>
      <c r="AE159">
        <v>156</v>
      </c>
      <c r="AF159" t="s">
        <v>1479</v>
      </c>
      <c r="AG159" t="s">
        <v>551</v>
      </c>
      <c r="AH159">
        <v>11</v>
      </c>
      <c r="AI159" s="53">
        <v>337200</v>
      </c>
      <c r="AJ159">
        <v>672</v>
      </c>
      <c r="AK159">
        <v>61.1</v>
      </c>
      <c r="AL159">
        <v>18.100000000000001</v>
      </c>
      <c r="AM159" s="55">
        <f t="shared" ca="1" si="23"/>
        <v>-19.687079767846619</v>
      </c>
      <c r="AO159">
        <v>154</v>
      </c>
      <c r="AP159" t="s">
        <v>707</v>
      </c>
      <c r="AQ159" t="s">
        <v>576</v>
      </c>
      <c r="AR159">
        <v>13</v>
      </c>
      <c r="AS159" s="53">
        <v>375300</v>
      </c>
      <c r="AT159" s="105">
        <v>1057</v>
      </c>
      <c r="AU159">
        <v>81.3</v>
      </c>
      <c r="AV159">
        <v>21.7</v>
      </c>
      <c r="AW159" t="str">
        <f t="shared" si="24"/>
        <v>Touk Miller</v>
      </c>
      <c r="AX159" s="56">
        <f t="shared" si="25"/>
        <v>-99</v>
      </c>
      <c r="AY159" s="56">
        <f t="shared" ca="1" si="26"/>
        <v>-6.5912267194914822</v>
      </c>
      <c r="AZ159" s="56">
        <f t="shared" si="27"/>
        <v>-99</v>
      </c>
      <c r="BA159" s="56">
        <f t="shared" si="28"/>
        <v>-99</v>
      </c>
      <c r="BB159" s="57">
        <f t="shared" ca="1" si="29"/>
        <v>-6.5912267194914822</v>
      </c>
      <c r="BC159">
        <f t="shared" ca="1" si="30"/>
        <v>231</v>
      </c>
      <c r="BD159">
        <f ca="1">BC159+(COUNTIF($BC$4:BC159,BC159)-1)</f>
        <v>232</v>
      </c>
    </row>
    <row r="160" spans="1:56" x14ac:dyDescent="0.2">
      <c r="A160">
        <v>157</v>
      </c>
      <c r="B160" t="s">
        <v>1403</v>
      </c>
      <c r="C160" t="s">
        <v>576</v>
      </c>
      <c r="D160">
        <v>9</v>
      </c>
      <c r="E160" s="53">
        <v>291100</v>
      </c>
      <c r="F160">
        <v>544</v>
      </c>
      <c r="G160">
        <v>60.4</v>
      </c>
      <c r="H160">
        <v>20.8</v>
      </c>
      <c r="I160" s="55">
        <f t="shared" ca="1" si="21"/>
        <v>-23.243171158341582</v>
      </c>
      <c r="K160">
        <v>157</v>
      </c>
      <c r="L160" t="s">
        <v>782</v>
      </c>
      <c r="M160" t="s">
        <v>574</v>
      </c>
      <c r="N160">
        <v>14</v>
      </c>
      <c r="O160" s="53">
        <v>316900</v>
      </c>
      <c r="P160">
        <v>873</v>
      </c>
      <c r="Q160">
        <v>62.4</v>
      </c>
      <c r="R160">
        <v>19.7</v>
      </c>
      <c r="S160" s="55">
        <f t="shared" ca="1" si="22"/>
        <v>-27.013224260210961</v>
      </c>
      <c r="AC160" s="55"/>
      <c r="AE160">
        <v>157</v>
      </c>
      <c r="AF160" t="s">
        <v>871</v>
      </c>
      <c r="AG160" t="s">
        <v>536</v>
      </c>
      <c r="AH160">
        <v>15</v>
      </c>
      <c r="AI160" s="53">
        <v>282300</v>
      </c>
      <c r="AJ160">
        <v>911</v>
      </c>
      <c r="AK160">
        <v>60.7</v>
      </c>
      <c r="AL160">
        <v>21.5</v>
      </c>
      <c r="AM160" s="55">
        <f t="shared" ca="1" si="23"/>
        <v>-20.112746357421681</v>
      </c>
      <c r="AO160">
        <v>157</v>
      </c>
      <c r="AP160" t="s">
        <v>755</v>
      </c>
      <c r="AQ160" t="s">
        <v>581</v>
      </c>
      <c r="AR160">
        <v>4</v>
      </c>
      <c r="AS160" s="53">
        <v>462200</v>
      </c>
      <c r="AT160">
        <v>325</v>
      </c>
      <c r="AU160">
        <v>81.2</v>
      </c>
      <c r="AV160">
        <v>17.600000000000001</v>
      </c>
      <c r="AW160" t="str">
        <f t="shared" si="24"/>
        <v>Jack Steven</v>
      </c>
      <c r="AX160" s="56">
        <f t="shared" si="25"/>
        <v>-99</v>
      </c>
      <c r="AY160" s="56">
        <f t="shared" ca="1" si="26"/>
        <v>-6.699279616532321</v>
      </c>
      <c r="AZ160" s="56">
        <f t="shared" si="27"/>
        <v>-99</v>
      </c>
      <c r="BA160" s="56">
        <f t="shared" si="28"/>
        <v>-99</v>
      </c>
      <c r="BB160" s="57">
        <f t="shared" ca="1" si="29"/>
        <v>-6.699279616532321</v>
      </c>
      <c r="BC160">
        <f t="shared" ca="1" si="30"/>
        <v>234</v>
      </c>
      <c r="BD160">
        <f ca="1">BC160+(COUNTIF($BC$4:BC160,BC160)-1)</f>
        <v>234</v>
      </c>
    </row>
    <row r="161" spans="1:56" x14ac:dyDescent="0.2">
      <c r="A161">
        <v>157</v>
      </c>
      <c r="B161" t="s">
        <v>633</v>
      </c>
      <c r="C161" t="s">
        <v>576</v>
      </c>
      <c r="D161">
        <v>15</v>
      </c>
      <c r="E161" s="53">
        <v>314100</v>
      </c>
      <c r="F161">
        <v>906</v>
      </c>
      <c r="G161">
        <v>60.4</v>
      </c>
      <c r="H161">
        <v>19.2</v>
      </c>
      <c r="I161" s="55">
        <f t="shared" ca="1" si="21"/>
        <v>-23.243171158341582</v>
      </c>
      <c r="K161">
        <v>158</v>
      </c>
      <c r="L161" t="s">
        <v>796</v>
      </c>
      <c r="M161" t="s">
        <v>532</v>
      </c>
      <c r="N161">
        <v>7</v>
      </c>
      <c r="O161" s="53">
        <v>309900</v>
      </c>
      <c r="P161">
        <v>435</v>
      </c>
      <c r="Q161">
        <v>62.1</v>
      </c>
      <c r="R161">
        <v>20.100000000000001</v>
      </c>
      <c r="S161" s="55">
        <f t="shared" ca="1" si="22"/>
        <v>-27.337382951333488</v>
      </c>
      <c r="AC161" s="55"/>
      <c r="AE161">
        <v>158</v>
      </c>
      <c r="AF161" t="s">
        <v>870</v>
      </c>
      <c r="AG161" t="s">
        <v>561</v>
      </c>
      <c r="AH161">
        <v>17</v>
      </c>
      <c r="AI161" s="53">
        <v>276300</v>
      </c>
      <c r="AJ161" s="105">
        <v>1031</v>
      </c>
      <c r="AK161">
        <v>60.6</v>
      </c>
      <c r="AL161">
        <v>21.9</v>
      </c>
      <c r="AM161" s="55">
        <f t="shared" ca="1" si="23"/>
        <v>-20.219163004815446</v>
      </c>
      <c r="AO161">
        <v>157</v>
      </c>
      <c r="AP161" t="s">
        <v>1044</v>
      </c>
      <c r="AQ161" t="s">
        <v>551</v>
      </c>
      <c r="AR161">
        <v>5</v>
      </c>
      <c r="AS161" s="53">
        <v>369000</v>
      </c>
      <c r="AT161" s="105">
        <v>406</v>
      </c>
      <c r="AU161">
        <v>81.2</v>
      </c>
      <c r="AV161">
        <v>22</v>
      </c>
      <c r="AW161" t="str">
        <f t="shared" si="24"/>
        <v>Braydon Preuss</v>
      </c>
      <c r="AX161" s="56">
        <f t="shared" si="25"/>
        <v>-99</v>
      </c>
      <c r="AY161" s="56">
        <f t="shared" si="26"/>
        <v>-99</v>
      </c>
      <c r="AZ161" s="56">
        <f t="shared" ca="1" si="27"/>
        <v>-2.0289241235385109</v>
      </c>
      <c r="BA161" s="56">
        <f t="shared" ca="1" si="28"/>
        <v>1.7026663583002577</v>
      </c>
      <c r="BB161" s="57">
        <f t="shared" ca="1" si="29"/>
        <v>1.7026663583002577</v>
      </c>
      <c r="BC161">
        <f t="shared" ca="1" si="30"/>
        <v>130</v>
      </c>
      <c r="BD161">
        <f ca="1">BC161+(COUNTIF($BC$4:BC161,BC161)-1)</f>
        <v>130</v>
      </c>
    </row>
    <row r="162" spans="1:56" x14ac:dyDescent="0.2">
      <c r="A162">
        <v>159</v>
      </c>
      <c r="B162" t="s">
        <v>1028</v>
      </c>
      <c r="C162" t="s">
        <v>561</v>
      </c>
      <c r="D162">
        <v>13</v>
      </c>
      <c r="E162" s="53">
        <v>309100</v>
      </c>
      <c r="F162">
        <v>783</v>
      </c>
      <c r="G162">
        <v>60.2</v>
      </c>
      <c r="H162">
        <v>19.5</v>
      </c>
      <c r="I162" s="55">
        <f t="shared" ca="1" si="21"/>
        <v>-23.476770868475661</v>
      </c>
      <c r="K162">
        <v>159</v>
      </c>
      <c r="L162" t="s">
        <v>788</v>
      </c>
      <c r="M162" t="s">
        <v>540</v>
      </c>
      <c r="N162">
        <v>4</v>
      </c>
      <c r="O162" s="53">
        <v>329600</v>
      </c>
      <c r="P162">
        <v>248</v>
      </c>
      <c r="Q162">
        <v>62</v>
      </c>
      <c r="R162">
        <v>18.8</v>
      </c>
      <c r="S162" s="55">
        <f t="shared" ca="1" si="22"/>
        <v>-27.445435848374331</v>
      </c>
      <c r="AC162" s="55"/>
      <c r="AE162">
        <v>158</v>
      </c>
      <c r="AF162" t="s">
        <v>868</v>
      </c>
      <c r="AG162" t="s">
        <v>540</v>
      </c>
      <c r="AH162">
        <v>15</v>
      </c>
      <c r="AI162" s="53">
        <v>299500</v>
      </c>
      <c r="AJ162">
        <v>909</v>
      </c>
      <c r="AK162">
        <v>60.6</v>
      </c>
      <c r="AL162">
        <v>20.2</v>
      </c>
      <c r="AM162" s="55">
        <f t="shared" ca="1" si="23"/>
        <v>-20.219163004815446</v>
      </c>
      <c r="AO162">
        <v>159</v>
      </c>
      <c r="AP162" t="s">
        <v>546</v>
      </c>
      <c r="AQ162" t="s">
        <v>547</v>
      </c>
      <c r="AR162">
        <v>14</v>
      </c>
      <c r="AS162" s="53">
        <v>378300</v>
      </c>
      <c r="AT162" s="105">
        <v>1135</v>
      </c>
      <c r="AU162">
        <v>81.099999999999994</v>
      </c>
      <c r="AV162">
        <v>21.4</v>
      </c>
      <c r="AW162" t="str">
        <f t="shared" si="24"/>
        <v>Matthew Suckling</v>
      </c>
      <c r="AX162" s="56">
        <f t="shared" ca="1" si="25"/>
        <v>0.93439884053634081</v>
      </c>
      <c r="AY162" s="56">
        <f t="shared" si="26"/>
        <v>-99</v>
      </c>
      <c r="AZ162" s="56">
        <f t="shared" si="27"/>
        <v>-99</v>
      </c>
      <c r="BA162" s="56">
        <f t="shared" ca="1" si="28"/>
        <v>1.5962497109064824</v>
      </c>
      <c r="BB162" s="57">
        <f t="shared" ca="1" si="29"/>
        <v>1.5962497109064824</v>
      </c>
      <c r="BC162">
        <f t="shared" ca="1" si="30"/>
        <v>133</v>
      </c>
      <c r="BD162">
        <f ca="1">BC162+(COUNTIF($BC$4:BC162,BC162)-1)</f>
        <v>133</v>
      </c>
    </row>
    <row r="163" spans="1:56" x14ac:dyDescent="0.2">
      <c r="A163">
        <v>160</v>
      </c>
      <c r="B163" t="s">
        <v>639</v>
      </c>
      <c r="C163" t="s">
        <v>538</v>
      </c>
      <c r="D163">
        <v>16</v>
      </c>
      <c r="E163" s="53">
        <v>321100</v>
      </c>
      <c r="F163">
        <v>958</v>
      </c>
      <c r="G163">
        <v>59.9</v>
      </c>
      <c r="H163">
        <v>18.600000000000001</v>
      </c>
      <c r="I163" s="55">
        <f t="shared" ca="1" si="21"/>
        <v>-23.827170433676798</v>
      </c>
      <c r="K163">
        <v>160</v>
      </c>
      <c r="L163" t="s">
        <v>1435</v>
      </c>
      <c r="M163" t="s">
        <v>536</v>
      </c>
      <c r="N163">
        <v>5</v>
      </c>
      <c r="O163" s="53">
        <v>248500</v>
      </c>
      <c r="P163">
        <v>307</v>
      </c>
      <c r="Q163">
        <v>61.4</v>
      </c>
      <c r="R163">
        <v>24.7</v>
      </c>
      <c r="S163" s="55">
        <f t="shared" ca="1" si="22"/>
        <v>-28.093753230619392</v>
      </c>
      <c r="AC163" s="55"/>
      <c r="AE163">
        <v>160</v>
      </c>
      <c r="AF163" t="s">
        <v>1553</v>
      </c>
      <c r="AG163" t="s">
        <v>581</v>
      </c>
      <c r="AH163">
        <v>2</v>
      </c>
      <c r="AI163" s="53">
        <v>423400</v>
      </c>
      <c r="AJ163">
        <v>121</v>
      </c>
      <c r="AK163">
        <v>60.5</v>
      </c>
      <c r="AL163">
        <v>14.3</v>
      </c>
      <c r="AM163" s="55">
        <f t="shared" ca="1" si="23"/>
        <v>-20.325579652209218</v>
      </c>
      <c r="AO163">
        <v>159</v>
      </c>
      <c r="AP163" t="s">
        <v>1541</v>
      </c>
      <c r="AQ163" t="s">
        <v>551</v>
      </c>
      <c r="AR163">
        <v>16</v>
      </c>
      <c r="AS163" s="53">
        <v>457200</v>
      </c>
      <c r="AT163" s="105">
        <v>1297</v>
      </c>
      <c r="AU163">
        <v>81.099999999999994</v>
      </c>
      <c r="AV163">
        <v>17.7</v>
      </c>
      <c r="AW163" t="str">
        <f t="shared" si="24"/>
        <v>Jack Viney</v>
      </c>
      <c r="AX163" s="56">
        <f t="shared" si="25"/>
        <v>-99</v>
      </c>
      <c r="AY163" s="56">
        <f t="shared" ca="1" si="26"/>
        <v>-6.8073325135731704</v>
      </c>
      <c r="AZ163" s="56">
        <f t="shared" si="27"/>
        <v>-99</v>
      </c>
      <c r="BA163" s="56">
        <f t="shared" si="28"/>
        <v>-99</v>
      </c>
      <c r="BB163" s="57">
        <f t="shared" ca="1" si="29"/>
        <v>-6.8073325135731704</v>
      </c>
      <c r="BC163">
        <f t="shared" ca="1" si="30"/>
        <v>236</v>
      </c>
      <c r="BD163">
        <f ca="1">BC163+(COUNTIF($BC$4:BC163,BC163)-1)</f>
        <v>236</v>
      </c>
    </row>
    <row r="164" spans="1:56" x14ac:dyDescent="0.2">
      <c r="A164">
        <v>161</v>
      </c>
      <c r="B164" t="s">
        <v>1407</v>
      </c>
      <c r="C164" t="s">
        <v>551</v>
      </c>
      <c r="D164">
        <v>7</v>
      </c>
      <c r="E164" s="53">
        <v>347000</v>
      </c>
      <c r="F164">
        <v>418</v>
      </c>
      <c r="G164">
        <v>59.7</v>
      </c>
      <c r="H164">
        <v>17.2</v>
      </c>
      <c r="I164" s="55">
        <f t="shared" ca="1" si="21"/>
        <v>-24.060770143810878</v>
      </c>
      <c r="K164">
        <v>161</v>
      </c>
      <c r="L164" t="s">
        <v>1433</v>
      </c>
      <c r="M164" t="s">
        <v>556</v>
      </c>
      <c r="N164">
        <v>6</v>
      </c>
      <c r="O164" s="53">
        <v>323000</v>
      </c>
      <c r="P164">
        <v>366</v>
      </c>
      <c r="Q164">
        <v>61</v>
      </c>
      <c r="R164">
        <v>18.899999999999999</v>
      </c>
      <c r="S164" s="55">
        <f t="shared" ca="1" si="22"/>
        <v>-28.525964818782768</v>
      </c>
      <c r="AC164" s="55"/>
      <c r="AE164">
        <v>161</v>
      </c>
      <c r="AF164" t="s">
        <v>1478</v>
      </c>
      <c r="AG164" t="s">
        <v>540</v>
      </c>
      <c r="AH164">
        <v>12</v>
      </c>
      <c r="AI164" s="53">
        <v>310800</v>
      </c>
      <c r="AJ164">
        <v>724</v>
      </c>
      <c r="AK164">
        <v>60.3</v>
      </c>
      <c r="AL164">
        <v>19.399999999999999</v>
      </c>
      <c r="AM164" s="55">
        <f t="shared" ca="1" si="23"/>
        <v>-20.538412946996747</v>
      </c>
      <c r="AO164">
        <v>161</v>
      </c>
      <c r="AP164" t="s">
        <v>586</v>
      </c>
      <c r="AQ164" t="s">
        <v>576</v>
      </c>
      <c r="AR164">
        <v>16</v>
      </c>
      <c r="AS164" s="53">
        <v>394400</v>
      </c>
      <c r="AT164" s="105">
        <v>1296</v>
      </c>
      <c r="AU164">
        <v>81</v>
      </c>
      <c r="AV164">
        <v>20.5</v>
      </c>
      <c r="AW164" t="str">
        <f t="shared" si="24"/>
        <v>Jarrod Harbrow</v>
      </c>
      <c r="AX164" s="56">
        <f t="shared" ca="1" si="25"/>
        <v>0.81759898546930465</v>
      </c>
      <c r="AY164" s="56">
        <f t="shared" si="26"/>
        <v>-99</v>
      </c>
      <c r="AZ164" s="56">
        <f t="shared" si="27"/>
        <v>-99</v>
      </c>
      <c r="BA164" s="56">
        <f t="shared" si="28"/>
        <v>-99</v>
      </c>
      <c r="BB164" s="57">
        <f t="shared" ca="1" si="29"/>
        <v>0.81759898546930465</v>
      </c>
      <c r="BC164">
        <f t="shared" ca="1" si="30"/>
        <v>144</v>
      </c>
      <c r="BD164">
        <f ca="1">BC164+(COUNTIF($BC$4:BC164,BC164)-1)</f>
        <v>144</v>
      </c>
    </row>
    <row r="165" spans="1:56" x14ac:dyDescent="0.2">
      <c r="A165">
        <v>162</v>
      </c>
      <c r="B165" t="s">
        <v>1526</v>
      </c>
      <c r="C165" t="s">
        <v>534</v>
      </c>
      <c r="D165">
        <v>4</v>
      </c>
      <c r="E165" s="53">
        <v>232100</v>
      </c>
      <c r="F165">
        <v>237</v>
      </c>
      <c r="G165">
        <v>59.2</v>
      </c>
      <c r="H165">
        <v>25.5</v>
      </c>
      <c r="I165" s="55">
        <f t="shared" ca="1" si="21"/>
        <v>-24.644769419146094</v>
      </c>
      <c r="K165">
        <v>162</v>
      </c>
      <c r="L165" t="s">
        <v>767</v>
      </c>
      <c r="M165" t="s">
        <v>532</v>
      </c>
      <c r="N165">
        <v>9</v>
      </c>
      <c r="O165" s="53">
        <v>285100</v>
      </c>
      <c r="P165">
        <v>546</v>
      </c>
      <c r="Q165">
        <v>60.7</v>
      </c>
      <c r="R165">
        <v>21.3</v>
      </c>
      <c r="S165" s="55">
        <f t="shared" ca="1" si="22"/>
        <v>-28.850123509905295</v>
      </c>
      <c r="AC165" s="55"/>
      <c r="AE165">
        <v>162</v>
      </c>
      <c r="AF165" t="s">
        <v>1459</v>
      </c>
      <c r="AG165" t="s">
        <v>559</v>
      </c>
      <c r="AH165">
        <v>1</v>
      </c>
      <c r="AI165" s="53">
        <v>123900</v>
      </c>
      <c r="AJ165">
        <v>60</v>
      </c>
      <c r="AK165">
        <v>60</v>
      </c>
      <c r="AL165">
        <v>48.4</v>
      </c>
      <c r="AM165" s="55">
        <f t="shared" ca="1" si="23"/>
        <v>-20.857662889178044</v>
      </c>
      <c r="AO165">
        <v>161</v>
      </c>
      <c r="AP165" t="s">
        <v>833</v>
      </c>
      <c r="AQ165" t="s">
        <v>574</v>
      </c>
      <c r="AR165">
        <v>2</v>
      </c>
      <c r="AS165" s="53">
        <v>361100</v>
      </c>
      <c r="AT165">
        <v>162</v>
      </c>
      <c r="AU165">
        <v>81</v>
      </c>
      <c r="AV165">
        <v>22.4</v>
      </c>
      <c r="AW165" t="str">
        <f t="shared" si="24"/>
        <v>Jack Watts</v>
      </c>
      <c r="AX165" s="56">
        <f t="shared" si="25"/>
        <v>-99</v>
      </c>
      <c r="AY165" s="56">
        <f t="shared" si="26"/>
        <v>-99</v>
      </c>
      <c r="AZ165" s="56">
        <f t="shared" si="27"/>
        <v>-99</v>
      </c>
      <c r="BA165" s="56">
        <f t="shared" ca="1" si="28"/>
        <v>1.489833063512723</v>
      </c>
      <c r="BB165" s="57">
        <f t="shared" ca="1" si="29"/>
        <v>1.489833063512723</v>
      </c>
      <c r="BC165">
        <f t="shared" ca="1" si="30"/>
        <v>136</v>
      </c>
      <c r="BD165">
        <f ca="1">BC165+(COUNTIF($BC$4:BC165,BC165)-1)</f>
        <v>136</v>
      </c>
    </row>
    <row r="166" spans="1:56" x14ac:dyDescent="0.2">
      <c r="A166">
        <v>162</v>
      </c>
      <c r="B166" t="s">
        <v>608</v>
      </c>
      <c r="C166" t="s">
        <v>576</v>
      </c>
      <c r="D166">
        <v>17</v>
      </c>
      <c r="E166" s="53">
        <v>273300</v>
      </c>
      <c r="F166" s="105">
        <v>1007</v>
      </c>
      <c r="G166">
        <v>59.2</v>
      </c>
      <c r="H166">
        <v>21.7</v>
      </c>
      <c r="I166" s="55">
        <f t="shared" ca="1" si="21"/>
        <v>-24.644769419146094</v>
      </c>
      <c r="K166">
        <v>162</v>
      </c>
      <c r="L166" t="s">
        <v>1552</v>
      </c>
      <c r="M166" t="s">
        <v>567</v>
      </c>
      <c r="N166">
        <v>3</v>
      </c>
      <c r="O166" s="53">
        <v>203500</v>
      </c>
      <c r="P166">
        <v>182</v>
      </c>
      <c r="Q166">
        <v>60.7</v>
      </c>
      <c r="R166">
        <v>29.8</v>
      </c>
      <c r="S166" s="55">
        <f t="shared" ca="1" si="22"/>
        <v>-28.850123509905295</v>
      </c>
      <c r="AC166" s="55"/>
      <c r="AE166">
        <v>162</v>
      </c>
      <c r="AF166" t="s">
        <v>1554</v>
      </c>
      <c r="AG166" t="s">
        <v>534</v>
      </c>
      <c r="AH166">
        <v>2</v>
      </c>
      <c r="AI166" s="53">
        <v>117300</v>
      </c>
      <c r="AJ166">
        <v>120</v>
      </c>
      <c r="AK166">
        <v>60</v>
      </c>
      <c r="AL166">
        <v>51.2</v>
      </c>
      <c r="AM166" s="55">
        <f t="shared" ca="1" si="23"/>
        <v>-20.857662889178044</v>
      </c>
      <c r="AO166">
        <v>161</v>
      </c>
      <c r="AP166" t="s">
        <v>1401</v>
      </c>
      <c r="AQ166" t="s">
        <v>549</v>
      </c>
      <c r="AR166">
        <v>4</v>
      </c>
      <c r="AS166" s="53">
        <v>343400</v>
      </c>
      <c r="AT166" s="105">
        <v>324</v>
      </c>
      <c r="AU166">
        <v>81</v>
      </c>
      <c r="AV166">
        <v>23.6</v>
      </c>
      <c r="AW166" t="str">
        <f t="shared" si="24"/>
        <v>Martin Gleeson</v>
      </c>
      <c r="AX166" s="56">
        <f t="shared" ca="1" si="25"/>
        <v>0.81759898546930465</v>
      </c>
      <c r="AY166" s="56">
        <f t="shared" si="26"/>
        <v>-99</v>
      </c>
      <c r="AZ166" s="56">
        <f t="shared" si="27"/>
        <v>-99</v>
      </c>
      <c r="BA166" s="56">
        <f t="shared" si="28"/>
        <v>-99</v>
      </c>
      <c r="BB166" s="57">
        <f t="shared" ca="1" si="29"/>
        <v>0.81759898546930465</v>
      </c>
      <c r="BC166">
        <f t="shared" ca="1" si="30"/>
        <v>144</v>
      </c>
      <c r="BD166">
        <f ca="1">BC166+(COUNTIF($BC$4:BC166,BC166)-1)</f>
        <v>145</v>
      </c>
    </row>
    <row r="167" spans="1:56" x14ac:dyDescent="0.2">
      <c r="A167">
        <v>164</v>
      </c>
      <c r="B167" t="s">
        <v>907</v>
      </c>
      <c r="C167" t="s">
        <v>559</v>
      </c>
      <c r="D167">
        <v>7</v>
      </c>
      <c r="E167" s="53">
        <v>321500</v>
      </c>
      <c r="F167">
        <v>406</v>
      </c>
      <c r="G167">
        <v>58</v>
      </c>
      <c r="H167">
        <v>18</v>
      </c>
      <c r="I167" s="55">
        <f t="shared" ca="1" si="21"/>
        <v>-26.046367679950606</v>
      </c>
      <c r="K167">
        <v>164</v>
      </c>
      <c r="L167" t="s">
        <v>1553</v>
      </c>
      <c r="M167" t="s">
        <v>581</v>
      </c>
      <c r="N167">
        <v>2</v>
      </c>
      <c r="O167" s="53">
        <v>423400</v>
      </c>
      <c r="P167">
        <v>121</v>
      </c>
      <c r="Q167">
        <v>60.5</v>
      </c>
      <c r="R167">
        <v>14.3</v>
      </c>
      <c r="S167" s="55">
        <f t="shared" ca="1" si="22"/>
        <v>-29.066229303986987</v>
      </c>
      <c r="AC167" s="55"/>
      <c r="AE167">
        <v>162</v>
      </c>
      <c r="AF167" t="s">
        <v>1588</v>
      </c>
      <c r="AG167" t="s">
        <v>532</v>
      </c>
      <c r="AH167">
        <v>1</v>
      </c>
      <c r="AI167" s="53">
        <v>102400</v>
      </c>
      <c r="AJ167">
        <v>60</v>
      </c>
      <c r="AK167">
        <v>60</v>
      </c>
      <c r="AL167">
        <v>58.6</v>
      </c>
      <c r="AM167" s="55">
        <f t="shared" ca="1" si="23"/>
        <v>-20.857662889178044</v>
      </c>
      <c r="AO167">
        <v>164</v>
      </c>
      <c r="AP167" t="s">
        <v>827</v>
      </c>
      <c r="AQ167" t="s">
        <v>532</v>
      </c>
      <c r="AR167">
        <v>17</v>
      </c>
      <c r="AS167" s="53">
        <v>400100</v>
      </c>
      <c r="AT167" s="105">
        <v>1374</v>
      </c>
      <c r="AU167">
        <v>80.8</v>
      </c>
      <c r="AV167">
        <v>20.2</v>
      </c>
      <c r="AW167" t="str">
        <f t="shared" si="24"/>
        <v>Tom Papley</v>
      </c>
      <c r="AX167" s="56">
        <f t="shared" si="25"/>
        <v>-99</v>
      </c>
      <c r="AY167" s="56">
        <f t="shared" si="26"/>
        <v>-99</v>
      </c>
      <c r="AZ167" s="56">
        <f t="shared" si="27"/>
        <v>-99</v>
      </c>
      <c r="BA167" s="56">
        <f t="shared" ca="1" si="28"/>
        <v>1.2769997687251902</v>
      </c>
      <c r="BB167" s="57">
        <f t="shared" ca="1" si="29"/>
        <v>1.2769997687251902</v>
      </c>
      <c r="BC167">
        <f t="shared" ca="1" si="30"/>
        <v>139</v>
      </c>
      <c r="BD167">
        <f ca="1">BC167+(COUNTIF($BC$4:BC167,BC167)-1)</f>
        <v>139</v>
      </c>
    </row>
    <row r="168" spans="1:56" x14ac:dyDescent="0.2">
      <c r="A168">
        <v>165</v>
      </c>
      <c r="B168" t="s">
        <v>794</v>
      </c>
      <c r="C168" t="s">
        <v>549</v>
      </c>
      <c r="D168">
        <v>15</v>
      </c>
      <c r="E168" s="53">
        <v>286200</v>
      </c>
      <c r="F168">
        <v>865</v>
      </c>
      <c r="G168">
        <v>57.7</v>
      </c>
      <c r="H168">
        <v>20.100000000000001</v>
      </c>
      <c r="I168" s="55">
        <f t="shared" ca="1" si="21"/>
        <v>-26.396767245151736</v>
      </c>
      <c r="K168">
        <v>165</v>
      </c>
      <c r="L168" t="s">
        <v>1554</v>
      </c>
      <c r="M168" t="s">
        <v>534</v>
      </c>
      <c r="N168">
        <v>2</v>
      </c>
      <c r="O168" s="53">
        <v>117300</v>
      </c>
      <c r="P168">
        <v>120</v>
      </c>
      <c r="Q168">
        <v>60</v>
      </c>
      <c r="R168">
        <v>51.2</v>
      </c>
      <c r="S168" s="55">
        <f t="shared" ca="1" si="22"/>
        <v>-29.606493789191205</v>
      </c>
      <c r="AC168" s="55"/>
      <c r="AE168">
        <v>165</v>
      </c>
      <c r="AF168" t="s">
        <v>789</v>
      </c>
      <c r="AG168" t="s">
        <v>544</v>
      </c>
      <c r="AH168">
        <v>9</v>
      </c>
      <c r="AI168" s="53">
        <v>299300</v>
      </c>
      <c r="AJ168">
        <v>539</v>
      </c>
      <c r="AK168">
        <v>59.9</v>
      </c>
      <c r="AL168">
        <v>20</v>
      </c>
      <c r="AM168" s="55">
        <f t="shared" ca="1" si="23"/>
        <v>-20.964079536571813</v>
      </c>
      <c r="AO168">
        <v>164</v>
      </c>
      <c r="AP168" t="s">
        <v>865</v>
      </c>
      <c r="AQ168" t="s">
        <v>536</v>
      </c>
      <c r="AR168">
        <v>17</v>
      </c>
      <c r="AS168" s="53">
        <v>459400</v>
      </c>
      <c r="AT168" s="105">
        <v>1373</v>
      </c>
      <c r="AU168">
        <v>80.8</v>
      </c>
      <c r="AV168">
        <v>17.600000000000001</v>
      </c>
      <c r="AW168" t="str">
        <f t="shared" si="24"/>
        <v>Jack Darling</v>
      </c>
      <c r="AX168" s="56">
        <f t="shared" si="25"/>
        <v>-99</v>
      </c>
      <c r="AY168" s="56">
        <f t="shared" si="26"/>
        <v>-99</v>
      </c>
      <c r="AZ168" s="56">
        <f t="shared" si="27"/>
        <v>-99</v>
      </c>
      <c r="BA168" s="56">
        <f t="shared" ca="1" si="28"/>
        <v>1.2769997687251902</v>
      </c>
      <c r="BB168" s="57">
        <f t="shared" ca="1" si="29"/>
        <v>1.2769997687251902</v>
      </c>
      <c r="BC168">
        <f t="shared" ca="1" si="30"/>
        <v>139</v>
      </c>
      <c r="BD168">
        <f ca="1">BC168+(COUNTIF($BC$4:BC168,BC168)-1)</f>
        <v>140</v>
      </c>
    </row>
    <row r="169" spans="1:56" x14ac:dyDescent="0.2">
      <c r="A169">
        <v>166</v>
      </c>
      <c r="B169" t="s">
        <v>986</v>
      </c>
      <c r="C169" t="s">
        <v>542</v>
      </c>
      <c r="D169">
        <v>5</v>
      </c>
      <c r="E169" s="53">
        <v>306700</v>
      </c>
      <c r="F169">
        <v>288</v>
      </c>
      <c r="G169">
        <v>57.6</v>
      </c>
      <c r="H169">
        <v>18.8</v>
      </c>
      <c r="I169" s="55">
        <f t="shared" ca="1" si="21"/>
        <v>-26.513567100218786</v>
      </c>
      <c r="K169">
        <v>166</v>
      </c>
      <c r="L169" t="s">
        <v>789</v>
      </c>
      <c r="M169" t="s">
        <v>544</v>
      </c>
      <c r="N169">
        <v>9</v>
      </c>
      <c r="O169" s="53">
        <v>299300</v>
      </c>
      <c r="P169">
        <v>539</v>
      </c>
      <c r="Q169">
        <v>59.9</v>
      </c>
      <c r="R169">
        <v>20</v>
      </c>
      <c r="S169" s="55">
        <f t="shared" ca="1" si="22"/>
        <v>-29.714546686232055</v>
      </c>
      <c r="AC169" s="55"/>
      <c r="AE169">
        <v>166</v>
      </c>
      <c r="AF169" t="s">
        <v>1573</v>
      </c>
      <c r="AG169" t="s">
        <v>549</v>
      </c>
      <c r="AH169">
        <v>5</v>
      </c>
      <c r="AI169" s="53">
        <v>234400</v>
      </c>
      <c r="AJ169">
        <v>299</v>
      </c>
      <c r="AK169">
        <v>59.8</v>
      </c>
      <c r="AL169">
        <v>25.5</v>
      </c>
      <c r="AM169" s="55">
        <f t="shared" ca="1" si="23"/>
        <v>-21.070496183965577</v>
      </c>
      <c r="AO169">
        <v>166</v>
      </c>
      <c r="AP169" t="s">
        <v>1542</v>
      </c>
      <c r="AQ169" t="s">
        <v>581</v>
      </c>
      <c r="AR169">
        <v>2</v>
      </c>
      <c r="AS169" s="53">
        <v>326100</v>
      </c>
      <c r="AT169">
        <v>161</v>
      </c>
      <c r="AU169">
        <v>80.5</v>
      </c>
      <c r="AV169">
        <v>24.7</v>
      </c>
      <c r="AW169" t="str">
        <f t="shared" si="24"/>
        <v>Daniel Hannebery</v>
      </c>
      <c r="AX169" s="56">
        <f t="shared" si="25"/>
        <v>-99</v>
      </c>
      <c r="AY169" s="56">
        <f t="shared" ca="1" si="26"/>
        <v>-7.4556498958182278</v>
      </c>
      <c r="AZ169" s="56">
        <f t="shared" si="27"/>
        <v>-99</v>
      </c>
      <c r="BA169" s="56">
        <f t="shared" si="28"/>
        <v>-99</v>
      </c>
      <c r="BB169" s="57">
        <f t="shared" ca="1" si="29"/>
        <v>-7.4556498958182278</v>
      </c>
      <c r="BC169">
        <f t="shared" ca="1" si="30"/>
        <v>241</v>
      </c>
      <c r="BD169">
        <f ca="1">BC169+(COUNTIF($BC$4:BC169,BC169)-1)</f>
        <v>241</v>
      </c>
    </row>
    <row r="170" spans="1:56" x14ac:dyDescent="0.2">
      <c r="A170">
        <v>167</v>
      </c>
      <c r="B170" t="s">
        <v>636</v>
      </c>
      <c r="C170" t="s">
        <v>538</v>
      </c>
      <c r="D170">
        <v>16</v>
      </c>
      <c r="E170" s="53">
        <v>283900</v>
      </c>
      <c r="F170">
        <v>918</v>
      </c>
      <c r="G170">
        <v>57.4</v>
      </c>
      <c r="H170">
        <v>20.2</v>
      </c>
      <c r="I170" s="55">
        <f t="shared" ca="1" si="21"/>
        <v>-26.747166810352873</v>
      </c>
      <c r="K170">
        <v>166</v>
      </c>
      <c r="L170" t="s">
        <v>639</v>
      </c>
      <c r="M170" t="s">
        <v>538</v>
      </c>
      <c r="N170">
        <v>16</v>
      </c>
      <c r="O170" s="53">
        <v>321100</v>
      </c>
      <c r="P170">
        <v>958</v>
      </c>
      <c r="Q170">
        <v>59.9</v>
      </c>
      <c r="R170">
        <v>18.600000000000001</v>
      </c>
      <c r="S170" s="55">
        <f t="shared" ca="1" si="22"/>
        <v>-29.714546686232055</v>
      </c>
      <c r="AE170">
        <v>167</v>
      </c>
      <c r="AF170" t="s">
        <v>793</v>
      </c>
      <c r="AG170" t="s">
        <v>556</v>
      </c>
      <c r="AH170">
        <v>13</v>
      </c>
      <c r="AI170" s="53">
        <v>324500</v>
      </c>
      <c r="AJ170">
        <v>776</v>
      </c>
      <c r="AK170">
        <v>59.7</v>
      </c>
      <c r="AL170">
        <v>18.399999999999999</v>
      </c>
      <c r="AM170" s="55">
        <f t="shared" ca="1" si="23"/>
        <v>-21.176912831359338</v>
      </c>
      <c r="AO170">
        <v>166</v>
      </c>
      <c r="AP170" t="s">
        <v>615</v>
      </c>
      <c r="AQ170" t="s">
        <v>534</v>
      </c>
      <c r="AR170">
        <v>17</v>
      </c>
      <c r="AS170" s="53">
        <v>340400</v>
      </c>
      <c r="AT170" s="105">
        <v>1368</v>
      </c>
      <c r="AU170">
        <v>80.5</v>
      </c>
      <c r="AV170">
        <v>23.6</v>
      </c>
      <c r="AW170" t="str">
        <f t="shared" si="24"/>
        <v>Heath Shaw</v>
      </c>
      <c r="AX170" s="56">
        <f t="shared" ca="1" si="25"/>
        <v>0.23359971013409009</v>
      </c>
      <c r="AY170" s="56">
        <f t="shared" si="26"/>
        <v>-99</v>
      </c>
      <c r="AZ170" s="56">
        <f t="shared" si="27"/>
        <v>-99</v>
      </c>
      <c r="BA170" s="56">
        <f t="shared" si="28"/>
        <v>-99</v>
      </c>
      <c r="BB170" s="57">
        <f t="shared" ca="1" si="29"/>
        <v>0.23359971013409009</v>
      </c>
      <c r="BC170">
        <f t="shared" ca="1" si="30"/>
        <v>149</v>
      </c>
      <c r="BD170">
        <f ca="1">BC170+(COUNTIF($BC$4:BC170,BC170)-1)</f>
        <v>149</v>
      </c>
    </row>
    <row r="171" spans="1:56" x14ac:dyDescent="0.2">
      <c r="A171">
        <v>167</v>
      </c>
      <c r="B171" t="s">
        <v>628</v>
      </c>
      <c r="C171" t="s">
        <v>536</v>
      </c>
      <c r="D171">
        <v>14</v>
      </c>
      <c r="E171" s="53">
        <v>281900</v>
      </c>
      <c r="F171">
        <v>803</v>
      </c>
      <c r="G171">
        <v>57.4</v>
      </c>
      <c r="H171">
        <v>20.3</v>
      </c>
      <c r="I171" s="55">
        <f t="shared" ca="1" si="21"/>
        <v>-26.747166810352873</v>
      </c>
      <c r="K171">
        <v>168</v>
      </c>
      <c r="L171" t="s">
        <v>1407</v>
      </c>
      <c r="M171" t="s">
        <v>551</v>
      </c>
      <c r="N171">
        <v>7</v>
      </c>
      <c r="O171" s="53">
        <v>347000</v>
      </c>
      <c r="P171">
        <v>418</v>
      </c>
      <c r="Q171">
        <v>59.7</v>
      </c>
      <c r="R171">
        <v>17.2</v>
      </c>
      <c r="S171" s="55">
        <f t="shared" ca="1" si="22"/>
        <v>-29.930652480313739</v>
      </c>
      <c r="AE171">
        <v>167</v>
      </c>
      <c r="AF171" t="s">
        <v>1477</v>
      </c>
      <c r="AG171" t="s">
        <v>538</v>
      </c>
      <c r="AH171">
        <v>3</v>
      </c>
      <c r="AI171" s="53">
        <v>293100</v>
      </c>
      <c r="AJ171">
        <v>179</v>
      </c>
      <c r="AK171">
        <v>59.7</v>
      </c>
      <c r="AL171">
        <v>20.399999999999999</v>
      </c>
      <c r="AM171" s="55">
        <f t="shared" ca="1" si="23"/>
        <v>-21.176912831359338</v>
      </c>
      <c r="AO171">
        <v>168</v>
      </c>
      <c r="AP171" t="s">
        <v>846</v>
      </c>
      <c r="AQ171" t="s">
        <v>532</v>
      </c>
      <c r="AR171">
        <v>17</v>
      </c>
      <c r="AS171" s="53">
        <v>410600</v>
      </c>
      <c r="AT171" s="105">
        <v>1367</v>
      </c>
      <c r="AU171">
        <v>80.400000000000006</v>
      </c>
      <c r="AV171">
        <v>19.600000000000001</v>
      </c>
      <c r="AW171" t="str">
        <f t="shared" si="24"/>
        <v>Sam Reid</v>
      </c>
      <c r="AX171" s="56">
        <f t="shared" si="25"/>
        <v>-99</v>
      </c>
      <c r="AY171" s="56">
        <f t="shared" si="26"/>
        <v>-99</v>
      </c>
      <c r="AZ171" s="56">
        <f t="shared" si="27"/>
        <v>-99</v>
      </c>
      <c r="BA171" s="56">
        <f t="shared" ca="1" si="28"/>
        <v>0.85133317915013507</v>
      </c>
      <c r="BB171" s="57">
        <f t="shared" ca="1" si="29"/>
        <v>0.85133317915013507</v>
      </c>
      <c r="BC171">
        <f t="shared" ca="1" si="30"/>
        <v>143</v>
      </c>
      <c r="BD171">
        <f ca="1">BC171+(COUNTIF($BC$4:BC171,BC171)-1)</f>
        <v>143</v>
      </c>
    </row>
    <row r="172" spans="1:56" x14ac:dyDescent="0.2">
      <c r="A172">
        <v>169</v>
      </c>
      <c r="B172" t="s">
        <v>1527</v>
      </c>
      <c r="C172" t="s">
        <v>576</v>
      </c>
      <c r="D172">
        <v>12</v>
      </c>
      <c r="E172" s="53">
        <v>299800</v>
      </c>
      <c r="F172">
        <v>686</v>
      </c>
      <c r="G172">
        <v>57.2</v>
      </c>
      <c r="H172">
        <v>19.100000000000001</v>
      </c>
      <c r="I172" s="55">
        <f t="shared" ca="1" si="21"/>
        <v>-26.980766520486952</v>
      </c>
      <c r="K172">
        <v>168</v>
      </c>
      <c r="L172" t="s">
        <v>793</v>
      </c>
      <c r="M172" t="s">
        <v>556</v>
      </c>
      <c r="N172">
        <v>13</v>
      </c>
      <c r="O172" s="53">
        <v>324500</v>
      </c>
      <c r="P172">
        <v>776</v>
      </c>
      <c r="Q172">
        <v>59.7</v>
      </c>
      <c r="R172">
        <v>18.399999999999999</v>
      </c>
      <c r="S172" s="55">
        <f t="shared" ca="1" si="22"/>
        <v>-29.930652480313739</v>
      </c>
      <c r="AE172">
        <v>169</v>
      </c>
      <c r="AF172" t="s">
        <v>1480</v>
      </c>
      <c r="AG172" t="s">
        <v>576</v>
      </c>
      <c r="AH172">
        <v>8</v>
      </c>
      <c r="AI172" s="53">
        <v>334200</v>
      </c>
      <c r="AJ172">
        <v>475</v>
      </c>
      <c r="AK172">
        <v>59.4</v>
      </c>
      <c r="AL172">
        <v>17.8</v>
      </c>
      <c r="AM172" s="55">
        <f t="shared" ca="1" si="23"/>
        <v>-21.49616277354064</v>
      </c>
      <c r="AO172">
        <v>169</v>
      </c>
      <c r="AP172" t="s">
        <v>1510</v>
      </c>
      <c r="AQ172" t="s">
        <v>532</v>
      </c>
      <c r="AR172">
        <v>9</v>
      </c>
      <c r="AS172" s="53">
        <v>380000</v>
      </c>
      <c r="AT172" s="105">
        <v>723</v>
      </c>
      <c r="AU172">
        <v>80.3</v>
      </c>
      <c r="AV172">
        <v>21.1</v>
      </c>
      <c r="AW172" t="str">
        <f t="shared" si="24"/>
        <v>Harry Cunningham</v>
      </c>
      <c r="AX172" s="56">
        <f t="shared" ca="1" si="25"/>
        <v>0</v>
      </c>
      <c r="AY172" s="56">
        <f t="shared" ca="1" si="26"/>
        <v>-7.671755689899916</v>
      </c>
      <c r="AZ172" s="56">
        <f t="shared" si="27"/>
        <v>-99</v>
      </c>
      <c r="BA172" s="56">
        <f t="shared" si="28"/>
        <v>-99</v>
      </c>
      <c r="BB172" s="57">
        <f t="shared" ca="1" si="29"/>
        <v>0</v>
      </c>
      <c r="BC172">
        <f t="shared" ca="1" si="30"/>
        <v>150</v>
      </c>
      <c r="BD172">
        <f ca="1">BC172+(COUNTIF($BC$4:BC172,BC172)-1)</f>
        <v>151</v>
      </c>
    </row>
    <row r="173" spans="1:56" x14ac:dyDescent="0.2">
      <c r="A173">
        <v>170</v>
      </c>
      <c r="B173" t="s">
        <v>959</v>
      </c>
      <c r="C173" t="s">
        <v>544</v>
      </c>
      <c r="D173">
        <v>12</v>
      </c>
      <c r="E173" s="53">
        <v>285500</v>
      </c>
      <c r="F173">
        <v>680</v>
      </c>
      <c r="G173">
        <v>56.7</v>
      </c>
      <c r="H173">
        <v>19.8</v>
      </c>
      <c r="I173" s="55">
        <f t="shared" ca="1" si="21"/>
        <v>-27.564765795822169</v>
      </c>
      <c r="K173">
        <v>170</v>
      </c>
      <c r="L173" t="s">
        <v>1438</v>
      </c>
      <c r="M173" t="s">
        <v>536</v>
      </c>
      <c r="N173">
        <v>12</v>
      </c>
      <c r="O173" s="53">
        <v>346600</v>
      </c>
      <c r="P173">
        <v>711</v>
      </c>
      <c r="Q173">
        <v>59.2</v>
      </c>
      <c r="R173">
        <v>17.100000000000001</v>
      </c>
      <c r="S173" s="55">
        <f t="shared" ca="1" si="22"/>
        <v>-30.470916965517951</v>
      </c>
      <c r="AE173">
        <v>170</v>
      </c>
      <c r="AF173" t="s">
        <v>1589</v>
      </c>
      <c r="AG173" t="s">
        <v>576</v>
      </c>
      <c r="AH173">
        <v>3</v>
      </c>
      <c r="AI173" s="53">
        <v>241600</v>
      </c>
      <c r="AJ173">
        <v>178</v>
      </c>
      <c r="AK173">
        <v>59.3</v>
      </c>
      <c r="AL173">
        <v>24.6</v>
      </c>
      <c r="AM173" s="55">
        <f t="shared" ca="1" si="23"/>
        <v>-21.602579420934404</v>
      </c>
      <c r="AO173">
        <v>169</v>
      </c>
      <c r="AP173" t="s">
        <v>1466</v>
      </c>
      <c r="AQ173" t="s">
        <v>567</v>
      </c>
      <c r="AR173">
        <v>12</v>
      </c>
      <c r="AS173" s="53">
        <v>402500</v>
      </c>
      <c r="AT173">
        <v>964</v>
      </c>
      <c r="AU173">
        <v>80.3</v>
      </c>
      <c r="AV173">
        <v>20</v>
      </c>
      <c r="AW173" t="str">
        <f t="shared" si="24"/>
        <v>Jaidyn Stephenson S</v>
      </c>
      <c r="AX173" s="56">
        <f t="shared" si="25"/>
        <v>-99</v>
      </c>
      <c r="AY173" s="56">
        <f t="shared" si="26"/>
        <v>-99</v>
      </c>
      <c r="AZ173" s="56">
        <f t="shared" si="27"/>
        <v>-99</v>
      </c>
      <c r="BA173" s="56">
        <f t="shared" ca="1" si="28"/>
        <v>0.74491653175636152</v>
      </c>
      <c r="BB173" s="57">
        <f t="shared" ca="1" si="29"/>
        <v>0.74491653175636152</v>
      </c>
      <c r="BC173">
        <f t="shared" ca="1" si="30"/>
        <v>146</v>
      </c>
      <c r="BD173">
        <f ca="1">BC173+(COUNTIF($BC$4:BC173,BC173)-1)</f>
        <v>146</v>
      </c>
    </row>
    <row r="174" spans="1:56" x14ac:dyDescent="0.2">
      <c r="A174">
        <v>171</v>
      </c>
      <c r="B174" t="s">
        <v>1029</v>
      </c>
      <c r="C174" t="s">
        <v>561</v>
      </c>
      <c r="D174">
        <v>12</v>
      </c>
      <c r="E174" s="53">
        <v>290400</v>
      </c>
      <c r="F174">
        <v>674</v>
      </c>
      <c r="G174">
        <v>56.2</v>
      </c>
      <c r="H174">
        <v>19.3</v>
      </c>
      <c r="I174" s="55">
        <f t="shared" ca="1" si="21"/>
        <v>-28.148765071157385</v>
      </c>
      <c r="K174">
        <v>171</v>
      </c>
      <c r="L174" t="s">
        <v>792</v>
      </c>
      <c r="M174" t="s">
        <v>556</v>
      </c>
      <c r="N174">
        <v>17</v>
      </c>
      <c r="O174" s="53">
        <v>310400</v>
      </c>
      <c r="P174">
        <v>999</v>
      </c>
      <c r="Q174">
        <v>58.8</v>
      </c>
      <c r="R174">
        <v>18.899999999999999</v>
      </c>
      <c r="S174" s="55">
        <f t="shared" ca="1" si="22"/>
        <v>-30.903128553681334</v>
      </c>
      <c r="AE174">
        <v>171</v>
      </c>
      <c r="AF174" t="s">
        <v>1590</v>
      </c>
      <c r="AG174" t="s">
        <v>559</v>
      </c>
      <c r="AH174">
        <v>2</v>
      </c>
      <c r="AI174" s="53">
        <v>334500</v>
      </c>
      <c r="AJ174">
        <v>118</v>
      </c>
      <c r="AK174">
        <v>59</v>
      </c>
      <c r="AL174">
        <v>17.600000000000001</v>
      </c>
      <c r="AM174" s="55">
        <f t="shared" ca="1" si="23"/>
        <v>-21.921829363115702</v>
      </c>
      <c r="AO174">
        <v>171</v>
      </c>
      <c r="AP174" t="s">
        <v>1543</v>
      </c>
      <c r="AQ174" t="s">
        <v>576</v>
      </c>
      <c r="AR174">
        <v>8</v>
      </c>
      <c r="AS174" s="53">
        <v>377000</v>
      </c>
      <c r="AT174" s="105">
        <v>642</v>
      </c>
      <c r="AU174">
        <v>80.2</v>
      </c>
      <c r="AV174">
        <v>21.3</v>
      </c>
      <c r="AW174" t="str">
        <f t="shared" si="24"/>
        <v>Will Brodie</v>
      </c>
      <c r="AX174" s="56">
        <f t="shared" si="25"/>
        <v>-99</v>
      </c>
      <c r="AY174" s="56">
        <f t="shared" ca="1" si="26"/>
        <v>-7.7798085869407547</v>
      </c>
      <c r="AZ174" s="56">
        <f t="shared" si="27"/>
        <v>-99</v>
      </c>
      <c r="BA174" s="56">
        <f t="shared" si="28"/>
        <v>-99</v>
      </c>
      <c r="BB174" s="57">
        <f t="shared" ca="1" si="29"/>
        <v>-7.7798085869407547</v>
      </c>
      <c r="BC174">
        <f t="shared" ca="1" si="30"/>
        <v>247</v>
      </c>
      <c r="BD174">
        <f ca="1">BC174+(COUNTIF($BC$4:BC174,BC174)-1)</f>
        <v>247</v>
      </c>
    </row>
    <row r="175" spans="1:56" x14ac:dyDescent="0.2">
      <c r="A175">
        <v>172</v>
      </c>
      <c r="B175" t="s">
        <v>643</v>
      </c>
      <c r="C175" t="s">
        <v>553</v>
      </c>
      <c r="D175">
        <v>1</v>
      </c>
      <c r="E175" s="53">
        <v>446200</v>
      </c>
      <c r="F175">
        <v>56</v>
      </c>
      <c r="G175">
        <v>56</v>
      </c>
      <c r="H175">
        <v>12.6</v>
      </c>
      <c r="I175" s="55">
        <f t="shared" ca="1" si="21"/>
        <v>-28.382364781291471</v>
      </c>
      <c r="K175">
        <v>172</v>
      </c>
      <c r="L175" t="s">
        <v>1434</v>
      </c>
      <c r="M175" t="s">
        <v>538</v>
      </c>
      <c r="N175">
        <v>16</v>
      </c>
      <c r="O175" s="53">
        <v>273700</v>
      </c>
      <c r="P175">
        <v>923</v>
      </c>
      <c r="Q175">
        <v>57.7</v>
      </c>
      <c r="R175">
        <v>21.1</v>
      </c>
      <c r="S175" s="55">
        <f t="shared" ca="1" si="22"/>
        <v>-32.091710421130614</v>
      </c>
      <c r="AE175">
        <v>172</v>
      </c>
      <c r="AF175" t="s">
        <v>1591</v>
      </c>
      <c r="AG175" t="s">
        <v>549</v>
      </c>
      <c r="AH175">
        <v>11</v>
      </c>
      <c r="AI175" s="53">
        <v>263700</v>
      </c>
      <c r="AJ175">
        <v>648</v>
      </c>
      <c r="AK175">
        <v>58.9</v>
      </c>
      <c r="AL175">
        <v>22.3</v>
      </c>
      <c r="AM175" s="55">
        <f t="shared" ca="1" si="23"/>
        <v>-22.028246010509466</v>
      </c>
      <c r="AO175">
        <v>172</v>
      </c>
      <c r="AP175" t="s">
        <v>1544</v>
      </c>
      <c r="AQ175" t="s">
        <v>576</v>
      </c>
      <c r="AR175">
        <v>15</v>
      </c>
      <c r="AS175" s="53">
        <v>379200</v>
      </c>
      <c r="AT175" s="105">
        <v>1202</v>
      </c>
      <c r="AU175">
        <v>80.099999999999994</v>
      </c>
      <c r="AV175">
        <v>21.1</v>
      </c>
      <c r="AW175" t="str">
        <f t="shared" si="24"/>
        <v>Jack Martin</v>
      </c>
      <c r="AX175" s="56">
        <f t="shared" si="25"/>
        <v>-99</v>
      </c>
      <c r="AY175" s="56">
        <f t="shared" ca="1" si="26"/>
        <v>-7.8878614839816077</v>
      </c>
      <c r="AZ175" s="56">
        <f t="shared" si="27"/>
        <v>-99</v>
      </c>
      <c r="BA175" s="56">
        <f t="shared" ca="1" si="28"/>
        <v>0.53208323696882687</v>
      </c>
      <c r="BB175" s="57">
        <f t="shared" ca="1" si="29"/>
        <v>0.53208323696882687</v>
      </c>
      <c r="BC175">
        <f t="shared" ca="1" si="30"/>
        <v>147</v>
      </c>
      <c r="BD175">
        <f ca="1">BC175+(COUNTIF($BC$4:BC175,BC175)-1)</f>
        <v>147</v>
      </c>
    </row>
    <row r="176" spans="1:56" x14ac:dyDescent="0.2">
      <c r="A176">
        <v>173</v>
      </c>
      <c r="B176" t="s">
        <v>989</v>
      </c>
      <c r="C176" t="s">
        <v>532</v>
      </c>
      <c r="D176">
        <v>6</v>
      </c>
      <c r="E176" s="53">
        <v>282200</v>
      </c>
      <c r="F176">
        <v>334</v>
      </c>
      <c r="G176">
        <v>55.7</v>
      </c>
      <c r="H176">
        <v>19.7</v>
      </c>
      <c r="I176" s="55">
        <f t="shared" ca="1" si="21"/>
        <v>-28.732764346492601</v>
      </c>
      <c r="K176">
        <v>172</v>
      </c>
      <c r="L176" t="s">
        <v>794</v>
      </c>
      <c r="M176" t="s">
        <v>549</v>
      </c>
      <c r="N176">
        <v>15</v>
      </c>
      <c r="O176" s="53">
        <v>286200</v>
      </c>
      <c r="P176">
        <v>865</v>
      </c>
      <c r="Q176">
        <v>57.7</v>
      </c>
      <c r="R176">
        <v>20.100000000000001</v>
      </c>
      <c r="S176" s="55">
        <f t="shared" ca="1" si="22"/>
        <v>-32.091710421130614</v>
      </c>
      <c r="AE176">
        <v>173</v>
      </c>
      <c r="AF176" t="s">
        <v>1592</v>
      </c>
      <c r="AG176" t="s">
        <v>551</v>
      </c>
      <c r="AH176">
        <v>11</v>
      </c>
      <c r="AI176" s="53">
        <v>259900</v>
      </c>
      <c r="AJ176">
        <v>647</v>
      </c>
      <c r="AK176">
        <v>58.8</v>
      </c>
      <c r="AL176">
        <v>22.6</v>
      </c>
      <c r="AM176" s="55">
        <f t="shared" ca="1" si="23"/>
        <v>-22.134662657903231</v>
      </c>
      <c r="AO176">
        <v>173</v>
      </c>
      <c r="AP176" t="s">
        <v>1545</v>
      </c>
      <c r="AQ176" t="s">
        <v>538</v>
      </c>
      <c r="AR176">
        <v>7</v>
      </c>
      <c r="AS176" s="53">
        <v>342800</v>
      </c>
      <c r="AT176" s="105">
        <v>560</v>
      </c>
      <c r="AU176">
        <v>80</v>
      </c>
      <c r="AV176">
        <v>23.3</v>
      </c>
      <c r="AW176" t="str">
        <f t="shared" si="24"/>
        <v>Charlie Constable</v>
      </c>
      <c r="AX176" s="56">
        <f t="shared" si="25"/>
        <v>-99</v>
      </c>
      <c r="AY176" s="56">
        <f t="shared" ca="1" si="26"/>
        <v>-7.9959143810224429</v>
      </c>
      <c r="AZ176" s="56">
        <f t="shared" si="27"/>
        <v>-99</v>
      </c>
      <c r="BA176" s="56">
        <f t="shared" si="28"/>
        <v>-99</v>
      </c>
      <c r="BB176" s="57">
        <f t="shared" ca="1" si="29"/>
        <v>-7.9959143810224429</v>
      </c>
      <c r="BC176">
        <f t="shared" ca="1" si="30"/>
        <v>250</v>
      </c>
      <c r="BD176">
        <f ca="1">BC176+(COUNTIF($BC$4:BC176,BC176)-1)</f>
        <v>250</v>
      </c>
    </row>
    <row r="177" spans="1:56" x14ac:dyDescent="0.2">
      <c r="A177">
        <v>174</v>
      </c>
      <c r="B177" t="s">
        <v>664</v>
      </c>
      <c r="C177" t="s">
        <v>547</v>
      </c>
      <c r="D177">
        <v>9</v>
      </c>
      <c r="E177" s="53">
        <v>326200</v>
      </c>
      <c r="F177">
        <v>498</v>
      </c>
      <c r="G177">
        <v>55.3</v>
      </c>
      <c r="H177">
        <v>17</v>
      </c>
      <c r="I177" s="55">
        <f t="shared" ca="1" si="21"/>
        <v>-29.199963766760781</v>
      </c>
      <c r="K177">
        <v>174</v>
      </c>
      <c r="L177" t="s">
        <v>1527</v>
      </c>
      <c r="M177" t="s">
        <v>576</v>
      </c>
      <c r="N177">
        <v>12</v>
      </c>
      <c r="O177" s="53">
        <v>299800</v>
      </c>
      <c r="P177">
        <v>686</v>
      </c>
      <c r="Q177">
        <v>57.2</v>
      </c>
      <c r="R177">
        <v>19.100000000000001</v>
      </c>
      <c r="S177" s="55">
        <f t="shared" ca="1" si="22"/>
        <v>-32.631974906334833</v>
      </c>
      <c r="AE177">
        <v>173</v>
      </c>
      <c r="AF177" t="s">
        <v>792</v>
      </c>
      <c r="AG177" t="s">
        <v>556</v>
      </c>
      <c r="AH177">
        <v>17</v>
      </c>
      <c r="AI177" s="53">
        <v>310400</v>
      </c>
      <c r="AJ177">
        <v>999</v>
      </c>
      <c r="AK177">
        <v>58.8</v>
      </c>
      <c r="AL177">
        <v>18.899999999999999</v>
      </c>
      <c r="AM177" s="55">
        <f t="shared" ca="1" si="23"/>
        <v>-22.134662657903231</v>
      </c>
      <c r="AO177">
        <v>174</v>
      </c>
      <c r="AP177" t="s">
        <v>749</v>
      </c>
      <c r="AQ177" t="s">
        <v>551</v>
      </c>
      <c r="AR177">
        <v>17</v>
      </c>
      <c r="AS177" s="53">
        <v>446300</v>
      </c>
      <c r="AT177" s="105">
        <v>1359</v>
      </c>
      <c r="AU177">
        <v>79.900000000000006</v>
      </c>
      <c r="AV177">
        <v>17.899999999999999</v>
      </c>
      <c r="AW177" t="str">
        <f t="shared" si="24"/>
        <v>Christian Petracca</v>
      </c>
      <c r="AX177" s="56">
        <f t="shared" si="25"/>
        <v>-99</v>
      </c>
      <c r="AY177" s="56">
        <f t="shared" ca="1" si="26"/>
        <v>-8.1039672780632817</v>
      </c>
      <c r="AZ177" s="56">
        <f t="shared" si="27"/>
        <v>-99</v>
      </c>
      <c r="BA177" s="56">
        <f t="shared" ca="1" si="28"/>
        <v>0.3192499421813082</v>
      </c>
      <c r="BB177" s="57">
        <f t="shared" ca="1" si="29"/>
        <v>0.3192499421813082</v>
      </c>
      <c r="BC177">
        <f t="shared" ca="1" si="30"/>
        <v>148</v>
      </c>
      <c r="BD177">
        <f ca="1">BC177+(COUNTIF($BC$4:BC177,BC177)-1)</f>
        <v>148</v>
      </c>
    </row>
    <row r="178" spans="1:56" x14ac:dyDescent="0.2">
      <c r="A178">
        <v>175</v>
      </c>
      <c r="B178" t="s">
        <v>625</v>
      </c>
      <c r="C178" t="s">
        <v>581</v>
      </c>
      <c r="D178">
        <v>3</v>
      </c>
      <c r="E178" s="53">
        <v>164600</v>
      </c>
      <c r="F178">
        <v>165</v>
      </c>
      <c r="G178">
        <v>55</v>
      </c>
      <c r="H178">
        <v>33.4</v>
      </c>
      <c r="I178" s="55">
        <f t="shared" ca="1" si="21"/>
        <v>-29.550363331961904</v>
      </c>
      <c r="K178">
        <v>175</v>
      </c>
      <c r="L178" t="s">
        <v>959</v>
      </c>
      <c r="M178" t="s">
        <v>544</v>
      </c>
      <c r="N178">
        <v>12</v>
      </c>
      <c r="O178" s="53">
        <v>285500</v>
      </c>
      <c r="P178">
        <v>680</v>
      </c>
      <c r="Q178">
        <v>56.7</v>
      </c>
      <c r="R178">
        <v>19.8</v>
      </c>
      <c r="S178" s="55">
        <f t="shared" ca="1" si="22"/>
        <v>-33.172239391539051</v>
      </c>
      <c r="AE178">
        <v>175</v>
      </c>
      <c r="AF178" t="s">
        <v>887</v>
      </c>
      <c r="AG178" t="s">
        <v>544</v>
      </c>
      <c r="AH178">
        <v>17</v>
      </c>
      <c r="AI178" s="53">
        <v>303500</v>
      </c>
      <c r="AJ178">
        <v>997</v>
      </c>
      <c r="AK178">
        <v>58.6</v>
      </c>
      <c r="AL178">
        <v>19.3</v>
      </c>
      <c r="AM178" s="55">
        <f t="shared" ca="1" si="23"/>
        <v>-22.34749595269076</v>
      </c>
      <c r="AO178">
        <v>174</v>
      </c>
      <c r="AP178" t="s">
        <v>1452</v>
      </c>
      <c r="AQ178" t="s">
        <v>547</v>
      </c>
      <c r="AR178">
        <v>15</v>
      </c>
      <c r="AS178" s="53">
        <v>399500</v>
      </c>
      <c r="AT178" s="105">
        <v>1198</v>
      </c>
      <c r="AU178">
        <v>79.900000000000006</v>
      </c>
      <c r="AV178">
        <v>20</v>
      </c>
      <c r="AW178" t="str">
        <f t="shared" si="24"/>
        <v>Timothy English</v>
      </c>
      <c r="AX178" s="56">
        <f t="shared" si="25"/>
        <v>-99</v>
      </c>
      <c r="AY178" s="56">
        <f t="shared" si="26"/>
        <v>-99</v>
      </c>
      <c r="AZ178" s="56">
        <f t="shared" ca="1" si="27"/>
        <v>-2.9709246094671045</v>
      </c>
      <c r="BA178" s="56">
        <f t="shared" si="28"/>
        <v>-99</v>
      </c>
      <c r="BB178" s="57">
        <f t="shared" ca="1" si="29"/>
        <v>-2.9709246094671045</v>
      </c>
      <c r="BC178">
        <f t="shared" ca="1" si="30"/>
        <v>188</v>
      </c>
      <c r="BD178">
        <f ca="1">BC178+(COUNTIF($BC$4:BC178,BC178)-1)</f>
        <v>188</v>
      </c>
    </row>
    <row r="179" spans="1:56" x14ac:dyDescent="0.2">
      <c r="A179">
        <v>175</v>
      </c>
      <c r="B179" t="s">
        <v>1405</v>
      </c>
      <c r="C179" t="s">
        <v>532</v>
      </c>
      <c r="D179">
        <v>1</v>
      </c>
      <c r="E179" s="53">
        <v>419000</v>
      </c>
      <c r="F179">
        <v>55</v>
      </c>
      <c r="G179">
        <v>55</v>
      </c>
      <c r="H179">
        <v>13.1</v>
      </c>
      <c r="I179" s="55">
        <f t="shared" ca="1" si="21"/>
        <v>-29.550363331961904</v>
      </c>
      <c r="K179">
        <v>176</v>
      </c>
      <c r="L179" t="s">
        <v>774</v>
      </c>
      <c r="M179" t="s">
        <v>556</v>
      </c>
      <c r="N179">
        <v>16</v>
      </c>
      <c r="O179" s="53">
        <v>255100</v>
      </c>
      <c r="P179">
        <v>899</v>
      </c>
      <c r="Q179">
        <v>56.2</v>
      </c>
      <c r="R179">
        <v>22</v>
      </c>
      <c r="S179" s="55">
        <f t="shared" ca="1" si="22"/>
        <v>-33.712503876743263</v>
      </c>
      <c r="AE179">
        <v>176</v>
      </c>
      <c r="AF179" t="s">
        <v>994</v>
      </c>
      <c r="AG179" t="s">
        <v>532</v>
      </c>
      <c r="AH179">
        <v>13</v>
      </c>
      <c r="AI179" s="53">
        <v>283400</v>
      </c>
      <c r="AJ179">
        <v>761</v>
      </c>
      <c r="AK179">
        <v>58.5</v>
      </c>
      <c r="AL179">
        <v>20.7</v>
      </c>
      <c r="AM179" s="55">
        <f t="shared" ca="1" si="23"/>
        <v>-22.453912600084525</v>
      </c>
      <c r="AO179">
        <v>176</v>
      </c>
      <c r="AP179" t="s">
        <v>568</v>
      </c>
      <c r="AQ179" t="s">
        <v>538</v>
      </c>
      <c r="AR179">
        <v>13</v>
      </c>
      <c r="AS179" s="53">
        <v>366800</v>
      </c>
      <c r="AT179" s="105">
        <v>1037</v>
      </c>
      <c r="AU179">
        <v>79.8</v>
      </c>
      <c r="AV179">
        <v>21.7</v>
      </c>
      <c r="AW179" t="str">
        <f t="shared" si="24"/>
        <v>Cameron Guthrie</v>
      </c>
      <c r="AX179" s="56">
        <f t="shared" ca="1" si="25"/>
        <v>-0.58399927533521634</v>
      </c>
      <c r="AY179" s="56">
        <f t="shared" ca="1" si="26"/>
        <v>-8.2120201751041382</v>
      </c>
      <c r="AZ179" s="56">
        <f t="shared" si="27"/>
        <v>-99</v>
      </c>
      <c r="BA179" s="56">
        <f t="shared" si="28"/>
        <v>-99</v>
      </c>
      <c r="BB179" s="57">
        <f t="shared" ca="1" si="29"/>
        <v>-0.58399927533521634</v>
      </c>
      <c r="BC179">
        <f t="shared" ca="1" si="30"/>
        <v>156</v>
      </c>
      <c r="BD179">
        <f ca="1">BC179+(COUNTIF($BC$4:BC179,BC179)-1)</f>
        <v>156</v>
      </c>
    </row>
    <row r="180" spans="1:56" x14ac:dyDescent="0.2">
      <c r="A180">
        <v>177</v>
      </c>
      <c r="B180" t="s">
        <v>1406</v>
      </c>
      <c r="C180" t="s">
        <v>540</v>
      </c>
      <c r="D180">
        <v>11</v>
      </c>
      <c r="E180" s="53">
        <v>261800</v>
      </c>
      <c r="F180">
        <v>603</v>
      </c>
      <c r="G180">
        <v>54.8</v>
      </c>
      <c r="H180">
        <v>20.9</v>
      </c>
      <c r="I180" s="55">
        <f t="shared" ca="1" si="21"/>
        <v>-29.783963042095991</v>
      </c>
      <c r="K180">
        <v>177</v>
      </c>
      <c r="L180" t="s">
        <v>1446</v>
      </c>
      <c r="M180" t="s">
        <v>547</v>
      </c>
      <c r="N180">
        <v>4</v>
      </c>
      <c r="O180" s="53">
        <v>294100</v>
      </c>
      <c r="P180">
        <v>222</v>
      </c>
      <c r="Q180">
        <v>55.5</v>
      </c>
      <c r="R180">
        <v>18.899999999999999</v>
      </c>
      <c r="S180" s="55">
        <f t="shared" ca="1" si="22"/>
        <v>-34.468874156029173</v>
      </c>
      <c r="AE180">
        <v>176</v>
      </c>
      <c r="AF180" t="s">
        <v>1593</v>
      </c>
      <c r="AG180" t="s">
        <v>567</v>
      </c>
      <c r="AH180">
        <v>15</v>
      </c>
      <c r="AI180" s="53">
        <v>298500</v>
      </c>
      <c r="AJ180">
        <v>877</v>
      </c>
      <c r="AK180">
        <v>58.5</v>
      </c>
      <c r="AL180">
        <v>19.600000000000001</v>
      </c>
      <c r="AM180" s="55">
        <f t="shared" ca="1" si="23"/>
        <v>-22.453912600084525</v>
      </c>
      <c r="AO180">
        <v>177</v>
      </c>
      <c r="AP180" t="s">
        <v>836</v>
      </c>
      <c r="AQ180" t="s">
        <v>542</v>
      </c>
      <c r="AR180">
        <v>17</v>
      </c>
      <c r="AS180" s="53">
        <v>424100</v>
      </c>
      <c r="AT180" s="105">
        <v>1354</v>
      </c>
      <c r="AU180">
        <v>79.599999999999994</v>
      </c>
      <c r="AV180">
        <v>18.8</v>
      </c>
      <c r="AW180" t="str">
        <f t="shared" si="24"/>
        <v>Luke Breust</v>
      </c>
      <c r="AX180" s="56">
        <f t="shared" si="25"/>
        <v>-99</v>
      </c>
      <c r="AY180" s="56">
        <f t="shared" si="26"/>
        <v>-99</v>
      </c>
      <c r="AZ180" s="56">
        <f t="shared" si="27"/>
        <v>-99</v>
      </c>
      <c r="BA180" s="56">
        <f t="shared" ca="1" si="28"/>
        <v>0</v>
      </c>
      <c r="BB180" s="57">
        <f t="shared" ca="1" si="29"/>
        <v>0</v>
      </c>
      <c r="BC180">
        <f t="shared" ca="1" si="30"/>
        <v>150</v>
      </c>
      <c r="BD180">
        <f ca="1">BC180+(COUNTIF($BC$4:BC180,BC180)-1)</f>
        <v>152</v>
      </c>
    </row>
    <row r="181" spans="1:56" x14ac:dyDescent="0.2">
      <c r="A181">
        <v>178</v>
      </c>
      <c r="B181" t="s">
        <v>652</v>
      </c>
      <c r="C181" t="s">
        <v>547</v>
      </c>
      <c r="D181">
        <v>17</v>
      </c>
      <c r="E181" s="53">
        <v>281700</v>
      </c>
      <c r="F181">
        <v>921</v>
      </c>
      <c r="G181">
        <v>54.2</v>
      </c>
      <c r="H181">
        <v>19.2</v>
      </c>
      <c r="I181" s="55">
        <f t="shared" ca="1" si="21"/>
        <v>-30.48476217249825</v>
      </c>
      <c r="K181">
        <v>178</v>
      </c>
      <c r="L181" t="s">
        <v>1555</v>
      </c>
      <c r="M181" t="s">
        <v>576</v>
      </c>
      <c r="N181">
        <v>13</v>
      </c>
      <c r="O181" s="53">
        <v>256800</v>
      </c>
      <c r="P181">
        <v>715</v>
      </c>
      <c r="Q181">
        <v>55</v>
      </c>
      <c r="R181">
        <v>21.4</v>
      </c>
      <c r="S181" s="55">
        <f t="shared" ca="1" si="22"/>
        <v>-35.009138641233399</v>
      </c>
      <c r="AE181">
        <v>178</v>
      </c>
      <c r="AF181" t="s">
        <v>1476</v>
      </c>
      <c r="AG181" t="s">
        <v>574</v>
      </c>
      <c r="AH181">
        <v>5</v>
      </c>
      <c r="AI181" s="53">
        <v>328300</v>
      </c>
      <c r="AJ181">
        <v>292</v>
      </c>
      <c r="AK181">
        <v>58.4</v>
      </c>
      <c r="AL181">
        <v>17.8</v>
      </c>
      <c r="AM181" s="55">
        <f t="shared" ca="1" si="23"/>
        <v>-22.560329247478297</v>
      </c>
      <c r="AO181">
        <v>177</v>
      </c>
      <c r="AP181" t="s">
        <v>589</v>
      </c>
      <c r="AQ181" t="s">
        <v>542</v>
      </c>
      <c r="AR181">
        <v>17</v>
      </c>
      <c r="AS181" s="53">
        <v>413300</v>
      </c>
      <c r="AT181" s="105">
        <v>1353</v>
      </c>
      <c r="AU181">
        <v>79.599999999999994</v>
      </c>
      <c r="AV181">
        <v>19.3</v>
      </c>
      <c r="AW181" t="str">
        <f t="shared" si="24"/>
        <v>Blake Hardwick</v>
      </c>
      <c r="AX181" s="56">
        <f t="shared" ca="1" si="25"/>
        <v>-0.81759898546930465</v>
      </c>
      <c r="AY181" s="56">
        <f t="shared" si="26"/>
        <v>-99</v>
      </c>
      <c r="AZ181" s="56">
        <f t="shared" si="27"/>
        <v>-99</v>
      </c>
      <c r="BA181" s="56">
        <f t="shared" si="28"/>
        <v>-99</v>
      </c>
      <c r="BB181" s="57">
        <f t="shared" ca="1" si="29"/>
        <v>-0.81759898546930465</v>
      </c>
      <c r="BC181">
        <f t="shared" ca="1" si="30"/>
        <v>159</v>
      </c>
      <c r="BD181">
        <f ca="1">BC181+(COUNTIF($BC$4:BC181,BC181)-1)</f>
        <v>159</v>
      </c>
    </row>
    <row r="182" spans="1:56" x14ac:dyDescent="0.2">
      <c r="A182">
        <v>179</v>
      </c>
      <c r="B182" t="s">
        <v>1391</v>
      </c>
      <c r="C182" t="s">
        <v>534</v>
      </c>
      <c r="D182">
        <v>2</v>
      </c>
      <c r="E182" s="53">
        <v>123900</v>
      </c>
      <c r="F182">
        <v>108</v>
      </c>
      <c r="G182">
        <v>54</v>
      </c>
      <c r="H182">
        <v>43.6</v>
      </c>
      <c r="I182" s="55">
        <f t="shared" ca="1" si="21"/>
        <v>-30.718361882632337</v>
      </c>
      <c r="K182">
        <v>179</v>
      </c>
      <c r="L182" t="s">
        <v>791</v>
      </c>
      <c r="M182" t="s">
        <v>551</v>
      </c>
      <c r="N182">
        <v>6</v>
      </c>
      <c r="O182" s="53">
        <v>212200</v>
      </c>
      <c r="P182">
        <v>329</v>
      </c>
      <c r="Q182">
        <v>54.8</v>
      </c>
      <c r="R182">
        <v>25.8</v>
      </c>
      <c r="S182" s="55">
        <f t="shared" ca="1" si="22"/>
        <v>-35.225244435315084</v>
      </c>
      <c r="AE182">
        <v>179</v>
      </c>
      <c r="AF182" t="s">
        <v>873</v>
      </c>
      <c r="AG182" t="s">
        <v>534</v>
      </c>
      <c r="AH182">
        <v>12</v>
      </c>
      <c r="AI182" s="53">
        <v>308800</v>
      </c>
      <c r="AJ182">
        <v>700</v>
      </c>
      <c r="AK182">
        <v>58.3</v>
      </c>
      <c r="AL182">
        <v>18.899999999999999</v>
      </c>
      <c r="AM182" s="55">
        <f t="shared" ca="1" si="23"/>
        <v>-22.666745894872061</v>
      </c>
      <c r="AO182">
        <v>179</v>
      </c>
      <c r="AP182" t="s">
        <v>1427</v>
      </c>
      <c r="AQ182" t="s">
        <v>542</v>
      </c>
      <c r="AR182">
        <v>14</v>
      </c>
      <c r="AS182" s="53">
        <v>404000</v>
      </c>
      <c r="AT182" s="105">
        <v>1111</v>
      </c>
      <c r="AU182">
        <v>79.400000000000006</v>
      </c>
      <c r="AV182">
        <v>19.600000000000001</v>
      </c>
      <c r="AW182" t="str">
        <f t="shared" si="24"/>
        <v>Isaac Smith</v>
      </c>
      <c r="AX182" s="56">
        <f t="shared" si="25"/>
        <v>-99</v>
      </c>
      <c r="AY182" s="56">
        <f t="shared" ca="1" si="26"/>
        <v>-8.6442317632675039</v>
      </c>
      <c r="AZ182" s="56">
        <f t="shared" si="27"/>
        <v>-99</v>
      </c>
      <c r="BA182" s="56">
        <f t="shared" si="28"/>
        <v>-99</v>
      </c>
      <c r="BB182" s="57">
        <f t="shared" ca="1" si="29"/>
        <v>-8.6442317632675039</v>
      </c>
      <c r="BC182">
        <f t="shared" ca="1" si="30"/>
        <v>257</v>
      </c>
      <c r="BD182">
        <f ca="1">BC182+(COUNTIF($BC$4:BC182,BC182)-1)</f>
        <v>257</v>
      </c>
    </row>
    <row r="183" spans="1:56" x14ac:dyDescent="0.2">
      <c r="A183">
        <v>179</v>
      </c>
      <c r="B183" t="s">
        <v>1408</v>
      </c>
      <c r="C183" t="s">
        <v>567</v>
      </c>
      <c r="D183">
        <v>2</v>
      </c>
      <c r="E183" s="53">
        <v>437200</v>
      </c>
      <c r="F183">
        <v>108</v>
      </c>
      <c r="G183">
        <v>54</v>
      </c>
      <c r="H183">
        <v>12.4</v>
      </c>
      <c r="I183" s="55">
        <f t="shared" ca="1" si="21"/>
        <v>-30.718361882632337</v>
      </c>
      <c r="K183">
        <v>180</v>
      </c>
      <c r="L183" t="s">
        <v>1444</v>
      </c>
      <c r="M183" t="s">
        <v>556</v>
      </c>
      <c r="N183">
        <v>4</v>
      </c>
      <c r="O183" s="53">
        <v>301200</v>
      </c>
      <c r="P183">
        <v>217</v>
      </c>
      <c r="Q183">
        <v>54.2</v>
      </c>
      <c r="R183">
        <v>18</v>
      </c>
      <c r="S183" s="55">
        <f t="shared" ca="1" si="22"/>
        <v>-35.873561817560145</v>
      </c>
      <c r="AE183">
        <v>179</v>
      </c>
      <c r="AF183" t="s">
        <v>863</v>
      </c>
      <c r="AG183" t="s">
        <v>540</v>
      </c>
      <c r="AH183">
        <v>14</v>
      </c>
      <c r="AI183" s="53">
        <v>283600</v>
      </c>
      <c r="AJ183">
        <v>816</v>
      </c>
      <c r="AK183">
        <v>58.3</v>
      </c>
      <c r="AL183">
        <v>20.6</v>
      </c>
      <c r="AM183" s="55">
        <f t="shared" ca="1" si="23"/>
        <v>-22.666745894872061</v>
      </c>
      <c r="AO183">
        <v>180</v>
      </c>
      <c r="AP183" t="s">
        <v>810</v>
      </c>
      <c r="AQ183" t="s">
        <v>534</v>
      </c>
      <c r="AR183">
        <v>6</v>
      </c>
      <c r="AS183" s="53">
        <v>434500</v>
      </c>
      <c r="AT183" s="105">
        <v>476</v>
      </c>
      <c r="AU183">
        <v>79.3</v>
      </c>
      <c r="AV183">
        <v>18.3</v>
      </c>
      <c r="AW183" t="str">
        <f t="shared" si="24"/>
        <v>Dawson Simpson</v>
      </c>
      <c r="AX183" s="56">
        <f t="shared" si="25"/>
        <v>-99</v>
      </c>
      <c r="AY183" s="56">
        <f t="shared" si="26"/>
        <v>-99</v>
      </c>
      <c r="AZ183" s="56">
        <f t="shared" ca="1" si="27"/>
        <v>-3.4056940645110796</v>
      </c>
      <c r="BA183" s="56">
        <f t="shared" si="28"/>
        <v>-99</v>
      </c>
      <c r="BB183" s="57">
        <f t="shared" ca="1" si="29"/>
        <v>-3.4056940645110796</v>
      </c>
      <c r="BC183">
        <f t="shared" ca="1" si="30"/>
        <v>192</v>
      </c>
      <c r="BD183">
        <f ca="1">BC183+(COUNTIF($BC$4:BC183,BC183)-1)</f>
        <v>192</v>
      </c>
    </row>
    <row r="184" spans="1:56" x14ac:dyDescent="0.2">
      <c r="A184">
        <v>181</v>
      </c>
      <c r="B184" t="s">
        <v>640</v>
      </c>
      <c r="C184" t="s">
        <v>581</v>
      </c>
      <c r="D184">
        <v>12</v>
      </c>
      <c r="E184" s="53">
        <v>241500</v>
      </c>
      <c r="F184">
        <v>645</v>
      </c>
      <c r="G184">
        <v>53.8</v>
      </c>
      <c r="H184">
        <v>22.3</v>
      </c>
      <c r="I184" s="55">
        <f t="shared" ca="1" si="21"/>
        <v>-30.951961592766423</v>
      </c>
      <c r="K184">
        <v>180</v>
      </c>
      <c r="L184" t="s">
        <v>1042</v>
      </c>
      <c r="M184" t="s">
        <v>551</v>
      </c>
      <c r="N184">
        <v>6</v>
      </c>
      <c r="O184" s="53">
        <v>236100</v>
      </c>
      <c r="P184">
        <v>325</v>
      </c>
      <c r="Q184">
        <v>54.2</v>
      </c>
      <c r="R184">
        <v>22.9</v>
      </c>
      <c r="S184" s="55">
        <f t="shared" ca="1" si="22"/>
        <v>-35.873561817560145</v>
      </c>
      <c r="AE184">
        <v>181</v>
      </c>
      <c r="AF184" t="s">
        <v>977</v>
      </c>
      <c r="AG184" t="s">
        <v>561</v>
      </c>
      <c r="AH184">
        <v>3</v>
      </c>
      <c r="AI184" s="53">
        <v>272700</v>
      </c>
      <c r="AJ184">
        <v>174</v>
      </c>
      <c r="AK184">
        <v>58</v>
      </c>
      <c r="AL184">
        <v>21.3</v>
      </c>
      <c r="AM184" s="55">
        <f t="shared" ca="1" si="23"/>
        <v>-22.985995837053355</v>
      </c>
      <c r="AO184">
        <v>181</v>
      </c>
      <c r="AP184" t="s">
        <v>855</v>
      </c>
      <c r="AQ184" t="s">
        <v>534</v>
      </c>
      <c r="AR184">
        <v>17</v>
      </c>
      <c r="AS184" s="53">
        <v>440500</v>
      </c>
      <c r="AT184" s="105">
        <v>1347</v>
      </c>
      <c r="AU184">
        <v>79.2</v>
      </c>
      <c r="AV184">
        <v>18</v>
      </c>
      <c r="AW184" t="str">
        <f t="shared" si="24"/>
        <v>Harrison Himmelberg</v>
      </c>
      <c r="AX184" s="56">
        <f t="shared" si="25"/>
        <v>-99</v>
      </c>
      <c r="AY184" s="56">
        <f t="shared" si="26"/>
        <v>-99</v>
      </c>
      <c r="AZ184" s="56">
        <f t="shared" si="27"/>
        <v>-99</v>
      </c>
      <c r="BA184" s="56">
        <f t="shared" ca="1" si="28"/>
        <v>-0.42566658957505332</v>
      </c>
      <c r="BB184" s="57">
        <f t="shared" ca="1" si="29"/>
        <v>-0.42566658957505332</v>
      </c>
      <c r="BC184">
        <f t="shared" ca="1" si="30"/>
        <v>154</v>
      </c>
      <c r="BD184">
        <f ca="1">BC184+(COUNTIF($BC$4:BC184,BC184)-1)</f>
        <v>154</v>
      </c>
    </row>
    <row r="185" spans="1:56" x14ac:dyDescent="0.2">
      <c r="A185">
        <v>182</v>
      </c>
      <c r="B185" t="s">
        <v>1410</v>
      </c>
      <c r="C185" t="s">
        <v>542</v>
      </c>
      <c r="D185">
        <v>13</v>
      </c>
      <c r="E185" s="53">
        <v>281800</v>
      </c>
      <c r="F185">
        <v>697</v>
      </c>
      <c r="G185">
        <v>53.6</v>
      </c>
      <c r="H185">
        <v>19</v>
      </c>
      <c r="I185" s="55">
        <f t="shared" ca="1" si="21"/>
        <v>-31.18556130290051</v>
      </c>
      <c r="K185">
        <v>182</v>
      </c>
      <c r="L185" t="s">
        <v>1556</v>
      </c>
      <c r="M185" t="s">
        <v>561</v>
      </c>
      <c r="N185">
        <v>4</v>
      </c>
      <c r="O185" s="53">
        <v>172800</v>
      </c>
      <c r="P185">
        <v>216</v>
      </c>
      <c r="Q185">
        <v>54</v>
      </c>
      <c r="R185">
        <v>31.2</v>
      </c>
      <c r="S185" s="55">
        <f t="shared" ca="1" si="22"/>
        <v>-36.089667611641829</v>
      </c>
      <c r="AE185">
        <v>181</v>
      </c>
      <c r="AF185" t="s">
        <v>1482</v>
      </c>
      <c r="AG185" t="s">
        <v>532</v>
      </c>
      <c r="AH185">
        <v>4</v>
      </c>
      <c r="AI185" s="53">
        <v>228200</v>
      </c>
      <c r="AJ185">
        <v>232</v>
      </c>
      <c r="AK185">
        <v>58</v>
      </c>
      <c r="AL185">
        <v>25.4</v>
      </c>
      <c r="AM185" s="55">
        <f t="shared" ca="1" si="23"/>
        <v>-22.985995837053355</v>
      </c>
      <c r="AO185">
        <v>181</v>
      </c>
      <c r="AP185" t="s">
        <v>776</v>
      </c>
      <c r="AQ185" t="s">
        <v>547</v>
      </c>
      <c r="AR185">
        <v>17</v>
      </c>
      <c r="AS185" s="53">
        <v>421300</v>
      </c>
      <c r="AT185" s="105">
        <v>1346</v>
      </c>
      <c r="AU185">
        <v>79.2</v>
      </c>
      <c r="AV185">
        <v>18.8</v>
      </c>
      <c r="AW185" t="str">
        <f t="shared" si="24"/>
        <v>Sam Lloyd</v>
      </c>
      <c r="AX185" s="56">
        <f t="shared" si="25"/>
        <v>-99</v>
      </c>
      <c r="AY185" s="56">
        <f t="shared" ca="1" si="26"/>
        <v>-8.860337557349192</v>
      </c>
      <c r="AZ185" s="56">
        <f t="shared" si="27"/>
        <v>-99</v>
      </c>
      <c r="BA185" s="56">
        <f t="shared" ca="1" si="28"/>
        <v>-0.42566658957505332</v>
      </c>
      <c r="BB185" s="57">
        <f t="shared" ca="1" si="29"/>
        <v>-0.42566658957505332</v>
      </c>
      <c r="BC185">
        <f t="shared" ca="1" si="30"/>
        <v>154</v>
      </c>
      <c r="BD185">
        <f ca="1">BC185+(COUNTIF($BC$4:BC185,BC185)-1)</f>
        <v>155</v>
      </c>
    </row>
    <row r="186" spans="1:56" x14ac:dyDescent="0.2">
      <c r="A186">
        <v>183</v>
      </c>
      <c r="B186" t="s">
        <v>659</v>
      </c>
      <c r="C186" t="s">
        <v>559</v>
      </c>
      <c r="D186">
        <v>16</v>
      </c>
      <c r="E186" s="53">
        <v>302300</v>
      </c>
      <c r="F186">
        <v>855</v>
      </c>
      <c r="G186">
        <v>53.4</v>
      </c>
      <c r="H186">
        <v>17.7</v>
      </c>
      <c r="I186" s="55">
        <f t="shared" ca="1" si="21"/>
        <v>-31.419161013034596</v>
      </c>
      <c r="K186">
        <v>183</v>
      </c>
      <c r="L186" t="s">
        <v>787</v>
      </c>
      <c r="M186" t="s">
        <v>540</v>
      </c>
      <c r="N186">
        <v>10</v>
      </c>
      <c r="O186" s="53">
        <v>254600</v>
      </c>
      <c r="P186">
        <v>538</v>
      </c>
      <c r="Q186">
        <v>53.8</v>
      </c>
      <c r="R186">
        <v>21.1</v>
      </c>
      <c r="S186" s="55">
        <f t="shared" ca="1" si="22"/>
        <v>-36.305773405723521</v>
      </c>
      <c r="AE186">
        <v>183</v>
      </c>
      <c r="AF186" t="s">
        <v>1483</v>
      </c>
      <c r="AG186" t="s">
        <v>551</v>
      </c>
      <c r="AH186">
        <v>6</v>
      </c>
      <c r="AI186" s="53">
        <v>320300</v>
      </c>
      <c r="AJ186">
        <v>347</v>
      </c>
      <c r="AK186">
        <v>57.8</v>
      </c>
      <c r="AL186">
        <v>18.100000000000001</v>
      </c>
      <c r="AM186" s="55">
        <f t="shared" ca="1" si="23"/>
        <v>-23.198829131840885</v>
      </c>
      <c r="AO186">
        <v>181</v>
      </c>
      <c r="AP186" t="s">
        <v>575</v>
      </c>
      <c r="AQ186" t="s">
        <v>553</v>
      </c>
      <c r="AR186">
        <v>12</v>
      </c>
      <c r="AS186" s="53">
        <v>370900</v>
      </c>
      <c r="AT186">
        <v>950</v>
      </c>
      <c r="AU186">
        <v>79.2</v>
      </c>
      <c r="AV186">
        <v>21.3</v>
      </c>
      <c r="AW186" t="str">
        <f t="shared" si="24"/>
        <v>Wayne Milera</v>
      </c>
      <c r="AX186" s="56">
        <f t="shared" ca="1" si="25"/>
        <v>-1.2847984057374671</v>
      </c>
      <c r="AY186" s="56">
        <f t="shared" si="26"/>
        <v>-99</v>
      </c>
      <c r="AZ186" s="56">
        <f t="shared" si="27"/>
        <v>-99</v>
      </c>
      <c r="BA186" s="56">
        <f t="shared" si="28"/>
        <v>-99</v>
      </c>
      <c r="BB186" s="57">
        <f t="shared" ca="1" si="29"/>
        <v>-1.2847984057374671</v>
      </c>
      <c r="BC186">
        <f t="shared" ca="1" si="30"/>
        <v>165</v>
      </c>
      <c r="BD186">
        <f ca="1">BC186+(COUNTIF($BC$4:BC186,BC186)-1)</f>
        <v>165</v>
      </c>
    </row>
    <row r="187" spans="1:56" x14ac:dyDescent="0.2">
      <c r="A187">
        <v>183</v>
      </c>
      <c r="B187" t="s">
        <v>654</v>
      </c>
      <c r="C187" t="s">
        <v>532</v>
      </c>
      <c r="D187">
        <v>10</v>
      </c>
      <c r="E187" s="53">
        <v>306200</v>
      </c>
      <c r="F187">
        <v>534</v>
      </c>
      <c r="G187">
        <v>53.4</v>
      </c>
      <c r="H187">
        <v>17.399999999999999</v>
      </c>
      <c r="I187" s="55">
        <f t="shared" ca="1" si="21"/>
        <v>-31.419161013034596</v>
      </c>
      <c r="K187">
        <v>184</v>
      </c>
      <c r="L187" t="s">
        <v>1436</v>
      </c>
      <c r="M187" t="s">
        <v>581</v>
      </c>
      <c r="N187">
        <v>6</v>
      </c>
      <c r="O187" s="53">
        <v>218500</v>
      </c>
      <c r="P187">
        <v>322</v>
      </c>
      <c r="Q187">
        <v>53.7</v>
      </c>
      <c r="R187">
        <v>24.6</v>
      </c>
      <c r="S187" s="55">
        <f t="shared" ca="1" si="22"/>
        <v>-36.413826302764363</v>
      </c>
      <c r="AE187">
        <v>184</v>
      </c>
      <c r="AF187" t="s">
        <v>1434</v>
      </c>
      <c r="AG187" t="s">
        <v>538</v>
      </c>
      <c r="AH187">
        <v>16</v>
      </c>
      <c r="AI187" s="53">
        <v>273700</v>
      </c>
      <c r="AJ187">
        <v>923</v>
      </c>
      <c r="AK187">
        <v>57.7</v>
      </c>
      <c r="AL187">
        <v>21.1</v>
      </c>
      <c r="AM187" s="55">
        <f t="shared" ca="1" si="23"/>
        <v>-23.305245779234649</v>
      </c>
      <c r="AO187">
        <v>184</v>
      </c>
      <c r="AP187" t="s">
        <v>1426</v>
      </c>
      <c r="AQ187" t="s">
        <v>576</v>
      </c>
      <c r="AR187">
        <v>11</v>
      </c>
      <c r="AS187" s="53">
        <v>363800</v>
      </c>
      <c r="AT187">
        <v>870</v>
      </c>
      <c r="AU187">
        <v>79.099999999999994</v>
      </c>
      <c r="AV187">
        <v>21.7</v>
      </c>
      <c r="AW187" t="str">
        <f t="shared" si="24"/>
        <v>Jack Bowes</v>
      </c>
      <c r="AX187" s="56">
        <f t="shared" si="25"/>
        <v>-99</v>
      </c>
      <c r="AY187" s="56">
        <f t="shared" ca="1" si="26"/>
        <v>-8.9683904543900486</v>
      </c>
      <c r="AZ187" s="56">
        <f t="shared" si="27"/>
        <v>-99</v>
      </c>
      <c r="BA187" s="56">
        <f t="shared" si="28"/>
        <v>-99</v>
      </c>
      <c r="BB187" s="57">
        <f t="shared" ca="1" si="29"/>
        <v>-8.9683904543900486</v>
      </c>
      <c r="BC187">
        <f t="shared" ca="1" si="30"/>
        <v>263</v>
      </c>
      <c r="BD187">
        <f ca="1">BC187+(COUNTIF($BC$4:BC187,BC187)-1)</f>
        <v>263</v>
      </c>
    </row>
    <row r="188" spans="1:56" x14ac:dyDescent="0.2">
      <c r="A188">
        <v>185</v>
      </c>
      <c r="B188" t="s">
        <v>1411</v>
      </c>
      <c r="C188" t="s">
        <v>561</v>
      </c>
      <c r="D188">
        <v>6</v>
      </c>
      <c r="E188" s="53">
        <v>258800</v>
      </c>
      <c r="F188">
        <v>320</v>
      </c>
      <c r="G188">
        <v>53.3</v>
      </c>
      <c r="H188">
        <v>20.6</v>
      </c>
      <c r="I188" s="55">
        <f t="shared" ca="1" si="21"/>
        <v>-31.53596086810164</v>
      </c>
      <c r="K188">
        <v>185</v>
      </c>
      <c r="L188" t="s">
        <v>654</v>
      </c>
      <c r="M188" t="s">
        <v>532</v>
      </c>
      <c r="N188">
        <v>10</v>
      </c>
      <c r="O188" s="53">
        <v>306200</v>
      </c>
      <c r="P188">
        <v>534</v>
      </c>
      <c r="Q188">
        <v>53.4</v>
      </c>
      <c r="R188">
        <v>17.399999999999999</v>
      </c>
      <c r="S188" s="55">
        <f t="shared" ca="1" si="22"/>
        <v>-36.737984993886897</v>
      </c>
      <c r="AE188">
        <v>185</v>
      </c>
      <c r="AF188" t="s">
        <v>971</v>
      </c>
      <c r="AG188" t="s">
        <v>561</v>
      </c>
      <c r="AH188">
        <v>12</v>
      </c>
      <c r="AI188" s="53">
        <v>273700</v>
      </c>
      <c r="AJ188">
        <v>688</v>
      </c>
      <c r="AK188">
        <v>57.3</v>
      </c>
      <c r="AL188">
        <v>20.9</v>
      </c>
      <c r="AM188" s="55">
        <f t="shared" ca="1" si="23"/>
        <v>-23.730912368809715</v>
      </c>
      <c r="AO188">
        <v>185</v>
      </c>
      <c r="AP188" t="s">
        <v>1511</v>
      </c>
      <c r="AQ188" t="s">
        <v>549</v>
      </c>
      <c r="AR188">
        <v>1</v>
      </c>
      <c r="AS188" s="53">
        <v>280100</v>
      </c>
      <c r="AT188">
        <v>79</v>
      </c>
      <c r="AU188">
        <v>79</v>
      </c>
      <c r="AV188">
        <v>28.2</v>
      </c>
      <c r="AW188" t="str">
        <f t="shared" si="24"/>
        <v>Michael Hartley</v>
      </c>
      <c r="AX188" s="56">
        <f t="shared" ca="1" si="25"/>
        <v>-1.5183981158715572</v>
      </c>
      <c r="AY188" s="56">
        <f t="shared" si="26"/>
        <v>-99</v>
      </c>
      <c r="AZ188" s="56">
        <f t="shared" si="27"/>
        <v>-99</v>
      </c>
      <c r="BA188" s="56">
        <f t="shared" si="28"/>
        <v>-99</v>
      </c>
      <c r="BB188" s="57">
        <f t="shared" ca="1" si="29"/>
        <v>-1.5183981158715572</v>
      </c>
      <c r="BC188">
        <f t="shared" ca="1" si="30"/>
        <v>169</v>
      </c>
      <c r="BD188">
        <f ca="1">BC188+(COUNTIF($BC$4:BC188,BC188)-1)</f>
        <v>169</v>
      </c>
    </row>
    <row r="189" spans="1:56" x14ac:dyDescent="0.2">
      <c r="A189">
        <v>186</v>
      </c>
      <c r="B189" t="s">
        <v>988</v>
      </c>
      <c r="C189" t="s">
        <v>534</v>
      </c>
      <c r="D189">
        <v>4</v>
      </c>
      <c r="E189" s="53">
        <v>230200</v>
      </c>
      <c r="F189">
        <v>213</v>
      </c>
      <c r="G189">
        <v>53.2</v>
      </c>
      <c r="H189">
        <v>23.1</v>
      </c>
      <c r="I189" s="55">
        <f t="shared" ca="1" si="21"/>
        <v>-31.652760723168683</v>
      </c>
      <c r="K189">
        <v>186</v>
      </c>
      <c r="L189" t="s">
        <v>1439</v>
      </c>
      <c r="M189" t="s">
        <v>540</v>
      </c>
      <c r="N189">
        <v>6</v>
      </c>
      <c r="O189" s="53">
        <v>231100</v>
      </c>
      <c r="P189">
        <v>319</v>
      </c>
      <c r="Q189">
        <v>53.2</v>
      </c>
      <c r="R189">
        <v>23</v>
      </c>
      <c r="S189" s="55">
        <f t="shared" ca="1" si="22"/>
        <v>-36.954090787968575</v>
      </c>
      <c r="AE189">
        <v>186</v>
      </c>
      <c r="AF189" t="s">
        <v>1594</v>
      </c>
      <c r="AG189" t="s">
        <v>538</v>
      </c>
      <c r="AH189">
        <v>12</v>
      </c>
      <c r="AI189" s="53">
        <v>356900</v>
      </c>
      <c r="AJ189">
        <v>686</v>
      </c>
      <c r="AK189">
        <v>57.2</v>
      </c>
      <c r="AL189">
        <v>16</v>
      </c>
      <c r="AM189" s="55">
        <f t="shared" ca="1" si="23"/>
        <v>-23.837329016203473</v>
      </c>
      <c r="AO189">
        <v>186</v>
      </c>
      <c r="AP189" t="s">
        <v>591</v>
      </c>
      <c r="AQ189" t="s">
        <v>553</v>
      </c>
      <c r="AR189">
        <v>17</v>
      </c>
      <c r="AS189" s="53">
        <v>383200</v>
      </c>
      <c r="AT189" s="105">
        <v>1340</v>
      </c>
      <c r="AU189">
        <v>78.8</v>
      </c>
      <c r="AV189">
        <v>20.6</v>
      </c>
      <c r="AW189" t="str">
        <f t="shared" si="24"/>
        <v>Alex Keath</v>
      </c>
      <c r="AX189" s="56">
        <f t="shared" ca="1" si="25"/>
        <v>-1.7519978260056472</v>
      </c>
      <c r="AY189" s="56">
        <f t="shared" si="26"/>
        <v>-99</v>
      </c>
      <c r="AZ189" s="56">
        <f t="shared" si="27"/>
        <v>-99</v>
      </c>
      <c r="BA189" s="56">
        <f t="shared" si="28"/>
        <v>-99</v>
      </c>
      <c r="BB189" s="57">
        <f t="shared" ca="1" si="29"/>
        <v>-1.7519978260056472</v>
      </c>
      <c r="BC189">
        <f t="shared" ca="1" si="30"/>
        <v>173</v>
      </c>
      <c r="BD189">
        <f ca="1">BC189+(COUNTIF($BC$4:BC189,BC189)-1)</f>
        <v>173</v>
      </c>
    </row>
    <row r="190" spans="1:56" x14ac:dyDescent="0.2">
      <c r="A190">
        <v>187</v>
      </c>
      <c r="B190" t="s">
        <v>650</v>
      </c>
      <c r="C190" t="s">
        <v>576</v>
      </c>
      <c r="D190">
        <v>17</v>
      </c>
      <c r="E190" s="53">
        <v>240300</v>
      </c>
      <c r="F190">
        <v>902</v>
      </c>
      <c r="G190">
        <v>53.1</v>
      </c>
      <c r="H190">
        <v>22.1</v>
      </c>
      <c r="I190" s="55">
        <f t="shared" ca="1" si="21"/>
        <v>-31.769560578235726</v>
      </c>
      <c r="K190">
        <v>187</v>
      </c>
      <c r="L190" t="s">
        <v>1557</v>
      </c>
      <c r="M190" t="s">
        <v>542</v>
      </c>
      <c r="N190">
        <v>9</v>
      </c>
      <c r="O190" s="53">
        <v>291800</v>
      </c>
      <c r="P190">
        <v>476</v>
      </c>
      <c r="Q190">
        <v>52.9</v>
      </c>
      <c r="R190">
        <v>18.100000000000001</v>
      </c>
      <c r="S190" s="55">
        <f t="shared" ca="1" si="22"/>
        <v>-37.278249479091116</v>
      </c>
      <c r="AE190">
        <v>187</v>
      </c>
      <c r="AF190" t="s">
        <v>837</v>
      </c>
      <c r="AG190" t="s">
        <v>576</v>
      </c>
      <c r="AH190">
        <v>17</v>
      </c>
      <c r="AI190" s="53">
        <v>252100</v>
      </c>
      <c r="AJ190">
        <v>968</v>
      </c>
      <c r="AK190">
        <v>56.9</v>
      </c>
      <c r="AL190">
        <v>22.6</v>
      </c>
      <c r="AM190" s="55">
        <f t="shared" ca="1" si="23"/>
        <v>-24.156578958384774</v>
      </c>
      <c r="AO190">
        <v>186</v>
      </c>
      <c r="AP190" t="s">
        <v>746</v>
      </c>
      <c r="AQ190" t="s">
        <v>553</v>
      </c>
      <c r="AR190">
        <v>17</v>
      </c>
      <c r="AS190" s="53">
        <v>414700</v>
      </c>
      <c r="AT190" s="105">
        <v>1340</v>
      </c>
      <c r="AU190">
        <v>78.8</v>
      </c>
      <c r="AV190">
        <v>19</v>
      </c>
      <c r="AW190" t="str">
        <f t="shared" si="24"/>
        <v>Rory Atkins</v>
      </c>
      <c r="AX190" s="56">
        <f t="shared" si="25"/>
        <v>-99</v>
      </c>
      <c r="AY190" s="56">
        <f t="shared" ca="1" si="26"/>
        <v>-9.2925491455125755</v>
      </c>
      <c r="AZ190" s="56">
        <f t="shared" si="27"/>
        <v>-99</v>
      </c>
      <c r="BA190" s="56">
        <f t="shared" si="28"/>
        <v>-99</v>
      </c>
      <c r="BB190" s="57">
        <f t="shared" ca="1" si="29"/>
        <v>-9.2925491455125755</v>
      </c>
      <c r="BC190">
        <f t="shared" ca="1" si="30"/>
        <v>266</v>
      </c>
      <c r="BD190">
        <f ca="1">BC190+(COUNTIF($BC$4:BC190,BC190)-1)</f>
        <v>266</v>
      </c>
    </row>
    <row r="191" spans="1:56" x14ac:dyDescent="0.2">
      <c r="A191">
        <v>188</v>
      </c>
      <c r="B191" t="s">
        <v>1409</v>
      </c>
      <c r="C191" t="s">
        <v>547</v>
      </c>
      <c r="D191">
        <v>5</v>
      </c>
      <c r="E191" s="53">
        <v>244400</v>
      </c>
      <c r="F191">
        <v>264</v>
      </c>
      <c r="G191">
        <v>52.8</v>
      </c>
      <c r="H191">
        <v>21.6</v>
      </c>
      <c r="I191" s="55">
        <f t="shared" ca="1" si="21"/>
        <v>-32.119960143436856</v>
      </c>
      <c r="K191">
        <v>188</v>
      </c>
      <c r="L191" t="s">
        <v>963</v>
      </c>
      <c r="M191" t="s">
        <v>551</v>
      </c>
      <c r="N191">
        <v>12</v>
      </c>
      <c r="O191" s="53">
        <v>244500</v>
      </c>
      <c r="P191">
        <v>627</v>
      </c>
      <c r="Q191">
        <v>52.2</v>
      </c>
      <c r="R191">
        <v>21.4</v>
      </c>
      <c r="S191" s="55">
        <f t="shared" ca="1" si="22"/>
        <v>-38.034619758377019</v>
      </c>
      <c r="AE191">
        <v>187</v>
      </c>
      <c r="AF191" t="s">
        <v>893</v>
      </c>
      <c r="AG191" t="s">
        <v>553</v>
      </c>
      <c r="AH191">
        <v>7</v>
      </c>
      <c r="AI191" s="53">
        <v>282300</v>
      </c>
      <c r="AJ191">
        <v>398</v>
      </c>
      <c r="AK191">
        <v>56.9</v>
      </c>
      <c r="AL191">
        <v>20.100000000000001</v>
      </c>
      <c r="AM191" s="55">
        <f t="shared" ca="1" si="23"/>
        <v>-24.156578958384774</v>
      </c>
      <c r="AO191">
        <v>186</v>
      </c>
      <c r="AP191" t="s">
        <v>990</v>
      </c>
      <c r="AQ191" t="s">
        <v>534</v>
      </c>
      <c r="AR191">
        <v>11</v>
      </c>
      <c r="AS191" s="53">
        <v>395600</v>
      </c>
      <c r="AT191" s="105">
        <v>867</v>
      </c>
      <c r="AU191">
        <v>78.8</v>
      </c>
      <c r="AV191">
        <v>19.899999999999999</v>
      </c>
      <c r="AW191" t="str">
        <f t="shared" si="24"/>
        <v>Brett Deledio</v>
      </c>
      <c r="AX191" s="56">
        <f t="shared" si="25"/>
        <v>-99</v>
      </c>
      <c r="AY191" s="56">
        <f t="shared" ca="1" si="26"/>
        <v>-9.2925491455125755</v>
      </c>
      <c r="AZ191" s="56">
        <f t="shared" si="27"/>
        <v>-99</v>
      </c>
      <c r="BA191" s="56">
        <f t="shared" ca="1" si="28"/>
        <v>-0.85133317915012086</v>
      </c>
      <c r="BB191" s="57">
        <f t="shared" ca="1" si="29"/>
        <v>-0.85133317915012086</v>
      </c>
      <c r="BC191">
        <f t="shared" ca="1" si="30"/>
        <v>160</v>
      </c>
      <c r="BD191">
        <f ca="1">BC191+(COUNTIF($BC$4:BC191,BC191)-1)</f>
        <v>160</v>
      </c>
    </row>
    <row r="192" spans="1:56" x14ac:dyDescent="0.2">
      <c r="A192">
        <v>189</v>
      </c>
      <c r="B192" t="s">
        <v>651</v>
      </c>
      <c r="C192" t="s">
        <v>534</v>
      </c>
      <c r="D192">
        <v>9</v>
      </c>
      <c r="E192" s="53">
        <v>275800</v>
      </c>
      <c r="F192">
        <v>473</v>
      </c>
      <c r="G192">
        <v>52.6</v>
      </c>
      <c r="H192">
        <v>19.100000000000001</v>
      </c>
      <c r="I192" s="55">
        <f t="shared" ca="1" si="21"/>
        <v>-32.353559853570935</v>
      </c>
      <c r="K192">
        <v>189</v>
      </c>
      <c r="L192" t="s">
        <v>770</v>
      </c>
      <c r="M192" t="s">
        <v>547</v>
      </c>
      <c r="N192">
        <v>5</v>
      </c>
      <c r="O192" s="53">
        <v>201300</v>
      </c>
      <c r="P192">
        <v>260</v>
      </c>
      <c r="Q192">
        <v>52</v>
      </c>
      <c r="R192">
        <v>25.8</v>
      </c>
      <c r="S192" s="55">
        <f t="shared" ca="1" si="22"/>
        <v>-38.250725552458711</v>
      </c>
      <c r="AE192">
        <v>189</v>
      </c>
      <c r="AF192" t="s">
        <v>1484</v>
      </c>
      <c r="AG192" t="s">
        <v>567</v>
      </c>
      <c r="AH192">
        <v>2</v>
      </c>
      <c r="AI192" s="53">
        <v>320800</v>
      </c>
      <c r="AJ192">
        <v>113</v>
      </c>
      <c r="AK192">
        <v>56.5</v>
      </c>
      <c r="AL192">
        <v>17.600000000000001</v>
      </c>
      <c r="AM192" s="55">
        <f t="shared" ca="1" si="23"/>
        <v>-24.58224554795984</v>
      </c>
      <c r="AO192">
        <v>186</v>
      </c>
      <c r="AP192" t="s">
        <v>1464</v>
      </c>
      <c r="AQ192" t="s">
        <v>576</v>
      </c>
      <c r="AR192">
        <v>5</v>
      </c>
      <c r="AS192" s="53">
        <v>366400</v>
      </c>
      <c r="AT192" s="105">
        <v>394</v>
      </c>
      <c r="AU192">
        <v>78.8</v>
      </c>
      <c r="AV192">
        <v>21.5</v>
      </c>
      <c r="AW192" t="str">
        <f t="shared" si="24"/>
        <v>Sam Day</v>
      </c>
      <c r="AX192" s="56">
        <f t="shared" si="25"/>
        <v>-99</v>
      </c>
      <c r="AY192" s="56">
        <f t="shared" si="26"/>
        <v>-99</v>
      </c>
      <c r="AZ192" s="56">
        <f t="shared" si="27"/>
        <v>-99</v>
      </c>
      <c r="BA192" s="56">
        <f t="shared" ca="1" si="28"/>
        <v>-0.85133317915012086</v>
      </c>
      <c r="BB192" s="57">
        <f t="shared" ca="1" si="29"/>
        <v>-0.85133317915012086</v>
      </c>
      <c r="BC192">
        <f t="shared" ca="1" si="30"/>
        <v>160</v>
      </c>
      <c r="BD192">
        <f ca="1">BC192+(COUNTIF($BC$4:BC192,BC192)-1)</f>
        <v>161</v>
      </c>
    </row>
    <row r="193" spans="1:56" x14ac:dyDescent="0.2">
      <c r="A193">
        <v>190</v>
      </c>
      <c r="B193" t="s">
        <v>962</v>
      </c>
      <c r="C193" t="s">
        <v>581</v>
      </c>
      <c r="D193">
        <v>14</v>
      </c>
      <c r="E193" s="53">
        <v>242100</v>
      </c>
      <c r="F193">
        <v>735</v>
      </c>
      <c r="G193">
        <v>52.5</v>
      </c>
      <c r="H193">
        <v>21.7</v>
      </c>
      <c r="I193" s="55">
        <f t="shared" ca="1" si="21"/>
        <v>-32.470359708637979</v>
      </c>
      <c r="K193">
        <v>189</v>
      </c>
      <c r="L193" t="s">
        <v>1441</v>
      </c>
      <c r="M193" t="s">
        <v>532</v>
      </c>
      <c r="N193">
        <v>5</v>
      </c>
      <c r="O193" s="53">
        <v>254500</v>
      </c>
      <c r="P193">
        <v>260</v>
      </c>
      <c r="Q193">
        <v>52</v>
      </c>
      <c r="R193">
        <v>20.399999999999999</v>
      </c>
      <c r="S193" s="55">
        <f t="shared" ca="1" si="22"/>
        <v>-38.250725552458711</v>
      </c>
      <c r="AE193">
        <v>190</v>
      </c>
      <c r="AF193" t="s">
        <v>1595</v>
      </c>
      <c r="AG193" t="s">
        <v>540</v>
      </c>
      <c r="AH193">
        <v>8</v>
      </c>
      <c r="AI193" s="53">
        <v>299600</v>
      </c>
      <c r="AJ193">
        <v>450</v>
      </c>
      <c r="AK193">
        <v>56.2</v>
      </c>
      <c r="AL193">
        <v>18.8</v>
      </c>
      <c r="AM193" s="55">
        <f t="shared" ca="1" si="23"/>
        <v>-24.901495490141134</v>
      </c>
      <c r="AO193">
        <v>190</v>
      </c>
      <c r="AP193" t="s">
        <v>1575</v>
      </c>
      <c r="AQ193" t="s">
        <v>538</v>
      </c>
      <c r="AR193">
        <v>14</v>
      </c>
      <c r="AS193" s="53">
        <v>395600</v>
      </c>
      <c r="AT193" s="105">
        <v>1102</v>
      </c>
      <c r="AU193">
        <v>78.7</v>
      </c>
      <c r="AV193">
        <v>19.899999999999999</v>
      </c>
      <c r="AW193" t="str">
        <f t="shared" si="24"/>
        <v>Brandan Parfitt</v>
      </c>
      <c r="AX193" s="56">
        <f t="shared" si="25"/>
        <v>-99</v>
      </c>
      <c r="AY193" s="56">
        <f t="shared" si="26"/>
        <v>-99</v>
      </c>
      <c r="AZ193" s="56">
        <f t="shared" si="27"/>
        <v>-99</v>
      </c>
      <c r="BA193" s="56">
        <f t="shared" ca="1" si="28"/>
        <v>-0.95774982654388019</v>
      </c>
      <c r="BB193" s="57">
        <f t="shared" ca="1" si="29"/>
        <v>-0.95774982654388019</v>
      </c>
      <c r="BC193">
        <f t="shared" ca="1" si="30"/>
        <v>162</v>
      </c>
      <c r="BD193">
        <f ca="1">BC193+(COUNTIF($BC$4:BC193,BC193)-1)</f>
        <v>162</v>
      </c>
    </row>
    <row r="194" spans="1:56" x14ac:dyDescent="0.2">
      <c r="A194">
        <v>191</v>
      </c>
      <c r="B194" t="s">
        <v>646</v>
      </c>
      <c r="C194" t="s">
        <v>532</v>
      </c>
      <c r="D194">
        <v>14</v>
      </c>
      <c r="E194" s="53">
        <v>290400</v>
      </c>
      <c r="F194">
        <v>734</v>
      </c>
      <c r="G194">
        <v>52.4</v>
      </c>
      <c r="H194">
        <v>18.100000000000001</v>
      </c>
      <c r="I194" s="55">
        <f t="shared" ca="1" si="21"/>
        <v>-32.587159563705029</v>
      </c>
      <c r="K194">
        <v>189</v>
      </c>
      <c r="L194" t="s">
        <v>1558</v>
      </c>
      <c r="M194" t="s">
        <v>567</v>
      </c>
      <c r="N194">
        <v>1</v>
      </c>
      <c r="O194" s="53">
        <v>102400</v>
      </c>
      <c r="P194">
        <v>52</v>
      </c>
      <c r="Q194">
        <v>52</v>
      </c>
      <c r="R194">
        <v>50.8</v>
      </c>
      <c r="S194" s="55">
        <f t="shared" ca="1" si="22"/>
        <v>-38.250725552458711</v>
      </c>
      <c r="AE194">
        <v>190</v>
      </c>
      <c r="AF194" t="s">
        <v>774</v>
      </c>
      <c r="AG194" t="s">
        <v>556</v>
      </c>
      <c r="AH194">
        <v>16</v>
      </c>
      <c r="AI194" s="53">
        <v>255100</v>
      </c>
      <c r="AJ194">
        <v>899</v>
      </c>
      <c r="AK194">
        <v>56.2</v>
      </c>
      <c r="AL194">
        <v>22</v>
      </c>
      <c r="AM194" s="55">
        <f t="shared" ca="1" si="23"/>
        <v>-24.901495490141134</v>
      </c>
      <c r="AO194">
        <v>191</v>
      </c>
      <c r="AP194" t="s">
        <v>1045</v>
      </c>
      <c r="AQ194" t="s">
        <v>540</v>
      </c>
      <c r="AR194">
        <v>9</v>
      </c>
      <c r="AS194" s="53">
        <v>382000</v>
      </c>
      <c r="AT194">
        <v>707</v>
      </c>
      <c r="AU194">
        <v>78.599999999999994</v>
      </c>
      <c r="AV194">
        <v>20.6</v>
      </c>
      <c r="AW194" t="str">
        <f t="shared" si="24"/>
        <v>Matthew Taberner</v>
      </c>
      <c r="AX194" s="56">
        <f t="shared" si="25"/>
        <v>-99</v>
      </c>
      <c r="AY194" s="56">
        <f t="shared" si="26"/>
        <v>-99</v>
      </c>
      <c r="AZ194" s="56">
        <f t="shared" si="27"/>
        <v>-99</v>
      </c>
      <c r="BA194" s="56">
        <f t="shared" ca="1" si="28"/>
        <v>-1.0641664739376555</v>
      </c>
      <c r="BB194" s="57">
        <f t="shared" ca="1" si="29"/>
        <v>-1.0641664739376555</v>
      </c>
      <c r="BC194">
        <f t="shared" ca="1" si="30"/>
        <v>163</v>
      </c>
      <c r="BD194">
        <f ca="1">BC194+(COUNTIF($BC$4:BC194,BC194)-1)</f>
        <v>163</v>
      </c>
    </row>
    <row r="195" spans="1:56" x14ac:dyDescent="0.2">
      <c r="A195">
        <v>191</v>
      </c>
      <c r="B195" t="s">
        <v>657</v>
      </c>
      <c r="C195" t="s">
        <v>547</v>
      </c>
      <c r="D195">
        <v>17</v>
      </c>
      <c r="E195" s="53">
        <v>275700</v>
      </c>
      <c r="F195">
        <v>891</v>
      </c>
      <c r="G195">
        <v>52.4</v>
      </c>
      <c r="H195">
        <v>19</v>
      </c>
      <c r="I195" s="55">
        <f t="shared" ca="1" si="21"/>
        <v>-32.587159563705029</v>
      </c>
      <c r="K195">
        <v>192</v>
      </c>
      <c r="L195" t="s">
        <v>1440</v>
      </c>
      <c r="M195" t="s">
        <v>536</v>
      </c>
      <c r="N195">
        <v>14</v>
      </c>
      <c r="O195" s="53">
        <v>245800</v>
      </c>
      <c r="P195">
        <v>726</v>
      </c>
      <c r="Q195">
        <v>51.9</v>
      </c>
      <c r="R195">
        <v>21.1</v>
      </c>
      <c r="S195" s="55">
        <f t="shared" ca="1" si="22"/>
        <v>-38.358778449499553</v>
      </c>
      <c r="AE195">
        <v>192</v>
      </c>
      <c r="AF195" t="s">
        <v>1596</v>
      </c>
      <c r="AG195" t="s">
        <v>542</v>
      </c>
      <c r="AH195">
        <v>7</v>
      </c>
      <c r="AI195" s="53">
        <v>260800</v>
      </c>
      <c r="AJ195">
        <v>393</v>
      </c>
      <c r="AK195">
        <v>56.1</v>
      </c>
      <c r="AL195">
        <v>21.5</v>
      </c>
      <c r="AM195" s="55">
        <f t="shared" ca="1" si="23"/>
        <v>-25.007912137534898</v>
      </c>
      <c r="AO195">
        <v>192</v>
      </c>
      <c r="AP195" t="s">
        <v>569</v>
      </c>
      <c r="AQ195" t="s">
        <v>561</v>
      </c>
      <c r="AR195">
        <v>17</v>
      </c>
      <c r="AS195" s="53">
        <v>373900</v>
      </c>
      <c r="AT195" s="105">
        <v>1334</v>
      </c>
      <c r="AU195">
        <v>78.5</v>
      </c>
      <c r="AV195">
        <v>21</v>
      </c>
      <c r="AW195" t="str">
        <f t="shared" si="24"/>
        <v>Jasper Pittard</v>
      </c>
      <c r="AX195" s="56">
        <f t="shared" ca="1" si="25"/>
        <v>-2.1023973912067717</v>
      </c>
      <c r="AY195" s="56">
        <f t="shared" si="26"/>
        <v>-99</v>
      </c>
      <c r="AZ195" s="56">
        <f t="shared" si="27"/>
        <v>-99</v>
      </c>
      <c r="BA195" s="56">
        <f t="shared" si="28"/>
        <v>-99</v>
      </c>
      <c r="BB195" s="57">
        <f t="shared" ca="1" si="29"/>
        <v>-2.1023973912067717</v>
      </c>
      <c r="BC195">
        <f t="shared" ca="1" si="30"/>
        <v>177</v>
      </c>
      <c r="BD195">
        <f ca="1">BC195+(COUNTIF($BC$4:BC195,BC195)-1)</f>
        <v>177</v>
      </c>
    </row>
    <row r="196" spans="1:56" x14ac:dyDescent="0.2">
      <c r="A196">
        <v>193</v>
      </c>
      <c r="B196" t="s">
        <v>1026</v>
      </c>
      <c r="C196" t="s">
        <v>574</v>
      </c>
      <c r="D196">
        <v>3</v>
      </c>
      <c r="E196" s="53">
        <v>161400</v>
      </c>
      <c r="F196">
        <v>157</v>
      </c>
      <c r="G196">
        <v>52.3</v>
      </c>
      <c r="H196">
        <v>32.4</v>
      </c>
      <c r="I196" s="55">
        <f t="shared" ca="1" si="21"/>
        <v>-32.703959418772072</v>
      </c>
      <c r="K196">
        <v>193</v>
      </c>
      <c r="L196" t="s">
        <v>790</v>
      </c>
      <c r="M196" t="s">
        <v>549</v>
      </c>
      <c r="N196">
        <v>6</v>
      </c>
      <c r="O196" s="53">
        <v>315500</v>
      </c>
      <c r="P196">
        <v>310</v>
      </c>
      <c r="Q196">
        <v>51.7</v>
      </c>
      <c r="R196">
        <v>16.399999999999999</v>
      </c>
      <c r="S196" s="55">
        <f t="shared" ca="1" si="22"/>
        <v>-38.574884243581238</v>
      </c>
      <c r="AE196">
        <v>193</v>
      </c>
      <c r="AF196" t="s">
        <v>989</v>
      </c>
      <c r="AG196" t="s">
        <v>532</v>
      </c>
      <c r="AH196">
        <v>6</v>
      </c>
      <c r="AI196" s="53">
        <v>282200</v>
      </c>
      <c r="AJ196">
        <v>334</v>
      </c>
      <c r="AK196">
        <v>55.7</v>
      </c>
      <c r="AL196">
        <v>19.7</v>
      </c>
      <c r="AM196" s="55">
        <f t="shared" ca="1" si="23"/>
        <v>-25.433578727109957</v>
      </c>
      <c r="AO196">
        <v>193</v>
      </c>
      <c r="AP196" t="s">
        <v>839</v>
      </c>
      <c r="AQ196" t="s">
        <v>581</v>
      </c>
      <c r="AR196">
        <v>17</v>
      </c>
      <c r="AS196" s="53">
        <v>395000</v>
      </c>
      <c r="AT196" s="105">
        <v>1332</v>
      </c>
      <c r="AU196">
        <v>78.400000000000006</v>
      </c>
      <c r="AV196">
        <v>19.8</v>
      </c>
      <c r="AW196" t="str">
        <f t="shared" si="24"/>
        <v>Tim Membrey</v>
      </c>
      <c r="AX196" s="56">
        <f t="shared" si="25"/>
        <v>-99</v>
      </c>
      <c r="AY196" s="56">
        <f t="shared" si="26"/>
        <v>-99</v>
      </c>
      <c r="AZ196" s="56">
        <f t="shared" si="27"/>
        <v>-99</v>
      </c>
      <c r="BA196" s="56">
        <f t="shared" ca="1" si="28"/>
        <v>-1.276999768725176</v>
      </c>
      <c r="BB196" s="57">
        <f t="shared" ca="1" si="29"/>
        <v>-1.276999768725176</v>
      </c>
      <c r="BC196">
        <f t="shared" ca="1" si="30"/>
        <v>164</v>
      </c>
      <c r="BD196">
        <f ca="1">BC196+(COUNTIF($BC$4:BC196,BC196)-1)</f>
        <v>164</v>
      </c>
    </row>
    <row r="197" spans="1:56" x14ac:dyDescent="0.2">
      <c r="A197">
        <v>194</v>
      </c>
      <c r="B197" t="s">
        <v>963</v>
      </c>
      <c r="C197" t="s">
        <v>551</v>
      </c>
      <c r="D197">
        <v>12</v>
      </c>
      <c r="E197" s="53">
        <v>244500</v>
      </c>
      <c r="F197">
        <v>627</v>
      </c>
      <c r="G197">
        <v>52.2</v>
      </c>
      <c r="H197">
        <v>21.4</v>
      </c>
      <c r="I197" s="55">
        <f t="shared" ref="I197:I236" ca="1" si="31">STANDARDIZE(G197,AVERAGE(OFFSET($G$4,0,0,$I$1,1)),_xlfn.STDEV.P(OFFSET($G$4,0,0,$I$1,1)))*10-$J$1</f>
        <v>-32.820759273839116</v>
      </c>
      <c r="K197">
        <v>194</v>
      </c>
      <c r="L197" t="s">
        <v>1442</v>
      </c>
      <c r="M197" t="s">
        <v>551</v>
      </c>
      <c r="N197">
        <v>1</v>
      </c>
      <c r="O197" s="53">
        <v>301300</v>
      </c>
      <c r="P197">
        <v>51</v>
      </c>
      <c r="Q197">
        <v>51</v>
      </c>
      <c r="R197">
        <v>16.899999999999999</v>
      </c>
      <c r="S197" s="55">
        <f t="shared" ref="S197:S220" ca="1" si="32">STANDARDIZE(Q197,AVERAGE(OFFSET($Q$4,0,0,$S$1,1)),_xlfn.STDEV.P(OFFSET($Q$4,0,0,$S$1,1)))*10-$T$1</f>
        <v>-39.331254522867141</v>
      </c>
      <c r="AE197">
        <v>194</v>
      </c>
      <c r="AF197" t="s">
        <v>1446</v>
      </c>
      <c r="AG197" t="s">
        <v>547</v>
      </c>
      <c r="AH197">
        <v>4</v>
      </c>
      <c r="AI197" s="53">
        <v>294100</v>
      </c>
      <c r="AJ197">
        <v>222</v>
      </c>
      <c r="AK197">
        <v>55.5</v>
      </c>
      <c r="AL197">
        <v>18.899999999999999</v>
      </c>
      <c r="AM197" s="55">
        <f t="shared" ref="AM197:AM260" ca="1" si="33">STANDARDIZE(AK197,AVERAGE(OFFSET($AK$4,0,0,$AM$1,1)),_xlfn.STDEV.P(OFFSET($AK$4,0,0,$AM$1,1)))*10-$AN$1</f>
        <v>-25.646412021897493</v>
      </c>
      <c r="AO197">
        <v>194</v>
      </c>
      <c r="AP197" t="s">
        <v>834</v>
      </c>
      <c r="AQ197" t="s">
        <v>542</v>
      </c>
      <c r="AR197">
        <v>16</v>
      </c>
      <c r="AS197" s="53">
        <v>362200</v>
      </c>
      <c r="AT197" s="105">
        <v>1253</v>
      </c>
      <c r="AU197">
        <v>78.3</v>
      </c>
      <c r="AV197">
        <v>21.6</v>
      </c>
      <c r="AW197" t="str">
        <f t="shared" ref="AW197:AW260" si="34">IF(RIGHT(AP197,2)=" I",LEFT(AP197,LEN(AP197)-2),AP197)</f>
        <v>Jack Gunston</v>
      </c>
      <c r="AX197" s="56">
        <f t="shared" ref="AX197:AX260" si="35">IFERROR(INDEX(I:I,MATCH(AP197,B:B,0)), -99)</f>
        <v>-99</v>
      </c>
      <c r="AY197" s="56">
        <f t="shared" ref="AY197:AY260" si="36">IFERROR(INDEX(S:S,MATCH(AP197,L:L,0)),-99)</f>
        <v>-99</v>
      </c>
      <c r="AZ197" s="56">
        <f t="shared" ref="AZ197:AZ260" si="37">IFERROR(INDEX(AC:AC,MATCH(AP197,V:V,0)),-99)</f>
        <v>-99</v>
      </c>
      <c r="BA197" s="56">
        <f t="shared" ref="BA197:BA260" ca="1" si="38">IFERROR(INDEX(AM:AM,MATCH(AP197,AF:AF,0)),-99)</f>
        <v>-1.3834164161189495</v>
      </c>
      <c r="BB197" s="57">
        <f t="shared" ref="BB197:BB260" ca="1" si="39">MAX(AX197:BA197)</f>
        <v>-1.3834164161189495</v>
      </c>
      <c r="BC197">
        <f t="shared" ca="1" si="30"/>
        <v>167</v>
      </c>
      <c r="BD197">
        <f ca="1">BC197+(COUNTIF($BC$4:BC197,BC197)-1)</f>
        <v>167</v>
      </c>
    </row>
    <row r="198" spans="1:56" x14ac:dyDescent="0.2">
      <c r="A198">
        <v>194</v>
      </c>
      <c r="B198" t="s">
        <v>662</v>
      </c>
      <c r="C198" t="s">
        <v>561</v>
      </c>
      <c r="D198">
        <v>4</v>
      </c>
      <c r="E198" s="53">
        <v>315600</v>
      </c>
      <c r="F198">
        <v>209</v>
      </c>
      <c r="G198">
        <v>52.2</v>
      </c>
      <c r="H198">
        <v>16.600000000000001</v>
      </c>
      <c r="I198" s="55">
        <f t="shared" ca="1" si="31"/>
        <v>-32.820759273839116</v>
      </c>
      <c r="K198">
        <v>194</v>
      </c>
      <c r="L198" t="s">
        <v>799</v>
      </c>
      <c r="M198" t="s">
        <v>561</v>
      </c>
      <c r="N198">
        <v>4</v>
      </c>
      <c r="O198" s="53">
        <v>321600</v>
      </c>
      <c r="P198">
        <v>204</v>
      </c>
      <c r="Q198">
        <v>51</v>
      </c>
      <c r="R198">
        <v>15.9</v>
      </c>
      <c r="S198" s="55">
        <f t="shared" ca="1" si="32"/>
        <v>-39.331254522867141</v>
      </c>
      <c r="AE198">
        <v>195</v>
      </c>
      <c r="AF198" t="s">
        <v>1485</v>
      </c>
      <c r="AG198" t="s">
        <v>567</v>
      </c>
      <c r="AH198">
        <v>11</v>
      </c>
      <c r="AI198" s="53">
        <v>289000</v>
      </c>
      <c r="AJ198">
        <v>608</v>
      </c>
      <c r="AK198">
        <v>55.3</v>
      </c>
      <c r="AL198">
        <v>19.100000000000001</v>
      </c>
      <c r="AM198" s="55">
        <f t="shared" ca="1" si="33"/>
        <v>-25.859245316685023</v>
      </c>
      <c r="AO198">
        <v>195</v>
      </c>
      <c r="AP198" t="s">
        <v>815</v>
      </c>
      <c r="AQ198" t="s">
        <v>574</v>
      </c>
      <c r="AR198">
        <v>15</v>
      </c>
      <c r="AS198" s="53">
        <v>435400</v>
      </c>
      <c r="AT198" s="105">
        <v>1172</v>
      </c>
      <c r="AU198">
        <v>78.099999999999994</v>
      </c>
      <c r="AV198">
        <v>17.899999999999999</v>
      </c>
      <c r="AW198" t="str">
        <f t="shared" si="34"/>
        <v>Justin Westhoff</v>
      </c>
      <c r="AX198" s="56">
        <f t="shared" si="35"/>
        <v>-99</v>
      </c>
      <c r="AY198" s="56">
        <f t="shared" si="36"/>
        <v>-99</v>
      </c>
      <c r="AZ198" s="56">
        <f t="shared" ca="1" si="37"/>
        <v>-4.2752329745990139</v>
      </c>
      <c r="BA198" s="56">
        <f t="shared" ca="1" si="38"/>
        <v>-1.5962497109064824</v>
      </c>
      <c r="BB198" s="57">
        <f t="shared" ca="1" si="39"/>
        <v>-1.5962497109064824</v>
      </c>
      <c r="BC198">
        <f t="shared" ref="BC198:BC261" ca="1" si="40">RANK(BB198,BB:BB,0)</f>
        <v>170</v>
      </c>
      <c r="BD198">
        <f ca="1">BC198+(COUNTIF($BC$4:BC198,BC198)-1)</f>
        <v>170</v>
      </c>
    </row>
    <row r="199" spans="1:56" x14ac:dyDescent="0.2">
      <c r="A199">
        <v>196</v>
      </c>
      <c r="B199" t="s">
        <v>1528</v>
      </c>
      <c r="C199" t="s">
        <v>534</v>
      </c>
      <c r="D199">
        <v>2</v>
      </c>
      <c r="E199" s="53">
        <v>299600</v>
      </c>
      <c r="F199">
        <v>104</v>
      </c>
      <c r="G199">
        <v>52</v>
      </c>
      <c r="H199">
        <v>17.399999999999999</v>
      </c>
      <c r="I199" s="55">
        <f t="shared" ca="1" si="31"/>
        <v>-33.054358983973195</v>
      </c>
      <c r="K199">
        <v>196</v>
      </c>
      <c r="L199" t="s">
        <v>1445</v>
      </c>
      <c r="M199" t="s">
        <v>567</v>
      </c>
      <c r="N199">
        <v>6</v>
      </c>
      <c r="O199" s="53">
        <v>274400</v>
      </c>
      <c r="P199">
        <v>298</v>
      </c>
      <c r="Q199">
        <v>49.7</v>
      </c>
      <c r="R199">
        <v>18.100000000000001</v>
      </c>
      <c r="S199" s="55">
        <f t="shared" ca="1" si="32"/>
        <v>-40.735942184398112</v>
      </c>
      <c r="AE199">
        <v>196</v>
      </c>
      <c r="AF199" t="s">
        <v>859</v>
      </c>
      <c r="AG199" t="s">
        <v>553</v>
      </c>
      <c r="AH199">
        <v>17</v>
      </c>
      <c r="AI199" s="53">
        <v>240400</v>
      </c>
      <c r="AJ199">
        <v>938</v>
      </c>
      <c r="AK199">
        <v>55.2</v>
      </c>
      <c r="AL199">
        <v>23</v>
      </c>
      <c r="AM199" s="55">
        <f t="shared" ca="1" si="33"/>
        <v>-25.965661964078787</v>
      </c>
      <c r="AO199">
        <v>195</v>
      </c>
      <c r="AP199" t="s">
        <v>743</v>
      </c>
      <c r="AQ199" t="s">
        <v>559</v>
      </c>
      <c r="AR199">
        <v>16</v>
      </c>
      <c r="AS199" s="53">
        <v>360300</v>
      </c>
      <c r="AT199" s="105">
        <v>1250</v>
      </c>
      <c r="AU199">
        <v>78.099999999999994</v>
      </c>
      <c r="AV199">
        <v>21.7</v>
      </c>
      <c r="AW199" t="str">
        <f t="shared" si="34"/>
        <v>Shane Edwards</v>
      </c>
      <c r="AX199" s="56">
        <f t="shared" si="35"/>
        <v>-99</v>
      </c>
      <c r="AY199" s="56">
        <f t="shared" ca="1" si="36"/>
        <v>-10.048919424798482</v>
      </c>
      <c r="AZ199" s="56">
        <f t="shared" si="37"/>
        <v>-99</v>
      </c>
      <c r="BA199" s="56">
        <f t="shared" ca="1" si="38"/>
        <v>-1.5962497109064824</v>
      </c>
      <c r="BB199" s="57">
        <f t="shared" ca="1" si="39"/>
        <v>-1.5962497109064824</v>
      </c>
      <c r="BC199">
        <f t="shared" ca="1" si="40"/>
        <v>170</v>
      </c>
      <c r="BD199">
        <f ca="1">BC199+(COUNTIF($BC$4:BC199,BC199)-1)</f>
        <v>171</v>
      </c>
    </row>
    <row r="200" spans="1:56" x14ac:dyDescent="0.2">
      <c r="A200">
        <v>197</v>
      </c>
      <c r="B200" t="s">
        <v>653</v>
      </c>
      <c r="C200" t="s">
        <v>547</v>
      </c>
      <c r="D200">
        <v>2</v>
      </c>
      <c r="E200" s="53">
        <v>248900</v>
      </c>
      <c r="F200">
        <v>102</v>
      </c>
      <c r="G200">
        <v>51</v>
      </c>
      <c r="H200">
        <v>20.5</v>
      </c>
      <c r="I200" s="55">
        <f t="shared" ca="1" si="31"/>
        <v>-34.222357534643628</v>
      </c>
      <c r="K200">
        <v>197</v>
      </c>
      <c r="L200" t="s">
        <v>1533</v>
      </c>
      <c r="M200" t="s">
        <v>556</v>
      </c>
      <c r="N200">
        <v>5</v>
      </c>
      <c r="O200" s="53">
        <v>210000</v>
      </c>
      <c r="P200">
        <v>248</v>
      </c>
      <c r="Q200">
        <v>49.6</v>
      </c>
      <c r="R200">
        <v>23.6</v>
      </c>
      <c r="S200" s="55">
        <f t="shared" ca="1" si="32"/>
        <v>-40.843995081438962</v>
      </c>
      <c r="AE200">
        <v>197</v>
      </c>
      <c r="AF200" t="s">
        <v>1555</v>
      </c>
      <c r="AG200" t="s">
        <v>576</v>
      </c>
      <c r="AH200">
        <v>13</v>
      </c>
      <c r="AI200" s="53">
        <v>256800</v>
      </c>
      <c r="AJ200">
        <v>715</v>
      </c>
      <c r="AK200">
        <v>55</v>
      </c>
      <c r="AL200">
        <v>21.4</v>
      </c>
      <c r="AM200" s="55">
        <f t="shared" ca="1" si="33"/>
        <v>-26.178495258866324</v>
      </c>
      <c r="AO200">
        <v>197</v>
      </c>
      <c r="AP200" t="s">
        <v>1428</v>
      </c>
      <c r="AQ200" t="s">
        <v>544</v>
      </c>
      <c r="AR200">
        <v>3</v>
      </c>
      <c r="AS200" s="53">
        <v>427700</v>
      </c>
      <c r="AT200">
        <v>234</v>
      </c>
      <c r="AU200">
        <v>78</v>
      </c>
      <c r="AV200">
        <v>18.2</v>
      </c>
      <c r="AW200" t="str">
        <f t="shared" si="34"/>
        <v>Tom Cutler</v>
      </c>
      <c r="AX200" s="56">
        <f t="shared" si="35"/>
        <v>-99</v>
      </c>
      <c r="AY200" s="56">
        <f t="shared" ca="1" si="36"/>
        <v>-10.156972321839321</v>
      </c>
      <c r="AZ200" s="56">
        <f t="shared" si="37"/>
        <v>-99</v>
      </c>
      <c r="BA200" s="56">
        <f t="shared" si="38"/>
        <v>-99</v>
      </c>
      <c r="BB200" s="57">
        <f t="shared" ca="1" si="39"/>
        <v>-10.156972321839321</v>
      </c>
      <c r="BC200">
        <f t="shared" ca="1" si="40"/>
        <v>276</v>
      </c>
      <c r="BD200">
        <f ca="1">BC200+(COUNTIF($BC$4:BC200,BC200)-1)</f>
        <v>276</v>
      </c>
    </row>
    <row r="201" spans="1:56" x14ac:dyDescent="0.2">
      <c r="A201">
        <v>197</v>
      </c>
      <c r="B201" t="s">
        <v>1529</v>
      </c>
      <c r="C201" t="s">
        <v>551</v>
      </c>
      <c r="D201">
        <v>7</v>
      </c>
      <c r="E201" s="53">
        <v>243800</v>
      </c>
      <c r="F201">
        <v>357</v>
      </c>
      <c r="G201">
        <v>51</v>
      </c>
      <c r="H201">
        <v>20.9</v>
      </c>
      <c r="I201" s="55">
        <f t="shared" ca="1" si="31"/>
        <v>-34.222357534643628</v>
      </c>
      <c r="K201">
        <v>198</v>
      </c>
      <c r="L201" t="s">
        <v>1437</v>
      </c>
      <c r="M201" t="s">
        <v>551</v>
      </c>
      <c r="N201">
        <v>2</v>
      </c>
      <c r="O201" s="53">
        <v>102400</v>
      </c>
      <c r="P201">
        <v>99</v>
      </c>
      <c r="Q201">
        <v>49.5</v>
      </c>
      <c r="R201">
        <v>48.3</v>
      </c>
      <c r="S201" s="55">
        <f t="shared" ca="1" si="32"/>
        <v>-40.952047978479804</v>
      </c>
      <c r="AE201">
        <v>198</v>
      </c>
      <c r="AF201" t="s">
        <v>851</v>
      </c>
      <c r="AG201" t="s">
        <v>540</v>
      </c>
      <c r="AH201">
        <v>10</v>
      </c>
      <c r="AI201" s="53">
        <v>263400</v>
      </c>
      <c r="AJ201">
        <v>549</v>
      </c>
      <c r="AK201">
        <v>54.9</v>
      </c>
      <c r="AL201">
        <v>20.8</v>
      </c>
      <c r="AM201" s="55">
        <f t="shared" ca="1" si="33"/>
        <v>-26.284911906260088</v>
      </c>
      <c r="AO201">
        <v>197</v>
      </c>
      <c r="AP201" t="s">
        <v>603</v>
      </c>
      <c r="AQ201" t="s">
        <v>532</v>
      </c>
      <c r="AR201">
        <v>17</v>
      </c>
      <c r="AS201" s="53">
        <v>412600</v>
      </c>
      <c r="AT201" s="105">
        <v>1326</v>
      </c>
      <c r="AU201">
        <v>78</v>
      </c>
      <c r="AV201">
        <v>18.899999999999999</v>
      </c>
      <c r="AW201" t="str">
        <f t="shared" si="34"/>
        <v>Aliir Aliir</v>
      </c>
      <c r="AX201" s="56">
        <f t="shared" ca="1" si="35"/>
        <v>-2.6863966665419881</v>
      </c>
      <c r="AY201" s="56">
        <f t="shared" si="36"/>
        <v>-99</v>
      </c>
      <c r="AZ201" s="56">
        <f t="shared" si="37"/>
        <v>-99</v>
      </c>
      <c r="BA201" s="56">
        <f t="shared" si="38"/>
        <v>-99</v>
      </c>
      <c r="BB201" s="57">
        <f t="shared" ca="1" si="39"/>
        <v>-2.6863966665419881</v>
      </c>
      <c r="BC201">
        <f t="shared" ca="1" si="40"/>
        <v>184</v>
      </c>
      <c r="BD201">
        <f ca="1">BC201+(COUNTIF($BC$4:BC201,BC201)-1)</f>
        <v>184</v>
      </c>
    </row>
    <row r="202" spans="1:56" x14ac:dyDescent="0.2">
      <c r="A202">
        <v>199</v>
      </c>
      <c r="B202" t="s">
        <v>987</v>
      </c>
      <c r="C202" t="s">
        <v>581</v>
      </c>
      <c r="D202">
        <v>5</v>
      </c>
      <c r="E202" s="53">
        <v>225000</v>
      </c>
      <c r="F202">
        <v>253</v>
      </c>
      <c r="G202">
        <v>50.6</v>
      </c>
      <c r="H202">
        <v>22.5</v>
      </c>
      <c r="I202" s="55">
        <f t="shared" ca="1" si="31"/>
        <v>-34.689556954911801</v>
      </c>
      <c r="K202">
        <v>199</v>
      </c>
      <c r="L202" t="s">
        <v>1559</v>
      </c>
      <c r="M202" t="s">
        <v>549</v>
      </c>
      <c r="N202">
        <v>1</v>
      </c>
      <c r="O202" s="53">
        <v>117300</v>
      </c>
      <c r="P202">
        <v>49</v>
      </c>
      <c r="Q202">
        <v>49</v>
      </c>
      <c r="R202">
        <v>41.8</v>
      </c>
      <c r="S202" s="55">
        <f t="shared" ca="1" si="32"/>
        <v>-41.492312463684023</v>
      </c>
      <c r="AE202">
        <v>199</v>
      </c>
      <c r="AF202" t="s">
        <v>791</v>
      </c>
      <c r="AG202" t="s">
        <v>551</v>
      </c>
      <c r="AH202">
        <v>6</v>
      </c>
      <c r="AI202" s="53">
        <v>212200</v>
      </c>
      <c r="AJ202">
        <v>329</v>
      </c>
      <c r="AK202">
        <v>54.8</v>
      </c>
      <c r="AL202">
        <v>25.8</v>
      </c>
      <c r="AM202" s="55">
        <f t="shared" ca="1" si="33"/>
        <v>-26.391328553653853</v>
      </c>
      <c r="AO202">
        <v>199</v>
      </c>
      <c r="AP202" t="s">
        <v>1576</v>
      </c>
      <c r="AQ202" t="s">
        <v>536</v>
      </c>
      <c r="AR202">
        <v>14</v>
      </c>
      <c r="AS202" s="53">
        <v>422800</v>
      </c>
      <c r="AT202" s="105">
        <v>1091</v>
      </c>
      <c r="AU202">
        <v>77.900000000000006</v>
      </c>
      <c r="AV202">
        <v>18.399999999999999</v>
      </c>
      <c r="AW202" t="str">
        <f t="shared" si="34"/>
        <v>Jamie Cripps</v>
      </c>
      <c r="AX202" s="56">
        <f t="shared" si="35"/>
        <v>-99</v>
      </c>
      <c r="AY202" s="56">
        <f t="shared" si="36"/>
        <v>-99</v>
      </c>
      <c r="AZ202" s="56">
        <f t="shared" si="37"/>
        <v>-99</v>
      </c>
      <c r="BA202" s="56">
        <f t="shared" ca="1" si="38"/>
        <v>-1.8090830056940028</v>
      </c>
      <c r="BB202" s="57">
        <f t="shared" ca="1" si="39"/>
        <v>-1.8090830056940028</v>
      </c>
      <c r="BC202">
        <f t="shared" ca="1" si="40"/>
        <v>174</v>
      </c>
      <c r="BD202">
        <f ca="1">BC202+(COUNTIF($BC$4:BC202,BC202)-1)</f>
        <v>174</v>
      </c>
    </row>
    <row r="203" spans="1:56" x14ac:dyDescent="0.2">
      <c r="A203">
        <v>200</v>
      </c>
      <c r="B203" t="s">
        <v>1530</v>
      </c>
      <c r="C203" t="s">
        <v>551</v>
      </c>
      <c r="D203">
        <v>6</v>
      </c>
      <c r="E203" s="53">
        <v>279300</v>
      </c>
      <c r="F203">
        <v>301</v>
      </c>
      <c r="G203">
        <v>50.2</v>
      </c>
      <c r="H203">
        <v>18</v>
      </c>
      <c r="I203" s="55">
        <f t="shared" ca="1" si="31"/>
        <v>-35.156756375179967</v>
      </c>
      <c r="K203">
        <v>200</v>
      </c>
      <c r="L203" t="s">
        <v>795</v>
      </c>
      <c r="M203" t="s">
        <v>544</v>
      </c>
      <c r="N203">
        <v>3</v>
      </c>
      <c r="O203" s="53">
        <v>245200</v>
      </c>
      <c r="P203">
        <v>144</v>
      </c>
      <c r="Q203">
        <v>48</v>
      </c>
      <c r="R203">
        <v>19.600000000000001</v>
      </c>
      <c r="S203" s="55">
        <f t="shared" ca="1" si="32"/>
        <v>-42.572841434092453</v>
      </c>
      <c r="AE203">
        <v>199</v>
      </c>
      <c r="AF203" t="s">
        <v>1597</v>
      </c>
      <c r="AG203" t="s">
        <v>561</v>
      </c>
      <c r="AH203">
        <v>4</v>
      </c>
      <c r="AI203" s="53">
        <v>240800</v>
      </c>
      <c r="AJ203">
        <v>219</v>
      </c>
      <c r="AK203">
        <v>54.8</v>
      </c>
      <c r="AL203">
        <v>22.7</v>
      </c>
      <c r="AM203" s="55">
        <f t="shared" ca="1" si="33"/>
        <v>-26.391328553653853</v>
      </c>
      <c r="AO203">
        <v>199</v>
      </c>
      <c r="AP203" t="s">
        <v>1451</v>
      </c>
      <c r="AQ203" t="s">
        <v>536</v>
      </c>
      <c r="AR203">
        <v>13</v>
      </c>
      <c r="AS203" s="53">
        <v>399600</v>
      </c>
      <c r="AT203" s="105">
        <v>1013</v>
      </c>
      <c r="AU203">
        <v>77.900000000000006</v>
      </c>
      <c r="AV203">
        <v>19.5</v>
      </c>
      <c r="AW203" t="str">
        <f t="shared" si="34"/>
        <v>Tom Hickey</v>
      </c>
      <c r="AX203" s="56">
        <f t="shared" si="35"/>
        <v>-99</v>
      </c>
      <c r="AY203" s="56">
        <f t="shared" si="36"/>
        <v>-99</v>
      </c>
      <c r="AZ203" s="56">
        <f t="shared" ca="1" si="37"/>
        <v>-4.4201561262803288</v>
      </c>
      <c r="BA203" s="56">
        <f t="shared" si="38"/>
        <v>-99</v>
      </c>
      <c r="BB203" s="57">
        <f t="shared" ca="1" si="39"/>
        <v>-4.4201561262803288</v>
      </c>
      <c r="BC203">
        <f t="shared" ca="1" si="40"/>
        <v>204</v>
      </c>
      <c r="BD203">
        <f ca="1">BC203+(COUNTIF($BC$4:BC203,BC203)-1)</f>
        <v>204</v>
      </c>
    </row>
    <row r="204" spans="1:56" x14ac:dyDescent="0.2">
      <c r="A204">
        <v>201</v>
      </c>
      <c r="B204" t="s">
        <v>667</v>
      </c>
      <c r="C204" t="s">
        <v>559</v>
      </c>
      <c r="D204">
        <v>7</v>
      </c>
      <c r="E204" s="53">
        <v>235600</v>
      </c>
      <c r="F204">
        <v>350</v>
      </c>
      <c r="G204">
        <v>50</v>
      </c>
      <c r="H204">
        <v>21.2</v>
      </c>
      <c r="I204" s="55">
        <f t="shared" ca="1" si="31"/>
        <v>-35.39035608531406</v>
      </c>
      <c r="K204">
        <v>200</v>
      </c>
      <c r="L204" t="s">
        <v>1041</v>
      </c>
      <c r="M204" t="s">
        <v>553</v>
      </c>
      <c r="N204">
        <v>5</v>
      </c>
      <c r="O204" s="53">
        <v>311900</v>
      </c>
      <c r="P204">
        <v>240</v>
      </c>
      <c r="Q204">
        <v>48</v>
      </c>
      <c r="R204">
        <v>15.4</v>
      </c>
      <c r="S204" s="55">
        <f t="shared" ca="1" si="32"/>
        <v>-42.572841434092453</v>
      </c>
      <c r="AE204">
        <v>201</v>
      </c>
      <c r="AF204" t="s">
        <v>867</v>
      </c>
      <c r="AG204" t="s">
        <v>581</v>
      </c>
      <c r="AH204">
        <v>16</v>
      </c>
      <c r="AI204" s="53">
        <v>260600</v>
      </c>
      <c r="AJ204">
        <v>871</v>
      </c>
      <c r="AK204">
        <v>54.4</v>
      </c>
      <c r="AL204">
        <v>20.9</v>
      </c>
      <c r="AM204" s="55">
        <f t="shared" ca="1" si="33"/>
        <v>-26.816995143228919</v>
      </c>
      <c r="AO204">
        <v>201</v>
      </c>
      <c r="AP204" t="s">
        <v>614</v>
      </c>
      <c r="AQ204" t="s">
        <v>574</v>
      </c>
      <c r="AR204">
        <v>13</v>
      </c>
      <c r="AS204" s="53">
        <v>394800</v>
      </c>
      <c r="AT204" s="105">
        <v>1012</v>
      </c>
      <c r="AU204">
        <v>77.8</v>
      </c>
      <c r="AV204">
        <v>19.7</v>
      </c>
      <c r="AW204" t="str">
        <f t="shared" si="34"/>
        <v>Thomas Jonas</v>
      </c>
      <c r="AX204" s="56">
        <f t="shared" ca="1" si="35"/>
        <v>-2.9199963766760764</v>
      </c>
      <c r="AY204" s="56">
        <f t="shared" si="36"/>
        <v>-99</v>
      </c>
      <c r="AZ204" s="56">
        <f t="shared" si="37"/>
        <v>-99</v>
      </c>
      <c r="BA204" s="56">
        <f t="shared" si="38"/>
        <v>-99</v>
      </c>
      <c r="BB204" s="57">
        <f t="shared" ca="1" si="39"/>
        <v>-2.9199963766760764</v>
      </c>
      <c r="BC204">
        <f t="shared" ca="1" si="40"/>
        <v>187</v>
      </c>
      <c r="BD204">
        <f ca="1">BC204+(COUNTIF($BC$4:BC204,BC204)-1)</f>
        <v>187</v>
      </c>
    </row>
    <row r="205" spans="1:56" x14ac:dyDescent="0.2">
      <c r="A205">
        <v>201</v>
      </c>
      <c r="B205" t="s">
        <v>1531</v>
      </c>
      <c r="C205" t="s">
        <v>538</v>
      </c>
      <c r="D205">
        <v>1</v>
      </c>
      <c r="E205" s="53">
        <v>203800</v>
      </c>
      <c r="F205">
        <v>50</v>
      </c>
      <c r="G205">
        <v>50</v>
      </c>
      <c r="H205">
        <v>24.5</v>
      </c>
      <c r="I205" s="55">
        <f t="shared" ca="1" si="31"/>
        <v>-35.39035608531406</v>
      </c>
      <c r="K205">
        <v>200</v>
      </c>
      <c r="L205" t="s">
        <v>1443</v>
      </c>
      <c r="M205" t="s">
        <v>551</v>
      </c>
      <c r="N205">
        <v>2</v>
      </c>
      <c r="O205" s="53">
        <v>117300</v>
      </c>
      <c r="P205">
        <v>96</v>
      </c>
      <c r="Q205">
        <v>48</v>
      </c>
      <c r="R205">
        <v>40.9</v>
      </c>
      <c r="S205" s="55">
        <f t="shared" ca="1" si="32"/>
        <v>-42.572841434092453</v>
      </c>
      <c r="AE205">
        <v>202</v>
      </c>
      <c r="AF205" t="s">
        <v>1444</v>
      </c>
      <c r="AG205" t="s">
        <v>556</v>
      </c>
      <c r="AH205">
        <v>4</v>
      </c>
      <c r="AI205" s="53">
        <v>301200</v>
      </c>
      <c r="AJ205">
        <v>217</v>
      </c>
      <c r="AK205">
        <v>54.2</v>
      </c>
      <c r="AL205">
        <v>18</v>
      </c>
      <c r="AM205" s="55">
        <f t="shared" ca="1" si="33"/>
        <v>-27.029828438016441</v>
      </c>
      <c r="AO205">
        <v>201</v>
      </c>
      <c r="AP205" t="s">
        <v>854</v>
      </c>
      <c r="AQ205" t="s">
        <v>544</v>
      </c>
      <c r="AR205">
        <v>17</v>
      </c>
      <c r="AS205" s="53">
        <v>414400</v>
      </c>
      <c r="AT205" s="105">
        <v>1323</v>
      </c>
      <c r="AU205">
        <v>77.8</v>
      </c>
      <c r="AV205">
        <v>18.8</v>
      </c>
      <c r="AW205" t="str">
        <f t="shared" si="34"/>
        <v>Charlie Cameron</v>
      </c>
      <c r="AX205" s="56">
        <f t="shared" si="35"/>
        <v>-99</v>
      </c>
      <c r="AY205" s="56">
        <f t="shared" si="36"/>
        <v>-99</v>
      </c>
      <c r="AZ205" s="56">
        <f t="shared" si="37"/>
        <v>-99</v>
      </c>
      <c r="BA205" s="56">
        <f t="shared" ca="1" si="38"/>
        <v>-1.9154996530877781</v>
      </c>
      <c r="BB205" s="57">
        <f t="shared" ca="1" si="39"/>
        <v>-1.9154996530877781</v>
      </c>
      <c r="BC205">
        <f t="shared" ca="1" si="40"/>
        <v>175</v>
      </c>
      <c r="BD205">
        <f ca="1">BC205+(COUNTIF($BC$4:BC205,BC205)-1)</f>
        <v>175</v>
      </c>
    </row>
    <row r="206" spans="1:56" x14ac:dyDescent="0.2">
      <c r="A206">
        <v>203</v>
      </c>
      <c r="B206" t="s">
        <v>1532</v>
      </c>
      <c r="C206" t="s">
        <v>549</v>
      </c>
      <c r="D206">
        <v>14</v>
      </c>
      <c r="E206" s="53">
        <v>237700</v>
      </c>
      <c r="F206">
        <v>697</v>
      </c>
      <c r="G206">
        <v>49.8</v>
      </c>
      <c r="H206">
        <v>20.9</v>
      </c>
      <c r="I206" s="55">
        <f t="shared" ca="1" si="31"/>
        <v>-35.623955795448147</v>
      </c>
      <c r="K206">
        <v>203</v>
      </c>
      <c r="L206" t="s">
        <v>1560</v>
      </c>
      <c r="M206" t="s">
        <v>576</v>
      </c>
      <c r="N206">
        <v>1</v>
      </c>
      <c r="O206" s="53">
        <v>258100</v>
      </c>
      <c r="P206">
        <v>47</v>
      </c>
      <c r="Q206">
        <v>47</v>
      </c>
      <c r="R206">
        <v>18.2</v>
      </c>
      <c r="S206" s="55">
        <f t="shared" ca="1" si="32"/>
        <v>-43.653370404500897</v>
      </c>
      <c r="AE206">
        <v>202</v>
      </c>
      <c r="AF206" t="s">
        <v>1042</v>
      </c>
      <c r="AG206" t="s">
        <v>551</v>
      </c>
      <c r="AH206">
        <v>6</v>
      </c>
      <c r="AI206" s="53">
        <v>236100</v>
      </c>
      <c r="AJ206">
        <v>325</v>
      </c>
      <c r="AK206">
        <v>54.2</v>
      </c>
      <c r="AL206">
        <v>22.9</v>
      </c>
      <c r="AM206" s="55">
        <f t="shared" ca="1" si="33"/>
        <v>-27.029828438016441</v>
      </c>
      <c r="AO206">
        <v>203</v>
      </c>
      <c r="AP206" t="s">
        <v>609</v>
      </c>
      <c r="AQ206" t="s">
        <v>567</v>
      </c>
      <c r="AR206">
        <v>17</v>
      </c>
      <c r="AS206" s="53">
        <v>372600</v>
      </c>
      <c r="AT206" s="105">
        <v>1318</v>
      </c>
      <c r="AU206">
        <v>77.5</v>
      </c>
      <c r="AV206">
        <v>20.8</v>
      </c>
      <c r="AW206" t="str">
        <f t="shared" si="34"/>
        <v>Brayden Maynard</v>
      </c>
      <c r="AX206" s="56">
        <f t="shared" ca="1" si="35"/>
        <v>-3.2703959418772044</v>
      </c>
      <c r="AY206" s="56">
        <f t="shared" si="36"/>
        <v>-99</v>
      </c>
      <c r="AZ206" s="56">
        <f t="shared" si="37"/>
        <v>-99</v>
      </c>
      <c r="BA206" s="56">
        <f t="shared" si="38"/>
        <v>-99</v>
      </c>
      <c r="BB206" s="57">
        <f t="shared" ca="1" si="39"/>
        <v>-3.2703959418772044</v>
      </c>
      <c r="BC206">
        <f t="shared" ca="1" si="40"/>
        <v>189</v>
      </c>
      <c r="BD206">
        <f ca="1">BC206+(COUNTIF($BC$4:BC206,BC206)-1)</f>
        <v>189</v>
      </c>
    </row>
    <row r="207" spans="1:56" x14ac:dyDescent="0.2">
      <c r="A207">
        <v>204</v>
      </c>
      <c r="B207" t="s">
        <v>1533</v>
      </c>
      <c r="C207" t="s">
        <v>556</v>
      </c>
      <c r="D207">
        <v>5</v>
      </c>
      <c r="E207" s="53">
        <v>210000</v>
      </c>
      <c r="F207">
        <v>248</v>
      </c>
      <c r="G207">
        <v>49.6</v>
      </c>
      <c r="H207">
        <v>23.6</v>
      </c>
      <c r="I207" s="55">
        <f t="shared" ca="1" si="31"/>
        <v>-35.857555505582233</v>
      </c>
      <c r="K207">
        <v>204</v>
      </c>
      <c r="L207" t="s">
        <v>798</v>
      </c>
      <c r="M207" t="s">
        <v>556</v>
      </c>
      <c r="N207">
        <v>12</v>
      </c>
      <c r="O207" s="53">
        <v>230200</v>
      </c>
      <c r="P207">
        <v>556</v>
      </c>
      <c r="Q207">
        <v>46.3</v>
      </c>
      <c r="R207">
        <v>20.100000000000001</v>
      </c>
      <c r="S207" s="55">
        <f t="shared" ca="1" si="32"/>
        <v>-44.409740683786808</v>
      </c>
      <c r="AE207">
        <v>204</v>
      </c>
      <c r="AF207" t="s">
        <v>1006</v>
      </c>
      <c r="AG207" t="s">
        <v>574</v>
      </c>
      <c r="AH207">
        <v>1</v>
      </c>
      <c r="AI207" s="53">
        <v>208100</v>
      </c>
      <c r="AJ207">
        <v>54</v>
      </c>
      <c r="AK207">
        <v>54</v>
      </c>
      <c r="AL207">
        <v>25.9</v>
      </c>
      <c r="AM207" s="55">
        <f t="shared" ca="1" si="33"/>
        <v>-27.242661732803978</v>
      </c>
      <c r="AO207">
        <v>203</v>
      </c>
      <c r="AP207" t="s">
        <v>753</v>
      </c>
      <c r="AQ207" t="s">
        <v>542</v>
      </c>
      <c r="AR207">
        <v>8</v>
      </c>
      <c r="AS207" s="53">
        <v>376700</v>
      </c>
      <c r="AT207">
        <v>620</v>
      </c>
      <c r="AU207">
        <v>77.5</v>
      </c>
      <c r="AV207">
        <v>20.6</v>
      </c>
      <c r="AW207" t="str">
        <f t="shared" si="34"/>
        <v>Daniel Howe</v>
      </c>
      <c r="AX207" s="56">
        <f t="shared" si="35"/>
        <v>-99</v>
      </c>
      <c r="AY207" s="56">
        <f t="shared" ca="1" si="36"/>
        <v>-10.697236807043543</v>
      </c>
      <c r="AZ207" s="56">
        <f t="shared" si="37"/>
        <v>-99</v>
      </c>
      <c r="BA207" s="56">
        <f t="shared" si="38"/>
        <v>-99</v>
      </c>
      <c r="BB207" s="57">
        <f t="shared" ca="1" si="39"/>
        <v>-10.697236807043543</v>
      </c>
      <c r="BC207">
        <f t="shared" ca="1" si="40"/>
        <v>283</v>
      </c>
      <c r="BD207">
        <f ca="1">BC207+(COUNTIF($BC$4:BC207,BC207)-1)</f>
        <v>283</v>
      </c>
    </row>
    <row r="208" spans="1:56" x14ac:dyDescent="0.2">
      <c r="A208">
        <v>205</v>
      </c>
      <c r="B208" t="s">
        <v>1031</v>
      </c>
      <c r="C208" t="s">
        <v>542</v>
      </c>
      <c r="D208">
        <v>7</v>
      </c>
      <c r="E208" s="53">
        <v>264700</v>
      </c>
      <c r="F208">
        <v>346</v>
      </c>
      <c r="G208">
        <v>49.4</v>
      </c>
      <c r="H208">
        <v>18.7</v>
      </c>
      <c r="I208" s="55">
        <f t="shared" ca="1" si="31"/>
        <v>-36.091155215716313</v>
      </c>
      <c r="K208">
        <v>205</v>
      </c>
      <c r="L208" t="s">
        <v>784</v>
      </c>
      <c r="M208" t="s">
        <v>576</v>
      </c>
      <c r="N208">
        <v>6</v>
      </c>
      <c r="O208" s="53">
        <v>232500</v>
      </c>
      <c r="P208">
        <v>276</v>
      </c>
      <c r="Q208">
        <v>46</v>
      </c>
      <c r="R208">
        <v>19.8</v>
      </c>
      <c r="S208" s="55">
        <f t="shared" ca="1" si="32"/>
        <v>-44.733899374909342</v>
      </c>
      <c r="AE208">
        <v>205</v>
      </c>
      <c r="AF208" t="s">
        <v>787</v>
      </c>
      <c r="AG208" t="s">
        <v>540</v>
      </c>
      <c r="AH208">
        <v>10</v>
      </c>
      <c r="AI208" s="53">
        <v>254600</v>
      </c>
      <c r="AJ208">
        <v>538</v>
      </c>
      <c r="AK208">
        <v>53.8</v>
      </c>
      <c r="AL208">
        <v>21.1</v>
      </c>
      <c r="AM208" s="55">
        <f t="shared" ca="1" si="33"/>
        <v>-27.455495027591507</v>
      </c>
      <c r="AO208">
        <v>205</v>
      </c>
      <c r="AP208" t="s">
        <v>1512</v>
      </c>
      <c r="AQ208" t="s">
        <v>574</v>
      </c>
      <c r="AR208">
        <v>14</v>
      </c>
      <c r="AS208" s="53">
        <v>407000</v>
      </c>
      <c r="AT208" s="105">
        <v>1082</v>
      </c>
      <c r="AU208">
        <v>77.3</v>
      </c>
      <c r="AV208">
        <v>19</v>
      </c>
      <c r="AW208" t="str">
        <f t="shared" si="34"/>
        <v>Ryan Burton</v>
      </c>
      <c r="AX208" s="56">
        <f t="shared" ca="1" si="35"/>
        <v>-3.5039956520112927</v>
      </c>
      <c r="AY208" s="56">
        <f t="shared" si="36"/>
        <v>-99</v>
      </c>
      <c r="AZ208" s="56">
        <f t="shared" si="37"/>
        <v>-99</v>
      </c>
      <c r="BA208" s="56">
        <f t="shared" si="38"/>
        <v>-99</v>
      </c>
      <c r="BB208" s="57">
        <f t="shared" ca="1" si="39"/>
        <v>-3.5039956520112927</v>
      </c>
      <c r="BC208">
        <f t="shared" ca="1" si="40"/>
        <v>195</v>
      </c>
      <c r="BD208">
        <f ca="1">BC208+(COUNTIF($BC$4:BC208,BC208)-1)</f>
        <v>195</v>
      </c>
    </row>
    <row r="209" spans="1:56" x14ac:dyDescent="0.2">
      <c r="A209">
        <v>206</v>
      </c>
      <c r="B209" t="s">
        <v>666</v>
      </c>
      <c r="C209" t="s">
        <v>538</v>
      </c>
      <c r="D209">
        <v>15</v>
      </c>
      <c r="E209" s="53">
        <v>284300</v>
      </c>
      <c r="F209">
        <v>733</v>
      </c>
      <c r="G209">
        <v>48.9</v>
      </c>
      <c r="H209">
        <v>17.2</v>
      </c>
      <c r="I209" s="55">
        <f t="shared" ca="1" si="31"/>
        <v>-36.675154491051529</v>
      </c>
      <c r="K209">
        <v>206</v>
      </c>
      <c r="L209" t="s">
        <v>1561</v>
      </c>
      <c r="M209" t="s">
        <v>576</v>
      </c>
      <c r="N209">
        <v>1</v>
      </c>
      <c r="O209" s="53">
        <v>237400</v>
      </c>
      <c r="P209">
        <v>45</v>
      </c>
      <c r="Q209">
        <v>45</v>
      </c>
      <c r="R209">
        <v>19</v>
      </c>
      <c r="S209" s="55">
        <f t="shared" ca="1" si="32"/>
        <v>-45.814428345317772</v>
      </c>
      <c r="AE209">
        <v>206</v>
      </c>
      <c r="AF209" t="s">
        <v>1436</v>
      </c>
      <c r="AG209" t="s">
        <v>581</v>
      </c>
      <c r="AH209">
        <v>6</v>
      </c>
      <c r="AI209" s="53">
        <v>218500</v>
      </c>
      <c r="AJ209">
        <v>322</v>
      </c>
      <c r="AK209">
        <v>53.7</v>
      </c>
      <c r="AL209">
        <v>24.6</v>
      </c>
      <c r="AM209" s="55">
        <f t="shared" ca="1" si="33"/>
        <v>-27.561911674985272</v>
      </c>
      <c r="AO209">
        <v>206</v>
      </c>
      <c r="AP209" t="s">
        <v>741</v>
      </c>
      <c r="AQ209" t="s">
        <v>581</v>
      </c>
      <c r="AR209">
        <v>17</v>
      </c>
      <c r="AS209" s="53">
        <v>345100</v>
      </c>
      <c r="AT209" s="105">
        <v>1313</v>
      </c>
      <c r="AU209">
        <v>77.2</v>
      </c>
      <c r="AV209">
        <v>22.4</v>
      </c>
      <c r="AW209" t="str">
        <f t="shared" si="34"/>
        <v>Jack Sinclair</v>
      </c>
      <c r="AX209" s="56">
        <f t="shared" si="35"/>
        <v>-99</v>
      </c>
      <c r="AY209" s="56">
        <f t="shared" ca="1" si="36"/>
        <v>-11.02139549816607</v>
      </c>
      <c r="AZ209" s="56">
        <f t="shared" si="37"/>
        <v>-99</v>
      </c>
      <c r="BA209" s="56">
        <f t="shared" ca="1" si="38"/>
        <v>-2.5539995374503643</v>
      </c>
      <c r="BB209" s="57">
        <f t="shared" ca="1" si="39"/>
        <v>-2.5539995374503643</v>
      </c>
      <c r="BC209">
        <f t="shared" ca="1" si="40"/>
        <v>180</v>
      </c>
      <c r="BD209">
        <f ca="1">BC209+(COUNTIF($BC$4:BC209,BC209)-1)</f>
        <v>180</v>
      </c>
    </row>
    <row r="210" spans="1:56" x14ac:dyDescent="0.2">
      <c r="A210">
        <v>207</v>
      </c>
      <c r="B210" t="s">
        <v>1030</v>
      </c>
      <c r="C210" t="s">
        <v>559</v>
      </c>
      <c r="D210">
        <v>2</v>
      </c>
      <c r="E210" s="53">
        <v>158000</v>
      </c>
      <c r="F210">
        <v>97</v>
      </c>
      <c r="G210">
        <v>48.5</v>
      </c>
      <c r="H210">
        <v>30.7</v>
      </c>
      <c r="I210" s="55">
        <f t="shared" ca="1" si="31"/>
        <v>-37.142353911319709</v>
      </c>
      <c r="K210">
        <v>207</v>
      </c>
      <c r="L210" t="s">
        <v>968</v>
      </c>
      <c r="M210" t="s">
        <v>553</v>
      </c>
      <c r="N210">
        <v>6</v>
      </c>
      <c r="O210" s="53">
        <v>193900</v>
      </c>
      <c r="P210">
        <v>267</v>
      </c>
      <c r="Q210">
        <v>44.5</v>
      </c>
      <c r="R210">
        <v>22.9</v>
      </c>
      <c r="S210" s="55">
        <f t="shared" ca="1" si="32"/>
        <v>-46.354692830521991</v>
      </c>
      <c r="AE210">
        <v>207</v>
      </c>
      <c r="AF210" t="s">
        <v>1486</v>
      </c>
      <c r="AG210" t="s">
        <v>567</v>
      </c>
      <c r="AH210">
        <v>12</v>
      </c>
      <c r="AI210" s="53">
        <v>233100</v>
      </c>
      <c r="AJ210">
        <v>642</v>
      </c>
      <c r="AK210">
        <v>53.5</v>
      </c>
      <c r="AL210">
        <v>23</v>
      </c>
      <c r="AM210" s="55">
        <f t="shared" ca="1" si="33"/>
        <v>-27.774744969772808</v>
      </c>
      <c r="AO210">
        <v>207</v>
      </c>
      <c r="AP210" t="s">
        <v>825</v>
      </c>
      <c r="AQ210" t="s">
        <v>559</v>
      </c>
      <c r="AR210">
        <v>11</v>
      </c>
      <c r="AS210" s="53">
        <v>348800</v>
      </c>
      <c r="AT210" s="105">
        <v>848</v>
      </c>
      <c r="AU210">
        <v>77.099999999999994</v>
      </c>
      <c r="AV210">
        <v>22.1</v>
      </c>
      <c r="AW210" t="str">
        <f t="shared" si="34"/>
        <v>Liam Baker</v>
      </c>
      <c r="AX210" s="56">
        <f t="shared" si="35"/>
        <v>-99</v>
      </c>
      <c r="AY210" s="56">
        <f t="shared" si="36"/>
        <v>-99</v>
      </c>
      <c r="AZ210" s="56">
        <f t="shared" si="37"/>
        <v>-99</v>
      </c>
      <c r="BA210" s="56">
        <f t="shared" ca="1" si="38"/>
        <v>-2.6604161848441379</v>
      </c>
      <c r="BB210" s="57">
        <f t="shared" ca="1" si="39"/>
        <v>-2.6604161848441379</v>
      </c>
      <c r="BC210">
        <f t="shared" ca="1" si="40"/>
        <v>183</v>
      </c>
      <c r="BD210">
        <f ca="1">BC210+(COUNTIF($BC$4:BC210,BC210)-1)</f>
        <v>183</v>
      </c>
    </row>
    <row r="211" spans="1:56" x14ac:dyDescent="0.2">
      <c r="A211">
        <v>208</v>
      </c>
      <c r="B211" t="s">
        <v>658</v>
      </c>
      <c r="C211" t="s">
        <v>547</v>
      </c>
      <c r="D211">
        <v>14</v>
      </c>
      <c r="E211" s="53">
        <v>235500</v>
      </c>
      <c r="F211">
        <v>677</v>
      </c>
      <c r="G211">
        <v>48.4</v>
      </c>
      <c r="H211">
        <v>20.5</v>
      </c>
      <c r="I211" s="55">
        <f t="shared" ca="1" si="31"/>
        <v>-37.259153766386746</v>
      </c>
      <c r="K211">
        <v>208</v>
      </c>
      <c r="L211" t="s">
        <v>1562</v>
      </c>
      <c r="M211" t="s">
        <v>574</v>
      </c>
      <c r="N211">
        <v>2</v>
      </c>
      <c r="O211" s="53">
        <v>199500</v>
      </c>
      <c r="P211">
        <v>88</v>
      </c>
      <c r="Q211">
        <v>44</v>
      </c>
      <c r="R211">
        <v>22.1</v>
      </c>
      <c r="S211" s="55">
        <f t="shared" ca="1" si="32"/>
        <v>-46.894957315726209</v>
      </c>
      <c r="AE211">
        <v>208</v>
      </c>
      <c r="AF211" t="s">
        <v>880</v>
      </c>
      <c r="AG211" t="s">
        <v>544</v>
      </c>
      <c r="AH211">
        <v>16</v>
      </c>
      <c r="AI211" s="53">
        <v>315100</v>
      </c>
      <c r="AJ211">
        <v>855</v>
      </c>
      <c r="AK211">
        <v>53.4</v>
      </c>
      <c r="AL211">
        <v>17</v>
      </c>
      <c r="AM211" s="55">
        <f t="shared" ca="1" si="33"/>
        <v>-27.881161617166573</v>
      </c>
      <c r="AO211">
        <v>207</v>
      </c>
      <c r="AP211" t="s">
        <v>604</v>
      </c>
      <c r="AQ211" t="s">
        <v>549</v>
      </c>
      <c r="AR211">
        <v>17</v>
      </c>
      <c r="AS211" s="53">
        <v>435300</v>
      </c>
      <c r="AT211" s="105">
        <v>1310</v>
      </c>
      <c r="AU211">
        <v>77.099999999999994</v>
      </c>
      <c r="AV211">
        <v>17.7</v>
      </c>
      <c r="AW211" t="str">
        <f t="shared" si="34"/>
        <v>Conor McKenna</v>
      </c>
      <c r="AX211" s="56">
        <f t="shared" ca="1" si="35"/>
        <v>-3.7375953621453828</v>
      </c>
      <c r="AY211" s="56">
        <f t="shared" si="36"/>
        <v>-99</v>
      </c>
      <c r="AZ211" s="56">
        <f t="shared" si="37"/>
        <v>-99</v>
      </c>
      <c r="BA211" s="56">
        <f t="shared" si="38"/>
        <v>-99</v>
      </c>
      <c r="BB211" s="57">
        <f t="shared" ca="1" si="39"/>
        <v>-3.7375953621453828</v>
      </c>
      <c r="BC211">
        <f t="shared" ca="1" si="40"/>
        <v>197</v>
      </c>
      <c r="BD211">
        <f ca="1">BC211+(COUNTIF($BC$4:BC211,BC211)-1)</f>
        <v>197</v>
      </c>
    </row>
    <row r="212" spans="1:56" x14ac:dyDescent="0.2">
      <c r="A212">
        <v>209</v>
      </c>
      <c r="B212" t="s">
        <v>965</v>
      </c>
      <c r="C212" t="s">
        <v>551</v>
      </c>
      <c r="D212">
        <v>9</v>
      </c>
      <c r="E212" s="53">
        <v>279200</v>
      </c>
      <c r="F212">
        <v>427</v>
      </c>
      <c r="G212">
        <v>47.4</v>
      </c>
      <c r="H212">
        <v>17</v>
      </c>
      <c r="I212" s="55">
        <f t="shared" ca="1" si="31"/>
        <v>-38.427152317057178</v>
      </c>
      <c r="K212">
        <v>209</v>
      </c>
      <c r="L212" t="s">
        <v>1447</v>
      </c>
      <c r="M212" t="s">
        <v>544</v>
      </c>
      <c r="N212">
        <v>8</v>
      </c>
      <c r="O212" s="53">
        <v>212100</v>
      </c>
      <c r="P212">
        <v>328</v>
      </c>
      <c r="Q212">
        <v>41</v>
      </c>
      <c r="R212">
        <v>19.3</v>
      </c>
      <c r="S212" s="55">
        <f t="shared" ca="1" si="32"/>
        <v>-50.136544226951528</v>
      </c>
      <c r="AE212">
        <v>209</v>
      </c>
      <c r="AF212" t="s">
        <v>1462</v>
      </c>
      <c r="AG212" t="s">
        <v>536</v>
      </c>
      <c r="AH212">
        <v>11</v>
      </c>
      <c r="AI212" s="53">
        <v>311500</v>
      </c>
      <c r="AJ212">
        <v>585</v>
      </c>
      <c r="AK212">
        <v>53.2</v>
      </c>
      <c r="AL212">
        <v>17.100000000000001</v>
      </c>
      <c r="AM212" s="55">
        <f t="shared" ca="1" si="33"/>
        <v>-28.093994911954102</v>
      </c>
      <c r="AO212">
        <v>209</v>
      </c>
      <c r="AP212" t="s">
        <v>563</v>
      </c>
      <c r="AQ212" t="s">
        <v>532</v>
      </c>
      <c r="AR212">
        <v>5</v>
      </c>
      <c r="AS212" s="53">
        <v>426100</v>
      </c>
      <c r="AT212">
        <v>385</v>
      </c>
      <c r="AU212">
        <v>77</v>
      </c>
      <c r="AV212">
        <v>18.100000000000001</v>
      </c>
      <c r="AW212" t="str">
        <f t="shared" si="34"/>
        <v>Jarrad McVeigh</v>
      </c>
      <c r="AX212" s="56">
        <f t="shared" ca="1" si="35"/>
        <v>-3.854395217212419</v>
      </c>
      <c r="AY212" s="56">
        <f t="shared" si="36"/>
        <v>-99</v>
      </c>
      <c r="AZ212" s="56">
        <f t="shared" si="37"/>
        <v>-99</v>
      </c>
      <c r="BA212" s="56">
        <f t="shared" si="38"/>
        <v>-99</v>
      </c>
      <c r="BB212" s="57">
        <f t="shared" ca="1" si="39"/>
        <v>-3.854395217212419</v>
      </c>
      <c r="BC212">
        <f t="shared" ca="1" si="40"/>
        <v>199</v>
      </c>
      <c r="BD212">
        <f ca="1">BC212+(COUNTIF($BC$4:BC212,BC212)-1)</f>
        <v>199</v>
      </c>
    </row>
    <row r="213" spans="1:56" x14ac:dyDescent="0.2">
      <c r="A213">
        <v>210</v>
      </c>
      <c r="B213" t="s">
        <v>1421</v>
      </c>
      <c r="C213" t="s">
        <v>576</v>
      </c>
      <c r="D213">
        <v>3</v>
      </c>
      <c r="E213" s="53">
        <v>236900</v>
      </c>
      <c r="F213">
        <v>140</v>
      </c>
      <c r="G213">
        <v>46.7</v>
      </c>
      <c r="H213">
        <v>19.7</v>
      </c>
      <c r="I213" s="55">
        <f t="shared" ca="1" si="31"/>
        <v>-39.244751302526481</v>
      </c>
      <c r="K213">
        <v>210</v>
      </c>
      <c r="L213" t="s">
        <v>1448</v>
      </c>
      <c r="M213" t="s">
        <v>576</v>
      </c>
      <c r="N213">
        <v>3</v>
      </c>
      <c r="O213" s="53">
        <v>262000</v>
      </c>
      <c r="P213">
        <v>103</v>
      </c>
      <c r="Q213">
        <v>34.299999999999997</v>
      </c>
      <c r="R213">
        <v>13.1</v>
      </c>
      <c r="S213" s="55">
        <f t="shared" ca="1" si="32"/>
        <v>-57.37608832868807</v>
      </c>
      <c r="AE213">
        <v>209</v>
      </c>
      <c r="AF213" t="s">
        <v>1439</v>
      </c>
      <c r="AG213" t="s">
        <v>540</v>
      </c>
      <c r="AH213">
        <v>6</v>
      </c>
      <c r="AI213" s="53">
        <v>231100</v>
      </c>
      <c r="AJ213">
        <v>319</v>
      </c>
      <c r="AK213">
        <v>53.2</v>
      </c>
      <c r="AL213">
        <v>23</v>
      </c>
      <c r="AM213" s="55">
        <f t="shared" ca="1" si="33"/>
        <v>-28.093994911954102</v>
      </c>
      <c r="AO213">
        <v>210</v>
      </c>
      <c r="AP213" t="s">
        <v>861</v>
      </c>
      <c r="AQ213" t="s">
        <v>561</v>
      </c>
      <c r="AR213">
        <v>17</v>
      </c>
      <c r="AS213" s="53">
        <v>410900</v>
      </c>
      <c r="AT213" s="105">
        <v>1307</v>
      </c>
      <c r="AU213">
        <v>76.900000000000006</v>
      </c>
      <c r="AV213">
        <v>18.7</v>
      </c>
      <c r="AW213" t="str">
        <f t="shared" si="34"/>
        <v>Ben Brown</v>
      </c>
      <c r="AX213" s="56">
        <f t="shared" si="35"/>
        <v>-99</v>
      </c>
      <c r="AY213" s="56">
        <f t="shared" si="36"/>
        <v>-99</v>
      </c>
      <c r="AZ213" s="56">
        <f t="shared" si="37"/>
        <v>-99</v>
      </c>
      <c r="BA213" s="56">
        <f t="shared" ca="1" si="38"/>
        <v>-2.8732494796316583</v>
      </c>
      <c r="BB213" s="57">
        <f t="shared" ca="1" si="39"/>
        <v>-2.8732494796316583</v>
      </c>
      <c r="BC213">
        <f t="shared" ca="1" si="40"/>
        <v>186</v>
      </c>
      <c r="BD213">
        <f ca="1">BC213+(COUNTIF($BC$4:BC213,BC213)-1)</f>
        <v>186</v>
      </c>
    </row>
    <row r="214" spans="1:56" x14ac:dyDescent="0.2">
      <c r="A214">
        <v>211</v>
      </c>
      <c r="B214" t="s">
        <v>1414</v>
      </c>
      <c r="C214" t="s">
        <v>544</v>
      </c>
      <c r="D214">
        <v>2</v>
      </c>
      <c r="E214" s="53">
        <v>198300</v>
      </c>
      <c r="F214">
        <v>93</v>
      </c>
      <c r="G214">
        <v>46.5</v>
      </c>
      <c r="H214">
        <v>23.4</v>
      </c>
      <c r="I214" s="55">
        <f t="shared" ca="1" si="31"/>
        <v>-39.478351012660568</v>
      </c>
      <c r="K214">
        <v>211</v>
      </c>
      <c r="L214" t="s">
        <v>1563</v>
      </c>
      <c r="M214" t="s">
        <v>544</v>
      </c>
      <c r="N214">
        <v>1</v>
      </c>
      <c r="O214" s="53">
        <v>237000</v>
      </c>
      <c r="P214">
        <v>34</v>
      </c>
      <c r="Q214">
        <v>34</v>
      </c>
      <c r="R214">
        <v>14.3</v>
      </c>
      <c r="S214" s="55">
        <f t="shared" ca="1" si="32"/>
        <v>-57.70024701981059</v>
      </c>
      <c r="AE214">
        <v>211</v>
      </c>
      <c r="AF214" t="s">
        <v>1598</v>
      </c>
      <c r="AG214" t="s">
        <v>536</v>
      </c>
      <c r="AH214">
        <v>14</v>
      </c>
      <c r="AI214" s="53">
        <v>244700</v>
      </c>
      <c r="AJ214">
        <v>743</v>
      </c>
      <c r="AK214">
        <v>53.1</v>
      </c>
      <c r="AL214">
        <v>21.7</v>
      </c>
      <c r="AM214" s="55">
        <f t="shared" ca="1" si="33"/>
        <v>-28.200411559347867</v>
      </c>
      <c r="AO214">
        <v>211</v>
      </c>
      <c r="AP214" t="s">
        <v>620</v>
      </c>
      <c r="AQ214" t="s">
        <v>553</v>
      </c>
      <c r="AR214">
        <v>17</v>
      </c>
      <c r="AS214" s="53">
        <v>397100</v>
      </c>
      <c r="AT214" s="105">
        <v>1304</v>
      </c>
      <c r="AU214">
        <v>76.7</v>
      </c>
      <c r="AV214">
        <v>19.3</v>
      </c>
      <c r="AW214" t="str">
        <f t="shared" si="34"/>
        <v>Jake Kelly</v>
      </c>
      <c r="AX214" s="56">
        <f t="shared" ca="1" si="35"/>
        <v>-4.2047947824135452</v>
      </c>
      <c r="AY214" s="56">
        <f t="shared" si="36"/>
        <v>-99</v>
      </c>
      <c r="AZ214" s="56">
        <f t="shared" si="37"/>
        <v>-99</v>
      </c>
      <c r="BA214" s="56">
        <f t="shared" si="38"/>
        <v>-99</v>
      </c>
      <c r="BB214" s="57">
        <f t="shared" ca="1" si="39"/>
        <v>-4.2047947824135452</v>
      </c>
      <c r="BC214">
        <f t="shared" ca="1" si="40"/>
        <v>203</v>
      </c>
      <c r="BD214">
        <f ca="1">BC214+(COUNTIF($BC$4:BC214,BC214)-1)</f>
        <v>203</v>
      </c>
    </row>
    <row r="215" spans="1:56" x14ac:dyDescent="0.2">
      <c r="A215">
        <v>212</v>
      </c>
      <c r="B215" t="s">
        <v>1415</v>
      </c>
      <c r="C215" t="s">
        <v>536</v>
      </c>
      <c r="D215">
        <v>9</v>
      </c>
      <c r="E215" s="53">
        <v>239600</v>
      </c>
      <c r="F215">
        <v>416</v>
      </c>
      <c r="G215">
        <v>46.2</v>
      </c>
      <c r="H215">
        <v>19.3</v>
      </c>
      <c r="I215" s="55">
        <f t="shared" ca="1" si="31"/>
        <v>-39.828750577861697</v>
      </c>
      <c r="K215">
        <v>212</v>
      </c>
      <c r="L215" t="s">
        <v>1564</v>
      </c>
      <c r="M215" t="s">
        <v>561</v>
      </c>
      <c r="N215">
        <v>1</v>
      </c>
      <c r="O215" s="53">
        <v>102400</v>
      </c>
      <c r="P215">
        <v>31</v>
      </c>
      <c r="Q215">
        <v>31</v>
      </c>
      <c r="R215">
        <v>30.3</v>
      </c>
      <c r="S215" s="55">
        <f t="shared" ca="1" si="32"/>
        <v>-60.941833931035902</v>
      </c>
      <c r="AE215">
        <v>212</v>
      </c>
      <c r="AF215" t="s">
        <v>1048</v>
      </c>
      <c r="AG215" t="s">
        <v>536</v>
      </c>
      <c r="AH215">
        <v>8</v>
      </c>
      <c r="AI215" s="53">
        <v>264300</v>
      </c>
      <c r="AJ215">
        <v>424</v>
      </c>
      <c r="AK215">
        <v>53</v>
      </c>
      <c r="AL215">
        <v>20.100000000000001</v>
      </c>
      <c r="AM215" s="55">
        <f t="shared" ca="1" si="33"/>
        <v>-28.306828206741631</v>
      </c>
      <c r="AO215">
        <v>212</v>
      </c>
      <c r="AP215" t="s">
        <v>862</v>
      </c>
      <c r="AQ215" t="s">
        <v>556</v>
      </c>
      <c r="AR215">
        <v>15</v>
      </c>
      <c r="AS215" s="53">
        <v>417900</v>
      </c>
      <c r="AT215" s="105">
        <v>1147</v>
      </c>
      <c r="AU215">
        <v>76.5</v>
      </c>
      <c r="AV215">
        <v>18.3</v>
      </c>
      <c r="AW215" t="str">
        <f t="shared" si="34"/>
        <v>Levi Casboult</v>
      </c>
      <c r="AX215" s="56">
        <f t="shared" ca="1" si="35"/>
        <v>-4.4383944925476353</v>
      </c>
      <c r="AY215" s="56">
        <f t="shared" si="36"/>
        <v>-99</v>
      </c>
      <c r="AZ215" s="56">
        <f t="shared" si="37"/>
        <v>-99</v>
      </c>
      <c r="BA215" s="56">
        <f t="shared" ca="1" si="38"/>
        <v>-3.2989160692067276</v>
      </c>
      <c r="BB215" s="57">
        <f t="shared" ca="1" si="39"/>
        <v>-3.2989160692067276</v>
      </c>
      <c r="BC215">
        <f t="shared" ca="1" si="40"/>
        <v>190</v>
      </c>
      <c r="BD215">
        <f ca="1">BC215+(COUNTIF($BC$4:BC215,BC215)-1)</f>
        <v>190</v>
      </c>
    </row>
    <row r="216" spans="1:56" x14ac:dyDescent="0.2">
      <c r="A216">
        <v>213</v>
      </c>
      <c r="B216" t="s">
        <v>964</v>
      </c>
      <c r="C216" t="s">
        <v>542</v>
      </c>
      <c r="D216">
        <v>14</v>
      </c>
      <c r="E216" s="53">
        <v>247900</v>
      </c>
      <c r="F216">
        <v>636</v>
      </c>
      <c r="G216">
        <v>45.4</v>
      </c>
      <c r="H216">
        <v>18.3</v>
      </c>
      <c r="I216" s="55">
        <f t="shared" ca="1" si="31"/>
        <v>-40.763149418398044</v>
      </c>
      <c r="K216">
        <v>213</v>
      </c>
      <c r="L216" t="s">
        <v>1565</v>
      </c>
      <c r="M216" t="s">
        <v>556</v>
      </c>
      <c r="N216">
        <v>1</v>
      </c>
      <c r="O216" s="53">
        <v>154700</v>
      </c>
      <c r="P216">
        <v>29</v>
      </c>
      <c r="Q216">
        <v>29</v>
      </c>
      <c r="R216">
        <v>18.7</v>
      </c>
      <c r="S216" s="55">
        <f t="shared" ca="1" si="32"/>
        <v>-63.102891871852776</v>
      </c>
      <c r="AE216">
        <v>213</v>
      </c>
      <c r="AF216" t="s">
        <v>1557</v>
      </c>
      <c r="AG216" t="s">
        <v>542</v>
      </c>
      <c r="AH216">
        <v>9</v>
      </c>
      <c r="AI216" s="53">
        <v>291800</v>
      </c>
      <c r="AJ216">
        <v>476</v>
      </c>
      <c r="AK216">
        <v>52.9</v>
      </c>
      <c r="AL216">
        <v>18.100000000000001</v>
      </c>
      <c r="AM216" s="55">
        <f t="shared" ca="1" si="33"/>
        <v>-28.413244854135403</v>
      </c>
      <c r="AO216">
        <v>212</v>
      </c>
      <c r="AP216" t="s">
        <v>1546</v>
      </c>
      <c r="AQ216" t="s">
        <v>574</v>
      </c>
      <c r="AR216">
        <v>11</v>
      </c>
      <c r="AS216" s="53">
        <v>321500</v>
      </c>
      <c r="AT216" s="105">
        <v>841</v>
      </c>
      <c r="AU216">
        <v>76.5</v>
      </c>
      <c r="AV216">
        <v>23.8</v>
      </c>
      <c r="AW216" t="str">
        <f t="shared" si="34"/>
        <v>Brad Ebert</v>
      </c>
      <c r="AX216" s="56">
        <f t="shared" si="35"/>
        <v>-99</v>
      </c>
      <c r="AY216" s="56">
        <f t="shared" ca="1" si="36"/>
        <v>-11.777765777451981</v>
      </c>
      <c r="AZ216" s="56">
        <f t="shared" si="37"/>
        <v>-99</v>
      </c>
      <c r="BA216" s="56">
        <f t="shared" ca="1" si="38"/>
        <v>-3.2989160692067276</v>
      </c>
      <c r="BB216" s="57">
        <f t="shared" ca="1" si="39"/>
        <v>-3.2989160692067276</v>
      </c>
      <c r="BC216">
        <f t="shared" ca="1" si="40"/>
        <v>190</v>
      </c>
      <c r="BD216">
        <f ca="1">BC216+(COUNTIF($BC$4:BC216,BC216)-1)</f>
        <v>191</v>
      </c>
    </row>
    <row r="217" spans="1:56" x14ac:dyDescent="0.2">
      <c r="A217">
        <v>214</v>
      </c>
      <c r="B217" t="s">
        <v>1412</v>
      </c>
      <c r="C217" t="s">
        <v>536</v>
      </c>
      <c r="D217">
        <v>6</v>
      </c>
      <c r="E217" s="53">
        <v>245000</v>
      </c>
      <c r="F217">
        <v>271</v>
      </c>
      <c r="G217">
        <v>45.2</v>
      </c>
      <c r="H217">
        <v>18.399999999999999</v>
      </c>
      <c r="I217" s="55">
        <f t="shared" ca="1" si="31"/>
        <v>-40.996749128532123</v>
      </c>
      <c r="K217">
        <v>214</v>
      </c>
      <c r="L217" t="s">
        <v>1004</v>
      </c>
      <c r="M217" t="s">
        <v>561</v>
      </c>
      <c r="N217">
        <v>2</v>
      </c>
      <c r="O217" s="53">
        <v>117300</v>
      </c>
      <c r="P217">
        <v>40</v>
      </c>
      <c r="Q217">
        <v>20</v>
      </c>
      <c r="R217">
        <v>17.100000000000001</v>
      </c>
      <c r="S217" s="55">
        <f t="shared" ca="1" si="32"/>
        <v>-72.827652605528712</v>
      </c>
      <c r="AE217">
        <v>214</v>
      </c>
      <c r="AF217" t="s">
        <v>1054</v>
      </c>
      <c r="AG217" t="s">
        <v>549</v>
      </c>
      <c r="AH217">
        <v>6</v>
      </c>
      <c r="AI217" s="53">
        <v>245500</v>
      </c>
      <c r="AJ217">
        <v>317</v>
      </c>
      <c r="AK217">
        <v>52.8</v>
      </c>
      <c r="AL217">
        <v>21.5</v>
      </c>
      <c r="AM217" s="55">
        <f t="shared" ca="1" si="33"/>
        <v>-28.519661501529168</v>
      </c>
      <c r="AO217">
        <v>214</v>
      </c>
      <c r="AP217" t="s">
        <v>1396</v>
      </c>
      <c r="AQ217" t="s">
        <v>547</v>
      </c>
      <c r="AR217">
        <v>9</v>
      </c>
      <c r="AS217" s="53">
        <v>421300</v>
      </c>
      <c r="AT217">
        <v>688</v>
      </c>
      <c r="AU217">
        <v>76.400000000000006</v>
      </c>
      <c r="AV217">
        <v>18.100000000000001</v>
      </c>
      <c r="AW217" t="str">
        <f t="shared" si="34"/>
        <v>Taylor Duryea</v>
      </c>
      <c r="AX217" s="56">
        <f t="shared" ca="1" si="35"/>
        <v>-4.5551943476146697</v>
      </c>
      <c r="AY217" s="56">
        <f t="shared" si="36"/>
        <v>-99</v>
      </c>
      <c r="AZ217" s="56">
        <f t="shared" si="37"/>
        <v>-99</v>
      </c>
      <c r="BA217" s="56">
        <f t="shared" si="38"/>
        <v>-99</v>
      </c>
      <c r="BB217" s="57">
        <f t="shared" ca="1" si="39"/>
        <v>-4.5551943476146697</v>
      </c>
      <c r="BC217">
        <f t="shared" ca="1" si="40"/>
        <v>205</v>
      </c>
      <c r="BD217">
        <f ca="1">BC217+(COUNTIF($BC$4:BC217,BC217)-1)</f>
        <v>205</v>
      </c>
    </row>
    <row r="218" spans="1:56" x14ac:dyDescent="0.2">
      <c r="A218">
        <v>215</v>
      </c>
      <c r="B218" t="s">
        <v>1416</v>
      </c>
      <c r="C218" t="s">
        <v>553</v>
      </c>
      <c r="D218">
        <v>15</v>
      </c>
      <c r="E218" s="53">
        <v>250700</v>
      </c>
      <c r="F218">
        <v>674</v>
      </c>
      <c r="G218">
        <v>44.9</v>
      </c>
      <c r="H218">
        <v>17.899999999999999</v>
      </c>
      <c r="I218" s="55">
        <f t="shared" ca="1" si="31"/>
        <v>-41.34714869373326</v>
      </c>
      <c r="K218">
        <v>215</v>
      </c>
      <c r="L218" t="s">
        <v>927</v>
      </c>
      <c r="M218" t="s">
        <v>534</v>
      </c>
      <c r="N218">
        <v>1</v>
      </c>
      <c r="O218" s="53">
        <v>568000</v>
      </c>
      <c r="P218">
        <v>4</v>
      </c>
      <c r="Q218">
        <v>4</v>
      </c>
      <c r="R218">
        <v>0.7</v>
      </c>
      <c r="S218" s="55">
        <f t="shared" ca="1" si="32"/>
        <v>-90.116116132063738</v>
      </c>
      <c r="AE218">
        <v>215</v>
      </c>
      <c r="AF218" t="s">
        <v>884</v>
      </c>
      <c r="AG218" t="s">
        <v>549</v>
      </c>
      <c r="AH218">
        <v>9</v>
      </c>
      <c r="AI218" s="53">
        <v>288100</v>
      </c>
      <c r="AJ218">
        <v>469</v>
      </c>
      <c r="AK218">
        <v>52.1</v>
      </c>
      <c r="AL218">
        <v>18.100000000000001</v>
      </c>
      <c r="AM218" s="55">
        <f t="shared" ca="1" si="33"/>
        <v>-29.26457803328552</v>
      </c>
      <c r="AO218">
        <v>214</v>
      </c>
      <c r="AP218" t="s">
        <v>607</v>
      </c>
      <c r="AQ218" t="s">
        <v>556</v>
      </c>
      <c r="AR218">
        <v>16</v>
      </c>
      <c r="AS218" s="53">
        <v>376600</v>
      </c>
      <c r="AT218" s="105">
        <v>1223</v>
      </c>
      <c r="AU218">
        <v>76.400000000000006</v>
      </c>
      <c r="AV218">
        <v>20.3</v>
      </c>
      <c r="AW218" t="str">
        <f t="shared" si="34"/>
        <v>Dale Thomas</v>
      </c>
      <c r="AX218" s="56">
        <f t="shared" ca="1" si="35"/>
        <v>-4.5551943476146697</v>
      </c>
      <c r="AY218" s="56">
        <f t="shared" si="36"/>
        <v>-99</v>
      </c>
      <c r="AZ218" s="56">
        <f t="shared" si="37"/>
        <v>-99</v>
      </c>
      <c r="BA218" s="56">
        <f t="shared" si="38"/>
        <v>-99</v>
      </c>
      <c r="BB218" s="57">
        <f t="shared" ca="1" si="39"/>
        <v>-4.5551943476146697</v>
      </c>
      <c r="BC218">
        <f t="shared" ca="1" si="40"/>
        <v>205</v>
      </c>
      <c r="BD218">
        <f ca="1">BC218+(COUNTIF($BC$4:BC218,BC218)-1)</f>
        <v>206</v>
      </c>
    </row>
    <row r="219" spans="1:56" x14ac:dyDescent="0.2">
      <c r="A219">
        <v>216</v>
      </c>
      <c r="B219" t="s">
        <v>661</v>
      </c>
      <c r="C219" t="s">
        <v>547</v>
      </c>
      <c r="D219">
        <v>6</v>
      </c>
      <c r="E219" s="53">
        <v>188300</v>
      </c>
      <c r="F219">
        <v>269</v>
      </c>
      <c r="G219">
        <v>44.8</v>
      </c>
      <c r="H219">
        <v>23.8</v>
      </c>
      <c r="I219" s="55">
        <f t="shared" ca="1" si="31"/>
        <v>-41.463948548800303</v>
      </c>
      <c r="K219">
        <v>216</v>
      </c>
      <c r="L219" t="s">
        <v>1566</v>
      </c>
      <c r="M219" t="s">
        <v>534</v>
      </c>
      <c r="N219">
        <v>1</v>
      </c>
      <c r="O219" s="53">
        <v>382500</v>
      </c>
      <c r="P219">
        <v>2</v>
      </c>
      <c r="Q219">
        <v>2</v>
      </c>
      <c r="R219">
        <v>0.5</v>
      </c>
      <c r="S219" s="55">
        <f t="shared" ca="1" si="32"/>
        <v>-92.277174072880598</v>
      </c>
      <c r="AE219">
        <v>216</v>
      </c>
      <c r="AF219" t="s">
        <v>883</v>
      </c>
      <c r="AG219" t="s">
        <v>547</v>
      </c>
      <c r="AH219">
        <v>9</v>
      </c>
      <c r="AI219" s="53">
        <v>266200</v>
      </c>
      <c r="AJ219">
        <v>468</v>
      </c>
      <c r="AK219">
        <v>52</v>
      </c>
      <c r="AL219">
        <v>19.5</v>
      </c>
      <c r="AM219" s="55">
        <f t="shared" ca="1" si="33"/>
        <v>-29.370994680679292</v>
      </c>
      <c r="AO219">
        <v>216</v>
      </c>
      <c r="AP219" t="s">
        <v>1513</v>
      </c>
      <c r="AQ219" t="s">
        <v>551</v>
      </c>
      <c r="AR219">
        <v>12</v>
      </c>
      <c r="AS219" s="53">
        <v>357600</v>
      </c>
      <c r="AT219">
        <v>916</v>
      </c>
      <c r="AU219">
        <v>76.3</v>
      </c>
      <c r="AV219">
        <v>21.3</v>
      </c>
      <c r="AW219" t="str">
        <f t="shared" si="34"/>
        <v>Marty Hore</v>
      </c>
      <c r="AX219" s="56">
        <f t="shared" ca="1" si="35"/>
        <v>-4.6719942026817236</v>
      </c>
      <c r="AY219" s="56">
        <f t="shared" si="36"/>
        <v>-99</v>
      </c>
      <c r="AZ219" s="56">
        <f t="shared" si="37"/>
        <v>-99</v>
      </c>
      <c r="BA219" s="56">
        <f t="shared" si="38"/>
        <v>-99</v>
      </c>
      <c r="BB219" s="57">
        <f t="shared" ca="1" si="39"/>
        <v>-4.6719942026817236</v>
      </c>
      <c r="BC219">
        <f t="shared" ca="1" si="40"/>
        <v>208</v>
      </c>
      <c r="BD219">
        <f ca="1">BC219+(COUNTIF($BC$4:BC219,BC219)-1)</f>
        <v>208</v>
      </c>
    </row>
    <row r="220" spans="1:56" x14ac:dyDescent="0.2">
      <c r="A220">
        <v>217</v>
      </c>
      <c r="B220" t="s">
        <v>1420</v>
      </c>
      <c r="C220" t="s">
        <v>544</v>
      </c>
      <c r="D220">
        <v>3</v>
      </c>
      <c r="E220" s="53">
        <v>308400</v>
      </c>
      <c r="F220">
        <v>134</v>
      </c>
      <c r="G220">
        <v>44.7</v>
      </c>
      <c r="H220">
        <v>14.5</v>
      </c>
      <c r="I220" s="55">
        <f t="shared" ca="1" si="31"/>
        <v>-41.580748403867339</v>
      </c>
      <c r="K220">
        <v>217</v>
      </c>
      <c r="L220" t="s">
        <v>1567</v>
      </c>
      <c r="M220" t="s">
        <v>549</v>
      </c>
      <c r="N220">
        <v>1</v>
      </c>
      <c r="O220" s="53">
        <v>237400</v>
      </c>
      <c r="P220">
        <v>0</v>
      </c>
      <c r="Q220">
        <v>0</v>
      </c>
      <c r="R220">
        <v>0</v>
      </c>
      <c r="S220" s="55">
        <f t="shared" ca="1" si="32"/>
        <v>-94.438232013697473</v>
      </c>
      <c r="AE220">
        <v>216</v>
      </c>
      <c r="AF220" t="s">
        <v>1441</v>
      </c>
      <c r="AG220" t="s">
        <v>532</v>
      </c>
      <c r="AH220">
        <v>5</v>
      </c>
      <c r="AI220" s="53">
        <v>254500</v>
      </c>
      <c r="AJ220">
        <v>260</v>
      </c>
      <c r="AK220">
        <v>52</v>
      </c>
      <c r="AL220">
        <v>20.399999999999999</v>
      </c>
      <c r="AM220" s="55">
        <f t="shared" ca="1" si="33"/>
        <v>-29.370994680679292</v>
      </c>
      <c r="AO220">
        <v>216</v>
      </c>
      <c r="AP220" t="s">
        <v>1388</v>
      </c>
      <c r="AQ220" t="s">
        <v>536</v>
      </c>
      <c r="AR220">
        <v>7</v>
      </c>
      <c r="AS220" s="53">
        <v>390800</v>
      </c>
      <c r="AT220">
        <v>534</v>
      </c>
      <c r="AU220">
        <v>76.3</v>
      </c>
      <c r="AV220">
        <v>19.5</v>
      </c>
      <c r="AW220" t="str">
        <f t="shared" si="34"/>
        <v>Tom Barrass</v>
      </c>
      <c r="AX220" s="56">
        <f t="shared" ca="1" si="35"/>
        <v>-4.6719942026817236</v>
      </c>
      <c r="AY220" s="56">
        <f t="shared" si="36"/>
        <v>-99</v>
      </c>
      <c r="AZ220" s="56">
        <f t="shared" si="37"/>
        <v>-99</v>
      </c>
      <c r="BA220" s="56">
        <f t="shared" si="38"/>
        <v>-99</v>
      </c>
      <c r="BB220" s="57">
        <f t="shared" ca="1" si="39"/>
        <v>-4.6719942026817236</v>
      </c>
      <c r="BC220">
        <f t="shared" ca="1" si="40"/>
        <v>208</v>
      </c>
      <c r="BD220">
        <f ca="1">BC220+(COUNTIF($BC$4:BC220,BC220)-1)</f>
        <v>209</v>
      </c>
    </row>
    <row r="221" spans="1:56" x14ac:dyDescent="0.2">
      <c r="A221">
        <v>218</v>
      </c>
      <c r="B221" t="s">
        <v>1002</v>
      </c>
      <c r="C221" t="s">
        <v>547</v>
      </c>
      <c r="D221">
        <v>2</v>
      </c>
      <c r="E221" s="53">
        <v>195400</v>
      </c>
      <c r="F221">
        <v>88</v>
      </c>
      <c r="G221">
        <v>44</v>
      </c>
      <c r="H221">
        <v>22.5</v>
      </c>
      <c r="I221" s="55">
        <f t="shared" ca="1" si="31"/>
        <v>-42.398347389336649</v>
      </c>
      <c r="AE221">
        <v>218</v>
      </c>
      <c r="AF221" t="s">
        <v>1487</v>
      </c>
      <c r="AG221" t="s">
        <v>551</v>
      </c>
      <c r="AH221">
        <v>7</v>
      </c>
      <c r="AI221" s="53">
        <v>285900</v>
      </c>
      <c r="AJ221">
        <v>362</v>
      </c>
      <c r="AK221">
        <v>51.7</v>
      </c>
      <c r="AL221">
        <v>18.100000000000001</v>
      </c>
      <c r="AM221" s="55">
        <f t="shared" ca="1" si="33"/>
        <v>-29.690244622860579</v>
      </c>
      <c r="AO221">
        <v>218</v>
      </c>
      <c r="AP221" t="s">
        <v>967</v>
      </c>
      <c r="AQ221" t="s">
        <v>574</v>
      </c>
      <c r="AR221">
        <v>12</v>
      </c>
      <c r="AS221" s="53">
        <v>409000</v>
      </c>
      <c r="AT221" s="105">
        <v>915</v>
      </c>
      <c r="AU221">
        <v>76.2</v>
      </c>
      <c r="AV221">
        <v>18.600000000000001</v>
      </c>
      <c r="AW221" t="str">
        <f t="shared" si="34"/>
        <v>Karl Amon</v>
      </c>
      <c r="AX221" s="56">
        <f t="shared" si="35"/>
        <v>-99</v>
      </c>
      <c r="AY221" s="56">
        <f t="shared" ca="1" si="36"/>
        <v>-12.101924468574508</v>
      </c>
      <c r="AZ221" s="56">
        <f t="shared" si="37"/>
        <v>-99</v>
      </c>
      <c r="BA221" s="56">
        <f t="shared" si="38"/>
        <v>-99</v>
      </c>
      <c r="BB221" s="57">
        <f t="shared" ca="1" si="39"/>
        <v>-12.101924468574508</v>
      </c>
      <c r="BC221">
        <f t="shared" ca="1" si="40"/>
        <v>303</v>
      </c>
      <c r="BD221">
        <f ca="1">BC221+(COUNTIF($BC$4:BC221,BC221)-1)</f>
        <v>303</v>
      </c>
    </row>
    <row r="222" spans="1:56" x14ac:dyDescent="0.2">
      <c r="A222">
        <v>219</v>
      </c>
      <c r="B222" t="s">
        <v>663</v>
      </c>
      <c r="C222" t="s">
        <v>576</v>
      </c>
      <c r="D222">
        <v>9</v>
      </c>
      <c r="E222" s="53">
        <v>209600</v>
      </c>
      <c r="F222">
        <v>389</v>
      </c>
      <c r="G222">
        <v>43.2</v>
      </c>
      <c r="H222">
        <v>20.6</v>
      </c>
      <c r="I222" s="55">
        <f t="shared" ca="1" si="31"/>
        <v>-43.332746229872988</v>
      </c>
      <c r="AE222">
        <v>219</v>
      </c>
      <c r="AF222" t="s">
        <v>888</v>
      </c>
      <c r="AG222" t="s">
        <v>532</v>
      </c>
      <c r="AH222">
        <v>16</v>
      </c>
      <c r="AI222" s="53">
        <v>289600</v>
      </c>
      <c r="AJ222">
        <v>826</v>
      </c>
      <c r="AK222">
        <v>51.6</v>
      </c>
      <c r="AL222">
        <v>17.8</v>
      </c>
      <c r="AM222" s="55">
        <f t="shared" ca="1" si="33"/>
        <v>-29.796661270254351</v>
      </c>
      <c r="AO222">
        <v>218</v>
      </c>
      <c r="AP222" t="s">
        <v>843</v>
      </c>
      <c r="AQ222" t="s">
        <v>559</v>
      </c>
      <c r="AR222">
        <v>11</v>
      </c>
      <c r="AS222" s="53">
        <v>394100</v>
      </c>
      <c r="AT222">
        <v>838</v>
      </c>
      <c r="AU222">
        <v>76.2</v>
      </c>
      <c r="AV222">
        <v>19.3</v>
      </c>
      <c r="AW222" t="str">
        <f t="shared" si="34"/>
        <v>Josh Caddy</v>
      </c>
      <c r="AX222" s="56">
        <f t="shared" si="35"/>
        <v>-99</v>
      </c>
      <c r="AY222" s="56">
        <f t="shared" si="36"/>
        <v>-99</v>
      </c>
      <c r="AZ222" s="56">
        <f t="shared" si="37"/>
        <v>-99</v>
      </c>
      <c r="BA222" s="56">
        <f t="shared" ca="1" si="38"/>
        <v>-3.6181660113880199</v>
      </c>
      <c r="BB222" s="57">
        <f t="shared" ca="1" si="39"/>
        <v>-3.6181660113880199</v>
      </c>
      <c r="BC222">
        <f t="shared" ca="1" si="40"/>
        <v>196</v>
      </c>
      <c r="BD222">
        <f ca="1">BC222+(COUNTIF($BC$4:BC222,BC222)-1)</f>
        <v>196</v>
      </c>
    </row>
    <row r="223" spans="1:56" x14ac:dyDescent="0.2">
      <c r="A223">
        <v>220</v>
      </c>
      <c r="B223" t="s">
        <v>660</v>
      </c>
      <c r="C223" t="s">
        <v>551</v>
      </c>
      <c r="D223">
        <v>2</v>
      </c>
      <c r="E223" s="53">
        <v>363700</v>
      </c>
      <c r="F223">
        <v>85</v>
      </c>
      <c r="G223">
        <v>42.5</v>
      </c>
      <c r="H223">
        <v>11.7</v>
      </c>
      <c r="I223" s="55">
        <f t="shared" ca="1" si="31"/>
        <v>-44.150345215342291</v>
      </c>
      <c r="AE223">
        <v>220</v>
      </c>
      <c r="AF223" t="s">
        <v>1488</v>
      </c>
      <c r="AG223" t="s">
        <v>553</v>
      </c>
      <c r="AH223">
        <v>2</v>
      </c>
      <c r="AI223" s="53">
        <v>234600</v>
      </c>
      <c r="AJ223">
        <v>102</v>
      </c>
      <c r="AK223">
        <v>51</v>
      </c>
      <c r="AL223">
        <v>21.7</v>
      </c>
      <c r="AM223" s="55">
        <f t="shared" ca="1" si="33"/>
        <v>-30.435161154616939</v>
      </c>
      <c r="AO223">
        <v>220</v>
      </c>
      <c r="AP223" t="s">
        <v>984</v>
      </c>
      <c r="AQ223" t="s">
        <v>538</v>
      </c>
      <c r="AR223">
        <v>1</v>
      </c>
      <c r="AS223" s="53">
        <v>386000</v>
      </c>
      <c r="AT223" s="105">
        <v>76</v>
      </c>
      <c r="AU223">
        <v>76</v>
      </c>
      <c r="AV223">
        <v>19.7</v>
      </c>
      <c r="AW223" t="str">
        <f t="shared" si="34"/>
        <v>Lachlan Henderson</v>
      </c>
      <c r="AX223" s="56">
        <f t="shared" ca="1" si="35"/>
        <v>-5.0223937678828516</v>
      </c>
      <c r="AY223" s="56">
        <f t="shared" si="36"/>
        <v>-99</v>
      </c>
      <c r="AZ223" s="56">
        <f t="shared" si="37"/>
        <v>-99</v>
      </c>
      <c r="BA223" s="56">
        <f t="shared" si="38"/>
        <v>-99</v>
      </c>
      <c r="BB223" s="57">
        <f t="shared" ca="1" si="39"/>
        <v>-5.0223937678828516</v>
      </c>
      <c r="BC223">
        <f t="shared" ca="1" si="40"/>
        <v>211</v>
      </c>
      <c r="BD223">
        <f ca="1">BC223+(COUNTIF($BC$4:BC223,BC223)-1)</f>
        <v>211</v>
      </c>
    </row>
    <row r="224" spans="1:56" x14ac:dyDescent="0.2">
      <c r="A224">
        <v>221</v>
      </c>
      <c r="B224" t="s">
        <v>1032</v>
      </c>
      <c r="C224" t="s">
        <v>549</v>
      </c>
      <c r="D224">
        <v>3</v>
      </c>
      <c r="E224" s="53">
        <v>274700</v>
      </c>
      <c r="F224">
        <v>126</v>
      </c>
      <c r="G224">
        <v>42</v>
      </c>
      <c r="H224">
        <v>15.3</v>
      </c>
      <c r="I224" s="55">
        <f t="shared" ca="1" si="31"/>
        <v>-44.734344490677508</v>
      </c>
      <c r="AE224">
        <v>221</v>
      </c>
      <c r="AF224" t="s">
        <v>1489</v>
      </c>
      <c r="AG224" t="s">
        <v>538</v>
      </c>
      <c r="AH224">
        <v>2</v>
      </c>
      <c r="AI224" s="53">
        <v>324300</v>
      </c>
      <c r="AJ224">
        <v>101</v>
      </c>
      <c r="AK224">
        <v>50.5</v>
      </c>
      <c r="AL224">
        <v>15.6</v>
      </c>
      <c r="AM224" s="55">
        <f t="shared" ca="1" si="33"/>
        <v>-30.967244391585769</v>
      </c>
      <c r="AO224">
        <v>220</v>
      </c>
      <c r="AP224" t="s">
        <v>991</v>
      </c>
      <c r="AQ224" t="s">
        <v>542</v>
      </c>
      <c r="AR224">
        <v>13</v>
      </c>
      <c r="AS224" s="53">
        <v>417200</v>
      </c>
      <c r="AT224" s="105">
        <v>988</v>
      </c>
      <c r="AU224">
        <v>76</v>
      </c>
      <c r="AV224">
        <v>18.2</v>
      </c>
      <c r="AW224" t="str">
        <f t="shared" si="34"/>
        <v>Shaun Burgoyne</v>
      </c>
      <c r="AX224" s="56">
        <f t="shared" ca="1" si="35"/>
        <v>-5.0223937678828516</v>
      </c>
      <c r="AY224" s="56">
        <f t="shared" ca="1" si="36"/>
        <v>-12.318030262656199</v>
      </c>
      <c r="AZ224" s="56">
        <f t="shared" si="37"/>
        <v>-99</v>
      </c>
      <c r="BA224" s="56">
        <f t="shared" si="38"/>
        <v>-99</v>
      </c>
      <c r="BB224" s="57">
        <f t="shared" ca="1" si="39"/>
        <v>-5.0223937678828516</v>
      </c>
      <c r="BC224">
        <f t="shared" ca="1" si="40"/>
        <v>211</v>
      </c>
      <c r="BD224">
        <f ca="1">BC224+(COUNTIF($BC$4:BC224,BC224)-1)</f>
        <v>212</v>
      </c>
    </row>
    <row r="225" spans="1:56" x14ac:dyDescent="0.2">
      <c r="A225">
        <v>222</v>
      </c>
      <c r="B225" t="s">
        <v>1417</v>
      </c>
      <c r="C225" t="s">
        <v>540</v>
      </c>
      <c r="D225">
        <v>3</v>
      </c>
      <c r="E225" s="53">
        <v>337400</v>
      </c>
      <c r="F225">
        <v>117</v>
      </c>
      <c r="G225">
        <v>39</v>
      </c>
      <c r="H225">
        <v>11.6</v>
      </c>
      <c r="I225" s="55">
        <f t="shared" ca="1" si="31"/>
        <v>-48.238340142688806</v>
      </c>
      <c r="AE225">
        <v>222</v>
      </c>
      <c r="AF225" t="s">
        <v>889</v>
      </c>
      <c r="AG225" t="s">
        <v>559</v>
      </c>
      <c r="AH225">
        <v>6</v>
      </c>
      <c r="AI225" s="53">
        <v>270500</v>
      </c>
      <c r="AJ225">
        <v>299</v>
      </c>
      <c r="AK225">
        <v>49.8</v>
      </c>
      <c r="AL225">
        <v>18.399999999999999</v>
      </c>
      <c r="AM225" s="55">
        <f t="shared" ca="1" si="33"/>
        <v>-31.712160923342136</v>
      </c>
      <c r="AO225">
        <v>222</v>
      </c>
      <c r="AP225" t="s">
        <v>1547</v>
      </c>
      <c r="AQ225" t="s">
        <v>561</v>
      </c>
      <c r="AR225">
        <v>6</v>
      </c>
      <c r="AS225" s="53">
        <v>388400</v>
      </c>
      <c r="AT225">
        <v>455</v>
      </c>
      <c r="AU225">
        <v>75.8</v>
      </c>
      <c r="AV225">
        <v>19.5</v>
      </c>
      <c r="AW225" t="str">
        <f t="shared" si="34"/>
        <v>Aaron Hall</v>
      </c>
      <c r="AX225" s="56">
        <f t="shared" si="35"/>
        <v>-99</v>
      </c>
      <c r="AY225" s="56">
        <f t="shared" ca="1" si="36"/>
        <v>-12.534136056737887</v>
      </c>
      <c r="AZ225" s="56">
        <f t="shared" si="37"/>
        <v>-99</v>
      </c>
      <c r="BA225" s="56">
        <f t="shared" si="38"/>
        <v>-99</v>
      </c>
      <c r="BB225" s="57">
        <f t="shared" ca="1" si="39"/>
        <v>-12.534136056737887</v>
      </c>
      <c r="BC225">
        <f t="shared" ca="1" si="40"/>
        <v>309</v>
      </c>
      <c r="BD225">
        <f ca="1">BC225+(COUNTIF($BC$4:BC225,BC225)-1)</f>
        <v>309</v>
      </c>
    </row>
    <row r="226" spans="1:56" x14ac:dyDescent="0.2">
      <c r="A226">
        <v>223</v>
      </c>
      <c r="B226" t="s">
        <v>1003</v>
      </c>
      <c r="C226" t="s">
        <v>556</v>
      </c>
      <c r="D226">
        <v>2</v>
      </c>
      <c r="E226" s="53">
        <v>189500</v>
      </c>
      <c r="F226">
        <v>77</v>
      </c>
      <c r="G226">
        <v>38.5</v>
      </c>
      <c r="H226">
        <v>20.3</v>
      </c>
      <c r="I226" s="55">
        <f t="shared" ca="1" si="31"/>
        <v>-48.822339418024022</v>
      </c>
      <c r="AE226">
        <v>223</v>
      </c>
      <c r="AF226" t="s">
        <v>976</v>
      </c>
      <c r="AG226" t="s">
        <v>553</v>
      </c>
      <c r="AH226">
        <v>10</v>
      </c>
      <c r="AI226" s="53">
        <v>281700</v>
      </c>
      <c r="AJ226">
        <v>497</v>
      </c>
      <c r="AK226">
        <v>49.7</v>
      </c>
      <c r="AL226">
        <v>17.600000000000001</v>
      </c>
      <c r="AM226" s="55">
        <f t="shared" ca="1" si="33"/>
        <v>-31.818577570735886</v>
      </c>
      <c r="AO226">
        <v>222</v>
      </c>
      <c r="AP226" t="s">
        <v>830</v>
      </c>
      <c r="AQ226" t="s">
        <v>561</v>
      </c>
      <c r="AR226">
        <v>17</v>
      </c>
      <c r="AS226" s="53">
        <v>377600</v>
      </c>
      <c r="AT226" s="105">
        <v>1288</v>
      </c>
      <c r="AU226">
        <v>75.8</v>
      </c>
      <c r="AV226">
        <v>20.100000000000001</v>
      </c>
      <c r="AW226" t="str">
        <f t="shared" si="34"/>
        <v>Shaun Atley</v>
      </c>
      <c r="AX226" s="56">
        <f t="shared" ca="1" si="35"/>
        <v>-5.2559934780169399</v>
      </c>
      <c r="AY226" s="56">
        <f t="shared" si="36"/>
        <v>-99</v>
      </c>
      <c r="AZ226" s="56">
        <f t="shared" si="37"/>
        <v>-99</v>
      </c>
      <c r="BA226" s="56">
        <f t="shared" ca="1" si="38"/>
        <v>-4.0438326009630892</v>
      </c>
      <c r="BB226" s="57">
        <f t="shared" ca="1" si="39"/>
        <v>-4.0438326009630892</v>
      </c>
      <c r="BC226">
        <f t="shared" ca="1" si="40"/>
        <v>200</v>
      </c>
      <c r="BD226">
        <f ca="1">BC226+(COUNTIF($BC$4:BC226,BC226)-1)</f>
        <v>200</v>
      </c>
    </row>
    <row r="227" spans="1:56" x14ac:dyDescent="0.2">
      <c r="A227">
        <v>224</v>
      </c>
      <c r="B227" t="s">
        <v>1534</v>
      </c>
      <c r="C227" t="s">
        <v>551</v>
      </c>
      <c r="D227">
        <v>2</v>
      </c>
      <c r="E227" s="53">
        <v>123900</v>
      </c>
      <c r="F227">
        <v>75</v>
      </c>
      <c r="G227">
        <v>37.5</v>
      </c>
      <c r="H227">
        <v>30.3</v>
      </c>
      <c r="I227" s="55">
        <f t="shared" ca="1" si="31"/>
        <v>-49.990337968694455</v>
      </c>
      <c r="AE227">
        <v>224</v>
      </c>
      <c r="AF227" t="s">
        <v>895</v>
      </c>
      <c r="AG227" t="s">
        <v>559</v>
      </c>
      <c r="AH227">
        <v>12</v>
      </c>
      <c r="AI227" s="53">
        <v>284900</v>
      </c>
      <c r="AJ227">
        <v>595</v>
      </c>
      <c r="AK227">
        <v>49.6</v>
      </c>
      <c r="AL227">
        <v>17.399999999999999</v>
      </c>
      <c r="AM227" s="55">
        <f t="shared" ca="1" si="33"/>
        <v>-31.924994218129658</v>
      </c>
      <c r="AO227">
        <v>222</v>
      </c>
      <c r="AP227" t="s">
        <v>719</v>
      </c>
      <c r="AQ227" t="s">
        <v>581</v>
      </c>
      <c r="AR227">
        <v>16</v>
      </c>
      <c r="AS227" s="53">
        <v>343400</v>
      </c>
      <c r="AT227" s="105">
        <v>1212</v>
      </c>
      <c r="AU227">
        <v>75.8</v>
      </c>
      <c r="AV227">
        <v>22.1</v>
      </c>
      <c r="AW227" t="str">
        <f t="shared" si="34"/>
        <v>Jack Newnes</v>
      </c>
      <c r="AX227" s="56">
        <f t="shared" si="35"/>
        <v>-99</v>
      </c>
      <c r="AY227" s="56">
        <f t="shared" ca="1" si="36"/>
        <v>-12.534136056737887</v>
      </c>
      <c r="AZ227" s="56">
        <f t="shared" si="37"/>
        <v>-99</v>
      </c>
      <c r="BA227" s="56">
        <f t="shared" ca="1" si="38"/>
        <v>-4.0438326009630892</v>
      </c>
      <c r="BB227" s="57">
        <f t="shared" ca="1" si="39"/>
        <v>-4.0438326009630892</v>
      </c>
      <c r="BC227">
        <f t="shared" ca="1" si="40"/>
        <v>200</v>
      </c>
      <c r="BD227">
        <f ca="1">BC227+(COUNTIF($BC$4:BC227,BC227)-1)</f>
        <v>201</v>
      </c>
    </row>
    <row r="228" spans="1:56" x14ac:dyDescent="0.2">
      <c r="A228">
        <v>225</v>
      </c>
      <c r="B228" t="s">
        <v>665</v>
      </c>
      <c r="C228" t="s">
        <v>559</v>
      </c>
      <c r="D228">
        <v>1</v>
      </c>
      <c r="E228" s="53">
        <v>448100</v>
      </c>
      <c r="F228">
        <v>36</v>
      </c>
      <c r="G228">
        <v>36</v>
      </c>
      <c r="H228">
        <v>8</v>
      </c>
      <c r="I228" s="55">
        <f t="shared" ca="1" si="31"/>
        <v>-51.742335794700097</v>
      </c>
      <c r="AE228">
        <v>225</v>
      </c>
      <c r="AF228" t="s">
        <v>1053</v>
      </c>
      <c r="AG228" t="s">
        <v>536</v>
      </c>
      <c r="AH228">
        <v>6</v>
      </c>
      <c r="AI228" s="53">
        <v>282800</v>
      </c>
      <c r="AJ228">
        <v>296</v>
      </c>
      <c r="AK228">
        <v>49.3</v>
      </c>
      <c r="AL228">
        <v>17.399999999999999</v>
      </c>
      <c r="AM228" s="55">
        <f t="shared" ca="1" si="33"/>
        <v>-32.244244160310956</v>
      </c>
      <c r="AO228">
        <v>225</v>
      </c>
      <c r="AP228" t="s">
        <v>596</v>
      </c>
      <c r="AQ228" t="s">
        <v>576</v>
      </c>
      <c r="AR228">
        <v>11</v>
      </c>
      <c r="AS228" s="53">
        <v>369500</v>
      </c>
      <c r="AT228" s="105">
        <v>833</v>
      </c>
      <c r="AU228">
        <v>75.7</v>
      </c>
      <c r="AV228">
        <v>20.5</v>
      </c>
      <c r="AW228" t="str">
        <f t="shared" si="34"/>
        <v>Pearce Hanley</v>
      </c>
      <c r="AX228" s="56">
        <f t="shared" ca="1" si="35"/>
        <v>-5.3727933330839761</v>
      </c>
      <c r="AY228" s="56">
        <f t="shared" si="36"/>
        <v>-99</v>
      </c>
      <c r="AZ228" s="56">
        <f t="shared" si="37"/>
        <v>-99</v>
      </c>
      <c r="BA228" s="56">
        <f t="shared" si="38"/>
        <v>-99</v>
      </c>
      <c r="BB228" s="57">
        <f t="shared" ca="1" si="39"/>
        <v>-5.3727933330839761</v>
      </c>
      <c r="BC228">
        <f t="shared" ca="1" si="40"/>
        <v>216</v>
      </c>
      <c r="BD228">
        <f ca="1">BC228+(COUNTIF($BC$4:BC228,BC228)-1)</f>
        <v>216</v>
      </c>
    </row>
    <row r="229" spans="1:56" x14ac:dyDescent="0.2">
      <c r="A229">
        <v>226</v>
      </c>
      <c r="B229" t="s">
        <v>1033</v>
      </c>
      <c r="C229" t="s">
        <v>561</v>
      </c>
      <c r="D229">
        <v>3</v>
      </c>
      <c r="E229" s="53">
        <v>137400</v>
      </c>
      <c r="F229">
        <v>103</v>
      </c>
      <c r="G229">
        <v>34.299999999999997</v>
      </c>
      <c r="H229">
        <v>25</v>
      </c>
      <c r="I229" s="55">
        <f t="shared" ca="1" si="31"/>
        <v>-53.727933330839832</v>
      </c>
      <c r="AE229">
        <v>226</v>
      </c>
      <c r="AF229" t="s">
        <v>1599</v>
      </c>
      <c r="AG229" t="s">
        <v>547</v>
      </c>
      <c r="AH229">
        <v>10</v>
      </c>
      <c r="AI229" s="53">
        <v>232900</v>
      </c>
      <c r="AJ229">
        <v>486</v>
      </c>
      <c r="AK229">
        <v>48.6</v>
      </c>
      <c r="AL229">
        <v>20.9</v>
      </c>
      <c r="AM229" s="55">
        <f t="shared" ca="1" si="33"/>
        <v>-32.989160692067315</v>
      </c>
      <c r="AO229">
        <v>225</v>
      </c>
      <c r="AP229" t="s">
        <v>1514</v>
      </c>
      <c r="AQ229" t="s">
        <v>567</v>
      </c>
      <c r="AR229">
        <v>14</v>
      </c>
      <c r="AS229" s="53">
        <v>389400</v>
      </c>
      <c r="AT229" s="105">
        <v>1060</v>
      </c>
      <c r="AU229">
        <v>75.7</v>
      </c>
      <c r="AV229">
        <v>19.399999999999999</v>
      </c>
      <c r="AW229" t="str">
        <f t="shared" si="34"/>
        <v>Darcy Moore</v>
      </c>
      <c r="AX229" s="56">
        <f t="shared" ca="1" si="35"/>
        <v>-5.3727933330839761</v>
      </c>
      <c r="AY229" s="56">
        <f t="shared" si="36"/>
        <v>-99</v>
      </c>
      <c r="AZ229" s="56">
        <f t="shared" si="37"/>
        <v>-99</v>
      </c>
      <c r="BA229" s="56">
        <f t="shared" ca="1" si="38"/>
        <v>-4.1502492483568467</v>
      </c>
      <c r="BB229" s="57">
        <f t="shared" ca="1" si="39"/>
        <v>-4.1502492483568467</v>
      </c>
      <c r="BC229">
        <f t="shared" ca="1" si="40"/>
        <v>202</v>
      </c>
      <c r="BD229">
        <f ca="1">BC229+(COUNTIF($BC$4:BC229,BC229)-1)</f>
        <v>202</v>
      </c>
    </row>
    <row r="230" spans="1:56" x14ac:dyDescent="0.2">
      <c r="A230">
        <v>227</v>
      </c>
      <c r="B230" t="s">
        <v>1418</v>
      </c>
      <c r="C230" t="s">
        <v>547</v>
      </c>
      <c r="D230">
        <v>2</v>
      </c>
      <c r="E230" s="53">
        <v>102400</v>
      </c>
      <c r="F230">
        <v>63</v>
      </c>
      <c r="G230">
        <v>31.5</v>
      </c>
      <c r="H230">
        <v>30.8</v>
      </c>
      <c r="I230" s="55">
        <f t="shared" ca="1" si="31"/>
        <v>-56.998329272717044</v>
      </c>
      <c r="AE230">
        <v>226</v>
      </c>
      <c r="AF230" t="s">
        <v>1007</v>
      </c>
      <c r="AG230" t="s">
        <v>574</v>
      </c>
      <c r="AH230">
        <v>7</v>
      </c>
      <c r="AI230" s="53">
        <v>244600</v>
      </c>
      <c r="AJ230">
        <v>340</v>
      </c>
      <c r="AK230">
        <v>48.6</v>
      </c>
      <c r="AL230">
        <v>19.899999999999999</v>
      </c>
      <c r="AM230" s="55">
        <f t="shared" ca="1" si="33"/>
        <v>-32.989160692067315</v>
      </c>
      <c r="AO230">
        <v>225</v>
      </c>
      <c r="AP230" t="s">
        <v>1548</v>
      </c>
      <c r="AQ230" t="s">
        <v>561</v>
      </c>
      <c r="AR230">
        <v>3</v>
      </c>
      <c r="AS230" s="53">
        <v>404400</v>
      </c>
      <c r="AT230">
        <v>227</v>
      </c>
      <c r="AU230">
        <v>75.7</v>
      </c>
      <c r="AV230">
        <v>18.7</v>
      </c>
      <c r="AW230" t="str">
        <f t="shared" si="34"/>
        <v>Dom Tyson</v>
      </c>
      <c r="AX230" s="56">
        <f t="shared" si="35"/>
        <v>-99</v>
      </c>
      <c r="AY230" s="56">
        <f t="shared" ca="1" si="36"/>
        <v>-12.642188953778726</v>
      </c>
      <c r="AZ230" s="56">
        <f t="shared" si="37"/>
        <v>-99</v>
      </c>
      <c r="BA230" s="56">
        <f t="shared" si="38"/>
        <v>-99</v>
      </c>
      <c r="BB230" s="57">
        <f t="shared" ca="1" si="39"/>
        <v>-12.642188953778726</v>
      </c>
      <c r="BC230">
        <f t="shared" ca="1" si="40"/>
        <v>310</v>
      </c>
      <c r="BD230">
        <f ca="1">BC230+(COUNTIF($BC$4:BC230,BC230)-1)</f>
        <v>310</v>
      </c>
    </row>
    <row r="231" spans="1:56" x14ac:dyDescent="0.2">
      <c r="A231">
        <v>228</v>
      </c>
      <c r="B231" t="s">
        <v>1419</v>
      </c>
      <c r="C231" t="s">
        <v>567</v>
      </c>
      <c r="D231">
        <v>1</v>
      </c>
      <c r="E231" s="53">
        <v>256500</v>
      </c>
      <c r="F231">
        <v>24</v>
      </c>
      <c r="G231">
        <v>24</v>
      </c>
      <c r="H231">
        <v>9.4</v>
      </c>
      <c r="I231" s="55">
        <f t="shared" ca="1" si="31"/>
        <v>-65.75831840274526</v>
      </c>
      <c r="AE231">
        <v>228</v>
      </c>
      <c r="AF231" t="s">
        <v>1041</v>
      </c>
      <c r="AG231" t="s">
        <v>553</v>
      </c>
      <c r="AH231">
        <v>5</v>
      </c>
      <c r="AI231" s="53">
        <v>311900</v>
      </c>
      <c r="AJ231">
        <v>240</v>
      </c>
      <c r="AK231">
        <v>48</v>
      </c>
      <c r="AL231">
        <v>15.4</v>
      </c>
      <c r="AM231" s="55">
        <f t="shared" ca="1" si="33"/>
        <v>-33.627660576429903</v>
      </c>
      <c r="AO231">
        <v>228</v>
      </c>
      <c r="AP231" t="s">
        <v>565</v>
      </c>
      <c r="AQ231" t="s">
        <v>544</v>
      </c>
      <c r="AR231">
        <v>16</v>
      </c>
      <c r="AS231" s="53">
        <v>348300</v>
      </c>
      <c r="AT231" s="105">
        <v>1208</v>
      </c>
      <c r="AU231">
        <v>75.5</v>
      </c>
      <c r="AV231">
        <v>21.7</v>
      </c>
      <c r="AW231" t="str">
        <f t="shared" si="34"/>
        <v>Alex Witherden</v>
      </c>
      <c r="AX231" s="56">
        <f t="shared" ca="1" si="35"/>
        <v>-5.6063930432180644</v>
      </c>
      <c r="AY231" s="56">
        <f t="shared" si="36"/>
        <v>-99</v>
      </c>
      <c r="AZ231" s="56">
        <f t="shared" si="37"/>
        <v>-99</v>
      </c>
      <c r="BA231" s="56">
        <f t="shared" si="38"/>
        <v>-99</v>
      </c>
      <c r="BB231" s="57">
        <f t="shared" ca="1" si="39"/>
        <v>-5.6063930432180644</v>
      </c>
      <c r="BC231">
        <f t="shared" ca="1" si="40"/>
        <v>218</v>
      </c>
      <c r="BD231">
        <f ca="1">BC231+(COUNTIF($BC$4:BC231,BC231)-1)</f>
        <v>218</v>
      </c>
    </row>
    <row r="232" spans="1:56" x14ac:dyDescent="0.2">
      <c r="A232">
        <v>229</v>
      </c>
      <c r="B232" t="s">
        <v>669</v>
      </c>
      <c r="C232" t="s">
        <v>532</v>
      </c>
      <c r="D232">
        <v>1</v>
      </c>
      <c r="E232" s="53">
        <v>117300</v>
      </c>
      <c r="F232">
        <v>21</v>
      </c>
      <c r="G232">
        <v>21</v>
      </c>
      <c r="H232">
        <v>17.899999999999999</v>
      </c>
      <c r="I232" s="55">
        <f t="shared" ca="1" si="31"/>
        <v>-69.262314054756558</v>
      </c>
      <c r="AE232">
        <v>229</v>
      </c>
      <c r="AF232" t="s">
        <v>879</v>
      </c>
      <c r="AG232" t="s">
        <v>581</v>
      </c>
      <c r="AH232">
        <v>11</v>
      </c>
      <c r="AI232" s="53">
        <v>272000</v>
      </c>
      <c r="AJ232">
        <v>527</v>
      </c>
      <c r="AK232">
        <v>47.9</v>
      </c>
      <c r="AL232">
        <v>17.600000000000001</v>
      </c>
      <c r="AM232" s="55">
        <f t="shared" ca="1" si="33"/>
        <v>-33.734077223823675</v>
      </c>
      <c r="AO232">
        <v>228</v>
      </c>
      <c r="AP232" t="s">
        <v>766</v>
      </c>
      <c r="AQ232" t="s">
        <v>551</v>
      </c>
      <c r="AR232">
        <v>17</v>
      </c>
      <c r="AS232" s="53">
        <v>416300</v>
      </c>
      <c r="AT232" s="105">
        <v>1283</v>
      </c>
      <c r="AU232">
        <v>75.5</v>
      </c>
      <c r="AV232">
        <v>18.100000000000001</v>
      </c>
      <c r="AW232" t="str">
        <f t="shared" si="34"/>
        <v>Bayley Fritsch</v>
      </c>
      <c r="AX232" s="56">
        <f t="shared" ca="1" si="35"/>
        <v>-5.6063930432180644</v>
      </c>
      <c r="AY232" s="56">
        <f t="shared" ca="1" si="36"/>
        <v>-12.858294747860414</v>
      </c>
      <c r="AZ232" s="56">
        <f t="shared" si="37"/>
        <v>-99</v>
      </c>
      <c r="BA232" s="56">
        <f t="shared" si="38"/>
        <v>-99</v>
      </c>
      <c r="BB232" s="57">
        <f t="shared" ca="1" si="39"/>
        <v>-5.6063930432180644</v>
      </c>
      <c r="BC232">
        <f t="shared" ca="1" si="40"/>
        <v>218</v>
      </c>
      <c r="BD232">
        <f ca="1">BC232+(COUNTIF($BC$4:BC232,BC232)-1)</f>
        <v>219</v>
      </c>
    </row>
    <row r="233" spans="1:56" x14ac:dyDescent="0.2">
      <c r="A233">
        <v>229</v>
      </c>
      <c r="B233" t="s">
        <v>1535</v>
      </c>
      <c r="C233" t="s">
        <v>567</v>
      </c>
      <c r="D233">
        <v>1</v>
      </c>
      <c r="E233" s="53">
        <v>281700</v>
      </c>
      <c r="F233">
        <v>21</v>
      </c>
      <c r="G233">
        <v>21</v>
      </c>
      <c r="H233">
        <v>7.5</v>
      </c>
      <c r="I233" s="55">
        <f t="shared" ca="1" si="31"/>
        <v>-69.262314054756558</v>
      </c>
      <c r="AE233">
        <v>230</v>
      </c>
      <c r="AF233" t="s">
        <v>1052</v>
      </c>
      <c r="AG233" t="s">
        <v>536</v>
      </c>
      <c r="AH233">
        <v>6</v>
      </c>
      <c r="AI233" s="53">
        <v>239600</v>
      </c>
      <c r="AJ233">
        <v>287</v>
      </c>
      <c r="AK233">
        <v>47.8</v>
      </c>
      <c r="AL233">
        <v>20</v>
      </c>
      <c r="AM233" s="55">
        <f t="shared" ca="1" si="33"/>
        <v>-33.840493871217447</v>
      </c>
      <c r="AO233">
        <v>230</v>
      </c>
      <c r="AP233" t="s">
        <v>771</v>
      </c>
      <c r="AQ233" t="s">
        <v>551</v>
      </c>
      <c r="AR233">
        <v>17</v>
      </c>
      <c r="AS233" s="53">
        <v>374500</v>
      </c>
      <c r="AT233" s="105">
        <v>1281</v>
      </c>
      <c r="AU233">
        <v>75.400000000000006</v>
      </c>
      <c r="AV233">
        <v>20.100000000000001</v>
      </c>
      <c r="AW233" t="str">
        <f t="shared" si="34"/>
        <v>Nathan Jones</v>
      </c>
      <c r="AX233" s="56">
        <f t="shared" si="35"/>
        <v>-99</v>
      </c>
      <c r="AY233" s="56">
        <f t="shared" ca="1" si="36"/>
        <v>-12.966347644901253</v>
      </c>
      <c r="AZ233" s="56">
        <f t="shared" si="37"/>
        <v>-99</v>
      </c>
      <c r="BA233" s="56">
        <f t="shared" si="38"/>
        <v>-99</v>
      </c>
      <c r="BB233" s="57">
        <f t="shared" ca="1" si="39"/>
        <v>-12.966347644901253</v>
      </c>
      <c r="BC233">
        <f t="shared" ca="1" si="40"/>
        <v>313</v>
      </c>
      <c r="BD233">
        <f ca="1">BC233+(COUNTIF($BC$4:BC233,BC233)-1)</f>
        <v>313</v>
      </c>
    </row>
    <row r="234" spans="1:56" x14ac:dyDescent="0.2">
      <c r="A234">
        <v>231</v>
      </c>
      <c r="B234" t="s">
        <v>1536</v>
      </c>
      <c r="C234" t="s">
        <v>556</v>
      </c>
      <c r="D234">
        <v>1</v>
      </c>
      <c r="E234" s="53">
        <v>159600</v>
      </c>
      <c r="F234">
        <v>19</v>
      </c>
      <c r="G234">
        <v>19</v>
      </c>
      <c r="H234">
        <v>11.9</v>
      </c>
      <c r="I234" s="55">
        <f t="shared" ca="1" si="31"/>
        <v>-71.598311156097424</v>
      </c>
      <c r="AE234">
        <v>231</v>
      </c>
      <c r="AF234" t="s">
        <v>892</v>
      </c>
      <c r="AG234" t="s">
        <v>576</v>
      </c>
      <c r="AH234">
        <v>16</v>
      </c>
      <c r="AI234" s="53">
        <v>303900</v>
      </c>
      <c r="AJ234">
        <v>761</v>
      </c>
      <c r="AK234">
        <v>47.6</v>
      </c>
      <c r="AL234">
        <v>15.7</v>
      </c>
      <c r="AM234" s="55">
        <f t="shared" ca="1" si="33"/>
        <v>-34.053327166004962</v>
      </c>
      <c r="AO234">
        <v>231</v>
      </c>
      <c r="AP234" t="s">
        <v>1577</v>
      </c>
      <c r="AQ234" t="s">
        <v>534</v>
      </c>
      <c r="AR234">
        <v>13</v>
      </c>
      <c r="AS234" s="53">
        <v>406100</v>
      </c>
      <c r="AT234">
        <v>979</v>
      </c>
      <c r="AU234">
        <v>75.3</v>
      </c>
      <c r="AV234">
        <v>18.5</v>
      </c>
      <c r="AW234" t="str">
        <f t="shared" si="34"/>
        <v>Matthew De Boer</v>
      </c>
      <c r="AX234" s="56">
        <f t="shared" si="35"/>
        <v>-99</v>
      </c>
      <c r="AY234" s="56">
        <f t="shared" si="36"/>
        <v>-99</v>
      </c>
      <c r="AZ234" s="56">
        <f t="shared" si="37"/>
        <v>-99</v>
      </c>
      <c r="BA234" s="56">
        <f t="shared" ca="1" si="38"/>
        <v>-4.575915837931916</v>
      </c>
      <c r="BB234" s="57">
        <f t="shared" ca="1" si="39"/>
        <v>-4.575915837931916</v>
      </c>
      <c r="BC234">
        <f t="shared" ca="1" si="40"/>
        <v>207</v>
      </c>
      <c r="BD234">
        <f ca="1">BC234+(COUNTIF($BC$4:BC234,BC234)-1)</f>
        <v>207</v>
      </c>
    </row>
    <row r="235" spans="1:56" x14ac:dyDescent="0.2">
      <c r="A235">
        <v>232</v>
      </c>
      <c r="B235" t="s">
        <v>1034</v>
      </c>
      <c r="C235" t="s">
        <v>556</v>
      </c>
      <c r="D235">
        <v>1</v>
      </c>
      <c r="E235" s="53">
        <v>146800</v>
      </c>
      <c r="F235">
        <v>14</v>
      </c>
      <c r="G235">
        <v>14</v>
      </c>
      <c r="H235">
        <v>9.5</v>
      </c>
      <c r="I235" s="55">
        <f t="shared" ca="1" si="31"/>
        <v>-77.438303909449573</v>
      </c>
      <c r="AE235">
        <v>232</v>
      </c>
      <c r="AF235" t="s">
        <v>881</v>
      </c>
      <c r="AG235" t="s">
        <v>542</v>
      </c>
      <c r="AH235">
        <v>9</v>
      </c>
      <c r="AI235" s="53">
        <v>236400</v>
      </c>
      <c r="AJ235">
        <v>422</v>
      </c>
      <c r="AK235">
        <v>46.9</v>
      </c>
      <c r="AL235">
        <v>19.8</v>
      </c>
      <c r="AM235" s="55">
        <f t="shared" ca="1" si="33"/>
        <v>-34.798243697761336</v>
      </c>
      <c r="AO235">
        <v>231</v>
      </c>
      <c r="AP235" t="s">
        <v>583</v>
      </c>
      <c r="AQ235" t="s">
        <v>556</v>
      </c>
      <c r="AR235">
        <v>13</v>
      </c>
      <c r="AS235" s="53">
        <v>385400</v>
      </c>
      <c r="AT235">
        <v>979</v>
      </c>
      <c r="AU235">
        <v>75.3</v>
      </c>
      <c r="AV235">
        <v>19.5</v>
      </c>
      <c r="AW235" t="str">
        <f t="shared" si="34"/>
        <v>Kade Simpson</v>
      </c>
      <c r="AX235" s="56">
        <f t="shared" ca="1" si="35"/>
        <v>-5.8399927533521563</v>
      </c>
      <c r="AY235" s="56">
        <f t="shared" si="36"/>
        <v>-99</v>
      </c>
      <c r="AZ235" s="56">
        <f t="shared" si="37"/>
        <v>-99</v>
      </c>
      <c r="BA235" s="56">
        <f t="shared" si="38"/>
        <v>-99</v>
      </c>
      <c r="BB235" s="57">
        <f t="shared" ca="1" si="39"/>
        <v>-5.8399927533521563</v>
      </c>
      <c r="BC235">
        <f t="shared" ca="1" si="40"/>
        <v>222</v>
      </c>
      <c r="BD235">
        <f ca="1">BC235+(COUNTIF($BC$4:BC235,BC235)-1)</f>
        <v>222</v>
      </c>
    </row>
    <row r="236" spans="1:56" x14ac:dyDescent="0.2">
      <c r="A236">
        <v>233</v>
      </c>
      <c r="B236" t="s">
        <v>1537</v>
      </c>
      <c r="C236" t="s">
        <v>561</v>
      </c>
      <c r="D236">
        <v>1</v>
      </c>
      <c r="E236" s="53">
        <v>318300</v>
      </c>
      <c r="F236">
        <v>1</v>
      </c>
      <c r="G236">
        <v>1</v>
      </c>
      <c r="H236">
        <v>0.3</v>
      </c>
      <c r="I236" s="55">
        <f t="shared" ca="1" si="31"/>
        <v>-92.622285068165183</v>
      </c>
      <c r="AE236">
        <v>233</v>
      </c>
      <c r="AF236" t="s">
        <v>1600</v>
      </c>
      <c r="AG236" t="s">
        <v>556</v>
      </c>
      <c r="AH236">
        <v>13</v>
      </c>
      <c r="AI236" s="53">
        <v>222900</v>
      </c>
      <c r="AJ236">
        <v>607</v>
      </c>
      <c r="AK236">
        <v>46.7</v>
      </c>
      <c r="AL236">
        <v>20.9</v>
      </c>
      <c r="AM236" s="55">
        <f t="shared" ca="1" si="33"/>
        <v>-35.011076992548851</v>
      </c>
      <c r="AO236">
        <v>233</v>
      </c>
      <c r="AP236" t="s">
        <v>745</v>
      </c>
      <c r="AQ236" t="s">
        <v>534</v>
      </c>
      <c r="AR236">
        <v>17</v>
      </c>
      <c r="AS236" s="53">
        <v>342100</v>
      </c>
      <c r="AT236" s="105">
        <v>1279</v>
      </c>
      <c r="AU236">
        <v>75.2</v>
      </c>
      <c r="AV236">
        <v>22</v>
      </c>
      <c r="AW236" t="str">
        <f t="shared" si="34"/>
        <v>Adam Tomlinson</v>
      </c>
      <c r="AX236" s="56">
        <f t="shared" si="35"/>
        <v>-99</v>
      </c>
      <c r="AY236" s="56">
        <f t="shared" ca="1" si="36"/>
        <v>-13.182453438982945</v>
      </c>
      <c r="AZ236" s="56">
        <f t="shared" si="37"/>
        <v>-99</v>
      </c>
      <c r="BA236" s="56">
        <f t="shared" si="38"/>
        <v>-99</v>
      </c>
      <c r="BB236" s="57">
        <f t="shared" ca="1" si="39"/>
        <v>-13.182453438982945</v>
      </c>
      <c r="BC236">
        <f t="shared" ca="1" si="40"/>
        <v>317</v>
      </c>
      <c r="BD236">
        <f ca="1">BC236+(COUNTIF($BC$4:BC236,BC236)-1)</f>
        <v>317</v>
      </c>
    </row>
    <row r="237" spans="1:56" x14ac:dyDescent="0.2">
      <c r="I237" s="55"/>
      <c r="AE237">
        <v>233</v>
      </c>
      <c r="AF237" t="s">
        <v>1421</v>
      </c>
      <c r="AG237" t="s">
        <v>576</v>
      </c>
      <c r="AH237">
        <v>3</v>
      </c>
      <c r="AI237" s="53">
        <v>236900</v>
      </c>
      <c r="AJ237">
        <v>140</v>
      </c>
      <c r="AK237">
        <v>46.7</v>
      </c>
      <c r="AL237">
        <v>19.7</v>
      </c>
      <c r="AM237" s="55">
        <f t="shared" ca="1" si="33"/>
        <v>-35.011076992548851</v>
      </c>
      <c r="AO237">
        <v>234</v>
      </c>
      <c r="AP237" t="s">
        <v>809</v>
      </c>
      <c r="AQ237" t="s">
        <v>559</v>
      </c>
      <c r="AR237">
        <v>8</v>
      </c>
      <c r="AS237" s="53">
        <v>374900</v>
      </c>
      <c r="AT237">
        <v>601</v>
      </c>
      <c r="AU237">
        <v>75.099999999999994</v>
      </c>
      <c r="AV237">
        <v>20</v>
      </c>
      <c r="AW237" t="str">
        <f t="shared" si="34"/>
        <v>Toby Nankervis</v>
      </c>
      <c r="AX237" s="56">
        <f t="shared" si="35"/>
        <v>-99</v>
      </c>
      <c r="AY237" s="56">
        <f t="shared" si="36"/>
        <v>-99</v>
      </c>
      <c r="AZ237" s="56">
        <f t="shared" ca="1" si="37"/>
        <v>-6.4490802498188522</v>
      </c>
      <c r="BA237" s="56">
        <f t="shared" si="38"/>
        <v>-99</v>
      </c>
      <c r="BB237" s="57">
        <f t="shared" ca="1" si="39"/>
        <v>-6.4490802498188522</v>
      </c>
      <c r="BC237">
        <f t="shared" ca="1" si="40"/>
        <v>228</v>
      </c>
      <c r="BD237">
        <f ca="1">BC237+(COUNTIF($BC$4:BC237,BC237)-1)</f>
        <v>228</v>
      </c>
    </row>
    <row r="238" spans="1:56" x14ac:dyDescent="0.2">
      <c r="I238" s="55"/>
      <c r="AE238">
        <v>235</v>
      </c>
      <c r="AF238" t="s">
        <v>885</v>
      </c>
      <c r="AG238" t="s">
        <v>544</v>
      </c>
      <c r="AH238">
        <v>17</v>
      </c>
      <c r="AI238" s="53">
        <v>244700</v>
      </c>
      <c r="AJ238">
        <v>792</v>
      </c>
      <c r="AK238">
        <v>46.6</v>
      </c>
      <c r="AL238">
        <v>19</v>
      </c>
      <c r="AM238" s="55">
        <f t="shared" ca="1" si="33"/>
        <v>-35.117493639942623</v>
      </c>
      <c r="AO238">
        <v>235</v>
      </c>
      <c r="AP238" t="s">
        <v>595</v>
      </c>
      <c r="AQ238" t="s">
        <v>559</v>
      </c>
      <c r="AR238">
        <v>16</v>
      </c>
      <c r="AS238" s="53">
        <v>388200</v>
      </c>
      <c r="AT238" s="105">
        <v>1199</v>
      </c>
      <c r="AU238">
        <v>74.900000000000006</v>
      </c>
      <c r="AV238">
        <v>19.3</v>
      </c>
      <c r="AW238" t="str">
        <f t="shared" si="34"/>
        <v>Dylan Grimes</v>
      </c>
      <c r="AX238" s="56">
        <f t="shared" ca="1" si="35"/>
        <v>-6.3071921736203169</v>
      </c>
      <c r="AY238" s="56">
        <f t="shared" si="36"/>
        <v>-99</v>
      </c>
      <c r="AZ238" s="56">
        <f t="shared" si="37"/>
        <v>-99</v>
      </c>
      <c r="BA238" s="56">
        <f t="shared" si="38"/>
        <v>-99</v>
      </c>
      <c r="BB238" s="57">
        <f t="shared" ca="1" si="39"/>
        <v>-6.3071921736203169</v>
      </c>
      <c r="BC238">
        <f t="shared" ca="1" si="40"/>
        <v>226</v>
      </c>
      <c r="BD238">
        <f ca="1">BC238+(COUNTIF($BC$4:BC238,BC238)-1)</f>
        <v>226</v>
      </c>
    </row>
    <row r="239" spans="1:56" x14ac:dyDescent="0.2">
      <c r="I239" s="55"/>
      <c r="AE239">
        <v>236</v>
      </c>
      <c r="AF239" t="s">
        <v>1601</v>
      </c>
      <c r="AG239" t="s">
        <v>536</v>
      </c>
      <c r="AH239">
        <v>2</v>
      </c>
      <c r="AI239" s="53">
        <v>244300</v>
      </c>
      <c r="AJ239">
        <v>93</v>
      </c>
      <c r="AK239">
        <v>46.5</v>
      </c>
      <c r="AL239">
        <v>19</v>
      </c>
      <c r="AM239" s="55">
        <f t="shared" ca="1" si="33"/>
        <v>-35.223910287336395</v>
      </c>
      <c r="AO239">
        <v>235</v>
      </c>
      <c r="AP239" t="s">
        <v>744</v>
      </c>
      <c r="AQ239" t="s">
        <v>540</v>
      </c>
      <c r="AR239">
        <v>17</v>
      </c>
      <c r="AS239" s="53">
        <v>397400</v>
      </c>
      <c r="AT239" s="105">
        <v>1273</v>
      </c>
      <c r="AU239">
        <v>74.900000000000006</v>
      </c>
      <c r="AV239">
        <v>18.8</v>
      </c>
      <c r="AW239" t="str">
        <f t="shared" si="34"/>
        <v>Darcy Tucker</v>
      </c>
      <c r="AX239" s="56">
        <f t="shared" si="35"/>
        <v>-99</v>
      </c>
      <c r="AY239" s="56">
        <f t="shared" ca="1" si="36"/>
        <v>-13.506612130105472</v>
      </c>
      <c r="AZ239" s="56">
        <f t="shared" si="37"/>
        <v>-99</v>
      </c>
      <c r="BA239" s="56">
        <f t="shared" ca="1" si="38"/>
        <v>-5.0015824275069694</v>
      </c>
      <c r="BB239" s="57">
        <f t="shared" ca="1" si="39"/>
        <v>-5.0015824275069694</v>
      </c>
      <c r="BC239">
        <f t="shared" ca="1" si="40"/>
        <v>210</v>
      </c>
      <c r="BD239">
        <f ca="1">BC239+(COUNTIF($BC$4:BC239,BC239)-1)</f>
        <v>210</v>
      </c>
    </row>
    <row r="240" spans="1:56" x14ac:dyDescent="0.2">
      <c r="I240" s="55"/>
      <c r="AE240">
        <v>237</v>
      </c>
      <c r="AF240" t="s">
        <v>874</v>
      </c>
      <c r="AG240" t="s">
        <v>532</v>
      </c>
      <c r="AH240">
        <v>14</v>
      </c>
      <c r="AI240" s="53">
        <v>234400</v>
      </c>
      <c r="AJ240">
        <v>650</v>
      </c>
      <c r="AK240">
        <v>46.4</v>
      </c>
      <c r="AL240">
        <v>19.8</v>
      </c>
      <c r="AM240" s="55">
        <f t="shared" ca="1" si="33"/>
        <v>-35.330326934730152</v>
      </c>
      <c r="AO240">
        <v>235</v>
      </c>
      <c r="AP240" t="s">
        <v>585</v>
      </c>
      <c r="AQ240" t="s">
        <v>567</v>
      </c>
      <c r="AR240">
        <v>14</v>
      </c>
      <c r="AS240" s="53">
        <v>356700</v>
      </c>
      <c r="AT240" s="105">
        <v>1048</v>
      </c>
      <c r="AU240">
        <v>74.900000000000006</v>
      </c>
      <c r="AV240">
        <v>21</v>
      </c>
      <c r="AW240" t="str">
        <f t="shared" si="34"/>
        <v>Jeremy Howe</v>
      </c>
      <c r="AX240" s="56">
        <f t="shared" ca="1" si="35"/>
        <v>-6.3071921736203169</v>
      </c>
      <c r="AY240" s="56">
        <f t="shared" si="36"/>
        <v>-99</v>
      </c>
      <c r="AZ240" s="56">
        <f t="shared" si="37"/>
        <v>-99</v>
      </c>
      <c r="BA240" s="56">
        <f t="shared" si="38"/>
        <v>-99</v>
      </c>
      <c r="BB240" s="57">
        <f t="shared" ca="1" si="39"/>
        <v>-6.3071921736203169</v>
      </c>
      <c r="BC240">
        <f t="shared" ca="1" si="40"/>
        <v>226</v>
      </c>
      <c r="BD240">
        <f ca="1">BC240+(COUNTIF($BC$4:BC240,BC240)-1)</f>
        <v>227</v>
      </c>
    </row>
    <row r="241" spans="9:56" x14ac:dyDescent="0.2">
      <c r="I241" s="55"/>
      <c r="AE241">
        <v>238</v>
      </c>
      <c r="AF241" t="s">
        <v>1491</v>
      </c>
      <c r="AG241" t="s">
        <v>534</v>
      </c>
      <c r="AH241">
        <v>3</v>
      </c>
      <c r="AI241" s="53">
        <v>282600</v>
      </c>
      <c r="AJ241">
        <v>134</v>
      </c>
      <c r="AK241">
        <v>44.7</v>
      </c>
      <c r="AL241">
        <v>15.8</v>
      </c>
      <c r="AM241" s="55">
        <f t="shared" ca="1" si="33"/>
        <v>-37.139409940424159</v>
      </c>
      <c r="AO241">
        <v>238</v>
      </c>
      <c r="AP241" t="s">
        <v>828</v>
      </c>
      <c r="AQ241" t="s">
        <v>574</v>
      </c>
      <c r="AR241">
        <v>15</v>
      </c>
      <c r="AS241" s="53">
        <v>386500</v>
      </c>
      <c r="AT241" s="105">
        <v>1122</v>
      </c>
      <c r="AU241">
        <v>74.8</v>
      </c>
      <c r="AV241">
        <v>19.399999999999999</v>
      </c>
      <c r="AW241" t="str">
        <f t="shared" si="34"/>
        <v>Sam Gray</v>
      </c>
      <c r="AX241" s="56">
        <f t="shared" si="35"/>
        <v>-99</v>
      </c>
      <c r="AY241" s="56">
        <f t="shared" si="36"/>
        <v>-99</v>
      </c>
      <c r="AZ241" s="56">
        <f t="shared" si="37"/>
        <v>-99</v>
      </c>
      <c r="BA241" s="56">
        <f t="shared" ca="1" si="38"/>
        <v>-5.1079990749007429</v>
      </c>
      <c r="BB241" s="57">
        <f t="shared" ca="1" si="39"/>
        <v>-5.1079990749007429</v>
      </c>
      <c r="BC241">
        <f t="shared" ca="1" si="40"/>
        <v>213</v>
      </c>
      <c r="BD241">
        <f ca="1">BC241+(COUNTIF($BC$4:BC241,BC241)-1)</f>
        <v>213</v>
      </c>
    </row>
    <row r="242" spans="9:56" x14ac:dyDescent="0.2">
      <c r="I242" s="55"/>
      <c r="AE242">
        <v>239</v>
      </c>
      <c r="AF242" t="s">
        <v>882</v>
      </c>
      <c r="AG242" t="s">
        <v>574</v>
      </c>
      <c r="AH242">
        <v>6</v>
      </c>
      <c r="AI242" s="53">
        <v>245800</v>
      </c>
      <c r="AJ242">
        <v>261</v>
      </c>
      <c r="AK242">
        <v>43.5</v>
      </c>
      <c r="AL242">
        <v>17.7</v>
      </c>
      <c r="AM242" s="55">
        <f t="shared" ca="1" si="33"/>
        <v>-38.416409709149363</v>
      </c>
      <c r="AO242">
        <v>239</v>
      </c>
      <c r="AP242" t="s">
        <v>835</v>
      </c>
      <c r="AQ242" t="s">
        <v>549</v>
      </c>
      <c r="AR242">
        <v>17</v>
      </c>
      <c r="AS242" s="53">
        <v>395100</v>
      </c>
      <c r="AT242" s="105">
        <v>1270</v>
      </c>
      <c r="AU242">
        <v>74.7</v>
      </c>
      <c r="AV242">
        <v>18.899999999999999</v>
      </c>
      <c r="AW242" t="str">
        <f t="shared" si="34"/>
        <v>Anthony McDonald-Tipungwuti</v>
      </c>
      <c r="AX242" s="56">
        <f t="shared" si="35"/>
        <v>-99</v>
      </c>
      <c r="AY242" s="56">
        <f t="shared" si="36"/>
        <v>-99</v>
      </c>
      <c r="AZ242" s="56">
        <f t="shared" si="37"/>
        <v>-99</v>
      </c>
      <c r="BA242" s="56">
        <f t="shared" ca="1" si="38"/>
        <v>-5.2144157222945022</v>
      </c>
      <c r="BB242" s="57">
        <f t="shared" ca="1" si="39"/>
        <v>-5.2144157222945022</v>
      </c>
      <c r="BC242">
        <f t="shared" ca="1" si="40"/>
        <v>214</v>
      </c>
      <c r="BD242">
        <f ca="1">BC242+(COUNTIF($BC$4:BC242,BC242)-1)</f>
        <v>214</v>
      </c>
    </row>
    <row r="243" spans="9:56" x14ac:dyDescent="0.2">
      <c r="I243" s="55"/>
      <c r="AE243">
        <v>240</v>
      </c>
      <c r="AF243" t="s">
        <v>663</v>
      </c>
      <c r="AG243" t="s">
        <v>576</v>
      </c>
      <c r="AH243">
        <v>9</v>
      </c>
      <c r="AI243" s="53">
        <v>209600</v>
      </c>
      <c r="AJ243">
        <v>389</v>
      </c>
      <c r="AK243">
        <v>43.2</v>
      </c>
      <c r="AL243">
        <v>20.6</v>
      </c>
      <c r="AM243" s="55">
        <f t="shared" ca="1" si="33"/>
        <v>-38.73565965133065</v>
      </c>
      <c r="AO243">
        <v>239</v>
      </c>
      <c r="AP243" t="s">
        <v>1024</v>
      </c>
      <c r="AQ243" t="s">
        <v>567</v>
      </c>
      <c r="AR243">
        <v>9</v>
      </c>
      <c r="AS243" s="53">
        <v>380500</v>
      </c>
      <c r="AT243" s="105">
        <v>672</v>
      </c>
      <c r="AU243">
        <v>74.7</v>
      </c>
      <c r="AV243">
        <v>19.600000000000001</v>
      </c>
      <c r="AW243" t="str">
        <f t="shared" si="34"/>
        <v>Tom Langdon</v>
      </c>
      <c r="AX243" s="56">
        <f t="shared" ca="1" si="35"/>
        <v>-6.540791883754407</v>
      </c>
      <c r="AY243" s="56">
        <f t="shared" si="36"/>
        <v>-99</v>
      </c>
      <c r="AZ243" s="56">
        <f t="shared" si="37"/>
        <v>-99</v>
      </c>
      <c r="BA243" s="56">
        <f t="shared" si="38"/>
        <v>-99</v>
      </c>
      <c r="BB243" s="57">
        <f t="shared" ca="1" si="39"/>
        <v>-6.540791883754407</v>
      </c>
      <c r="BC243">
        <f t="shared" ca="1" si="40"/>
        <v>230</v>
      </c>
      <c r="BD243">
        <f ca="1">BC243+(COUNTIF($BC$4:BC243,BC243)-1)</f>
        <v>230</v>
      </c>
    </row>
    <row r="244" spans="9:56" x14ac:dyDescent="0.2">
      <c r="I244" s="55"/>
      <c r="AE244">
        <v>241</v>
      </c>
      <c r="AF244" t="s">
        <v>1492</v>
      </c>
      <c r="AG244" t="s">
        <v>532</v>
      </c>
      <c r="AH244">
        <v>3</v>
      </c>
      <c r="AI244" s="53">
        <v>328800</v>
      </c>
      <c r="AJ244">
        <v>129</v>
      </c>
      <c r="AK244">
        <v>43</v>
      </c>
      <c r="AL244">
        <v>13.1</v>
      </c>
      <c r="AM244" s="55">
        <f t="shared" ca="1" si="33"/>
        <v>-38.948492946118179</v>
      </c>
      <c r="AO244">
        <v>241</v>
      </c>
      <c r="AP244" t="s">
        <v>1425</v>
      </c>
      <c r="AQ244" t="s">
        <v>547</v>
      </c>
      <c r="AR244">
        <v>8</v>
      </c>
      <c r="AS244" s="53">
        <v>352700</v>
      </c>
      <c r="AT244" s="105">
        <v>597</v>
      </c>
      <c r="AU244">
        <v>74.599999999999994</v>
      </c>
      <c r="AV244">
        <v>21.2</v>
      </c>
      <c r="AW244" t="str">
        <f t="shared" si="34"/>
        <v>Patrick Lipinski</v>
      </c>
      <c r="AX244" s="56">
        <f t="shared" si="35"/>
        <v>-99</v>
      </c>
      <c r="AY244" s="56">
        <f t="shared" ca="1" si="36"/>
        <v>-13.83077082122802</v>
      </c>
      <c r="AZ244" s="56">
        <f t="shared" si="37"/>
        <v>-99</v>
      </c>
      <c r="BA244" s="56">
        <f t="shared" ca="1" si="38"/>
        <v>-5.3208323696882793</v>
      </c>
      <c r="BB244" s="57">
        <f t="shared" ca="1" si="39"/>
        <v>-5.3208323696882793</v>
      </c>
      <c r="BC244">
        <f t="shared" ca="1" si="40"/>
        <v>215</v>
      </c>
      <c r="BD244">
        <f ca="1">BC244+(COUNTIF($BC$4:BC244,BC244)-1)</f>
        <v>215</v>
      </c>
    </row>
    <row r="245" spans="9:56" x14ac:dyDescent="0.2">
      <c r="I245" s="55"/>
      <c r="AE245">
        <v>242</v>
      </c>
      <c r="AF245" t="s">
        <v>886</v>
      </c>
      <c r="AG245" t="s">
        <v>549</v>
      </c>
      <c r="AH245">
        <v>2</v>
      </c>
      <c r="AI245" s="53">
        <v>117300</v>
      </c>
      <c r="AJ245">
        <v>85</v>
      </c>
      <c r="AK245">
        <v>42.5</v>
      </c>
      <c r="AL245">
        <v>36.200000000000003</v>
      </c>
      <c r="AM245" s="55">
        <f t="shared" ca="1" si="33"/>
        <v>-39.48057618308701</v>
      </c>
      <c r="AO245">
        <v>242</v>
      </c>
      <c r="AP245" t="s">
        <v>594</v>
      </c>
      <c r="AQ245" t="s">
        <v>538</v>
      </c>
      <c r="AR245">
        <v>17</v>
      </c>
      <c r="AS245" s="53">
        <v>389300</v>
      </c>
      <c r="AT245" s="105">
        <v>1267</v>
      </c>
      <c r="AU245">
        <v>74.5</v>
      </c>
      <c r="AV245">
        <v>19.100000000000001</v>
      </c>
      <c r="AW245" t="str">
        <f t="shared" si="34"/>
        <v>Harry Taylor</v>
      </c>
      <c r="AX245" s="56">
        <f t="shared" ca="1" si="35"/>
        <v>-6.7743915938884971</v>
      </c>
      <c r="AY245" s="56">
        <f t="shared" si="36"/>
        <v>-99</v>
      </c>
      <c r="AZ245" s="56">
        <f t="shared" si="37"/>
        <v>-99</v>
      </c>
      <c r="BA245" s="56">
        <f t="shared" si="38"/>
        <v>-99</v>
      </c>
      <c r="BB245" s="57">
        <f t="shared" ca="1" si="39"/>
        <v>-6.7743915938884971</v>
      </c>
      <c r="BC245">
        <f t="shared" ca="1" si="40"/>
        <v>235</v>
      </c>
      <c r="BD245">
        <f ca="1">BC245+(COUNTIF($BC$4:BC245,BC245)-1)</f>
        <v>235</v>
      </c>
    </row>
    <row r="246" spans="9:56" x14ac:dyDescent="0.2">
      <c r="I246" s="55"/>
      <c r="AE246">
        <v>243</v>
      </c>
      <c r="AF246" t="s">
        <v>890</v>
      </c>
      <c r="AG246" t="s">
        <v>556</v>
      </c>
      <c r="AH246">
        <v>2</v>
      </c>
      <c r="AI246" s="53">
        <v>249700</v>
      </c>
      <c r="AJ246">
        <v>84</v>
      </c>
      <c r="AK246">
        <v>42</v>
      </c>
      <c r="AL246">
        <v>16.8</v>
      </c>
      <c r="AM246" s="55">
        <f t="shared" ca="1" si="33"/>
        <v>-40.01265942005584</v>
      </c>
      <c r="AO246">
        <v>243</v>
      </c>
      <c r="AP246" t="s">
        <v>598</v>
      </c>
      <c r="AQ246" t="s">
        <v>549</v>
      </c>
      <c r="AR246">
        <v>17</v>
      </c>
      <c r="AS246" s="53">
        <v>351300</v>
      </c>
      <c r="AT246" s="105">
        <v>1265</v>
      </c>
      <c r="AU246">
        <v>74.400000000000006</v>
      </c>
      <c r="AV246">
        <v>21.2</v>
      </c>
      <c r="AW246" t="str">
        <f t="shared" si="34"/>
        <v>Andrew McGrath</v>
      </c>
      <c r="AX246" s="56">
        <f t="shared" ca="1" si="35"/>
        <v>-6.8911914489555333</v>
      </c>
      <c r="AY246" s="56">
        <f t="shared" ca="1" si="36"/>
        <v>-14.046876615309694</v>
      </c>
      <c r="AZ246" s="56">
        <f t="shared" si="37"/>
        <v>-99</v>
      </c>
      <c r="BA246" s="56">
        <f t="shared" si="38"/>
        <v>-99</v>
      </c>
      <c r="BB246" s="57">
        <f t="shared" ca="1" si="39"/>
        <v>-6.8911914489555333</v>
      </c>
      <c r="BC246">
        <f t="shared" ca="1" si="40"/>
        <v>238</v>
      </c>
      <c r="BD246">
        <f ca="1">BC246+(COUNTIF($BC$4:BC246,BC246)-1)</f>
        <v>238</v>
      </c>
    </row>
    <row r="247" spans="9:56" x14ac:dyDescent="0.2">
      <c r="I247" s="55"/>
      <c r="AE247">
        <v>244</v>
      </c>
      <c r="AF247" t="s">
        <v>975</v>
      </c>
      <c r="AG247" t="s">
        <v>576</v>
      </c>
      <c r="AH247">
        <v>9</v>
      </c>
      <c r="AI247" s="53">
        <v>163400</v>
      </c>
      <c r="AJ247">
        <v>377</v>
      </c>
      <c r="AK247">
        <v>41.9</v>
      </c>
      <c r="AL247">
        <v>25.6</v>
      </c>
      <c r="AM247" s="55">
        <f t="shared" ca="1" si="33"/>
        <v>-40.119076067449612</v>
      </c>
      <c r="AO247">
        <v>244</v>
      </c>
      <c r="AP247" t="s">
        <v>1046</v>
      </c>
      <c r="AQ247" t="s">
        <v>551</v>
      </c>
      <c r="AR247">
        <v>8</v>
      </c>
      <c r="AS247" s="53">
        <v>389300</v>
      </c>
      <c r="AT247">
        <v>594</v>
      </c>
      <c r="AU247">
        <v>74.2</v>
      </c>
      <c r="AV247">
        <v>19.100000000000001</v>
      </c>
      <c r="AW247" t="str">
        <f t="shared" si="34"/>
        <v>Jake Melksham</v>
      </c>
      <c r="AX247" s="56">
        <f t="shared" si="35"/>
        <v>-99</v>
      </c>
      <c r="AY247" s="56">
        <f t="shared" si="36"/>
        <v>-99</v>
      </c>
      <c r="AZ247" s="56">
        <f t="shared" si="37"/>
        <v>-99</v>
      </c>
      <c r="BA247" s="56">
        <f t="shared" ca="1" si="38"/>
        <v>-5.7464989592633309</v>
      </c>
      <c r="BB247" s="57">
        <f t="shared" ca="1" si="39"/>
        <v>-5.7464989592633309</v>
      </c>
      <c r="BC247">
        <f t="shared" ca="1" si="40"/>
        <v>220</v>
      </c>
      <c r="BD247">
        <f ca="1">BC247+(COUNTIF($BC$4:BC247,BC247)-1)</f>
        <v>220</v>
      </c>
    </row>
    <row r="248" spans="9:56" x14ac:dyDescent="0.2">
      <c r="I248" s="55"/>
      <c r="AE248">
        <v>245</v>
      </c>
      <c r="AF248" t="s">
        <v>891</v>
      </c>
      <c r="AG248" t="s">
        <v>540</v>
      </c>
      <c r="AH248">
        <v>3</v>
      </c>
      <c r="AI248" s="53">
        <v>142300</v>
      </c>
      <c r="AJ248">
        <v>124</v>
      </c>
      <c r="AK248">
        <v>41.3</v>
      </c>
      <c r="AL248">
        <v>29</v>
      </c>
      <c r="AM248" s="55">
        <f t="shared" ca="1" si="33"/>
        <v>-40.7575759518122</v>
      </c>
      <c r="AO248">
        <v>244</v>
      </c>
      <c r="AP248" t="s">
        <v>736</v>
      </c>
      <c r="AQ248" t="s">
        <v>574</v>
      </c>
      <c r="AR248">
        <v>15</v>
      </c>
      <c r="AS248" s="53">
        <v>335100</v>
      </c>
      <c r="AT248" s="105">
        <v>1113</v>
      </c>
      <c r="AU248">
        <v>74.2</v>
      </c>
      <c r="AV248">
        <v>22.1</v>
      </c>
      <c r="AW248" t="str">
        <f t="shared" si="34"/>
        <v>Sam Powell-Pepper</v>
      </c>
      <c r="AX248" s="56">
        <f t="shared" si="35"/>
        <v>-99</v>
      </c>
      <c r="AY248" s="56">
        <f t="shared" ca="1" si="36"/>
        <v>-14.262982409391382</v>
      </c>
      <c r="AZ248" s="56">
        <f t="shared" si="37"/>
        <v>-99</v>
      </c>
      <c r="BA248" s="56">
        <f t="shared" ca="1" si="38"/>
        <v>-5.7464989592633309</v>
      </c>
      <c r="BB248" s="57">
        <f t="shared" ca="1" si="39"/>
        <v>-5.7464989592633309</v>
      </c>
      <c r="BC248">
        <f t="shared" ca="1" si="40"/>
        <v>220</v>
      </c>
      <c r="BD248">
        <f ca="1">BC248+(COUNTIF($BC$4:BC248,BC248)-1)</f>
        <v>221</v>
      </c>
    </row>
    <row r="249" spans="9:56" x14ac:dyDescent="0.2">
      <c r="I249" s="55"/>
      <c r="AE249">
        <v>246</v>
      </c>
      <c r="AF249" t="s">
        <v>1490</v>
      </c>
      <c r="AG249" t="s">
        <v>551</v>
      </c>
      <c r="AH249">
        <v>6</v>
      </c>
      <c r="AI249" s="53">
        <v>256300</v>
      </c>
      <c r="AJ249">
        <v>247</v>
      </c>
      <c r="AK249">
        <v>41.2</v>
      </c>
      <c r="AL249">
        <v>16.100000000000001</v>
      </c>
      <c r="AM249" s="55">
        <f t="shared" ca="1" si="33"/>
        <v>-40.863992599205957</v>
      </c>
      <c r="AO249">
        <v>246</v>
      </c>
      <c r="AP249" t="s">
        <v>1515</v>
      </c>
      <c r="AQ249" t="s">
        <v>542</v>
      </c>
      <c r="AR249">
        <v>17</v>
      </c>
      <c r="AS249" s="53">
        <v>400200</v>
      </c>
      <c r="AT249" s="105">
        <v>1260</v>
      </c>
      <c r="AU249">
        <v>74.099999999999994</v>
      </c>
      <c r="AV249">
        <v>18.5</v>
      </c>
      <c r="AW249" t="str">
        <f t="shared" si="34"/>
        <v>Jarman Impey</v>
      </c>
      <c r="AX249" s="56">
        <f t="shared" ca="1" si="35"/>
        <v>-7.2415910141566773</v>
      </c>
      <c r="AY249" s="56">
        <f t="shared" si="36"/>
        <v>-99</v>
      </c>
      <c r="AZ249" s="56">
        <f t="shared" si="37"/>
        <v>-99</v>
      </c>
      <c r="BA249" s="56">
        <f t="shared" ca="1" si="38"/>
        <v>-5.8529156066571062</v>
      </c>
      <c r="BB249" s="57">
        <f t="shared" ca="1" si="39"/>
        <v>-5.8529156066571062</v>
      </c>
      <c r="BC249">
        <f t="shared" ca="1" si="40"/>
        <v>223</v>
      </c>
      <c r="BD249">
        <f ca="1">BC249+(COUNTIF($BC$4:BC249,BC249)-1)</f>
        <v>223</v>
      </c>
    </row>
    <row r="250" spans="9:56" x14ac:dyDescent="0.2">
      <c r="I250" s="55"/>
      <c r="AE250">
        <v>247</v>
      </c>
      <c r="AF250" t="s">
        <v>1447</v>
      </c>
      <c r="AG250" t="s">
        <v>544</v>
      </c>
      <c r="AH250">
        <v>8</v>
      </c>
      <c r="AI250" s="53">
        <v>212100</v>
      </c>
      <c r="AJ250">
        <v>328</v>
      </c>
      <c r="AK250">
        <v>41</v>
      </c>
      <c r="AL250">
        <v>19.3</v>
      </c>
      <c r="AM250" s="55">
        <f t="shared" ca="1" si="33"/>
        <v>-41.076825893993501</v>
      </c>
      <c r="AO250">
        <v>246</v>
      </c>
      <c r="AP250" t="s">
        <v>600</v>
      </c>
      <c r="AQ250" t="s">
        <v>574</v>
      </c>
      <c r="AR250">
        <v>17</v>
      </c>
      <c r="AS250" s="53">
        <v>327200</v>
      </c>
      <c r="AT250" s="105">
        <v>1259</v>
      </c>
      <c r="AU250">
        <v>74.099999999999994</v>
      </c>
      <c r="AV250">
        <v>22.6</v>
      </c>
      <c r="AW250" t="str">
        <f t="shared" si="34"/>
        <v>Connor Rozee</v>
      </c>
      <c r="AX250" s="56">
        <f t="shared" ca="1" si="35"/>
        <v>-7.2415910141566773</v>
      </c>
      <c r="AY250" s="56">
        <f t="shared" si="36"/>
        <v>-99</v>
      </c>
      <c r="AZ250" s="56">
        <f t="shared" si="37"/>
        <v>-99</v>
      </c>
      <c r="BA250" s="56">
        <f t="shared" ca="1" si="38"/>
        <v>-5.8529156066571062</v>
      </c>
      <c r="BB250" s="57">
        <f t="shared" ca="1" si="39"/>
        <v>-5.8529156066571062</v>
      </c>
      <c r="BC250">
        <f t="shared" ca="1" si="40"/>
        <v>223</v>
      </c>
      <c r="BD250">
        <f ca="1">BC250+(COUNTIF($BC$4:BC250,BC250)-1)</f>
        <v>224</v>
      </c>
    </row>
    <row r="251" spans="9:56" x14ac:dyDescent="0.2">
      <c r="I251" s="55"/>
      <c r="AE251">
        <v>248</v>
      </c>
      <c r="AF251" t="s">
        <v>1047</v>
      </c>
      <c r="AG251" t="s">
        <v>581</v>
      </c>
      <c r="AH251">
        <v>3</v>
      </c>
      <c r="AI251" s="53">
        <v>139200</v>
      </c>
      <c r="AJ251">
        <v>119</v>
      </c>
      <c r="AK251">
        <v>39.700000000000003</v>
      </c>
      <c r="AL251">
        <v>28.5</v>
      </c>
      <c r="AM251" s="55">
        <f t="shared" ca="1" si="33"/>
        <v>-42.460242310112449</v>
      </c>
      <c r="AO251">
        <v>248</v>
      </c>
      <c r="AP251" t="s">
        <v>966</v>
      </c>
      <c r="AQ251" t="s">
        <v>534</v>
      </c>
      <c r="AR251">
        <v>10</v>
      </c>
      <c r="AS251" s="53">
        <v>371900</v>
      </c>
      <c r="AT251">
        <v>739</v>
      </c>
      <c r="AU251">
        <v>73.900000000000006</v>
      </c>
      <c r="AV251">
        <v>19.899999999999999</v>
      </c>
      <c r="AW251" t="str">
        <f t="shared" si="34"/>
        <v>Harry Perryman</v>
      </c>
      <c r="AX251" s="56">
        <f t="shared" ca="1" si="35"/>
        <v>-7.4751907242907496</v>
      </c>
      <c r="AY251" s="56">
        <f t="shared" si="36"/>
        <v>-99</v>
      </c>
      <c r="AZ251" s="56">
        <f t="shared" si="37"/>
        <v>-99</v>
      </c>
      <c r="BA251" s="56">
        <f t="shared" si="38"/>
        <v>-99</v>
      </c>
      <c r="BB251" s="57">
        <f t="shared" ca="1" si="39"/>
        <v>-7.4751907242907496</v>
      </c>
      <c r="BC251">
        <f t="shared" ca="1" si="40"/>
        <v>242</v>
      </c>
      <c r="BD251">
        <f ca="1">BC251+(COUNTIF($BC$4:BC251,BC251)-1)</f>
        <v>242</v>
      </c>
    </row>
    <row r="252" spans="9:56" x14ac:dyDescent="0.2">
      <c r="I252" s="55"/>
      <c r="AE252">
        <v>249</v>
      </c>
      <c r="AF252" t="s">
        <v>1493</v>
      </c>
      <c r="AG252" t="s">
        <v>551</v>
      </c>
      <c r="AH252">
        <v>6</v>
      </c>
      <c r="AI252" s="53">
        <v>229500</v>
      </c>
      <c r="AJ252">
        <v>236</v>
      </c>
      <c r="AK252">
        <v>39.299999999999997</v>
      </c>
      <c r="AL252">
        <v>17.100000000000001</v>
      </c>
      <c r="AM252" s="55">
        <f t="shared" ca="1" si="33"/>
        <v>-42.885908899687507</v>
      </c>
      <c r="AO252">
        <v>248</v>
      </c>
      <c r="AP252" t="s">
        <v>612</v>
      </c>
      <c r="AQ252" t="s">
        <v>574</v>
      </c>
      <c r="AR252">
        <v>17</v>
      </c>
      <c r="AS252" s="53">
        <v>398000</v>
      </c>
      <c r="AT252" s="105">
        <v>1256</v>
      </c>
      <c r="AU252">
        <v>73.900000000000006</v>
      </c>
      <c r="AV252">
        <v>18.600000000000001</v>
      </c>
      <c r="AW252" t="str">
        <f t="shared" si="34"/>
        <v>Tom Clurey</v>
      </c>
      <c r="AX252" s="56">
        <f t="shared" ca="1" si="35"/>
        <v>-7.4751907242907496</v>
      </c>
      <c r="AY252" s="56">
        <f t="shared" si="36"/>
        <v>-99</v>
      </c>
      <c r="AZ252" s="56">
        <f t="shared" si="37"/>
        <v>-99</v>
      </c>
      <c r="BA252" s="56">
        <f t="shared" si="38"/>
        <v>-99</v>
      </c>
      <c r="BB252" s="57">
        <f t="shared" ca="1" si="39"/>
        <v>-7.4751907242907496</v>
      </c>
      <c r="BC252">
        <f t="shared" ca="1" si="40"/>
        <v>242</v>
      </c>
      <c r="BD252">
        <f ca="1">BC252+(COUNTIF($BC$4:BC252,BC252)-1)</f>
        <v>243</v>
      </c>
    </row>
    <row r="253" spans="9:56" x14ac:dyDescent="0.2">
      <c r="I253" s="55"/>
      <c r="AE253">
        <v>250</v>
      </c>
      <c r="AF253" t="s">
        <v>1602</v>
      </c>
      <c r="AG253" t="s">
        <v>567</v>
      </c>
      <c r="AH253">
        <v>2</v>
      </c>
      <c r="AI253" s="53">
        <v>248600</v>
      </c>
      <c r="AJ253">
        <v>71</v>
      </c>
      <c r="AK253">
        <v>35.5</v>
      </c>
      <c r="AL253">
        <v>14.3</v>
      </c>
      <c r="AM253" s="55">
        <f t="shared" ca="1" si="33"/>
        <v>-46.929741500650607</v>
      </c>
      <c r="AO253">
        <v>248</v>
      </c>
      <c r="AP253" t="s">
        <v>630</v>
      </c>
      <c r="AQ253" t="s">
        <v>547</v>
      </c>
      <c r="AR253">
        <v>16</v>
      </c>
      <c r="AS253" s="53">
        <v>370200</v>
      </c>
      <c r="AT253" s="105">
        <v>1182</v>
      </c>
      <c r="AU253">
        <v>73.900000000000006</v>
      </c>
      <c r="AV253">
        <v>20</v>
      </c>
      <c r="AW253" t="str">
        <f t="shared" si="34"/>
        <v>Hayden Crozier</v>
      </c>
      <c r="AX253" s="56">
        <f t="shared" ca="1" si="35"/>
        <v>-7.4751907242907496</v>
      </c>
      <c r="AY253" s="56">
        <f t="shared" si="36"/>
        <v>-99</v>
      </c>
      <c r="AZ253" s="56">
        <f t="shared" si="37"/>
        <v>-99</v>
      </c>
      <c r="BA253" s="56">
        <f t="shared" si="38"/>
        <v>-99</v>
      </c>
      <c r="BB253" s="57">
        <f t="shared" ca="1" si="39"/>
        <v>-7.4751907242907496</v>
      </c>
      <c r="BC253">
        <f t="shared" ca="1" si="40"/>
        <v>242</v>
      </c>
      <c r="BD253">
        <f ca="1">BC253+(COUNTIF($BC$4:BC253,BC253)-1)</f>
        <v>244</v>
      </c>
    </row>
    <row r="254" spans="9:56" x14ac:dyDescent="0.2">
      <c r="I254" s="55"/>
      <c r="AE254">
        <v>251</v>
      </c>
      <c r="AF254" t="s">
        <v>1603</v>
      </c>
      <c r="AG254" t="s">
        <v>536</v>
      </c>
      <c r="AH254">
        <v>2</v>
      </c>
      <c r="AI254" s="53">
        <v>135700</v>
      </c>
      <c r="AJ254">
        <v>70</v>
      </c>
      <c r="AK254">
        <v>35</v>
      </c>
      <c r="AL254">
        <v>25.8</v>
      </c>
      <c r="AM254" s="55">
        <f t="shared" ca="1" si="33"/>
        <v>-47.461824737619423</v>
      </c>
      <c r="AO254">
        <v>251</v>
      </c>
      <c r="AP254" t="s">
        <v>857</v>
      </c>
      <c r="AQ254" t="s">
        <v>559</v>
      </c>
      <c r="AR254">
        <v>11</v>
      </c>
      <c r="AS254" s="53">
        <v>388600</v>
      </c>
      <c r="AT254">
        <v>811</v>
      </c>
      <c r="AU254">
        <v>73.7</v>
      </c>
      <c r="AV254">
        <v>19</v>
      </c>
      <c r="AW254" t="str">
        <f t="shared" si="34"/>
        <v>Shai Bolton</v>
      </c>
      <c r="AX254" s="56">
        <f t="shared" si="35"/>
        <v>-99</v>
      </c>
      <c r="AY254" s="56">
        <f t="shared" si="36"/>
        <v>-99</v>
      </c>
      <c r="AZ254" s="56">
        <f t="shared" si="37"/>
        <v>-99</v>
      </c>
      <c r="BA254" s="56">
        <f t="shared" ca="1" si="38"/>
        <v>-6.2785821962321577</v>
      </c>
      <c r="BB254" s="57">
        <f t="shared" ca="1" si="39"/>
        <v>-6.2785821962321577</v>
      </c>
      <c r="BC254">
        <f t="shared" ca="1" si="40"/>
        <v>225</v>
      </c>
      <c r="BD254">
        <f ca="1">BC254+(COUNTIF($BC$4:BC254,BC254)-1)</f>
        <v>225</v>
      </c>
    </row>
    <row r="255" spans="9:56" x14ac:dyDescent="0.2">
      <c r="I255" s="55"/>
      <c r="AE255">
        <v>252</v>
      </c>
      <c r="AF255" t="s">
        <v>1448</v>
      </c>
      <c r="AG255" t="s">
        <v>576</v>
      </c>
      <c r="AH255">
        <v>3</v>
      </c>
      <c r="AI255" s="53">
        <v>262000</v>
      </c>
      <c r="AJ255">
        <v>103</v>
      </c>
      <c r="AK255">
        <v>34.299999999999997</v>
      </c>
      <c r="AL255">
        <v>13.1</v>
      </c>
      <c r="AM255" s="55">
        <f t="shared" ca="1" si="33"/>
        <v>-48.206741269375797</v>
      </c>
      <c r="AO255">
        <v>252</v>
      </c>
      <c r="AP255" t="s">
        <v>1389</v>
      </c>
      <c r="AQ255" t="s">
        <v>540</v>
      </c>
      <c r="AR255">
        <v>5</v>
      </c>
      <c r="AS255" s="53">
        <v>277300</v>
      </c>
      <c r="AT255" s="105">
        <v>368</v>
      </c>
      <c r="AU255">
        <v>73.599999999999994</v>
      </c>
      <c r="AV255">
        <v>26.5</v>
      </c>
      <c r="AW255" t="str">
        <f t="shared" si="34"/>
        <v>Griffin Logue</v>
      </c>
      <c r="AX255" s="56">
        <f t="shared" ca="1" si="35"/>
        <v>-7.8255902894918936</v>
      </c>
      <c r="AY255" s="56">
        <f t="shared" si="36"/>
        <v>-99</v>
      </c>
      <c r="AZ255" s="56">
        <f t="shared" si="37"/>
        <v>-99</v>
      </c>
      <c r="BA255" s="56">
        <f t="shared" si="38"/>
        <v>-99</v>
      </c>
      <c r="BB255" s="57">
        <f t="shared" ca="1" si="39"/>
        <v>-7.8255902894918936</v>
      </c>
      <c r="BC255">
        <f t="shared" ca="1" si="40"/>
        <v>248</v>
      </c>
      <c r="BD255">
        <f ca="1">BC255+(COUNTIF($BC$4:BC255,BC255)-1)</f>
        <v>248</v>
      </c>
    </row>
    <row r="256" spans="9:56" x14ac:dyDescent="0.2">
      <c r="I256" s="55"/>
      <c r="AE256">
        <v>253</v>
      </c>
      <c r="AF256" t="s">
        <v>894</v>
      </c>
      <c r="AG256" t="s">
        <v>532</v>
      </c>
      <c r="AH256">
        <v>8</v>
      </c>
      <c r="AI256" s="53">
        <v>213900</v>
      </c>
      <c r="AJ256">
        <v>272</v>
      </c>
      <c r="AK256">
        <v>34</v>
      </c>
      <c r="AL256">
        <v>15.9</v>
      </c>
      <c r="AM256" s="55">
        <f t="shared" ca="1" si="33"/>
        <v>-48.525991211557084</v>
      </c>
      <c r="AO256">
        <v>253</v>
      </c>
      <c r="AP256" t="s">
        <v>752</v>
      </c>
      <c r="AQ256" t="s">
        <v>581</v>
      </c>
      <c r="AR256">
        <v>15</v>
      </c>
      <c r="AS256" s="53">
        <v>353800</v>
      </c>
      <c r="AT256" s="105">
        <v>1103</v>
      </c>
      <c r="AU256">
        <v>73.5</v>
      </c>
      <c r="AV256">
        <v>20.8</v>
      </c>
      <c r="AW256" t="str">
        <f t="shared" si="34"/>
        <v>Blake Acres</v>
      </c>
      <c r="AX256" s="56">
        <f t="shared" si="35"/>
        <v>-99</v>
      </c>
      <c r="AY256" s="56">
        <f t="shared" ca="1" si="36"/>
        <v>-15.019352688677293</v>
      </c>
      <c r="AZ256" s="56">
        <f t="shared" si="37"/>
        <v>-99</v>
      </c>
      <c r="BA256" s="56">
        <f t="shared" ca="1" si="38"/>
        <v>-6.4914154910196942</v>
      </c>
      <c r="BB256" s="57">
        <f t="shared" ca="1" si="39"/>
        <v>-6.4914154910196942</v>
      </c>
      <c r="BC256">
        <f t="shared" ca="1" si="40"/>
        <v>229</v>
      </c>
      <c r="BD256">
        <f ca="1">BC256+(COUNTIF($BC$4:BC256,BC256)-1)</f>
        <v>229</v>
      </c>
    </row>
    <row r="257" spans="9:56" x14ac:dyDescent="0.2">
      <c r="I257" s="55"/>
      <c r="AE257">
        <v>253</v>
      </c>
      <c r="AF257" t="s">
        <v>1563</v>
      </c>
      <c r="AG257" t="s">
        <v>544</v>
      </c>
      <c r="AH257">
        <v>1</v>
      </c>
      <c r="AI257" s="53">
        <v>237000</v>
      </c>
      <c r="AJ257">
        <v>34</v>
      </c>
      <c r="AK257">
        <v>34</v>
      </c>
      <c r="AL257">
        <v>14.3</v>
      </c>
      <c r="AM257" s="55">
        <f t="shared" ca="1" si="33"/>
        <v>-48.525991211557084</v>
      </c>
      <c r="AO257">
        <v>254</v>
      </c>
      <c r="AP257" t="s">
        <v>786</v>
      </c>
      <c r="AQ257" t="s">
        <v>549</v>
      </c>
      <c r="AR257">
        <v>12</v>
      </c>
      <c r="AS257" s="53">
        <v>374000</v>
      </c>
      <c r="AT257" s="105">
        <v>881</v>
      </c>
      <c r="AU257">
        <v>73.400000000000006</v>
      </c>
      <c r="AV257">
        <v>19.600000000000001</v>
      </c>
      <c r="AW257" t="str">
        <f t="shared" si="34"/>
        <v>Kyle Langford</v>
      </c>
      <c r="AX257" s="56">
        <f t="shared" si="35"/>
        <v>-99</v>
      </c>
      <c r="AY257" s="56">
        <f t="shared" ca="1" si="36"/>
        <v>-15.127405585718131</v>
      </c>
      <c r="AZ257" s="56">
        <f t="shared" si="37"/>
        <v>-99</v>
      </c>
      <c r="BA257" s="56">
        <f t="shared" ca="1" si="38"/>
        <v>-6.5978321384134517</v>
      </c>
      <c r="BB257" s="57">
        <f t="shared" ca="1" si="39"/>
        <v>-6.5978321384134517</v>
      </c>
      <c r="BC257">
        <f t="shared" ca="1" si="40"/>
        <v>233</v>
      </c>
      <c r="BD257">
        <f ca="1">BC257+(COUNTIF($BC$4:BC257,BC257)-1)</f>
        <v>233</v>
      </c>
    </row>
    <row r="258" spans="9:56" x14ac:dyDescent="0.2">
      <c r="I258" s="55"/>
      <c r="AE258">
        <v>255</v>
      </c>
      <c r="AF258" t="s">
        <v>1055</v>
      </c>
      <c r="AG258" t="s">
        <v>576</v>
      </c>
      <c r="AH258">
        <v>9</v>
      </c>
      <c r="AI258" s="53">
        <v>169300</v>
      </c>
      <c r="AJ258">
        <v>298</v>
      </c>
      <c r="AK258">
        <v>33.1</v>
      </c>
      <c r="AL258">
        <v>19.600000000000001</v>
      </c>
      <c r="AM258" s="55">
        <f t="shared" ca="1" si="33"/>
        <v>-49.483741038100973</v>
      </c>
      <c r="AO258">
        <v>255</v>
      </c>
      <c r="AP258" t="s">
        <v>777</v>
      </c>
      <c r="AQ258" t="s">
        <v>547</v>
      </c>
      <c r="AR258">
        <v>17</v>
      </c>
      <c r="AS258" s="53">
        <v>377800</v>
      </c>
      <c r="AT258" s="105">
        <v>1245</v>
      </c>
      <c r="AU258">
        <v>73.2</v>
      </c>
      <c r="AV258">
        <v>19.399999999999999</v>
      </c>
      <c r="AW258" t="str">
        <f t="shared" si="34"/>
        <v>Bailey Smith</v>
      </c>
      <c r="AX258" s="56">
        <f t="shared" si="35"/>
        <v>-99</v>
      </c>
      <c r="AY258" s="56">
        <f t="shared" ca="1" si="36"/>
        <v>-15.343511379799819</v>
      </c>
      <c r="AZ258" s="56">
        <f t="shared" si="37"/>
        <v>-99</v>
      </c>
      <c r="BA258" s="56">
        <f t="shared" ca="1" si="38"/>
        <v>-6.8106654332009846</v>
      </c>
      <c r="BB258" s="57">
        <f t="shared" ca="1" si="39"/>
        <v>-6.8106654332009846</v>
      </c>
      <c r="BC258">
        <f t="shared" ca="1" si="40"/>
        <v>237</v>
      </c>
      <c r="BD258">
        <f ca="1">BC258+(COUNTIF($BC$4:BC258,BC258)-1)</f>
        <v>237</v>
      </c>
    </row>
    <row r="259" spans="9:56" x14ac:dyDescent="0.2">
      <c r="I259" s="55"/>
      <c r="AE259">
        <v>256</v>
      </c>
      <c r="AF259" t="s">
        <v>1418</v>
      </c>
      <c r="AG259" t="s">
        <v>547</v>
      </c>
      <c r="AH259">
        <v>2</v>
      </c>
      <c r="AI259" s="53">
        <v>102400</v>
      </c>
      <c r="AJ259">
        <v>63</v>
      </c>
      <c r="AK259">
        <v>31.5</v>
      </c>
      <c r="AL259">
        <v>30.8</v>
      </c>
      <c r="AM259" s="55">
        <f t="shared" ca="1" si="33"/>
        <v>-51.186407396401222</v>
      </c>
      <c r="AO259">
        <v>256</v>
      </c>
      <c r="AP259" t="s">
        <v>1394</v>
      </c>
      <c r="AQ259" t="s">
        <v>556</v>
      </c>
      <c r="AR259">
        <v>16</v>
      </c>
      <c r="AS259" s="53">
        <v>345100</v>
      </c>
      <c r="AT259" s="105">
        <v>1169</v>
      </c>
      <c r="AU259">
        <v>73.099999999999994</v>
      </c>
      <c r="AV259">
        <v>21.2</v>
      </c>
      <c r="AW259" t="str">
        <f t="shared" si="34"/>
        <v>Lachlan Plowman</v>
      </c>
      <c r="AX259" s="56">
        <f t="shared" ca="1" si="35"/>
        <v>-8.4095895648271064</v>
      </c>
      <c r="AY259" s="56">
        <f t="shared" si="36"/>
        <v>-99</v>
      </c>
      <c r="AZ259" s="56">
        <f t="shared" si="37"/>
        <v>-99</v>
      </c>
      <c r="BA259" s="56">
        <f t="shared" si="38"/>
        <v>-99</v>
      </c>
      <c r="BB259" s="57">
        <f t="shared" ca="1" si="39"/>
        <v>-8.4095895648271064</v>
      </c>
      <c r="BC259">
        <f t="shared" ca="1" si="40"/>
        <v>254</v>
      </c>
      <c r="BD259">
        <f ca="1">BC259+(COUNTIF($BC$4:BC259,BC259)-1)</f>
        <v>254</v>
      </c>
    </row>
    <row r="260" spans="9:56" x14ac:dyDescent="0.2">
      <c r="I260" s="55"/>
      <c r="AE260">
        <v>257</v>
      </c>
      <c r="AF260" t="s">
        <v>1564</v>
      </c>
      <c r="AG260" t="s">
        <v>561</v>
      </c>
      <c r="AH260">
        <v>1</v>
      </c>
      <c r="AI260" s="53">
        <v>102400</v>
      </c>
      <c r="AJ260">
        <v>31</v>
      </c>
      <c r="AK260">
        <v>31</v>
      </c>
      <c r="AL260">
        <v>30.3</v>
      </c>
      <c r="AM260" s="55">
        <f t="shared" ca="1" si="33"/>
        <v>-51.718490633370052</v>
      </c>
      <c r="AO260">
        <v>257</v>
      </c>
      <c r="AP260" t="s">
        <v>1516</v>
      </c>
      <c r="AQ260" t="s">
        <v>536</v>
      </c>
      <c r="AR260">
        <v>1</v>
      </c>
      <c r="AS260" s="53">
        <v>123900</v>
      </c>
      <c r="AT260" s="105">
        <v>73</v>
      </c>
      <c r="AU260">
        <v>73</v>
      </c>
      <c r="AV260">
        <v>58.9</v>
      </c>
      <c r="AW260" t="str">
        <f t="shared" si="34"/>
        <v>Francis Watson</v>
      </c>
      <c r="AX260" s="56">
        <f t="shared" ca="1" si="35"/>
        <v>-8.5263894198941426</v>
      </c>
      <c r="AY260" s="56">
        <f t="shared" si="36"/>
        <v>-99</v>
      </c>
      <c r="AZ260" s="56">
        <f t="shared" si="37"/>
        <v>-99</v>
      </c>
      <c r="BA260" s="56">
        <f t="shared" si="38"/>
        <v>-99</v>
      </c>
      <c r="BB260" s="57">
        <f t="shared" ca="1" si="39"/>
        <v>-8.5263894198941426</v>
      </c>
      <c r="BC260">
        <f t="shared" ca="1" si="40"/>
        <v>256</v>
      </c>
      <c r="BD260">
        <f ca="1">BC260+(COUNTIF($BC$4:BC260,BC260)-1)</f>
        <v>256</v>
      </c>
    </row>
    <row r="261" spans="9:56" x14ac:dyDescent="0.2">
      <c r="I261" s="55"/>
      <c r="AE261">
        <v>258</v>
      </c>
      <c r="AF261" t="s">
        <v>1494</v>
      </c>
      <c r="AG261" t="s">
        <v>540</v>
      </c>
      <c r="AH261">
        <v>1</v>
      </c>
      <c r="AI261" s="53">
        <v>266600</v>
      </c>
      <c r="AJ261">
        <v>30</v>
      </c>
      <c r="AK261">
        <v>30</v>
      </c>
      <c r="AL261">
        <v>11.3</v>
      </c>
      <c r="AM261" s="55">
        <f t="shared" ref="AM261:AM268" ca="1" si="41">STANDARDIZE(AK261,AVERAGE(OFFSET($AK$4,0,0,$AM$1,1)),_xlfn.STDEV.P(OFFSET($AK$4,0,0,$AM$1,1)))*10-$AN$1</f>
        <v>-52.782657107307699</v>
      </c>
      <c r="AO261">
        <v>257</v>
      </c>
      <c r="AP261" t="s">
        <v>1454</v>
      </c>
      <c r="AQ261" t="s">
        <v>532</v>
      </c>
      <c r="AR261">
        <v>14</v>
      </c>
      <c r="AS261" s="53">
        <v>397500</v>
      </c>
      <c r="AT261" s="105">
        <v>1022</v>
      </c>
      <c r="AU261">
        <v>73</v>
      </c>
      <c r="AV261">
        <v>18.399999999999999</v>
      </c>
      <c r="AW261" t="str">
        <f t="shared" ref="AW261:AW324" si="42">IF(RIGHT(AP261,2)=" I",LEFT(AP261,LEN(AP261)-2),AP261)</f>
        <v>Callum Sinclair</v>
      </c>
      <c r="AX261" s="56">
        <f t="shared" ref="AX261:AX324" si="43">IFERROR(INDEX(I:I,MATCH(AP261,B:B,0)), -99)</f>
        <v>-99</v>
      </c>
      <c r="AY261" s="56">
        <f t="shared" ref="AY261:AY324" si="44">IFERROR(INDEX(S:S,MATCH(AP261,L:L,0)),-99)</f>
        <v>-99</v>
      </c>
      <c r="AZ261" s="56">
        <f t="shared" ref="AZ261:AZ324" ca="1" si="45">IFERROR(INDEX(AC:AC,MATCH(AP261,V:V,0)),-99)</f>
        <v>-7.9707733424727323</v>
      </c>
      <c r="BA261" s="56">
        <f t="shared" ref="BA261:BA324" si="46">IFERROR(INDEX(AM:AM,MATCH(AP261,AF:AF,0)),-99)</f>
        <v>-99</v>
      </c>
      <c r="BB261" s="57">
        <f t="shared" ref="BB261:BB324" ca="1" si="47">MAX(AX261:BA261)</f>
        <v>-7.9707733424727323</v>
      </c>
      <c r="BC261">
        <f t="shared" ca="1" si="40"/>
        <v>249</v>
      </c>
      <c r="BD261">
        <f ca="1">BC261+(COUNTIF($BC$4:BC261,BC261)-1)</f>
        <v>249</v>
      </c>
    </row>
    <row r="262" spans="9:56" x14ac:dyDescent="0.2">
      <c r="I262" s="55"/>
      <c r="AE262">
        <v>259</v>
      </c>
      <c r="AF262" t="s">
        <v>978</v>
      </c>
      <c r="AG262" t="s">
        <v>556</v>
      </c>
      <c r="AH262">
        <v>3</v>
      </c>
      <c r="AI262" s="53">
        <v>223100</v>
      </c>
      <c r="AJ262">
        <v>89</v>
      </c>
      <c r="AK262">
        <v>29.7</v>
      </c>
      <c r="AL262">
        <v>13.3</v>
      </c>
      <c r="AM262" s="55">
        <f t="shared" ca="1" si="41"/>
        <v>-53.101907049489</v>
      </c>
      <c r="AO262">
        <v>259</v>
      </c>
      <c r="AP262" t="s">
        <v>812</v>
      </c>
      <c r="AQ262" t="s">
        <v>542</v>
      </c>
      <c r="AR262">
        <v>11</v>
      </c>
      <c r="AS262" s="53">
        <v>359000</v>
      </c>
      <c r="AT262">
        <v>801</v>
      </c>
      <c r="AU262">
        <v>72.8</v>
      </c>
      <c r="AV262">
        <v>20.3</v>
      </c>
      <c r="AW262" t="str">
        <f t="shared" si="42"/>
        <v>Jonathon Ceglar</v>
      </c>
      <c r="AX262" s="56">
        <f t="shared" si="43"/>
        <v>-99</v>
      </c>
      <c r="AY262" s="56">
        <f t="shared" si="44"/>
        <v>-99</v>
      </c>
      <c r="AZ262" s="56">
        <f t="shared" ca="1" si="45"/>
        <v>-8.1156964941540544</v>
      </c>
      <c r="BA262" s="56">
        <f t="shared" ca="1" si="46"/>
        <v>-7.2363320227760539</v>
      </c>
      <c r="BB262" s="57">
        <f t="shared" ca="1" si="47"/>
        <v>-7.2363320227760539</v>
      </c>
      <c r="BC262">
        <f t="shared" ref="BC262:BC325" ca="1" si="48">RANK(BB262,BB:BB,0)</f>
        <v>239</v>
      </c>
      <c r="BD262">
        <f ca="1">BC262+(COUNTIF($BC$4:BC262,BC262)-1)</f>
        <v>239</v>
      </c>
    </row>
    <row r="263" spans="9:56" x14ac:dyDescent="0.2">
      <c r="I263" s="55"/>
      <c r="AE263">
        <v>260</v>
      </c>
      <c r="AF263" t="s">
        <v>1495</v>
      </c>
      <c r="AG263" t="s">
        <v>559</v>
      </c>
      <c r="AH263">
        <v>1</v>
      </c>
      <c r="AI263" s="53">
        <v>278500</v>
      </c>
      <c r="AJ263">
        <v>29</v>
      </c>
      <c r="AK263">
        <v>29</v>
      </c>
      <c r="AL263">
        <v>10.4</v>
      </c>
      <c r="AM263" s="55">
        <f t="shared" ca="1" si="41"/>
        <v>-53.84682358124536</v>
      </c>
      <c r="AO263">
        <v>259</v>
      </c>
      <c r="AP263" t="s">
        <v>655</v>
      </c>
      <c r="AQ263" t="s">
        <v>581</v>
      </c>
      <c r="AR263">
        <v>9</v>
      </c>
      <c r="AS263" s="53">
        <v>396900</v>
      </c>
      <c r="AT263">
        <v>655</v>
      </c>
      <c r="AU263">
        <v>72.8</v>
      </c>
      <c r="AV263">
        <v>18.3</v>
      </c>
      <c r="AW263" t="str">
        <f t="shared" si="42"/>
        <v>Hunter Clark</v>
      </c>
      <c r="AX263" s="56">
        <f t="shared" ca="1" si="43"/>
        <v>-8.7599891300282327</v>
      </c>
      <c r="AY263" s="56">
        <f t="shared" si="44"/>
        <v>-99</v>
      </c>
      <c r="AZ263" s="56">
        <f t="shared" si="45"/>
        <v>-99</v>
      </c>
      <c r="BA263" s="56">
        <f t="shared" si="46"/>
        <v>-99</v>
      </c>
      <c r="BB263" s="57">
        <f t="shared" ca="1" si="47"/>
        <v>-8.7599891300282327</v>
      </c>
      <c r="BC263">
        <f t="shared" ca="1" si="48"/>
        <v>260</v>
      </c>
      <c r="BD263">
        <f ca="1">BC263+(COUNTIF($BC$4:BC263,BC263)-1)</f>
        <v>260</v>
      </c>
    </row>
    <row r="264" spans="9:56" x14ac:dyDescent="0.2">
      <c r="I264" s="55"/>
      <c r="AE264">
        <v>261</v>
      </c>
      <c r="AF264" t="s">
        <v>1604</v>
      </c>
      <c r="AG264" t="s">
        <v>556</v>
      </c>
      <c r="AH264">
        <v>3</v>
      </c>
      <c r="AI264" s="53">
        <v>179900</v>
      </c>
      <c r="AJ264">
        <v>85</v>
      </c>
      <c r="AK264">
        <v>28.3</v>
      </c>
      <c r="AL264">
        <v>15.7</v>
      </c>
      <c r="AM264" s="55">
        <f t="shared" ca="1" si="41"/>
        <v>-54.59174011300172</v>
      </c>
      <c r="AO264">
        <v>259</v>
      </c>
      <c r="AP264" t="s">
        <v>876</v>
      </c>
      <c r="AQ264" t="s">
        <v>561</v>
      </c>
      <c r="AR264">
        <v>16</v>
      </c>
      <c r="AS264" s="53">
        <v>421700</v>
      </c>
      <c r="AT264" s="105">
        <v>1164</v>
      </c>
      <c r="AU264">
        <v>72.8</v>
      </c>
      <c r="AV264">
        <v>17.3</v>
      </c>
      <c r="AW264" t="str">
        <f t="shared" si="42"/>
        <v>Jy Simpkin</v>
      </c>
      <c r="AX264" s="56">
        <f t="shared" si="43"/>
        <v>-99</v>
      </c>
      <c r="AY264" s="56">
        <f t="shared" ca="1" si="44"/>
        <v>-15.775722967963203</v>
      </c>
      <c r="AZ264" s="56">
        <f t="shared" si="45"/>
        <v>-99</v>
      </c>
      <c r="BA264" s="56">
        <f t="shared" ca="1" si="46"/>
        <v>-7.2363320227760539</v>
      </c>
      <c r="BB264" s="57">
        <f t="shared" ca="1" si="47"/>
        <v>-7.2363320227760539</v>
      </c>
      <c r="BC264">
        <f t="shared" ca="1" si="48"/>
        <v>239</v>
      </c>
      <c r="BD264">
        <f ca="1">BC264+(COUNTIF($BC$4:BC264,BC264)-1)</f>
        <v>240</v>
      </c>
    </row>
    <row r="265" spans="9:56" x14ac:dyDescent="0.2">
      <c r="I265" s="55"/>
      <c r="AE265">
        <v>262</v>
      </c>
      <c r="AF265" t="s">
        <v>1605</v>
      </c>
      <c r="AG265" t="s">
        <v>576</v>
      </c>
      <c r="AH265">
        <v>1</v>
      </c>
      <c r="AI265" s="53">
        <v>325700</v>
      </c>
      <c r="AJ265">
        <v>27</v>
      </c>
      <c r="AK265">
        <v>27</v>
      </c>
      <c r="AL265">
        <v>8.3000000000000007</v>
      </c>
      <c r="AM265" s="55">
        <f t="shared" ca="1" si="41"/>
        <v>-55.975156529120667</v>
      </c>
      <c r="AO265">
        <v>262</v>
      </c>
      <c r="AP265" t="s">
        <v>1035</v>
      </c>
      <c r="AQ265" t="s">
        <v>556</v>
      </c>
      <c r="AR265">
        <v>17</v>
      </c>
      <c r="AS265" s="53">
        <v>327600</v>
      </c>
      <c r="AT265" s="105">
        <v>1233</v>
      </c>
      <c r="AU265">
        <v>72.5</v>
      </c>
      <c r="AV265">
        <v>22.1</v>
      </c>
      <c r="AW265" t="str">
        <f t="shared" si="42"/>
        <v>Zac Fisher</v>
      </c>
      <c r="AX265" s="56">
        <f t="shared" si="43"/>
        <v>-99</v>
      </c>
      <c r="AY265" s="56">
        <f t="shared" ca="1" si="44"/>
        <v>-16.099881659085732</v>
      </c>
      <c r="AZ265" s="56">
        <f t="shared" si="45"/>
        <v>-99</v>
      </c>
      <c r="BA265" s="56">
        <f t="shared" ca="1" si="46"/>
        <v>-7.5555819649573479</v>
      </c>
      <c r="BB265" s="57">
        <f t="shared" ca="1" si="47"/>
        <v>-7.5555819649573479</v>
      </c>
      <c r="BC265">
        <f t="shared" ca="1" si="48"/>
        <v>245</v>
      </c>
      <c r="BD265">
        <f ca="1">BC265+(COUNTIF($BC$4:BC265,BC265)-1)</f>
        <v>245</v>
      </c>
    </row>
    <row r="266" spans="9:56" x14ac:dyDescent="0.2">
      <c r="I266" s="55"/>
      <c r="AE266">
        <v>263</v>
      </c>
      <c r="AF266" t="s">
        <v>1496</v>
      </c>
      <c r="AG266" t="s">
        <v>553</v>
      </c>
      <c r="AH266">
        <v>1</v>
      </c>
      <c r="AI266" s="53">
        <v>123900</v>
      </c>
      <c r="AJ266">
        <v>22</v>
      </c>
      <c r="AK266">
        <v>22</v>
      </c>
      <c r="AL266">
        <v>17.8</v>
      </c>
      <c r="AM266" s="55">
        <f t="shared" ca="1" si="41"/>
        <v>-61.295988898808943</v>
      </c>
      <c r="AO266">
        <v>262</v>
      </c>
      <c r="AP266" t="s">
        <v>606</v>
      </c>
      <c r="AQ266" t="s">
        <v>556</v>
      </c>
      <c r="AR266">
        <v>16</v>
      </c>
      <c r="AS266" s="53">
        <v>334400</v>
      </c>
      <c r="AT266" s="105">
        <v>1160</v>
      </c>
      <c r="AU266">
        <v>72.5</v>
      </c>
      <c r="AV266">
        <v>21.7</v>
      </c>
      <c r="AW266" t="str">
        <f t="shared" si="42"/>
        <v>Jacob Weitering</v>
      </c>
      <c r="AX266" s="56">
        <f t="shared" ca="1" si="43"/>
        <v>-9.1103886952293589</v>
      </c>
      <c r="AY266" s="56">
        <f t="shared" si="44"/>
        <v>-99</v>
      </c>
      <c r="AZ266" s="56">
        <f t="shared" si="45"/>
        <v>-99</v>
      </c>
      <c r="BA266" s="56">
        <f t="shared" si="46"/>
        <v>-99</v>
      </c>
      <c r="BB266" s="57">
        <f t="shared" ca="1" si="47"/>
        <v>-9.1103886952293589</v>
      </c>
      <c r="BC266">
        <f t="shared" ca="1" si="48"/>
        <v>264</v>
      </c>
      <c r="BD266">
        <f ca="1">BC266+(COUNTIF($BC$4:BC266,BC266)-1)</f>
        <v>264</v>
      </c>
    </row>
    <row r="267" spans="9:56" x14ac:dyDescent="0.2">
      <c r="I267" s="55"/>
      <c r="AE267">
        <v>264</v>
      </c>
      <c r="AF267" t="s">
        <v>1606</v>
      </c>
      <c r="AG267" t="s">
        <v>532</v>
      </c>
      <c r="AH267">
        <v>1</v>
      </c>
      <c r="AI267" s="53">
        <v>136800</v>
      </c>
      <c r="AJ267">
        <v>21</v>
      </c>
      <c r="AK267">
        <v>21</v>
      </c>
      <c r="AL267">
        <v>15.4</v>
      </c>
      <c r="AM267" s="55">
        <f t="shared" ca="1" si="41"/>
        <v>-62.360155372746604</v>
      </c>
      <c r="AO267">
        <v>262</v>
      </c>
      <c r="AP267" t="s">
        <v>1570</v>
      </c>
      <c r="AQ267" t="s">
        <v>542</v>
      </c>
      <c r="AR267">
        <v>2</v>
      </c>
      <c r="AS267" s="53">
        <v>234500</v>
      </c>
      <c r="AT267">
        <v>145</v>
      </c>
      <c r="AU267">
        <v>72.5</v>
      </c>
      <c r="AV267">
        <v>30.9</v>
      </c>
      <c r="AW267" t="str">
        <f t="shared" si="42"/>
        <v>Marc Pittonet</v>
      </c>
      <c r="AX267" s="56">
        <f t="shared" si="43"/>
        <v>-99</v>
      </c>
      <c r="AY267" s="56">
        <f t="shared" si="44"/>
        <v>-99</v>
      </c>
      <c r="AZ267" s="56">
        <f t="shared" ca="1" si="45"/>
        <v>-8.3330812216760393</v>
      </c>
      <c r="BA267" s="56">
        <f t="shared" si="46"/>
        <v>-99</v>
      </c>
      <c r="BB267" s="57">
        <f t="shared" ca="1" si="47"/>
        <v>-8.3330812216760393</v>
      </c>
      <c r="BC267">
        <f t="shared" ca="1" si="48"/>
        <v>252</v>
      </c>
      <c r="BD267">
        <f ca="1">BC267+(COUNTIF($BC$4:BC267,BC267)-1)</f>
        <v>252</v>
      </c>
    </row>
    <row r="268" spans="9:56" x14ac:dyDescent="0.2">
      <c r="I268" s="55"/>
      <c r="AE268">
        <v>265</v>
      </c>
      <c r="AF268" t="s">
        <v>1004</v>
      </c>
      <c r="AG268" t="s">
        <v>561</v>
      </c>
      <c r="AH268">
        <v>2</v>
      </c>
      <c r="AI268" s="53">
        <v>117300</v>
      </c>
      <c r="AJ268">
        <v>40</v>
      </c>
      <c r="AK268">
        <v>20</v>
      </c>
      <c r="AL268">
        <v>17.100000000000001</v>
      </c>
      <c r="AM268" s="55">
        <f t="shared" ca="1" si="41"/>
        <v>-63.424321846684251</v>
      </c>
      <c r="AO268">
        <v>262</v>
      </c>
      <c r="AP268" t="s">
        <v>1393</v>
      </c>
      <c r="AQ268" t="s">
        <v>559</v>
      </c>
      <c r="AR268">
        <v>2</v>
      </c>
      <c r="AS268" s="53">
        <v>123900</v>
      </c>
      <c r="AT268">
        <v>145</v>
      </c>
      <c r="AU268">
        <v>72.5</v>
      </c>
      <c r="AV268">
        <v>58.5</v>
      </c>
      <c r="AW268" t="str">
        <f t="shared" si="42"/>
        <v>Patrick Naish</v>
      </c>
      <c r="AX268" s="56">
        <f t="shared" ca="1" si="43"/>
        <v>-9.1103886952293589</v>
      </c>
      <c r="AY268" s="56">
        <f t="shared" si="44"/>
        <v>-99</v>
      </c>
      <c r="AZ268" s="56">
        <f t="shared" si="45"/>
        <v>-99</v>
      </c>
      <c r="BA268" s="56">
        <f t="shared" si="46"/>
        <v>-99</v>
      </c>
      <c r="BB268" s="57">
        <f t="shared" ca="1" si="47"/>
        <v>-9.1103886952293589</v>
      </c>
      <c r="BC268">
        <f t="shared" ca="1" si="48"/>
        <v>264</v>
      </c>
      <c r="BD268">
        <f ca="1">BC268+(COUNTIF($BC$4:BC268,BC268)-1)</f>
        <v>265</v>
      </c>
    </row>
    <row r="269" spans="9:56" x14ac:dyDescent="0.2">
      <c r="I269" s="55"/>
      <c r="AO269">
        <v>262</v>
      </c>
      <c r="AP269" t="s">
        <v>1455</v>
      </c>
      <c r="AQ269" t="s">
        <v>574</v>
      </c>
      <c r="AR269">
        <v>2</v>
      </c>
      <c r="AS269" s="53">
        <v>123900</v>
      </c>
      <c r="AT269" s="105">
        <v>145</v>
      </c>
      <c r="AU269">
        <v>72.5</v>
      </c>
      <c r="AV269">
        <v>58.5</v>
      </c>
      <c r="AW269" t="str">
        <f t="shared" si="42"/>
        <v>Peter Ladhams</v>
      </c>
      <c r="AX269" s="56">
        <f t="shared" si="43"/>
        <v>-99</v>
      </c>
      <c r="AY269" s="56">
        <f t="shared" si="44"/>
        <v>-99</v>
      </c>
      <c r="AZ269" s="56">
        <f t="shared" ca="1" si="45"/>
        <v>-8.3330812216760393</v>
      </c>
      <c r="BA269" s="56">
        <f t="shared" si="46"/>
        <v>-99</v>
      </c>
      <c r="BB269" s="57">
        <f t="shared" ca="1" si="47"/>
        <v>-8.3330812216760393</v>
      </c>
      <c r="BC269">
        <f t="shared" ca="1" si="48"/>
        <v>252</v>
      </c>
      <c r="BD269">
        <f ca="1">BC269+(COUNTIF($BC$4:BC269,BC269)-1)</f>
        <v>253</v>
      </c>
    </row>
    <row r="270" spans="9:56" x14ac:dyDescent="0.2">
      <c r="I270" s="55"/>
      <c r="AO270">
        <v>267</v>
      </c>
      <c r="AP270" t="s">
        <v>1430</v>
      </c>
      <c r="AQ270" t="s">
        <v>549</v>
      </c>
      <c r="AR270">
        <v>7</v>
      </c>
      <c r="AS270" s="53">
        <v>297200</v>
      </c>
      <c r="AT270" s="105">
        <v>507</v>
      </c>
      <c r="AU270">
        <v>72.400000000000006</v>
      </c>
      <c r="AV270">
        <v>24.4</v>
      </c>
      <c r="AW270" t="str">
        <f t="shared" si="42"/>
        <v>Dylan Clarke</v>
      </c>
      <c r="AX270" s="56">
        <f t="shared" si="43"/>
        <v>-99</v>
      </c>
      <c r="AY270" s="56">
        <f t="shared" ca="1" si="44"/>
        <v>-16.207934556126567</v>
      </c>
      <c r="AZ270" s="56">
        <f t="shared" si="45"/>
        <v>-99</v>
      </c>
      <c r="BA270" s="56">
        <f t="shared" si="46"/>
        <v>-99</v>
      </c>
      <c r="BB270" s="57">
        <f t="shared" ca="1" si="47"/>
        <v>-16.207934556126567</v>
      </c>
      <c r="BC270">
        <f t="shared" ca="1" si="48"/>
        <v>342</v>
      </c>
      <c r="BD270">
        <f ca="1">BC270+(COUNTIF($BC$4:BC270,BC270)-1)</f>
        <v>342</v>
      </c>
    </row>
    <row r="271" spans="9:56" x14ac:dyDescent="0.2">
      <c r="I271" s="55"/>
      <c r="AO271">
        <v>267</v>
      </c>
      <c r="AP271" t="s">
        <v>1467</v>
      </c>
      <c r="AQ271" t="s">
        <v>559</v>
      </c>
      <c r="AR271">
        <v>5</v>
      </c>
      <c r="AS271" s="53">
        <v>253500</v>
      </c>
      <c r="AT271">
        <v>362</v>
      </c>
      <c r="AU271">
        <v>72.400000000000006</v>
      </c>
      <c r="AV271">
        <v>28.6</v>
      </c>
      <c r="AW271" t="str">
        <f t="shared" si="42"/>
        <v>Mabior Chol</v>
      </c>
      <c r="AX271" s="56">
        <f t="shared" si="43"/>
        <v>-99</v>
      </c>
      <c r="AY271" s="56">
        <f t="shared" si="44"/>
        <v>-99</v>
      </c>
      <c r="AZ271" s="56">
        <f t="shared" ca="1" si="45"/>
        <v>-8.405542797516695</v>
      </c>
      <c r="BA271" s="56">
        <f t="shared" ca="1" si="46"/>
        <v>-7.661998612351109</v>
      </c>
      <c r="BB271" s="57">
        <f t="shared" ca="1" si="47"/>
        <v>-7.661998612351109</v>
      </c>
      <c r="BC271">
        <f t="shared" ca="1" si="48"/>
        <v>246</v>
      </c>
      <c r="BD271">
        <f ca="1">BC271+(COUNTIF($BC$4:BC271,BC271)-1)</f>
        <v>246</v>
      </c>
    </row>
    <row r="272" spans="9:56" x14ac:dyDescent="0.2">
      <c r="I272" s="55"/>
      <c r="AO272">
        <v>269</v>
      </c>
      <c r="AP272" t="s">
        <v>1453</v>
      </c>
      <c r="AQ272" t="s">
        <v>559</v>
      </c>
      <c r="AR272">
        <v>7</v>
      </c>
      <c r="AS272" s="53">
        <v>350500</v>
      </c>
      <c r="AT272">
        <v>506</v>
      </c>
      <c r="AU272">
        <v>72.3</v>
      </c>
      <c r="AV272">
        <v>20.6</v>
      </c>
      <c r="AW272" t="str">
        <f t="shared" si="42"/>
        <v>Ivan Soldo</v>
      </c>
      <c r="AX272" s="56">
        <f t="shared" si="43"/>
        <v>-99</v>
      </c>
      <c r="AY272" s="56">
        <f t="shared" si="44"/>
        <v>-99</v>
      </c>
      <c r="AZ272" s="56">
        <f t="shared" ca="1" si="45"/>
        <v>-8.4780043733573649</v>
      </c>
      <c r="BA272" s="56">
        <f t="shared" si="46"/>
        <v>-99</v>
      </c>
      <c r="BB272" s="57">
        <f t="shared" ca="1" si="47"/>
        <v>-8.4780043733573649</v>
      </c>
      <c r="BC272">
        <f t="shared" ca="1" si="48"/>
        <v>255</v>
      </c>
      <c r="BD272">
        <f ca="1">BC272+(COUNTIF($BC$4:BC272,BC272)-1)</f>
        <v>255</v>
      </c>
    </row>
    <row r="273" spans="9:56" x14ac:dyDescent="0.2">
      <c r="I273" s="55"/>
      <c r="AO273">
        <v>270</v>
      </c>
      <c r="AP273" t="s">
        <v>1025</v>
      </c>
      <c r="AQ273" t="s">
        <v>538</v>
      </c>
      <c r="AR273">
        <v>11</v>
      </c>
      <c r="AS273" s="53">
        <v>393800</v>
      </c>
      <c r="AT273" s="105">
        <v>794</v>
      </c>
      <c r="AU273">
        <v>72.2</v>
      </c>
      <c r="AV273">
        <v>18.3</v>
      </c>
      <c r="AW273" t="str">
        <f t="shared" si="42"/>
        <v>Zach Tuohy</v>
      </c>
      <c r="AX273" s="56">
        <f t="shared" ca="1" si="43"/>
        <v>-9.4607882604304852</v>
      </c>
      <c r="AY273" s="56">
        <f t="shared" si="44"/>
        <v>-99</v>
      </c>
      <c r="AZ273" s="56">
        <f t="shared" si="45"/>
        <v>-99</v>
      </c>
      <c r="BA273" s="56">
        <f t="shared" si="46"/>
        <v>-99</v>
      </c>
      <c r="BB273" s="57">
        <f t="shared" ca="1" si="47"/>
        <v>-9.4607882604304852</v>
      </c>
      <c r="BC273">
        <f t="shared" ca="1" si="48"/>
        <v>267</v>
      </c>
      <c r="BD273">
        <f ca="1">BC273+(COUNTIF($BC$4:BC273,BC273)-1)</f>
        <v>267</v>
      </c>
    </row>
    <row r="274" spans="9:56" x14ac:dyDescent="0.2">
      <c r="I274" s="55"/>
      <c r="AO274">
        <v>271</v>
      </c>
      <c r="AP274" t="s">
        <v>613</v>
      </c>
      <c r="AQ274" t="s">
        <v>542</v>
      </c>
      <c r="AR274">
        <v>4</v>
      </c>
      <c r="AS274" s="53">
        <v>352800</v>
      </c>
      <c r="AT274" s="105">
        <v>288</v>
      </c>
      <c r="AU274">
        <v>72</v>
      </c>
      <c r="AV274">
        <v>20.399999999999999</v>
      </c>
      <c r="AW274" t="str">
        <f t="shared" si="42"/>
        <v>David Mirra</v>
      </c>
      <c r="AX274" s="56">
        <f t="shared" ca="1" si="43"/>
        <v>-9.6943879705645752</v>
      </c>
      <c r="AY274" s="56">
        <f t="shared" si="44"/>
        <v>-99</v>
      </c>
      <c r="AZ274" s="56">
        <f t="shared" si="45"/>
        <v>-99</v>
      </c>
      <c r="BA274" s="56">
        <f t="shared" si="46"/>
        <v>-99</v>
      </c>
      <c r="BB274" s="57">
        <f t="shared" ca="1" si="47"/>
        <v>-9.6943879705645752</v>
      </c>
      <c r="BC274">
        <f t="shared" ca="1" si="48"/>
        <v>270</v>
      </c>
      <c r="BD274">
        <f ca="1">BC274+(COUNTIF($BC$4:BC274,BC274)-1)</f>
        <v>270</v>
      </c>
    </row>
    <row r="275" spans="9:56" x14ac:dyDescent="0.2">
      <c r="I275" s="55"/>
      <c r="AO275">
        <v>272</v>
      </c>
      <c r="AP275" t="s">
        <v>599</v>
      </c>
      <c r="AQ275" t="s">
        <v>574</v>
      </c>
      <c r="AR275">
        <v>14</v>
      </c>
      <c r="AS275" s="53">
        <v>325400</v>
      </c>
      <c r="AT275" s="105">
        <v>1007</v>
      </c>
      <c r="AU275">
        <v>71.900000000000006</v>
      </c>
      <c r="AV275">
        <v>22.1</v>
      </c>
      <c r="AW275" t="str">
        <f t="shared" si="42"/>
        <v>Dougal Howard</v>
      </c>
      <c r="AX275" s="56">
        <f t="shared" ca="1" si="43"/>
        <v>-9.8111878256316114</v>
      </c>
      <c r="AY275" s="56">
        <f t="shared" si="44"/>
        <v>-99</v>
      </c>
      <c r="AZ275" s="56">
        <f t="shared" si="45"/>
        <v>-99</v>
      </c>
      <c r="BA275" s="56">
        <f t="shared" ca="1" si="46"/>
        <v>-8.1940818493199359</v>
      </c>
      <c r="BB275" s="57">
        <f t="shared" ca="1" si="47"/>
        <v>-8.1940818493199359</v>
      </c>
      <c r="BC275">
        <f t="shared" ca="1" si="48"/>
        <v>251</v>
      </c>
      <c r="BD275">
        <f ca="1">BC275+(COUNTIF($BC$4:BC275,BC275)-1)</f>
        <v>251</v>
      </c>
    </row>
    <row r="276" spans="9:56" x14ac:dyDescent="0.2">
      <c r="I276" s="55"/>
      <c r="AO276">
        <v>272</v>
      </c>
      <c r="AP276" t="s">
        <v>617</v>
      </c>
      <c r="AQ276" t="s">
        <v>574</v>
      </c>
      <c r="AR276">
        <v>16</v>
      </c>
      <c r="AS276" s="53">
        <v>345200</v>
      </c>
      <c r="AT276" s="105">
        <v>1150</v>
      </c>
      <c r="AU276">
        <v>71.900000000000006</v>
      </c>
      <c r="AV276">
        <v>20.8</v>
      </c>
      <c r="AW276" t="str">
        <f t="shared" si="42"/>
        <v>Xavier Duursma</v>
      </c>
      <c r="AX276" s="56">
        <f t="shared" ca="1" si="43"/>
        <v>-9.8111878256316114</v>
      </c>
      <c r="AY276" s="56">
        <f t="shared" ca="1" si="44"/>
        <v>-16.748199041330786</v>
      </c>
      <c r="AZ276" s="56">
        <f t="shared" si="45"/>
        <v>-99</v>
      </c>
      <c r="BA276" s="56">
        <f t="shared" si="46"/>
        <v>-99</v>
      </c>
      <c r="BB276" s="57">
        <f t="shared" ca="1" si="47"/>
        <v>-9.8111878256316114</v>
      </c>
      <c r="BC276">
        <f t="shared" ca="1" si="48"/>
        <v>271</v>
      </c>
      <c r="BD276">
        <f ca="1">BC276+(COUNTIF($BC$4:BC276,BC276)-1)</f>
        <v>271</v>
      </c>
    </row>
    <row r="277" spans="9:56" x14ac:dyDescent="0.2">
      <c r="I277" s="55"/>
      <c r="AO277">
        <v>274</v>
      </c>
      <c r="AP277" t="s">
        <v>1517</v>
      </c>
      <c r="AQ277" t="s">
        <v>574</v>
      </c>
      <c r="AR277">
        <v>5</v>
      </c>
      <c r="AS277" s="53">
        <v>330800</v>
      </c>
      <c r="AT277">
        <v>358</v>
      </c>
      <c r="AU277">
        <v>71.599999999999994</v>
      </c>
      <c r="AV277">
        <v>21.6</v>
      </c>
      <c r="AW277" t="str">
        <f t="shared" si="42"/>
        <v>Matthew Broadbent</v>
      </c>
      <c r="AX277" s="56">
        <f t="shared" ca="1" si="43"/>
        <v>-10.161587390832755</v>
      </c>
      <c r="AY277" s="56">
        <f t="shared" si="44"/>
        <v>-99</v>
      </c>
      <c r="AZ277" s="56">
        <f t="shared" si="45"/>
        <v>-99</v>
      </c>
      <c r="BA277" s="56">
        <f t="shared" si="46"/>
        <v>-99</v>
      </c>
      <c r="BB277" s="57">
        <f t="shared" ca="1" si="47"/>
        <v>-10.161587390832755</v>
      </c>
      <c r="BC277">
        <f t="shared" ca="1" si="48"/>
        <v>277</v>
      </c>
      <c r="BD277">
        <f ca="1">BC277+(COUNTIF($BC$4:BC277,BC277)-1)</f>
        <v>277</v>
      </c>
    </row>
    <row r="278" spans="9:56" x14ac:dyDescent="0.2">
      <c r="I278" s="55"/>
      <c r="AO278">
        <v>275</v>
      </c>
      <c r="AP278" t="s">
        <v>1578</v>
      </c>
      <c r="AQ278" t="s">
        <v>549</v>
      </c>
      <c r="AR278">
        <v>7</v>
      </c>
      <c r="AS278" s="53">
        <v>334000</v>
      </c>
      <c r="AT278">
        <v>500</v>
      </c>
      <c r="AU278">
        <v>71.400000000000006</v>
      </c>
      <c r="AV278">
        <v>21.4</v>
      </c>
      <c r="AW278" t="str">
        <f t="shared" si="42"/>
        <v>Jayden Laverde</v>
      </c>
      <c r="AX278" s="56">
        <f t="shared" si="43"/>
        <v>-99</v>
      </c>
      <c r="AY278" s="56">
        <f t="shared" si="44"/>
        <v>-99</v>
      </c>
      <c r="AZ278" s="56">
        <f t="shared" si="45"/>
        <v>-99</v>
      </c>
      <c r="BA278" s="56">
        <f t="shared" ca="1" si="46"/>
        <v>-8.7261650862887628</v>
      </c>
      <c r="BB278" s="57">
        <f t="shared" ca="1" si="47"/>
        <v>-8.7261650862887628</v>
      </c>
      <c r="BC278">
        <f t="shared" ca="1" si="48"/>
        <v>258</v>
      </c>
      <c r="BD278">
        <f ca="1">BC278+(COUNTIF($BC$4:BC278,BC278)-1)</f>
        <v>258</v>
      </c>
    </row>
    <row r="279" spans="9:56" x14ac:dyDescent="0.2">
      <c r="I279" s="55"/>
      <c r="AO279">
        <v>275</v>
      </c>
      <c r="AP279" t="s">
        <v>972</v>
      </c>
      <c r="AQ279" t="s">
        <v>544</v>
      </c>
      <c r="AR279">
        <v>5</v>
      </c>
      <c r="AS279" s="53">
        <v>377300</v>
      </c>
      <c r="AT279">
        <v>357</v>
      </c>
      <c r="AU279">
        <v>71.400000000000006</v>
      </c>
      <c r="AV279">
        <v>18.899999999999999</v>
      </c>
      <c r="AW279" t="str">
        <f t="shared" si="42"/>
        <v>Lewis Taylor</v>
      </c>
      <c r="AX279" s="56">
        <f t="shared" si="43"/>
        <v>-99</v>
      </c>
      <c r="AY279" s="56">
        <f t="shared" si="44"/>
        <v>-99</v>
      </c>
      <c r="AZ279" s="56">
        <f t="shared" si="45"/>
        <v>-99</v>
      </c>
      <c r="BA279" s="56">
        <f t="shared" ca="1" si="46"/>
        <v>-8.7261650862887628</v>
      </c>
      <c r="BB279" s="57">
        <f t="shared" ca="1" si="47"/>
        <v>-8.7261650862887628</v>
      </c>
      <c r="BC279">
        <f t="shared" ca="1" si="48"/>
        <v>258</v>
      </c>
      <c r="BD279">
        <f ca="1">BC279+(COUNTIF($BC$4:BC279,BC279)-1)</f>
        <v>259</v>
      </c>
    </row>
    <row r="280" spans="9:56" x14ac:dyDescent="0.2">
      <c r="I280" s="55"/>
      <c r="AO280">
        <v>275</v>
      </c>
      <c r="AP280" t="s">
        <v>1023</v>
      </c>
      <c r="AQ280" t="s">
        <v>556</v>
      </c>
      <c r="AR280">
        <v>8</v>
      </c>
      <c r="AS280" s="53">
        <v>338000</v>
      </c>
      <c r="AT280" s="105">
        <v>571</v>
      </c>
      <c r="AU280">
        <v>71.400000000000006</v>
      </c>
      <c r="AV280">
        <v>21.1</v>
      </c>
      <c r="AW280" t="str">
        <f t="shared" si="42"/>
        <v>David Cuningham</v>
      </c>
      <c r="AX280" s="56">
        <f t="shared" ca="1" si="43"/>
        <v>-10.395187100966828</v>
      </c>
      <c r="AY280" s="56">
        <f t="shared" si="44"/>
        <v>-99</v>
      </c>
      <c r="AZ280" s="56">
        <f t="shared" si="45"/>
        <v>-99</v>
      </c>
      <c r="BA280" s="56">
        <f t="shared" si="46"/>
        <v>-99</v>
      </c>
      <c r="BB280" s="57">
        <f t="shared" ca="1" si="47"/>
        <v>-10.395187100966828</v>
      </c>
      <c r="BC280">
        <f t="shared" ca="1" si="48"/>
        <v>280</v>
      </c>
      <c r="BD280">
        <f ca="1">BC280+(COUNTIF($BC$4:BC280,BC280)-1)</f>
        <v>280</v>
      </c>
    </row>
    <row r="281" spans="9:56" x14ac:dyDescent="0.2">
      <c r="I281" s="55"/>
      <c r="AO281">
        <v>278</v>
      </c>
      <c r="AP281" t="s">
        <v>1579</v>
      </c>
      <c r="AQ281" t="s">
        <v>551</v>
      </c>
      <c r="AR281">
        <v>15</v>
      </c>
      <c r="AS281" s="53">
        <v>417000</v>
      </c>
      <c r="AT281" s="105">
        <v>1069</v>
      </c>
      <c r="AU281">
        <v>71.3</v>
      </c>
      <c r="AV281">
        <v>17.100000000000001</v>
      </c>
      <c r="AW281" t="str">
        <f t="shared" si="42"/>
        <v>Tom McDonald</v>
      </c>
      <c r="AX281" s="56">
        <f t="shared" si="43"/>
        <v>-99</v>
      </c>
      <c r="AY281" s="56">
        <f t="shared" si="44"/>
        <v>-99</v>
      </c>
      <c r="AZ281" s="56">
        <f t="shared" si="45"/>
        <v>-99</v>
      </c>
      <c r="BA281" s="56">
        <f t="shared" ca="1" si="46"/>
        <v>-8.8325817336825381</v>
      </c>
      <c r="BB281" s="57">
        <f t="shared" ca="1" si="47"/>
        <v>-8.8325817336825381</v>
      </c>
      <c r="BC281">
        <f t="shared" ca="1" si="48"/>
        <v>261</v>
      </c>
      <c r="BD281">
        <f ca="1">BC281+(COUNTIF($BC$4:BC281,BC281)-1)</f>
        <v>261</v>
      </c>
    </row>
    <row r="282" spans="9:56" x14ac:dyDescent="0.2">
      <c r="I282" s="55"/>
      <c r="AO282">
        <v>279</v>
      </c>
      <c r="AP282" t="s">
        <v>1470</v>
      </c>
      <c r="AQ282" t="s">
        <v>549</v>
      </c>
      <c r="AR282">
        <v>10</v>
      </c>
      <c r="AS282" s="53">
        <v>331600</v>
      </c>
      <c r="AT282" s="105">
        <v>712</v>
      </c>
      <c r="AU282">
        <v>71.2</v>
      </c>
      <c r="AV282">
        <v>21.5</v>
      </c>
      <c r="AW282" t="str">
        <f t="shared" si="42"/>
        <v>Mitchell Brown</v>
      </c>
      <c r="AX282" s="56">
        <f t="shared" si="43"/>
        <v>-99</v>
      </c>
      <c r="AY282" s="56">
        <f t="shared" si="44"/>
        <v>-99</v>
      </c>
      <c r="AZ282" s="56">
        <f t="shared" si="45"/>
        <v>-99</v>
      </c>
      <c r="BA282" s="56">
        <f t="shared" ca="1" si="46"/>
        <v>-8.9389983810762956</v>
      </c>
      <c r="BB282" s="57">
        <f t="shared" ca="1" si="47"/>
        <v>-8.9389983810762956</v>
      </c>
      <c r="BC282">
        <f t="shared" ca="1" si="48"/>
        <v>262</v>
      </c>
      <c r="BD282">
        <f ca="1">BC282+(COUNTIF($BC$4:BC282,BC282)-1)</f>
        <v>262</v>
      </c>
    </row>
    <row r="283" spans="9:56" x14ac:dyDescent="0.2">
      <c r="I283" s="55"/>
      <c r="AO283">
        <v>279</v>
      </c>
      <c r="AP283" t="s">
        <v>1001</v>
      </c>
      <c r="AQ283" t="s">
        <v>553</v>
      </c>
      <c r="AR283">
        <v>10</v>
      </c>
      <c r="AS283" s="53">
        <v>348800</v>
      </c>
      <c r="AT283">
        <v>712</v>
      </c>
      <c r="AU283">
        <v>71.2</v>
      </c>
      <c r="AV283">
        <v>20.399999999999999</v>
      </c>
      <c r="AW283" t="str">
        <f t="shared" si="42"/>
        <v>Luke Brown</v>
      </c>
      <c r="AX283" s="56">
        <f t="shared" ca="1" si="43"/>
        <v>-10.628786811100914</v>
      </c>
      <c r="AY283" s="56">
        <f t="shared" si="44"/>
        <v>-99</v>
      </c>
      <c r="AZ283" s="56">
        <f t="shared" si="45"/>
        <v>-99</v>
      </c>
      <c r="BA283" s="56">
        <f t="shared" si="46"/>
        <v>-99</v>
      </c>
      <c r="BB283" s="57">
        <f t="shared" ca="1" si="47"/>
        <v>-10.628786811100914</v>
      </c>
      <c r="BC283">
        <f t="shared" ca="1" si="48"/>
        <v>282</v>
      </c>
      <c r="BD283">
        <f ca="1">BC283+(COUNTIF($BC$4:BC283,BC283)-1)</f>
        <v>282</v>
      </c>
    </row>
    <row r="284" spans="9:56" x14ac:dyDescent="0.2">
      <c r="I284" s="55"/>
      <c r="AO284">
        <v>281</v>
      </c>
      <c r="AP284" t="s">
        <v>841</v>
      </c>
      <c r="AQ284" t="s">
        <v>567</v>
      </c>
      <c r="AR284">
        <v>17</v>
      </c>
      <c r="AS284" s="53">
        <v>376500</v>
      </c>
      <c r="AT284" s="105">
        <v>1202</v>
      </c>
      <c r="AU284">
        <v>70.7</v>
      </c>
      <c r="AV284">
        <v>18.8</v>
      </c>
      <c r="AW284" t="str">
        <f t="shared" si="42"/>
        <v>Brody Mihocek</v>
      </c>
      <c r="AX284" s="56">
        <f t="shared" si="43"/>
        <v>-99</v>
      </c>
      <c r="AY284" s="56">
        <f t="shared" si="44"/>
        <v>-99</v>
      </c>
      <c r="AZ284" s="56">
        <f t="shared" si="45"/>
        <v>-99</v>
      </c>
      <c r="BA284" s="56">
        <f t="shared" ca="1" si="46"/>
        <v>-9.471081618045126</v>
      </c>
      <c r="BB284" s="57">
        <f t="shared" ca="1" si="47"/>
        <v>-9.471081618045126</v>
      </c>
      <c r="BC284">
        <f t="shared" ca="1" si="48"/>
        <v>268</v>
      </c>
      <c r="BD284">
        <f ca="1">BC284+(COUNTIF($BC$4:BC284,BC284)-1)</f>
        <v>268</v>
      </c>
    </row>
    <row r="285" spans="9:56" x14ac:dyDescent="0.2">
      <c r="I285" s="55"/>
      <c r="AO285">
        <v>281</v>
      </c>
      <c r="AP285" t="s">
        <v>750</v>
      </c>
      <c r="AQ285" t="s">
        <v>574</v>
      </c>
      <c r="AR285">
        <v>9</v>
      </c>
      <c r="AS285" s="53">
        <v>316600</v>
      </c>
      <c r="AT285">
        <v>636</v>
      </c>
      <c r="AU285">
        <v>70.7</v>
      </c>
      <c r="AV285">
        <v>22.3</v>
      </c>
      <c r="AW285" t="str">
        <f t="shared" si="42"/>
        <v>Willem Drew</v>
      </c>
      <c r="AX285" s="56">
        <f t="shared" si="43"/>
        <v>-99</v>
      </c>
      <c r="AY285" s="56">
        <f t="shared" ca="1" si="44"/>
        <v>-18.044833805820915</v>
      </c>
      <c r="AZ285" s="56">
        <f t="shared" si="45"/>
        <v>-99</v>
      </c>
      <c r="BA285" s="56">
        <f t="shared" ca="1" si="46"/>
        <v>-9.471081618045126</v>
      </c>
      <c r="BB285" s="57">
        <f t="shared" ca="1" si="47"/>
        <v>-9.471081618045126</v>
      </c>
      <c r="BC285">
        <f t="shared" ca="1" si="48"/>
        <v>268</v>
      </c>
      <c r="BD285">
        <f ca="1">BC285+(COUNTIF($BC$4:BC285,BC285)-1)</f>
        <v>269</v>
      </c>
    </row>
    <row r="286" spans="9:56" x14ac:dyDescent="0.2">
      <c r="I286" s="55"/>
      <c r="AO286">
        <v>283</v>
      </c>
      <c r="AP286" t="s">
        <v>1392</v>
      </c>
      <c r="AQ286" t="s">
        <v>536</v>
      </c>
      <c r="AR286">
        <v>15</v>
      </c>
      <c r="AS286" s="53">
        <v>366800</v>
      </c>
      <c r="AT286" s="105">
        <v>1058</v>
      </c>
      <c r="AU286">
        <v>70.5</v>
      </c>
      <c r="AV286">
        <v>19.2</v>
      </c>
      <c r="AW286" t="str">
        <f t="shared" si="42"/>
        <v>Lewis Jetta</v>
      </c>
      <c r="AX286" s="56">
        <f t="shared" ca="1" si="43"/>
        <v>-11.446385796570221</v>
      </c>
      <c r="AY286" s="56">
        <f t="shared" si="44"/>
        <v>-99</v>
      </c>
      <c r="AZ286" s="56">
        <f t="shared" si="45"/>
        <v>-99</v>
      </c>
      <c r="BA286" s="56">
        <f t="shared" si="46"/>
        <v>-99</v>
      </c>
      <c r="BB286" s="57">
        <f t="shared" ca="1" si="47"/>
        <v>-11.446385796570221</v>
      </c>
      <c r="BC286">
        <f t="shared" ca="1" si="48"/>
        <v>292</v>
      </c>
      <c r="BD286">
        <f ca="1">BC286+(COUNTIF($BC$4:BC286,BC286)-1)</f>
        <v>292</v>
      </c>
    </row>
    <row r="287" spans="9:56" x14ac:dyDescent="0.2">
      <c r="I287" s="55"/>
      <c r="AO287">
        <v>284</v>
      </c>
      <c r="AP287" t="s">
        <v>642</v>
      </c>
      <c r="AQ287" t="s">
        <v>540</v>
      </c>
      <c r="AR287">
        <v>17</v>
      </c>
      <c r="AS287" s="53">
        <v>365300</v>
      </c>
      <c r="AT287" s="105">
        <v>1196</v>
      </c>
      <c r="AU287">
        <v>70.400000000000006</v>
      </c>
      <c r="AV287">
        <v>19.3</v>
      </c>
      <c r="AW287" t="str">
        <f t="shared" si="42"/>
        <v>Nathan Wilson</v>
      </c>
      <c r="AX287" s="56">
        <f t="shared" ca="1" si="43"/>
        <v>-11.56318565163726</v>
      </c>
      <c r="AY287" s="56">
        <f t="shared" si="44"/>
        <v>-99</v>
      </c>
      <c r="AZ287" s="56">
        <f t="shared" si="45"/>
        <v>-99</v>
      </c>
      <c r="BA287" s="56">
        <f t="shared" si="46"/>
        <v>-99</v>
      </c>
      <c r="BB287" s="57">
        <f t="shared" ca="1" si="47"/>
        <v>-11.56318565163726</v>
      </c>
      <c r="BC287">
        <f t="shared" ca="1" si="48"/>
        <v>294</v>
      </c>
      <c r="BD287">
        <f ca="1">BC287+(COUNTIF($BC$4:BC287,BC287)-1)</f>
        <v>294</v>
      </c>
    </row>
    <row r="288" spans="9:56" x14ac:dyDescent="0.2">
      <c r="I288" s="55"/>
      <c r="AO288">
        <v>285</v>
      </c>
      <c r="AP288" t="s">
        <v>1049</v>
      </c>
      <c r="AQ288" t="s">
        <v>553</v>
      </c>
      <c r="AR288">
        <v>10</v>
      </c>
      <c r="AS288" s="53">
        <v>363800</v>
      </c>
      <c r="AT288" s="105">
        <v>703</v>
      </c>
      <c r="AU288">
        <v>70.3</v>
      </c>
      <c r="AV288">
        <v>19.3</v>
      </c>
      <c r="AW288" t="str">
        <f t="shared" si="42"/>
        <v>Josh Jenkins</v>
      </c>
      <c r="AX288" s="56">
        <f t="shared" si="43"/>
        <v>-99</v>
      </c>
      <c r="AY288" s="56">
        <f t="shared" si="44"/>
        <v>-99</v>
      </c>
      <c r="AZ288" s="56">
        <f t="shared" si="45"/>
        <v>-99</v>
      </c>
      <c r="BA288" s="56">
        <f t="shared" ca="1" si="46"/>
        <v>-9.8967482076201954</v>
      </c>
      <c r="BB288" s="57">
        <f t="shared" ca="1" si="47"/>
        <v>-9.8967482076201954</v>
      </c>
      <c r="BC288">
        <f t="shared" ca="1" si="48"/>
        <v>272</v>
      </c>
      <c r="BD288">
        <f ca="1">BC288+(COUNTIF($BC$4:BC288,BC288)-1)</f>
        <v>272</v>
      </c>
    </row>
    <row r="289" spans="9:56" x14ac:dyDescent="0.2">
      <c r="I289" s="55"/>
      <c r="AO289">
        <v>285</v>
      </c>
      <c r="AP289" t="s">
        <v>847</v>
      </c>
      <c r="AQ289" t="s">
        <v>549</v>
      </c>
      <c r="AR289">
        <v>14</v>
      </c>
      <c r="AS289" s="53">
        <v>335900</v>
      </c>
      <c r="AT289">
        <v>984</v>
      </c>
      <c r="AU289">
        <v>70.3</v>
      </c>
      <c r="AV289">
        <v>20.9</v>
      </c>
      <c r="AW289" t="str">
        <f t="shared" si="42"/>
        <v>Jake Stringer</v>
      </c>
      <c r="AX289" s="56">
        <f t="shared" si="43"/>
        <v>-99</v>
      </c>
      <c r="AY289" s="56">
        <f t="shared" si="44"/>
        <v>-99</v>
      </c>
      <c r="AZ289" s="56">
        <f t="shared" si="45"/>
        <v>-99</v>
      </c>
      <c r="BA289" s="56">
        <f t="shared" ca="1" si="46"/>
        <v>-9.8967482076201954</v>
      </c>
      <c r="BB289" s="57">
        <f t="shared" ca="1" si="47"/>
        <v>-9.8967482076201954</v>
      </c>
      <c r="BC289">
        <f t="shared" ca="1" si="48"/>
        <v>272</v>
      </c>
      <c r="BD289">
        <f ca="1">BC289+(COUNTIF($BC$4:BC289,BC289)-1)</f>
        <v>273</v>
      </c>
    </row>
    <row r="290" spans="9:56" x14ac:dyDescent="0.2">
      <c r="I290" s="55"/>
      <c r="AO290">
        <v>285</v>
      </c>
      <c r="AP290" t="s">
        <v>1518</v>
      </c>
      <c r="AQ290" t="s">
        <v>581</v>
      </c>
      <c r="AR290">
        <v>15</v>
      </c>
      <c r="AS290" s="53">
        <v>354200</v>
      </c>
      <c r="AT290" s="105">
        <v>1054</v>
      </c>
      <c r="AU290">
        <v>70.3</v>
      </c>
      <c r="AV290">
        <v>19.8</v>
      </c>
      <c r="AW290" t="str">
        <f t="shared" si="42"/>
        <v>Josh Battle</v>
      </c>
      <c r="AX290" s="56">
        <f t="shared" ca="1" si="43"/>
        <v>-11.679985506704311</v>
      </c>
      <c r="AY290" s="56">
        <f t="shared" si="44"/>
        <v>-99</v>
      </c>
      <c r="AZ290" s="56">
        <f t="shared" si="45"/>
        <v>-99</v>
      </c>
      <c r="BA290" s="56">
        <f t="shared" ca="1" si="46"/>
        <v>-9.8967482076201954</v>
      </c>
      <c r="BB290" s="57">
        <f t="shared" ca="1" si="47"/>
        <v>-9.8967482076201954</v>
      </c>
      <c r="BC290">
        <f t="shared" ca="1" si="48"/>
        <v>272</v>
      </c>
      <c r="BD290">
        <f ca="1">BC290+(COUNTIF($BC$4:BC290,BC290)-1)</f>
        <v>274</v>
      </c>
    </row>
    <row r="291" spans="9:56" x14ac:dyDescent="0.2">
      <c r="I291" s="55"/>
      <c r="AO291">
        <v>288</v>
      </c>
      <c r="AP291" t="s">
        <v>844</v>
      </c>
      <c r="AQ291" t="s">
        <v>576</v>
      </c>
      <c r="AR291">
        <v>15</v>
      </c>
      <c r="AS291" s="53">
        <v>346200</v>
      </c>
      <c r="AT291" s="105">
        <v>1053</v>
      </c>
      <c r="AU291">
        <v>70.2</v>
      </c>
      <c r="AV291">
        <v>20.3</v>
      </c>
      <c r="AW291" t="str">
        <f t="shared" si="42"/>
        <v>Peter Wright</v>
      </c>
      <c r="AX291" s="56">
        <f t="shared" si="43"/>
        <v>-99</v>
      </c>
      <c r="AY291" s="56">
        <f t="shared" si="44"/>
        <v>-99</v>
      </c>
      <c r="AZ291" s="56">
        <f t="shared" si="45"/>
        <v>-99</v>
      </c>
      <c r="BA291" s="56">
        <f t="shared" ca="1" si="46"/>
        <v>-10.003164855013953</v>
      </c>
      <c r="BB291" s="57">
        <f t="shared" ca="1" si="47"/>
        <v>-10.003164855013953</v>
      </c>
      <c r="BC291">
        <f t="shared" ca="1" si="48"/>
        <v>275</v>
      </c>
      <c r="BD291">
        <f ca="1">BC291+(COUNTIF($BC$4:BC291,BC291)-1)</f>
        <v>275</v>
      </c>
    </row>
    <row r="292" spans="9:56" x14ac:dyDescent="0.2">
      <c r="I292" s="55"/>
      <c r="AO292">
        <v>288</v>
      </c>
      <c r="AP292" t="s">
        <v>958</v>
      </c>
      <c r="AQ292" t="s">
        <v>581</v>
      </c>
      <c r="AR292">
        <v>5</v>
      </c>
      <c r="AS292" s="53">
        <v>399700</v>
      </c>
      <c r="AT292" s="105">
        <v>351</v>
      </c>
      <c r="AU292">
        <v>70.2</v>
      </c>
      <c r="AV292">
        <v>17.600000000000001</v>
      </c>
      <c r="AW292" t="str">
        <f t="shared" si="42"/>
        <v>Jarryn Geary</v>
      </c>
      <c r="AX292" s="56">
        <f t="shared" ca="1" si="43"/>
        <v>-11.796785361771347</v>
      </c>
      <c r="AY292" s="56">
        <f t="shared" si="44"/>
        <v>-99</v>
      </c>
      <c r="AZ292" s="56">
        <f t="shared" si="45"/>
        <v>-99</v>
      </c>
      <c r="BA292" s="56">
        <f t="shared" si="46"/>
        <v>-99</v>
      </c>
      <c r="BB292" s="57">
        <f t="shared" ca="1" si="47"/>
        <v>-11.796785361771347</v>
      </c>
      <c r="BC292">
        <f t="shared" ca="1" si="48"/>
        <v>299</v>
      </c>
      <c r="BD292">
        <f ca="1">BC292+(COUNTIF($BC$4:BC292,BC292)-1)</f>
        <v>299</v>
      </c>
    </row>
    <row r="293" spans="9:56" x14ac:dyDescent="0.2">
      <c r="I293" s="55"/>
      <c r="AO293">
        <v>290</v>
      </c>
      <c r="AP293" t="s">
        <v>1429</v>
      </c>
      <c r="AQ293" t="s">
        <v>544</v>
      </c>
      <c r="AR293">
        <v>2</v>
      </c>
      <c r="AS293" s="53">
        <v>260600</v>
      </c>
      <c r="AT293">
        <v>140</v>
      </c>
      <c r="AU293">
        <v>70</v>
      </c>
      <c r="AV293">
        <v>26.9</v>
      </c>
      <c r="AW293" t="str">
        <f t="shared" si="42"/>
        <v>Ben Keays</v>
      </c>
      <c r="AX293" s="56">
        <f t="shared" si="43"/>
        <v>-99</v>
      </c>
      <c r="AY293" s="56">
        <f t="shared" ca="1" si="44"/>
        <v>-18.801204085106832</v>
      </c>
      <c r="AZ293" s="56">
        <f t="shared" si="45"/>
        <v>-99</v>
      </c>
      <c r="BA293" s="56">
        <f t="shared" si="46"/>
        <v>-99</v>
      </c>
      <c r="BB293" s="57">
        <f t="shared" ca="1" si="47"/>
        <v>-18.801204085106832</v>
      </c>
      <c r="BC293">
        <f t="shared" ca="1" si="48"/>
        <v>375</v>
      </c>
      <c r="BD293">
        <f ca="1">BC293+(COUNTIF($BC$4:BC293,BC293)-1)</f>
        <v>375</v>
      </c>
    </row>
    <row r="294" spans="9:56" x14ac:dyDescent="0.2">
      <c r="I294" s="55"/>
      <c r="AO294">
        <v>290</v>
      </c>
      <c r="AP294" t="s">
        <v>602</v>
      </c>
      <c r="AQ294" t="s">
        <v>561</v>
      </c>
      <c r="AR294">
        <v>15</v>
      </c>
      <c r="AS294" s="53">
        <v>353500</v>
      </c>
      <c r="AT294" s="105">
        <v>1050</v>
      </c>
      <c r="AU294">
        <v>70</v>
      </c>
      <c r="AV294">
        <v>19.8</v>
      </c>
      <c r="AW294" t="str">
        <f t="shared" si="42"/>
        <v>Scott Thompson</v>
      </c>
      <c r="AX294" s="56">
        <f t="shared" ca="1" si="43"/>
        <v>-12.030385071905437</v>
      </c>
      <c r="AY294" s="56">
        <f t="shared" si="44"/>
        <v>-99</v>
      </c>
      <c r="AZ294" s="56">
        <f t="shared" si="45"/>
        <v>-99</v>
      </c>
      <c r="BA294" s="56">
        <f t="shared" si="46"/>
        <v>-99</v>
      </c>
      <c r="BB294" s="57">
        <f t="shared" ca="1" si="47"/>
        <v>-12.030385071905437</v>
      </c>
      <c r="BC294">
        <f t="shared" ca="1" si="48"/>
        <v>302</v>
      </c>
      <c r="BD294">
        <f ca="1">BC294+(COUNTIF($BC$4:BC294,BC294)-1)</f>
        <v>302</v>
      </c>
    </row>
    <row r="295" spans="9:56" x14ac:dyDescent="0.2">
      <c r="I295" s="55"/>
      <c r="AO295">
        <v>290</v>
      </c>
      <c r="AP295" t="s">
        <v>1580</v>
      </c>
      <c r="AQ295" t="s">
        <v>536</v>
      </c>
      <c r="AR295">
        <v>1</v>
      </c>
      <c r="AS295" s="53">
        <v>348800</v>
      </c>
      <c r="AT295">
        <v>70</v>
      </c>
      <c r="AU295">
        <v>70</v>
      </c>
      <c r="AV295">
        <v>20.100000000000001</v>
      </c>
      <c r="AW295" t="str">
        <f t="shared" si="42"/>
        <v>Brendon Ah Chee</v>
      </c>
      <c r="AX295" s="56">
        <f t="shared" si="43"/>
        <v>-99</v>
      </c>
      <c r="AY295" s="56">
        <f t="shared" si="44"/>
        <v>-99</v>
      </c>
      <c r="AZ295" s="56">
        <f t="shared" si="45"/>
        <v>-99</v>
      </c>
      <c r="BA295" s="56">
        <f t="shared" ca="1" si="46"/>
        <v>-10.215998149801486</v>
      </c>
      <c r="BB295" s="57">
        <f t="shared" ca="1" si="47"/>
        <v>-10.215998149801486</v>
      </c>
      <c r="BC295">
        <f t="shared" ca="1" si="48"/>
        <v>278</v>
      </c>
      <c r="BD295">
        <f ca="1">BC295+(COUNTIF($BC$4:BC295,BC295)-1)</f>
        <v>278</v>
      </c>
    </row>
    <row r="296" spans="9:56" x14ac:dyDescent="0.2">
      <c r="I296" s="55"/>
      <c r="AO296">
        <v>293</v>
      </c>
      <c r="AP296" t="s">
        <v>1549</v>
      </c>
      <c r="AQ296" t="s">
        <v>567</v>
      </c>
      <c r="AR296">
        <v>14</v>
      </c>
      <c r="AS296" s="53">
        <v>315600</v>
      </c>
      <c r="AT296" s="105">
        <v>979</v>
      </c>
      <c r="AU296">
        <v>69.900000000000006</v>
      </c>
      <c r="AV296">
        <v>22.2</v>
      </c>
      <c r="AW296" t="str">
        <f t="shared" si="42"/>
        <v>Christopher Mayne</v>
      </c>
      <c r="AX296" s="56">
        <f t="shared" si="43"/>
        <v>-99</v>
      </c>
      <c r="AY296" s="56">
        <f t="shared" ca="1" si="44"/>
        <v>-18.909256982147667</v>
      </c>
      <c r="AZ296" s="56">
        <f t="shared" si="45"/>
        <v>-99</v>
      </c>
      <c r="BA296" s="56">
        <f t="shared" si="46"/>
        <v>-99</v>
      </c>
      <c r="BB296" s="57">
        <f t="shared" ca="1" si="47"/>
        <v>-18.909256982147667</v>
      </c>
      <c r="BC296">
        <f t="shared" ca="1" si="48"/>
        <v>377</v>
      </c>
      <c r="BD296">
        <f ca="1">BC296+(COUNTIF($BC$4:BC296,BC296)-1)</f>
        <v>377</v>
      </c>
    </row>
    <row r="297" spans="9:56" x14ac:dyDescent="0.2">
      <c r="I297" s="55"/>
      <c r="AO297">
        <v>294</v>
      </c>
      <c r="AP297" t="s">
        <v>765</v>
      </c>
      <c r="AQ297" t="s">
        <v>547</v>
      </c>
      <c r="AR297">
        <v>14</v>
      </c>
      <c r="AS297" s="53">
        <v>333700</v>
      </c>
      <c r="AT297">
        <v>977</v>
      </c>
      <c r="AU297">
        <v>69.8</v>
      </c>
      <c r="AV297">
        <v>20.9</v>
      </c>
      <c r="AW297" t="str">
        <f t="shared" si="42"/>
        <v>Toby McLean</v>
      </c>
      <c r="AX297" s="56">
        <f t="shared" si="43"/>
        <v>-99</v>
      </c>
      <c r="AY297" s="56">
        <f t="shared" ca="1" si="44"/>
        <v>-19.017309879188517</v>
      </c>
      <c r="AZ297" s="56">
        <f t="shared" si="45"/>
        <v>-99</v>
      </c>
      <c r="BA297" s="56">
        <f t="shared" ca="1" si="46"/>
        <v>-10.428831444589022</v>
      </c>
      <c r="BB297" s="57">
        <f t="shared" ca="1" si="47"/>
        <v>-10.428831444589022</v>
      </c>
      <c r="BC297">
        <f t="shared" ca="1" si="48"/>
        <v>281</v>
      </c>
      <c r="BD297">
        <f ca="1">BC297+(COUNTIF($BC$4:BC297,BC297)-1)</f>
        <v>281</v>
      </c>
    </row>
    <row r="298" spans="9:56" x14ac:dyDescent="0.2">
      <c r="I298" s="55"/>
      <c r="AO298">
        <v>294</v>
      </c>
      <c r="AP298" t="s">
        <v>621</v>
      </c>
      <c r="AQ298" t="s">
        <v>581</v>
      </c>
      <c r="AR298">
        <v>17</v>
      </c>
      <c r="AS298" s="53">
        <v>365000</v>
      </c>
      <c r="AT298" s="105">
        <v>1186</v>
      </c>
      <c r="AU298">
        <v>69.8</v>
      </c>
      <c r="AV298">
        <v>19.100000000000001</v>
      </c>
      <c r="AW298" t="str">
        <f t="shared" si="42"/>
        <v>Callum Wilkie</v>
      </c>
      <c r="AX298" s="56">
        <f t="shared" ca="1" si="43"/>
        <v>-12.263984782039527</v>
      </c>
      <c r="AY298" s="56">
        <f t="shared" si="44"/>
        <v>-99</v>
      </c>
      <c r="AZ298" s="56">
        <f t="shared" si="45"/>
        <v>-99</v>
      </c>
      <c r="BA298" s="56">
        <f t="shared" si="46"/>
        <v>-99</v>
      </c>
      <c r="BB298" s="57">
        <f t="shared" ca="1" si="47"/>
        <v>-12.263984782039527</v>
      </c>
      <c r="BC298">
        <f t="shared" ca="1" si="48"/>
        <v>307</v>
      </c>
      <c r="BD298">
        <f ca="1">BC298+(COUNTIF($BC$4:BC298,BC298)-1)</f>
        <v>307</v>
      </c>
    </row>
    <row r="299" spans="9:56" x14ac:dyDescent="0.2">
      <c r="I299" s="55"/>
      <c r="AO299">
        <v>296</v>
      </c>
      <c r="AP299" t="s">
        <v>1043</v>
      </c>
      <c r="AQ299" t="s">
        <v>538</v>
      </c>
      <c r="AR299">
        <v>3</v>
      </c>
      <c r="AS299" s="53">
        <v>179800</v>
      </c>
      <c r="AT299">
        <v>209</v>
      </c>
      <c r="AU299">
        <v>69.7</v>
      </c>
      <c r="AV299">
        <v>38.700000000000003</v>
      </c>
      <c r="AW299" t="str">
        <f t="shared" si="42"/>
        <v>Darcy Fort</v>
      </c>
      <c r="AX299" s="56">
        <f t="shared" si="43"/>
        <v>-99</v>
      </c>
      <c r="AY299" s="56">
        <f t="shared" si="44"/>
        <v>-99</v>
      </c>
      <c r="AZ299" s="56">
        <f t="shared" ca="1" si="45"/>
        <v>-10.362005345214548</v>
      </c>
      <c r="BA299" s="56">
        <f t="shared" si="46"/>
        <v>-99</v>
      </c>
      <c r="BB299" s="57">
        <f t="shared" ca="1" si="47"/>
        <v>-10.362005345214548</v>
      </c>
      <c r="BC299">
        <f t="shared" ca="1" si="48"/>
        <v>279</v>
      </c>
      <c r="BD299">
        <f ca="1">BC299+(COUNTIF($BC$4:BC299,BC299)-1)</f>
        <v>279</v>
      </c>
    </row>
    <row r="300" spans="9:56" x14ac:dyDescent="0.2">
      <c r="I300" s="55"/>
      <c r="AO300">
        <v>297</v>
      </c>
      <c r="AP300" t="s">
        <v>878</v>
      </c>
      <c r="AQ300" t="s">
        <v>561</v>
      </c>
      <c r="AR300">
        <v>14</v>
      </c>
      <c r="AS300" s="53">
        <v>388000</v>
      </c>
      <c r="AT300">
        <v>972</v>
      </c>
      <c r="AU300">
        <v>69.400000000000006</v>
      </c>
      <c r="AV300">
        <v>17.899999999999999</v>
      </c>
      <c r="AW300" t="str">
        <f t="shared" si="42"/>
        <v>Cameron Zurhaar</v>
      </c>
      <c r="AX300" s="56">
        <f t="shared" si="43"/>
        <v>-99</v>
      </c>
      <c r="AY300" s="56">
        <f t="shared" si="44"/>
        <v>-99</v>
      </c>
      <c r="AZ300" s="56">
        <f t="shared" si="45"/>
        <v>-99</v>
      </c>
      <c r="BA300" s="56">
        <f t="shared" ca="1" si="46"/>
        <v>-10.854498034164074</v>
      </c>
      <c r="BB300" s="57">
        <f t="shared" ca="1" si="47"/>
        <v>-10.854498034164074</v>
      </c>
      <c r="BC300">
        <f t="shared" ca="1" si="48"/>
        <v>284</v>
      </c>
      <c r="BD300">
        <f ca="1">BC300+(COUNTIF($BC$4:BC300,BC300)-1)</f>
        <v>284</v>
      </c>
    </row>
    <row r="301" spans="9:56" x14ac:dyDescent="0.2">
      <c r="I301" s="55"/>
      <c r="AO301">
        <v>297</v>
      </c>
      <c r="AP301" t="s">
        <v>909</v>
      </c>
      <c r="AQ301" t="s">
        <v>559</v>
      </c>
      <c r="AR301">
        <v>5</v>
      </c>
      <c r="AS301" s="53">
        <v>435600</v>
      </c>
      <c r="AT301">
        <v>347</v>
      </c>
      <c r="AU301">
        <v>69.400000000000006</v>
      </c>
      <c r="AV301">
        <v>15.9</v>
      </c>
      <c r="AW301" t="str">
        <f t="shared" si="42"/>
        <v>Jack Riewoldt</v>
      </c>
      <c r="AX301" s="56">
        <f t="shared" si="43"/>
        <v>-99</v>
      </c>
      <c r="AY301" s="56">
        <f t="shared" si="44"/>
        <v>-99</v>
      </c>
      <c r="AZ301" s="56">
        <f t="shared" si="45"/>
        <v>-99</v>
      </c>
      <c r="BA301" s="56">
        <f t="shared" ca="1" si="46"/>
        <v>-10.854498034164074</v>
      </c>
      <c r="BB301" s="57">
        <f t="shared" ca="1" si="47"/>
        <v>-10.854498034164074</v>
      </c>
      <c r="BC301">
        <f t="shared" ca="1" si="48"/>
        <v>284</v>
      </c>
      <c r="BD301">
        <f ca="1">BC301+(COUNTIF($BC$4:BC301,BC301)-1)</f>
        <v>285</v>
      </c>
    </row>
    <row r="302" spans="9:56" x14ac:dyDescent="0.2">
      <c r="I302" s="55"/>
      <c r="AO302">
        <v>297</v>
      </c>
      <c r="AP302" t="s">
        <v>1581</v>
      </c>
      <c r="AQ302" t="s">
        <v>581</v>
      </c>
      <c r="AR302">
        <v>8</v>
      </c>
      <c r="AS302" s="53">
        <v>313100</v>
      </c>
      <c r="AT302">
        <v>555</v>
      </c>
      <c r="AU302">
        <v>69.400000000000006</v>
      </c>
      <c r="AV302">
        <v>22.2</v>
      </c>
      <c r="AW302" t="str">
        <f t="shared" si="42"/>
        <v>Jack Lonie</v>
      </c>
      <c r="AX302" s="56">
        <f t="shared" si="43"/>
        <v>-99</v>
      </c>
      <c r="AY302" s="56">
        <f t="shared" si="44"/>
        <v>-99</v>
      </c>
      <c r="AZ302" s="56">
        <f t="shared" si="45"/>
        <v>-99</v>
      </c>
      <c r="BA302" s="56">
        <f t="shared" ca="1" si="46"/>
        <v>-10.854498034164074</v>
      </c>
      <c r="BB302" s="57">
        <f t="shared" ca="1" si="47"/>
        <v>-10.854498034164074</v>
      </c>
      <c r="BC302">
        <f t="shared" ca="1" si="48"/>
        <v>284</v>
      </c>
      <c r="BD302">
        <f ca="1">BC302+(COUNTIF($BC$4:BC302,BC302)-1)</f>
        <v>286</v>
      </c>
    </row>
    <row r="303" spans="9:56" x14ac:dyDescent="0.2">
      <c r="I303" s="55"/>
      <c r="AO303">
        <v>297</v>
      </c>
      <c r="AP303" t="s">
        <v>1036</v>
      </c>
      <c r="AQ303" t="s">
        <v>542</v>
      </c>
      <c r="AR303">
        <v>11</v>
      </c>
      <c r="AS303" s="53">
        <v>345200</v>
      </c>
      <c r="AT303">
        <v>763</v>
      </c>
      <c r="AU303">
        <v>69.400000000000006</v>
      </c>
      <c r="AV303">
        <v>20.100000000000001</v>
      </c>
      <c r="AW303" t="str">
        <f t="shared" si="42"/>
        <v>James Cousins</v>
      </c>
      <c r="AX303" s="56">
        <f t="shared" si="43"/>
        <v>-99</v>
      </c>
      <c r="AY303" s="56">
        <f t="shared" ca="1" si="44"/>
        <v>-19.449521467351886</v>
      </c>
      <c r="AZ303" s="56">
        <f t="shared" si="45"/>
        <v>-99</v>
      </c>
      <c r="BA303" s="56">
        <f t="shared" si="46"/>
        <v>-99</v>
      </c>
      <c r="BB303" s="57">
        <f t="shared" ca="1" si="47"/>
        <v>-19.449521467351886</v>
      </c>
      <c r="BC303">
        <f t="shared" ca="1" si="48"/>
        <v>385</v>
      </c>
      <c r="BD303">
        <f ca="1">BC303+(COUNTIF($BC$4:BC303,BC303)-1)</f>
        <v>385</v>
      </c>
    </row>
    <row r="304" spans="9:56" x14ac:dyDescent="0.2">
      <c r="I304" s="55"/>
      <c r="AO304">
        <v>301</v>
      </c>
      <c r="AP304" t="s">
        <v>1395</v>
      </c>
      <c r="AQ304" t="s">
        <v>576</v>
      </c>
      <c r="AR304">
        <v>3</v>
      </c>
      <c r="AS304" s="53">
        <v>263700</v>
      </c>
      <c r="AT304">
        <v>208</v>
      </c>
      <c r="AU304">
        <v>69.3</v>
      </c>
      <c r="AV304">
        <v>26.3</v>
      </c>
      <c r="AW304" t="str">
        <f t="shared" si="42"/>
        <v>Corey Ellis</v>
      </c>
      <c r="AX304" s="56">
        <f t="shared" ca="1" si="43"/>
        <v>-12.847984057374743</v>
      </c>
      <c r="AY304" s="56">
        <f t="shared" ca="1" si="44"/>
        <v>-19.557574364392735</v>
      </c>
      <c r="AZ304" s="56">
        <f t="shared" si="45"/>
        <v>-99</v>
      </c>
      <c r="BA304" s="56">
        <f t="shared" si="46"/>
        <v>-99</v>
      </c>
      <c r="BB304" s="57">
        <f t="shared" ca="1" si="47"/>
        <v>-12.847984057374743</v>
      </c>
      <c r="BC304">
        <f t="shared" ca="1" si="48"/>
        <v>312</v>
      </c>
      <c r="BD304">
        <f ca="1">BC304+(COUNTIF($BC$4:BC304,BC304)-1)</f>
        <v>312</v>
      </c>
    </row>
    <row r="305" spans="9:56" x14ac:dyDescent="0.2">
      <c r="I305" s="55"/>
      <c r="AO305">
        <v>301</v>
      </c>
      <c r="AP305" t="s">
        <v>1431</v>
      </c>
      <c r="AQ305" t="s">
        <v>559</v>
      </c>
      <c r="AR305">
        <v>9</v>
      </c>
      <c r="AS305" s="53">
        <v>360600</v>
      </c>
      <c r="AT305">
        <v>624</v>
      </c>
      <c r="AU305">
        <v>69.3</v>
      </c>
      <c r="AV305">
        <v>19.2</v>
      </c>
      <c r="AW305" t="str">
        <f t="shared" si="42"/>
        <v>Jack Graham</v>
      </c>
      <c r="AX305" s="56">
        <f t="shared" si="43"/>
        <v>-99</v>
      </c>
      <c r="AY305" s="56">
        <f t="shared" ca="1" si="44"/>
        <v>-19.557574364392735</v>
      </c>
      <c r="AZ305" s="56">
        <f t="shared" si="45"/>
        <v>-99</v>
      </c>
      <c r="BA305" s="56">
        <f t="shared" si="46"/>
        <v>-99</v>
      </c>
      <c r="BB305" s="57">
        <f t="shared" ca="1" si="47"/>
        <v>-19.557574364392735</v>
      </c>
      <c r="BC305">
        <f t="shared" ca="1" si="48"/>
        <v>387</v>
      </c>
      <c r="BD305">
        <f ca="1">BC305+(COUNTIF($BC$4:BC305,BC305)-1)</f>
        <v>387</v>
      </c>
    </row>
    <row r="306" spans="9:56" x14ac:dyDescent="0.2">
      <c r="I306" s="55"/>
      <c r="AO306">
        <v>303</v>
      </c>
      <c r="AP306" t="s">
        <v>764</v>
      </c>
      <c r="AQ306" t="s">
        <v>553</v>
      </c>
      <c r="AR306">
        <v>8</v>
      </c>
      <c r="AS306" s="53">
        <v>373200</v>
      </c>
      <c r="AT306">
        <v>553</v>
      </c>
      <c r="AU306">
        <v>69.099999999999994</v>
      </c>
      <c r="AV306">
        <v>18.5</v>
      </c>
      <c r="AW306" t="str">
        <f t="shared" si="42"/>
        <v>Bryce Gibbs</v>
      </c>
      <c r="AX306" s="56">
        <f t="shared" si="43"/>
        <v>-99</v>
      </c>
      <c r="AY306" s="56">
        <f t="shared" ca="1" si="44"/>
        <v>-19.773680158474427</v>
      </c>
      <c r="AZ306" s="56">
        <f t="shared" si="45"/>
        <v>-99</v>
      </c>
      <c r="BA306" s="56">
        <f t="shared" si="46"/>
        <v>-99</v>
      </c>
      <c r="BB306" s="57">
        <f t="shared" ca="1" si="47"/>
        <v>-19.773680158474427</v>
      </c>
      <c r="BC306">
        <f t="shared" ca="1" si="48"/>
        <v>391</v>
      </c>
      <c r="BD306">
        <f ca="1">BC306+(COUNTIF($BC$4:BC306,BC306)-1)</f>
        <v>391</v>
      </c>
    </row>
    <row r="307" spans="9:56" x14ac:dyDescent="0.2">
      <c r="I307" s="55"/>
      <c r="AO307">
        <v>304</v>
      </c>
      <c r="AP307" t="s">
        <v>1456</v>
      </c>
      <c r="AQ307" t="s">
        <v>538</v>
      </c>
      <c r="AR307">
        <v>1</v>
      </c>
      <c r="AS307" s="53">
        <v>330600</v>
      </c>
      <c r="AT307">
        <v>69</v>
      </c>
      <c r="AU307">
        <v>69</v>
      </c>
      <c r="AV307">
        <v>20.9</v>
      </c>
      <c r="AW307" t="str">
        <f t="shared" si="42"/>
        <v>Zac Smith</v>
      </c>
      <c r="AX307" s="56">
        <f t="shared" si="43"/>
        <v>-99</v>
      </c>
      <c r="AY307" s="56">
        <f t="shared" si="44"/>
        <v>-99</v>
      </c>
      <c r="AZ307" s="56">
        <f t="shared" ca="1" si="45"/>
        <v>-10.869236376099181</v>
      </c>
      <c r="BA307" s="56">
        <f t="shared" si="46"/>
        <v>-99</v>
      </c>
      <c r="BB307" s="57">
        <f t="shared" ca="1" si="47"/>
        <v>-10.869236376099181</v>
      </c>
      <c r="BC307">
        <f t="shared" ca="1" si="48"/>
        <v>287</v>
      </c>
      <c r="BD307">
        <f ca="1">BC307+(COUNTIF($BC$4:BC307,BC307)-1)</f>
        <v>287</v>
      </c>
    </row>
    <row r="308" spans="9:56" x14ac:dyDescent="0.2">
      <c r="I308" s="55"/>
      <c r="AO308">
        <v>304</v>
      </c>
      <c r="AP308" t="s">
        <v>779</v>
      </c>
      <c r="AQ308" t="s">
        <v>542</v>
      </c>
      <c r="AR308">
        <v>9</v>
      </c>
      <c r="AS308" s="53">
        <v>357500</v>
      </c>
      <c r="AT308">
        <v>621</v>
      </c>
      <c r="AU308">
        <v>69</v>
      </c>
      <c r="AV308">
        <v>19.3</v>
      </c>
      <c r="AW308" t="str">
        <f t="shared" si="42"/>
        <v>Chad Wingard</v>
      </c>
      <c r="AX308" s="56">
        <f t="shared" si="43"/>
        <v>-99</v>
      </c>
      <c r="AY308" s="56">
        <f t="shared" ca="1" si="44"/>
        <v>-19.881733055515262</v>
      </c>
      <c r="AZ308" s="56">
        <f t="shared" si="45"/>
        <v>-99</v>
      </c>
      <c r="BA308" s="56">
        <f t="shared" ca="1" si="46"/>
        <v>-11.280164623739143</v>
      </c>
      <c r="BB308" s="57">
        <f t="shared" ca="1" si="47"/>
        <v>-11.280164623739143</v>
      </c>
      <c r="BC308">
        <f t="shared" ca="1" si="48"/>
        <v>289</v>
      </c>
      <c r="BD308">
        <f ca="1">BC308+(COUNTIF($BC$4:BC308,BC308)-1)</f>
        <v>289</v>
      </c>
    </row>
    <row r="309" spans="9:56" x14ac:dyDescent="0.2">
      <c r="I309" s="55"/>
      <c r="AO309">
        <v>304</v>
      </c>
      <c r="AP309" t="s">
        <v>1582</v>
      </c>
      <c r="AQ309" t="s">
        <v>553</v>
      </c>
      <c r="AR309">
        <v>1</v>
      </c>
      <c r="AS309" s="53">
        <v>123900</v>
      </c>
      <c r="AT309">
        <v>69</v>
      </c>
      <c r="AU309">
        <v>69</v>
      </c>
      <c r="AV309">
        <v>55.7</v>
      </c>
      <c r="AW309" t="str">
        <f t="shared" si="42"/>
        <v>Tyson Stengle</v>
      </c>
      <c r="AX309" s="56">
        <f t="shared" si="43"/>
        <v>-99</v>
      </c>
      <c r="AY309" s="56">
        <f t="shared" si="44"/>
        <v>-99</v>
      </c>
      <c r="AZ309" s="56">
        <f t="shared" si="45"/>
        <v>-99</v>
      </c>
      <c r="BA309" s="56">
        <f t="shared" ca="1" si="46"/>
        <v>-11.280164623739143</v>
      </c>
      <c r="BB309" s="57">
        <f t="shared" ca="1" si="47"/>
        <v>-11.280164623739143</v>
      </c>
      <c r="BC309">
        <f t="shared" ca="1" si="48"/>
        <v>289</v>
      </c>
      <c r="BD309">
        <f ca="1">BC309+(COUNTIF($BC$4:BC309,BC309)-1)</f>
        <v>290</v>
      </c>
    </row>
    <row r="310" spans="9:56" x14ac:dyDescent="0.2">
      <c r="I310" s="55"/>
      <c r="AO310">
        <v>307</v>
      </c>
      <c r="AP310" t="s">
        <v>780</v>
      </c>
      <c r="AQ310" t="s">
        <v>540</v>
      </c>
      <c r="AR310">
        <v>17</v>
      </c>
      <c r="AS310" s="53">
        <v>347700</v>
      </c>
      <c r="AT310" s="105">
        <v>1172</v>
      </c>
      <c r="AU310">
        <v>68.900000000000006</v>
      </c>
      <c r="AV310">
        <v>19.8</v>
      </c>
      <c r="AW310" t="str">
        <f t="shared" si="42"/>
        <v>Reece Conca</v>
      </c>
      <c r="AX310" s="56">
        <f t="shared" si="43"/>
        <v>-99</v>
      </c>
      <c r="AY310" s="56">
        <f t="shared" ca="1" si="44"/>
        <v>-19.989785952556105</v>
      </c>
      <c r="AZ310" s="56">
        <f t="shared" si="45"/>
        <v>-99</v>
      </c>
      <c r="BA310" s="56">
        <f t="shared" si="46"/>
        <v>-99</v>
      </c>
      <c r="BB310" s="57">
        <f t="shared" ca="1" si="47"/>
        <v>-19.989785952556105</v>
      </c>
      <c r="BC310">
        <f t="shared" ca="1" si="48"/>
        <v>392</v>
      </c>
      <c r="BD310">
        <f ca="1">BC310+(COUNTIF($BC$4:BC310,BC310)-1)</f>
        <v>392</v>
      </c>
    </row>
    <row r="311" spans="9:56" x14ac:dyDescent="0.2">
      <c r="I311" s="55"/>
      <c r="AO311">
        <v>307</v>
      </c>
      <c r="AP311" t="s">
        <v>860</v>
      </c>
      <c r="AQ311" t="s">
        <v>544</v>
      </c>
      <c r="AR311">
        <v>17</v>
      </c>
      <c r="AS311" s="53">
        <v>417600</v>
      </c>
      <c r="AT311" s="105">
        <v>1172</v>
      </c>
      <c r="AU311">
        <v>68.900000000000006</v>
      </c>
      <c r="AV311">
        <v>16.5</v>
      </c>
      <c r="AW311" t="str">
        <f t="shared" si="42"/>
        <v>Lincoln McCarthy</v>
      </c>
      <c r="AX311" s="56">
        <f t="shared" si="43"/>
        <v>-99</v>
      </c>
      <c r="AY311" s="56">
        <f t="shared" si="44"/>
        <v>-99</v>
      </c>
      <c r="AZ311" s="56">
        <f t="shared" si="45"/>
        <v>-99</v>
      </c>
      <c r="BA311" s="56">
        <f t="shared" ca="1" si="46"/>
        <v>-11.386581271132901</v>
      </c>
      <c r="BB311" s="57">
        <f t="shared" ca="1" si="47"/>
        <v>-11.386581271132901</v>
      </c>
      <c r="BC311">
        <f t="shared" ca="1" si="48"/>
        <v>291</v>
      </c>
      <c r="BD311">
        <f ca="1">BC311+(COUNTIF($BC$4:BC311,BC311)-1)</f>
        <v>291</v>
      </c>
    </row>
    <row r="312" spans="9:56" x14ac:dyDescent="0.2">
      <c r="I312" s="55"/>
      <c r="AO312">
        <v>309</v>
      </c>
      <c r="AP312" t="s">
        <v>626</v>
      </c>
      <c r="AQ312" t="s">
        <v>534</v>
      </c>
      <c r="AR312">
        <v>17</v>
      </c>
      <c r="AS312" s="53">
        <v>310300</v>
      </c>
      <c r="AT312" s="105">
        <v>1170</v>
      </c>
      <c r="AU312">
        <v>68.8</v>
      </c>
      <c r="AV312">
        <v>22.2</v>
      </c>
      <c r="AW312" t="str">
        <f t="shared" si="42"/>
        <v>Samuel Reid</v>
      </c>
      <c r="AX312" s="56">
        <f t="shared" ca="1" si="43"/>
        <v>-13.431983332709956</v>
      </c>
      <c r="AY312" s="56">
        <f t="shared" si="44"/>
        <v>-99</v>
      </c>
      <c r="AZ312" s="56">
        <f t="shared" si="45"/>
        <v>-99</v>
      </c>
      <c r="BA312" s="56">
        <f t="shared" ca="1" si="46"/>
        <v>-11.492997918526676</v>
      </c>
      <c r="BB312" s="57">
        <f t="shared" ca="1" si="47"/>
        <v>-11.492997918526676</v>
      </c>
      <c r="BC312">
        <f t="shared" ca="1" si="48"/>
        <v>293</v>
      </c>
      <c r="BD312">
        <f ca="1">BC312+(COUNTIF($BC$4:BC312,BC312)-1)</f>
        <v>293</v>
      </c>
    </row>
    <row r="313" spans="9:56" x14ac:dyDescent="0.2">
      <c r="I313" s="55"/>
      <c r="AO313">
        <v>309</v>
      </c>
      <c r="AP313" t="s">
        <v>618</v>
      </c>
      <c r="AQ313" t="s">
        <v>553</v>
      </c>
      <c r="AR313">
        <v>17</v>
      </c>
      <c r="AS313" s="53">
        <v>361200</v>
      </c>
      <c r="AT313" s="105">
        <v>1169</v>
      </c>
      <c r="AU313">
        <v>68.8</v>
      </c>
      <c r="AV313">
        <v>19</v>
      </c>
      <c r="AW313" t="str">
        <f t="shared" si="42"/>
        <v>Daniel Talia</v>
      </c>
      <c r="AX313" s="56">
        <f t="shared" ca="1" si="43"/>
        <v>-13.431983332709956</v>
      </c>
      <c r="AY313" s="56">
        <f t="shared" si="44"/>
        <v>-99</v>
      </c>
      <c r="AZ313" s="56">
        <f t="shared" si="45"/>
        <v>-99</v>
      </c>
      <c r="BA313" s="56">
        <f t="shared" si="46"/>
        <v>-99</v>
      </c>
      <c r="BB313" s="57">
        <f t="shared" ca="1" si="47"/>
        <v>-13.431983332709956</v>
      </c>
      <c r="BC313">
        <f t="shared" ca="1" si="48"/>
        <v>320</v>
      </c>
      <c r="BD313">
        <f ca="1">BC313+(COUNTIF($BC$4:BC313,BC313)-1)</f>
        <v>320</v>
      </c>
    </row>
    <row r="314" spans="9:56" x14ac:dyDescent="0.2">
      <c r="I314" s="55"/>
      <c r="AO314">
        <v>309</v>
      </c>
      <c r="AP314" t="s">
        <v>710</v>
      </c>
      <c r="AQ314" t="s">
        <v>534</v>
      </c>
      <c r="AR314">
        <v>4</v>
      </c>
      <c r="AS314" s="53">
        <v>238300</v>
      </c>
      <c r="AT314">
        <v>275</v>
      </c>
      <c r="AU314">
        <v>68.8</v>
      </c>
      <c r="AV314">
        <v>28.9</v>
      </c>
      <c r="AW314" t="str">
        <f t="shared" si="42"/>
        <v>Jackson Hately</v>
      </c>
      <c r="AX314" s="56">
        <f t="shared" si="43"/>
        <v>-99</v>
      </c>
      <c r="AY314" s="56">
        <f t="shared" ca="1" si="44"/>
        <v>-20.097838849596954</v>
      </c>
      <c r="AZ314" s="56">
        <f t="shared" si="45"/>
        <v>-99</v>
      </c>
      <c r="BA314" s="56">
        <f t="shared" si="46"/>
        <v>-99</v>
      </c>
      <c r="BB314" s="57">
        <f t="shared" ca="1" si="47"/>
        <v>-20.097838849596954</v>
      </c>
      <c r="BC314">
        <f t="shared" ca="1" si="48"/>
        <v>394</v>
      </c>
      <c r="BD314">
        <f ca="1">BC314+(COUNTIF($BC$4:BC314,BC314)-1)</f>
        <v>394</v>
      </c>
    </row>
    <row r="315" spans="9:56" x14ac:dyDescent="0.2">
      <c r="I315" s="55"/>
      <c r="AO315">
        <v>312</v>
      </c>
      <c r="AP315" t="s">
        <v>1458</v>
      </c>
      <c r="AQ315" t="s">
        <v>540</v>
      </c>
      <c r="AR315">
        <v>7</v>
      </c>
      <c r="AS315" s="53">
        <v>345000</v>
      </c>
      <c r="AT315">
        <v>481</v>
      </c>
      <c r="AU315">
        <v>68.7</v>
      </c>
      <c r="AV315">
        <v>19.899999999999999</v>
      </c>
      <c r="AW315" t="str">
        <f t="shared" si="42"/>
        <v>Sean Darcy</v>
      </c>
      <c r="AX315" s="56">
        <f t="shared" si="43"/>
        <v>-99</v>
      </c>
      <c r="AY315" s="56">
        <f t="shared" si="44"/>
        <v>-99</v>
      </c>
      <c r="AZ315" s="56">
        <f t="shared" ca="1" si="45"/>
        <v>-11.086621103621162</v>
      </c>
      <c r="BA315" s="56">
        <f t="shared" si="46"/>
        <v>-99</v>
      </c>
      <c r="BB315" s="57">
        <f t="shared" ca="1" si="47"/>
        <v>-11.086621103621162</v>
      </c>
      <c r="BC315">
        <f t="shared" ca="1" si="48"/>
        <v>288</v>
      </c>
      <c r="BD315">
        <f ca="1">BC315+(COUNTIF($BC$4:BC315,BC315)-1)</f>
        <v>288</v>
      </c>
    </row>
    <row r="316" spans="9:56" x14ac:dyDescent="0.2">
      <c r="I316" s="55"/>
      <c r="AO316">
        <v>312</v>
      </c>
      <c r="AP316" t="s">
        <v>1037</v>
      </c>
      <c r="AQ316" t="s">
        <v>549</v>
      </c>
      <c r="AR316">
        <v>7</v>
      </c>
      <c r="AS316" s="53">
        <v>364000</v>
      </c>
      <c r="AT316">
        <v>481</v>
      </c>
      <c r="AU316">
        <v>68.7</v>
      </c>
      <c r="AV316">
        <v>18.899999999999999</v>
      </c>
      <c r="AW316" t="str">
        <f t="shared" si="42"/>
        <v>Devon Smith</v>
      </c>
      <c r="AX316" s="56">
        <f t="shared" si="43"/>
        <v>-99</v>
      </c>
      <c r="AY316" s="56">
        <f t="shared" ca="1" si="44"/>
        <v>-20.205891746637789</v>
      </c>
      <c r="AZ316" s="56">
        <f t="shared" si="45"/>
        <v>-99</v>
      </c>
      <c r="BA316" s="56">
        <f t="shared" ca="1" si="46"/>
        <v>-11.599414565920437</v>
      </c>
      <c r="BB316" s="57">
        <f t="shared" ca="1" si="47"/>
        <v>-11.599414565920437</v>
      </c>
      <c r="BC316">
        <f t="shared" ca="1" si="48"/>
        <v>295</v>
      </c>
      <c r="BD316">
        <f ca="1">BC316+(COUNTIF($BC$4:BC316,BC316)-1)</f>
        <v>295</v>
      </c>
    </row>
    <row r="317" spans="9:56" x14ac:dyDescent="0.2">
      <c r="I317" s="55"/>
      <c r="AO317">
        <v>312</v>
      </c>
      <c r="AP317" t="s">
        <v>973</v>
      </c>
      <c r="AQ317" t="s">
        <v>532</v>
      </c>
      <c r="AR317">
        <v>9</v>
      </c>
      <c r="AS317" s="53">
        <v>374400</v>
      </c>
      <c r="AT317" s="105">
        <v>618</v>
      </c>
      <c r="AU317">
        <v>68.7</v>
      </c>
      <c r="AV317">
        <v>18.3</v>
      </c>
      <c r="AW317" t="str">
        <f t="shared" si="42"/>
        <v>Lance Franklin</v>
      </c>
      <c r="AX317" s="56">
        <f t="shared" si="43"/>
        <v>-99</v>
      </c>
      <c r="AY317" s="56">
        <f t="shared" si="44"/>
        <v>-99</v>
      </c>
      <c r="AZ317" s="56">
        <f t="shared" si="45"/>
        <v>-99</v>
      </c>
      <c r="BA317" s="56">
        <f t="shared" ca="1" si="46"/>
        <v>-11.599414565920437</v>
      </c>
      <c r="BB317" s="57">
        <f t="shared" ca="1" si="47"/>
        <v>-11.599414565920437</v>
      </c>
      <c r="BC317">
        <f t="shared" ca="1" si="48"/>
        <v>295</v>
      </c>
      <c r="BD317">
        <f ca="1">BC317+(COUNTIF($BC$4:BC317,BC317)-1)</f>
        <v>296</v>
      </c>
    </row>
    <row r="318" spans="9:56" x14ac:dyDescent="0.2">
      <c r="I318" s="55"/>
      <c r="AO318">
        <v>312</v>
      </c>
      <c r="AP318" t="s">
        <v>974</v>
      </c>
      <c r="AQ318" t="s">
        <v>567</v>
      </c>
      <c r="AR318">
        <v>12</v>
      </c>
      <c r="AS318" s="53">
        <v>357000</v>
      </c>
      <c r="AT318" s="105">
        <v>824</v>
      </c>
      <c r="AU318">
        <v>68.7</v>
      </c>
      <c r="AV318">
        <v>19.2</v>
      </c>
      <c r="AW318" t="str">
        <f t="shared" si="42"/>
        <v>Will Hoskin-Elliott</v>
      </c>
      <c r="AX318" s="56">
        <f t="shared" si="43"/>
        <v>-99</v>
      </c>
      <c r="AY318" s="56">
        <f t="shared" si="44"/>
        <v>-99</v>
      </c>
      <c r="AZ318" s="56">
        <f t="shared" si="45"/>
        <v>-99</v>
      </c>
      <c r="BA318" s="56">
        <f t="shared" ca="1" si="46"/>
        <v>-11.599414565920437</v>
      </c>
      <c r="BB318" s="57">
        <f t="shared" ca="1" si="47"/>
        <v>-11.599414565920437</v>
      </c>
      <c r="BC318">
        <f t="shared" ca="1" si="48"/>
        <v>295</v>
      </c>
      <c r="BD318">
        <f ca="1">BC318+(COUNTIF($BC$4:BC318,BC318)-1)</f>
        <v>297</v>
      </c>
    </row>
    <row r="319" spans="9:56" x14ac:dyDescent="0.2">
      <c r="I319" s="55"/>
      <c r="AO319">
        <v>316</v>
      </c>
      <c r="AP319" t="s">
        <v>864</v>
      </c>
      <c r="AQ319" t="s">
        <v>561</v>
      </c>
      <c r="AR319">
        <v>14</v>
      </c>
      <c r="AS319" s="53">
        <v>342300</v>
      </c>
      <c r="AT319">
        <v>960</v>
      </c>
      <c r="AU319">
        <v>68.599999999999994</v>
      </c>
      <c r="AV319">
        <v>20</v>
      </c>
      <c r="AW319" t="str">
        <f t="shared" si="42"/>
        <v>Mason Wood</v>
      </c>
      <c r="AX319" s="56">
        <f t="shared" si="43"/>
        <v>-99</v>
      </c>
      <c r="AY319" s="56">
        <f t="shared" si="44"/>
        <v>-99</v>
      </c>
      <c r="AZ319" s="56">
        <f t="shared" si="45"/>
        <v>-99</v>
      </c>
      <c r="BA319" s="56">
        <f t="shared" ca="1" si="46"/>
        <v>-11.705831213314212</v>
      </c>
      <c r="BB319" s="57">
        <f t="shared" ca="1" si="47"/>
        <v>-11.705831213314212</v>
      </c>
      <c r="BC319">
        <f t="shared" ca="1" si="48"/>
        <v>298</v>
      </c>
      <c r="BD319">
        <f ca="1">BC319+(COUNTIF($BC$4:BC319,BC319)-1)</f>
        <v>298</v>
      </c>
    </row>
    <row r="320" spans="9:56" x14ac:dyDescent="0.2">
      <c r="I320" s="55"/>
      <c r="AO320">
        <v>317</v>
      </c>
      <c r="AP320" t="s">
        <v>1468</v>
      </c>
      <c r="AQ320" t="s">
        <v>556</v>
      </c>
      <c r="AR320">
        <v>11</v>
      </c>
      <c r="AS320" s="53">
        <v>439900</v>
      </c>
      <c r="AT320">
        <v>754</v>
      </c>
      <c r="AU320">
        <v>68.5</v>
      </c>
      <c r="AV320">
        <v>15.6</v>
      </c>
      <c r="AW320" t="str">
        <f t="shared" si="42"/>
        <v>Charlie Curnow</v>
      </c>
      <c r="AX320" s="56">
        <f t="shared" si="43"/>
        <v>-99</v>
      </c>
      <c r="AY320" s="56">
        <f t="shared" si="44"/>
        <v>-99</v>
      </c>
      <c r="AZ320" s="56">
        <f t="shared" si="45"/>
        <v>-99</v>
      </c>
      <c r="BA320" s="56">
        <f t="shared" ca="1" si="46"/>
        <v>-11.81224786070797</v>
      </c>
      <c r="BB320" s="57">
        <f t="shared" ca="1" si="47"/>
        <v>-11.81224786070797</v>
      </c>
      <c r="BC320">
        <f t="shared" ca="1" si="48"/>
        <v>300</v>
      </c>
      <c r="BD320">
        <f ca="1">BC320+(COUNTIF($BC$4:BC320,BC320)-1)</f>
        <v>300</v>
      </c>
    </row>
    <row r="321" spans="9:56" x14ac:dyDescent="0.2">
      <c r="I321" s="55"/>
      <c r="AO321">
        <v>318</v>
      </c>
      <c r="AP321" t="s">
        <v>590</v>
      </c>
      <c r="AQ321" t="s">
        <v>544</v>
      </c>
      <c r="AR321">
        <v>15</v>
      </c>
      <c r="AS321" s="53">
        <v>340200</v>
      </c>
      <c r="AT321" s="105">
        <v>1026</v>
      </c>
      <c r="AU321">
        <v>68.400000000000006</v>
      </c>
      <c r="AV321">
        <v>20.100000000000001</v>
      </c>
      <c r="AW321" t="str">
        <f t="shared" si="42"/>
        <v>Luke Hodge</v>
      </c>
      <c r="AX321" s="56">
        <f t="shared" ca="1" si="43"/>
        <v>-13.899182752978119</v>
      </c>
      <c r="AY321" s="56">
        <f t="shared" si="44"/>
        <v>-99</v>
      </c>
      <c r="AZ321" s="56">
        <f t="shared" si="45"/>
        <v>-99</v>
      </c>
      <c r="BA321" s="56">
        <f t="shared" si="46"/>
        <v>-99</v>
      </c>
      <c r="BB321" s="57">
        <f t="shared" ca="1" si="47"/>
        <v>-13.899182752978119</v>
      </c>
      <c r="BC321">
        <f t="shared" ca="1" si="48"/>
        <v>326</v>
      </c>
      <c r="BD321">
        <f ca="1">BC321+(COUNTIF($BC$4:BC321,BC321)-1)</f>
        <v>326</v>
      </c>
    </row>
    <row r="322" spans="9:56" x14ac:dyDescent="0.2">
      <c r="I322" s="55"/>
      <c r="AO322">
        <v>318</v>
      </c>
      <c r="AP322" t="s">
        <v>783</v>
      </c>
      <c r="AQ322" t="s">
        <v>540</v>
      </c>
      <c r="AR322">
        <v>17</v>
      </c>
      <c r="AS322" s="53">
        <v>368000</v>
      </c>
      <c r="AT322" s="105">
        <v>1162</v>
      </c>
      <c r="AU322">
        <v>68.400000000000006</v>
      </c>
      <c r="AV322">
        <v>18.600000000000001</v>
      </c>
      <c r="AW322" t="str">
        <f t="shared" si="42"/>
        <v>Andrew Brayshaw</v>
      </c>
      <c r="AX322" s="56">
        <f t="shared" si="43"/>
        <v>-99</v>
      </c>
      <c r="AY322" s="56">
        <f t="shared" ca="1" si="44"/>
        <v>-20.530050437760323</v>
      </c>
      <c r="AZ322" s="56">
        <f t="shared" si="45"/>
        <v>-99</v>
      </c>
      <c r="BA322" s="56">
        <f t="shared" ca="1" si="46"/>
        <v>-11.918664508101731</v>
      </c>
      <c r="BB322" s="57">
        <f t="shared" ca="1" si="47"/>
        <v>-11.918664508101731</v>
      </c>
      <c r="BC322">
        <f t="shared" ca="1" si="48"/>
        <v>301</v>
      </c>
      <c r="BD322">
        <f ca="1">BC322+(COUNTIF($BC$4:BC322,BC322)-1)</f>
        <v>301</v>
      </c>
    </row>
    <row r="323" spans="9:56" x14ac:dyDescent="0.2">
      <c r="I323" s="55"/>
      <c r="AO323">
        <v>320</v>
      </c>
      <c r="AP323" t="s">
        <v>917</v>
      </c>
      <c r="AQ323" t="s">
        <v>551</v>
      </c>
      <c r="AR323">
        <v>7</v>
      </c>
      <c r="AS323" s="53">
        <v>380800</v>
      </c>
      <c r="AT323">
        <v>478</v>
      </c>
      <c r="AU323">
        <v>68.3</v>
      </c>
      <c r="AV323">
        <v>17.899999999999999</v>
      </c>
      <c r="AW323" t="str">
        <f t="shared" si="42"/>
        <v>Steven May</v>
      </c>
      <c r="AX323" s="56">
        <f t="shared" ca="1" si="43"/>
        <v>-14.015982608045173</v>
      </c>
      <c r="AY323" s="56">
        <f t="shared" si="44"/>
        <v>-99</v>
      </c>
      <c r="AZ323" s="56">
        <f t="shared" si="45"/>
        <v>-99</v>
      </c>
      <c r="BA323" s="56">
        <f t="shared" si="46"/>
        <v>-99</v>
      </c>
      <c r="BB323" s="57">
        <f t="shared" ca="1" si="47"/>
        <v>-14.015982608045173</v>
      </c>
      <c r="BC323">
        <f t="shared" ca="1" si="48"/>
        <v>327</v>
      </c>
      <c r="BD323">
        <f ca="1">BC323+(COUNTIF($BC$4:BC323,BC323)-1)</f>
        <v>327</v>
      </c>
    </row>
    <row r="324" spans="9:56" x14ac:dyDescent="0.2">
      <c r="I324" s="55"/>
      <c r="AO324">
        <v>321</v>
      </c>
      <c r="AP324" t="s">
        <v>1583</v>
      </c>
      <c r="AQ324" t="s">
        <v>542</v>
      </c>
      <c r="AR324">
        <v>7</v>
      </c>
      <c r="AS324" s="53">
        <v>375900</v>
      </c>
      <c r="AT324">
        <v>477</v>
      </c>
      <c r="AU324">
        <v>68.099999999999994</v>
      </c>
      <c r="AV324">
        <v>18.100000000000001</v>
      </c>
      <c r="AW324" t="str">
        <f t="shared" si="42"/>
        <v>Jarryd Roughead</v>
      </c>
      <c r="AX324" s="56">
        <f t="shared" si="43"/>
        <v>-99</v>
      </c>
      <c r="AY324" s="56">
        <f t="shared" si="44"/>
        <v>-99</v>
      </c>
      <c r="AZ324" s="56">
        <f t="shared" si="45"/>
        <v>-99</v>
      </c>
      <c r="BA324" s="56">
        <f t="shared" ca="1" si="46"/>
        <v>-12.237914450283039</v>
      </c>
      <c r="BB324" s="57">
        <f t="shared" ca="1" si="47"/>
        <v>-12.237914450283039</v>
      </c>
      <c r="BC324">
        <f t="shared" ca="1" si="48"/>
        <v>304</v>
      </c>
      <c r="BD324">
        <f ca="1">BC324+(COUNTIF($BC$4:BC324,BC324)-1)</f>
        <v>304</v>
      </c>
    </row>
    <row r="325" spans="9:56" x14ac:dyDescent="0.2">
      <c r="I325" s="55"/>
      <c r="AO325">
        <v>321</v>
      </c>
      <c r="AP325" t="s">
        <v>850</v>
      </c>
      <c r="AQ325" t="s">
        <v>567</v>
      </c>
      <c r="AR325">
        <v>15</v>
      </c>
      <c r="AS325" s="53">
        <v>333000</v>
      </c>
      <c r="AT325" s="105">
        <v>1022</v>
      </c>
      <c r="AU325">
        <v>68.099999999999994</v>
      </c>
      <c r="AV325">
        <v>20.5</v>
      </c>
      <c r="AW325" t="str">
        <f t="shared" ref="AW325:AW388" si="49">IF(RIGHT(AP325,2)=" I",LEFT(AP325,LEN(AP325)-2),AP325)</f>
        <v>Callum Brown</v>
      </c>
      <c r="AX325" s="56">
        <f t="shared" ref="AX325:AX388" si="50">IFERROR(INDEX(I:I,MATCH(AP325,B:B,0)), -99)</f>
        <v>-99</v>
      </c>
      <c r="AY325" s="56">
        <f t="shared" ref="AY325:AY388" si="51">IFERROR(INDEX(S:S,MATCH(AP325,L:L,0)),-99)</f>
        <v>-99</v>
      </c>
      <c r="AZ325" s="56">
        <f t="shared" ref="AZ325:AZ388" si="52">IFERROR(INDEX(AC:AC,MATCH(AP325,V:V,0)),-99)</f>
        <v>-99</v>
      </c>
      <c r="BA325" s="56">
        <f t="shared" ref="BA325:BA388" ca="1" si="53">IFERROR(INDEX(AM:AM,MATCH(AP325,AF:AF,0)),-99)</f>
        <v>-12.237914450283039</v>
      </c>
      <c r="BB325" s="57">
        <f t="shared" ref="BB325:BB388" ca="1" si="54">MAX(AX325:BA325)</f>
        <v>-12.237914450283039</v>
      </c>
      <c r="BC325">
        <f t="shared" ca="1" si="48"/>
        <v>304</v>
      </c>
      <c r="BD325">
        <f ca="1">BC325+(COUNTIF($BC$4:BC325,BC325)-1)</f>
        <v>305</v>
      </c>
    </row>
    <row r="326" spans="9:56" x14ac:dyDescent="0.2">
      <c r="I326" s="55"/>
      <c r="AO326">
        <v>321</v>
      </c>
      <c r="AP326" t="s">
        <v>785</v>
      </c>
      <c r="AQ326" t="s">
        <v>542</v>
      </c>
      <c r="AR326">
        <v>16</v>
      </c>
      <c r="AS326" s="53">
        <v>325400</v>
      </c>
      <c r="AT326" s="105">
        <v>1090</v>
      </c>
      <c r="AU326">
        <v>68.099999999999994</v>
      </c>
      <c r="AV326">
        <v>20.9</v>
      </c>
      <c r="AW326" t="str">
        <f t="shared" si="49"/>
        <v>Tom Scully</v>
      </c>
      <c r="AX326" s="56">
        <f t="shared" si="50"/>
        <v>-99</v>
      </c>
      <c r="AY326" s="56">
        <f t="shared" ca="1" si="51"/>
        <v>-20.854209128882864</v>
      </c>
      <c r="AZ326" s="56">
        <f t="shared" si="52"/>
        <v>-99</v>
      </c>
      <c r="BA326" s="56">
        <f t="shared" si="53"/>
        <v>-99</v>
      </c>
      <c r="BB326" s="57">
        <f t="shared" ca="1" si="54"/>
        <v>-20.854209128882864</v>
      </c>
      <c r="BC326">
        <f t="shared" ref="BC326:BC389" ca="1" si="55">RANK(BB326,BB:BB,0)</f>
        <v>406</v>
      </c>
      <c r="BD326">
        <f ca="1">BC326+(COUNTIF($BC$4:BC326,BC326)-1)</f>
        <v>406</v>
      </c>
    </row>
    <row r="327" spans="9:56" x14ac:dyDescent="0.2">
      <c r="I327" s="55"/>
      <c r="AO327">
        <v>324</v>
      </c>
      <c r="AP327" t="s">
        <v>1432</v>
      </c>
      <c r="AQ327" t="s">
        <v>551</v>
      </c>
      <c r="AR327">
        <v>7</v>
      </c>
      <c r="AS327" s="53">
        <v>336900</v>
      </c>
      <c r="AT327">
        <v>476</v>
      </c>
      <c r="AU327">
        <v>68</v>
      </c>
      <c r="AV327">
        <v>20.2</v>
      </c>
      <c r="AW327" t="str">
        <f t="shared" si="49"/>
        <v>Billy Stretch</v>
      </c>
      <c r="AX327" s="56">
        <f t="shared" si="50"/>
        <v>-99</v>
      </c>
      <c r="AY327" s="56">
        <f t="shared" ca="1" si="51"/>
        <v>-20.9622620259237</v>
      </c>
      <c r="AZ327" s="56">
        <f t="shared" si="52"/>
        <v>-99</v>
      </c>
      <c r="BA327" s="56">
        <f t="shared" si="53"/>
        <v>-99</v>
      </c>
      <c r="BB327" s="57">
        <f t="shared" ca="1" si="54"/>
        <v>-20.9622620259237</v>
      </c>
      <c r="BC327">
        <f t="shared" ca="1" si="55"/>
        <v>409</v>
      </c>
      <c r="BD327">
        <f ca="1">BC327+(COUNTIF($BC$4:BC327,BC327)-1)</f>
        <v>409</v>
      </c>
    </row>
    <row r="328" spans="9:56" x14ac:dyDescent="0.2">
      <c r="I328" s="55"/>
      <c r="AO328">
        <v>325</v>
      </c>
      <c r="AP328" t="s">
        <v>619</v>
      </c>
      <c r="AQ328" t="s">
        <v>574</v>
      </c>
      <c r="AR328">
        <v>14</v>
      </c>
      <c r="AS328" s="53">
        <v>359100</v>
      </c>
      <c r="AT328" s="105">
        <v>949</v>
      </c>
      <c r="AU328">
        <v>67.8</v>
      </c>
      <c r="AV328">
        <v>18.899999999999999</v>
      </c>
      <c r="AW328" t="str">
        <f t="shared" si="49"/>
        <v>Riley Bonner</v>
      </c>
      <c r="AX328" s="56">
        <f t="shared" ca="1" si="50"/>
        <v>-14.599981883380389</v>
      </c>
      <c r="AY328" s="56">
        <f t="shared" si="51"/>
        <v>-99</v>
      </c>
      <c r="AZ328" s="56">
        <f t="shared" si="52"/>
        <v>-99</v>
      </c>
      <c r="BA328" s="56">
        <f t="shared" si="53"/>
        <v>-99</v>
      </c>
      <c r="BB328" s="57">
        <f t="shared" ca="1" si="54"/>
        <v>-14.599981883380389</v>
      </c>
      <c r="BC328">
        <f t="shared" ca="1" si="55"/>
        <v>332</v>
      </c>
      <c r="BD328">
        <f ca="1">BC328+(COUNTIF($BC$4:BC328,BC328)-1)</f>
        <v>332</v>
      </c>
    </row>
    <row r="329" spans="9:56" x14ac:dyDescent="0.2">
      <c r="I329" s="55"/>
      <c r="AO329">
        <v>326</v>
      </c>
      <c r="AP329" t="s">
        <v>1584</v>
      </c>
      <c r="AQ329" t="s">
        <v>553</v>
      </c>
      <c r="AR329">
        <v>17</v>
      </c>
      <c r="AS329" s="53">
        <v>344900</v>
      </c>
      <c r="AT329" s="105">
        <v>1146</v>
      </c>
      <c r="AU329">
        <v>67.400000000000006</v>
      </c>
      <c r="AV329">
        <v>19.5</v>
      </c>
      <c r="AW329" t="str">
        <f t="shared" si="49"/>
        <v>Taylor Walker</v>
      </c>
      <c r="AX329" s="56">
        <f t="shared" si="50"/>
        <v>-99</v>
      </c>
      <c r="AY329" s="56">
        <f t="shared" si="51"/>
        <v>-99</v>
      </c>
      <c r="AZ329" s="56">
        <f t="shared" si="52"/>
        <v>-99</v>
      </c>
      <c r="BA329" s="56">
        <f t="shared" ca="1" si="53"/>
        <v>-12.982830982039385</v>
      </c>
      <c r="BB329" s="57">
        <f t="shared" ca="1" si="54"/>
        <v>-12.982830982039385</v>
      </c>
      <c r="BC329">
        <f t="shared" ca="1" si="55"/>
        <v>314</v>
      </c>
      <c r="BD329">
        <f ca="1">BC329+(COUNTIF($BC$4:BC329,BC329)-1)</f>
        <v>314</v>
      </c>
    </row>
    <row r="330" spans="9:56" x14ac:dyDescent="0.2">
      <c r="I330" s="55"/>
      <c r="AO330">
        <v>326</v>
      </c>
      <c r="AP330" t="s">
        <v>1027</v>
      </c>
      <c r="AQ330" t="s">
        <v>559</v>
      </c>
      <c r="AR330">
        <v>14</v>
      </c>
      <c r="AS330" s="53">
        <v>357700</v>
      </c>
      <c r="AT330">
        <v>943</v>
      </c>
      <c r="AU330">
        <v>67.400000000000006</v>
      </c>
      <c r="AV330">
        <v>18.8</v>
      </c>
      <c r="AW330" t="str">
        <f t="shared" si="49"/>
        <v>David Astbury</v>
      </c>
      <c r="AX330" s="56">
        <f t="shared" ca="1" si="50"/>
        <v>-15.067181303648548</v>
      </c>
      <c r="AY330" s="56">
        <f t="shared" si="51"/>
        <v>-99</v>
      </c>
      <c r="AZ330" s="56">
        <f t="shared" si="52"/>
        <v>-99</v>
      </c>
      <c r="BA330" s="56">
        <f t="shared" si="53"/>
        <v>-99</v>
      </c>
      <c r="BB330" s="57">
        <f t="shared" ca="1" si="54"/>
        <v>-15.067181303648548</v>
      </c>
      <c r="BC330">
        <f t="shared" ca="1" si="55"/>
        <v>335</v>
      </c>
      <c r="BD330">
        <f ca="1">BC330+(COUNTIF($BC$4:BC330,BC330)-1)</f>
        <v>335</v>
      </c>
    </row>
    <row r="331" spans="9:56" x14ac:dyDescent="0.2">
      <c r="I331" s="55"/>
      <c r="AO331">
        <v>326</v>
      </c>
      <c r="AP331" t="s">
        <v>644</v>
      </c>
      <c r="AQ331" t="s">
        <v>544</v>
      </c>
      <c r="AR331">
        <v>17</v>
      </c>
      <c r="AS331" s="53">
        <v>350800</v>
      </c>
      <c r="AT331" s="105">
        <v>1145</v>
      </c>
      <c r="AU331">
        <v>67.400000000000006</v>
      </c>
      <c r="AV331">
        <v>19.2</v>
      </c>
      <c r="AW331" t="str">
        <f t="shared" si="49"/>
        <v>Darcy Gardiner</v>
      </c>
      <c r="AX331" s="56">
        <f t="shared" ca="1" si="50"/>
        <v>-15.067181303648548</v>
      </c>
      <c r="AY331" s="56">
        <f t="shared" si="51"/>
        <v>-99</v>
      </c>
      <c r="AZ331" s="56">
        <f t="shared" si="52"/>
        <v>-99</v>
      </c>
      <c r="BA331" s="56">
        <f t="shared" si="53"/>
        <v>-99</v>
      </c>
      <c r="BB331" s="57">
        <f t="shared" ca="1" si="54"/>
        <v>-15.067181303648548</v>
      </c>
      <c r="BC331">
        <f t="shared" ca="1" si="55"/>
        <v>335</v>
      </c>
      <c r="BD331">
        <f ca="1">BC331+(COUNTIF($BC$4:BC331,BC331)-1)</f>
        <v>336</v>
      </c>
    </row>
    <row r="332" spans="9:56" x14ac:dyDescent="0.2">
      <c r="I332" s="55"/>
      <c r="AO332">
        <v>329</v>
      </c>
      <c r="AP332" t="s">
        <v>1469</v>
      </c>
      <c r="AQ332" t="s">
        <v>576</v>
      </c>
      <c r="AR332">
        <v>12</v>
      </c>
      <c r="AS332" s="53">
        <v>345000</v>
      </c>
      <c r="AT332">
        <v>807</v>
      </c>
      <c r="AU332">
        <v>67.2</v>
      </c>
      <c r="AV332">
        <v>19.5</v>
      </c>
      <c r="AW332" t="str">
        <f t="shared" si="49"/>
        <v>Nicholas Holman</v>
      </c>
      <c r="AX332" s="56">
        <f t="shared" si="50"/>
        <v>-99</v>
      </c>
      <c r="AY332" s="56">
        <f t="shared" si="51"/>
        <v>-99</v>
      </c>
      <c r="AZ332" s="56">
        <f t="shared" si="52"/>
        <v>-99</v>
      </c>
      <c r="BA332" s="56">
        <f t="shared" ca="1" si="53"/>
        <v>-13.195664276826921</v>
      </c>
      <c r="BB332" s="57">
        <f t="shared" ca="1" si="54"/>
        <v>-13.195664276826921</v>
      </c>
      <c r="BC332">
        <f t="shared" ca="1" si="55"/>
        <v>318</v>
      </c>
      <c r="BD332">
        <f ca="1">BC332+(COUNTIF($BC$4:BC332,BC332)-1)</f>
        <v>318</v>
      </c>
    </row>
    <row r="333" spans="9:56" x14ac:dyDescent="0.2">
      <c r="I333" s="55"/>
      <c r="AO333">
        <v>330</v>
      </c>
      <c r="AP333" t="s">
        <v>853</v>
      </c>
      <c r="AQ333" t="s">
        <v>544</v>
      </c>
      <c r="AR333">
        <v>7</v>
      </c>
      <c r="AS333" s="53">
        <v>332000</v>
      </c>
      <c r="AT333">
        <v>470</v>
      </c>
      <c r="AU333">
        <v>67.099999999999994</v>
      </c>
      <c r="AV333">
        <v>20.2</v>
      </c>
      <c r="AW333" t="str">
        <f t="shared" si="49"/>
        <v>Allen Christensen</v>
      </c>
      <c r="AX333" s="56">
        <f t="shared" si="50"/>
        <v>-99</v>
      </c>
      <c r="AY333" s="56">
        <f t="shared" si="51"/>
        <v>-99</v>
      </c>
      <c r="AZ333" s="56">
        <f t="shared" si="52"/>
        <v>-99</v>
      </c>
      <c r="BA333" s="56">
        <f t="shared" ca="1" si="53"/>
        <v>-13.302080924220697</v>
      </c>
      <c r="BB333" s="57">
        <f t="shared" ca="1" si="54"/>
        <v>-13.302080924220697</v>
      </c>
      <c r="BC333">
        <f t="shared" ca="1" si="55"/>
        <v>319</v>
      </c>
      <c r="BD333">
        <f ca="1">BC333+(COUNTIF($BC$4:BC333,BC333)-1)</f>
        <v>319</v>
      </c>
    </row>
    <row r="334" spans="9:56" x14ac:dyDescent="0.2">
      <c r="I334" s="55"/>
      <c r="AO334">
        <v>330</v>
      </c>
      <c r="AP334" t="s">
        <v>813</v>
      </c>
      <c r="AQ334" t="s">
        <v>567</v>
      </c>
      <c r="AR334">
        <v>17</v>
      </c>
      <c r="AS334" s="53">
        <v>334400</v>
      </c>
      <c r="AT334" s="105">
        <v>1141</v>
      </c>
      <c r="AU334">
        <v>67.099999999999994</v>
      </c>
      <c r="AV334">
        <v>20.100000000000001</v>
      </c>
      <c r="AW334" t="str">
        <f t="shared" si="49"/>
        <v>Jordan Roughead</v>
      </c>
      <c r="AX334" s="56">
        <f t="shared" si="50"/>
        <v>-99</v>
      </c>
      <c r="AY334" s="56">
        <f t="shared" si="51"/>
        <v>-99</v>
      </c>
      <c r="AZ334" s="56">
        <f t="shared" ca="1" si="52"/>
        <v>-12.24600631707175</v>
      </c>
      <c r="BA334" s="56">
        <f t="shared" ca="1" si="53"/>
        <v>-13.302080924220697</v>
      </c>
      <c r="BB334" s="57">
        <f t="shared" ca="1" si="54"/>
        <v>-12.24600631707175</v>
      </c>
      <c r="BC334">
        <f t="shared" ca="1" si="55"/>
        <v>306</v>
      </c>
      <c r="BD334">
        <f ca="1">BC334+(COUNTIF($BC$4:BC334,BC334)-1)</f>
        <v>306</v>
      </c>
    </row>
    <row r="335" spans="9:56" x14ac:dyDescent="0.2">
      <c r="I335" s="55"/>
      <c r="AO335">
        <v>332</v>
      </c>
      <c r="AP335" t="s">
        <v>1457</v>
      </c>
      <c r="AQ335" t="s">
        <v>553</v>
      </c>
      <c r="AR335">
        <v>2</v>
      </c>
      <c r="AS335" s="53">
        <v>455700</v>
      </c>
      <c r="AT335">
        <v>134</v>
      </c>
      <c r="AU335">
        <v>67</v>
      </c>
      <c r="AV335">
        <v>14.7</v>
      </c>
      <c r="AW335" t="str">
        <f t="shared" si="49"/>
        <v>Sam Jacobs</v>
      </c>
      <c r="AX335" s="56">
        <f t="shared" si="50"/>
        <v>-99</v>
      </c>
      <c r="AY335" s="56">
        <f t="shared" si="51"/>
        <v>-99</v>
      </c>
      <c r="AZ335" s="56">
        <f t="shared" ca="1" si="52"/>
        <v>-12.318467892912405</v>
      </c>
      <c r="BA335" s="56">
        <f t="shared" si="53"/>
        <v>-99</v>
      </c>
      <c r="BB335" s="57">
        <f t="shared" ca="1" si="54"/>
        <v>-12.318467892912405</v>
      </c>
      <c r="BC335">
        <f t="shared" ca="1" si="55"/>
        <v>308</v>
      </c>
      <c r="BD335">
        <f ca="1">BC335+(COUNTIF($BC$4:BC335,BC335)-1)</f>
        <v>308</v>
      </c>
    </row>
    <row r="336" spans="9:56" x14ac:dyDescent="0.2">
      <c r="I336" s="55"/>
      <c r="AO336">
        <v>333</v>
      </c>
      <c r="AP336" t="s">
        <v>1585</v>
      </c>
      <c r="AQ336" t="s">
        <v>567</v>
      </c>
      <c r="AR336">
        <v>9</v>
      </c>
      <c r="AS336" s="53">
        <v>338100</v>
      </c>
      <c r="AT336">
        <v>602</v>
      </c>
      <c r="AU336">
        <v>66.900000000000006</v>
      </c>
      <c r="AV336">
        <v>19.8</v>
      </c>
      <c r="AW336" t="str">
        <f t="shared" si="49"/>
        <v>Jamie Elliott</v>
      </c>
      <c r="AX336" s="56">
        <f t="shared" si="50"/>
        <v>-99</v>
      </c>
      <c r="AY336" s="56">
        <f t="shared" si="51"/>
        <v>-99</v>
      </c>
      <c r="AZ336" s="56">
        <f t="shared" si="52"/>
        <v>-99</v>
      </c>
      <c r="BA336" s="56">
        <f t="shared" ca="1" si="53"/>
        <v>-13.514914219008215</v>
      </c>
      <c r="BB336" s="57">
        <f t="shared" ca="1" si="54"/>
        <v>-13.514914219008215</v>
      </c>
      <c r="BC336">
        <f t="shared" ca="1" si="55"/>
        <v>321</v>
      </c>
      <c r="BD336">
        <f ca="1">BC336+(COUNTIF($BC$4:BC336,BC336)-1)</f>
        <v>321</v>
      </c>
    </row>
    <row r="337" spans="9:56" x14ac:dyDescent="0.2">
      <c r="I337" s="55"/>
      <c r="AO337">
        <v>333</v>
      </c>
      <c r="AP337" t="s">
        <v>627</v>
      </c>
      <c r="AQ337" t="s">
        <v>549</v>
      </c>
      <c r="AR337">
        <v>14</v>
      </c>
      <c r="AS337" s="53">
        <v>329500</v>
      </c>
      <c r="AT337">
        <v>936</v>
      </c>
      <c r="AU337">
        <v>66.900000000000006</v>
      </c>
      <c r="AV337">
        <v>20.3</v>
      </c>
      <c r="AW337" t="str">
        <f t="shared" si="49"/>
        <v>Mason Redman</v>
      </c>
      <c r="AX337" s="56">
        <f t="shared" ca="1" si="50"/>
        <v>-15.651180578983764</v>
      </c>
      <c r="AY337" s="56">
        <f t="shared" si="51"/>
        <v>-99</v>
      </c>
      <c r="AZ337" s="56">
        <f t="shared" si="52"/>
        <v>-99</v>
      </c>
      <c r="BA337" s="56">
        <f t="shared" si="53"/>
        <v>-99</v>
      </c>
      <c r="BB337" s="57">
        <f t="shared" ca="1" si="54"/>
        <v>-15.651180578983764</v>
      </c>
      <c r="BC337">
        <f t="shared" ca="1" si="55"/>
        <v>340</v>
      </c>
      <c r="BD337">
        <f ca="1">BC337+(COUNTIF($BC$4:BC337,BC337)-1)</f>
        <v>340</v>
      </c>
    </row>
    <row r="338" spans="9:56" x14ac:dyDescent="0.2">
      <c r="I338" s="55"/>
      <c r="AO338">
        <v>335</v>
      </c>
      <c r="AP338" t="s">
        <v>970</v>
      </c>
      <c r="AQ338" t="s">
        <v>542</v>
      </c>
      <c r="AR338">
        <v>12</v>
      </c>
      <c r="AS338" s="53">
        <v>309800</v>
      </c>
      <c r="AT338">
        <v>802</v>
      </c>
      <c r="AU338">
        <v>66.8</v>
      </c>
      <c r="AV338">
        <v>21.6</v>
      </c>
      <c r="AW338" t="str">
        <f t="shared" si="49"/>
        <v>Tim O'Brien</v>
      </c>
      <c r="AX338" s="56">
        <f t="shared" ca="1" si="50"/>
        <v>-15.767980434050822</v>
      </c>
      <c r="AY338" s="56">
        <f t="shared" si="51"/>
        <v>-99</v>
      </c>
      <c r="AZ338" s="56">
        <f t="shared" si="52"/>
        <v>-99</v>
      </c>
      <c r="BA338" s="56">
        <f t="shared" ca="1" si="53"/>
        <v>-13.621330866401987</v>
      </c>
      <c r="BB338" s="57">
        <f t="shared" ca="1" si="54"/>
        <v>-13.621330866401987</v>
      </c>
      <c r="BC338">
        <f t="shared" ca="1" si="55"/>
        <v>322</v>
      </c>
      <c r="BD338">
        <f ca="1">BC338+(COUNTIF($BC$4:BC338,BC338)-1)</f>
        <v>322</v>
      </c>
    </row>
    <row r="339" spans="9:56" x14ac:dyDescent="0.2">
      <c r="I339" s="55"/>
      <c r="AO339">
        <v>335</v>
      </c>
      <c r="AP339" t="s">
        <v>858</v>
      </c>
      <c r="AQ339" t="s">
        <v>538</v>
      </c>
      <c r="AR339">
        <v>17</v>
      </c>
      <c r="AS339" s="53">
        <v>311000</v>
      </c>
      <c r="AT339" s="105">
        <v>1135</v>
      </c>
      <c r="AU339">
        <v>66.8</v>
      </c>
      <c r="AV339">
        <v>21.5</v>
      </c>
      <c r="AW339" t="str">
        <f t="shared" si="49"/>
        <v>Gryan Miers</v>
      </c>
      <c r="AX339" s="56">
        <f t="shared" si="50"/>
        <v>-99</v>
      </c>
      <c r="AY339" s="56">
        <f t="shared" si="51"/>
        <v>-99</v>
      </c>
      <c r="AZ339" s="56">
        <f t="shared" si="52"/>
        <v>-99</v>
      </c>
      <c r="BA339" s="56">
        <f t="shared" ca="1" si="53"/>
        <v>-13.621330866401987</v>
      </c>
      <c r="BB339" s="57">
        <f t="shared" ca="1" si="54"/>
        <v>-13.621330866401987</v>
      </c>
      <c r="BC339">
        <f t="shared" ca="1" si="55"/>
        <v>322</v>
      </c>
      <c r="BD339">
        <f ca="1">BC339+(COUNTIF($BC$4:BC339,BC339)-1)</f>
        <v>323</v>
      </c>
    </row>
    <row r="340" spans="9:56" x14ac:dyDescent="0.2">
      <c r="I340" s="55"/>
      <c r="AO340">
        <v>335</v>
      </c>
      <c r="AP340" t="s">
        <v>632</v>
      </c>
      <c r="AQ340" t="s">
        <v>549</v>
      </c>
      <c r="AR340">
        <v>12</v>
      </c>
      <c r="AS340" s="53">
        <v>353300</v>
      </c>
      <c r="AT340">
        <v>801</v>
      </c>
      <c r="AU340">
        <v>66.8</v>
      </c>
      <c r="AV340">
        <v>18.899999999999999</v>
      </c>
      <c r="AW340" t="str">
        <f t="shared" si="49"/>
        <v>Aaron Francis</v>
      </c>
      <c r="AX340" s="56">
        <f t="shared" ca="1" si="50"/>
        <v>-15.767980434050822</v>
      </c>
      <c r="AY340" s="56">
        <f t="shared" si="51"/>
        <v>-99</v>
      </c>
      <c r="AZ340" s="56">
        <f t="shared" si="52"/>
        <v>-99</v>
      </c>
      <c r="BA340" s="56">
        <f t="shared" ca="1" si="53"/>
        <v>-13.621330866401987</v>
      </c>
      <c r="BB340" s="57">
        <f t="shared" ca="1" si="54"/>
        <v>-13.621330866401987</v>
      </c>
      <c r="BC340">
        <f t="shared" ca="1" si="55"/>
        <v>322</v>
      </c>
      <c r="BD340">
        <f ca="1">BC340+(COUNTIF($BC$4:BC340,BC340)-1)</f>
        <v>324</v>
      </c>
    </row>
    <row r="341" spans="9:56" x14ac:dyDescent="0.2">
      <c r="I341" s="55"/>
      <c r="AO341">
        <v>335</v>
      </c>
      <c r="AP341" t="s">
        <v>1519</v>
      </c>
      <c r="AQ341" t="s">
        <v>567</v>
      </c>
      <c r="AR341">
        <v>12</v>
      </c>
      <c r="AS341" s="53">
        <v>337200</v>
      </c>
      <c r="AT341">
        <v>801</v>
      </c>
      <c r="AU341">
        <v>66.8</v>
      </c>
      <c r="AV341">
        <v>19.8</v>
      </c>
      <c r="AW341" t="str">
        <f t="shared" si="49"/>
        <v>Levi Greenwood</v>
      </c>
      <c r="AX341" s="56">
        <f t="shared" ca="1" si="50"/>
        <v>-15.767980434050822</v>
      </c>
      <c r="AY341" s="56">
        <f t="shared" si="51"/>
        <v>-99</v>
      </c>
      <c r="AZ341" s="56">
        <f t="shared" si="52"/>
        <v>-99</v>
      </c>
      <c r="BA341" s="56">
        <f t="shared" si="53"/>
        <v>-99</v>
      </c>
      <c r="BB341" s="57">
        <f t="shared" ca="1" si="54"/>
        <v>-15.767980434050822</v>
      </c>
      <c r="BC341">
        <f t="shared" ca="1" si="55"/>
        <v>341</v>
      </c>
      <c r="BD341">
        <f ca="1">BC341+(COUNTIF($BC$4:BC341,BC341)-1)</f>
        <v>341</v>
      </c>
    </row>
    <row r="342" spans="9:56" x14ac:dyDescent="0.2">
      <c r="I342" s="55"/>
      <c r="AO342">
        <v>339</v>
      </c>
      <c r="AP342" t="s">
        <v>571</v>
      </c>
      <c r="AQ342" t="s">
        <v>544</v>
      </c>
      <c r="AR342">
        <v>10</v>
      </c>
      <c r="AS342" s="53">
        <v>292600</v>
      </c>
      <c r="AT342">
        <v>664</v>
      </c>
      <c r="AU342">
        <v>66.400000000000006</v>
      </c>
      <c r="AV342">
        <v>22.7</v>
      </c>
      <c r="AW342" t="str">
        <f t="shared" si="49"/>
        <v>Joshua Walker</v>
      </c>
      <c r="AX342" s="56">
        <f t="shared" ca="1" si="50"/>
        <v>-16.235179854318979</v>
      </c>
      <c r="AY342" s="56">
        <f t="shared" si="51"/>
        <v>-99</v>
      </c>
      <c r="AZ342" s="56">
        <f t="shared" si="52"/>
        <v>-99</v>
      </c>
      <c r="BA342" s="56">
        <f t="shared" si="53"/>
        <v>-99</v>
      </c>
      <c r="BB342" s="57">
        <f t="shared" ca="1" si="54"/>
        <v>-16.235179854318979</v>
      </c>
      <c r="BC342">
        <f t="shared" ca="1" si="55"/>
        <v>343</v>
      </c>
      <c r="BD342">
        <f ca="1">BC342+(COUNTIF($BC$4:BC342,BC342)-1)</f>
        <v>343</v>
      </c>
    </row>
    <row r="343" spans="9:56" x14ac:dyDescent="0.2">
      <c r="I343" s="55"/>
      <c r="AO343">
        <v>339</v>
      </c>
      <c r="AP343" t="s">
        <v>1571</v>
      </c>
      <c r="AQ343" t="s">
        <v>544</v>
      </c>
      <c r="AR343">
        <v>14</v>
      </c>
      <c r="AS343" s="53">
        <v>316600</v>
      </c>
      <c r="AT343">
        <v>929</v>
      </c>
      <c r="AU343">
        <v>66.400000000000006</v>
      </c>
      <c r="AV343">
        <v>21</v>
      </c>
      <c r="AW343" t="str">
        <f t="shared" si="49"/>
        <v>Oscar McInerney</v>
      </c>
      <c r="AX343" s="56">
        <f t="shared" si="50"/>
        <v>-99</v>
      </c>
      <c r="AY343" s="56">
        <f t="shared" si="51"/>
        <v>-99</v>
      </c>
      <c r="AZ343" s="56">
        <f t="shared" ca="1" si="52"/>
        <v>-12.753237347956368</v>
      </c>
      <c r="BA343" s="56">
        <f t="shared" ca="1" si="53"/>
        <v>-14.046997455977042</v>
      </c>
      <c r="BB343" s="57">
        <f t="shared" ca="1" si="54"/>
        <v>-12.753237347956368</v>
      </c>
      <c r="BC343">
        <f t="shared" ca="1" si="55"/>
        <v>311</v>
      </c>
      <c r="BD343">
        <f ca="1">BC343+(COUNTIF($BC$4:BC343,BC343)-1)</f>
        <v>311</v>
      </c>
    </row>
    <row r="344" spans="9:56" x14ac:dyDescent="0.2">
      <c r="I344" s="55"/>
      <c r="AO344">
        <v>341</v>
      </c>
      <c r="AP344" t="s">
        <v>1586</v>
      </c>
      <c r="AQ344" t="s">
        <v>556</v>
      </c>
      <c r="AR344">
        <v>15</v>
      </c>
      <c r="AS344" s="53">
        <v>300800</v>
      </c>
      <c r="AT344">
        <v>994</v>
      </c>
      <c r="AU344">
        <v>66.3</v>
      </c>
      <c r="AV344">
        <v>22</v>
      </c>
      <c r="AW344" t="str">
        <f t="shared" si="49"/>
        <v>Harry McKay</v>
      </c>
      <c r="AX344" s="56">
        <f t="shared" si="50"/>
        <v>-99</v>
      </c>
      <c r="AY344" s="56">
        <f t="shared" si="51"/>
        <v>-99</v>
      </c>
      <c r="AZ344" s="56">
        <f t="shared" si="52"/>
        <v>-99</v>
      </c>
      <c r="BA344" s="56">
        <f t="shared" ca="1" si="53"/>
        <v>-14.153414103370817</v>
      </c>
      <c r="BB344" s="57">
        <f t="shared" ca="1" si="54"/>
        <v>-14.153414103370817</v>
      </c>
      <c r="BC344">
        <f t="shared" ca="1" si="55"/>
        <v>328</v>
      </c>
      <c r="BD344">
        <f ca="1">BC344+(COUNTIF($BC$4:BC344,BC344)-1)</f>
        <v>328</v>
      </c>
    </row>
    <row r="345" spans="9:56" x14ac:dyDescent="0.2">
      <c r="I345" s="55"/>
      <c r="AO345">
        <v>342</v>
      </c>
      <c r="AP345" t="s">
        <v>902</v>
      </c>
      <c r="AQ345" t="s">
        <v>559</v>
      </c>
      <c r="AR345">
        <v>17</v>
      </c>
      <c r="AS345" s="53">
        <v>380400</v>
      </c>
      <c r="AT345" s="105">
        <v>1124</v>
      </c>
      <c r="AU345">
        <v>66.099999999999994</v>
      </c>
      <c r="AV345">
        <v>17.399999999999999</v>
      </c>
      <c r="AW345" t="str">
        <f t="shared" si="49"/>
        <v>Tom Lynch ®</v>
      </c>
      <c r="AX345" s="56">
        <f t="shared" si="50"/>
        <v>-99</v>
      </c>
      <c r="AY345" s="56">
        <f t="shared" si="51"/>
        <v>-99</v>
      </c>
      <c r="AZ345" s="56">
        <f t="shared" si="52"/>
        <v>-99</v>
      </c>
      <c r="BA345" s="56">
        <f t="shared" ca="1" si="53"/>
        <v>-14.36624739815835</v>
      </c>
      <c r="BB345" s="57">
        <f t="shared" ca="1" si="54"/>
        <v>-14.36624739815835</v>
      </c>
      <c r="BC345">
        <f t="shared" ca="1" si="55"/>
        <v>329</v>
      </c>
      <c r="BD345">
        <f ca="1">BC345+(COUNTIF($BC$4:BC345,BC345)-1)</f>
        <v>329</v>
      </c>
    </row>
    <row r="346" spans="9:56" x14ac:dyDescent="0.2">
      <c r="I346" s="55"/>
      <c r="AO346">
        <v>342</v>
      </c>
      <c r="AP346" t="s">
        <v>605</v>
      </c>
      <c r="AQ346" t="s">
        <v>553</v>
      </c>
      <c r="AR346">
        <v>13</v>
      </c>
      <c r="AS346" s="53">
        <v>317500</v>
      </c>
      <c r="AT346">
        <v>859</v>
      </c>
      <c r="AU346">
        <v>66.099999999999994</v>
      </c>
      <c r="AV346">
        <v>20.8</v>
      </c>
      <c r="AW346" t="str">
        <f t="shared" si="49"/>
        <v>David MacKay</v>
      </c>
      <c r="AX346" s="56">
        <f t="shared" ca="1" si="50"/>
        <v>-16.58557941952013</v>
      </c>
      <c r="AY346" s="56">
        <f t="shared" si="51"/>
        <v>-99</v>
      </c>
      <c r="AZ346" s="56">
        <f t="shared" si="52"/>
        <v>-99</v>
      </c>
      <c r="BA346" s="56">
        <f t="shared" si="53"/>
        <v>-99</v>
      </c>
      <c r="BB346" s="57">
        <f t="shared" ca="1" si="54"/>
        <v>-16.58557941952013</v>
      </c>
      <c r="BC346">
        <f t="shared" ca="1" si="55"/>
        <v>345</v>
      </c>
      <c r="BD346">
        <f ca="1">BC346+(COUNTIF($BC$4:BC346,BC346)-1)</f>
        <v>345</v>
      </c>
    </row>
    <row r="347" spans="9:56" x14ac:dyDescent="0.2">
      <c r="I347" s="55"/>
      <c r="AO347">
        <v>342</v>
      </c>
      <c r="AP347" t="s">
        <v>1587</v>
      </c>
      <c r="AQ347" t="s">
        <v>559</v>
      </c>
      <c r="AR347">
        <v>13</v>
      </c>
      <c r="AS347" s="53">
        <v>310300</v>
      </c>
      <c r="AT347">
        <v>859</v>
      </c>
      <c r="AU347">
        <v>66.099999999999994</v>
      </c>
      <c r="AV347">
        <v>21.3</v>
      </c>
      <c r="AW347" t="str">
        <f t="shared" si="49"/>
        <v>Jack Higgins</v>
      </c>
      <c r="AX347" s="56">
        <f t="shared" si="50"/>
        <v>-99</v>
      </c>
      <c r="AY347" s="56">
        <f t="shared" si="51"/>
        <v>-99</v>
      </c>
      <c r="AZ347" s="56">
        <f t="shared" si="52"/>
        <v>-99</v>
      </c>
      <c r="BA347" s="56">
        <f t="shared" ca="1" si="53"/>
        <v>-14.36624739815835</v>
      </c>
      <c r="BB347" s="57">
        <f t="shared" ca="1" si="54"/>
        <v>-14.36624739815835</v>
      </c>
      <c r="BC347">
        <f t="shared" ca="1" si="55"/>
        <v>329</v>
      </c>
      <c r="BD347">
        <f ca="1">BC347+(COUNTIF($BC$4:BC347,BC347)-1)</f>
        <v>330</v>
      </c>
    </row>
    <row r="348" spans="9:56" x14ac:dyDescent="0.2">
      <c r="I348" s="55"/>
      <c r="AO348">
        <v>345</v>
      </c>
      <c r="AP348" t="s">
        <v>629</v>
      </c>
      <c r="AQ348" t="s">
        <v>549</v>
      </c>
      <c r="AR348">
        <v>6</v>
      </c>
      <c r="AS348" s="53">
        <v>305100</v>
      </c>
      <c r="AT348">
        <v>396</v>
      </c>
      <c r="AU348">
        <v>66</v>
      </c>
      <c r="AV348">
        <v>21.6</v>
      </c>
      <c r="AW348" t="str">
        <f t="shared" si="49"/>
        <v>Jordan Ridley</v>
      </c>
      <c r="AX348" s="56">
        <f t="shared" ca="1" si="50"/>
        <v>-16.702379274587159</v>
      </c>
      <c r="AY348" s="56">
        <f t="shared" si="51"/>
        <v>-99</v>
      </c>
      <c r="AZ348" s="56">
        <f t="shared" si="52"/>
        <v>-99</v>
      </c>
      <c r="BA348" s="56">
        <f t="shared" si="53"/>
        <v>-99</v>
      </c>
      <c r="BB348" s="57">
        <f t="shared" ca="1" si="54"/>
        <v>-16.702379274587159</v>
      </c>
      <c r="BC348">
        <f t="shared" ca="1" si="55"/>
        <v>348</v>
      </c>
      <c r="BD348">
        <f ca="1">BC348+(COUNTIF($BC$4:BC348,BC348)-1)</f>
        <v>348</v>
      </c>
    </row>
    <row r="349" spans="9:56" x14ac:dyDescent="0.2">
      <c r="I349" s="55"/>
      <c r="AO349">
        <v>345</v>
      </c>
      <c r="AP349" t="s">
        <v>1463</v>
      </c>
      <c r="AQ349" t="s">
        <v>540</v>
      </c>
      <c r="AR349">
        <v>2</v>
      </c>
      <c r="AS349" s="53">
        <v>529000</v>
      </c>
      <c r="AT349">
        <v>132</v>
      </c>
      <c r="AU349">
        <v>66</v>
      </c>
      <c r="AV349">
        <v>12.5</v>
      </c>
      <c r="AW349" t="str">
        <f t="shared" si="49"/>
        <v>Aaron Sandilands</v>
      </c>
      <c r="AX349" s="56">
        <f t="shared" si="50"/>
        <v>-99</v>
      </c>
      <c r="AY349" s="56">
        <f t="shared" si="51"/>
        <v>-99</v>
      </c>
      <c r="AZ349" s="56">
        <f t="shared" ca="1" si="52"/>
        <v>-13.043083651319016</v>
      </c>
      <c r="BA349" s="56">
        <f t="shared" si="53"/>
        <v>-99</v>
      </c>
      <c r="BB349" s="57">
        <f t="shared" ca="1" si="54"/>
        <v>-13.043083651319016</v>
      </c>
      <c r="BC349">
        <f t="shared" ca="1" si="55"/>
        <v>315</v>
      </c>
      <c r="BD349">
        <f ca="1">BC349+(COUNTIF($BC$4:BC349,BC349)-1)</f>
        <v>315</v>
      </c>
    </row>
    <row r="350" spans="9:56" x14ac:dyDescent="0.2">
      <c r="I350" s="55"/>
      <c r="AO350">
        <v>345</v>
      </c>
      <c r="AP350" t="s">
        <v>1038</v>
      </c>
      <c r="AQ350" t="s">
        <v>574</v>
      </c>
      <c r="AR350">
        <v>1</v>
      </c>
      <c r="AS350" s="53">
        <v>123900</v>
      </c>
      <c r="AT350">
        <v>66</v>
      </c>
      <c r="AU350">
        <v>66</v>
      </c>
      <c r="AV350">
        <v>53.3</v>
      </c>
      <c r="AW350" t="str">
        <f t="shared" si="49"/>
        <v>Joe Atley</v>
      </c>
      <c r="AX350" s="56">
        <f t="shared" si="50"/>
        <v>-99</v>
      </c>
      <c r="AY350" s="56">
        <f t="shared" ca="1" si="51"/>
        <v>-23.123319966740581</v>
      </c>
      <c r="AZ350" s="56">
        <f t="shared" si="52"/>
        <v>-99</v>
      </c>
      <c r="BA350" s="56">
        <f t="shared" si="53"/>
        <v>-99</v>
      </c>
      <c r="BB350" s="57">
        <f t="shared" ca="1" si="54"/>
        <v>-23.123319966740581</v>
      </c>
      <c r="BC350">
        <f t="shared" ca="1" si="55"/>
        <v>442</v>
      </c>
      <c r="BD350">
        <f ca="1">BC350+(COUNTIF($BC$4:BC350,BC350)-1)</f>
        <v>442</v>
      </c>
    </row>
    <row r="351" spans="9:56" x14ac:dyDescent="0.2">
      <c r="I351" s="55"/>
      <c r="AO351">
        <v>345</v>
      </c>
      <c r="AP351" t="s">
        <v>1572</v>
      </c>
      <c r="AQ351" t="s">
        <v>538</v>
      </c>
      <c r="AR351">
        <v>1</v>
      </c>
      <c r="AS351" s="53">
        <v>340700</v>
      </c>
      <c r="AT351">
        <v>66</v>
      </c>
      <c r="AU351">
        <v>66</v>
      </c>
      <c r="AV351">
        <v>19.399999999999999</v>
      </c>
      <c r="AW351" t="str">
        <f t="shared" si="49"/>
        <v>Ryan Abbott</v>
      </c>
      <c r="AX351" s="56">
        <f t="shared" si="50"/>
        <v>-99</v>
      </c>
      <c r="AY351" s="56">
        <f t="shared" si="51"/>
        <v>-99</v>
      </c>
      <c r="AZ351" s="56">
        <f t="shared" ca="1" si="52"/>
        <v>-13.043083651319016</v>
      </c>
      <c r="BA351" s="56">
        <f t="shared" si="53"/>
        <v>-99</v>
      </c>
      <c r="BB351" s="57">
        <f t="shared" ca="1" si="54"/>
        <v>-13.043083651319016</v>
      </c>
      <c r="BC351">
        <f t="shared" ca="1" si="55"/>
        <v>315</v>
      </c>
      <c r="BD351">
        <f ca="1">BC351+(COUNTIF($BC$4:BC351,BC351)-1)</f>
        <v>316</v>
      </c>
    </row>
    <row r="352" spans="9:56" x14ac:dyDescent="0.2">
      <c r="I352" s="55"/>
      <c r="AO352">
        <v>345</v>
      </c>
      <c r="AP352" t="s">
        <v>1398</v>
      </c>
      <c r="AQ352" t="s">
        <v>581</v>
      </c>
      <c r="AR352">
        <v>1</v>
      </c>
      <c r="AS352" s="53">
        <v>261400</v>
      </c>
      <c r="AT352">
        <v>66</v>
      </c>
      <c r="AU352">
        <v>66</v>
      </c>
      <c r="AV352">
        <v>25.2</v>
      </c>
      <c r="AW352" t="str">
        <f t="shared" si="49"/>
        <v>Brandon White</v>
      </c>
      <c r="AX352" s="56">
        <f t="shared" ca="1" si="50"/>
        <v>-16.702379274587159</v>
      </c>
      <c r="AY352" s="56">
        <f t="shared" si="51"/>
        <v>-99</v>
      </c>
      <c r="AZ352" s="56">
        <f t="shared" si="52"/>
        <v>-99</v>
      </c>
      <c r="BA352" s="56">
        <f t="shared" si="53"/>
        <v>-99</v>
      </c>
      <c r="BB352" s="57">
        <f t="shared" ca="1" si="54"/>
        <v>-16.702379274587159</v>
      </c>
      <c r="BC352">
        <f t="shared" ca="1" si="55"/>
        <v>348</v>
      </c>
      <c r="BD352">
        <f ca="1">BC352+(COUNTIF($BC$4:BC352,BC352)-1)</f>
        <v>349</v>
      </c>
    </row>
    <row r="353" spans="9:56" x14ac:dyDescent="0.2">
      <c r="I353" s="55"/>
      <c r="AO353">
        <v>345</v>
      </c>
      <c r="AP353" t="s">
        <v>1550</v>
      </c>
      <c r="AQ353" t="s">
        <v>581</v>
      </c>
      <c r="AR353">
        <v>1</v>
      </c>
      <c r="AS353" s="53">
        <v>123900</v>
      </c>
      <c r="AT353">
        <v>66</v>
      </c>
      <c r="AU353">
        <v>66</v>
      </c>
      <c r="AV353">
        <v>53.3</v>
      </c>
      <c r="AW353" t="str">
        <f t="shared" si="49"/>
        <v>Doulton Langlands</v>
      </c>
      <c r="AX353" s="56">
        <f t="shared" si="50"/>
        <v>-99</v>
      </c>
      <c r="AY353" s="56">
        <f t="shared" ca="1" si="51"/>
        <v>-23.123319966740581</v>
      </c>
      <c r="AZ353" s="56">
        <f t="shared" si="52"/>
        <v>-99</v>
      </c>
      <c r="BA353" s="56">
        <f t="shared" ca="1" si="53"/>
        <v>-14.472664045552108</v>
      </c>
      <c r="BB353" s="57">
        <f t="shared" ca="1" si="54"/>
        <v>-14.472664045552108</v>
      </c>
      <c r="BC353">
        <f t="shared" ca="1" si="55"/>
        <v>331</v>
      </c>
      <c r="BD353">
        <f ca="1">BC353+(COUNTIF($BC$4:BC353,BC353)-1)</f>
        <v>331</v>
      </c>
    </row>
    <row r="354" spans="9:56" x14ac:dyDescent="0.2">
      <c r="I354" s="55"/>
      <c r="AO354">
        <v>351</v>
      </c>
      <c r="AP354" t="s">
        <v>1399</v>
      </c>
      <c r="AQ354" t="s">
        <v>542</v>
      </c>
      <c r="AR354">
        <v>9</v>
      </c>
      <c r="AS354" s="53">
        <v>304900</v>
      </c>
      <c r="AT354">
        <v>592</v>
      </c>
      <c r="AU354">
        <v>65.8</v>
      </c>
      <c r="AV354">
        <v>21.6</v>
      </c>
      <c r="AW354" t="str">
        <f t="shared" si="49"/>
        <v>Jack Scrimshaw</v>
      </c>
      <c r="AX354" s="56">
        <f t="shared" ca="1" si="50"/>
        <v>-16.935978984721253</v>
      </c>
      <c r="AY354" s="56">
        <f t="shared" si="51"/>
        <v>-99</v>
      </c>
      <c r="AZ354" s="56">
        <f t="shared" si="52"/>
        <v>-99</v>
      </c>
      <c r="BA354" s="56">
        <f t="shared" si="53"/>
        <v>-99</v>
      </c>
      <c r="BB354" s="57">
        <f t="shared" ca="1" si="54"/>
        <v>-16.935978984721253</v>
      </c>
      <c r="BC354">
        <f t="shared" ca="1" si="55"/>
        <v>353</v>
      </c>
      <c r="BD354">
        <f ca="1">BC354+(COUNTIF($BC$4:BC354,BC354)-1)</f>
        <v>353</v>
      </c>
    </row>
    <row r="355" spans="9:56" x14ac:dyDescent="0.2">
      <c r="I355" s="55"/>
      <c r="AO355">
        <v>352</v>
      </c>
      <c r="AP355" t="s">
        <v>797</v>
      </c>
      <c r="AQ355" t="s">
        <v>561</v>
      </c>
      <c r="AR355">
        <v>15</v>
      </c>
      <c r="AS355" s="53">
        <v>342300</v>
      </c>
      <c r="AT355">
        <v>984</v>
      </c>
      <c r="AU355">
        <v>65.599999999999994</v>
      </c>
      <c r="AV355">
        <v>19.2</v>
      </c>
      <c r="AW355" t="str">
        <f t="shared" si="49"/>
        <v>Tarryn Thomas</v>
      </c>
      <c r="AX355" s="56">
        <f t="shared" si="50"/>
        <v>-99</v>
      </c>
      <c r="AY355" s="56">
        <f t="shared" ca="1" si="51"/>
        <v>-23.555531554903965</v>
      </c>
      <c r="AZ355" s="56">
        <f t="shared" si="52"/>
        <v>-99</v>
      </c>
      <c r="BA355" s="56">
        <f t="shared" ca="1" si="53"/>
        <v>-14.898330635127177</v>
      </c>
      <c r="BB355" s="57">
        <f t="shared" ca="1" si="54"/>
        <v>-14.898330635127177</v>
      </c>
      <c r="BC355">
        <f t="shared" ca="1" si="55"/>
        <v>333</v>
      </c>
      <c r="BD355">
        <f ca="1">BC355+(COUNTIF($BC$4:BC355,BC355)-1)</f>
        <v>333</v>
      </c>
    </row>
    <row r="356" spans="9:56" x14ac:dyDescent="0.2">
      <c r="I356" s="55"/>
      <c r="AO356">
        <v>352</v>
      </c>
      <c r="AP356" t="s">
        <v>1481</v>
      </c>
      <c r="AQ356" t="s">
        <v>542</v>
      </c>
      <c r="AR356">
        <v>9</v>
      </c>
      <c r="AS356" s="53">
        <v>335300</v>
      </c>
      <c r="AT356">
        <v>590</v>
      </c>
      <c r="AU356">
        <v>65.599999999999994</v>
      </c>
      <c r="AV356">
        <v>19.600000000000001</v>
      </c>
      <c r="AW356" t="str">
        <f t="shared" si="49"/>
        <v>Mitchell Lewis</v>
      </c>
      <c r="AX356" s="56">
        <f t="shared" si="50"/>
        <v>-99</v>
      </c>
      <c r="AY356" s="56">
        <f t="shared" si="51"/>
        <v>-99</v>
      </c>
      <c r="AZ356" s="56">
        <f t="shared" si="52"/>
        <v>-99</v>
      </c>
      <c r="BA356" s="56">
        <f t="shared" ca="1" si="53"/>
        <v>-14.898330635127177</v>
      </c>
      <c r="BB356" s="57">
        <f t="shared" ca="1" si="54"/>
        <v>-14.898330635127177</v>
      </c>
      <c r="BC356">
        <f t="shared" ca="1" si="55"/>
        <v>333</v>
      </c>
      <c r="BD356">
        <f ca="1">BC356+(COUNTIF($BC$4:BC356,BC356)-1)</f>
        <v>334</v>
      </c>
    </row>
    <row r="357" spans="9:56" x14ac:dyDescent="0.2">
      <c r="I357" s="55"/>
      <c r="AO357">
        <v>354</v>
      </c>
      <c r="AP357" t="s">
        <v>761</v>
      </c>
      <c r="AQ357" t="s">
        <v>561</v>
      </c>
      <c r="AR357">
        <v>12</v>
      </c>
      <c r="AS357" s="53">
        <v>299700</v>
      </c>
      <c r="AT357">
        <v>786</v>
      </c>
      <c r="AU357">
        <v>65.5</v>
      </c>
      <c r="AV357">
        <v>21.9</v>
      </c>
      <c r="AW357" t="str">
        <f t="shared" si="49"/>
        <v>Luke Davies-Uniacke</v>
      </c>
      <c r="AX357" s="56">
        <f t="shared" si="50"/>
        <v>-99</v>
      </c>
      <c r="AY357" s="56">
        <f t="shared" ca="1" si="51"/>
        <v>-23.6635844519448</v>
      </c>
      <c r="AZ357" s="56">
        <f t="shared" si="52"/>
        <v>-99</v>
      </c>
      <c r="BA357" s="56">
        <f t="shared" si="53"/>
        <v>-99</v>
      </c>
      <c r="BB357" s="57">
        <f t="shared" ca="1" si="54"/>
        <v>-23.6635844519448</v>
      </c>
      <c r="BC357">
        <f t="shared" ca="1" si="55"/>
        <v>448</v>
      </c>
      <c r="BD357">
        <f ca="1">BC357+(COUNTIF($BC$4:BC357,BC357)-1)</f>
        <v>448</v>
      </c>
    </row>
    <row r="358" spans="9:56" x14ac:dyDescent="0.2">
      <c r="I358" s="55"/>
      <c r="AO358">
        <v>354</v>
      </c>
      <c r="AP358" t="s">
        <v>1520</v>
      </c>
      <c r="AQ358" t="s">
        <v>576</v>
      </c>
      <c r="AR358">
        <v>2</v>
      </c>
      <c r="AS358" s="53">
        <v>259800</v>
      </c>
      <c r="AT358">
        <v>131</v>
      </c>
      <c r="AU358">
        <v>65.5</v>
      </c>
      <c r="AV358">
        <v>25.2</v>
      </c>
      <c r="AW358" t="str">
        <f t="shared" si="49"/>
        <v>Michael Rischitelli</v>
      </c>
      <c r="AX358" s="56">
        <f t="shared" ca="1" si="50"/>
        <v>-17.286378549922375</v>
      </c>
      <c r="AY358" s="56">
        <f t="shared" si="51"/>
        <v>-99</v>
      </c>
      <c r="AZ358" s="56">
        <f t="shared" si="52"/>
        <v>-99</v>
      </c>
      <c r="BA358" s="56">
        <f t="shared" si="53"/>
        <v>-99</v>
      </c>
      <c r="BB358" s="57">
        <f t="shared" ca="1" si="54"/>
        <v>-17.286378549922375</v>
      </c>
      <c r="BC358">
        <f t="shared" ca="1" si="55"/>
        <v>355</v>
      </c>
      <c r="BD358">
        <f ca="1">BC358+(COUNTIF($BC$4:BC358,BC358)-1)</f>
        <v>355</v>
      </c>
    </row>
    <row r="359" spans="9:56" x14ac:dyDescent="0.2">
      <c r="I359" s="55"/>
      <c r="AO359">
        <v>356</v>
      </c>
      <c r="AP359" t="s">
        <v>637</v>
      </c>
      <c r="AQ359" t="s">
        <v>544</v>
      </c>
      <c r="AR359">
        <v>4</v>
      </c>
      <c r="AS359" s="53">
        <v>339500</v>
      </c>
      <c r="AT359">
        <v>261</v>
      </c>
      <c r="AU359">
        <v>65.2</v>
      </c>
      <c r="AV359">
        <v>19.2</v>
      </c>
      <c r="AW359" t="str">
        <f t="shared" si="49"/>
        <v>Nicholas Robertson</v>
      </c>
      <c r="AX359" s="56">
        <f t="shared" ca="1" si="50"/>
        <v>-17.636778115123505</v>
      </c>
      <c r="AY359" s="56">
        <f t="shared" si="51"/>
        <v>-99</v>
      </c>
      <c r="AZ359" s="56">
        <f t="shared" si="52"/>
        <v>-99</v>
      </c>
      <c r="BA359" s="56">
        <f t="shared" si="53"/>
        <v>-99</v>
      </c>
      <c r="BB359" s="57">
        <f t="shared" ca="1" si="54"/>
        <v>-17.636778115123505</v>
      </c>
      <c r="BC359">
        <f t="shared" ca="1" si="55"/>
        <v>359</v>
      </c>
      <c r="BD359">
        <f ca="1">BC359+(COUNTIF($BC$4:BC359,BC359)-1)</f>
        <v>359</v>
      </c>
    </row>
    <row r="360" spans="9:56" x14ac:dyDescent="0.2">
      <c r="I360" s="55"/>
      <c r="AO360">
        <v>357</v>
      </c>
      <c r="AP360" t="s">
        <v>1521</v>
      </c>
      <c r="AQ360" t="s">
        <v>567</v>
      </c>
      <c r="AR360">
        <v>13</v>
      </c>
      <c r="AS360" s="53">
        <v>359800</v>
      </c>
      <c r="AT360">
        <v>845</v>
      </c>
      <c r="AU360">
        <v>65</v>
      </c>
      <c r="AV360">
        <v>18.100000000000001</v>
      </c>
      <c r="AW360" t="str">
        <f t="shared" si="49"/>
        <v>James Aish</v>
      </c>
      <c r="AX360" s="56">
        <f t="shared" ca="1" si="50"/>
        <v>-17.870377825257592</v>
      </c>
      <c r="AY360" s="56">
        <f t="shared" ca="1" si="51"/>
        <v>-24.203848937149019</v>
      </c>
      <c r="AZ360" s="56">
        <f t="shared" si="52"/>
        <v>-99</v>
      </c>
      <c r="BA360" s="56">
        <f t="shared" si="53"/>
        <v>-99</v>
      </c>
      <c r="BB360" s="57">
        <f t="shared" ca="1" si="54"/>
        <v>-17.870377825257592</v>
      </c>
      <c r="BC360">
        <f t="shared" ca="1" si="55"/>
        <v>361</v>
      </c>
      <c r="BD360">
        <f ca="1">BC360+(COUNTIF($BC$4:BC360,BC360)-1)</f>
        <v>361</v>
      </c>
    </row>
    <row r="361" spans="9:56" x14ac:dyDescent="0.2">
      <c r="I361" s="55"/>
      <c r="AO361">
        <v>357</v>
      </c>
      <c r="AP361" t="s">
        <v>1471</v>
      </c>
      <c r="AQ361" t="s">
        <v>567</v>
      </c>
      <c r="AR361">
        <v>7</v>
      </c>
      <c r="AS361" s="53">
        <v>329700</v>
      </c>
      <c r="AT361">
        <v>455</v>
      </c>
      <c r="AU361">
        <v>65</v>
      </c>
      <c r="AV361">
        <v>19.7</v>
      </c>
      <c r="AW361" t="str">
        <f t="shared" si="49"/>
        <v>Ben Reid</v>
      </c>
      <c r="AX361" s="56">
        <f t="shared" si="50"/>
        <v>-99</v>
      </c>
      <c r="AY361" s="56">
        <f t="shared" si="51"/>
        <v>-99</v>
      </c>
      <c r="AZ361" s="56">
        <f t="shared" si="52"/>
        <v>-99</v>
      </c>
      <c r="BA361" s="56">
        <f t="shared" ca="1" si="53"/>
        <v>-15.536830519489765</v>
      </c>
      <c r="BB361" s="57">
        <f t="shared" ca="1" si="54"/>
        <v>-15.536830519489765</v>
      </c>
      <c r="BC361">
        <f t="shared" ca="1" si="55"/>
        <v>337</v>
      </c>
      <c r="BD361">
        <f ca="1">BC361+(COUNTIF($BC$4:BC361,BC361)-1)</f>
        <v>337</v>
      </c>
    </row>
    <row r="362" spans="9:56" x14ac:dyDescent="0.2">
      <c r="I362" s="55"/>
      <c r="AO362">
        <v>357</v>
      </c>
      <c r="AP362" t="s">
        <v>961</v>
      </c>
      <c r="AQ362" t="s">
        <v>547</v>
      </c>
      <c r="AR362">
        <v>12</v>
      </c>
      <c r="AS362" s="53">
        <v>300500</v>
      </c>
      <c r="AT362">
        <v>780</v>
      </c>
      <c r="AU362">
        <v>65</v>
      </c>
      <c r="AV362">
        <v>21.6</v>
      </c>
      <c r="AW362" t="str">
        <f t="shared" si="49"/>
        <v>Jackson Trengove</v>
      </c>
      <c r="AX362" s="56">
        <f t="shared" ca="1" si="50"/>
        <v>-17.870377825257592</v>
      </c>
      <c r="AY362" s="56">
        <f t="shared" si="51"/>
        <v>-99</v>
      </c>
      <c r="AZ362" s="56">
        <f t="shared" ca="1" si="52"/>
        <v>-13.767699409725626</v>
      </c>
      <c r="BA362" s="56">
        <f t="shared" si="53"/>
        <v>-99</v>
      </c>
      <c r="BB362" s="57">
        <f t="shared" ca="1" si="54"/>
        <v>-13.767699409725626</v>
      </c>
      <c r="BC362">
        <f t="shared" ca="1" si="55"/>
        <v>325</v>
      </c>
      <c r="BD362">
        <f ca="1">BC362+(COUNTIF($BC$4:BC362,BC362)-1)</f>
        <v>325</v>
      </c>
    </row>
    <row r="363" spans="9:56" x14ac:dyDescent="0.2">
      <c r="I363" s="55"/>
      <c r="AO363">
        <v>360</v>
      </c>
      <c r="AP363" t="s">
        <v>838</v>
      </c>
      <c r="AQ363" t="s">
        <v>534</v>
      </c>
      <c r="AR363">
        <v>17</v>
      </c>
      <c r="AS363" s="53">
        <v>325500</v>
      </c>
      <c r="AT363" s="105">
        <v>1104</v>
      </c>
      <c r="AU363">
        <v>64.900000000000006</v>
      </c>
      <c r="AV363">
        <v>20</v>
      </c>
      <c r="AW363" t="str">
        <f t="shared" si="49"/>
        <v>Brent Daniels</v>
      </c>
      <c r="AX363" s="56">
        <f t="shared" si="50"/>
        <v>-99</v>
      </c>
      <c r="AY363" s="56">
        <f t="shared" si="51"/>
        <v>-99</v>
      </c>
      <c r="AZ363" s="56">
        <f t="shared" si="52"/>
        <v>-99</v>
      </c>
      <c r="BA363" s="56">
        <f t="shared" ca="1" si="53"/>
        <v>-15.643247166883523</v>
      </c>
      <c r="BB363" s="57">
        <f t="shared" ca="1" si="54"/>
        <v>-15.643247166883523</v>
      </c>
      <c r="BC363">
        <f t="shared" ca="1" si="55"/>
        <v>338</v>
      </c>
      <c r="BD363">
        <f ca="1">BC363+(COUNTIF($BC$4:BC363,BC363)-1)</f>
        <v>338</v>
      </c>
    </row>
    <row r="364" spans="9:56" x14ac:dyDescent="0.2">
      <c r="I364" s="55"/>
      <c r="AO364">
        <v>360</v>
      </c>
      <c r="AP364" t="s">
        <v>778</v>
      </c>
      <c r="AQ364" t="s">
        <v>553</v>
      </c>
      <c r="AR364">
        <v>11</v>
      </c>
      <c r="AS364" s="53">
        <v>326700</v>
      </c>
      <c r="AT364">
        <v>714</v>
      </c>
      <c r="AU364">
        <v>64.900000000000006</v>
      </c>
      <c r="AV364">
        <v>19.899999999999999</v>
      </c>
      <c r="AW364" t="str">
        <f t="shared" si="49"/>
        <v>Riley Knight</v>
      </c>
      <c r="AX364" s="56">
        <f t="shared" si="50"/>
        <v>-99</v>
      </c>
      <c r="AY364" s="56">
        <f t="shared" ca="1" si="51"/>
        <v>-24.311901834189854</v>
      </c>
      <c r="AZ364" s="56">
        <f t="shared" si="52"/>
        <v>-99</v>
      </c>
      <c r="BA364" s="56">
        <f t="shared" ca="1" si="53"/>
        <v>-15.643247166883523</v>
      </c>
      <c r="BB364" s="57">
        <f t="shared" ca="1" si="54"/>
        <v>-15.643247166883523</v>
      </c>
      <c r="BC364">
        <f t="shared" ca="1" si="55"/>
        <v>338</v>
      </c>
      <c r="BD364">
        <f ca="1">BC364+(COUNTIF($BC$4:BC364,BC364)-1)</f>
        <v>339</v>
      </c>
    </row>
    <row r="365" spans="9:56" x14ac:dyDescent="0.2">
      <c r="I365" s="55"/>
      <c r="AO365">
        <v>362</v>
      </c>
      <c r="AP365" t="s">
        <v>601</v>
      </c>
      <c r="AQ365" t="s">
        <v>536</v>
      </c>
      <c r="AR365">
        <v>3</v>
      </c>
      <c r="AS365" s="53">
        <v>177700</v>
      </c>
      <c r="AT365">
        <v>194</v>
      </c>
      <c r="AU365">
        <v>64.7</v>
      </c>
      <c r="AV365">
        <v>36.4</v>
      </c>
      <c r="AW365" t="str">
        <f t="shared" si="49"/>
        <v>Josh Rotham</v>
      </c>
      <c r="AX365" s="56">
        <f t="shared" ca="1" si="50"/>
        <v>-18.220777390458721</v>
      </c>
      <c r="AY365" s="56">
        <f t="shared" si="51"/>
        <v>-99</v>
      </c>
      <c r="AZ365" s="56">
        <f t="shared" si="52"/>
        <v>-99</v>
      </c>
      <c r="BA365" s="56">
        <f t="shared" si="53"/>
        <v>-99</v>
      </c>
      <c r="BB365" s="57">
        <f t="shared" ca="1" si="54"/>
        <v>-18.220777390458721</v>
      </c>
      <c r="BC365">
        <f t="shared" ca="1" si="55"/>
        <v>364</v>
      </c>
      <c r="BD365">
        <f ca="1">BC365+(COUNTIF($BC$4:BC365,BC365)-1)</f>
        <v>364</v>
      </c>
    </row>
    <row r="366" spans="9:56" x14ac:dyDescent="0.2">
      <c r="I366" s="55"/>
      <c r="AO366">
        <v>363</v>
      </c>
      <c r="AP366" t="s">
        <v>1404</v>
      </c>
      <c r="AQ366" t="s">
        <v>581</v>
      </c>
      <c r="AR366">
        <v>5</v>
      </c>
      <c r="AS366" s="53">
        <v>365600</v>
      </c>
      <c r="AT366">
        <v>323</v>
      </c>
      <c r="AU366">
        <v>64.599999999999994</v>
      </c>
      <c r="AV366">
        <v>17.7</v>
      </c>
      <c r="AW366" t="str">
        <f t="shared" si="49"/>
        <v>Jake Carlisle</v>
      </c>
      <c r="AX366" s="56">
        <f t="shared" ca="1" si="50"/>
        <v>-18.337577245525772</v>
      </c>
      <c r="AY366" s="56">
        <f t="shared" si="51"/>
        <v>-99</v>
      </c>
      <c r="AZ366" s="56">
        <f t="shared" si="52"/>
        <v>-99</v>
      </c>
      <c r="BA366" s="56">
        <f t="shared" si="53"/>
        <v>-99</v>
      </c>
      <c r="BB366" s="57">
        <f t="shared" ca="1" si="54"/>
        <v>-18.337577245525772</v>
      </c>
      <c r="BC366">
        <f t="shared" ca="1" si="55"/>
        <v>368</v>
      </c>
      <c r="BD366">
        <f ca="1">BC366+(COUNTIF($BC$4:BC366,BC366)-1)</f>
        <v>368</v>
      </c>
    </row>
    <row r="367" spans="9:56" x14ac:dyDescent="0.2">
      <c r="I367" s="55"/>
      <c r="AO367">
        <v>364</v>
      </c>
      <c r="AP367" t="s">
        <v>1522</v>
      </c>
      <c r="AQ367" t="s">
        <v>544</v>
      </c>
      <c r="AR367">
        <v>2</v>
      </c>
      <c r="AS367" s="53">
        <v>123900</v>
      </c>
      <c r="AT367">
        <v>129</v>
      </c>
      <c r="AU367">
        <v>64.5</v>
      </c>
      <c r="AV367">
        <v>52.1</v>
      </c>
      <c r="AW367" t="str">
        <f t="shared" si="49"/>
        <v>Mitchell Hinge</v>
      </c>
      <c r="AX367" s="56">
        <f t="shared" ca="1" si="50"/>
        <v>-18.454377100592808</v>
      </c>
      <c r="AY367" s="56">
        <f t="shared" si="51"/>
        <v>-99</v>
      </c>
      <c r="AZ367" s="56">
        <f t="shared" si="52"/>
        <v>-99</v>
      </c>
      <c r="BA367" s="56">
        <f t="shared" si="53"/>
        <v>-99</v>
      </c>
      <c r="BB367" s="57">
        <f t="shared" ca="1" si="54"/>
        <v>-18.454377100592808</v>
      </c>
      <c r="BC367">
        <f t="shared" ca="1" si="55"/>
        <v>369</v>
      </c>
      <c r="BD367">
        <f ca="1">BC367+(COUNTIF($BC$4:BC367,BC367)-1)</f>
        <v>369</v>
      </c>
    </row>
    <row r="368" spans="9:56" x14ac:dyDescent="0.2">
      <c r="I368" s="55"/>
      <c r="AO368">
        <v>365</v>
      </c>
      <c r="AP368" t="s">
        <v>875</v>
      </c>
      <c r="AQ368" t="s">
        <v>559</v>
      </c>
      <c r="AR368">
        <v>16</v>
      </c>
      <c r="AS368" s="53">
        <v>408700</v>
      </c>
      <c r="AT368" s="105">
        <v>1026</v>
      </c>
      <c r="AU368">
        <v>64.099999999999994</v>
      </c>
      <c r="AV368">
        <v>15.7</v>
      </c>
      <c r="AW368" t="str">
        <f t="shared" si="49"/>
        <v>Jason Castagna</v>
      </c>
      <c r="AX368" s="56">
        <f t="shared" si="50"/>
        <v>-99</v>
      </c>
      <c r="AY368" s="56">
        <f t="shared" si="51"/>
        <v>-99</v>
      </c>
      <c r="AZ368" s="56">
        <f t="shared" si="52"/>
        <v>-99</v>
      </c>
      <c r="BA368" s="56">
        <f t="shared" ca="1" si="53"/>
        <v>-16.494580346033661</v>
      </c>
      <c r="BB368" s="57">
        <f t="shared" ca="1" si="54"/>
        <v>-16.494580346033661</v>
      </c>
      <c r="BC368">
        <f t="shared" ca="1" si="55"/>
        <v>344</v>
      </c>
      <c r="BD368">
        <f ca="1">BC368+(COUNTIF($BC$4:BC368,BC368)-1)</f>
        <v>344</v>
      </c>
    </row>
    <row r="369" spans="9:56" x14ac:dyDescent="0.2">
      <c r="I369" s="55"/>
      <c r="AO369">
        <v>365</v>
      </c>
      <c r="AP369" t="s">
        <v>1402</v>
      </c>
      <c r="AQ369" t="s">
        <v>556</v>
      </c>
      <c r="AR369">
        <v>11</v>
      </c>
      <c r="AS369" s="53">
        <v>298600</v>
      </c>
      <c r="AT369">
        <v>705</v>
      </c>
      <c r="AU369">
        <v>64.099999999999994</v>
      </c>
      <c r="AV369">
        <v>21.5</v>
      </c>
      <c r="AW369" t="str">
        <f t="shared" si="49"/>
        <v>Liam Jones</v>
      </c>
      <c r="AX369" s="56">
        <f t="shared" ca="1" si="50"/>
        <v>-18.921576520860988</v>
      </c>
      <c r="AY369" s="56">
        <f t="shared" si="51"/>
        <v>-99</v>
      </c>
      <c r="AZ369" s="56">
        <f t="shared" si="52"/>
        <v>-99</v>
      </c>
      <c r="BA369" s="56">
        <f t="shared" si="53"/>
        <v>-99</v>
      </c>
      <c r="BB369" s="57">
        <f t="shared" ca="1" si="54"/>
        <v>-18.921576520860988</v>
      </c>
      <c r="BC369">
        <f t="shared" ca="1" si="55"/>
        <v>378</v>
      </c>
      <c r="BD369">
        <f ca="1">BC369+(COUNTIF($BC$4:BC369,BC369)-1)</f>
        <v>378</v>
      </c>
    </row>
    <row r="370" spans="9:56" x14ac:dyDescent="0.2">
      <c r="I370" s="55"/>
      <c r="AO370">
        <v>365</v>
      </c>
      <c r="AP370" t="s">
        <v>1523</v>
      </c>
      <c r="AQ370" t="s">
        <v>556</v>
      </c>
      <c r="AR370">
        <v>13</v>
      </c>
      <c r="AS370" s="53">
        <v>366200</v>
      </c>
      <c r="AT370">
        <v>833</v>
      </c>
      <c r="AU370">
        <v>64.099999999999994</v>
      </c>
      <c r="AV370">
        <v>17.5</v>
      </c>
      <c r="AW370" t="str">
        <f t="shared" si="49"/>
        <v>Caleb Marchbank</v>
      </c>
      <c r="AX370" s="56">
        <f t="shared" ca="1" si="50"/>
        <v>-18.921576520860988</v>
      </c>
      <c r="AY370" s="56">
        <f t="shared" si="51"/>
        <v>-99</v>
      </c>
      <c r="AZ370" s="56">
        <f t="shared" si="52"/>
        <v>-99</v>
      </c>
      <c r="BA370" s="56">
        <f t="shared" si="53"/>
        <v>-99</v>
      </c>
      <c r="BB370" s="57">
        <f t="shared" ca="1" si="54"/>
        <v>-18.921576520860988</v>
      </c>
      <c r="BC370">
        <f t="shared" ca="1" si="55"/>
        <v>378</v>
      </c>
      <c r="BD370">
        <f ca="1">BC370+(COUNTIF($BC$4:BC370,BC370)-1)</f>
        <v>379</v>
      </c>
    </row>
    <row r="371" spans="9:56" x14ac:dyDescent="0.2">
      <c r="I371" s="55"/>
      <c r="AO371">
        <v>368</v>
      </c>
      <c r="AP371" t="s">
        <v>829</v>
      </c>
      <c r="AQ371" t="s">
        <v>540</v>
      </c>
      <c r="AR371">
        <v>15</v>
      </c>
      <c r="AS371" s="53">
        <v>264300</v>
      </c>
      <c r="AT371">
        <v>960</v>
      </c>
      <c r="AU371">
        <v>64</v>
      </c>
      <c r="AV371">
        <v>24.2</v>
      </c>
      <c r="AW371" t="str">
        <f t="shared" si="49"/>
        <v>Brandon Matera</v>
      </c>
      <c r="AX371" s="56">
        <f t="shared" si="50"/>
        <v>-99</v>
      </c>
      <c r="AY371" s="56">
        <f t="shared" si="51"/>
        <v>-99</v>
      </c>
      <c r="AZ371" s="56">
        <f t="shared" si="52"/>
        <v>-99</v>
      </c>
      <c r="BA371" s="56">
        <f t="shared" ca="1" si="53"/>
        <v>-16.600996993427419</v>
      </c>
      <c r="BB371" s="57">
        <f t="shared" ca="1" si="54"/>
        <v>-16.600996993427419</v>
      </c>
      <c r="BC371">
        <f t="shared" ca="1" si="55"/>
        <v>346</v>
      </c>
      <c r="BD371">
        <f ca="1">BC371+(COUNTIF($BC$4:BC371,BC371)-1)</f>
        <v>346</v>
      </c>
    </row>
    <row r="372" spans="9:56" x14ac:dyDescent="0.2">
      <c r="I372" s="55"/>
      <c r="AO372">
        <v>368</v>
      </c>
      <c r="AP372" t="s">
        <v>1474</v>
      </c>
      <c r="AQ372" t="s">
        <v>567</v>
      </c>
      <c r="AR372">
        <v>1</v>
      </c>
      <c r="AS372" s="53">
        <v>302900</v>
      </c>
      <c r="AT372">
        <v>64</v>
      </c>
      <c r="AU372">
        <v>64</v>
      </c>
      <c r="AV372">
        <v>21.1</v>
      </c>
      <c r="AW372" t="str">
        <f t="shared" si="49"/>
        <v>Daniel Wells</v>
      </c>
      <c r="AX372" s="56">
        <f t="shared" si="50"/>
        <v>-99</v>
      </c>
      <c r="AY372" s="56">
        <f t="shared" si="51"/>
        <v>-99</v>
      </c>
      <c r="AZ372" s="56">
        <f t="shared" si="52"/>
        <v>-99</v>
      </c>
      <c r="BA372" s="56">
        <f t="shared" ca="1" si="53"/>
        <v>-16.600996993427419</v>
      </c>
      <c r="BB372" s="57">
        <f t="shared" ca="1" si="54"/>
        <v>-16.600996993427419</v>
      </c>
      <c r="BC372">
        <f t="shared" ca="1" si="55"/>
        <v>346</v>
      </c>
      <c r="BD372">
        <f ca="1">BC372+(COUNTIF($BC$4:BC372,BC372)-1)</f>
        <v>347</v>
      </c>
    </row>
    <row r="373" spans="9:56" x14ac:dyDescent="0.2">
      <c r="I373" s="55"/>
      <c r="AO373">
        <v>368</v>
      </c>
      <c r="AP373" t="s">
        <v>1524</v>
      </c>
      <c r="AQ373" t="s">
        <v>551</v>
      </c>
      <c r="AR373">
        <v>3</v>
      </c>
      <c r="AS373" s="53">
        <v>359900</v>
      </c>
      <c r="AT373">
        <v>192</v>
      </c>
      <c r="AU373">
        <v>64</v>
      </c>
      <c r="AV373">
        <v>17.8</v>
      </c>
      <c r="AW373" t="str">
        <f t="shared" si="49"/>
        <v>Jake Lever</v>
      </c>
      <c r="AX373" s="56">
        <f t="shared" ca="1" si="50"/>
        <v>-19.038376375928024</v>
      </c>
      <c r="AY373" s="56">
        <f t="shared" si="51"/>
        <v>-99</v>
      </c>
      <c r="AZ373" s="56">
        <f t="shared" si="52"/>
        <v>-99</v>
      </c>
      <c r="BA373" s="56">
        <f t="shared" si="53"/>
        <v>-99</v>
      </c>
      <c r="BB373" s="57">
        <f t="shared" ca="1" si="54"/>
        <v>-19.038376375928024</v>
      </c>
      <c r="BC373">
        <f t="shared" ca="1" si="55"/>
        <v>380</v>
      </c>
      <c r="BD373">
        <f ca="1">BC373+(COUNTIF($BC$4:BC373,BC373)-1)</f>
        <v>380</v>
      </c>
    </row>
    <row r="374" spans="9:56" x14ac:dyDescent="0.2">
      <c r="I374" s="55"/>
      <c r="AO374">
        <v>368</v>
      </c>
      <c r="AP374" t="s">
        <v>634</v>
      </c>
      <c r="AQ374" t="s">
        <v>540</v>
      </c>
      <c r="AR374">
        <v>17</v>
      </c>
      <c r="AS374" s="53">
        <v>334500</v>
      </c>
      <c r="AT374" s="105">
        <v>1088</v>
      </c>
      <c r="AU374">
        <v>64</v>
      </c>
      <c r="AV374">
        <v>19.100000000000001</v>
      </c>
      <c r="AW374" t="str">
        <f t="shared" si="49"/>
        <v>Ethan Hughes</v>
      </c>
      <c r="AX374" s="56">
        <f t="shared" ca="1" si="50"/>
        <v>-19.038376375928024</v>
      </c>
      <c r="AY374" s="56">
        <f t="shared" si="51"/>
        <v>-99</v>
      </c>
      <c r="AZ374" s="56">
        <f t="shared" si="52"/>
        <v>-99</v>
      </c>
      <c r="BA374" s="56">
        <f t="shared" si="53"/>
        <v>-99</v>
      </c>
      <c r="BB374" s="57">
        <f t="shared" ca="1" si="54"/>
        <v>-19.038376375928024</v>
      </c>
      <c r="BC374">
        <f t="shared" ca="1" si="55"/>
        <v>380</v>
      </c>
      <c r="BD374">
        <f ca="1">BC374+(COUNTIF($BC$4:BC374,BC374)-1)</f>
        <v>381</v>
      </c>
    </row>
    <row r="375" spans="9:56" x14ac:dyDescent="0.2">
      <c r="I375" s="55"/>
      <c r="AO375">
        <v>372</v>
      </c>
      <c r="AP375" t="s">
        <v>754</v>
      </c>
      <c r="AQ375" t="s">
        <v>532</v>
      </c>
      <c r="AR375">
        <v>17</v>
      </c>
      <c r="AS375" s="53">
        <v>256400</v>
      </c>
      <c r="AT375" s="105">
        <v>1084</v>
      </c>
      <c r="AU375">
        <v>63.8</v>
      </c>
      <c r="AV375">
        <v>24.9</v>
      </c>
      <c r="AW375" t="str">
        <f t="shared" si="49"/>
        <v>Oliver Florent</v>
      </c>
      <c r="AX375" s="56">
        <f t="shared" si="50"/>
        <v>-99</v>
      </c>
      <c r="AY375" s="56">
        <f t="shared" ca="1" si="51"/>
        <v>-25.500483701639148</v>
      </c>
      <c r="AZ375" s="56">
        <f t="shared" si="52"/>
        <v>-99</v>
      </c>
      <c r="BA375" s="56">
        <f t="shared" si="53"/>
        <v>-99</v>
      </c>
      <c r="BB375" s="57">
        <f t="shared" ca="1" si="54"/>
        <v>-25.500483701639148</v>
      </c>
      <c r="BC375">
        <f t="shared" ca="1" si="55"/>
        <v>463</v>
      </c>
      <c r="BD375">
        <f ca="1">BC375+(COUNTIF($BC$4:BC375,BC375)-1)</f>
        <v>463</v>
      </c>
    </row>
    <row r="376" spans="9:56" x14ac:dyDescent="0.2">
      <c r="I376" s="55"/>
      <c r="AO376">
        <v>372</v>
      </c>
      <c r="AP376" t="s">
        <v>985</v>
      </c>
      <c r="AQ376" t="s">
        <v>581</v>
      </c>
      <c r="AR376">
        <v>8</v>
      </c>
      <c r="AS376" s="53">
        <v>342900</v>
      </c>
      <c r="AT376">
        <v>510</v>
      </c>
      <c r="AU376">
        <v>63.8</v>
      </c>
      <c r="AV376">
        <v>18.600000000000001</v>
      </c>
      <c r="AW376" t="str">
        <f t="shared" si="49"/>
        <v>Jimmy Webster</v>
      </c>
      <c r="AX376" s="56">
        <f t="shared" ca="1" si="50"/>
        <v>-19.271976086062118</v>
      </c>
      <c r="AY376" s="56">
        <f t="shared" si="51"/>
        <v>-99</v>
      </c>
      <c r="AZ376" s="56">
        <f t="shared" si="52"/>
        <v>-99</v>
      </c>
      <c r="BA376" s="56">
        <f t="shared" si="53"/>
        <v>-99</v>
      </c>
      <c r="BB376" s="57">
        <f t="shared" ca="1" si="54"/>
        <v>-19.271976086062118</v>
      </c>
      <c r="BC376">
        <f t="shared" ca="1" si="55"/>
        <v>383</v>
      </c>
      <c r="BD376">
        <f ca="1">BC376+(COUNTIF($BC$4:BC376,BC376)-1)</f>
        <v>383</v>
      </c>
    </row>
    <row r="377" spans="9:56" x14ac:dyDescent="0.2">
      <c r="I377" s="55"/>
      <c r="AO377">
        <v>374</v>
      </c>
      <c r="AP377" t="s">
        <v>993</v>
      </c>
      <c r="AQ377" t="s">
        <v>581</v>
      </c>
      <c r="AR377">
        <v>17</v>
      </c>
      <c r="AS377" s="53">
        <v>385400</v>
      </c>
      <c r="AT377" s="105">
        <v>1083</v>
      </c>
      <c r="AU377">
        <v>63.7</v>
      </c>
      <c r="AV377">
        <v>16.5</v>
      </c>
      <c r="AW377" t="str">
        <f t="shared" si="49"/>
        <v>Josh Bruce</v>
      </c>
      <c r="AX377" s="56">
        <f t="shared" si="50"/>
        <v>-99</v>
      </c>
      <c r="AY377" s="56">
        <f t="shared" si="51"/>
        <v>-99</v>
      </c>
      <c r="AZ377" s="56">
        <f t="shared" si="52"/>
        <v>-99</v>
      </c>
      <c r="BA377" s="56">
        <f t="shared" ca="1" si="53"/>
        <v>-16.920246935608716</v>
      </c>
      <c r="BB377" s="57">
        <f t="shared" ca="1" si="54"/>
        <v>-16.920246935608716</v>
      </c>
      <c r="BC377">
        <f t="shared" ca="1" si="55"/>
        <v>350</v>
      </c>
      <c r="BD377">
        <f ca="1">BC377+(COUNTIF($BC$4:BC377,BC377)-1)</f>
        <v>350</v>
      </c>
    </row>
    <row r="378" spans="9:56" x14ac:dyDescent="0.2">
      <c r="I378" s="55"/>
      <c r="AO378">
        <v>374</v>
      </c>
      <c r="AP378" t="s">
        <v>869</v>
      </c>
      <c r="AQ378" t="s">
        <v>542</v>
      </c>
      <c r="AR378">
        <v>17</v>
      </c>
      <c r="AS378" s="53">
        <v>329400</v>
      </c>
      <c r="AT378" s="105">
        <v>1083</v>
      </c>
      <c r="AU378">
        <v>63.7</v>
      </c>
      <c r="AV378">
        <v>19.3</v>
      </c>
      <c r="AW378" t="str">
        <f t="shared" si="49"/>
        <v>Paul Puopolo</v>
      </c>
      <c r="AX378" s="56">
        <f t="shared" si="50"/>
        <v>-99</v>
      </c>
      <c r="AY378" s="56">
        <f t="shared" si="51"/>
        <v>-99</v>
      </c>
      <c r="AZ378" s="56">
        <f t="shared" si="52"/>
        <v>-99</v>
      </c>
      <c r="BA378" s="56">
        <f t="shared" ca="1" si="53"/>
        <v>-16.920246935608716</v>
      </c>
      <c r="BB378" s="57">
        <f t="shared" ca="1" si="54"/>
        <v>-16.920246935608716</v>
      </c>
      <c r="BC378">
        <f t="shared" ca="1" si="55"/>
        <v>350</v>
      </c>
      <c r="BD378">
        <f ca="1">BC378+(COUNTIF($BC$4:BC378,BC378)-1)</f>
        <v>351</v>
      </c>
    </row>
    <row r="379" spans="9:56" x14ac:dyDescent="0.2">
      <c r="I379" s="55"/>
      <c r="AO379">
        <v>374</v>
      </c>
      <c r="AP379" t="s">
        <v>1475</v>
      </c>
      <c r="AQ379" t="s">
        <v>581</v>
      </c>
      <c r="AR379">
        <v>13</v>
      </c>
      <c r="AS379" s="53">
        <v>336500</v>
      </c>
      <c r="AT379">
        <v>828</v>
      </c>
      <c r="AU379">
        <v>63.7</v>
      </c>
      <c r="AV379">
        <v>18.899999999999999</v>
      </c>
      <c r="AW379" t="str">
        <f t="shared" si="49"/>
        <v>Dean Kent</v>
      </c>
      <c r="AX379" s="56">
        <f t="shared" si="50"/>
        <v>-99</v>
      </c>
      <c r="AY379" s="56">
        <f t="shared" si="51"/>
        <v>-99</v>
      </c>
      <c r="AZ379" s="56">
        <f t="shared" si="52"/>
        <v>-99</v>
      </c>
      <c r="BA379" s="56">
        <f t="shared" ca="1" si="53"/>
        <v>-16.920246935608716</v>
      </c>
      <c r="BB379" s="57">
        <f t="shared" ca="1" si="54"/>
        <v>-16.920246935608716</v>
      </c>
      <c r="BC379">
        <f t="shared" ca="1" si="55"/>
        <v>350</v>
      </c>
      <c r="BD379">
        <f ca="1">BC379+(COUNTIF($BC$4:BC379,BC379)-1)</f>
        <v>352</v>
      </c>
    </row>
    <row r="380" spans="9:56" x14ac:dyDescent="0.2">
      <c r="I380" s="55"/>
      <c r="AO380">
        <v>377</v>
      </c>
      <c r="AP380" t="s">
        <v>641</v>
      </c>
      <c r="AQ380" t="s">
        <v>538</v>
      </c>
      <c r="AR380">
        <v>17</v>
      </c>
      <c r="AS380" s="53">
        <v>311700</v>
      </c>
      <c r="AT380" s="105">
        <v>1081</v>
      </c>
      <c r="AU380">
        <v>63.6</v>
      </c>
      <c r="AV380">
        <v>20.399999999999999</v>
      </c>
      <c r="AW380" t="str">
        <f t="shared" si="49"/>
        <v>Mark O'Connor</v>
      </c>
      <c r="AX380" s="56">
        <f t="shared" ca="1" si="50"/>
        <v>-19.505575796196197</v>
      </c>
      <c r="AY380" s="56">
        <f t="shared" si="51"/>
        <v>-99</v>
      </c>
      <c r="AZ380" s="56">
        <f t="shared" si="52"/>
        <v>-99</v>
      </c>
      <c r="BA380" s="56">
        <f t="shared" si="53"/>
        <v>-99</v>
      </c>
      <c r="BB380" s="57">
        <f t="shared" ca="1" si="54"/>
        <v>-19.505575796196197</v>
      </c>
      <c r="BC380">
        <f t="shared" ca="1" si="55"/>
        <v>386</v>
      </c>
      <c r="BD380">
        <f ca="1">BC380+(COUNTIF($BC$4:BC380,BC380)-1)</f>
        <v>386</v>
      </c>
    </row>
    <row r="381" spans="9:56" x14ac:dyDescent="0.2">
      <c r="I381" s="55"/>
      <c r="AO381">
        <v>378</v>
      </c>
      <c r="AP381" t="s">
        <v>631</v>
      </c>
      <c r="AQ381" t="s">
        <v>536</v>
      </c>
      <c r="AR381">
        <v>16</v>
      </c>
      <c r="AS381" s="53">
        <v>315400</v>
      </c>
      <c r="AT381" s="105">
        <v>1015</v>
      </c>
      <c r="AU381">
        <v>63.4</v>
      </c>
      <c r="AV381">
        <v>20.100000000000001</v>
      </c>
      <c r="AW381" t="str">
        <f t="shared" si="49"/>
        <v>Oscar Allen</v>
      </c>
      <c r="AX381" s="56">
        <f t="shared" ca="1" si="50"/>
        <v>-19.739175506330284</v>
      </c>
      <c r="AY381" s="56">
        <f t="shared" si="51"/>
        <v>-99</v>
      </c>
      <c r="AZ381" s="56">
        <f t="shared" si="52"/>
        <v>-99</v>
      </c>
      <c r="BA381" s="56">
        <f t="shared" ca="1" si="53"/>
        <v>-17.239496877790017</v>
      </c>
      <c r="BB381" s="57">
        <f t="shared" ca="1" si="54"/>
        <v>-17.239496877790017</v>
      </c>
      <c r="BC381">
        <f t="shared" ca="1" si="55"/>
        <v>354</v>
      </c>
      <c r="BD381">
        <f ca="1">BC381+(COUNTIF($BC$4:BC381,BC381)-1)</f>
        <v>354</v>
      </c>
    </row>
    <row r="382" spans="9:56" x14ac:dyDescent="0.2">
      <c r="I382" s="55"/>
      <c r="AO382">
        <v>378</v>
      </c>
      <c r="AP382" t="s">
        <v>1039</v>
      </c>
      <c r="AQ382" t="s">
        <v>559</v>
      </c>
      <c r="AR382">
        <v>5</v>
      </c>
      <c r="AS382" s="53">
        <v>252000</v>
      </c>
      <c r="AT382">
        <v>317</v>
      </c>
      <c r="AU382">
        <v>63.4</v>
      </c>
      <c r="AV382">
        <v>25.2</v>
      </c>
      <c r="AW382" t="str">
        <f t="shared" si="49"/>
        <v>Jack Ross</v>
      </c>
      <c r="AX382" s="56">
        <f t="shared" si="50"/>
        <v>-99</v>
      </c>
      <c r="AY382" s="56">
        <f t="shared" ca="1" si="51"/>
        <v>-25.932695289802517</v>
      </c>
      <c r="AZ382" s="56">
        <f t="shared" si="52"/>
        <v>-99</v>
      </c>
      <c r="BA382" s="56">
        <f t="shared" si="53"/>
        <v>-99</v>
      </c>
      <c r="BB382" s="57">
        <f t="shared" ca="1" si="54"/>
        <v>-25.932695289802517</v>
      </c>
      <c r="BC382">
        <f t="shared" ca="1" si="55"/>
        <v>466</v>
      </c>
      <c r="BD382">
        <f ca="1">BC382+(COUNTIF($BC$4:BC382,BC382)-1)</f>
        <v>466</v>
      </c>
    </row>
    <row r="383" spans="9:56" x14ac:dyDescent="0.2">
      <c r="I383" s="55"/>
      <c r="AO383">
        <v>380</v>
      </c>
      <c r="AP383" t="s">
        <v>775</v>
      </c>
      <c r="AQ383" t="s">
        <v>559</v>
      </c>
      <c r="AR383">
        <v>16</v>
      </c>
      <c r="AS383" s="53">
        <v>290700</v>
      </c>
      <c r="AT383" s="105">
        <v>1013</v>
      </c>
      <c r="AU383">
        <v>63.3</v>
      </c>
      <c r="AV383">
        <v>21.8</v>
      </c>
      <c r="AW383" t="str">
        <f t="shared" si="49"/>
        <v>Kamdyn Mcintosh</v>
      </c>
      <c r="AX383" s="56">
        <f t="shared" si="50"/>
        <v>-99</v>
      </c>
      <c r="AY383" s="56">
        <f t="shared" ca="1" si="51"/>
        <v>-26.040748186843366</v>
      </c>
      <c r="AZ383" s="56">
        <f t="shared" si="52"/>
        <v>-99</v>
      </c>
      <c r="BA383" s="56">
        <f t="shared" si="53"/>
        <v>-99</v>
      </c>
      <c r="BB383" s="57">
        <f t="shared" ca="1" si="54"/>
        <v>-26.040748186843366</v>
      </c>
      <c r="BC383">
        <f t="shared" ca="1" si="55"/>
        <v>468</v>
      </c>
      <c r="BD383">
        <f ca="1">BC383+(COUNTIF($BC$4:BC383,BC383)-1)</f>
        <v>468</v>
      </c>
    </row>
    <row r="384" spans="9:56" x14ac:dyDescent="0.2">
      <c r="I384" s="55"/>
      <c r="AO384">
        <v>380</v>
      </c>
      <c r="AP384" t="s">
        <v>1040</v>
      </c>
      <c r="AQ384" t="s">
        <v>553</v>
      </c>
      <c r="AR384">
        <v>10</v>
      </c>
      <c r="AS384" s="53">
        <v>314200</v>
      </c>
      <c r="AT384">
        <v>633</v>
      </c>
      <c r="AU384">
        <v>63.3</v>
      </c>
      <c r="AV384">
        <v>20.100000000000001</v>
      </c>
      <c r="AW384" t="str">
        <f t="shared" si="49"/>
        <v>Paul Seedsman</v>
      </c>
      <c r="AX384" s="56">
        <f t="shared" si="50"/>
        <v>-99</v>
      </c>
      <c r="AY384" s="56">
        <f t="shared" ca="1" si="51"/>
        <v>-26.040748186843366</v>
      </c>
      <c r="AZ384" s="56">
        <f t="shared" si="52"/>
        <v>-99</v>
      </c>
      <c r="BA384" s="56">
        <f t="shared" si="53"/>
        <v>-99</v>
      </c>
      <c r="BB384" s="57">
        <f t="shared" ca="1" si="54"/>
        <v>-26.040748186843366</v>
      </c>
      <c r="BC384">
        <f t="shared" ca="1" si="55"/>
        <v>468</v>
      </c>
      <c r="BD384">
        <f ca="1">BC384+(COUNTIF($BC$4:BC384,BC384)-1)</f>
        <v>469</v>
      </c>
    </row>
    <row r="385" spans="9:56" x14ac:dyDescent="0.2">
      <c r="I385" s="55"/>
      <c r="AO385">
        <v>382</v>
      </c>
      <c r="AP385" t="s">
        <v>1473</v>
      </c>
      <c r="AQ385" t="s">
        <v>542</v>
      </c>
      <c r="AR385">
        <v>4</v>
      </c>
      <c r="AS385" s="53">
        <v>222300</v>
      </c>
      <c r="AT385">
        <v>253</v>
      </c>
      <c r="AU385">
        <v>63.2</v>
      </c>
      <c r="AV385">
        <v>28.5</v>
      </c>
      <c r="AW385" t="str">
        <f t="shared" si="49"/>
        <v>Oliver Hanrahan</v>
      </c>
      <c r="AX385" s="56">
        <f t="shared" si="50"/>
        <v>-99</v>
      </c>
      <c r="AY385" s="56">
        <f t="shared" si="51"/>
        <v>-99</v>
      </c>
      <c r="AZ385" s="56">
        <f t="shared" si="52"/>
        <v>-99</v>
      </c>
      <c r="BA385" s="56">
        <f t="shared" ca="1" si="53"/>
        <v>-17.452330172577543</v>
      </c>
      <c r="BB385" s="57">
        <f t="shared" ca="1" si="54"/>
        <v>-17.452330172577543</v>
      </c>
      <c r="BC385">
        <f t="shared" ca="1" si="55"/>
        <v>357</v>
      </c>
      <c r="BD385">
        <f ca="1">BC385+(COUNTIF($BC$4:BC385,BC385)-1)</f>
        <v>357</v>
      </c>
    </row>
    <row r="386" spans="9:56" x14ac:dyDescent="0.2">
      <c r="I386" s="55"/>
      <c r="AO386">
        <v>382</v>
      </c>
      <c r="AP386" t="s">
        <v>1551</v>
      </c>
      <c r="AQ386" t="s">
        <v>581</v>
      </c>
      <c r="AR386">
        <v>4</v>
      </c>
      <c r="AS386" s="53">
        <v>297700</v>
      </c>
      <c r="AT386">
        <v>253</v>
      </c>
      <c r="AU386">
        <v>63.2</v>
      </c>
      <c r="AV386">
        <v>21.2</v>
      </c>
      <c r="AW386" t="str">
        <f t="shared" si="49"/>
        <v>Edward Phillips</v>
      </c>
      <c r="AX386" s="56">
        <f t="shared" si="50"/>
        <v>-99</v>
      </c>
      <c r="AY386" s="56">
        <f t="shared" ca="1" si="51"/>
        <v>-26.148801083884202</v>
      </c>
      <c r="AZ386" s="56">
        <f t="shared" si="52"/>
        <v>-99</v>
      </c>
      <c r="BA386" s="56">
        <f t="shared" si="53"/>
        <v>-99</v>
      </c>
      <c r="BB386" s="57">
        <f t="shared" ca="1" si="54"/>
        <v>-26.148801083884202</v>
      </c>
      <c r="BC386">
        <f t="shared" ca="1" si="55"/>
        <v>472</v>
      </c>
      <c r="BD386">
        <f ca="1">BC386+(COUNTIF($BC$4:BC386,BC386)-1)</f>
        <v>472</v>
      </c>
    </row>
    <row r="387" spans="9:56" x14ac:dyDescent="0.2">
      <c r="I387" s="55"/>
      <c r="AO387">
        <v>384</v>
      </c>
      <c r="AP387" t="s">
        <v>616</v>
      </c>
      <c r="AQ387" t="s">
        <v>534</v>
      </c>
      <c r="AR387">
        <v>16</v>
      </c>
      <c r="AS387" s="53">
        <v>301600</v>
      </c>
      <c r="AT387" s="105">
        <v>1010</v>
      </c>
      <c r="AU387">
        <v>63.1</v>
      </c>
      <c r="AV387">
        <v>20.9</v>
      </c>
      <c r="AW387" t="str">
        <f t="shared" si="49"/>
        <v>Adam Kennedy</v>
      </c>
      <c r="AX387" s="56">
        <f t="shared" ca="1" si="50"/>
        <v>-20.089575071531414</v>
      </c>
      <c r="AY387" s="56">
        <f t="shared" si="51"/>
        <v>-99</v>
      </c>
      <c r="AZ387" s="56">
        <f t="shared" si="52"/>
        <v>-99</v>
      </c>
      <c r="BA387" s="56">
        <f t="shared" si="53"/>
        <v>-99</v>
      </c>
      <c r="BB387" s="57">
        <f t="shared" ca="1" si="54"/>
        <v>-20.089575071531414</v>
      </c>
      <c r="BC387">
        <f t="shared" ca="1" si="55"/>
        <v>393</v>
      </c>
      <c r="BD387">
        <f ca="1">BC387+(COUNTIF($BC$4:BC387,BC387)-1)</f>
        <v>393</v>
      </c>
    </row>
    <row r="388" spans="9:56" x14ac:dyDescent="0.2">
      <c r="I388" s="55"/>
      <c r="AO388">
        <v>385</v>
      </c>
      <c r="AP388" t="s">
        <v>1386</v>
      </c>
      <c r="AQ388" t="s">
        <v>567</v>
      </c>
      <c r="AR388">
        <v>3</v>
      </c>
      <c r="AS388" s="53">
        <v>196700</v>
      </c>
      <c r="AT388">
        <v>189</v>
      </c>
      <c r="AU388">
        <v>63</v>
      </c>
      <c r="AV388">
        <v>32</v>
      </c>
      <c r="AW388" t="str">
        <f t="shared" si="49"/>
        <v>Isaac Quaynor</v>
      </c>
      <c r="AX388" s="56">
        <f t="shared" ca="1" si="50"/>
        <v>-20.206374926598457</v>
      </c>
      <c r="AY388" s="56">
        <f t="shared" si="51"/>
        <v>-99</v>
      </c>
      <c r="AZ388" s="56">
        <f t="shared" si="52"/>
        <v>-99</v>
      </c>
      <c r="BA388" s="56">
        <f t="shared" si="53"/>
        <v>-99</v>
      </c>
      <c r="BB388" s="57">
        <f t="shared" ca="1" si="54"/>
        <v>-20.206374926598457</v>
      </c>
      <c r="BC388">
        <f t="shared" ca="1" si="55"/>
        <v>396</v>
      </c>
      <c r="BD388">
        <f ca="1">BC388+(COUNTIF($BC$4:BC388,BC388)-1)</f>
        <v>396</v>
      </c>
    </row>
    <row r="389" spans="9:56" x14ac:dyDescent="0.2">
      <c r="I389" s="55"/>
      <c r="AO389">
        <v>385</v>
      </c>
      <c r="AP389" t="s">
        <v>648</v>
      </c>
      <c r="AQ389" t="s">
        <v>551</v>
      </c>
      <c r="AR389">
        <v>17</v>
      </c>
      <c r="AS389" s="53">
        <v>365300</v>
      </c>
      <c r="AT389" s="105">
        <v>1071</v>
      </c>
      <c r="AU389">
        <v>63</v>
      </c>
      <c r="AV389">
        <v>17.2</v>
      </c>
      <c r="AW389" t="str">
        <f t="shared" ref="AW389:AW452" si="56">IF(RIGHT(AP389,2)=" I",LEFT(AP389,LEN(AP389)-2),AP389)</f>
        <v>Sam Frost</v>
      </c>
      <c r="AX389" s="56">
        <f t="shared" ref="AX389:AX452" ca="1" si="57">IFERROR(INDEX(I:I,MATCH(AP389,B:B,0)), -99)</f>
        <v>-20.206374926598457</v>
      </c>
      <c r="AY389" s="56">
        <f t="shared" ref="AY389:AY452" si="58">IFERROR(INDEX(S:S,MATCH(AP389,L:L,0)),-99)</f>
        <v>-99</v>
      </c>
      <c r="AZ389" s="56">
        <f t="shared" ref="AZ389:AZ452" si="59">IFERROR(INDEX(AC:AC,MATCH(AP389,V:V,0)),-99)</f>
        <v>-99</v>
      </c>
      <c r="BA389" s="56">
        <f t="shared" ref="BA389:BA452" si="60">IFERROR(INDEX(AM:AM,MATCH(AP389,AF:AF,0)),-99)</f>
        <v>-99</v>
      </c>
      <c r="BB389" s="57">
        <f t="shared" ref="BB389:BB452" ca="1" si="61">MAX(AX389:BA389)</f>
        <v>-20.206374926598457</v>
      </c>
      <c r="BC389">
        <f t="shared" ca="1" si="55"/>
        <v>396</v>
      </c>
      <c r="BD389">
        <f ca="1">BC389+(COUNTIF($BC$4:BC389,BC389)-1)</f>
        <v>397</v>
      </c>
    </row>
    <row r="390" spans="9:56" x14ac:dyDescent="0.2">
      <c r="I390" s="55"/>
      <c r="AO390">
        <v>387</v>
      </c>
      <c r="AP390" t="s">
        <v>638</v>
      </c>
      <c r="AQ390" t="s">
        <v>547</v>
      </c>
      <c r="AR390">
        <v>17</v>
      </c>
      <c r="AS390" s="53">
        <v>324800</v>
      </c>
      <c r="AT390" s="105">
        <v>1070</v>
      </c>
      <c r="AU390">
        <v>62.9</v>
      </c>
      <c r="AV390">
        <v>19.399999999999999</v>
      </c>
      <c r="AW390" t="str">
        <f t="shared" si="56"/>
        <v>Aaron Naughton</v>
      </c>
      <c r="AX390" s="56">
        <f t="shared" ca="1" si="57"/>
        <v>-20.3231747816655</v>
      </c>
      <c r="AY390" s="56">
        <f t="shared" si="58"/>
        <v>-99</v>
      </c>
      <c r="AZ390" s="56">
        <f t="shared" si="59"/>
        <v>-99</v>
      </c>
      <c r="BA390" s="56">
        <f t="shared" ca="1" si="60"/>
        <v>-17.771580114758844</v>
      </c>
      <c r="BB390" s="57">
        <f t="shared" ca="1" si="61"/>
        <v>-17.771580114758844</v>
      </c>
      <c r="BC390">
        <f t="shared" ref="BC390:BC453" ca="1" si="62">RANK(BB390,BB:BB,0)</f>
        <v>360</v>
      </c>
      <c r="BD390">
        <f ca="1">BC390+(COUNTIF($BC$4:BC390,BC390)-1)</f>
        <v>360</v>
      </c>
    </row>
    <row r="391" spans="9:56" x14ac:dyDescent="0.2">
      <c r="I391" s="55"/>
      <c r="AO391">
        <v>387</v>
      </c>
      <c r="AP391" t="s">
        <v>1525</v>
      </c>
      <c r="AQ391" t="s">
        <v>536</v>
      </c>
      <c r="AR391">
        <v>14</v>
      </c>
      <c r="AS391" s="53">
        <v>299600</v>
      </c>
      <c r="AT391">
        <v>880</v>
      </c>
      <c r="AU391">
        <v>62.9</v>
      </c>
      <c r="AV391">
        <v>21</v>
      </c>
      <c r="AW391" t="str">
        <f t="shared" si="56"/>
        <v>Liam Duggan</v>
      </c>
      <c r="AX391" s="56">
        <f t="shared" ca="1" si="57"/>
        <v>-20.3231747816655</v>
      </c>
      <c r="AY391" s="56">
        <f t="shared" si="58"/>
        <v>-99</v>
      </c>
      <c r="AZ391" s="56">
        <f t="shared" si="59"/>
        <v>-99</v>
      </c>
      <c r="BA391" s="56">
        <f t="shared" si="60"/>
        <v>-99</v>
      </c>
      <c r="BB391" s="57">
        <f t="shared" ca="1" si="61"/>
        <v>-20.3231747816655</v>
      </c>
      <c r="BC391">
        <f t="shared" ca="1" si="62"/>
        <v>400</v>
      </c>
      <c r="BD391">
        <f ca="1">BC391+(COUNTIF($BC$4:BC391,BC391)-1)</f>
        <v>400</v>
      </c>
    </row>
    <row r="392" spans="9:56" x14ac:dyDescent="0.2">
      <c r="I392" s="55"/>
      <c r="AO392">
        <v>389</v>
      </c>
      <c r="AP392" t="s">
        <v>956</v>
      </c>
      <c r="AQ392" t="s">
        <v>540</v>
      </c>
      <c r="AR392">
        <v>4</v>
      </c>
      <c r="AS392" s="53">
        <v>288400</v>
      </c>
      <c r="AT392">
        <v>251</v>
      </c>
      <c r="AU392">
        <v>62.8</v>
      </c>
      <c r="AV392">
        <v>21.8</v>
      </c>
      <c r="AW392" t="str">
        <f t="shared" si="56"/>
        <v>Ryan Nyhuis</v>
      </c>
      <c r="AX392" s="56">
        <f t="shared" ca="1" si="57"/>
        <v>-20.439974636732543</v>
      </c>
      <c r="AY392" s="56">
        <f t="shared" si="58"/>
        <v>-99</v>
      </c>
      <c r="AZ392" s="56">
        <f t="shared" si="59"/>
        <v>-99</v>
      </c>
      <c r="BA392" s="56">
        <f t="shared" si="60"/>
        <v>-99</v>
      </c>
      <c r="BB392" s="57">
        <f t="shared" ca="1" si="61"/>
        <v>-20.439974636732543</v>
      </c>
      <c r="BC392">
        <f t="shared" ca="1" si="62"/>
        <v>402</v>
      </c>
      <c r="BD392">
        <f ca="1">BC392+(COUNTIF($BC$4:BC392,BC392)-1)</f>
        <v>402</v>
      </c>
    </row>
    <row r="393" spans="9:56" x14ac:dyDescent="0.2">
      <c r="I393" s="55"/>
      <c r="AO393">
        <v>390</v>
      </c>
      <c r="AP393" t="s">
        <v>781</v>
      </c>
      <c r="AQ393" t="s">
        <v>574</v>
      </c>
      <c r="AR393">
        <v>16</v>
      </c>
      <c r="AS393" s="53">
        <v>313300</v>
      </c>
      <c r="AT393" s="105">
        <v>1003</v>
      </c>
      <c r="AU393">
        <v>62.7</v>
      </c>
      <c r="AV393">
        <v>20</v>
      </c>
      <c r="AW393" t="str">
        <f t="shared" si="56"/>
        <v>Zak Butters</v>
      </c>
      <c r="AX393" s="56">
        <f t="shared" si="57"/>
        <v>-99</v>
      </c>
      <c r="AY393" s="56">
        <f t="shared" ca="1" si="58"/>
        <v>-26.689065569088427</v>
      </c>
      <c r="AZ393" s="56">
        <f t="shared" si="59"/>
        <v>-99</v>
      </c>
      <c r="BA393" s="56">
        <f t="shared" ca="1" si="60"/>
        <v>-17.98441340954637</v>
      </c>
      <c r="BB393" s="57">
        <f t="shared" ca="1" si="61"/>
        <v>-17.98441340954637</v>
      </c>
      <c r="BC393">
        <f t="shared" ca="1" si="62"/>
        <v>362</v>
      </c>
      <c r="BD393">
        <f ca="1">BC393+(COUNTIF($BC$4:BC393,BC393)-1)</f>
        <v>362</v>
      </c>
    </row>
    <row r="394" spans="9:56" x14ac:dyDescent="0.2">
      <c r="I394" s="55"/>
      <c r="AO394">
        <v>391</v>
      </c>
      <c r="AP394" t="s">
        <v>852</v>
      </c>
      <c r="AQ394" t="s">
        <v>553</v>
      </c>
      <c r="AR394">
        <v>17</v>
      </c>
      <c r="AS394" s="53">
        <v>308300</v>
      </c>
      <c r="AT394" s="105">
        <v>1063</v>
      </c>
      <c r="AU394">
        <v>62.5</v>
      </c>
      <c r="AV394">
        <v>20.3</v>
      </c>
      <c r="AW394" t="str">
        <f t="shared" si="56"/>
        <v>Eddie Betts</v>
      </c>
      <c r="AX394" s="56">
        <f t="shared" si="57"/>
        <v>-99</v>
      </c>
      <c r="AY394" s="56">
        <f t="shared" si="58"/>
        <v>-99</v>
      </c>
      <c r="AZ394" s="56">
        <f t="shared" si="59"/>
        <v>-99</v>
      </c>
      <c r="BA394" s="56">
        <f t="shared" ca="1" si="60"/>
        <v>-18.197246704333903</v>
      </c>
      <c r="BB394" s="57">
        <f t="shared" ca="1" si="61"/>
        <v>-18.197246704333903</v>
      </c>
      <c r="BC394">
        <f t="shared" ca="1" si="62"/>
        <v>363</v>
      </c>
      <c r="BD394">
        <f ca="1">BC394+(COUNTIF($BC$4:BC394,BC394)-1)</f>
        <v>363</v>
      </c>
    </row>
    <row r="395" spans="9:56" x14ac:dyDescent="0.2">
      <c r="I395" s="55"/>
      <c r="AO395">
        <v>391</v>
      </c>
      <c r="AP395" t="s">
        <v>1397</v>
      </c>
      <c r="AQ395" t="s">
        <v>538</v>
      </c>
      <c r="AR395">
        <v>4</v>
      </c>
      <c r="AS395" s="53">
        <v>262200</v>
      </c>
      <c r="AT395">
        <v>250</v>
      </c>
      <c r="AU395">
        <v>62.5</v>
      </c>
      <c r="AV395">
        <v>23.8</v>
      </c>
      <c r="AW395" t="str">
        <f t="shared" si="56"/>
        <v>Jed Bews</v>
      </c>
      <c r="AX395" s="56">
        <f t="shared" ca="1" si="57"/>
        <v>-20.790374201933673</v>
      </c>
      <c r="AY395" s="56">
        <f t="shared" si="58"/>
        <v>-99</v>
      </c>
      <c r="AZ395" s="56">
        <f t="shared" si="59"/>
        <v>-99</v>
      </c>
      <c r="BA395" s="56">
        <f t="shared" si="60"/>
        <v>-99</v>
      </c>
      <c r="BB395" s="57">
        <f t="shared" ca="1" si="61"/>
        <v>-20.790374201933673</v>
      </c>
      <c r="BC395">
        <f t="shared" ca="1" si="62"/>
        <v>404</v>
      </c>
      <c r="BD395">
        <f ca="1">BC395+(COUNTIF($BC$4:BC395,BC395)-1)</f>
        <v>404</v>
      </c>
    </row>
    <row r="396" spans="9:56" x14ac:dyDescent="0.2">
      <c r="I396" s="55"/>
      <c r="AO396">
        <v>391</v>
      </c>
      <c r="AP396" t="s">
        <v>645</v>
      </c>
      <c r="AQ396" t="s">
        <v>559</v>
      </c>
      <c r="AR396">
        <v>6</v>
      </c>
      <c r="AS396" s="53">
        <v>292700</v>
      </c>
      <c r="AT396">
        <v>375</v>
      </c>
      <c r="AU396">
        <v>62.5</v>
      </c>
      <c r="AV396">
        <v>21.4</v>
      </c>
      <c r="AW396" t="str">
        <f t="shared" si="56"/>
        <v>Connor Menadue</v>
      </c>
      <c r="AX396" s="56">
        <f t="shared" ca="1" si="57"/>
        <v>-20.790374201933673</v>
      </c>
      <c r="AY396" s="56">
        <f t="shared" si="58"/>
        <v>-99</v>
      </c>
      <c r="AZ396" s="56">
        <f t="shared" si="59"/>
        <v>-99</v>
      </c>
      <c r="BA396" s="56">
        <f t="shared" si="60"/>
        <v>-99</v>
      </c>
      <c r="BB396" s="57">
        <f t="shared" ca="1" si="61"/>
        <v>-20.790374201933673</v>
      </c>
      <c r="BC396">
        <f t="shared" ca="1" si="62"/>
        <v>404</v>
      </c>
      <c r="BD396">
        <f ca="1">BC396+(COUNTIF($BC$4:BC396,BC396)-1)</f>
        <v>405</v>
      </c>
    </row>
    <row r="397" spans="9:56" x14ac:dyDescent="0.2">
      <c r="I397" s="55"/>
      <c r="AO397">
        <v>394</v>
      </c>
      <c r="AP397" t="s">
        <v>866</v>
      </c>
      <c r="AQ397" t="s">
        <v>547</v>
      </c>
      <c r="AR397">
        <v>13</v>
      </c>
      <c r="AS397" s="53">
        <v>317200</v>
      </c>
      <c r="AT397">
        <v>811</v>
      </c>
      <c r="AU397">
        <v>62.4</v>
      </c>
      <c r="AV397">
        <v>19.7</v>
      </c>
      <c r="AW397" t="str">
        <f t="shared" si="56"/>
        <v>Tory Dickson</v>
      </c>
      <c r="AX397" s="56">
        <f t="shared" si="57"/>
        <v>-99</v>
      </c>
      <c r="AY397" s="56">
        <f t="shared" si="58"/>
        <v>-99</v>
      </c>
      <c r="AZ397" s="56">
        <f t="shared" si="59"/>
        <v>-99</v>
      </c>
      <c r="BA397" s="56">
        <f t="shared" ca="1" si="60"/>
        <v>-18.303663351727671</v>
      </c>
      <c r="BB397" s="57">
        <f t="shared" ca="1" si="61"/>
        <v>-18.303663351727671</v>
      </c>
      <c r="BC397">
        <f t="shared" ca="1" si="62"/>
        <v>365</v>
      </c>
      <c r="BD397">
        <f ca="1">BC397+(COUNTIF($BC$4:BC397,BC397)-1)</f>
        <v>365</v>
      </c>
    </row>
    <row r="398" spans="9:56" x14ac:dyDescent="0.2">
      <c r="I398" s="55"/>
      <c r="AO398">
        <v>394</v>
      </c>
      <c r="AP398" t="s">
        <v>1472</v>
      </c>
      <c r="AQ398" t="s">
        <v>549</v>
      </c>
      <c r="AR398">
        <v>11</v>
      </c>
      <c r="AS398" s="53">
        <v>348700</v>
      </c>
      <c r="AT398">
        <v>686</v>
      </c>
      <c r="AU398">
        <v>62.4</v>
      </c>
      <c r="AV398">
        <v>17.899999999999999</v>
      </c>
      <c r="AW398" t="str">
        <f t="shared" si="56"/>
        <v>Shaun McKernan</v>
      </c>
      <c r="AX398" s="56">
        <f t="shared" si="57"/>
        <v>-99</v>
      </c>
      <c r="AY398" s="56">
        <f t="shared" si="58"/>
        <v>-99</v>
      </c>
      <c r="AZ398" s="56">
        <f t="shared" si="59"/>
        <v>-99</v>
      </c>
      <c r="BA398" s="56">
        <f t="shared" ca="1" si="60"/>
        <v>-18.303663351727671</v>
      </c>
      <c r="BB398" s="57">
        <f t="shared" ca="1" si="61"/>
        <v>-18.303663351727671</v>
      </c>
      <c r="BC398">
        <f t="shared" ca="1" si="62"/>
        <v>365</v>
      </c>
      <c r="BD398">
        <f ca="1">BC398+(COUNTIF($BC$4:BC398,BC398)-1)</f>
        <v>366</v>
      </c>
    </row>
    <row r="399" spans="9:56" x14ac:dyDescent="0.2">
      <c r="I399" s="55"/>
      <c r="AO399">
        <v>394</v>
      </c>
      <c r="AP399" t="s">
        <v>782</v>
      </c>
      <c r="AQ399" t="s">
        <v>574</v>
      </c>
      <c r="AR399">
        <v>14</v>
      </c>
      <c r="AS399" s="53">
        <v>316900</v>
      </c>
      <c r="AT399">
        <v>873</v>
      </c>
      <c r="AU399">
        <v>62.4</v>
      </c>
      <c r="AV399">
        <v>19.7</v>
      </c>
      <c r="AW399" t="str">
        <f t="shared" si="56"/>
        <v>Steven Motlop</v>
      </c>
      <c r="AX399" s="56">
        <f t="shared" si="57"/>
        <v>-99</v>
      </c>
      <c r="AY399" s="56">
        <f t="shared" ca="1" si="58"/>
        <v>-27.013224260210961</v>
      </c>
      <c r="AZ399" s="56">
        <f t="shared" si="59"/>
        <v>-99</v>
      </c>
      <c r="BA399" s="56">
        <f t="shared" ca="1" si="60"/>
        <v>-18.303663351727671</v>
      </c>
      <c r="BB399" s="57">
        <f t="shared" ca="1" si="61"/>
        <v>-18.303663351727671</v>
      </c>
      <c r="BC399">
        <f t="shared" ca="1" si="62"/>
        <v>365</v>
      </c>
      <c r="BD399">
        <f ca="1">BC399+(COUNTIF($BC$4:BC399,BC399)-1)</f>
        <v>367</v>
      </c>
    </row>
    <row r="400" spans="9:56" x14ac:dyDescent="0.2">
      <c r="I400" s="55"/>
      <c r="AO400">
        <v>397</v>
      </c>
      <c r="AP400" t="s">
        <v>1050</v>
      </c>
      <c r="AQ400" t="s">
        <v>549</v>
      </c>
      <c r="AR400">
        <v>4</v>
      </c>
      <c r="AS400" s="53">
        <v>298200</v>
      </c>
      <c r="AT400">
        <v>249</v>
      </c>
      <c r="AU400">
        <v>62.2</v>
      </c>
      <c r="AV400">
        <v>20.9</v>
      </c>
      <c r="AW400" t="str">
        <f t="shared" si="56"/>
        <v>Joe Daniher</v>
      </c>
      <c r="AX400" s="56">
        <f t="shared" si="57"/>
        <v>-99</v>
      </c>
      <c r="AY400" s="56">
        <f t="shared" si="58"/>
        <v>-99</v>
      </c>
      <c r="AZ400" s="56">
        <f t="shared" si="59"/>
        <v>-99</v>
      </c>
      <c r="BA400" s="56">
        <f t="shared" ca="1" si="60"/>
        <v>-18.516496646515197</v>
      </c>
      <c r="BB400" s="57">
        <f t="shared" ca="1" si="61"/>
        <v>-18.516496646515197</v>
      </c>
      <c r="BC400">
        <f t="shared" ca="1" si="62"/>
        <v>370</v>
      </c>
      <c r="BD400">
        <f ca="1">BC400+(COUNTIF($BC$4:BC400,BC400)-1)</f>
        <v>370</v>
      </c>
    </row>
    <row r="401" spans="9:56" x14ac:dyDescent="0.2">
      <c r="I401" s="55"/>
      <c r="AO401">
        <v>397</v>
      </c>
      <c r="AP401" t="s">
        <v>872</v>
      </c>
      <c r="AQ401" t="s">
        <v>536</v>
      </c>
      <c r="AR401">
        <v>17</v>
      </c>
      <c r="AS401" s="53">
        <v>322100</v>
      </c>
      <c r="AT401" s="105">
        <v>1058</v>
      </c>
      <c r="AU401">
        <v>62.2</v>
      </c>
      <c r="AV401">
        <v>19.3</v>
      </c>
      <c r="AW401" t="str">
        <f t="shared" si="56"/>
        <v>Liam Ryan</v>
      </c>
      <c r="AX401" s="56">
        <f t="shared" si="57"/>
        <v>-99</v>
      </c>
      <c r="AY401" s="56">
        <f t="shared" si="58"/>
        <v>-99</v>
      </c>
      <c r="AZ401" s="56">
        <f t="shared" si="59"/>
        <v>-99</v>
      </c>
      <c r="BA401" s="56">
        <f t="shared" ca="1" si="60"/>
        <v>-18.516496646515197</v>
      </c>
      <c r="BB401" s="57">
        <f t="shared" ca="1" si="61"/>
        <v>-18.516496646515197</v>
      </c>
      <c r="BC401">
        <f t="shared" ca="1" si="62"/>
        <v>370</v>
      </c>
      <c r="BD401">
        <f ca="1">BC401+(COUNTIF($BC$4:BC401,BC401)-1)</f>
        <v>371</v>
      </c>
    </row>
    <row r="402" spans="9:56" x14ac:dyDescent="0.2">
      <c r="I402" s="55"/>
      <c r="AO402">
        <v>397</v>
      </c>
      <c r="AP402" t="s">
        <v>647</v>
      </c>
      <c r="AQ402" t="s">
        <v>551</v>
      </c>
      <c r="AR402">
        <v>14</v>
      </c>
      <c r="AS402" s="53">
        <v>333200</v>
      </c>
      <c r="AT402">
        <v>871</v>
      </c>
      <c r="AU402">
        <v>62.2</v>
      </c>
      <c r="AV402">
        <v>18.7</v>
      </c>
      <c r="AW402" t="str">
        <f t="shared" si="56"/>
        <v>Michael Hibberd</v>
      </c>
      <c r="AX402" s="56">
        <f t="shared" ca="1" si="57"/>
        <v>-21.140773767134796</v>
      </c>
      <c r="AY402" s="56">
        <f t="shared" si="58"/>
        <v>-99</v>
      </c>
      <c r="AZ402" s="56">
        <f t="shared" si="59"/>
        <v>-99</v>
      </c>
      <c r="BA402" s="56">
        <f t="shared" si="60"/>
        <v>-99</v>
      </c>
      <c r="BB402" s="57">
        <f t="shared" ca="1" si="61"/>
        <v>-21.140773767134796</v>
      </c>
      <c r="BC402">
        <f t="shared" ca="1" si="62"/>
        <v>413</v>
      </c>
      <c r="BD402">
        <f ca="1">BC402+(COUNTIF($BC$4:BC402,BC402)-1)</f>
        <v>413</v>
      </c>
    </row>
    <row r="403" spans="9:56" x14ac:dyDescent="0.2">
      <c r="I403" s="55"/>
      <c r="AO403">
        <v>400</v>
      </c>
      <c r="AP403" t="s">
        <v>796</v>
      </c>
      <c r="AQ403" t="s">
        <v>532</v>
      </c>
      <c r="AR403">
        <v>7</v>
      </c>
      <c r="AS403" s="53">
        <v>309900</v>
      </c>
      <c r="AT403">
        <v>435</v>
      </c>
      <c r="AU403">
        <v>62.1</v>
      </c>
      <c r="AV403">
        <v>20.100000000000001</v>
      </c>
      <c r="AW403" t="str">
        <f t="shared" si="56"/>
        <v>James Rowbottom</v>
      </c>
      <c r="AX403" s="56">
        <f t="shared" si="57"/>
        <v>-99</v>
      </c>
      <c r="AY403" s="56">
        <f t="shared" ca="1" si="58"/>
        <v>-27.337382951333488</v>
      </c>
      <c r="AZ403" s="56">
        <f t="shared" si="59"/>
        <v>-99</v>
      </c>
      <c r="BA403" s="56">
        <f t="shared" ca="1" si="60"/>
        <v>-18.622913293908965</v>
      </c>
      <c r="BB403" s="57">
        <f t="shared" ca="1" si="61"/>
        <v>-18.622913293908965</v>
      </c>
      <c r="BC403">
        <f t="shared" ca="1" si="62"/>
        <v>372</v>
      </c>
      <c r="BD403">
        <f ca="1">BC403+(COUNTIF($BC$4:BC403,BC403)-1)</f>
        <v>372</v>
      </c>
    </row>
    <row r="404" spans="9:56" x14ac:dyDescent="0.2">
      <c r="I404" s="55"/>
      <c r="AO404">
        <v>400</v>
      </c>
      <c r="AP404" t="s">
        <v>856</v>
      </c>
      <c r="AQ404" t="s">
        <v>538</v>
      </c>
      <c r="AR404">
        <v>16</v>
      </c>
      <c r="AS404" s="53">
        <v>258700</v>
      </c>
      <c r="AT404">
        <v>993</v>
      </c>
      <c r="AU404">
        <v>62.1</v>
      </c>
      <c r="AV404">
        <v>24</v>
      </c>
      <c r="AW404" t="str">
        <f t="shared" si="56"/>
        <v>Gary Rohan</v>
      </c>
      <c r="AX404" s="56">
        <f t="shared" si="57"/>
        <v>-99</v>
      </c>
      <c r="AY404" s="56">
        <f t="shared" si="58"/>
        <v>-99</v>
      </c>
      <c r="AZ404" s="56">
        <f t="shared" si="59"/>
        <v>-99</v>
      </c>
      <c r="BA404" s="56">
        <f t="shared" ca="1" si="60"/>
        <v>-18.622913293908965</v>
      </c>
      <c r="BB404" s="57">
        <f t="shared" ca="1" si="61"/>
        <v>-18.622913293908965</v>
      </c>
      <c r="BC404">
        <f t="shared" ca="1" si="62"/>
        <v>372</v>
      </c>
      <c r="BD404">
        <f ca="1">BC404+(COUNTIF($BC$4:BC404,BC404)-1)</f>
        <v>373</v>
      </c>
    </row>
    <row r="405" spans="9:56" x14ac:dyDescent="0.2">
      <c r="I405" s="55"/>
      <c r="AO405">
        <v>402</v>
      </c>
      <c r="AP405" t="s">
        <v>788</v>
      </c>
      <c r="AQ405" t="s">
        <v>540</v>
      </c>
      <c r="AR405">
        <v>4</v>
      </c>
      <c r="AS405" s="53">
        <v>329600</v>
      </c>
      <c r="AT405">
        <v>248</v>
      </c>
      <c r="AU405">
        <v>62</v>
      </c>
      <c r="AV405">
        <v>18.8</v>
      </c>
      <c r="AW405" t="str">
        <f t="shared" si="56"/>
        <v>Bailey Banfield</v>
      </c>
      <c r="AX405" s="56">
        <f t="shared" si="57"/>
        <v>-99</v>
      </c>
      <c r="AY405" s="56">
        <f t="shared" ca="1" si="58"/>
        <v>-27.445435848374331</v>
      </c>
      <c r="AZ405" s="56">
        <f t="shared" si="59"/>
        <v>-99</v>
      </c>
      <c r="BA405" s="56">
        <f t="shared" ca="1" si="60"/>
        <v>-18.72932994130273</v>
      </c>
      <c r="BB405" s="57">
        <f t="shared" ca="1" si="61"/>
        <v>-18.72932994130273</v>
      </c>
      <c r="BC405">
        <f t="shared" ca="1" si="62"/>
        <v>374</v>
      </c>
      <c r="BD405">
        <f ca="1">BC405+(COUNTIF($BC$4:BC405,BC405)-1)</f>
        <v>374</v>
      </c>
    </row>
    <row r="406" spans="9:56" x14ac:dyDescent="0.2">
      <c r="I406" s="55"/>
      <c r="AO406">
        <v>402</v>
      </c>
      <c r="AP406" t="s">
        <v>1390</v>
      </c>
      <c r="AQ406" t="s">
        <v>559</v>
      </c>
      <c r="AR406">
        <v>2</v>
      </c>
      <c r="AS406" s="53">
        <v>102400</v>
      </c>
      <c r="AT406">
        <v>124</v>
      </c>
      <c r="AU406">
        <v>62</v>
      </c>
      <c r="AV406">
        <v>60.5</v>
      </c>
      <c r="AW406" t="str">
        <f t="shared" si="56"/>
        <v>Derek Eggmolesse-Smith</v>
      </c>
      <c r="AX406" s="56">
        <f t="shared" ca="1" si="57"/>
        <v>-21.37437347726889</v>
      </c>
      <c r="AY406" s="56">
        <f t="shared" si="58"/>
        <v>-99</v>
      </c>
      <c r="AZ406" s="56">
        <f t="shared" si="59"/>
        <v>-99</v>
      </c>
      <c r="BA406" s="56">
        <f t="shared" si="60"/>
        <v>-99</v>
      </c>
      <c r="BB406" s="57">
        <f t="shared" ca="1" si="61"/>
        <v>-21.37437347726889</v>
      </c>
      <c r="BC406">
        <f t="shared" ca="1" si="62"/>
        <v>416</v>
      </c>
      <c r="BD406">
        <f ca="1">BC406+(COUNTIF($BC$4:BC406,BC406)-1)</f>
        <v>416</v>
      </c>
    </row>
    <row r="407" spans="9:56" x14ac:dyDescent="0.2">
      <c r="I407" s="55"/>
      <c r="AO407">
        <v>404</v>
      </c>
      <c r="AP407" t="s">
        <v>622</v>
      </c>
      <c r="AQ407" t="s">
        <v>551</v>
      </c>
      <c r="AR407">
        <v>17</v>
      </c>
      <c r="AS407" s="53">
        <v>302900</v>
      </c>
      <c r="AT407" s="105">
        <v>1052</v>
      </c>
      <c r="AU407">
        <v>61.9</v>
      </c>
      <c r="AV407">
        <v>20.399999999999999</v>
      </c>
      <c r="AW407" t="str">
        <f t="shared" si="56"/>
        <v>Jayden Hunt</v>
      </c>
      <c r="AX407" s="56">
        <f t="shared" ca="1" si="57"/>
        <v>-21.491173332335926</v>
      </c>
      <c r="AY407" s="56">
        <f t="shared" si="58"/>
        <v>-99</v>
      </c>
      <c r="AZ407" s="56">
        <f t="shared" si="59"/>
        <v>-99</v>
      </c>
      <c r="BA407" s="56">
        <f t="shared" ca="1" si="60"/>
        <v>-18.835746588696498</v>
      </c>
      <c r="BB407" s="57">
        <f t="shared" ca="1" si="61"/>
        <v>-18.835746588696498</v>
      </c>
      <c r="BC407">
        <f t="shared" ca="1" si="62"/>
        <v>376</v>
      </c>
      <c r="BD407">
        <f ca="1">BC407+(COUNTIF($BC$4:BC407,BC407)-1)</f>
        <v>376</v>
      </c>
    </row>
    <row r="408" spans="9:56" x14ac:dyDescent="0.2">
      <c r="I408" s="55"/>
      <c r="AO408">
        <v>405</v>
      </c>
      <c r="AP408" t="s">
        <v>624</v>
      </c>
      <c r="AQ408" t="s">
        <v>551</v>
      </c>
      <c r="AR408">
        <v>11</v>
      </c>
      <c r="AS408" s="53">
        <v>286100</v>
      </c>
      <c r="AT408">
        <v>680</v>
      </c>
      <c r="AU408">
        <v>61.8</v>
      </c>
      <c r="AV408">
        <v>21.6</v>
      </c>
      <c r="AW408" t="str">
        <f t="shared" si="56"/>
        <v>Joshua Wagner</v>
      </c>
      <c r="AX408" s="56">
        <f t="shared" ca="1" si="57"/>
        <v>-21.607973187402976</v>
      </c>
      <c r="AY408" s="56">
        <f t="shared" si="58"/>
        <v>-99</v>
      </c>
      <c r="AZ408" s="56">
        <f t="shared" si="59"/>
        <v>-99</v>
      </c>
      <c r="BA408" s="56">
        <f t="shared" si="60"/>
        <v>-99</v>
      </c>
      <c r="BB408" s="57">
        <f t="shared" ca="1" si="61"/>
        <v>-21.607973187402976</v>
      </c>
      <c r="BC408">
        <f t="shared" ca="1" si="62"/>
        <v>419</v>
      </c>
      <c r="BD408">
        <f ca="1">BC408+(COUNTIF($BC$4:BC408,BC408)-1)</f>
        <v>419</v>
      </c>
    </row>
    <row r="409" spans="9:56" x14ac:dyDescent="0.2">
      <c r="I409" s="55"/>
      <c r="AO409">
        <v>405</v>
      </c>
      <c r="AP409" t="s">
        <v>1400</v>
      </c>
      <c r="AQ409" t="s">
        <v>581</v>
      </c>
      <c r="AR409">
        <v>10</v>
      </c>
      <c r="AS409" s="53">
        <v>282800</v>
      </c>
      <c r="AT409">
        <v>618</v>
      </c>
      <c r="AU409">
        <v>61.8</v>
      </c>
      <c r="AV409">
        <v>21.9</v>
      </c>
      <c r="AW409" t="str">
        <f t="shared" si="56"/>
        <v>Ben Paton</v>
      </c>
      <c r="AX409" s="56">
        <f t="shared" ca="1" si="57"/>
        <v>-21.607973187402976</v>
      </c>
      <c r="AY409" s="56">
        <f t="shared" si="58"/>
        <v>-99</v>
      </c>
      <c r="AZ409" s="56">
        <f t="shared" si="59"/>
        <v>-99</v>
      </c>
      <c r="BA409" s="56">
        <f t="shared" si="60"/>
        <v>-99</v>
      </c>
      <c r="BB409" s="57">
        <f t="shared" ca="1" si="61"/>
        <v>-21.607973187402976</v>
      </c>
      <c r="BC409">
        <f t="shared" ca="1" si="62"/>
        <v>419</v>
      </c>
      <c r="BD409">
        <f ca="1">BC409+(COUNTIF($BC$4:BC409,BC409)-1)</f>
        <v>420</v>
      </c>
    </row>
    <row r="410" spans="9:56" x14ac:dyDescent="0.2">
      <c r="I410" s="55"/>
      <c r="AO410">
        <v>407</v>
      </c>
      <c r="AP410" t="s">
        <v>584</v>
      </c>
      <c r="AQ410" t="s">
        <v>556</v>
      </c>
      <c r="AR410">
        <v>12</v>
      </c>
      <c r="AS410" s="53">
        <v>350700</v>
      </c>
      <c r="AT410">
        <v>740</v>
      </c>
      <c r="AU410">
        <v>61.7</v>
      </c>
      <c r="AV410">
        <v>17.600000000000001</v>
      </c>
      <c r="AW410" t="str">
        <f t="shared" si="56"/>
        <v>Jack Silvagni</v>
      </c>
      <c r="AX410" s="56">
        <f t="shared" ca="1" si="57"/>
        <v>-21.724773042470012</v>
      </c>
      <c r="AY410" s="56">
        <f t="shared" si="58"/>
        <v>-99</v>
      </c>
      <c r="AZ410" s="56">
        <f t="shared" si="59"/>
        <v>-99</v>
      </c>
      <c r="BA410" s="56">
        <f t="shared" ca="1" si="60"/>
        <v>-19.048579883484027</v>
      </c>
      <c r="BB410" s="57">
        <f t="shared" ca="1" si="61"/>
        <v>-19.048579883484027</v>
      </c>
      <c r="BC410">
        <f t="shared" ca="1" si="62"/>
        <v>382</v>
      </c>
      <c r="BD410">
        <f ca="1">BC410+(COUNTIF($BC$4:BC410,BC410)-1)</f>
        <v>382</v>
      </c>
    </row>
    <row r="411" spans="9:56" x14ac:dyDescent="0.2">
      <c r="I411" s="55"/>
      <c r="AO411">
        <v>408</v>
      </c>
      <c r="AP411" t="s">
        <v>649</v>
      </c>
      <c r="AQ411" t="s">
        <v>540</v>
      </c>
      <c r="AR411">
        <v>17</v>
      </c>
      <c r="AS411" s="53">
        <v>328100</v>
      </c>
      <c r="AT411" s="105">
        <v>1045</v>
      </c>
      <c r="AU411">
        <v>61.5</v>
      </c>
      <c r="AV411">
        <v>18.7</v>
      </c>
      <c r="AW411" t="str">
        <f t="shared" si="56"/>
        <v>Joel Hamling</v>
      </c>
      <c r="AX411" s="56">
        <f t="shared" ca="1" si="57"/>
        <v>-21.958372752604106</v>
      </c>
      <c r="AY411" s="56">
        <f t="shared" si="58"/>
        <v>-99</v>
      </c>
      <c r="AZ411" s="56">
        <f t="shared" si="59"/>
        <v>-99</v>
      </c>
      <c r="BA411" s="56">
        <f t="shared" si="60"/>
        <v>-99</v>
      </c>
      <c r="BB411" s="57">
        <f t="shared" ca="1" si="61"/>
        <v>-21.958372752604106</v>
      </c>
      <c r="BC411">
        <f t="shared" ca="1" si="62"/>
        <v>422</v>
      </c>
      <c r="BD411">
        <f ca="1">BC411+(COUNTIF($BC$4:BC411,BC411)-1)</f>
        <v>422</v>
      </c>
    </row>
    <row r="412" spans="9:56" x14ac:dyDescent="0.2">
      <c r="I412" s="55"/>
      <c r="AO412">
        <v>409</v>
      </c>
      <c r="AP412" t="s">
        <v>1435</v>
      </c>
      <c r="AQ412" t="s">
        <v>536</v>
      </c>
      <c r="AR412">
        <v>5</v>
      </c>
      <c r="AS412" s="53">
        <v>248500</v>
      </c>
      <c r="AT412">
        <v>307</v>
      </c>
      <c r="AU412">
        <v>61.4</v>
      </c>
      <c r="AV412">
        <v>24.7</v>
      </c>
      <c r="AW412" t="str">
        <f t="shared" si="56"/>
        <v>Jarrod Cameron</v>
      </c>
      <c r="AX412" s="56">
        <f t="shared" si="57"/>
        <v>-99</v>
      </c>
      <c r="AY412" s="56">
        <f t="shared" ca="1" si="58"/>
        <v>-28.093753230619392</v>
      </c>
      <c r="AZ412" s="56">
        <f t="shared" si="59"/>
        <v>-99</v>
      </c>
      <c r="BA412" s="56">
        <f t="shared" ca="1" si="60"/>
        <v>-19.367829825665329</v>
      </c>
      <c r="BB412" s="57">
        <f t="shared" ca="1" si="61"/>
        <v>-19.367829825665329</v>
      </c>
      <c r="BC412">
        <f t="shared" ca="1" si="62"/>
        <v>384</v>
      </c>
      <c r="BD412">
        <f ca="1">BC412+(COUNTIF($BC$4:BC412,BC412)-1)</f>
        <v>384</v>
      </c>
    </row>
    <row r="413" spans="9:56" x14ac:dyDescent="0.2">
      <c r="I413" s="55"/>
      <c r="AO413">
        <v>410</v>
      </c>
      <c r="AP413" t="s">
        <v>1051</v>
      </c>
      <c r="AQ413" t="s">
        <v>559</v>
      </c>
      <c r="AR413">
        <v>14</v>
      </c>
      <c r="AS413" s="53">
        <v>318000</v>
      </c>
      <c r="AT413">
        <v>857</v>
      </c>
      <c r="AU413">
        <v>61.2</v>
      </c>
      <c r="AV413">
        <v>19.2</v>
      </c>
      <c r="AW413" t="str">
        <f t="shared" si="56"/>
        <v>Daniel Rioli</v>
      </c>
      <c r="AX413" s="56">
        <f t="shared" si="57"/>
        <v>-99</v>
      </c>
      <c r="AY413" s="56">
        <f t="shared" si="58"/>
        <v>-99</v>
      </c>
      <c r="AZ413" s="56">
        <f t="shared" si="59"/>
        <v>-99</v>
      </c>
      <c r="BA413" s="56">
        <f t="shared" ca="1" si="60"/>
        <v>-19.580663120452854</v>
      </c>
      <c r="BB413" s="57">
        <f t="shared" ca="1" si="61"/>
        <v>-19.580663120452854</v>
      </c>
      <c r="BC413">
        <f t="shared" ca="1" si="62"/>
        <v>389</v>
      </c>
      <c r="BD413">
        <f ca="1">BC413+(COUNTIF($BC$4:BC413,BC413)-1)</f>
        <v>389</v>
      </c>
    </row>
    <row r="414" spans="9:56" x14ac:dyDescent="0.2">
      <c r="I414" s="55"/>
      <c r="AO414">
        <v>411</v>
      </c>
      <c r="AP414" t="s">
        <v>656</v>
      </c>
      <c r="AQ414" t="s">
        <v>540</v>
      </c>
      <c r="AR414">
        <v>9</v>
      </c>
      <c r="AS414" s="53">
        <v>315200</v>
      </c>
      <c r="AT414">
        <v>550</v>
      </c>
      <c r="AU414">
        <v>61.1</v>
      </c>
      <c r="AV414">
        <v>19.399999999999999</v>
      </c>
      <c r="AW414" t="str">
        <f t="shared" si="56"/>
        <v>Taylin Duman</v>
      </c>
      <c r="AX414" s="56">
        <f t="shared" ca="1" si="57"/>
        <v>-22.425572172872272</v>
      </c>
      <c r="AY414" s="56">
        <f t="shared" si="58"/>
        <v>-99</v>
      </c>
      <c r="AZ414" s="56">
        <f t="shared" si="59"/>
        <v>-99</v>
      </c>
      <c r="BA414" s="56">
        <f t="shared" si="60"/>
        <v>-99</v>
      </c>
      <c r="BB414" s="57">
        <f t="shared" ca="1" si="61"/>
        <v>-22.425572172872272</v>
      </c>
      <c r="BC414">
        <f t="shared" ca="1" si="62"/>
        <v>428</v>
      </c>
      <c r="BD414">
        <f ca="1">BC414+(COUNTIF($BC$4:BC414,BC414)-1)</f>
        <v>428</v>
      </c>
    </row>
    <row r="415" spans="9:56" x14ac:dyDescent="0.2">
      <c r="I415" s="55"/>
      <c r="AO415">
        <v>411</v>
      </c>
      <c r="AP415" t="s">
        <v>1479</v>
      </c>
      <c r="AQ415" t="s">
        <v>551</v>
      </c>
      <c r="AR415">
        <v>11</v>
      </c>
      <c r="AS415" s="53">
        <v>337200</v>
      </c>
      <c r="AT415">
        <v>672</v>
      </c>
      <c r="AU415">
        <v>61.1</v>
      </c>
      <c r="AV415">
        <v>18.100000000000001</v>
      </c>
      <c r="AW415" t="str">
        <f t="shared" si="56"/>
        <v>Alex Neal-Bullen</v>
      </c>
      <c r="AX415" s="56">
        <f t="shared" si="57"/>
        <v>-99</v>
      </c>
      <c r="AY415" s="56">
        <f t="shared" si="58"/>
        <v>-99</v>
      </c>
      <c r="AZ415" s="56">
        <f t="shared" si="59"/>
        <v>-99</v>
      </c>
      <c r="BA415" s="56">
        <f t="shared" ca="1" si="60"/>
        <v>-19.687079767846619</v>
      </c>
      <c r="BB415" s="57">
        <f t="shared" ca="1" si="61"/>
        <v>-19.687079767846619</v>
      </c>
      <c r="BC415">
        <f t="shared" ca="1" si="62"/>
        <v>390</v>
      </c>
      <c r="BD415">
        <f ca="1">BC415+(COUNTIF($BC$4:BC415,BC415)-1)</f>
        <v>390</v>
      </c>
    </row>
    <row r="416" spans="9:56" x14ac:dyDescent="0.2">
      <c r="I416" s="55"/>
      <c r="AO416">
        <v>413</v>
      </c>
      <c r="AP416" t="s">
        <v>1433</v>
      </c>
      <c r="AQ416" t="s">
        <v>556</v>
      </c>
      <c r="AR416">
        <v>6</v>
      </c>
      <c r="AS416" s="53">
        <v>323000</v>
      </c>
      <c r="AT416">
        <v>366</v>
      </c>
      <c r="AU416">
        <v>61</v>
      </c>
      <c r="AV416">
        <v>18.899999999999999</v>
      </c>
      <c r="AW416" t="str">
        <f t="shared" si="56"/>
        <v>Matthew Kennedy</v>
      </c>
      <c r="AX416" s="56">
        <f t="shared" si="57"/>
        <v>-99</v>
      </c>
      <c r="AY416" s="56">
        <f t="shared" ca="1" si="58"/>
        <v>-28.525964818782768</v>
      </c>
      <c r="AZ416" s="56">
        <f t="shared" si="59"/>
        <v>-99</v>
      </c>
      <c r="BA416" s="56">
        <f t="shared" si="60"/>
        <v>-99</v>
      </c>
      <c r="BB416" s="57">
        <f t="shared" ca="1" si="61"/>
        <v>-28.525964818782768</v>
      </c>
      <c r="BC416">
        <f t="shared" ca="1" si="62"/>
        <v>498</v>
      </c>
      <c r="BD416">
        <f ca="1">BC416+(COUNTIF($BC$4:BC416,BC416)-1)</f>
        <v>498</v>
      </c>
    </row>
    <row r="417" spans="9:56" x14ac:dyDescent="0.2">
      <c r="I417" s="55"/>
      <c r="AO417">
        <v>414</v>
      </c>
      <c r="AP417" t="s">
        <v>635</v>
      </c>
      <c r="AQ417" t="s">
        <v>534</v>
      </c>
      <c r="AR417">
        <v>16</v>
      </c>
      <c r="AS417" s="53">
        <v>292700</v>
      </c>
      <c r="AT417">
        <v>973</v>
      </c>
      <c r="AU417">
        <v>60.8</v>
      </c>
      <c r="AV417">
        <v>20.8</v>
      </c>
      <c r="AW417" t="str">
        <f t="shared" si="56"/>
        <v>Sam Taylor</v>
      </c>
      <c r="AX417" s="56">
        <f t="shared" ca="1" si="57"/>
        <v>-22.775971738073409</v>
      </c>
      <c r="AY417" s="56">
        <f t="shared" si="58"/>
        <v>-99</v>
      </c>
      <c r="AZ417" s="56">
        <f t="shared" si="59"/>
        <v>-99</v>
      </c>
      <c r="BA417" s="56">
        <f t="shared" si="60"/>
        <v>-99</v>
      </c>
      <c r="BB417" s="57">
        <f t="shared" ca="1" si="61"/>
        <v>-22.775971738073409</v>
      </c>
      <c r="BC417">
        <f t="shared" ca="1" si="62"/>
        <v>434</v>
      </c>
      <c r="BD417">
        <f ca="1">BC417+(COUNTIF($BC$4:BC417,BC417)-1)</f>
        <v>434</v>
      </c>
    </row>
    <row r="418" spans="9:56" x14ac:dyDescent="0.2">
      <c r="I418" s="55"/>
      <c r="AO418">
        <v>414</v>
      </c>
      <c r="AP418" t="s">
        <v>957</v>
      </c>
      <c r="AQ418" t="s">
        <v>544</v>
      </c>
      <c r="AR418">
        <v>9</v>
      </c>
      <c r="AS418" s="53">
        <v>310100</v>
      </c>
      <c r="AT418">
        <v>547</v>
      </c>
      <c r="AU418">
        <v>60.8</v>
      </c>
      <c r="AV418">
        <v>19.600000000000001</v>
      </c>
      <c r="AW418" t="str">
        <f t="shared" si="56"/>
        <v>Ryan Lester</v>
      </c>
      <c r="AX418" s="56">
        <f t="shared" ca="1" si="57"/>
        <v>-22.775971738073409</v>
      </c>
      <c r="AY418" s="56">
        <f t="shared" si="58"/>
        <v>-99</v>
      </c>
      <c r="AZ418" s="56">
        <f t="shared" si="59"/>
        <v>-99</v>
      </c>
      <c r="BA418" s="56">
        <f t="shared" si="60"/>
        <v>-99</v>
      </c>
      <c r="BB418" s="57">
        <f t="shared" ca="1" si="61"/>
        <v>-22.775971738073409</v>
      </c>
      <c r="BC418">
        <f t="shared" ca="1" si="62"/>
        <v>434</v>
      </c>
      <c r="BD418">
        <f ca="1">BC418+(COUNTIF($BC$4:BC418,BC418)-1)</f>
        <v>435</v>
      </c>
    </row>
    <row r="419" spans="9:56" x14ac:dyDescent="0.2">
      <c r="I419" s="55"/>
      <c r="AO419">
        <v>416</v>
      </c>
      <c r="AP419" t="s">
        <v>871</v>
      </c>
      <c r="AQ419" t="s">
        <v>536</v>
      </c>
      <c r="AR419">
        <v>15</v>
      </c>
      <c r="AS419" s="53">
        <v>282300</v>
      </c>
      <c r="AT419">
        <v>911</v>
      </c>
      <c r="AU419">
        <v>60.7</v>
      </c>
      <c r="AV419">
        <v>21.5</v>
      </c>
      <c r="AW419" t="str">
        <f t="shared" si="56"/>
        <v>Joshua Kennedy</v>
      </c>
      <c r="AX419" s="56">
        <f t="shared" si="57"/>
        <v>-99</v>
      </c>
      <c r="AY419" s="56">
        <f t="shared" si="58"/>
        <v>-99</v>
      </c>
      <c r="AZ419" s="56">
        <f t="shared" si="59"/>
        <v>-99</v>
      </c>
      <c r="BA419" s="56">
        <f t="shared" ca="1" si="60"/>
        <v>-20.112746357421681</v>
      </c>
      <c r="BB419" s="57">
        <f t="shared" ca="1" si="61"/>
        <v>-20.112746357421681</v>
      </c>
      <c r="BC419">
        <f t="shared" ca="1" si="62"/>
        <v>395</v>
      </c>
      <c r="BD419">
        <f ca="1">BC419+(COUNTIF($BC$4:BC419,BC419)-1)</f>
        <v>395</v>
      </c>
    </row>
    <row r="420" spans="9:56" x14ac:dyDescent="0.2">
      <c r="I420" s="55"/>
      <c r="AO420">
        <v>416</v>
      </c>
      <c r="AP420" t="s">
        <v>1552</v>
      </c>
      <c r="AQ420" t="s">
        <v>567</v>
      </c>
      <c r="AR420">
        <v>3</v>
      </c>
      <c r="AS420" s="53">
        <v>203500</v>
      </c>
      <c r="AT420">
        <v>182</v>
      </c>
      <c r="AU420">
        <v>60.7</v>
      </c>
      <c r="AV420">
        <v>29.8</v>
      </c>
      <c r="AW420" t="str">
        <f t="shared" si="56"/>
        <v>Rupert Wills</v>
      </c>
      <c r="AX420" s="56">
        <f t="shared" si="57"/>
        <v>-99</v>
      </c>
      <c r="AY420" s="56">
        <f t="shared" ca="1" si="58"/>
        <v>-28.850123509905295</v>
      </c>
      <c r="AZ420" s="56">
        <f t="shared" si="59"/>
        <v>-99</v>
      </c>
      <c r="BA420" s="56">
        <f t="shared" si="60"/>
        <v>-99</v>
      </c>
      <c r="BB420" s="57">
        <f t="shared" ca="1" si="61"/>
        <v>-28.850123509905295</v>
      </c>
      <c r="BC420">
        <f t="shared" ca="1" si="62"/>
        <v>499</v>
      </c>
      <c r="BD420">
        <f ca="1">BC420+(COUNTIF($BC$4:BC420,BC420)-1)</f>
        <v>499</v>
      </c>
    </row>
    <row r="421" spans="9:56" x14ac:dyDescent="0.2">
      <c r="I421" s="55"/>
      <c r="AO421">
        <v>416</v>
      </c>
      <c r="AP421" t="s">
        <v>767</v>
      </c>
      <c r="AQ421" t="s">
        <v>532</v>
      </c>
      <c r="AR421">
        <v>9</v>
      </c>
      <c r="AS421" s="53">
        <v>285100</v>
      </c>
      <c r="AT421">
        <v>546</v>
      </c>
      <c r="AU421">
        <v>60.7</v>
      </c>
      <c r="AV421">
        <v>21.3</v>
      </c>
      <c r="AW421" t="str">
        <f t="shared" si="56"/>
        <v>Jackson Thurlow</v>
      </c>
      <c r="AX421" s="56">
        <f t="shared" ca="1" si="57"/>
        <v>-22.892771593140445</v>
      </c>
      <c r="AY421" s="56">
        <f t="shared" ca="1" si="58"/>
        <v>-28.850123509905295</v>
      </c>
      <c r="AZ421" s="56">
        <f t="shared" si="59"/>
        <v>-99</v>
      </c>
      <c r="BA421" s="56">
        <f t="shared" si="60"/>
        <v>-99</v>
      </c>
      <c r="BB421" s="57">
        <f t="shared" ca="1" si="61"/>
        <v>-22.892771593140445</v>
      </c>
      <c r="BC421">
        <f t="shared" ca="1" si="62"/>
        <v>437</v>
      </c>
      <c r="BD421">
        <f ca="1">BC421+(COUNTIF($BC$4:BC421,BC421)-1)</f>
        <v>437</v>
      </c>
    </row>
    <row r="422" spans="9:56" x14ac:dyDescent="0.2">
      <c r="I422" s="55"/>
      <c r="AO422">
        <v>419</v>
      </c>
      <c r="AP422" t="s">
        <v>870</v>
      </c>
      <c r="AQ422" t="s">
        <v>561</v>
      </c>
      <c r="AR422">
        <v>17</v>
      </c>
      <c r="AS422" s="53">
        <v>276300</v>
      </c>
      <c r="AT422" s="105">
        <v>1031</v>
      </c>
      <c r="AU422">
        <v>60.6</v>
      </c>
      <c r="AV422">
        <v>21.9</v>
      </c>
      <c r="AW422" t="str">
        <f t="shared" si="56"/>
        <v>Kayne Turner</v>
      </c>
      <c r="AX422" s="56">
        <f t="shared" si="57"/>
        <v>-99</v>
      </c>
      <c r="AY422" s="56">
        <f t="shared" si="58"/>
        <v>-99</v>
      </c>
      <c r="AZ422" s="56">
        <f t="shared" si="59"/>
        <v>-99</v>
      </c>
      <c r="BA422" s="56">
        <f t="shared" ca="1" si="60"/>
        <v>-20.219163004815446</v>
      </c>
      <c r="BB422" s="57">
        <f t="shared" ca="1" si="61"/>
        <v>-20.219163004815446</v>
      </c>
      <c r="BC422">
        <f t="shared" ca="1" si="62"/>
        <v>398</v>
      </c>
      <c r="BD422">
        <f ca="1">BC422+(COUNTIF($BC$4:BC422,BC422)-1)</f>
        <v>398</v>
      </c>
    </row>
    <row r="423" spans="9:56" x14ac:dyDescent="0.2">
      <c r="I423" s="55"/>
      <c r="AO423">
        <v>419</v>
      </c>
      <c r="AP423" t="s">
        <v>668</v>
      </c>
      <c r="AQ423" t="s">
        <v>532</v>
      </c>
      <c r="AR423">
        <v>11</v>
      </c>
      <c r="AS423" s="53">
        <v>325400</v>
      </c>
      <c r="AT423">
        <v>667</v>
      </c>
      <c r="AU423">
        <v>60.6</v>
      </c>
      <c r="AV423">
        <v>18.600000000000001</v>
      </c>
      <c r="AW423" t="str">
        <f t="shared" si="56"/>
        <v>Colin O'Riordan</v>
      </c>
      <c r="AX423" s="56">
        <f t="shared" ca="1" si="57"/>
        <v>-23.009571448207488</v>
      </c>
      <c r="AY423" s="56">
        <f t="shared" si="58"/>
        <v>-99</v>
      </c>
      <c r="AZ423" s="56">
        <f t="shared" si="59"/>
        <v>-99</v>
      </c>
      <c r="BA423" s="56">
        <f t="shared" si="60"/>
        <v>-99</v>
      </c>
      <c r="BB423" s="57">
        <f t="shared" ca="1" si="61"/>
        <v>-23.009571448207488</v>
      </c>
      <c r="BC423">
        <f t="shared" ca="1" si="62"/>
        <v>440</v>
      </c>
      <c r="BD423">
        <f ca="1">BC423+(COUNTIF($BC$4:BC423,BC423)-1)</f>
        <v>440</v>
      </c>
    </row>
    <row r="424" spans="9:56" x14ac:dyDescent="0.2">
      <c r="I424" s="55"/>
      <c r="AO424">
        <v>419</v>
      </c>
      <c r="AP424" t="s">
        <v>1413</v>
      </c>
      <c r="AQ424" t="s">
        <v>581</v>
      </c>
      <c r="AR424">
        <v>5</v>
      </c>
      <c r="AS424" s="53">
        <v>287400</v>
      </c>
      <c r="AT424">
        <v>303</v>
      </c>
      <c r="AU424">
        <v>60.6</v>
      </c>
      <c r="AV424">
        <v>21.1</v>
      </c>
      <c r="AW424" t="str">
        <f t="shared" si="56"/>
        <v>Nicholas Coffield</v>
      </c>
      <c r="AX424" s="56">
        <f t="shared" ca="1" si="57"/>
        <v>-23.009571448207488</v>
      </c>
      <c r="AY424" s="56">
        <f t="shared" si="58"/>
        <v>-99</v>
      </c>
      <c r="AZ424" s="56">
        <f t="shared" si="59"/>
        <v>-99</v>
      </c>
      <c r="BA424" s="56">
        <f t="shared" si="60"/>
        <v>-99</v>
      </c>
      <c r="BB424" s="57">
        <f t="shared" ca="1" si="61"/>
        <v>-23.009571448207488</v>
      </c>
      <c r="BC424">
        <f t="shared" ca="1" si="62"/>
        <v>440</v>
      </c>
      <c r="BD424">
        <f ca="1">BC424+(COUNTIF($BC$4:BC424,BC424)-1)</f>
        <v>441</v>
      </c>
    </row>
    <row r="425" spans="9:56" x14ac:dyDescent="0.2">
      <c r="I425" s="55"/>
      <c r="AO425">
        <v>419</v>
      </c>
      <c r="AP425" t="s">
        <v>868</v>
      </c>
      <c r="AQ425" t="s">
        <v>540</v>
      </c>
      <c r="AR425">
        <v>15</v>
      </c>
      <c r="AS425" s="53">
        <v>299500</v>
      </c>
      <c r="AT425">
        <v>909</v>
      </c>
      <c r="AU425">
        <v>60.6</v>
      </c>
      <c r="AV425">
        <v>20.2</v>
      </c>
      <c r="AW425" t="str">
        <f t="shared" si="56"/>
        <v>Adam Cerra</v>
      </c>
      <c r="AX425" s="56">
        <f t="shared" ca="1" si="57"/>
        <v>-23.009571448207488</v>
      </c>
      <c r="AY425" s="56">
        <f t="shared" si="58"/>
        <v>-99</v>
      </c>
      <c r="AZ425" s="56">
        <f t="shared" si="59"/>
        <v>-99</v>
      </c>
      <c r="BA425" s="56">
        <f t="shared" ca="1" si="60"/>
        <v>-20.219163004815446</v>
      </c>
      <c r="BB425" s="57">
        <f t="shared" ca="1" si="61"/>
        <v>-20.219163004815446</v>
      </c>
      <c r="BC425">
        <f t="shared" ca="1" si="62"/>
        <v>398</v>
      </c>
      <c r="BD425">
        <f ca="1">BC425+(COUNTIF($BC$4:BC425,BC425)-1)</f>
        <v>399</v>
      </c>
    </row>
    <row r="426" spans="9:56" x14ac:dyDescent="0.2">
      <c r="I426" s="55"/>
      <c r="AO426">
        <v>423</v>
      </c>
      <c r="AP426" t="s">
        <v>1553</v>
      </c>
      <c r="AQ426" t="s">
        <v>581</v>
      </c>
      <c r="AR426">
        <v>2</v>
      </c>
      <c r="AS426" s="53">
        <v>423400</v>
      </c>
      <c r="AT426">
        <v>121</v>
      </c>
      <c r="AU426">
        <v>60.5</v>
      </c>
      <c r="AV426">
        <v>14.3</v>
      </c>
      <c r="AW426" t="str">
        <f t="shared" si="56"/>
        <v>David Armitage</v>
      </c>
      <c r="AX426" s="56">
        <f t="shared" si="57"/>
        <v>-99</v>
      </c>
      <c r="AY426" s="56">
        <f t="shared" ca="1" si="58"/>
        <v>-29.066229303986987</v>
      </c>
      <c r="AZ426" s="56">
        <f t="shared" si="59"/>
        <v>-99</v>
      </c>
      <c r="BA426" s="56">
        <f t="shared" ca="1" si="60"/>
        <v>-20.325579652209218</v>
      </c>
      <c r="BB426" s="57">
        <f t="shared" ca="1" si="61"/>
        <v>-20.325579652209218</v>
      </c>
      <c r="BC426">
        <f t="shared" ca="1" si="62"/>
        <v>401</v>
      </c>
      <c r="BD426">
        <f ca="1">BC426+(COUNTIF($BC$4:BC426,BC426)-1)</f>
        <v>401</v>
      </c>
    </row>
    <row r="427" spans="9:56" x14ac:dyDescent="0.2">
      <c r="I427" s="55"/>
      <c r="AO427">
        <v>424</v>
      </c>
      <c r="AP427" t="s">
        <v>1403</v>
      </c>
      <c r="AQ427" t="s">
        <v>576</v>
      </c>
      <c r="AR427">
        <v>9</v>
      </c>
      <c r="AS427" s="53">
        <v>291100</v>
      </c>
      <c r="AT427">
        <v>544</v>
      </c>
      <c r="AU427">
        <v>60.4</v>
      </c>
      <c r="AV427">
        <v>20.8</v>
      </c>
      <c r="AW427" t="str">
        <f t="shared" si="56"/>
        <v>Samuel Collins</v>
      </c>
      <c r="AX427" s="56">
        <f t="shared" ca="1" si="57"/>
        <v>-23.243171158341582</v>
      </c>
      <c r="AY427" s="56">
        <f t="shared" si="58"/>
        <v>-99</v>
      </c>
      <c r="AZ427" s="56">
        <f t="shared" si="59"/>
        <v>-99</v>
      </c>
      <c r="BA427" s="56">
        <f t="shared" si="60"/>
        <v>-99</v>
      </c>
      <c r="BB427" s="57">
        <f t="shared" ca="1" si="61"/>
        <v>-23.243171158341582</v>
      </c>
      <c r="BC427">
        <f t="shared" ca="1" si="62"/>
        <v>444</v>
      </c>
      <c r="BD427">
        <f ca="1">BC427+(COUNTIF($BC$4:BC427,BC427)-1)</f>
        <v>444</v>
      </c>
    </row>
    <row r="428" spans="9:56" x14ac:dyDescent="0.2">
      <c r="I428" s="55"/>
      <c r="AO428">
        <v>424</v>
      </c>
      <c r="AP428" t="s">
        <v>633</v>
      </c>
      <c r="AQ428" t="s">
        <v>576</v>
      </c>
      <c r="AR428">
        <v>15</v>
      </c>
      <c r="AS428" s="53">
        <v>314100</v>
      </c>
      <c r="AT428">
        <v>906</v>
      </c>
      <c r="AU428">
        <v>60.4</v>
      </c>
      <c r="AV428">
        <v>19.2</v>
      </c>
      <c r="AW428" t="str">
        <f t="shared" si="56"/>
        <v>Jesse Joyce</v>
      </c>
      <c r="AX428" s="56">
        <f t="shared" ca="1" si="57"/>
        <v>-23.243171158341582</v>
      </c>
      <c r="AY428" s="56">
        <f t="shared" si="58"/>
        <v>-99</v>
      </c>
      <c r="AZ428" s="56">
        <f t="shared" si="59"/>
        <v>-99</v>
      </c>
      <c r="BA428" s="56">
        <f t="shared" si="60"/>
        <v>-99</v>
      </c>
      <c r="BB428" s="57">
        <f t="shared" ca="1" si="61"/>
        <v>-23.243171158341582</v>
      </c>
      <c r="BC428">
        <f t="shared" ca="1" si="62"/>
        <v>444</v>
      </c>
      <c r="BD428">
        <f ca="1">BC428+(COUNTIF($BC$4:BC428,BC428)-1)</f>
        <v>445</v>
      </c>
    </row>
    <row r="429" spans="9:56" x14ac:dyDescent="0.2">
      <c r="I429" s="55"/>
      <c r="AO429">
        <v>426</v>
      </c>
      <c r="AP429" t="s">
        <v>1478</v>
      </c>
      <c r="AQ429" t="s">
        <v>540</v>
      </c>
      <c r="AR429">
        <v>12</v>
      </c>
      <c r="AS429" s="53">
        <v>310800</v>
      </c>
      <c r="AT429">
        <v>724</v>
      </c>
      <c r="AU429">
        <v>60.3</v>
      </c>
      <c r="AV429">
        <v>19.399999999999999</v>
      </c>
      <c r="AW429" t="str">
        <f t="shared" si="56"/>
        <v>Jesse Hogan</v>
      </c>
      <c r="AX429" s="56">
        <f t="shared" si="57"/>
        <v>-99</v>
      </c>
      <c r="AY429" s="56">
        <f t="shared" si="58"/>
        <v>-99</v>
      </c>
      <c r="AZ429" s="56">
        <f t="shared" si="59"/>
        <v>-99</v>
      </c>
      <c r="BA429" s="56">
        <f t="shared" ca="1" si="60"/>
        <v>-20.538412946996747</v>
      </c>
      <c r="BB429" s="57">
        <f t="shared" ca="1" si="61"/>
        <v>-20.538412946996747</v>
      </c>
      <c r="BC429">
        <f t="shared" ca="1" si="62"/>
        <v>403</v>
      </c>
      <c r="BD429">
        <f ca="1">BC429+(COUNTIF($BC$4:BC429,BC429)-1)</f>
        <v>403</v>
      </c>
    </row>
    <row r="430" spans="9:56" x14ac:dyDescent="0.2">
      <c r="I430" s="55"/>
      <c r="AO430">
        <v>427</v>
      </c>
      <c r="AP430" t="s">
        <v>1028</v>
      </c>
      <c r="AQ430" t="s">
        <v>561</v>
      </c>
      <c r="AR430">
        <v>13</v>
      </c>
      <c r="AS430" s="53">
        <v>309100</v>
      </c>
      <c r="AT430">
        <v>783</v>
      </c>
      <c r="AU430">
        <v>60.2</v>
      </c>
      <c r="AV430">
        <v>19.5</v>
      </c>
      <c r="AW430" t="str">
        <f t="shared" si="56"/>
        <v>Luke McDonald</v>
      </c>
      <c r="AX430" s="56">
        <f t="shared" ca="1" si="57"/>
        <v>-23.476770868475661</v>
      </c>
      <c r="AY430" s="56">
        <f t="shared" si="58"/>
        <v>-99</v>
      </c>
      <c r="AZ430" s="56">
        <f t="shared" si="59"/>
        <v>-99</v>
      </c>
      <c r="BA430" s="56">
        <f t="shared" si="60"/>
        <v>-99</v>
      </c>
      <c r="BB430" s="57">
        <f t="shared" ca="1" si="61"/>
        <v>-23.476770868475661</v>
      </c>
      <c r="BC430">
        <f t="shared" ca="1" si="62"/>
        <v>447</v>
      </c>
      <c r="BD430">
        <f ca="1">BC430+(COUNTIF($BC$4:BC430,BC430)-1)</f>
        <v>447</v>
      </c>
    </row>
    <row r="431" spans="9:56" x14ac:dyDescent="0.2">
      <c r="I431" s="55"/>
      <c r="AO431">
        <v>428</v>
      </c>
      <c r="AP431" t="s">
        <v>1554</v>
      </c>
      <c r="AQ431" t="s">
        <v>534</v>
      </c>
      <c r="AR431">
        <v>2</v>
      </c>
      <c r="AS431" s="53">
        <v>117300</v>
      </c>
      <c r="AT431">
        <v>120</v>
      </c>
      <c r="AU431">
        <v>60</v>
      </c>
      <c r="AV431">
        <v>51.2</v>
      </c>
      <c r="AW431" t="str">
        <f t="shared" si="56"/>
        <v>Ian Hill</v>
      </c>
      <c r="AX431" s="56">
        <f t="shared" si="57"/>
        <v>-99</v>
      </c>
      <c r="AY431" s="56">
        <f t="shared" ca="1" si="58"/>
        <v>-29.606493789191205</v>
      </c>
      <c r="AZ431" s="56">
        <f t="shared" si="59"/>
        <v>-99</v>
      </c>
      <c r="BA431" s="56">
        <f t="shared" ca="1" si="60"/>
        <v>-20.857662889178044</v>
      </c>
      <c r="BB431" s="57">
        <f t="shared" ca="1" si="61"/>
        <v>-20.857662889178044</v>
      </c>
      <c r="BC431">
        <f t="shared" ca="1" si="62"/>
        <v>407</v>
      </c>
      <c r="BD431">
        <f ca="1">BC431+(COUNTIF($BC$4:BC431,BC431)-1)</f>
        <v>407</v>
      </c>
    </row>
    <row r="432" spans="9:56" x14ac:dyDescent="0.2">
      <c r="I432" s="55"/>
      <c r="AO432">
        <v>428</v>
      </c>
      <c r="AP432" t="s">
        <v>1459</v>
      </c>
      <c r="AQ432" t="s">
        <v>559</v>
      </c>
      <c r="AR432">
        <v>1</v>
      </c>
      <c r="AS432" s="53">
        <v>123900</v>
      </c>
      <c r="AT432">
        <v>60</v>
      </c>
      <c r="AU432">
        <v>60</v>
      </c>
      <c r="AV432">
        <v>48.4</v>
      </c>
      <c r="AW432" t="str">
        <f t="shared" si="56"/>
        <v>Callum Coleman-Jones</v>
      </c>
      <c r="AX432" s="56">
        <f t="shared" si="57"/>
        <v>-99</v>
      </c>
      <c r="AY432" s="56">
        <f t="shared" si="58"/>
        <v>-99</v>
      </c>
      <c r="AZ432" s="56">
        <f t="shared" ca="1" si="59"/>
        <v>-17.390778201758689</v>
      </c>
      <c r="BA432" s="56">
        <f t="shared" ca="1" si="60"/>
        <v>-20.857662889178044</v>
      </c>
      <c r="BB432" s="57">
        <f t="shared" ca="1" si="61"/>
        <v>-17.390778201758689</v>
      </c>
      <c r="BC432">
        <f t="shared" ca="1" si="62"/>
        <v>356</v>
      </c>
      <c r="BD432">
        <f ca="1">BC432+(COUNTIF($BC$4:BC432,BC432)-1)</f>
        <v>356</v>
      </c>
    </row>
    <row r="433" spans="9:56" x14ac:dyDescent="0.2">
      <c r="I433" s="55"/>
      <c r="AO433">
        <v>428</v>
      </c>
      <c r="AP433" t="s">
        <v>1588</v>
      </c>
      <c r="AQ433" t="s">
        <v>532</v>
      </c>
      <c r="AR433">
        <v>1</v>
      </c>
      <c r="AS433" s="53">
        <v>102400</v>
      </c>
      <c r="AT433">
        <v>60</v>
      </c>
      <c r="AU433">
        <v>60</v>
      </c>
      <c r="AV433">
        <v>58.6</v>
      </c>
      <c r="AW433" t="str">
        <f t="shared" si="56"/>
        <v>Hayden McLean</v>
      </c>
      <c r="AX433" s="56">
        <f t="shared" si="57"/>
        <v>-99</v>
      </c>
      <c r="AY433" s="56">
        <f t="shared" si="58"/>
        <v>-99</v>
      </c>
      <c r="AZ433" s="56">
        <f t="shared" si="59"/>
        <v>-99</v>
      </c>
      <c r="BA433" s="56">
        <f t="shared" ca="1" si="60"/>
        <v>-20.857662889178044</v>
      </c>
      <c r="BB433" s="57">
        <f t="shared" ca="1" si="61"/>
        <v>-20.857662889178044</v>
      </c>
      <c r="BC433">
        <f t="shared" ca="1" si="62"/>
        <v>407</v>
      </c>
      <c r="BD433">
        <f ca="1">BC433+(COUNTIF($BC$4:BC433,BC433)-1)</f>
        <v>408</v>
      </c>
    </row>
    <row r="434" spans="9:56" x14ac:dyDescent="0.2">
      <c r="I434" s="55"/>
      <c r="AO434">
        <v>431</v>
      </c>
      <c r="AP434" t="s">
        <v>789</v>
      </c>
      <c r="AQ434" t="s">
        <v>544</v>
      </c>
      <c r="AR434">
        <v>9</v>
      </c>
      <c r="AS434" s="53">
        <v>299300</v>
      </c>
      <c r="AT434">
        <v>539</v>
      </c>
      <c r="AU434">
        <v>59.9</v>
      </c>
      <c r="AV434">
        <v>20</v>
      </c>
      <c r="AW434" t="str">
        <f t="shared" si="56"/>
        <v>Rhys Mathieson</v>
      </c>
      <c r="AX434" s="56">
        <f t="shared" si="57"/>
        <v>-99</v>
      </c>
      <c r="AY434" s="56">
        <f t="shared" ca="1" si="58"/>
        <v>-29.714546686232055</v>
      </c>
      <c r="AZ434" s="56">
        <f t="shared" si="59"/>
        <v>-99</v>
      </c>
      <c r="BA434" s="56">
        <f t="shared" ca="1" si="60"/>
        <v>-20.964079536571813</v>
      </c>
      <c r="BB434" s="57">
        <f t="shared" ca="1" si="61"/>
        <v>-20.964079536571813</v>
      </c>
      <c r="BC434">
        <f t="shared" ca="1" si="62"/>
        <v>410</v>
      </c>
      <c r="BD434">
        <f ca="1">BC434+(COUNTIF($BC$4:BC434,BC434)-1)</f>
        <v>410</v>
      </c>
    </row>
    <row r="435" spans="9:56" x14ac:dyDescent="0.2">
      <c r="I435" s="55"/>
      <c r="AO435">
        <v>431</v>
      </c>
      <c r="AP435" t="s">
        <v>639</v>
      </c>
      <c r="AQ435" t="s">
        <v>538</v>
      </c>
      <c r="AR435">
        <v>16</v>
      </c>
      <c r="AS435" s="53">
        <v>321100</v>
      </c>
      <c r="AT435">
        <v>958</v>
      </c>
      <c r="AU435">
        <v>59.9</v>
      </c>
      <c r="AV435">
        <v>18.600000000000001</v>
      </c>
      <c r="AW435" t="str">
        <f t="shared" si="56"/>
        <v>Jordan Clark</v>
      </c>
      <c r="AX435" s="56">
        <f t="shared" ca="1" si="57"/>
        <v>-23.827170433676798</v>
      </c>
      <c r="AY435" s="56">
        <f t="shared" ca="1" si="58"/>
        <v>-29.714546686232055</v>
      </c>
      <c r="AZ435" s="56">
        <f t="shared" si="59"/>
        <v>-99</v>
      </c>
      <c r="BA435" s="56">
        <f t="shared" si="60"/>
        <v>-99</v>
      </c>
      <c r="BB435" s="57">
        <f t="shared" ca="1" si="61"/>
        <v>-23.827170433676798</v>
      </c>
      <c r="BC435">
        <f t="shared" ca="1" si="62"/>
        <v>450</v>
      </c>
      <c r="BD435">
        <f ca="1">BC435+(COUNTIF($BC$4:BC435,BC435)-1)</f>
        <v>450</v>
      </c>
    </row>
    <row r="436" spans="9:56" x14ac:dyDescent="0.2">
      <c r="I436" s="55"/>
      <c r="AO436">
        <v>433</v>
      </c>
      <c r="AP436" t="s">
        <v>1573</v>
      </c>
      <c r="AQ436" t="s">
        <v>549</v>
      </c>
      <c r="AR436">
        <v>5</v>
      </c>
      <c r="AS436" s="53">
        <v>234400</v>
      </c>
      <c r="AT436">
        <v>299</v>
      </c>
      <c r="AU436">
        <v>59.8</v>
      </c>
      <c r="AV436">
        <v>25.5</v>
      </c>
      <c r="AW436" t="str">
        <f t="shared" si="56"/>
        <v>Zachary Clarke</v>
      </c>
      <c r="AX436" s="56">
        <f t="shared" si="57"/>
        <v>-99</v>
      </c>
      <c r="AY436" s="56">
        <f t="shared" si="58"/>
        <v>-99</v>
      </c>
      <c r="AZ436" s="56">
        <f t="shared" ca="1" si="59"/>
        <v>-17.535701353440015</v>
      </c>
      <c r="BA436" s="56">
        <f t="shared" ca="1" si="60"/>
        <v>-21.070496183965577</v>
      </c>
      <c r="BB436" s="57">
        <f t="shared" ca="1" si="61"/>
        <v>-17.535701353440015</v>
      </c>
      <c r="BC436">
        <f t="shared" ca="1" si="62"/>
        <v>358</v>
      </c>
      <c r="BD436">
        <f ca="1">BC436+(COUNTIF($BC$4:BC436,BC436)-1)</f>
        <v>358</v>
      </c>
    </row>
    <row r="437" spans="9:56" x14ac:dyDescent="0.2">
      <c r="I437" s="55"/>
      <c r="AO437">
        <v>434</v>
      </c>
      <c r="AP437" t="s">
        <v>1407</v>
      </c>
      <c r="AQ437" t="s">
        <v>551</v>
      </c>
      <c r="AR437">
        <v>7</v>
      </c>
      <c r="AS437" s="53">
        <v>347000</v>
      </c>
      <c r="AT437">
        <v>418</v>
      </c>
      <c r="AU437">
        <v>59.7</v>
      </c>
      <c r="AV437">
        <v>17.2</v>
      </c>
      <c r="AW437" t="str">
        <f t="shared" si="56"/>
        <v>Jordan Lewis</v>
      </c>
      <c r="AX437" s="56">
        <f t="shared" ca="1" si="57"/>
        <v>-24.060770143810878</v>
      </c>
      <c r="AY437" s="56">
        <f t="shared" ca="1" si="58"/>
        <v>-29.930652480313739</v>
      </c>
      <c r="AZ437" s="56">
        <f t="shared" si="59"/>
        <v>-99</v>
      </c>
      <c r="BA437" s="56">
        <f t="shared" si="60"/>
        <v>-99</v>
      </c>
      <c r="BB437" s="57">
        <f t="shared" ca="1" si="61"/>
        <v>-24.060770143810878</v>
      </c>
      <c r="BC437">
        <f t="shared" ca="1" si="62"/>
        <v>452</v>
      </c>
      <c r="BD437">
        <f ca="1">BC437+(COUNTIF($BC$4:BC437,BC437)-1)</f>
        <v>452</v>
      </c>
    </row>
    <row r="438" spans="9:56" x14ac:dyDescent="0.2">
      <c r="I438" s="55"/>
      <c r="AO438">
        <v>434</v>
      </c>
      <c r="AP438" t="s">
        <v>793</v>
      </c>
      <c r="AQ438" t="s">
        <v>556</v>
      </c>
      <c r="AR438">
        <v>13</v>
      </c>
      <c r="AS438" s="53">
        <v>324500</v>
      </c>
      <c r="AT438">
        <v>776</v>
      </c>
      <c r="AU438">
        <v>59.7</v>
      </c>
      <c r="AV438">
        <v>18.399999999999999</v>
      </c>
      <c r="AW438" t="str">
        <f t="shared" si="56"/>
        <v>Will Setterfield</v>
      </c>
      <c r="AX438" s="56">
        <f t="shared" si="57"/>
        <v>-99</v>
      </c>
      <c r="AY438" s="56">
        <f t="shared" ca="1" si="58"/>
        <v>-29.930652480313739</v>
      </c>
      <c r="AZ438" s="56">
        <f t="shared" si="59"/>
        <v>-99</v>
      </c>
      <c r="BA438" s="56">
        <f t="shared" ca="1" si="60"/>
        <v>-21.176912831359338</v>
      </c>
      <c r="BB438" s="57">
        <f t="shared" ca="1" si="61"/>
        <v>-21.176912831359338</v>
      </c>
      <c r="BC438">
        <f t="shared" ca="1" si="62"/>
        <v>414</v>
      </c>
      <c r="BD438">
        <f ca="1">BC438+(COUNTIF($BC$4:BC438,BC438)-1)</f>
        <v>414</v>
      </c>
    </row>
    <row r="439" spans="9:56" x14ac:dyDescent="0.2">
      <c r="I439" s="55"/>
      <c r="AO439">
        <v>434</v>
      </c>
      <c r="AP439" t="s">
        <v>1477</v>
      </c>
      <c r="AQ439" t="s">
        <v>538</v>
      </c>
      <c r="AR439">
        <v>3</v>
      </c>
      <c r="AS439" s="53">
        <v>293100</v>
      </c>
      <c r="AT439">
        <v>179</v>
      </c>
      <c r="AU439">
        <v>59.7</v>
      </c>
      <c r="AV439">
        <v>20.399999999999999</v>
      </c>
      <c r="AW439" t="str">
        <f t="shared" si="56"/>
        <v>James Parsons</v>
      </c>
      <c r="AX439" s="56">
        <f t="shared" si="57"/>
        <v>-99</v>
      </c>
      <c r="AY439" s="56">
        <f t="shared" si="58"/>
        <v>-99</v>
      </c>
      <c r="AZ439" s="56">
        <f t="shared" si="59"/>
        <v>-99</v>
      </c>
      <c r="BA439" s="56">
        <f t="shared" ca="1" si="60"/>
        <v>-21.176912831359338</v>
      </c>
      <c r="BB439" s="57">
        <f t="shared" ca="1" si="61"/>
        <v>-21.176912831359338</v>
      </c>
      <c r="BC439">
        <f t="shared" ca="1" si="62"/>
        <v>414</v>
      </c>
      <c r="BD439">
        <f ca="1">BC439+(COUNTIF($BC$4:BC439,BC439)-1)</f>
        <v>415</v>
      </c>
    </row>
    <row r="440" spans="9:56" x14ac:dyDescent="0.2">
      <c r="I440" s="55"/>
      <c r="AO440">
        <v>437</v>
      </c>
      <c r="AP440" t="s">
        <v>1480</v>
      </c>
      <c r="AQ440" t="s">
        <v>576</v>
      </c>
      <c r="AR440">
        <v>8</v>
      </c>
      <c r="AS440" s="53">
        <v>334200</v>
      </c>
      <c r="AT440">
        <v>475</v>
      </c>
      <c r="AU440">
        <v>59.4</v>
      </c>
      <c r="AV440">
        <v>17.8</v>
      </c>
      <c r="AW440" t="str">
        <f t="shared" si="56"/>
        <v>Ben Ainsworth</v>
      </c>
      <c r="AX440" s="56">
        <f t="shared" si="57"/>
        <v>-99</v>
      </c>
      <c r="AY440" s="56">
        <f t="shared" si="58"/>
        <v>-99</v>
      </c>
      <c r="AZ440" s="56">
        <f t="shared" si="59"/>
        <v>-99</v>
      </c>
      <c r="BA440" s="56">
        <f t="shared" ca="1" si="60"/>
        <v>-21.49616277354064</v>
      </c>
      <c r="BB440" s="57">
        <f t="shared" ca="1" si="61"/>
        <v>-21.49616277354064</v>
      </c>
      <c r="BC440">
        <f t="shared" ca="1" si="62"/>
        <v>417</v>
      </c>
      <c r="BD440">
        <f ca="1">BC440+(COUNTIF($BC$4:BC440,BC440)-1)</f>
        <v>417</v>
      </c>
    </row>
    <row r="441" spans="9:56" x14ac:dyDescent="0.2">
      <c r="I441" s="55"/>
      <c r="AO441">
        <v>438</v>
      </c>
      <c r="AP441" t="s">
        <v>1589</v>
      </c>
      <c r="AQ441" t="s">
        <v>576</v>
      </c>
      <c r="AR441">
        <v>3</v>
      </c>
      <c r="AS441" s="53">
        <v>241600</v>
      </c>
      <c r="AT441">
        <v>178</v>
      </c>
      <c r="AU441">
        <v>59.3</v>
      </c>
      <c r="AV441">
        <v>24.6</v>
      </c>
      <c r="AW441" t="str">
        <f t="shared" si="56"/>
        <v>Sean Lemmens</v>
      </c>
      <c r="AX441" s="56">
        <f t="shared" si="57"/>
        <v>-99</v>
      </c>
      <c r="AY441" s="56">
        <f t="shared" si="58"/>
        <v>-99</v>
      </c>
      <c r="AZ441" s="56">
        <f t="shared" si="59"/>
        <v>-99</v>
      </c>
      <c r="BA441" s="56">
        <f t="shared" ca="1" si="60"/>
        <v>-21.602579420934404</v>
      </c>
      <c r="BB441" s="57">
        <f t="shared" ca="1" si="61"/>
        <v>-21.602579420934404</v>
      </c>
      <c r="BC441">
        <f t="shared" ca="1" si="62"/>
        <v>418</v>
      </c>
      <c r="BD441">
        <f ca="1">BC441+(COUNTIF($BC$4:BC441,BC441)-1)</f>
        <v>418</v>
      </c>
    </row>
    <row r="442" spans="9:56" x14ac:dyDescent="0.2">
      <c r="I442" s="55"/>
      <c r="AO442">
        <v>439</v>
      </c>
      <c r="AP442" t="s">
        <v>1438</v>
      </c>
      <c r="AQ442" t="s">
        <v>536</v>
      </c>
      <c r="AR442">
        <v>12</v>
      </c>
      <c r="AS442" s="53">
        <v>346600</v>
      </c>
      <c r="AT442">
        <v>711</v>
      </c>
      <c r="AU442">
        <v>59.2</v>
      </c>
      <c r="AV442">
        <v>17.100000000000001</v>
      </c>
      <c r="AW442" t="str">
        <f t="shared" si="56"/>
        <v>Chris Masten</v>
      </c>
      <c r="AX442" s="56">
        <f t="shared" si="57"/>
        <v>-99</v>
      </c>
      <c r="AY442" s="56">
        <f t="shared" ca="1" si="58"/>
        <v>-30.470916965517951</v>
      </c>
      <c r="AZ442" s="56">
        <f t="shared" si="59"/>
        <v>-99</v>
      </c>
      <c r="BA442" s="56">
        <f t="shared" si="60"/>
        <v>-99</v>
      </c>
      <c r="BB442" s="57">
        <f t="shared" ca="1" si="61"/>
        <v>-30.470916965517951</v>
      </c>
      <c r="BC442">
        <f t="shared" ca="1" si="62"/>
        <v>511</v>
      </c>
      <c r="BD442">
        <f ca="1">BC442+(COUNTIF($BC$4:BC442,BC442)-1)</f>
        <v>511</v>
      </c>
    </row>
    <row r="443" spans="9:56" x14ac:dyDescent="0.2">
      <c r="I443" s="55"/>
      <c r="AO443">
        <v>439</v>
      </c>
      <c r="AP443" t="s">
        <v>1526</v>
      </c>
      <c r="AQ443" t="s">
        <v>534</v>
      </c>
      <c r="AR443">
        <v>4</v>
      </c>
      <c r="AS443" s="53">
        <v>232100</v>
      </c>
      <c r="AT443">
        <v>237</v>
      </c>
      <c r="AU443">
        <v>59.2</v>
      </c>
      <c r="AV443">
        <v>25.5</v>
      </c>
      <c r="AW443" t="str">
        <f t="shared" si="56"/>
        <v>Lachlan Keeffe</v>
      </c>
      <c r="AX443" s="56">
        <f t="shared" ca="1" si="57"/>
        <v>-24.644769419146094</v>
      </c>
      <c r="AY443" s="56">
        <f t="shared" si="58"/>
        <v>-99</v>
      </c>
      <c r="AZ443" s="56">
        <f t="shared" si="59"/>
        <v>-99</v>
      </c>
      <c r="BA443" s="56">
        <f t="shared" si="60"/>
        <v>-99</v>
      </c>
      <c r="BB443" s="57">
        <f t="shared" ca="1" si="61"/>
        <v>-24.644769419146094</v>
      </c>
      <c r="BC443">
        <f t="shared" ca="1" si="62"/>
        <v>456</v>
      </c>
      <c r="BD443">
        <f ca="1">BC443+(COUNTIF($BC$4:BC443,BC443)-1)</f>
        <v>456</v>
      </c>
    </row>
    <row r="444" spans="9:56" x14ac:dyDescent="0.2">
      <c r="I444" s="55"/>
      <c r="AO444">
        <v>439</v>
      </c>
      <c r="AP444" t="s">
        <v>608</v>
      </c>
      <c r="AQ444" t="s">
        <v>576</v>
      </c>
      <c r="AR444">
        <v>17</v>
      </c>
      <c r="AS444" s="53">
        <v>273300</v>
      </c>
      <c r="AT444" s="105">
        <v>1007</v>
      </c>
      <c r="AU444">
        <v>59.2</v>
      </c>
      <c r="AV444">
        <v>21.7</v>
      </c>
      <c r="AW444" t="str">
        <f t="shared" si="56"/>
        <v>Charlie Ballard</v>
      </c>
      <c r="AX444" s="56">
        <f t="shared" ca="1" si="57"/>
        <v>-24.644769419146094</v>
      </c>
      <c r="AY444" s="56">
        <f t="shared" si="58"/>
        <v>-99</v>
      </c>
      <c r="AZ444" s="56">
        <f t="shared" si="59"/>
        <v>-99</v>
      </c>
      <c r="BA444" s="56">
        <f t="shared" si="60"/>
        <v>-99</v>
      </c>
      <c r="BB444" s="57">
        <f t="shared" ca="1" si="61"/>
        <v>-24.644769419146094</v>
      </c>
      <c r="BC444">
        <f t="shared" ca="1" si="62"/>
        <v>456</v>
      </c>
      <c r="BD444">
        <f ca="1">BC444+(COUNTIF($BC$4:BC444,BC444)-1)</f>
        <v>457</v>
      </c>
    </row>
    <row r="445" spans="9:56" x14ac:dyDescent="0.2">
      <c r="I445" s="55"/>
      <c r="AO445">
        <v>442</v>
      </c>
      <c r="AP445" t="s">
        <v>1590</v>
      </c>
      <c r="AQ445" t="s">
        <v>559</v>
      </c>
      <c r="AR445">
        <v>2</v>
      </c>
      <c r="AS445" s="53">
        <v>334500</v>
      </c>
      <c r="AT445">
        <v>118</v>
      </c>
      <c r="AU445">
        <v>59</v>
      </c>
      <c r="AV445">
        <v>17.600000000000001</v>
      </c>
      <c r="AW445" t="str">
        <f t="shared" si="56"/>
        <v>Maverick Weller</v>
      </c>
      <c r="AX445" s="56">
        <f t="shared" si="57"/>
        <v>-99</v>
      </c>
      <c r="AY445" s="56">
        <f t="shared" si="58"/>
        <v>-99</v>
      </c>
      <c r="AZ445" s="56">
        <f t="shared" si="59"/>
        <v>-99</v>
      </c>
      <c r="BA445" s="56">
        <f t="shared" ca="1" si="60"/>
        <v>-21.921829363115702</v>
      </c>
      <c r="BB445" s="57">
        <f t="shared" ca="1" si="61"/>
        <v>-21.921829363115702</v>
      </c>
      <c r="BC445">
        <f t="shared" ca="1" si="62"/>
        <v>421</v>
      </c>
      <c r="BD445">
        <f ca="1">BC445+(COUNTIF($BC$4:BC445,BC445)-1)</f>
        <v>421</v>
      </c>
    </row>
    <row r="446" spans="9:56" x14ac:dyDescent="0.2">
      <c r="I446" s="55"/>
      <c r="AO446">
        <v>443</v>
      </c>
      <c r="AP446" t="s">
        <v>1591</v>
      </c>
      <c r="AQ446" t="s">
        <v>549</v>
      </c>
      <c r="AR446">
        <v>11</v>
      </c>
      <c r="AS446" s="53">
        <v>263700</v>
      </c>
      <c r="AT446">
        <v>648</v>
      </c>
      <c r="AU446">
        <v>58.9</v>
      </c>
      <c r="AV446">
        <v>22.3</v>
      </c>
      <c r="AW446" t="str">
        <f t="shared" si="56"/>
        <v>Orazio Fantasia</v>
      </c>
      <c r="AX446" s="56">
        <f t="shared" si="57"/>
        <v>-99</v>
      </c>
      <c r="AY446" s="56">
        <f t="shared" si="58"/>
        <v>-99</v>
      </c>
      <c r="AZ446" s="56">
        <f t="shared" si="59"/>
        <v>-99</v>
      </c>
      <c r="BA446" s="56">
        <f t="shared" ca="1" si="60"/>
        <v>-22.028246010509466</v>
      </c>
      <c r="BB446" s="57">
        <f t="shared" ca="1" si="61"/>
        <v>-22.028246010509466</v>
      </c>
      <c r="BC446">
        <f t="shared" ca="1" si="62"/>
        <v>423</v>
      </c>
      <c r="BD446">
        <f ca="1">BC446+(COUNTIF($BC$4:BC446,BC446)-1)</f>
        <v>423</v>
      </c>
    </row>
    <row r="447" spans="9:56" x14ac:dyDescent="0.2">
      <c r="I447" s="55"/>
      <c r="AO447">
        <v>444</v>
      </c>
      <c r="AP447" t="s">
        <v>1592</v>
      </c>
      <c r="AQ447" t="s">
        <v>551</v>
      </c>
      <c r="AR447">
        <v>11</v>
      </c>
      <c r="AS447" s="53">
        <v>259900</v>
      </c>
      <c r="AT447">
        <v>647</v>
      </c>
      <c r="AU447">
        <v>58.8</v>
      </c>
      <c r="AV447">
        <v>22.6</v>
      </c>
      <c r="AW447" t="str">
        <f t="shared" si="56"/>
        <v>Sam Weideman</v>
      </c>
      <c r="AX447" s="56">
        <f t="shared" si="57"/>
        <v>-99</v>
      </c>
      <c r="AY447" s="56">
        <f t="shared" si="58"/>
        <v>-99</v>
      </c>
      <c r="AZ447" s="56">
        <f t="shared" si="59"/>
        <v>-99</v>
      </c>
      <c r="BA447" s="56">
        <f t="shared" ca="1" si="60"/>
        <v>-22.134662657903231</v>
      </c>
      <c r="BB447" s="57">
        <f t="shared" ca="1" si="61"/>
        <v>-22.134662657903231</v>
      </c>
      <c r="BC447">
        <f t="shared" ca="1" si="62"/>
        <v>424</v>
      </c>
      <c r="BD447">
        <f ca="1">BC447+(COUNTIF($BC$4:BC447,BC447)-1)</f>
        <v>424</v>
      </c>
    </row>
    <row r="448" spans="9:56" x14ac:dyDescent="0.2">
      <c r="I448" s="55"/>
      <c r="AO448">
        <v>444</v>
      </c>
      <c r="AP448" t="s">
        <v>792</v>
      </c>
      <c r="AQ448" t="s">
        <v>556</v>
      </c>
      <c r="AR448">
        <v>17</v>
      </c>
      <c r="AS448" s="53">
        <v>310400</v>
      </c>
      <c r="AT448">
        <v>999</v>
      </c>
      <c r="AU448">
        <v>58.8</v>
      </c>
      <c r="AV448">
        <v>18.899999999999999</v>
      </c>
      <c r="AW448" t="str">
        <f t="shared" si="56"/>
        <v>Michael Gibbons</v>
      </c>
      <c r="AX448" s="56">
        <f t="shared" si="57"/>
        <v>-99</v>
      </c>
      <c r="AY448" s="56">
        <f t="shared" ca="1" si="58"/>
        <v>-30.903128553681334</v>
      </c>
      <c r="AZ448" s="56">
        <f t="shared" si="59"/>
        <v>-99</v>
      </c>
      <c r="BA448" s="56">
        <f t="shared" ca="1" si="60"/>
        <v>-22.134662657903231</v>
      </c>
      <c r="BB448" s="57">
        <f t="shared" ca="1" si="61"/>
        <v>-22.134662657903231</v>
      </c>
      <c r="BC448">
        <f t="shared" ca="1" si="62"/>
        <v>424</v>
      </c>
      <c r="BD448">
        <f ca="1">BC448+(COUNTIF($BC$4:BC448,BC448)-1)</f>
        <v>425</v>
      </c>
    </row>
    <row r="449" spans="9:56" x14ac:dyDescent="0.2">
      <c r="I449" s="55"/>
      <c r="AO449">
        <v>446</v>
      </c>
      <c r="AP449" t="s">
        <v>887</v>
      </c>
      <c r="AQ449" t="s">
        <v>544</v>
      </c>
      <c r="AR449">
        <v>17</v>
      </c>
      <c r="AS449" s="53">
        <v>303500</v>
      </c>
      <c r="AT449">
        <v>997</v>
      </c>
      <c r="AU449">
        <v>58.6</v>
      </c>
      <c r="AV449">
        <v>19.3</v>
      </c>
      <c r="AW449" t="str">
        <f t="shared" si="56"/>
        <v>Daniel McStay</v>
      </c>
      <c r="AX449" s="56">
        <f t="shared" si="57"/>
        <v>-99</v>
      </c>
      <c r="AY449" s="56">
        <f t="shared" si="58"/>
        <v>-99</v>
      </c>
      <c r="AZ449" s="56">
        <f t="shared" si="59"/>
        <v>-99</v>
      </c>
      <c r="BA449" s="56">
        <f t="shared" ca="1" si="60"/>
        <v>-22.34749595269076</v>
      </c>
      <c r="BB449" s="57">
        <f t="shared" ca="1" si="61"/>
        <v>-22.34749595269076</v>
      </c>
      <c r="BC449">
        <f t="shared" ca="1" si="62"/>
        <v>427</v>
      </c>
      <c r="BD449">
        <f ca="1">BC449+(COUNTIF($BC$4:BC449,BC449)-1)</f>
        <v>427</v>
      </c>
    </row>
    <row r="450" spans="9:56" x14ac:dyDescent="0.2">
      <c r="I450" s="55"/>
      <c r="AO450">
        <v>447</v>
      </c>
      <c r="AP450" t="s">
        <v>994</v>
      </c>
      <c r="AQ450" t="s">
        <v>532</v>
      </c>
      <c r="AR450">
        <v>13</v>
      </c>
      <c r="AS450" s="53">
        <v>283400</v>
      </c>
      <c r="AT450">
        <v>761</v>
      </c>
      <c r="AU450">
        <v>58.5</v>
      </c>
      <c r="AV450">
        <v>20.7</v>
      </c>
      <c r="AW450" t="str">
        <f t="shared" si="56"/>
        <v>Will Hayward</v>
      </c>
      <c r="AX450" s="56">
        <f t="shared" si="57"/>
        <v>-99</v>
      </c>
      <c r="AY450" s="56">
        <f t="shared" si="58"/>
        <v>-99</v>
      </c>
      <c r="AZ450" s="56">
        <f t="shared" si="59"/>
        <v>-99</v>
      </c>
      <c r="BA450" s="56">
        <f t="shared" ca="1" si="60"/>
        <v>-22.453912600084525</v>
      </c>
      <c r="BB450" s="57">
        <f t="shared" ca="1" si="61"/>
        <v>-22.453912600084525</v>
      </c>
      <c r="BC450">
        <f t="shared" ca="1" si="62"/>
        <v>429</v>
      </c>
      <c r="BD450">
        <f ca="1">BC450+(COUNTIF($BC$4:BC450,BC450)-1)</f>
        <v>429</v>
      </c>
    </row>
    <row r="451" spans="9:56" x14ac:dyDescent="0.2">
      <c r="I451" s="55"/>
      <c r="AO451">
        <v>447</v>
      </c>
      <c r="AP451" t="s">
        <v>1593</v>
      </c>
      <c r="AQ451" t="s">
        <v>567</v>
      </c>
      <c r="AR451">
        <v>15</v>
      </c>
      <c r="AS451" s="53">
        <v>298500</v>
      </c>
      <c r="AT451">
        <v>877</v>
      </c>
      <c r="AU451">
        <v>58.5</v>
      </c>
      <c r="AV451">
        <v>19.600000000000001</v>
      </c>
      <c r="AW451" t="str">
        <f t="shared" si="56"/>
        <v>Josh Thomas</v>
      </c>
      <c r="AX451" s="56">
        <f t="shared" si="57"/>
        <v>-99</v>
      </c>
      <c r="AY451" s="56">
        <f t="shared" si="58"/>
        <v>-99</v>
      </c>
      <c r="AZ451" s="56">
        <f t="shared" si="59"/>
        <v>-99</v>
      </c>
      <c r="BA451" s="56">
        <f t="shared" ca="1" si="60"/>
        <v>-22.453912600084525</v>
      </c>
      <c r="BB451" s="57">
        <f t="shared" ca="1" si="61"/>
        <v>-22.453912600084525</v>
      </c>
      <c r="BC451">
        <f t="shared" ca="1" si="62"/>
        <v>429</v>
      </c>
      <c r="BD451">
        <f ca="1">BC451+(COUNTIF($BC$4:BC451,BC451)-1)</f>
        <v>430</v>
      </c>
    </row>
    <row r="452" spans="9:56" x14ac:dyDescent="0.2">
      <c r="I452" s="55"/>
      <c r="AO452">
        <v>449</v>
      </c>
      <c r="AP452" t="s">
        <v>1476</v>
      </c>
      <c r="AQ452" t="s">
        <v>574</v>
      </c>
      <c r="AR452">
        <v>5</v>
      </c>
      <c r="AS452" s="53">
        <v>328300</v>
      </c>
      <c r="AT452">
        <v>292</v>
      </c>
      <c r="AU452">
        <v>58.4</v>
      </c>
      <c r="AV452">
        <v>17.8</v>
      </c>
      <c r="AW452" t="str">
        <f t="shared" si="56"/>
        <v>Charlie Dixon</v>
      </c>
      <c r="AX452" s="56">
        <f t="shared" si="57"/>
        <v>-99</v>
      </c>
      <c r="AY452" s="56">
        <f t="shared" si="58"/>
        <v>-99</v>
      </c>
      <c r="AZ452" s="56">
        <f t="shared" si="59"/>
        <v>-99</v>
      </c>
      <c r="BA452" s="56">
        <f t="shared" ca="1" si="60"/>
        <v>-22.560329247478297</v>
      </c>
      <c r="BB452" s="57">
        <f t="shared" ca="1" si="61"/>
        <v>-22.560329247478297</v>
      </c>
      <c r="BC452">
        <f t="shared" ca="1" si="62"/>
        <v>431</v>
      </c>
      <c r="BD452">
        <f ca="1">BC452+(COUNTIF($BC$4:BC452,BC452)-1)</f>
        <v>431</v>
      </c>
    </row>
    <row r="453" spans="9:56" x14ac:dyDescent="0.2">
      <c r="I453" s="55"/>
      <c r="AO453">
        <v>450</v>
      </c>
      <c r="AP453" t="s">
        <v>873</v>
      </c>
      <c r="AQ453" t="s">
        <v>534</v>
      </c>
      <c r="AR453">
        <v>12</v>
      </c>
      <c r="AS453" s="53">
        <v>308800</v>
      </c>
      <c r="AT453">
        <v>700</v>
      </c>
      <c r="AU453">
        <v>58.3</v>
      </c>
      <c r="AV453">
        <v>18.899999999999999</v>
      </c>
      <c r="AW453" t="str">
        <f t="shared" ref="AW453:AW491" si="63">IF(RIGHT(AP453,2)=" I",LEFT(AP453,LEN(AP453)-2),AP453)</f>
        <v>Daniel Lloyd</v>
      </c>
      <c r="AX453" s="56">
        <f>IFERROR(INDEX(I:I,MATCH(AP453,B:B,0)), -99)</f>
        <v>-99</v>
      </c>
      <c r="AY453" s="56">
        <f>IFERROR(INDEX(S:S,MATCH(AP453,L:L,0)),-99)</f>
        <v>-99</v>
      </c>
      <c r="AZ453" s="56">
        <f>IFERROR(INDEX(AC:AC,MATCH(AP453,V:V,0)),-99)</f>
        <v>-99</v>
      </c>
      <c r="BA453" s="56">
        <f ca="1">IFERROR(INDEX(AM:AM,MATCH(AP453,AF:AF,0)),-99)</f>
        <v>-22.666745894872061</v>
      </c>
      <c r="BB453" s="57">
        <f ca="1">MAX(AX453:BA453)</f>
        <v>-22.666745894872061</v>
      </c>
      <c r="BC453">
        <f t="shared" ca="1" si="62"/>
        <v>432</v>
      </c>
      <c r="BD453">
        <f ca="1">BC453+(COUNTIF($BC$4:BC453,BC453)-1)</f>
        <v>432</v>
      </c>
    </row>
    <row r="454" spans="9:56" x14ac:dyDescent="0.2">
      <c r="I454" s="55"/>
      <c r="AO454">
        <v>450</v>
      </c>
      <c r="AP454" t="s">
        <v>863</v>
      </c>
      <c r="AQ454" t="s">
        <v>540</v>
      </c>
      <c r="AR454">
        <v>14</v>
      </c>
      <c r="AS454" s="53">
        <v>283600</v>
      </c>
      <c r="AT454">
        <v>816</v>
      </c>
      <c r="AU454">
        <v>58.3</v>
      </c>
      <c r="AV454">
        <v>20.6</v>
      </c>
      <c r="AW454" t="str">
        <f t="shared" si="63"/>
        <v>Sam Switkowski</v>
      </c>
      <c r="AX454" s="56">
        <f>IFERROR(INDEX(I:I,MATCH(AP454,B:B,0)), -99)</f>
        <v>-99</v>
      </c>
      <c r="AY454" s="56">
        <f>IFERROR(INDEX(S:S,MATCH(AP454,L:L,0)),-99)</f>
        <v>-99</v>
      </c>
      <c r="AZ454" s="56">
        <f>IFERROR(INDEX(AC:AC,MATCH(AP454,V:V,0)),-99)</f>
        <v>-99</v>
      </c>
      <c r="BA454" s="56">
        <f ca="1">IFERROR(INDEX(AM:AM,MATCH(AP454,AF:AF,0)),-99)</f>
        <v>-22.666745894872061</v>
      </c>
      <c r="BB454" s="57">
        <f ca="1">MAX(AX454:BA454)</f>
        <v>-22.666745894872061</v>
      </c>
      <c r="BC454">
        <f t="shared" ref="BC454:BC491" ca="1" si="64">RANK(BB454,BB:BB,0)</f>
        <v>432</v>
      </c>
      <c r="BD454">
        <f ca="1">BC454+(COUNTIF($BC$4:BC454,BC454)-1)</f>
        <v>433</v>
      </c>
    </row>
    <row r="455" spans="9:56" x14ac:dyDescent="0.2">
      <c r="I455" s="55"/>
      <c r="AO455">
        <v>452</v>
      </c>
      <c r="AP455" t="s">
        <v>977</v>
      </c>
      <c r="AQ455" t="s">
        <v>561</v>
      </c>
      <c r="AR455">
        <v>3</v>
      </c>
      <c r="AS455" s="53">
        <v>272700</v>
      </c>
      <c r="AT455">
        <v>174</v>
      </c>
      <c r="AU455">
        <v>58</v>
      </c>
      <c r="AV455">
        <v>21.3</v>
      </c>
      <c r="AW455" t="str">
        <f t="shared" si="63"/>
        <v>Nathan Hrovat</v>
      </c>
      <c r="AX455" s="56">
        <f>IFERROR(INDEX(I:I,MATCH(AP455,B:B,0)), -99)</f>
        <v>-99</v>
      </c>
      <c r="AY455" s="56">
        <f>IFERROR(INDEX(S:S,MATCH(AP455,L:L,0)),-99)</f>
        <v>-99</v>
      </c>
      <c r="AZ455" s="56">
        <f>IFERROR(INDEX(AC:AC,MATCH(AP455,V:V,0)),-99)</f>
        <v>-99</v>
      </c>
      <c r="BA455" s="56">
        <f ca="1">IFERROR(INDEX(AM:AM,MATCH(AP455,AF:AF,0)),-99)</f>
        <v>-22.985995837053355</v>
      </c>
      <c r="BB455" s="57">
        <f ca="1">MAX(AX455:BA455)</f>
        <v>-22.985995837053355</v>
      </c>
      <c r="BC455">
        <f t="shared" ca="1" si="64"/>
        <v>438</v>
      </c>
      <c r="BD455">
        <f ca="1">BC455+(COUNTIF($BC$4:BC455,BC455)-1)</f>
        <v>438</v>
      </c>
    </row>
    <row r="456" spans="9:56" x14ac:dyDescent="0.2">
      <c r="I456" s="55"/>
      <c r="AO456">
        <v>452</v>
      </c>
      <c r="AP456" t="s">
        <v>907</v>
      </c>
      <c r="AQ456" t="s">
        <v>559</v>
      </c>
      <c r="AR456">
        <v>7</v>
      </c>
      <c r="AS456" s="53">
        <v>321500</v>
      </c>
      <c r="AT456">
        <v>406</v>
      </c>
      <c r="AU456">
        <v>58</v>
      </c>
      <c r="AV456">
        <v>18</v>
      </c>
      <c r="AW456" t="str">
        <f t="shared" si="63"/>
        <v>Jayden Short</v>
      </c>
      <c r="AX456" s="56">
        <f t="shared" ref="AX456:AX491" ca="1" si="65">IFERROR(INDEX(I:I,MATCH(AP456,B:B,0)), -99)</f>
        <v>-26.046367679950606</v>
      </c>
      <c r="AY456" s="56">
        <f t="shared" ref="AY456:AY491" si="66">IFERROR(INDEX(S:S,MATCH(AP456,L:L,0)),-99)</f>
        <v>-99</v>
      </c>
      <c r="AZ456" s="56">
        <f t="shared" ref="AZ456:AZ491" si="67">IFERROR(INDEX(AC:AC,MATCH(AP456,V:V,0)),-99)</f>
        <v>-99</v>
      </c>
      <c r="BA456" s="56">
        <f t="shared" ref="BA456:BA491" si="68">IFERROR(INDEX(AM:AM,MATCH(AP456,AF:AF,0)),-99)</f>
        <v>-99</v>
      </c>
      <c r="BB456" s="57">
        <f t="shared" ref="BB456:BB491" ca="1" si="69">MAX(AX456:BA456)</f>
        <v>-26.046367679950606</v>
      </c>
      <c r="BC456">
        <f t="shared" ca="1" si="64"/>
        <v>470</v>
      </c>
      <c r="BD456">
        <f ca="1">BC456+(COUNTIF($BC$4:BC456,BC456)-1)</f>
        <v>470</v>
      </c>
    </row>
    <row r="457" spans="9:56" x14ac:dyDescent="0.2">
      <c r="I457" s="55"/>
      <c r="AO457">
        <v>452</v>
      </c>
      <c r="AP457" t="s">
        <v>1482</v>
      </c>
      <c r="AQ457" t="s">
        <v>532</v>
      </c>
      <c r="AR457">
        <v>4</v>
      </c>
      <c r="AS457" s="53">
        <v>228200</v>
      </c>
      <c r="AT457">
        <v>232</v>
      </c>
      <c r="AU457">
        <v>58</v>
      </c>
      <c r="AV457">
        <v>25.4</v>
      </c>
      <c r="AW457" t="str">
        <f t="shared" si="63"/>
        <v>James Rose</v>
      </c>
      <c r="AX457" s="56">
        <f t="shared" si="65"/>
        <v>-99</v>
      </c>
      <c r="AY457" s="56">
        <f t="shared" si="66"/>
        <v>-99</v>
      </c>
      <c r="AZ457" s="56">
        <f t="shared" si="67"/>
        <v>-99</v>
      </c>
      <c r="BA457" s="56">
        <f t="shared" ca="1" si="68"/>
        <v>-22.985995837053355</v>
      </c>
      <c r="BB457" s="57">
        <f t="shared" ca="1" si="69"/>
        <v>-22.985995837053355</v>
      </c>
      <c r="BC457">
        <f t="shared" ca="1" si="64"/>
        <v>438</v>
      </c>
      <c r="BD457">
        <f ca="1">BC457+(COUNTIF($BC$4:BC457,BC457)-1)</f>
        <v>439</v>
      </c>
    </row>
    <row r="458" spans="9:56" x14ac:dyDescent="0.2">
      <c r="I458" s="55"/>
      <c r="AO458">
        <v>455</v>
      </c>
      <c r="AP458" t="s">
        <v>1483</v>
      </c>
      <c r="AQ458" t="s">
        <v>551</v>
      </c>
      <c r="AR458">
        <v>6</v>
      </c>
      <c r="AS458" s="53">
        <v>320300</v>
      </c>
      <c r="AT458">
        <v>347</v>
      </c>
      <c r="AU458">
        <v>57.8</v>
      </c>
      <c r="AV458">
        <v>18.100000000000001</v>
      </c>
      <c r="AW458" t="str">
        <f t="shared" si="63"/>
        <v>Tim Smith</v>
      </c>
      <c r="AX458" s="56">
        <f t="shared" si="65"/>
        <v>-99</v>
      </c>
      <c r="AY458" s="56">
        <f t="shared" si="66"/>
        <v>-99</v>
      </c>
      <c r="AZ458" s="56">
        <f t="shared" si="67"/>
        <v>-99</v>
      </c>
      <c r="BA458" s="56">
        <f t="shared" ca="1" si="68"/>
        <v>-23.198829131840885</v>
      </c>
      <c r="BB458" s="57">
        <f t="shared" ca="1" si="69"/>
        <v>-23.198829131840885</v>
      </c>
      <c r="BC458">
        <f t="shared" ca="1" si="64"/>
        <v>443</v>
      </c>
      <c r="BD458">
        <f ca="1">BC458+(COUNTIF($BC$4:BC458,BC458)-1)</f>
        <v>443</v>
      </c>
    </row>
    <row r="459" spans="9:56" x14ac:dyDescent="0.2">
      <c r="I459" s="55"/>
      <c r="AO459">
        <v>456</v>
      </c>
      <c r="AP459" t="s">
        <v>1434</v>
      </c>
      <c r="AQ459" t="s">
        <v>538</v>
      </c>
      <c r="AR459">
        <v>16</v>
      </c>
      <c r="AS459" s="53">
        <v>273700</v>
      </c>
      <c r="AT459">
        <v>923</v>
      </c>
      <c r="AU459">
        <v>57.7</v>
      </c>
      <c r="AV459">
        <v>21.1</v>
      </c>
      <c r="AW459" t="str">
        <f t="shared" si="63"/>
        <v>Tom Atkins</v>
      </c>
      <c r="AX459" s="56">
        <f t="shared" si="65"/>
        <v>-99</v>
      </c>
      <c r="AY459" s="56">
        <f t="shared" ca="1" si="66"/>
        <v>-32.091710421130614</v>
      </c>
      <c r="AZ459" s="56">
        <f t="shared" si="67"/>
        <v>-99</v>
      </c>
      <c r="BA459" s="56">
        <f t="shared" ca="1" si="68"/>
        <v>-23.305245779234649</v>
      </c>
      <c r="BB459" s="57">
        <f t="shared" ca="1" si="69"/>
        <v>-23.305245779234649</v>
      </c>
      <c r="BC459">
        <f t="shared" ca="1" si="64"/>
        <v>446</v>
      </c>
      <c r="BD459">
        <f ca="1">BC459+(COUNTIF($BC$4:BC459,BC459)-1)</f>
        <v>446</v>
      </c>
    </row>
    <row r="460" spans="9:56" x14ac:dyDescent="0.2">
      <c r="I460" s="55"/>
      <c r="AO460">
        <v>456</v>
      </c>
      <c r="AP460" t="s">
        <v>794</v>
      </c>
      <c r="AQ460" t="s">
        <v>549</v>
      </c>
      <c r="AR460">
        <v>15</v>
      </c>
      <c r="AS460" s="53">
        <v>286200</v>
      </c>
      <c r="AT460">
        <v>865</v>
      </c>
      <c r="AU460">
        <v>57.7</v>
      </c>
      <c r="AV460">
        <v>20.100000000000001</v>
      </c>
      <c r="AW460" t="str">
        <f t="shared" si="63"/>
        <v>Matt Guelfi</v>
      </c>
      <c r="AX460" s="56">
        <f t="shared" ca="1" si="65"/>
        <v>-26.396767245151736</v>
      </c>
      <c r="AY460" s="56">
        <f t="shared" ca="1" si="66"/>
        <v>-32.091710421130614</v>
      </c>
      <c r="AZ460" s="56">
        <f t="shared" si="67"/>
        <v>-99</v>
      </c>
      <c r="BA460" s="56">
        <f t="shared" si="68"/>
        <v>-99</v>
      </c>
      <c r="BB460" s="57">
        <f t="shared" ca="1" si="69"/>
        <v>-26.396767245151736</v>
      </c>
      <c r="BC460">
        <f t="shared" ca="1" si="64"/>
        <v>477</v>
      </c>
      <c r="BD460">
        <f ca="1">BC460+(COUNTIF($BC$4:BC460,BC460)-1)</f>
        <v>477</v>
      </c>
    </row>
    <row r="461" spans="9:56" x14ac:dyDescent="0.2">
      <c r="I461" s="55"/>
      <c r="AO461">
        <v>458</v>
      </c>
      <c r="AP461" t="s">
        <v>986</v>
      </c>
      <c r="AQ461" t="s">
        <v>542</v>
      </c>
      <c r="AR461">
        <v>5</v>
      </c>
      <c r="AS461" s="53">
        <v>306700</v>
      </c>
      <c r="AT461">
        <v>288</v>
      </c>
      <c r="AU461">
        <v>57.6</v>
      </c>
      <c r="AV461">
        <v>18.8</v>
      </c>
      <c r="AW461" t="str">
        <f t="shared" si="63"/>
        <v>Kaiden Brand</v>
      </c>
      <c r="AX461" s="56">
        <f t="shared" ca="1" si="65"/>
        <v>-26.513567100218786</v>
      </c>
      <c r="AY461" s="56">
        <f t="shared" si="66"/>
        <v>-99</v>
      </c>
      <c r="AZ461" s="56">
        <f t="shared" si="67"/>
        <v>-99</v>
      </c>
      <c r="BA461" s="56">
        <f t="shared" si="68"/>
        <v>-99</v>
      </c>
      <c r="BB461" s="57">
        <f t="shared" ca="1" si="69"/>
        <v>-26.513567100218786</v>
      </c>
      <c r="BC461">
        <f t="shared" ca="1" si="64"/>
        <v>478</v>
      </c>
      <c r="BD461">
        <f ca="1">BC461+(COUNTIF($BC$4:BC461,BC461)-1)</f>
        <v>478</v>
      </c>
    </row>
    <row r="462" spans="9:56" x14ac:dyDescent="0.2">
      <c r="I462" s="55"/>
      <c r="AO462">
        <v>459</v>
      </c>
      <c r="AP462" t="s">
        <v>636</v>
      </c>
      <c r="AQ462" t="s">
        <v>538</v>
      </c>
      <c r="AR462">
        <v>16</v>
      </c>
      <c r="AS462" s="53">
        <v>283900</v>
      </c>
      <c r="AT462">
        <v>918</v>
      </c>
      <c r="AU462">
        <v>57.4</v>
      </c>
      <c r="AV462">
        <v>20.2</v>
      </c>
      <c r="AW462" t="str">
        <f t="shared" si="63"/>
        <v>Jake Kolodjashnij</v>
      </c>
      <c r="AX462" s="56">
        <f t="shared" ca="1" si="65"/>
        <v>-26.747166810352873</v>
      </c>
      <c r="AY462" s="56">
        <f t="shared" si="66"/>
        <v>-99</v>
      </c>
      <c r="AZ462" s="56">
        <f t="shared" si="67"/>
        <v>-99</v>
      </c>
      <c r="BA462" s="56">
        <f t="shared" si="68"/>
        <v>-99</v>
      </c>
      <c r="BB462" s="57">
        <f t="shared" ca="1" si="69"/>
        <v>-26.747166810352873</v>
      </c>
      <c r="BC462">
        <f t="shared" ca="1" si="64"/>
        <v>479</v>
      </c>
      <c r="BD462">
        <f ca="1">BC462+(COUNTIF($BC$4:BC462,BC462)-1)</f>
        <v>479</v>
      </c>
    </row>
    <row r="463" spans="9:56" x14ac:dyDescent="0.2">
      <c r="I463" s="55"/>
      <c r="AO463">
        <v>459</v>
      </c>
      <c r="AP463" t="s">
        <v>628</v>
      </c>
      <c r="AQ463" t="s">
        <v>536</v>
      </c>
      <c r="AR463">
        <v>14</v>
      </c>
      <c r="AS463" s="53">
        <v>281900</v>
      </c>
      <c r="AT463">
        <v>803</v>
      </c>
      <c r="AU463">
        <v>57.4</v>
      </c>
      <c r="AV463">
        <v>20.3</v>
      </c>
      <c r="AW463" t="str">
        <f t="shared" si="63"/>
        <v>Tom Cole</v>
      </c>
      <c r="AX463" s="56">
        <f t="shared" ca="1" si="65"/>
        <v>-26.747166810352873</v>
      </c>
      <c r="AY463" s="56">
        <f t="shared" si="66"/>
        <v>-99</v>
      </c>
      <c r="AZ463" s="56">
        <f t="shared" si="67"/>
        <v>-99</v>
      </c>
      <c r="BA463" s="56">
        <f t="shared" si="68"/>
        <v>-99</v>
      </c>
      <c r="BB463" s="57">
        <f t="shared" ca="1" si="69"/>
        <v>-26.747166810352873</v>
      </c>
      <c r="BC463">
        <f t="shared" ca="1" si="64"/>
        <v>479</v>
      </c>
      <c r="BD463">
        <f ca="1">BC463+(COUNTIF($BC$4:BC463,BC463)-1)</f>
        <v>480</v>
      </c>
    </row>
    <row r="464" spans="9:56" x14ac:dyDescent="0.2">
      <c r="I464" s="55"/>
      <c r="AO464">
        <v>461</v>
      </c>
      <c r="AP464" t="s">
        <v>971</v>
      </c>
      <c r="AQ464" t="s">
        <v>561</v>
      </c>
      <c r="AR464">
        <v>12</v>
      </c>
      <c r="AS464" s="53">
        <v>273700</v>
      </c>
      <c r="AT464">
        <v>688</v>
      </c>
      <c r="AU464">
        <v>57.3</v>
      </c>
      <c r="AV464">
        <v>20.9</v>
      </c>
      <c r="AW464" t="str">
        <f t="shared" si="63"/>
        <v>Nick Larkey</v>
      </c>
      <c r="AX464" s="56">
        <f t="shared" si="65"/>
        <v>-99</v>
      </c>
      <c r="AY464" s="56">
        <f t="shared" si="66"/>
        <v>-99</v>
      </c>
      <c r="AZ464" s="56">
        <f t="shared" si="67"/>
        <v>-99</v>
      </c>
      <c r="BA464" s="56">
        <f t="shared" ca="1" si="68"/>
        <v>-23.730912368809715</v>
      </c>
      <c r="BB464" s="57">
        <f t="shared" ca="1" si="69"/>
        <v>-23.730912368809715</v>
      </c>
      <c r="BC464">
        <f t="shared" ca="1" si="64"/>
        <v>449</v>
      </c>
      <c r="BD464">
        <f ca="1">BC464+(COUNTIF($BC$4:BC464,BC464)-1)</f>
        <v>449</v>
      </c>
    </row>
    <row r="465" spans="9:56" x14ac:dyDescent="0.2">
      <c r="I465" s="55"/>
      <c r="AO465">
        <v>462</v>
      </c>
      <c r="AP465" t="s">
        <v>1527</v>
      </c>
      <c r="AQ465" t="s">
        <v>576</v>
      </c>
      <c r="AR465">
        <v>12</v>
      </c>
      <c r="AS465" s="53">
        <v>299800</v>
      </c>
      <c r="AT465">
        <v>686</v>
      </c>
      <c r="AU465">
        <v>57.2</v>
      </c>
      <c r="AV465">
        <v>19.100000000000001</v>
      </c>
      <c r="AW465" t="str">
        <f t="shared" si="63"/>
        <v>Jordan Murdoch</v>
      </c>
      <c r="AX465" s="56">
        <f t="shared" ca="1" si="65"/>
        <v>-26.980766520486952</v>
      </c>
      <c r="AY465" s="56">
        <f t="shared" ca="1" si="66"/>
        <v>-32.631974906334833</v>
      </c>
      <c r="AZ465" s="56">
        <f t="shared" si="67"/>
        <v>-99</v>
      </c>
      <c r="BA465" s="56">
        <f t="shared" si="68"/>
        <v>-99</v>
      </c>
      <c r="BB465" s="57">
        <f t="shared" ca="1" si="69"/>
        <v>-26.980766520486952</v>
      </c>
      <c r="BC465">
        <f t="shared" ca="1" si="64"/>
        <v>482</v>
      </c>
      <c r="BD465">
        <f ca="1">BC465+(COUNTIF($BC$4:BC465,BC465)-1)</f>
        <v>482</v>
      </c>
    </row>
    <row r="466" spans="9:56" x14ac:dyDescent="0.2">
      <c r="I466" s="55"/>
      <c r="AO466">
        <v>462</v>
      </c>
      <c r="AP466" t="s">
        <v>1594</v>
      </c>
      <c r="AQ466" t="s">
        <v>538</v>
      </c>
      <c r="AR466">
        <v>12</v>
      </c>
      <c r="AS466" s="53">
        <v>356900</v>
      </c>
      <c r="AT466">
        <v>686</v>
      </c>
      <c r="AU466">
        <v>57.2</v>
      </c>
      <c r="AV466">
        <v>16</v>
      </c>
      <c r="AW466" t="str">
        <f t="shared" si="63"/>
        <v>Esava Ratugolea</v>
      </c>
      <c r="AX466" s="56">
        <f t="shared" si="65"/>
        <v>-99</v>
      </c>
      <c r="AY466" s="56">
        <f t="shared" si="66"/>
        <v>-99</v>
      </c>
      <c r="AZ466" s="56">
        <f t="shared" si="67"/>
        <v>-99</v>
      </c>
      <c r="BA466" s="56">
        <f t="shared" ca="1" si="68"/>
        <v>-23.837329016203473</v>
      </c>
      <c r="BB466" s="57">
        <f t="shared" ca="1" si="69"/>
        <v>-23.837329016203473</v>
      </c>
      <c r="BC466">
        <f t="shared" ca="1" si="64"/>
        <v>451</v>
      </c>
      <c r="BD466">
        <f ca="1">BC466+(COUNTIF($BC$4:BC466,BC466)-1)</f>
        <v>451</v>
      </c>
    </row>
    <row r="467" spans="9:56" x14ac:dyDescent="0.2">
      <c r="I467" s="55"/>
      <c r="AO467">
        <v>464</v>
      </c>
      <c r="AP467" t="s">
        <v>1460</v>
      </c>
      <c r="AQ467" t="s">
        <v>581</v>
      </c>
      <c r="AR467">
        <v>1</v>
      </c>
      <c r="AS467" s="53">
        <v>260900</v>
      </c>
      <c r="AT467">
        <v>57</v>
      </c>
      <c r="AU467">
        <v>57</v>
      </c>
      <c r="AV467">
        <v>21.8</v>
      </c>
      <c r="AW467" t="str">
        <f t="shared" si="63"/>
        <v>Billy Longer</v>
      </c>
      <c r="AX467" s="56">
        <f t="shared" si="65"/>
        <v>-99</v>
      </c>
      <c r="AY467" s="56">
        <f t="shared" si="66"/>
        <v>-99</v>
      </c>
      <c r="AZ467" s="56">
        <f t="shared" ca="1" si="67"/>
        <v>-19.564625476978524</v>
      </c>
      <c r="BA467" s="56">
        <f t="shared" si="68"/>
        <v>-99</v>
      </c>
      <c r="BB467" s="57">
        <f t="shared" ca="1" si="69"/>
        <v>-19.564625476978524</v>
      </c>
      <c r="BC467">
        <f t="shared" ca="1" si="64"/>
        <v>388</v>
      </c>
      <c r="BD467">
        <f ca="1">BC467+(COUNTIF($BC$4:BC467,BC467)-1)</f>
        <v>388</v>
      </c>
    </row>
    <row r="468" spans="9:56" x14ac:dyDescent="0.2">
      <c r="I468" s="55"/>
      <c r="AO468">
        <v>465</v>
      </c>
      <c r="AP468" t="s">
        <v>837</v>
      </c>
      <c r="AQ468" t="s">
        <v>576</v>
      </c>
      <c r="AR468">
        <v>17</v>
      </c>
      <c r="AS468" s="53">
        <v>252100</v>
      </c>
      <c r="AT468">
        <v>968</v>
      </c>
      <c r="AU468">
        <v>56.9</v>
      </c>
      <c r="AV468">
        <v>22.6</v>
      </c>
      <c r="AW468" t="str">
        <f t="shared" si="63"/>
        <v>Alex Sexton</v>
      </c>
      <c r="AX468" s="56">
        <f t="shared" si="65"/>
        <v>-99</v>
      </c>
      <c r="AY468" s="56">
        <f t="shared" si="66"/>
        <v>-99</v>
      </c>
      <c r="AZ468" s="56">
        <f t="shared" si="67"/>
        <v>-99</v>
      </c>
      <c r="BA468" s="56">
        <f t="shared" ca="1" si="68"/>
        <v>-24.156578958384774</v>
      </c>
      <c r="BB468" s="57">
        <f t="shared" ca="1" si="69"/>
        <v>-24.156578958384774</v>
      </c>
      <c r="BC468">
        <f t="shared" ca="1" si="64"/>
        <v>453</v>
      </c>
      <c r="BD468">
        <f ca="1">BC468+(COUNTIF($BC$4:BC468,BC468)-1)</f>
        <v>453</v>
      </c>
    </row>
    <row r="469" spans="9:56" x14ac:dyDescent="0.2">
      <c r="I469" s="55"/>
      <c r="AO469">
        <v>465</v>
      </c>
      <c r="AP469" t="s">
        <v>893</v>
      </c>
      <c r="AQ469" t="s">
        <v>553</v>
      </c>
      <c r="AR469">
        <v>7</v>
      </c>
      <c r="AS469" s="53">
        <v>282300</v>
      </c>
      <c r="AT469">
        <v>398</v>
      </c>
      <c r="AU469">
        <v>56.9</v>
      </c>
      <c r="AV469">
        <v>20.100000000000001</v>
      </c>
      <c r="AW469" t="str">
        <f t="shared" si="63"/>
        <v>Elliott Himmelberg</v>
      </c>
      <c r="AX469" s="56">
        <f t="shared" si="65"/>
        <v>-99</v>
      </c>
      <c r="AY469" s="56">
        <f t="shared" si="66"/>
        <v>-99</v>
      </c>
      <c r="AZ469" s="56">
        <f t="shared" si="67"/>
        <v>-99</v>
      </c>
      <c r="BA469" s="56">
        <f t="shared" ca="1" si="68"/>
        <v>-24.156578958384774</v>
      </c>
      <c r="BB469" s="57">
        <f t="shared" ca="1" si="69"/>
        <v>-24.156578958384774</v>
      </c>
      <c r="BC469">
        <f t="shared" ca="1" si="64"/>
        <v>453</v>
      </c>
      <c r="BD469">
        <f ca="1">BC469+(COUNTIF($BC$4:BC469,BC469)-1)</f>
        <v>454</v>
      </c>
    </row>
    <row r="470" spans="9:56" x14ac:dyDescent="0.2">
      <c r="I470" s="55"/>
      <c r="AO470">
        <v>467</v>
      </c>
      <c r="AP470" t="s">
        <v>959</v>
      </c>
      <c r="AQ470" t="s">
        <v>544</v>
      </c>
      <c r="AR470">
        <v>12</v>
      </c>
      <c r="AS470" s="53">
        <v>285500</v>
      </c>
      <c r="AT470">
        <v>680</v>
      </c>
      <c r="AU470">
        <v>56.7</v>
      </c>
      <c r="AV470">
        <v>19.8</v>
      </c>
      <c r="AW470" t="str">
        <f t="shared" si="63"/>
        <v>Noah Answerth</v>
      </c>
      <c r="AX470" s="56">
        <f t="shared" ca="1" si="65"/>
        <v>-27.564765795822169</v>
      </c>
      <c r="AY470" s="56">
        <f t="shared" ca="1" si="66"/>
        <v>-33.172239391539051</v>
      </c>
      <c r="AZ470" s="56">
        <f t="shared" si="67"/>
        <v>-99</v>
      </c>
      <c r="BA470" s="56">
        <f t="shared" si="68"/>
        <v>-99</v>
      </c>
      <c r="BB470" s="57">
        <f t="shared" ca="1" si="69"/>
        <v>-27.564765795822169</v>
      </c>
      <c r="BC470">
        <f t="shared" ca="1" si="64"/>
        <v>488</v>
      </c>
      <c r="BD470">
        <f ca="1">BC470+(COUNTIF($BC$4:BC470,BC470)-1)</f>
        <v>488</v>
      </c>
    </row>
    <row r="471" spans="9:56" x14ac:dyDescent="0.2">
      <c r="I471" s="55"/>
      <c r="AO471">
        <v>468</v>
      </c>
      <c r="AP471" t="s">
        <v>1484</v>
      </c>
      <c r="AQ471" t="s">
        <v>567</v>
      </c>
      <c r="AR471">
        <v>2</v>
      </c>
      <c r="AS471" s="53">
        <v>320800</v>
      </c>
      <c r="AT471">
        <v>113</v>
      </c>
      <c r="AU471">
        <v>56.5</v>
      </c>
      <c r="AV471">
        <v>17.600000000000001</v>
      </c>
      <c r="AW471" t="str">
        <f t="shared" si="63"/>
        <v>Josh Daicos</v>
      </c>
      <c r="AX471" s="56">
        <f t="shared" si="65"/>
        <v>-99</v>
      </c>
      <c r="AY471" s="56">
        <f t="shared" si="66"/>
        <v>-99</v>
      </c>
      <c r="AZ471" s="56">
        <f t="shared" si="67"/>
        <v>-99</v>
      </c>
      <c r="BA471" s="56">
        <f t="shared" ca="1" si="68"/>
        <v>-24.58224554795984</v>
      </c>
      <c r="BB471" s="57">
        <f t="shared" ca="1" si="69"/>
        <v>-24.58224554795984</v>
      </c>
      <c r="BC471">
        <f t="shared" ca="1" si="64"/>
        <v>455</v>
      </c>
      <c r="BD471">
        <f ca="1">BC471+(COUNTIF($BC$4:BC471,BC471)-1)</f>
        <v>455</v>
      </c>
    </row>
    <row r="472" spans="9:56" x14ac:dyDescent="0.2">
      <c r="I472" s="55"/>
      <c r="AO472">
        <v>469</v>
      </c>
      <c r="AP472" t="s">
        <v>1595</v>
      </c>
      <c r="AQ472" t="s">
        <v>540</v>
      </c>
      <c r="AR472">
        <v>8</v>
      </c>
      <c r="AS472" s="53">
        <v>299600</v>
      </c>
      <c r="AT472">
        <v>450</v>
      </c>
      <c r="AU472">
        <v>56.2</v>
      </c>
      <c r="AV472">
        <v>18.8</v>
      </c>
      <c r="AW472" t="str">
        <f t="shared" si="63"/>
        <v>Brennan Cox</v>
      </c>
      <c r="AX472" s="56">
        <f t="shared" si="65"/>
        <v>-99</v>
      </c>
      <c r="AY472" s="56">
        <f t="shared" si="66"/>
        <v>-99</v>
      </c>
      <c r="AZ472" s="56">
        <f t="shared" si="67"/>
        <v>-99</v>
      </c>
      <c r="BA472" s="56">
        <f t="shared" ca="1" si="68"/>
        <v>-24.901495490141134</v>
      </c>
      <c r="BB472" s="57">
        <f t="shared" ca="1" si="69"/>
        <v>-24.901495490141134</v>
      </c>
      <c r="BC472">
        <f t="shared" ca="1" si="64"/>
        <v>458</v>
      </c>
      <c r="BD472">
        <f ca="1">BC472+(COUNTIF($BC$4:BC472,BC472)-1)</f>
        <v>458</v>
      </c>
    </row>
    <row r="473" spans="9:56" x14ac:dyDescent="0.2">
      <c r="I473" s="55"/>
      <c r="AO473">
        <v>469</v>
      </c>
      <c r="AP473" t="s">
        <v>774</v>
      </c>
      <c r="AQ473" t="s">
        <v>556</v>
      </c>
      <c r="AR473">
        <v>16</v>
      </c>
      <c r="AS473" s="53">
        <v>255100</v>
      </c>
      <c r="AT473">
        <v>899</v>
      </c>
      <c r="AU473">
        <v>56.2</v>
      </c>
      <c r="AV473">
        <v>22</v>
      </c>
      <c r="AW473" t="str">
        <f t="shared" si="63"/>
        <v>Paddy Dow</v>
      </c>
      <c r="AX473" s="56">
        <f t="shared" si="65"/>
        <v>-99</v>
      </c>
      <c r="AY473" s="56">
        <f t="shared" ca="1" si="66"/>
        <v>-33.712503876743263</v>
      </c>
      <c r="AZ473" s="56">
        <f t="shared" si="67"/>
        <v>-99</v>
      </c>
      <c r="BA473" s="56">
        <f t="shared" ca="1" si="68"/>
        <v>-24.901495490141134</v>
      </c>
      <c r="BB473" s="57">
        <f t="shared" ca="1" si="69"/>
        <v>-24.901495490141134</v>
      </c>
      <c r="BC473">
        <f t="shared" ca="1" si="64"/>
        <v>458</v>
      </c>
      <c r="BD473">
        <f ca="1">BC473+(COUNTIF($BC$4:BC473,BC473)-1)</f>
        <v>459</v>
      </c>
    </row>
    <row r="474" spans="9:56" x14ac:dyDescent="0.2">
      <c r="I474" s="55"/>
      <c r="AO474">
        <v>469</v>
      </c>
      <c r="AP474" t="s">
        <v>1029</v>
      </c>
      <c r="AQ474" t="s">
        <v>561</v>
      </c>
      <c r="AR474">
        <v>12</v>
      </c>
      <c r="AS474" s="53">
        <v>290400</v>
      </c>
      <c r="AT474">
        <v>674</v>
      </c>
      <c r="AU474">
        <v>56.2</v>
      </c>
      <c r="AV474">
        <v>19.3</v>
      </c>
      <c r="AW474" t="str">
        <f t="shared" si="63"/>
        <v>Marley Williams</v>
      </c>
      <c r="AX474" s="56">
        <f t="shared" ca="1" si="65"/>
        <v>-28.148765071157385</v>
      </c>
      <c r="AY474" s="56">
        <f t="shared" si="66"/>
        <v>-99</v>
      </c>
      <c r="AZ474" s="56">
        <f t="shared" si="67"/>
        <v>-99</v>
      </c>
      <c r="BA474" s="56">
        <f t="shared" si="68"/>
        <v>-99</v>
      </c>
      <c r="BB474" s="57">
        <f t="shared" ca="1" si="69"/>
        <v>-28.148765071157385</v>
      </c>
      <c r="BC474">
        <f t="shared" ca="1" si="64"/>
        <v>492</v>
      </c>
      <c r="BD474">
        <f ca="1">BC474+(COUNTIF($BC$4:BC474,BC474)-1)</f>
        <v>492</v>
      </c>
    </row>
    <row r="475" spans="9:56" x14ac:dyDescent="0.2">
      <c r="I475" s="55"/>
      <c r="AO475">
        <v>472</v>
      </c>
      <c r="AP475" t="s">
        <v>1596</v>
      </c>
      <c r="AQ475" t="s">
        <v>542</v>
      </c>
      <c r="AR475">
        <v>7</v>
      </c>
      <c r="AS475" s="53">
        <v>260800</v>
      </c>
      <c r="AT475">
        <v>393</v>
      </c>
      <c r="AU475">
        <v>56.1</v>
      </c>
      <c r="AV475">
        <v>21.5</v>
      </c>
      <c r="AW475" t="str">
        <f t="shared" si="63"/>
        <v>Dylan Moore</v>
      </c>
      <c r="AX475" s="56">
        <f t="shared" si="65"/>
        <v>-99</v>
      </c>
      <c r="AY475" s="56">
        <f t="shared" si="66"/>
        <v>-99</v>
      </c>
      <c r="AZ475" s="56">
        <f t="shared" si="67"/>
        <v>-99</v>
      </c>
      <c r="BA475" s="56">
        <f t="shared" ca="1" si="68"/>
        <v>-25.007912137534898</v>
      </c>
      <c r="BB475" s="57">
        <f t="shared" ca="1" si="69"/>
        <v>-25.007912137534898</v>
      </c>
      <c r="BC475">
        <f t="shared" ca="1" si="64"/>
        <v>461</v>
      </c>
      <c r="BD475">
        <f ca="1">BC475+(COUNTIF($BC$4:BC475,BC475)-1)</f>
        <v>461</v>
      </c>
    </row>
    <row r="476" spans="9:56" x14ac:dyDescent="0.2">
      <c r="I476" s="55"/>
      <c r="AO476">
        <v>473</v>
      </c>
      <c r="AP476" t="s">
        <v>643</v>
      </c>
      <c r="AQ476" t="s">
        <v>553</v>
      </c>
      <c r="AR476">
        <v>1</v>
      </c>
      <c r="AS476" s="53">
        <v>446200</v>
      </c>
      <c r="AT476">
        <v>56</v>
      </c>
      <c r="AU476">
        <v>56</v>
      </c>
      <c r="AV476">
        <v>12.6</v>
      </c>
      <c r="AW476" t="str">
        <f t="shared" si="63"/>
        <v>Tom Doedee</v>
      </c>
      <c r="AX476" s="56">
        <f t="shared" ca="1" si="65"/>
        <v>-28.382364781291471</v>
      </c>
      <c r="AY476" s="56">
        <f t="shared" si="66"/>
        <v>-99</v>
      </c>
      <c r="AZ476" s="56">
        <f t="shared" si="67"/>
        <v>-99</v>
      </c>
      <c r="BA476" s="56">
        <f t="shared" si="68"/>
        <v>-99</v>
      </c>
      <c r="BB476" s="57">
        <f t="shared" ca="1" si="69"/>
        <v>-28.382364781291471</v>
      </c>
      <c r="BC476">
        <f t="shared" ca="1" si="64"/>
        <v>495</v>
      </c>
      <c r="BD476">
        <f ca="1">BC476+(COUNTIF($BC$4:BC476,BC476)-1)</f>
        <v>495</v>
      </c>
    </row>
    <row r="477" spans="9:56" x14ac:dyDescent="0.2">
      <c r="I477" s="55"/>
      <c r="AO477">
        <v>474</v>
      </c>
      <c r="AP477" t="s">
        <v>989</v>
      </c>
      <c r="AQ477" t="s">
        <v>532</v>
      </c>
      <c r="AR477">
        <v>6</v>
      </c>
      <c r="AS477" s="53">
        <v>282200</v>
      </c>
      <c r="AT477">
        <v>334</v>
      </c>
      <c r="AU477">
        <v>55.7</v>
      </c>
      <c r="AV477">
        <v>19.7</v>
      </c>
      <c r="AW477" t="str">
        <f t="shared" si="63"/>
        <v>Robbie Fox</v>
      </c>
      <c r="AX477" s="56">
        <f t="shared" ca="1" si="65"/>
        <v>-28.732764346492601</v>
      </c>
      <c r="AY477" s="56">
        <f t="shared" si="66"/>
        <v>-99</v>
      </c>
      <c r="AZ477" s="56">
        <f t="shared" si="67"/>
        <v>-99</v>
      </c>
      <c r="BA477" s="56">
        <f t="shared" ca="1" si="68"/>
        <v>-25.433578727109957</v>
      </c>
      <c r="BB477" s="57">
        <f t="shared" ca="1" si="69"/>
        <v>-25.433578727109957</v>
      </c>
      <c r="BC477">
        <f t="shared" ca="1" si="64"/>
        <v>462</v>
      </c>
      <c r="BD477">
        <f ca="1">BC477+(COUNTIF($BC$4:BC477,BC477)-1)</f>
        <v>462</v>
      </c>
    </row>
    <row r="478" spans="9:56" x14ac:dyDescent="0.2">
      <c r="I478" s="55"/>
      <c r="AO478">
        <v>475</v>
      </c>
      <c r="AP478" t="s">
        <v>1446</v>
      </c>
      <c r="AQ478" t="s">
        <v>547</v>
      </c>
      <c r="AR478">
        <v>4</v>
      </c>
      <c r="AS478" s="53">
        <v>294100</v>
      </c>
      <c r="AT478">
        <v>222</v>
      </c>
      <c r="AU478">
        <v>55.5</v>
      </c>
      <c r="AV478">
        <v>18.899999999999999</v>
      </c>
      <c r="AW478" t="str">
        <f t="shared" si="63"/>
        <v>Bailey Dale</v>
      </c>
      <c r="AX478" s="56">
        <f t="shared" si="65"/>
        <v>-99</v>
      </c>
      <c r="AY478" s="56">
        <f t="shared" ca="1" si="66"/>
        <v>-34.468874156029173</v>
      </c>
      <c r="AZ478" s="56">
        <f t="shared" si="67"/>
        <v>-99</v>
      </c>
      <c r="BA478" s="56">
        <f t="shared" ca="1" si="68"/>
        <v>-25.646412021897493</v>
      </c>
      <c r="BB478" s="57">
        <f t="shared" ca="1" si="69"/>
        <v>-25.646412021897493</v>
      </c>
      <c r="BC478">
        <f t="shared" ca="1" si="64"/>
        <v>464</v>
      </c>
      <c r="BD478">
        <f ca="1">BC478+(COUNTIF($BC$4:BC478,BC478)-1)</f>
        <v>464</v>
      </c>
    </row>
    <row r="479" spans="9:56" x14ac:dyDescent="0.2">
      <c r="I479" s="55"/>
      <c r="AO479">
        <v>476</v>
      </c>
      <c r="AP479" t="s">
        <v>664</v>
      </c>
      <c r="AQ479" t="s">
        <v>547</v>
      </c>
      <c r="AR479">
        <v>9</v>
      </c>
      <c r="AS479" s="53">
        <v>326200</v>
      </c>
      <c r="AT479">
        <v>498</v>
      </c>
      <c r="AU479">
        <v>55.3</v>
      </c>
      <c r="AV479">
        <v>17</v>
      </c>
      <c r="AW479" t="str">
        <f t="shared" si="63"/>
        <v>Bailey Williams</v>
      </c>
      <c r="AX479" s="56">
        <f t="shared" ca="1" si="65"/>
        <v>-29.199963766760781</v>
      </c>
      <c r="AY479" s="56">
        <f t="shared" si="66"/>
        <v>-99</v>
      </c>
      <c r="AZ479" s="56">
        <f t="shared" si="67"/>
        <v>-99</v>
      </c>
      <c r="BA479" s="56">
        <f t="shared" si="68"/>
        <v>-99</v>
      </c>
      <c r="BB479" s="57">
        <f t="shared" ca="1" si="69"/>
        <v>-29.199963766760781</v>
      </c>
      <c r="BC479">
        <f t="shared" ca="1" si="64"/>
        <v>500</v>
      </c>
      <c r="BD479">
        <f ca="1">BC479+(COUNTIF($BC$4:BC479,BC479)-1)</f>
        <v>500</v>
      </c>
    </row>
    <row r="480" spans="9:56" x14ac:dyDescent="0.2">
      <c r="I480" s="55"/>
      <c r="AO480">
        <v>476</v>
      </c>
      <c r="AP480" t="s">
        <v>1485</v>
      </c>
      <c r="AQ480" t="s">
        <v>567</v>
      </c>
      <c r="AR480">
        <v>11</v>
      </c>
      <c r="AS480" s="53">
        <v>289000</v>
      </c>
      <c r="AT480">
        <v>608</v>
      </c>
      <c r="AU480">
        <v>55.3</v>
      </c>
      <c r="AV480">
        <v>19.100000000000001</v>
      </c>
      <c r="AW480" t="str">
        <f t="shared" si="63"/>
        <v>Travis Varcoe</v>
      </c>
      <c r="AX480" s="56">
        <f t="shared" si="65"/>
        <v>-99</v>
      </c>
      <c r="AY480" s="56">
        <f t="shared" si="66"/>
        <v>-99</v>
      </c>
      <c r="AZ480" s="56">
        <f t="shared" si="67"/>
        <v>-99</v>
      </c>
      <c r="BA480" s="56">
        <f t="shared" ca="1" si="68"/>
        <v>-25.859245316685023</v>
      </c>
      <c r="BB480" s="57">
        <f t="shared" ca="1" si="69"/>
        <v>-25.859245316685023</v>
      </c>
      <c r="BC480">
        <f t="shared" ca="1" si="64"/>
        <v>465</v>
      </c>
      <c r="BD480">
        <f ca="1">BC480+(COUNTIF($BC$4:BC480,BC480)-1)</f>
        <v>465</v>
      </c>
    </row>
    <row r="481" spans="9:56" x14ac:dyDescent="0.2">
      <c r="I481" s="55"/>
      <c r="AO481">
        <v>478</v>
      </c>
      <c r="AP481" t="s">
        <v>859</v>
      </c>
      <c r="AQ481" t="s">
        <v>553</v>
      </c>
      <c r="AR481">
        <v>17</v>
      </c>
      <c r="AS481" s="53">
        <v>240400</v>
      </c>
      <c r="AT481">
        <v>938</v>
      </c>
      <c r="AU481">
        <v>55.2</v>
      </c>
      <c r="AV481">
        <v>23</v>
      </c>
      <c r="AW481" t="str">
        <f t="shared" si="63"/>
        <v>Lachlan Murphy</v>
      </c>
      <c r="AX481" s="56">
        <f t="shared" si="65"/>
        <v>-99</v>
      </c>
      <c r="AY481" s="56">
        <f t="shared" si="66"/>
        <v>-99</v>
      </c>
      <c r="AZ481" s="56">
        <f t="shared" si="67"/>
        <v>-99</v>
      </c>
      <c r="BA481" s="56">
        <f t="shared" ca="1" si="68"/>
        <v>-25.965661964078787</v>
      </c>
      <c r="BB481" s="57">
        <f t="shared" ca="1" si="69"/>
        <v>-25.965661964078787</v>
      </c>
      <c r="BC481">
        <f t="shared" ca="1" si="64"/>
        <v>467</v>
      </c>
      <c r="BD481">
        <f ca="1">BC481+(COUNTIF($BC$4:BC481,BC481)-1)</f>
        <v>467</v>
      </c>
    </row>
    <row r="482" spans="9:56" x14ac:dyDescent="0.2">
      <c r="I482" s="55"/>
      <c r="AO482">
        <v>479</v>
      </c>
      <c r="AP482" t="s">
        <v>1555</v>
      </c>
      <c r="AQ482" t="s">
        <v>576</v>
      </c>
      <c r="AR482">
        <v>13</v>
      </c>
      <c r="AS482" s="53">
        <v>256800</v>
      </c>
      <c r="AT482">
        <v>715</v>
      </c>
      <c r="AU482">
        <v>55</v>
      </c>
      <c r="AV482">
        <v>21.4</v>
      </c>
      <c r="AW482" t="str">
        <f t="shared" si="63"/>
        <v>Wil Powell</v>
      </c>
      <c r="AX482" s="56">
        <f t="shared" si="65"/>
        <v>-99</v>
      </c>
      <c r="AY482" s="56">
        <f t="shared" ca="1" si="66"/>
        <v>-35.009138641233399</v>
      </c>
      <c r="AZ482" s="56">
        <f t="shared" si="67"/>
        <v>-99</v>
      </c>
      <c r="BA482" s="56">
        <f t="shared" ca="1" si="68"/>
        <v>-26.178495258866324</v>
      </c>
      <c r="BB482" s="57">
        <f t="shared" ca="1" si="69"/>
        <v>-26.178495258866324</v>
      </c>
      <c r="BC482">
        <f t="shared" ca="1" si="64"/>
        <v>473</v>
      </c>
      <c r="BD482">
        <f ca="1">BC482+(COUNTIF($BC$4:BC482,BC482)-1)</f>
        <v>473</v>
      </c>
    </row>
    <row r="483" spans="9:56" x14ac:dyDescent="0.2">
      <c r="I483" s="55"/>
      <c r="AO483">
        <v>479</v>
      </c>
      <c r="AP483" t="s">
        <v>625</v>
      </c>
      <c r="AQ483" t="s">
        <v>581</v>
      </c>
      <c r="AR483">
        <v>3</v>
      </c>
      <c r="AS483" s="53">
        <v>164600</v>
      </c>
      <c r="AT483">
        <v>165</v>
      </c>
      <c r="AU483">
        <v>55</v>
      </c>
      <c r="AV483">
        <v>33.4</v>
      </c>
      <c r="AW483" t="str">
        <f t="shared" si="63"/>
        <v>Darragh Joyce</v>
      </c>
      <c r="AX483" s="56">
        <f t="shared" ca="1" si="65"/>
        <v>-29.550363331961904</v>
      </c>
      <c r="AY483" s="56">
        <f t="shared" si="66"/>
        <v>-99</v>
      </c>
      <c r="AZ483" s="56">
        <f t="shared" si="67"/>
        <v>-99</v>
      </c>
      <c r="BA483" s="56">
        <f t="shared" si="68"/>
        <v>-99</v>
      </c>
      <c r="BB483" s="57">
        <f t="shared" ca="1" si="69"/>
        <v>-29.550363331961904</v>
      </c>
      <c r="BC483">
        <f t="shared" ca="1" si="64"/>
        <v>505</v>
      </c>
      <c r="BD483">
        <f ca="1">BC483+(COUNTIF($BC$4:BC483,BC483)-1)</f>
        <v>505</v>
      </c>
    </row>
    <row r="484" spans="9:56" x14ac:dyDescent="0.2">
      <c r="I484" s="55"/>
      <c r="AO484">
        <v>479</v>
      </c>
      <c r="AP484" t="s">
        <v>1461</v>
      </c>
      <c r="AQ484" t="s">
        <v>544</v>
      </c>
      <c r="AR484">
        <v>2</v>
      </c>
      <c r="AS484" s="53">
        <v>172300</v>
      </c>
      <c r="AT484">
        <v>110</v>
      </c>
      <c r="AU484">
        <v>55</v>
      </c>
      <c r="AV484">
        <v>31.9</v>
      </c>
      <c r="AW484" t="str">
        <f t="shared" si="63"/>
        <v>Archie Smith</v>
      </c>
      <c r="AX484" s="56">
        <f t="shared" si="65"/>
        <v>-99</v>
      </c>
      <c r="AY484" s="56">
        <f t="shared" si="66"/>
        <v>-99</v>
      </c>
      <c r="AZ484" s="56">
        <f t="shared" ca="1" si="67"/>
        <v>-21.013856993791748</v>
      </c>
      <c r="BA484" s="56">
        <f t="shared" si="68"/>
        <v>-99</v>
      </c>
      <c r="BB484" s="57">
        <f t="shared" ca="1" si="69"/>
        <v>-21.013856993791748</v>
      </c>
      <c r="BC484">
        <f t="shared" ca="1" si="64"/>
        <v>411</v>
      </c>
      <c r="BD484">
        <f ca="1">BC484+(COUNTIF($BC$4:BC484,BC484)-1)</f>
        <v>411</v>
      </c>
    </row>
    <row r="485" spans="9:56" x14ac:dyDescent="0.2">
      <c r="I485" s="55"/>
      <c r="AO485">
        <v>479</v>
      </c>
      <c r="AP485" t="s">
        <v>816</v>
      </c>
      <c r="AQ485" t="s">
        <v>581</v>
      </c>
      <c r="AR485">
        <v>1</v>
      </c>
      <c r="AS485" s="53">
        <v>235600</v>
      </c>
      <c r="AT485">
        <v>55</v>
      </c>
      <c r="AU485">
        <v>55</v>
      </c>
      <c r="AV485">
        <v>23.3</v>
      </c>
      <c r="AW485" t="str">
        <f t="shared" si="63"/>
        <v>Lewis Pierce</v>
      </c>
      <c r="AX485" s="56">
        <f t="shared" si="65"/>
        <v>-99</v>
      </c>
      <c r="AY485" s="56">
        <f t="shared" si="66"/>
        <v>-99</v>
      </c>
      <c r="AZ485" s="56">
        <f t="shared" ca="1" si="67"/>
        <v>-21.013856993791748</v>
      </c>
      <c r="BA485" s="56">
        <f t="shared" si="68"/>
        <v>-99</v>
      </c>
      <c r="BB485" s="57">
        <f t="shared" ca="1" si="69"/>
        <v>-21.013856993791748</v>
      </c>
      <c r="BC485">
        <f t="shared" ca="1" si="64"/>
        <v>411</v>
      </c>
      <c r="BD485">
        <f ca="1">BC485+(COUNTIF($BC$4:BC485,BC485)-1)</f>
        <v>412</v>
      </c>
    </row>
    <row r="486" spans="9:56" x14ac:dyDescent="0.2">
      <c r="I486" s="55"/>
      <c r="AO486">
        <v>479</v>
      </c>
      <c r="AP486" t="s">
        <v>1405</v>
      </c>
      <c r="AQ486" t="s">
        <v>532</v>
      </c>
      <c r="AR486">
        <v>1</v>
      </c>
      <c r="AS486" s="53">
        <v>419000</v>
      </c>
      <c r="AT486">
        <v>55</v>
      </c>
      <c r="AU486">
        <v>55</v>
      </c>
      <c r="AV486">
        <v>13.1</v>
      </c>
      <c r="AW486" t="str">
        <f t="shared" si="63"/>
        <v>Heath Grundy</v>
      </c>
      <c r="AX486" s="56">
        <f t="shared" ca="1" si="65"/>
        <v>-29.550363331961904</v>
      </c>
      <c r="AY486" s="56">
        <f t="shared" si="66"/>
        <v>-99</v>
      </c>
      <c r="AZ486" s="56">
        <f t="shared" si="67"/>
        <v>-99</v>
      </c>
      <c r="BA486" s="56">
        <f t="shared" si="68"/>
        <v>-99</v>
      </c>
      <c r="BB486" s="57">
        <f t="shared" ca="1" si="69"/>
        <v>-29.550363331961904</v>
      </c>
      <c r="BC486">
        <f t="shared" ca="1" si="64"/>
        <v>505</v>
      </c>
      <c r="BD486">
        <f ca="1">BC486+(COUNTIF($BC$4:BC486,BC486)-1)</f>
        <v>506</v>
      </c>
    </row>
    <row r="487" spans="9:56" x14ac:dyDescent="0.2">
      <c r="I487" s="55"/>
      <c r="AO487">
        <v>484</v>
      </c>
      <c r="AP487" t="s">
        <v>851</v>
      </c>
      <c r="AQ487" t="s">
        <v>540</v>
      </c>
      <c r="AR487">
        <v>10</v>
      </c>
      <c r="AS487" s="53">
        <v>263400</v>
      </c>
      <c r="AT487">
        <v>549</v>
      </c>
      <c r="AU487">
        <v>54.9</v>
      </c>
      <c r="AV487">
        <v>20.8</v>
      </c>
      <c r="AW487" t="str">
        <f t="shared" si="63"/>
        <v>Cameron McCarthy</v>
      </c>
      <c r="AX487" s="56">
        <f t="shared" si="65"/>
        <v>-99</v>
      </c>
      <c r="AY487" s="56">
        <f t="shared" si="66"/>
        <v>-99</v>
      </c>
      <c r="AZ487" s="56">
        <f t="shared" si="67"/>
        <v>-99</v>
      </c>
      <c r="BA487" s="56">
        <f t="shared" ca="1" si="68"/>
        <v>-26.284911906260088</v>
      </c>
      <c r="BB487" s="57">
        <f t="shared" ca="1" si="69"/>
        <v>-26.284911906260088</v>
      </c>
      <c r="BC487">
        <f t="shared" ca="1" si="64"/>
        <v>474</v>
      </c>
      <c r="BD487">
        <f ca="1">BC487+(COUNTIF($BC$4:BC487,BC487)-1)</f>
        <v>474</v>
      </c>
    </row>
    <row r="488" spans="9:56" x14ac:dyDescent="0.2">
      <c r="I488" s="55"/>
      <c r="AO488">
        <v>485</v>
      </c>
      <c r="AP488" t="s">
        <v>791</v>
      </c>
      <c r="AQ488" t="s">
        <v>551</v>
      </c>
      <c r="AR488">
        <v>6</v>
      </c>
      <c r="AS488" s="53">
        <v>212200</v>
      </c>
      <c r="AT488">
        <v>329</v>
      </c>
      <c r="AU488">
        <v>54.8</v>
      </c>
      <c r="AV488">
        <v>25.8</v>
      </c>
      <c r="AW488" t="str">
        <f t="shared" si="63"/>
        <v>Corey Wagner</v>
      </c>
      <c r="AX488" s="56">
        <f t="shared" si="65"/>
        <v>-99</v>
      </c>
      <c r="AY488" s="56">
        <f t="shared" ca="1" si="66"/>
        <v>-35.225244435315084</v>
      </c>
      <c r="AZ488" s="56">
        <f t="shared" si="67"/>
        <v>-99</v>
      </c>
      <c r="BA488" s="56">
        <f t="shared" ca="1" si="68"/>
        <v>-26.391328553653853</v>
      </c>
      <c r="BB488" s="57">
        <f t="shared" ca="1" si="69"/>
        <v>-26.391328553653853</v>
      </c>
      <c r="BC488">
        <f t="shared" ca="1" si="64"/>
        <v>475</v>
      </c>
      <c r="BD488">
        <f ca="1">BC488+(COUNTIF($BC$4:BC488,BC488)-1)</f>
        <v>475</v>
      </c>
    </row>
    <row r="489" spans="9:56" x14ac:dyDescent="0.2">
      <c r="I489" s="55"/>
      <c r="AO489">
        <v>485</v>
      </c>
      <c r="AP489" t="s">
        <v>1406</v>
      </c>
      <c r="AQ489" t="s">
        <v>540</v>
      </c>
      <c r="AR489">
        <v>11</v>
      </c>
      <c r="AS489" s="53">
        <v>261800</v>
      </c>
      <c r="AT489">
        <v>603</v>
      </c>
      <c r="AU489">
        <v>54.8</v>
      </c>
      <c r="AV489">
        <v>20.9</v>
      </c>
      <c r="AW489" t="str">
        <f t="shared" si="63"/>
        <v>Alex Pearce</v>
      </c>
      <c r="AX489" s="56">
        <f t="shared" ca="1" si="65"/>
        <v>-29.783963042095991</v>
      </c>
      <c r="AY489" s="56">
        <f t="shared" si="66"/>
        <v>-99</v>
      </c>
      <c r="AZ489" s="56">
        <f t="shared" si="67"/>
        <v>-99</v>
      </c>
      <c r="BA489" s="56">
        <f t="shared" si="68"/>
        <v>-99</v>
      </c>
      <c r="BB489" s="57">
        <f t="shared" ca="1" si="69"/>
        <v>-29.783963042095991</v>
      </c>
      <c r="BC489">
        <f t="shared" ca="1" si="64"/>
        <v>508</v>
      </c>
      <c r="BD489">
        <f ca="1">BC489+(COUNTIF($BC$4:BC489,BC489)-1)</f>
        <v>508</v>
      </c>
    </row>
    <row r="490" spans="9:56" x14ac:dyDescent="0.2">
      <c r="I490" s="55"/>
      <c r="AO490">
        <v>485</v>
      </c>
      <c r="AP490" t="s">
        <v>1597</v>
      </c>
      <c r="AQ490" t="s">
        <v>561</v>
      </c>
      <c r="AR490">
        <v>4</v>
      </c>
      <c r="AS490" s="53">
        <v>240800</v>
      </c>
      <c r="AT490">
        <v>219</v>
      </c>
      <c r="AU490">
        <v>54.8</v>
      </c>
      <c r="AV490">
        <v>22.7</v>
      </c>
      <c r="AW490" t="str">
        <f t="shared" si="63"/>
        <v>Taylor Garner</v>
      </c>
      <c r="AX490" s="56">
        <f t="shared" si="65"/>
        <v>-99</v>
      </c>
      <c r="AY490" s="56">
        <f t="shared" si="66"/>
        <v>-99</v>
      </c>
      <c r="AZ490" s="56">
        <f t="shared" si="67"/>
        <v>-99</v>
      </c>
      <c r="BA490" s="56">
        <f t="shared" ca="1" si="68"/>
        <v>-26.391328553653853</v>
      </c>
      <c r="BB490" s="57">
        <f t="shared" ca="1" si="69"/>
        <v>-26.391328553653853</v>
      </c>
      <c r="BC490">
        <f t="shared" ca="1" si="64"/>
        <v>475</v>
      </c>
      <c r="BD490">
        <f ca="1">BC490+(COUNTIF($BC$4:BC490,BC490)-1)</f>
        <v>476</v>
      </c>
    </row>
    <row r="491" spans="9:56" x14ac:dyDescent="0.2">
      <c r="I491" s="55"/>
      <c r="AO491">
        <v>488</v>
      </c>
      <c r="AP491" t="s">
        <v>867</v>
      </c>
      <c r="AQ491" t="s">
        <v>581</v>
      </c>
      <c r="AR491">
        <v>16</v>
      </c>
      <c r="AS491" s="53">
        <v>260600</v>
      </c>
      <c r="AT491">
        <v>871</v>
      </c>
      <c r="AU491">
        <v>54.4</v>
      </c>
      <c r="AV491">
        <v>20.9</v>
      </c>
      <c r="AW491" t="str">
        <f t="shared" si="63"/>
        <v>Matthew Parker</v>
      </c>
      <c r="AX491" s="56">
        <f t="shared" si="65"/>
        <v>-99</v>
      </c>
      <c r="AY491" s="56">
        <f t="shared" si="66"/>
        <v>-99</v>
      </c>
      <c r="AZ491" s="56">
        <f t="shared" si="67"/>
        <v>-99</v>
      </c>
      <c r="BA491" s="56">
        <f t="shared" ca="1" si="68"/>
        <v>-26.816995143228919</v>
      </c>
      <c r="BB491" s="57">
        <f t="shared" ca="1" si="69"/>
        <v>-26.816995143228919</v>
      </c>
      <c r="BC491">
        <f t="shared" ca="1" si="64"/>
        <v>481</v>
      </c>
      <c r="BD491">
        <f ca="1">BC491+(COUNTIF($BC$4:BC491,BC491)-1)</f>
        <v>481</v>
      </c>
    </row>
    <row r="492" spans="9:56" x14ac:dyDescent="0.2">
      <c r="I492" s="55"/>
      <c r="AO492">
        <v>489</v>
      </c>
      <c r="AP492" t="s">
        <v>1444</v>
      </c>
      <c r="AQ492" t="s">
        <v>556</v>
      </c>
      <c r="AR492">
        <v>4</v>
      </c>
      <c r="AS492" s="53">
        <v>301200</v>
      </c>
      <c r="AT492">
        <v>217</v>
      </c>
      <c r="AU492">
        <v>54.2</v>
      </c>
      <c r="AV492">
        <v>18</v>
      </c>
      <c r="AW492" t="str">
        <f t="shared" ref="AW492:AW514" si="70">IF(RIGHT(AP492,2)=" I",LEFT(AP492,LEN(AP492)-2),AP492)</f>
        <v>Darcy Lang</v>
      </c>
      <c r="AX492" s="56">
        <f t="shared" ref="AX492:AX514" si="71">IFERROR(INDEX(I:I,MATCH(AP492,B:B,0)), -99)</f>
        <v>-99</v>
      </c>
      <c r="AY492" s="56">
        <f t="shared" ref="AY492:AY514" ca="1" si="72">IFERROR(INDEX(S:S,MATCH(AP492,L:L,0)),-99)</f>
        <v>-35.873561817560145</v>
      </c>
      <c r="AZ492" s="56">
        <f t="shared" ref="AZ492:AZ514" si="73">IFERROR(INDEX(AC:AC,MATCH(AP492,V:V,0)),-99)</f>
        <v>-99</v>
      </c>
      <c r="BA492" s="56">
        <f t="shared" ref="BA492:BA514" ca="1" si="74">IFERROR(INDEX(AM:AM,MATCH(AP492,AF:AF,0)),-99)</f>
        <v>-27.029828438016441</v>
      </c>
      <c r="BB492" s="57">
        <f t="shared" ref="BB492:BB514" ca="1" si="75">MAX(AX492:BA492)</f>
        <v>-27.029828438016441</v>
      </c>
      <c r="BC492">
        <f t="shared" ref="BC492:BC514" ca="1" si="76">RANK(BB492,BB:BB,0)</f>
        <v>483</v>
      </c>
      <c r="BD492">
        <f ca="1">BC492+(COUNTIF($BC$4:BC492,BC492)-1)</f>
        <v>483</v>
      </c>
    </row>
    <row r="493" spans="9:56" x14ac:dyDescent="0.2">
      <c r="I493" s="55"/>
      <c r="AO493">
        <v>489</v>
      </c>
      <c r="AP493" t="s">
        <v>652</v>
      </c>
      <c r="AQ493" t="s">
        <v>547</v>
      </c>
      <c r="AR493">
        <v>17</v>
      </c>
      <c r="AS493" s="53">
        <v>281700</v>
      </c>
      <c r="AT493">
        <v>921</v>
      </c>
      <c r="AU493">
        <v>54.2</v>
      </c>
      <c r="AV493">
        <v>19.2</v>
      </c>
      <c r="AW493" t="str">
        <f t="shared" si="70"/>
        <v>Easton Wood</v>
      </c>
      <c r="AX493" s="56">
        <f t="shared" ca="1" si="71"/>
        <v>-30.48476217249825</v>
      </c>
      <c r="AY493" s="56">
        <f t="shared" si="72"/>
        <v>-99</v>
      </c>
      <c r="AZ493" s="56">
        <f t="shared" si="73"/>
        <v>-99</v>
      </c>
      <c r="BA493" s="56">
        <f t="shared" si="74"/>
        <v>-99</v>
      </c>
      <c r="BB493" s="57">
        <f t="shared" ca="1" si="75"/>
        <v>-30.48476217249825</v>
      </c>
      <c r="BC493">
        <f t="shared" ca="1" si="76"/>
        <v>512</v>
      </c>
      <c r="BD493">
        <f ca="1">BC493+(COUNTIF($BC$4:BC493,BC493)-1)</f>
        <v>512</v>
      </c>
    </row>
    <row r="494" spans="9:56" x14ac:dyDescent="0.2">
      <c r="I494" s="55"/>
      <c r="AO494">
        <v>489</v>
      </c>
      <c r="AP494" t="s">
        <v>1042</v>
      </c>
      <c r="AQ494" t="s">
        <v>551</v>
      </c>
      <c r="AR494">
        <v>6</v>
      </c>
      <c r="AS494" s="53">
        <v>236100</v>
      </c>
      <c r="AT494">
        <v>325</v>
      </c>
      <c r="AU494">
        <v>54.2</v>
      </c>
      <c r="AV494">
        <v>22.9</v>
      </c>
      <c r="AW494" t="str">
        <f t="shared" si="70"/>
        <v>Oskar Baker</v>
      </c>
      <c r="AX494" s="56">
        <f t="shared" si="71"/>
        <v>-99</v>
      </c>
      <c r="AY494" s="56">
        <f t="shared" ca="1" si="72"/>
        <v>-35.873561817560145</v>
      </c>
      <c r="AZ494" s="56">
        <f t="shared" si="73"/>
        <v>-99</v>
      </c>
      <c r="BA494" s="56">
        <f t="shared" ca="1" si="74"/>
        <v>-27.029828438016441</v>
      </c>
      <c r="BB494" s="57">
        <f t="shared" ca="1" si="75"/>
        <v>-27.029828438016441</v>
      </c>
      <c r="BC494">
        <f t="shared" ca="1" si="76"/>
        <v>483</v>
      </c>
      <c r="BD494">
        <f ca="1">BC494+(COUNTIF($BC$4:BC494,BC494)-1)</f>
        <v>484</v>
      </c>
    </row>
    <row r="495" spans="9:56" x14ac:dyDescent="0.2">
      <c r="I495" s="55"/>
      <c r="AO495">
        <v>492</v>
      </c>
      <c r="AP495" t="s">
        <v>1391</v>
      </c>
      <c r="AQ495" t="s">
        <v>534</v>
      </c>
      <c r="AR495">
        <v>2</v>
      </c>
      <c r="AS495" s="53">
        <v>123900</v>
      </c>
      <c r="AT495">
        <v>108</v>
      </c>
      <c r="AU495">
        <v>54</v>
      </c>
      <c r="AV495">
        <v>43.6</v>
      </c>
      <c r="AW495" t="str">
        <f t="shared" si="70"/>
        <v>Jake Stein</v>
      </c>
      <c r="AX495" s="56">
        <f t="shared" ca="1" si="71"/>
        <v>-30.718361882632337</v>
      </c>
      <c r="AY495" s="56">
        <f t="shared" si="72"/>
        <v>-99</v>
      </c>
      <c r="AZ495" s="56">
        <f t="shared" si="73"/>
        <v>-99</v>
      </c>
      <c r="BA495" s="56">
        <f t="shared" si="74"/>
        <v>-99</v>
      </c>
      <c r="BB495" s="57">
        <f t="shared" ca="1" si="75"/>
        <v>-30.718361882632337</v>
      </c>
      <c r="BC495">
        <f t="shared" ca="1" si="76"/>
        <v>513</v>
      </c>
      <c r="BD495">
        <f ca="1">BC495+(COUNTIF($BC$4:BC495,BC495)-1)</f>
        <v>513</v>
      </c>
    </row>
    <row r="496" spans="9:56" x14ac:dyDescent="0.2">
      <c r="I496" s="55"/>
      <c r="AO496">
        <v>492</v>
      </c>
      <c r="AP496" t="s">
        <v>1556</v>
      </c>
      <c r="AQ496" t="s">
        <v>561</v>
      </c>
      <c r="AR496">
        <v>4</v>
      </c>
      <c r="AS496" s="53">
        <v>172800</v>
      </c>
      <c r="AT496">
        <v>216</v>
      </c>
      <c r="AU496">
        <v>54</v>
      </c>
      <c r="AV496">
        <v>31.2</v>
      </c>
      <c r="AW496" t="str">
        <f t="shared" si="70"/>
        <v>Bailey Scott</v>
      </c>
      <c r="AX496" s="56">
        <f t="shared" si="71"/>
        <v>-99</v>
      </c>
      <c r="AY496" s="56">
        <f t="shared" ca="1" si="72"/>
        <v>-36.089667611641829</v>
      </c>
      <c r="AZ496" s="56">
        <f t="shared" si="73"/>
        <v>-99</v>
      </c>
      <c r="BA496" s="56">
        <f t="shared" si="74"/>
        <v>-99</v>
      </c>
      <c r="BB496" s="57">
        <f t="shared" ca="1" si="75"/>
        <v>-36.089667611641829</v>
      </c>
      <c r="BC496">
        <f t="shared" ca="1" si="76"/>
        <v>555</v>
      </c>
      <c r="BD496">
        <f ca="1">BC496+(COUNTIF($BC$4:BC496,BC496)-1)</f>
        <v>555</v>
      </c>
    </row>
    <row r="497" spans="9:56" x14ac:dyDescent="0.2">
      <c r="I497" s="55"/>
      <c r="AO497">
        <v>492</v>
      </c>
      <c r="AP497" t="s">
        <v>1408</v>
      </c>
      <c r="AQ497" t="s">
        <v>567</v>
      </c>
      <c r="AR497">
        <v>2</v>
      </c>
      <c r="AS497" s="53">
        <v>437200</v>
      </c>
      <c r="AT497">
        <v>108</v>
      </c>
      <c r="AU497">
        <v>54</v>
      </c>
      <c r="AV497">
        <v>12.4</v>
      </c>
      <c r="AW497" t="str">
        <f t="shared" si="70"/>
        <v>Matthew Scharenberg</v>
      </c>
      <c r="AX497" s="56">
        <f t="shared" ca="1" si="71"/>
        <v>-30.718361882632337</v>
      </c>
      <c r="AY497" s="56">
        <f t="shared" si="72"/>
        <v>-99</v>
      </c>
      <c r="AZ497" s="56">
        <f t="shared" si="73"/>
        <v>-99</v>
      </c>
      <c r="BA497" s="56">
        <f t="shared" si="74"/>
        <v>-99</v>
      </c>
      <c r="BB497" s="57">
        <f t="shared" ca="1" si="75"/>
        <v>-30.718361882632337</v>
      </c>
      <c r="BC497">
        <f t="shared" ca="1" si="76"/>
        <v>513</v>
      </c>
      <c r="BD497">
        <f ca="1">BC497+(COUNTIF($BC$4:BC497,BC497)-1)</f>
        <v>514</v>
      </c>
    </row>
    <row r="498" spans="9:56" x14ac:dyDescent="0.2">
      <c r="I498" s="55"/>
      <c r="AO498">
        <v>492</v>
      </c>
      <c r="AP498" t="s">
        <v>1006</v>
      </c>
      <c r="AQ498" t="s">
        <v>574</v>
      </c>
      <c r="AR498">
        <v>1</v>
      </c>
      <c r="AS498" s="53">
        <v>208100</v>
      </c>
      <c r="AT498">
        <v>54</v>
      </c>
      <c r="AU498">
        <v>54</v>
      </c>
      <c r="AV498">
        <v>25.9</v>
      </c>
      <c r="AW498" t="str">
        <f t="shared" si="70"/>
        <v>Aidyn Johnson</v>
      </c>
      <c r="AX498" s="56">
        <f t="shared" si="71"/>
        <v>-99</v>
      </c>
      <c r="AY498" s="56">
        <f t="shared" si="72"/>
        <v>-99</v>
      </c>
      <c r="AZ498" s="56">
        <f t="shared" si="73"/>
        <v>-99</v>
      </c>
      <c r="BA498" s="56">
        <f t="shared" ca="1" si="74"/>
        <v>-27.242661732803978</v>
      </c>
      <c r="BB498" s="57">
        <f t="shared" ca="1" si="75"/>
        <v>-27.242661732803978</v>
      </c>
      <c r="BC498">
        <f t="shared" ca="1" si="76"/>
        <v>485</v>
      </c>
      <c r="BD498">
        <f ca="1">BC498+(COUNTIF($BC$4:BC498,BC498)-1)</f>
        <v>485</v>
      </c>
    </row>
    <row r="499" spans="9:56" x14ac:dyDescent="0.2">
      <c r="I499" s="55"/>
      <c r="AO499">
        <v>496</v>
      </c>
      <c r="AP499" t="s">
        <v>787</v>
      </c>
      <c r="AQ499" t="s">
        <v>540</v>
      </c>
      <c r="AR499">
        <v>10</v>
      </c>
      <c r="AS499" s="53">
        <v>254600</v>
      </c>
      <c r="AT499">
        <v>538</v>
      </c>
      <c r="AU499">
        <v>53.8</v>
      </c>
      <c r="AV499">
        <v>21.1</v>
      </c>
      <c r="AW499" t="str">
        <f t="shared" si="70"/>
        <v>Travis Colyer</v>
      </c>
      <c r="AX499" s="56">
        <f t="shared" si="71"/>
        <v>-99</v>
      </c>
      <c r="AY499" s="56">
        <f t="shared" ca="1" si="72"/>
        <v>-36.305773405723521</v>
      </c>
      <c r="AZ499" s="56">
        <f t="shared" si="73"/>
        <v>-99</v>
      </c>
      <c r="BA499" s="56">
        <f t="shared" ca="1" si="74"/>
        <v>-27.455495027591507</v>
      </c>
      <c r="BB499" s="57">
        <f t="shared" ca="1" si="75"/>
        <v>-27.455495027591507</v>
      </c>
      <c r="BC499">
        <f t="shared" ca="1" si="76"/>
        <v>486</v>
      </c>
      <c r="BD499">
        <f ca="1">BC499+(COUNTIF($BC$4:BC499,BC499)-1)</f>
        <v>486</v>
      </c>
    </row>
    <row r="500" spans="9:56" x14ac:dyDescent="0.2">
      <c r="I500" s="55"/>
      <c r="AO500">
        <v>496</v>
      </c>
      <c r="AP500" t="s">
        <v>640</v>
      </c>
      <c r="AQ500" t="s">
        <v>581</v>
      </c>
      <c r="AR500">
        <v>12</v>
      </c>
      <c r="AS500" s="53">
        <v>241500</v>
      </c>
      <c r="AT500">
        <v>645</v>
      </c>
      <c r="AU500">
        <v>53.8</v>
      </c>
      <c r="AV500">
        <v>22.3</v>
      </c>
      <c r="AW500" t="str">
        <f t="shared" si="70"/>
        <v>Nathan Brown</v>
      </c>
      <c r="AX500" s="56">
        <f t="shared" ca="1" si="71"/>
        <v>-30.951961592766423</v>
      </c>
      <c r="AY500" s="56">
        <f t="shared" si="72"/>
        <v>-99</v>
      </c>
      <c r="AZ500" s="56">
        <f t="shared" si="73"/>
        <v>-99</v>
      </c>
      <c r="BA500" s="56">
        <f t="shared" si="74"/>
        <v>-99</v>
      </c>
      <c r="BB500" s="57">
        <f t="shared" ca="1" si="75"/>
        <v>-30.951961592766423</v>
      </c>
      <c r="BC500">
        <f t="shared" ca="1" si="76"/>
        <v>515</v>
      </c>
      <c r="BD500">
        <f ca="1">BC500+(COUNTIF($BC$4:BC500,BC500)-1)</f>
        <v>515</v>
      </c>
    </row>
    <row r="501" spans="9:56" x14ac:dyDescent="0.2">
      <c r="I501" s="55"/>
      <c r="AO501">
        <v>498</v>
      </c>
      <c r="AP501" t="s">
        <v>1436</v>
      </c>
      <c r="AQ501" t="s">
        <v>581</v>
      </c>
      <c r="AR501">
        <v>6</v>
      </c>
      <c r="AS501" s="53">
        <v>218500</v>
      </c>
      <c r="AT501">
        <v>322</v>
      </c>
      <c r="AU501">
        <v>53.7</v>
      </c>
      <c r="AV501">
        <v>24.6</v>
      </c>
      <c r="AW501" t="str">
        <f t="shared" si="70"/>
        <v>Nick Hind</v>
      </c>
      <c r="AX501" s="56">
        <f t="shared" si="71"/>
        <v>-99</v>
      </c>
      <c r="AY501" s="56">
        <f t="shared" ca="1" si="72"/>
        <v>-36.413826302764363</v>
      </c>
      <c r="AZ501" s="56">
        <f t="shared" si="73"/>
        <v>-99</v>
      </c>
      <c r="BA501" s="56">
        <f t="shared" ca="1" si="74"/>
        <v>-27.561911674985272</v>
      </c>
      <c r="BB501" s="57">
        <f t="shared" ca="1" si="75"/>
        <v>-27.561911674985272</v>
      </c>
      <c r="BC501">
        <f t="shared" ca="1" si="76"/>
        <v>487</v>
      </c>
      <c r="BD501">
        <f ca="1">BC501+(COUNTIF($BC$4:BC501,BC501)-1)</f>
        <v>487</v>
      </c>
    </row>
    <row r="502" spans="9:56" x14ac:dyDescent="0.2">
      <c r="I502" s="55"/>
      <c r="AO502">
        <v>499</v>
      </c>
      <c r="AP502" t="s">
        <v>1410</v>
      </c>
      <c r="AQ502" t="s">
        <v>542</v>
      </c>
      <c r="AR502">
        <v>13</v>
      </c>
      <c r="AS502" s="53">
        <v>281800</v>
      </c>
      <c r="AT502">
        <v>697</v>
      </c>
      <c r="AU502">
        <v>53.6</v>
      </c>
      <c r="AV502">
        <v>19</v>
      </c>
      <c r="AW502" t="str">
        <f t="shared" si="70"/>
        <v>James Frawley</v>
      </c>
      <c r="AX502" s="56">
        <f t="shared" ca="1" si="71"/>
        <v>-31.18556130290051</v>
      </c>
      <c r="AY502" s="56">
        <f t="shared" si="72"/>
        <v>-99</v>
      </c>
      <c r="AZ502" s="56">
        <f t="shared" si="73"/>
        <v>-99</v>
      </c>
      <c r="BA502" s="56">
        <f t="shared" si="74"/>
        <v>-99</v>
      </c>
      <c r="BB502" s="57">
        <f t="shared" ca="1" si="75"/>
        <v>-31.18556130290051</v>
      </c>
      <c r="BC502">
        <f t="shared" ca="1" si="76"/>
        <v>517</v>
      </c>
      <c r="BD502">
        <f ca="1">BC502+(COUNTIF($BC$4:BC502,BC502)-1)</f>
        <v>517</v>
      </c>
    </row>
    <row r="503" spans="9:56" x14ac:dyDescent="0.2">
      <c r="I503" s="55"/>
      <c r="AO503">
        <v>500</v>
      </c>
      <c r="AP503" t="s">
        <v>1486</v>
      </c>
      <c r="AQ503" t="s">
        <v>567</v>
      </c>
      <c r="AR503">
        <v>12</v>
      </c>
      <c r="AS503" s="53">
        <v>233100</v>
      </c>
      <c r="AT503">
        <v>642</v>
      </c>
      <c r="AU503">
        <v>53.5</v>
      </c>
      <c r="AV503">
        <v>23</v>
      </c>
      <c r="AW503" t="str">
        <f t="shared" si="70"/>
        <v>Mason Cox</v>
      </c>
      <c r="AX503" s="56">
        <f t="shared" si="71"/>
        <v>-99</v>
      </c>
      <c r="AY503" s="56">
        <f t="shared" si="72"/>
        <v>-99</v>
      </c>
      <c r="AZ503" s="56">
        <f t="shared" si="73"/>
        <v>-99</v>
      </c>
      <c r="BA503" s="56">
        <f t="shared" ca="1" si="74"/>
        <v>-27.774744969772808</v>
      </c>
      <c r="BB503" s="57">
        <f t="shared" ca="1" si="75"/>
        <v>-27.774744969772808</v>
      </c>
      <c r="BC503">
        <f t="shared" ca="1" si="76"/>
        <v>489</v>
      </c>
      <c r="BD503">
        <f ca="1">BC503+(COUNTIF($BC$4:BC503,BC503)-1)</f>
        <v>489</v>
      </c>
    </row>
    <row r="504" spans="9:56" x14ac:dyDescent="0.2">
      <c r="I504" s="55"/>
      <c r="AO504">
        <v>501</v>
      </c>
      <c r="AP504" t="s">
        <v>659</v>
      </c>
      <c r="AQ504" t="s">
        <v>559</v>
      </c>
      <c r="AR504">
        <v>16</v>
      </c>
      <c r="AS504" s="53">
        <v>302300</v>
      </c>
      <c r="AT504">
        <v>855</v>
      </c>
      <c r="AU504">
        <v>53.4</v>
      </c>
      <c r="AV504">
        <v>17.7</v>
      </c>
      <c r="AW504" t="str">
        <f t="shared" si="70"/>
        <v>Nathan Broad</v>
      </c>
      <c r="AX504" s="56">
        <f t="shared" ca="1" si="71"/>
        <v>-31.419161013034596</v>
      </c>
      <c r="AY504" s="56">
        <f t="shared" si="72"/>
        <v>-99</v>
      </c>
      <c r="AZ504" s="56">
        <f t="shared" si="73"/>
        <v>-99</v>
      </c>
      <c r="BA504" s="56">
        <f t="shared" si="74"/>
        <v>-99</v>
      </c>
      <c r="BB504" s="57">
        <f t="shared" ca="1" si="75"/>
        <v>-31.419161013034596</v>
      </c>
      <c r="BC504">
        <f t="shared" ca="1" si="76"/>
        <v>518</v>
      </c>
      <c r="BD504">
        <f ca="1">BC504+(COUNTIF($BC$4:BC504,BC504)-1)</f>
        <v>518</v>
      </c>
    </row>
    <row r="505" spans="9:56" x14ac:dyDescent="0.2">
      <c r="I505" s="55"/>
      <c r="AO505">
        <v>501</v>
      </c>
      <c r="AP505" t="s">
        <v>880</v>
      </c>
      <c r="AQ505" t="s">
        <v>544</v>
      </c>
      <c r="AR505">
        <v>16</v>
      </c>
      <c r="AS505" s="53">
        <v>315100</v>
      </c>
      <c r="AT505">
        <v>855</v>
      </c>
      <c r="AU505">
        <v>53.4</v>
      </c>
      <c r="AV505">
        <v>17</v>
      </c>
      <c r="AW505" t="str">
        <f t="shared" si="70"/>
        <v>Eric Hipwood</v>
      </c>
      <c r="AX505" s="56">
        <f t="shared" si="71"/>
        <v>-99</v>
      </c>
      <c r="AY505" s="56">
        <f t="shared" si="72"/>
        <v>-99</v>
      </c>
      <c r="AZ505" s="56">
        <f t="shared" si="73"/>
        <v>-99</v>
      </c>
      <c r="BA505" s="56">
        <f t="shared" ca="1" si="74"/>
        <v>-27.881161617166573</v>
      </c>
      <c r="BB505" s="57">
        <f t="shared" ca="1" si="75"/>
        <v>-27.881161617166573</v>
      </c>
      <c r="BC505">
        <f t="shared" ca="1" si="76"/>
        <v>490</v>
      </c>
      <c r="BD505">
        <f ca="1">BC505+(COUNTIF($BC$4:BC505,BC505)-1)</f>
        <v>490</v>
      </c>
    </row>
    <row r="506" spans="9:56" x14ac:dyDescent="0.2">
      <c r="I506" s="55"/>
      <c r="AO506">
        <v>501</v>
      </c>
      <c r="AP506" t="s">
        <v>654</v>
      </c>
      <c r="AQ506" t="s">
        <v>532</v>
      </c>
      <c r="AR506">
        <v>10</v>
      </c>
      <c r="AS506" s="53">
        <v>306200</v>
      </c>
      <c r="AT506">
        <v>534</v>
      </c>
      <c r="AU506">
        <v>53.4</v>
      </c>
      <c r="AV506">
        <v>17.399999999999999</v>
      </c>
      <c r="AW506" t="str">
        <f t="shared" si="70"/>
        <v>Ryan Clarke</v>
      </c>
      <c r="AX506" s="56">
        <f t="shared" ca="1" si="71"/>
        <v>-31.419161013034596</v>
      </c>
      <c r="AY506" s="56">
        <f t="shared" ca="1" si="72"/>
        <v>-36.737984993886897</v>
      </c>
      <c r="AZ506" s="56">
        <f t="shared" si="73"/>
        <v>-99</v>
      </c>
      <c r="BA506" s="56">
        <f t="shared" si="74"/>
        <v>-99</v>
      </c>
      <c r="BB506" s="57">
        <f t="shared" ca="1" si="75"/>
        <v>-31.419161013034596</v>
      </c>
      <c r="BC506">
        <f t="shared" ca="1" si="76"/>
        <v>518</v>
      </c>
      <c r="BD506">
        <f ca="1">BC506+(COUNTIF($BC$4:BC506,BC506)-1)</f>
        <v>519</v>
      </c>
    </row>
    <row r="507" spans="9:56" x14ac:dyDescent="0.2">
      <c r="I507" s="55"/>
      <c r="AO507">
        <v>504</v>
      </c>
      <c r="AP507" t="s">
        <v>1411</v>
      </c>
      <c r="AQ507" t="s">
        <v>561</v>
      </c>
      <c r="AR507">
        <v>6</v>
      </c>
      <c r="AS507" s="53">
        <v>258800</v>
      </c>
      <c r="AT507">
        <v>320</v>
      </c>
      <c r="AU507">
        <v>53.3</v>
      </c>
      <c r="AV507">
        <v>20.6</v>
      </c>
      <c r="AW507" t="str">
        <f t="shared" si="70"/>
        <v>Sam Durdin</v>
      </c>
      <c r="AX507" s="56">
        <f t="shared" ca="1" si="71"/>
        <v>-31.53596086810164</v>
      </c>
      <c r="AY507" s="56">
        <f t="shared" si="72"/>
        <v>-99</v>
      </c>
      <c r="AZ507" s="56">
        <f t="shared" si="73"/>
        <v>-99</v>
      </c>
      <c r="BA507" s="56">
        <f t="shared" si="74"/>
        <v>-99</v>
      </c>
      <c r="BB507" s="57">
        <f t="shared" ca="1" si="75"/>
        <v>-31.53596086810164</v>
      </c>
      <c r="BC507">
        <f t="shared" ca="1" si="76"/>
        <v>520</v>
      </c>
      <c r="BD507">
        <f ca="1">BC507+(COUNTIF($BC$4:BC507,BC507)-1)</f>
        <v>520</v>
      </c>
    </row>
    <row r="508" spans="9:56" x14ac:dyDescent="0.2">
      <c r="I508" s="55"/>
      <c r="AO508">
        <v>505</v>
      </c>
      <c r="AP508" t="s">
        <v>988</v>
      </c>
      <c r="AQ508" t="s">
        <v>534</v>
      </c>
      <c r="AR508">
        <v>4</v>
      </c>
      <c r="AS508" s="53">
        <v>230200</v>
      </c>
      <c r="AT508">
        <v>213</v>
      </c>
      <c r="AU508">
        <v>53.2</v>
      </c>
      <c r="AV508">
        <v>23.1</v>
      </c>
      <c r="AW508" t="str">
        <f t="shared" si="70"/>
        <v>Isaac Cumming</v>
      </c>
      <c r="AX508" s="56">
        <f t="shared" ca="1" si="71"/>
        <v>-31.652760723168683</v>
      </c>
      <c r="AY508" s="56">
        <f t="shared" si="72"/>
        <v>-99</v>
      </c>
      <c r="AZ508" s="56">
        <f t="shared" si="73"/>
        <v>-99</v>
      </c>
      <c r="BA508" s="56">
        <f t="shared" si="74"/>
        <v>-99</v>
      </c>
      <c r="BB508" s="57">
        <f t="shared" ca="1" si="75"/>
        <v>-31.652760723168683</v>
      </c>
      <c r="BC508">
        <f t="shared" ca="1" si="76"/>
        <v>521</v>
      </c>
      <c r="BD508">
        <f ca="1">BC508+(COUNTIF($BC$4:BC508,BC508)-1)</f>
        <v>521</v>
      </c>
    </row>
    <row r="509" spans="9:56" x14ac:dyDescent="0.2">
      <c r="I509" s="55"/>
      <c r="AO509">
        <v>505</v>
      </c>
      <c r="AP509" t="s">
        <v>1462</v>
      </c>
      <c r="AQ509" t="s">
        <v>536</v>
      </c>
      <c r="AR509">
        <v>11</v>
      </c>
      <c r="AS509" s="53">
        <v>311500</v>
      </c>
      <c r="AT509">
        <v>585</v>
      </c>
      <c r="AU509">
        <v>53.2</v>
      </c>
      <c r="AV509">
        <v>17.100000000000001</v>
      </c>
      <c r="AW509" t="str">
        <f t="shared" si="70"/>
        <v>Nathan Vardy</v>
      </c>
      <c r="AX509" s="56">
        <f t="shared" si="71"/>
        <v>-99</v>
      </c>
      <c r="AY509" s="56">
        <f t="shared" si="72"/>
        <v>-99</v>
      </c>
      <c r="AZ509" s="56">
        <f t="shared" ca="1" si="73"/>
        <v>-22.318165358923647</v>
      </c>
      <c r="BA509" s="56">
        <f t="shared" ca="1" si="74"/>
        <v>-28.093994911954102</v>
      </c>
      <c r="BB509" s="57">
        <f t="shared" ca="1" si="75"/>
        <v>-22.318165358923647</v>
      </c>
      <c r="BC509">
        <f t="shared" ca="1" si="76"/>
        <v>426</v>
      </c>
      <c r="BD509">
        <f ca="1">BC509+(COUNTIF($BC$4:BC509,BC509)-1)</f>
        <v>426</v>
      </c>
    </row>
    <row r="510" spans="9:56" x14ac:dyDescent="0.2">
      <c r="I510" s="55"/>
      <c r="AO510">
        <v>505</v>
      </c>
      <c r="AP510" t="s">
        <v>1439</v>
      </c>
      <c r="AQ510" t="s">
        <v>540</v>
      </c>
      <c r="AR510">
        <v>6</v>
      </c>
      <c r="AS510" s="53">
        <v>231100</v>
      </c>
      <c r="AT510">
        <v>319</v>
      </c>
      <c r="AU510">
        <v>53.2</v>
      </c>
      <c r="AV510">
        <v>23</v>
      </c>
      <c r="AW510" t="str">
        <f t="shared" si="70"/>
        <v>Brett Bewley</v>
      </c>
      <c r="AX510" s="56">
        <f t="shared" si="71"/>
        <v>-99</v>
      </c>
      <c r="AY510" s="56">
        <f t="shared" ca="1" si="72"/>
        <v>-36.954090787968575</v>
      </c>
      <c r="AZ510" s="56">
        <f t="shared" si="73"/>
        <v>-99</v>
      </c>
      <c r="BA510" s="56">
        <f t="shared" ca="1" si="74"/>
        <v>-28.093994911954102</v>
      </c>
      <c r="BB510" s="57">
        <f t="shared" ca="1" si="75"/>
        <v>-28.093994911954102</v>
      </c>
      <c r="BC510">
        <f t="shared" ca="1" si="76"/>
        <v>491</v>
      </c>
      <c r="BD510">
        <f ca="1">BC510+(COUNTIF($BC$4:BC510,BC510)-1)</f>
        <v>491</v>
      </c>
    </row>
    <row r="511" spans="9:56" x14ac:dyDescent="0.2">
      <c r="I511" s="55"/>
      <c r="AO511">
        <v>508</v>
      </c>
      <c r="AP511" t="s">
        <v>1598</v>
      </c>
      <c r="AQ511" t="s">
        <v>536</v>
      </c>
      <c r="AR511">
        <v>14</v>
      </c>
      <c r="AS511" s="53">
        <v>244700</v>
      </c>
      <c r="AT511">
        <v>743</v>
      </c>
      <c r="AU511">
        <v>53.1</v>
      </c>
      <c r="AV511">
        <v>21.7</v>
      </c>
      <c r="AW511" t="str">
        <f t="shared" si="70"/>
        <v>Jack Petruccelle</v>
      </c>
      <c r="AX511" s="56">
        <f t="shared" si="71"/>
        <v>-99</v>
      </c>
      <c r="AY511" s="56">
        <f t="shared" si="72"/>
        <v>-99</v>
      </c>
      <c r="AZ511" s="56">
        <f t="shared" si="73"/>
        <v>-99</v>
      </c>
      <c r="BA511" s="56">
        <f t="shared" ca="1" si="74"/>
        <v>-28.200411559347867</v>
      </c>
      <c r="BB511" s="57">
        <f t="shared" ca="1" si="75"/>
        <v>-28.200411559347867</v>
      </c>
      <c r="BC511">
        <f t="shared" ca="1" si="76"/>
        <v>493</v>
      </c>
      <c r="BD511">
        <f ca="1">BC511+(COUNTIF($BC$4:BC511,BC511)-1)</f>
        <v>493</v>
      </c>
    </row>
    <row r="512" spans="9:56" x14ac:dyDescent="0.2">
      <c r="I512" s="55"/>
      <c r="AO512">
        <v>508</v>
      </c>
      <c r="AP512" t="s">
        <v>650</v>
      </c>
      <c r="AQ512" t="s">
        <v>576</v>
      </c>
      <c r="AR512">
        <v>17</v>
      </c>
      <c r="AS512" s="53">
        <v>240300</v>
      </c>
      <c r="AT512">
        <v>902</v>
      </c>
      <c r="AU512">
        <v>53.1</v>
      </c>
      <c r="AV512">
        <v>22.1</v>
      </c>
      <c r="AW512" t="str">
        <f t="shared" si="70"/>
        <v>Jack Hombsch</v>
      </c>
      <c r="AX512" s="56">
        <f t="shared" ca="1" si="71"/>
        <v>-31.769560578235726</v>
      </c>
      <c r="AY512" s="56">
        <f t="shared" si="72"/>
        <v>-99</v>
      </c>
      <c r="AZ512" s="56">
        <f t="shared" si="73"/>
        <v>-99</v>
      </c>
      <c r="BA512" s="56">
        <f t="shared" si="74"/>
        <v>-99</v>
      </c>
      <c r="BB512" s="57">
        <f t="shared" ca="1" si="75"/>
        <v>-31.769560578235726</v>
      </c>
      <c r="BC512">
        <f t="shared" ca="1" si="76"/>
        <v>523</v>
      </c>
      <c r="BD512">
        <f ca="1">BC512+(COUNTIF($BC$4:BC512,BC512)-1)</f>
        <v>523</v>
      </c>
    </row>
    <row r="513" spans="9:56" x14ac:dyDescent="0.2">
      <c r="I513" s="55"/>
      <c r="AO513">
        <v>510</v>
      </c>
      <c r="AP513" t="s">
        <v>1048</v>
      </c>
      <c r="AQ513" t="s">
        <v>536</v>
      </c>
      <c r="AR513">
        <v>8</v>
      </c>
      <c r="AS513" s="53">
        <v>264300</v>
      </c>
      <c r="AT513">
        <v>424</v>
      </c>
      <c r="AU513">
        <v>53</v>
      </c>
      <c r="AV513">
        <v>20.100000000000001</v>
      </c>
      <c r="AW513" t="str">
        <f t="shared" si="70"/>
        <v>Willie Rioli</v>
      </c>
      <c r="AX513" s="56">
        <f t="shared" si="71"/>
        <v>-99</v>
      </c>
      <c r="AY513" s="56">
        <f t="shared" si="72"/>
        <v>-99</v>
      </c>
      <c r="AZ513" s="56">
        <f t="shared" si="73"/>
        <v>-99</v>
      </c>
      <c r="BA513" s="56">
        <f t="shared" ca="1" si="74"/>
        <v>-28.306828206741631</v>
      </c>
      <c r="BB513" s="57">
        <f t="shared" ca="1" si="75"/>
        <v>-28.306828206741631</v>
      </c>
      <c r="BC513">
        <f t="shared" ca="1" si="76"/>
        <v>494</v>
      </c>
      <c r="BD513">
        <f ca="1">BC513+(COUNTIF($BC$4:BC513,BC513)-1)</f>
        <v>494</v>
      </c>
    </row>
    <row r="514" spans="9:56" x14ac:dyDescent="0.2">
      <c r="I514" s="55"/>
      <c r="AO514">
        <v>511</v>
      </c>
      <c r="AP514" t="s">
        <v>1557</v>
      </c>
      <c r="AQ514" t="s">
        <v>542</v>
      </c>
      <c r="AR514">
        <v>9</v>
      </c>
      <c r="AS514" s="53">
        <v>291800</v>
      </c>
      <c r="AT514">
        <v>476</v>
      </c>
      <c r="AU514">
        <v>52.9</v>
      </c>
      <c r="AV514">
        <v>18.100000000000001</v>
      </c>
      <c r="AW514" t="str">
        <f t="shared" si="70"/>
        <v>Harry Morrison</v>
      </c>
      <c r="AX514" s="56">
        <f t="shared" si="71"/>
        <v>-99</v>
      </c>
      <c r="AY514" s="56">
        <f t="shared" ca="1" si="72"/>
        <v>-37.278249479091116</v>
      </c>
      <c r="AZ514" s="56">
        <f t="shared" si="73"/>
        <v>-99</v>
      </c>
      <c r="BA514" s="56">
        <f t="shared" ca="1" si="74"/>
        <v>-28.413244854135403</v>
      </c>
      <c r="BB514" s="57">
        <f t="shared" ca="1" si="75"/>
        <v>-28.413244854135403</v>
      </c>
      <c r="BC514">
        <f t="shared" ca="1" si="76"/>
        <v>496</v>
      </c>
      <c r="BD514">
        <f ca="1">BC514+(COUNTIF($BC$4:BC514,BC514)-1)</f>
        <v>496</v>
      </c>
    </row>
    <row r="515" spans="9:56" x14ac:dyDescent="0.2">
      <c r="AO515">
        <v>512</v>
      </c>
      <c r="AP515" t="s">
        <v>1054</v>
      </c>
      <c r="AQ515" t="s">
        <v>549</v>
      </c>
      <c r="AR515">
        <v>6</v>
      </c>
      <c r="AS515" s="53">
        <v>245500</v>
      </c>
      <c r="AT515">
        <v>317</v>
      </c>
      <c r="AU515">
        <v>52.8</v>
      </c>
      <c r="AV515">
        <v>21.5</v>
      </c>
      <c r="AW515" t="str">
        <f t="shared" ref="AW515:AW524" si="77">IF(RIGHT(AP515,2)=" I",LEFT(AP515,LEN(AP515)-2),AP515)</f>
        <v>Joshua Begley</v>
      </c>
      <c r="AX515" s="56">
        <f t="shared" ref="AX515:AX524" si="78">IFERROR(INDEX(I:I,MATCH(AP515,B:B,0)), -99)</f>
        <v>-99</v>
      </c>
      <c r="AY515" s="56">
        <f t="shared" ref="AY515:AY524" si="79">IFERROR(INDEX(S:S,MATCH(AP515,L:L,0)),-99)</f>
        <v>-99</v>
      </c>
      <c r="AZ515" s="56">
        <f t="shared" ref="AZ515:AZ524" si="80">IFERROR(INDEX(AC:AC,MATCH(AP515,V:V,0)),-99)</f>
        <v>-99</v>
      </c>
      <c r="BA515" s="56">
        <f t="shared" ref="BA515:BA524" ca="1" si="81">IFERROR(INDEX(AM:AM,MATCH(AP515,AF:AF,0)),-99)</f>
        <v>-28.519661501529168</v>
      </c>
      <c r="BB515" s="57">
        <f t="shared" ref="BB515:BB524" ca="1" si="82">MAX(AX515:BA515)</f>
        <v>-28.519661501529168</v>
      </c>
      <c r="BC515">
        <f t="shared" ref="BC515:BC524" ca="1" si="83">RANK(BB515,BB:BB,0)</f>
        <v>497</v>
      </c>
      <c r="BD515">
        <f ca="1">BC515+(COUNTIF($BC$4:BC515,BC515)-1)</f>
        <v>497</v>
      </c>
    </row>
    <row r="516" spans="9:56" x14ac:dyDescent="0.2">
      <c r="AO516">
        <v>512</v>
      </c>
      <c r="AP516" t="s">
        <v>1409</v>
      </c>
      <c r="AQ516" t="s">
        <v>547</v>
      </c>
      <c r="AR516">
        <v>5</v>
      </c>
      <c r="AS516" s="53">
        <v>244400</v>
      </c>
      <c r="AT516">
        <v>264</v>
      </c>
      <c r="AU516">
        <v>52.8</v>
      </c>
      <c r="AV516">
        <v>21.6</v>
      </c>
      <c r="AW516" t="str">
        <f t="shared" si="77"/>
        <v>Roarke Smith</v>
      </c>
      <c r="AX516" s="56">
        <f t="shared" ca="1" si="78"/>
        <v>-32.119960143436856</v>
      </c>
      <c r="AY516" s="56">
        <f t="shared" si="79"/>
        <v>-99</v>
      </c>
      <c r="AZ516" s="56">
        <f t="shared" si="80"/>
        <v>-99</v>
      </c>
      <c r="BA516" s="56">
        <f t="shared" si="81"/>
        <v>-99</v>
      </c>
      <c r="BB516" s="57">
        <f t="shared" ca="1" si="82"/>
        <v>-32.119960143436856</v>
      </c>
      <c r="BC516">
        <f t="shared" ca="1" si="83"/>
        <v>525</v>
      </c>
      <c r="BD516">
        <f ca="1">BC516+(COUNTIF($BC$4:BC516,BC516)-1)</f>
        <v>525</v>
      </c>
    </row>
    <row r="517" spans="9:56" x14ac:dyDescent="0.2">
      <c r="AO517">
        <v>514</v>
      </c>
      <c r="AP517" t="s">
        <v>651</v>
      </c>
      <c r="AQ517" t="s">
        <v>534</v>
      </c>
      <c r="AR517">
        <v>9</v>
      </c>
      <c r="AS517" s="53">
        <v>275800</v>
      </c>
      <c r="AT517">
        <v>473</v>
      </c>
      <c r="AU517">
        <v>52.6</v>
      </c>
      <c r="AV517">
        <v>19.100000000000001</v>
      </c>
      <c r="AW517" t="str">
        <f t="shared" si="77"/>
        <v>Matthew Buntine</v>
      </c>
      <c r="AX517" s="56">
        <f t="shared" ca="1" si="78"/>
        <v>-32.353559853570935</v>
      </c>
      <c r="AY517" s="56">
        <f t="shared" si="79"/>
        <v>-99</v>
      </c>
      <c r="AZ517" s="56">
        <f t="shared" si="80"/>
        <v>-99</v>
      </c>
      <c r="BA517" s="56">
        <f t="shared" si="81"/>
        <v>-99</v>
      </c>
      <c r="BB517" s="57">
        <f t="shared" ca="1" si="82"/>
        <v>-32.353559853570935</v>
      </c>
      <c r="BC517">
        <f t="shared" ca="1" si="83"/>
        <v>527</v>
      </c>
      <c r="BD517">
        <f ca="1">BC517+(COUNTIF($BC$4:BC517,BC517)-1)</f>
        <v>527</v>
      </c>
    </row>
    <row r="518" spans="9:56" x14ac:dyDescent="0.2">
      <c r="AO518">
        <v>515</v>
      </c>
      <c r="AP518" t="s">
        <v>962</v>
      </c>
      <c r="AQ518" t="s">
        <v>581</v>
      </c>
      <c r="AR518">
        <v>14</v>
      </c>
      <c r="AS518" s="53">
        <v>242100</v>
      </c>
      <c r="AT518">
        <v>735</v>
      </c>
      <c r="AU518">
        <v>52.5</v>
      </c>
      <c r="AV518">
        <v>21.7</v>
      </c>
      <c r="AW518" t="str">
        <f t="shared" si="77"/>
        <v>Daniel McKenzie</v>
      </c>
      <c r="AX518" s="56">
        <f t="shared" ca="1" si="78"/>
        <v>-32.470359708637979</v>
      </c>
      <c r="AY518" s="56">
        <f t="shared" si="79"/>
        <v>-99</v>
      </c>
      <c r="AZ518" s="56">
        <f t="shared" si="80"/>
        <v>-99</v>
      </c>
      <c r="BA518" s="56">
        <f t="shared" si="81"/>
        <v>-99</v>
      </c>
      <c r="BB518" s="57">
        <f t="shared" ca="1" si="82"/>
        <v>-32.470359708637979</v>
      </c>
      <c r="BC518">
        <f t="shared" ca="1" si="83"/>
        <v>528</v>
      </c>
      <c r="BD518">
        <f ca="1">BC518+(COUNTIF($BC$4:BC518,BC518)-1)</f>
        <v>528</v>
      </c>
    </row>
    <row r="519" spans="9:56" x14ac:dyDescent="0.2">
      <c r="AO519">
        <v>515</v>
      </c>
      <c r="AP519" t="s">
        <v>817</v>
      </c>
      <c r="AQ519" t="s">
        <v>561</v>
      </c>
      <c r="AR519">
        <v>2</v>
      </c>
      <c r="AS519" s="53">
        <v>264400</v>
      </c>
      <c r="AT519">
        <v>105</v>
      </c>
      <c r="AU519">
        <v>52.5</v>
      </c>
      <c r="AV519">
        <v>19.899999999999999</v>
      </c>
      <c r="AW519" t="str">
        <f t="shared" si="77"/>
        <v>Tom Campbell</v>
      </c>
      <c r="AX519" s="56">
        <f t="shared" si="78"/>
        <v>-99</v>
      </c>
      <c r="AY519" s="56">
        <f t="shared" si="79"/>
        <v>-99</v>
      </c>
      <c r="AZ519" s="56">
        <f t="shared" ca="1" si="80"/>
        <v>-22.825396389808279</v>
      </c>
      <c r="BA519" s="56">
        <f t="shared" si="81"/>
        <v>-99</v>
      </c>
      <c r="BB519" s="57">
        <f t="shared" ca="1" si="82"/>
        <v>-22.825396389808279</v>
      </c>
      <c r="BC519">
        <f t="shared" ca="1" si="83"/>
        <v>436</v>
      </c>
      <c r="BD519">
        <f ca="1">BC519+(COUNTIF($BC$4:BC519,BC519)-1)</f>
        <v>436</v>
      </c>
    </row>
    <row r="520" spans="9:56" x14ac:dyDescent="0.2">
      <c r="AO520">
        <v>517</v>
      </c>
      <c r="AP520" t="s">
        <v>646</v>
      </c>
      <c r="AQ520" t="s">
        <v>532</v>
      </c>
      <c r="AR520">
        <v>14</v>
      </c>
      <c r="AS520" s="53">
        <v>290400</v>
      </c>
      <c r="AT520">
        <v>734</v>
      </c>
      <c r="AU520">
        <v>52.4</v>
      </c>
      <c r="AV520">
        <v>18.100000000000001</v>
      </c>
      <c r="AW520" t="str">
        <f t="shared" si="77"/>
        <v>Lewis Melican</v>
      </c>
      <c r="AX520" s="56">
        <f t="shared" ca="1" si="78"/>
        <v>-32.587159563705029</v>
      </c>
      <c r="AY520" s="56">
        <f t="shared" si="79"/>
        <v>-99</v>
      </c>
      <c r="AZ520" s="56">
        <f t="shared" si="80"/>
        <v>-99</v>
      </c>
      <c r="BA520" s="56">
        <f t="shared" si="81"/>
        <v>-99</v>
      </c>
      <c r="BB520" s="57">
        <f t="shared" ca="1" si="82"/>
        <v>-32.587159563705029</v>
      </c>
      <c r="BC520">
        <f t="shared" ca="1" si="83"/>
        <v>529</v>
      </c>
      <c r="BD520">
        <f ca="1">BC520+(COUNTIF($BC$4:BC520,BC520)-1)</f>
        <v>529</v>
      </c>
    </row>
    <row r="521" spans="9:56" x14ac:dyDescent="0.2">
      <c r="AO521">
        <v>517</v>
      </c>
      <c r="AP521" t="s">
        <v>657</v>
      </c>
      <c r="AQ521" t="s">
        <v>547</v>
      </c>
      <c r="AR521">
        <v>17</v>
      </c>
      <c r="AS521" s="53">
        <v>275700</v>
      </c>
      <c r="AT521">
        <v>891</v>
      </c>
      <c r="AU521">
        <v>52.4</v>
      </c>
      <c r="AV521">
        <v>19</v>
      </c>
      <c r="AW521" t="str">
        <f t="shared" si="77"/>
        <v>Zaine Cordy</v>
      </c>
      <c r="AX521" s="56">
        <f t="shared" ca="1" si="78"/>
        <v>-32.587159563705029</v>
      </c>
      <c r="AY521" s="56">
        <f t="shared" si="79"/>
        <v>-99</v>
      </c>
      <c r="AZ521" s="56">
        <f t="shared" si="80"/>
        <v>-99</v>
      </c>
      <c r="BA521" s="56">
        <f t="shared" si="81"/>
        <v>-99</v>
      </c>
      <c r="BB521" s="57">
        <f t="shared" ca="1" si="82"/>
        <v>-32.587159563705029</v>
      </c>
      <c r="BC521">
        <f t="shared" ca="1" si="83"/>
        <v>529</v>
      </c>
      <c r="BD521">
        <f ca="1">BC521+(COUNTIF($BC$4:BC521,BC521)-1)</f>
        <v>530</v>
      </c>
    </row>
    <row r="522" spans="9:56" x14ac:dyDescent="0.2">
      <c r="AO522">
        <v>519</v>
      </c>
      <c r="AP522" t="s">
        <v>1026</v>
      </c>
      <c r="AQ522" t="s">
        <v>574</v>
      </c>
      <c r="AR522">
        <v>3</v>
      </c>
      <c r="AS522" s="53">
        <v>161400</v>
      </c>
      <c r="AT522">
        <v>157</v>
      </c>
      <c r="AU522">
        <v>52.3</v>
      </c>
      <c r="AV522">
        <v>32.4</v>
      </c>
      <c r="AW522" t="str">
        <f t="shared" si="77"/>
        <v>Joel Garner</v>
      </c>
      <c r="AX522" s="56">
        <f t="shared" ca="1" si="78"/>
        <v>-32.703959418772072</v>
      </c>
      <c r="AY522" s="56">
        <f t="shared" si="79"/>
        <v>-99</v>
      </c>
      <c r="AZ522" s="56">
        <f t="shared" si="80"/>
        <v>-99</v>
      </c>
      <c r="BA522" s="56">
        <f t="shared" si="81"/>
        <v>-99</v>
      </c>
      <c r="BB522" s="57">
        <f t="shared" ca="1" si="82"/>
        <v>-32.703959418772072</v>
      </c>
      <c r="BC522">
        <f t="shared" ca="1" si="83"/>
        <v>531</v>
      </c>
      <c r="BD522">
        <f ca="1">BC522+(COUNTIF($BC$4:BC522,BC522)-1)</f>
        <v>531</v>
      </c>
    </row>
    <row r="523" spans="9:56" x14ac:dyDescent="0.2">
      <c r="AO523">
        <v>520</v>
      </c>
      <c r="AP523" t="s">
        <v>662</v>
      </c>
      <c r="AQ523" t="s">
        <v>561</v>
      </c>
      <c r="AR523">
        <v>4</v>
      </c>
      <c r="AS523" s="53">
        <v>315600</v>
      </c>
      <c r="AT523">
        <v>209</v>
      </c>
      <c r="AU523">
        <v>52.2</v>
      </c>
      <c r="AV523">
        <v>16.600000000000001</v>
      </c>
      <c r="AW523" t="str">
        <f t="shared" si="77"/>
        <v>Samuel Wright</v>
      </c>
      <c r="AX523" s="56">
        <f t="shared" ca="1" si="78"/>
        <v>-32.820759273839116</v>
      </c>
      <c r="AY523" s="56">
        <f t="shared" si="79"/>
        <v>-99</v>
      </c>
      <c r="AZ523" s="56">
        <f t="shared" si="80"/>
        <v>-99</v>
      </c>
      <c r="BA523" s="56">
        <f t="shared" si="81"/>
        <v>-99</v>
      </c>
      <c r="BB523" s="57">
        <f t="shared" ca="1" si="82"/>
        <v>-32.820759273839116</v>
      </c>
      <c r="BC523">
        <f t="shared" ca="1" si="83"/>
        <v>532</v>
      </c>
      <c r="BD523">
        <f ca="1">BC523+(COUNTIF($BC$4:BC523,BC523)-1)</f>
        <v>532</v>
      </c>
    </row>
    <row r="524" spans="9:56" x14ac:dyDescent="0.2">
      <c r="AO524">
        <v>520</v>
      </c>
      <c r="AP524" t="s">
        <v>963</v>
      </c>
      <c r="AQ524" t="s">
        <v>551</v>
      </c>
      <c r="AR524">
        <v>12</v>
      </c>
      <c r="AS524" s="53">
        <v>244500</v>
      </c>
      <c r="AT524">
        <v>627</v>
      </c>
      <c r="AU524">
        <v>52.2</v>
      </c>
      <c r="AV524">
        <v>21.4</v>
      </c>
      <c r="AW524" t="str">
        <f t="shared" si="77"/>
        <v>Jay Lockhart</v>
      </c>
      <c r="AX524" s="56">
        <f t="shared" ca="1" si="78"/>
        <v>-32.820759273839116</v>
      </c>
      <c r="AY524" s="56">
        <f t="shared" ca="1" si="79"/>
        <v>-38.034619758377019</v>
      </c>
      <c r="AZ524" s="56">
        <f t="shared" si="80"/>
        <v>-99</v>
      </c>
      <c r="BA524" s="56">
        <f t="shared" si="81"/>
        <v>-99</v>
      </c>
      <c r="BB524" s="57">
        <f t="shared" ca="1" si="82"/>
        <v>-32.820759273839116</v>
      </c>
      <c r="BC524">
        <f t="shared" ca="1" si="83"/>
        <v>532</v>
      </c>
      <c r="BD524">
        <f ca="1">BC524+(COUNTIF($BC$4:BC524,BC524)-1)</f>
        <v>533</v>
      </c>
    </row>
    <row r="525" spans="9:56" x14ac:dyDescent="0.2">
      <c r="AO525">
        <v>522</v>
      </c>
      <c r="AP525" t="s">
        <v>884</v>
      </c>
      <c r="AQ525" t="s">
        <v>549</v>
      </c>
      <c r="AR525">
        <v>9</v>
      </c>
      <c r="AS525" s="53">
        <v>288100</v>
      </c>
      <c r="AT525">
        <v>469</v>
      </c>
      <c r="AU525">
        <v>52.1</v>
      </c>
      <c r="AV525">
        <v>18.100000000000001</v>
      </c>
      <c r="AW525" t="str">
        <f t="shared" ref="AW525:AW535" si="84">IF(RIGHT(AP525,2)=" I",LEFT(AP525,LEN(AP525)-2),AP525)</f>
        <v>Mark Baguley</v>
      </c>
      <c r="AX525" s="56">
        <f t="shared" ref="AX525:AX535" si="85">IFERROR(INDEX(I:I,MATCH(AP525,B:B,0)), -99)</f>
        <v>-99</v>
      </c>
      <c r="AY525" s="56">
        <f t="shared" ref="AY525:AY535" si="86">IFERROR(INDEX(S:S,MATCH(AP525,L:L,0)),-99)</f>
        <v>-99</v>
      </c>
      <c r="AZ525" s="56">
        <f t="shared" ref="AZ525:AZ535" si="87">IFERROR(INDEX(AC:AC,MATCH(AP525,V:V,0)),-99)</f>
        <v>-99</v>
      </c>
      <c r="BA525" s="56">
        <f t="shared" ref="BA525:BA535" ca="1" si="88">IFERROR(INDEX(AM:AM,MATCH(AP525,AF:AF,0)),-99)</f>
        <v>-29.26457803328552</v>
      </c>
      <c r="BB525" s="57">
        <f t="shared" ref="BB525:BB535" ca="1" si="89">MAX(AX525:BA525)</f>
        <v>-29.26457803328552</v>
      </c>
      <c r="BC525">
        <f t="shared" ref="BC525:BC535" ca="1" si="90">RANK(BB525,BB:BB,0)</f>
        <v>501</v>
      </c>
      <c r="BD525">
        <f ca="1">BC525+(COUNTIF($BC$4:BC525,BC525)-1)</f>
        <v>501</v>
      </c>
    </row>
    <row r="526" spans="9:56" x14ac:dyDescent="0.2">
      <c r="AO526">
        <v>523</v>
      </c>
      <c r="AP526" t="s">
        <v>883</v>
      </c>
      <c r="AQ526" t="s">
        <v>547</v>
      </c>
      <c r="AR526">
        <v>9</v>
      </c>
      <c r="AS526" s="53">
        <v>266200</v>
      </c>
      <c r="AT526">
        <v>468</v>
      </c>
      <c r="AU526">
        <v>52</v>
      </c>
      <c r="AV526">
        <v>19.5</v>
      </c>
      <c r="AW526" t="str">
        <f t="shared" si="84"/>
        <v>Josh Schache</v>
      </c>
      <c r="AX526" s="56">
        <f t="shared" si="85"/>
        <v>-99</v>
      </c>
      <c r="AY526" s="56">
        <f t="shared" si="86"/>
        <v>-99</v>
      </c>
      <c r="AZ526" s="56">
        <f t="shared" si="87"/>
        <v>-99</v>
      </c>
      <c r="BA526" s="56">
        <f t="shared" ca="1" si="88"/>
        <v>-29.370994680679292</v>
      </c>
      <c r="BB526" s="57">
        <f t="shared" ca="1" si="89"/>
        <v>-29.370994680679292</v>
      </c>
      <c r="BC526">
        <f t="shared" ca="1" si="90"/>
        <v>503</v>
      </c>
      <c r="BD526">
        <f ca="1">BC526+(COUNTIF($BC$4:BC526,BC526)-1)</f>
        <v>503</v>
      </c>
    </row>
    <row r="527" spans="9:56" x14ac:dyDescent="0.2">
      <c r="AO527">
        <v>523</v>
      </c>
      <c r="AP527" t="s">
        <v>1441</v>
      </c>
      <c r="AQ527" t="s">
        <v>532</v>
      </c>
      <c r="AR527">
        <v>5</v>
      </c>
      <c r="AS527" s="53">
        <v>254500</v>
      </c>
      <c r="AT527">
        <v>260</v>
      </c>
      <c r="AU527">
        <v>52</v>
      </c>
      <c r="AV527">
        <v>20.399999999999999</v>
      </c>
      <c r="AW527" t="str">
        <f t="shared" si="84"/>
        <v>Kieren Jack</v>
      </c>
      <c r="AX527" s="56">
        <f t="shared" si="85"/>
        <v>-99</v>
      </c>
      <c r="AY527" s="56">
        <f t="shared" ca="1" si="86"/>
        <v>-38.250725552458711</v>
      </c>
      <c r="AZ527" s="56">
        <f t="shared" si="87"/>
        <v>-99</v>
      </c>
      <c r="BA527" s="56">
        <f t="shared" ca="1" si="88"/>
        <v>-29.370994680679292</v>
      </c>
      <c r="BB527" s="57">
        <f t="shared" ca="1" si="89"/>
        <v>-29.370994680679292</v>
      </c>
      <c r="BC527">
        <f t="shared" ca="1" si="90"/>
        <v>503</v>
      </c>
      <c r="BD527">
        <f ca="1">BC527+(COUNTIF($BC$4:BC527,BC527)-1)</f>
        <v>504</v>
      </c>
    </row>
    <row r="528" spans="9:56" x14ac:dyDescent="0.2">
      <c r="AO528">
        <v>523</v>
      </c>
      <c r="AP528" t="s">
        <v>1528</v>
      </c>
      <c r="AQ528" t="s">
        <v>534</v>
      </c>
      <c r="AR528">
        <v>2</v>
      </c>
      <c r="AS528" s="53">
        <v>299600</v>
      </c>
      <c r="AT528">
        <v>104</v>
      </c>
      <c r="AU528">
        <v>52</v>
      </c>
      <c r="AV528">
        <v>17.399999999999999</v>
      </c>
      <c r="AW528" t="str">
        <f t="shared" si="84"/>
        <v>Aidan Corr</v>
      </c>
      <c r="AX528" s="56">
        <f t="shared" ca="1" si="85"/>
        <v>-33.054358983973195</v>
      </c>
      <c r="AY528" s="56">
        <f t="shared" si="86"/>
        <v>-99</v>
      </c>
      <c r="AZ528" s="56">
        <f t="shared" si="87"/>
        <v>-99</v>
      </c>
      <c r="BA528" s="56">
        <f t="shared" si="88"/>
        <v>-99</v>
      </c>
      <c r="BB528" s="57">
        <f t="shared" ca="1" si="89"/>
        <v>-33.054358983973195</v>
      </c>
      <c r="BC528">
        <f t="shared" ca="1" si="90"/>
        <v>536</v>
      </c>
      <c r="BD528">
        <f ca="1">BC528+(COUNTIF($BC$4:BC528,BC528)-1)</f>
        <v>536</v>
      </c>
    </row>
    <row r="529" spans="41:56" x14ac:dyDescent="0.2">
      <c r="AO529">
        <v>523</v>
      </c>
      <c r="AP529" t="s">
        <v>1558</v>
      </c>
      <c r="AQ529" t="s">
        <v>567</v>
      </c>
      <c r="AR529">
        <v>1</v>
      </c>
      <c r="AS529" s="53">
        <v>102400</v>
      </c>
      <c r="AT529">
        <v>52</v>
      </c>
      <c r="AU529">
        <v>52</v>
      </c>
      <c r="AV529">
        <v>50.8</v>
      </c>
      <c r="AW529" t="str">
        <f t="shared" si="84"/>
        <v>John Noble</v>
      </c>
      <c r="AX529" s="56">
        <f t="shared" si="85"/>
        <v>-99</v>
      </c>
      <c r="AY529" s="56">
        <f t="shared" ca="1" si="86"/>
        <v>-38.250725552458711</v>
      </c>
      <c r="AZ529" s="56">
        <f t="shared" si="87"/>
        <v>-99</v>
      </c>
      <c r="BA529" s="56">
        <f t="shared" si="88"/>
        <v>-99</v>
      </c>
      <c r="BB529" s="57">
        <f t="shared" ca="1" si="89"/>
        <v>-38.250725552458711</v>
      </c>
      <c r="BC529">
        <f t="shared" ca="1" si="90"/>
        <v>561</v>
      </c>
      <c r="BD529">
        <f ca="1">BC529+(COUNTIF($BC$4:BC529,BC529)-1)</f>
        <v>561</v>
      </c>
    </row>
    <row r="530" spans="41:56" x14ac:dyDescent="0.2">
      <c r="AO530">
        <v>523</v>
      </c>
      <c r="AP530" t="s">
        <v>770</v>
      </c>
      <c r="AQ530" t="s">
        <v>547</v>
      </c>
      <c r="AR530">
        <v>5</v>
      </c>
      <c r="AS530" s="53">
        <v>201300</v>
      </c>
      <c r="AT530">
        <v>260</v>
      </c>
      <c r="AU530">
        <v>52</v>
      </c>
      <c r="AV530">
        <v>25.8</v>
      </c>
      <c r="AW530" t="str">
        <f t="shared" si="84"/>
        <v>Will Hayes</v>
      </c>
      <c r="AX530" s="56">
        <f t="shared" si="85"/>
        <v>-99</v>
      </c>
      <c r="AY530" s="56">
        <f t="shared" ca="1" si="86"/>
        <v>-38.250725552458711</v>
      </c>
      <c r="AZ530" s="56">
        <f t="shared" si="87"/>
        <v>-99</v>
      </c>
      <c r="BA530" s="56">
        <f t="shared" si="88"/>
        <v>-99</v>
      </c>
      <c r="BB530" s="57">
        <f t="shared" ca="1" si="89"/>
        <v>-38.250725552458711</v>
      </c>
      <c r="BC530">
        <f t="shared" ca="1" si="90"/>
        <v>561</v>
      </c>
      <c r="BD530">
        <f ca="1">BC530+(COUNTIF($BC$4:BC530,BC530)-1)</f>
        <v>562</v>
      </c>
    </row>
    <row r="531" spans="41:56" x14ac:dyDescent="0.2">
      <c r="AO531">
        <v>528</v>
      </c>
      <c r="AP531" t="s">
        <v>1440</v>
      </c>
      <c r="AQ531" t="s">
        <v>536</v>
      </c>
      <c r="AR531">
        <v>14</v>
      </c>
      <c r="AS531" s="53">
        <v>245800</v>
      </c>
      <c r="AT531">
        <v>726</v>
      </c>
      <c r="AU531">
        <v>51.9</v>
      </c>
      <c r="AV531">
        <v>21.1</v>
      </c>
      <c r="AW531" t="str">
        <f t="shared" si="84"/>
        <v>Mark Hutchings</v>
      </c>
      <c r="AX531" s="56">
        <f t="shared" si="85"/>
        <v>-99</v>
      </c>
      <c r="AY531" s="56">
        <f t="shared" ca="1" si="86"/>
        <v>-38.358778449499553</v>
      </c>
      <c r="AZ531" s="56">
        <f t="shared" si="87"/>
        <v>-99</v>
      </c>
      <c r="BA531" s="56">
        <f t="shared" si="88"/>
        <v>-99</v>
      </c>
      <c r="BB531" s="57">
        <f t="shared" ca="1" si="89"/>
        <v>-38.358778449499553</v>
      </c>
      <c r="BC531">
        <f t="shared" ca="1" si="90"/>
        <v>563</v>
      </c>
      <c r="BD531">
        <f ca="1">BC531+(COUNTIF($BC$4:BC531,BC531)-1)</f>
        <v>563</v>
      </c>
    </row>
    <row r="532" spans="41:56" x14ac:dyDescent="0.2">
      <c r="AO532">
        <v>529</v>
      </c>
      <c r="AP532" t="s">
        <v>1487</v>
      </c>
      <c r="AQ532" t="s">
        <v>551</v>
      </c>
      <c r="AR532">
        <v>7</v>
      </c>
      <c r="AS532" s="53">
        <v>285900</v>
      </c>
      <c r="AT532">
        <v>362</v>
      </c>
      <c r="AU532">
        <v>51.7</v>
      </c>
      <c r="AV532">
        <v>18.100000000000001</v>
      </c>
      <c r="AW532" t="str">
        <f t="shared" si="84"/>
        <v>Jeff Garlett</v>
      </c>
      <c r="AX532" s="56">
        <f t="shared" si="85"/>
        <v>-99</v>
      </c>
      <c r="AY532" s="56">
        <f t="shared" si="86"/>
        <v>-99</v>
      </c>
      <c r="AZ532" s="56">
        <f t="shared" si="87"/>
        <v>-99</v>
      </c>
      <c r="BA532" s="56">
        <f t="shared" ca="1" si="88"/>
        <v>-29.690244622860579</v>
      </c>
      <c r="BB532" s="57">
        <f t="shared" ca="1" si="89"/>
        <v>-29.690244622860579</v>
      </c>
      <c r="BC532">
        <f t="shared" ca="1" si="90"/>
        <v>507</v>
      </c>
      <c r="BD532">
        <f ca="1">BC532+(COUNTIF($BC$4:BC532,BC532)-1)</f>
        <v>507</v>
      </c>
    </row>
    <row r="533" spans="41:56" x14ac:dyDescent="0.2">
      <c r="AO533">
        <v>529</v>
      </c>
      <c r="AP533" t="s">
        <v>790</v>
      </c>
      <c r="AQ533" t="s">
        <v>549</v>
      </c>
      <c r="AR533">
        <v>6</v>
      </c>
      <c r="AS533" s="53">
        <v>315500</v>
      </c>
      <c r="AT533">
        <v>310</v>
      </c>
      <c r="AU533">
        <v>51.7</v>
      </c>
      <c r="AV533">
        <v>16.399999999999999</v>
      </c>
      <c r="AW533" t="str">
        <f t="shared" si="84"/>
        <v>David Myers</v>
      </c>
      <c r="AX533" s="56">
        <f t="shared" si="85"/>
        <v>-99</v>
      </c>
      <c r="AY533" s="56">
        <f t="shared" ca="1" si="86"/>
        <v>-38.574884243581238</v>
      </c>
      <c r="AZ533" s="56">
        <f t="shared" si="87"/>
        <v>-99</v>
      </c>
      <c r="BA533" s="56">
        <f t="shared" si="88"/>
        <v>-99</v>
      </c>
      <c r="BB533" s="57">
        <f t="shared" ca="1" si="89"/>
        <v>-38.574884243581238</v>
      </c>
      <c r="BC533">
        <f t="shared" ca="1" si="90"/>
        <v>566</v>
      </c>
      <c r="BD533">
        <f ca="1">BC533+(COUNTIF($BC$4:BC533,BC533)-1)</f>
        <v>566</v>
      </c>
    </row>
    <row r="534" spans="41:56" x14ac:dyDescent="0.2">
      <c r="AO534">
        <v>531</v>
      </c>
      <c r="AP534" t="s">
        <v>888</v>
      </c>
      <c r="AQ534" t="s">
        <v>532</v>
      </c>
      <c r="AR534">
        <v>16</v>
      </c>
      <c r="AS534" s="53">
        <v>289600</v>
      </c>
      <c r="AT534">
        <v>826</v>
      </c>
      <c r="AU534">
        <v>51.6</v>
      </c>
      <c r="AV534">
        <v>17.8</v>
      </c>
      <c r="AW534" t="str">
        <f t="shared" si="84"/>
        <v>Nick Blakey</v>
      </c>
      <c r="AX534" s="56">
        <f t="shared" si="85"/>
        <v>-99</v>
      </c>
      <c r="AY534" s="56">
        <f t="shared" si="86"/>
        <v>-99</v>
      </c>
      <c r="AZ534" s="56">
        <f t="shared" si="87"/>
        <v>-99</v>
      </c>
      <c r="BA534" s="56">
        <f t="shared" ca="1" si="88"/>
        <v>-29.796661270254351</v>
      </c>
      <c r="BB534" s="57">
        <f t="shared" ca="1" si="89"/>
        <v>-29.796661270254351</v>
      </c>
      <c r="BC534">
        <f t="shared" ca="1" si="90"/>
        <v>509</v>
      </c>
      <c r="BD534">
        <f ca="1">BC534+(COUNTIF($BC$4:BC534,BC534)-1)</f>
        <v>509</v>
      </c>
    </row>
    <row r="535" spans="41:56" x14ac:dyDescent="0.2">
      <c r="AO535">
        <v>532</v>
      </c>
      <c r="AP535" t="s">
        <v>653</v>
      </c>
      <c r="AQ535" t="s">
        <v>547</v>
      </c>
      <c r="AR535">
        <v>2</v>
      </c>
      <c r="AS535" s="53">
        <v>248900</v>
      </c>
      <c r="AT535">
        <v>102</v>
      </c>
      <c r="AU535">
        <v>51</v>
      </c>
      <c r="AV535">
        <v>20.5</v>
      </c>
      <c r="AW535" t="str">
        <f t="shared" si="84"/>
        <v>Lewis Young</v>
      </c>
      <c r="AX535" s="56">
        <f t="shared" ca="1" si="85"/>
        <v>-34.222357534643628</v>
      </c>
      <c r="AY535" s="56">
        <f t="shared" si="86"/>
        <v>-99</v>
      </c>
      <c r="AZ535" s="56">
        <f t="shared" si="87"/>
        <v>-99</v>
      </c>
      <c r="BA535" s="56">
        <f t="shared" si="88"/>
        <v>-99</v>
      </c>
      <c r="BB535" s="57">
        <f t="shared" ca="1" si="89"/>
        <v>-34.222357534643628</v>
      </c>
      <c r="BC535">
        <f t="shared" ca="1" si="90"/>
        <v>541</v>
      </c>
      <c r="BD535">
        <f ca="1">BC535+(COUNTIF($BC$4:BC535,BC535)-1)</f>
        <v>541</v>
      </c>
    </row>
    <row r="536" spans="41:56" x14ac:dyDescent="0.2">
      <c r="AO536">
        <v>532</v>
      </c>
      <c r="AP536" t="s">
        <v>799</v>
      </c>
      <c r="AQ536" t="s">
        <v>561</v>
      </c>
      <c r="AR536">
        <v>4</v>
      </c>
      <c r="AS536" s="53">
        <v>321600</v>
      </c>
      <c r="AT536">
        <v>204</v>
      </c>
      <c r="AU536">
        <v>51</v>
      </c>
      <c r="AV536">
        <v>15.9</v>
      </c>
      <c r="AW536" t="str">
        <f t="shared" ref="AW536:AW552" si="91">IF(RIGHT(AP536,2)=" I",LEFT(AP536,LEN(AP536)-2),AP536)</f>
        <v>Paul Ahern</v>
      </c>
      <c r="AX536" s="56">
        <f t="shared" ref="AX536:AX552" si="92">IFERROR(INDEX(I:I,MATCH(AP536,B:B,0)), -99)</f>
        <v>-99</v>
      </c>
      <c r="AY536" s="56">
        <f t="shared" ref="AY536:AY552" ca="1" si="93">IFERROR(INDEX(S:S,MATCH(AP536,L:L,0)),-99)</f>
        <v>-39.331254522867141</v>
      </c>
      <c r="AZ536" s="56">
        <f t="shared" ref="AZ536:AZ552" si="94">IFERROR(INDEX(AC:AC,MATCH(AP536,V:V,0)),-99)</f>
        <v>-99</v>
      </c>
      <c r="BA536" s="56">
        <f t="shared" ref="BA536:BA552" si="95">IFERROR(INDEX(AM:AM,MATCH(AP536,AF:AF,0)),-99)</f>
        <v>-99</v>
      </c>
      <c r="BB536" s="57">
        <f t="shared" ref="BB536:BB552" ca="1" si="96">MAX(AX536:BA536)</f>
        <v>-39.331254522867141</v>
      </c>
      <c r="BC536">
        <f t="shared" ref="BC536:BC552" ca="1" si="97">RANK(BB536,BB:BB,0)</f>
        <v>569</v>
      </c>
      <c r="BD536">
        <f ca="1">BC536+(COUNTIF($BC$4:BC536,BC536)-1)</f>
        <v>569</v>
      </c>
    </row>
    <row r="537" spans="41:56" x14ac:dyDescent="0.2">
      <c r="AO537">
        <v>532</v>
      </c>
      <c r="AP537" t="s">
        <v>1529</v>
      </c>
      <c r="AQ537" t="s">
        <v>551</v>
      </c>
      <c r="AR537">
        <v>7</v>
      </c>
      <c r="AS537" s="53">
        <v>243800</v>
      </c>
      <c r="AT537">
        <v>357</v>
      </c>
      <c r="AU537">
        <v>51</v>
      </c>
      <c r="AV537">
        <v>20.9</v>
      </c>
      <c r="AW537" t="str">
        <f t="shared" si="91"/>
        <v>Harrison Petty</v>
      </c>
      <c r="AX537" s="56">
        <f t="shared" ca="1" si="92"/>
        <v>-34.222357534643628</v>
      </c>
      <c r="AY537" s="56">
        <f t="shared" si="93"/>
        <v>-99</v>
      </c>
      <c r="AZ537" s="56">
        <f t="shared" si="94"/>
        <v>-99</v>
      </c>
      <c r="BA537" s="56">
        <f t="shared" si="95"/>
        <v>-99</v>
      </c>
      <c r="BB537" s="57">
        <f t="shared" ca="1" si="96"/>
        <v>-34.222357534643628</v>
      </c>
      <c r="BC537">
        <f t="shared" ca="1" si="97"/>
        <v>541</v>
      </c>
      <c r="BD537">
        <f ca="1">BC537+(COUNTIF($BC$4:BC537,BC537)-1)</f>
        <v>542</v>
      </c>
    </row>
    <row r="538" spans="41:56" x14ac:dyDescent="0.2">
      <c r="AO538">
        <v>532</v>
      </c>
      <c r="AP538" t="s">
        <v>1442</v>
      </c>
      <c r="AQ538" t="s">
        <v>551</v>
      </c>
      <c r="AR538">
        <v>1</v>
      </c>
      <c r="AS538" s="53">
        <v>301300</v>
      </c>
      <c r="AT538">
        <v>51</v>
      </c>
      <c r="AU538">
        <v>51</v>
      </c>
      <c r="AV538">
        <v>16.899999999999999</v>
      </c>
      <c r="AW538" t="str">
        <f t="shared" si="91"/>
        <v>Jay Kennedy-Harris</v>
      </c>
      <c r="AX538" s="56">
        <f t="shared" si="92"/>
        <v>-99</v>
      </c>
      <c r="AY538" s="56">
        <f t="shared" ca="1" si="93"/>
        <v>-39.331254522867141</v>
      </c>
      <c r="AZ538" s="56">
        <f t="shared" si="94"/>
        <v>-99</v>
      </c>
      <c r="BA538" s="56">
        <f t="shared" si="95"/>
        <v>-99</v>
      </c>
      <c r="BB538" s="57">
        <f t="shared" ca="1" si="96"/>
        <v>-39.331254522867141</v>
      </c>
      <c r="BC538">
        <f t="shared" ca="1" si="97"/>
        <v>569</v>
      </c>
      <c r="BD538">
        <f ca="1">BC538+(COUNTIF($BC$4:BC538,BC538)-1)</f>
        <v>570</v>
      </c>
    </row>
    <row r="539" spans="41:56" x14ac:dyDescent="0.2">
      <c r="AO539">
        <v>532</v>
      </c>
      <c r="AP539" t="s">
        <v>1488</v>
      </c>
      <c r="AQ539" t="s">
        <v>553</v>
      </c>
      <c r="AR539">
        <v>2</v>
      </c>
      <c r="AS539" s="53">
        <v>234600</v>
      </c>
      <c r="AT539">
        <v>102</v>
      </c>
      <c r="AU539">
        <v>51</v>
      </c>
      <c r="AV539">
        <v>21.7</v>
      </c>
      <c r="AW539" t="str">
        <f t="shared" si="91"/>
        <v>Myles Poholke</v>
      </c>
      <c r="AX539" s="56">
        <f t="shared" si="92"/>
        <v>-99</v>
      </c>
      <c r="AY539" s="56">
        <f t="shared" si="93"/>
        <v>-99</v>
      </c>
      <c r="AZ539" s="56">
        <f t="shared" si="94"/>
        <v>-99</v>
      </c>
      <c r="BA539" s="56">
        <f t="shared" ca="1" si="95"/>
        <v>-30.435161154616939</v>
      </c>
      <c r="BB539" s="57">
        <f t="shared" ca="1" si="96"/>
        <v>-30.435161154616939</v>
      </c>
      <c r="BC539">
        <f t="shared" ca="1" si="97"/>
        <v>510</v>
      </c>
      <c r="BD539">
        <f ca="1">BC539+(COUNTIF($BC$4:BC539,BC539)-1)</f>
        <v>510</v>
      </c>
    </row>
    <row r="540" spans="41:56" x14ac:dyDescent="0.2">
      <c r="AO540">
        <v>537</v>
      </c>
      <c r="AP540" t="s">
        <v>987</v>
      </c>
      <c r="AQ540" t="s">
        <v>581</v>
      </c>
      <c r="AR540">
        <v>5</v>
      </c>
      <c r="AS540" s="53">
        <v>225000</v>
      </c>
      <c r="AT540">
        <v>253</v>
      </c>
      <c r="AU540">
        <v>50.6</v>
      </c>
      <c r="AV540">
        <v>22.5</v>
      </c>
      <c r="AW540" t="str">
        <f t="shared" si="91"/>
        <v>Jonathon Marsh</v>
      </c>
      <c r="AX540" s="56">
        <f t="shared" ca="1" si="92"/>
        <v>-34.689556954911801</v>
      </c>
      <c r="AY540" s="56">
        <f t="shared" si="93"/>
        <v>-99</v>
      </c>
      <c r="AZ540" s="56">
        <f t="shared" si="94"/>
        <v>-99</v>
      </c>
      <c r="BA540" s="56">
        <f t="shared" si="95"/>
        <v>-99</v>
      </c>
      <c r="BB540" s="57">
        <f t="shared" ca="1" si="96"/>
        <v>-34.689556954911801</v>
      </c>
      <c r="BC540">
        <f t="shared" ca="1" si="97"/>
        <v>543</v>
      </c>
      <c r="BD540">
        <f ca="1">BC540+(COUNTIF($BC$4:BC540,BC540)-1)</f>
        <v>543</v>
      </c>
    </row>
    <row r="541" spans="41:56" x14ac:dyDescent="0.2">
      <c r="AO541">
        <v>538</v>
      </c>
      <c r="AP541" t="s">
        <v>1489</v>
      </c>
      <c r="AQ541" t="s">
        <v>538</v>
      </c>
      <c r="AR541">
        <v>2</v>
      </c>
      <c r="AS541" s="53">
        <v>324300</v>
      </c>
      <c r="AT541">
        <v>101</v>
      </c>
      <c r="AU541">
        <v>50.5</v>
      </c>
      <c r="AV541">
        <v>15.6</v>
      </c>
      <c r="AW541" t="str">
        <f t="shared" si="91"/>
        <v>Lachlan Fogarty</v>
      </c>
      <c r="AX541" s="56">
        <f t="shared" si="92"/>
        <v>-99</v>
      </c>
      <c r="AY541" s="56">
        <f t="shared" si="93"/>
        <v>-99</v>
      </c>
      <c r="AZ541" s="56">
        <f t="shared" si="94"/>
        <v>-99</v>
      </c>
      <c r="BA541" s="56">
        <f t="shared" ca="1" si="95"/>
        <v>-30.967244391585769</v>
      </c>
      <c r="BB541" s="57">
        <f t="shared" ca="1" si="96"/>
        <v>-30.967244391585769</v>
      </c>
      <c r="BC541">
        <f t="shared" ca="1" si="97"/>
        <v>516</v>
      </c>
      <c r="BD541">
        <f ca="1">BC541+(COUNTIF($BC$4:BC541,BC541)-1)</f>
        <v>516</v>
      </c>
    </row>
    <row r="542" spans="41:56" x14ac:dyDescent="0.2">
      <c r="AO542">
        <v>539</v>
      </c>
      <c r="AP542" t="s">
        <v>1530</v>
      </c>
      <c r="AQ542" t="s">
        <v>551</v>
      </c>
      <c r="AR542">
        <v>6</v>
      </c>
      <c r="AS542" s="53">
        <v>279300</v>
      </c>
      <c r="AT542">
        <v>301</v>
      </c>
      <c r="AU542">
        <v>50.2</v>
      </c>
      <c r="AV542">
        <v>18</v>
      </c>
      <c r="AW542" t="str">
        <f t="shared" si="91"/>
        <v>Neville Jetta</v>
      </c>
      <c r="AX542" s="56">
        <f t="shared" ca="1" si="92"/>
        <v>-35.156756375179967</v>
      </c>
      <c r="AY542" s="56">
        <f t="shared" si="93"/>
        <v>-99</v>
      </c>
      <c r="AZ542" s="56">
        <f t="shared" si="94"/>
        <v>-99</v>
      </c>
      <c r="BA542" s="56">
        <f t="shared" si="95"/>
        <v>-99</v>
      </c>
      <c r="BB542" s="57">
        <f t="shared" ca="1" si="96"/>
        <v>-35.156756375179967</v>
      </c>
      <c r="BC542">
        <f t="shared" ca="1" si="97"/>
        <v>548</v>
      </c>
      <c r="BD542">
        <f ca="1">BC542+(COUNTIF($BC$4:BC542,BC542)-1)</f>
        <v>548</v>
      </c>
    </row>
    <row r="543" spans="41:56" x14ac:dyDescent="0.2">
      <c r="AO543">
        <v>540</v>
      </c>
      <c r="AP543" t="s">
        <v>1531</v>
      </c>
      <c r="AQ543" t="s">
        <v>538</v>
      </c>
      <c r="AR543">
        <v>1</v>
      </c>
      <c r="AS543" s="53">
        <v>203800</v>
      </c>
      <c r="AT543">
        <v>50</v>
      </c>
      <c r="AU543">
        <v>50</v>
      </c>
      <c r="AV543">
        <v>24.5</v>
      </c>
      <c r="AW543" t="str">
        <f t="shared" si="91"/>
        <v>Zach Guthrie</v>
      </c>
      <c r="AX543" s="56">
        <f t="shared" ca="1" si="92"/>
        <v>-35.39035608531406</v>
      </c>
      <c r="AY543" s="56">
        <f t="shared" si="93"/>
        <v>-99</v>
      </c>
      <c r="AZ543" s="56">
        <f t="shared" si="94"/>
        <v>-99</v>
      </c>
      <c r="BA543" s="56">
        <f t="shared" si="95"/>
        <v>-99</v>
      </c>
      <c r="BB543" s="57">
        <f t="shared" ca="1" si="96"/>
        <v>-35.39035608531406</v>
      </c>
      <c r="BC543">
        <f t="shared" ca="1" si="97"/>
        <v>551</v>
      </c>
      <c r="BD543">
        <f ca="1">BC543+(COUNTIF($BC$4:BC543,BC543)-1)</f>
        <v>551</v>
      </c>
    </row>
    <row r="544" spans="41:56" x14ac:dyDescent="0.2">
      <c r="AO544">
        <v>540</v>
      </c>
      <c r="AP544" t="s">
        <v>667</v>
      </c>
      <c r="AQ544" t="s">
        <v>559</v>
      </c>
      <c r="AR544">
        <v>7</v>
      </c>
      <c r="AS544" s="53">
        <v>235600</v>
      </c>
      <c r="AT544">
        <v>350</v>
      </c>
      <c r="AU544">
        <v>50</v>
      </c>
      <c r="AV544">
        <v>21.2</v>
      </c>
      <c r="AW544" t="str">
        <f t="shared" si="91"/>
        <v>Ryan Garthwaite</v>
      </c>
      <c r="AX544" s="56">
        <f t="shared" ca="1" si="92"/>
        <v>-35.39035608531406</v>
      </c>
      <c r="AY544" s="56">
        <f t="shared" si="93"/>
        <v>-99</v>
      </c>
      <c r="AZ544" s="56">
        <f t="shared" si="94"/>
        <v>-99</v>
      </c>
      <c r="BA544" s="56">
        <f t="shared" si="95"/>
        <v>-99</v>
      </c>
      <c r="BB544" s="57">
        <f t="shared" ca="1" si="96"/>
        <v>-35.39035608531406</v>
      </c>
      <c r="BC544">
        <f t="shared" ca="1" si="97"/>
        <v>551</v>
      </c>
      <c r="BD544">
        <f ca="1">BC544+(COUNTIF($BC$4:BC544,BC544)-1)</f>
        <v>552</v>
      </c>
    </row>
    <row r="545" spans="41:56" x14ac:dyDescent="0.2">
      <c r="AO545">
        <v>542</v>
      </c>
      <c r="AP545" t="s">
        <v>889</v>
      </c>
      <c r="AQ545" t="s">
        <v>559</v>
      </c>
      <c r="AR545">
        <v>6</v>
      </c>
      <c r="AS545" s="53">
        <v>270500</v>
      </c>
      <c r="AT545">
        <v>299</v>
      </c>
      <c r="AU545">
        <v>49.8</v>
      </c>
      <c r="AV545">
        <v>18.399999999999999</v>
      </c>
      <c r="AW545" t="str">
        <f t="shared" si="91"/>
        <v>Daniel Butler</v>
      </c>
      <c r="AX545" s="56">
        <f t="shared" si="92"/>
        <v>-99</v>
      </c>
      <c r="AY545" s="56">
        <f t="shared" si="93"/>
        <v>-99</v>
      </c>
      <c r="AZ545" s="56">
        <f t="shared" si="94"/>
        <v>-99</v>
      </c>
      <c r="BA545" s="56">
        <f t="shared" ca="1" si="95"/>
        <v>-31.712160923342136</v>
      </c>
      <c r="BB545" s="57">
        <f t="shared" ca="1" si="96"/>
        <v>-31.712160923342136</v>
      </c>
      <c r="BC545">
        <f t="shared" ca="1" si="97"/>
        <v>522</v>
      </c>
      <c r="BD545">
        <f ca="1">BC545+(COUNTIF($BC$4:BC545,BC545)-1)</f>
        <v>522</v>
      </c>
    </row>
    <row r="546" spans="41:56" x14ac:dyDescent="0.2">
      <c r="AO546">
        <v>542</v>
      </c>
      <c r="AP546" t="s">
        <v>1532</v>
      </c>
      <c r="AQ546" t="s">
        <v>549</v>
      </c>
      <c r="AR546">
        <v>14</v>
      </c>
      <c r="AS546" s="53">
        <v>237700</v>
      </c>
      <c r="AT546">
        <v>697</v>
      </c>
      <c r="AU546">
        <v>49.8</v>
      </c>
      <c r="AV546">
        <v>20.9</v>
      </c>
      <c r="AW546" t="str">
        <f t="shared" si="91"/>
        <v>Patrick Ambrose</v>
      </c>
      <c r="AX546" s="56">
        <f t="shared" ca="1" si="92"/>
        <v>-35.623955795448147</v>
      </c>
      <c r="AY546" s="56">
        <f t="shared" si="93"/>
        <v>-99</v>
      </c>
      <c r="AZ546" s="56">
        <f t="shared" si="94"/>
        <v>-99</v>
      </c>
      <c r="BA546" s="56">
        <f t="shared" si="95"/>
        <v>-99</v>
      </c>
      <c r="BB546" s="57">
        <f t="shared" ca="1" si="96"/>
        <v>-35.623955795448147</v>
      </c>
      <c r="BC546">
        <f t="shared" ca="1" si="97"/>
        <v>553</v>
      </c>
      <c r="BD546">
        <f ca="1">BC546+(COUNTIF($BC$4:BC546,BC546)-1)</f>
        <v>553</v>
      </c>
    </row>
    <row r="547" spans="41:56" x14ac:dyDescent="0.2">
      <c r="AO547">
        <v>544</v>
      </c>
      <c r="AP547" t="s">
        <v>976</v>
      </c>
      <c r="AQ547" t="s">
        <v>553</v>
      </c>
      <c r="AR547">
        <v>10</v>
      </c>
      <c r="AS547" s="53">
        <v>281700</v>
      </c>
      <c r="AT547">
        <v>497</v>
      </c>
      <c r="AU547">
        <v>49.7</v>
      </c>
      <c r="AV547">
        <v>17.600000000000001</v>
      </c>
      <c r="AW547" t="str">
        <f t="shared" si="91"/>
        <v>Jordan Gallucci</v>
      </c>
      <c r="AX547" s="56">
        <f t="shared" si="92"/>
        <v>-99</v>
      </c>
      <c r="AY547" s="56">
        <f t="shared" si="93"/>
        <v>-99</v>
      </c>
      <c r="AZ547" s="56">
        <f t="shared" si="94"/>
        <v>-99</v>
      </c>
      <c r="BA547" s="56">
        <f t="shared" ca="1" si="95"/>
        <v>-31.818577570735886</v>
      </c>
      <c r="BB547" s="57">
        <f t="shared" ca="1" si="96"/>
        <v>-31.818577570735886</v>
      </c>
      <c r="BC547">
        <f t="shared" ca="1" si="97"/>
        <v>524</v>
      </c>
      <c r="BD547">
        <f ca="1">BC547+(COUNTIF($BC$4:BC547,BC547)-1)</f>
        <v>524</v>
      </c>
    </row>
    <row r="548" spans="41:56" x14ac:dyDescent="0.2">
      <c r="AO548">
        <v>544</v>
      </c>
      <c r="AP548" t="s">
        <v>1445</v>
      </c>
      <c r="AQ548" t="s">
        <v>567</v>
      </c>
      <c r="AR548">
        <v>6</v>
      </c>
      <c r="AS548" s="53">
        <v>274400</v>
      </c>
      <c r="AT548">
        <v>298</v>
      </c>
      <c r="AU548">
        <v>49.7</v>
      </c>
      <c r="AV548">
        <v>18.100000000000001</v>
      </c>
      <c r="AW548" t="str">
        <f t="shared" si="91"/>
        <v>Brayden Sier</v>
      </c>
      <c r="AX548" s="56">
        <f t="shared" si="92"/>
        <v>-99</v>
      </c>
      <c r="AY548" s="56">
        <f t="shared" ca="1" si="93"/>
        <v>-40.735942184398112</v>
      </c>
      <c r="AZ548" s="56">
        <f t="shared" si="94"/>
        <v>-99</v>
      </c>
      <c r="BA548" s="56">
        <f t="shared" si="95"/>
        <v>-99</v>
      </c>
      <c r="BB548" s="57">
        <f t="shared" ca="1" si="96"/>
        <v>-40.735942184398112</v>
      </c>
      <c r="BC548">
        <f t="shared" ca="1" si="97"/>
        <v>576</v>
      </c>
      <c r="BD548">
        <f ca="1">BC548+(COUNTIF($BC$4:BC548,BC548)-1)</f>
        <v>576</v>
      </c>
    </row>
    <row r="549" spans="41:56" x14ac:dyDescent="0.2">
      <c r="AO549">
        <v>546</v>
      </c>
      <c r="AP549" t="s">
        <v>1533</v>
      </c>
      <c r="AQ549" t="s">
        <v>556</v>
      </c>
      <c r="AR549">
        <v>5</v>
      </c>
      <c r="AS549" s="53">
        <v>210000</v>
      </c>
      <c r="AT549">
        <v>248</v>
      </c>
      <c r="AU549">
        <v>49.6</v>
      </c>
      <c r="AV549">
        <v>23.6</v>
      </c>
      <c r="AW549" t="str">
        <f t="shared" si="91"/>
        <v>Liam Stocker</v>
      </c>
      <c r="AX549" s="56">
        <f t="shared" ca="1" si="92"/>
        <v>-35.857555505582233</v>
      </c>
      <c r="AY549" s="56">
        <f t="shared" ca="1" si="93"/>
        <v>-40.843995081438962</v>
      </c>
      <c r="AZ549" s="56">
        <f t="shared" si="94"/>
        <v>-99</v>
      </c>
      <c r="BA549" s="56">
        <f t="shared" si="95"/>
        <v>-99</v>
      </c>
      <c r="BB549" s="57">
        <f t="shared" ca="1" si="96"/>
        <v>-35.857555505582233</v>
      </c>
      <c r="BC549">
        <f t="shared" ca="1" si="97"/>
        <v>554</v>
      </c>
      <c r="BD549">
        <f ca="1">BC549+(COUNTIF($BC$4:BC549,BC549)-1)</f>
        <v>554</v>
      </c>
    </row>
    <row r="550" spans="41:56" x14ac:dyDescent="0.2">
      <c r="AO550">
        <v>546</v>
      </c>
      <c r="AP550" t="s">
        <v>895</v>
      </c>
      <c r="AQ550" t="s">
        <v>559</v>
      </c>
      <c r="AR550">
        <v>12</v>
      </c>
      <c r="AS550" s="53">
        <v>284900</v>
      </c>
      <c r="AT550">
        <v>595</v>
      </c>
      <c r="AU550">
        <v>49.6</v>
      </c>
      <c r="AV550">
        <v>17.399999999999999</v>
      </c>
      <c r="AW550" t="str">
        <f t="shared" si="91"/>
        <v>Noah Balta</v>
      </c>
      <c r="AX550" s="56">
        <f t="shared" si="92"/>
        <v>-99</v>
      </c>
      <c r="AY550" s="56">
        <f t="shared" si="93"/>
        <v>-99</v>
      </c>
      <c r="AZ550" s="56">
        <f t="shared" ca="1" si="94"/>
        <v>-24.926782089187451</v>
      </c>
      <c r="BA550" s="56">
        <f t="shared" ca="1" si="95"/>
        <v>-31.924994218129658</v>
      </c>
      <c r="BB550" s="57">
        <f t="shared" ca="1" si="96"/>
        <v>-24.926782089187451</v>
      </c>
      <c r="BC550">
        <f t="shared" ca="1" si="97"/>
        <v>460</v>
      </c>
      <c r="BD550">
        <f ca="1">BC550+(COUNTIF($BC$4:BC550,BC550)-1)</f>
        <v>460</v>
      </c>
    </row>
    <row r="551" spans="41:56" x14ac:dyDescent="0.2">
      <c r="AO551">
        <v>548</v>
      </c>
      <c r="AP551" t="s">
        <v>1437</v>
      </c>
      <c r="AQ551" t="s">
        <v>551</v>
      </c>
      <c r="AR551">
        <v>2</v>
      </c>
      <c r="AS551" s="53">
        <v>102400</v>
      </c>
      <c r="AT551">
        <v>99</v>
      </c>
      <c r="AU551">
        <v>49.5</v>
      </c>
      <c r="AV551">
        <v>48.3</v>
      </c>
      <c r="AW551" t="str">
        <f t="shared" si="91"/>
        <v>Kyle Dunkley</v>
      </c>
      <c r="AX551" s="56">
        <f t="shared" si="92"/>
        <v>-99</v>
      </c>
      <c r="AY551" s="56">
        <f t="shared" ca="1" si="93"/>
        <v>-40.952047978479804</v>
      </c>
      <c r="AZ551" s="56">
        <f t="shared" si="94"/>
        <v>-99</v>
      </c>
      <c r="BA551" s="56">
        <f t="shared" si="95"/>
        <v>-99</v>
      </c>
      <c r="BB551" s="57">
        <f t="shared" ca="1" si="96"/>
        <v>-40.952047978479804</v>
      </c>
      <c r="BC551">
        <f t="shared" ca="1" si="97"/>
        <v>580</v>
      </c>
      <c r="BD551">
        <f ca="1">BC551+(COUNTIF($BC$4:BC551,BC551)-1)</f>
        <v>580</v>
      </c>
    </row>
    <row r="552" spans="41:56" x14ac:dyDescent="0.2">
      <c r="AO552">
        <v>549</v>
      </c>
      <c r="AP552" t="s">
        <v>1031</v>
      </c>
      <c r="AQ552" t="s">
        <v>542</v>
      </c>
      <c r="AR552">
        <v>7</v>
      </c>
      <c r="AS552" s="53">
        <v>264700</v>
      </c>
      <c r="AT552">
        <v>346</v>
      </c>
      <c r="AU552">
        <v>49.4</v>
      </c>
      <c r="AV552">
        <v>18.7</v>
      </c>
      <c r="AW552" t="str">
        <f t="shared" si="91"/>
        <v>Conor Glass</v>
      </c>
      <c r="AX552" s="56">
        <f t="shared" ca="1" si="92"/>
        <v>-36.091155215716313</v>
      </c>
      <c r="AY552" s="56">
        <f t="shared" si="93"/>
        <v>-99</v>
      </c>
      <c r="AZ552" s="56">
        <f t="shared" si="94"/>
        <v>-99</v>
      </c>
      <c r="BA552" s="56">
        <f t="shared" si="95"/>
        <v>-99</v>
      </c>
      <c r="BB552" s="57">
        <f t="shared" ca="1" si="96"/>
        <v>-36.091155215716313</v>
      </c>
      <c r="BC552">
        <f t="shared" ca="1" si="97"/>
        <v>556</v>
      </c>
      <c r="BD552">
        <f ca="1">BC552+(COUNTIF($BC$4:BC552,BC552)-1)</f>
        <v>556</v>
      </c>
    </row>
    <row r="553" spans="41:56" x14ac:dyDescent="0.2">
      <c r="AO553">
        <v>550</v>
      </c>
      <c r="AP553" t="s">
        <v>1053</v>
      </c>
      <c r="AQ553" t="s">
        <v>536</v>
      </c>
      <c r="AR553">
        <v>6</v>
      </c>
      <c r="AS553" s="53">
        <v>282800</v>
      </c>
      <c r="AT553">
        <v>296</v>
      </c>
      <c r="AU553">
        <v>49.3</v>
      </c>
      <c r="AV553">
        <v>17.399999999999999</v>
      </c>
      <c r="AW553" t="str">
        <f t="shared" ref="AW553:AW616" si="98">IF(RIGHT(AP553,2)=" I",LEFT(AP553,LEN(AP553)-2),AP553)</f>
        <v>Jake Waterman</v>
      </c>
      <c r="AX553" s="56">
        <f t="shared" ref="AX553:AX616" si="99">IFERROR(INDEX(I:I,MATCH(AP553,B:B,0)), -99)</f>
        <v>-99</v>
      </c>
      <c r="AY553" s="56">
        <f t="shared" ref="AY553:AY616" si="100">IFERROR(INDEX(S:S,MATCH(AP553,L:L,0)),-99)</f>
        <v>-99</v>
      </c>
      <c r="AZ553" s="56">
        <f t="shared" ref="AZ553:AZ616" si="101">IFERROR(INDEX(AC:AC,MATCH(AP553,V:V,0)),-99)</f>
        <v>-99</v>
      </c>
      <c r="BA553" s="56">
        <f t="shared" ref="BA553:BA616" ca="1" si="102">IFERROR(INDEX(AM:AM,MATCH(AP553,AF:AF,0)),-99)</f>
        <v>-32.244244160310956</v>
      </c>
      <c r="BB553" s="57">
        <f t="shared" ref="BB553:BB616" ca="1" si="103">MAX(AX553:BA553)</f>
        <v>-32.244244160310956</v>
      </c>
      <c r="BC553">
        <f t="shared" ref="BC553:BC616" ca="1" si="104">RANK(BB553,BB:BB,0)</f>
        <v>526</v>
      </c>
      <c r="BD553">
        <f ca="1">BC553+(COUNTIF($BC$4:BC553,BC553)-1)</f>
        <v>526</v>
      </c>
    </row>
    <row r="554" spans="41:56" x14ac:dyDescent="0.2">
      <c r="AO554">
        <v>551</v>
      </c>
      <c r="AP554" t="s">
        <v>1559</v>
      </c>
      <c r="AQ554" t="s">
        <v>549</v>
      </c>
      <c r="AR554">
        <v>1</v>
      </c>
      <c r="AS554" s="53">
        <v>117300</v>
      </c>
      <c r="AT554">
        <v>49</v>
      </c>
      <c r="AU554">
        <v>49</v>
      </c>
      <c r="AV554">
        <v>41.8</v>
      </c>
      <c r="AW554" t="str">
        <f t="shared" si="98"/>
        <v>Will Snelling</v>
      </c>
      <c r="AX554" s="56">
        <f t="shared" si="99"/>
        <v>-99</v>
      </c>
      <c r="AY554" s="56">
        <f t="shared" ca="1" si="100"/>
        <v>-41.492312463684023</v>
      </c>
      <c r="AZ554" s="56">
        <f t="shared" si="101"/>
        <v>-99</v>
      </c>
      <c r="BA554" s="56">
        <f t="shared" si="102"/>
        <v>-99</v>
      </c>
      <c r="BB554" s="57">
        <f t="shared" ca="1" si="103"/>
        <v>-41.492312463684023</v>
      </c>
      <c r="BC554">
        <f t="shared" ca="1" si="104"/>
        <v>585</v>
      </c>
      <c r="BD554">
        <f ca="1">BC554+(COUNTIF($BC$4:BC554,BC554)-1)</f>
        <v>585</v>
      </c>
    </row>
    <row r="555" spans="41:56" x14ac:dyDescent="0.2">
      <c r="AO555">
        <v>552</v>
      </c>
      <c r="AP555" t="s">
        <v>666</v>
      </c>
      <c r="AQ555" t="s">
        <v>538</v>
      </c>
      <c r="AR555">
        <v>15</v>
      </c>
      <c r="AS555" s="53">
        <v>284300</v>
      </c>
      <c r="AT555">
        <v>733</v>
      </c>
      <c r="AU555">
        <v>48.9</v>
      </c>
      <c r="AV555">
        <v>17.2</v>
      </c>
      <c r="AW555" t="str">
        <f t="shared" si="98"/>
        <v>Jack Henry</v>
      </c>
      <c r="AX555" s="56">
        <f t="shared" ca="1" si="99"/>
        <v>-36.675154491051529</v>
      </c>
      <c r="AY555" s="56">
        <f t="shared" si="100"/>
        <v>-99</v>
      </c>
      <c r="AZ555" s="56">
        <f t="shared" si="101"/>
        <v>-99</v>
      </c>
      <c r="BA555" s="56">
        <f t="shared" si="102"/>
        <v>-99</v>
      </c>
      <c r="BB555" s="57">
        <f t="shared" ca="1" si="103"/>
        <v>-36.675154491051529</v>
      </c>
      <c r="BC555">
        <f t="shared" ca="1" si="104"/>
        <v>557</v>
      </c>
      <c r="BD555">
        <f ca="1">BC555+(COUNTIF($BC$4:BC555,BC555)-1)</f>
        <v>557</v>
      </c>
    </row>
    <row r="556" spans="41:56" x14ac:dyDescent="0.2">
      <c r="AO556">
        <v>553</v>
      </c>
      <c r="AP556" t="s">
        <v>1599</v>
      </c>
      <c r="AQ556" t="s">
        <v>547</v>
      </c>
      <c r="AR556">
        <v>10</v>
      </c>
      <c r="AS556" s="53">
        <v>232900</v>
      </c>
      <c r="AT556">
        <v>486</v>
      </c>
      <c r="AU556">
        <v>48.6</v>
      </c>
      <c r="AV556">
        <v>20.9</v>
      </c>
      <c r="AW556" t="str">
        <f t="shared" si="98"/>
        <v>Billy Gowers</v>
      </c>
      <c r="AX556" s="56">
        <f t="shared" si="99"/>
        <v>-99</v>
      </c>
      <c r="AY556" s="56">
        <f t="shared" si="100"/>
        <v>-99</v>
      </c>
      <c r="AZ556" s="56">
        <f t="shared" si="101"/>
        <v>-99</v>
      </c>
      <c r="BA556" s="56">
        <f t="shared" ca="1" si="102"/>
        <v>-32.989160692067315</v>
      </c>
      <c r="BB556" s="57">
        <f t="shared" ca="1" si="103"/>
        <v>-32.989160692067315</v>
      </c>
      <c r="BC556">
        <f t="shared" ca="1" si="104"/>
        <v>534</v>
      </c>
      <c r="BD556">
        <f ca="1">BC556+(COUNTIF($BC$4:BC556,BC556)-1)</f>
        <v>534</v>
      </c>
    </row>
    <row r="557" spans="41:56" x14ac:dyDescent="0.2">
      <c r="AO557">
        <v>553</v>
      </c>
      <c r="AP557" t="s">
        <v>1007</v>
      </c>
      <c r="AQ557" t="s">
        <v>574</v>
      </c>
      <c r="AR557">
        <v>7</v>
      </c>
      <c r="AS557" s="53">
        <v>244600</v>
      </c>
      <c r="AT557">
        <v>340</v>
      </c>
      <c r="AU557">
        <v>48.6</v>
      </c>
      <c r="AV557">
        <v>19.899999999999999</v>
      </c>
      <c r="AW557" t="str">
        <f t="shared" si="98"/>
        <v>Kane Farrell</v>
      </c>
      <c r="AX557" s="56">
        <f t="shared" si="99"/>
        <v>-99</v>
      </c>
      <c r="AY557" s="56">
        <f t="shared" si="100"/>
        <v>-99</v>
      </c>
      <c r="AZ557" s="56">
        <f t="shared" si="101"/>
        <v>-99</v>
      </c>
      <c r="BA557" s="56">
        <f t="shared" ca="1" si="102"/>
        <v>-32.989160692067315</v>
      </c>
      <c r="BB557" s="57">
        <f t="shared" ca="1" si="103"/>
        <v>-32.989160692067315</v>
      </c>
      <c r="BC557">
        <f t="shared" ca="1" si="104"/>
        <v>534</v>
      </c>
      <c r="BD557">
        <f ca="1">BC557+(COUNTIF($BC$4:BC557,BC557)-1)</f>
        <v>535</v>
      </c>
    </row>
    <row r="558" spans="41:56" x14ac:dyDescent="0.2">
      <c r="AO558">
        <v>555</v>
      </c>
      <c r="AP558" t="s">
        <v>1030</v>
      </c>
      <c r="AQ558" t="s">
        <v>559</v>
      </c>
      <c r="AR558">
        <v>2</v>
      </c>
      <c r="AS558" s="53">
        <v>158000</v>
      </c>
      <c r="AT558">
        <v>97</v>
      </c>
      <c r="AU558">
        <v>48.5</v>
      </c>
      <c r="AV558">
        <v>30.7</v>
      </c>
      <c r="AW558" t="str">
        <f t="shared" si="98"/>
        <v>Oleg Markov</v>
      </c>
      <c r="AX558" s="56">
        <f t="shared" ca="1" si="99"/>
        <v>-37.142353911319709</v>
      </c>
      <c r="AY558" s="56">
        <f t="shared" si="100"/>
        <v>-99</v>
      </c>
      <c r="AZ558" s="56">
        <f t="shared" si="101"/>
        <v>-99</v>
      </c>
      <c r="BA558" s="56">
        <f t="shared" si="102"/>
        <v>-99</v>
      </c>
      <c r="BB558" s="57">
        <f t="shared" ca="1" si="103"/>
        <v>-37.142353911319709</v>
      </c>
      <c r="BC558">
        <f t="shared" ca="1" si="104"/>
        <v>559</v>
      </c>
      <c r="BD558">
        <f ca="1">BC558+(COUNTIF($BC$4:BC558,BC558)-1)</f>
        <v>559</v>
      </c>
    </row>
    <row r="559" spans="41:56" x14ac:dyDescent="0.2">
      <c r="AO559">
        <v>556</v>
      </c>
      <c r="AP559" t="s">
        <v>658</v>
      </c>
      <c r="AQ559" t="s">
        <v>547</v>
      </c>
      <c r="AR559">
        <v>14</v>
      </c>
      <c r="AS559" s="53">
        <v>235500</v>
      </c>
      <c r="AT559">
        <v>677</v>
      </c>
      <c r="AU559">
        <v>48.4</v>
      </c>
      <c r="AV559">
        <v>20.5</v>
      </c>
      <c r="AW559" t="str">
        <f t="shared" si="98"/>
        <v>Ed Richards</v>
      </c>
      <c r="AX559" s="56">
        <f t="shared" ca="1" si="99"/>
        <v>-37.259153766386746</v>
      </c>
      <c r="AY559" s="56">
        <f t="shared" si="100"/>
        <v>-99</v>
      </c>
      <c r="AZ559" s="56">
        <f t="shared" si="101"/>
        <v>-99</v>
      </c>
      <c r="BA559" s="56">
        <f t="shared" si="102"/>
        <v>-99</v>
      </c>
      <c r="BB559" s="57">
        <f t="shared" ca="1" si="103"/>
        <v>-37.259153766386746</v>
      </c>
      <c r="BC559">
        <f t="shared" ca="1" si="104"/>
        <v>560</v>
      </c>
      <c r="BD559">
        <f ca="1">BC559+(COUNTIF($BC$4:BC559,BC559)-1)</f>
        <v>560</v>
      </c>
    </row>
    <row r="560" spans="41:56" x14ac:dyDescent="0.2">
      <c r="AO560">
        <v>557</v>
      </c>
      <c r="AP560" t="s">
        <v>1041</v>
      </c>
      <c r="AQ560" t="s">
        <v>553</v>
      </c>
      <c r="AR560">
        <v>5</v>
      </c>
      <c r="AS560" s="53">
        <v>311900</v>
      </c>
      <c r="AT560">
        <v>240</v>
      </c>
      <c r="AU560">
        <v>48</v>
      </c>
      <c r="AV560">
        <v>15.4</v>
      </c>
      <c r="AW560" t="str">
        <f t="shared" si="98"/>
        <v>Richard Douglas</v>
      </c>
      <c r="AX560" s="56">
        <f t="shared" si="99"/>
        <v>-99</v>
      </c>
      <c r="AY560" s="56">
        <f t="shared" ca="1" si="100"/>
        <v>-42.572841434092453</v>
      </c>
      <c r="AZ560" s="56">
        <f t="shared" si="101"/>
        <v>-99</v>
      </c>
      <c r="BA560" s="56">
        <f t="shared" ca="1" si="102"/>
        <v>-33.627660576429903</v>
      </c>
      <c r="BB560" s="57">
        <f t="shared" ca="1" si="103"/>
        <v>-33.627660576429903</v>
      </c>
      <c r="BC560">
        <f t="shared" ca="1" si="104"/>
        <v>537</v>
      </c>
      <c r="BD560">
        <f ca="1">BC560+(COUNTIF($BC$4:BC560,BC560)-1)</f>
        <v>537</v>
      </c>
    </row>
    <row r="561" spans="41:56" x14ac:dyDescent="0.2">
      <c r="AO561">
        <v>557</v>
      </c>
      <c r="AP561" t="s">
        <v>795</v>
      </c>
      <c r="AQ561" t="s">
        <v>544</v>
      </c>
      <c r="AR561">
        <v>3</v>
      </c>
      <c r="AS561" s="53">
        <v>245200</v>
      </c>
      <c r="AT561">
        <v>144</v>
      </c>
      <c r="AU561">
        <v>48</v>
      </c>
      <c r="AV561">
        <v>19.600000000000001</v>
      </c>
      <c r="AW561" t="str">
        <f t="shared" si="98"/>
        <v>Ryan Bastinac</v>
      </c>
      <c r="AX561" s="56">
        <f t="shared" si="99"/>
        <v>-99</v>
      </c>
      <c r="AY561" s="56">
        <f t="shared" ca="1" si="100"/>
        <v>-42.572841434092453</v>
      </c>
      <c r="AZ561" s="56">
        <f t="shared" si="101"/>
        <v>-99</v>
      </c>
      <c r="BA561" s="56">
        <f t="shared" si="102"/>
        <v>-99</v>
      </c>
      <c r="BB561" s="57">
        <f t="shared" ca="1" si="103"/>
        <v>-42.572841434092453</v>
      </c>
      <c r="BC561">
        <f t="shared" ca="1" si="104"/>
        <v>589</v>
      </c>
      <c r="BD561">
        <f ca="1">BC561+(COUNTIF($BC$4:BC561,BC561)-1)</f>
        <v>589</v>
      </c>
    </row>
    <row r="562" spans="41:56" x14ac:dyDescent="0.2">
      <c r="AO562">
        <v>557</v>
      </c>
      <c r="AP562" t="s">
        <v>1443</v>
      </c>
      <c r="AQ562" t="s">
        <v>551</v>
      </c>
      <c r="AR562">
        <v>2</v>
      </c>
      <c r="AS562" s="53">
        <v>117300</v>
      </c>
      <c r="AT562">
        <v>96</v>
      </c>
      <c r="AU562">
        <v>48</v>
      </c>
      <c r="AV562">
        <v>40.9</v>
      </c>
      <c r="AW562" t="str">
        <f t="shared" si="98"/>
        <v>Tom Sparrow</v>
      </c>
      <c r="AX562" s="56">
        <f t="shared" si="99"/>
        <v>-99</v>
      </c>
      <c r="AY562" s="56">
        <f t="shared" ca="1" si="100"/>
        <v>-42.572841434092453</v>
      </c>
      <c r="AZ562" s="56">
        <f t="shared" si="101"/>
        <v>-99</v>
      </c>
      <c r="BA562" s="56">
        <f t="shared" si="102"/>
        <v>-99</v>
      </c>
      <c r="BB562" s="57">
        <f t="shared" ca="1" si="103"/>
        <v>-42.572841434092453</v>
      </c>
      <c r="BC562">
        <f t="shared" ca="1" si="104"/>
        <v>589</v>
      </c>
      <c r="BD562">
        <f ca="1">BC562+(COUNTIF($BC$4:BC562,BC562)-1)</f>
        <v>590</v>
      </c>
    </row>
    <row r="563" spans="41:56" x14ac:dyDescent="0.2">
      <c r="AO563">
        <v>557</v>
      </c>
      <c r="AP563" t="s">
        <v>818</v>
      </c>
      <c r="AQ563" t="s">
        <v>556</v>
      </c>
      <c r="AR563">
        <v>2</v>
      </c>
      <c r="AS563" s="53">
        <v>362400</v>
      </c>
      <c r="AT563">
        <v>96</v>
      </c>
      <c r="AU563">
        <v>48</v>
      </c>
      <c r="AV563">
        <v>13.2</v>
      </c>
      <c r="AW563" t="str">
        <f t="shared" si="98"/>
        <v>Matthew Lobbe</v>
      </c>
      <c r="AX563" s="56">
        <f t="shared" si="99"/>
        <v>-99</v>
      </c>
      <c r="AY563" s="56">
        <f t="shared" si="100"/>
        <v>-99</v>
      </c>
      <c r="AZ563" s="56">
        <f t="shared" ca="1" si="101"/>
        <v>-26.086167302638035</v>
      </c>
      <c r="BA563" s="56">
        <f t="shared" si="102"/>
        <v>-99</v>
      </c>
      <c r="BB563" s="57">
        <f t="shared" ca="1" si="103"/>
        <v>-26.086167302638035</v>
      </c>
      <c r="BC563">
        <f t="shared" ca="1" si="104"/>
        <v>471</v>
      </c>
      <c r="BD563">
        <f ca="1">BC563+(COUNTIF($BC$4:BC563,BC563)-1)</f>
        <v>471</v>
      </c>
    </row>
    <row r="564" spans="41:56" x14ac:dyDescent="0.2">
      <c r="AO564">
        <v>561</v>
      </c>
      <c r="AP564" t="s">
        <v>879</v>
      </c>
      <c r="AQ564" t="s">
        <v>581</v>
      </c>
      <c r="AR564">
        <v>11</v>
      </c>
      <c r="AS564" s="53">
        <v>272000</v>
      </c>
      <c r="AT564">
        <v>527</v>
      </c>
      <c r="AU564">
        <v>47.9</v>
      </c>
      <c r="AV564">
        <v>17.600000000000001</v>
      </c>
      <c r="AW564" t="str">
        <f t="shared" si="98"/>
        <v>Ben Long</v>
      </c>
      <c r="AX564" s="56">
        <f t="shared" si="99"/>
        <v>-99</v>
      </c>
      <c r="AY564" s="56">
        <f t="shared" si="100"/>
        <v>-99</v>
      </c>
      <c r="AZ564" s="56">
        <f t="shared" si="101"/>
        <v>-99</v>
      </c>
      <c r="BA564" s="56">
        <f t="shared" ca="1" si="102"/>
        <v>-33.734077223823675</v>
      </c>
      <c r="BB564" s="57">
        <f t="shared" ca="1" si="103"/>
        <v>-33.734077223823675</v>
      </c>
      <c r="BC564">
        <f t="shared" ca="1" si="104"/>
        <v>538</v>
      </c>
      <c r="BD564">
        <f ca="1">BC564+(COUNTIF($BC$4:BC564,BC564)-1)</f>
        <v>538</v>
      </c>
    </row>
    <row r="565" spans="41:56" x14ac:dyDescent="0.2">
      <c r="AO565">
        <v>562</v>
      </c>
      <c r="AP565" t="s">
        <v>1052</v>
      </c>
      <c r="AQ565" t="s">
        <v>536</v>
      </c>
      <c r="AR565">
        <v>6</v>
      </c>
      <c r="AS565" s="53">
        <v>239600</v>
      </c>
      <c r="AT565">
        <v>287</v>
      </c>
      <c r="AU565">
        <v>47.8</v>
      </c>
      <c r="AV565">
        <v>20</v>
      </c>
      <c r="AW565" t="str">
        <f t="shared" si="98"/>
        <v>Daniel Venables</v>
      </c>
      <c r="AX565" s="56">
        <f t="shared" si="99"/>
        <v>-99</v>
      </c>
      <c r="AY565" s="56">
        <f t="shared" si="100"/>
        <v>-99</v>
      </c>
      <c r="AZ565" s="56">
        <f t="shared" si="101"/>
        <v>-99</v>
      </c>
      <c r="BA565" s="56">
        <f t="shared" ca="1" si="102"/>
        <v>-33.840493871217447</v>
      </c>
      <c r="BB565" s="57">
        <f t="shared" ca="1" si="103"/>
        <v>-33.840493871217447</v>
      </c>
      <c r="BC565">
        <f t="shared" ca="1" si="104"/>
        <v>539</v>
      </c>
      <c r="BD565">
        <f ca="1">BC565+(COUNTIF($BC$4:BC565,BC565)-1)</f>
        <v>539</v>
      </c>
    </row>
    <row r="566" spans="41:56" x14ac:dyDescent="0.2">
      <c r="AO566">
        <v>563</v>
      </c>
      <c r="AP566" t="s">
        <v>892</v>
      </c>
      <c r="AQ566" t="s">
        <v>576</v>
      </c>
      <c r="AR566">
        <v>16</v>
      </c>
      <c r="AS566" s="53">
        <v>303900</v>
      </c>
      <c r="AT566">
        <v>761</v>
      </c>
      <c r="AU566">
        <v>47.6</v>
      </c>
      <c r="AV566">
        <v>15.7</v>
      </c>
      <c r="AW566" t="str">
        <f t="shared" si="98"/>
        <v>Jack Lukosius</v>
      </c>
      <c r="AX566" s="56">
        <f t="shared" si="99"/>
        <v>-99</v>
      </c>
      <c r="AY566" s="56">
        <f t="shared" si="100"/>
        <v>-99</v>
      </c>
      <c r="AZ566" s="56">
        <f t="shared" si="101"/>
        <v>-99</v>
      </c>
      <c r="BA566" s="56">
        <f t="shared" ca="1" si="102"/>
        <v>-34.053327166004962</v>
      </c>
      <c r="BB566" s="57">
        <f t="shared" ca="1" si="103"/>
        <v>-34.053327166004962</v>
      </c>
      <c r="BC566">
        <f t="shared" ca="1" si="104"/>
        <v>540</v>
      </c>
      <c r="BD566">
        <f ca="1">BC566+(COUNTIF($BC$4:BC566,BC566)-1)</f>
        <v>540</v>
      </c>
    </row>
    <row r="567" spans="41:56" x14ac:dyDescent="0.2">
      <c r="AO567">
        <v>564</v>
      </c>
      <c r="AP567" t="s">
        <v>965</v>
      </c>
      <c r="AQ567" t="s">
        <v>551</v>
      </c>
      <c r="AR567">
        <v>9</v>
      </c>
      <c r="AS567" s="53">
        <v>279200</v>
      </c>
      <c r="AT567">
        <v>427</v>
      </c>
      <c r="AU567">
        <v>47.4</v>
      </c>
      <c r="AV567">
        <v>17</v>
      </c>
      <c r="AW567" t="str">
        <f t="shared" si="98"/>
        <v>Oscar McDonald</v>
      </c>
      <c r="AX567" s="56">
        <f t="shared" ca="1" si="99"/>
        <v>-38.427152317057178</v>
      </c>
      <c r="AY567" s="56">
        <f t="shared" si="100"/>
        <v>-99</v>
      </c>
      <c r="AZ567" s="56">
        <f t="shared" si="101"/>
        <v>-99</v>
      </c>
      <c r="BA567" s="56">
        <f t="shared" si="102"/>
        <v>-99</v>
      </c>
      <c r="BB567" s="57">
        <f t="shared" ca="1" si="103"/>
        <v>-38.427152317057178</v>
      </c>
      <c r="BC567">
        <f t="shared" ca="1" si="104"/>
        <v>565</v>
      </c>
      <c r="BD567">
        <f ca="1">BC567+(COUNTIF($BC$4:BC567,BC567)-1)</f>
        <v>565</v>
      </c>
    </row>
    <row r="568" spans="41:56" x14ac:dyDescent="0.2">
      <c r="AO568">
        <v>565</v>
      </c>
      <c r="AP568" t="s">
        <v>1560</v>
      </c>
      <c r="AQ568" t="s">
        <v>576</v>
      </c>
      <c r="AR568">
        <v>1</v>
      </c>
      <c r="AS568" s="53">
        <v>258100</v>
      </c>
      <c r="AT568">
        <v>47</v>
      </c>
      <c r="AU568">
        <v>47</v>
      </c>
      <c r="AV568">
        <v>18.2</v>
      </c>
      <c r="AW568" t="str">
        <f t="shared" si="98"/>
        <v>Joshua Schoenfeld</v>
      </c>
      <c r="AX568" s="56">
        <f t="shared" si="99"/>
        <v>-99</v>
      </c>
      <c r="AY568" s="56">
        <f t="shared" ca="1" si="100"/>
        <v>-43.653370404500897</v>
      </c>
      <c r="AZ568" s="56">
        <f t="shared" si="101"/>
        <v>-99</v>
      </c>
      <c r="BA568" s="56">
        <f t="shared" si="102"/>
        <v>-99</v>
      </c>
      <c r="BB568" s="57">
        <f t="shared" ca="1" si="103"/>
        <v>-43.653370404500897</v>
      </c>
      <c r="BC568">
        <f t="shared" ca="1" si="104"/>
        <v>592</v>
      </c>
      <c r="BD568">
        <f ca="1">BC568+(COUNTIF($BC$4:BC568,BC568)-1)</f>
        <v>592</v>
      </c>
    </row>
    <row r="569" spans="41:56" x14ac:dyDescent="0.2">
      <c r="AO569">
        <v>566</v>
      </c>
      <c r="AP569" t="s">
        <v>881</v>
      </c>
      <c r="AQ569" t="s">
        <v>542</v>
      </c>
      <c r="AR569">
        <v>9</v>
      </c>
      <c r="AS569" s="53">
        <v>236400</v>
      </c>
      <c r="AT569">
        <v>422</v>
      </c>
      <c r="AU569">
        <v>46.9</v>
      </c>
      <c r="AV569">
        <v>19.8</v>
      </c>
      <c r="AW569" t="str">
        <f t="shared" si="98"/>
        <v>Conor Nash</v>
      </c>
      <c r="AX569" s="56">
        <f t="shared" si="99"/>
        <v>-99</v>
      </c>
      <c r="AY569" s="56">
        <f t="shared" si="100"/>
        <v>-99</v>
      </c>
      <c r="AZ569" s="56">
        <f t="shared" si="101"/>
        <v>-99</v>
      </c>
      <c r="BA569" s="56">
        <f t="shared" ca="1" si="102"/>
        <v>-34.798243697761336</v>
      </c>
      <c r="BB569" s="57">
        <f t="shared" ca="1" si="103"/>
        <v>-34.798243697761336</v>
      </c>
      <c r="BC569">
        <f t="shared" ca="1" si="104"/>
        <v>544</v>
      </c>
      <c r="BD569">
        <f ca="1">BC569+(COUNTIF($BC$4:BC569,BC569)-1)</f>
        <v>544</v>
      </c>
    </row>
    <row r="570" spans="41:56" x14ac:dyDescent="0.2">
      <c r="AO570">
        <v>567</v>
      </c>
      <c r="AP570" t="s">
        <v>1600</v>
      </c>
      <c r="AQ570" t="s">
        <v>556</v>
      </c>
      <c r="AR570">
        <v>13</v>
      </c>
      <c r="AS570" s="53">
        <v>222900</v>
      </c>
      <c r="AT570">
        <v>607</v>
      </c>
      <c r="AU570">
        <v>46.7</v>
      </c>
      <c r="AV570">
        <v>20.9</v>
      </c>
      <c r="AW570" t="str">
        <f t="shared" si="98"/>
        <v>Mitch McGovern</v>
      </c>
      <c r="AX570" s="56">
        <f t="shared" si="99"/>
        <v>-99</v>
      </c>
      <c r="AY570" s="56">
        <f t="shared" si="100"/>
        <v>-99</v>
      </c>
      <c r="AZ570" s="56">
        <f t="shared" si="101"/>
        <v>-99</v>
      </c>
      <c r="BA570" s="56">
        <f t="shared" ca="1" si="102"/>
        <v>-35.011076992548851</v>
      </c>
      <c r="BB570" s="57">
        <f t="shared" ca="1" si="103"/>
        <v>-35.011076992548851</v>
      </c>
      <c r="BC570">
        <f t="shared" ca="1" si="104"/>
        <v>545</v>
      </c>
      <c r="BD570">
        <f ca="1">BC570+(COUNTIF($BC$4:BC570,BC570)-1)</f>
        <v>545</v>
      </c>
    </row>
    <row r="571" spans="41:56" x14ac:dyDescent="0.2">
      <c r="AO571">
        <v>567</v>
      </c>
      <c r="AP571" t="s">
        <v>1421</v>
      </c>
      <c r="AQ571" t="s">
        <v>576</v>
      </c>
      <c r="AR571">
        <v>3</v>
      </c>
      <c r="AS571" s="53">
        <v>236900</v>
      </c>
      <c r="AT571">
        <v>140</v>
      </c>
      <c r="AU571">
        <v>46.7</v>
      </c>
      <c r="AV571">
        <v>19.7</v>
      </c>
      <c r="AW571" t="str">
        <f t="shared" si="98"/>
        <v>Jacob Heron</v>
      </c>
      <c r="AX571" s="56">
        <f t="shared" ca="1" si="99"/>
        <v>-39.244751302526481</v>
      </c>
      <c r="AY571" s="56">
        <f t="shared" si="100"/>
        <v>-99</v>
      </c>
      <c r="AZ571" s="56">
        <f t="shared" si="101"/>
        <v>-99</v>
      </c>
      <c r="BA571" s="56">
        <f t="shared" ca="1" si="102"/>
        <v>-35.011076992548851</v>
      </c>
      <c r="BB571" s="57">
        <f t="shared" ca="1" si="103"/>
        <v>-35.011076992548851</v>
      </c>
      <c r="BC571">
        <f t="shared" ca="1" si="104"/>
        <v>545</v>
      </c>
      <c r="BD571">
        <f ca="1">BC571+(COUNTIF($BC$4:BC571,BC571)-1)</f>
        <v>546</v>
      </c>
    </row>
    <row r="572" spans="41:56" x14ac:dyDescent="0.2">
      <c r="AO572">
        <v>569</v>
      </c>
      <c r="AP572" t="s">
        <v>885</v>
      </c>
      <c r="AQ572" t="s">
        <v>544</v>
      </c>
      <c r="AR572">
        <v>17</v>
      </c>
      <c r="AS572" s="53">
        <v>244700</v>
      </c>
      <c r="AT572">
        <v>792</v>
      </c>
      <c r="AU572">
        <v>46.6</v>
      </c>
      <c r="AV572">
        <v>19</v>
      </c>
      <c r="AW572" t="str">
        <f t="shared" si="98"/>
        <v>Cameron Rayner</v>
      </c>
      <c r="AX572" s="56">
        <f t="shared" si="99"/>
        <v>-99</v>
      </c>
      <c r="AY572" s="56">
        <f t="shared" si="100"/>
        <v>-99</v>
      </c>
      <c r="AZ572" s="56">
        <f t="shared" si="101"/>
        <v>-99</v>
      </c>
      <c r="BA572" s="56">
        <f t="shared" ca="1" si="102"/>
        <v>-35.117493639942623</v>
      </c>
      <c r="BB572" s="57">
        <f t="shared" ca="1" si="103"/>
        <v>-35.117493639942623</v>
      </c>
      <c r="BC572">
        <f t="shared" ca="1" si="104"/>
        <v>547</v>
      </c>
      <c r="BD572">
        <f ca="1">BC572+(COUNTIF($BC$4:BC572,BC572)-1)</f>
        <v>547</v>
      </c>
    </row>
    <row r="573" spans="41:56" x14ac:dyDescent="0.2">
      <c r="AO573">
        <v>570</v>
      </c>
      <c r="AP573" t="s">
        <v>1601</v>
      </c>
      <c r="AQ573" t="s">
        <v>536</v>
      </c>
      <c r="AR573">
        <v>2</v>
      </c>
      <c r="AS573" s="53">
        <v>244300</v>
      </c>
      <c r="AT573">
        <v>93</v>
      </c>
      <c r="AU573">
        <v>46.5</v>
      </c>
      <c r="AV573">
        <v>19</v>
      </c>
      <c r="AW573" t="str">
        <f t="shared" si="98"/>
        <v>Josh Smith</v>
      </c>
      <c r="AX573" s="56">
        <f t="shared" si="99"/>
        <v>-99</v>
      </c>
      <c r="AY573" s="56">
        <f t="shared" si="100"/>
        <v>-99</v>
      </c>
      <c r="AZ573" s="56">
        <f t="shared" si="101"/>
        <v>-99</v>
      </c>
      <c r="BA573" s="56">
        <f t="shared" ca="1" si="102"/>
        <v>-35.223910287336395</v>
      </c>
      <c r="BB573" s="57">
        <f t="shared" ca="1" si="103"/>
        <v>-35.223910287336395</v>
      </c>
      <c r="BC573">
        <f t="shared" ca="1" si="104"/>
        <v>549</v>
      </c>
      <c r="BD573">
        <f ca="1">BC573+(COUNTIF($BC$4:BC573,BC573)-1)</f>
        <v>549</v>
      </c>
    </row>
    <row r="574" spans="41:56" x14ac:dyDescent="0.2">
      <c r="AO574">
        <v>570</v>
      </c>
      <c r="AP574" t="s">
        <v>1414</v>
      </c>
      <c r="AQ574" t="s">
        <v>544</v>
      </c>
      <c r="AR574">
        <v>2</v>
      </c>
      <c r="AS574" s="53">
        <v>198300</v>
      </c>
      <c r="AT574">
        <v>93</v>
      </c>
      <c r="AU574">
        <v>46.5</v>
      </c>
      <c r="AV574">
        <v>23.4</v>
      </c>
      <c r="AW574" t="str">
        <f t="shared" si="98"/>
        <v>Jacob Allison</v>
      </c>
      <c r="AX574" s="56">
        <f t="shared" ca="1" si="99"/>
        <v>-39.478351012660568</v>
      </c>
      <c r="AY574" s="56">
        <f t="shared" si="100"/>
        <v>-99</v>
      </c>
      <c r="AZ574" s="56">
        <f t="shared" si="101"/>
        <v>-99</v>
      </c>
      <c r="BA574" s="56">
        <f t="shared" si="102"/>
        <v>-99</v>
      </c>
      <c r="BB574" s="57">
        <f t="shared" ca="1" si="103"/>
        <v>-39.478351012660568</v>
      </c>
      <c r="BC574">
        <f t="shared" ca="1" si="104"/>
        <v>571</v>
      </c>
      <c r="BD574">
        <f ca="1">BC574+(COUNTIF($BC$4:BC574,BC574)-1)</f>
        <v>571</v>
      </c>
    </row>
    <row r="575" spans="41:56" x14ac:dyDescent="0.2">
      <c r="AO575">
        <v>572</v>
      </c>
      <c r="AP575" t="s">
        <v>874</v>
      </c>
      <c r="AQ575" t="s">
        <v>532</v>
      </c>
      <c r="AR575">
        <v>14</v>
      </c>
      <c r="AS575" s="53">
        <v>234400</v>
      </c>
      <c r="AT575">
        <v>650</v>
      </c>
      <c r="AU575">
        <v>46.4</v>
      </c>
      <c r="AV575">
        <v>19.8</v>
      </c>
      <c r="AW575" t="str">
        <f t="shared" si="98"/>
        <v>Tom McCartin</v>
      </c>
      <c r="AX575" s="56">
        <f t="shared" si="99"/>
        <v>-99</v>
      </c>
      <c r="AY575" s="56">
        <f t="shared" si="100"/>
        <v>-99</v>
      </c>
      <c r="AZ575" s="56">
        <f t="shared" si="101"/>
        <v>-99</v>
      </c>
      <c r="BA575" s="56">
        <f t="shared" ca="1" si="102"/>
        <v>-35.330326934730152</v>
      </c>
      <c r="BB575" s="57">
        <f t="shared" ca="1" si="103"/>
        <v>-35.330326934730152</v>
      </c>
      <c r="BC575">
        <f t="shared" ca="1" si="104"/>
        <v>550</v>
      </c>
      <c r="BD575">
        <f ca="1">BC575+(COUNTIF($BC$4:BC575,BC575)-1)</f>
        <v>550</v>
      </c>
    </row>
    <row r="576" spans="41:56" x14ac:dyDescent="0.2">
      <c r="AO576">
        <v>573</v>
      </c>
      <c r="AP576" t="s">
        <v>798</v>
      </c>
      <c r="AQ576" t="s">
        <v>556</v>
      </c>
      <c r="AR576">
        <v>12</v>
      </c>
      <c r="AS576" s="53">
        <v>230200</v>
      </c>
      <c r="AT576">
        <v>556</v>
      </c>
      <c r="AU576">
        <v>46.3</v>
      </c>
      <c r="AV576">
        <v>20.100000000000001</v>
      </c>
      <c r="AW576" t="str">
        <f t="shared" si="98"/>
        <v>Lochie O'Brien</v>
      </c>
      <c r="AX576" s="56">
        <f t="shared" si="99"/>
        <v>-99</v>
      </c>
      <c r="AY576" s="56">
        <f t="shared" ca="1" si="100"/>
        <v>-44.409740683786808</v>
      </c>
      <c r="AZ576" s="56">
        <f t="shared" si="101"/>
        <v>-99</v>
      </c>
      <c r="BA576" s="56">
        <f t="shared" si="102"/>
        <v>-99</v>
      </c>
      <c r="BB576" s="57">
        <f t="shared" ca="1" si="103"/>
        <v>-44.409740683786808</v>
      </c>
      <c r="BC576">
        <f t="shared" ca="1" si="104"/>
        <v>594</v>
      </c>
      <c r="BD576">
        <f ca="1">BC576+(COUNTIF($BC$4:BC576,BC576)-1)</f>
        <v>594</v>
      </c>
    </row>
    <row r="577" spans="41:56" x14ac:dyDescent="0.2">
      <c r="AO577">
        <v>574</v>
      </c>
      <c r="AP577" t="s">
        <v>1415</v>
      </c>
      <c r="AQ577" t="s">
        <v>536</v>
      </c>
      <c r="AR577">
        <v>9</v>
      </c>
      <c r="AS577" s="53">
        <v>239600</v>
      </c>
      <c r="AT577">
        <v>416</v>
      </c>
      <c r="AU577">
        <v>46.2</v>
      </c>
      <c r="AV577">
        <v>19.3</v>
      </c>
      <c r="AW577" t="str">
        <f t="shared" si="98"/>
        <v>Will Schofield</v>
      </c>
      <c r="AX577" s="56">
        <f t="shared" ca="1" si="99"/>
        <v>-39.828750577861697</v>
      </c>
      <c r="AY577" s="56">
        <f t="shared" si="100"/>
        <v>-99</v>
      </c>
      <c r="AZ577" s="56">
        <f t="shared" si="101"/>
        <v>-99</v>
      </c>
      <c r="BA577" s="56">
        <f t="shared" si="102"/>
        <v>-99</v>
      </c>
      <c r="BB577" s="57">
        <f t="shared" ca="1" si="103"/>
        <v>-39.828750577861697</v>
      </c>
      <c r="BC577">
        <f t="shared" ca="1" si="104"/>
        <v>573</v>
      </c>
      <c r="BD577">
        <f ca="1">BC577+(COUNTIF($BC$4:BC577,BC577)-1)</f>
        <v>573</v>
      </c>
    </row>
    <row r="578" spans="41:56" x14ac:dyDescent="0.2">
      <c r="AO578">
        <v>575</v>
      </c>
      <c r="AP578" t="s">
        <v>784</v>
      </c>
      <c r="AQ578" t="s">
        <v>576</v>
      </c>
      <c r="AR578">
        <v>6</v>
      </c>
      <c r="AS578" s="53">
        <v>232500</v>
      </c>
      <c r="AT578">
        <v>276</v>
      </c>
      <c r="AU578">
        <v>46</v>
      </c>
      <c r="AV578">
        <v>19.8</v>
      </c>
      <c r="AW578" t="str">
        <f t="shared" si="98"/>
        <v>George Horlin-Smith</v>
      </c>
      <c r="AX578" s="56">
        <f t="shared" si="99"/>
        <v>-99</v>
      </c>
      <c r="AY578" s="56">
        <f t="shared" ca="1" si="100"/>
        <v>-44.733899374909342</v>
      </c>
      <c r="AZ578" s="56">
        <f t="shared" si="101"/>
        <v>-99</v>
      </c>
      <c r="BA578" s="56">
        <f t="shared" si="102"/>
        <v>-99</v>
      </c>
      <c r="BB578" s="57">
        <f t="shared" ca="1" si="103"/>
        <v>-44.733899374909342</v>
      </c>
      <c r="BC578">
        <f t="shared" ca="1" si="104"/>
        <v>595</v>
      </c>
      <c r="BD578">
        <f ca="1">BC578+(COUNTIF($BC$4:BC578,BC578)-1)</f>
        <v>595</v>
      </c>
    </row>
    <row r="579" spans="41:56" x14ac:dyDescent="0.2">
      <c r="AO579">
        <v>576</v>
      </c>
      <c r="AP579" t="s">
        <v>964</v>
      </c>
      <c r="AQ579" t="s">
        <v>542</v>
      </c>
      <c r="AR579">
        <v>14</v>
      </c>
      <c r="AS579" s="53">
        <v>247900</v>
      </c>
      <c r="AT579">
        <v>636</v>
      </c>
      <c r="AU579">
        <v>45.4</v>
      </c>
      <c r="AV579">
        <v>18.3</v>
      </c>
      <c r="AW579" t="str">
        <f t="shared" si="98"/>
        <v>Benjamin Stratton</v>
      </c>
      <c r="AX579" s="56">
        <f t="shared" ca="1" si="99"/>
        <v>-40.763149418398044</v>
      </c>
      <c r="AY579" s="56">
        <f t="shared" si="100"/>
        <v>-99</v>
      </c>
      <c r="AZ579" s="56">
        <f t="shared" si="101"/>
        <v>-99</v>
      </c>
      <c r="BA579" s="56">
        <f t="shared" si="102"/>
        <v>-99</v>
      </c>
      <c r="BB579" s="57">
        <f t="shared" ca="1" si="103"/>
        <v>-40.763149418398044</v>
      </c>
      <c r="BC579">
        <f t="shared" ca="1" si="104"/>
        <v>578</v>
      </c>
      <c r="BD579">
        <f ca="1">BC579+(COUNTIF($BC$4:BC579,BC579)-1)</f>
        <v>578</v>
      </c>
    </row>
    <row r="580" spans="41:56" x14ac:dyDescent="0.2">
      <c r="AO580">
        <v>577</v>
      </c>
      <c r="AP580" t="s">
        <v>1412</v>
      </c>
      <c r="AQ580" t="s">
        <v>536</v>
      </c>
      <c r="AR580">
        <v>6</v>
      </c>
      <c r="AS580" s="53">
        <v>245000</v>
      </c>
      <c r="AT580">
        <v>271</v>
      </c>
      <c r="AU580">
        <v>45.2</v>
      </c>
      <c r="AV580">
        <v>18.399999999999999</v>
      </c>
      <c r="AW580" t="str">
        <f t="shared" si="98"/>
        <v>Jackson Nelson</v>
      </c>
      <c r="AX580" s="56">
        <f t="shared" ca="1" si="99"/>
        <v>-40.996749128532123</v>
      </c>
      <c r="AY580" s="56">
        <f t="shared" si="100"/>
        <v>-99</v>
      </c>
      <c r="AZ580" s="56">
        <f t="shared" si="101"/>
        <v>-99</v>
      </c>
      <c r="BA580" s="56">
        <f t="shared" si="102"/>
        <v>-99</v>
      </c>
      <c r="BB580" s="57">
        <f t="shared" ca="1" si="103"/>
        <v>-40.996749128532123</v>
      </c>
      <c r="BC580">
        <f t="shared" ca="1" si="104"/>
        <v>581</v>
      </c>
      <c r="BD580">
        <f ca="1">BC580+(COUNTIF($BC$4:BC580,BC580)-1)</f>
        <v>581</v>
      </c>
    </row>
    <row r="581" spans="41:56" x14ac:dyDescent="0.2">
      <c r="AO581">
        <v>578</v>
      </c>
      <c r="AP581" t="s">
        <v>1561</v>
      </c>
      <c r="AQ581" t="s">
        <v>576</v>
      </c>
      <c r="AR581">
        <v>1</v>
      </c>
      <c r="AS581" s="53">
        <v>237400</v>
      </c>
      <c r="AT581">
        <v>45</v>
      </c>
      <c r="AU581">
        <v>45</v>
      </c>
      <c r="AV581">
        <v>19</v>
      </c>
      <c r="AW581" t="str">
        <f t="shared" si="98"/>
        <v>Jacob Dawson</v>
      </c>
      <c r="AX581" s="56">
        <f t="shared" si="99"/>
        <v>-99</v>
      </c>
      <c r="AY581" s="56">
        <f t="shared" ca="1" si="100"/>
        <v>-45.814428345317772</v>
      </c>
      <c r="AZ581" s="56">
        <f t="shared" si="101"/>
        <v>-99</v>
      </c>
      <c r="BA581" s="56">
        <f t="shared" si="102"/>
        <v>-99</v>
      </c>
      <c r="BB581" s="57">
        <f t="shared" ca="1" si="103"/>
        <v>-45.814428345317772</v>
      </c>
      <c r="BC581">
        <f t="shared" ca="1" si="104"/>
        <v>597</v>
      </c>
      <c r="BD581">
        <f ca="1">BC581+(COUNTIF($BC$4:BC581,BC581)-1)</f>
        <v>597</v>
      </c>
    </row>
    <row r="582" spans="41:56" x14ac:dyDescent="0.2">
      <c r="AO582">
        <v>579</v>
      </c>
      <c r="AP582" t="s">
        <v>1416</v>
      </c>
      <c r="AQ582" t="s">
        <v>553</v>
      </c>
      <c r="AR582">
        <v>15</v>
      </c>
      <c r="AS582" s="53">
        <v>250700</v>
      </c>
      <c r="AT582">
        <v>674</v>
      </c>
      <c r="AU582">
        <v>44.9</v>
      </c>
      <c r="AV582">
        <v>17.899999999999999</v>
      </c>
      <c r="AW582" t="str">
        <f t="shared" si="98"/>
        <v>Kyle Hartigan</v>
      </c>
      <c r="AX582" s="56">
        <f t="shared" ca="1" si="99"/>
        <v>-41.34714869373326</v>
      </c>
      <c r="AY582" s="56">
        <f t="shared" si="100"/>
        <v>-99</v>
      </c>
      <c r="AZ582" s="56">
        <f t="shared" si="101"/>
        <v>-99</v>
      </c>
      <c r="BA582" s="56">
        <f t="shared" si="102"/>
        <v>-99</v>
      </c>
      <c r="BB582" s="57">
        <f t="shared" ca="1" si="103"/>
        <v>-41.34714869373326</v>
      </c>
      <c r="BC582">
        <f t="shared" ca="1" si="104"/>
        <v>583</v>
      </c>
      <c r="BD582">
        <f ca="1">BC582+(COUNTIF($BC$4:BC582,BC582)-1)</f>
        <v>583</v>
      </c>
    </row>
    <row r="583" spans="41:56" x14ac:dyDescent="0.2">
      <c r="AO583">
        <v>580</v>
      </c>
      <c r="AP583" t="s">
        <v>661</v>
      </c>
      <c r="AQ583" t="s">
        <v>547</v>
      </c>
      <c r="AR583">
        <v>6</v>
      </c>
      <c r="AS583" s="53">
        <v>188300</v>
      </c>
      <c r="AT583">
        <v>269</v>
      </c>
      <c r="AU583">
        <v>44.8</v>
      </c>
      <c r="AV583">
        <v>23.8</v>
      </c>
      <c r="AW583" t="str">
        <f t="shared" si="98"/>
        <v>Lachie Young</v>
      </c>
      <c r="AX583" s="56">
        <f t="shared" ca="1" si="99"/>
        <v>-41.463948548800303</v>
      </c>
      <c r="AY583" s="56">
        <f t="shared" si="100"/>
        <v>-99</v>
      </c>
      <c r="AZ583" s="56">
        <f t="shared" si="101"/>
        <v>-99</v>
      </c>
      <c r="BA583" s="56">
        <f t="shared" si="102"/>
        <v>-99</v>
      </c>
      <c r="BB583" s="57">
        <f t="shared" ca="1" si="103"/>
        <v>-41.463948548800303</v>
      </c>
      <c r="BC583">
        <f t="shared" ca="1" si="104"/>
        <v>584</v>
      </c>
      <c r="BD583">
        <f ca="1">BC583+(COUNTIF($BC$4:BC583,BC583)-1)</f>
        <v>584</v>
      </c>
    </row>
    <row r="584" spans="41:56" x14ac:dyDescent="0.2">
      <c r="AO584">
        <v>581</v>
      </c>
      <c r="AP584" t="s">
        <v>1420</v>
      </c>
      <c r="AQ584" t="s">
        <v>544</v>
      </c>
      <c r="AR584">
        <v>3</v>
      </c>
      <c r="AS584" s="53">
        <v>308400</v>
      </c>
      <c r="AT584">
        <v>134</v>
      </c>
      <c r="AU584">
        <v>44.7</v>
      </c>
      <c r="AV584">
        <v>14.5</v>
      </c>
      <c r="AW584" t="str">
        <f t="shared" si="98"/>
        <v>Marcus Adams</v>
      </c>
      <c r="AX584" s="56">
        <f t="shared" ca="1" si="99"/>
        <v>-41.580748403867339</v>
      </c>
      <c r="AY584" s="56">
        <f t="shared" si="100"/>
        <v>-99</v>
      </c>
      <c r="AZ584" s="56">
        <f t="shared" si="101"/>
        <v>-99</v>
      </c>
      <c r="BA584" s="56">
        <f t="shared" si="102"/>
        <v>-99</v>
      </c>
      <c r="BB584" s="57">
        <f t="shared" ca="1" si="103"/>
        <v>-41.580748403867339</v>
      </c>
      <c r="BC584">
        <f t="shared" ca="1" si="104"/>
        <v>586</v>
      </c>
      <c r="BD584">
        <f ca="1">BC584+(COUNTIF($BC$4:BC584,BC584)-1)</f>
        <v>586</v>
      </c>
    </row>
    <row r="585" spans="41:56" x14ac:dyDescent="0.2">
      <c r="AO585">
        <v>581</v>
      </c>
      <c r="AP585" t="s">
        <v>1491</v>
      </c>
      <c r="AQ585" t="s">
        <v>534</v>
      </c>
      <c r="AR585">
        <v>3</v>
      </c>
      <c r="AS585" s="53">
        <v>282600</v>
      </c>
      <c r="AT585">
        <v>134</v>
      </c>
      <c r="AU585">
        <v>44.7</v>
      </c>
      <c r="AV585">
        <v>15.8</v>
      </c>
      <c r="AW585" t="str">
        <f t="shared" si="98"/>
        <v>Zac Langdon</v>
      </c>
      <c r="AX585" s="56">
        <f t="shared" si="99"/>
        <v>-99</v>
      </c>
      <c r="AY585" s="56">
        <f t="shared" si="100"/>
        <v>-99</v>
      </c>
      <c r="AZ585" s="56">
        <f t="shared" si="101"/>
        <v>-99</v>
      </c>
      <c r="BA585" s="56">
        <f t="shared" ca="1" si="102"/>
        <v>-37.139409940424159</v>
      </c>
      <c r="BB585" s="57">
        <f t="shared" ca="1" si="103"/>
        <v>-37.139409940424159</v>
      </c>
      <c r="BC585">
        <f t="shared" ca="1" si="104"/>
        <v>558</v>
      </c>
      <c r="BD585">
        <f ca="1">BC585+(COUNTIF($BC$4:BC585,BC585)-1)</f>
        <v>558</v>
      </c>
    </row>
    <row r="586" spans="41:56" x14ac:dyDescent="0.2">
      <c r="AO586">
        <v>583</v>
      </c>
      <c r="AP586" t="s">
        <v>968</v>
      </c>
      <c r="AQ586" t="s">
        <v>553</v>
      </c>
      <c r="AR586">
        <v>6</v>
      </c>
      <c r="AS586" s="53">
        <v>193900</v>
      </c>
      <c r="AT586">
        <v>267</v>
      </c>
      <c r="AU586">
        <v>44.5</v>
      </c>
      <c r="AV586">
        <v>22.9</v>
      </c>
      <c r="AW586" t="str">
        <f t="shared" si="98"/>
        <v>Chayce Jones</v>
      </c>
      <c r="AX586" s="56">
        <f t="shared" si="99"/>
        <v>-99</v>
      </c>
      <c r="AY586" s="56">
        <f t="shared" ca="1" si="100"/>
        <v>-46.354692830521991</v>
      </c>
      <c r="AZ586" s="56">
        <f t="shared" si="101"/>
        <v>-99</v>
      </c>
      <c r="BA586" s="56">
        <f t="shared" si="102"/>
        <v>-99</v>
      </c>
      <c r="BB586" s="57">
        <f t="shared" ca="1" si="103"/>
        <v>-46.354692830521991</v>
      </c>
      <c r="BC586">
        <f t="shared" ca="1" si="104"/>
        <v>598</v>
      </c>
      <c r="BD586">
        <f ca="1">BC586+(COUNTIF($BC$4:BC586,BC586)-1)</f>
        <v>598</v>
      </c>
    </row>
    <row r="587" spans="41:56" x14ac:dyDescent="0.2">
      <c r="AO587">
        <v>584</v>
      </c>
      <c r="AP587" t="s">
        <v>1562</v>
      </c>
      <c r="AQ587" t="s">
        <v>574</v>
      </c>
      <c r="AR587">
        <v>2</v>
      </c>
      <c r="AS587" s="53">
        <v>199500</v>
      </c>
      <c r="AT587">
        <v>88</v>
      </c>
      <c r="AU587">
        <v>44</v>
      </c>
      <c r="AV587">
        <v>22.1</v>
      </c>
      <c r="AW587" t="str">
        <f t="shared" si="98"/>
        <v>Cameron Sutcliffe</v>
      </c>
      <c r="AX587" s="56">
        <f t="shared" si="99"/>
        <v>-99</v>
      </c>
      <c r="AY587" s="56">
        <f t="shared" ca="1" si="100"/>
        <v>-46.894957315726209</v>
      </c>
      <c r="AZ587" s="56">
        <f t="shared" si="101"/>
        <v>-99</v>
      </c>
      <c r="BA587" s="56">
        <f t="shared" si="102"/>
        <v>-99</v>
      </c>
      <c r="BB587" s="57">
        <f t="shared" ca="1" si="103"/>
        <v>-46.894957315726209</v>
      </c>
      <c r="BC587">
        <f t="shared" ca="1" si="104"/>
        <v>599</v>
      </c>
      <c r="BD587">
        <f ca="1">BC587+(COUNTIF($BC$4:BC587,BC587)-1)</f>
        <v>599</v>
      </c>
    </row>
    <row r="588" spans="41:56" x14ac:dyDescent="0.2">
      <c r="AO588">
        <v>584</v>
      </c>
      <c r="AP588" t="s">
        <v>1002</v>
      </c>
      <c r="AQ588" t="s">
        <v>547</v>
      </c>
      <c r="AR588">
        <v>2</v>
      </c>
      <c r="AS588" s="53">
        <v>195400</v>
      </c>
      <c r="AT588">
        <v>88</v>
      </c>
      <c r="AU588">
        <v>44</v>
      </c>
      <c r="AV588">
        <v>22.5</v>
      </c>
      <c r="AW588" t="str">
        <f t="shared" si="98"/>
        <v>Fletcher Roberts</v>
      </c>
      <c r="AX588" s="56">
        <f t="shared" ca="1" si="99"/>
        <v>-42.398347389336649</v>
      </c>
      <c r="AY588" s="56">
        <f t="shared" si="100"/>
        <v>-99</v>
      </c>
      <c r="AZ588" s="56">
        <f t="shared" si="101"/>
        <v>-99</v>
      </c>
      <c r="BA588" s="56">
        <f t="shared" si="102"/>
        <v>-99</v>
      </c>
      <c r="BB588" s="57">
        <f t="shared" ca="1" si="103"/>
        <v>-42.398347389336649</v>
      </c>
      <c r="BC588">
        <f t="shared" ca="1" si="104"/>
        <v>587</v>
      </c>
      <c r="BD588">
        <f ca="1">BC588+(COUNTIF($BC$4:BC588,BC588)-1)</f>
        <v>587</v>
      </c>
    </row>
    <row r="589" spans="41:56" x14ac:dyDescent="0.2">
      <c r="AO589">
        <v>586</v>
      </c>
      <c r="AP589" t="s">
        <v>882</v>
      </c>
      <c r="AQ589" t="s">
        <v>574</v>
      </c>
      <c r="AR589">
        <v>6</v>
      </c>
      <c r="AS589" s="53">
        <v>245800</v>
      </c>
      <c r="AT589">
        <v>261</v>
      </c>
      <c r="AU589">
        <v>43.5</v>
      </c>
      <c r="AV589">
        <v>17.7</v>
      </c>
      <c r="AW589" t="str">
        <f t="shared" si="98"/>
        <v>Todd Marshall</v>
      </c>
      <c r="AX589" s="56">
        <f t="shared" si="99"/>
        <v>-99</v>
      </c>
      <c r="AY589" s="56">
        <f t="shared" si="100"/>
        <v>-99</v>
      </c>
      <c r="AZ589" s="56">
        <f t="shared" si="101"/>
        <v>-99</v>
      </c>
      <c r="BA589" s="56">
        <f t="shared" ca="1" si="102"/>
        <v>-38.416409709149363</v>
      </c>
      <c r="BB589" s="57">
        <f t="shared" ca="1" si="103"/>
        <v>-38.416409709149363</v>
      </c>
      <c r="BC589">
        <f t="shared" ca="1" si="104"/>
        <v>564</v>
      </c>
      <c r="BD589">
        <f ca="1">BC589+(COUNTIF($BC$4:BC589,BC589)-1)</f>
        <v>564</v>
      </c>
    </row>
    <row r="590" spans="41:56" x14ac:dyDescent="0.2">
      <c r="AO590">
        <v>586</v>
      </c>
      <c r="AP590" t="s">
        <v>1574</v>
      </c>
      <c r="AQ590" t="s">
        <v>574</v>
      </c>
      <c r="AR590">
        <v>2</v>
      </c>
      <c r="AS590" s="53">
        <v>191100</v>
      </c>
      <c r="AT590">
        <v>87</v>
      </c>
      <c r="AU590">
        <v>43.5</v>
      </c>
      <c r="AV590">
        <v>22.8</v>
      </c>
      <c r="AW590" t="str">
        <f t="shared" si="98"/>
        <v>Billy Frampton S</v>
      </c>
      <c r="AX590" s="56">
        <f t="shared" si="99"/>
        <v>-99</v>
      </c>
      <c r="AY590" s="56">
        <f t="shared" si="100"/>
        <v>-99</v>
      </c>
      <c r="AZ590" s="56">
        <f t="shared" ca="1" si="101"/>
        <v>-29.346938215467784</v>
      </c>
      <c r="BA590" s="56">
        <f t="shared" si="102"/>
        <v>-99</v>
      </c>
      <c r="BB590" s="57">
        <f t="shared" ca="1" si="103"/>
        <v>-29.346938215467784</v>
      </c>
      <c r="BC590">
        <f t="shared" ca="1" si="104"/>
        <v>502</v>
      </c>
      <c r="BD590">
        <f ca="1">BC590+(COUNTIF($BC$4:BC590,BC590)-1)</f>
        <v>502</v>
      </c>
    </row>
    <row r="591" spans="41:56" x14ac:dyDescent="0.2">
      <c r="AO591">
        <v>588</v>
      </c>
      <c r="AP591" t="s">
        <v>663</v>
      </c>
      <c r="AQ591" t="s">
        <v>576</v>
      </c>
      <c r="AR591">
        <v>9</v>
      </c>
      <c r="AS591" s="53">
        <v>209600</v>
      </c>
      <c r="AT591">
        <v>389</v>
      </c>
      <c r="AU591">
        <v>43.2</v>
      </c>
      <c r="AV591">
        <v>20.6</v>
      </c>
      <c r="AW591" t="str">
        <f t="shared" si="98"/>
        <v>Chris Burgess</v>
      </c>
      <c r="AX591" s="56">
        <f t="shared" ca="1" si="99"/>
        <v>-43.332746229872988</v>
      </c>
      <c r="AY591" s="56">
        <f t="shared" si="100"/>
        <v>-99</v>
      </c>
      <c r="AZ591" s="56">
        <f t="shared" si="101"/>
        <v>-99</v>
      </c>
      <c r="BA591" s="56">
        <f t="shared" ca="1" si="102"/>
        <v>-38.73565965133065</v>
      </c>
      <c r="BB591" s="57">
        <f t="shared" ca="1" si="103"/>
        <v>-38.73565965133065</v>
      </c>
      <c r="BC591">
        <f t="shared" ca="1" si="104"/>
        <v>567</v>
      </c>
      <c r="BD591">
        <f ca="1">BC591+(COUNTIF($BC$4:BC591,BC591)-1)</f>
        <v>567</v>
      </c>
    </row>
    <row r="592" spans="41:56" x14ac:dyDescent="0.2">
      <c r="AO592">
        <v>589</v>
      </c>
      <c r="AP592" t="s">
        <v>1492</v>
      </c>
      <c r="AQ592" t="s">
        <v>532</v>
      </c>
      <c r="AR592">
        <v>3</v>
      </c>
      <c r="AS592" s="53">
        <v>328800</v>
      </c>
      <c r="AT592">
        <v>129</v>
      </c>
      <c r="AU592">
        <v>43</v>
      </c>
      <c r="AV592">
        <v>13.1</v>
      </c>
      <c r="AW592" t="str">
        <f t="shared" si="98"/>
        <v>Daniel Menzel</v>
      </c>
      <c r="AX592" s="56">
        <f t="shared" si="99"/>
        <v>-99</v>
      </c>
      <c r="AY592" s="56">
        <f t="shared" si="100"/>
        <v>-99</v>
      </c>
      <c r="AZ592" s="56">
        <f t="shared" si="101"/>
        <v>-99</v>
      </c>
      <c r="BA592" s="56">
        <f t="shared" ca="1" si="102"/>
        <v>-38.948492946118179</v>
      </c>
      <c r="BB592" s="57">
        <f t="shared" ca="1" si="103"/>
        <v>-38.948492946118179</v>
      </c>
      <c r="BC592">
        <f t="shared" ca="1" si="104"/>
        <v>568</v>
      </c>
      <c r="BD592">
        <f ca="1">BC592+(COUNTIF($BC$4:BC592,BC592)-1)</f>
        <v>568</v>
      </c>
    </row>
    <row r="593" spans="41:56" x14ac:dyDescent="0.2">
      <c r="AO593">
        <v>590</v>
      </c>
      <c r="AP593" t="s">
        <v>886</v>
      </c>
      <c r="AQ593" t="s">
        <v>549</v>
      </c>
      <c r="AR593">
        <v>2</v>
      </c>
      <c r="AS593" s="53">
        <v>117300</v>
      </c>
      <c r="AT593">
        <v>85</v>
      </c>
      <c r="AU593">
        <v>42.5</v>
      </c>
      <c r="AV593">
        <v>36.200000000000003</v>
      </c>
      <c r="AW593" t="str">
        <f t="shared" si="98"/>
        <v>Brayden Ham</v>
      </c>
      <c r="AX593" s="56">
        <f t="shared" si="99"/>
        <v>-99</v>
      </c>
      <c r="AY593" s="56">
        <f t="shared" si="100"/>
        <v>-99</v>
      </c>
      <c r="AZ593" s="56">
        <f t="shared" si="101"/>
        <v>-99</v>
      </c>
      <c r="BA593" s="56">
        <f t="shared" ca="1" si="102"/>
        <v>-39.48057618308701</v>
      </c>
      <c r="BB593" s="57">
        <f t="shared" ca="1" si="103"/>
        <v>-39.48057618308701</v>
      </c>
      <c r="BC593">
        <f t="shared" ca="1" si="104"/>
        <v>572</v>
      </c>
      <c r="BD593">
        <f ca="1">BC593+(COUNTIF($BC$4:BC593,BC593)-1)</f>
        <v>572</v>
      </c>
    </row>
    <row r="594" spans="41:56" x14ac:dyDescent="0.2">
      <c r="AO594">
        <v>590</v>
      </c>
      <c r="AP594" t="s">
        <v>660</v>
      </c>
      <c r="AQ594" t="s">
        <v>551</v>
      </c>
      <c r="AR594">
        <v>2</v>
      </c>
      <c r="AS594" s="53">
        <v>363700</v>
      </c>
      <c r="AT594">
        <v>85</v>
      </c>
      <c r="AU594">
        <v>42.5</v>
      </c>
      <c r="AV594">
        <v>11.7</v>
      </c>
      <c r="AW594" t="str">
        <f t="shared" si="98"/>
        <v>Kade Kolodjashnij</v>
      </c>
      <c r="AX594" s="56">
        <f t="shared" ca="1" si="99"/>
        <v>-44.150345215342291</v>
      </c>
      <c r="AY594" s="56">
        <f t="shared" si="100"/>
        <v>-99</v>
      </c>
      <c r="AZ594" s="56">
        <f t="shared" si="101"/>
        <v>-99</v>
      </c>
      <c r="BA594" s="56">
        <f t="shared" si="102"/>
        <v>-99</v>
      </c>
      <c r="BB594" s="57">
        <f t="shared" ca="1" si="103"/>
        <v>-44.150345215342291</v>
      </c>
      <c r="BC594">
        <f t="shared" ca="1" si="104"/>
        <v>593</v>
      </c>
      <c r="BD594">
        <f ca="1">BC594+(COUNTIF($BC$4:BC594,BC594)-1)</f>
        <v>593</v>
      </c>
    </row>
    <row r="595" spans="41:56" x14ac:dyDescent="0.2">
      <c r="AO595">
        <v>592</v>
      </c>
      <c r="AP595" t="s">
        <v>1032</v>
      </c>
      <c r="AQ595" t="s">
        <v>549</v>
      </c>
      <c r="AR595">
        <v>3</v>
      </c>
      <c r="AS595" s="53">
        <v>274700</v>
      </c>
      <c r="AT595">
        <v>126</v>
      </c>
      <c r="AU595">
        <v>42</v>
      </c>
      <c r="AV595">
        <v>15.3</v>
      </c>
      <c r="AW595" t="str">
        <f t="shared" si="98"/>
        <v>Ben McNiece</v>
      </c>
      <c r="AX595" s="56">
        <f t="shared" ca="1" si="99"/>
        <v>-44.734344490677508</v>
      </c>
      <c r="AY595" s="56">
        <f t="shared" si="100"/>
        <v>-99</v>
      </c>
      <c r="AZ595" s="56">
        <f t="shared" si="101"/>
        <v>-99</v>
      </c>
      <c r="BA595" s="56">
        <f t="shared" si="102"/>
        <v>-99</v>
      </c>
      <c r="BB595" s="57">
        <f t="shared" ca="1" si="103"/>
        <v>-44.734344490677508</v>
      </c>
      <c r="BC595">
        <f t="shared" ca="1" si="104"/>
        <v>596</v>
      </c>
      <c r="BD595">
        <f ca="1">BC595+(COUNTIF($BC$4:BC595,BC595)-1)</f>
        <v>596</v>
      </c>
    </row>
    <row r="596" spans="41:56" x14ac:dyDescent="0.2">
      <c r="AO596">
        <v>592</v>
      </c>
      <c r="AP596" t="s">
        <v>890</v>
      </c>
      <c r="AQ596" t="s">
        <v>556</v>
      </c>
      <c r="AR596">
        <v>2</v>
      </c>
      <c r="AS596" s="53">
        <v>249700</v>
      </c>
      <c r="AT596">
        <v>84</v>
      </c>
      <c r="AU596">
        <v>42</v>
      </c>
      <c r="AV596">
        <v>16.8</v>
      </c>
      <c r="AW596" t="str">
        <f t="shared" si="98"/>
        <v>Jarrod Garlett</v>
      </c>
      <c r="AX596" s="56">
        <f t="shared" si="99"/>
        <v>-99</v>
      </c>
      <c r="AY596" s="56">
        <f t="shared" si="100"/>
        <v>-99</v>
      </c>
      <c r="AZ596" s="56">
        <f t="shared" si="101"/>
        <v>-99</v>
      </c>
      <c r="BA596" s="56">
        <f t="shared" ca="1" si="102"/>
        <v>-40.01265942005584</v>
      </c>
      <c r="BB596" s="57">
        <f t="shared" ca="1" si="103"/>
        <v>-40.01265942005584</v>
      </c>
      <c r="BC596">
        <f t="shared" ca="1" si="104"/>
        <v>574</v>
      </c>
      <c r="BD596">
        <f ca="1">BC596+(COUNTIF($BC$4:BC596,BC596)-1)</f>
        <v>574</v>
      </c>
    </row>
    <row r="597" spans="41:56" x14ac:dyDescent="0.2">
      <c r="AO597">
        <v>594</v>
      </c>
      <c r="AP597" t="s">
        <v>975</v>
      </c>
      <c r="AQ597" t="s">
        <v>576</v>
      </c>
      <c r="AR597">
        <v>9</v>
      </c>
      <c r="AS597" s="53">
        <v>163400</v>
      </c>
      <c r="AT597">
        <v>377</v>
      </c>
      <c r="AU597">
        <v>41.9</v>
      </c>
      <c r="AV597">
        <v>25.6</v>
      </c>
      <c r="AW597" t="str">
        <f t="shared" si="98"/>
        <v>Josh Corbett</v>
      </c>
      <c r="AX597" s="56">
        <f t="shared" si="99"/>
        <v>-99</v>
      </c>
      <c r="AY597" s="56">
        <f t="shared" si="100"/>
        <v>-99</v>
      </c>
      <c r="AZ597" s="56">
        <f t="shared" si="101"/>
        <v>-99</v>
      </c>
      <c r="BA597" s="56">
        <f t="shared" ca="1" si="102"/>
        <v>-40.119076067449612</v>
      </c>
      <c r="BB597" s="57">
        <f t="shared" ca="1" si="103"/>
        <v>-40.119076067449612</v>
      </c>
      <c r="BC597">
        <f t="shared" ca="1" si="104"/>
        <v>575</v>
      </c>
      <c r="BD597">
        <f ca="1">BC597+(COUNTIF($BC$4:BC597,BC597)-1)</f>
        <v>575</v>
      </c>
    </row>
    <row r="598" spans="41:56" x14ac:dyDescent="0.2">
      <c r="AO598">
        <v>595</v>
      </c>
      <c r="AP598" t="s">
        <v>891</v>
      </c>
      <c r="AQ598" t="s">
        <v>540</v>
      </c>
      <c r="AR598">
        <v>3</v>
      </c>
      <c r="AS598" s="53">
        <v>142300</v>
      </c>
      <c r="AT598">
        <v>124</v>
      </c>
      <c r="AU598">
        <v>41.3</v>
      </c>
      <c r="AV598">
        <v>29</v>
      </c>
      <c r="AW598" t="str">
        <f t="shared" si="98"/>
        <v>Lachlan Schultz</v>
      </c>
      <c r="AX598" s="56">
        <f t="shared" si="99"/>
        <v>-99</v>
      </c>
      <c r="AY598" s="56">
        <f t="shared" si="100"/>
        <v>-99</v>
      </c>
      <c r="AZ598" s="56">
        <f t="shared" si="101"/>
        <v>-99</v>
      </c>
      <c r="BA598" s="56">
        <f t="shared" ca="1" si="102"/>
        <v>-40.7575759518122</v>
      </c>
      <c r="BB598" s="57">
        <f t="shared" ca="1" si="103"/>
        <v>-40.7575759518122</v>
      </c>
      <c r="BC598">
        <f t="shared" ca="1" si="104"/>
        <v>577</v>
      </c>
      <c r="BD598">
        <f ca="1">BC598+(COUNTIF($BC$4:BC598,BC598)-1)</f>
        <v>577</v>
      </c>
    </row>
    <row r="599" spans="41:56" x14ac:dyDescent="0.2">
      <c r="AO599">
        <v>596</v>
      </c>
      <c r="AP599" t="s">
        <v>1490</v>
      </c>
      <c r="AQ599" t="s">
        <v>551</v>
      </c>
      <c r="AR599">
        <v>6</v>
      </c>
      <c r="AS599" s="53">
        <v>256300</v>
      </c>
      <c r="AT599">
        <v>247</v>
      </c>
      <c r="AU599">
        <v>41.2</v>
      </c>
      <c r="AV599">
        <v>16.100000000000001</v>
      </c>
      <c r="AW599" t="str">
        <f t="shared" si="98"/>
        <v>Mitchell Hannan</v>
      </c>
      <c r="AX599" s="56">
        <f t="shared" si="99"/>
        <v>-99</v>
      </c>
      <c r="AY599" s="56">
        <f t="shared" si="100"/>
        <v>-99</v>
      </c>
      <c r="AZ599" s="56">
        <f t="shared" si="101"/>
        <v>-99</v>
      </c>
      <c r="BA599" s="56">
        <f t="shared" ca="1" si="102"/>
        <v>-40.863992599205957</v>
      </c>
      <c r="BB599" s="57">
        <f t="shared" ca="1" si="103"/>
        <v>-40.863992599205957</v>
      </c>
      <c r="BC599">
        <f t="shared" ca="1" si="104"/>
        <v>579</v>
      </c>
      <c r="BD599">
        <f ca="1">BC599+(COUNTIF($BC$4:BC599,BC599)-1)</f>
        <v>579</v>
      </c>
    </row>
    <row r="600" spans="41:56" x14ac:dyDescent="0.2">
      <c r="AO600">
        <v>597</v>
      </c>
      <c r="AP600" t="s">
        <v>1447</v>
      </c>
      <c r="AQ600" t="s">
        <v>544</v>
      </c>
      <c r="AR600">
        <v>8</v>
      </c>
      <c r="AS600" s="53">
        <v>212100</v>
      </c>
      <c r="AT600">
        <v>328</v>
      </c>
      <c r="AU600">
        <v>41</v>
      </c>
      <c r="AV600">
        <v>19.3</v>
      </c>
      <c r="AW600" t="str">
        <f t="shared" si="98"/>
        <v>Zac Bailey</v>
      </c>
      <c r="AX600" s="56">
        <f t="shared" si="99"/>
        <v>-99</v>
      </c>
      <c r="AY600" s="56">
        <f t="shared" ca="1" si="100"/>
        <v>-50.136544226951528</v>
      </c>
      <c r="AZ600" s="56">
        <f t="shared" si="101"/>
        <v>-99</v>
      </c>
      <c r="BA600" s="56">
        <f t="shared" ca="1" si="102"/>
        <v>-41.076825893993501</v>
      </c>
      <c r="BB600" s="57">
        <f t="shared" ca="1" si="103"/>
        <v>-41.076825893993501</v>
      </c>
      <c r="BC600">
        <f t="shared" ca="1" si="104"/>
        <v>582</v>
      </c>
      <c r="BD600">
        <f ca="1">BC600+(COUNTIF($BC$4:BC600,BC600)-1)</f>
        <v>582</v>
      </c>
    </row>
    <row r="601" spans="41:56" x14ac:dyDescent="0.2">
      <c r="AO601">
        <v>598</v>
      </c>
      <c r="AP601" t="s">
        <v>1047</v>
      </c>
      <c r="AQ601" t="s">
        <v>581</v>
      </c>
      <c r="AR601">
        <v>3</v>
      </c>
      <c r="AS601" s="53">
        <v>139200</v>
      </c>
      <c r="AT601">
        <v>119</v>
      </c>
      <c r="AU601">
        <v>39.700000000000003</v>
      </c>
      <c r="AV601">
        <v>28.5</v>
      </c>
      <c r="AW601" t="str">
        <f t="shared" si="98"/>
        <v>Robert Young</v>
      </c>
      <c r="AX601" s="56">
        <f t="shared" si="99"/>
        <v>-99</v>
      </c>
      <c r="AY601" s="56">
        <f t="shared" si="100"/>
        <v>-99</v>
      </c>
      <c r="AZ601" s="56">
        <f t="shared" si="101"/>
        <v>-99</v>
      </c>
      <c r="BA601" s="56">
        <f t="shared" ca="1" si="102"/>
        <v>-42.460242310112449</v>
      </c>
      <c r="BB601" s="57">
        <f t="shared" ca="1" si="103"/>
        <v>-42.460242310112449</v>
      </c>
      <c r="BC601">
        <f t="shared" ca="1" si="104"/>
        <v>588</v>
      </c>
      <c r="BD601">
        <f ca="1">BC601+(COUNTIF($BC$4:BC601,BC601)-1)</f>
        <v>588</v>
      </c>
    </row>
    <row r="602" spans="41:56" x14ac:dyDescent="0.2">
      <c r="AO602">
        <v>599</v>
      </c>
      <c r="AP602" t="s">
        <v>1493</v>
      </c>
      <c r="AQ602" t="s">
        <v>551</v>
      </c>
      <c r="AR602">
        <v>6</v>
      </c>
      <c r="AS602" s="53">
        <v>229500</v>
      </c>
      <c r="AT602">
        <v>236</v>
      </c>
      <c r="AU602">
        <v>39.299999999999997</v>
      </c>
      <c r="AV602">
        <v>17.100000000000001</v>
      </c>
      <c r="AW602" t="str">
        <f t="shared" si="98"/>
        <v>Charlie Spargo</v>
      </c>
      <c r="AX602" s="56">
        <f t="shared" si="99"/>
        <v>-99</v>
      </c>
      <c r="AY602" s="56">
        <f t="shared" si="100"/>
        <v>-99</v>
      </c>
      <c r="AZ602" s="56">
        <f t="shared" si="101"/>
        <v>-99</v>
      </c>
      <c r="BA602" s="56">
        <f t="shared" ca="1" si="102"/>
        <v>-42.885908899687507</v>
      </c>
      <c r="BB602" s="57">
        <f t="shared" ca="1" si="103"/>
        <v>-42.885908899687507</v>
      </c>
      <c r="BC602">
        <f t="shared" ca="1" si="104"/>
        <v>591</v>
      </c>
      <c r="BD602">
        <f ca="1">BC602+(COUNTIF($BC$4:BC602,BC602)-1)</f>
        <v>591</v>
      </c>
    </row>
    <row r="603" spans="41:56" x14ac:dyDescent="0.2">
      <c r="AO603">
        <v>600</v>
      </c>
      <c r="AP603" t="s">
        <v>1417</v>
      </c>
      <c r="AQ603" t="s">
        <v>540</v>
      </c>
      <c r="AR603">
        <v>3</v>
      </c>
      <c r="AS603" s="53">
        <v>337400</v>
      </c>
      <c r="AT603">
        <v>117</v>
      </c>
      <c r="AU603">
        <v>39</v>
      </c>
      <c r="AV603">
        <v>11.6</v>
      </c>
      <c r="AW603" t="str">
        <f t="shared" si="98"/>
        <v>Stephen Hill</v>
      </c>
      <c r="AX603" s="56">
        <f t="shared" ca="1" si="99"/>
        <v>-48.238340142688806</v>
      </c>
      <c r="AY603" s="56">
        <f t="shared" si="100"/>
        <v>-99</v>
      </c>
      <c r="AZ603" s="56">
        <f t="shared" si="101"/>
        <v>-99</v>
      </c>
      <c r="BA603" s="56">
        <f t="shared" si="102"/>
        <v>-99</v>
      </c>
      <c r="BB603" s="57">
        <f t="shared" ca="1" si="103"/>
        <v>-48.238340142688806</v>
      </c>
      <c r="BC603">
        <f t="shared" ca="1" si="104"/>
        <v>603</v>
      </c>
      <c r="BD603">
        <f ca="1">BC603+(COUNTIF($BC$4:BC603,BC603)-1)</f>
        <v>603</v>
      </c>
    </row>
    <row r="604" spans="41:56" x14ac:dyDescent="0.2">
      <c r="AO604">
        <v>601</v>
      </c>
      <c r="AP604" t="s">
        <v>1003</v>
      </c>
      <c r="AQ604" t="s">
        <v>556</v>
      </c>
      <c r="AR604">
        <v>2</v>
      </c>
      <c r="AS604" s="53">
        <v>189500</v>
      </c>
      <c r="AT604">
        <v>77</v>
      </c>
      <c r="AU604">
        <v>38.5</v>
      </c>
      <c r="AV604">
        <v>20.3</v>
      </c>
      <c r="AW604" t="str">
        <f t="shared" si="98"/>
        <v>Tom Williamson</v>
      </c>
      <c r="AX604" s="56">
        <f t="shared" ca="1" si="99"/>
        <v>-48.822339418024022</v>
      </c>
      <c r="AY604" s="56">
        <f t="shared" si="100"/>
        <v>-99</v>
      </c>
      <c r="AZ604" s="56">
        <f t="shared" si="101"/>
        <v>-99</v>
      </c>
      <c r="BA604" s="56">
        <f t="shared" si="102"/>
        <v>-99</v>
      </c>
      <c r="BB604" s="57">
        <f t="shared" ca="1" si="103"/>
        <v>-48.822339418024022</v>
      </c>
      <c r="BC604">
        <f t="shared" ca="1" si="104"/>
        <v>606</v>
      </c>
      <c r="BD604">
        <f ca="1">BC604+(COUNTIF($BC$4:BC604,BC604)-1)</f>
        <v>606</v>
      </c>
    </row>
    <row r="605" spans="41:56" x14ac:dyDescent="0.2">
      <c r="AO605">
        <v>602</v>
      </c>
      <c r="AP605" t="s">
        <v>1534</v>
      </c>
      <c r="AQ605" t="s">
        <v>551</v>
      </c>
      <c r="AR605">
        <v>2</v>
      </c>
      <c r="AS605" s="53">
        <v>123900</v>
      </c>
      <c r="AT605">
        <v>75</v>
      </c>
      <c r="AU605">
        <v>37.5</v>
      </c>
      <c r="AV605">
        <v>30.3</v>
      </c>
      <c r="AW605" t="str">
        <f t="shared" si="98"/>
        <v>Declan Keilty</v>
      </c>
      <c r="AX605" s="56">
        <f t="shared" ca="1" si="99"/>
        <v>-49.990337968694455</v>
      </c>
      <c r="AY605" s="56">
        <f t="shared" si="100"/>
        <v>-99</v>
      </c>
      <c r="AZ605" s="56">
        <f t="shared" si="101"/>
        <v>-99</v>
      </c>
      <c r="BA605" s="56">
        <f t="shared" si="102"/>
        <v>-99</v>
      </c>
      <c r="BB605" s="57">
        <f t="shared" ca="1" si="103"/>
        <v>-49.990337968694455</v>
      </c>
      <c r="BC605">
        <f t="shared" ca="1" si="104"/>
        <v>608</v>
      </c>
      <c r="BD605">
        <f ca="1">BC605+(COUNTIF($BC$4:BC605,BC605)-1)</f>
        <v>608</v>
      </c>
    </row>
    <row r="606" spans="41:56" x14ac:dyDescent="0.2">
      <c r="AO606">
        <v>603</v>
      </c>
      <c r="AP606" t="s">
        <v>665</v>
      </c>
      <c r="AQ606" t="s">
        <v>559</v>
      </c>
      <c r="AR606">
        <v>1</v>
      </c>
      <c r="AS606" s="53">
        <v>448100</v>
      </c>
      <c r="AT606">
        <v>36</v>
      </c>
      <c r="AU606">
        <v>36</v>
      </c>
      <c r="AV606">
        <v>8</v>
      </c>
      <c r="AW606" t="str">
        <f t="shared" si="98"/>
        <v>Alex Rance</v>
      </c>
      <c r="AX606" s="56">
        <f t="shared" ca="1" si="99"/>
        <v>-51.742335794700097</v>
      </c>
      <c r="AY606" s="56">
        <f t="shared" si="100"/>
        <v>-99</v>
      </c>
      <c r="AZ606" s="56">
        <f t="shared" si="101"/>
        <v>-99</v>
      </c>
      <c r="BA606" s="56">
        <f t="shared" si="102"/>
        <v>-99</v>
      </c>
      <c r="BB606" s="57">
        <f t="shared" ca="1" si="103"/>
        <v>-51.742335794700097</v>
      </c>
      <c r="BC606">
        <f t="shared" ca="1" si="104"/>
        <v>611</v>
      </c>
      <c r="BD606">
        <f ca="1">BC606+(COUNTIF($BC$4:BC606,BC606)-1)</f>
        <v>611</v>
      </c>
    </row>
    <row r="607" spans="41:56" x14ac:dyDescent="0.2">
      <c r="AO607">
        <v>604</v>
      </c>
      <c r="AP607" t="s">
        <v>1602</v>
      </c>
      <c r="AQ607" t="s">
        <v>567</v>
      </c>
      <c r="AR607">
        <v>2</v>
      </c>
      <c r="AS607" s="53">
        <v>248600</v>
      </c>
      <c r="AT607">
        <v>71</v>
      </c>
      <c r="AU607">
        <v>35.5</v>
      </c>
      <c r="AV607">
        <v>14.3</v>
      </c>
      <c r="AW607" t="str">
        <f t="shared" si="98"/>
        <v>Ben Crocker</v>
      </c>
      <c r="AX607" s="56">
        <f t="shared" si="99"/>
        <v>-99</v>
      </c>
      <c r="AY607" s="56">
        <f t="shared" si="100"/>
        <v>-99</v>
      </c>
      <c r="AZ607" s="56">
        <f t="shared" si="101"/>
        <v>-99</v>
      </c>
      <c r="BA607" s="56">
        <f t="shared" ca="1" si="102"/>
        <v>-46.929741500650607</v>
      </c>
      <c r="BB607" s="57">
        <f t="shared" ca="1" si="103"/>
        <v>-46.929741500650607</v>
      </c>
      <c r="BC607">
        <f t="shared" ca="1" si="104"/>
        <v>600</v>
      </c>
      <c r="BD607">
        <f ca="1">BC607+(COUNTIF($BC$4:BC607,BC607)-1)</f>
        <v>600</v>
      </c>
    </row>
    <row r="608" spans="41:56" x14ac:dyDescent="0.2">
      <c r="AO608">
        <v>605</v>
      </c>
      <c r="AP608" t="s">
        <v>1603</v>
      </c>
      <c r="AQ608" t="s">
        <v>536</v>
      </c>
      <c r="AR608">
        <v>2</v>
      </c>
      <c r="AS608" s="53">
        <v>135700</v>
      </c>
      <c r="AT608">
        <v>70</v>
      </c>
      <c r="AU608">
        <v>35</v>
      </c>
      <c r="AV608">
        <v>25.8</v>
      </c>
      <c r="AW608" t="str">
        <f t="shared" si="98"/>
        <v>Jarrod Brander</v>
      </c>
      <c r="AX608" s="56">
        <f t="shared" si="99"/>
        <v>-99</v>
      </c>
      <c r="AY608" s="56">
        <f t="shared" si="100"/>
        <v>-99</v>
      </c>
      <c r="AZ608" s="56">
        <f t="shared" si="101"/>
        <v>-99</v>
      </c>
      <c r="BA608" s="56">
        <f t="shared" ca="1" si="102"/>
        <v>-47.461824737619423</v>
      </c>
      <c r="BB608" s="57">
        <f t="shared" ca="1" si="103"/>
        <v>-47.461824737619423</v>
      </c>
      <c r="BC608">
        <f t="shared" ca="1" si="104"/>
        <v>601</v>
      </c>
      <c r="BD608">
        <f ca="1">BC608+(COUNTIF($BC$4:BC608,BC608)-1)</f>
        <v>601</v>
      </c>
    </row>
    <row r="609" spans="41:56" x14ac:dyDescent="0.2">
      <c r="AO609">
        <v>606</v>
      </c>
      <c r="AP609" t="s">
        <v>1448</v>
      </c>
      <c r="AQ609" t="s">
        <v>576</v>
      </c>
      <c r="AR609">
        <v>3</v>
      </c>
      <c r="AS609" s="53">
        <v>262000</v>
      </c>
      <c r="AT609">
        <v>103</v>
      </c>
      <c r="AU609">
        <v>34.299999999999997</v>
      </c>
      <c r="AV609">
        <v>13.1</v>
      </c>
      <c r="AW609" t="str">
        <f t="shared" si="98"/>
        <v>Bradley Scheer</v>
      </c>
      <c r="AX609" s="56">
        <f t="shared" si="99"/>
        <v>-99</v>
      </c>
      <c r="AY609" s="56">
        <f t="shared" ca="1" si="100"/>
        <v>-57.37608832868807</v>
      </c>
      <c r="AZ609" s="56">
        <f t="shared" si="101"/>
        <v>-99</v>
      </c>
      <c r="BA609" s="56">
        <f t="shared" ca="1" si="102"/>
        <v>-48.206741269375797</v>
      </c>
      <c r="BB609" s="57">
        <f t="shared" ca="1" si="103"/>
        <v>-48.206741269375797</v>
      </c>
      <c r="BC609">
        <f t="shared" ca="1" si="104"/>
        <v>602</v>
      </c>
      <c r="BD609">
        <f ca="1">BC609+(COUNTIF($BC$4:BC609,BC609)-1)</f>
        <v>602</v>
      </c>
    </row>
    <row r="610" spans="41:56" x14ac:dyDescent="0.2">
      <c r="AO610">
        <v>606</v>
      </c>
      <c r="AP610" t="s">
        <v>1033</v>
      </c>
      <c r="AQ610" t="s">
        <v>561</v>
      </c>
      <c r="AR610">
        <v>3</v>
      </c>
      <c r="AS610" s="53">
        <v>137400</v>
      </c>
      <c r="AT610">
        <v>103</v>
      </c>
      <c r="AU610">
        <v>34.299999999999997</v>
      </c>
      <c r="AV610">
        <v>25</v>
      </c>
      <c r="AW610" t="str">
        <f t="shared" si="98"/>
        <v>Ben McKay</v>
      </c>
      <c r="AX610" s="56">
        <f t="shared" ca="1" si="99"/>
        <v>-53.727933330839832</v>
      </c>
      <c r="AY610" s="56">
        <f t="shared" si="100"/>
        <v>-99</v>
      </c>
      <c r="AZ610" s="56">
        <f t="shared" si="101"/>
        <v>-99</v>
      </c>
      <c r="BA610" s="56">
        <f t="shared" si="102"/>
        <v>-99</v>
      </c>
      <c r="BB610" s="57">
        <f t="shared" ca="1" si="103"/>
        <v>-53.727933330839832</v>
      </c>
      <c r="BC610">
        <f t="shared" ca="1" si="104"/>
        <v>614</v>
      </c>
      <c r="BD610">
        <f ca="1">BC610+(COUNTIF($BC$4:BC610,BC610)-1)</f>
        <v>614</v>
      </c>
    </row>
    <row r="611" spans="41:56" x14ac:dyDescent="0.2">
      <c r="AO611">
        <v>608</v>
      </c>
      <c r="AP611" t="s">
        <v>894</v>
      </c>
      <c r="AQ611" t="s">
        <v>532</v>
      </c>
      <c r="AR611">
        <v>8</v>
      </c>
      <c r="AS611" s="53">
        <v>213900</v>
      </c>
      <c r="AT611">
        <v>272</v>
      </c>
      <c r="AU611">
        <v>34</v>
      </c>
      <c r="AV611">
        <v>15.9</v>
      </c>
      <c r="AW611" t="str">
        <f t="shared" si="98"/>
        <v>Ben Ronke</v>
      </c>
      <c r="AX611" s="56">
        <f t="shared" si="99"/>
        <v>-99</v>
      </c>
      <c r="AY611" s="56">
        <f t="shared" si="100"/>
        <v>-99</v>
      </c>
      <c r="AZ611" s="56">
        <f t="shared" si="101"/>
        <v>-99</v>
      </c>
      <c r="BA611" s="56">
        <f t="shared" ca="1" si="102"/>
        <v>-48.525991211557084</v>
      </c>
      <c r="BB611" s="57">
        <f t="shared" ca="1" si="103"/>
        <v>-48.525991211557084</v>
      </c>
      <c r="BC611">
        <f t="shared" ca="1" si="104"/>
        <v>604</v>
      </c>
      <c r="BD611">
        <f ca="1">BC611+(COUNTIF($BC$4:BC611,BC611)-1)</f>
        <v>604</v>
      </c>
    </row>
    <row r="612" spans="41:56" x14ac:dyDescent="0.2">
      <c r="AO612">
        <v>608</v>
      </c>
      <c r="AP612" t="s">
        <v>1563</v>
      </c>
      <c r="AQ612" t="s">
        <v>544</v>
      </c>
      <c r="AR612">
        <v>1</v>
      </c>
      <c r="AS612" s="53">
        <v>237000</v>
      </c>
      <c r="AT612">
        <v>34</v>
      </c>
      <c r="AU612">
        <v>34</v>
      </c>
      <c r="AV612">
        <v>14.3</v>
      </c>
      <c r="AW612" t="str">
        <f t="shared" si="98"/>
        <v>Brandon Starcevich</v>
      </c>
      <c r="AX612" s="56">
        <f t="shared" si="99"/>
        <v>-99</v>
      </c>
      <c r="AY612" s="56">
        <f t="shared" ca="1" si="100"/>
        <v>-57.70024701981059</v>
      </c>
      <c r="AZ612" s="56">
        <f t="shared" si="101"/>
        <v>-99</v>
      </c>
      <c r="BA612" s="56">
        <f t="shared" ca="1" si="102"/>
        <v>-48.525991211557084</v>
      </c>
      <c r="BB612" s="57">
        <f t="shared" ca="1" si="103"/>
        <v>-48.525991211557084</v>
      </c>
      <c r="BC612">
        <f t="shared" ca="1" si="104"/>
        <v>604</v>
      </c>
      <c r="BD612">
        <f ca="1">BC612+(COUNTIF($BC$4:BC612,BC612)-1)</f>
        <v>605</v>
      </c>
    </row>
    <row r="613" spans="41:56" x14ac:dyDescent="0.2">
      <c r="AO613">
        <v>610</v>
      </c>
      <c r="AP613" t="s">
        <v>1055</v>
      </c>
      <c r="AQ613" t="s">
        <v>576</v>
      </c>
      <c r="AR613">
        <v>9</v>
      </c>
      <c r="AS613" s="53">
        <v>169300</v>
      </c>
      <c r="AT613">
        <v>298</v>
      </c>
      <c r="AU613">
        <v>33.1</v>
      </c>
      <c r="AV613">
        <v>19.600000000000001</v>
      </c>
      <c r="AW613" t="str">
        <f t="shared" si="98"/>
        <v>Ben King</v>
      </c>
      <c r="AX613" s="56">
        <f t="shared" si="99"/>
        <v>-99</v>
      </c>
      <c r="AY613" s="56">
        <f t="shared" si="100"/>
        <v>-99</v>
      </c>
      <c r="AZ613" s="56">
        <f t="shared" si="101"/>
        <v>-99</v>
      </c>
      <c r="BA613" s="56">
        <f t="shared" ca="1" si="102"/>
        <v>-49.483741038100973</v>
      </c>
      <c r="BB613" s="57">
        <f t="shared" ca="1" si="103"/>
        <v>-49.483741038100973</v>
      </c>
      <c r="BC613">
        <f t="shared" ca="1" si="104"/>
        <v>607</v>
      </c>
      <c r="BD613">
        <f ca="1">BC613+(COUNTIF($BC$4:BC613,BC613)-1)</f>
        <v>607</v>
      </c>
    </row>
    <row r="614" spans="41:56" x14ac:dyDescent="0.2">
      <c r="AO614">
        <v>611</v>
      </c>
      <c r="AP614" t="s">
        <v>1418</v>
      </c>
      <c r="AQ614" t="s">
        <v>547</v>
      </c>
      <c r="AR614">
        <v>2</v>
      </c>
      <c r="AS614" s="53">
        <v>102400</v>
      </c>
      <c r="AT614">
        <v>63</v>
      </c>
      <c r="AU614">
        <v>31.5</v>
      </c>
      <c r="AV614">
        <v>30.8</v>
      </c>
      <c r="AW614" t="str">
        <f t="shared" si="98"/>
        <v>Ryan Gardner</v>
      </c>
      <c r="AX614" s="56">
        <f t="shared" ca="1" si="99"/>
        <v>-56.998329272717044</v>
      </c>
      <c r="AY614" s="56">
        <f t="shared" si="100"/>
        <v>-99</v>
      </c>
      <c r="AZ614" s="56">
        <f t="shared" si="101"/>
        <v>-99</v>
      </c>
      <c r="BA614" s="56">
        <f t="shared" ca="1" si="102"/>
        <v>-51.186407396401222</v>
      </c>
      <c r="BB614" s="57">
        <f t="shared" ca="1" si="103"/>
        <v>-51.186407396401222</v>
      </c>
      <c r="BC614">
        <f t="shared" ca="1" si="104"/>
        <v>609</v>
      </c>
      <c r="BD614">
        <f ca="1">BC614+(COUNTIF($BC$4:BC614,BC614)-1)</f>
        <v>609</v>
      </c>
    </row>
    <row r="615" spans="41:56" x14ac:dyDescent="0.2">
      <c r="AO615">
        <v>612</v>
      </c>
      <c r="AP615" t="s">
        <v>1564</v>
      </c>
      <c r="AQ615" t="s">
        <v>561</v>
      </c>
      <c r="AR615">
        <v>1</v>
      </c>
      <c r="AS615" s="53">
        <v>102400</v>
      </c>
      <c r="AT615">
        <v>31</v>
      </c>
      <c r="AU615">
        <v>31</v>
      </c>
      <c r="AV615">
        <v>30.3</v>
      </c>
      <c r="AW615" t="str">
        <f t="shared" si="98"/>
        <v>Kyron Hayden</v>
      </c>
      <c r="AX615" s="56">
        <f t="shared" si="99"/>
        <v>-99</v>
      </c>
      <c r="AY615" s="56">
        <f t="shared" ca="1" si="100"/>
        <v>-60.941833931035902</v>
      </c>
      <c r="AZ615" s="56">
        <f t="shared" si="101"/>
        <v>-99</v>
      </c>
      <c r="BA615" s="56">
        <f t="shared" ca="1" si="102"/>
        <v>-51.718490633370052</v>
      </c>
      <c r="BB615" s="57">
        <f t="shared" ca="1" si="103"/>
        <v>-51.718490633370052</v>
      </c>
      <c r="BC615">
        <f t="shared" ca="1" si="104"/>
        <v>610</v>
      </c>
      <c r="BD615">
        <f ca="1">BC615+(COUNTIF($BC$4:BC615,BC615)-1)</f>
        <v>610</v>
      </c>
    </row>
    <row r="616" spans="41:56" x14ac:dyDescent="0.2">
      <c r="AO616">
        <v>613</v>
      </c>
      <c r="AP616" t="s">
        <v>1494</v>
      </c>
      <c r="AQ616" t="s">
        <v>540</v>
      </c>
      <c r="AR616">
        <v>1</v>
      </c>
      <c r="AS616" s="53">
        <v>266600</v>
      </c>
      <c r="AT616">
        <v>30</v>
      </c>
      <c r="AU616">
        <v>30</v>
      </c>
      <c r="AV616">
        <v>11.3</v>
      </c>
      <c r="AW616" t="str">
        <f t="shared" si="98"/>
        <v>Hayden Ballantyne</v>
      </c>
      <c r="AX616" s="56">
        <f t="shared" si="99"/>
        <v>-99</v>
      </c>
      <c r="AY616" s="56">
        <f t="shared" si="100"/>
        <v>-99</v>
      </c>
      <c r="AZ616" s="56">
        <f t="shared" si="101"/>
        <v>-99</v>
      </c>
      <c r="BA616" s="56">
        <f t="shared" ca="1" si="102"/>
        <v>-52.782657107307699</v>
      </c>
      <c r="BB616" s="57">
        <f t="shared" ca="1" si="103"/>
        <v>-52.782657107307699</v>
      </c>
      <c r="BC616">
        <f t="shared" ca="1" si="104"/>
        <v>612</v>
      </c>
      <c r="BD616">
        <f ca="1">BC616+(COUNTIF($BC$4:BC616,BC616)-1)</f>
        <v>612</v>
      </c>
    </row>
    <row r="617" spans="41:56" x14ac:dyDescent="0.2">
      <c r="AO617">
        <v>614</v>
      </c>
      <c r="AP617" t="s">
        <v>978</v>
      </c>
      <c r="AQ617" t="s">
        <v>556</v>
      </c>
      <c r="AR617">
        <v>3</v>
      </c>
      <c r="AS617" s="53">
        <v>223100</v>
      </c>
      <c r="AT617">
        <v>89</v>
      </c>
      <c r="AU617">
        <v>29.7</v>
      </c>
      <c r="AV617">
        <v>13.3</v>
      </c>
      <c r="AW617" t="str">
        <f t="shared" ref="AW617:AW633" si="105">IF(RIGHT(AP617,2)=" I",LEFT(AP617,LEN(AP617)-2),AP617)</f>
        <v>Alex Fasolo</v>
      </c>
      <c r="AX617" s="56">
        <f t="shared" ref="AX617:AX633" si="106">IFERROR(INDEX(I:I,MATCH(AP617,B:B,0)), -99)</f>
        <v>-99</v>
      </c>
      <c r="AY617" s="56">
        <f t="shared" ref="AY617:AY633" si="107">IFERROR(INDEX(S:S,MATCH(AP617,L:L,0)),-99)</f>
        <v>-99</v>
      </c>
      <c r="AZ617" s="56">
        <f t="shared" ref="AZ617:AZ633" si="108">IFERROR(INDEX(AC:AC,MATCH(AP617,V:V,0)),-99)</f>
        <v>-99</v>
      </c>
      <c r="BA617" s="56">
        <f t="shared" ref="BA617:BA633" ca="1" si="109">IFERROR(INDEX(AM:AM,MATCH(AP617,AF:AF,0)),-99)</f>
        <v>-53.101907049489</v>
      </c>
      <c r="BB617" s="57">
        <f t="shared" ref="BB617:BB633" ca="1" si="110">MAX(AX617:BA617)</f>
        <v>-53.101907049489</v>
      </c>
      <c r="BC617">
        <f t="shared" ref="BC617:BC633" ca="1" si="111">RANK(BB617,BB:BB,0)</f>
        <v>613</v>
      </c>
      <c r="BD617">
        <f ca="1">BC617+(COUNTIF($BC$4:BC617,BC617)-1)</f>
        <v>613</v>
      </c>
    </row>
    <row r="618" spans="41:56" x14ac:dyDescent="0.2">
      <c r="AO618">
        <v>615</v>
      </c>
      <c r="AP618" t="s">
        <v>1495</v>
      </c>
      <c r="AQ618" t="s">
        <v>559</v>
      </c>
      <c r="AR618">
        <v>1</v>
      </c>
      <c r="AS618" s="53">
        <v>278500</v>
      </c>
      <c r="AT618">
        <v>29</v>
      </c>
      <c r="AU618">
        <v>29</v>
      </c>
      <c r="AV618">
        <v>10.4</v>
      </c>
      <c r="AW618" t="str">
        <f t="shared" si="105"/>
        <v>Jacob Townsend</v>
      </c>
      <c r="AX618" s="56">
        <f t="shared" si="106"/>
        <v>-99</v>
      </c>
      <c r="AY618" s="56">
        <f t="shared" si="107"/>
        <v>-99</v>
      </c>
      <c r="AZ618" s="56">
        <f t="shared" si="108"/>
        <v>-99</v>
      </c>
      <c r="BA618" s="56">
        <f t="shared" ca="1" si="109"/>
        <v>-53.84682358124536</v>
      </c>
      <c r="BB618" s="57">
        <f t="shared" ca="1" si="110"/>
        <v>-53.84682358124536</v>
      </c>
      <c r="BC618">
        <f t="shared" ca="1" si="111"/>
        <v>615</v>
      </c>
      <c r="BD618">
        <f ca="1">BC618+(COUNTIF($BC$4:BC618,BC618)-1)</f>
        <v>615</v>
      </c>
    </row>
    <row r="619" spans="41:56" x14ac:dyDescent="0.2">
      <c r="AO619">
        <v>615</v>
      </c>
      <c r="AP619" t="s">
        <v>1565</v>
      </c>
      <c r="AQ619" t="s">
        <v>556</v>
      </c>
      <c r="AR619">
        <v>1</v>
      </c>
      <c r="AS619" s="53">
        <v>154700</v>
      </c>
      <c r="AT619">
        <v>29</v>
      </c>
      <c r="AU619">
        <v>29</v>
      </c>
      <c r="AV619">
        <v>18.7</v>
      </c>
      <c r="AW619" t="str">
        <f t="shared" si="105"/>
        <v>Joshua Deluca</v>
      </c>
      <c r="AX619" s="56">
        <f t="shared" si="106"/>
        <v>-99</v>
      </c>
      <c r="AY619" s="56">
        <f t="shared" ca="1" si="107"/>
        <v>-63.102891871852776</v>
      </c>
      <c r="AZ619" s="56">
        <f t="shared" si="108"/>
        <v>-99</v>
      </c>
      <c r="BA619" s="56">
        <f t="shared" si="109"/>
        <v>-99</v>
      </c>
      <c r="BB619" s="57">
        <f t="shared" ca="1" si="110"/>
        <v>-63.102891871852776</v>
      </c>
      <c r="BC619">
        <f t="shared" ca="1" si="111"/>
        <v>620</v>
      </c>
      <c r="BD619">
        <f ca="1">BC619+(COUNTIF($BC$4:BC619,BC619)-1)</f>
        <v>620</v>
      </c>
    </row>
    <row r="620" spans="41:56" x14ac:dyDescent="0.2">
      <c r="AO620">
        <v>617</v>
      </c>
      <c r="AP620" t="s">
        <v>1604</v>
      </c>
      <c r="AQ620" t="s">
        <v>556</v>
      </c>
      <c r="AR620">
        <v>3</v>
      </c>
      <c r="AS620" s="53">
        <v>179900</v>
      </c>
      <c r="AT620">
        <v>85</v>
      </c>
      <c r="AU620">
        <v>28.3</v>
      </c>
      <c r="AV620">
        <v>15.7</v>
      </c>
      <c r="AW620" t="str">
        <f t="shared" si="105"/>
        <v>Cameron Polson</v>
      </c>
      <c r="AX620" s="56">
        <f t="shared" si="106"/>
        <v>-99</v>
      </c>
      <c r="AY620" s="56">
        <f t="shared" si="107"/>
        <v>-99</v>
      </c>
      <c r="AZ620" s="56">
        <f t="shared" si="108"/>
        <v>-99</v>
      </c>
      <c r="BA620" s="56">
        <f t="shared" ca="1" si="109"/>
        <v>-54.59174011300172</v>
      </c>
      <c r="BB620" s="57">
        <f t="shared" ca="1" si="110"/>
        <v>-54.59174011300172</v>
      </c>
      <c r="BC620">
        <f t="shared" ca="1" si="111"/>
        <v>616</v>
      </c>
      <c r="BD620">
        <f ca="1">BC620+(COUNTIF($BC$4:BC620,BC620)-1)</f>
        <v>616</v>
      </c>
    </row>
    <row r="621" spans="41:56" x14ac:dyDescent="0.2">
      <c r="AO621">
        <v>618</v>
      </c>
      <c r="AP621" t="s">
        <v>1605</v>
      </c>
      <c r="AQ621" t="s">
        <v>576</v>
      </c>
      <c r="AR621">
        <v>1</v>
      </c>
      <c r="AS621" s="53">
        <v>325700</v>
      </c>
      <c r="AT621">
        <v>27</v>
      </c>
      <c r="AU621">
        <v>27</v>
      </c>
      <c r="AV621">
        <v>8.3000000000000007</v>
      </c>
      <c r="AW621" t="str">
        <f t="shared" si="105"/>
        <v>Aaron Young</v>
      </c>
      <c r="AX621" s="56">
        <f t="shared" si="106"/>
        <v>-99</v>
      </c>
      <c r="AY621" s="56">
        <f t="shared" si="107"/>
        <v>-99</v>
      </c>
      <c r="AZ621" s="56">
        <f t="shared" si="108"/>
        <v>-99</v>
      </c>
      <c r="BA621" s="56">
        <f t="shared" ca="1" si="109"/>
        <v>-55.975156529120667</v>
      </c>
      <c r="BB621" s="57">
        <f t="shared" ca="1" si="110"/>
        <v>-55.975156529120667</v>
      </c>
      <c r="BC621">
        <f t="shared" ca="1" si="111"/>
        <v>617</v>
      </c>
      <c r="BD621">
        <f ca="1">BC621+(COUNTIF($BC$4:BC621,BC621)-1)</f>
        <v>617</v>
      </c>
    </row>
    <row r="622" spans="41:56" x14ac:dyDescent="0.2">
      <c r="AO622">
        <v>619</v>
      </c>
      <c r="AP622" t="s">
        <v>1419</v>
      </c>
      <c r="AQ622" t="s">
        <v>567</v>
      </c>
      <c r="AR622">
        <v>1</v>
      </c>
      <c r="AS622" s="53">
        <v>256500</v>
      </c>
      <c r="AT622">
        <v>24</v>
      </c>
      <c r="AU622">
        <v>24</v>
      </c>
      <c r="AV622">
        <v>9.4</v>
      </c>
      <c r="AW622" t="str">
        <f t="shared" si="105"/>
        <v>Jack Madgen</v>
      </c>
      <c r="AX622" s="56">
        <f t="shared" ca="1" si="106"/>
        <v>-65.75831840274526</v>
      </c>
      <c r="AY622" s="56">
        <f t="shared" si="107"/>
        <v>-99</v>
      </c>
      <c r="AZ622" s="56">
        <f t="shared" si="108"/>
        <v>-99</v>
      </c>
      <c r="BA622" s="56">
        <f t="shared" si="109"/>
        <v>-99</v>
      </c>
      <c r="BB622" s="57">
        <f t="shared" ca="1" si="110"/>
        <v>-65.75831840274526</v>
      </c>
      <c r="BC622">
        <f t="shared" ca="1" si="111"/>
        <v>622</v>
      </c>
      <c r="BD622">
        <f ca="1">BC622+(COUNTIF($BC$4:BC622,BC622)-1)</f>
        <v>622</v>
      </c>
    </row>
    <row r="623" spans="41:56" x14ac:dyDescent="0.2">
      <c r="AO623">
        <v>620</v>
      </c>
      <c r="AP623" t="s">
        <v>1496</v>
      </c>
      <c r="AQ623" t="s">
        <v>553</v>
      </c>
      <c r="AR623">
        <v>1</v>
      </c>
      <c r="AS623" s="53">
        <v>123900</v>
      </c>
      <c r="AT623">
        <v>22</v>
      </c>
      <c r="AU623">
        <v>22</v>
      </c>
      <c r="AV623">
        <v>17.8</v>
      </c>
      <c r="AW623" t="str">
        <f t="shared" si="105"/>
        <v>Ben Davis</v>
      </c>
      <c r="AX623" s="56">
        <f t="shared" si="106"/>
        <v>-99</v>
      </c>
      <c r="AY623" s="56">
        <f t="shared" si="107"/>
        <v>-99</v>
      </c>
      <c r="AZ623" s="56">
        <f t="shared" si="108"/>
        <v>-99</v>
      </c>
      <c r="BA623" s="56">
        <f t="shared" ca="1" si="109"/>
        <v>-61.295988898808943</v>
      </c>
      <c r="BB623" s="57">
        <f t="shared" ca="1" si="110"/>
        <v>-61.295988898808943</v>
      </c>
      <c r="BC623">
        <f t="shared" ca="1" si="111"/>
        <v>618</v>
      </c>
      <c r="BD623">
        <f ca="1">BC623+(COUNTIF($BC$4:BC623,BC623)-1)</f>
        <v>618</v>
      </c>
    </row>
    <row r="624" spans="41:56" x14ac:dyDescent="0.2">
      <c r="AO624">
        <v>621</v>
      </c>
      <c r="AP624" t="s">
        <v>1535</v>
      </c>
      <c r="AQ624" t="s">
        <v>567</v>
      </c>
      <c r="AR624">
        <v>1</v>
      </c>
      <c r="AS624" s="53">
        <v>281700</v>
      </c>
      <c r="AT624">
        <v>21</v>
      </c>
      <c r="AU624">
        <v>21</v>
      </c>
      <c r="AV624">
        <v>7.5</v>
      </c>
      <c r="AW624" t="str">
        <f t="shared" si="105"/>
        <v>Flynn Appleby</v>
      </c>
      <c r="AX624" s="56">
        <f t="shared" ca="1" si="106"/>
        <v>-69.262314054756558</v>
      </c>
      <c r="AY624" s="56">
        <f t="shared" si="107"/>
        <v>-99</v>
      </c>
      <c r="AZ624" s="56">
        <f t="shared" si="108"/>
        <v>-99</v>
      </c>
      <c r="BA624" s="56">
        <f t="shared" si="109"/>
        <v>-99</v>
      </c>
      <c r="BB624" s="57">
        <f t="shared" ca="1" si="110"/>
        <v>-69.262314054756558</v>
      </c>
      <c r="BC624">
        <f t="shared" ca="1" si="111"/>
        <v>623</v>
      </c>
      <c r="BD624">
        <f ca="1">BC624+(COUNTIF($BC$4:BC624,BC624)-1)</f>
        <v>623</v>
      </c>
    </row>
    <row r="625" spans="41:56" x14ac:dyDescent="0.2">
      <c r="AO625">
        <v>621</v>
      </c>
      <c r="AP625" t="s">
        <v>669</v>
      </c>
      <c r="AQ625" t="s">
        <v>532</v>
      </c>
      <c r="AR625">
        <v>1</v>
      </c>
      <c r="AS625" s="53">
        <v>117300</v>
      </c>
      <c r="AT625">
        <v>21</v>
      </c>
      <c r="AU625">
        <v>21</v>
      </c>
      <c r="AV625">
        <v>17.899999999999999</v>
      </c>
      <c r="AW625" t="str">
        <f t="shared" si="105"/>
        <v>Justin Mcinerney</v>
      </c>
      <c r="AX625" s="56">
        <f t="shared" ca="1" si="106"/>
        <v>-69.262314054756558</v>
      </c>
      <c r="AY625" s="56">
        <f t="shared" si="107"/>
        <v>-99</v>
      </c>
      <c r="AZ625" s="56">
        <f t="shared" si="108"/>
        <v>-99</v>
      </c>
      <c r="BA625" s="56">
        <f t="shared" si="109"/>
        <v>-99</v>
      </c>
      <c r="BB625" s="57">
        <f t="shared" ca="1" si="110"/>
        <v>-69.262314054756558</v>
      </c>
      <c r="BC625">
        <f t="shared" ca="1" si="111"/>
        <v>623</v>
      </c>
      <c r="BD625">
        <f ca="1">BC625+(COUNTIF($BC$4:BC625,BC625)-1)</f>
        <v>624</v>
      </c>
    </row>
    <row r="626" spans="41:56" x14ac:dyDescent="0.2">
      <c r="AO626">
        <v>621</v>
      </c>
      <c r="AP626" t="s">
        <v>1606</v>
      </c>
      <c r="AQ626" t="s">
        <v>532</v>
      </c>
      <c r="AR626">
        <v>1</v>
      </c>
      <c r="AS626" s="53">
        <v>136800</v>
      </c>
      <c r="AT626">
        <v>21</v>
      </c>
      <c r="AU626">
        <v>21</v>
      </c>
      <c r="AV626">
        <v>15.4</v>
      </c>
      <c r="AW626" t="str">
        <f t="shared" si="105"/>
        <v>Ryley Stoddart</v>
      </c>
      <c r="AX626" s="56">
        <f t="shared" si="106"/>
        <v>-99</v>
      </c>
      <c r="AY626" s="56">
        <f t="shared" si="107"/>
        <v>-99</v>
      </c>
      <c r="AZ626" s="56">
        <f t="shared" si="108"/>
        <v>-99</v>
      </c>
      <c r="BA626" s="56">
        <f t="shared" ca="1" si="109"/>
        <v>-62.360155372746604</v>
      </c>
      <c r="BB626" s="57">
        <f t="shared" ca="1" si="110"/>
        <v>-62.360155372746604</v>
      </c>
      <c r="BC626">
        <f t="shared" ca="1" si="111"/>
        <v>619</v>
      </c>
      <c r="BD626">
        <f ca="1">BC626+(COUNTIF($BC$4:BC626,BC626)-1)</f>
        <v>619</v>
      </c>
    </row>
    <row r="627" spans="41:56" x14ac:dyDescent="0.2">
      <c r="AO627">
        <v>624</v>
      </c>
      <c r="AP627" t="s">
        <v>1004</v>
      </c>
      <c r="AQ627" t="s">
        <v>561</v>
      </c>
      <c r="AR627">
        <v>2</v>
      </c>
      <c r="AS627" s="53">
        <v>117300</v>
      </c>
      <c r="AT627">
        <v>40</v>
      </c>
      <c r="AU627">
        <v>20</v>
      </c>
      <c r="AV627">
        <v>17.100000000000001</v>
      </c>
      <c r="AW627" t="str">
        <f t="shared" si="105"/>
        <v>Curtis Taylor</v>
      </c>
      <c r="AX627" s="56">
        <f t="shared" si="106"/>
        <v>-99</v>
      </c>
      <c r="AY627" s="56">
        <f t="shared" ca="1" si="107"/>
        <v>-72.827652605528712</v>
      </c>
      <c r="AZ627" s="56">
        <f t="shared" si="108"/>
        <v>-99</v>
      </c>
      <c r="BA627" s="56">
        <f t="shared" ca="1" si="109"/>
        <v>-63.424321846684251</v>
      </c>
      <c r="BB627" s="57">
        <f t="shared" ca="1" si="110"/>
        <v>-63.424321846684251</v>
      </c>
      <c r="BC627">
        <f t="shared" ca="1" si="111"/>
        <v>621</v>
      </c>
      <c r="BD627">
        <f ca="1">BC627+(COUNTIF($BC$4:BC627,BC627)-1)</f>
        <v>621</v>
      </c>
    </row>
    <row r="628" spans="41:56" x14ac:dyDescent="0.2">
      <c r="AO628">
        <v>625</v>
      </c>
      <c r="AP628" t="s">
        <v>1536</v>
      </c>
      <c r="AQ628" t="s">
        <v>556</v>
      </c>
      <c r="AR628">
        <v>1</v>
      </c>
      <c r="AS628" s="53">
        <v>159600</v>
      </c>
      <c r="AT628">
        <v>19</v>
      </c>
      <c r="AU628">
        <v>19</v>
      </c>
      <c r="AV628">
        <v>11.9</v>
      </c>
      <c r="AW628" t="str">
        <f t="shared" si="105"/>
        <v>Hugh Goddard</v>
      </c>
      <c r="AX628" s="56">
        <f t="shared" ca="1" si="106"/>
        <v>-71.598311156097424</v>
      </c>
      <c r="AY628" s="56">
        <f t="shared" si="107"/>
        <v>-99</v>
      </c>
      <c r="AZ628" s="56">
        <f t="shared" si="108"/>
        <v>-99</v>
      </c>
      <c r="BA628" s="56">
        <f t="shared" si="109"/>
        <v>-99</v>
      </c>
      <c r="BB628" s="57">
        <f t="shared" ca="1" si="110"/>
        <v>-71.598311156097424</v>
      </c>
      <c r="BC628">
        <f t="shared" ca="1" si="111"/>
        <v>625</v>
      </c>
      <c r="BD628">
        <f ca="1">BC628+(COUNTIF($BC$4:BC628,BC628)-1)</f>
        <v>625</v>
      </c>
    </row>
    <row r="629" spans="41:56" x14ac:dyDescent="0.2">
      <c r="AO629">
        <v>626</v>
      </c>
      <c r="AP629" t="s">
        <v>1034</v>
      </c>
      <c r="AQ629" t="s">
        <v>556</v>
      </c>
      <c r="AR629">
        <v>1</v>
      </c>
      <c r="AS629" s="53">
        <v>146800</v>
      </c>
      <c r="AT629">
        <v>14</v>
      </c>
      <c r="AU629">
        <v>14</v>
      </c>
      <c r="AV629">
        <v>9.5</v>
      </c>
      <c r="AW629" t="str">
        <f t="shared" si="105"/>
        <v>Harrison Macreadie</v>
      </c>
      <c r="AX629" s="56">
        <f t="shared" ca="1" si="106"/>
        <v>-77.438303909449573</v>
      </c>
      <c r="AY629" s="56">
        <f t="shared" si="107"/>
        <v>-99</v>
      </c>
      <c r="AZ629" s="56">
        <f t="shared" si="108"/>
        <v>-99</v>
      </c>
      <c r="BA629" s="56">
        <f t="shared" si="109"/>
        <v>-99</v>
      </c>
      <c r="BB629" s="57">
        <f t="shared" ca="1" si="110"/>
        <v>-77.438303909449573</v>
      </c>
      <c r="BC629">
        <f t="shared" ca="1" si="111"/>
        <v>626</v>
      </c>
      <c r="BD629">
        <f ca="1">BC629+(COUNTIF($BC$4:BC629,BC629)-1)</f>
        <v>626</v>
      </c>
    </row>
    <row r="630" spans="41:56" x14ac:dyDescent="0.2">
      <c r="AO630">
        <v>627</v>
      </c>
      <c r="AP630" t="s">
        <v>927</v>
      </c>
      <c r="AQ630" t="s">
        <v>534</v>
      </c>
      <c r="AR630">
        <v>1</v>
      </c>
      <c r="AS630" s="53">
        <v>568000</v>
      </c>
      <c r="AT630">
        <v>4</v>
      </c>
      <c r="AU630">
        <v>4</v>
      </c>
      <c r="AV630">
        <v>0.7</v>
      </c>
      <c r="AW630" t="str">
        <f t="shared" si="105"/>
        <v>Callan Ward</v>
      </c>
      <c r="AX630" s="56">
        <f t="shared" si="106"/>
        <v>-99</v>
      </c>
      <c r="AY630" s="56">
        <f t="shared" ca="1" si="107"/>
        <v>-90.116116132063738</v>
      </c>
      <c r="AZ630" s="56">
        <f t="shared" si="108"/>
        <v>-99</v>
      </c>
      <c r="BA630" s="56">
        <f t="shared" si="109"/>
        <v>-99</v>
      </c>
      <c r="BB630" s="57">
        <f t="shared" ca="1" si="110"/>
        <v>-90.116116132063738</v>
      </c>
      <c r="BC630">
        <f t="shared" ca="1" si="111"/>
        <v>627</v>
      </c>
      <c r="BD630">
        <f ca="1">BC630+(COUNTIF($BC$4:BC630,BC630)-1)</f>
        <v>627</v>
      </c>
    </row>
    <row r="631" spans="41:56" x14ac:dyDescent="0.2">
      <c r="AO631">
        <v>628</v>
      </c>
      <c r="AP631" t="s">
        <v>1566</v>
      </c>
      <c r="AQ631" t="s">
        <v>534</v>
      </c>
      <c r="AR631">
        <v>1</v>
      </c>
      <c r="AS631" s="53">
        <v>382500</v>
      </c>
      <c r="AT631">
        <v>2</v>
      </c>
      <c r="AU631">
        <v>2</v>
      </c>
      <c r="AV631">
        <v>0.5</v>
      </c>
      <c r="AW631" t="str">
        <f t="shared" si="105"/>
        <v>Thomas Sheridan</v>
      </c>
      <c r="AX631" s="56">
        <f t="shared" si="106"/>
        <v>-99</v>
      </c>
      <c r="AY631" s="56">
        <f t="shared" ca="1" si="107"/>
        <v>-92.277174072880598</v>
      </c>
      <c r="AZ631" s="56">
        <f t="shared" si="108"/>
        <v>-99</v>
      </c>
      <c r="BA631" s="56">
        <f t="shared" si="109"/>
        <v>-99</v>
      </c>
      <c r="BB631" s="57">
        <f t="shared" ca="1" si="110"/>
        <v>-92.277174072880598</v>
      </c>
      <c r="BC631">
        <f t="shared" ca="1" si="111"/>
        <v>628</v>
      </c>
      <c r="BD631">
        <f ca="1">BC631+(COUNTIF($BC$4:BC631,BC631)-1)</f>
        <v>628</v>
      </c>
    </row>
    <row r="632" spans="41:56" x14ac:dyDescent="0.2">
      <c r="AO632">
        <v>629</v>
      </c>
      <c r="AP632" t="s">
        <v>1537</v>
      </c>
      <c r="AQ632" t="s">
        <v>561</v>
      </c>
      <c r="AR632">
        <v>1</v>
      </c>
      <c r="AS632" s="53">
        <v>318300</v>
      </c>
      <c r="AT632">
        <v>1</v>
      </c>
      <c r="AU632">
        <v>1</v>
      </c>
      <c r="AV632">
        <v>0.3</v>
      </c>
      <c r="AW632" t="str">
        <f t="shared" si="105"/>
        <v>Ed Vickers-Willis</v>
      </c>
      <c r="AX632" s="56">
        <f t="shared" ca="1" si="106"/>
        <v>-92.622285068165183</v>
      </c>
      <c r="AY632" s="56">
        <f t="shared" si="107"/>
        <v>-99</v>
      </c>
      <c r="AZ632" s="56">
        <f t="shared" si="108"/>
        <v>-99</v>
      </c>
      <c r="BA632" s="56">
        <f t="shared" si="109"/>
        <v>-99</v>
      </c>
      <c r="BB632" s="57">
        <f t="shared" ca="1" si="110"/>
        <v>-92.622285068165183</v>
      </c>
      <c r="BC632">
        <f t="shared" ca="1" si="111"/>
        <v>629</v>
      </c>
      <c r="BD632">
        <f ca="1">BC632+(COUNTIF($BC$4:BC632,BC632)-1)</f>
        <v>629</v>
      </c>
    </row>
    <row r="633" spans="41:56" x14ac:dyDescent="0.2">
      <c r="AO633">
        <v>630</v>
      </c>
      <c r="AP633" t="s">
        <v>1567</v>
      </c>
      <c r="AQ633" t="s">
        <v>549</v>
      </c>
      <c r="AR633">
        <v>1</v>
      </c>
      <c r="AS633" s="53">
        <v>237400</v>
      </c>
      <c r="AT633">
        <v>0</v>
      </c>
      <c r="AU633">
        <v>0</v>
      </c>
      <c r="AV633">
        <v>0</v>
      </c>
      <c r="AW633" t="str">
        <f t="shared" si="105"/>
        <v>Kobe Mutch</v>
      </c>
      <c r="AX633" s="56">
        <f t="shared" si="106"/>
        <v>-99</v>
      </c>
      <c r="AY633" s="56">
        <f t="shared" ca="1" si="107"/>
        <v>-94.438232013697473</v>
      </c>
      <c r="AZ633" s="56">
        <f t="shared" si="108"/>
        <v>-99</v>
      </c>
      <c r="BA633" s="56">
        <f t="shared" si="109"/>
        <v>-99</v>
      </c>
      <c r="BB633" s="57">
        <f t="shared" ca="1" si="110"/>
        <v>-94.438232013697473</v>
      </c>
      <c r="BC633">
        <f t="shared" ca="1" si="111"/>
        <v>630</v>
      </c>
      <c r="BD633">
        <f ca="1">BC633+(COUNTIF($BC$4:BC633,BC633)-1)</f>
        <v>630</v>
      </c>
    </row>
  </sheetData>
  <autoFilter ref="A1:BD633" xr:uid="{00000000-0009-0000-0000-00000D000000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85"/>
  <sheetViews>
    <sheetView workbookViewId="0">
      <selection activeCell="E22" sqref="E22"/>
    </sheetView>
  </sheetViews>
  <sheetFormatPr baseColWidth="10" defaultColWidth="8.83203125" defaultRowHeight="15" x14ac:dyDescent="0.2"/>
  <cols>
    <col min="1" max="1" width="8.6640625" bestFit="1" customWidth="1"/>
    <col min="2" max="2" width="6.6640625" bestFit="1" customWidth="1"/>
    <col min="3" max="3" width="7.83203125" bestFit="1" customWidth="1"/>
    <col min="4" max="4" width="13.1640625" bestFit="1" customWidth="1"/>
    <col min="5" max="5" width="17.5" bestFit="1" customWidth="1"/>
    <col min="6" max="6" width="7.83203125" bestFit="1" customWidth="1"/>
    <col min="7" max="7" width="7.5" bestFit="1" customWidth="1"/>
    <col min="8" max="8" width="10.1640625" bestFit="1" customWidth="1"/>
  </cols>
  <sheetData>
    <row r="1" spans="1:9" x14ac:dyDescent="0.2">
      <c r="A1" s="1" t="s">
        <v>903</v>
      </c>
      <c r="B1" s="1" t="s">
        <v>904</v>
      </c>
      <c r="C1" s="1" t="s">
        <v>509</v>
      </c>
      <c r="D1" s="1" t="s">
        <v>491</v>
      </c>
      <c r="E1" s="1" t="s">
        <v>905</v>
      </c>
      <c r="F1" s="1" t="s">
        <v>528</v>
      </c>
      <c r="G1" s="1" t="s">
        <v>523</v>
      </c>
      <c r="H1" s="1" t="s">
        <v>906</v>
      </c>
      <c r="I1" s="1" t="s">
        <v>933</v>
      </c>
    </row>
    <row r="2" spans="1:9" x14ac:dyDescent="0.2">
      <c r="A2">
        <v>1</v>
      </c>
      <c r="B2">
        <v>1</v>
      </c>
      <c r="C2" t="s">
        <v>919</v>
      </c>
      <c r="D2" t="s">
        <v>162</v>
      </c>
      <c r="E2" t="s">
        <v>676</v>
      </c>
      <c r="F2" s="56">
        <f ca="1">IFERROR(INDEX('Positional Comparison'!BB:BB,MATCH(Draft!E2,'Positional Comparison'!AW:AW,0)),-999)</f>
        <v>36.607326703455357</v>
      </c>
      <c r="G2">
        <f ca="1">IFERROR(INDEX('Positional Comparison'!BD:BD,MATCH(Draft!E2,'Positional Comparison'!AW:AW,0)),999)</f>
        <v>4</v>
      </c>
      <c r="H2">
        <f ca="1">B2-G2</f>
        <v>-3</v>
      </c>
      <c r="I2">
        <f ca="1">RANK(G2,OFFSET($G$2:$G$9,8*(A2-1),0),-1)</f>
        <v>2</v>
      </c>
    </row>
    <row r="3" spans="1:9" x14ac:dyDescent="0.2">
      <c r="A3">
        <v>1</v>
      </c>
      <c r="B3">
        <v>2</v>
      </c>
      <c r="C3" t="s">
        <v>920</v>
      </c>
      <c r="D3" t="s">
        <v>157</v>
      </c>
      <c r="E3" t="s">
        <v>800</v>
      </c>
      <c r="F3" s="56">
        <f ca="1">IFERROR(INDEX('Positional Comparison'!BB:BB,MATCH(Draft!E3,'Positional Comparison'!AW:AW,0)),-999)</f>
        <v>35.288787434401996</v>
      </c>
      <c r="G3">
        <f ca="1">IFERROR(INDEX('Positional Comparison'!BD:BD,MATCH(Draft!E3,'Positional Comparison'!AW:AW,0)),999)</f>
        <v>7</v>
      </c>
      <c r="H3">
        <f t="shared" ref="H3:H66" ca="1" si="0">B3-G3</f>
        <v>-5</v>
      </c>
      <c r="I3">
        <f t="shared" ref="I3:I66" ca="1" si="1">RANK(G3,OFFSET($G$2:$G$9,8*(A3-1),0),-1)</f>
        <v>4</v>
      </c>
    </row>
    <row r="4" spans="1:9" x14ac:dyDescent="0.2">
      <c r="A4">
        <v>1</v>
      </c>
      <c r="B4">
        <v>3</v>
      </c>
      <c r="C4" t="s">
        <v>921</v>
      </c>
      <c r="D4" t="s">
        <v>39</v>
      </c>
      <c r="E4" t="s">
        <v>673</v>
      </c>
      <c r="F4" s="56">
        <f ca="1">IFERROR(INDEX('Positional Comparison'!BB:BB,MATCH(Draft!E4,'Positional Comparison'!AW:AW,0)),-999)</f>
        <v>35.333297332355905</v>
      </c>
      <c r="G4">
        <f ca="1">IFERROR(INDEX('Positional Comparison'!BD:BD,MATCH(Draft!E4,'Positional Comparison'!AW:AW,0)),999)</f>
        <v>6</v>
      </c>
      <c r="H4">
        <f t="shared" ca="1" si="0"/>
        <v>-3</v>
      </c>
      <c r="I4">
        <f t="shared" ca="1" si="1"/>
        <v>3</v>
      </c>
    </row>
    <row r="5" spans="1:9" x14ac:dyDescent="0.2">
      <c r="A5">
        <v>1</v>
      </c>
      <c r="B5">
        <v>4</v>
      </c>
      <c r="C5" t="s">
        <v>922</v>
      </c>
      <c r="D5" t="s">
        <v>327</v>
      </c>
      <c r="E5" t="s">
        <v>801</v>
      </c>
      <c r="F5" s="56">
        <f ca="1">IFERROR(INDEX('Positional Comparison'!BB:BB,MATCH(Draft!E5,'Positional Comparison'!AW:AW,0)),-999)</f>
        <v>29.636784518830435</v>
      </c>
      <c r="G5">
        <f ca="1">IFERROR(INDEX('Positional Comparison'!BD:BD,MATCH(Draft!E5,'Positional Comparison'!AW:AW,0)),999)</f>
        <v>14</v>
      </c>
      <c r="H5">
        <f t="shared" ca="1" si="0"/>
        <v>-10</v>
      </c>
      <c r="I5">
        <f t="shared" ca="1" si="1"/>
        <v>7</v>
      </c>
    </row>
    <row r="6" spans="1:9" x14ac:dyDescent="0.2">
      <c r="A6">
        <v>1</v>
      </c>
      <c r="B6">
        <v>5</v>
      </c>
      <c r="C6" t="s">
        <v>923</v>
      </c>
      <c r="D6" t="s">
        <v>301</v>
      </c>
      <c r="E6" t="s">
        <v>670</v>
      </c>
      <c r="F6" s="56">
        <f ca="1">IFERROR(INDEX('Positional Comparison'!BB:BB,MATCH(Draft!E6,'Positional Comparison'!AW:AW,0)),-999)</f>
        <v>31.227287244803847</v>
      </c>
      <c r="G6">
        <f ca="1">IFERROR(INDEX('Positional Comparison'!BD:BD,MATCH(Draft!E6,'Positional Comparison'!AW:AW,0)),999)</f>
        <v>13</v>
      </c>
      <c r="H6">
        <f t="shared" ca="1" si="0"/>
        <v>-8</v>
      </c>
      <c r="I6">
        <f t="shared" ca="1" si="1"/>
        <v>6</v>
      </c>
    </row>
    <row r="7" spans="1:9" x14ac:dyDescent="0.2">
      <c r="A7">
        <v>1</v>
      </c>
      <c r="B7">
        <v>6</v>
      </c>
      <c r="C7" t="s">
        <v>924</v>
      </c>
      <c r="D7" t="s">
        <v>161</v>
      </c>
      <c r="E7" t="s">
        <v>531</v>
      </c>
      <c r="F7" s="56">
        <f ca="1">IFERROR(INDEX('Positional Comparison'!BB:BB,MATCH(Draft!E7,'Positional Comparison'!AW:AW,0)),-999)</f>
        <v>39.244751302526495</v>
      </c>
      <c r="G7">
        <f ca="1">IFERROR(INDEX('Positional Comparison'!BD:BD,MATCH(Draft!E7,'Positional Comparison'!AW:AW,0)),999)</f>
        <v>1</v>
      </c>
      <c r="H7">
        <f t="shared" ca="1" si="0"/>
        <v>5</v>
      </c>
      <c r="I7">
        <f t="shared" ca="1" si="1"/>
        <v>1</v>
      </c>
    </row>
    <row r="8" spans="1:9" x14ac:dyDescent="0.2">
      <c r="A8">
        <v>1</v>
      </c>
      <c r="B8">
        <v>7</v>
      </c>
      <c r="C8" t="s">
        <v>925</v>
      </c>
      <c r="D8" t="s">
        <v>124</v>
      </c>
      <c r="E8" t="s">
        <v>681</v>
      </c>
      <c r="F8" s="56">
        <f ca="1">IFERROR(INDEX('Positional Comparison'!BB:BB,MATCH(Draft!E8,'Positional Comparison'!AW:AW,0)),-999)</f>
        <v>35.117191538274234</v>
      </c>
      <c r="G8">
        <f ca="1">IFERROR(INDEX('Positional Comparison'!BD:BD,MATCH(Draft!E8,'Positional Comparison'!AW:AW,0)),999)</f>
        <v>9</v>
      </c>
      <c r="H8">
        <f t="shared" ca="1" si="0"/>
        <v>-2</v>
      </c>
      <c r="I8">
        <f t="shared" ca="1" si="1"/>
        <v>5</v>
      </c>
    </row>
    <row r="9" spans="1:9" x14ac:dyDescent="0.2">
      <c r="A9">
        <v>1</v>
      </c>
      <c r="B9">
        <v>8</v>
      </c>
      <c r="C9" t="s">
        <v>926</v>
      </c>
      <c r="D9" t="s">
        <v>118</v>
      </c>
      <c r="E9" t="s">
        <v>692</v>
      </c>
      <c r="F9" s="56">
        <f ca="1">IFERROR(INDEX('Positional Comparison'!BB:BB,MATCH(Draft!E9,'Positional Comparison'!AW:AW,0)),-999)</f>
        <v>24.528007628271528</v>
      </c>
      <c r="G9">
        <f ca="1">IFERROR(INDEX('Positional Comparison'!BD:BD,MATCH(Draft!E9,'Positional Comparison'!AW:AW,0)),999)</f>
        <v>18</v>
      </c>
      <c r="H9">
        <f t="shared" ca="1" si="0"/>
        <v>-10</v>
      </c>
      <c r="I9">
        <f t="shared" ca="1" si="1"/>
        <v>8</v>
      </c>
    </row>
    <row r="10" spans="1:9" x14ac:dyDescent="0.2">
      <c r="A10">
        <v>2</v>
      </c>
      <c r="B10">
        <v>9</v>
      </c>
      <c r="C10" t="s">
        <v>919</v>
      </c>
      <c r="D10" t="s">
        <v>50</v>
      </c>
      <c r="E10" t="s">
        <v>689</v>
      </c>
      <c r="F10" s="56">
        <f ca="1">IFERROR(INDEX('Positional Comparison'!BB:BB,MATCH(Draft!E10,'Positional Comparison'!AW:AW,0)),-999)</f>
        <v>35.009138641233378</v>
      </c>
      <c r="G10">
        <f ca="1">IFERROR(INDEX('Positional Comparison'!BD:BD,MATCH(Draft!E10,'Positional Comparison'!AW:AW,0)),999)</f>
        <v>10</v>
      </c>
      <c r="H10">
        <f t="shared" ca="1" si="0"/>
        <v>-1</v>
      </c>
      <c r="I10">
        <f t="shared" ca="1" si="1"/>
        <v>3</v>
      </c>
    </row>
    <row r="11" spans="1:9" x14ac:dyDescent="0.2">
      <c r="A11">
        <v>2</v>
      </c>
      <c r="B11">
        <v>10</v>
      </c>
      <c r="C11" t="s">
        <v>920</v>
      </c>
      <c r="D11" t="s">
        <v>141</v>
      </c>
      <c r="E11" t="s">
        <v>552</v>
      </c>
      <c r="F11" s="56">
        <f ca="1">IFERROR(INDEX('Positional Comparison'!BB:BB,MATCH(Draft!E11,'Positional Comparison'!AW:AW,0)),-999)</f>
        <v>18.804776665793952</v>
      </c>
      <c r="G11">
        <f ca="1">IFERROR(INDEX('Positional Comparison'!BD:BD,MATCH(Draft!E11,'Positional Comparison'!AW:AW,0)),999)</f>
        <v>37</v>
      </c>
      <c r="H11">
        <f t="shared" ca="1" si="0"/>
        <v>-27</v>
      </c>
      <c r="I11">
        <f t="shared" ca="1" si="1"/>
        <v>5</v>
      </c>
    </row>
    <row r="12" spans="1:9" x14ac:dyDescent="0.2">
      <c r="A12">
        <v>2</v>
      </c>
      <c r="B12">
        <v>11</v>
      </c>
      <c r="C12" t="s">
        <v>921</v>
      </c>
      <c r="D12" t="s">
        <v>291</v>
      </c>
      <c r="E12" t="s">
        <v>687</v>
      </c>
      <c r="F12" s="56">
        <f ca="1">IFERROR(INDEX('Positional Comparison'!BB:BB,MATCH(Draft!E12,'Positional Comparison'!AW:AW,0)),-999)</f>
        <v>15.217580577308485</v>
      </c>
      <c r="G12">
        <f ca="1">IFERROR(INDEX('Positional Comparison'!BD:BD,MATCH(Draft!E12,'Positional Comparison'!AW:AW,0)),999)</f>
        <v>47</v>
      </c>
      <c r="H12">
        <f t="shared" ca="1" si="0"/>
        <v>-36</v>
      </c>
      <c r="I12">
        <f t="shared" ca="1" si="1"/>
        <v>6</v>
      </c>
    </row>
    <row r="13" spans="1:9" x14ac:dyDescent="0.2">
      <c r="A13">
        <v>2</v>
      </c>
      <c r="B13">
        <v>12</v>
      </c>
      <c r="C13" t="s">
        <v>922</v>
      </c>
      <c r="D13" t="s">
        <v>226</v>
      </c>
      <c r="E13" t="s">
        <v>533</v>
      </c>
      <c r="F13" s="56">
        <f ca="1">IFERROR(INDEX('Positional Comparison'!BB:BB,MATCH(Draft!E13,'Positional Comparison'!AW:AW,0)),-999)</f>
        <v>35.507155940381111</v>
      </c>
      <c r="G13">
        <f ca="1">IFERROR(INDEX('Positional Comparison'!BD:BD,MATCH(Draft!E13,'Positional Comparison'!AW:AW,0)),999)</f>
        <v>5</v>
      </c>
      <c r="H13">
        <f t="shared" ca="1" si="0"/>
        <v>7</v>
      </c>
      <c r="I13">
        <f t="shared" ca="1" si="1"/>
        <v>2</v>
      </c>
    </row>
    <row r="14" spans="1:9" x14ac:dyDescent="0.2">
      <c r="A14">
        <v>2</v>
      </c>
      <c r="B14">
        <v>13</v>
      </c>
      <c r="C14" t="s">
        <v>923</v>
      </c>
      <c r="D14" t="s">
        <v>329</v>
      </c>
      <c r="E14" t="s">
        <v>671</v>
      </c>
      <c r="F14" s="56">
        <f ca="1">IFERROR(INDEX('Positional Comparison'!BB:BB,MATCH(Draft!E14,'Positional Comparison'!AW:AW,0)),-999)</f>
        <v>37.062143685009417</v>
      </c>
      <c r="G14">
        <f ca="1">IFERROR(INDEX('Positional Comparison'!BD:BD,MATCH(Draft!E14,'Positional Comparison'!AW:AW,0)),999)</f>
        <v>2</v>
      </c>
      <c r="H14">
        <f t="shared" ca="1" si="0"/>
        <v>11</v>
      </c>
      <c r="I14">
        <f t="shared" ca="1" si="1"/>
        <v>1</v>
      </c>
    </row>
    <row r="15" spans="1:9" x14ac:dyDescent="0.2">
      <c r="A15">
        <v>2</v>
      </c>
      <c r="B15">
        <v>14</v>
      </c>
      <c r="C15" t="s">
        <v>924</v>
      </c>
      <c r="D15" t="s">
        <v>193</v>
      </c>
      <c r="E15" t="s">
        <v>541</v>
      </c>
      <c r="F15" s="56">
        <f ca="1">IFERROR(INDEX('Positional Comparison'!BB:BB,MATCH(Draft!E15,'Positional Comparison'!AW:AW,0)),-999)</f>
        <v>15.183981158715603</v>
      </c>
      <c r="G15">
        <f ca="1">IFERROR(INDEX('Positional Comparison'!BD:BD,MATCH(Draft!E15,'Positional Comparison'!AW:AW,0)),999)</f>
        <v>48</v>
      </c>
      <c r="H15">
        <f t="shared" ca="1" si="0"/>
        <v>-34</v>
      </c>
      <c r="I15">
        <f t="shared" ca="1" si="1"/>
        <v>7</v>
      </c>
    </row>
    <row r="16" spans="1:9" x14ac:dyDescent="0.2">
      <c r="A16">
        <v>2</v>
      </c>
      <c r="B16">
        <v>15</v>
      </c>
      <c r="C16" t="s">
        <v>925</v>
      </c>
      <c r="D16" t="s">
        <v>114</v>
      </c>
      <c r="E16" t="s">
        <v>680</v>
      </c>
      <c r="F16" s="56">
        <f ca="1">IFERROR(INDEX('Positional Comparison'!BB:BB,MATCH(Draft!E16,'Positional Comparison'!AW:AW,0)),-999)</f>
        <v>23.339425760822252</v>
      </c>
      <c r="G16">
        <f ca="1">IFERROR(INDEX('Positional Comparison'!BD:BD,MATCH(Draft!E16,'Positional Comparison'!AW:AW,0)),999)</f>
        <v>21</v>
      </c>
      <c r="H16">
        <f t="shared" ca="1" si="0"/>
        <v>-6</v>
      </c>
      <c r="I16">
        <f t="shared" ca="1" si="1"/>
        <v>4</v>
      </c>
    </row>
    <row r="17" spans="1:9" x14ac:dyDescent="0.2">
      <c r="A17">
        <v>2</v>
      </c>
      <c r="B17">
        <v>16</v>
      </c>
      <c r="C17" t="s">
        <v>926</v>
      </c>
      <c r="D17" t="s">
        <v>188</v>
      </c>
      <c r="E17" t="s">
        <v>688</v>
      </c>
      <c r="F17" s="56">
        <f ca="1">IFERROR(INDEX('Positional Comparison'!BB:BB,MATCH(Draft!E17,'Positional Comparison'!AW:AW,0)),-999)</f>
        <v>14.91129979163644</v>
      </c>
      <c r="G17">
        <f ca="1">IFERROR(INDEX('Positional Comparison'!BD:BD,MATCH(Draft!E17,'Positional Comparison'!AW:AW,0)),999)</f>
        <v>49</v>
      </c>
      <c r="H17">
        <f t="shared" ca="1" si="0"/>
        <v>-33</v>
      </c>
      <c r="I17">
        <f t="shared" ca="1" si="1"/>
        <v>8</v>
      </c>
    </row>
    <row r="18" spans="1:9" x14ac:dyDescent="0.2">
      <c r="A18">
        <v>3</v>
      </c>
      <c r="B18">
        <v>17</v>
      </c>
      <c r="C18" t="s">
        <v>926</v>
      </c>
      <c r="D18" t="s">
        <v>184</v>
      </c>
      <c r="E18" t="s">
        <v>751</v>
      </c>
      <c r="F18" s="56">
        <f ca="1">IFERROR(INDEX('Positional Comparison'!BB:BB,MATCH(Draft!E18,'Positional Comparison'!AW:AW,0)),-999)</f>
        <v>-11.599414565920437</v>
      </c>
      <c r="G18">
        <f ca="1">IFERROR(INDEX('Positional Comparison'!BD:BD,MATCH(Draft!E18,'Positional Comparison'!AW:AW,0)),999)</f>
        <v>295</v>
      </c>
      <c r="H18">
        <f t="shared" ca="1" si="0"/>
        <v>-278</v>
      </c>
      <c r="I18">
        <f t="shared" ca="1" si="1"/>
        <v>8</v>
      </c>
    </row>
    <row r="19" spans="1:9" x14ac:dyDescent="0.2">
      <c r="A19">
        <v>3</v>
      </c>
      <c r="B19">
        <v>18</v>
      </c>
      <c r="C19" t="s">
        <v>925</v>
      </c>
      <c r="D19" t="s">
        <v>286</v>
      </c>
      <c r="E19" t="s">
        <v>824</v>
      </c>
      <c r="F19" s="56">
        <f ca="1">IFERROR(INDEX('Positional Comparison'!BB:BB,MATCH(Draft!E19,'Positional Comparison'!AW:AW,0)),-999)</f>
        <v>7.0234987279885353</v>
      </c>
      <c r="G19">
        <f ca="1">IFERROR(INDEX('Positional Comparison'!BD:BD,MATCH(Draft!E19,'Positional Comparison'!AW:AW,0)),999)</f>
        <v>89</v>
      </c>
      <c r="H19">
        <f t="shared" ca="1" si="0"/>
        <v>-71</v>
      </c>
      <c r="I19">
        <f t="shared" ca="1" si="1"/>
        <v>7</v>
      </c>
    </row>
    <row r="20" spans="1:9" x14ac:dyDescent="0.2">
      <c r="A20">
        <v>3</v>
      </c>
      <c r="B20">
        <v>19</v>
      </c>
      <c r="C20" t="s">
        <v>924</v>
      </c>
      <c r="D20" t="s">
        <v>75</v>
      </c>
      <c r="E20" t="s">
        <v>566</v>
      </c>
      <c r="F20" s="56">
        <f ca="1">IFERROR(INDEX('Positional Comparison'!BB:BB,MATCH(Draft!E20,'Positional Comparison'!AW:AW,0)),-999)</f>
        <v>12.614384347240653</v>
      </c>
      <c r="G20">
        <f ca="1">IFERROR(INDEX('Positional Comparison'!BD:BD,MATCH(Draft!E20,'Positional Comparison'!AW:AW,0)),999)</f>
        <v>55</v>
      </c>
      <c r="H20">
        <f t="shared" ca="1" si="0"/>
        <v>-36</v>
      </c>
      <c r="I20">
        <f t="shared" ca="1" si="1"/>
        <v>5</v>
      </c>
    </row>
    <row r="21" spans="1:9" x14ac:dyDescent="0.2">
      <c r="A21">
        <v>3</v>
      </c>
      <c r="B21">
        <v>20</v>
      </c>
      <c r="C21" t="s">
        <v>923</v>
      </c>
      <c r="D21" t="s">
        <v>282</v>
      </c>
      <c r="E21" t="s">
        <v>733</v>
      </c>
      <c r="F21" s="56">
        <f ca="1">IFERROR(INDEX('Positional Comparison'!BB:BB,MATCH(Draft!E21,'Positional Comparison'!AW:AW,0)),-999)</f>
        <v>16.281747051246143</v>
      </c>
      <c r="G21">
        <f ca="1">IFERROR(INDEX('Positional Comparison'!BD:BD,MATCH(Draft!E21,'Positional Comparison'!AW:AW,0)),999)</f>
        <v>44</v>
      </c>
      <c r="H21">
        <f t="shared" ca="1" si="0"/>
        <v>-24</v>
      </c>
      <c r="I21">
        <f t="shared" ca="1" si="1"/>
        <v>3</v>
      </c>
    </row>
    <row r="22" spans="1:9" x14ac:dyDescent="0.2">
      <c r="A22">
        <v>3</v>
      </c>
      <c r="B22">
        <v>21</v>
      </c>
      <c r="C22" t="s">
        <v>922</v>
      </c>
      <c r="D22" t="s">
        <v>209</v>
      </c>
      <c r="E22" t="s">
        <v>674</v>
      </c>
      <c r="F22" s="56">
        <f ca="1">IFERROR(INDEX('Positional Comparison'!BB:BB,MATCH(Draft!E22,'Positional Comparison'!AW:AW,0)),-999)</f>
        <v>21.610579408168757</v>
      </c>
      <c r="G22">
        <f ca="1">IFERROR(INDEX('Positional Comparison'!BD:BD,MATCH(Draft!E22,'Positional Comparison'!AW:AW,0)),999)</f>
        <v>25</v>
      </c>
      <c r="H22">
        <f t="shared" ca="1" si="0"/>
        <v>-4</v>
      </c>
      <c r="I22">
        <f t="shared" ca="1" si="1"/>
        <v>1</v>
      </c>
    </row>
    <row r="23" spans="1:9" x14ac:dyDescent="0.2">
      <c r="A23">
        <v>3</v>
      </c>
      <c r="B23">
        <v>22</v>
      </c>
      <c r="C23" t="s">
        <v>921</v>
      </c>
      <c r="D23" t="s">
        <v>306</v>
      </c>
      <c r="E23" t="s">
        <v>682</v>
      </c>
      <c r="F23" s="56">
        <f ca="1">IFERROR(INDEX('Positional Comparison'!BB:BB,MATCH(Draft!E23,'Positional Comparison'!AW:AW,0)),-999)</f>
        <v>15.451564276840658</v>
      </c>
      <c r="G23">
        <f ca="1">IFERROR(INDEX('Positional Comparison'!BD:BD,MATCH(Draft!E23,'Positional Comparison'!AW:AW,0)),999)</f>
        <v>46</v>
      </c>
      <c r="H23">
        <f t="shared" ca="1" si="0"/>
        <v>-24</v>
      </c>
      <c r="I23">
        <f t="shared" ca="1" si="1"/>
        <v>4</v>
      </c>
    </row>
    <row r="24" spans="1:9" x14ac:dyDescent="0.2">
      <c r="A24">
        <v>3</v>
      </c>
      <c r="B24">
        <v>23</v>
      </c>
      <c r="C24" t="s">
        <v>920</v>
      </c>
      <c r="D24" t="s">
        <v>251</v>
      </c>
      <c r="E24" t="s">
        <v>730</v>
      </c>
      <c r="F24" s="56">
        <f ca="1">IFERROR(INDEX('Positional Comparison'!BB:BB,MATCH(Draft!E24,'Positional Comparison'!AW:AW,0)),-999)</f>
        <v>19.449521467351882</v>
      </c>
      <c r="G24">
        <f ca="1">IFERROR(INDEX('Positional Comparison'!BD:BD,MATCH(Draft!E24,'Positional Comparison'!AW:AW,0)),999)</f>
        <v>36</v>
      </c>
      <c r="H24">
        <f t="shared" ca="1" si="0"/>
        <v>-13</v>
      </c>
      <c r="I24">
        <f t="shared" ca="1" si="1"/>
        <v>2</v>
      </c>
    </row>
    <row r="25" spans="1:9" x14ac:dyDescent="0.2">
      <c r="A25">
        <v>3</v>
      </c>
      <c r="B25">
        <v>24</v>
      </c>
      <c r="C25" t="s">
        <v>919</v>
      </c>
      <c r="D25" t="s">
        <v>294</v>
      </c>
      <c r="E25" t="s">
        <v>747</v>
      </c>
      <c r="F25" s="56">
        <f ca="1">IFERROR(INDEX('Positional Comparison'!BB:BB,MATCH(Draft!E25,'Positional Comparison'!AW:AW,0)),-999)</f>
        <v>8.3004984967137254</v>
      </c>
      <c r="G25">
        <f ca="1">IFERROR(INDEX('Positional Comparison'!BD:BD,MATCH(Draft!E25,'Positional Comparison'!AW:AW,0)),999)</f>
        <v>80</v>
      </c>
      <c r="H25">
        <f t="shared" ca="1" si="0"/>
        <v>-56</v>
      </c>
      <c r="I25">
        <f t="shared" ca="1" si="1"/>
        <v>6</v>
      </c>
    </row>
    <row r="26" spans="1:9" x14ac:dyDescent="0.2">
      <c r="A26">
        <v>4</v>
      </c>
      <c r="B26">
        <v>25</v>
      </c>
      <c r="C26" t="s">
        <v>919</v>
      </c>
      <c r="D26" t="s">
        <v>299</v>
      </c>
      <c r="E26" t="s">
        <v>672</v>
      </c>
      <c r="F26" s="56">
        <f ca="1">IFERROR(INDEX('Positional Comparison'!BB:BB,MATCH(Draft!E26,'Positional Comparison'!AW:AW,0)),-999)</f>
        <v>26.148801083884187</v>
      </c>
      <c r="G26">
        <f ca="1">IFERROR(INDEX('Positional Comparison'!BD:BD,MATCH(Draft!E26,'Positional Comparison'!AW:AW,0)),999)</f>
        <v>15</v>
      </c>
      <c r="H26">
        <f t="shared" ca="1" si="0"/>
        <v>10</v>
      </c>
      <c r="I26">
        <f t="shared" ca="1" si="1"/>
        <v>2</v>
      </c>
    </row>
    <row r="27" spans="1:9" x14ac:dyDescent="0.2">
      <c r="A27">
        <v>4</v>
      </c>
      <c r="B27">
        <v>26</v>
      </c>
      <c r="C27" t="s">
        <v>920</v>
      </c>
      <c r="D27" t="s">
        <v>350</v>
      </c>
      <c r="E27" t="s">
        <v>698</v>
      </c>
      <c r="F27" s="56">
        <f ca="1">IFERROR(INDEX('Positional Comparison'!BB:BB,MATCH(Draft!E27,'Positional Comparison'!AW:AW,0)),-999)</f>
        <v>-3.7818513964295324</v>
      </c>
      <c r="G27">
        <f ca="1">IFERROR(INDEX('Positional Comparison'!BD:BD,MATCH(Draft!E27,'Positional Comparison'!AW:AW,0)),999)</f>
        <v>198</v>
      </c>
      <c r="H27">
        <f t="shared" ca="1" si="0"/>
        <v>-172</v>
      </c>
      <c r="I27">
        <f t="shared" ca="1" si="1"/>
        <v>6</v>
      </c>
    </row>
    <row r="28" spans="1:9" x14ac:dyDescent="0.2">
      <c r="A28">
        <v>4</v>
      </c>
      <c r="B28">
        <v>27</v>
      </c>
      <c r="C28" t="s">
        <v>921</v>
      </c>
      <c r="D28" t="s">
        <v>129</v>
      </c>
      <c r="E28" t="s">
        <v>757</v>
      </c>
      <c r="F28" s="56">
        <f ca="1">IFERROR(INDEX('Positional Comparison'!BB:BB,MATCH(Draft!E28,'Positional Comparison'!AW:AW,0)),-999)</f>
        <v>2.4475828900566192</v>
      </c>
      <c r="G28">
        <f ca="1">IFERROR(INDEX('Positional Comparison'!BD:BD,MATCH(Draft!E28,'Positional Comparison'!AW:AW,0)),999)</f>
        <v>122</v>
      </c>
      <c r="H28">
        <f t="shared" ca="1" si="0"/>
        <v>-95</v>
      </c>
      <c r="I28">
        <f t="shared" ca="1" si="1"/>
        <v>4</v>
      </c>
    </row>
    <row r="29" spans="1:9" x14ac:dyDescent="0.2">
      <c r="A29">
        <v>4</v>
      </c>
      <c r="B29">
        <v>28</v>
      </c>
      <c r="C29" t="s">
        <v>922</v>
      </c>
      <c r="D29" t="s">
        <v>158</v>
      </c>
      <c r="E29" t="s">
        <v>699</v>
      </c>
      <c r="F29" s="56">
        <f ca="1">IFERROR(INDEX('Positional Comparison'!BB:BB,MATCH(Draft!E29,'Positional Comparison'!AW:AW,0)),-999)</f>
        <v>-6.5912267194914822</v>
      </c>
      <c r="G29">
        <f ca="1">IFERROR(INDEX('Positional Comparison'!BD:BD,MATCH(Draft!E29,'Positional Comparison'!AW:AW,0)),999)</f>
        <v>231</v>
      </c>
      <c r="H29">
        <f t="shared" ca="1" si="0"/>
        <v>-203</v>
      </c>
      <c r="I29">
        <f t="shared" ca="1" si="1"/>
        <v>8</v>
      </c>
    </row>
    <row r="30" spans="1:9" x14ac:dyDescent="0.2">
      <c r="A30">
        <v>4</v>
      </c>
      <c r="B30">
        <v>29</v>
      </c>
      <c r="C30" t="s">
        <v>923</v>
      </c>
      <c r="D30" t="s">
        <v>177</v>
      </c>
      <c r="E30" t="s">
        <v>583</v>
      </c>
      <c r="F30" s="56">
        <f ca="1">IFERROR(INDEX('Positional Comparison'!BB:BB,MATCH(Draft!E30,'Positional Comparison'!AW:AW,0)),-999)</f>
        <v>-5.8399927533521563</v>
      </c>
      <c r="G30">
        <f ca="1">IFERROR(INDEX('Positional Comparison'!BD:BD,MATCH(Draft!E30,'Positional Comparison'!AW:AW,0)),999)</f>
        <v>222</v>
      </c>
      <c r="H30">
        <f t="shared" ca="1" si="0"/>
        <v>-193</v>
      </c>
      <c r="I30">
        <f t="shared" ca="1" si="1"/>
        <v>7</v>
      </c>
    </row>
    <row r="31" spans="1:9" x14ac:dyDescent="0.2">
      <c r="A31">
        <v>4</v>
      </c>
      <c r="B31">
        <v>30</v>
      </c>
      <c r="C31" t="s">
        <v>924</v>
      </c>
      <c r="D31" t="s">
        <v>356</v>
      </c>
      <c r="E31" t="s">
        <v>740</v>
      </c>
      <c r="F31" s="56">
        <f ca="1">IFERROR(INDEX('Positional Comparison'!BB:BB,MATCH(Draft!E31,'Positional Comparison'!AW:AW,0)),-999)</f>
        <v>36.713743350849114</v>
      </c>
      <c r="G31">
        <f ca="1">IFERROR(INDEX('Positional Comparison'!BD:BD,MATCH(Draft!E31,'Positional Comparison'!AW:AW,0)),999)</f>
        <v>3</v>
      </c>
      <c r="H31">
        <f t="shared" ca="1" si="0"/>
        <v>27</v>
      </c>
      <c r="I31">
        <f t="shared" ca="1" si="1"/>
        <v>1</v>
      </c>
    </row>
    <row r="32" spans="1:9" x14ac:dyDescent="0.2">
      <c r="A32">
        <v>4</v>
      </c>
      <c r="B32">
        <v>31</v>
      </c>
      <c r="C32" t="s">
        <v>925</v>
      </c>
      <c r="D32" t="s">
        <v>163</v>
      </c>
      <c r="E32" t="s">
        <v>815</v>
      </c>
      <c r="F32" s="56">
        <f ca="1">IFERROR(INDEX('Positional Comparison'!BB:BB,MATCH(Draft!E32,'Positional Comparison'!AW:AW,0)),-999)</f>
        <v>-1.5962497109064824</v>
      </c>
      <c r="G32">
        <f ca="1">IFERROR(INDEX('Positional Comparison'!BD:BD,MATCH(Draft!E32,'Positional Comparison'!AW:AW,0)),999)</f>
        <v>170</v>
      </c>
      <c r="H32">
        <f t="shared" ca="1" si="0"/>
        <v>-139</v>
      </c>
      <c r="I32">
        <f t="shared" ca="1" si="1"/>
        <v>5</v>
      </c>
    </row>
    <row r="33" spans="1:9" x14ac:dyDescent="0.2">
      <c r="A33">
        <v>4</v>
      </c>
      <c r="B33">
        <v>32</v>
      </c>
      <c r="C33" t="s">
        <v>926</v>
      </c>
      <c r="D33" t="s">
        <v>212</v>
      </c>
      <c r="E33" t="s">
        <v>678</v>
      </c>
      <c r="F33" s="56">
        <f ca="1">IFERROR(INDEX('Positional Comparison'!BB:BB,MATCH(Draft!E33,'Positional Comparison'!AW:AW,0)),-999)</f>
        <v>20.746156231841994</v>
      </c>
      <c r="G33">
        <f ca="1">IFERROR(INDEX('Positional Comparison'!BD:BD,MATCH(Draft!E33,'Positional Comparison'!AW:AW,0)),999)</f>
        <v>30</v>
      </c>
      <c r="H33">
        <f t="shared" ca="1" si="0"/>
        <v>2</v>
      </c>
      <c r="I33">
        <f t="shared" ca="1" si="1"/>
        <v>3</v>
      </c>
    </row>
    <row r="34" spans="1:9" x14ac:dyDescent="0.2">
      <c r="A34">
        <v>5</v>
      </c>
      <c r="B34">
        <v>33</v>
      </c>
      <c r="C34" t="s">
        <v>926</v>
      </c>
      <c r="D34" t="s">
        <v>274</v>
      </c>
      <c r="E34" t="s">
        <v>806</v>
      </c>
      <c r="F34" s="56">
        <f ca="1">IFERROR(INDEX('Positional Comparison'!BB:BB,MATCH(Draft!E34,'Positional Comparison'!AW:AW,0)),-999)</f>
        <v>6.3041570981375266</v>
      </c>
      <c r="G34">
        <f ca="1">IFERROR(INDEX('Positional Comparison'!BD:BD,MATCH(Draft!E34,'Positional Comparison'!AW:AW,0)),999)</f>
        <v>94</v>
      </c>
      <c r="H34">
        <f t="shared" ca="1" si="0"/>
        <v>-61</v>
      </c>
      <c r="I34">
        <f t="shared" ca="1" si="1"/>
        <v>4</v>
      </c>
    </row>
    <row r="35" spans="1:9" x14ac:dyDescent="0.2">
      <c r="A35">
        <v>5</v>
      </c>
      <c r="B35">
        <v>34</v>
      </c>
      <c r="C35" t="s">
        <v>925</v>
      </c>
      <c r="D35" t="s">
        <v>244</v>
      </c>
      <c r="E35" t="s">
        <v>737</v>
      </c>
      <c r="F35" s="56">
        <f ca="1">IFERROR(INDEX('Positional Comparison'!BB:BB,MATCH(Draft!E35,'Positional Comparison'!AW:AW,0)),-999)</f>
        <v>-0.32415869112254292</v>
      </c>
      <c r="G35">
        <f ca="1">IFERROR(INDEX('Positional Comparison'!BD:BD,MATCH(Draft!E35,'Positional Comparison'!AW:AW,0)),999)</f>
        <v>153</v>
      </c>
      <c r="H35">
        <f t="shared" ca="1" si="0"/>
        <v>-119</v>
      </c>
      <c r="I35">
        <f t="shared" ca="1" si="1"/>
        <v>6</v>
      </c>
    </row>
    <row r="36" spans="1:9" x14ac:dyDescent="0.2">
      <c r="A36">
        <v>5</v>
      </c>
      <c r="B36">
        <v>35</v>
      </c>
      <c r="C36" t="s">
        <v>924</v>
      </c>
      <c r="D36" t="s">
        <v>168</v>
      </c>
      <c r="E36" t="s">
        <v>535</v>
      </c>
      <c r="F36" s="56">
        <f ca="1">IFERROR(INDEX('Positional Comparison'!BB:BB,MATCH(Draft!E36,'Positional Comparison'!AW:AW,0)),-999)</f>
        <v>32.937559128906159</v>
      </c>
      <c r="G36">
        <f ca="1">IFERROR(INDEX('Positional Comparison'!BD:BD,MATCH(Draft!E36,'Positional Comparison'!AW:AW,0)),999)</f>
        <v>12</v>
      </c>
      <c r="H36">
        <f t="shared" ca="1" si="0"/>
        <v>23</v>
      </c>
      <c r="I36">
        <f t="shared" ca="1" si="1"/>
        <v>1</v>
      </c>
    </row>
    <row r="37" spans="1:9" x14ac:dyDescent="0.2">
      <c r="A37">
        <v>5</v>
      </c>
      <c r="B37">
        <v>36</v>
      </c>
      <c r="C37" t="s">
        <v>923</v>
      </c>
      <c r="D37" t="s">
        <v>240</v>
      </c>
      <c r="E37" t="s">
        <v>803</v>
      </c>
      <c r="F37" s="56">
        <f ca="1">IFERROR(INDEX('Positional Comparison'!BB:BB,MATCH(Draft!E37,'Positional Comparison'!AW:AW,0)),-999)</f>
        <v>18.042932384324644</v>
      </c>
      <c r="G37">
        <f ca="1">IFERROR(INDEX('Positional Comparison'!BD:BD,MATCH(Draft!E37,'Positional Comparison'!AW:AW,0)),999)</f>
        <v>41</v>
      </c>
      <c r="H37">
        <f t="shared" ca="1" si="0"/>
        <v>-5</v>
      </c>
      <c r="I37">
        <f t="shared" ca="1" si="1"/>
        <v>3</v>
      </c>
    </row>
    <row r="38" spans="1:9" x14ac:dyDescent="0.2">
      <c r="A38">
        <v>5</v>
      </c>
      <c r="B38">
        <v>37</v>
      </c>
      <c r="C38" t="s">
        <v>922</v>
      </c>
      <c r="D38" t="s">
        <v>417</v>
      </c>
      <c r="E38" t="s">
        <v>907</v>
      </c>
      <c r="F38" s="56">
        <f ca="1">IFERROR(INDEX('Positional Comparison'!BB:BB,MATCH(Draft!E38,'Positional Comparison'!AW:AW,0)),-999)</f>
        <v>-26.046367679950606</v>
      </c>
      <c r="G38">
        <f ca="1">IFERROR(INDEX('Positional Comparison'!BD:BD,MATCH(Draft!E38,'Positional Comparison'!AW:AW,0)),999)</f>
        <v>470</v>
      </c>
      <c r="H38">
        <f t="shared" ca="1" si="0"/>
        <v>-433</v>
      </c>
      <c r="I38">
        <f t="shared" ca="1" si="1"/>
        <v>8</v>
      </c>
    </row>
    <row r="39" spans="1:9" x14ac:dyDescent="0.2">
      <c r="A39">
        <v>5</v>
      </c>
      <c r="B39">
        <v>38</v>
      </c>
      <c r="C39" t="s">
        <v>921</v>
      </c>
      <c r="D39" t="s">
        <v>245</v>
      </c>
      <c r="E39" t="s">
        <v>572</v>
      </c>
      <c r="F39" s="56">
        <f ca="1">IFERROR(INDEX('Positional Comparison'!BB:BB,MATCH(Draft!E39,'Positional Comparison'!AW:AW,0)),-999)</f>
        <v>25.812767969816537</v>
      </c>
      <c r="G39">
        <f ca="1">IFERROR(INDEX('Positional Comparison'!BD:BD,MATCH(Draft!E39,'Positional Comparison'!AW:AW,0)),999)</f>
        <v>16</v>
      </c>
      <c r="H39">
        <f t="shared" ca="1" si="0"/>
        <v>22</v>
      </c>
      <c r="I39">
        <f t="shared" ca="1" si="1"/>
        <v>2</v>
      </c>
    </row>
    <row r="40" spans="1:9" x14ac:dyDescent="0.2">
      <c r="A40">
        <v>5</v>
      </c>
      <c r="B40">
        <v>39</v>
      </c>
      <c r="C40" t="s">
        <v>920</v>
      </c>
      <c r="D40" t="s">
        <v>65</v>
      </c>
      <c r="E40" t="s">
        <v>729</v>
      </c>
      <c r="F40" s="56">
        <f ca="1">IFERROR(INDEX('Positional Comparison'!BB:BB,MATCH(Draft!E40,'Positional Comparison'!AW:AW,0)),-999)</f>
        <v>2.2691108378577116</v>
      </c>
      <c r="G40">
        <f ca="1">IFERROR(INDEX('Positional Comparison'!BD:BD,MATCH(Draft!E40,'Positional Comparison'!AW:AW,0)),999)</f>
        <v>123</v>
      </c>
      <c r="H40">
        <f t="shared" ca="1" si="0"/>
        <v>-84</v>
      </c>
      <c r="I40">
        <f t="shared" ca="1" si="1"/>
        <v>5</v>
      </c>
    </row>
    <row r="41" spans="1:9" x14ac:dyDescent="0.2">
      <c r="A41">
        <v>5</v>
      </c>
      <c r="B41">
        <v>40</v>
      </c>
      <c r="C41" t="s">
        <v>919</v>
      </c>
      <c r="D41" t="s">
        <v>268</v>
      </c>
      <c r="E41" t="s">
        <v>565</v>
      </c>
      <c r="F41" s="56">
        <f ca="1">IFERROR(INDEX('Positional Comparison'!BB:BB,MATCH(Draft!E41,'Positional Comparison'!AW:AW,0)),-999)</f>
        <v>-5.6063930432180644</v>
      </c>
      <c r="G41">
        <f ca="1">IFERROR(INDEX('Positional Comparison'!BD:BD,MATCH(Draft!E41,'Positional Comparison'!AW:AW,0)),999)</f>
        <v>218</v>
      </c>
      <c r="H41">
        <f t="shared" ca="1" si="0"/>
        <v>-178</v>
      </c>
      <c r="I41">
        <f t="shared" ca="1" si="1"/>
        <v>7</v>
      </c>
    </row>
    <row r="42" spans="1:9" x14ac:dyDescent="0.2">
      <c r="A42">
        <v>6</v>
      </c>
      <c r="B42">
        <v>41</v>
      </c>
      <c r="C42" t="s">
        <v>919</v>
      </c>
      <c r="D42" t="s">
        <v>147</v>
      </c>
      <c r="E42" t="s">
        <v>809</v>
      </c>
      <c r="F42" s="56">
        <f ca="1">IFERROR(INDEX('Positional Comparison'!BB:BB,MATCH(Draft!E42,'Positional Comparison'!AW:AW,0)),-999)</f>
        <v>-6.4490802498188522</v>
      </c>
      <c r="G42">
        <f ca="1">IFERROR(INDEX('Positional Comparison'!BD:BD,MATCH(Draft!E42,'Positional Comparison'!AW:AW,0)),999)</f>
        <v>228</v>
      </c>
      <c r="H42">
        <f t="shared" ca="1" si="0"/>
        <v>-187</v>
      </c>
      <c r="I42">
        <f t="shared" ca="1" si="1"/>
        <v>7</v>
      </c>
    </row>
    <row r="43" spans="1:9" x14ac:dyDescent="0.2">
      <c r="A43">
        <v>6</v>
      </c>
      <c r="B43">
        <v>42</v>
      </c>
      <c r="C43" t="s">
        <v>920</v>
      </c>
      <c r="D43" t="s">
        <v>61</v>
      </c>
      <c r="E43" t="s">
        <v>700</v>
      </c>
      <c r="F43" s="56">
        <f ca="1">IFERROR(INDEX('Positional Comparison'!BB:BB,MATCH(Draft!E43,'Positional Comparison'!AW:AW,0)),-999)</f>
        <v>21.394473614087069</v>
      </c>
      <c r="G43">
        <f ca="1">IFERROR(INDEX('Positional Comparison'!BD:BD,MATCH(Draft!E43,'Positional Comparison'!AW:AW,0)),999)</f>
        <v>26</v>
      </c>
      <c r="H43">
        <f t="shared" ca="1" si="0"/>
        <v>16</v>
      </c>
      <c r="I43">
        <f t="shared" ca="1" si="1"/>
        <v>2</v>
      </c>
    </row>
    <row r="44" spans="1:9" x14ac:dyDescent="0.2">
      <c r="A44">
        <v>6</v>
      </c>
      <c r="B44">
        <v>43</v>
      </c>
      <c r="C44" t="s">
        <v>921</v>
      </c>
      <c r="D44" t="s">
        <v>115</v>
      </c>
      <c r="E44" t="s">
        <v>585</v>
      </c>
      <c r="F44" s="56">
        <f ca="1">IFERROR(INDEX('Positional Comparison'!BB:BB,MATCH(Draft!E44,'Positional Comparison'!AW:AW,0)),-999)</f>
        <v>-6.3071921736203169</v>
      </c>
      <c r="G44">
        <f ca="1">IFERROR(INDEX('Positional Comparison'!BD:BD,MATCH(Draft!E44,'Positional Comparison'!AW:AW,0)),999)</f>
        <v>227</v>
      </c>
      <c r="H44">
        <f t="shared" ca="1" si="0"/>
        <v>-184</v>
      </c>
      <c r="I44">
        <f t="shared" ca="1" si="1"/>
        <v>6</v>
      </c>
    </row>
    <row r="45" spans="1:9" x14ac:dyDescent="0.2">
      <c r="A45">
        <v>6</v>
      </c>
      <c r="B45">
        <v>44</v>
      </c>
      <c r="C45" t="s">
        <v>922</v>
      </c>
      <c r="D45" t="s">
        <v>271</v>
      </c>
      <c r="E45" t="s">
        <v>706</v>
      </c>
      <c r="F45" s="56">
        <f ca="1">IFERROR(INDEX('Positional Comparison'!BB:BB,MATCH(Draft!E45,'Positional Comparison'!AW:AW,0)),-999)</f>
        <v>16.964304835412463</v>
      </c>
      <c r="G45">
        <f ca="1">IFERROR(INDEX('Positional Comparison'!BD:BD,MATCH(Draft!E45,'Positional Comparison'!AW:AW,0)),999)</f>
        <v>43</v>
      </c>
      <c r="H45">
        <f t="shared" ca="1" si="0"/>
        <v>1</v>
      </c>
      <c r="I45">
        <f t="shared" ca="1" si="1"/>
        <v>4</v>
      </c>
    </row>
    <row r="46" spans="1:9" x14ac:dyDescent="0.2">
      <c r="A46">
        <v>6</v>
      </c>
      <c r="B46">
        <v>45</v>
      </c>
      <c r="C46" t="s">
        <v>923</v>
      </c>
      <c r="D46" t="s">
        <v>242</v>
      </c>
      <c r="E46" t="s">
        <v>849</v>
      </c>
      <c r="F46" s="56">
        <f ca="1">IFERROR(INDEX('Positional Comparison'!BB:BB,MATCH(Draft!E46,'Positional Comparison'!AW:AW,0)),-999)</f>
        <v>-11.599414565920437</v>
      </c>
      <c r="G46">
        <f ca="1">IFERROR(INDEX('Positional Comparison'!BD:BD,MATCH(Draft!E46,'Positional Comparison'!AW:AW,0)),999)</f>
        <v>296</v>
      </c>
      <c r="H46">
        <f t="shared" ca="1" si="0"/>
        <v>-251</v>
      </c>
      <c r="I46">
        <f t="shared" ca="1" si="1"/>
        <v>8</v>
      </c>
    </row>
    <row r="47" spans="1:9" x14ac:dyDescent="0.2">
      <c r="A47">
        <v>6</v>
      </c>
      <c r="B47">
        <v>46</v>
      </c>
      <c r="C47" t="s">
        <v>924</v>
      </c>
      <c r="D47" t="s">
        <v>302</v>
      </c>
      <c r="E47" t="s">
        <v>702</v>
      </c>
      <c r="F47" s="56">
        <f ca="1">IFERROR(INDEX('Positional Comparison'!BB:BB,MATCH(Draft!E47,'Positional Comparison'!AW:AW,0)),-999)</f>
        <v>24.311901834189854</v>
      </c>
      <c r="G47">
        <f ca="1">IFERROR(INDEX('Positional Comparison'!BD:BD,MATCH(Draft!E47,'Positional Comparison'!AW:AW,0)),999)</f>
        <v>19</v>
      </c>
      <c r="H47">
        <f t="shared" ca="1" si="0"/>
        <v>27</v>
      </c>
      <c r="I47">
        <f t="shared" ca="1" si="1"/>
        <v>1</v>
      </c>
    </row>
    <row r="48" spans="1:9" x14ac:dyDescent="0.2">
      <c r="A48">
        <v>6</v>
      </c>
      <c r="B48">
        <v>47</v>
      </c>
      <c r="C48" t="s">
        <v>925</v>
      </c>
      <c r="D48" t="s">
        <v>57</v>
      </c>
      <c r="E48" t="s">
        <v>691</v>
      </c>
      <c r="F48" s="56">
        <f ca="1">IFERROR(INDEX('Positional Comparison'!BB:BB,MATCH(Draft!E48,'Positional Comparison'!AW:AW,0)),-999)</f>
        <v>18.477045393984284</v>
      </c>
      <c r="G48">
        <f ca="1">IFERROR(INDEX('Positional Comparison'!BD:BD,MATCH(Draft!E48,'Positional Comparison'!AW:AW,0)),999)</f>
        <v>38</v>
      </c>
      <c r="H48">
        <f t="shared" ca="1" si="0"/>
        <v>9</v>
      </c>
      <c r="I48">
        <f t="shared" ca="1" si="1"/>
        <v>3</v>
      </c>
    </row>
    <row r="49" spans="1:9" x14ac:dyDescent="0.2">
      <c r="A49">
        <v>6</v>
      </c>
      <c r="B49">
        <v>48</v>
      </c>
      <c r="C49" t="s">
        <v>926</v>
      </c>
      <c r="D49" t="s">
        <v>326</v>
      </c>
      <c r="E49" t="s">
        <v>718</v>
      </c>
      <c r="F49" s="56">
        <f ca="1">IFERROR(INDEX('Positional Comparison'!BB:BB,MATCH(Draft!E49,'Positional Comparison'!AW:AW,0)),-999)</f>
        <v>7.3475969987773748</v>
      </c>
      <c r="G49">
        <f ca="1">IFERROR(INDEX('Positional Comparison'!BD:BD,MATCH(Draft!E49,'Positional Comparison'!AW:AW,0)),999)</f>
        <v>85</v>
      </c>
      <c r="H49">
        <f t="shared" ca="1" si="0"/>
        <v>-37</v>
      </c>
      <c r="I49">
        <f t="shared" ca="1" si="1"/>
        <v>5</v>
      </c>
    </row>
    <row r="50" spans="1:9" x14ac:dyDescent="0.2">
      <c r="A50">
        <v>7</v>
      </c>
      <c r="B50">
        <v>49</v>
      </c>
      <c r="C50" t="s">
        <v>926</v>
      </c>
      <c r="D50" t="s">
        <v>287</v>
      </c>
      <c r="E50" t="s">
        <v>819</v>
      </c>
      <c r="F50" s="56">
        <f ca="1">IFERROR(INDEX('Positional Comparison'!BB:BB,MATCH(Draft!E50,'Positional Comparison'!AW:AW,0)),-999)</f>
        <v>35.223910287336409</v>
      </c>
      <c r="G50">
        <f ca="1">IFERROR(INDEX('Positional Comparison'!BD:BD,MATCH(Draft!E50,'Positional Comparison'!AW:AW,0)),999)</f>
        <v>8</v>
      </c>
      <c r="H50">
        <f t="shared" ca="1" si="0"/>
        <v>41</v>
      </c>
      <c r="I50">
        <f t="shared" ca="1" si="1"/>
        <v>1</v>
      </c>
    </row>
    <row r="51" spans="1:9" x14ac:dyDescent="0.2">
      <c r="A51">
        <v>7</v>
      </c>
      <c r="B51">
        <v>50</v>
      </c>
      <c r="C51" t="s">
        <v>925</v>
      </c>
      <c r="D51" t="s">
        <v>297</v>
      </c>
      <c r="E51" t="s">
        <v>834</v>
      </c>
      <c r="F51" s="56">
        <f ca="1">IFERROR(INDEX('Positional Comparison'!BB:BB,MATCH(Draft!E51,'Positional Comparison'!AW:AW,0)),-999)</f>
        <v>-1.3834164161189495</v>
      </c>
      <c r="G51">
        <f ca="1">IFERROR(INDEX('Positional Comparison'!BD:BD,MATCH(Draft!E51,'Positional Comparison'!AW:AW,0)),999)</f>
        <v>167</v>
      </c>
      <c r="H51">
        <f t="shared" ca="1" si="0"/>
        <v>-117</v>
      </c>
      <c r="I51">
        <f t="shared" ca="1" si="1"/>
        <v>8</v>
      </c>
    </row>
    <row r="52" spans="1:9" x14ac:dyDescent="0.2">
      <c r="A52">
        <v>7</v>
      </c>
      <c r="B52">
        <v>51</v>
      </c>
      <c r="C52" t="s">
        <v>924</v>
      </c>
      <c r="D52" t="s">
        <v>165</v>
      </c>
      <c r="E52" t="s">
        <v>695</v>
      </c>
      <c r="F52" s="56">
        <f ca="1">IFERROR(INDEX('Positional Comparison'!BB:BB,MATCH(Draft!E52,'Positional Comparison'!AW:AW,0)),-999)</f>
        <v>11.561659983370273</v>
      </c>
      <c r="G52">
        <f ca="1">IFERROR(INDEX('Positional Comparison'!BD:BD,MATCH(Draft!E52,'Positional Comparison'!AW:AW,0)),999)</f>
        <v>61</v>
      </c>
      <c r="H52">
        <f t="shared" ca="1" si="0"/>
        <v>-10</v>
      </c>
      <c r="I52">
        <f t="shared" ca="1" si="1"/>
        <v>5</v>
      </c>
    </row>
    <row r="53" spans="1:9" x14ac:dyDescent="0.2">
      <c r="A53">
        <v>7</v>
      </c>
      <c r="B53">
        <v>52</v>
      </c>
      <c r="C53" t="s">
        <v>923</v>
      </c>
      <c r="D53" t="s">
        <v>393</v>
      </c>
      <c r="E53" t="s">
        <v>697</v>
      </c>
      <c r="F53" s="56">
        <f ca="1">IFERROR(INDEX('Positional Comparison'!BB:BB,MATCH(Draft!E53,'Positional Comparison'!AW:AW,0)),-999)</f>
        <v>24.795078842747387</v>
      </c>
      <c r="G53">
        <f ca="1">IFERROR(INDEX('Positional Comparison'!BD:BD,MATCH(Draft!E53,'Positional Comparison'!AW:AW,0)),999)</f>
        <v>17</v>
      </c>
      <c r="H53">
        <f t="shared" ca="1" si="0"/>
        <v>35</v>
      </c>
      <c r="I53">
        <f t="shared" ca="1" si="1"/>
        <v>2</v>
      </c>
    </row>
    <row r="54" spans="1:9" x14ac:dyDescent="0.2">
      <c r="A54">
        <v>7</v>
      </c>
      <c r="B54">
        <v>53</v>
      </c>
      <c r="C54" t="s">
        <v>922</v>
      </c>
      <c r="D54" t="s">
        <v>108</v>
      </c>
      <c r="E54" t="s">
        <v>773</v>
      </c>
      <c r="F54" s="56">
        <f ca="1">IFERROR(INDEX('Positional Comparison'!BB:BB,MATCH(Draft!E54,'Positional Comparison'!AW:AW,0)),-999)</f>
        <v>7.2395441017365219</v>
      </c>
      <c r="G54">
        <f ca="1">IFERROR(INDEX('Positional Comparison'!BD:BD,MATCH(Draft!E54,'Positional Comparison'!AW:AW,0)),999)</f>
        <v>86</v>
      </c>
      <c r="H54">
        <f t="shared" ca="1" si="0"/>
        <v>-33</v>
      </c>
      <c r="I54">
        <f t="shared" ca="1" si="1"/>
        <v>6</v>
      </c>
    </row>
    <row r="55" spans="1:9" x14ac:dyDescent="0.2">
      <c r="A55">
        <v>7</v>
      </c>
      <c r="B55">
        <v>54</v>
      </c>
      <c r="C55" t="s">
        <v>921</v>
      </c>
      <c r="D55" t="s">
        <v>328</v>
      </c>
      <c r="E55" t="s">
        <v>713</v>
      </c>
      <c r="F55" s="56">
        <f ca="1">IFERROR(INDEX('Positional Comparison'!BB:BB,MATCH(Draft!E55,'Positional Comparison'!AW:AW,0)),-999)</f>
        <v>3.7818513964295342</v>
      </c>
      <c r="G55">
        <f ca="1">IFERROR(INDEX('Positional Comparison'!BD:BD,MATCH(Draft!E55,'Positional Comparison'!AW:AW,0)),999)</f>
        <v>112</v>
      </c>
      <c r="H55">
        <f t="shared" ca="1" si="0"/>
        <v>-58</v>
      </c>
      <c r="I55">
        <f t="shared" ca="1" si="1"/>
        <v>7</v>
      </c>
    </row>
    <row r="56" spans="1:9" x14ac:dyDescent="0.2">
      <c r="A56">
        <v>7</v>
      </c>
      <c r="B56">
        <v>55</v>
      </c>
      <c r="C56" t="s">
        <v>920</v>
      </c>
      <c r="D56" t="s">
        <v>53</v>
      </c>
      <c r="E56" t="s">
        <v>727</v>
      </c>
      <c r="F56" s="56">
        <f ca="1">IFERROR(INDEX('Positional Comparison'!BB:BB,MATCH(Draft!E56,'Positional Comparison'!AW:AW,0)),-999)</f>
        <v>14.685497340339658</v>
      </c>
      <c r="G56">
        <f ca="1">IFERROR(INDEX('Positional Comparison'!BD:BD,MATCH(Draft!E56,'Positional Comparison'!AW:AW,0)),999)</f>
        <v>51</v>
      </c>
      <c r="H56">
        <f t="shared" ca="1" si="0"/>
        <v>4</v>
      </c>
      <c r="I56">
        <f t="shared" ca="1" si="1"/>
        <v>4</v>
      </c>
    </row>
    <row r="57" spans="1:9" x14ac:dyDescent="0.2">
      <c r="A57">
        <v>7</v>
      </c>
      <c r="B57">
        <v>56</v>
      </c>
      <c r="C57" t="s">
        <v>919</v>
      </c>
      <c r="D57" t="s">
        <v>119</v>
      </c>
      <c r="E57" t="s">
        <v>725</v>
      </c>
      <c r="F57" s="56">
        <f ca="1">IFERROR(INDEX('Positional Comparison'!BB:BB,MATCH(Draft!E57,'Positional Comparison'!AW:AW,0)),-999)</f>
        <v>18.260939599902592</v>
      </c>
      <c r="G57">
        <f ca="1">IFERROR(INDEX('Positional Comparison'!BD:BD,MATCH(Draft!E57,'Positional Comparison'!AW:AW,0)),999)</f>
        <v>40</v>
      </c>
      <c r="H57">
        <f t="shared" ca="1" si="0"/>
        <v>16</v>
      </c>
      <c r="I57">
        <f t="shared" ca="1" si="1"/>
        <v>3</v>
      </c>
    </row>
    <row r="58" spans="1:9" x14ac:dyDescent="0.2">
      <c r="A58">
        <v>8</v>
      </c>
      <c r="B58">
        <v>57</v>
      </c>
      <c r="C58" t="s">
        <v>919</v>
      </c>
      <c r="D58" t="s">
        <v>103</v>
      </c>
      <c r="E58" t="s">
        <v>539</v>
      </c>
      <c r="F58" s="56">
        <f ca="1">IFERROR(INDEX('Positional Comparison'!BB:BB,MATCH(Draft!E58,'Positional Comparison'!AW:AW,0)),-999)</f>
        <v>21.37437347726889</v>
      </c>
      <c r="G58">
        <f ca="1">IFERROR(INDEX('Positional Comparison'!BD:BD,MATCH(Draft!E58,'Positional Comparison'!AW:AW,0)),999)</f>
        <v>27</v>
      </c>
      <c r="H58">
        <f t="shared" ca="1" si="0"/>
        <v>30</v>
      </c>
      <c r="I58">
        <f t="shared" ca="1" si="1"/>
        <v>2</v>
      </c>
    </row>
    <row r="59" spans="1:9" x14ac:dyDescent="0.2">
      <c r="A59">
        <v>8</v>
      </c>
      <c r="B59">
        <v>58</v>
      </c>
      <c r="C59" t="s">
        <v>920</v>
      </c>
      <c r="D59" t="s">
        <v>74</v>
      </c>
      <c r="E59" t="s">
        <v>690</v>
      </c>
      <c r="F59" s="56">
        <f ca="1">IFERROR(INDEX('Positional Comparison'!BB:BB,MATCH(Draft!E59,'Positional Comparison'!AW:AW,0)),-999)</f>
        <v>6.8073325135731562</v>
      </c>
      <c r="G59">
        <f ca="1">IFERROR(INDEX('Positional Comparison'!BD:BD,MATCH(Draft!E59,'Positional Comparison'!AW:AW,0)),999)</f>
        <v>92</v>
      </c>
      <c r="H59">
        <f t="shared" ca="1" si="0"/>
        <v>-34</v>
      </c>
      <c r="I59">
        <f t="shared" ca="1" si="1"/>
        <v>6</v>
      </c>
    </row>
    <row r="60" spans="1:9" x14ac:dyDescent="0.2">
      <c r="A60">
        <v>8</v>
      </c>
      <c r="B60">
        <v>59</v>
      </c>
      <c r="C60" t="s">
        <v>921</v>
      </c>
      <c r="D60" t="s">
        <v>248</v>
      </c>
      <c r="E60" t="s">
        <v>557</v>
      </c>
      <c r="F60" s="56">
        <f ca="1">IFERROR(INDEX('Positional Comparison'!BB:BB,MATCH(Draft!E60,'Positional Comparison'!AW:AW,0)),-999)</f>
        <v>8.8767889850952866</v>
      </c>
      <c r="G60">
        <f ca="1">IFERROR(INDEX('Positional Comparison'!BD:BD,MATCH(Draft!E60,'Positional Comparison'!AW:AW,0)),999)</f>
        <v>73</v>
      </c>
      <c r="H60">
        <f t="shared" ca="1" si="0"/>
        <v>-14</v>
      </c>
      <c r="I60">
        <f t="shared" ca="1" si="1"/>
        <v>4</v>
      </c>
    </row>
    <row r="61" spans="1:9" x14ac:dyDescent="0.2">
      <c r="A61">
        <v>8</v>
      </c>
      <c r="B61">
        <v>60</v>
      </c>
      <c r="C61" t="s">
        <v>922</v>
      </c>
      <c r="D61" t="s">
        <v>135</v>
      </c>
      <c r="E61" t="s">
        <v>748</v>
      </c>
      <c r="F61" s="56">
        <f ca="1">IFERROR(INDEX('Positional Comparison'!BB:BB,MATCH(Draft!E61,'Positional Comparison'!AW:AW,0)),-999)</f>
        <v>4.3630825431443956</v>
      </c>
      <c r="G61">
        <f ca="1">IFERROR(INDEX('Positional Comparison'!BD:BD,MATCH(Draft!E61,'Positional Comparison'!AW:AW,0)),999)</f>
        <v>106</v>
      </c>
      <c r="H61">
        <f t="shared" ca="1" si="0"/>
        <v>-46</v>
      </c>
      <c r="I61">
        <f t="shared" ca="1" si="1"/>
        <v>7</v>
      </c>
    </row>
    <row r="62" spans="1:9" x14ac:dyDescent="0.2">
      <c r="A62">
        <v>8</v>
      </c>
      <c r="B62">
        <v>61</v>
      </c>
      <c r="C62" t="s">
        <v>923</v>
      </c>
      <c r="D62" t="s">
        <v>234</v>
      </c>
      <c r="E62" t="s">
        <v>765</v>
      </c>
      <c r="F62" s="56">
        <f ca="1">IFERROR(INDEX('Positional Comparison'!BB:BB,MATCH(Draft!E62,'Positional Comparison'!AW:AW,0)),-999)</f>
        <v>-10.428831444589022</v>
      </c>
      <c r="G62">
        <f ca="1">IFERROR(INDEX('Positional Comparison'!BD:BD,MATCH(Draft!E62,'Positional Comparison'!AW:AW,0)),999)</f>
        <v>281</v>
      </c>
      <c r="H62">
        <f t="shared" ca="1" si="0"/>
        <v>-220</v>
      </c>
      <c r="I62">
        <f t="shared" ca="1" si="1"/>
        <v>8</v>
      </c>
    </row>
    <row r="63" spans="1:9" x14ac:dyDescent="0.2">
      <c r="A63">
        <v>8</v>
      </c>
      <c r="B63">
        <v>62</v>
      </c>
      <c r="C63" t="s">
        <v>924</v>
      </c>
      <c r="D63" t="s">
        <v>260</v>
      </c>
      <c r="E63" t="s">
        <v>685</v>
      </c>
      <c r="F63" s="56">
        <f ca="1">IFERROR(INDEX('Positional Comparison'!BB:BB,MATCH(Draft!E63,'Positional Comparison'!AW:AW,0)),-999)</f>
        <v>22.5603292474783</v>
      </c>
      <c r="G63">
        <f ca="1">IFERROR(INDEX('Positional Comparison'!BD:BD,MATCH(Draft!E63,'Positional Comparison'!AW:AW,0)),999)</f>
        <v>23</v>
      </c>
      <c r="H63">
        <f t="shared" ca="1" si="0"/>
        <v>39</v>
      </c>
      <c r="I63">
        <f t="shared" ca="1" si="1"/>
        <v>1</v>
      </c>
    </row>
    <row r="64" spans="1:9" x14ac:dyDescent="0.2">
      <c r="A64">
        <v>8</v>
      </c>
      <c r="B64">
        <v>63</v>
      </c>
      <c r="C64" t="s">
        <v>925</v>
      </c>
      <c r="D64" t="s">
        <v>239</v>
      </c>
      <c r="E64" t="s">
        <v>712</v>
      </c>
      <c r="F64" s="56">
        <f ca="1">IFERROR(INDEX('Positional Comparison'!BB:BB,MATCH(Draft!E64,'Positional Comparison'!AW:AW,0)),-999)</f>
        <v>8.3200730721449592</v>
      </c>
      <c r="G64">
        <f ca="1">IFERROR(INDEX('Positional Comparison'!BD:BD,MATCH(Draft!E64,'Positional Comparison'!AW:AW,0)),999)</f>
        <v>79</v>
      </c>
      <c r="H64">
        <f t="shared" ca="1" si="0"/>
        <v>-16</v>
      </c>
      <c r="I64">
        <f t="shared" ca="1" si="1"/>
        <v>5</v>
      </c>
    </row>
    <row r="65" spans="1:9" x14ac:dyDescent="0.2">
      <c r="A65">
        <v>8</v>
      </c>
      <c r="B65">
        <v>64</v>
      </c>
      <c r="C65" t="s">
        <v>926</v>
      </c>
      <c r="D65" t="s">
        <v>369</v>
      </c>
      <c r="E65" t="s">
        <v>705</v>
      </c>
      <c r="F65" s="56">
        <f ca="1">IFERROR(INDEX('Positional Comparison'!BB:BB,MATCH(Draft!E65,'Positional Comparison'!AW:AW,0)),-999)</f>
        <v>19.557574364392721</v>
      </c>
      <c r="G65">
        <f ca="1">IFERROR(INDEX('Positional Comparison'!BD:BD,MATCH(Draft!E65,'Positional Comparison'!AW:AW,0)),999)</f>
        <v>35</v>
      </c>
      <c r="H65">
        <f t="shared" ca="1" si="0"/>
        <v>29</v>
      </c>
      <c r="I65">
        <f t="shared" ca="1" si="1"/>
        <v>3</v>
      </c>
    </row>
    <row r="66" spans="1:9" x14ac:dyDescent="0.2">
      <c r="A66">
        <v>9</v>
      </c>
      <c r="B66">
        <v>65</v>
      </c>
      <c r="C66" t="s">
        <v>926</v>
      </c>
      <c r="D66" t="s">
        <v>189</v>
      </c>
      <c r="E66" t="s">
        <v>580</v>
      </c>
      <c r="F66" s="56">
        <f ca="1">IFERROR(INDEX('Positional Comparison'!BB:BB,MATCH(Draft!E66,'Positional Comparison'!AW:AW,0)),-999)</f>
        <v>3.8543952172124198</v>
      </c>
      <c r="G66">
        <f ca="1">IFERROR(INDEX('Positional Comparison'!BD:BD,MATCH(Draft!E66,'Positional Comparison'!AW:AW,0)),999)</f>
        <v>111</v>
      </c>
      <c r="H66">
        <f t="shared" ca="1" si="0"/>
        <v>-46</v>
      </c>
      <c r="I66">
        <f t="shared" ca="1" si="1"/>
        <v>6</v>
      </c>
    </row>
    <row r="67" spans="1:9" x14ac:dyDescent="0.2">
      <c r="A67">
        <v>9</v>
      </c>
      <c r="B67">
        <v>66</v>
      </c>
      <c r="C67" t="s">
        <v>925</v>
      </c>
      <c r="D67" t="s">
        <v>284</v>
      </c>
      <c r="E67" t="s">
        <v>579</v>
      </c>
      <c r="F67" s="56">
        <f ca="1">IFERROR(INDEX('Positional Comparison'!BB:BB,MATCH(Draft!E67,'Positional Comparison'!AW:AW,0)),-999)</f>
        <v>8.0591899996259819</v>
      </c>
      <c r="G67">
        <f ca="1">IFERROR(INDEX('Positional Comparison'!BD:BD,MATCH(Draft!E67,'Positional Comparison'!AW:AW,0)),999)</f>
        <v>81</v>
      </c>
      <c r="H67">
        <f t="shared" ref="H67:H130" ca="1" si="2">B67-G67</f>
        <v>-15</v>
      </c>
      <c r="I67">
        <f t="shared" ref="I67:I130" ca="1" si="3">RANK(G67,OFFSET($G$2:$G$9,8*(A67-1),0),-1)</f>
        <v>4</v>
      </c>
    </row>
    <row r="68" spans="1:9" x14ac:dyDescent="0.2">
      <c r="A68">
        <v>9</v>
      </c>
      <c r="B68">
        <v>67</v>
      </c>
      <c r="C68" t="s">
        <v>924</v>
      </c>
      <c r="D68" t="s">
        <v>45</v>
      </c>
      <c r="E68" t="s">
        <v>908</v>
      </c>
      <c r="F68" s="56">
        <f ca="1">IFERROR(INDEX('Positional Comparison'!BB:BB,MATCH(Draft!E68,'Positional Comparison'!AW:AW,0)),-999)</f>
        <v>6.1721655488384135</v>
      </c>
      <c r="G68">
        <f ca="1">IFERROR(INDEX('Positional Comparison'!BD:BD,MATCH(Draft!E68,'Positional Comparison'!AW:AW,0)),999)</f>
        <v>95</v>
      </c>
      <c r="H68">
        <f t="shared" ca="1" si="2"/>
        <v>-28</v>
      </c>
      <c r="I68">
        <f t="shared" ca="1" si="3"/>
        <v>5</v>
      </c>
    </row>
    <row r="69" spans="1:9" x14ac:dyDescent="0.2">
      <c r="A69">
        <v>9</v>
      </c>
      <c r="B69">
        <v>68</v>
      </c>
      <c r="C69" t="s">
        <v>923</v>
      </c>
      <c r="D69" t="s">
        <v>207</v>
      </c>
      <c r="E69" t="s">
        <v>735</v>
      </c>
      <c r="F69" s="56">
        <f ca="1">IFERROR(INDEX('Positional Comparison'!BB:BB,MATCH(Draft!E69,'Positional Comparison'!AW:AW,0)),-999)</f>
        <v>14.046997455977056</v>
      </c>
      <c r="G69">
        <f ca="1">IFERROR(INDEX('Positional Comparison'!BD:BD,MATCH(Draft!E69,'Positional Comparison'!AW:AW,0)),999)</f>
        <v>53</v>
      </c>
      <c r="H69">
        <f t="shared" ca="1" si="2"/>
        <v>15</v>
      </c>
      <c r="I69">
        <f t="shared" ca="1" si="3"/>
        <v>3</v>
      </c>
    </row>
    <row r="70" spans="1:9" x14ac:dyDescent="0.2">
      <c r="A70">
        <v>9</v>
      </c>
      <c r="B70">
        <v>69</v>
      </c>
      <c r="C70" t="s">
        <v>922</v>
      </c>
      <c r="D70" t="s">
        <v>261</v>
      </c>
      <c r="E70" t="s">
        <v>611</v>
      </c>
      <c r="F70" s="56">
        <f ca="1">IFERROR(INDEX('Positional Comparison'!BB:BB,MATCH(Draft!E70,'Positional Comparison'!AW:AW,0)),-999)</f>
        <v>2.9199963766760781</v>
      </c>
      <c r="G70">
        <f ca="1">IFERROR(INDEX('Positional Comparison'!BD:BD,MATCH(Draft!E70,'Positional Comparison'!AW:AW,0)),999)</f>
        <v>120</v>
      </c>
      <c r="H70">
        <f t="shared" ca="1" si="2"/>
        <v>-51</v>
      </c>
      <c r="I70">
        <f t="shared" ca="1" si="3"/>
        <v>7</v>
      </c>
    </row>
    <row r="71" spans="1:9" x14ac:dyDescent="0.2">
      <c r="A71">
        <v>9</v>
      </c>
      <c r="B71">
        <v>70</v>
      </c>
      <c r="C71" t="s">
        <v>921</v>
      </c>
      <c r="D71" t="s">
        <v>179</v>
      </c>
      <c r="E71" t="s">
        <v>822</v>
      </c>
      <c r="F71" s="56">
        <f ca="1">IFERROR(INDEX('Positional Comparison'!BB:BB,MATCH(Draft!E71,'Positional Comparison'!AW:AW,0)),-999)</f>
        <v>19.793496415240401</v>
      </c>
      <c r="G71">
        <f ca="1">IFERROR(INDEX('Positional Comparison'!BD:BD,MATCH(Draft!E71,'Positional Comparison'!AW:AW,0)),999)</f>
        <v>33</v>
      </c>
      <c r="H71">
        <f t="shared" ca="1" si="2"/>
        <v>37</v>
      </c>
      <c r="I71">
        <f t="shared" ca="1" si="3"/>
        <v>1</v>
      </c>
    </row>
    <row r="72" spans="1:9" x14ac:dyDescent="0.2">
      <c r="A72">
        <v>9</v>
      </c>
      <c r="B72">
        <v>71</v>
      </c>
      <c r="C72" t="s">
        <v>920</v>
      </c>
      <c r="D72" t="s">
        <v>278</v>
      </c>
      <c r="E72" t="s">
        <v>615</v>
      </c>
      <c r="F72" s="56">
        <f ca="1">IFERROR(INDEX('Positional Comparison'!BB:BB,MATCH(Draft!E72,'Positional Comparison'!AW:AW,0)),-999)</f>
        <v>0.23359971013409009</v>
      </c>
      <c r="G72">
        <f ca="1">IFERROR(INDEX('Positional Comparison'!BD:BD,MATCH(Draft!E72,'Positional Comparison'!AW:AW,0)),999)</f>
        <v>149</v>
      </c>
      <c r="H72">
        <f t="shared" ca="1" si="2"/>
        <v>-78</v>
      </c>
      <c r="I72">
        <f t="shared" ca="1" si="3"/>
        <v>8</v>
      </c>
    </row>
    <row r="73" spans="1:9" x14ac:dyDescent="0.2">
      <c r="A73">
        <v>9</v>
      </c>
      <c r="B73">
        <v>72</v>
      </c>
      <c r="C73" t="s">
        <v>919</v>
      </c>
      <c r="D73" t="s">
        <v>249</v>
      </c>
      <c r="E73" t="s">
        <v>701</v>
      </c>
      <c r="F73" s="56">
        <f ca="1">IFERROR(INDEX('Positional Comparison'!BB:BB,MATCH(Draft!E73,'Positional Comparison'!AW:AW,0)),-999)</f>
        <v>17.720675114698373</v>
      </c>
      <c r="G73">
        <f ca="1">IFERROR(INDEX('Positional Comparison'!BD:BD,MATCH(Draft!E73,'Positional Comparison'!AW:AW,0)),999)</f>
        <v>42</v>
      </c>
      <c r="H73">
        <f t="shared" ca="1" si="2"/>
        <v>30</v>
      </c>
      <c r="I73">
        <f t="shared" ca="1" si="3"/>
        <v>2</v>
      </c>
    </row>
    <row r="74" spans="1:9" x14ac:dyDescent="0.2">
      <c r="A74">
        <v>10</v>
      </c>
      <c r="B74">
        <v>73</v>
      </c>
      <c r="C74" t="s">
        <v>919</v>
      </c>
      <c r="D74" t="s">
        <v>281</v>
      </c>
      <c r="E74" t="s">
        <v>779</v>
      </c>
      <c r="F74" s="56">
        <f ca="1">IFERROR(INDEX('Positional Comparison'!BB:BB,MATCH(Draft!E74,'Positional Comparison'!AW:AW,0)),-999)</f>
        <v>-11.280164623739143</v>
      </c>
      <c r="G74">
        <f ca="1">IFERROR(INDEX('Positional Comparison'!BD:BD,MATCH(Draft!E74,'Positional Comparison'!AW:AW,0)),999)</f>
        <v>289</v>
      </c>
      <c r="H74">
        <f t="shared" ca="1" si="2"/>
        <v>-216</v>
      </c>
      <c r="I74">
        <f t="shared" ca="1" si="3"/>
        <v>8</v>
      </c>
    </row>
    <row r="75" spans="1:9" x14ac:dyDescent="0.2">
      <c r="A75">
        <v>10</v>
      </c>
      <c r="B75">
        <v>74</v>
      </c>
      <c r="C75" t="s">
        <v>920</v>
      </c>
      <c r="D75" t="s">
        <v>439</v>
      </c>
      <c r="E75" t="s">
        <v>683</v>
      </c>
      <c r="F75" s="56">
        <f ca="1">IFERROR(INDEX('Positional Comparison'!BB:BB,MATCH(Draft!E75,'Positional Comparison'!AW:AW,0)),-999)</f>
        <v>19.773680158474409</v>
      </c>
      <c r="G75">
        <f ca="1">IFERROR(INDEX('Positional Comparison'!BD:BD,MATCH(Draft!E75,'Positional Comparison'!AW:AW,0)),999)</f>
        <v>34</v>
      </c>
      <c r="H75">
        <f t="shared" ca="1" si="2"/>
        <v>40</v>
      </c>
      <c r="I75">
        <f t="shared" ca="1" si="3"/>
        <v>1</v>
      </c>
    </row>
    <row r="76" spans="1:9" x14ac:dyDescent="0.2">
      <c r="A76">
        <v>10</v>
      </c>
      <c r="B76">
        <v>75</v>
      </c>
      <c r="C76" t="s">
        <v>921</v>
      </c>
      <c r="D76" t="s">
        <v>216</v>
      </c>
      <c r="E76" t="s">
        <v>802</v>
      </c>
      <c r="F76" s="56">
        <f ca="1">IFERROR(INDEX('Positional Comparison'!BB:BB,MATCH(Draft!E76,'Positional Comparison'!AW:AW,0)),-999)</f>
        <v>7.1736960082254626</v>
      </c>
      <c r="G76">
        <f ca="1">IFERROR(INDEX('Positional Comparison'!BD:BD,MATCH(Draft!E76,'Positional Comparison'!AW:AW,0)),999)</f>
        <v>87</v>
      </c>
      <c r="H76">
        <f t="shared" ca="1" si="2"/>
        <v>-12</v>
      </c>
      <c r="I76">
        <f t="shared" ca="1" si="3"/>
        <v>3</v>
      </c>
    </row>
    <row r="77" spans="1:9" x14ac:dyDescent="0.2">
      <c r="A77">
        <v>10</v>
      </c>
      <c r="B77">
        <v>76</v>
      </c>
      <c r="C77" t="s">
        <v>922</v>
      </c>
      <c r="D77" t="s">
        <v>325</v>
      </c>
      <c r="E77" t="s">
        <v>716</v>
      </c>
      <c r="F77" s="56">
        <f ca="1">IFERROR(INDEX('Positional Comparison'!BB:BB,MATCH(Draft!E77,'Positional Comparison'!AW:AW,0)),-999)</f>
        <v>4.5382216757154268</v>
      </c>
      <c r="G77">
        <f ca="1">IFERROR(INDEX('Positional Comparison'!BD:BD,MATCH(Draft!E77,'Positional Comparison'!AW:AW,0)),999)</f>
        <v>103</v>
      </c>
      <c r="H77">
        <f t="shared" ca="1" si="2"/>
        <v>-27</v>
      </c>
      <c r="I77">
        <f t="shared" ca="1" si="3"/>
        <v>4</v>
      </c>
    </row>
    <row r="78" spans="1:9" x14ac:dyDescent="0.2">
      <c r="A78">
        <v>10</v>
      </c>
      <c r="B78">
        <v>77</v>
      </c>
      <c r="C78" t="s">
        <v>923</v>
      </c>
      <c r="D78" t="s">
        <v>272</v>
      </c>
      <c r="E78" t="s">
        <v>877</v>
      </c>
      <c r="F78" s="56">
        <f ca="1">IFERROR(INDEX('Positional Comparison'!BB:BB,MATCH(Draft!E78,'Positional Comparison'!AW:AW,0)),-999)</f>
        <v>-8.8325817336825381</v>
      </c>
      <c r="G78">
        <f ca="1">IFERROR(INDEX('Positional Comparison'!BD:BD,MATCH(Draft!E78,'Positional Comparison'!AW:AW,0)),999)</f>
        <v>261</v>
      </c>
      <c r="H78">
        <f t="shared" ca="1" si="2"/>
        <v>-184</v>
      </c>
      <c r="I78">
        <f t="shared" ca="1" si="3"/>
        <v>7</v>
      </c>
    </row>
    <row r="79" spans="1:9" x14ac:dyDescent="0.2">
      <c r="A79">
        <v>10</v>
      </c>
      <c r="B79">
        <v>78</v>
      </c>
      <c r="C79" t="s">
        <v>924</v>
      </c>
      <c r="D79" t="s">
        <v>316</v>
      </c>
      <c r="E79" t="s">
        <v>749</v>
      </c>
      <c r="F79" s="56">
        <f ca="1">IFERROR(INDEX('Positional Comparison'!BB:BB,MATCH(Draft!E79,'Positional Comparison'!AW:AW,0)),-999)</f>
        <v>0.3192499421813082</v>
      </c>
      <c r="G79">
        <f ca="1">IFERROR(INDEX('Positional Comparison'!BD:BD,MATCH(Draft!E79,'Positional Comparison'!AW:AW,0)),999)</f>
        <v>148</v>
      </c>
      <c r="H79">
        <f t="shared" ca="1" si="2"/>
        <v>-70</v>
      </c>
      <c r="I79">
        <f t="shared" ca="1" si="3"/>
        <v>6</v>
      </c>
    </row>
    <row r="80" spans="1:9" x14ac:dyDescent="0.2">
      <c r="A80">
        <v>10</v>
      </c>
      <c r="B80">
        <v>79</v>
      </c>
      <c r="C80" t="s">
        <v>925</v>
      </c>
      <c r="D80" t="s">
        <v>352</v>
      </c>
      <c r="E80" t="s">
        <v>587</v>
      </c>
      <c r="F80" s="56">
        <f ca="1">IFERROR(INDEX('Positional Comparison'!BB:BB,MATCH(Draft!E80,'Positional Comparison'!AW:AW,0)),-999)</f>
        <v>1.9855975361397373</v>
      </c>
      <c r="G80">
        <f ca="1">IFERROR(INDEX('Positional Comparison'!BD:BD,MATCH(Draft!E80,'Positional Comparison'!AW:AW,0)),999)</f>
        <v>126</v>
      </c>
      <c r="H80">
        <f t="shared" ca="1" si="2"/>
        <v>-47</v>
      </c>
      <c r="I80">
        <f t="shared" ca="1" si="3"/>
        <v>5</v>
      </c>
    </row>
    <row r="81" spans="1:9" x14ac:dyDescent="0.2">
      <c r="A81">
        <v>10</v>
      </c>
      <c r="B81">
        <v>80</v>
      </c>
      <c r="C81" t="s">
        <v>926</v>
      </c>
      <c r="D81" t="s">
        <v>266</v>
      </c>
      <c r="E81" t="s">
        <v>686</v>
      </c>
      <c r="F81" s="56">
        <f ca="1">IFERROR(INDEX('Positional Comparison'!BB:BB,MATCH(Draft!E81,'Positional Comparison'!AW:AW,0)),-999)</f>
        <v>8.5361788662266491</v>
      </c>
      <c r="G81">
        <f ca="1">IFERROR(INDEX('Positional Comparison'!BD:BD,MATCH(Draft!E81,'Positional Comparison'!AW:AW,0)),999)</f>
        <v>78</v>
      </c>
      <c r="H81">
        <f t="shared" ca="1" si="2"/>
        <v>2</v>
      </c>
      <c r="I81">
        <f t="shared" ca="1" si="3"/>
        <v>2</v>
      </c>
    </row>
    <row r="82" spans="1:9" x14ac:dyDescent="0.2">
      <c r="A82">
        <v>11</v>
      </c>
      <c r="B82">
        <v>81</v>
      </c>
      <c r="C82" t="s">
        <v>926</v>
      </c>
      <c r="D82" t="s">
        <v>381</v>
      </c>
      <c r="E82" t="s">
        <v>575</v>
      </c>
      <c r="F82" s="56">
        <f ca="1">IFERROR(INDEX('Positional Comparison'!BB:BB,MATCH(Draft!E82,'Positional Comparison'!AW:AW,0)),-999)</f>
        <v>-1.2847984057374671</v>
      </c>
      <c r="G82">
        <f ca="1">IFERROR(INDEX('Positional Comparison'!BD:BD,MATCH(Draft!E82,'Positional Comparison'!AW:AW,0)),999)</f>
        <v>165</v>
      </c>
      <c r="H82">
        <f t="shared" ca="1" si="2"/>
        <v>-84</v>
      </c>
      <c r="I82">
        <f t="shared" ca="1" si="3"/>
        <v>6</v>
      </c>
    </row>
    <row r="83" spans="1:9" x14ac:dyDescent="0.2">
      <c r="A83">
        <v>11</v>
      </c>
      <c r="B83">
        <v>82</v>
      </c>
      <c r="C83" t="s">
        <v>925</v>
      </c>
      <c r="D83" t="s">
        <v>37</v>
      </c>
      <c r="E83" t="s">
        <v>836</v>
      </c>
      <c r="F83" s="56">
        <f ca="1">IFERROR(INDEX('Positional Comparison'!BB:BB,MATCH(Draft!E83,'Positional Comparison'!AW:AW,0)),-999)</f>
        <v>0</v>
      </c>
      <c r="G83">
        <f ca="1">IFERROR(INDEX('Positional Comparison'!BD:BD,MATCH(Draft!E83,'Positional Comparison'!AW:AW,0)),999)</f>
        <v>152</v>
      </c>
      <c r="H83">
        <f t="shared" ca="1" si="2"/>
        <v>-70</v>
      </c>
      <c r="I83">
        <f t="shared" ca="1" si="3"/>
        <v>5</v>
      </c>
    </row>
    <row r="84" spans="1:9" x14ac:dyDescent="0.2">
      <c r="A84">
        <v>11</v>
      </c>
      <c r="B84">
        <v>83</v>
      </c>
      <c r="C84" t="s">
        <v>924</v>
      </c>
      <c r="D84" t="s">
        <v>252</v>
      </c>
      <c r="E84" t="s">
        <v>826</v>
      </c>
      <c r="F84" s="56">
        <f ca="1">IFERROR(INDEX('Positional Comparison'!BB:BB,MATCH(Draft!E84,'Positional Comparison'!AW:AW,0)),-999)</f>
        <v>5.9593322540508797</v>
      </c>
      <c r="G84">
        <f ca="1">IFERROR(INDEX('Positional Comparison'!BD:BD,MATCH(Draft!E84,'Positional Comparison'!AW:AW,0)),999)</f>
        <v>97</v>
      </c>
      <c r="H84">
        <f t="shared" ca="1" si="2"/>
        <v>-14</v>
      </c>
      <c r="I84">
        <f t="shared" ca="1" si="3"/>
        <v>3</v>
      </c>
    </row>
    <row r="85" spans="1:9" x14ac:dyDescent="0.2">
      <c r="A85">
        <v>11</v>
      </c>
      <c r="B85">
        <v>84</v>
      </c>
      <c r="C85" t="s">
        <v>923</v>
      </c>
      <c r="D85" t="s">
        <v>279</v>
      </c>
      <c r="E85" t="s">
        <v>927</v>
      </c>
      <c r="F85" s="56">
        <f ca="1">IFERROR(INDEX('Positional Comparison'!BB:BB,MATCH(Draft!E85,'Positional Comparison'!AW:AW,0)),-999)</f>
        <v>-90.116116132063738</v>
      </c>
      <c r="G85">
        <f ca="1">IFERROR(INDEX('Positional Comparison'!BD:BD,MATCH(Draft!E85,'Positional Comparison'!AW:AW,0)),999)</f>
        <v>627</v>
      </c>
      <c r="H85">
        <f t="shared" ca="1" si="2"/>
        <v>-543</v>
      </c>
      <c r="I85">
        <f t="shared" ca="1" si="3"/>
        <v>8</v>
      </c>
    </row>
    <row r="86" spans="1:9" x14ac:dyDescent="0.2">
      <c r="A86">
        <v>11</v>
      </c>
      <c r="B86">
        <v>85</v>
      </c>
      <c r="C86" t="s">
        <v>922</v>
      </c>
      <c r="D86" t="s">
        <v>175</v>
      </c>
      <c r="E86" t="s">
        <v>703</v>
      </c>
      <c r="F86" s="56">
        <f ca="1">IFERROR(INDEX('Positional Comparison'!BB:BB,MATCH(Draft!E86,'Positional Comparison'!AW:AW,0)),-999)</f>
        <v>14.69519399755475</v>
      </c>
      <c r="G86">
        <f ca="1">IFERROR(INDEX('Positional Comparison'!BD:BD,MATCH(Draft!E86,'Positional Comparison'!AW:AW,0)),999)</f>
        <v>50</v>
      </c>
      <c r="H86">
        <f t="shared" ca="1" si="2"/>
        <v>35</v>
      </c>
      <c r="I86">
        <f t="shared" ca="1" si="3"/>
        <v>2</v>
      </c>
    </row>
    <row r="87" spans="1:9" x14ac:dyDescent="0.2">
      <c r="A87">
        <v>11</v>
      </c>
      <c r="B87">
        <v>86</v>
      </c>
      <c r="C87" t="s">
        <v>921</v>
      </c>
      <c r="D87" t="s">
        <v>200</v>
      </c>
      <c r="E87" t="s">
        <v>764</v>
      </c>
      <c r="F87" s="56">
        <f ca="1">IFERROR(INDEX('Positional Comparison'!BB:BB,MATCH(Draft!E87,'Positional Comparison'!AW:AW,0)),-999)</f>
        <v>-19.773680158474427</v>
      </c>
      <c r="G87">
        <f ca="1">IFERROR(INDEX('Positional Comparison'!BD:BD,MATCH(Draft!E87,'Positional Comparison'!AW:AW,0)),999)</f>
        <v>391</v>
      </c>
      <c r="H87">
        <f t="shared" ca="1" si="2"/>
        <v>-305</v>
      </c>
      <c r="I87">
        <f t="shared" ca="1" si="3"/>
        <v>7</v>
      </c>
    </row>
    <row r="88" spans="1:9" x14ac:dyDescent="0.2">
      <c r="A88">
        <v>11</v>
      </c>
      <c r="B88">
        <v>87</v>
      </c>
      <c r="C88" t="s">
        <v>920</v>
      </c>
      <c r="D88" t="s">
        <v>347</v>
      </c>
      <c r="E88" t="s">
        <v>537</v>
      </c>
      <c r="F88" s="56">
        <f ca="1">IFERROR(INDEX('Positional Comparison'!BB:BB,MATCH(Draft!E88,'Positional Comparison'!AW:AW,0)),-999)</f>
        <v>20.907174057000724</v>
      </c>
      <c r="G88">
        <f ca="1">IFERROR(INDEX('Positional Comparison'!BD:BD,MATCH(Draft!E88,'Positional Comparison'!AW:AW,0)),999)</f>
        <v>28</v>
      </c>
      <c r="H88">
        <f t="shared" ca="1" si="2"/>
        <v>59</v>
      </c>
      <c r="I88">
        <f t="shared" ca="1" si="3"/>
        <v>1</v>
      </c>
    </row>
    <row r="89" spans="1:9" x14ac:dyDescent="0.2">
      <c r="A89">
        <v>11</v>
      </c>
      <c r="B89">
        <v>88</v>
      </c>
      <c r="C89" t="s">
        <v>919</v>
      </c>
      <c r="D89" t="s">
        <v>210</v>
      </c>
      <c r="E89" t="s">
        <v>577</v>
      </c>
      <c r="F89" s="56">
        <f ca="1">IFERROR(INDEX('Positional Comparison'!BB:BB,MATCH(Draft!E89,'Positional Comparison'!AW:AW,0)),-999)</f>
        <v>3.2703959418772035</v>
      </c>
      <c r="G89">
        <f ca="1">IFERROR(INDEX('Positional Comparison'!BD:BD,MATCH(Draft!E89,'Positional Comparison'!AW:AW,0)),999)</f>
        <v>117</v>
      </c>
      <c r="H89">
        <f t="shared" ca="1" si="2"/>
        <v>-29</v>
      </c>
      <c r="I89">
        <f t="shared" ca="1" si="3"/>
        <v>4</v>
      </c>
    </row>
    <row r="90" spans="1:9" x14ac:dyDescent="0.2">
      <c r="A90">
        <v>12</v>
      </c>
      <c r="B90">
        <v>89</v>
      </c>
      <c r="C90" t="s">
        <v>919</v>
      </c>
      <c r="D90" t="s">
        <v>105</v>
      </c>
      <c r="E90" t="s">
        <v>739</v>
      </c>
      <c r="F90" s="56">
        <f ca="1">IFERROR(INDEX('Positional Comparison'!BB:BB,MATCH(Draft!E90,'Positional Comparison'!AW:AW,0)),-999)</f>
        <v>3.8899042934703711</v>
      </c>
      <c r="G90">
        <f ca="1">IFERROR(INDEX('Positional Comparison'!BD:BD,MATCH(Draft!E90,'Positional Comparison'!AW:AW,0)),999)</f>
        <v>110</v>
      </c>
      <c r="H90">
        <f t="shared" ca="1" si="2"/>
        <v>-21</v>
      </c>
      <c r="I90">
        <f t="shared" ca="1" si="3"/>
        <v>4</v>
      </c>
    </row>
    <row r="91" spans="1:9" x14ac:dyDescent="0.2">
      <c r="A91">
        <v>12</v>
      </c>
      <c r="B91">
        <v>90</v>
      </c>
      <c r="C91" t="s">
        <v>920</v>
      </c>
      <c r="D91" t="s">
        <v>68</v>
      </c>
      <c r="E91" t="s">
        <v>832</v>
      </c>
      <c r="F91" s="56">
        <f ca="1">IFERROR(INDEX('Positional Comparison'!BB:BB,MATCH(Draft!E91,'Positional Comparison'!AW:AW,0)),-999)</f>
        <v>10.85449803416409</v>
      </c>
      <c r="G91">
        <f ca="1">IFERROR(INDEX('Positional Comparison'!BD:BD,MATCH(Draft!E91,'Positional Comparison'!AW:AW,0)),999)</f>
        <v>62</v>
      </c>
      <c r="H91">
        <f t="shared" ca="1" si="2"/>
        <v>28</v>
      </c>
      <c r="I91">
        <f t="shared" ca="1" si="3"/>
        <v>2</v>
      </c>
    </row>
    <row r="92" spans="1:9" x14ac:dyDescent="0.2">
      <c r="A92">
        <v>12</v>
      </c>
      <c r="B92">
        <v>91</v>
      </c>
      <c r="C92" t="s">
        <v>921</v>
      </c>
      <c r="D92" t="s">
        <v>336</v>
      </c>
      <c r="E92" t="s">
        <v>742</v>
      </c>
      <c r="F92" s="56">
        <f ca="1">IFERROR(INDEX('Positional Comparison'!BB:BB,MATCH(Draft!E92,'Positional Comparison'!AW:AW,0)),-999)</f>
        <v>10.322414797195261</v>
      </c>
      <c r="G92">
        <f ca="1">IFERROR(INDEX('Positional Comparison'!BD:BD,MATCH(Draft!E92,'Positional Comparison'!AW:AW,0)),999)</f>
        <v>64</v>
      </c>
      <c r="H92">
        <f t="shared" ca="1" si="2"/>
        <v>27</v>
      </c>
      <c r="I92">
        <f t="shared" ca="1" si="3"/>
        <v>3</v>
      </c>
    </row>
    <row r="93" spans="1:9" x14ac:dyDescent="0.2">
      <c r="A93">
        <v>12</v>
      </c>
      <c r="B93">
        <v>92</v>
      </c>
      <c r="C93" t="s">
        <v>922</v>
      </c>
      <c r="D93" t="s">
        <v>415</v>
      </c>
      <c r="E93" t="s">
        <v>865</v>
      </c>
      <c r="F93" s="56">
        <f ca="1">IFERROR(INDEX('Positional Comparison'!BB:BB,MATCH(Draft!E93,'Positional Comparison'!AW:AW,0)),-999)</f>
        <v>1.2769997687251902</v>
      </c>
      <c r="G93">
        <f ca="1">IFERROR(INDEX('Positional Comparison'!BD:BD,MATCH(Draft!E93,'Positional Comparison'!AW:AW,0)),999)</f>
        <v>140</v>
      </c>
      <c r="H93">
        <f t="shared" ca="1" si="2"/>
        <v>-48</v>
      </c>
      <c r="I93">
        <f t="shared" ca="1" si="3"/>
        <v>5</v>
      </c>
    </row>
    <row r="94" spans="1:9" x14ac:dyDescent="0.2">
      <c r="A94">
        <v>12</v>
      </c>
      <c r="B94">
        <v>93</v>
      </c>
      <c r="C94" t="s">
        <v>923</v>
      </c>
      <c r="D94" t="s">
        <v>263</v>
      </c>
      <c r="E94" t="s">
        <v>704</v>
      </c>
      <c r="F94" s="56">
        <f ca="1">IFERROR(INDEX('Positional Comparison'!BB:BB,MATCH(Draft!E94,'Positional Comparison'!AW:AW,0)),-999)</f>
        <v>12.858294747860402</v>
      </c>
      <c r="G94">
        <f ca="1">IFERROR(INDEX('Positional Comparison'!BD:BD,MATCH(Draft!E94,'Positional Comparison'!AW:AW,0)),999)</f>
        <v>54</v>
      </c>
      <c r="H94">
        <f t="shared" ca="1" si="2"/>
        <v>39</v>
      </c>
      <c r="I94">
        <f t="shared" ca="1" si="3"/>
        <v>1</v>
      </c>
    </row>
    <row r="95" spans="1:9" x14ac:dyDescent="0.2">
      <c r="A95">
        <v>12</v>
      </c>
      <c r="B95">
        <v>94</v>
      </c>
      <c r="C95" t="s">
        <v>924</v>
      </c>
      <c r="D95" t="s">
        <v>164</v>
      </c>
      <c r="E95" t="s">
        <v>721</v>
      </c>
      <c r="F95" s="56">
        <f ca="1">IFERROR(INDEX('Positional Comparison'!BB:BB,MATCH(Draft!E95,'Positional Comparison'!AW:AW,0)),-999)</f>
        <v>-2.2691108378577294</v>
      </c>
      <c r="G95">
        <f ca="1">IFERROR(INDEX('Positional Comparison'!BD:BD,MATCH(Draft!E95,'Positional Comparison'!AW:AW,0)),999)</f>
        <v>178</v>
      </c>
      <c r="H95">
        <f t="shared" ca="1" si="2"/>
        <v>-84</v>
      </c>
      <c r="I95">
        <f t="shared" ca="1" si="3"/>
        <v>6</v>
      </c>
    </row>
    <row r="96" spans="1:9" x14ac:dyDescent="0.2">
      <c r="A96">
        <v>12</v>
      </c>
      <c r="B96">
        <v>95</v>
      </c>
      <c r="C96" t="s">
        <v>925</v>
      </c>
      <c r="D96" t="s">
        <v>304</v>
      </c>
      <c r="E96" t="s">
        <v>909</v>
      </c>
      <c r="F96" s="56">
        <f ca="1">IFERROR(INDEX('Positional Comparison'!BB:BB,MATCH(Draft!E96,'Positional Comparison'!AW:AW,0)),-999)</f>
        <v>-10.854498034164074</v>
      </c>
      <c r="G96">
        <f ca="1">IFERROR(INDEX('Positional Comparison'!BD:BD,MATCH(Draft!E96,'Positional Comparison'!AW:AW,0)),999)</f>
        <v>285</v>
      </c>
      <c r="H96">
        <f t="shared" ca="1" si="2"/>
        <v>-190</v>
      </c>
      <c r="I96">
        <f t="shared" ca="1" si="3"/>
        <v>8</v>
      </c>
    </row>
    <row r="97" spans="1:9" x14ac:dyDescent="0.2">
      <c r="A97">
        <v>12</v>
      </c>
      <c r="B97">
        <v>96</v>
      </c>
      <c r="C97" t="s">
        <v>926</v>
      </c>
      <c r="D97" t="s">
        <v>247</v>
      </c>
      <c r="E97" t="s">
        <v>755</v>
      </c>
      <c r="F97" s="56">
        <f ca="1">IFERROR(INDEX('Positional Comparison'!BB:BB,MATCH(Draft!E97,'Positional Comparison'!AW:AW,0)),-999)</f>
        <v>-6.699279616532321</v>
      </c>
      <c r="G97">
        <f ca="1">IFERROR(INDEX('Positional Comparison'!BD:BD,MATCH(Draft!E97,'Positional Comparison'!AW:AW,0)),999)</f>
        <v>234</v>
      </c>
      <c r="H97">
        <f t="shared" ca="1" si="2"/>
        <v>-138</v>
      </c>
      <c r="I97">
        <f t="shared" ca="1" si="3"/>
        <v>7</v>
      </c>
    </row>
    <row r="98" spans="1:9" x14ac:dyDescent="0.2">
      <c r="A98">
        <v>13</v>
      </c>
      <c r="B98">
        <v>97</v>
      </c>
      <c r="C98" t="s">
        <v>926</v>
      </c>
      <c r="D98" t="s">
        <v>371</v>
      </c>
      <c r="E98" t="s">
        <v>910</v>
      </c>
      <c r="F98" s="56">
        <f ca="1">IFERROR(INDEX('Positional Comparison'!BB:BB,MATCH(Draft!E98,'Positional Comparison'!AW:AW,0)),-999)</f>
        <v>-28.382364781291471</v>
      </c>
      <c r="G98">
        <f ca="1">IFERROR(INDEX('Positional Comparison'!BD:BD,MATCH(Draft!E98,'Positional Comparison'!AW:AW,0)),999)</f>
        <v>495</v>
      </c>
      <c r="H98">
        <f t="shared" ca="1" si="2"/>
        <v>-398</v>
      </c>
      <c r="I98">
        <f t="shared" ca="1" si="3"/>
        <v>7</v>
      </c>
    </row>
    <row r="99" spans="1:9" x14ac:dyDescent="0.2">
      <c r="A99">
        <v>13</v>
      </c>
      <c r="B99">
        <v>98</v>
      </c>
      <c r="C99" t="s">
        <v>925</v>
      </c>
      <c r="D99" t="s">
        <v>259</v>
      </c>
      <c r="E99" t="s">
        <v>623</v>
      </c>
      <c r="F99" s="56">
        <f ca="1">IFERROR(INDEX('Positional Comparison'!BB:BB,MATCH(Draft!E99,'Positional Comparison'!AW:AW,0)),-999)</f>
        <v>-19.271976086062118</v>
      </c>
      <c r="G99">
        <f ca="1">IFERROR(INDEX('Positional Comparison'!BD:BD,MATCH(Draft!E99,'Positional Comparison'!AW:AW,0)),999)</f>
        <v>383</v>
      </c>
      <c r="H99">
        <f t="shared" ca="1" si="2"/>
        <v>-285</v>
      </c>
      <c r="I99">
        <f t="shared" ca="1" si="3"/>
        <v>6</v>
      </c>
    </row>
    <row r="100" spans="1:9" x14ac:dyDescent="0.2">
      <c r="A100">
        <v>13</v>
      </c>
      <c r="B100">
        <v>99</v>
      </c>
      <c r="C100" t="s">
        <v>924</v>
      </c>
      <c r="D100" t="s">
        <v>253</v>
      </c>
      <c r="E100" t="s">
        <v>772</v>
      </c>
      <c r="F100" s="56">
        <f ca="1">IFERROR(INDEX('Positional Comparison'!BB:BB,MATCH(Draft!E100,'Positional Comparison'!AW:AW,0)),-999)</f>
        <v>4.4694991905381558</v>
      </c>
      <c r="G100">
        <f ca="1">IFERROR(INDEX('Positional Comparison'!BD:BD,MATCH(Draft!E100,'Positional Comparison'!AW:AW,0)),999)</f>
        <v>104</v>
      </c>
      <c r="H100">
        <f t="shared" ca="1" si="2"/>
        <v>-5</v>
      </c>
      <c r="I100">
        <f t="shared" ca="1" si="3"/>
        <v>3</v>
      </c>
    </row>
    <row r="101" spans="1:9" x14ac:dyDescent="0.2">
      <c r="A101">
        <v>13</v>
      </c>
      <c r="B101">
        <v>100</v>
      </c>
      <c r="C101" t="s">
        <v>923</v>
      </c>
      <c r="D101" t="s">
        <v>155</v>
      </c>
      <c r="E101" t="s">
        <v>726</v>
      </c>
      <c r="F101" s="56">
        <f ca="1">IFERROR(INDEX('Positional Comparison'!BB:BB,MATCH(Draft!E101,'Positional Comparison'!AW:AW,0)),-999)</f>
        <v>5.0015824275069836</v>
      </c>
      <c r="G101">
        <f ca="1">IFERROR(INDEX('Positional Comparison'!BD:BD,MATCH(Draft!E101,'Positional Comparison'!AW:AW,0)),999)</f>
        <v>100</v>
      </c>
      <c r="H101">
        <f t="shared" ca="1" si="2"/>
        <v>0</v>
      </c>
      <c r="I101">
        <f t="shared" ca="1" si="3"/>
        <v>2</v>
      </c>
    </row>
    <row r="102" spans="1:9" x14ac:dyDescent="0.2">
      <c r="A102">
        <v>13</v>
      </c>
      <c r="B102">
        <v>101</v>
      </c>
      <c r="C102" t="s">
        <v>922</v>
      </c>
      <c r="D102" t="s">
        <v>273</v>
      </c>
      <c r="E102" t="s">
        <v>760</v>
      </c>
      <c r="F102" s="56">
        <f ca="1">IFERROR(INDEX('Positional Comparison'!BB:BB,MATCH(Draft!E102,'Positional Comparison'!AW:AW,0)),-999)</f>
        <v>-6.8073325135731704</v>
      </c>
      <c r="G102">
        <f ca="1">IFERROR(INDEX('Positional Comparison'!BD:BD,MATCH(Draft!E102,'Positional Comparison'!AW:AW,0)),999)</f>
        <v>236</v>
      </c>
      <c r="H102">
        <f t="shared" ca="1" si="2"/>
        <v>-135</v>
      </c>
      <c r="I102">
        <f t="shared" ca="1" si="3"/>
        <v>5</v>
      </c>
    </row>
    <row r="103" spans="1:9" x14ac:dyDescent="0.2">
      <c r="A103">
        <v>13</v>
      </c>
      <c r="B103">
        <v>102</v>
      </c>
      <c r="C103" t="s">
        <v>921</v>
      </c>
      <c r="D103" t="s">
        <v>166</v>
      </c>
      <c r="E103" t="s">
        <v>911</v>
      </c>
      <c r="F103" s="56">
        <f ca="1">IFERROR(INDEX('Positional Comparison'!BB:BB,MATCH(Draft!E103,'Positional Comparison'!AW:AW,0)),-999)</f>
        <v>-1.404687661530982</v>
      </c>
      <c r="G103">
        <f ca="1">IFERROR(INDEX('Positional Comparison'!BD:BD,MATCH(Draft!E103,'Positional Comparison'!AW:AW,0)),999)</f>
        <v>168</v>
      </c>
      <c r="H103">
        <f t="shared" ca="1" si="2"/>
        <v>-66</v>
      </c>
      <c r="I103">
        <f t="shared" ca="1" si="3"/>
        <v>4</v>
      </c>
    </row>
    <row r="104" spans="1:9" x14ac:dyDescent="0.2">
      <c r="A104">
        <v>13</v>
      </c>
      <c r="B104">
        <v>103</v>
      </c>
      <c r="C104" t="s">
        <v>920</v>
      </c>
      <c r="D104" t="s">
        <v>46</v>
      </c>
      <c r="E104" t="s">
        <v>684</v>
      </c>
      <c r="F104" s="56">
        <f ca="1">IFERROR(INDEX('Positional Comparison'!BB:BB,MATCH(Draft!E104,'Positional Comparison'!AW:AW,0)),-999)</f>
        <v>10.26502521888016</v>
      </c>
      <c r="G104">
        <f ca="1">IFERROR(INDEX('Positional Comparison'!BD:BD,MATCH(Draft!E104,'Positional Comparison'!AW:AW,0)),999)</f>
        <v>66</v>
      </c>
      <c r="H104">
        <f t="shared" ca="1" si="2"/>
        <v>37</v>
      </c>
      <c r="I104">
        <f t="shared" ca="1" si="3"/>
        <v>1</v>
      </c>
    </row>
    <row r="105" spans="1:9" x14ac:dyDescent="0.2">
      <c r="A105">
        <v>13</v>
      </c>
      <c r="B105">
        <v>104</v>
      </c>
      <c r="C105" t="s">
        <v>919</v>
      </c>
      <c r="D105" t="s">
        <v>54</v>
      </c>
      <c r="E105" t="s">
        <v>912</v>
      </c>
      <c r="F105" s="56">
        <f ca="1">IFERROR(INDEX('Positional Comparison'!BB:BB,MATCH(Draft!E105,'Positional Comparison'!AW:AW,0)),-999)</f>
        <v>-51.742335794700097</v>
      </c>
      <c r="G105">
        <f ca="1">IFERROR(INDEX('Positional Comparison'!BD:BD,MATCH(Draft!E105,'Positional Comparison'!AW:AW,0)),999)</f>
        <v>611</v>
      </c>
      <c r="H105">
        <f t="shared" ca="1" si="2"/>
        <v>-507</v>
      </c>
      <c r="I105">
        <f t="shared" ca="1" si="3"/>
        <v>8</v>
      </c>
    </row>
    <row r="106" spans="1:9" x14ac:dyDescent="0.2">
      <c r="A106">
        <v>14</v>
      </c>
      <c r="B106">
        <v>105</v>
      </c>
      <c r="C106" t="s">
        <v>919</v>
      </c>
      <c r="D106" t="s">
        <v>199</v>
      </c>
      <c r="E106" t="s">
        <v>842</v>
      </c>
      <c r="F106" s="56">
        <f ca="1">IFERROR(INDEX('Positional Comparison'!BB:BB,MATCH(Draft!E106,'Positional Comparison'!AW:AW,0)),-999)</f>
        <v>-20.538412946996747</v>
      </c>
      <c r="G106">
        <f ca="1">IFERROR(INDEX('Positional Comparison'!BD:BD,MATCH(Draft!E106,'Positional Comparison'!AW:AW,0)),999)</f>
        <v>403</v>
      </c>
      <c r="H106">
        <f t="shared" ca="1" si="2"/>
        <v>-298</v>
      </c>
      <c r="I106">
        <f t="shared" ca="1" si="3"/>
        <v>7</v>
      </c>
    </row>
    <row r="107" spans="1:9" x14ac:dyDescent="0.2">
      <c r="A107">
        <v>14</v>
      </c>
      <c r="B107">
        <v>106</v>
      </c>
      <c r="C107" t="s">
        <v>920</v>
      </c>
      <c r="D107" t="s">
        <v>180</v>
      </c>
      <c r="E107" t="s">
        <v>807</v>
      </c>
      <c r="F107" s="56">
        <f ca="1">IFERROR(INDEX('Positional Comparison'!BB:BB,MATCH(Draft!E107,'Positional Comparison'!AW:AW,0)),-999)</f>
        <v>20.751246241784283</v>
      </c>
      <c r="G107">
        <f ca="1">IFERROR(INDEX('Positional Comparison'!BD:BD,MATCH(Draft!E107,'Positional Comparison'!AW:AW,0)),999)</f>
        <v>29</v>
      </c>
      <c r="H107">
        <f t="shared" ca="1" si="2"/>
        <v>77</v>
      </c>
      <c r="I107">
        <f t="shared" ca="1" si="3"/>
        <v>1</v>
      </c>
    </row>
    <row r="108" spans="1:9" x14ac:dyDescent="0.2">
      <c r="A108">
        <v>14</v>
      </c>
      <c r="B108">
        <v>107</v>
      </c>
      <c r="C108" t="s">
        <v>921</v>
      </c>
      <c r="D108" t="s">
        <v>169</v>
      </c>
      <c r="E108" t="s">
        <v>546</v>
      </c>
      <c r="F108" s="56">
        <f ca="1">IFERROR(INDEX('Positional Comparison'!BB:BB,MATCH(Draft!E108,'Positional Comparison'!AW:AW,0)),-999)</f>
        <v>1.5962497109064824</v>
      </c>
      <c r="G108">
        <f ca="1">IFERROR(INDEX('Positional Comparison'!BD:BD,MATCH(Draft!E108,'Positional Comparison'!AW:AW,0)),999)</f>
        <v>133</v>
      </c>
      <c r="H108">
        <f t="shared" ca="1" si="2"/>
        <v>-26</v>
      </c>
      <c r="I108">
        <f t="shared" ca="1" si="3"/>
        <v>4</v>
      </c>
    </row>
    <row r="109" spans="1:9" x14ac:dyDescent="0.2">
      <c r="A109">
        <v>14</v>
      </c>
      <c r="B109">
        <v>108</v>
      </c>
      <c r="C109" t="s">
        <v>922</v>
      </c>
      <c r="D109" t="s">
        <v>131</v>
      </c>
      <c r="E109" t="s">
        <v>821</v>
      </c>
      <c r="F109" s="56">
        <f ca="1">IFERROR(INDEX('Positional Comparison'!BB:BB,MATCH(Draft!E109,'Positional Comparison'!AW:AW,0)),-999)</f>
        <v>14.259830750764589</v>
      </c>
      <c r="G109">
        <f ca="1">IFERROR(INDEX('Positional Comparison'!BD:BD,MATCH(Draft!E109,'Positional Comparison'!AW:AW,0)),999)</f>
        <v>52</v>
      </c>
      <c r="H109">
        <f t="shared" ca="1" si="2"/>
        <v>56</v>
      </c>
      <c r="I109">
        <f t="shared" ca="1" si="3"/>
        <v>3</v>
      </c>
    </row>
    <row r="110" spans="1:9" x14ac:dyDescent="0.2">
      <c r="A110">
        <v>14</v>
      </c>
      <c r="B110">
        <v>109</v>
      </c>
      <c r="C110" t="s">
        <v>923</v>
      </c>
      <c r="D110" t="s">
        <v>386</v>
      </c>
      <c r="E110" t="s">
        <v>664</v>
      </c>
      <c r="F110" s="56">
        <f ca="1">IFERROR(INDEX('Positional Comparison'!BB:BB,MATCH(Draft!E110,'Positional Comparison'!AW:AW,0)),-999)</f>
        <v>-29.199963766760781</v>
      </c>
      <c r="G110">
        <f ca="1">IFERROR(INDEX('Positional Comparison'!BD:BD,MATCH(Draft!E110,'Positional Comparison'!AW:AW,0)),999)</f>
        <v>500</v>
      </c>
      <c r="H110">
        <f t="shared" ca="1" si="2"/>
        <v>-391</v>
      </c>
      <c r="I110">
        <f t="shared" ca="1" si="3"/>
        <v>8</v>
      </c>
    </row>
    <row r="111" spans="1:9" x14ac:dyDescent="0.2">
      <c r="A111">
        <v>14</v>
      </c>
      <c r="B111">
        <v>110</v>
      </c>
      <c r="C111" t="s">
        <v>924</v>
      </c>
      <c r="D111" t="s">
        <v>156</v>
      </c>
      <c r="E111" t="s">
        <v>724</v>
      </c>
      <c r="F111" s="56">
        <f ca="1">IFERROR(INDEX('Positional Comparison'!BB:BB,MATCH(Draft!E111,'Positional Comparison'!AW:AW,0)),-999)</f>
        <v>1.512740558571803</v>
      </c>
      <c r="G111">
        <f ca="1">IFERROR(INDEX('Positional Comparison'!BD:BD,MATCH(Draft!E111,'Positional Comparison'!AW:AW,0)),999)</f>
        <v>135</v>
      </c>
      <c r="H111">
        <f t="shared" ca="1" si="2"/>
        <v>-25</v>
      </c>
      <c r="I111">
        <f t="shared" ca="1" si="3"/>
        <v>5</v>
      </c>
    </row>
    <row r="112" spans="1:9" x14ac:dyDescent="0.2">
      <c r="A112">
        <v>14</v>
      </c>
      <c r="B112">
        <v>111</v>
      </c>
      <c r="C112" t="s">
        <v>925</v>
      </c>
      <c r="D112" t="s">
        <v>340</v>
      </c>
      <c r="E112" t="s">
        <v>814</v>
      </c>
      <c r="F112" s="56">
        <f ca="1">IFERROR(INDEX('Positional Comparison'!BB:BB,MATCH(Draft!E112,'Positional Comparison'!AW:AW,0)),-999)</f>
        <v>-7.9707733424727323</v>
      </c>
      <c r="G112">
        <f ca="1">IFERROR(INDEX('Positional Comparison'!BD:BD,MATCH(Draft!E112,'Positional Comparison'!AW:AW,0)),999)</f>
        <v>249</v>
      </c>
      <c r="H112">
        <f t="shared" ca="1" si="2"/>
        <v>-138</v>
      </c>
      <c r="I112">
        <f t="shared" ca="1" si="3"/>
        <v>6</v>
      </c>
    </row>
    <row r="113" spans="1:9" x14ac:dyDescent="0.2">
      <c r="A113">
        <v>14</v>
      </c>
      <c r="B113">
        <v>112</v>
      </c>
      <c r="C113" t="s">
        <v>926</v>
      </c>
      <c r="D113" t="s">
        <v>96</v>
      </c>
      <c r="E113" t="s">
        <v>550</v>
      </c>
      <c r="F113" s="56">
        <f ca="1">IFERROR(INDEX('Positional Comparison'!BB:BB,MATCH(Draft!E113,'Positional Comparison'!AW:AW,0)),-999)</f>
        <v>20.673574346866637</v>
      </c>
      <c r="G113">
        <f ca="1">IFERROR(INDEX('Positional Comparison'!BD:BD,MATCH(Draft!E113,'Positional Comparison'!AW:AW,0)),999)</f>
        <v>31</v>
      </c>
      <c r="H113">
        <f t="shared" ca="1" si="2"/>
        <v>81</v>
      </c>
      <c r="I113">
        <f t="shared" ca="1" si="3"/>
        <v>2</v>
      </c>
    </row>
    <row r="114" spans="1:9" x14ac:dyDescent="0.2">
      <c r="A114">
        <v>15</v>
      </c>
      <c r="B114">
        <v>113</v>
      </c>
      <c r="C114" t="s">
        <v>926</v>
      </c>
      <c r="D114" t="s">
        <v>206</v>
      </c>
      <c r="E114" t="s">
        <v>831</v>
      </c>
      <c r="F114" s="56">
        <f ca="1">IFERROR(INDEX('Positional Comparison'!BB:BB,MATCH(Draft!E114,'Positional Comparison'!AW:AW,0)),-999)</f>
        <v>12.025081155495519</v>
      </c>
      <c r="G114">
        <f ca="1">IFERROR(INDEX('Positional Comparison'!BD:BD,MATCH(Draft!E114,'Positional Comparison'!AW:AW,0)),999)</f>
        <v>56</v>
      </c>
      <c r="H114">
        <f t="shared" ca="1" si="2"/>
        <v>57</v>
      </c>
      <c r="I114">
        <f t="shared" ca="1" si="3"/>
        <v>3</v>
      </c>
    </row>
    <row r="115" spans="1:9" x14ac:dyDescent="0.2">
      <c r="A115">
        <v>15</v>
      </c>
      <c r="B115">
        <v>114</v>
      </c>
      <c r="C115" t="s">
        <v>925</v>
      </c>
      <c r="D115" t="s">
        <v>132</v>
      </c>
      <c r="E115" t="s">
        <v>677</v>
      </c>
      <c r="F115" s="56">
        <f ca="1">IFERROR(INDEX('Positional Comparison'!BB:BB,MATCH(Draft!E115,'Positional Comparison'!AW:AW,0)),-999)</f>
        <v>21.934738099291287</v>
      </c>
      <c r="G115">
        <f ca="1">IFERROR(INDEX('Positional Comparison'!BD:BD,MATCH(Draft!E115,'Positional Comparison'!AW:AW,0)),999)</f>
        <v>24</v>
      </c>
      <c r="H115">
        <f t="shared" ca="1" si="2"/>
        <v>90</v>
      </c>
      <c r="I115">
        <f t="shared" ca="1" si="3"/>
        <v>2</v>
      </c>
    </row>
    <row r="116" spans="1:9" x14ac:dyDescent="0.2">
      <c r="A116">
        <v>15</v>
      </c>
      <c r="B116">
        <v>115</v>
      </c>
      <c r="C116" t="s">
        <v>924</v>
      </c>
      <c r="D116" t="s">
        <v>300</v>
      </c>
      <c r="E116" t="s">
        <v>771</v>
      </c>
      <c r="F116" s="56">
        <f ca="1">IFERROR(INDEX('Positional Comparison'!BB:BB,MATCH(Draft!E116,'Positional Comparison'!AW:AW,0)),-999)</f>
        <v>-12.966347644901253</v>
      </c>
      <c r="G116">
        <f ca="1">IFERROR(INDEX('Positional Comparison'!BD:BD,MATCH(Draft!E116,'Positional Comparison'!AW:AW,0)),999)</f>
        <v>313</v>
      </c>
      <c r="H116">
        <f t="shared" ca="1" si="2"/>
        <v>-198</v>
      </c>
      <c r="I116">
        <f t="shared" ca="1" si="3"/>
        <v>8</v>
      </c>
    </row>
    <row r="117" spans="1:9" x14ac:dyDescent="0.2">
      <c r="A117">
        <v>15</v>
      </c>
      <c r="B117">
        <v>116</v>
      </c>
      <c r="C117" t="s">
        <v>923</v>
      </c>
      <c r="D117" t="s">
        <v>154</v>
      </c>
      <c r="E117" t="s">
        <v>564</v>
      </c>
      <c r="F117" s="56">
        <f ca="1">IFERROR(INDEX('Positional Comparison'!BB:BB,MATCH(Draft!E117,'Positional Comparison'!AW:AW,0)),-999)</f>
        <v>3.3871957969442574</v>
      </c>
      <c r="G117">
        <f ca="1">IFERROR(INDEX('Positional Comparison'!BD:BD,MATCH(Draft!E117,'Positional Comparison'!AW:AW,0)),999)</f>
        <v>114</v>
      </c>
      <c r="H117">
        <f t="shared" ca="1" si="2"/>
        <v>2</v>
      </c>
      <c r="I117">
        <f t="shared" ca="1" si="3"/>
        <v>5</v>
      </c>
    </row>
    <row r="118" spans="1:9" x14ac:dyDescent="0.2">
      <c r="A118">
        <v>15</v>
      </c>
      <c r="B118">
        <v>117</v>
      </c>
      <c r="C118" t="s">
        <v>922</v>
      </c>
      <c r="D118" t="s">
        <v>433</v>
      </c>
      <c r="E118" t="s">
        <v>711</v>
      </c>
      <c r="F118" s="56">
        <f ca="1">IFERROR(INDEX('Positional Comparison'!BB:BB,MATCH(Draft!E118,'Positional Comparison'!AW:AW,0)),-999)</f>
        <v>11.599414565920451</v>
      </c>
      <c r="G118">
        <f ca="1">IFERROR(INDEX('Positional Comparison'!BD:BD,MATCH(Draft!E118,'Positional Comparison'!AW:AW,0)),999)</f>
        <v>59</v>
      </c>
      <c r="H118">
        <f t="shared" ca="1" si="2"/>
        <v>58</v>
      </c>
      <c r="I118">
        <f t="shared" ca="1" si="3"/>
        <v>4</v>
      </c>
    </row>
    <row r="119" spans="1:9" x14ac:dyDescent="0.2">
      <c r="A119">
        <v>15</v>
      </c>
      <c r="B119">
        <v>118</v>
      </c>
      <c r="C119" t="s">
        <v>921</v>
      </c>
      <c r="D119" t="s">
        <v>123</v>
      </c>
      <c r="E119" t="s">
        <v>707</v>
      </c>
      <c r="F119" s="56">
        <f ca="1">IFERROR(INDEX('Positional Comparison'!BB:BB,MATCH(Draft!E119,'Positional Comparison'!AW:AW,0)),-999)</f>
        <v>-6.5912267194914822</v>
      </c>
      <c r="G119">
        <f ca="1">IFERROR(INDEX('Positional Comparison'!BD:BD,MATCH(Draft!E119,'Positional Comparison'!AW:AW,0)),999)</f>
        <v>232</v>
      </c>
      <c r="H119">
        <f t="shared" ca="1" si="2"/>
        <v>-114</v>
      </c>
      <c r="I119">
        <f t="shared" ca="1" si="3"/>
        <v>7</v>
      </c>
    </row>
    <row r="120" spans="1:9" x14ac:dyDescent="0.2">
      <c r="A120">
        <v>15</v>
      </c>
      <c r="B120">
        <v>119</v>
      </c>
      <c r="C120" t="s">
        <v>920</v>
      </c>
      <c r="D120" t="s">
        <v>246</v>
      </c>
      <c r="E120" t="s">
        <v>558</v>
      </c>
      <c r="F120" s="56">
        <f ca="1">IFERROR(INDEX('Positional Comparison'!BB:BB,MATCH(Draft!E120,'Positional Comparison'!AW:AW,0)),-999)</f>
        <v>23.710370578609748</v>
      </c>
      <c r="G120">
        <f ca="1">IFERROR(INDEX('Positional Comparison'!BD:BD,MATCH(Draft!E120,'Positional Comparison'!AW:AW,0)),999)</f>
        <v>20</v>
      </c>
      <c r="H120">
        <f t="shared" ca="1" si="2"/>
        <v>99</v>
      </c>
      <c r="I120">
        <f t="shared" ca="1" si="3"/>
        <v>1</v>
      </c>
    </row>
    <row r="121" spans="1:9" x14ac:dyDescent="0.2">
      <c r="A121">
        <v>15</v>
      </c>
      <c r="B121">
        <v>120</v>
      </c>
      <c r="C121" t="s">
        <v>919</v>
      </c>
      <c r="D121" t="s">
        <v>176</v>
      </c>
      <c r="E121" t="s">
        <v>752</v>
      </c>
      <c r="F121" s="56">
        <f ca="1">IFERROR(INDEX('Positional Comparison'!BB:BB,MATCH(Draft!E121,'Positional Comparison'!AW:AW,0)),-999)</f>
        <v>-6.4914154910196942</v>
      </c>
      <c r="G121">
        <f ca="1">IFERROR(INDEX('Positional Comparison'!BD:BD,MATCH(Draft!E121,'Positional Comparison'!AW:AW,0)),999)</f>
        <v>229</v>
      </c>
      <c r="H121">
        <f t="shared" ca="1" si="2"/>
        <v>-109</v>
      </c>
      <c r="I121">
        <f t="shared" ca="1" si="3"/>
        <v>6</v>
      </c>
    </row>
    <row r="122" spans="1:9" x14ac:dyDescent="0.2">
      <c r="A122">
        <v>16</v>
      </c>
      <c r="B122">
        <v>121</v>
      </c>
      <c r="C122" t="s">
        <v>919</v>
      </c>
      <c r="D122" t="s">
        <v>99</v>
      </c>
      <c r="E122" t="s">
        <v>543</v>
      </c>
      <c r="F122" s="56">
        <f ca="1">IFERROR(INDEX('Positional Comparison'!BB:BB,MATCH(Draft!E122,'Positional Comparison'!AW:AW,0)),-999)</f>
        <v>18.454377100592808</v>
      </c>
      <c r="G122">
        <f ca="1">IFERROR(INDEX('Positional Comparison'!BD:BD,MATCH(Draft!E122,'Positional Comparison'!AW:AW,0)),999)</f>
        <v>39</v>
      </c>
      <c r="H122">
        <f t="shared" ca="1" si="2"/>
        <v>82</v>
      </c>
      <c r="I122">
        <f t="shared" ca="1" si="3"/>
        <v>2</v>
      </c>
    </row>
    <row r="123" spans="1:9" x14ac:dyDescent="0.2">
      <c r="A123">
        <v>16</v>
      </c>
      <c r="B123">
        <v>122</v>
      </c>
      <c r="C123" t="s">
        <v>920</v>
      </c>
      <c r="D123" t="s">
        <v>298</v>
      </c>
      <c r="E123" t="s">
        <v>820</v>
      </c>
      <c r="F123" s="56">
        <f ca="1">IFERROR(INDEX('Positional Comparison'!BB:BB,MATCH(Draft!E123,'Positional Comparison'!AW:AW,0)),-999)</f>
        <v>22.892771593140459</v>
      </c>
      <c r="G123">
        <f ca="1">IFERROR(INDEX('Positional Comparison'!BD:BD,MATCH(Draft!E123,'Positional Comparison'!AW:AW,0)),999)</f>
        <v>22</v>
      </c>
      <c r="H123">
        <f t="shared" ca="1" si="2"/>
        <v>100</v>
      </c>
      <c r="I123">
        <f t="shared" ca="1" si="3"/>
        <v>1</v>
      </c>
    </row>
    <row r="124" spans="1:9" x14ac:dyDescent="0.2">
      <c r="A124">
        <v>16</v>
      </c>
      <c r="B124">
        <v>123</v>
      </c>
      <c r="C124" t="s">
        <v>921</v>
      </c>
      <c r="D124" t="s">
        <v>171</v>
      </c>
      <c r="E124" t="s">
        <v>734</v>
      </c>
      <c r="F124" s="56">
        <f ca="1">IFERROR(INDEX('Positional Comparison'!BB:BB,MATCH(Draft!E124,'Positional Comparison'!AW:AW,0)),-999)</f>
        <v>0.53208323696882687</v>
      </c>
      <c r="G124">
        <f ca="1">IFERROR(INDEX('Positional Comparison'!BD:BD,MATCH(Draft!E124,'Positional Comparison'!AW:AW,0)),999)</f>
        <v>147</v>
      </c>
      <c r="H124">
        <f t="shared" ca="1" si="2"/>
        <v>-24</v>
      </c>
      <c r="I124">
        <f t="shared" ca="1" si="3"/>
        <v>4</v>
      </c>
    </row>
    <row r="125" spans="1:9" x14ac:dyDescent="0.2">
      <c r="A125">
        <v>16</v>
      </c>
      <c r="B125">
        <v>124</v>
      </c>
      <c r="C125" t="s">
        <v>922</v>
      </c>
      <c r="D125" t="s">
        <v>76</v>
      </c>
      <c r="E125" t="s">
        <v>743</v>
      </c>
      <c r="F125" s="56">
        <f ca="1">IFERROR(INDEX('Positional Comparison'!BB:BB,MATCH(Draft!E125,'Positional Comparison'!AW:AW,0)),-999)</f>
        <v>-1.5962497109064824</v>
      </c>
      <c r="G125">
        <f ca="1">IFERROR(INDEX('Positional Comparison'!BD:BD,MATCH(Draft!E125,'Positional Comparison'!AW:AW,0)),999)</f>
        <v>171</v>
      </c>
      <c r="H125">
        <f t="shared" ca="1" si="2"/>
        <v>-47</v>
      </c>
      <c r="I125">
        <f t="shared" ca="1" si="3"/>
        <v>5</v>
      </c>
    </row>
    <row r="126" spans="1:9" x14ac:dyDescent="0.2">
      <c r="A126">
        <v>16</v>
      </c>
      <c r="B126">
        <v>125</v>
      </c>
      <c r="C126" t="s">
        <v>923</v>
      </c>
      <c r="D126" t="s">
        <v>241</v>
      </c>
      <c r="E126" t="s">
        <v>717</v>
      </c>
      <c r="F126" s="56">
        <f ca="1">IFERROR(INDEX('Positional Comparison'!BB:BB,MATCH(Draft!E126,'Positional Comparison'!AW:AW,0)),-999)</f>
        <v>-2.5932695289802563</v>
      </c>
      <c r="G126">
        <f ca="1">IFERROR(INDEX('Positional Comparison'!BD:BD,MATCH(Draft!E126,'Positional Comparison'!AW:AW,0)),999)</f>
        <v>181</v>
      </c>
      <c r="H126">
        <f t="shared" ca="1" si="2"/>
        <v>-56</v>
      </c>
      <c r="I126">
        <f t="shared" ca="1" si="3"/>
        <v>6</v>
      </c>
    </row>
    <row r="127" spans="1:9" x14ac:dyDescent="0.2">
      <c r="A127">
        <v>16</v>
      </c>
      <c r="B127">
        <v>126</v>
      </c>
      <c r="C127" t="s">
        <v>924</v>
      </c>
      <c r="D127" t="s">
        <v>368</v>
      </c>
      <c r="E127" t="s">
        <v>694</v>
      </c>
      <c r="F127" s="56">
        <f ca="1">IFERROR(INDEX('Positional Comparison'!BB:BB,MATCH(Draft!E127,'Positional Comparison'!AW:AW,0)),-999)</f>
        <v>3.7818513964295342</v>
      </c>
      <c r="G127">
        <f ca="1">IFERROR(INDEX('Positional Comparison'!BD:BD,MATCH(Draft!E127,'Positional Comparison'!AW:AW,0)),999)</f>
        <v>113</v>
      </c>
      <c r="H127">
        <f t="shared" ca="1" si="2"/>
        <v>13</v>
      </c>
      <c r="I127">
        <f t="shared" ca="1" si="3"/>
        <v>3</v>
      </c>
    </row>
    <row r="128" spans="1:9" x14ac:dyDescent="0.2">
      <c r="A128">
        <v>16</v>
      </c>
      <c r="B128">
        <v>127</v>
      </c>
      <c r="C128" t="s">
        <v>925</v>
      </c>
      <c r="D128" t="s">
        <v>413</v>
      </c>
      <c r="E128" t="s">
        <v>614</v>
      </c>
      <c r="F128" s="56">
        <f ca="1">IFERROR(INDEX('Positional Comparison'!BB:BB,MATCH(Draft!E128,'Positional Comparison'!AW:AW,0)),-999)</f>
        <v>-2.9199963766760764</v>
      </c>
      <c r="G128">
        <f ca="1">IFERROR(INDEX('Positional Comparison'!BD:BD,MATCH(Draft!E128,'Positional Comparison'!AW:AW,0)),999)</f>
        <v>187</v>
      </c>
      <c r="H128">
        <f t="shared" ca="1" si="2"/>
        <v>-60</v>
      </c>
      <c r="I128">
        <f t="shared" ca="1" si="3"/>
        <v>7</v>
      </c>
    </row>
    <row r="129" spans="1:9" x14ac:dyDescent="0.2">
      <c r="A129">
        <v>16</v>
      </c>
      <c r="B129">
        <v>128</v>
      </c>
      <c r="C129" t="s">
        <v>926</v>
      </c>
      <c r="D129" t="s">
        <v>140</v>
      </c>
      <c r="E129" t="s">
        <v>719</v>
      </c>
      <c r="F129" s="56">
        <f ca="1">IFERROR(INDEX('Positional Comparison'!BB:BB,MATCH(Draft!E129,'Positional Comparison'!AW:AW,0)),-999)</f>
        <v>-4.0438326009630892</v>
      </c>
      <c r="G129">
        <f ca="1">IFERROR(INDEX('Positional Comparison'!BD:BD,MATCH(Draft!E129,'Positional Comparison'!AW:AW,0)),999)</f>
        <v>201</v>
      </c>
      <c r="H129">
        <f t="shared" ca="1" si="2"/>
        <v>-73</v>
      </c>
      <c r="I129">
        <f t="shared" ca="1" si="3"/>
        <v>8</v>
      </c>
    </row>
    <row r="130" spans="1:9" x14ac:dyDescent="0.2">
      <c r="A130">
        <v>17</v>
      </c>
      <c r="B130">
        <v>129</v>
      </c>
      <c r="C130" t="s">
        <v>926</v>
      </c>
      <c r="D130" t="s">
        <v>204</v>
      </c>
      <c r="E130" t="e">
        <v>#N/A</v>
      </c>
      <c r="F130" s="56">
        <f>IFERROR(INDEX('Positional Comparison'!BB:BB,MATCH(Draft!E130,'Positional Comparison'!AW:AW,0)),-999)</f>
        <v>-999</v>
      </c>
      <c r="G130">
        <f>IFERROR(INDEX('Positional Comparison'!BD:BD,MATCH(Draft!E130,'Positional Comparison'!AW:AW,0)),999)</f>
        <v>999</v>
      </c>
      <c r="H130">
        <f t="shared" si="2"/>
        <v>-870</v>
      </c>
      <c r="I130">
        <f t="shared" ca="1" si="3"/>
        <v>7</v>
      </c>
    </row>
    <row r="131" spans="1:9" x14ac:dyDescent="0.2">
      <c r="A131">
        <v>17</v>
      </c>
      <c r="B131">
        <v>130</v>
      </c>
      <c r="C131" t="s">
        <v>925</v>
      </c>
      <c r="D131" t="s">
        <v>77</v>
      </c>
      <c r="E131" t="s">
        <v>598</v>
      </c>
      <c r="F131" s="56">
        <f ca="1">IFERROR(INDEX('Positional Comparison'!BB:BB,MATCH(Draft!E131,'Positional Comparison'!AW:AW,0)),-999)</f>
        <v>-6.8911914489555333</v>
      </c>
      <c r="G131">
        <f ca="1">IFERROR(INDEX('Positional Comparison'!BD:BD,MATCH(Draft!E131,'Positional Comparison'!AW:AW,0)),999)</f>
        <v>238</v>
      </c>
      <c r="H131">
        <f t="shared" ref="H131:H185" ca="1" si="4">B131-G131</f>
        <v>-108</v>
      </c>
      <c r="I131">
        <f t="shared" ref="I131:I185" ca="1" si="5">RANK(G131,OFFSET($G$2:$G$9,8*(A131-1),0),-1)</f>
        <v>4</v>
      </c>
    </row>
    <row r="132" spans="1:9" x14ac:dyDescent="0.2">
      <c r="A132">
        <v>17</v>
      </c>
      <c r="B132">
        <v>131</v>
      </c>
      <c r="C132" t="s">
        <v>924</v>
      </c>
      <c r="D132" t="s">
        <v>341</v>
      </c>
      <c r="E132" t="e">
        <v>#N/A</v>
      </c>
      <c r="F132" s="56">
        <f>IFERROR(INDEX('Positional Comparison'!BB:BB,MATCH(Draft!E132,'Positional Comparison'!AW:AW,0)),-999)</f>
        <v>-999</v>
      </c>
      <c r="G132">
        <f>IFERROR(INDEX('Positional Comparison'!BD:BD,MATCH(Draft!E132,'Positional Comparison'!AW:AW,0)),999)</f>
        <v>999</v>
      </c>
      <c r="H132">
        <f t="shared" si="4"/>
        <v>-868</v>
      </c>
      <c r="I132">
        <f t="shared" ca="1" si="5"/>
        <v>7</v>
      </c>
    </row>
    <row r="133" spans="1:9" x14ac:dyDescent="0.2">
      <c r="A133">
        <v>17</v>
      </c>
      <c r="B133">
        <v>132</v>
      </c>
      <c r="C133" t="s">
        <v>923</v>
      </c>
      <c r="D133" t="s">
        <v>265</v>
      </c>
      <c r="E133" t="s">
        <v>582</v>
      </c>
      <c r="F133" s="56">
        <f ca="1">IFERROR(INDEX('Positional Comparison'!BB:BB,MATCH(Draft!E133,'Positional Comparison'!AW:AW,0)),-999)</f>
        <v>-6.540791883754407</v>
      </c>
      <c r="G133">
        <f ca="1">IFERROR(INDEX('Positional Comparison'!BD:BD,MATCH(Draft!E133,'Positional Comparison'!AW:AW,0)),999)</f>
        <v>230</v>
      </c>
      <c r="H133">
        <f t="shared" ca="1" si="4"/>
        <v>-98</v>
      </c>
      <c r="I133">
        <f t="shared" ca="1" si="5"/>
        <v>3</v>
      </c>
    </row>
    <row r="134" spans="1:9" x14ac:dyDescent="0.2">
      <c r="A134">
        <v>17</v>
      </c>
      <c r="B134">
        <v>133</v>
      </c>
      <c r="C134" t="s">
        <v>922</v>
      </c>
      <c r="D134" t="s">
        <v>275</v>
      </c>
      <c r="E134" t="s">
        <v>845</v>
      </c>
      <c r="F134" s="56">
        <f ca="1">IFERROR(INDEX('Positional Comparison'!BB:BB,MATCH(Draft!E134,'Positional Comparison'!AW:AW,0)),-999)</f>
        <v>10.428831444589036</v>
      </c>
      <c r="G134">
        <f ca="1">IFERROR(INDEX('Positional Comparison'!BD:BD,MATCH(Draft!E134,'Positional Comparison'!AW:AW,0)),999)</f>
        <v>63</v>
      </c>
      <c r="H134">
        <f t="shared" ca="1" si="4"/>
        <v>70</v>
      </c>
      <c r="I134">
        <f t="shared" ca="1" si="5"/>
        <v>2</v>
      </c>
    </row>
    <row r="135" spans="1:9" x14ac:dyDescent="0.2">
      <c r="A135">
        <v>17</v>
      </c>
      <c r="B135">
        <v>134</v>
      </c>
      <c r="C135" t="s">
        <v>921</v>
      </c>
      <c r="D135" t="s">
        <v>134</v>
      </c>
      <c r="E135" t="s">
        <v>555</v>
      </c>
      <c r="F135" s="56">
        <f ca="1">IFERROR(INDEX('Positional Comparison'!BB:BB,MATCH(Draft!E135,'Positional Comparison'!AW:AW,0)),-999)</f>
        <v>15.651180578983784</v>
      </c>
      <c r="G135">
        <f ca="1">IFERROR(INDEX('Positional Comparison'!BD:BD,MATCH(Draft!E135,'Positional Comparison'!AW:AW,0)),999)</f>
        <v>45</v>
      </c>
      <c r="H135">
        <f t="shared" ca="1" si="4"/>
        <v>89</v>
      </c>
      <c r="I135">
        <f t="shared" ca="1" si="5"/>
        <v>1</v>
      </c>
    </row>
    <row r="136" spans="1:9" x14ac:dyDescent="0.2">
      <c r="A136">
        <v>17</v>
      </c>
      <c r="B136">
        <v>135</v>
      </c>
      <c r="C136" t="s">
        <v>920</v>
      </c>
      <c r="D136" t="s">
        <v>441</v>
      </c>
      <c r="E136" t="s">
        <v>632</v>
      </c>
      <c r="F136" s="56">
        <f ca="1">IFERROR(INDEX('Positional Comparison'!BB:BB,MATCH(Draft!E136,'Positional Comparison'!AW:AW,0)),-999)</f>
        <v>-13.621330866401987</v>
      </c>
      <c r="G136">
        <f ca="1">IFERROR(INDEX('Positional Comparison'!BD:BD,MATCH(Draft!E136,'Positional Comparison'!AW:AW,0)),999)</f>
        <v>324</v>
      </c>
      <c r="H136">
        <f t="shared" ca="1" si="4"/>
        <v>-189</v>
      </c>
      <c r="I136">
        <f t="shared" ca="1" si="5"/>
        <v>6</v>
      </c>
    </row>
    <row r="137" spans="1:9" x14ac:dyDescent="0.2">
      <c r="A137">
        <v>17</v>
      </c>
      <c r="B137">
        <v>136</v>
      </c>
      <c r="C137" t="s">
        <v>919</v>
      </c>
      <c r="D137" t="s">
        <v>380</v>
      </c>
      <c r="E137" t="s">
        <v>630</v>
      </c>
      <c r="F137" s="56">
        <f ca="1">IFERROR(INDEX('Positional Comparison'!BB:BB,MATCH(Draft!E137,'Positional Comparison'!AW:AW,0)),-999)</f>
        <v>-7.4751907242907496</v>
      </c>
      <c r="G137">
        <f ca="1">IFERROR(INDEX('Positional Comparison'!BD:BD,MATCH(Draft!E137,'Positional Comparison'!AW:AW,0)),999)</f>
        <v>244</v>
      </c>
      <c r="H137">
        <f t="shared" ca="1" si="4"/>
        <v>-108</v>
      </c>
      <c r="I137">
        <f t="shared" ca="1" si="5"/>
        <v>5</v>
      </c>
    </row>
    <row r="138" spans="1:9" x14ac:dyDescent="0.2">
      <c r="A138">
        <v>18</v>
      </c>
      <c r="B138">
        <v>137</v>
      </c>
      <c r="C138" t="s">
        <v>919</v>
      </c>
      <c r="D138" t="s">
        <v>183</v>
      </c>
      <c r="E138" t="s">
        <v>913</v>
      </c>
      <c r="F138" s="56">
        <f ca="1">IFERROR(INDEX('Positional Comparison'!BB:BB,MATCH(Draft!E138,'Positional Comparison'!AW:AW,0)),-999)</f>
        <v>-0.75637027928591039</v>
      </c>
      <c r="G138">
        <f ca="1">IFERROR(INDEX('Positional Comparison'!BD:BD,MATCH(Draft!E138,'Positional Comparison'!AW:AW,0)),999)</f>
        <v>158</v>
      </c>
      <c r="H138">
        <f t="shared" ca="1" si="4"/>
        <v>-21</v>
      </c>
      <c r="I138">
        <f t="shared" ca="1" si="5"/>
        <v>4</v>
      </c>
    </row>
    <row r="139" spans="1:9" x14ac:dyDescent="0.2">
      <c r="A139">
        <v>18</v>
      </c>
      <c r="B139">
        <v>138</v>
      </c>
      <c r="C139" t="s">
        <v>920</v>
      </c>
      <c r="D139" t="s">
        <v>387</v>
      </c>
      <c r="E139" t="s">
        <v>728</v>
      </c>
      <c r="F139" s="56">
        <f ca="1">IFERROR(INDEX('Positional Comparison'!BB:BB,MATCH(Draft!E139,'Positional Comparison'!AW:AW,0)),-999)</f>
        <v>-3.4576927053070019</v>
      </c>
      <c r="G139">
        <f ca="1">IFERROR(INDEX('Positional Comparison'!BD:BD,MATCH(Draft!E139,'Positional Comparison'!AW:AW,0)),999)</f>
        <v>194</v>
      </c>
      <c r="H139">
        <f t="shared" ca="1" si="4"/>
        <v>-56</v>
      </c>
      <c r="I139">
        <f t="shared" ca="1" si="5"/>
        <v>6</v>
      </c>
    </row>
    <row r="140" spans="1:9" x14ac:dyDescent="0.2">
      <c r="A140">
        <v>18</v>
      </c>
      <c r="B140">
        <v>139</v>
      </c>
      <c r="C140" t="s">
        <v>921</v>
      </c>
      <c r="D140" t="s">
        <v>82</v>
      </c>
      <c r="E140" t="s">
        <v>720</v>
      </c>
      <c r="F140" s="56">
        <f ca="1">IFERROR(INDEX('Positional Comparison'!BB:BB,MATCH(Draft!E140,'Positional Comparison'!AW:AW,0)),-999)</f>
        <v>-0.64831738224507163</v>
      </c>
      <c r="G140">
        <f ca="1">IFERROR(INDEX('Positional Comparison'!BD:BD,MATCH(Draft!E140,'Positional Comparison'!AW:AW,0)),999)</f>
        <v>157</v>
      </c>
      <c r="H140">
        <f t="shared" ca="1" si="4"/>
        <v>-18</v>
      </c>
      <c r="I140">
        <f t="shared" ca="1" si="5"/>
        <v>3</v>
      </c>
    </row>
    <row r="141" spans="1:9" x14ac:dyDescent="0.2">
      <c r="A141">
        <v>18</v>
      </c>
      <c r="B141">
        <v>140</v>
      </c>
      <c r="C141" t="s">
        <v>922</v>
      </c>
      <c r="D141" t="s">
        <v>320</v>
      </c>
      <c r="E141" t="s">
        <v>562</v>
      </c>
      <c r="F141" s="56">
        <f ca="1">IFERROR(INDEX('Positional Comparison'!BB:BB,MATCH(Draft!E141,'Positional Comparison'!AW:AW,0)),-999)</f>
        <v>11.563185651637275</v>
      </c>
      <c r="G141">
        <f ca="1">IFERROR(INDEX('Positional Comparison'!BD:BD,MATCH(Draft!E141,'Positional Comparison'!AW:AW,0)),999)</f>
        <v>60</v>
      </c>
      <c r="H141">
        <f t="shared" ca="1" si="4"/>
        <v>80</v>
      </c>
      <c r="I141">
        <f t="shared" ca="1" si="5"/>
        <v>1</v>
      </c>
    </row>
    <row r="142" spans="1:9" x14ac:dyDescent="0.2">
      <c r="A142">
        <v>18</v>
      </c>
      <c r="B142">
        <v>141</v>
      </c>
      <c r="C142" t="s">
        <v>923</v>
      </c>
      <c r="D142" t="s">
        <v>125</v>
      </c>
      <c r="E142" t="s">
        <v>914</v>
      </c>
      <c r="F142" s="56">
        <f ca="1">IFERROR(INDEX('Positional Comparison'!BB:BB,MATCH(Draft!E142,'Positional Comparison'!AW:AW,0)),-999)</f>
        <v>-3.854395217212419</v>
      </c>
      <c r="G142">
        <f ca="1">IFERROR(INDEX('Positional Comparison'!BD:BD,MATCH(Draft!E142,'Positional Comparison'!AW:AW,0)),999)</f>
        <v>199</v>
      </c>
      <c r="H142">
        <f t="shared" ca="1" si="4"/>
        <v>-58</v>
      </c>
      <c r="I142">
        <f t="shared" ca="1" si="5"/>
        <v>7</v>
      </c>
    </row>
    <row r="143" spans="1:9" x14ac:dyDescent="0.2">
      <c r="A143">
        <v>18</v>
      </c>
      <c r="B143">
        <v>142</v>
      </c>
      <c r="C143" t="s">
        <v>924</v>
      </c>
      <c r="D143" t="s">
        <v>221</v>
      </c>
      <c r="E143" t="s">
        <v>805</v>
      </c>
      <c r="F143" s="56">
        <f ca="1">IFERROR(INDEX('Positional Comparison'!BB:BB,MATCH(Draft!E143,'Positional Comparison'!AW:AW,0)),-999)</f>
        <v>6.9563112807034706</v>
      </c>
      <c r="G143">
        <f ca="1">IFERROR(INDEX('Positional Comparison'!BD:BD,MATCH(Draft!E143,'Positional Comparison'!AW:AW,0)),999)</f>
        <v>90</v>
      </c>
      <c r="H143">
        <f t="shared" ca="1" si="4"/>
        <v>52</v>
      </c>
      <c r="I143">
        <f t="shared" ca="1" si="5"/>
        <v>2</v>
      </c>
    </row>
    <row r="144" spans="1:9" x14ac:dyDescent="0.2">
      <c r="A144">
        <v>18</v>
      </c>
      <c r="B144">
        <v>143</v>
      </c>
      <c r="C144" t="s">
        <v>925</v>
      </c>
      <c r="D144" t="s">
        <v>293</v>
      </c>
      <c r="E144" t="s">
        <v>679</v>
      </c>
      <c r="F144" s="56">
        <f ca="1">IFERROR(INDEX('Positional Comparison'!BB:BB,MATCH(Draft!E144,'Positional Comparison'!AW:AW,0)),-999)</f>
        <v>-2.3771637348985681</v>
      </c>
      <c r="G144">
        <f ca="1">IFERROR(INDEX('Positional Comparison'!BD:BD,MATCH(Draft!E144,'Positional Comparison'!AW:AW,0)),999)</f>
        <v>179</v>
      </c>
      <c r="H144">
        <f t="shared" ca="1" si="4"/>
        <v>-36</v>
      </c>
      <c r="I144">
        <f t="shared" ca="1" si="5"/>
        <v>5</v>
      </c>
    </row>
    <row r="145" spans="1:9" x14ac:dyDescent="0.2">
      <c r="A145">
        <v>18</v>
      </c>
      <c r="B145">
        <v>144</v>
      </c>
      <c r="C145" t="s">
        <v>926</v>
      </c>
      <c r="D145" t="s">
        <v>428</v>
      </c>
      <c r="E145" t="s">
        <v>593</v>
      </c>
      <c r="F145" s="56">
        <f ca="1">IFERROR(INDEX('Positional Comparison'!BB:BB,MATCH(Draft!E145,'Positional Comparison'!AW:AW,0)),-999)</f>
        <v>-4.1502492483568467</v>
      </c>
      <c r="G145">
        <f ca="1">IFERROR(INDEX('Positional Comparison'!BD:BD,MATCH(Draft!E145,'Positional Comparison'!AW:AW,0)),999)</f>
        <v>202</v>
      </c>
      <c r="H145">
        <f t="shared" ca="1" si="4"/>
        <v>-58</v>
      </c>
      <c r="I145">
        <f t="shared" ca="1" si="5"/>
        <v>8</v>
      </c>
    </row>
    <row r="146" spans="1:9" x14ac:dyDescent="0.2">
      <c r="A146">
        <v>19</v>
      </c>
      <c r="B146">
        <v>145</v>
      </c>
      <c r="C146" t="s">
        <v>926</v>
      </c>
      <c r="D146" t="s">
        <v>159</v>
      </c>
      <c r="E146" t="s">
        <v>560</v>
      </c>
      <c r="F146" s="56">
        <f ca="1">IFERROR(INDEX('Positional Comparison'!BB:BB,MATCH(Draft!E146,'Positional Comparison'!AW:AW,0)),-999)</f>
        <v>1.401598260804521</v>
      </c>
      <c r="G146">
        <f ca="1">IFERROR(INDEX('Positional Comparison'!BD:BD,MATCH(Draft!E146,'Positional Comparison'!AW:AW,0)),999)</f>
        <v>137</v>
      </c>
      <c r="H146">
        <f t="shared" ca="1" si="4"/>
        <v>8</v>
      </c>
      <c r="I146">
        <f t="shared" ca="1" si="5"/>
        <v>4</v>
      </c>
    </row>
    <row r="147" spans="1:9" x14ac:dyDescent="0.2">
      <c r="A147">
        <v>19</v>
      </c>
      <c r="B147">
        <v>146</v>
      </c>
      <c r="C147" t="s">
        <v>925</v>
      </c>
      <c r="D147" t="s">
        <v>192</v>
      </c>
      <c r="E147" t="s">
        <v>915</v>
      </c>
      <c r="F147" s="56">
        <f ca="1">IFERROR(INDEX('Positional Comparison'!BB:BB,MATCH(Draft!E147,'Positional Comparison'!AW:AW,0)),-999)</f>
        <v>11.679985506704311</v>
      </c>
      <c r="G147">
        <f ca="1">IFERROR(INDEX('Positional Comparison'!BD:BD,MATCH(Draft!E147,'Positional Comparison'!AW:AW,0)),999)</f>
        <v>58</v>
      </c>
      <c r="H147">
        <f t="shared" ca="1" si="4"/>
        <v>88</v>
      </c>
      <c r="I147">
        <f t="shared" ca="1" si="5"/>
        <v>1</v>
      </c>
    </row>
    <row r="148" spans="1:9" x14ac:dyDescent="0.2">
      <c r="A148">
        <v>19</v>
      </c>
      <c r="B148">
        <v>147</v>
      </c>
      <c r="C148" t="s">
        <v>924</v>
      </c>
      <c r="D148" t="s">
        <v>60</v>
      </c>
      <c r="E148" t="s">
        <v>916</v>
      </c>
      <c r="F148" s="56">
        <f ca="1">IFERROR(INDEX('Positional Comparison'!BB:BB,MATCH(Draft!E148,'Positional Comparison'!AW:AW,0)),-999)</f>
        <v>-2.5932695289802563</v>
      </c>
      <c r="G148">
        <f ca="1">IFERROR(INDEX('Positional Comparison'!BD:BD,MATCH(Draft!E148,'Positional Comparison'!AW:AW,0)),999)</f>
        <v>182</v>
      </c>
      <c r="H148">
        <f t="shared" ca="1" si="4"/>
        <v>-35</v>
      </c>
      <c r="I148">
        <f t="shared" ca="1" si="5"/>
        <v>5</v>
      </c>
    </row>
    <row r="149" spans="1:9" x14ac:dyDescent="0.2">
      <c r="A149">
        <v>19</v>
      </c>
      <c r="B149">
        <v>148</v>
      </c>
      <c r="C149" t="s">
        <v>923</v>
      </c>
      <c r="D149" t="s">
        <v>361</v>
      </c>
      <c r="E149" t="s">
        <v>786</v>
      </c>
      <c r="F149" s="56">
        <f ca="1">IFERROR(INDEX('Positional Comparison'!BB:BB,MATCH(Draft!E149,'Positional Comparison'!AW:AW,0)),-999)</f>
        <v>-6.5978321384134517</v>
      </c>
      <c r="G149">
        <f ca="1">IFERROR(INDEX('Positional Comparison'!BD:BD,MATCH(Draft!E149,'Positional Comparison'!AW:AW,0)),999)</f>
        <v>233</v>
      </c>
      <c r="H149">
        <f t="shared" ca="1" si="4"/>
        <v>-85</v>
      </c>
      <c r="I149">
        <f t="shared" ca="1" si="5"/>
        <v>8</v>
      </c>
    </row>
    <row r="150" spans="1:9" x14ac:dyDescent="0.2">
      <c r="A150">
        <v>19</v>
      </c>
      <c r="B150">
        <v>149</v>
      </c>
      <c r="C150" t="s">
        <v>922</v>
      </c>
      <c r="D150" t="s">
        <v>181</v>
      </c>
      <c r="E150" t="s">
        <v>861</v>
      </c>
      <c r="F150" s="56">
        <f ca="1">IFERROR(INDEX('Positional Comparison'!BB:BB,MATCH(Draft!E150,'Positional Comparison'!AW:AW,0)),-999)</f>
        <v>-2.8732494796316583</v>
      </c>
      <c r="G150">
        <f ca="1">IFERROR(INDEX('Positional Comparison'!BD:BD,MATCH(Draft!E150,'Positional Comparison'!AW:AW,0)),999)</f>
        <v>186</v>
      </c>
      <c r="H150">
        <f t="shared" ca="1" si="4"/>
        <v>-37</v>
      </c>
      <c r="I150">
        <f t="shared" ca="1" si="5"/>
        <v>6</v>
      </c>
    </row>
    <row r="151" spans="1:9" x14ac:dyDescent="0.2">
      <c r="A151">
        <v>19</v>
      </c>
      <c r="B151">
        <v>150</v>
      </c>
      <c r="C151" t="s">
        <v>921</v>
      </c>
      <c r="D151" t="s">
        <v>231</v>
      </c>
      <c r="E151" t="s">
        <v>596</v>
      </c>
      <c r="F151" s="56">
        <f ca="1">IFERROR(INDEX('Positional Comparison'!BB:BB,MATCH(Draft!E151,'Positional Comparison'!AW:AW,0)),-999)</f>
        <v>-5.3727933330839761</v>
      </c>
      <c r="G151">
        <f ca="1">IFERROR(INDEX('Positional Comparison'!BD:BD,MATCH(Draft!E151,'Positional Comparison'!AW:AW,0)),999)</f>
        <v>216</v>
      </c>
      <c r="H151">
        <f t="shared" ca="1" si="4"/>
        <v>-66</v>
      </c>
      <c r="I151">
        <f t="shared" ca="1" si="5"/>
        <v>7</v>
      </c>
    </row>
    <row r="152" spans="1:9" x14ac:dyDescent="0.2">
      <c r="A152">
        <v>19</v>
      </c>
      <c r="B152">
        <v>151</v>
      </c>
      <c r="C152" t="s">
        <v>920</v>
      </c>
      <c r="D152" t="s">
        <v>80</v>
      </c>
      <c r="E152" t="s">
        <v>722</v>
      </c>
      <c r="F152" s="56">
        <f ca="1">IFERROR(INDEX('Positional Comparison'!BB:BB,MATCH(Draft!E152,'Positional Comparison'!AW:AW,0)),-999)</f>
        <v>8.8603375573491796</v>
      </c>
      <c r="G152">
        <f ca="1">IFERROR(INDEX('Positional Comparison'!BD:BD,MATCH(Draft!E152,'Positional Comparison'!AW:AW,0)),999)</f>
        <v>74</v>
      </c>
      <c r="H152">
        <f t="shared" ca="1" si="4"/>
        <v>77</v>
      </c>
      <c r="I152">
        <f t="shared" ca="1" si="5"/>
        <v>2</v>
      </c>
    </row>
    <row r="153" spans="1:9" x14ac:dyDescent="0.2">
      <c r="A153">
        <v>19</v>
      </c>
      <c r="B153">
        <v>152</v>
      </c>
      <c r="C153" t="s">
        <v>919</v>
      </c>
      <c r="D153" t="s">
        <v>167</v>
      </c>
      <c r="E153" t="s">
        <v>738</v>
      </c>
      <c r="F153" s="56">
        <f ca="1">IFERROR(INDEX('Positional Comparison'!BB:BB,MATCH(Draft!E153,'Positional Comparison'!AW:AW,0)),-999)</f>
        <v>8.7522846603083408</v>
      </c>
      <c r="G153">
        <f ca="1">IFERROR(INDEX('Positional Comparison'!BD:BD,MATCH(Draft!E153,'Positional Comparison'!AW:AW,0)),999)</f>
        <v>75</v>
      </c>
      <c r="H153">
        <f t="shared" ca="1" si="4"/>
        <v>77</v>
      </c>
      <c r="I153">
        <f t="shared" ca="1" si="5"/>
        <v>3</v>
      </c>
    </row>
    <row r="154" spans="1:9" x14ac:dyDescent="0.2">
      <c r="A154">
        <v>20</v>
      </c>
      <c r="B154">
        <v>153</v>
      </c>
      <c r="C154" t="s">
        <v>919</v>
      </c>
      <c r="D154" t="s">
        <v>385</v>
      </c>
      <c r="E154" t="s">
        <v>823</v>
      </c>
      <c r="F154" s="56">
        <f ca="1">IFERROR(INDEX('Positional Comparison'!BB:BB,MATCH(Draft!E154,'Positional Comparison'!AW:AW,0)),-999)</f>
        <v>4.1502492483568627</v>
      </c>
      <c r="G154">
        <f ca="1">IFERROR(INDEX('Positional Comparison'!BD:BD,MATCH(Draft!E154,'Positional Comparison'!AW:AW,0)),999)</f>
        <v>108</v>
      </c>
      <c r="H154">
        <f t="shared" ca="1" si="4"/>
        <v>45</v>
      </c>
      <c r="I154">
        <f t="shared" ca="1" si="5"/>
        <v>3</v>
      </c>
    </row>
    <row r="155" spans="1:9" x14ac:dyDescent="0.2">
      <c r="A155">
        <v>20</v>
      </c>
      <c r="B155">
        <v>154</v>
      </c>
      <c r="C155" t="s">
        <v>920</v>
      </c>
      <c r="D155" t="s">
        <v>208</v>
      </c>
      <c r="E155" t="s">
        <v>917</v>
      </c>
      <c r="F155" s="56">
        <f ca="1">IFERROR(INDEX('Positional Comparison'!BB:BB,MATCH(Draft!E155,'Positional Comparison'!AW:AW,0)),-999)</f>
        <v>-14.015982608045173</v>
      </c>
      <c r="G155">
        <f ca="1">IFERROR(INDEX('Positional Comparison'!BD:BD,MATCH(Draft!E155,'Positional Comparison'!AW:AW,0)),999)</f>
        <v>327</v>
      </c>
      <c r="H155">
        <f t="shared" ca="1" si="4"/>
        <v>-173</v>
      </c>
      <c r="I155">
        <f t="shared" ca="1" si="5"/>
        <v>6</v>
      </c>
    </row>
    <row r="156" spans="1:9" x14ac:dyDescent="0.2">
      <c r="A156">
        <v>20</v>
      </c>
      <c r="B156">
        <v>155</v>
      </c>
      <c r="C156" t="s">
        <v>921</v>
      </c>
      <c r="D156" t="s">
        <v>414</v>
      </c>
      <c r="E156" t="s">
        <v>840</v>
      </c>
      <c r="F156" s="56">
        <f ca="1">IFERROR(INDEX('Positional Comparison'!BB:BB,MATCH(Draft!E156,'Positional Comparison'!AW:AW,0)),-999)</f>
        <v>-0.95774982654388019</v>
      </c>
      <c r="G156">
        <f ca="1">IFERROR(INDEX('Positional Comparison'!BD:BD,MATCH(Draft!E156,'Positional Comparison'!AW:AW,0)),999)</f>
        <v>162</v>
      </c>
      <c r="H156">
        <f t="shared" ca="1" si="4"/>
        <v>-7</v>
      </c>
      <c r="I156">
        <f t="shared" ca="1" si="5"/>
        <v>4</v>
      </c>
    </row>
    <row r="157" spans="1:9" x14ac:dyDescent="0.2">
      <c r="A157">
        <v>20</v>
      </c>
      <c r="B157">
        <v>156</v>
      </c>
      <c r="C157" t="s">
        <v>922</v>
      </c>
      <c r="D157" t="s">
        <v>432</v>
      </c>
      <c r="E157" t="s">
        <v>629</v>
      </c>
      <c r="F157" s="56">
        <f ca="1">IFERROR(INDEX('Positional Comparison'!BB:BB,MATCH(Draft!E157,'Positional Comparison'!AW:AW,0)),-999)</f>
        <v>-16.702379274587159</v>
      </c>
      <c r="G157">
        <f ca="1">IFERROR(INDEX('Positional Comparison'!BD:BD,MATCH(Draft!E157,'Positional Comparison'!AW:AW,0)),999)</f>
        <v>348</v>
      </c>
      <c r="H157">
        <f t="shared" ca="1" si="4"/>
        <v>-192</v>
      </c>
      <c r="I157">
        <f t="shared" ca="1" si="5"/>
        <v>7</v>
      </c>
    </row>
    <row r="158" spans="1:9" x14ac:dyDescent="0.2">
      <c r="A158">
        <v>20</v>
      </c>
      <c r="B158">
        <v>157</v>
      </c>
      <c r="C158" t="s">
        <v>923</v>
      </c>
      <c r="D158" t="s">
        <v>81</v>
      </c>
      <c r="E158" t="s">
        <v>715</v>
      </c>
      <c r="F158" s="56">
        <f ca="1">IFERROR(INDEX('Positional Comparison'!BB:BB,MATCH(Draft!E158,'Positional Comparison'!AW:AW,0)),-999)</f>
        <v>-1.2966347644901273</v>
      </c>
      <c r="G158">
        <f ca="1">IFERROR(INDEX('Positional Comparison'!BD:BD,MATCH(Draft!E158,'Positional Comparison'!AW:AW,0)),999)</f>
        <v>166</v>
      </c>
      <c r="H158">
        <f t="shared" ca="1" si="4"/>
        <v>-9</v>
      </c>
      <c r="I158">
        <f t="shared" ca="1" si="5"/>
        <v>5</v>
      </c>
    </row>
    <row r="159" spans="1:9" x14ac:dyDescent="0.2">
      <c r="A159">
        <v>20</v>
      </c>
      <c r="B159">
        <v>158</v>
      </c>
      <c r="C159" t="s">
        <v>924</v>
      </c>
      <c r="D159" t="s">
        <v>314</v>
      </c>
      <c r="E159" t="s">
        <v>693</v>
      </c>
      <c r="F159" s="56">
        <f ca="1">IFERROR(INDEX('Positional Comparison'!BB:BB,MATCH(Draft!E159,'Positional Comparison'!AW:AW,0)),-999)</f>
        <v>8.7522846603083408</v>
      </c>
      <c r="G159">
        <f ca="1">IFERROR(INDEX('Positional Comparison'!BD:BD,MATCH(Draft!E159,'Positional Comparison'!AW:AW,0)),999)</f>
        <v>76</v>
      </c>
      <c r="H159">
        <f t="shared" ca="1" si="4"/>
        <v>82</v>
      </c>
      <c r="I159">
        <f t="shared" ca="1" si="5"/>
        <v>2</v>
      </c>
    </row>
    <row r="160" spans="1:9" x14ac:dyDescent="0.2">
      <c r="A160">
        <v>20</v>
      </c>
      <c r="B160">
        <v>159</v>
      </c>
      <c r="C160" t="s">
        <v>925</v>
      </c>
      <c r="D160" t="s">
        <v>362</v>
      </c>
      <c r="E160" t="s">
        <v>756</v>
      </c>
      <c r="F160" s="56">
        <f ca="1">IFERROR(INDEX('Positional Comparison'!BB:BB,MATCH(Draft!E160,'Positional Comparison'!AW:AW,0)),-999)</f>
        <v>9.3646649706513809</v>
      </c>
      <c r="G160">
        <f ca="1">IFERROR(INDEX('Positional Comparison'!BD:BD,MATCH(Draft!E160,'Positional Comparison'!AW:AW,0)),999)</f>
        <v>70</v>
      </c>
      <c r="H160">
        <f t="shared" ca="1" si="4"/>
        <v>89</v>
      </c>
      <c r="I160">
        <f t="shared" ca="1" si="5"/>
        <v>1</v>
      </c>
    </row>
    <row r="161" spans="1:9" x14ac:dyDescent="0.2">
      <c r="A161">
        <v>20</v>
      </c>
      <c r="B161">
        <v>160</v>
      </c>
      <c r="C161" t="s">
        <v>926</v>
      </c>
      <c r="D161" t="s">
        <v>143</v>
      </c>
      <c r="E161" t="s">
        <v>647</v>
      </c>
      <c r="F161" s="56">
        <f ca="1">IFERROR(INDEX('Positional Comparison'!BB:BB,MATCH(Draft!E161,'Positional Comparison'!AW:AW,0)),-999)</f>
        <v>-21.140773767134796</v>
      </c>
      <c r="G161">
        <f ca="1">IFERROR(INDEX('Positional Comparison'!BD:BD,MATCH(Draft!E161,'Positional Comparison'!AW:AW,0)),999)</f>
        <v>413</v>
      </c>
      <c r="H161">
        <f t="shared" ca="1" si="4"/>
        <v>-253</v>
      </c>
      <c r="I161">
        <f t="shared" ca="1" si="5"/>
        <v>8</v>
      </c>
    </row>
    <row r="162" spans="1:9" x14ac:dyDescent="0.2">
      <c r="A162">
        <v>21</v>
      </c>
      <c r="B162">
        <v>161</v>
      </c>
      <c r="C162" t="s">
        <v>926</v>
      </c>
      <c r="D162" t="s">
        <v>67</v>
      </c>
      <c r="E162" t="s">
        <v>586</v>
      </c>
      <c r="F162" s="56">
        <f ca="1">IFERROR(INDEX('Positional Comparison'!BB:BB,MATCH(Draft!E162,'Positional Comparison'!AW:AW,0)),-999)</f>
        <v>0.81759898546930465</v>
      </c>
      <c r="G162">
        <f ca="1">IFERROR(INDEX('Positional Comparison'!BD:BD,MATCH(Draft!E162,'Positional Comparison'!AW:AW,0)),999)</f>
        <v>144</v>
      </c>
      <c r="H162">
        <f t="shared" ca="1" si="4"/>
        <v>17</v>
      </c>
      <c r="I162">
        <f t="shared" ca="1" si="5"/>
        <v>3</v>
      </c>
    </row>
    <row r="163" spans="1:9" x14ac:dyDescent="0.2">
      <c r="A163">
        <v>21</v>
      </c>
      <c r="B163">
        <v>162</v>
      </c>
      <c r="C163" t="s">
        <v>925</v>
      </c>
      <c r="D163" t="s">
        <v>918</v>
      </c>
      <c r="E163" t="e">
        <v>#N/A</v>
      </c>
      <c r="F163" s="56">
        <f>IFERROR(INDEX('Positional Comparison'!BB:BB,MATCH(Draft!E163,'Positional Comparison'!AW:AW,0)),-999)</f>
        <v>-999</v>
      </c>
      <c r="G163">
        <f>IFERROR(INDEX('Positional Comparison'!BD:BD,MATCH(Draft!E163,'Positional Comparison'!AW:AW,0)),999)</f>
        <v>999</v>
      </c>
      <c r="H163">
        <f t="shared" si="4"/>
        <v>-837</v>
      </c>
      <c r="I163">
        <f t="shared" ca="1" si="5"/>
        <v>8</v>
      </c>
    </row>
    <row r="164" spans="1:9" x14ac:dyDescent="0.2">
      <c r="A164">
        <v>21</v>
      </c>
      <c r="B164">
        <v>163</v>
      </c>
      <c r="C164" t="s">
        <v>924</v>
      </c>
      <c r="D164" t="s">
        <v>344</v>
      </c>
      <c r="E164" t="s">
        <v>610</v>
      </c>
      <c r="F164" s="56">
        <f ca="1">IFERROR(INDEX('Positional Comparison'!BB:BB,MATCH(Draft!E164,'Positional Comparison'!AW:AW,0)),-999)</f>
        <v>9.343988405363449</v>
      </c>
      <c r="G164">
        <f ca="1">IFERROR(INDEX('Positional Comparison'!BD:BD,MATCH(Draft!E164,'Positional Comparison'!AW:AW,0)),999)</f>
        <v>71</v>
      </c>
      <c r="H164">
        <f t="shared" ca="1" si="4"/>
        <v>92</v>
      </c>
      <c r="I164">
        <f t="shared" ca="1" si="5"/>
        <v>1</v>
      </c>
    </row>
    <row r="165" spans="1:9" x14ac:dyDescent="0.2">
      <c r="A165">
        <v>21</v>
      </c>
      <c r="B165">
        <v>164</v>
      </c>
      <c r="C165" t="s">
        <v>923</v>
      </c>
      <c r="D165" t="s">
        <v>409</v>
      </c>
      <c r="E165" t="s">
        <v>573</v>
      </c>
      <c r="F165" s="56">
        <f ca="1">IFERROR(INDEX('Positional Comparison'!BB:BB,MATCH(Draft!E165,'Positional Comparison'!AW:AW,0)),-999)</f>
        <v>4.4383944925476353</v>
      </c>
      <c r="G165">
        <f ca="1">IFERROR(INDEX('Positional Comparison'!BD:BD,MATCH(Draft!E165,'Positional Comparison'!AW:AW,0)),999)</f>
        <v>105</v>
      </c>
      <c r="H165">
        <f t="shared" ca="1" si="4"/>
        <v>59</v>
      </c>
      <c r="I165">
        <f t="shared" ca="1" si="5"/>
        <v>2</v>
      </c>
    </row>
    <row r="166" spans="1:9" x14ac:dyDescent="0.2">
      <c r="A166">
        <v>21</v>
      </c>
      <c r="B166">
        <v>165</v>
      </c>
      <c r="C166" t="s">
        <v>922</v>
      </c>
      <c r="D166" t="s">
        <v>372</v>
      </c>
      <c r="E166" t="s">
        <v>789</v>
      </c>
      <c r="F166" s="56">
        <f ca="1">IFERROR(INDEX('Positional Comparison'!BB:BB,MATCH(Draft!E166,'Positional Comparison'!AW:AW,0)),-999)</f>
        <v>-20.964079536571813</v>
      </c>
      <c r="G166">
        <f ca="1">IFERROR(INDEX('Positional Comparison'!BD:BD,MATCH(Draft!E166,'Positional Comparison'!AW:AW,0)),999)</f>
        <v>410</v>
      </c>
      <c r="H166">
        <f t="shared" ca="1" si="4"/>
        <v>-245</v>
      </c>
      <c r="I166">
        <f t="shared" ca="1" si="5"/>
        <v>7</v>
      </c>
    </row>
    <row r="167" spans="1:9" x14ac:dyDescent="0.2">
      <c r="A167">
        <v>21</v>
      </c>
      <c r="B167">
        <v>166</v>
      </c>
      <c r="C167" t="s">
        <v>921</v>
      </c>
      <c r="D167" t="s">
        <v>364</v>
      </c>
      <c r="E167" t="s">
        <v>616</v>
      </c>
      <c r="F167" s="56">
        <f ca="1">IFERROR(INDEX('Positional Comparison'!BB:BB,MATCH(Draft!E167,'Positional Comparison'!AW:AW,0)),-999)</f>
        <v>-20.089575071531414</v>
      </c>
      <c r="G167">
        <f ca="1">IFERROR(INDEX('Positional Comparison'!BD:BD,MATCH(Draft!E167,'Positional Comparison'!AW:AW,0)),999)</f>
        <v>393</v>
      </c>
      <c r="H167">
        <f t="shared" ca="1" si="4"/>
        <v>-227</v>
      </c>
      <c r="I167">
        <f t="shared" ca="1" si="5"/>
        <v>5</v>
      </c>
    </row>
    <row r="168" spans="1:9" x14ac:dyDescent="0.2">
      <c r="A168">
        <v>21</v>
      </c>
      <c r="B168">
        <v>167</v>
      </c>
      <c r="C168" t="s">
        <v>920</v>
      </c>
      <c r="D168" t="s">
        <v>436</v>
      </c>
      <c r="E168" t="s">
        <v>871</v>
      </c>
      <c r="F168" s="56">
        <f ca="1">IFERROR(INDEX('Positional Comparison'!BB:BB,MATCH(Draft!E168,'Positional Comparison'!AW:AW,0)),-999)</f>
        <v>-20.112746357421681</v>
      </c>
      <c r="G168">
        <f ca="1">IFERROR(INDEX('Positional Comparison'!BD:BD,MATCH(Draft!E168,'Positional Comparison'!AW:AW,0)),999)</f>
        <v>395</v>
      </c>
      <c r="H168">
        <f t="shared" ca="1" si="4"/>
        <v>-228</v>
      </c>
      <c r="I168">
        <f t="shared" ca="1" si="5"/>
        <v>6</v>
      </c>
    </row>
    <row r="169" spans="1:9" x14ac:dyDescent="0.2">
      <c r="A169">
        <v>21</v>
      </c>
      <c r="B169">
        <v>168</v>
      </c>
      <c r="C169" t="s">
        <v>919</v>
      </c>
      <c r="D169" t="s">
        <v>431</v>
      </c>
      <c r="E169" t="s">
        <v>902</v>
      </c>
      <c r="F169" s="56">
        <f ca="1">IFERROR(INDEX('Positional Comparison'!BB:BB,MATCH(Draft!E169,'Positional Comparison'!AW:AW,0)),-999)</f>
        <v>-14.36624739815835</v>
      </c>
      <c r="G169">
        <f ca="1">IFERROR(INDEX('Positional Comparison'!BD:BD,MATCH(Draft!E169,'Positional Comparison'!AW:AW,0)),999)</f>
        <v>329</v>
      </c>
      <c r="H169">
        <f t="shared" ca="1" si="4"/>
        <v>-161</v>
      </c>
      <c r="I169">
        <f t="shared" ca="1" si="5"/>
        <v>4</v>
      </c>
    </row>
    <row r="170" spans="1:9" x14ac:dyDescent="0.2">
      <c r="A170">
        <v>22</v>
      </c>
      <c r="B170">
        <v>169</v>
      </c>
      <c r="C170" t="s">
        <v>919</v>
      </c>
      <c r="D170" t="s">
        <v>243</v>
      </c>
      <c r="E170" t="e">
        <v>#N/A</v>
      </c>
      <c r="F170" s="56">
        <f>IFERROR(INDEX('Positional Comparison'!BB:BB,MATCH(Draft!E170,'Positional Comparison'!AW:AW,0)),-999)</f>
        <v>-999</v>
      </c>
      <c r="G170">
        <f>IFERROR(INDEX('Positional Comparison'!BD:BD,MATCH(Draft!E170,'Positional Comparison'!AW:AW,0)),999)</f>
        <v>999</v>
      </c>
      <c r="H170">
        <f t="shared" si="4"/>
        <v>-830</v>
      </c>
      <c r="I170">
        <f t="shared" ca="1" si="5"/>
        <v>7</v>
      </c>
    </row>
    <row r="171" spans="1:9" x14ac:dyDescent="0.2">
      <c r="A171">
        <v>22</v>
      </c>
      <c r="B171">
        <v>170</v>
      </c>
      <c r="C171" t="s">
        <v>920</v>
      </c>
      <c r="D171" t="s">
        <v>425</v>
      </c>
      <c r="E171" t="s">
        <v>654</v>
      </c>
      <c r="F171" s="56">
        <f ca="1">IFERROR(INDEX('Positional Comparison'!BB:BB,MATCH(Draft!E171,'Positional Comparison'!AW:AW,0)),-999)</f>
        <v>-31.419161013034596</v>
      </c>
      <c r="G171">
        <f ca="1">IFERROR(INDEX('Positional Comparison'!BD:BD,MATCH(Draft!E171,'Positional Comparison'!AW:AW,0)),999)</f>
        <v>519</v>
      </c>
      <c r="H171">
        <f t="shared" ca="1" si="4"/>
        <v>-349</v>
      </c>
      <c r="I171">
        <f t="shared" ca="1" si="5"/>
        <v>6</v>
      </c>
    </row>
    <row r="172" spans="1:9" x14ac:dyDescent="0.2">
      <c r="A172">
        <v>22</v>
      </c>
      <c r="B172">
        <v>171</v>
      </c>
      <c r="C172" t="s">
        <v>921</v>
      </c>
      <c r="D172" t="s">
        <v>437</v>
      </c>
      <c r="E172" t="s">
        <v>696</v>
      </c>
      <c r="F172" s="56">
        <f ca="1">IFERROR(INDEX('Positional Comparison'!BB:BB,MATCH(Draft!E172,'Positional Comparison'!AW:AW,0)),-999)</f>
        <v>1.9449521467351847</v>
      </c>
      <c r="G172">
        <f ca="1">IFERROR(INDEX('Positional Comparison'!BD:BD,MATCH(Draft!E172,'Positional Comparison'!AW:AW,0)),999)</f>
        <v>127</v>
      </c>
      <c r="H172">
        <f t="shared" ca="1" si="4"/>
        <v>44</v>
      </c>
      <c r="I172">
        <f t="shared" ca="1" si="5"/>
        <v>2</v>
      </c>
    </row>
    <row r="173" spans="1:9" x14ac:dyDescent="0.2">
      <c r="A173">
        <v>22</v>
      </c>
      <c r="B173">
        <v>172</v>
      </c>
      <c r="C173" t="s">
        <v>922</v>
      </c>
      <c r="D173" t="s">
        <v>58</v>
      </c>
      <c r="E173" t="s">
        <v>590</v>
      </c>
      <c r="F173" s="56">
        <f ca="1">IFERROR(INDEX('Positional Comparison'!BB:BB,MATCH(Draft!E173,'Positional Comparison'!AW:AW,0)),-999)</f>
        <v>-13.899182752978119</v>
      </c>
      <c r="G173">
        <f ca="1">IFERROR(INDEX('Positional Comparison'!BD:BD,MATCH(Draft!E173,'Positional Comparison'!AW:AW,0)),999)</f>
        <v>326</v>
      </c>
      <c r="H173">
        <f t="shared" ca="1" si="4"/>
        <v>-154</v>
      </c>
      <c r="I173">
        <f t="shared" ca="1" si="5"/>
        <v>4</v>
      </c>
    </row>
    <row r="174" spans="1:9" x14ac:dyDescent="0.2">
      <c r="A174">
        <v>22</v>
      </c>
      <c r="B174">
        <v>173</v>
      </c>
      <c r="C174" t="s">
        <v>923</v>
      </c>
      <c r="D174" t="s">
        <v>48</v>
      </c>
      <c r="E174" t="s">
        <v>811</v>
      </c>
      <c r="F174" s="56">
        <f ca="1">IFERROR(INDEX('Positional Comparison'!BB:BB,MATCH(Draft!E174,'Positional Comparison'!AW:AW,0)),-999)</f>
        <v>4.3630825431443956</v>
      </c>
      <c r="G174">
        <f ca="1">IFERROR(INDEX('Positional Comparison'!BD:BD,MATCH(Draft!E174,'Positional Comparison'!AW:AW,0)),999)</f>
        <v>107</v>
      </c>
      <c r="H174">
        <f t="shared" ca="1" si="4"/>
        <v>66</v>
      </c>
      <c r="I174">
        <f t="shared" ca="1" si="5"/>
        <v>1</v>
      </c>
    </row>
    <row r="175" spans="1:9" x14ac:dyDescent="0.2">
      <c r="A175">
        <v>22</v>
      </c>
      <c r="B175">
        <v>174</v>
      </c>
      <c r="C175" t="s">
        <v>924</v>
      </c>
      <c r="D175" t="s">
        <v>230</v>
      </c>
      <c r="E175" t="s">
        <v>827</v>
      </c>
      <c r="F175" s="56">
        <f ca="1">IFERROR(INDEX('Positional Comparison'!BB:BB,MATCH(Draft!E175,'Positional Comparison'!AW:AW,0)),-999)</f>
        <v>1.2769997687251902</v>
      </c>
      <c r="G175">
        <f ca="1">IFERROR(INDEX('Positional Comparison'!BD:BD,MATCH(Draft!E175,'Positional Comparison'!AW:AW,0)),999)</f>
        <v>139</v>
      </c>
      <c r="H175">
        <f t="shared" ca="1" si="4"/>
        <v>35</v>
      </c>
      <c r="I175">
        <f t="shared" ca="1" si="5"/>
        <v>3</v>
      </c>
    </row>
    <row r="176" spans="1:9" x14ac:dyDescent="0.2">
      <c r="A176">
        <v>22</v>
      </c>
      <c r="B176">
        <v>175</v>
      </c>
      <c r="C176" t="s">
        <v>925</v>
      </c>
      <c r="D176" t="s">
        <v>435</v>
      </c>
      <c r="E176" t="e">
        <v>#N/A</v>
      </c>
      <c r="F176" s="56">
        <f>IFERROR(INDEX('Positional Comparison'!BB:BB,MATCH(Draft!E176,'Positional Comparison'!AW:AW,0)),-999)</f>
        <v>-999</v>
      </c>
      <c r="G176">
        <f>IFERROR(INDEX('Positional Comparison'!BD:BD,MATCH(Draft!E176,'Positional Comparison'!AW:AW,0)),999)</f>
        <v>999</v>
      </c>
      <c r="H176">
        <f t="shared" si="4"/>
        <v>-824</v>
      </c>
      <c r="I176">
        <f t="shared" ca="1" si="5"/>
        <v>7</v>
      </c>
    </row>
    <row r="177" spans="1:9" x14ac:dyDescent="0.2">
      <c r="A177">
        <v>22</v>
      </c>
      <c r="B177">
        <v>176</v>
      </c>
      <c r="C177" t="s">
        <v>926</v>
      </c>
      <c r="D177" t="s">
        <v>429</v>
      </c>
      <c r="E177" t="s">
        <v>868</v>
      </c>
      <c r="F177" s="56">
        <f ca="1">IFERROR(INDEX('Positional Comparison'!BB:BB,MATCH(Draft!E177,'Positional Comparison'!AW:AW,0)),-999)</f>
        <v>-20.219163004815446</v>
      </c>
      <c r="G177">
        <f ca="1">IFERROR(INDEX('Positional Comparison'!BD:BD,MATCH(Draft!E177,'Positional Comparison'!AW:AW,0)),999)</f>
        <v>399</v>
      </c>
      <c r="H177">
        <f t="shared" ca="1" si="4"/>
        <v>-223</v>
      </c>
      <c r="I177">
        <f t="shared" ca="1" si="5"/>
        <v>5</v>
      </c>
    </row>
    <row r="178" spans="1:9" x14ac:dyDescent="0.2">
      <c r="B178">
        <v>177</v>
      </c>
      <c r="F178" s="56">
        <f>IFERROR(INDEX('Positional Comparison'!BB:BB,MATCH(Draft!E178,'Positional Comparison'!AW:AW,0)),-999)</f>
        <v>-999</v>
      </c>
      <c r="G178">
        <f>IFERROR(INDEX('Positional Comparison'!BD:BD,MATCH(Draft!E178,'Positional Comparison'!AW:AW,0)),999)</f>
        <v>999</v>
      </c>
      <c r="H178">
        <f t="shared" si="4"/>
        <v>-822</v>
      </c>
      <c r="I178" t="e">
        <f t="shared" ca="1" si="5"/>
        <v>#REF!</v>
      </c>
    </row>
    <row r="179" spans="1:9" x14ac:dyDescent="0.2">
      <c r="B179">
        <v>178</v>
      </c>
      <c r="F179" s="56">
        <f>IFERROR(INDEX('Positional Comparison'!BB:BB,MATCH(Draft!E179,'Positional Comparison'!AW:AW,0)),-999)</f>
        <v>-999</v>
      </c>
      <c r="G179">
        <f>IFERROR(INDEX('Positional Comparison'!BD:BD,MATCH(Draft!E179,'Positional Comparison'!AW:AW,0)),999)</f>
        <v>999</v>
      </c>
      <c r="H179">
        <f t="shared" si="4"/>
        <v>-821</v>
      </c>
      <c r="I179" t="e">
        <f t="shared" ca="1" si="5"/>
        <v>#REF!</v>
      </c>
    </row>
    <row r="180" spans="1:9" x14ac:dyDescent="0.2">
      <c r="B180">
        <v>179</v>
      </c>
      <c r="F180" s="56">
        <f>IFERROR(INDEX('Positional Comparison'!BB:BB,MATCH(Draft!E180,'Positional Comparison'!AW:AW,0)),-999)</f>
        <v>-999</v>
      </c>
      <c r="G180">
        <f>IFERROR(INDEX('Positional Comparison'!BD:BD,MATCH(Draft!E180,'Positional Comparison'!AW:AW,0)),999)</f>
        <v>999</v>
      </c>
      <c r="H180">
        <f t="shared" si="4"/>
        <v>-820</v>
      </c>
      <c r="I180" t="e">
        <f t="shared" ca="1" si="5"/>
        <v>#REF!</v>
      </c>
    </row>
    <row r="181" spans="1:9" x14ac:dyDescent="0.2">
      <c r="B181">
        <v>180</v>
      </c>
      <c r="F181" s="56">
        <f>IFERROR(INDEX('Positional Comparison'!BB:BB,MATCH(Draft!E181,'Positional Comparison'!AW:AW,0)),-999)</f>
        <v>-999</v>
      </c>
      <c r="G181">
        <f>IFERROR(INDEX('Positional Comparison'!BD:BD,MATCH(Draft!E181,'Positional Comparison'!AW:AW,0)),999)</f>
        <v>999</v>
      </c>
      <c r="H181">
        <f t="shared" si="4"/>
        <v>-819</v>
      </c>
      <c r="I181" t="e">
        <f t="shared" ca="1" si="5"/>
        <v>#REF!</v>
      </c>
    </row>
    <row r="182" spans="1:9" x14ac:dyDescent="0.2">
      <c r="B182">
        <v>181</v>
      </c>
      <c r="F182" s="56">
        <f>IFERROR(INDEX('Positional Comparison'!BB:BB,MATCH(Draft!E182,'Positional Comparison'!AW:AW,0)),-999)</f>
        <v>-999</v>
      </c>
      <c r="G182">
        <f>IFERROR(INDEX('Positional Comparison'!BD:BD,MATCH(Draft!E182,'Positional Comparison'!AW:AW,0)),999)</f>
        <v>999</v>
      </c>
      <c r="H182">
        <f t="shared" si="4"/>
        <v>-818</v>
      </c>
      <c r="I182" t="e">
        <f t="shared" ca="1" si="5"/>
        <v>#REF!</v>
      </c>
    </row>
    <row r="183" spans="1:9" x14ac:dyDescent="0.2">
      <c r="B183">
        <v>182</v>
      </c>
      <c r="F183" s="56">
        <f>IFERROR(INDEX('Positional Comparison'!BB:BB,MATCH(Draft!E183,'Positional Comparison'!AW:AW,0)),-999)</f>
        <v>-999</v>
      </c>
      <c r="G183">
        <f>IFERROR(INDEX('Positional Comparison'!BD:BD,MATCH(Draft!E183,'Positional Comparison'!AW:AW,0)),999)</f>
        <v>999</v>
      </c>
      <c r="H183">
        <f t="shared" si="4"/>
        <v>-817</v>
      </c>
      <c r="I183" t="e">
        <f t="shared" ca="1" si="5"/>
        <v>#REF!</v>
      </c>
    </row>
    <row r="184" spans="1:9" x14ac:dyDescent="0.2">
      <c r="B184">
        <v>183</v>
      </c>
      <c r="F184" s="56">
        <f>IFERROR(INDEX('Positional Comparison'!BB:BB,MATCH(Draft!E184,'Positional Comparison'!AW:AW,0)),-999)</f>
        <v>-999</v>
      </c>
      <c r="G184">
        <f>IFERROR(INDEX('Positional Comparison'!BD:BD,MATCH(Draft!E184,'Positional Comparison'!AW:AW,0)),999)</f>
        <v>999</v>
      </c>
      <c r="H184">
        <f t="shared" si="4"/>
        <v>-816</v>
      </c>
      <c r="I184" t="e">
        <f t="shared" ca="1" si="5"/>
        <v>#REF!</v>
      </c>
    </row>
    <row r="185" spans="1:9" x14ac:dyDescent="0.2">
      <c r="B185">
        <v>184</v>
      </c>
      <c r="F185" s="56">
        <f>IFERROR(INDEX('Positional Comparison'!BB:BB,MATCH(Draft!E185,'Positional Comparison'!AW:AW,0)),-999)</f>
        <v>-999</v>
      </c>
      <c r="G185">
        <f>IFERROR(INDEX('Positional Comparison'!BD:BD,MATCH(Draft!E185,'Positional Comparison'!AW:AW,0)),999)</f>
        <v>999</v>
      </c>
      <c r="H185">
        <f t="shared" si="4"/>
        <v>-815</v>
      </c>
      <c r="I185" t="e">
        <f t="shared" ca="1" si="5"/>
        <v>#REF!</v>
      </c>
    </row>
  </sheetData>
  <autoFilter ref="A1:I185" xr:uid="{00000000-0009-0000-0000-00000E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AR189"/>
  <sheetViews>
    <sheetView topLeftCell="A13" workbookViewId="0">
      <selection activeCell="B29" sqref="B29"/>
    </sheetView>
  </sheetViews>
  <sheetFormatPr baseColWidth="10" defaultColWidth="8.83203125" defaultRowHeight="15" x14ac:dyDescent="0.2"/>
  <cols>
    <col min="1" max="1" width="2.6640625" customWidth="1"/>
    <col min="2" max="9" width="15.33203125" customWidth="1"/>
    <col min="10" max="10" width="2.33203125" customWidth="1"/>
    <col min="12" max="12" width="8.5" bestFit="1" customWidth="1"/>
    <col min="13" max="13" width="6.5" bestFit="1" customWidth="1"/>
    <col min="14" max="14" width="7.6640625" bestFit="1" customWidth="1"/>
    <col min="15" max="15" width="13.1640625" bestFit="1" customWidth="1"/>
    <col min="16" max="16" width="17.5" bestFit="1" customWidth="1"/>
    <col min="17" max="17" width="9.1640625" style="150" bestFit="1" customWidth="1"/>
    <col min="18" max="18" width="9.1640625" style="150" customWidth="1"/>
    <col min="19" max="19" width="11.33203125" style="150" bestFit="1" customWidth="1"/>
    <col min="20" max="20" width="14.6640625" style="150" bestFit="1" customWidth="1"/>
    <col min="21" max="23" width="8.33203125" bestFit="1" customWidth="1"/>
    <col min="26" max="26" width="8.5" bestFit="1" customWidth="1"/>
    <col min="27" max="27" width="17.33203125" bestFit="1" customWidth="1"/>
    <col min="28" max="29" width="3" bestFit="1" customWidth="1"/>
    <col min="30" max="30" width="2.1640625" bestFit="1" customWidth="1"/>
    <col min="31" max="31" width="3" bestFit="1" customWidth="1"/>
    <col min="32" max="32" width="4.6640625" style="6" customWidth="1"/>
    <col min="37" max="37" width="7.33203125" style="6" customWidth="1"/>
    <col min="38" max="43" width="7.33203125" customWidth="1"/>
    <col min="44" max="44" width="15.6640625" style="6" bestFit="1" customWidth="1"/>
  </cols>
  <sheetData>
    <row r="1" spans="2:44" x14ac:dyDescent="0.2">
      <c r="B1" s="149" t="s">
        <v>919</v>
      </c>
      <c r="C1" s="149" t="s">
        <v>920</v>
      </c>
      <c r="D1" s="149" t="s">
        <v>921</v>
      </c>
      <c r="E1" s="149" t="s">
        <v>922</v>
      </c>
      <c r="F1" s="149" t="s">
        <v>923</v>
      </c>
      <c r="G1" s="149" t="s">
        <v>924</v>
      </c>
      <c r="H1" s="149" t="s">
        <v>925</v>
      </c>
      <c r="I1" s="149" t="s">
        <v>926</v>
      </c>
      <c r="L1" t="s">
        <v>903</v>
      </c>
      <c r="M1" t="s">
        <v>904</v>
      </c>
      <c r="N1" t="s">
        <v>509</v>
      </c>
      <c r="O1" t="s">
        <v>491</v>
      </c>
      <c r="P1" t="s">
        <v>905</v>
      </c>
      <c r="Q1" s="150" t="s">
        <v>528</v>
      </c>
      <c r="R1" s="150" t="s">
        <v>1607</v>
      </c>
      <c r="S1" s="150" t="s">
        <v>906</v>
      </c>
      <c r="T1" s="150" t="s">
        <v>1608</v>
      </c>
      <c r="U1" t="s">
        <v>1609</v>
      </c>
      <c r="V1" t="s">
        <v>1609</v>
      </c>
      <c r="W1" t="s">
        <v>1610</v>
      </c>
      <c r="Z1" t="s">
        <v>509</v>
      </c>
      <c r="AB1" s="6" t="s">
        <v>1611</v>
      </c>
      <c r="AC1" s="6" t="s">
        <v>1612</v>
      </c>
      <c r="AD1" s="6" t="s">
        <v>505</v>
      </c>
      <c r="AE1" s="6" t="s">
        <v>1613</v>
      </c>
      <c r="AF1" s="6">
        <f>22*3</f>
        <v>66</v>
      </c>
      <c r="AH1" s="6" t="s">
        <v>523</v>
      </c>
      <c r="AI1" s="6" t="s">
        <v>1614</v>
      </c>
      <c r="AK1" s="151" t="s">
        <v>900</v>
      </c>
      <c r="AL1" s="152" t="s">
        <v>2</v>
      </c>
      <c r="AM1" s="153" t="s">
        <v>1611</v>
      </c>
      <c r="AN1" s="153" t="s">
        <v>1612</v>
      </c>
      <c r="AO1" s="153" t="s">
        <v>505</v>
      </c>
      <c r="AP1" s="153" t="s">
        <v>1613</v>
      </c>
      <c r="AQ1" s="153" t="s">
        <v>6</v>
      </c>
      <c r="AR1" s="154" t="s">
        <v>1615</v>
      </c>
    </row>
    <row r="2" spans="2:44" x14ac:dyDescent="0.2">
      <c r="B2" s="34" t="s">
        <v>162</v>
      </c>
      <c r="C2" s="34" t="s">
        <v>157</v>
      </c>
      <c r="D2" s="34" t="s">
        <v>39</v>
      </c>
      <c r="E2" s="34" t="s">
        <v>327</v>
      </c>
      <c r="F2" s="34" t="s">
        <v>301</v>
      </c>
      <c r="G2" s="34" t="s">
        <v>161</v>
      </c>
      <c r="H2" s="34" t="s">
        <v>124</v>
      </c>
      <c r="I2" s="34" t="s">
        <v>118</v>
      </c>
      <c r="L2">
        <v>1</v>
      </c>
      <c r="M2">
        <v>1</v>
      </c>
      <c r="N2" t="str">
        <f t="shared" ref="N2:N65" ca="1" si="0">INDEX($B$1:$I$1,MATCH($O2,OFFSET($B$1:$I$1,L2,0),0))</f>
        <v>Richo</v>
      </c>
      <c r="O2" t="s">
        <v>162</v>
      </c>
      <c r="P2" t="s">
        <v>676</v>
      </c>
      <c r="Q2" s="150">
        <f ca="1">IFERROR(INDEX(Draft!F:F,MATCH(P2,Draft!E:E,0)),-99)</f>
        <v>36.607326703455357</v>
      </c>
      <c r="R2" s="150">
        <f ca="1">IFERROR(INDEX(Draft!G:G,MATCH(P2,Draft!E:E,0)),-99)</f>
        <v>4</v>
      </c>
      <c r="S2" s="150">
        <f ca="1">M2-R2</f>
        <v>-3</v>
      </c>
      <c r="T2" s="150" t="b">
        <v>0</v>
      </c>
      <c r="U2" s="6" t="str">
        <f ca="1">V2</f>
        <v>G</v>
      </c>
      <c r="V2" s="6" t="str">
        <f ca="1">IF(RANK(Q2,Q2:Q9)&lt;=3,"G",IF(RANK(Q2,Q2:Q9)&lt;=6,"A","R"))</f>
        <v>G</v>
      </c>
      <c r="W2" s="6" t="str">
        <f>IF(T2,IF(RANK(Q2,Q2:Q9)&lt;=3,"G",IF(RANK(Q2,Q2:Q9)&lt;=6,"A","R")),"B")</f>
        <v>B</v>
      </c>
      <c r="X2" s="155"/>
      <c r="Y2">
        <v>1</v>
      </c>
      <c r="Z2" t="str">
        <f ca="1">OFFSET($B$1,0,Y2-1)</f>
        <v>Richo</v>
      </c>
      <c r="AA2" t="s">
        <v>430</v>
      </c>
      <c r="AB2" s="6">
        <f t="shared" ref="AB2:AE9" ca="1" si="1">COUNTIFS($U:$U,AB$1,$N:$N,$Z2)</f>
        <v>10</v>
      </c>
      <c r="AC2" s="6">
        <f t="shared" ca="1" si="1"/>
        <v>5</v>
      </c>
      <c r="AD2" s="6">
        <f t="shared" ca="1" si="1"/>
        <v>7</v>
      </c>
      <c r="AE2" s="6">
        <f t="shared" ca="1" si="1"/>
        <v>0</v>
      </c>
      <c r="AF2" s="6">
        <f ca="1">(AB2*3)+(AC2*2)+(AD2*1)+(AB2*0.01) + (AC2*0.001)</f>
        <v>47.105000000000004</v>
      </c>
      <c r="AG2" s="9">
        <f ca="1">AF2/$AF$1</f>
        <v>0.71371212121212124</v>
      </c>
      <c r="AH2">
        <f ca="1">RANK(AG2,$AG$2:$AG$9)</f>
        <v>6</v>
      </c>
      <c r="AI2">
        <f ca="1">AH2+(COUNTIF($AH$2:AH2,AH2)-1)</f>
        <v>6</v>
      </c>
      <c r="AK2" s="156">
        <v>1</v>
      </c>
      <c r="AL2" s="157" t="str">
        <f t="shared" ref="AL2:AL9" ca="1" si="2">INDEX($Z$2:$Z$9,MATCH(AK2,$AI$2:$AI$9,0))</f>
        <v>Kappaz</v>
      </c>
      <c r="AM2" s="158">
        <f t="shared" ref="AM2:AP7" ca="1" si="3">INDEX(AB$2:AB$9,MATCH($AK2,$AI$2:$AI$9,0))</f>
        <v>11</v>
      </c>
      <c r="AN2" s="158">
        <f t="shared" ca="1" si="3"/>
        <v>9</v>
      </c>
      <c r="AO2" s="158">
        <f t="shared" ca="1" si="3"/>
        <v>2</v>
      </c>
      <c r="AP2" s="158">
        <f t="shared" ca="1" si="3"/>
        <v>0</v>
      </c>
      <c r="AQ2" s="158">
        <f t="shared" ref="AQ2:AQ7" ca="1" si="4">ROUND(INDEX(AF$2:AF$9,MATCH($AK2,$AI$2:$AI$9,0)),0)</f>
        <v>53</v>
      </c>
      <c r="AR2" s="159">
        <f t="shared" ref="AR2:AR7" ca="1" si="5">INDEX($AG$2:$AG$9,MATCH(AK2,$AI$2:$AI$9,0))</f>
        <v>0.80483333333333329</v>
      </c>
    </row>
    <row r="3" spans="2:44" x14ac:dyDescent="0.2">
      <c r="B3" s="34" t="s">
        <v>50</v>
      </c>
      <c r="C3" s="34" t="s">
        <v>141</v>
      </c>
      <c r="D3" s="34" t="s">
        <v>291</v>
      </c>
      <c r="E3" s="34" t="s">
        <v>226</v>
      </c>
      <c r="F3" s="34" t="s">
        <v>329</v>
      </c>
      <c r="G3" s="34" t="s">
        <v>193</v>
      </c>
      <c r="H3" s="34" t="s">
        <v>114</v>
      </c>
      <c r="I3" s="34" t="s">
        <v>188</v>
      </c>
      <c r="L3">
        <v>1</v>
      </c>
      <c r="M3">
        <v>2</v>
      </c>
      <c r="N3" t="str">
        <f t="shared" ca="1" si="0"/>
        <v>Kappaz</v>
      </c>
      <c r="O3" t="s">
        <v>157</v>
      </c>
      <c r="P3" t="s">
        <v>800</v>
      </c>
      <c r="Q3" s="150">
        <f ca="1">IFERROR(INDEX(Draft!F:F,MATCH(P3,Draft!E:E,0)),-99)</f>
        <v>35.288787434401996</v>
      </c>
      <c r="R3" s="150">
        <f ca="1">IFERROR(INDEX(Draft!G:G,MATCH(P3,Draft!E:E,0)),-99)</f>
        <v>7</v>
      </c>
      <c r="S3" s="150">
        <f t="shared" ref="S3:S66" ca="1" si="6">M3-R3</f>
        <v>-5</v>
      </c>
      <c r="T3" s="150" t="b">
        <v>0</v>
      </c>
      <c r="U3" s="6" t="str">
        <f t="shared" ref="U3:U66" ca="1" si="7">V3</f>
        <v>G</v>
      </c>
      <c r="V3" s="6" t="str">
        <f ca="1">IF(RANK(Q3,Q3:Q10)&lt;=3,"G",IF(RANK(Q3,Q3:Q10)&lt;=6,"A","R"))</f>
        <v>G</v>
      </c>
      <c r="W3" s="6" t="str">
        <f t="shared" ref="W3:W66" si="8">IF(T3,IF(RANK(Q3,Q3:Q10)&lt;=3,"G",IF(RANK(Q3,Q3:Q10)&lt;=6,"A","R")),"B")</f>
        <v>B</v>
      </c>
      <c r="Y3">
        <v>2</v>
      </c>
      <c r="Z3" t="str">
        <f t="shared" ref="Z3:Z9" ca="1" si="9">OFFSET($B$1,0,Y3-1)</f>
        <v>Kappaz</v>
      </c>
      <c r="AA3" t="s">
        <v>438</v>
      </c>
      <c r="AB3" s="6">
        <f t="shared" ca="1" si="1"/>
        <v>11</v>
      </c>
      <c r="AC3" s="6">
        <f t="shared" ca="1" si="1"/>
        <v>9</v>
      </c>
      <c r="AD3" s="6">
        <f t="shared" ca="1" si="1"/>
        <v>2</v>
      </c>
      <c r="AE3" s="6">
        <f t="shared" ca="1" si="1"/>
        <v>0</v>
      </c>
      <c r="AF3" s="6">
        <f t="shared" ref="AF3:AF9" ca="1" si="10">(AB3*3)+(AC3*2)+(AD3*1)+(AB3*0.01) + (AC3*0.001)</f>
        <v>53.119</v>
      </c>
      <c r="AG3" s="9">
        <f t="shared" ref="AG3:AG9" ca="1" si="11">AF3/$AF$1</f>
        <v>0.80483333333333329</v>
      </c>
      <c r="AH3">
        <f t="shared" ref="AH3:AH9" ca="1" si="12">RANK(AG3,$AG$2:$AG$9)</f>
        <v>1</v>
      </c>
      <c r="AI3">
        <f ca="1">AH3+(COUNTIF($AH$2:AH3,AH3)-1)</f>
        <v>1</v>
      </c>
      <c r="AK3" s="119">
        <v>2</v>
      </c>
      <c r="AL3" s="157" t="str">
        <f t="shared" ca="1" si="2"/>
        <v>Pmac</v>
      </c>
      <c r="AM3" s="158">
        <f t="shared" ca="1" si="3"/>
        <v>11</v>
      </c>
      <c r="AN3" s="158">
        <f t="shared" ca="1" si="3"/>
        <v>9</v>
      </c>
      <c r="AO3" s="158">
        <f t="shared" ca="1" si="3"/>
        <v>2</v>
      </c>
      <c r="AP3" s="158">
        <f t="shared" ca="1" si="3"/>
        <v>0</v>
      </c>
      <c r="AQ3" s="158">
        <f t="shared" ca="1" si="4"/>
        <v>53</v>
      </c>
      <c r="AR3" s="159">
        <f t="shared" ca="1" si="5"/>
        <v>0.80483333333333329</v>
      </c>
    </row>
    <row r="4" spans="2:44" x14ac:dyDescent="0.2">
      <c r="B4" s="34" t="s">
        <v>294</v>
      </c>
      <c r="C4" s="34" t="s">
        <v>251</v>
      </c>
      <c r="D4" s="34" t="s">
        <v>306</v>
      </c>
      <c r="E4" s="34" t="s">
        <v>209</v>
      </c>
      <c r="F4" s="34" t="s">
        <v>282</v>
      </c>
      <c r="G4" s="34" t="s">
        <v>75</v>
      </c>
      <c r="H4" s="34" t="s">
        <v>286</v>
      </c>
      <c r="I4" s="34" t="s">
        <v>184</v>
      </c>
      <c r="L4">
        <v>1</v>
      </c>
      <c r="M4">
        <v>3</v>
      </c>
      <c r="N4" t="str">
        <f t="shared" ca="1" si="0"/>
        <v>Jmerc</v>
      </c>
      <c r="O4" t="s">
        <v>39</v>
      </c>
      <c r="P4" t="s">
        <v>673</v>
      </c>
      <c r="Q4" s="150">
        <f ca="1">IFERROR(INDEX(Draft!F:F,MATCH(P4,Draft!E:E,0)),-99)</f>
        <v>35.333297332355905</v>
      </c>
      <c r="R4" s="150">
        <f ca="1">IFERROR(INDEX(Draft!G:G,MATCH(P4,Draft!E:E,0)),-99)</f>
        <v>6</v>
      </c>
      <c r="S4" s="150">
        <f t="shared" ca="1" si="6"/>
        <v>-3</v>
      </c>
      <c r="T4" s="150" t="b">
        <v>0</v>
      </c>
      <c r="U4" s="6" t="str">
        <f t="shared" ca="1" si="7"/>
        <v>G</v>
      </c>
      <c r="V4" s="6" t="str">
        <f t="shared" ref="V4:V67" ca="1" si="13">IF(RANK(Q4,Q4:Q11)&lt;=3,"G",IF(RANK(Q4,Q4:Q11)&lt;=6,"A","R"))</f>
        <v>G</v>
      </c>
      <c r="W4" s="6" t="str">
        <f t="shared" si="8"/>
        <v>B</v>
      </c>
      <c r="Y4">
        <v>3</v>
      </c>
      <c r="Z4" t="str">
        <f t="shared" ca="1" si="9"/>
        <v>Jmerc</v>
      </c>
      <c r="AA4" t="s">
        <v>7</v>
      </c>
      <c r="AB4" s="6">
        <f t="shared" ca="1" si="1"/>
        <v>10</v>
      </c>
      <c r="AC4" s="6">
        <f t="shared" ca="1" si="1"/>
        <v>8</v>
      </c>
      <c r="AD4" s="6">
        <f t="shared" ca="1" si="1"/>
        <v>4</v>
      </c>
      <c r="AE4" s="6">
        <f t="shared" ca="1" si="1"/>
        <v>0</v>
      </c>
      <c r="AF4" s="6">
        <f t="shared" ca="1" si="10"/>
        <v>50.108000000000004</v>
      </c>
      <c r="AG4" s="9">
        <f t="shared" ca="1" si="11"/>
        <v>0.75921212121212123</v>
      </c>
      <c r="AH4">
        <f t="shared" ca="1" si="12"/>
        <v>4</v>
      </c>
      <c r="AI4">
        <f ca="1">AH4+(COUNTIF($AH$2:AH4,AH4)-1)</f>
        <v>4</v>
      </c>
      <c r="AK4" s="119">
        <v>3</v>
      </c>
      <c r="AL4" s="157" t="str">
        <f t="shared" ca="1" si="2"/>
        <v>Garter</v>
      </c>
      <c r="AM4" s="158">
        <f t="shared" ca="1" si="3"/>
        <v>9</v>
      </c>
      <c r="AN4" s="158">
        <f t="shared" ca="1" si="3"/>
        <v>11</v>
      </c>
      <c r="AO4" s="158">
        <f t="shared" ca="1" si="3"/>
        <v>2</v>
      </c>
      <c r="AP4" s="158">
        <f t="shared" ca="1" si="3"/>
        <v>0</v>
      </c>
      <c r="AQ4" s="158">
        <f t="shared" ca="1" si="4"/>
        <v>51</v>
      </c>
      <c r="AR4" s="159">
        <f t="shared" ca="1" si="5"/>
        <v>0.77425757575757581</v>
      </c>
    </row>
    <row r="5" spans="2:44" x14ac:dyDescent="0.2">
      <c r="B5" s="34" t="s">
        <v>299</v>
      </c>
      <c r="C5" s="34" t="s">
        <v>350</v>
      </c>
      <c r="D5" s="34" t="s">
        <v>129</v>
      </c>
      <c r="E5" s="34" t="s">
        <v>158</v>
      </c>
      <c r="F5" s="34" t="s">
        <v>177</v>
      </c>
      <c r="G5" s="34" t="s">
        <v>356</v>
      </c>
      <c r="H5" s="34" t="s">
        <v>163</v>
      </c>
      <c r="I5" s="34" t="s">
        <v>212</v>
      </c>
      <c r="L5">
        <v>1</v>
      </c>
      <c r="M5">
        <v>4</v>
      </c>
      <c r="N5" t="str">
        <f t="shared" ca="1" si="0"/>
        <v>Garter</v>
      </c>
      <c r="O5" t="s">
        <v>327</v>
      </c>
      <c r="P5" t="s">
        <v>801</v>
      </c>
      <c r="Q5" s="150">
        <f ca="1">IFERROR(INDEX(Draft!F:F,MATCH(P5,Draft!E:E,0)),-99)</f>
        <v>29.636784518830435</v>
      </c>
      <c r="R5" s="150">
        <f ca="1">IFERROR(INDEX(Draft!G:G,MATCH(P5,Draft!E:E,0)),-99)</f>
        <v>14</v>
      </c>
      <c r="S5" s="150">
        <f t="shared" ca="1" si="6"/>
        <v>-10</v>
      </c>
      <c r="T5" s="150" t="b">
        <v>0</v>
      </c>
      <c r="U5" s="6" t="str">
        <f t="shared" ca="1" si="7"/>
        <v>A</v>
      </c>
      <c r="V5" s="6" t="str">
        <f t="shared" ca="1" si="13"/>
        <v>A</v>
      </c>
      <c r="W5" s="6" t="str">
        <f t="shared" si="8"/>
        <v>B</v>
      </c>
      <c r="Y5">
        <v>4</v>
      </c>
      <c r="Z5" t="str">
        <f t="shared" ca="1" si="9"/>
        <v>Garter</v>
      </c>
      <c r="AA5" t="s">
        <v>30</v>
      </c>
      <c r="AB5" s="6">
        <f t="shared" ca="1" si="1"/>
        <v>9</v>
      </c>
      <c r="AC5" s="6">
        <f t="shared" ca="1" si="1"/>
        <v>11</v>
      </c>
      <c r="AD5" s="6">
        <f t="shared" ca="1" si="1"/>
        <v>2</v>
      </c>
      <c r="AE5" s="6">
        <f t="shared" ca="1" si="1"/>
        <v>0</v>
      </c>
      <c r="AF5" s="6">
        <f t="shared" ca="1" si="10"/>
        <v>51.101000000000006</v>
      </c>
      <c r="AG5" s="9">
        <f t="shared" ca="1" si="11"/>
        <v>0.77425757575757581</v>
      </c>
      <c r="AH5">
        <f t="shared" ca="1" si="12"/>
        <v>3</v>
      </c>
      <c r="AI5">
        <f ca="1">AH5+(COUNTIF($AH$2:AH5,AH5)-1)</f>
        <v>3</v>
      </c>
      <c r="AK5" s="119">
        <v>4</v>
      </c>
      <c r="AL5" s="157" t="str">
        <f t="shared" ca="1" si="2"/>
        <v>Jmerc</v>
      </c>
      <c r="AM5" s="158">
        <f t="shared" ca="1" si="3"/>
        <v>10</v>
      </c>
      <c r="AN5" s="158">
        <f t="shared" ca="1" si="3"/>
        <v>8</v>
      </c>
      <c r="AO5" s="158">
        <f t="shared" ca="1" si="3"/>
        <v>4</v>
      </c>
      <c r="AP5" s="158">
        <f t="shared" ca="1" si="3"/>
        <v>0</v>
      </c>
      <c r="AQ5" s="158">
        <f t="shared" ca="1" si="4"/>
        <v>50</v>
      </c>
      <c r="AR5" s="159">
        <f t="shared" ca="1" si="5"/>
        <v>0.75921212121212123</v>
      </c>
    </row>
    <row r="6" spans="2:44" x14ac:dyDescent="0.2">
      <c r="B6" s="34" t="s">
        <v>268</v>
      </c>
      <c r="C6" s="34" t="s">
        <v>65</v>
      </c>
      <c r="D6" s="34" t="s">
        <v>245</v>
      </c>
      <c r="E6" s="34" t="s">
        <v>417</v>
      </c>
      <c r="F6" s="34" t="s">
        <v>240</v>
      </c>
      <c r="G6" s="34" t="s">
        <v>168</v>
      </c>
      <c r="H6" s="34" t="s">
        <v>244</v>
      </c>
      <c r="I6" s="34" t="s">
        <v>274</v>
      </c>
      <c r="L6">
        <v>1</v>
      </c>
      <c r="M6">
        <v>5</v>
      </c>
      <c r="N6" t="str">
        <f t="shared" ca="1" si="0"/>
        <v>Melons</v>
      </c>
      <c r="O6" t="s">
        <v>301</v>
      </c>
      <c r="P6" t="s">
        <v>670</v>
      </c>
      <c r="Q6" s="150">
        <f ca="1">IFERROR(INDEX(Draft!F:F,MATCH(P6,Draft!E:E,0)),-99)</f>
        <v>31.227287244803847</v>
      </c>
      <c r="R6" s="150">
        <f ca="1">IFERROR(INDEX(Draft!G:G,MATCH(P6,Draft!E:E,0)),-99)</f>
        <v>13</v>
      </c>
      <c r="S6" s="150">
        <f t="shared" ca="1" si="6"/>
        <v>-8</v>
      </c>
      <c r="T6" s="150" t="b">
        <v>0</v>
      </c>
      <c r="U6" s="6" t="str">
        <f t="shared" ca="1" si="7"/>
        <v>A</v>
      </c>
      <c r="V6" s="6" t="str">
        <f t="shared" ca="1" si="13"/>
        <v>A</v>
      </c>
      <c r="W6" s="6" t="str">
        <f t="shared" si="8"/>
        <v>B</v>
      </c>
      <c r="Y6">
        <v>5</v>
      </c>
      <c r="Z6" t="str">
        <f t="shared" ca="1" si="9"/>
        <v>Melons</v>
      </c>
      <c r="AA6" t="s">
        <v>427</v>
      </c>
      <c r="AB6" s="6">
        <f t="shared" ca="1" si="1"/>
        <v>8</v>
      </c>
      <c r="AC6" s="6">
        <f t="shared" ca="1" si="1"/>
        <v>6</v>
      </c>
      <c r="AD6" s="6">
        <f t="shared" ca="1" si="1"/>
        <v>8</v>
      </c>
      <c r="AE6" s="6">
        <f t="shared" ca="1" si="1"/>
        <v>0</v>
      </c>
      <c r="AF6" s="6">
        <f t="shared" ca="1" si="10"/>
        <v>44.085999999999999</v>
      </c>
      <c r="AG6" s="9">
        <f t="shared" ca="1" si="11"/>
        <v>0.66796969696969699</v>
      </c>
      <c r="AH6">
        <f t="shared" ca="1" si="12"/>
        <v>8</v>
      </c>
      <c r="AI6">
        <f ca="1">AH6+(COUNTIF($AH$2:AH6,AH6)-1)</f>
        <v>8</v>
      </c>
      <c r="AK6" s="119">
        <v>5</v>
      </c>
      <c r="AL6" s="157" t="str">
        <f t="shared" ca="1" si="2"/>
        <v>Chief</v>
      </c>
      <c r="AM6" s="158">
        <f t="shared" ca="1" si="3"/>
        <v>8</v>
      </c>
      <c r="AN6" s="158">
        <f t="shared" ca="1" si="3"/>
        <v>10</v>
      </c>
      <c r="AO6" s="158">
        <f t="shared" ca="1" si="3"/>
        <v>4</v>
      </c>
      <c r="AP6" s="158">
        <f t="shared" ca="1" si="3"/>
        <v>0</v>
      </c>
      <c r="AQ6" s="158">
        <f t="shared" ca="1" si="4"/>
        <v>48</v>
      </c>
      <c r="AR6" s="159">
        <f t="shared" ca="1" si="5"/>
        <v>0.72863636363636353</v>
      </c>
    </row>
    <row r="7" spans="2:44" x14ac:dyDescent="0.2">
      <c r="B7" s="34" t="s">
        <v>147</v>
      </c>
      <c r="C7" s="34" t="s">
        <v>61</v>
      </c>
      <c r="D7" s="34" t="s">
        <v>115</v>
      </c>
      <c r="E7" s="34" t="s">
        <v>271</v>
      </c>
      <c r="F7" s="34" t="s">
        <v>242</v>
      </c>
      <c r="G7" s="34" t="s">
        <v>302</v>
      </c>
      <c r="H7" s="34" t="s">
        <v>57</v>
      </c>
      <c r="I7" s="34" t="s">
        <v>326</v>
      </c>
      <c r="L7">
        <v>1</v>
      </c>
      <c r="M7">
        <v>6</v>
      </c>
      <c r="N7" t="str">
        <f t="shared" ca="1" si="0"/>
        <v>Pmac</v>
      </c>
      <c r="O7" t="s">
        <v>161</v>
      </c>
      <c r="P7" t="s">
        <v>531</v>
      </c>
      <c r="Q7" s="150">
        <f ca="1">IFERROR(INDEX(Draft!F:F,MATCH(P7,Draft!E:E,0)),-99)</f>
        <v>39.244751302526495</v>
      </c>
      <c r="R7" s="150">
        <f ca="1">IFERROR(INDEX(Draft!G:G,MATCH(P7,Draft!E:E,0)),-99)</f>
        <v>1</v>
      </c>
      <c r="S7" s="150">
        <f t="shared" ca="1" si="6"/>
        <v>5</v>
      </c>
      <c r="T7" s="150" t="b">
        <v>0</v>
      </c>
      <c r="U7" s="6" t="str">
        <f t="shared" ca="1" si="7"/>
        <v>G</v>
      </c>
      <c r="V7" s="6" t="str">
        <f t="shared" ca="1" si="13"/>
        <v>G</v>
      </c>
      <c r="W7" s="6" t="str">
        <f t="shared" si="8"/>
        <v>B</v>
      </c>
      <c r="Y7">
        <v>6</v>
      </c>
      <c r="Z7" t="str">
        <f t="shared" ca="1" si="9"/>
        <v>Pmac</v>
      </c>
      <c r="AA7" t="s">
        <v>426</v>
      </c>
      <c r="AB7" s="6">
        <f t="shared" ca="1" si="1"/>
        <v>11</v>
      </c>
      <c r="AC7" s="6">
        <f t="shared" ca="1" si="1"/>
        <v>9</v>
      </c>
      <c r="AD7" s="6">
        <f t="shared" ca="1" si="1"/>
        <v>2</v>
      </c>
      <c r="AE7" s="6">
        <f t="shared" ca="1" si="1"/>
        <v>0</v>
      </c>
      <c r="AF7" s="6">
        <f t="shared" ca="1" si="10"/>
        <v>53.119</v>
      </c>
      <c r="AG7" s="9">
        <f t="shared" ca="1" si="11"/>
        <v>0.80483333333333329</v>
      </c>
      <c r="AH7">
        <f t="shared" ca="1" si="12"/>
        <v>1</v>
      </c>
      <c r="AI7">
        <f ca="1">AH7+(COUNTIF($AH$2:AH7,AH7)-1)</f>
        <v>2</v>
      </c>
      <c r="AK7" s="119">
        <v>6</v>
      </c>
      <c r="AL7" s="157" t="str">
        <f t="shared" ca="1" si="2"/>
        <v>Richo</v>
      </c>
      <c r="AM7" s="158">
        <f t="shared" ca="1" si="3"/>
        <v>10</v>
      </c>
      <c r="AN7" s="158">
        <f t="shared" ca="1" si="3"/>
        <v>5</v>
      </c>
      <c r="AO7" s="158">
        <f t="shared" ca="1" si="3"/>
        <v>7</v>
      </c>
      <c r="AP7" s="158">
        <f t="shared" ca="1" si="3"/>
        <v>0</v>
      </c>
      <c r="AQ7" s="158">
        <f t="shared" ca="1" si="4"/>
        <v>47</v>
      </c>
      <c r="AR7" s="159">
        <f t="shared" ca="1" si="5"/>
        <v>0.71371212121212124</v>
      </c>
    </row>
    <row r="8" spans="2:44" x14ac:dyDescent="0.2">
      <c r="B8" s="34" t="s">
        <v>119</v>
      </c>
      <c r="C8" s="34" t="s">
        <v>53</v>
      </c>
      <c r="D8" s="34" t="s">
        <v>328</v>
      </c>
      <c r="E8" s="34" t="s">
        <v>108</v>
      </c>
      <c r="F8" s="34" t="s">
        <v>393</v>
      </c>
      <c r="G8" s="34" t="s">
        <v>165</v>
      </c>
      <c r="H8" s="34" t="s">
        <v>297</v>
      </c>
      <c r="I8" s="34" t="s">
        <v>287</v>
      </c>
      <c r="L8">
        <v>1</v>
      </c>
      <c r="M8">
        <v>7</v>
      </c>
      <c r="N8" t="str">
        <f t="shared" ca="1" si="0"/>
        <v>Chief</v>
      </c>
      <c r="O8" t="s">
        <v>124</v>
      </c>
      <c r="P8" t="s">
        <v>681</v>
      </c>
      <c r="Q8" s="150">
        <f ca="1">IFERROR(INDEX(Draft!F:F,MATCH(P8,Draft!E:E,0)),-99)</f>
        <v>35.117191538274234</v>
      </c>
      <c r="R8" s="150">
        <f ca="1">IFERROR(INDEX(Draft!G:G,MATCH(P8,Draft!E:E,0)),-99)</f>
        <v>9</v>
      </c>
      <c r="S8" s="150">
        <f t="shared" ca="1" si="6"/>
        <v>-2</v>
      </c>
      <c r="T8" s="150" t="b">
        <v>0</v>
      </c>
      <c r="U8" s="6" t="str">
        <f t="shared" ca="1" si="7"/>
        <v>G</v>
      </c>
      <c r="V8" s="6" t="str">
        <f t="shared" ca="1" si="13"/>
        <v>G</v>
      </c>
      <c r="W8" s="6" t="str">
        <f t="shared" si="8"/>
        <v>B</v>
      </c>
      <c r="Y8">
        <v>7</v>
      </c>
      <c r="Z8" t="str">
        <f t="shared" ca="1" si="9"/>
        <v>Chief</v>
      </c>
      <c r="AA8" t="s">
        <v>434</v>
      </c>
      <c r="AB8" s="6">
        <f t="shared" ca="1" si="1"/>
        <v>8</v>
      </c>
      <c r="AC8" s="6">
        <f t="shared" ca="1" si="1"/>
        <v>10</v>
      </c>
      <c r="AD8" s="6">
        <f t="shared" ca="1" si="1"/>
        <v>4</v>
      </c>
      <c r="AE8" s="6">
        <f t="shared" ca="1" si="1"/>
        <v>0</v>
      </c>
      <c r="AF8" s="6">
        <f t="shared" ca="1" si="10"/>
        <v>48.089999999999996</v>
      </c>
      <c r="AG8" s="9">
        <f t="shared" ca="1" si="11"/>
        <v>0.72863636363636353</v>
      </c>
      <c r="AH8">
        <f t="shared" ca="1" si="12"/>
        <v>5</v>
      </c>
      <c r="AI8">
        <f ca="1">AH8+(COUNTIF($AH$2:AH8,AH8)-1)</f>
        <v>5</v>
      </c>
      <c r="AK8" s="119">
        <v>7</v>
      </c>
      <c r="AL8" s="157" t="str">
        <f ca="1">INDEX($Z$2:$Z$9,MATCH(AK8,$AI$2:$AI$9,0))</f>
        <v>Lest</v>
      </c>
      <c r="AM8" s="158">
        <f ca="1">INDEX(AB$2:AB$9,MATCH($AK8,$AI$2:$AI$9,0))</f>
        <v>8</v>
      </c>
      <c r="AN8" s="158">
        <f ca="1">INDEX(AC$2:AC$9,MATCH($AK8,$AI$2:$AI$9,0))</f>
        <v>9</v>
      </c>
      <c r="AO8" s="158">
        <f ca="1">INDEX(AD$2:AD$9,MATCH($AK8,$AI$2:$AI$9,0))</f>
        <v>5</v>
      </c>
      <c r="AP8" s="158">
        <f ca="1">INDEX(AE$2:AE$9,MATCH($AK8,$AI$2:$AI$9,0))</f>
        <v>0</v>
      </c>
      <c r="AQ8" s="158">
        <f ca="1">ROUND(INDEX(AF$2:AF$9,MATCH($AK8,$AI$2:$AI$9,0)),0)</f>
        <v>47</v>
      </c>
      <c r="AR8" s="159">
        <f ca="1">INDEX($AG$2:$AG$9,MATCH(AK8,$AI$2:$AI$9,0))</f>
        <v>0.71346969696969698</v>
      </c>
    </row>
    <row r="9" spans="2:44" x14ac:dyDescent="0.2">
      <c r="B9" s="34" t="s">
        <v>103</v>
      </c>
      <c r="C9" s="34" t="s">
        <v>74</v>
      </c>
      <c r="D9" s="34" t="s">
        <v>248</v>
      </c>
      <c r="E9" s="34" t="s">
        <v>135</v>
      </c>
      <c r="F9" s="34" t="s">
        <v>234</v>
      </c>
      <c r="G9" s="34" t="s">
        <v>260</v>
      </c>
      <c r="H9" s="34" t="s">
        <v>239</v>
      </c>
      <c r="I9" s="34" t="s">
        <v>369</v>
      </c>
      <c r="L9">
        <v>1</v>
      </c>
      <c r="M9">
        <v>8</v>
      </c>
      <c r="N9" t="str">
        <f t="shared" ca="1" si="0"/>
        <v>Lest</v>
      </c>
      <c r="O9" t="s">
        <v>118</v>
      </c>
      <c r="P9" t="s">
        <v>692</v>
      </c>
      <c r="Q9" s="150">
        <f ca="1">IFERROR(INDEX(Draft!F:F,MATCH(P9,Draft!E:E,0)),-99)</f>
        <v>24.528007628271528</v>
      </c>
      <c r="R9" s="150">
        <f ca="1">IFERROR(INDEX(Draft!G:G,MATCH(P9,Draft!E:E,0)),-99)</f>
        <v>18</v>
      </c>
      <c r="S9" s="150">
        <f t="shared" ca="1" si="6"/>
        <v>-10</v>
      </c>
      <c r="T9" s="150" t="b">
        <v>0</v>
      </c>
      <c r="U9" s="6" t="str">
        <f t="shared" ca="1" si="7"/>
        <v>A</v>
      </c>
      <c r="V9" s="6" t="str">
        <f t="shared" ca="1" si="13"/>
        <v>A</v>
      </c>
      <c r="W9" s="6" t="str">
        <f t="shared" si="8"/>
        <v>B</v>
      </c>
      <c r="Y9">
        <v>8</v>
      </c>
      <c r="Z9" t="str">
        <f t="shared" ca="1" si="9"/>
        <v>Lest</v>
      </c>
      <c r="AA9" t="s">
        <v>12</v>
      </c>
      <c r="AB9" s="6">
        <f t="shared" ca="1" si="1"/>
        <v>8</v>
      </c>
      <c r="AC9" s="6">
        <f t="shared" ca="1" si="1"/>
        <v>9</v>
      </c>
      <c r="AD9" s="6">
        <f t="shared" ca="1" si="1"/>
        <v>5</v>
      </c>
      <c r="AE9" s="6">
        <f t="shared" ca="1" si="1"/>
        <v>0</v>
      </c>
      <c r="AF9" s="6">
        <f t="shared" ca="1" si="10"/>
        <v>47.088999999999999</v>
      </c>
      <c r="AG9" s="9">
        <f t="shared" ca="1" si="11"/>
        <v>0.71346969696969698</v>
      </c>
      <c r="AH9">
        <f t="shared" ca="1" si="12"/>
        <v>7</v>
      </c>
      <c r="AI9">
        <f ca="1">AH9+(COUNTIF($AH$2:AH9,AH9)-1)</f>
        <v>7</v>
      </c>
      <c r="AK9" s="160">
        <v>8</v>
      </c>
      <c r="AL9" s="161" t="str">
        <f t="shared" ca="1" si="2"/>
        <v>Melons</v>
      </c>
      <c r="AM9" s="162">
        <f t="shared" ref="AM9:AP9" ca="1" si="14">INDEX(AB$2:AB$9,MATCH($AK9,$AI$2:$AI$9,0))</f>
        <v>8</v>
      </c>
      <c r="AN9" s="162">
        <f t="shared" ca="1" si="14"/>
        <v>6</v>
      </c>
      <c r="AO9" s="162">
        <f t="shared" ca="1" si="14"/>
        <v>8</v>
      </c>
      <c r="AP9" s="162">
        <f t="shared" ca="1" si="14"/>
        <v>0</v>
      </c>
      <c r="AQ9" s="162">
        <f t="shared" ref="AQ9" ca="1" si="15">ROUND(INDEX(AF$2:AF$9,MATCH($AK9,$AI$2:$AI$9,0)),0)</f>
        <v>44</v>
      </c>
      <c r="AR9" s="163">
        <f t="shared" ref="AR9" ca="1" si="16">INDEX($AG$2:$AG$9,MATCH(AK9,$AI$2:$AI$9,0))</f>
        <v>0.66796969696969699</v>
      </c>
    </row>
    <row r="10" spans="2:44" x14ac:dyDescent="0.2">
      <c r="B10" s="34" t="s">
        <v>249</v>
      </c>
      <c r="C10" s="34" t="s">
        <v>278</v>
      </c>
      <c r="D10" s="34" t="s">
        <v>179</v>
      </c>
      <c r="E10" s="34" t="s">
        <v>261</v>
      </c>
      <c r="F10" s="34" t="s">
        <v>207</v>
      </c>
      <c r="G10" s="34" t="s">
        <v>45</v>
      </c>
      <c r="H10" s="34" t="s">
        <v>284</v>
      </c>
      <c r="I10" s="34" t="s">
        <v>189</v>
      </c>
      <c r="L10">
        <v>2</v>
      </c>
      <c r="M10">
        <v>9</v>
      </c>
      <c r="N10" t="str">
        <f t="shared" ca="1" si="0"/>
        <v>Richo</v>
      </c>
      <c r="O10" t="s">
        <v>50</v>
      </c>
      <c r="P10" t="s">
        <v>689</v>
      </c>
      <c r="Q10" s="150">
        <f ca="1">IFERROR(INDEX(Draft!F:F,MATCH(P10,Draft!E:E,0)),-99)</f>
        <v>35.009138641233378</v>
      </c>
      <c r="R10" s="150">
        <f ca="1">IFERROR(INDEX(Draft!G:G,MATCH(P10,Draft!E:E,0)),-99)</f>
        <v>10</v>
      </c>
      <c r="S10" s="150">
        <f t="shared" ca="1" si="6"/>
        <v>-1</v>
      </c>
      <c r="T10" s="150" t="b">
        <v>0</v>
      </c>
      <c r="U10" s="6" t="str">
        <f t="shared" ca="1" si="7"/>
        <v>G</v>
      </c>
      <c r="V10" s="6" t="str">
        <f t="shared" ca="1" si="13"/>
        <v>G</v>
      </c>
      <c r="W10" s="6" t="str">
        <f t="shared" si="8"/>
        <v>B</v>
      </c>
    </row>
    <row r="11" spans="2:44" x14ac:dyDescent="0.2">
      <c r="B11" s="34" t="s">
        <v>281</v>
      </c>
      <c r="C11" s="34" t="s">
        <v>439</v>
      </c>
      <c r="D11" s="34" t="s">
        <v>216</v>
      </c>
      <c r="E11" s="34" t="s">
        <v>325</v>
      </c>
      <c r="F11" s="34" t="s">
        <v>272</v>
      </c>
      <c r="G11" s="34" t="s">
        <v>316</v>
      </c>
      <c r="H11" s="34" t="s">
        <v>352</v>
      </c>
      <c r="I11" s="34" t="s">
        <v>266</v>
      </c>
      <c r="L11">
        <v>2</v>
      </c>
      <c r="M11">
        <v>10</v>
      </c>
      <c r="N11" t="str">
        <f t="shared" ca="1" si="0"/>
        <v>Kappaz</v>
      </c>
      <c r="O11" t="s">
        <v>141</v>
      </c>
      <c r="P11" t="s">
        <v>552</v>
      </c>
      <c r="Q11" s="150">
        <f ca="1">IFERROR(INDEX(Draft!F:F,MATCH(P11,Draft!E:E,0)),-99)</f>
        <v>18.804776665793952</v>
      </c>
      <c r="R11" s="150">
        <f ca="1">IFERROR(INDEX(Draft!G:G,MATCH(P11,Draft!E:E,0)),-99)</f>
        <v>37</v>
      </c>
      <c r="S11" s="150">
        <f t="shared" ca="1" si="6"/>
        <v>-27</v>
      </c>
      <c r="T11" s="150" t="b">
        <v>0</v>
      </c>
      <c r="U11" s="6" t="str">
        <f t="shared" ca="1" si="7"/>
        <v>A</v>
      </c>
      <c r="V11" s="6" t="str">
        <f t="shared" ca="1" si="13"/>
        <v>A</v>
      </c>
      <c r="W11" s="6" t="str">
        <f t="shared" si="8"/>
        <v>B</v>
      </c>
      <c r="AG11" s="9"/>
    </row>
    <row r="12" spans="2:44" x14ac:dyDescent="0.2">
      <c r="B12" s="34" t="s">
        <v>210</v>
      </c>
      <c r="C12" s="34" t="s">
        <v>347</v>
      </c>
      <c r="D12" s="34" t="s">
        <v>200</v>
      </c>
      <c r="E12" s="34" t="s">
        <v>175</v>
      </c>
      <c r="F12" s="34" t="s">
        <v>279</v>
      </c>
      <c r="G12" s="34" t="s">
        <v>252</v>
      </c>
      <c r="H12" s="34" t="s">
        <v>37</v>
      </c>
      <c r="I12" s="34" t="s">
        <v>381</v>
      </c>
      <c r="L12">
        <v>2</v>
      </c>
      <c r="M12">
        <v>11</v>
      </c>
      <c r="N12" t="str">
        <f t="shared" ca="1" si="0"/>
        <v>Jmerc</v>
      </c>
      <c r="O12" t="s">
        <v>291</v>
      </c>
      <c r="P12" t="s">
        <v>687</v>
      </c>
      <c r="Q12" s="150">
        <f ca="1">IFERROR(INDEX(Draft!F:F,MATCH(P12,Draft!E:E,0)),-99)</f>
        <v>15.217580577308485</v>
      </c>
      <c r="R12" s="150">
        <f ca="1">IFERROR(INDEX(Draft!G:G,MATCH(P12,Draft!E:E,0)),-99)</f>
        <v>47</v>
      </c>
      <c r="S12" s="150">
        <f t="shared" ca="1" si="6"/>
        <v>-36</v>
      </c>
      <c r="T12" s="150" t="b">
        <v>0</v>
      </c>
      <c r="U12" s="6" t="str">
        <f t="shared" ca="1" si="7"/>
        <v>A</v>
      </c>
      <c r="V12" s="6" t="str">
        <f t="shared" ca="1" si="13"/>
        <v>A</v>
      </c>
      <c r="W12" s="6" t="str">
        <f t="shared" si="8"/>
        <v>B</v>
      </c>
      <c r="AG12" s="9"/>
    </row>
    <row r="13" spans="2:44" x14ac:dyDescent="0.2">
      <c r="B13" s="34" t="s">
        <v>105</v>
      </c>
      <c r="C13" s="34" t="s">
        <v>68</v>
      </c>
      <c r="D13" s="34" t="s">
        <v>336</v>
      </c>
      <c r="E13" s="34" t="s">
        <v>415</v>
      </c>
      <c r="F13" s="34" t="s">
        <v>263</v>
      </c>
      <c r="G13" s="34" t="s">
        <v>164</v>
      </c>
      <c r="H13" s="34" t="s">
        <v>304</v>
      </c>
      <c r="I13" s="34" t="s">
        <v>247</v>
      </c>
      <c r="L13">
        <v>2</v>
      </c>
      <c r="M13">
        <v>12</v>
      </c>
      <c r="N13" t="str">
        <f t="shared" ca="1" si="0"/>
        <v>Garter</v>
      </c>
      <c r="O13" t="s">
        <v>226</v>
      </c>
      <c r="P13" t="s">
        <v>533</v>
      </c>
      <c r="Q13" s="150">
        <f ca="1">IFERROR(INDEX(Draft!F:F,MATCH(P13,Draft!E:E,0)),-99)</f>
        <v>35.507155940381111</v>
      </c>
      <c r="R13" s="150">
        <f ca="1">IFERROR(INDEX(Draft!G:G,MATCH(P13,Draft!E:E,0)),-99)</f>
        <v>5</v>
      </c>
      <c r="S13" s="150">
        <f t="shared" ca="1" si="6"/>
        <v>7</v>
      </c>
      <c r="T13" s="150" t="b">
        <v>0</v>
      </c>
      <c r="U13" s="6" t="str">
        <f t="shared" ca="1" si="7"/>
        <v>G</v>
      </c>
      <c r="V13" s="6" t="str">
        <f t="shared" ca="1" si="13"/>
        <v>G</v>
      </c>
      <c r="W13" s="6" t="str">
        <f t="shared" si="8"/>
        <v>B</v>
      </c>
      <c r="AG13" s="9"/>
    </row>
    <row r="14" spans="2:44" x14ac:dyDescent="0.2">
      <c r="B14" s="34" t="s">
        <v>54</v>
      </c>
      <c r="C14" s="34" t="s">
        <v>46</v>
      </c>
      <c r="D14" s="34" t="s">
        <v>166</v>
      </c>
      <c r="E14" s="34" t="s">
        <v>273</v>
      </c>
      <c r="F14" s="34" t="s">
        <v>155</v>
      </c>
      <c r="G14" s="34" t="s">
        <v>253</v>
      </c>
      <c r="H14" s="34" t="s">
        <v>259</v>
      </c>
      <c r="I14" s="34" t="s">
        <v>371</v>
      </c>
      <c r="L14">
        <v>2</v>
      </c>
      <c r="M14">
        <v>13</v>
      </c>
      <c r="N14" t="str">
        <f t="shared" ca="1" si="0"/>
        <v>Melons</v>
      </c>
      <c r="O14" t="s">
        <v>329</v>
      </c>
      <c r="P14" t="s">
        <v>671</v>
      </c>
      <c r="Q14" s="150">
        <f ca="1">IFERROR(INDEX(Draft!F:F,MATCH(P14,Draft!E:E,0)),-99)</f>
        <v>37.062143685009417</v>
      </c>
      <c r="R14" s="150">
        <f ca="1">IFERROR(INDEX(Draft!G:G,MATCH(P14,Draft!E:E,0)),-99)</f>
        <v>2</v>
      </c>
      <c r="S14" s="150">
        <f t="shared" ca="1" si="6"/>
        <v>11</v>
      </c>
      <c r="T14" s="150" t="b">
        <v>0</v>
      </c>
      <c r="U14" s="6" t="str">
        <f t="shared" ca="1" si="7"/>
        <v>G</v>
      </c>
      <c r="V14" s="6" t="str">
        <f t="shared" ca="1" si="13"/>
        <v>G</v>
      </c>
      <c r="W14" s="6" t="str">
        <f t="shared" si="8"/>
        <v>B</v>
      </c>
      <c r="AG14" s="9"/>
    </row>
    <row r="15" spans="2:44" x14ac:dyDescent="0.2">
      <c r="B15" s="34" t="s">
        <v>199</v>
      </c>
      <c r="C15" s="34" t="s">
        <v>180</v>
      </c>
      <c r="D15" s="34" t="s">
        <v>169</v>
      </c>
      <c r="E15" s="34" t="s">
        <v>131</v>
      </c>
      <c r="F15" s="34" t="s">
        <v>386</v>
      </c>
      <c r="G15" s="34" t="s">
        <v>156</v>
      </c>
      <c r="H15" s="34" t="s">
        <v>340</v>
      </c>
      <c r="I15" s="34" t="s">
        <v>96</v>
      </c>
      <c r="L15">
        <v>2</v>
      </c>
      <c r="M15">
        <v>14</v>
      </c>
      <c r="N15" t="str">
        <f t="shared" ca="1" si="0"/>
        <v>Pmac</v>
      </c>
      <c r="O15" t="s">
        <v>193</v>
      </c>
      <c r="P15" t="s">
        <v>541</v>
      </c>
      <c r="Q15" s="150">
        <f ca="1">IFERROR(INDEX(Draft!F:F,MATCH(P15,Draft!E:E,0)),-99)</f>
        <v>15.183981158715603</v>
      </c>
      <c r="R15" s="150">
        <f ca="1">IFERROR(INDEX(Draft!G:G,MATCH(P15,Draft!E:E,0)),-99)</f>
        <v>48</v>
      </c>
      <c r="S15" s="150">
        <f t="shared" ca="1" si="6"/>
        <v>-34</v>
      </c>
      <c r="T15" s="150" t="b">
        <v>0</v>
      </c>
      <c r="U15" s="6" t="str">
        <f t="shared" ca="1" si="7"/>
        <v>A</v>
      </c>
      <c r="V15" s="6" t="str">
        <f t="shared" ca="1" si="13"/>
        <v>A</v>
      </c>
      <c r="W15" s="6" t="str">
        <f t="shared" si="8"/>
        <v>B</v>
      </c>
      <c r="AG15" s="9"/>
    </row>
    <row r="16" spans="2:44" x14ac:dyDescent="0.2">
      <c r="B16" s="34" t="s">
        <v>176</v>
      </c>
      <c r="C16" s="34" t="s">
        <v>246</v>
      </c>
      <c r="D16" s="34" t="s">
        <v>123</v>
      </c>
      <c r="E16" s="34" t="s">
        <v>433</v>
      </c>
      <c r="F16" s="34" t="s">
        <v>154</v>
      </c>
      <c r="G16" s="34" t="s">
        <v>300</v>
      </c>
      <c r="H16" s="34" t="s">
        <v>132</v>
      </c>
      <c r="I16" s="34" t="s">
        <v>206</v>
      </c>
      <c r="L16">
        <v>2</v>
      </c>
      <c r="M16">
        <v>15</v>
      </c>
      <c r="N16" t="str">
        <f t="shared" ca="1" si="0"/>
        <v>Chief</v>
      </c>
      <c r="O16" t="s">
        <v>114</v>
      </c>
      <c r="P16" t="s">
        <v>680</v>
      </c>
      <c r="Q16" s="150">
        <f ca="1">IFERROR(INDEX(Draft!F:F,MATCH(P16,Draft!E:E,0)),-99)</f>
        <v>23.339425760822252</v>
      </c>
      <c r="R16" s="150">
        <f ca="1">IFERROR(INDEX(Draft!G:G,MATCH(P16,Draft!E:E,0)),-99)</f>
        <v>21</v>
      </c>
      <c r="S16" s="150">
        <f t="shared" ca="1" si="6"/>
        <v>-6</v>
      </c>
      <c r="T16" s="150" t="b">
        <v>0</v>
      </c>
      <c r="U16" s="6" t="str">
        <f t="shared" ca="1" si="7"/>
        <v>G</v>
      </c>
      <c r="V16" s="6" t="str">
        <f t="shared" ca="1" si="13"/>
        <v>G</v>
      </c>
      <c r="W16" s="6" t="str">
        <f t="shared" si="8"/>
        <v>B</v>
      </c>
      <c r="AG16" s="9"/>
    </row>
    <row r="17" spans="2:36" x14ac:dyDescent="0.2">
      <c r="B17" s="34" t="s">
        <v>99</v>
      </c>
      <c r="C17" s="34" t="s">
        <v>298</v>
      </c>
      <c r="D17" s="34" t="s">
        <v>171</v>
      </c>
      <c r="E17" s="34" t="s">
        <v>76</v>
      </c>
      <c r="F17" s="34" t="s">
        <v>241</v>
      </c>
      <c r="G17" s="34" t="s">
        <v>368</v>
      </c>
      <c r="H17" s="34" t="s">
        <v>413</v>
      </c>
      <c r="I17" s="34" t="s">
        <v>140</v>
      </c>
      <c r="L17">
        <v>2</v>
      </c>
      <c r="M17">
        <v>16</v>
      </c>
      <c r="N17" t="str">
        <f t="shared" ca="1" si="0"/>
        <v>Lest</v>
      </c>
      <c r="O17" t="s">
        <v>188</v>
      </c>
      <c r="P17" t="s">
        <v>688</v>
      </c>
      <c r="Q17" s="150">
        <f ca="1">IFERROR(INDEX(Draft!F:F,MATCH(P17,Draft!E:E,0)),-99)</f>
        <v>14.91129979163644</v>
      </c>
      <c r="R17" s="150">
        <f ca="1">IFERROR(INDEX(Draft!G:G,MATCH(P17,Draft!E:E,0)),-99)</f>
        <v>49</v>
      </c>
      <c r="S17" s="150">
        <f t="shared" ca="1" si="6"/>
        <v>-33</v>
      </c>
      <c r="T17" s="150" t="b">
        <v>0</v>
      </c>
      <c r="U17" s="6" t="str">
        <f t="shared" ca="1" si="7"/>
        <v>A</v>
      </c>
      <c r="V17" s="6" t="str">
        <f t="shared" ca="1" si="13"/>
        <v>A</v>
      </c>
      <c r="W17" s="6" t="str">
        <f t="shared" si="8"/>
        <v>B</v>
      </c>
      <c r="AG17" s="9"/>
    </row>
    <row r="18" spans="2:36" x14ac:dyDescent="0.2">
      <c r="B18" s="34" t="s">
        <v>380</v>
      </c>
      <c r="C18" s="34" t="s">
        <v>441</v>
      </c>
      <c r="D18" s="34" t="s">
        <v>134</v>
      </c>
      <c r="E18" s="34" t="s">
        <v>275</v>
      </c>
      <c r="F18" s="34" t="s">
        <v>265</v>
      </c>
      <c r="G18" s="34" t="s">
        <v>341</v>
      </c>
      <c r="H18" s="34" t="s">
        <v>77</v>
      </c>
      <c r="I18" s="34" t="s">
        <v>204</v>
      </c>
      <c r="L18">
        <v>3</v>
      </c>
      <c r="M18">
        <v>17</v>
      </c>
      <c r="N18" t="str">
        <f t="shared" ca="1" si="0"/>
        <v>Lest</v>
      </c>
      <c r="O18" t="s">
        <v>184</v>
      </c>
      <c r="P18" t="s">
        <v>751</v>
      </c>
      <c r="Q18" s="150">
        <f ca="1">IFERROR(INDEX(Draft!F:F,MATCH(P18,Draft!E:E,0)),-99)</f>
        <v>-11.599414565920437</v>
      </c>
      <c r="R18" s="150">
        <f ca="1">IFERROR(INDEX(Draft!G:G,MATCH(P18,Draft!E:E,0)),-99)</f>
        <v>295</v>
      </c>
      <c r="S18" s="150">
        <f t="shared" ca="1" si="6"/>
        <v>-278</v>
      </c>
      <c r="T18" s="150" t="b">
        <v>0</v>
      </c>
      <c r="U18" s="6" t="str">
        <f t="shared" ca="1" si="7"/>
        <v>R</v>
      </c>
      <c r="V18" s="6" t="str">
        <f t="shared" ca="1" si="13"/>
        <v>R</v>
      </c>
      <c r="W18" s="6" t="str">
        <f t="shared" si="8"/>
        <v>B</v>
      </c>
      <c r="AG18" s="9"/>
    </row>
    <row r="19" spans="2:36" x14ac:dyDescent="0.2">
      <c r="B19" s="34" t="s">
        <v>183</v>
      </c>
      <c r="C19" s="34" t="s">
        <v>387</v>
      </c>
      <c r="D19" s="34" t="s">
        <v>82</v>
      </c>
      <c r="E19" s="34" t="s">
        <v>320</v>
      </c>
      <c r="F19" s="34" t="s">
        <v>125</v>
      </c>
      <c r="G19" s="34" t="s">
        <v>221</v>
      </c>
      <c r="H19" s="34" t="s">
        <v>293</v>
      </c>
      <c r="I19" s="34" t="s">
        <v>428</v>
      </c>
      <c r="L19">
        <v>3</v>
      </c>
      <c r="M19">
        <v>18</v>
      </c>
      <c r="N19" t="str">
        <f t="shared" ca="1" si="0"/>
        <v>Chief</v>
      </c>
      <c r="O19" t="s">
        <v>286</v>
      </c>
      <c r="P19" t="s">
        <v>824</v>
      </c>
      <c r="Q19" s="150">
        <f ca="1">IFERROR(INDEX(Draft!F:F,MATCH(P19,Draft!E:E,0)),-99)</f>
        <v>7.0234987279885353</v>
      </c>
      <c r="R19" s="150">
        <f ca="1">IFERROR(INDEX(Draft!G:G,MATCH(P19,Draft!E:E,0)),-99)</f>
        <v>89</v>
      </c>
      <c r="S19" s="150">
        <f t="shared" ca="1" si="6"/>
        <v>-71</v>
      </c>
      <c r="T19" s="150" t="b">
        <v>0</v>
      </c>
      <c r="U19" s="6" t="str">
        <f t="shared" ca="1" si="7"/>
        <v>R</v>
      </c>
      <c r="V19" s="6" t="str">
        <f t="shared" ca="1" si="13"/>
        <v>R</v>
      </c>
      <c r="W19" s="6" t="str">
        <f t="shared" si="8"/>
        <v>B</v>
      </c>
      <c r="AJ19" s="9"/>
    </row>
    <row r="20" spans="2:36" x14ac:dyDescent="0.2">
      <c r="B20" s="34" t="s">
        <v>167</v>
      </c>
      <c r="C20" s="34" t="s">
        <v>80</v>
      </c>
      <c r="D20" s="34" t="s">
        <v>231</v>
      </c>
      <c r="E20" s="34" t="s">
        <v>181</v>
      </c>
      <c r="F20" s="34" t="s">
        <v>361</v>
      </c>
      <c r="G20" s="34" t="s">
        <v>60</v>
      </c>
      <c r="H20" s="34" t="s">
        <v>192</v>
      </c>
      <c r="I20" s="34" t="s">
        <v>159</v>
      </c>
      <c r="L20">
        <v>3</v>
      </c>
      <c r="M20">
        <v>19</v>
      </c>
      <c r="N20" t="str">
        <f t="shared" ca="1" si="0"/>
        <v>Pmac</v>
      </c>
      <c r="O20" t="s">
        <v>75</v>
      </c>
      <c r="P20" t="s">
        <v>566</v>
      </c>
      <c r="Q20" s="150">
        <f ca="1">IFERROR(INDEX(Draft!F:F,MATCH(P20,Draft!E:E,0)),-99)</f>
        <v>12.614384347240653</v>
      </c>
      <c r="R20" s="150">
        <f ca="1">IFERROR(INDEX(Draft!G:G,MATCH(P20,Draft!E:E,0)),-99)</f>
        <v>55</v>
      </c>
      <c r="S20" s="150">
        <f t="shared" ca="1" si="6"/>
        <v>-36</v>
      </c>
      <c r="T20" s="150" t="b">
        <v>0</v>
      </c>
      <c r="U20" s="6" t="str">
        <f t="shared" ca="1" si="7"/>
        <v>A</v>
      </c>
      <c r="V20" s="6" t="str">
        <f t="shared" ca="1" si="13"/>
        <v>A</v>
      </c>
      <c r="W20" s="6" t="str">
        <f t="shared" si="8"/>
        <v>B</v>
      </c>
    </row>
    <row r="21" spans="2:36" x14ac:dyDescent="0.2">
      <c r="B21" s="34" t="s">
        <v>385</v>
      </c>
      <c r="C21" s="34" t="s">
        <v>208</v>
      </c>
      <c r="D21" s="34" t="s">
        <v>414</v>
      </c>
      <c r="E21" s="34" t="s">
        <v>432</v>
      </c>
      <c r="F21" s="34" t="s">
        <v>81</v>
      </c>
      <c r="G21" s="34" t="s">
        <v>314</v>
      </c>
      <c r="H21" s="34" t="s">
        <v>362</v>
      </c>
      <c r="I21" s="34" t="s">
        <v>143</v>
      </c>
      <c r="L21">
        <v>3</v>
      </c>
      <c r="M21">
        <v>20</v>
      </c>
      <c r="N21" t="str">
        <f t="shared" ca="1" si="0"/>
        <v>Melons</v>
      </c>
      <c r="O21" t="s">
        <v>282</v>
      </c>
      <c r="P21" t="s">
        <v>733</v>
      </c>
      <c r="Q21" s="150">
        <f ca="1">IFERROR(INDEX(Draft!F:F,MATCH(P21,Draft!E:E,0)),-99)</f>
        <v>16.281747051246143</v>
      </c>
      <c r="R21" s="150">
        <f ca="1">IFERROR(INDEX(Draft!G:G,MATCH(P21,Draft!E:E,0)),-99)</f>
        <v>44</v>
      </c>
      <c r="S21" s="150">
        <f t="shared" ca="1" si="6"/>
        <v>-24</v>
      </c>
      <c r="T21" s="150" t="b">
        <v>0</v>
      </c>
      <c r="U21" s="6" t="str">
        <f t="shared" ca="1" si="7"/>
        <v>A</v>
      </c>
      <c r="V21" s="6" t="str">
        <f t="shared" ca="1" si="13"/>
        <v>A</v>
      </c>
      <c r="W21" s="6" t="str">
        <f t="shared" si="8"/>
        <v>B</v>
      </c>
    </row>
    <row r="22" spans="2:36" x14ac:dyDescent="0.2">
      <c r="B22" s="34" t="s">
        <v>431</v>
      </c>
      <c r="C22" s="34" t="s">
        <v>436</v>
      </c>
      <c r="D22" s="34" t="s">
        <v>364</v>
      </c>
      <c r="E22" s="34" t="s">
        <v>372</v>
      </c>
      <c r="F22" s="34" t="s">
        <v>409</v>
      </c>
      <c r="G22" s="34" t="s">
        <v>344</v>
      </c>
      <c r="H22" s="34" t="s">
        <v>918</v>
      </c>
      <c r="I22" s="34" t="s">
        <v>67</v>
      </c>
      <c r="L22">
        <v>3</v>
      </c>
      <c r="M22">
        <v>21</v>
      </c>
      <c r="N22" t="str">
        <f t="shared" ca="1" si="0"/>
        <v>Garter</v>
      </c>
      <c r="O22" t="s">
        <v>209</v>
      </c>
      <c r="P22" t="s">
        <v>674</v>
      </c>
      <c r="Q22" s="150">
        <f ca="1">IFERROR(INDEX(Draft!F:F,MATCH(P22,Draft!E:E,0)),-99)</f>
        <v>21.610579408168757</v>
      </c>
      <c r="R22" s="150">
        <f ca="1">IFERROR(INDEX(Draft!G:G,MATCH(P22,Draft!E:E,0)),-99)</f>
        <v>25</v>
      </c>
      <c r="S22" s="150">
        <f t="shared" ca="1" si="6"/>
        <v>-4</v>
      </c>
      <c r="T22" s="150" t="b">
        <v>0</v>
      </c>
      <c r="U22" s="6" t="str">
        <f t="shared" ca="1" si="7"/>
        <v>G</v>
      </c>
      <c r="V22" s="6" t="str">
        <f t="shared" ca="1" si="13"/>
        <v>G</v>
      </c>
      <c r="W22" s="6" t="str">
        <f t="shared" si="8"/>
        <v>B</v>
      </c>
    </row>
    <row r="23" spans="2:36" x14ac:dyDescent="0.2">
      <c r="B23" s="34" t="s">
        <v>243</v>
      </c>
      <c r="C23" s="34" t="s">
        <v>425</v>
      </c>
      <c r="D23" s="34" t="s">
        <v>437</v>
      </c>
      <c r="E23" s="34" t="s">
        <v>58</v>
      </c>
      <c r="F23" s="34" t="s">
        <v>48</v>
      </c>
      <c r="G23" s="34" t="s">
        <v>230</v>
      </c>
      <c r="H23" s="34" t="s">
        <v>435</v>
      </c>
      <c r="I23" s="34" t="s">
        <v>429</v>
      </c>
      <c r="L23">
        <v>3</v>
      </c>
      <c r="M23">
        <v>22</v>
      </c>
      <c r="N23" t="str">
        <f t="shared" ca="1" si="0"/>
        <v>Jmerc</v>
      </c>
      <c r="O23" t="s">
        <v>306</v>
      </c>
      <c r="P23" t="s">
        <v>682</v>
      </c>
      <c r="Q23" s="150">
        <f ca="1">IFERROR(INDEX(Draft!F:F,MATCH(P23,Draft!E:E,0)),-99)</f>
        <v>15.451564276840658</v>
      </c>
      <c r="R23" s="150">
        <f ca="1">IFERROR(INDEX(Draft!G:G,MATCH(P23,Draft!E:E,0)),-99)</f>
        <v>46</v>
      </c>
      <c r="S23" s="150">
        <f t="shared" ca="1" si="6"/>
        <v>-24</v>
      </c>
      <c r="T23" s="150" t="b">
        <v>0</v>
      </c>
      <c r="U23" s="6" t="str">
        <f t="shared" ca="1" si="7"/>
        <v>G</v>
      </c>
      <c r="V23" s="6" t="str">
        <f t="shared" ca="1" si="13"/>
        <v>G</v>
      </c>
      <c r="W23" s="6" t="str">
        <f t="shared" si="8"/>
        <v>B</v>
      </c>
    </row>
    <row r="24" spans="2:36" x14ac:dyDescent="0.2">
      <c r="L24">
        <v>3</v>
      </c>
      <c r="M24">
        <v>23</v>
      </c>
      <c r="N24" t="str">
        <f t="shared" ca="1" si="0"/>
        <v>Kappaz</v>
      </c>
      <c r="O24" t="s">
        <v>251</v>
      </c>
      <c r="P24" t="s">
        <v>730</v>
      </c>
      <c r="Q24" s="150">
        <f ca="1">IFERROR(INDEX(Draft!F:F,MATCH(P24,Draft!E:E,0)),-99)</f>
        <v>19.449521467351882</v>
      </c>
      <c r="R24" s="150">
        <f ca="1">IFERROR(INDEX(Draft!G:G,MATCH(P24,Draft!E:E,0)),-99)</f>
        <v>36</v>
      </c>
      <c r="S24" s="150">
        <f t="shared" ca="1" si="6"/>
        <v>-13</v>
      </c>
      <c r="T24" s="150" t="b">
        <v>0</v>
      </c>
      <c r="U24" s="6" t="str">
        <f t="shared" ca="1" si="7"/>
        <v>G</v>
      </c>
      <c r="V24" s="6" t="str">
        <f t="shared" ca="1" si="13"/>
        <v>G</v>
      </c>
      <c r="W24" s="6" t="str">
        <f t="shared" si="8"/>
        <v>B</v>
      </c>
    </row>
    <row r="25" spans="2:36" x14ac:dyDescent="0.2">
      <c r="B25">
        <v>1</v>
      </c>
      <c r="C25">
        <v>2</v>
      </c>
      <c r="D25">
        <v>3</v>
      </c>
      <c r="E25">
        <v>4</v>
      </c>
      <c r="F25">
        <v>5</v>
      </c>
      <c r="G25">
        <v>6</v>
      </c>
      <c r="H25">
        <v>7</v>
      </c>
      <c r="I25">
        <v>8</v>
      </c>
      <c r="L25">
        <v>3</v>
      </c>
      <c r="M25">
        <v>24</v>
      </c>
      <c r="N25" t="str">
        <f t="shared" ca="1" si="0"/>
        <v>Richo</v>
      </c>
      <c r="O25" t="s">
        <v>294</v>
      </c>
      <c r="P25" t="s">
        <v>747</v>
      </c>
      <c r="Q25" s="150">
        <f ca="1">IFERROR(INDEX(Draft!F:F,MATCH(P25,Draft!E:E,0)),-99)</f>
        <v>8.3004984967137254</v>
      </c>
      <c r="R25" s="150">
        <f ca="1">IFERROR(INDEX(Draft!G:G,MATCH(P25,Draft!E:E,0)),-99)</f>
        <v>80</v>
      </c>
      <c r="S25" s="150">
        <f t="shared" ca="1" si="6"/>
        <v>-56</v>
      </c>
      <c r="T25" s="150" t="b">
        <v>0</v>
      </c>
      <c r="U25" s="6" t="str">
        <f t="shared" ca="1" si="7"/>
        <v>G</v>
      </c>
      <c r="V25" s="6" t="str">
        <f t="shared" ca="1" si="13"/>
        <v>G</v>
      </c>
      <c r="W25" s="6" t="str">
        <f t="shared" si="8"/>
        <v>B</v>
      </c>
    </row>
    <row r="26" spans="2:36" x14ac:dyDescent="0.2">
      <c r="B26">
        <v>9</v>
      </c>
      <c r="C26">
        <v>10</v>
      </c>
      <c r="D26">
        <v>11</v>
      </c>
      <c r="E26">
        <v>12</v>
      </c>
      <c r="F26">
        <v>13</v>
      </c>
      <c r="G26">
        <v>14</v>
      </c>
      <c r="H26">
        <v>15</v>
      </c>
      <c r="I26">
        <v>16</v>
      </c>
      <c r="L26">
        <v>4</v>
      </c>
      <c r="M26">
        <v>25</v>
      </c>
      <c r="N26" t="str">
        <f t="shared" ca="1" si="0"/>
        <v>Richo</v>
      </c>
      <c r="O26" t="s">
        <v>299</v>
      </c>
      <c r="P26" t="s">
        <v>672</v>
      </c>
      <c r="Q26" s="150">
        <f ca="1">IFERROR(INDEX(Draft!F:F,MATCH(P26,Draft!E:E,0)),-99)</f>
        <v>26.148801083884187</v>
      </c>
      <c r="R26" s="150">
        <f ca="1">IFERROR(INDEX(Draft!G:G,MATCH(P26,Draft!E:E,0)),-99)</f>
        <v>15</v>
      </c>
      <c r="S26" s="150">
        <f t="shared" ca="1" si="6"/>
        <v>10</v>
      </c>
      <c r="T26" s="150" t="b">
        <v>0</v>
      </c>
      <c r="U26" s="6" t="str">
        <f t="shared" ca="1" si="7"/>
        <v>G</v>
      </c>
      <c r="V26" s="6" t="str">
        <f t="shared" ca="1" si="13"/>
        <v>G</v>
      </c>
      <c r="W26" s="6" t="str">
        <f t="shared" si="8"/>
        <v>B</v>
      </c>
    </row>
    <row r="27" spans="2:36" x14ac:dyDescent="0.2">
      <c r="B27">
        <v>24</v>
      </c>
      <c r="C27">
        <v>23</v>
      </c>
      <c r="D27">
        <v>22</v>
      </c>
      <c r="E27">
        <v>21</v>
      </c>
      <c r="F27">
        <v>20</v>
      </c>
      <c r="G27">
        <v>19</v>
      </c>
      <c r="H27">
        <v>18</v>
      </c>
      <c r="I27">
        <v>17</v>
      </c>
      <c r="L27">
        <v>4</v>
      </c>
      <c r="M27">
        <v>26</v>
      </c>
      <c r="N27" t="str">
        <f t="shared" ca="1" si="0"/>
        <v>Kappaz</v>
      </c>
      <c r="O27" t="s">
        <v>350</v>
      </c>
      <c r="P27" t="s">
        <v>698</v>
      </c>
      <c r="Q27" s="150">
        <f ca="1">IFERROR(INDEX(Draft!F:F,MATCH(P27,Draft!E:E,0)),-99)</f>
        <v>-3.7818513964295324</v>
      </c>
      <c r="R27" s="150">
        <f ca="1">IFERROR(INDEX(Draft!G:G,MATCH(P27,Draft!E:E,0)),-99)</f>
        <v>198</v>
      </c>
      <c r="S27" s="150">
        <f t="shared" ca="1" si="6"/>
        <v>-172</v>
      </c>
      <c r="T27" s="150" t="b">
        <v>0</v>
      </c>
      <c r="U27" s="6" t="str">
        <f t="shared" ca="1" si="7"/>
        <v>A</v>
      </c>
      <c r="V27" s="6" t="str">
        <f t="shared" ca="1" si="13"/>
        <v>A</v>
      </c>
      <c r="W27" s="6" t="str">
        <f t="shared" si="8"/>
        <v>B</v>
      </c>
    </row>
    <row r="28" spans="2:36" x14ac:dyDescent="0.2">
      <c r="B28">
        <f>B26+16</f>
        <v>25</v>
      </c>
      <c r="C28">
        <f t="shared" ref="C28:I28" si="17">C26+16</f>
        <v>26</v>
      </c>
      <c r="D28">
        <f t="shared" si="17"/>
        <v>27</v>
      </c>
      <c r="E28">
        <f t="shared" si="17"/>
        <v>28</v>
      </c>
      <c r="F28">
        <f t="shared" si="17"/>
        <v>29</v>
      </c>
      <c r="G28">
        <f t="shared" si="17"/>
        <v>30</v>
      </c>
      <c r="H28">
        <f t="shared" si="17"/>
        <v>31</v>
      </c>
      <c r="I28">
        <f t="shared" si="17"/>
        <v>32</v>
      </c>
      <c r="L28">
        <v>4</v>
      </c>
      <c r="M28">
        <v>27</v>
      </c>
      <c r="N28" t="str">
        <f t="shared" ca="1" si="0"/>
        <v>Jmerc</v>
      </c>
      <c r="O28" t="s">
        <v>129</v>
      </c>
      <c r="P28" t="s">
        <v>757</v>
      </c>
      <c r="Q28" s="150">
        <f ca="1">IFERROR(INDEX(Draft!F:F,MATCH(P28,Draft!E:E,0)),-99)</f>
        <v>2.4475828900566192</v>
      </c>
      <c r="R28" s="150">
        <f ca="1">IFERROR(INDEX(Draft!G:G,MATCH(P28,Draft!E:E,0)),-99)</f>
        <v>122</v>
      </c>
      <c r="S28" s="150">
        <f t="shared" ca="1" si="6"/>
        <v>-95</v>
      </c>
      <c r="T28" s="150" t="b">
        <v>0</v>
      </c>
      <c r="U28" s="6" t="str">
        <f t="shared" ca="1" si="7"/>
        <v>A</v>
      </c>
      <c r="V28" s="6" t="str">
        <f t="shared" ca="1" si="13"/>
        <v>A</v>
      </c>
      <c r="W28" s="6" t="str">
        <f t="shared" si="8"/>
        <v>B</v>
      </c>
    </row>
    <row r="29" spans="2:36" x14ac:dyDescent="0.2">
      <c r="B29">
        <f t="shared" ref="B29:I40" si="18">B27+16</f>
        <v>40</v>
      </c>
      <c r="C29">
        <f t="shared" si="18"/>
        <v>39</v>
      </c>
      <c r="D29">
        <f t="shared" si="18"/>
        <v>38</v>
      </c>
      <c r="E29">
        <f t="shared" si="18"/>
        <v>37</v>
      </c>
      <c r="F29">
        <f t="shared" si="18"/>
        <v>36</v>
      </c>
      <c r="G29">
        <f t="shared" si="18"/>
        <v>35</v>
      </c>
      <c r="H29">
        <f t="shared" si="18"/>
        <v>34</v>
      </c>
      <c r="I29">
        <f t="shared" si="18"/>
        <v>33</v>
      </c>
      <c r="L29">
        <v>4</v>
      </c>
      <c r="M29">
        <v>28</v>
      </c>
      <c r="N29" t="str">
        <f t="shared" ca="1" si="0"/>
        <v>Garter</v>
      </c>
      <c r="O29" t="s">
        <v>158</v>
      </c>
      <c r="P29" t="s">
        <v>699</v>
      </c>
      <c r="Q29" s="150">
        <f ca="1">IFERROR(INDEX(Draft!F:F,MATCH(P29,Draft!E:E,0)),-99)</f>
        <v>-6.5912267194914822</v>
      </c>
      <c r="R29" s="150">
        <f ca="1">IFERROR(INDEX(Draft!G:G,MATCH(P29,Draft!E:E,0)),-99)</f>
        <v>231</v>
      </c>
      <c r="S29" s="150">
        <f t="shared" ca="1" si="6"/>
        <v>-203</v>
      </c>
      <c r="T29" s="150" t="b">
        <v>0</v>
      </c>
      <c r="U29" s="6" t="str">
        <f t="shared" ca="1" si="7"/>
        <v>R</v>
      </c>
      <c r="V29" s="6" t="str">
        <f t="shared" ca="1" si="13"/>
        <v>R</v>
      </c>
      <c r="W29" s="6" t="str">
        <f t="shared" si="8"/>
        <v>B</v>
      </c>
    </row>
    <row r="30" spans="2:36" x14ac:dyDescent="0.2">
      <c r="B30">
        <f t="shared" si="18"/>
        <v>41</v>
      </c>
      <c r="C30">
        <f t="shared" si="18"/>
        <v>42</v>
      </c>
      <c r="D30">
        <f t="shared" si="18"/>
        <v>43</v>
      </c>
      <c r="E30">
        <f t="shared" si="18"/>
        <v>44</v>
      </c>
      <c r="F30">
        <f t="shared" si="18"/>
        <v>45</v>
      </c>
      <c r="G30">
        <f t="shared" si="18"/>
        <v>46</v>
      </c>
      <c r="H30">
        <f t="shared" si="18"/>
        <v>47</v>
      </c>
      <c r="I30">
        <f t="shared" si="18"/>
        <v>48</v>
      </c>
      <c r="L30">
        <v>4</v>
      </c>
      <c r="M30">
        <v>29</v>
      </c>
      <c r="N30" t="str">
        <f t="shared" ca="1" si="0"/>
        <v>Melons</v>
      </c>
      <c r="O30" t="s">
        <v>177</v>
      </c>
      <c r="P30" t="s">
        <v>583</v>
      </c>
      <c r="Q30" s="150">
        <f ca="1">IFERROR(INDEX(Draft!F:F,MATCH(P30,Draft!E:E,0)),-99)</f>
        <v>-5.8399927533521563</v>
      </c>
      <c r="R30" s="150">
        <f ca="1">IFERROR(INDEX(Draft!G:G,MATCH(P30,Draft!E:E,0)),-99)</f>
        <v>222</v>
      </c>
      <c r="S30" s="150">
        <f t="shared" ca="1" si="6"/>
        <v>-193</v>
      </c>
      <c r="T30" s="150" t="b">
        <v>0</v>
      </c>
      <c r="U30" s="6" t="str">
        <f t="shared" ca="1" si="7"/>
        <v>R</v>
      </c>
      <c r="V30" s="6" t="str">
        <f t="shared" ca="1" si="13"/>
        <v>R</v>
      </c>
      <c r="W30" s="6" t="str">
        <f t="shared" si="8"/>
        <v>B</v>
      </c>
    </row>
    <row r="31" spans="2:36" x14ac:dyDescent="0.2">
      <c r="B31">
        <f t="shared" si="18"/>
        <v>56</v>
      </c>
      <c r="C31">
        <f t="shared" si="18"/>
        <v>55</v>
      </c>
      <c r="D31">
        <f t="shared" si="18"/>
        <v>54</v>
      </c>
      <c r="E31">
        <f t="shared" si="18"/>
        <v>53</v>
      </c>
      <c r="F31">
        <f t="shared" si="18"/>
        <v>52</v>
      </c>
      <c r="G31">
        <f t="shared" si="18"/>
        <v>51</v>
      </c>
      <c r="H31">
        <f t="shared" si="18"/>
        <v>50</v>
      </c>
      <c r="I31">
        <f t="shared" si="18"/>
        <v>49</v>
      </c>
      <c r="L31">
        <v>4</v>
      </c>
      <c r="M31">
        <v>30</v>
      </c>
      <c r="N31" t="str">
        <f t="shared" ca="1" si="0"/>
        <v>Pmac</v>
      </c>
      <c r="O31" t="s">
        <v>356</v>
      </c>
      <c r="P31" t="s">
        <v>740</v>
      </c>
      <c r="Q31" s="150">
        <f ca="1">IFERROR(INDEX(Draft!F:F,MATCH(P31,Draft!E:E,0)),-99)</f>
        <v>36.713743350849114</v>
      </c>
      <c r="R31" s="150">
        <f ca="1">IFERROR(INDEX(Draft!G:G,MATCH(P31,Draft!E:E,0)),-99)</f>
        <v>3</v>
      </c>
      <c r="S31" s="150">
        <f t="shared" ca="1" si="6"/>
        <v>27</v>
      </c>
      <c r="T31" s="150" t="b">
        <v>0</v>
      </c>
      <c r="U31" s="6" t="str">
        <f t="shared" ca="1" si="7"/>
        <v>G</v>
      </c>
      <c r="V31" s="6" t="str">
        <f t="shared" ca="1" si="13"/>
        <v>G</v>
      </c>
      <c r="W31" s="6" t="str">
        <f t="shared" si="8"/>
        <v>B</v>
      </c>
    </row>
    <row r="32" spans="2:36" x14ac:dyDescent="0.2">
      <c r="B32">
        <f t="shared" si="18"/>
        <v>57</v>
      </c>
      <c r="C32">
        <f t="shared" si="18"/>
        <v>58</v>
      </c>
      <c r="D32">
        <f t="shared" si="18"/>
        <v>59</v>
      </c>
      <c r="E32">
        <f t="shared" si="18"/>
        <v>60</v>
      </c>
      <c r="F32">
        <f t="shared" si="18"/>
        <v>61</v>
      </c>
      <c r="G32">
        <f t="shared" si="18"/>
        <v>62</v>
      </c>
      <c r="H32">
        <f t="shared" si="18"/>
        <v>63</v>
      </c>
      <c r="I32">
        <f t="shared" si="18"/>
        <v>64</v>
      </c>
      <c r="L32">
        <v>4</v>
      </c>
      <c r="M32">
        <v>31</v>
      </c>
      <c r="N32" t="str">
        <f t="shared" ca="1" si="0"/>
        <v>Chief</v>
      </c>
      <c r="O32" t="s">
        <v>163</v>
      </c>
      <c r="P32" t="s">
        <v>815</v>
      </c>
      <c r="Q32" s="150">
        <f ca="1">IFERROR(INDEX(Draft!F:F,MATCH(P32,Draft!E:E,0)),-99)</f>
        <v>-1.5962497109064824</v>
      </c>
      <c r="R32" s="150">
        <f ca="1">IFERROR(INDEX(Draft!G:G,MATCH(P32,Draft!E:E,0)),-99)</f>
        <v>170</v>
      </c>
      <c r="S32" s="150">
        <f t="shared" ca="1" si="6"/>
        <v>-139</v>
      </c>
      <c r="T32" s="150" t="b">
        <v>0</v>
      </c>
      <c r="U32" s="6" t="str">
        <f t="shared" ca="1" si="7"/>
        <v>R</v>
      </c>
      <c r="V32" s="6" t="str">
        <f t="shared" ca="1" si="13"/>
        <v>R</v>
      </c>
      <c r="W32" s="6" t="str">
        <f t="shared" si="8"/>
        <v>B</v>
      </c>
    </row>
    <row r="33" spans="2:23" x14ac:dyDescent="0.2">
      <c r="B33">
        <f t="shared" si="18"/>
        <v>72</v>
      </c>
      <c r="C33">
        <f t="shared" si="18"/>
        <v>71</v>
      </c>
      <c r="D33">
        <f t="shared" si="18"/>
        <v>70</v>
      </c>
      <c r="E33">
        <f t="shared" si="18"/>
        <v>69</v>
      </c>
      <c r="F33">
        <f t="shared" si="18"/>
        <v>68</v>
      </c>
      <c r="G33">
        <f t="shared" si="18"/>
        <v>67</v>
      </c>
      <c r="H33">
        <f t="shared" si="18"/>
        <v>66</v>
      </c>
      <c r="I33">
        <f t="shared" si="18"/>
        <v>65</v>
      </c>
      <c r="L33">
        <v>4</v>
      </c>
      <c r="M33">
        <v>32</v>
      </c>
      <c r="N33" t="str">
        <f t="shared" ca="1" si="0"/>
        <v>Lest</v>
      </c>
      <c r="O33" t="s">
        <v>212</v>
      </c>
      <c r="P33" t="s">
        <v>678</v>
      </c>
      <c r="Q33" s="150">
        <f ca="1">IFERROR(INDEX(Draft!F:F,MATCH(P33,Draft!E:E,0)),-99)</f>
        <v>20.746156231841994</v>
      </c>
      <c r="R33" s="150">
        <f ca="1">IFERROR(INDEX(Draft!G:G,MATCH(P33,Draft!E:E,0)),-99)</f>
        <v>30</v>
      </c>
      <c r="S33" s="150">
        <f t="shared" ca="1" si="6"/>
        <v>2</v>
      </c>
      <c r="T33" s="150" t="b">
        <v>0</v>
      </c>
      <c r="U33" s="6" t="str">
        <f t="shared" ca="1" si="7"/>
        <v>G</v>
      </c>
      <c r="V33" s="6" t="str">
        <f t="shared" ca="1" si="13"/>
        <v>G</v>
      </c>
      <c r="W33" s="6" t="str">
        <f t="shared" si="8"/>
        <v>B</v>
      </c>
    </row>
    <row r="34" spans="2:23" x14ac:dyDescent="0.2">
      <c r="B34">
        <f t="shared" si="18"/>
        <v>73</v>
      </c>
      <c r="C34">
        <f t="shared" si="18"/>
        <v>74</v>
      </c>
      <c r="D34">
        <f t="shared" si="18"/>
        <v>75</v>
      </c>
      <c r="E34">
        <f t="shared" si="18"/>
        <v>76</v>
      </c>
      <c r="F34">
        <f t="shared" si="18"/>
        <v>77</v>
      </c>
      <c r="G34">
        <f t="shared" si="18"/>
        <v>78</v>
      </c>
      <c r="H34">
        <f t="shared" si="18"/>
        <v>79</v>
      </c>
      <c r="I34">
        <f t="shared" si="18"/>
        <v>80</v>
      </c>
      <c r="L34">
        <v>5</v>
      </c>
      <c r="M34">
        <v>33</v>
      </c>
      <c r="N34" t="str">
        <f t="shared" ca="1" si="0"/>
        <v>Lest</v>
      </c>
      <c r="O34" t="s">
        <v>274</v>
      </c>
      <c r="P34" t="s">
        <v>806</v>
      </c>
      <c r="Q34" s="150">
        <f ca="1">IFERROR(INDEX(Draft!F:F,MATCH(P34,Draft!E:E,0)),-99)</f>
        <v>6.3041570981375266</v>
      </c>
      <c r="R34" s="150">
        <f ca="1">IFERROR(INDEX(Draft!G:G,MATCH(P34,Draft!E:E,0)),-99)</f>
        <v>94</v>
      </c>
      <c r="S34" s="150">
        <f t="shared" ca="1" si="6"/>
        <v>-61</v>
      </c>
      <c r="T34" s="150" t="b">
        <v>0</v>
      </c>
      <c r="U34" s="6" t="str">
        <f t="shared" ca="1" si="7"/>
        <v>A</v>
      </c>
      <c r="V34" s="6" t="str">
        <f t="shared" ca="1" si="13"/>
        <v>A</v>
      </c>
      <c r="W34" s="6" t="str">
        <f t="shared" si="8"/>
        <v>B</v>
      </c>
    </row>
    <row r="35" spans="2:23" x14ac:dyDescent="0.2">
      <c r="B35">
        <f t="shared" si="18"/>
        <v>88</v>
      </c>
      <c r="C35">
        <f t="shared" si="18"/>
        <v>87</v>
      </c>
      <c r="D35">
        <f t="shared" si="18"/>
        <v>86</v>
      </c>
      <c r="E35">
        <f t="shared" si="18"/>
        <v>85</v>
      </c>
      <c r="F35">
        <f t="shared" si="18"/>
        <v>84</v>
      </c>
      <c r="G35">
        <f t="shared" si="18"/>
        <v>83</v>
      </c>
      <c r="H35">
        <f t="shared" si="18"/>
        <v>82</v>
      </c>
      <c r="I35">
        <f t="shared" si="18"/>
        <v>81</v>
      </c>
      <c r="L35">
        <v>5</v>
      </c>
      <c r="M35">
        <v>34</v>
      </c>
      <c r="N35" t="str">
        <f t="shared" ca="1" si="0"/>
        <v>Chief</v>
      </c>
      <c r="O35" t="s">
        <v>244</v>
      </c>
      <c r="P35" t="s">
        <v>737</v>
      </c>
      <c r="Q35" s="150">
        <f ca="1">IFERROR(INDEX(Draft!F:F,MATCH(P35,Draft!E:E,0)),-99)</f>
        <v>-0.32415869112254292</v>
      </c>
      <c r="R35" s="150">
        <f ca="1">IFERROR(INDEX(Draft!G:G,MATCH(P35,Draft!E:E,0)),-99)</f>
        <v>153</v>
      </c>
      <c r="S35" s="150">
        <f t="shared" ca="1" si="6"/>
        <v>-119</v>
      </c>
      <c r="T35" s="150" t="b">
        <v>0</v>
      </c>
      <c r="U35" s="6" t="str">
        <f t="shared" ca="1" si="7"/>
        <v>A</v>
      </c>
      <c r="V35" s="6" t="str">
        <f t="shared" ca="1" si="13"/>
        <v>A</v>
      </c>
      <c r="W35" s="6" t="str">
        <f t="shared" si="8"/>
        <v>B</v>
      </c>
    </row>
    <row r="36" spans="2:23" x14ac:dyDescent="0.2">
      <c r="B36">
        <f t="shared" si="18"/>
        <v>89</v>
      </c>
      <c r="C36">
        <f t="shared" si="18"/>
        <v>90</v>
      </c>
      <c r="D36">
        <f t="shared" si="18"/>
        <v>91</v>
      </c>
      <c r="E36">
        <f t="shared" si="18"/>
        <v>92</v>
      </c>
      <c r="F36">
        <f t="shared" si="18"/>
        <v>93</v>
      </c>
      <c r="G36">
        <f t="shared" si="18"/>
        <v>94</v>
      </c>
      <c r="H36">
        <f t="shared" si="18"/>
        <v>95</v>
      </c>
      <c r="I36">
        <f t="shared" si="18"/>
        <v>96</v>
      </c>
      <c r="L36">
        <v>5</v>
      </c>
      <c r="M36">
        <v>35</v>
      </c>
      <c r="N36" t="str">
        <f t="shared" ca="1" si="0"/>
        <v>Pmac</v>
      </c>
      <c r="O36" t="s">
        <v>168</v>
      </c>
      <c r="P36" t="s">
        <v>535</v>
      </c>
      <c r="Q36" s="150">
        <f ca="1">IFERROR(INDEX(Draft!F:F,MATCH(P36,Draft!E:E,0)),-99)</f>
        <v>32.937559128906159</v>
      </c>
      <c r="R36" s="150">
        <f ca="1">IFERROR(INDEX(Draft!G:G,MATCH(P36,Draft!E:E,0)),-99)</f>
        <v>12</v>
      </c>
      <c r="S36" s="150">
        <f t="shared" ca="1" si="6"/>
        <v>23</v>
      </c>
      <c r="T36" s="150" t="b">
        <v>0</v>
      </c>
      <c r="U36" s="6" t="str">
        <f t="shared" ca="1" si="7"/>
        <v>G</v>
      </c>
      <c r="V36" s="6" t="str">
        <f t="shared" ca="1" si="13"/>
        <v>G</v>
      </c>
      <c r="W36" s="6" t="str">
        <f t="shared" si="8"/>
        <v>B</v>
      </c>
    </row>
    <row r="37" spans="2:23" x14ac:dyDescent="0.2">
      <c r="B37">
        <f t="shared" si="18"/>
        <v>104</v>
      </c>
      <c r="C37">
        <f t="shared" si="18"/>
        <v>103</v>
      </c>
      <c r="D37">
        <f t="shared" si="18"/>
        <v>102</v>
      </c>
      <c r="E37">
        <f t="shared" si="18"/>
        <v>101</v>
      </c>
      <c r="F37">
        <f t="shared" si="18"/>
        <v>100</v>
      </c>
      <c r="G37">
        <f t="shared" si="18"/>
        <v>99</v>
      </c>
      <c r="H37">
        <f t="shared" si="18"/>
        <v>98</v>
      </c>
      <c r="I37">
        <f t="shared" si="18"/>
        <v>97</v>
      </c>
      <c r="L37">
        <v>5</v>
      </c>
      <c r="M37">
        <v>36</v>
      </c>
      <c r="N37" t="str">
        <f t="shared" ca="1" si="0"/>
        <v>Melons</v>
      </c>
      <c r="O37" t="s">
        <v>240</v>
      </c>
      <c r="P37" t="s">
        <v>803</v>
      </c>
      <c r="Q37" s="150">
        <f ca="1">IFERROR(INDEX(Draft!F:F,MATCH(P37,Draft!E:E,0)),-99)</f>
        <v>18.042932384324644</v>
      </c>
      <c r="R37" s="150">
        <f ca="1">IFERROR(INDEX(Draft!G:G,MATCH(P37,Draft!E:E,0)),-99)</f>
        <v>41</v>
      </c>
      <c r="S37" s="150">
        <f t="shared" ca="1" si="6"/>
        <v>-5</v>
      </c>
      <c r="T37" s="150" t="b">
        <v>0</v>
      </c>
      <c r="U37" s="6" t="str">
        <f t="shared" ca="1" si="7"/>
        <v>G</v>
      </c>
      <c r="V37" s="6" t="str">
        <f t="shared" ca="1" si="13"/>
        <v>G</v>
      </c>
      <c r="W37" s="6" t="str">
        <f t="shared" si="8"/>
        <v>B</v>
      </c>
    </row>
    <row r="38" spans="2:23" x14ac:dyDescent="0.2">
      <c r="B38">
        <f t="shared" si="18"/>
        <v>105</v>
      </c>
      <c r="C38">
        <f t="shared" si="18"/>
        <v>106</v>
      </c>
      <c r="D38">
        <f t="shared" si="18"/>
        <v>107</v>
      </c>
      <c r="E38">
        <f t="shared" si="18"/>
        <v>108</v>
      </c>
      <c r="F38">
        <f t="shared" si="18"/>
        <v>109</v>
      </c>
      <c r="G38">
        <f t="shared" si="18"/>
        <v>110</v>
      </c>
      <c r="H38">
        <f t="shared" si="18"/>
        <v>111</v>
      </c>
      <c r="I38">
        <f t="shared" si="18"/>
        <v>112</v>
      </c>
      <c r="L38">
        <v>5</v>
      </c>
      <c r="M38">
        <v>37</v>
      </c>
      <c r="N38" t="str">
        <f t="shared" ca="1" si="0"/>
        <v>Garter</v>
      </c>
      <c r="O38" t="s">
        <v>417</v>
      </c>
      <c r="P38" t="s">
        <v>907</v>
      </c>
      <c r="Q38" s="150">
        <f ca="1">IFERROR(INDEX(Draft!F:F,MATCH(P38,Draft!E:E,0)),-99)</f>
        <v>-26.046367679950606</v>
      </c>
      <c r="R38" s="150">
        <f ca="1">IFERROR(INDEX(Draft!G:G,MATCH(P38,Draft!E:E,0)),-99)</f>
        <v>470</v>
      </c>
      <c r="S38" s="150">
        <f t="shared" ca="1" si="6"/>
        <v>-433</v>
      </c>
      <c r="T38" s="150" t="b">
        <v>0</v>
      </c>
      <c r="U38" s="6" t="str">
        <f t="shared" ca="1" si="7"/>
        <v>R</v>
      </c>
      <c r="V38" s="6" t="str">
        <f t="shared" ca="1" si="13"/>
        <v>R</v>
      </c>
      <c r="W38" s="6" t="str">
        <f t="shared" si="8"/>
        <v>B</v>
      </c>
    </row>
    <row r="39" spans="2:23" x14ac:dyDescent="0.2">
      <c r="B39">
        <f t="shared" si="18"/>
        <v>120</v>
      </c>
      <c r="C39">
        <f t="shared" si="18"/>
        <v>119</v>
      </c>
      <c r="D39">
        <f t="shared" si="18"/>
        <v>118</v>
      </c>
      <c r="E39">
        <f t="shared" si="18"/>
        <v>117</v>
      </c>
      <c r="F39">
        <f t="shared" si="18"/>
        <v>116</v>
      </c>
      <c r="G39">
        <f t="shared" si="18"/>
        <v>115</v>
      </c>
      <c r="H39">
        <f t="shared" si="18"/>
        <v>114</v>
      </c>
      <c r="I39">
        <f t="shared" si="18"/>
        <v>113</v>
      </c>
      <c r="L39">
        <v>5</v>
      </c>
      <c r="M39">
        <v>38</v>
      </c>
      <c r="N39" t="str">
        <f t="shared" ca="1" si="0"/>
        <v>Jmerc</v>
      </c>
      <c r="O39" t="s">
        <v>245</v>
      </c>
      <c r="P39" t="s">
        <v>572</v>
      </c>
      <c r="Q39" s="150">
        <f ca="1">IFERROR(INDEX(Draft!F:F,MATCH(P39,Draft!E:E,0)),-99)</f>
        <v>25.812767969816537</v>
      </c>
      <c r="R39" s="150">
        <f ca="1">IFERROR(INDEX(Draft!G:G,MATCH(P39,Draft!E:E,0)),-99)</f>
        <v>16</v>
      </c>
      <c r="S39" s="150">
        <f t="shared" ca="1" si="6"/>
        <v>22</v>
      </c>
      <c r="T39" s="150" t="b">
        <v>0</v>
      </c>
      <c r="U39" s="6" t="str">
        <f t="shared" ca="1" si="7"/>
        <v>G</v>
      </c>
      <c r="V39" s="6" t="str">
        <f t="shared" ca="1" si="13"/>
        <v>G</v>
      </c>
      <c r="W39" s="6" t="str">
        <f t="shared" si="8"/>
        <v>B</v>
      </c>
    </row>
    <row r="40" spans="2:23" x14ac:dyDescent="0.2">
      <c r="B40">
        <f>B38+16</f>
        <v>121</v>
      </c>
      <c r="C40">
        <f t="shared" si="18"/>
        <v>122</v>
      </c>
      <c r="D40">
        <f t="shared" si="18"/>
        <v>123</v>
      </c>
      <c r="E40">
        <f t="shared" si="18"/>
        <v>124</v>
      </c>
      <c r="F40">
        <f t="shared" si="18"/>
        <v>125</v>
      </c>
      <c r="G40">
        <f t="shared" si="18"/>
        <v>126</v>
      </c>
      <c r="H40">
        <f t="shared" si="18"/>
        <v>127</v>
      </c>
      <c r="I40">
        <f t="shared" si="18"/>
        <v>128</v>
      </c>
      <c r="L40">
        <v>5</v>
      </c>
      <c r="M40">
        <v>39</v>
      </c>
      <c r="N40" t="str">
        <f t="shared" ca="1" si="0"/>
        <v>Kappaz</v>
      </c>
      <c r="O40" t="s">
        <v>65</v>
      </c>
      <c r="P40" t="s">
        <v>729</v>
      </c>
      <c r="Q40" s="150">
        <f ca="1">IFERROR(INDEX(Draft!F:F,MATCH(P40,Draft!E:E,0)),-99)</f>
        <v>2.2691108378577116</v>
      </c>
      <c r="R40" s="150">
        <f ca="1">IFERROR(INDEX(Draft!G:G,MATCH(P40,Draft!E:E,0)),-99)</f>
        <v>123</v>
      </c>
      <c r="S40" s="150">
        <f t="shared" ca="1" si="6"/>
        <v>-84</v>
      </c>
      <c r="T40" s="150" t="b">
        <v>0</v>
      </c>
      <c r="U40" s="6" t="str">
        <f t="shared" ca="1" si="7"/>
        <v>A</v>
      </c>
      <c r="V40" s="6" t="str">
        <f t="shared" ca="1" si="13"/>
        <v>A</v>
      </c>
      <c r="W40" s="6" t="str">
        <f t="shared" si="8"/>
        <v>B</v>
      </c>
    </row>
    <row r="41" spans="2:23" x14ac:dyDescent="0.2">
      <c r="B41">
        <f t="shared" ref="B41:I45" si="19">B39+16</f>
        <v>136</v>
      </c>
      <c r="C41">
        <f t="shared" si="19"/>
        <v>135</v>
      </c>
      <c r="D41">
        <f t="shared" si="19"/>
        <v>134</v>
      </c>
      <c r="E41">
        <f t="shared" si="19"/>
        <v>133</v>
      </c>
      <c r="F41">
        <f t="shared" si="19"/>
        <v>132</v>
      </c>
      <c r="G41">
        <f t="shared" si="19"/>
        <v>131</v>
      </c>
      <c r="H41">
        <f t="shared" si="19"/>
        <v>130</v>
      </c>
      <c r="I41">
        <f t="shared" si="19"/>
        <v>129</v>
      </c>
      <c r="L41">
        <v>5</v>
      </c>
      <c r="M41">
        <v>40</v>
      </c>
      <c r="N41" t="str">
        <f t="shared" ca="1" si="0"/>
        <v>Richo</v>
      </c>
      <c r="O41" t="s">
        <v>268</v>
      </c>
      <c r="P41" t="s">
        <v>565</v>
      </c>
      <c r="Q41" s="150">
        <f ca="1">IFERROR(INDEX(Draft!F:F,MATCH(P41,Draft!E:E,0)),-99)</f>
        <v>-5.6063930432180644</v>
      </c>
      <c r="R41" s="150">
        <f ca="1">IFERROR(INDEX(Draft!G:G,MATCH(P41,Draft!E:E,0)),-99)</f>
        <v>218</v>
      </c>
      <c r="S41" s="150">
        <f t="shared" ca="1" si="6"/>
        <v>-178</v>
      </c>
      <c r="T41" s="150" t="b">
        <v>0</v>
      </c>
      <c r="U41" s="6" t="str">
        <f t="shared" ca="1" si="7"/>
        <v>A</v>
      </c>
      <c r="V41" s="6" t="str">
        <f t="shared" ca="1" si="13"/>
        <v>A</v>
      </c>
      <c r="W41" s="6" t="str">
        <f t="shared" si="8"/>
        <v>B</v>
      </c>
    </row>
    <row r="42" spans="2:23" x14ac:dyDescent="0.2">
      <c r="B42">
        <f t="shared" si="19"/>
        <v>137</v>
      </c>
      <c r="C42">
        <f t="shared" si="19"/>
        <v>138</v>
      </c>
      <c r="D42">
        <f t="shared" si="19"/>
        <v>139</v>
      </c>
      <c r="E42">
        <f t="shared" si="19"/>
        <v>140</v>
      </c>
      <c r="F42">
        <f t="shared" si="19"/>
        <v>141</v>
      </c>
      <c r="G42">
        <f t="shared" si="19"/>
        <v>142</v>
      </c>
      <c r="H42">
        <f t="shared" si="19"/>
        <v>143</v>
      </c>
      <c r="I42">
        <f t="shared" si="19"/>
        <v>144</v>
      </c>
      <c r="L42">
        <v>6</v>
      </c>
      <c r="M42">
        <v>41</v>
      </c>
      <c r="N42" t="str">
        <f t="shared" ca="1" si="0"/>
        <v>Richo</v>
      </c>
      <c r="O42" t="s">
        <v>147</v>
      </c>
      <c r="P42" t="s">
        <v>809</v>
      </c>
      <c r="Q42" s="150">
        <f ca="1">IFERROR(INDEX(Draft!F:F,MATCH(P42,Draft!E:E,0)),-99)</f>
        <v>-6.4490802498188522</v>
      </c>
      <c r="R42" s="150">
        <f ca="1">IFERROR(INDEX(Draft!G:G,MATCH(P42,Draft!E:E,0)),-99)</f>
        <v>228</v>
      </c>
      <c r="S42" s="150">
        <f t="shared" ca="1" si="6"/>
        <v>-187</v>
      </c>
      <c r="T42" s="150" t="b">
        <v>0</v>
      </c>
      <c r="U42" s="6" t="str">
        <f t="shared" ca="1" si="7"/>
        <v>R</v>
      </c>
      <c r="V42" s="6" t="str">
        <f t="shared" ca="1" si="13"/>
        <v>R</v>
      </c>
      <c r="W42" s="6" t="str">
        <f t="shared" si="8"/>
        <v>B</v>
      </c>
    </row>
    <row r="43" spans="2:23" x14ac:dyDescent="0.2">
      <c r="B43">
        <f t="shared" si="19"/>
        <v>152</v>
      </c>
      <c r="C43">
        <f t="shared" si="19"/>
        <v>151</v>
      </c>
      <c r="D43">
        <f t="shared" si="19"/>
        <v>150</v>
      </c>
      <c r="E43">
        <f t="shared" si="19"/>
        <v>149</v>
      </c>
      <c r="F43">
        <f t="shared" si="19"/>
        <v>148</v>
      </c>
      <c r="G43">
        <f t="shared" si="19"/>
        <v>147</v>
      </c>
      <c r="H43">
        <f t="shared" si="19"/>
        <v>146</v>
      </c>
      <c r="I43">
        <f t="shared" si="19"/>
        <v>145</v>
      </c>
      <c r="L43">
        <v>6</v>
      </c>
      <c r="M43">
        <v>42</v>
      </c>
      <c r="N43" t="str">
        <f t="shared" ca="1" si="0"/>
        <v>Kappaz</v>
      </c>
      <c r="O43" t="s">
        <v>61</v>
      </c>
      <c r="P43" t="s">
        <v>700</v>
      </c>
      <c r="Q43" s="150">
        <f ca="1">IFERROR(INDEX(Draft!F:F,MATCH(P43,Draft!E:E,0)),-99)</f>
        <v>21.394473614087069</v>
      </c>
      <c r="R43" s="150">
        <f ca="1">IFERROR(INDEX(Draft!G:G,MATCH(P43,Draft!E:E,0)),-99)</f>
        <v>26</v>
      </c>
      <c r="S43" s="150">
        <f t="shared" ca="1" si="6"/>
        <v>16</v>
      </c>
      <c r="T43" s="150" t="b">
        <v>0</v>
      </c>
      <c r="U43" s="6" t="str">
        <f t="shared" ca="1" si="7"/>
        <v>G</v>
      </c>
      <c r="V43" s="6" t="str">
        <f t="shared" ca="1" si="13"/>
        <v>G</v>
      </c>
      <c r="W43" s="6" t="str">
        <f t="shared" si="8"/>
        <v>B</v>
      </c>
    </row>
    <row r="44" spans="2:23" x14ac:dyDescent="0.2">
      <c r="B44">
        <f t="shared" si="19"/>
        <v>153</v>
      </c>
      <c r="C44">
        <f t="shared" si="19"/>
        <v>154</v>
      </c>
      <c r="D44">
        <f t="shared" si="19"/>
        <v>155</v>
      </c>
      <c r="E44">
        <f t="shared" si="19"/>
        <v>156</v>
      </c>
      <c r="F44">
        <f t="shared" si="19"/>
        <v>157</v>
      </c>
      <c r="G44">
        <f t="shared" si="19"/>
        <v>158</v>
      </c>
      <c r="H44">
        <f t="shared" si="19"/>
        <v>159</v>
      </c>
      <c r="I44">
        <f t="shared" si="19"/>
        <v>160</v>
      </c>
      <c r="L44">
        <v>6</v>
      </c>
      <c r="M44">
        <v>43</v>
      </c>
      <c r="N44" t="str">
        <f t="shared" ca="1" si="0"/>
        <v>Jmerc</v>
      </c>
      <c r="O44" t="s">
        <v>115</v>
      </c>
      <c r="P44" t="s">
        <v>585</v>
      </c>
      <c r="Q44" s="150">
        <f ca="1">IFERROR(INDEX(Draft!F:F,MATCH(P44,Draft!E:E,0)),-99)</f>
        <v>-6.3071921736203169</v>
      </c>
      <c r="R44" s="150">
        <f ca="1">IFERROR(INDEX(Draft!G:G,MATCH(P44,Draft!E:E,0)),-99)</f>
        <v>227</v>
      </c>
      <c r="S44" s="150">
        <f t="shared" ca="1" si="6"/>
        <v>-184</v>
      </c>
      <c r="T44" s="150" t="b">
        <v>0</v>
      </c>
      <c r="U44" s="6" t="str">
        <f t="shared" ca="1" si="7"/>
        <v>R</v>
      </c>
      <c r="V44" s="6" t="str">
        <f t="shared" ca="1" si="13"/>
        <v>R</v>
      </c>
      <c r="W44" s="6" t="str">
        <f t="shared" si="8"/>
        <v>B</v>
      </c>
    </row>
    <row r="45" spans="2:23" x14ac:dyDescent="0.2">
      <c r="B45">
        <f>B43+16</f>
        <v>168</v>
      </c>
      <c r="C45">
        <f t="shared" si="19"/>
        <v>167</v>
      </c>
      <c r="D45">
        <f t="shared" si="19"/>
        <v>166</v>
      </c>
      <c r="E45">
        <f t="shared" si="19"/>
        <v>165</v>
      </c>
      <c r="F45">
        <f t="shared" si="19"/>
        <v>164</v>
      </c>
      <c r="G45">
        <f t="shared" si="19"/>
        <v>163</v>
      </c>
      <c r="H45">
        <f t="shared" si="19"/>
        <v>162</v>
      </c>
      <c r="I45">
        <f t="shared" si="19"/>
        <v>161</v>
      </c>
      <c r="L45">
        <v>6</v>
      </c>
      <c r="M45">
        <v>44</v>
      </c>
      <c r="N45" t="str">
        <f t="shared" ca="1" si="0"/>
        <v>Garter</v>
      </c>
      <c r="O45" t="s">
        <v>271</v>
      </c>
      <c r="P45" t="s">
        <v>706</v>
      </c>
      <c r="Q45" s="150">
        <f ca="1">IFERROR(INDEX(Draft!F:F,MATCH(P45,Draft!E:E,0)),-99)</f>
        <v>16.964304835412463</v>
      </c>
      <c r="R45" s="150">
        <f ca="1">IFERROR(INDEX(Draft!G:G,MATCH(P45,Draft!E:E,0)),-99)</f>
        <v>43</v>
      </c>
      <c r="S45" s="150">
        <f t="shared" ca="1" si="6"/>
        <v>1</v>
      </c>
      <c r="T45" s="150" t="b">
        <v>0</v>
      </c>
      <c r="U45" s="6" t="str">
        <f t="shared" ca="1" si="7"/>
        <v>A</v>
      </c>
      <c r="V45" s="6" t="str">
        <f t="shared" ca="1" si="13"/>
        <v>A</v>
      </c>
      <c r="W45" s="6" t="str">
        <f t="shared" si="8"/>
        <v>B</v>
      </c>
    </row>
    <row r="46" spans="2:23" x14ac:dyDescent="0.2">
      <c r="B46">
        <f t="shared" ref="B46:I46" si="20">B44+16</f>
        <v>169</v>
      </c>
      <c r="C46">
        <f t="shared" si="20"/>
        <v>170</v>
      </c>
      <c r="D46">
        <f t="shared" si="20"/>
        <v>171</v>
      </c>
      <c r="E46">
        <f t="shared" si="20"/>
        <v>172</v>
      </c>
      <c r="F46">
        <f t="shared" si="20"/>
        <v>173</v>
      </c>
      <c r="G46">
        <f t="shared" si="20"/>
        <v>174</v>
      </c>
      <c r="H46">
        <f t="shared" si="20"/>
        <v>175</v>
      </c>
      <c r="I46">
        <f t="shared" si="20"/>
        <v>176</v>
      </c>
      <c r="L46">
        <v>6</v>
      </c>
      <c r="M46">
        <v>45</v>
      </c>
      <c r="N46" t="str">
        <f t="shared" ca="1" si="0"/>
        <v>Melons</v>
      </c>
      <c r="O46" t="s">
        <v>242</v>
      </c>
      <c r="P46" t="s">
        <v>849</v>
      </c>
      <c r="Q46" s="150">
        <f ca="1">IFERROR(INDEX(Draft!F:F,MATCH(P46,Draft!E:E,0)),-99)</f>
        <v>-11.599414565920437</v>
      </c>
      <c r="R46" s="150">
        <f ca="1">IFERROR(INDEX(Draft!G:G,MATCH(P46,Draft!E:E,0)),-99)</f>
        <v>296</v>
      </c>
      <c r="S46" s="150">
        <f t="shared" ca="1" si="6"/>
        <v>-251</v>
      </c>
      <c r="T46" s="150" t="b">
        <v>0</v>
      </c>
      <c r="U46" s="6" t="str">
        <f t="shared" ca="1" si="7"/>
        <v>R</v>
      </c>
      <c r="V46" s="6" t="str">
        <f t="shared" ca="1" si="13"/>
        <v>R</v>
      </c>
      <c r="W46" s="6" t="str">
        <f t="shared" si="8"/>
        <v>B</v>
      </c>
    </row>
    <row r="47" spans="2:23" x14ac:dyDescent="0.2">
      <c r="L47">
        <v>6</v>
      </c>
      <c r="M47">
        <v>46</v>
      </c>
      <c r="N47" t="str">
        <f t="shared" ca="1" si="0"/>
        <v>Pmac</v>
      </c>
      <c r="O47" t="s">
        <v>302</v>
      </c>
      <c r="P47" t="s">
        <v>702</v>
      </c>
      <c r="Q47" s="150">
        <f ca="1">IFERROR(INDEX(Draft!F:F,MATCH(P47,Draft!E:E,0)),-99)</f>
        <v>24.311901834189854</v>
      </c>
      <c r="R47" s="150">
        <f ca="1">IFERROR(INDEX(Draft!G:G,MATCH(P47,Draft!E:E,0)),-99)</f>
        <v>19</v>
      </c>
      <c r="S47" s="150">
        <f t="shared" ca="1" si="6"/>
        <v>27</v>
      </c>
      <c r="T47" s="150" t="b">
        <v>0</v>
      </c>
      <c r="U47" s="6" t="str">
        <f t="shared" ca="1" si="7"/>
        <v>G</v>
      </c>
      <c r="V47" s="6" t="str">
        <f t="shared" ca="1" si="13"/>
        <v>G</v>
      </c>
      <c r="W47" s="6" t="str">
        <f t="shared" si="8"/>
        <v>B</v>
      </c>
    </row>
    <row r="48" spans="2:23" x14ac:dyDescent="0.2">
      <c r="L48">
        <v>6</v>
      </c>
      <c r="M48">
        <v>47</v>
      </c>
      <c r="N48" t="str">
        <f t="shared" ca="1" si="0"/>
        <v>Chief</v>
      </c>
      <c r="O48" t="s">
        <v>57</v>
      </c>
      <c r="P48" t="s">
        <v>691</v>
      </c>
      <c r="Q48" s="150">
        <f ca="1">IFERROR(INDEX(Draft!F:F,MATCH(P48,Draft!E:E,0)),-99)</f>
        <v>18.477045393984284</v>
      </c>
      <c r="R48" s="150">
        <f ca="1">IFERROR(INDEX(Draft!G:G,MATCH(P48,Draft!E:E,0)),-99)</f>
        <v>38</v>
      </c>
      <c r="S48" s="150">
        <f t="shared" ca="1" si="6"/>
        <v>9</v>
      </c>
      <c r="T48" s="150" t="b">
        <v>0</v>
      </c>
      <c r="U48" s="6" t="str">
        <f t="shared" ca="1" si="7"/>
        <v>G</v>
      </c>
      <c r="V48" s="6" t="str">
        <f t="shared" ca="1" si="13"/>
        <v>G</v>
      </c>
      <c r="W48" s="6" t="str">
        <f t="shared" si="8"/>
        <v>B</v>
      </c>
    </row>
    <row r="49" spans="12:23" x14ac:dyDescent="0.2">
      <c r="L49">
        <v>6</v>
      </c>
      <c r="M49">
        <v>48</v>
      </c>
      <c r="N49" t="str">
        <f t="shared" ca="1" si="0"/>
        <v>Lest</v>
      </c>
      <c r="O49" t="s">
        <v>326</v>
      </c>
      <c r="P49" t="s">
        <v>718</v>
      </c>
      <c r="Q49" s="150">
        <f ca="1">IFERROR(INDEX(Draft!F:F,MATCH(P49,Draft!E:E,0)),-99)</f>
        <v>7.3475969987773748</v>
      </c>
      <c r="R49" s="150">
        <f ca="1">IFERROR(INDEX(Draft!G:G,MATCH(P49,Draft!E:E,0)),-99)</f>
        <v>85</v>
      </c>
      <c r="S49" s="150">
        <f t="shared" ca="1" si="6"/>
        <v>-37</v>
      </c>
      <c r="T49" s="150" t="b">
        <v>0</v>
      </c>
      <c r="U49" s="6" t="str">
        <f t="shared" ca="1" si="7"/>
        <v>A</v>
      </c>
      <c r="V49" s="6" t="str">
        <f t="shared" ca="1" si="13"/>
        <v>A</v>
      </c>
      <c r="W49" s="6" t="str">
        <f t="shared" si="8"/>
        <v>B</v>
      </c>
    </row>
    <row r="50" spans="12:23" x14ac:dyDescent="0.2">
      <c r="L50">
        <v>7</v>
      </c>
      <c r="M50">
        <v>49</v>
      </c>
      <c r="N50" t="str">
        <f t="shared" ca="1" si="0"/>
        <v>Lest</v>
      </c>
      <c r="O50" t="s">
        <v>287</v>
      </c>
      <c r="P50" t="s">
        <v>819</v>
      </c>
      <c r="Q50" s="150">
        <f ca="1">IFERROR(INDEX(Draft!F:F,MATCH(P50,Draft!E:E,0)),-99)</f>
        <v>35.223910287336409</v>
      </c>
      <c r="R50" s="150">
        <f ca="1">IFERROR(INDEX(Draft!G:G,MATCH(P50,Draft!E:E,0)),-99)</f>
        <v>8</v>
      </c>
      <c r="S50" s="150">
        <f t="shared" ca="1" si="6"/>
        <v>41</v>
      </c>
      <c r="T50" s="150" t="b">
        <v>0</v>
      </c>
      <c r="U50" s="6" t="str">
        <f t="shared" ca="1" si="7"/>
        <v>G</v>
      </c>
      <c r="V50" s="6" t="str">
        <f t="shared" ca="1" si="13"/>
        <v>G</v>
      </c>
      <c r="W50" s="6" t="str">
        <f t="shared" si="8"/>
        <v>B</v>
      </c>
    </row>
    <row r="51" spans="12:23" x14ac:dyDescent="0.2">
      <c r="L51">
        <v>7</v>
      </c>
      <c r="M51">
        <v>50</v>
      </c>
      <c r="N51" t="str">
        <f t="shared" ca="1" si="0"/>
        <v>Chief</v>
      </c>
      <c r="O51" t="s">
        <v>297</v>
      </c>
      <c r="P51" t="s">
        <v>834</v>
      </c>
      <c r="Q51" s="150">
        <f ca="1">IFERROR(INDEX(Draft!F:F,MATCH(P51,Draft!E:E,0)),-99)</f>
        <v>-1.3834164161189495</v>
      </c>
      <c r="R51" s="150">
        <f ca="1">IFERROR(INDEX(Draft!G:G,MATCH(P51,Draft!E:E,0)),-99)</f>
        <v>167</v>
      </c>
      <c r="S51" s="150">
        <f t="shared" ca="1" si="6"/>
        <v>-117</v>
      </c>
      <c r="T51" s="150" t="b">
        <v>0</v>
      </c>
      <c r="U51" s="6" t="str">
        <f t="shared" ca="1" si="7"/>
        <v>R</v>
      </c>
      <c r="V51" s="6" t="str">
        <f t="shared" ca="1" si="13"/>
        <v>R</v>
      </c>
      <c r="W51" s="6" t="str">
        <f t="shared" si="8"/>
        <v>B</v>
      </c>
    </row>
    <row r="52" spans="12:23" x14ac:dyDescent="0.2">
      <c r="L52">
        <v>7</v>
      </c>
      <c r="M52">
        <v>51</v>
      </c>
      <c r="N52" t="str">
        <f t="shared" ca="1" si="0"/>
        <v>Pmac</v>
      </c>
      <c r="O52" t="s">
        <v>165</v>
      </c>
      <c r="P52" t="s">
        <v>695</v>
      </c>
      <c r="Q52" s="150">
        <f ca="1">IFERROR(INDEX(Draft!F:F,MATCH(P52,Draft!E:E,0)),-99)</f>
        <v>11.561659983370273</v>
      </c>
      <c r="R52" s="150">
        <f ca="1">IFERROR(INDEX(Draft!G:G,MATCH(P52,Draft!E:E,0)),-99)</f>
        <v>61</v>
      </c>
      <c r="S52" s="150">
        <f t="shared" ca="1" si="6"/>
        <v>-10</v>
      </c>
      <c r="T52" s="150" t="b">
        <v>0</v>
      </c>
      <c r="U52" s="6" t="str">
        <f t="shared" ca="1" si="7"/>
        <v>A</v>
      </c>
      <c r="V52" s="6" t="str">
        <f t="shared" ca="1" si="13"/>
        <v>A</v>
      </c>
      <c r="W52" s="6" t="str">
        <f t="shared" si="8"/>
        <v>B</v>
      </c>
    </row>
    <row r="53" spans="12:23" x14ac:dyDescent="0.2">
      <c r="L53">
        <v>7</v>
      </c>
      <c r="M53">
        <v>52</v>
      </c>
      <c r="N53" t="str">
        <f t="shared" ca="1" si="0"/>
        <v>Melons</v>
      </c>
      <c r="O53" t="s">
        <v>393</v>
      </c>
      <c r="P53" t="s">
        <v>697</v>
      </c>
      <c r="Q53" s="150">
        <f ca="1">IFERROR(INDEX(Draft!F:F,MATCH(P53,Draft!E:E,0)),-99)</f>
        <v>24.795078842747387</v>
      </c>
      <c r="R53" s="150">
        <f ca="1">IFERROR(INDEX(Draft!G:G,MATCH(P53,Draft!E:E,0)),-99)</f>
        <v>17</v>
      </c>
      <c r="S53" s="150">
        <f t="shared" ca="1" si="6"/>
        <v>35</v>
      </c>
      <c r="T53" s="150" t="b">
        <v>0</v>
      </c>
      <c r="U53" s="6" t="str">
        <f t="shared" ca="1" si="7"/>
        <v>G</v>
      </c>
      <c r="V53" s="6" t="str">
        <f t="shared" ca="1" si="13"/>
        <v>G</v>
      </c>
      <c r="W53" s="6" t="str">
        <f t="shared" si="8"/>
        <v>B</v>
      </c>
    </row>
    <row r="54" spans="12:23" x14ac:dyDescent="0.2">
      <c r="L54">
        <v>7</v>
      </c>
      <c r="M54">
        <v>53</v>
      </c>
      <c r="N54" t="str">
        <f t="shared" ca="1" si="0"/>
        <v>Garter</v>
      </c>
      <c r="O54" t="s">
        <v>108</v>
      </c>
      <c r="P54" t="s">
        <v>773</v>
      </c>
      <c r="Q54" s="150">
        <f ca="1">IFERROR(INDEX(Draft!F:F,MATCH(P54,Draft!E:E,0)),-99)</f>
        <v>7.2395441017365219</v>
      </c>
      <c r="R54" s="150">
        <f ca="1">IFERROR(INDEX(Draft!G:G,MATCH(P54,Draft!E:E,0)),-99)</f>
        <v>86</v>
      </c>
      <c r="S54" s="150">
        <f t="shared" ca="1" si="6"/>
        <v>-33</v>
      </c>
      <c r="T54" s="150" t="b">
        <v>0</v>
      </c>
      <c r="U54" s="6" t="str">
        <f t="shared" ca="1" si="7"/>
        <v>A</v>
      </c>
      <c r="V54" s="6" t="str">
        <f t="shared" ca="1" si="13"/>
        <v>A</v>
      </c>
      <c r="W54" s="6" t="str">
        <f t="shared" si="8"/>
        <v>B</v>
      </c>
    </row>
    <row r="55" spans="12:23" x14ac:dyDescent="0.2">
      <c r="L55">
        <v>7</v>
      </c>
      <c r="M55">
        <v>54</v>
      </c>
      <c r="N55" t="str">
        <f t="shared" ca="1" si="0"/>
        <v>Jmerc</v>
      </c>
      <c r="O55" t="s">
        <v>328</v>
      </c>
      <c r="P55" t="s">
        <v>713</v>
      </c>
      <c r="Q55" s="150">
        <f ca="1">IFERROR(INDEX(Draft!F:F,MATCH(P55,Draft!E:E,0)),-99)</f>
        <v>3.7818513964295342</v>
      </c>
      <c r="R55" s="150">
        <f ca="1">IFERROR(INDEX(Draft!G:G,MATCH(P55,Draft!E:E,0)),-99)</f>
        <v>112</v>
      </c>
      <c r="S55" s="150">
        <f t="shared" ca="1" si="6"/>
        <v>-58</v>
      </c>
      <c r="T55" s="150" t="b">
        <v>0</v>
      </c>
      <c r="U55" s="6" t="str">
        <f t="shared" ca="1" si="7"/>
        <v>R</v>
      </c>
      <c r="V55" s="6" t="str">
        <f t="shared" ca="1" si="13"/>
        <v>R</v>
      </c>
      <c r="W55" s="6" t="str">
        <f t="shared" si="8"/>
        <v>B</v>
      </c>
    </row>
    <row r="56" spans="12:23" x14ac:dyDescent="0.2">
      <c r="L56">
        <v>7</v>
      </c>
      <c r="M56">
        <v>55</v>
      </c>
      <c r="N56" t="str">
        <f t="shared" ca="1" si="0"/>
        <v>Kappaz</v>
      </c>
      <c r="O56" t="s">
        <v>53</v>
      </c>
      <c r="P56" t="s">
        <v>727</v>
      </c>
      <c r="Q56" s="150">
        <f ca="1">IFERROR(INDEX(Draft!F:F,MATCH(P56,Draft!E:E,0)),-99)</f>
        <v>14.685497340339658</v>
      </c>
      <c r="R56" s="150">
        <f ca="1">IFERROR(INDEX(Draft!G:G,MATCH(P56,Draft!E:E,0)),-99)</f>
        <v>51</v>
      </c>
      <c r="S56" s="150">
        <f t="shared" ca="1" si="6"/>
        <v>4</v>
      </c>
      <c r="T56" s="150" t="b">
        <v>0</v>
      </c>
      <c r="U56" s="6" t="str">
        <f t="shared" ca="1" si="7"/>
        <v>A</v>
      </c>
      <c r="V56" s="6" t="str">
        <f t="shared" ca="1" si="13"/>
        <v>A</v>
      </c>
      <c r="W56" s="6" t="str">
        <f t="shared" si="8"/>
        <v>B</v>
      </c>
    </row>
    <row r="57" spans="12:23" x14ac:dyDescent="0.2">
      <c r="L57">
        <v>7</v>
      </c>
      <c r="M57">
        <v>56</v>
      </c>
      <c r="N57" t="str">
        <f t="shared" ca="1" si="0"/>
        <v>Richo</v>
      </c>
      <c r="O57" t="s">
        <v>119</v>
      </c>
      <c r="P57" t="s">
        <v>725</v>
      </c>
      <c r="Q57" s="150">
        <f ca="1">IFERROR(INDEX(Draft!F:F,MATCH(P57,Draft!E:E,0)),-99)</f>
        <v>18.260939599902592</v>
      </c>
      <c r="R57" s="150">
        <f ca="1">IFERROR(INDEX(Draft!G:G,MATCH(P57,Draft!E:E,0)),-99)</f>
        <v>40</v>
      </c>
      <c r="S57" s="150">
        <f t="shared" ca="1" si="6"/>
        <v>16</v>
      </c>
      <c r="T57" s="150" t="b">
        <v>0</v>
      </c>
      <c r="U57" s="6" t="str">
        <f t="shared" ca="1" si="7"/>
        <v>G</v>
      </c>
      <c r="V57" s="6" t="str">
        <f t="shared" ca="1" si="13"/>
        <v>G</v>
      </c>
      <c r="W57" s="6" t="str">
        <f t="shared" si="8"/>
        <v>B</v>
      </c>
    </row>
    <row r="58" spans="12:23" x14ac:dyDescent="0.2">
      <c r="L58">
        <v>8</v>
      </c>
      <c r="M58">
        <v>57</v>
      </c>
      <c r="N58" t="str">
        <f t="shared" ca="1" si="0"/>
        <v>Richo</v>
      </c>
      <c r="O58" t="s">
        <v>103</v>
      </c>
      <c r="P58" t="s">
        <v>539</v>
      </c>
      <c r="Q58" s="150">
        <f ca="1">IFERROR(INDEX(Draft!F:F,MATCH(P58,Draft!E:E,0)),-99)</f>
        <v>21.37437347726889</v>
      </c>
      <c r="R58" s="150">
        <f ca="1">IFERROR(INDEX(Draft!G:G,MATCH(P58,Draft!E:E,0)),-99)</f>
        <v>27</v>
      </c>
      <c r="S58" s="150">
        <f t="shared" ca="1" si="6"/>
        <v>30</v>
      </c>
      <c r="T58" s="150" t="b">
        <v>0</v>
      </c>
      <c r="U58" s="6" t="str">
        <f t="shared" ca="1" si="7"/>
        <v>G</v>
      </c>
      <c r="V58" s="6" t="str">
        <f t="shared" ca="1" si="13"/>
        <v>G</v>
      </c>
      <c r="W58" s="6" t="str">
        <f t="shared" si="8"/>
        <v>B</v>
      </c>
    </row>
    <row r="59" spans="12:23" x14ac:dyDescent="0.2">
      <c r="L59">
        <v>8</v>
      </c>
      <c r="M59">
        <v>58</v>
      </c>
      <c r="N59" t="str">
        <f t="shared" ca="1" si="0"/>
        <v>Kappaz</v>
      </c>
      <c r="O59" t="s">
        <v>74</v>
      </c>
      <c r="P59" t="s">
        <v>690</v>
      </c>
      <c r="Q59" s="150">
        <f ca="1">IFERROR(INDEX(Draft!F:F,MATCH(P59,Draft!E:E,0)),-99)</f>
        <v>6.8073325135731562</v>
      </c>
      <c r="R59" s="150">
        <f ca="1">IFERROR(INDEX(Draft!G:G,MATCH(P59,Draft!E:E,0)),-99)</f>
        <v>92</v>
      </c>
      <c r="S59" s="150">
        <f t="shared" ca="1" si="6"/>
        <v>-34</v>
      </c>
      <c r="T59" s="150" t="b">
        <v>0</v>
      </c>
      <c r="U59" s="6" t="str">
        <f t="shared" ca="1" si="7"/>
        <v>A</v>
      </c>
      <c r="V59" s="6" t="str">
        <f t="shared" ca="1" si="13"/>
        <v>A</v>
      </c>
      <c r="W59" s="6" t="str">
        <f t="shared" si="8"/>
        <v>B</v>
      </c>
    </row>
    <row r="60" spans="12:23" x14ac:dyDescent="0.2">
      <c r="L60">
        <v>8</v>
      </c>
      <c r="M60">
        <v>59</v>
      </c>
      <c r="N60" t="str">
        <f t="shared" ca="1" si="0"/>
        <v>Jmerc</v>
      </c>
      <c r="O60" t="s">
        <v>248</v>
      </c>
      <c r="P60" t="s">
        <v>557</v>
      </c>
      <c r="Q60" s="150">
        <f ca="1">IFERROR(INDEX(Draft!F:F,MATCH(P60,Draft!E:E,0)),-99)</f>
        <v>8.8767889850952866</v>
      </c>
      <c r="R60" s="150">
        <f ca="1">IFERROR(INDEX(Draft!G:G,MATCH(P60,Draft!E:E,0)),-99)</f>
        <v>73</v>
      </c>
      <c r="S60" s="150">
        <f t="shared" ca="1" si="6"/>
        <v>-14</v>
      </c>
      <c r="T60" s="150" t="b">
        <v>0</v>
      </c>
      <c r="U60" s="6" t="str">
        <f t="shared" ca="1" si="7"/>
        <v>G</v>
      </c>
      <c r="V60" s="6" t="str">
        <f t="shared" ca="1" si="13"/>
        <v>G</v>
      </c>
      <c r="W60" s="6" t="str">
        <f t="shared" si="8"/>
        <v>B</v>
      </c>
    </row>
    <row r="61" spans="12:23" x14ac:dyDescent="0.2">
      <c r="L61">
        <v>8</v>
      </c>
      <c r="M61">
        <v>60</v>
      </c>
      <c r="N61" t="str">
        <f t="shared" ca="1" si="0"/>
        <v>Garter</v>
      </c>
      <c r="O61" t="s">
        <v>135</v>
      </c>
      <c r="P61" t="s">
        <v>748</v>
      </c>
      <c r="Q61" s="150">
        <f ca="1">IFERROR(INDEX(Draft!F:F,MATCH(P61,Draft!E:E,0)),-99)</f>
        <v>4.3630825431443956</v>
      </c>
      <c r="R61" s="150">
        <f ca="1">IFERROR(INDEX(Draft!G:G,MATCH(P61,Draft!E:E,0)),-99)</f>
        <v>106</v>
      </c>
      <c r="S61" s="150">
        <f t="shared" ca="1" si="6"/>
        <v>-46</v>
      </c>
      <c r="T61" s="150" t="b">
        <v>0</v>
      </c>
      <c r="U61" s="6" t="str">
        <f t="shared" ca="1" si="7"/>
        <v>A</v>
      </c>
      <c r="V61" s="6" t="str">
        <f t="shared" ca="1" si="13"/>
        <v>A</v>
      </c>
      <c r="W61" s="6" t="str">
        <f t="shared" si="8"/>
        <v>B</v>
      </c>
    </row>
    <row r="62" spans="12:23" x14ac:dyDescent="0.2">
      <c r="L62">
        <v>8</v>
      </c>
      <c r="M62">
        <v>61</v>
      </c>
      <c r="N62" t="str">
        <f t="shared" ca="1" si="0"/>
        <v>Melons</v>
      </c>
      <c r="O62" t="s">
        <v>234</v>
      </c>
      <c r="P62" t="s">
        <v>765</v>
      </c>
      <c r="Q62" s="150">
        <f ca="1">IFERROR(INDEX(Draft!F:F,MATCH(P62,Draft!E:E,0)),-99)</f>
        <v>-10.428831444589022</v>
      </c>
      <c r="R62" s="150">
        <f ca="1">IFERROR(INDEX(Draft!G:G,MATCH(P62,Draft!E:E,0)),-99)</f>
        <v>281</v>
      </c>
      <c r="S62" s="150">
        <f t="shared" ca="1" si="6"/>
        <v>-220</v>
      </c>
      <c r="T62" s="150" t="b">
        <v>0</v>
      </c>
      <c r="U62" s="6" t="str">
        <f t="shared" ca="1" si="7"/>
        <v>R</v>
      </c>
      <c r="V62" s="6" t="str">
        <f t="shared" ca="1" si="13"/>
        <v>R</v>
      </c>
      <c r="W62" s="6" t="str">
        <f t="shared" si="8"/>
        <v>B</v>
      </c>
    </row>
    <row r="63" spans="12:23" x14ac:dyDescent="0.2">
      <c r="L63">
        <v>8</v>
      </c>
      <c r="M63">
        <v>62</v>
      </c>
      <c r="N63" t="str">
        <f t="shared" ca="1" si="0"/>
        <v>Pmac</v>
      </c>
      <c r="O63" t="s">
        <v>260</v>
      </c>
      <c r="P63" t="s">
        <v>685</v>
      </c>
      <c r="Q63" s="150">
        <f ca="1">IFERROR(INDEX(Draft!F:F,MATCH(P63,Draft!E:E,0)),-99)</f>
        <v>22.5603292474783</v>
      </c>
      <c r="R63" s="150">
        <f ca="1">IFERROR(INDEX(Draft!G:G,MATCH(P63,Draft!E:E,0)),-99)</f>
        <v>23</v>
      </c>
      <c r="S63" s="150">
        <f t="shared" ca="1" si="6"/>
        <v>39</v>
      </c>
      <c r="T63" s="150" t="b">
        <v>0</v>
      </c>
      <c r="U63" s="6" t="str">
        <f t="shared" ca="1" si="7"/>
        <v>G</v>
      </c>
      <c r="V63" s="6" t="str">
        <f t="shared" ca="1" si="13"/>
        <v>G</v>
      </c>
      <c r="W63" s="6" t="str">
        <f t="shared" si="8"/>
        <v>B</v>
      </c>
    </row>
    <row r="64" spans="12:23" x14ac:dyDescent="0.2">
      <c r="L64">
        <v>8</v>
      </c>
      <c r="M64">
        <v>63</v>
      </c>
      <c r="N64" t="str">
        <f t="shared" ca="1" si="0"/>
        <v>Chief</v>
      </c>
      <c r="O64" t="s">
        <v>239</v>
      </c>
      <c r="P64" t="s">
        <v>712</v>
      </c>
      <c r="Q64" s="150">
        <f ca="1">IFERROR(INDEX(Draft!F:F,MATCH(P64,Draft!E:E,0)),-99)</f>
        <v>8.3200730721449592</v>
      </c>
      <c r="R64" s="150">
        <f ca="1">IFERROR(INDEX(Draft!G:G,MATCH(P64,Draft!E:E,0)),-99)</f>
        <v>79</v>
      </c>
      <c r="S64" s="150">
        <f t="shared" ca="1" si="6"/>
        <v>-16</v>
      </c>
      <c r="T64" s="150" t="b">
        <v>0</v>
      </c>
      <c r="U64" s="6" t="str">
        <f t="shared" ca="1" si="7"/>
        <v>A</v>
      </c>
      <c r="V64" s="6" t="str">
        <f t="shared" ca="1" si="13"/>
        <v>A</v>
      </c>
      <c r="W64" s="6" t="str">
        <f t="shared" si="8"/>
        <v>B</v>
      </c>
    </row>
    <row r="65" spans="12:23" x14ac:dyDescent="0.2">
      <c r="L65">
        <v>8</v>
      </c>
      <c r="M65">
        <v>64</v>
      </c>
      <c r="N65" t="str">
        <f t="shared" ca="1" si="0"/>
        <v>Lest</v>
      </c>
      <c r="O65" t="s">
        <v>369</v>
      </c>
      <c r="P65" t="s">
        <v>705</v>
      </c>
      <c r="Q65" s="150">
        <f ca="1">IFERROR(INDEX(Draft!F:F,MATCH(P65,Draft!E:E,0)),-99)</f>
        <v>19.557574364392721</v>
      </c>
      <c r="R65" s="150">
        <f ca="1">IFERROR(INDEX(Draft!G:G,MATCH(P65,Draft!E:E,0)),-99)</f>
        <v>35</v>
      </c>
      <c r="S65" s="150">
        <f t="shared" ca="1" si="6"/>
        <v>29</v>
      </c>
      <c r="T65" s="150" t="b">
        <v>0</v>
      </c>
      <c r="U65" s="6" t="str">
        <f t="shared" ca="1" si="7"/>
        <v>G</v>
      </c>
      <c r="V65" s="6" t="str">
        <f t="shared" ca="1" si="13"/>
        <v>G</v>
      </c>
      <c r="W65" s="6" t="str">
        <f t="shared" si="8"/>
        <v>B</v>
      </c>
    </row>
    <row r="66" spans="12:23" x14ac:dyDescent="0.2">
      <c r="L66">
        <v>9</v>
      </c>
      <c r="M66">
        <v>65</v>
      </c>
      <c r="N66" t="str">
        <f t="shared" ref="N66:N129" ca="1" si="21">INDEX($B$1:$I$1,MATCH($O66,OFFSET($B$1:$I$1,L66,0),0))</f>
        <v>Lest</v>
      </c>
      <c r="O66" t="s">
        <v>189</v>
      </c>
      <c r="P66" t="s">
        <v>580</v>
      </c>
      <c r="Q66" s="150">
        <f ca="1">IFERROR(INDEX(Draft!F:F,MATCH(P66,Draft!E:E,0)),-99)</f>
        <v>3.8543952172124198</v>
      </c>
      <c r="R66" s="150">
        <f ca="1">IFERROR(INDEX(Draft!G:G,MATCH(P66,Draft!E:E,0)),-99)</f>
        <v>111</v>
      </c>
      <c r="S66" s="150">
        <f t="shared" ca="1" si="6"/>
        <v>-46</v>
      </c>
      <c r="T66" s="150" t="b">
        <v>0</v>
      </c>
      <c r="U66" s="6" t="str">
        <f t="shared" ca="1" si="7"/>
        <v>A</v>
      </c>
      <c r="V66" s="6" t="str">
        <f t="shared" ca="1" si="13"/>
        <v>A</v>
      </c>
      <c r="W66" s="6" t="str">
        <f t="shared" si="8"/>
        <v>B</v>
      </c>
    </row>
    <row r="67" spans="12:23" x14ac:dyDescent="0.2">
      <c r="L67">
        <v>9</v>
      </c>
      <c r="M67">
        <v>66</v>
      </c>
      <c r="N67" t="str">
        <f t="shared" ca="1" si="21"/>
        <v>Chief</v>
      </c>
      <c r="O67" t="s">
        <v>284</v>
      </c>
      <c r="P67" t="s">
        <v>579</v>
      </c>
      <c r="Q67" s="150">
        <f ca="1">IFERROR(INDEX(Draft!F:F,MATCH(P67,Draft!E:E,0)),-99)</f>
        <v>8.0591899996259819</v>
      </c>
      <c r="R67" s="150">
        <f ca="1">IFERROR(INDEX(Draft!G:G,MATCH(P67,Draft!E:E,0)),-99)</f>
        <v>81</v>
      </c>
      <c r="S67" s="150">
        <f t="shared" ref="S67:S130" ca="1" si="22">M67-R67</f>
        <v>-15</v>
      </c>
      <c r="T67" s="150" t="b">
        <v>0</v>
      </c>
      <c r="U67" s="6" t="str">
        <f t="shared" ref="U67:U130" ca="1" si="23">V67</f>
        <v>A</v>
      </c>
      <c r="V67" s="6" t="str">
        <f t="shared" ca="1" si="13"/>
        <v>A</v>
      </c>
      <c r="W67" s="6" t="str">
        <f t="shared" ref="W67:W130" si="24">IF(T67,IF(RANK(Q67,Q67:Q74)&lt;=3,"G",IF(RANK(Q67,Q67:Q74)&lt;=6,"A","R")),"B")</f>
        <v>B</v>
      </c>
    </row>
    <row r="68" spans="12:23" x14ac:dyDescent="0.2">
      <c r="L68">
        <v>9</v>
      </c>
      <c r="M68">
        <v>67</v>
      </c>
      <c r="N68" t="str">
        <f t="shared" ca="1" si="21"/>
        <v>Pmac</v>
      </c>
      <c r="O68" t="s">
        <v>45</v>
      </c>
      <c r="P68" t="s">
        <v>908</v>
      </c>
      <c r="Q68" s="150">
        <f ca="1">IFERROR(INDEX(Draft!F:F,MATCH(P68,Draft!E:E,0)),-99)</f>
        <v>6.1721655488384135</v>
      </c>
      <c r="R68" s="150">
        <f ca="1">IFERROR(INDEX(Draft!G:G,MATCH(P68,Draft!E:E,0)),-99)</f>
        <v>95</v>
      </c>
      <c r="S68" s="150">
        <f t="shared" ca="1" si="22"/>
        <v>-28</v>
      </c>
      <c r="T68" s="150" t="b">
        <v>0</v>
      </c>
      <c r="U68" s="6" t="str">
        <f t="shared" ca="1" si="23"/>
        <v>A</v>
      </c>
      <c r="V68" s="6" t="str">
        <f t="shared" ref="V68:V131" ca="1" si="25">IF(RANK(Q68,Q68:Q75)&lt;=3,"G",IF(RANK(Q68,Q68:Q75)&lt;=6,"A","R"))</f>
        <v>A</v>
      </c>
      <c r="W68" s="6" t="str">
        <f t="shared" si="24"/>
        <v>B</v>
      </c>
    </row>
    <row r="69" spans="12:23" x14ac:dyDescent="0.2">
      <c r="L69">
        <v>9</v>
      </c>
      <c r="M69">
        <v>68</v>
      </c>
      <c r="N69" t="str">
        <f t="shared" ca="1" si="21"/>
        <v>Melons</v>
      </c>
      <c r="O69" t="s">
        <v>207</v>
      </c>
      <c r="P69" t="s">
        <v>735</v>
      </c>
      <c r="Q69" s="150">
        <f ca="1">IFERROR(INDEX(Draft!F:F,MATCH(P69,Draft!E:E,0)),-99)</f>
        <v>14.046997455977056</v>
      </c>
      <c r="R69" s="150">
        <f ca="1">IFERROR(INDEX(Draft!G:G,MATCH(P69,Draft!E:E,0)),-99)</f>
        <v>53</v>
      </c>
      <c r="S69" s="150">
        <f t="shared" ca="1" si="22"/>
        <v>15</v>
      </c>
      <c r="T69" s="150" t="b">
        <v>0</v>
      </c>
      <c r="U69" s="6" t="str">
        <f t="shared" ca="1" si="23"/>
        <v>A</v>
      </c>
      <c r="V69" s="6" t="str">
        <f t="shared" ca="1" si="25"/>
        <v>A</v>
      </c>
      <c r="W69" s="6" t="str">
        <f t="shared" si="24"/>
        <v>B</v>
      </c>
    </row>
    <row r="70" spans="12:23" x14ac:dyDescent="0.2">
      <c r="L70">
        <v>9</v>
      </c>
      <c r="M70">
        <v>69</v>
      </c>
      <c r="N70" t="str">
        <f t="shared" ca="1" si="21"/>
        <v>Garter</v>
      </c>
      <c r="O70" t="s">
        <v>261</v>
      </c>
      <c r="P70" t="s">
        <v>611</v>
      </c>
      <c r="Q70" s="150">
        <f ca="1">IFERROR(INDEX(Draft!F:F,MATCH(P70,Draft!E:E,0)),-99)</f>
        <v>2.9199963766760781</v>
      </c>
      <c r="R70" s="150">
        <f ca="1">IFERROR(INDEX(Draft!G:G,MATCH(P70,Draft!E:E,0)),-99)</f>
        <v>120</v>
      </c>
      <c r="S70" s="150">
        <f t="shared" ca="1" si="22"/>
        <v>-51</v>
      </c>
      <c r="T70" s="150" t="b">
        <v>0</v>
      </c>
      <c r="U70" s="6" t="str">
        <f t="shared" ca="1" si="23"/>
        <v>A</v>
      </c>
      <c r="V70" s="6" t="str">
        <f t="shared" ca="1" si="25"/>
        <v>A</v>
      </c>
      <c r="W70" s="6" t="str">
        <f t="shared" si="24"/>
        <v>B</v>
      </c>
    </row>
    <row r="71" spans="12:23" x14ac:dyDescent="0.2">
      <c r="L71">
        <v>9</v>
      </c>
      <c r="M71">
        <v>70</v>
      </c>
      <c r="N71" t="str">
        <f t="shared" ca="1" si="21"/>
        <v>Jmerc</v>
      </c>
      <c r="O71" t="s">
        <v>179</v>
      </c>
      <c r="P71" t="s">
        <v>822</v>
      </c>
      <c r="Q71" s="150">
        <f ca="1">IFERROR(INDEX(Draft!F:F,MATCH(P71,Draft!E:E,0)),-99)</f>
        <v>19.793496415240401</v>
      </c>
      <c r="R71" s="150">
        <f ca="1">IFERROR(INDEX(Draft!G:G,MATCH(P71,Draft!E:E,0)),-99)</f>
        <v>33</v>
      </c>
      <c r="S71" s="150">
        <f t="shared" ca="1" si="22"/>
        <v>37</v>
      </c>
      <c r="T71" s="150" t="b">
        <v>0</v>
      </c>
      <c r="U71" s="6" t="str">
        <f t="shared" ca="1" si="23"/>
        <v>G</v>
      </c>
      <c r="V71" s="6" t="str">
        <f t="shared" ca="1" si="25"/>
        <v>G</v>
      </c>
      <c r="W71" s="6" t="str">
        <f t="shared" si="24"/>
        <v>B</v>
      </c>
    </row>
    <row r="72" spans="12:23" x14ac:dyDescent="0.2">
      <c r="L72">
        <v>9</v>
      </c>
      <c r="M72">
        <v>71</v>
      </c>
      <c r="N72" t="str">
        <f t="shared" ca="1" si="21"/>
        <v>Kappaz</v>
      </c>
      <c r="O72" t="s">
        <v>278</v>
      </c>
      <c r="P72" t="s">
        <v>615</v>
      </c>
      <c r="Q72" s="150">
        <f ca="1">IFERROR(INDEX(Draft!F:F,MATCH(P72,Draft!E:E,0)),-99)</f>
        <v>0.23359971013409009</v>
      </c>
      <c r="R72" s="150">
        <f ca="1">IFERROR(INDEX(Draft!G:G,MATCH(P72,Draft!E:E,0)),-99)</f>
        <v>149</v>
      </c>
      <c r="S72" s="150">
        <f t="shared" ca="1" si="22"/>
        <v>-78</v>
      </c>
      <c r="T72" s="150" t="b">
        <v>0</v>
      </c>
      <c r="U72" s="6" t="str">
        <f t="shared" ca="1" si="23"/>
        <v>A</v>
      </c>
      <c r="V72" s="6" t="str">
        <f t="shared" ca="1" si="25"/>
        <v>A</v>
      </c>
      <c r="W72" s="6" t="str">
        <f t="shared" si="24"/>
        <v>B</v>
      </c>
    </row>
    <row r="73" spans="12:23" x14ac:dyDescent="0.2">
      <c r="L73">
        <v>9</v>
      </c>
      <c r="M73">
        <v>72</v>
      </c>
      <c r="N73" t="str">
        <f t="shared" ca="1" si="21"/>
        <v>Richo</v>
      </c>
      <c r="O73" t="s">
        <v>249</v>
      </c>
      <c r="P73" t="s">
        <v>701</v>
      </c>
      <c r="Q73" s="150">
        <f ca="1">IFERROR(INDEX(Draft!F:F,MATCH(P73,Draft!E:E,0)),-99)</f>
        <v>17.720675114698373</v>
      </c>
      <c r="R73" s="150">
        <f ca="1">IFERROR(INDEX(Draft!G:G,MATCH(P73,Draft!E:E,0)),-99)</f>
        <v>42</v>
      </c>
      <c r="S73" s="150">
        <f t="shared" ca="1" si="22"/>
        <v>30</v>
      </c>
      <c r="T73" s="150" t="b">
        <v>0</v>
      </c>
      <c r="U73" s="6" t="str">
        <f t="shared" ca="1" si="23"/>
        <v>G</v>
      </c>
      <c r="V73" s="6" t="str">
        <f t="shared" ca="1" si="25"/>
        <v>G</v>
      </c>
      <c r="W73" s="6" t="str">
        <f t="shared" si="24"/>
        <v>B</v>
      </c>
    </row>
    <row r="74" spans="12:23" x14ac:dyDescent="0.2">
      <c r="L74">
        <v>10</v>
      </c>
      <c r="M74">
        <v>73</v>
      </c>
      <c r="N74" t="str">
        <f t="shared" ca="1" si="21"/>
        <v>Richo</v>
      </c>
      <c r="O74" t="s">
        <v>281</v>
      </c>
      <c r="P74" t="s">
        <v>779</v>
      </c>
      <c r="Q74" s="150">
        <f ca="1">IFERROR(INDEX(Draft!F:F,MATCH(P74,Draft!E:E,0)),-99)</f>
        <v>-11.280164623739143</v>
      </c>
      <c r="R74" s="150">
        <f ca="1">IFERROR(INDEX(Draft!G:G,MATCH(P74,Draft!E:E,0)),-99)</f>
        <v>289</v>
      </c>
      <c r="S74" s="150">
        <f t="shared" ca="1" si="22"/>
        <v>-216</v>
      </c>
      <c r="T74" s="150" t="b">
        <v>0</v>
      </c>
      <c r="U74" s="6" t="str">
        <f t="shared" ca="1" si="23"/>
        <v>R</v>
      </c>
      <c r="V74" s="6" t="str">
        <f t="shared" ca="1" si="25"/>
        <v>R</v>
      </c>
      <c r="W74" s="6" t="str">
        <f t="shared" si="24"/>
        <v>B</v>
      </c>
    </row>
    <row r="75" spans="12:23" x14ac:dyDescent="0.2">
      <c r="L75">
        <v>10</v>
      </c>
      <c r="M75">
        <v>74</v>
      </c>
      <c r="N75" t="str">
        <f t="shared" ca="1" si="21"/>
        <v>Kappaz</v>
      </c>
      <c r="O75" t="s">
        <v>439</v>
      </c>
      <c r="P75" t="s">
        <v>683</v>
      </c>
      <c r="Q75" s="150">
        <f ca="1">IFERROR(INDEX(Draft!F:F,MATCH(P75,Draft!E:E,0)),-99)</f>
        <v>19.773680158474409</v>
      </c>
      <c r="R75" s="150">
        <f ca="1">IFERROR(INDEX(Draft!G:G,MATCH(P75,Draft!E:E,0)),-99)</f>
        <v>34</v>
      </c>
      <c r="S75" s="150">
        <f t="shared" ca="1" si="22"/>
        <v>40</v>
      </c>
      <c r="T75" s="150" t="b">
        <v>0</v>
      </c>
      <c r="U75" s="6" t="str">
        <f t="shared" ca="1" si="23"/>
        <v>G</v>
      </c>
      <c r="V75" s="6" t="str">
        <f t="shared" ca="1" si="25"/>
        <v>G</v>
      </c>
      <c r="W75" s="6" t="str">
        <f t="shared" si="24"/>
        <v>B</v>
      </c>
    </row>
    <row r="76" spans="12:23" x14ac:dyDescent="0.2">
      <c r="L76">
        <v>10</v>
      </c>
      <c r="M76">
        <v>75</v>
      </c>
      <c r="N76" t="str">
        <f t="shared" ca="1" si="21"/>
        <v>Jmerc</v>
      </c>
      <c r="O76" t="s">
        <v>216</v>
      </c>
      <c r="P76" t="s">
        <v>802</v>
      </c>
      <c r="Q76" s="150">
        <f ca="1">IFERROR(INDEX(Draft!F:F,MATCH(P76,Draft!E:E,0)),-99)</f>
        <v>7.1736960082254626</v>
      </c>
      <c r="R76" s="150">
        <f ca="1">IFERROR(INDEX(Draft!G:G,MATCH(P76,Draft!E:E,0)),-99)</f>
        <v>87</v>
      </c>
      <c r="S76" s="150">
        <f t="shared" ca="1" si="22"/>
        <v>-12</v>
      </c>
      <c r="T76" s="150" t="b">
        <v>0</v>
      </c>
      <c r="U76" s="6" t="str">
        <f t="shared" ca="1" si="23"/>
        <v>G</v>
      </c>
      <c r="V76" s="6" t="str">
        <f t="shared" ca="1" si="25"/>
        <v>G</v>
      </c>
      <c r="W76" s="6" t="str">
        <f t="shared" si="24"/>
        <v>B</v>
      </c>
    </row>
    <row r="77" spans="12:23" x14ac:dyDescent="0.2">
      <c r="L77">
        <v>10</v>
      </c>
      <c r="M77">
        <v>76</v>
      </c>
      <c r="N77" t="str">
        <f t="shared" ca="1" si="21"/>
        <v>Garter</v>
      </c>
      <c r="O77" t="s">
        <v>325</v>
      </c>
      <c r="P77" t="s">
        <v>716</v>
      </c>
      <c r="Q77" s="150">
        <f ca="1">IFERROR(INDEX(Draft!F:F,MATCH(P77,Draft!E:E,0)),-99)</f>
        <v>4.5382216757154268</v>
      </c>
      <c r="R77" s="150">
        <f ca="1">IFERROR(INDEX(Draft!G:G,MATCH(P77,Draft!E:E,0)),-99)</f>
        <v>103</v>
      </c>
      <c r="S77" s="150">
        <f t="shared" ca="1" si="22"/>
        <v>-27</v>
      </c>
      <c r="T77" s="150" t="b">
        <v>0</v>
      </c>
      <c r="U77" s="6" t="str">
        <f t="shared" ca="1" si="23"/>
        <v>G</v>
      </c>
      <c r="V77" s="6" t="str">
        <f t="shared" ca="1" si="25"/>
        <v>G</v>
      </c>
      <c r="W77" s="6" t="str">
        <f t="shared" si="24"/>
        <v>B</v>
      </c>
    </row>
    <row r="78" spans="12:23" x14ac:dyDescent="0.2">
      <c r="L78">
        <v>10</v>
      </c>
      <c r="M78">
        <v>77</v>
      </c>
      <c r="N78" t="str">
        <f t="shared" ca="1" si="21"/>
        <v>Melons</v>
      </c>
      <c r="O78" t="s">
        <v>272</v>
      </c>
      <c r="P78" t="s">
        <v>877</v>
      </c>
      <c r="Q78" s="150">
        <f ca="1">IFERROR(INDEX(Draft!F:F,MATCH(P78,Draft!E:E,0)),-99)</f>
        <v>-8.8325817336825381</v>
      </c>
      <c r="R78" s="150">
        <f ca="1">IFERROR(INDEX(Draft!G:G,MATCH(P78,Draft!E:E,0)),-99)</f>
        <v>261</v>
      </c>
      <c r="S78" s="150">
        <f t="shared" ca="1" si="22"/>
        <v>-184</v>
      </c>
      <c r="T78" s="150" t="b">
        <v>0</v>
      </c>
      <c r="U78" s="6" t="str">
        <f t="shared" ca="1" si="23"/>
        <v>R</v>
      </c>
      <c r="V78" s="6" t="str">
        <f t="shared" ca="1" si="25"/>
        <v>R</v>
      </c>
      <c r="W78" s="6" t="str">
        <f t="shared" si="24"/>
        <v>B</v>
      </c>
    </row>
    <row r="79" spans="12:23" x14ac:dyDescent="0.2">
      <c r="L79">
        <v>10</v>
      </c>
      <c r="M79">
        <v>78</v>
      </c>
      <c r="N79" t="str">
        <f t="shared" ca="1" si="21"/>
        <v>Pmac</v>
      </c>
      <c r="O79" t="s">
        <v>316</v>
      </c>
      <c r="P79" t="s">
        <v>749</v>
      </c>
      <c r="Q79" s="150">
        <f ca="1">IFERROR(INDEX(Draft!F:F,MATCH(P79,Draft!E:E,0)),-99)</f>
        <v>0.3192499421813082</v>
      </c>
      <c r="R79" s="150">
        <f ca="1">IFERROR(INDEX(Draft!G:G,MATCH(P79,Draft!E:E,0)),-99)</f>
        <v>148</v>
      </c>
      <c r="S79" s="150">
        <f t="shared" ca="1" si="22"/>
        <v>-70</v>
      </c>
      <c r="T79" s="150" t="b">
        <v>0</v>
      </c>
      <c r="U79" s="6" t="str">
        <f t="shared" ca="1" si="23"/>
        <v>A</v>
      </c>
      <c r="V79" s="6" t="str">
        <f t="shared" ca="1" si="25"/>
        <v>A</v>
      </c>
      <c r="W79" s="6" t="str">
        <f t="shared" si="24"/>
        <v>B</v>
      </c>
    </row>
    <row r="80" spans="12:23" x14ac:dyDescent="0.2">
      <c r="L80">
        <v>10</v>
      </c>
      <c r="M80">
        <v>79</v>
      </c>
      <c r="N80" t="str">
        <f t="shared" ca="1" si="21"/>
        <v>Chief</v>
      </c>
      <c r="O80" t="s">
        <v>352</v>
      </c>
      <c r="P80" t="s">
        <v>587</v>
      </c>
      <c r="Q80" s="150">
        <f ca="1">IFERROR(INDEX(Draft!F:F,MATCH(P80,Draft!E:E,0)),-99)</f>
        <v>1.9855975361397373</v>
      </c>
      <c r="R80" s="150">
        <f ca="1">IFERROR(INDEX(Draft!G:G,MATCH(P80,Draft!E:E,0)),-99)</f>
        <v>126</v>
      </c>
      <c r="S80" s="150">
        <f t="shared" ca="1" si="22"/>
        <v>-47</v>
      </c>
      <c r="T80" s="150" t="b">
        <v>0</v>
      </c>
      <c r="U80" s="6" t="str">
        <f t="shared" ca="1" si="23"/>
        <v>A</v>
      </c>
      <c r="V80" s="6" t="str">
        <f t="shared" ca="1" si="25"/>
        <v>A</v>
      </c>
      <c r="W80" s="6" t="str">
        <f t="shared" si="24"/>
        <v>B</v>
      </c>
    </row>
    <row r="81" spans="12:23" x14ac:dyDescent="0.2">
      <c r="L81">
        <v>10</v>
      </c>
      <c r="M81">
        <v>80</v>
      </c>
      <c r="N81" t="str">
        <f t="shared" ca="1" si="21"/>
        <v>Lest</v>
      </c>
      <c r="O81" t="s">
        <v>266</v>
      </c>
      <c r="P81" t="s">
        <v>686</v>
      </c>
      <c r="Q81" s="150">
        <f ca="1">IFERROR(INDEX(Draft!F:F,MATCH(P81,Draft!E:E,0)),-99)</f>
        <v>8.5361788662266491</v>
      </c>
      <c r="R81" s="150">
        <f ca="1">IFERROR(INDEX(Draft!G:G,MATCH(P81,Draft!E:E,0)),-99)</f>
        <v>78</v>
      </c>
      <c r="S81" s="150">
        <f t="shared" ca="1" si="22"/>
        <v>2</v>
      </c>
      <c r="T81" s="150" t="b">
        <v>0</v>
      </c>
      <c r="U81" s="6" t="str">
        <f t="shared" ca="1" si="23"/>
        <v>G</v>
      </c>
      <c r="V81" s="6" t="str">
        <f t="shared" ca="1" si="25"/>
        <v>G</v>
      </c>
      <c r="W81" s="6" t="str">
        <f t="shared" si="24"/>
        <v>B</v>
      </c>
    </row>
    <row r="82" spans="12:23" x14ac:dyDescent="0.2">
      <c r="L82">
        <v>11</v>
      </c>
      <c r="M82">
        <v>81</v>
      </c>
      <c r="N82" t="str">
        <f t="shared" ca="1" si="21"/>
        <v>Lest</v>
      </c>
      <c r="O82" t="s">
        <v>381</v>
      </c>
      <c r="P82" t="s">
        <v>575</v>
      </c>
      <c r="Q82" s="150">
        <f ca="1">IFERROR(INDEX(Draft!F:F,MATCH(P82,Draft!E:E,0)),-99)</f>
        <v>-1.2847984057374671</v>
      </c>
      <c r="R82" s="150">
        <f ca="1">IFERROR(INDEX(Draft!G:G,MATCH(P82,Draft!E:E,0)),-99)</f>
        <v>165</v>
      </c>
      <c r="S82" s="150">
        <f t="shared" ca="1" si="22"/>
        <v>-84</v>
      </c>
      <c r="T82" s="150" t="b">
        <v>0</v>
      </c>
      <c r="U82" s="6" t="str">
        <f t="shared" ca="1" si="23"/>
        <v>A</v>
      </c>
      <c r="V82" s="6" t="str">
        <f t="shared" ca="1" si="25"/>
        <v>A</v>
      </c>
      <c r="W82" s="6" t="str">
        <f t="shared" si="24"/>
        <v>B</v>
      </c>
    </row>
    <row r="83" spans="12:23" x14ac:dyDescent="0.2">
      <c r="L83">
        <v>11</v>
      </c>
      <c r="M83">
        <v>82</v>
      </c>
      <c r="N83" t="str">
        <f t="shared" ca="1" si="21"/>
        <v>Chief</v>
      </c>
      <c r="O83" t="s">
        <v>37</v>
      </c>
      <c r="P83" t="s">
        <v>836</v>
      </c>
      <c r="Q83" s="150">
        <f ca="1">IFERROR(INDEX(Draft!F:F,MATCH(P83,Draft!E:E,0)),-99)</f>
        <v>0</v>
      </c>
      <c r="R83" s="150">
        <f ca="1">IFERROR(INDEX(Draft!G:G,MATCH(P83,Draft!E:E,0)),-99)</f>
        <v>152</v>
      </c>
      <c r="S83" s="150">
        <f t="shared" ca="1" si="22"/>
        <v>-70</v>
      </c>
      <c r="T83" s="150" t="b">
        <v>0</v>
      </c>
      <c r="U83" s="6" t="str">
        <f t="shared" ca="1" si="23"/>
        <v>A</v>
      </c>
      <c r="V83" s="6" t="str">
        <f t="shared" ca="1" si="25"/>
        <v>A</v>
      </c>
      <c r="W83" s="6" t="str">
        <f t="shared" si="24"/>
        <v>B</v>
      </c>
    </row>
    <row r="84" spans="12:23" x14ac:dyDescent="0.2">
      <c r="L84">
        <v>11</v>
      </c>
      <c r="M84">
        <v>83</v>
      </c>
      <c r="N84" t="str">
        <f t="shared" ca="1" si="21"/>
        <v>Pmac</v>
      </c>
      <c r="O84" t="s">
        <v>252</v>
      </c>
      <c r="P84" t="s">
        <v>826</v>
      </c>
      <c r="Q84" s="150">
        <f ca="1">IFERROR(INDEX(Draft!F:F,MATCH(P84,Draft!E:E,0)),-99)</f>
        <v>5.9593322540508797</v>
      </c>
      <c r="R84" s="150">
        <f ca="1">IFERROR(INDEX(Draft!G:G,MATCH(P84,Draft!E:E,0)),-99)</f>
        <v>97</v>
      </c>
      <c r="S84" s="150">
        <f t="shared" ca="1" si="22"/>
        <v>-14</v>
      </c>
      <c r="T84" s="150" t="b">
        <v>0</v>
      </c>
      <c r="U84" s="6" t="str">
        <f t="shared" ca="1" si="23"/>
        <v>A</v>
      </c>
      <c r="V84" s="6" t="str">
        <f t="shared" ca="1" si="25"/>
        <v>A</v>
      </c>
      <c r="W84" s="6" t="str">
        <f t="shared" si="24"/>
        <v>B</v>
      </c>
    </row>
    <row r="85" spans="12:23" x14ac:dyDescent="0.2">
      <c r="L85">
        <v>11</v>
      </c>
      <c r="M85">
        <v>84</v>
      </c>
      <c r="N85" t="str">
        <f t="shared" ca="1" si="21"/>
        <v>Melons</v>
      </c>
      <c r="O85" t="s">
        <v>279</v>
      </c>
      <c r="P85" t="e">
        <v>#N/A</v>
      </c>
      <c r="Q85" s="150">
        <f>IFERROR(INDEX(Draft!F:F,MATCH(P85,Draft!E:E,0)),-99)</f>
        <v>-99</v>
      </c>
      <c r="R85" s="150">
        <f>IFERROR(INDEX(Draft!G:G,MATCH(P85,Draft!E:E,0)),-99)</f>
        <v>-99</v>
      </c>
      <c r="S85" s="150">
        <f t="shared" si="22"/>
        <v>183</v>
      </c>
      <c r="T85" s="150" t="b">
        <v>0</v>
      </c>
      <c r="U85" s="6" t="str">
        <f t="shared" ca="1" si="23"/>
        <v>R</v>
      </c>
      <c r="V85" s="6" t="str">
        <f t="shared" ca="1" si="25"/>
        <v>R</v>
      </c>
      <c r="W85" s="6" t="str">
        <f t="shared" si="24"/>
        <v>B</v>
      </c>
    </row>
    <row r="86" spans="12:23" x14ac:dyDescent="0.2">
      <c r="L86">
        <v>11</v>
      </c>
      <c r="M86">
        <v>85</v>
      </c>
      <c r="N86" t="str">
        <f t="shared" ca="1" si="21"/>
        <v>Garter</v>
      </c>
      <c r="O86" t="s">
        <v>175</v>
      </c>
      <c r="P86" t="s">
        <v>703</v>
      </c>
      <c r="Q86" s="150">
        <f ca="1">IFERROR(INDEX(Draft!F:F,MATCH(P86,Draft!E:E,0)),-99)</f>
        <v>14.69519399755475</v>
      </c>
      <c r="R86" s="150">
        <f ca="1">IFERROR(INDEX(Draft!G:G,MATCH(P86,Draft!E:E,0)),-99)</f>
        <v>50</v>
      </c>
      <c r="S86" s="150">
        <f t="shared" ca="1" si="22"/>
        <v>35</v>
      </c>
      <c r="T86" s="150" t="b">
        <v>0</v>
      </c>
      <c r="U86" s="6" t="str">
        <f t="shared" ca="1" si="23"/>
        <v>G</v>
      </c>
      <c r="V86" s="6" t="str">
        <f t="shared" ca="1" si="25"/>
        <v>G</v>
      </c>
      <c r="W86" s="6" t="str">
        <f t="shared" si="24"/>
        <v>B</v>
      </c>
    </row>
    <row r="87" spans="12:23" x14ac:dyDescent="0.2">
      <c r="L87">
        <v>11</v>
      </c>
      <c r="M87">
        <v>86</v>
      </c>
      <c r="N87" t="str">
        <f t="shared" ca="1" si="21"/>
        <v>Jmerc</v>
      </c>
      <c r="O87" t="s">
        <v>200</v>
      </c>
      <c r="P87" t="s">
        <v>764</v>
      </c>
      <c r="Q87" s="150">
        <f ca="1">IFERROR(INDEX(Draft!F:F,MATCH(P87,Draft!E:E,0)),-99)</f>
        <v>-19.773680158474427</v>
      </c>
      <c r="R87" s="150">
        <f ca="1">IFERROR(INDEX(Draft!G:G,MATCH(P87,Draft!E:E,0)),-99)</f>
        <v>391</v>
      </c>
      <c r="S87" s="150">
        <f t="shared" ca="1" si="22"/>
        <v>-305</v>
      </c>
      <c r="T87" s="150" t="b">
        <v>0</v>
      </c>
      <c r="U87" s="6" t="str">
        <f t="shared" ca="1" si="23"/>
        <v>R</v>
      </c>
      <c r="V87" s="6" t="str">
        <f t="shared" ca="1" si="25"/>
        <v>R</v>
      </c>
      <c r="W87" s="6" t="str">
        <f t="shared" si="24"/>
        <v>B</v>
      </c>
    </row>
    <row r="88" spans="12:23" x14ac:dyDescent="0.2">
      <c r="L88">
        <v>11</v>
      </c>
      <c r="M88">
        <v>87</v>
      </c>
      <c r="N88" t="str">
        <f t="shared" ca="1" si="21"/>
        <v>Kappaz</v>
      </c>
      <c r="O88" t="s">
        <v>347</v>
      </c>
      <c r="P88" t="s">
        <v>537</v>
      </c>
      <c r="Q88" s="150">
        <f ca="1">IFERROR(INDEX(Draft!F:F,MATCH(P88,Draft!E:E,0)),-99)</f>
        <v>20.907174057000724</v>
      </c>
      <c r="R88" s="150">
        <f ca="1">IFERROR(INDEX(Draft!G:G,MATCH(P88,Draft!E:E,0)),-99)</f>
        <v>28</v>
      </c>
      <c r="S88" s="150">
        <f t="shared" ca="1" si="22"/>
        <v>59</v>
      </c>
      <c r="T88" s="150" t="b">
        <v>0</v>
      </c>
      <c r="U88" s="6" t="str">
        <f t="shared" ca="1" si="23"/>
        <v>G</v>
      </c>
      <c r="V88" s="6" t="str">
        <f t="shared" ca="1" si="25"/>
        <v>G</v>
      </c>
      <c r="W88" s="6" t="str">
        <f t="shared" si="24"/>
        <v>B</v>
      </c>
    </row>
    <row r="89" spans="12:23" x14ac:dyDescent="0.2">
      <c r="L89">
        <v>11</v>
      </c>
      <c r="M89">
        <v>88</v>
      </c>
      <c r="N89" t="str">
        <f t="shared" ca="1" si="21"/>
        <v>Richo</v>
      </c>
      <c r="O89" t="s">
        <v>210</v>
      </c>
      <c r="P89" t="s">
        <v>577</v>
      </c>
      <c r="Q89" s="150">
        <f ca="1">IFERROR(INDEX(Draft!F:F,MATCH(P89,Draft!E:E,0)),-99)</f>
        <v>3.2703959418772035</v>
      </c>
      <c r="R89" s="150">
        <f ca="1">IFERROR(INDEX(Draft!G:G,MATCH(P89,Draft!E:E,0)),-99)</f>
        <v>117</v>
      </c>
      <c r="S89" s="150">
        <f t="shared" ca="1" si="22"/>
        <v>-29</v>
      </c>
      <c r="T89" s="150" t="b">
        <v>0</v>
      </c>
      <c r="U89" s="6" t="str">
        <f t="shared" ca="1" si="23"/>
        <v>A</v>
      </c>
      <c r="V89" s="6" t="str">
        <f t="shared" ca="1" si="25"/>
        <v>A</v>
      </c>
      <c r="W89" s="6" t="str">
        <f t="shared" si="24"/>
        <v>B</v>
      </c>
    </row>
    <row r="90" spans="12:23" x14ac:dyDescent="0.2">
      <c r="L90">
        <v>12</v>
      </c>
      <c r="M90">
        <v>89</v>
      </c>
      <c r="N90" t="str">
        <f t="shared" ca="1" si="21"/>
        <v>Richo</v>
      </c>
      <c r="O90" t="s">
        <v>105</v>
      </c>
      <c r="P90" t="s">
        <v>739</v>
      </c>
      <c r="Q90" s="150">
        <f ca="1">IFERROR(INDEX(Draft!F:F,MATCH(P90,Draft!E:E,0)),-99)</f>
        <v>3.8899042934703711</v>
      </c>
      <c r="R90" s="150">
        <f ca="1">IFERROR(INDEX(Draft!G:G,MATCH(P90,Draft!E:E,0)),-99)</f>
        <v>110</v>
      </c>
      <c r="S90" s="150">
        <f t="shared" ca="1" si="22"/>
        <v>-21</v>
      </c>
      <c r="T90" s="150" t="b">
        <v>0</v>
      </c>
      <c r="U90" s="6" t="str">
        <f t="shared" ca="1" si="23"/>
        <v>A</v>
      </c>
      <c r="V90" s="6" t="str">
        <f t="shared" ca="1" si="25"/>
        <v>A</v>
      </c>
      <c r="W90" s="6" t="str">
        <f t="shared" si="24"/>
        <v>B</v>
      </c>
    </row>
    <row r="91" spans="12:23" x14ac:dyDescent="0.2">
      <c r="L91">
        <v>12</v>
      </c>
      <c r="M91">
        <v>90</v>
      </c>
      <c r="N91" t="str">
        <f t="shared" ca="1" si="21"/>
        <v>Kappaz</v>
      </c>
      <c r="O91" t="s">
        <v>68</v>
      </c>
      <c r="P91" t="s">
        <v>832</v>
      </c>
      <c r="Q91" s="150">
        <f ca="1">IFERROR(INDEX(Draft!F:F,MATCH(P91,Draft!E:E,0)),-99)</f>
        <v>10.85449803416409</v>
      </c>
      <c r="R91" s="150">
        <f ca="1">IFERROR(INDEX(Draft!G:G,MATCH(P91,Draft!E:E,0)),-99)</f>
        <v>62</v>
      </c>
      <c r="S91" s="150">
        <f t="shared" ca="1" si="22"/>
        <v>28</v>
      </c>
      <c r="T91" s="150" t="b">
        <v>0</v>
      </c>
      <c r="U91" s="6" t="str">
        <f t="shared" ca="1" si="23"/>
        <v>G</v>
      </c>
      <c r="V91" s="6" t="str">
        <f t="shared" ca="1" si="25"/>
        <v>G</v>
      </c>
      <c r="W91" s="6" t="str">
        <f t="shared" si="24"/>
        <v>B</v>
      </c>
    </row>
    <row r="92" spans="12:23" x14ac:dyDescent="0.2">
      <c r="L92">
        <v>12</v>
      </c>
      <c r="M92">
        <v>91</v>
      </c>
      <c r="N92" t="str">
        <f t="shared" ca="1" si="21"/>
        <v>Jmerc</v>
      </c>
      <c r="O92" t="s">
        <v>336</v>
      </c>
      <c r="P92" t="s">
        <v>742</v>
      </c>
      <c r="Q92" s="150">
        <f ca="1">IFERROR(INDEX(Draft!F:F,MATCH(P92,Draft!E:E,0)),-99)</f>
        <v>10.322414797195261</v>
      </c>
      <c r="R92" s="150">
        <f ca="1">IFERROR(INDEX(Draft!G:G,MATCH(P92,Draft!E:E,0)),-99)</f>
        <v>64</v>
      </c>
      <c r="S92" s="150">
        <f t="shared" ca="1" si="22"/>
        <v>27</v>
      </c>
      <c r="T92" s="150" t="b">
        <v>0</v>
      </c>
      <c r="U92" s="6" t="str">
        <f t="shared" ca="1" si="23"/>
        <v>G</v>
      </c>
      <c r="V92" s="6" t="str">
        <f t="shared" ca="1" si="25"/>
        <v>G</v>
      </c>
      <c r="W92" s="6" t="str">
        <f t="shared" si="24"/>
        <v>B</v>
      </c>
    </row>
    <row r="93" spans="12:23" x14ac:dyDescent="0.2">
      <c r="L93">
        <v>12</v>
      </c>
      <c r="M93">
        <v>92</v>
      </c>
      <c r="N93" t="str">
        <f t="shared" ca="1" si="21"/>
        <v>Garter</v>
      </c>
      <c r="O93" t="s">
        <v>415</v>
      </c>
      <c r="P93" t="s">
        <v>865</v>
      </c>
      <c r="Q93" s="150">
        <f ca="1">IFERROR(INDEX(Draft!F:F,MATCH(P93,Draft!E:E,0)),-99)</f>
        <v>1.2769997687251902</v>
      </c>
      <c r="R93" s="150">
        <f ca="1">IFERROR(INDEX(Draft!G:G,MATCH(P93,Draft!E:E,0)),-99)</f>
        <v>140</v>
      </c>
      <c r="S93" s="150">
        <f t="shared" ca="1" si="22"/>
        <v>-48</v>
      </c>
      <c r="T93" s="150" t="b">
        <v>0</v>
      </c>
      <c r="U93" s="6" t="str">
        <f t="shared" ca="1" si="23"/>
        <v>G</v>
      </c>
      <c r="V93" s="6" t="str">
        <f t="shared" ca="1" si="25"/>
        <v>G</v>
      </c>
      <c r="W93" s="6" t="str">
        <f t="shared" si="24"/>
        <v>B</v>
      </c>
    </row>
    <row r="94" spans="12:23" x14ac:dyDescent="0.2">
      <c r="L94">
        <v>12</v>
      </c>
      <c r="M94">
        <v>93</v>
      </c>
      <c r="N94" t="str">
        <f t="shared" ca="1" si="21"/>
        <v>Melons</v>
      </c>
      <c r="O94" t="s">
        <v>263</v>
      </c>
      <c r="P94" t="s">
        <v>704</v>
      </c>
      <c r="Q94" s="150">
        <f ca="1">IFERROR(INDEX(Draft!F:F,MATCH(P94,Draft!E:E,0)),-99)</f>
        <v>12.858294747860402</v>
      </c>
      <c r="R94" s="150">
        <f ca="1">IFERROR(INDEX(Draft!G:G,MATCH(P94,Draft!E:E,0)),-99)</f>
        <v>54</v>
      </c>
      <c r="S94" s="150">
        <f t="shared" ca="1" si="22"/>
        <v>39</v>
      </c>
      <c r="T94" s="150" t="b">
        <v>0</v>
      </c>
      <c r="U94" s="6" t="str">
        <f t="shared" ca="1" si="23"/>
        <v>G</v>
      </c>
      <c r="V94" s="6" t="str">
        <f t="shared" ca="1" si="25"/>
        <v>G</v>
      </c>
      <c r="W94" s="6" t="str">
        <f t="shared" si="24"/>
        <v>B</v>
      </c>
    </row>
    <row r="95" spans="12:23" x14ac:dyDescent="0.2">
      <c r="L95">
        <v>12</v>
      </c>
      <c r="M95">
        <v>94</v>
      </c>
      <c r="N95" t="str">
        <f t="shared" ca="1" si="21"/>
        <v>Pmac</v>
      </c>
      <c r="O95" t="s">
        <v>164</v>
      </c>
      <c r="P95" t="s">
        <v>721</v>
      </c>
      <c r="Q95" s="150">
        <f ca="1">IFERROR(INDEX(Draft!F:F,MATCH(P95,Draft!E:E,0)),-99)</f>
        <v>-2.2691108378577294</v>
      </c>
      <c r="R95" s="150">
        <f ca="1">IFERROR(INDEX(Draft!G:G,MATCH(P95,Draft!E:E,0)),-99)</f>
        <v>178</v>
      </c>
      <c r="S95" s="150">
        <f t="shared" ca="1" si="22"/>
        <v>-84</v>
      </c>
      <c r="T95" s="150" t="b">
        <v>0</v>
      </c>
      <c r="U95" s="6" t="str">
        <f t="shared" ca="1" si="23"/>
        <v>G</v>
      </c>
      <c r="V95" s="6" t="str">
        <f t="shared" ca="1" si="25"/>
        <v>G</v>
      </c>
      <c r="W95" s="6" t="str">
        <f t="shared" si="24"/>
        <v>B</v>
      </c>
    </row>
    <row r="96" spans="12:23" x14ac:dyDescent="0.2">
      <c r="L96">
        <v>12</v>
      </c>
      <c r="M96">
        <v>95</v>
      </c>
      <c r="N96" t="str">
        <f t="shared" ca="1" si="21"/>
        <v>Chief</v>
      </c>
      <c r="O96" t="s">
        <v>304</v>
      </c>
      <c r="P96" t="s">
        <v>909</v>
      </c>
      <c r="Q96" s="150">
        <f ca="1">IFERROR(INDEX(Draft!F:F,MATCH(P96,Draft!E:E,0)),-99)</f>
        <v>-10.854498034164074</v>
      </c>
      <c r="R96" s="150">
        <f ca="1">IFERROR(INDEX(Draft!G:G,MATCH(P96,Draft!E:E,0)),-99)</f>
        <v>285</v>
      </c>
      <c r="S96" s="150">
        <f t="shared" ca="1" si="22"/>
        <v>-190</v>
      </c>
      <c r="T96" s="150" t="b">
        <v>0</v>
      </c>
      <c r="U96" s="6" t="str">
        <f t="shared" ca="1" si="23"/>
        <v>A</v>
      </c>
      <c r="V96" s="6" t="str">
        <f t="shared" ca="1" si="25"/>
        <v>A</v>
      </c>
      <c r="W96" s="6" t="str">
        <f t="shared" si="24"/>
        <v>B</v>
      </c>
    </row>
    <row r="97" spans="12:23" x14ac:dyDescent="0.2">
      <c r="L97">
        <v>12</v>
      </c>
      <c r="M97">
        <v>96</v>
      </c>
      <c r="N97" t="str">
        <f t="shared" ca="1" si="21"/>
        <v>Lest</v>
      </c>
      <c r="O97" t="s">
        <v>247</v>
      </c>
      <c r="P97" t="s">
        <v>755</v>
      </c>
      <c r="Q97" s="150">
        <f ca="1">IFERROR(INDEX(Draft!F:F,MATCH(P97,Draft!E:E,0)),-99)</f>
        <v>-6.699279616532321</v>
      </c>
      <c r="R97" s="150">
        <f ca="1">IFERROR(INDEX(Draft!G:G,MATCH(P97,Draft!E:E,0)),-99)</f>
        <v>234</v>
      </c>
      <c r="S97" s="150">
        <f t="shared" ca="1" si="22"/>
        <v>-138</v>
      </c>
      <c r="T97" s="150" t="b">
        <v>0</v>
      </c>
      <c r="U97" s="6" t="str">
        <f t="shared" ca="1" si="23"/>
        <v>A</v>
      </c>
      <c r="V97" s="6" t="str">
        <f t="shared" ca="1" si="25"/>
        <v>A</v>
      </c>
      <c r="W97" s="6" t="str">
        <f t="shared" si="24"/>
        <v>B</v>
      </c>
    </row>
    <row r="98" spans="12:23" x14ac:dyDescent="0.2">
      <c r="L98">
        <v>13</v>
      </c>
      <c r="M98">
        <v>97</v>
      </c>
      <c r="N98" t="str">
        <f t="shared" ca="1" si="21"/>
        <v>Lest</v>
      </c>
      <c r="O98" t="s">
        <v>371</v>
      </c>
      <c r="P98" t="s">
        <v>910</v>
      </c>
      <c r="Q98" s="150">
        <f ca="1">IFERROR(INDEX(Draft!F:F,MATCH(P98,Draft!E:E,0)),-99)</f>
        <v>-28.382364781291471</v>
      </c>
      <c r="R98" s="150">
        <f ca="1">IFERROR(INDEX(Draft!G:G,MATCH(P98,Draft!E:E,0)),-99)</f>
        <v>495</v>
      </c>
      <c r="S98" s="150">
        <f t="shared" ca="1" si="22"/>
        <v>-398</v>
      </c>
      <c r="T98" s="150" t="b">
        <v>0</v>
      </c>
      <c r="U98" s="6" t="str">
        <f t="shared" ca="1" si="23"/>
        <v>R</v>
      </c>
      <c r="V98" s="6" t="str">
        <f t="shared" ca="1" si="25"/>
        <v>R</v>
      </c>
      <c r="W98" s="6" t="str">
        <f t="shared" si="24"/>
        <v>B</v>
      </c>
    </row>
    <row r="99" spans="12:23" x14ac:dyDescent="0.2">
      <c r="L99">
        <v>13</v>
      </c>
      <c r="M99">
        <v>98</v>
      </c>
      <c r="N99" t="str">
        <f t="shared" ca="1" si="21"/>
        <v>Chief</v>
      </c>
      <c r="O99" t="s">
        <v>259</v>
      </c>
      <c r="P99" t="s">
        <v>623</v>
      </c>
      <c r="Q99" s="150">
        <f ca="1">IFERROR(INDEX(Draft!F:F,MATCH(P99,Draft!E:E,0)),-99)</f>
        <v>-19.271976086062118</v>
      </c>
      <c r="R99" s="150">
        <f ca="1">IFERROR(INDEX(Draft!G:G,MATCH(P99,Draft!E:E,0)),-99)</f>
        <v>383</v>
      </c>
      <c r="S99" s="150">
        <f t="shared" ca="1" si="22"/>
        <v>-285</v>
      </c>
      <c r="T99" s="150" t="b">
        <v>0</v>
      </c>
      <c r="U99" s="6" t="str">
        <f t="shared" ca="1" si="23"/>
        <v>A</v>
      </c>
      <c r="V99" s="6" t="str">
        <f t="shared" ca="1" si="25"/>
        <v>A</v>
      </c>
      <c r="W99" s="6" t="str">
        <f t="shared" si="24"/>
        <v>B</v>
      </c>
    </row>
    <row r="100" spans="12:23" x14ac:dyDescent="0.2">
      <c r="L100">
        <v>13</v>
      </c>
      <c r="M100">
        <v>99</v>
      </c>
      <c r="N100" t="str">
        <f t="shared" ca="1" si="21"/>
        <v>Pmac</v>
      </c>
      <c r="O100" t="s">
        <v>253</v>
      </c>
      <c r="P100" t="s">
        <v>772</v>
      </c>
      <c r="Q100" s="150">
        <f ca="1">IFERROR(INDEX(Draft!F:F,MATCH(P100,Draft!E:E,0)),-99)</f>
        <v>4.4694991905381558</v>
      </c>
      <c r="R100" s="150">
        <f ca="1">IFERROR(INDEX(Draft!G:G,MATCH(P100,Draft!E:E,0)),-99)</f>
        <v>104</v>
      </c>
      <c r="S100" s="150">
        <f t="shared" ca="1" si="22"/>
        <v>-5</v>
      </c>
      <c r="T100" s="150" t="b">
        <v>0</v>
      </c>
      <c r="U100" s="6" t="str">
        <f t="shared" ca="1" si="23"/>
        <v>A</v>
      </c>
      <c r="V100" s="6" t="str">
        <f t="shared" ca="1" si="25"/>
        <v>A</v>
      </c>
      <c r="W100" s="6" t="str">
        <f t="shared" si="24"/>
        <v>B</v>
      </c>
    </row>
    <row r="101" spans="12:23" x14ac:dyDescent="0.2">
      <c r="L101">
        <v>13</v>
      </c>
      <c r="M101">
        <v>100</v>
      </c>
      <c r="N101" t="str">
        <f t="shared" ca="1" si="21"/>
        <v>Melons</v>
      </c>
      <c r="O101" t="s">
        <v>155</v>
      </c>
      <c r="P101" t="s">
        <v>726</v>
      </c>
      <c r="Q101" s="150">
        <f ca="1">IFERROR(INDEX(Draft!F:F,MATCH(P101,Draft!E:E,0)),-99)</f>
        <v>5.0015824275069836</v>
      </c>
      <c r="R101" s="150">
        <f ca="1">IFERROR(INDEX(Draft!G:G,MATCH(P101,Draft!E:E,0)),-99)</f>
        <v>100</v>
      </c>
      <c r="S101" s="150">
        <f t="shared" ca="1" si="22"/>
        <v>0</v>
      </c>
      <c r="T101" s="150" t="b">
        <v>0</v>
      </c>
      <c r="U101" s="6" t="str">
        <f t="shared" ca="1" si="23"/>
        <v>G</v>
      </c>
      <c r="V101" s="6" t="str">
        <f t="shared" ca="1" si="25"/>
        <v>G</v>
      </c>
      <c r="W101" s="6" t="str">
        <f t="shared" si="24"/>
        <v>B</v>
      </c>
    </row>
    <row r="102" spans="12:23" x14ac:dyDescent="0.2">
      <c r="L102">
        <v>13</v>
      </c>
      <c r="M102">
        <v>101</v>
      </c>
      <c r="N102" t="str">
        <f t="shared" ca="1" si="21"/>
        <v>Garter</v>
      </c>
      <c r="O102" t="s">
        <v>273</v>
      </c>
      <c r="P102" t="s">
        <v>760</v>
      </c>
      <c r="Q102" s="150">
        <f ca="1">IFERROR(INDEX(Draft!F:F,MATCH(P102,Draft!E:E,0)),-99)</f>
        <v>-6.8073325135731704</v>
      </c>
      <c r="R102" s="150">
        <f ca="1">IFERROR(INDEX(Draft!G:G,MATCH(P102,Draft!E:E,0)),-99)</f>
        <v>236</v>
      </c>
      <c r="S102" s="150">
        <f t="shared" ca="1" si="22"/>
        <v>-135</v>
      </c>
      <c r="T102" s="150" t="b">
        <v>0</v>
      </c>
      <c r="U102" s="6" t="str">
        <f t="shared" ca="1" si="23"/>
        <v>A</v>
      </c>
      <c r="V102" s="6" t="str">
        <f t="shared" ca="1" si="25"/>
        <v>A</v>
      </c>
      <c r="W102" s="6" t="str">
        <f t="shared" si="24"/>
        <v>B</v>
      </c>
    </row>
    <row r="103" spans="12:23" x14ac:dyDescent="0.2">
      <c r="L103">
        <v>13</v>
      </c>
      <c r="M103">
        <v>102</v>
      </c>
      <c r="N103" t="str">
        <f t="shared" ca="1" si="21"/>
        <v>Jmerc</v>
      </c>
      <c r="O103" t="s">
        <v>166</v>
      </c>
      <c r="P103" t="s">
        <v>911</v>
      </c>
      <c r="Q103" s="150">
        <f ca="1">IFERROR(INDEX(Draft!F:F,MATCH(P103,Draft!E:E,0)),-99)</f>
        <v>-1.404687661530982</v>
      </c>
      <c r="R103" s="150">
        <f ca="1">IFERROR(INDEX(Draft!G:G,MATCH(P103,Draft!E:E,0)),-99)</f>
        <v>168</v>
      </c>
      <c r="S103" s="150">
        <f t="shared" ca="1" si="22"/>
        <v>-66</v>
      </c>
      <c r="T103" s="150" t="b">
        <v>0</v>
      </c>
      <c r="U103" s="6" t="str">
        <f t="shared" ca="1" si="23"/>
        <v>A</v>
      </c>
      <c r="V103" s="6" t="str">
        <f t="shared" ca="1" si="25"/>
        <v>A</v>
      </c>
      <c r="W103" s="6" t="str">
        <f t="shared" si="24"/>
        <v>B</v>
      </c>
    </row>
    <row r="104" spans="12:23" x14ac:dyDescent="0.2">
      <c r="L104">
        <v>13</v>
      </c>
      <c r="M104">
        <v>103</v>
      </c>
      <c r="N104" t="str">
        <f t="shared" ca="1" si="21"/>
        <v>Kappaz</v>
      </c>
      <c r="O104" t="s">
        <v>46</v>
      </c>
      <c r="P104" t="s">
        <v>684</v>
      </c>
      <c r="Q104" s="150">
        <f ca="1">IFERROR(INDEX(Draft!F:F,MATCH(P104,Draft!E:E,0)),-99)</f>
        <v>10.26502521888016</v>
      </c>
      <c r="R104" s="150">
        <f ca="1">IFERROR(INDEX(Draft!G:G,MATCH(P104,Draft!E:E,0)),-99)</f>
        <v>66</v>
      </c>
      <c r="S104" s="150">
        <f t="shared" ca="1" si="22"/>
        <v>37</v>
      </c>
      <c r="T104" s="150" t="b">
        <v>0</v>
      </c>
      <c r="U104" s="6" t="str">
        <f t="shared" ca="1" si="23"/>
        <v>G</v>
      </c>
      <c r="V104" s="6" t="str">
        <f t="shared" ca="1" si="25"/>
        <v>G</v>
      </c>
      <c r="W104" s="6" t="str">
        <f t="shared" si="24"/>
        <v>B</v>
      </c>
    </row>
    <row r="105" spans="12:23" x14ac:dyDescent="0.2">
      <c r="L105">
        <v>13</v>
      </c>
      <c r="M105">
        <v>104</v>
      </c>
      <c r="N105" t="str">
        <f t="shared" ca="1" si="21"/>
        <v>Richo</v>
      </c>
      <c r="O105" t="s">
        <v>54</v>
      </c>
      <c r="P105" t="s">
        <v>912</v>
      </c>
      <c r="Q105" s="150">
        <f ca="1">IFERROR(INDEX(Draft!F:F,MATCH(P105,Draft!E:E,0)),-99)</f>
        <v>-51.742335794700097</v>
      </c>
      <c r="R105" s="150">
        <f ca="1">IFERROR(INDEX(Draft!G:G,MATCH(P105,Draft!E:E,0)),-99)</f>
        <v>611</v>
      </c>
      <c r="S105" s="150">
        <f t="shared" ca="1" si="22"/>
        <v>-507</v>
      </c>
      <c r="T105" s="150" t="b">
        <v>0</v>
      </c>
      <c r="U105" s="6" t="str">
        <f t="shared" ca="1" si="23"/>
        <v>R</v>
      </c>
      <c r="V105" s="6" t="str">
        <f t="shared" ca="1" si="25"/>
        <v>R</v>
      </c>
      <c r="W105" s="6" t="str">
        <f t="shared" si="24"/>
        <v>B</v>
      </c>
    </row>
    <row r="106" spans="12:23" x14ac:dyDescent="0.2">
      <c r="L106">
        <v>14</v>
      </c>
      <c r="M106">
        <v>105</v>
      </c>
      <c r="N106" t="str">
        <f t="shared" ca="1" si="21"/>
        <v>Richo</v>
      </c>
      <c r="O106" t="s">
        <v>199</v>
      </c>
      <c r="P106" t="s">
        <v>842</v>
      </c>
      <c r="Q106" s="150">
        <f ca="1">IFERROR(INDEX(Draft!F:F,MATCH(P106,Draft!E:E,0)),-99)</f>
        <v>-20.538412946996747</v>
      </c>
      <c r="R106" s="150">
        <f ca="1">IFERROR(INDEX(Draft!G:G,MATCH(P106,Draft!E:E,0)),-99)</f>
        <v>403</v>
      </c>
      <c r="S106" s="150">
        <f t="shared" ca="1" si="22"/>
        <v>-298</v>
      </c>
      <c r="T106" s="150" t="b">
        <v>0</v>
      </c>
      <c r="U106" s="6" t="str">
        <f t="shared" ca="1" si="23"/>
        <v>R</v>
      </c>
      <c r="V106" s="6" t="str">
        <f t="shared" ca="1" si="25"/>
        <v>R</v>
      </c>
      <c r="W106" s="6" t="str">
        <f t="shared" si="24"/>
        <v>B</v>
      </c>
    </row>
    <row r="107" spans="12:23" x14ac:dyDescent="0.2">
      <c r="L107">
        <v>14</v>
      </c>
      <c r="M107">
        <v>106</v>
      </c>
      <c r="N107" t="str">
        <f t="shared" ca="1" si="21"/>
        <v>Kappaz</v>
      </c>
      <c r="O107" t="s">
        <v>180</v>
      </c>
      <c r="P107" t="s">
        <v>807</v>
      </c>
      <c r="Q107" s="150">
        <f ca="1">IFERROR(INDEX(Draft!F:F,MATCH(P107,Draft!E:E,0)),-99)</f>
        <v>20.751246241784283</v>
      </c>
      <c r="R107" s="150">
        <f ca="1">IFERROR(INDEX(Draft!G:G,MATCH(P107,Draft!E:E,0)),-99)</f>
        <v>29</v>
      </c>
      <c r="S107" s="150">
        <f t="shared" ca="1" si="22"/>
        <v>77</v>
      </c>
      <c r="T107" s="150" t="b">
        <v>0</v>
      </c>
      <c r="U107" s="6" t="str">
        <f t="shared" ca="1" si="23"/>
        <v>G</v>
      </c>
      <c r="V107" s="6" t="str">
        <f t="shared" ca="1" si="25"/>
        <v>G</v>
      </c>
      <c r="W107" s="6" t="str">
        <f t="shared" si="24"/>
        <v>B</v>
      </c>
    </row>
    <row r="108" spans="12:23" x14ac:dyDescent="0.2">
      <c r="L108">
        <v>14</v>
      </c>
      <c r="M108">
        <v>107</v>
      </c>
      <c r="N108" t="str">
        <f t="shared" ca="1" si="21"/>
        <v>Jmerc</v>
      </c>
      <c r="O108" t="s">
        <v>169</v>
      </c>
      <c r="P108" t="s">
        <v>546</v>
      </c>
      <c r="Q108" s="150">
        <f ca="1">IFERROR(INDEX(Draft!F:F,MATCH(P108,Draft!E:E,0)),-99)</f>
        <v>1.5962497109064824</v>
      </c>
      <c r="R108" s="150">
        <f ca="1">IFERROR(INDEX(Draft!G:G,MATCH(P108,Draft!E:E,0)),-99)</f>
        <v>133</v>
      </c>
      <c r="S108" s="150">
        <f t="shared" ca="1" si="22"/>
        <v>-26</v>
      </c>
      <c r="T108" s="150" t="b">
        <v>0</v>
      </c>
      <c r="U108" s="6" t="str">
        <f t="shared" ca="1" si="23"/>
        <v>A</v>
      </c>
      <c r="V108" s="6" t="str">
        <f t="shared" ca="1" si="25"/>
        <v>A</v>
      </c>
      <c r="W108" s="6" t="str">
        <f t="shared" si="24"/>
        <v>B</v>
      </c>
    </row>
    <row r="109" spans="12:23" x14ac:dyDescent="0.2">
      <c r="L109">
        <v>14</v>
      </c>
      <c r="M109">
        <v>108</v>
      </c>
      <c r="N109" t="str">
        <f t="shared" ca="1" si="21"/>
        <v>Garter</v>
      </c>
      <c r="O109" t="s">
        <v>131</v>
      </c>
      <c r="P109" t="s">
        <v>821</v>
      </c>
      <c r="Q109" s="150">
        <f ca="1">IFERROR(INDEX(Draft!F:F,MATCH(P109,Draft!E:E,0)),-99)</f>
        <v>14.259830750764589</v>
      </c>
      <c r="R109" s="150">
        <f ca="1">IFERROR(INDEX(Draft!G:G,MATCH(P109,Draft!E:E,0)),-99)</f>
        <v>52</v>
      </c>
      <c r="S109" s="150">
        <f t="shared" ca="1" si="22"/>
        <v>56</v>
      </c>
      <c r="T109" s="150" t="b">
        <v>0</v>
      </c>
      <c r="U109" s="6" t="str">
        <f t="shared" ca="1" si="23"/>
        <v>G</v>
      </c>
      <c r="V109" s="6" t="str">
        <f t="shared" ca="1" si="25"/>
        <v>G</v>
      </c>
      <c r="W109" s="6" t="str">
        <f t="shared" si="24"/>
        <v>B</v>
      </c>
    </row>
    <row r="110" spans="12:23" x14ac:dyDescent="0.2">
      <c r="L110">
        <v>14</v>
      </c>
      <c r="M110">
        <v>109</v>
      </c>
      <c r="N110" t="str">
        <f t="shared" ca="1" si="21"/>
        <v>Melons</v>
      </c>
      <c r="O110" t="s">
        <v>386</v>
      </c>
      <c r="P110" t="s">
        <v>664</v>
      </c>
      <c r="Q110" s="150">
        <f ca="1">IFERROR(INDEX(Draft!F:F,MATCH(P110,Draft!E:E,0)),-99)</f>
        <v>-29.199963766760781</v>
      </c>
      <c r="R110" s="150">
        <f ca="1">IFERROR(INDEX(Draft!G:G,MATCH(P110,Draft!E:E,0)),-99)</f>
        <v>500</v>
      </c>
      <c r="S110" s="150">
        <f t="shared" ca="1" si="22"/>
        <v>-391</v>
      </c>
      <c r="T110" s="150" t="b">
        <v>0</v>
      </c>
      <c r="U110" s="6" t="str">
        <f t="shared" ca="1" si="23"/>
        <v>R</v>
      </c>
      <c r="V110" s="6" t="str">
        <f t="shared" ca="1" si="25"/>
        <v>R</v>
      </c>
      <c r="W110" s="6" t="str">
        <f t="shared" si="24"/>
        <v>B</v>
      </c>
    </row>
    <row r="111" spans="12:23" x14ac:dyDescent="0.2">
      <c r="L111">
        <v>14</v>
      </c>
      <c r="M111">
        <v>110</v>
      </c>
      <c r="N111" t="str">
        <f t="shared" ca="1" si="21"/>
        <v>Pmac</v>
      </c>
      <c r="O111" t="s">
        <v>156</v>
      </c>
      <c r="P111" t="s">
        <v>724</v>
      </c>
      <c r="Q111" s="150">
        <f ca="1">IFERROR(INDEX(Draft!F:F,MATCH(P111,Draft!E:E,0)),-99)</f>
        <v>1.512740558571803</v>
      </c>
      <c r="R111" s="150">
        <f ca="1">IFERROR(INDEX(Draft!G:G,MATCH(P111,Draft!E:E,0)),-99)</f>
        <v>135</v>
      </c>
      <c r="S111" s="150">
        <f t="shared" ca="1" si="22"/>
        <v>-25</v>
      </c>
      <c r="T111" s="150" t="b">
        <v>0</v>
      </c>
      <c r="U111" s="6" t="str">
        <f t="shared" ca="1" si="23"/>
        <v>A</v>
      </c>
      <c r="V111" s="6" t="str">
        <f t="shared" ca="1" si="25"/>
        <v>A</v>
      </c>
      <c r="W111" s="6" t="str">
        <f t="shared" si="24"/>
        <v>B</v>
      </c>
    </row>
    <row r="112" spans="12:23" x14ac:dyDescent="0.2">
      <c r="L112">
        <v>14</v>
      </c>
      <c r="M112">
        <v>111</v>
      </c>
      <c r="N112" t="str">
        <f t="shared" ca="1" si="21"/>
        <v>Chief</v>
      </c>
      <c r="O112" t="s">
        <v>340</v>
      </c>
      <c r="P112" t="s">
        <v>814</v>
      </c>
      <c r="Q112" s="150">
        <f ca="1">IFERROR(INDEX(Draft!F:F,MATCH(P112,Draft!E:E,0)),-99)</f>
        <v>-7.9707733424727323</v>
      </c>
      <c r="R112" s="150">
        <f ca="1">IFERROR(INDEX(Draft!G:G,MATCH(P112,Draft!E:E,0)),-99)</f>
        <v>249</v>
      </c>
      <c r="S112" s="150">
        <f t="shared" ca="1" si="22"/>
        <v>-138</v>
      </c>
      <c r="T112" s="150" t="b">
        <v>0</v>
      </c>
      <c r="U112" s="6" t="str">
        <f t="shared" ca="1" si="23"/>
        <v>A</v>
      </c>
      <c r="V112" s="6" t="str">
        <f t="shared" ca="1" si="25"/>
        <v>A</v>
      </c>
      <c r="W112" s="6" t="str">
        <f t="shared" si="24"/>
        <v>B</v>
      </c>
    </row>
    <row r="113" spans="12:23" x14ac:dyDescent="0.2">
      <c r="L113">
        <v>14</v>
      </c>
      <c r="M113">
        <v>112</v>
      </c>
      <c r="N113" t="str">
        <f t="shared" ca="1" si="21"/>
        <v>Lest</v>
      </c>
      <c r="O113" t="s">
        <v>96</v>
      </c>
      <c r="P113" t="s">
        <v>550</v>
      </c>
      <c r="Q113" s="150">
        <f ca="1">IFERROR(INDEX(Draft!F:F,MATCH(P113,Draft!E:E,0)),-99)</f>
        <v>20.673574346866637</v>
      </c>
      <c r="R113" s="150">
        <f ca="1">IFERROR(INDEX(Draft!G:G,MATCH(P113,Draft!E:E,0)),-99)</f>
        <v>31</v>
      </c>
      <c r="S113" s="150">
        <f t="shared" ca="1" si="22"/>
        <v>81</v>
      </c>
      <c r="T113" s="150" t="b">
        <v>0</v>
      </c>
      <c r="U113" s="6" t="str">
        <f t="shared" ca="1" si="23"/>
        <v>G</v>
      </c>
      <c r="V113" s="6" t="str">
        <f t="shared" ca="1" si="25"/>
        <v>G</v>
      </c>
      <c r="W113" s="6" t="str">
        <f t="shared" si="24"/>
        <v>B</v>
      </c>
    </row>
    <row r="114" spans="12:23" x14ac:dyDescent="0.2">
      <c r="L114">
        <v>15</v>
      </c>
      <c r="M114">
        <v>113</v>
      </c>
      <c r="N114" t="str">
        <f t="shared" ca="1" si="21"/>
        <v>Lest</v>
      </c>
      <c r="O114" t="s">
        <v>206</v>
      </c>
      <c r="P114" t="s">
        <v>831</v>
      </c>
      <c r="Q114" s="150">
        <f ca="1">IFERROR(INDEX(Draft!F:F,MATCH(P114,Draft!E:E,0)),-99)</f>
        <v>12.025081155495519</v>
      </c>
      <c r="R114" s="150">
        <f ca="1">IFERROR(INDEX(Draft!G:G,MATCH(P114,Draft!E:E,0)),-99)</f>
        <v>56</v>
      </c>
      <c r="S114" s="150">
        <f t="shared" ca="1" si="22"/>
        <v>57</v>
      </c>
      <c r="T114" s="150" t="b">
        <v>0</v>
      </c>
      <c r="U114" s="6" t="str">
        <f t="shared" ca="1" si="23"/>
        <v>G</v>
      </c>
      <c r="V114" s="6" t="str">
        <f t="shared" ca="1" si="25"/>
        <v>G</v>
      </c>
      <c r="W114" s="6" t="str">
        <f t="shared" si="24"/>
        <v>B</v>
      </c>
    </row>
    <row r="115" spans="12:23" x14ac:dyDescent="0.2">
      <c r="L115">
        <v>15</v>
      </c>
      <c r="M115">
        <v>114</v>
      </c>
      <c r="N115" t="str">
        <f t="shared" ca="1" si="21"/>
        <v>Chief</v>
      </c>
      <c r="O115" t="s">
        <v>132</v>
      </c>
      <c r="P115" t="s">
        <v>677</v>
      </c>
      <c r="Q115" s="150">
        <f ca="1">IFERROR(INDEX(Draft!F:F,MATCH(P115,Draft!E:E,0)),-99)</f>
        <v>21.934738099291287</v>
      </c>
      <c r="R115" s="150">
        <f ca="1">IFERROR(INDEX(Draft!G:G,MATCH(P115,Draft!E:E,0)),-99)</f>
        <v>24</v>
      </c>
      <c r="S115" s="150">
        <f t="shared" ca="1" si="22"/>
        <v>90</v>
      </c>
      <c r="T115" s="150" t="b">
        <v>0</v>
      </c>
      <c r="U115" s="6" t="str">
        <f t="shared" ca="1" si="23"/>
        <v>G</v>
      </c>
      <c r="V115" s="6" t="str">
        <f t="shared" ca="1" si="25"/>
        <v>G</v>
      </c>
      <c r="W115" s="6" t="str">
        <f t="shared" si="24"/>
        <v>B</v>
      </c>
    </row>
    <row r="116" spans="12:23" x14ac:dyDescent="0.2">
      <c r="L116">
        <v>15</v>
      </c>
      <c r="M116">
        <v>115</v>
      </c>
      <c r="N116" t="str">
        <f t="shared" ca="1" si="21"/>
        <v>Pmac</v>
      </c>
      <c r="O116" t="s">
        <v>300</v>
      </c>
      <c r="P116" t="s">
        <v>771</v>
      </c>
      <c r="Q116" s="150">
        <f ca="1">IFERROR(INDEX(Draft!F:F,MATCH(P116,Draft!E:E,0)),-99)</f>
        <v>-12.966347644901253</v>
      </c>
      <c r="R116" s="150">
        <f ca="1">IFERROR(INDEX(Draft!G:G,MATCH(P116,Draft!E:E,0)),-99)</f>
        <v>313</v>
      </c>
      <c r="S116" s="150">
        <f t="shared" ca="1" si="22"/>
        <v>-198</v>
      </c>
      <c r="T116" s="150" t="b">
        <v>0</v>
      </c>
      <c r="U116" s="6" t="str">
        <f t="shared" ca="1" si="23"/>
        <v>R</v>
      </c>
      <c r="V116" s="6" t="str">
        <f t="shared" ca="1" si="25"/>
        <v>R</v>
      </c>
      <c r="W116" s="6" t="str">
        <f t="shared" si="24"/>
        <v>B</v>
      </c>
    </row>
    <row r="117" spans="12:23" x14ac:dyDescent="0.2">
      <c r="L117">
        <v>15</v>
      </c>
      <c r="M117">
        <v>116</v>
      </c>
      <c r="N117" t="str">
        <f t="shared" ca="1" si="21"/>
        <v>Melons</v>
      </c>
      <c r="O117" t="s">
        <v>154</v>
      </c>
      <c r="P117" t="e">
        <v>#N/A</v>
      </c>
      <c r="Q117" s="150">
        <f>IFERROR(INDEX(Draft!F:F,MATCH(P117,Draft!E:E,0)),-99)</f>
        <v>-99</v>
      </c>
      <c r="R117" s="150">
        <f>IFERROR(INDEX(Draft!G:G,MATCH(P117,Draft!E:E,0)),-99)</f>
        <v>-99</v>
      </c>
      <c r="S117" s="150">
        <f t="shared" si="22"/>
        <v>215</v>
      </c>
      <c r="T117" s="150" t="b">
        <v>0</v>
      </c>
      <c r="U117" s="6" t="str">
        <f t="shared" ca="1" si="23"/>
        <v>R</v>
      </c>
      <c r="V117" s="6" t="str">
        <f t="shared" ca="1" si="25"/>
        <v>R</v>
      </c>
      <c r="W117" s="6" t="str">
        <f t="shared" si="24"/>
        <v>B</v>
      </c>
    </row>
    <row r="118" spans="12:23" x14ac:dyDescent="0.2">
      <c r="L118">
        <v>15</v>
      </c>
      <c r="M118">
        <v>117</v>
      </c>
      <c r="N118" t="str">
        <f t="shared" ca="1" si="21"/>
        <v>Garter</v>
      </c>
      <c r="O118" t="s">
        <v>433</v>
      </c>
      <c r="P118" t="s">
        <v>711</v>
      </c>
      <c r="Q118" s="150">
        <f ca="1">IFERROR(INDEX(Draft!F:F,MATCH(P118,Draft!E:E,0)),-99)</f>
        <v>11.599414565920451</v>
      </c>
      <c r="R118" s="150">
        <f ca="1">IFERROR(INDEX(Draft!G:G,MATCH(P118,Draft!E:E,0)),-99)</f>
        <v>59</v>
      </c>
      <c r="S118" s="150">
        <f t="shared" ca="1" si="22"/>
        <v>58</v>
      </c>
      <c r="T118" s="150" t="b">
        <v>0</v>
      </c>
      <c r="U118" s="6" t="str">
        <f t="shared" ca="1" si="23"/>
        <v>A</v>
      </c>
      <c r="V118" s="6" t="str">
        <f t="shared" ca="1" si="25"/>
        <v>A</v>
      </c>
      <c r="W118" s="6" t="str">
        <f t="shared" si="24"/>
        <v>B</v>
      </c>
    </row>
    <row r="119" spans="12:23" x14ac:dyDescent="0.2">
      <c r="L119">
        <v>15</v>
      </c>
      <c r="M119">
        <v>118</v>
      </c>
      <c r="N119" t="str">
        <f t="shared" ca="1" si="21"/>
        <v>Jmerc</v>
      </c>
      <c r="O119" t="s">
        <v>123</v>
      </c>
      <c r="P119" t="s">
        <v>707</v>
      </c>
      <c r="Q119" s="150">
        <f ca="1">IFERROR(INDEX(Draft!F:F,MATCH(P119,Draft!E:E,0)),-99)</f>
        <v>-6.5912267194914822</v>
      </c>
      <c r="R119" s="150">
        <f ca="1">IFERROR(INDEX(Draft!G:G,MATCH(P119,Draft!E:E,0)),-99)</f>
        <v>232</v>
      </c>
      <c r="S119" s="150">
        <f t="shared" ca="1" si="22"/>
        <v>-114</v>
      </c>
      <c r="T119" s="150" t="b">
        <v>0</v>
      </c>
      <c r="U119" s="6" t="str">
        <f t="shared" ca="1" si="23"/>
        <v>R</v>
      </c>
      <c r="V119" s="6" t="str">
        <f t="shared" ca="1" si="25"/>
        <v>R</v>
      </c>
      <c r="W119" s="6" t="str">
        <f t="shared" si="24"/>
        <v>B</v>
      </c>
    </row>
    <row r="120" spans="12:23" x14ac:dyDescent="0.2">
      <c r="L120">
        <v>15</v>
      </c>
      <c r="M120">
        <v>119</v>
      </c>
      <c r="N120" t="str">
        <f t="shared" ca="1" si="21"/>
        <v>Kappaz</v>
      </c>
      <c r="O120" t="s">
        <v>246</v>
      </c>
      <c r="P120" t="s">
        <v>558</v>
      </c>
      <c r="Q120" s="150">
        <f ca="1">IFERROR(INDEX(Draft!F:F,MATCH(P120,Draft!E:E,0)),-99)</f>
        <v>23.710370578609748</v>
      </c>
      <c r="R120" s="150">
        <f ca="1">IFERROR(INDEX(Draft!G:G,MATCH(P120,Draft!E:E,0)),-99)</f>
        <v>20</v>
      </c>
      <c r="S120" s="150">
        <f t="shared" ca="1" si="22"/>
        <v>99</v>
      </c>
      <c r="T120" s="150" t="b">
        <v>0</v>
      </c>
      <c r="U120" s="6" t="str">
        <f t="shared" ca="1" si="23"/>
        <v>G</v>
      </c>
      <c r="V120" s="6" t="str">
        <f t="shared" ca="1" si="25"/>
        <v>G</v>
      </c>
      <c r="W120" s="6" t="str">
        <f t="shared" si="24"/>
        <v>B</v>
      </c>
    </row>
    <row r="121" spans="12:23" x14ac:dyDescent="0.2">
      <c r="L121">
        <v>15</v>
      </c>
      <c r="M121">
        <v>120</v>
      </c>
      <c r="N121" t="str">
        <f t="shared" ca="1" si="21"/>
        <v>Richo</v>
      </c>
      <c r="O121" t="s">
        <v>176</v>
      </c>
      <c r="P121" t="s">
        <v>752</v>
      </c>
      <c r="Q121" s="150">
        <f ca="1">IFERROR(INDEX(Draft!F:F,MATCH(P121,Draft!E:E,0)),-99)</f>
        <v>-6.4914154910196942</v>
      </c>
      <c r="R121" s="150">
        <f ca="1">IFERROR(INDEX(Draft!G:G,MATCH(P121,Draft!E:E,0)),-99)</f>
        <v>229</v>
      </c>
      <c r="S121" s="150">
        <f t="shared" ca="1" si="22"/>
        <v>-109</v>
      </c>
      <c r="T121" s="150" t="b">
        <v>0</v>
      </c>
      <c r="U121" s="6" t="str">
        <f t="shared" ca="1" si="23"/>
        <v>R</v>
      </c>
      <c r="V121" s="6" t="str">
        <f t="shared" ca="1" si="25"/>
        <v>R</v>
      </c>
      <c r="W121" s="6" t="str">
        <f t="shared" si="24"/>
        <v>B</v>
      </c>
    </row>
    <row r="122" spans="12:23" x14ac:dyDescent="0.2">
      <c r="L122">
        <v>16</v>
      </c>
      <c r="M122">
        <v>121</v>
      </c>
      <c r="N122" t="str">
        <f t="shared" ca="1" si="21"/>
        <v>Richo</v>
      </c>
      <c r="O122" t="s">
        <v>99</v>
      </c>
      <c r="P122" t="s">
        <v>543</v>
      </c>
      <c r="Q122" s="150">
        <f ca="1">IFERROR(INDEX(Draft!F:F,MATCH(P122,Draft!E:E,0)),-99)</f>
        <v>18.454377100592808</v>
      </c>
      <c r="R122" s="150">
        <f ca="1">IFERROR(INDEX(Draft!G:G,MATCH(P122,Draft!E:E,0)),-99)</f>
        <v>39</v>
      </c>
      <c r="S122" s="150">
        <f t="shared" ca="1" si="22"/>
        <v>82</v>
      </c>
      <c r="T122" s="150" t="b">
        <v>0</v>
      </c>
      <c r="U122" s="6" t="str">
        <f t="shared" ca="1" si="23"/>
        <v>G</v>
      </c>
      <c r="V122" s="6" t="str">
        <f t="shared" ca="1" si="25"/>
        <v>G</v>
      </c>
      <c r="W122" s="6" t="str">
        <f t="shared" si="24"/>
        <v>B</v>
      </c>
    </row>
    <row r="123" spans="12:23" x14ac:dyDescent="0.2">
      <c r="L123">
        <v>16</v>
      </c>
      <c r="M123">
        <v>122</v>
      </c>
      <c r="N123" t="str">
        <f t="shared" ca="1" si="21"/>
        <v>Kappaz</v>
      </c>
      <c r="O123" t="s">
        <v>298</v>
      </c>
      <c r="P123" t="s">
        <v>820</v>
      </c>
      <c r="Q123" s="150">
        <f ca="1">IFERROR(INDEX(Draft!F:F,MATCH(P123,Draft!E:E,0)),-99)</f>
        <v>22.892771593140459</v>
      </c>
      <c r="R123" s="150">
        <f ca="1">IFERROR(INDEX(Draft!G:G,MATCH(P123,Draft!E:E,0)),-99)</f>
        <v>22</v>
      </c>
      <c r="S123" s="150">
        <f t="shared" ca="1" si="22"/>
        <v>100</v>
      </c>
      <c r="T123" s="150" t="b">
        <v>0</v>
      </c>
      <c r="U123" s="6" t="str">
        <f t="shared" ca="1" si="23"/>
        <v>G</v>
      </c>
      <c r="V123" s="6" t="str">
        <f t="shared" ca="1" si="25"/>
        <v>G</v>
      </c>
      <c r="W123" s="6" t="str">
        <f t="shared" si="24"/>
        <v>B</v>
      </c>
    </row>
    <row r="124" spans="12:23" x14ac:dyDescent="0.2">
      <c r="L124">
        <v>16</v>
      </c>
      <c r="M124">
        <v>123</v>
      </c>
      <c r="N124" t="str">
        <f t="shared" ca="1" si="21"/>
        <v>Jmerc</v>
      </c>
      <c r="O124" t="s">
        <v>171</v>
      </c>
      <c r="P124" t="s">
        <v>734</v>
      </c>
      <c r="Q124" s="150">
        <f ca="1">IFERROR(INDEX(Draft!F:F,MATCH(P124,Draft!E:E,0)),-99)</f>
        <v>0.53208323696882687</v>
      </c>
      <c r="R124" s="150">
        <f ca="1">IFERROR(INDEX(Draft!G:G,MATCH(P124,Draft!E:E,0)),-99)</f>
        <v>147</v>
      </c>
      <c r="S124" s="150">
        <f t="shared" ca="1" si="22"/>
        <v>-24</v>
      </c>
      <c r="T124" s="150" t="b">
        <v>0</v>
      </c>
      <c r="U124" s="6" t="str">
        <f t="shared" ca="1" si="23"/>
        <v>G</v>
      </c>
      <c r="V124" s="6" t="str">
        <f t="shared" ca="1" si="25"/>
        <v>G</v>
      </c>
      <c r="W124" s="6" t="str">
        <f t="shared" si="24"/>
        <v>B</v>
      </c>
    </row>
    <row r="125" spans="12:23" x14ac:dyDescent="0.2">
      <c r="L125">
        <v>16</v>
      </c>
      <c r="M125">
        <v>124</v>
      </c>
      <c r="N125" t="str">
        <f t="shared" ca="1" si="21"/>
        <v>Garter</v>
      </c>
      <c r="O125" t="s">
        <v>76</v>
      </c>
      <c r="P125" t="s">
        <v>743</v>
      </c>
      <c r="Q125" s="150">
        <f ca="1">IFERROR(INDEX(Draft!F:F,MATCH(P125,Draft!E:E,0)),-99)</f>
        <v>-1.5962497109064824</v>
      </c>
      <c r="R125" s="150">
        <f ca="1">IFERROR(INDEX(Draft!G:G,MATCH(P125,Draft!E:E,0)),-99)</f>
        <v>171</v>
      </c>
      <c r="S125" s="150">
        <f t="shared" ca="1" si="22"/>
        <v>-47</v>
      </c>
      <c r="T125" s="150" t="b">
        <v>0</v>
      </c>
      <c r="U125" s="6" t="str">
        <f t="shared" ca="1" si="23"/>
        <v>G</v>
      </c>
      <c r="V125" s="6" t="str">
        <f t="shared" ca="1" si="25"/>
        <v>G</v>
      </c>
      <c r="W125" s="6" t="str">
        <f t="shared" si="24"/>
        <v>B</v>
      </c>
    </row>
    <row r="126" spans="12:23" x14ac:dyDescent="0.2">
      <c r="L126">
        <v>16</v>
      </c>
      <c r="M126">
        <v>125</v>
      </c>
      <c r="N126" t="str">
        <f t="shared" ca="1" si="21"/>
        <v>Melons</v>
      </c>
      <c r="O126" t="s">
        <v>241</v>
      </c>
      <c r="P126" t="s">
        <v>717</v>
      </c>
      <c r="Q126" s="150">
        <f ca="1">IFERROR(INDEX(Draft!F:F,MATCH(P126,Draft!E:E,0)),-99)</f>
        <v>-2.5932695289802563</v>
      </c>
      <c r="R126" s="150">
        <f ca="1">IFERROR(INDEX(Draft!G:G,MATCH(P126,Draft!E:E,0)),-99)</f>
        <v>181</v>
      </c>
      <c r="S126" s="150">
        <f t="shared" ca="1" si="22"/>
        <v>-56</v>
      </c>
      <c r="T126" s="150" t="b">
        <v>0</v>
      </c>
      <c r="U126" s="6" t="str">
        <f t="shared" ca="1" si="23"/>
        <v>G</v>
      </c>
      <c r="V126" s="6" t="str">
        <f t="shared" ca="1" si="25"/>
        <v>G</v>
      </c>
      <c r="W126" s="6" t="str">
        <f t="shared" si="24"/>
        <v>B</v>
      </c>
    </row>
    <row r="127" spans="12:23" x14ac:dyDescent="0.2">
      <c r="L127">
        <v>16</v>
      </c>
      <c r="M127">
        <v>126</v>
      </c>
      <c r="N127" t="str">
        <f t="shared" ca="1" si="21"/>
        <v>Pmac</v>
      </c>
      <c r="O127" t="s">
        <v>368</v>
      </c>
      <c r="P127" t="s">
        <v>694</v>
      </c>
      <c r="Q127" s="150">
        <f ca="1">IFERROR(INDEX(Draft!F:F,MATCH(P127,Draft!E:E,0)),-99)</f>
        <v>3.7818513964295342</v>
      </c>
      <c r="R127" s="150">
        <f ca="1">IFERROR(INDEX(Draft!G:G,MATCH(P127,Draft!E:E,0)),-99)</f>
        <v>113</v>
      </c>
      <c r="S127" s="150">
        <f t="shared" ca="1" si="22"/>
        <v>13</v>
      </c>
      <c r="T127" s="150" t="b">
        <v>0</v>
      </c>
      <c r="U127" s="6" t="str">
        <f t="shared" ca="1" si="23"/>
        <v>G</v>
      </c>
      <c r="V127" s="6" t="str">
        <f t="shared" ca="1" si="25"/>
        <v>G</v>
      </c>
      <c r="W127" s="6" t="str">
        <f t="shared" si="24"/>
        <v>B</v>
      </c>
    </row>
    <row r="128" spans="12:23" x14ac:dyDescent="0.2">
      <c r="L128">
        <v>16</v>
      </c>
      <c r="M128">
        <v>127</v>
      </c>
      <c r="N128" t="str">
        <f t="shared" ca="1" si="21"/>
        <v>Chief</v>
      </c>
      <c r="O128" t="s">
        <v>413</v>
      </c>
      <c r="P128" t="s">
        <v>614</v>
      </c>
      <c r="Q128" s="150">
        <f ca="1">IFERROR(INDEX(Draft!F:F,MATCH(P128,Draft!E:E,0)),-99)</f>
        <v>-2.9199963766760764</v>
      </c>
      <c r="R128" s="150">
        <f ca="1">IFERROR(INDEX(Draft!G:G,MATCH(P128,Draft!E:E,0)),-99)</f>
        <v>187</v>
      </c>
      <c r="S128" s="150">
        <f t="shared" ca="1" si="22"/>
        <v>-60</v>
      </c>
      <c r="T128" s="150" t="b">
        <v>0</v>
      </c>
      <c r="U128" s="6" t="str">
        <f t="shared" ca="1" si="23"/>
        <v>G</v>
      </c>
      <c r="V128" s="6" t="str">
        <f t="shared" ca="1" si="25"/>
        <v>G</v>
      </c>
      <c r="W128" s="6" t="str">
        <f t="shared" si="24"/>
        <v>B</v>
      </c>
    </row>
    <row r="129" spans="12:23" x14ac:dyDescent="0.2">
      <c r="L129">
        <v>16</v>
      </c>
      <c r="M129">
        <v>128</v>
      </c>
      <c r="N129" t="str">
        <f t="shared" ca="1" si="21"/>
        <v>Lest</v>
      </c>
      <c r="O129" t="s">
        <v>140</v>
      </c>
      <c r="P129" t="s">
        <v>719</v>
      </c>
      <c r="Q129" s="150">
        <f ca="1">IFERROR(INDEX(Draft!F:F,MATCH(P129,Draft!E:E,0)),-99)</f>
        <v>-4.0438326009630892</v>
      </c>
      <c r="R129" s="150">
        <f ca="1">IFERROR(INDEX(Draft!G:G,MATCH(P129,Draft!E:E,0)),-99)</f>
        <v>201</v>
      </c>
      <c r="S129" s="150">
        <f t="shared" ca="1" si="22"/>
        <v>-73</v>
      </c>
      <c r="T129" s="150" t="b">
        <v>0</v>
      </c>
      <c r="U129" s="6" t="str">
        <f t="shared" ca="1" si="23"/>
        <v>G</v>
      </c>
      <c r="V129" s="6" t="str">
        <f t="shared" ca="1" si="25"/>
        <v>G</v>
      </c>
      <c r="W129" s="6" t="str">
        <f t="shared" si="24"/>
        <v>B</v>
      </c>
    </row>
    <row r="130" spans="12:23" x14ac:dyDescent="0.2">
      <c r="L130">
        <v>17</v>
      </c>
      <c r="M130">
        <v>129</v>
      </c>
      <c r="N130" t="str">
        <f t="shared" ref="N130:N177" ca="1" si="26">INDEX($B$1:$I$1,MATCH($O130,OFFSET($B$1:$I$1,L130,0),0))</f>
        <v>Lest</v>
      </c>
      <c r="O130" t="s">
        <v>204</v>
      </c>
      <c r="P130" t="e">
        <v>#N/A</v>
      </c>
      <c r="Q130" s="150">
        <f>IFERROR(INDEX(Draft!F:F,MATCH(P130,Draft!E:E,0)),-99)</f>
        <v>-99</v>
      </c>
      <c r="R130" s="150">
        <f>IFERROR(INDEX(Draft!G:G,MATCH(P130,Draft!E:E,0)),-99)</f>
        <v>-99</v>
      </c>
      <c r="S130" s="150">
        <f t="shared" si="22"/>
        <v>228</v>
      </c>
      <c r="T130" s="150" t="b">
        <v>0</v>
      </c>
      <c r="U130" s="6" t="str">
        <f t="shared" ca="1" si="23"/>
        <v>R</v>
      </c>
      <c r="V130" s="6" t="str">
        <f t="shared" ca="1" si="25"/>
        <v>R</v>
      </c>
      <c r="W130" s="6" t="str">
        <f t="shared" si="24"/>
        <v>B</v>
      </c>
    </row>
    <row r="131" spans="12:23" x14ac:dyDescent="0.2">
      <c r="L131">
        <v>17</v>
      </c>
      <c r="M131">
        <v>130</v>
      </c>
      <c r="N131" t="str">
        <f t="shared" ca="1" si="26"/>
        <v>Chief</v>
      </c>
      <c r="O131" t="s">
        <v>77</v>
      </c>
      <c r="P131" t="s">
        <v>598</v>
      </c>
      <c r="Q131" s="150">
        <f ca="1">IFERROR(INDEX(Draft!F:F,MATCH(P131,Draft!E:E,0)),-99)</f>
        <v>-6.8911914489555333</v>
      </c>
      <c r="R131" s="150">
        <f ca="1">IFERROR(INDEX(Draft!G:G,MATCH(P131,Draft!E:E,0)),-99)</f>
        <v>238</v>
      </c>
      <c r="S131" s="150">
        <f t="shared" ref="S131:S189" ca="1" si="27">M131-R131</f>
        <v>-108</v>
      </c>
      <c r="T131" s="150" t="b">
        <v>0</v>
      </c>
      <c r="U131" s="6" t="str">
        <f t="shared" ref="U131:U177" ca="1" si="28">V131</f>
        <v>A</v>
      </c>
      <c r="V131" s="6" t="str">
        <f t="shared" ca="1" si="25"/>
        <v>A</v>
      </c>
      <c r="W131" s="6" t="str">
        <f t="shared" ref="W131:W177" si="29">IF(T131,IF(RANK(Q131,Q131:Q138)&lt;=3,"G",IF(RANK(Q131,Q131:Q138)&lt;=6,"A","R")),"B")</f>
        <v>B</v>
      </c>
    </row>
    <row r="132" spans="12:23" x14ac:dyDescent="0.2">
      <c r="L132">
        <v>17</v>
      </c>
      <c r="M132">
        <v>131</v>
      </c>
      <c r="N132" t="str">
        <f t="shared" ca="1" si="26"/>
        <v>Pmac</v>
      </c>
      <c r="O132" t="s">
        <v>341</v>
      </c>
      <c r="P132" t="e">
        <v>#N/A</v>
      </c>
      <c r="Q132" s="150">
        <f>IFERROR(INDEX(Draft!F:F,MATCH(P132,Draft!E:E,0)),-99)</f>
        <v>-99</v>
      </c>
      <c r="R132" s="150">
        <f>IFERROR(INDEX(Draft!G:G,MATCH(P132,Draft!E:E,0)),-99)</f>
        <v>-99</v>
      </c>
      <c r="S132" s="150">
        <f t="shared" si="27"/>
        <v>230</v>
      </c>
      <c r="T132" s="150" t="b">
        <v>0</v>
      </c>
      <c r="U132" s="6" t="str">
        <f t="shared" ca="1" si="28"/>
        <v>R</v>
      </c>
      <c r="V132" s="6" t="str">
        <f t="shared" ref="V132:V177" ca="1" si="30">IF(RANK(Q132,Q132:Q139)&lt;=3,"G",IF(RANK(Q132,Q132:Q139)&lt;=6,"A","R"))</f>
        <v>R</v>
      </c>
      <c r="W132" s="6" t="str">
        <f t="shared" si="29"/>
        <v>B</v>
      </c>
    </row>
    <row r="133" spans="12:23" x14ac:dyDescent="0.2">
      <c r="L133">
        <v>17</v>
      </c>
      <c r="M133">
        <v>132</v>
      </c>
      <c r="N133" t="str">
        <f t="shared" ca="1" si="26"/>
        <v>Melons</v>
      </c>
      <c r="O133" t="s">
        <v>265</v>
      </c>
      <c r="P133" t="s">
        <v>582</v>
      </c>
      <c r="Q133" s="150">
        <f ca="1">IFERROR(INDEX(Draft!F:F,MATCH(P133,Draft!E:E,0)),-99)</f>
        <v>-6.540791883754407</v>
      </c>
      <c r="R133" s="150">
        <f ca="1">IFERROR(INDEX(Draft!G:G,MATCH(P133,Draft!E:E,0)),-99)</f>
        <v>230</v>
      </c>
      <c r="S133" s="150">
        <f t="shared" ca="1" si="27"/>
        <v>-98</v>
      </c>
      <c r="T133" s="150" t="b">
        <v>0</v>
      </c>
      <c r="U133" s="6" t="str">
        <f t="shared" ca="1" si="28"/>
        <v>A</v>
      </c>
      <c r="V133" s="6" t="str">
        <f t="shared" ca="1" si="30"/>
        <v>A</v>
      </c>
      <c r="W133" s="6" t="str">
        <f t="shared" si="29"/>
        <v>B</v>
      </c>
    </row>
    <row r="134" spans="12:23" x14ac:dyDescent="0.2">
      <c r="L134">
        <v>17</v>
      </c>
      <c r="M134">
        <v>133</v>
      </c>
      <c r="N134" t="str">
        <f t="shared" ca="1" si="26"/>
        <v>Garter</v>
      </c>
      <c r="O134" t="s">
        <v>275</v>
      </c>
      <c r="P134" t="s">
        <v>845</v>
      </c>
      <c r="Q134" s="150">
        <f ca="1">IFERROR(INDEX(Draft!F:F,MATCH(P134,Draft!E:E,0)),-99)</f>
        <v>10.428831444589036</v>
      </c>
      <c r="R134" s="150">
        <f ca="1">IFERROR(INDEX(Draft!G:G,MATCH(P134,Draft!E:E,0)),-99)</f>
        <v>63</v>
      </c>
      <c r="S134" s="150">
        <f t="shared" ca="1" si="27"/>
        <v>70</v>
      </c>
      <c r="T134" s="150" t="b">
        <v>0</v>
      </c>
      <c r="U134" s="6" t="str">
        <f t="shared" ca="1" si="28"/>
        <v>G</v>
      </c>
      <c r="V134" s="6" t="str">
        <f t="shared" ca="1" si="30"/>
        <v>G</v>
      </c>
      <c r="W134" s="6" t="str">
        <f t="shared" si="29"/>
        <v>B</v>
      </c>
    </row>
    <row r="135" spans="12:23" x14ac:dyDescent="0.2">
      <c r="L135">
        <v>17</v>
      </c>
      <c r="M135">
        <v>134</v>
      </c>
      <c r="N135" t="str">
        <f t="shared" ca="1" si="26"/>
        <v>Jmerc</v>
      </c>
      <c r="O135" t="s">
        <v>134</v>
      </c>
      <c r="P135" t="s">
        <v>555</v>
      </c>
      <c r="Q135" s="150">
        <f ca="1">IFERROR(INDEX(Draft!F:F,MATCH(P135,Draft!E:E,0)),-99)</f>
        <v>15.651180578983784</v>
      </c>
      <c r="R135" s="150">
        <f ca="1">IFERROR(INDEX(Draft!G:G,MATCH(P135,Draft!E:E,0)),-99)</f>
        <v>45</v>
      </c>
      <c r="S135" s="150">
        <f t="shared" ca="1" si="27"/>
        <v>89</v>
      </c>
      <c r="T135" s="150" t="b">
        <v>0</v>
      </c>
      <c r="U135" s="6" t="str">
        <f t="shared" ca="1" si="28"/>
        <v>G</v>
      </c>
      <c r="V135" s="6" t="str">
        <f t="shared" ca="1" si="30"/>
        <v>G</v>
      </c>
      <c r="W135" s="6" t="str">
        <f t="shared" si="29"/>
        <v>B</v>
      </c>
    </row>
    <row r="136" spans="12:23" x14ac:dyDescent="0.2">
      <c r="L136">
        <v>17</v>
      </c>
      <c r="M136">
        <v>135</v>
      </c>
      <c r="N136" t="str">
        <f t="shared" ca="1" si="26"/>
        <v>Kappaz</v>
      </c>
      <c r="O136" t="s">
        <v>441</v>
      </c>
      <c r="P136" t="s">
        <v>632</v>
      </c>
      <c r="Q136" s="150">
        <f ca="1">IFERROR(INDEX(Draft!F:F,MATCH(P136,Draft!E:E,0)),-99)</f>
        <v>-13.621330866401987</v>
      </c>
      <c r="R136" s="150">
        <f ca="1">IFERROR(INDEX(Draft!G:G,MATCH(P136,Draft!E:E,0)),-99)</f>
        <v>324</v>
      </c>
      <c r="S136" s="150">
        <f t="shared" ca="1" si="27"/>
        <v>-189</v>
      </c>
      <c r="T136" s="150" t="b">
        <v>0</v>
      </c>
      <c r="U136" s="6" t="str">
        <f t="shared" ca="1" si="28"/>
        <v>R</v>
      </c>
      <c r="V136" s="6" t="str">
        <f t="shared" ca="1" si="30"/>
        <v>R</v>
      </c>
      <c r="W136" s="6" t="str">
        <f t="shared" si="29"/>
        <v>B</v>
      </c>
    </row>
    <row r="137" spans="12:23" x14ac:dyDescent="0.2">
      <c r="L137">
        <v>17</v>
      </c>
      <c r="M137">
        <v>136</v>
      </c>
      <c r="N137" t="str">
        <f t="shared" ca="1" si="26"/>
        <v>Richo</v>
      </c>
      <c r="O137" t="s">
        <v>380</v>
      </c>
      <c r="P137" t="s">
        <v>630</v>
      </c>
      <c r="Q137" s="150">
        <f ca="1">IFERROR(INDEX(Draft!F:F,MATCH(P137,Draft!E:E,0)),-99)</f>
        <v>-7.4751907242907496</v>
      </c>
      <c r="R137" s="150">
        <f ca="1">IFERROR(INDEX(Draft!G:G,MATCH(P137,Draft!E:E,0)),-99)</f>
        <v>244</v>
      </c>
      <c r="S137" s="150">
        <f t="shared" ca="1" si="27"/>
        <v>-108</v>
      </c>
      <c r="T137" s="150" t="b">
        <v>0</v>
      </c>
      <c r="U137" s="6" t="str">
        <f t="shared" ca="1" si="28"/>
        <v>R</v>
      </c>
      <c r="V137" s="6" t="str">
        <f t="shared" ca="1" si="30"/>
        <v>R</v>
      </c>
      <c r="W137" s="6" t="str">
        <f t="shared" si="29"/>
        <v>B</v>
      </c>
    </row>
    <row r="138" spans="12:23" x14ac:dyDescent="0.2">
      <c r="L138">
        <v>18</v>
      </c>
      <c r="M138">
        <v>137</v>
      </c>
      <c r="N138" t="str">
        <f t="shared" ca="1" si="26"/>
        <v>Richo</v>
      </c>
      <c r="O138" t="s">
        <v>183</v>
      </c>
      <c r="P138" t="s">
        <v>913</v>
      </c>
      <c r="Q138" s="150">
        <f ca="1">IFERROR(INDEX(Draft!F:F,MATCH(P138,Draft!E:E,0)),-99)</f>
        <v>-0.75637027928591039</v>
      </c>
      <c r="R138" s="150">
        <f ca="1">IFERROR(INDEX(Draft!G:G,MATCH(P138,Draft!E:E,0)),-99)</f>
        <v>158</v>
      </c>
      <c r="S138" s="150">
        <f t="shared" ca="1" si="27"/>
        <v>-21</v>
      </c>
      <c r="T138" s="150" t="b">
        <v>0</v>
      </c>
      <c r="U138" s="6" t="str">
        <f t="shared" ca="1" si="28"/>
        <v>A</v>
      </c>
      <c r="V138" s="6" t="str">
        <f t="shared" ca="1" si="30"/>
        <v>A</v>
      </c>
      <c r="W138" s="6" t="str">
        <f t="shared" si="29"/>
        <v>B</v>
      </c>
    </row>
    <row r="139" spans="12:23" x14ac:dyDescent="0.2">
      <c r="L139">
        <v>18</v>
      </c>
      <c r="M139">
        <v>138</v>
      </c>
      <c r="N139" t="str">
        <f t="shared" ca="1" si="26"/>
        <v>Kappaz</v>
      </c>
      <c r="O139" t="s">
        <v>387</v>
      </c>
      <c r="P139" t="s">
        <v>728</v>
      </c>
      <c r="Q139" s="150">
        <f ca="1">IFERROR(INDEX(Draft!F:F,MATCH(P139,Draft!E:E,0)),-99)</f>
        <v>-3.4576927053070019</v>
      </c>
      <c r="R139" s="150">
        <f ca="1">IFERROR(INDEX(Draft!G:G,MATCH(P139,Draft!E:E,0)),-99)</f>
        <v>194</v>
      </c>
      <c r="S139" s="150">
        <f t="shared" ca="1" si="27"/>
        <v>-56</v>
      </c>
      <c r="T139" s="150" t="b">
        <v>0</v>
      </c>
      <c r="U139" s="6" t="str">
        <f t="shared" ca="1" si="28"/>
        <v>A</v>
      </c>
      <c r="V139" s="6" t="str">
        <f t="shared" ca="1" si="30"/>
        <v>A</v>
      </c>
      <c r="W139" s="6" t="str">
        <f t="shared" si="29"/>
        <v>B</v>
      </c>
    </row>
    <row r="140" spans="12:23" x14ac:dyDescent="0.2">
      <c r="L140">
        <v>18</v>
      </c>
      <c r="M140">
        <v>139</v>
      </c>
      <c r="N140" t="str">
        <f t="shared" ca="1" si="26"/>
        <v>Jmerc</v>
      </c>
      <c r="O140" t="s">
        <v>82</v>
      </c>
      <c r="P140" t="s">
        <v>720</v>
      </c>
      <c r="Q140" s="150">
        <f ca="1">IFERROR(INDEX(Draft!F:F,MATCH(P140,Draft!E:E,0)),-99)</f>
        <v>-0.64831738224507163</v>
      </c>
      <c r="R140" s="150">
        <f ca="1">IFERROR(INDEX(Draft!G:G,MATCH(P140,Draft!E:E,0)),-99)</f>
        <v>157</v>
      </c>
      <c r="S140" s="150">
        <f t="shared" ca="1" si="27"/>
        <v>-18</v>
      </c>
      <c r="T140" s="150" t="b">
        <v>0</v>
      </c>
      <c r="U140" s="6" t="str">
        <f t="shared" ca="1" si="28"/>
        <v>A</v>
      </c>
      <c r="V140" s="6" t="str">
        <f t="shared" ca="1" si="30"/>
        <v>A</v>
      </c>
      <c r="W140" s="6" t="str">
        <f t="shared" si="29"/>
        <v>B</v>
      </c>
    </row>
    <row r="141" spans="12:23" x14ac:dyDescent="0.2">
      <c r="L141">
        <v>18</v>
      </c>
      <c r="M141">
        <v>140</v>
      </c>
      <c r="N141" t="str">
        <f t="shared" ca="1" si="26"/>
        <v>Garter</v>
      </c>
      <c r="O141" t="s">
        <v>320</v>
      </c>
      <c r="P141" t="s">
        <v>562</v>
      </c>
      <c r="Q141" s="150">
        <f ca="1">IFERROR(INDEX(Draft!F:F,MATCH(P141,Draft!E:E,0)),-99)</f>
        <v>11.563185651637275</v>
      </c>
      <c r="R141" s="150">
        <f ca="1">IFERROR(INDEX(Draft!G:G,MATCH(P141,Draft!E:E,0)),-99)</f>
        <v>60</v>
      </c>
      <c r="S141" s="150">
        <f t="shared" ca="1" si="27"/>
        <v>80</v>
      </c>
      <c r="T141" s="150" t="b">
        <v>0</v>
      </c>
      <c r="U141" s="6" t="str">
        <f t="shared" ca="1" si="28"/>
        <v>G</v>
      </c>
      <c r="V141" s="6" t="str">
        <f t="shared" ca="1" si="30"/>
        <v>G</v>
      </c>
      <c r="W141" s="6" t="str">
        <f t="shared" si="29"/>
        <v>B</v>
      </c>
    </row>
    <row r="142" spans="12:23" x14ac:dyDescent="0.2">
      <c r="L142">
        <v>18</v>
      </c>
      <c r="M142">
        <v>141</v>
      </c>
      <c r="N142" t="str">
        <f t="shared" ca="1" si="26"/>
        <v>Melons</v>
      </c>
      <c r="O142" t="s">
        <v>125</v>
      </c>
      <c r="P142" t="s">
        <v>914</v>
      </c>
      <c r="Q142" s="150">
        <f ca="1">IFERROR(INDEX(Draft!F:F,MATCH(P142,Draft!E:E,0)),-99)</f>
        <v>-3.854395217212419</v>
      </c>
      <c r="R142" s="150">
        <f ca="1">IFERROR(INDEX(Draft!G:G,MATCH(P142,Draft!E:E,0)),-99)</f>
        <v>199</v>
      </c>
      <c r="S142" s="150">
        <f t="shared" ca="1" si="27"/>
        <v>-58</v>
      </c>
      <c r="T142" s="150" t="b">
        <v>0</v>
      </c>
      <c r="U142" s="6" t="str">
        <f t="shared" ca="1" si="28"/>
        <v>A</v>
      </c>
      <c r="V142" s="6" t="str">
        <f t="shared" ca="1" si="30"/>
        <v>A</v>
      </c>
      <c r="W142" s="6" t="str">
        <f t="shared" si="29"/>
        <v>B</v>
      </c>
    </row>
    <row r="143" spans="12:23" x14ac:dyDescent="0.2">
      <c r="L143">
        <v>18</v>
      </c>
      <c r="M143">
        <v>142</v>
      </c>
      <c r="N143" t="str">
        <f t="shared" ca="1" si="26"/>
        <v>Pmac</v>
      </c>
      <c r="O143" t="s">
        <v>221</v>
      </c>
      <c r="P143" t="s">
        <v>805</v>
      </c>
      <c r="Q143" s="150">
        <f ca="1">IFERROR(INDEX(Draft!F:F,MATCH(P143,Draft!E:E,0)),-99)</f>
        <v>6.9563112807034706</v>
      </c>
      <c r="R143" s="150">
        <f ca="1">IFERROR(INDEX(Draft!G:G,MATCH(P143,Draft!E:E,0)),-99)</f>
        <v>90</v>
      </c>
      <c r="S143" s="150">
        <f t="shared" ca="1" si="27"/>
        <v>52</v>
      </c>
      <c r="T143" s="150" t="b">
        <v>0</v>
      </c>
      <c r="U143" s="6" t="str">
        <f t="shared" ca="1" si="28"/>
        <v>G</v>
      </c>
      <c r="V143" s="6" t="str">
        <f t="shared" ca="1" si="30"/>
        <v>G</v>
      </c>
      <c r="W143" s="6" t="str">
        <f t="shared" si="29"/>
        <v>B</v>
      </c>
    </row>
    <row r="144" spans="12:23" x14ac:dyDescent="0.2">
      <c r="L144">
        <v>18</v>
      </c>
      <c r="M144">
        <v>143</v>
      </c>
      <c r="N144" t="str">
        <f t="shared" ca="1" si="26"/>
        <v>Chief</v>
      </c>
      <c r="O144" t="s">
        <v>293</v>
      </c>
      <c r="P144" t="s">
        <v>679</v>
      </c>
      <c r="Q144" s="150">
        <f ca="1">IFERROR(INDEX(Draft!F:F,MATCH(P144,Draft!E:E,0)),-99)</f>
        <v>-2.3771637348985681</v>
      </c>
      <c r="R144" s="150">
        <f ca="1">IFERROR(INDEX(Draft!G:G,MATCH(P144,Draft!E:E,0)),-99)</f>
        <v>179</v>
      </c>
      <c r="S144" s="150">
        <f t="shared" ca="1" si="27"/>
        <v>-36</v>
      </c>
      <c r="T144" s="150" t="b">
        <v>0</v>
      </c>
      <c r="U144" s="6" t="str">
        <f t="shared" ca="1" si="28"/>
        <v>G</v>
      </c>
      <c r="V144" s="6" t="str">
        <f t="shared" ca="1" si="30"/>
        <v>G</v>
      </c>
      <c r="W144" s="6" t="str">
        <f t="shared" si="29"/>
        <v>B</v>
      </c>
    </row>
    <row r="145" spans="12:23" x14ac:dyDescent="0.2">
      <c r="L145">
        <v>18</v>
      </c>
      <c r="M145">
        <v>144</v>
      </c>
      <c r="N145" t="str">
        <f t="shared" ca="1" si="26"/>
        <v>Lest</v>
      </c>
      <c r="O145" t="s">
        <v>428</v>
      </c>
      <c r="P145" t="s">
        <v>593</v>
      </c>
      <c r="Q145" s="150">
        <f ca="1">IFERROR(INDEX(Draft!F:F,MATCH(P145,Draft!E:E,0)),-99)</f>
        <v>-4.1502492483568467</v>
      </c>
      <c r="R145" s="150">
        <f ca="1">IFERROR(INDEX(Draft!G:G,MATCH(P145,Draft!E:E,0)),-99)</f>
        <v>202</v>
      </c>
      <c r="S145" s="150">
        <f t="shared" ca="1" si="27"/>
        <v>-58</v>
      </c>
      <c r="T145" s="150" t="b">
        <v>0</v>
      </c>
      <c r="U145" s="6" t="str">
        <f t="shared" ca="1" si="28"/>
        <v>A</v>
      </c>
      <c r="V145" s="6" t="str">
        <f t="shared" ca="1" si="30"/>
        <v>A</v>
      </c>
      <c r="W145" s="6" t="str">
        <f t="shared" si="29"/>
        <v>B</v>
      </c>
    </row>
    <row r="146" spans="12:23" x14ac:dyDescent="0.2">
      <c r="L146">
        <v>19</v>
      </c>
      <c r="M146">
        <v>145</v>
      </c>
      <c r="N146" t="str">
        <f t="shared" ca="1" si="26"/>
        <v>Lest</v>
      </c>
      <c r="O146" t="s">
        <v>159</v>
      </c>
      <c r="P146" t="s">
        <v>560</v>
      </c>
      <c r="Q146" s="150">
        <f ca="1">IFERROR(INDEX(Draft!F:F,MATCH(P146,Draft!E:E,0)),-99)</f>
        <v>1.401598260804521</v>
      </c>
      <c r="R146" s="150">
        <f ca="1">IFERROR(INDEX(Draft!G:G,MATCH(P146,Draft!E:E,0)),-99)</f>
        <v>137</v>
      </c>
      <c r="S146" s="150">
        <f t="shared" ca="1" si="27"/>
        <v>8</v>
      </c>
      <c r="T146" s="150" t="b">
        <v>0</v>
      </c>
      <c r="U146" s="6" t="str">
        <f t="shared" ca="1" si="28"/>
        <v>A</v>
      </c>
      <c r="V146" s="6" t="str">
        <f t="shared" ca="1" si="30"/>
        <v>A</v>
      </c>
      <c r="W146" s="6" t="str">
        <f t="shared" si="29"/>
        <v>B</v>
      </c>
    </row>
    <row r="147" spans="12:23" x14ac:dyDescent="0.2">
      <c r="L147">
        <v>19</v>
      </c>
      <c r="M147">
        <v>146</v>
      </c>
      <c r="N147" t="str">
        <f t="shared" ca="1" si="26"/>
        <v>Chief</v>
      </c>
      <c r="O147" t="s">
        <v>192</v>
      </c>
      <c r="P147" t="s">
        <v>915</v>
      </c>
      <c r="Q147" s="150">
        <f ca="1">IFERROR(INDEX(Draft!F:F,MATCH(P147,Draft!E:E,0)),-99)</f>
        <v>11.679985506704311</v>
      </c>
      <c r="R147" s="150">
        <f ca="1">IFERROR(INDEX(Draft!G:G,MATCH(P147,Draft!E:E,0)),-99)</f>
        <v>58</v>
      </c>
      <c r="S147" s="150">
        <f t="shared" ca="1" si="27"/>
        <v>88</v>
      </c>
      <c r="T147" s="150" t="b">
        <v>0</v>
      </c>
      <c r="U147" s="6" t="str">
        <f t="shared" ca="1" si="28"/>
        <v>G</v>
      </c>
      <c r="V147" s="6" t="str">
        <f t="shared" ca="1" si="30"/>
        <v>G</v>
      </c>
      <c r="W147" s="6" t="str">
        <f t="shared" si="29"/>
        <v>B</v>
      </c>
    </row>
    <row r="148" spans="12:23" x14ac:dyDescent="0.2">
      <c r="L148">
        <v>19</v>
      </c>
      <c r="M148">
        <v>147</v>
      </c>
      <c r="N148" t="str">
        <f t="shared" ca="1" si="26"/>
        <v>Pmac</v>
      </c>
      <c r="O148" t="s">
        <v>60</v>
      </c>
      <c r="P148" t="s">
        <v>916</v>
      </c>
      <c r="Q148" s="150">
        <f ca="1">IFERROR(INDEX(Draft!F:F,MATCH(P148,Draft!E:E,0)),-99)</f>
        <v>-2.5932695289802563</v>
      </c>
      <c r="R148" s="150">
        <f ca="1">IFERROR(INDEX(Draft!G:G,MATCH(P148,Draft!E:E,0)),-99)</f>
        <v>182</v>
      </c>
      <c r="S148" s="150">
        <f t="shared" ca="1" si="27"/>
        <v>-35</v>
      </c>
      <c r="T148" s="150" t="b">
        <v>0</v>
      </c>
      <c r="U148" s="6" t="str">
        <f t="shared" ca="1" si="28"/>
        <v>A</v>
      </c>
      <c r="V148" s="6" t="str">
        <f t="shared" ca="1" si="30"/>
        <v>A</v>
      </c>
      <c r="W148" s="6" t="str">
        <f t="shared" si="29"/>
        <v>B</v>
      </c>
    </row>
    <row r="149" spans="12:23" x14ac:dyDescent="0.2">
      <c r="L149">
        <v>19</v>
      </c>
      <c r="M149">
        <v>148</v>
      </c>
      <c r="N149" t="str">
        <f t="shared" ca="1" si="26"/>
        <v>Melons</v>
      </c>
      <c r="O149" t="s">
        <v>361</v>
      </c>
      <c r="P149" t="s">
        <v>786</v>
      </c>
      <c r="Q149" s="150">
        <f ca="1">IFERROR(INDEX(Draft!F:F,MATCH(P149,Draft!E:E,0)),-99)</f>
        <v>-6.5978321384134517</v>
      </c>
      <c r="R149" s="150">
        <f ca="1">IFERROR(INDEX(Draft!G:G,MATCH(P149,Draft!E:E,0)),-99)</f>
        <v>233</v>
      </c>
      <c r="S149" s="150">
        <f t="shared" ca="1" si="27"/>
        <v>-85</v>
      </c>
      <c r="T149" s="150" t="b">
        <v>0</v>
      </c>
      <c r="U149" s="6" t="str">
        <f t="shared" ca="1" si="28"/>
        <v>R</v>
      </c>
      <c r="V149" s="6" t="str">
        <f t="shared" ca="1" si="30"/>
        <v>R</v>
      </c>
      <c r="W149" s="6" t="str">
        <f t="shared" si="29"/>
        <v>B</v>
      </c>
    </row>
    <row r="150" spans="12:23" x14ac:dyDescent="0.2">
      <c r="L150">
        <v>19</v>
      </c>
      <c r="M150">
        <v>149</v>
      </c>
      <c r="N150" t="str">
        <f t="shared" ca="1" si="26"/>
        <v>Garter</v>
      </c>
      <c r="O150" t="s">
        <v>181</v>
      </c>
      <c r="P150" t="s">
        <v>861</v>
      </c>
      <c r="Q150" s="150">
        <f ca="1">IFERROR(INDEX(Draft!F:F,MATCH(P150,Draft!E:E,0)),-99)</f>
        <v>-2.8732494796316583</v>
      </c>
      <c r="R150" s="150">
        <f ca="1">IFERROR(INDEX(Draft!G:G,MATCH(P150,Draft!E:E,0)),-99)</f>
        <v>186</v>
      </c>
      <c r="S150" s="150">
        <f t="shared" ca="1" si="27"/>
        <v>-37</v>
      </c>
      <c r="T150" s="150" t="b">
        <v>0</v>
      </c>
      <c r="U150" s="6" t="str">
        <f t="shared" ca="1" si="28"/>
        <v>A</v>
      </c>
      <c r="V150" s="6" t="str">
        <f t="shared" ca="1" si="30"/>
        <v>A</v>
      </c>
      <c r="W150" s="6" t="str">
        <f t="shared" si="29"/>
        <v>B</v>
      </c>
    </row>
    <row r="151" spans="12:23" x14ac:dyDescent="0.2">
      <c r="L151">
        <v>19</v>
      </c>
      <c r="M151">
        <v>150</v>
      </c>
      <c r="N151" t="str">
        <f t="shared" ca="1" si="26"/>
        <v>Jmerc</v>
      </c>
      <c r="O151" t="s">
        <v>231</v>
      </c>
      <c r="P151" t="s">
        <v>596</v>
      </c>
      <c r="Q151" s="150">
        <f ca="1">IFERROR(INDEX(Draft!F:F,MATCH(P151,Draft!E:E,0)),-99)</f>
        <v>-5.3727933330839761</v>
      </c>
      <c r="R151" s="150">
        <f ca="1">IFERROR(INDEX(Draft!G:G,MATCH(P151,Draft!E:E,0)),-99)</f>
        <v>216</v>
      </c>
      <c r="S151" s="150">
        <f t="shared" ca="1" si="27"/>
        <v>-66</v>
      </c>
      <c r="T151" s="150" t="b">
        <v>0</v>
      </c>
      <c r="U151" s="6" t="str">
        <f t="shared" ca="1" si="28"/>
        <v>A</v>
      </c>
      <c r="V151" s="6" t="str">
        <f t="shared" ca="1" si="30"/>
        <v>A</v>
      </c>
      <c r="W151" s="6" t="str">
        <f t="shared" si="29"/>
        <v>B</v>
      </c>
    </row>
    <row r="152" spans="12:23" x14ac:dyDescent="0.2">
      <c r="L152">
        <v>19</v>
      </c>
      <c r="M152">
        <v>151</v>
      </c>
      <c r="N152" t="str">
        <f t="shared" ca="1" si="26"/>
        <v>Kappaz</v>
      </c>
      <c r="O152" t="s">
        <v>80</v>
      </c>
      <c r="P152" t="s">
        <v>722</v>
      </c>
      <c r="Q152" s="150">
        <f ca="1">IFERROR(INDEX(Draft!F:F,MATCH(P152,Draft!E:E,0)),-99)</f>
        <v>8.8603375573491796</v>
      </c>
      <c r="R152" s="150">
        <f ca="1">IFERROR(INDEX(Draft!G:G,MATCH(P152,Draft!E:E,0)),-99)</f>
        <v>74</v>
      </c>
      <c r="S152" s="150">
        <f t="shared" ca="1" si="27"/>
        <v>77</v>
      </c>
      <c r="T152" s="150" t="b">
        <v>0</v>
      </c>
      <c r="U152" s="6" t="str">
        <f t="shared" ca="1" si="28"/>
        <v>G</v>
      </c>
      <c r="V152" s="6" t="str">
        <f t="shared" ca="1" si="30"/>
        <v>G</v>
      </c>
      <c r="W152" s="6" t="str">
        <f t="shared" si="29"/>
        <v>B</v>
      </c>
    </row>
    <row r="153" spans="12:23" x14ac:dyDescent="0.2">
      <c r="L153">
        <v>19</v>
      </c>
      <c r="M153">
        <v>152</v>
      </c>
      <c r="N153" t="str">
        <f t="shared" ca="1" si="26"/>
        <v>Richo</v>
      </c>
      <c r="O153" t="s">
        <v>167</v>
      </c>
      <c r="P153" t="s">
        <v>738</v>
      </c>
      <c r="Q153" s="150">
        <f ca="1">IFERROR(INDEX(Draft!F:F,MATCH(P153,Draft!E:E,0)),-99)</f>
        <v>8.7522846603083408</v>
      </c>
      <c r="R153" s="150">
        <f ca="1">IFERROR(INDEX(Draft!G:G,MATCH(P153,Draft!E:E,0)),-99)</f>
        <v>75</v>
      </c>
      <c r="S153" s="150">
        <f t="shared" ca="1" si="27"/>
        <v>77</v>
      </c>
      <c r="T153" s="150" t="b">
        <v>0</v>
      </c>
      <c r="U153" s="6" t="str">
        <f t="shared" ca="1" si="28"/>
        <v>G</v>
      </c>
      <c r="V153" s="6" t="str">
        <f t="shared" ca="1" si="30"/>
        <v>G</v>
      </c>
      <c r="W153" s="6" t="str">
        <f t="shared" si="29"/>
        <v>B</v>
      </c>
    </row>
    <row r="154" spans="12:23" x14ac:dyDescent="0.2">
      <c r="L154">
        <v>20</v>
      </c>
      <c r="M154">
        <v>153</v>
      </c>
      <c r="N154" t="str">
        <f t="shared" ca="1" si="26"/>
        <v>Richo</v>
      </c>
      <c r="O154" t="s">
        <v>385</v>
      </c>
      <c r="P154" t="s">
        <v>823</v>
      </c>
      <c r="Q154" s="150">
        <f ca="1">IFERROR(INDEX(Draft!F:F,MATCH(P154,Draft!E:E,0)),-99)</f>
        <v>4.1502492483568627</v>
      </c>
      <c r="R154" s="150">
        <f ca="1">IFERROR(INDEX(Draft!G:G,MATCH(P154,Draft!E:E,0)),-99)</f>
        <v>108</v>
      </c>
      <c r="S154" s="150">
        <f t="shared" ca="1" si="27"/>
        <v>45</v>
      </c>
      <c r="T154" s="150" t="b">
        <v>0</v>
      </c>
      <c r="U154" s="6" t="str">
        <f t="shared" ca="1" si="28"/>
        <v>G</v>
      </c>
      <c r="V154" s="6" t="str">
        <f t="shared" ca="1" si="30"/>
        <v>G</v>
      </c>
      <c r="W154" s="6" t="str">
        <f t="shared" si="29"/>
        <v>B</v>
      </c>
    </row>
    <row r="155" spans="12:23" x14ac:dyDescent="0.2">
      <c r="L155">
        <v>20</v>
      </c>
      <c r="M155">
        <v>154</v>
      </c>
      <c r="N155" t="str">
        <f t="shared" ca="1" si="26"/>
        <v>Kappaz</v>
      </c>
      <c r="O155" t="s">
        <v>208</v>
      </c>
      <c r="P155" t="s">
        <v>917</v>
      </c>
      <c r="Q155" s="150">
        <f ca="1">IFERROR(INDEX(Draft!F:F,MATCH(P155,Draft!E:E,0)),-99)</f>
        <v>-14.015982608045173</v>
      </c>
      <c r="R155" s="150">
        <f ca="1">IFERROR(INDEX(Draft!G:G,MATCH(P155,Draft!E:E,0)),-99)</f>
        <v>327</v>
      </c>
      <c r="S155" s="150">
        <f t="shared" ca="1" si="27"/>
        <v>-173</v>
      </c>
      <c r="T155" s="150" t="b">
        <v>0</v>
      </c>
      <c r="U155" s="6" t="str">
        <f t="shared" ca="1" si="28"/>
        <v>A</v>
      </c>
      <c r="V155" s="6" t="str">
        <f ca="1">IF(RANK(Q155,Q155:Q162)&lt;=3,"G",IF(RANK(Q155,Q155:Q162)&lt;=6,"A","R"))</f>
        <v>A</v>
      </c>
      <c r="W155" s="6" t="str">
        <f t="shared" si="29"/>
        <v>B</v>
      </c>
    </row>
    <row r="156" spans="12:23" x14ac:dyDescent="0.2">
      <c r="L156">
        <v>20</v>
      </c>
      <c r="M156">
        <v>155</v>
      </c>
      <c r="N156" t="str">
        <f t="shared" ca="1" si="26"/>
        <v>Jmerc</v>
      </c>
      <c r="O156" t="s">
        <v>414</v>
      </c>
      <c r="P156" t="s">
        <v>840</v>
      </c>
      <c r="Q156" s="150">
        <f ca="1">IFERROR(INDEX(Draft!F:F,MATCH(P156,Draft!E:E,0)),-99)</f>
        <v>-0.95774982654388019</v>
      </c>
      <c r="R156" s="150">
        <f ca="1">IFERROR(INDEX(Draft!G:G,MATCH(P156,Draft!E:E,0)),-99)</f>
        <v>162</v>
      </c>
      <c r="S156" s="150">
        <f t="shared" ca="1" si="27"/>
        <v>-7</v>
      </c>
      <c r="T156" s="150" t="b">
        <v>0</v>
      </c>
      <c r="U156" s="6" t="str">
        <f t="shared" ca="1" si="28"/>
        <v>A</v>
      </c>
      <c r="V156" s="6" t="str">
        <f t="shared" ca="1" si="30"/>
        <v>A</v>
      </c>
      <c r="W156" s="6" t="str">
        <f t="shared" si="29"/>
        <v>B</v>
      </c>
    </row>
    <row r="157" spans="12:23" x14ac:dyDescent="0.2">
      <c r="L157">
        <v>20</v>
      </c>
      <c r="M157">
        <v>156</v>
      </c>
      <c r="N157" t="str">
        <f t="shared" ca="1" si="26"/>
        <v>Garter</v>
      </c>
      <c r="O157" t="s">
        <v>432</v>
      </c>
      <c r="P157" t="s">
        <v>629</v>
      </c>
      <c r="Q157" s="150">
        <f ca="1">IFERROR(INDEX(Draft!F:F,MATCH(P157,Draft!E:E,0)),-99)</f>
        <v>-16.702379274587159</v>
      </c>
      <c r="R157" s="150">
        <f ca="1">IFERROR(INDEX(Draft!G:G,MATCH(P157,Draft!E:E,0)),-99)</f>
        <v>348</v>
      </c>
      <c r="S157" s="150">
        <f t="shared" ca="1" si="27"/>
        <v>-192</v>
      </c>
      <c r="T157" s="150" t="b">
        <v>0</v>
      </c>
      <c r="U157" s="6" t="str">
        <f t="shared" ca="1" si="28"/>
        <v>A</v>
      </c>
      <c r="V157" s="6" t="str">
        <f t="shared" ca="1" si="30"/>
        <v>A</v>
      </c>
      <c r="W157" s="6" t="str">
        <f t="shared" si="29"/>
        <v>B</v>
      </c>
    </row>
    <row r="158" spans="12:23" x14ac:dyDescent="0.2">
      <c r="L158">
        <v>20</v>
      </c>
      <c r="M158">
        <v>157</v>
      </c>
      <c r="N158" t="str">
        <f t="shared" ca="1" si="26"/>
        <v>Melons</v>
      </c>
      <c r="O158" t="s">
        <v>81</v>
      </c>
      <c r="P158" t="s">
        <v>715</v>
      </c>
      <c r="Q158" s="150">
        <f ca="1">IFERROR(INDEX(Draft!F:F,MATCH(P158,Draft!E:E,0)),-99)</f>
        <v>-1.2966347644901273</v>
      </c>
      <c r="R158" s="150">
        <f ca="1">IFERROR(INDEX(Draft!G:G,MATCH(P158,Draft!E:E,0)),-99)</f>
        <v>166</v>
      </c>
      <c r="S158" s="150">
        <f t="shared" ca="1" si="27"/>
        <v>-9</v>
      </c>
      <c r="T158" s="150" t="b">
        <v>0</v>
      </c>
      <c r="U158" s="6" t="str">
        <f t="shared" ca="1" si="28"/>
        <v>A</v>
      </c>
      <c r="V158" s="6" t="str">
        <f t="shared" ca="1" si="30"/>
        <v>A</v>
      </c>
      <c r="W158" s="6" t="str">
        <f t="shared" si="29"/>
        <v>B</v>
      </c>
    </row>
    <row r="159" spans="12:23" x14ac:dyDescent="0.2">
      <c r="L159">
        <v>20</v>
      </c>
      <c r="M159">
        <v>158</v>
      </c>
      <c r="N159" t="str">
        <f t="shared" ca="1" si="26"/>
        <v>Pmac</v>
      </c>
      <c r="O159" t="s">
        <v>314</v>
      </c>
      <c r="P159" t="s">
        <v>693</v>
      </c>
      <c r="Q159" s="150">
        <f ca="1">IFERROR(INDEX(Draft!F:F,MATCH(P159,Draft!E:E,0)),-99)</f>
        <v>8.7522846603083408</v>
      </c>
      <c r="R159" s="150">
        <f ca="1">IFERROR(INDEX(Draft!G:G,MATCH(P159,Draft!E:E,0)),-99)</f>
        <v>76</v>
      </c>
      <c r="S159" s="150">
        <f t="shared" ca="1" si="27"/>
        <v>82</v>
      </c>
      <c r="T159" s="150" t="b">
        <v>0</v>
      </c>
      <c r="U159" s="6" t="str">
        <f t="shared" ca="1" si="28"/>
        <v>G</v>
      </c>
      <c r="V159" s="6" t="str">
        <f t="shared" ca="1" si="30"/>
        <v>G</v>
      </c>
      <c r="W159" s="6" t="str">
        <f t="shared" si="29"/>
        <v>B</v>
      </c>
    </row>
    <row r="160" spans="12:23" x14ac:dyDescent="0.2">
      <c r="L160">
        <v>20</v>
      </c>
      <c r="M160">
        <v>159</v>
      </c>
      <c r="N160" t="str">
        <f t="shared" ca="1" si="26"/>
        <v>Chief</v>
      </c>
      <c r="O160" t="s">
        <v>362</v>
      </c>
      <c r="P160" t="s">
        <v>756</v>
      </c>
      <c r="Q160" s="150">
        <f ca="1">IFERROR(INDEX(Draft!F:F,MATCH(P160,Draft!E:E,0)),-99)</f>
        <v>9.3646649706513809</v>
      </c>
      <c r="R160" s="150">
        <f ca="1">IFERROR(INDEX(Draft!G:G,MATCH(P160,Draft!E:E,0)),-99)</f>
        <v>70</v>
      </c>
      <c r="S160" s="150">
        <f t="shared" ca="1" si="27"/>
        <v>89</v>
      </c>
      <c r="T160" s="150" t="b">
        <v>0</v>
      </c>
      <c r="U160" s="6" t="str">
        <f t="shared" ca="1" si="28"/>
        <v>G</v>
      </c>
      <c r="V160" s="6" t="str">
        <f t="shared" ca="1" si="30"/>
        <v>G</v>
      </c>
      <c r="W160" s="6" t="str">
        <f t="shared" si="29"/>
        <v>B</v>
      </c>
    </row>
    <row r="161" spans="12:23" x14ac:dyDescent="0.2">
      <c r="L161">
        <v>20</v>
      </c>
      <c r="M161">
        <v>160</v>
      </c>
      <c r="N161" t="str">
        <f t="shared" ca="1" si="26"/>
        <v>Lest</v>
      </c>
      <c r="O161" t="s">
        <v>143</v>
      </c>
      <c r="P161" t="s">
        <v>647</v>
      </c>
      <c r="Q161" s="150">
        <f ca="1">IFERROR(INDEX(Draft!F:F,MATCH(P161,Draft!E:E,0)),-99)</f>
        <v>-21.140773767134796</v>
      </c>
      <c r="R161" s="150">
        <f ca="1">IFERROR(INDEX(Draft!G:G,MATCH(P161,Draft!E:E,0)),-99)</f>
        <v>413</v>
      </c>
      <c r="S161" s="150">
        <f t="shared" ca="1" si="27"/>
        <v>-253</v>
      </c>
      <c r="T161" s="150" t="b">
        <v>0</v>
      </c>
      <c r="U161" s="6" t="str">
        <f t="shared" ca="1" si="28"/>
        <v>R</v>
      </c>
      <c r="V161" s="6" t="str">
        <f t="shared" ca="1" si="30"/>
        <v>R</v>
      </c>
      <c r="W161" s="6" t="str">
        <f t="shared" si="29"/>
        <v>B</v>
      </c>
    </row>
    <row r="162" spans="12:23" x14ac:dyDescent="0.2">
      <c r="L162">
        <v>21</v>
      </c>
      <c r="M162">
        <v>161</v>
      </c>
      <c r="N162" t="str">
        <f t="shared" ca="1" si="26"/>
        <v>Lest</v>
      </c>
      <c r="O162" t="s">
        <v>67</v>
      </c>
      <c r="P162" t="s">
        <v>586</v>
      </c>
      <c r="Q162" s="150">
        <f ca="1">IFERROR(INDEX(Draft!F:F,MATCH(P162,Draft!E:E,0)),-99)</f>
        <v>0.81759898546930465</v>
      </c>
      <c r="R162" s="150">
        <f ca="1">IFERROR(INDEX(Draft!G:G,MATCH(P162,Draft!E:E,0)),-99)</f>
        <v>144</v>
      </c>
      <c r="S162" s="150">
        <f t="shared" ca="1" si="27"/>
        <v>17</v>
      </c>
      <c r="T162" s="150" t="b">
        <v>0</v>
      </c>
      <c r="U162" s="6" t="str">
        <f t="shared" ca="1" si="28"/>
        <v>G</v>
      </c>
      <c r="V162" s="6" t="str">
        <f t="shared" ca="1" si="30"/>
        <v>G</v>
      </c>
      <c r="W162" s="6" t="str">
        <f t="shared" si="29"/>
        <v>B</v>
      </c>
    </row>
    <row r="163" spans="12:23" x14ac:dyDescent="0.2">
      <c r="L163">
        <v>21</v>
      </c>
      <c r="M163">
        <v>162</v>
      </c>
      <c r="N163" t="str">
        <f t="shared" ca="1" si="26"/>
        <v>Chief</v>
      </c>
      <c r="O163" t="s">
        <v>918</v>
      </c>
      <c r="P163" t="e">
        <v>#N/A</v>
      </c>
      <c r="Q163" s="150">
        <f>IFERROR(INDEX(Draft!F:F,MATCH(P163,Draft!E:E,0)),-99)</f>
        <v>-99</v>
      </c>
      <c r="R163" s="150">
        <f>IFERROR(INDEX(Draft!G:G,MATCH(P163,Draft!E:E,0)),-99)</f>
        <v>-99</v>
      </c>
      <c r="S163" s="150">
        <f t="shared" si="27"/>
        <v>261</v>
      </c>
      <c r="T163" s="150" t="b">
        <v>0</v>
      </c>
      <c r="U163" s="6" t="str">
        <f t="shared" ca="1" si="28"/>
        <v>A</v>
      </c>
      <c r="V163" s="6" t="str">
        <f t="shared" ca="1" si="30"/>
        <v>A</v>
      </c>
      <c r="W163" s="6" t="str">
        <f t="shared" si="29"/>
        <v>B</v>
      </c>
    </row>
    <row r="164" spans="12:23" x14ac:dyDescent="0.2">
      <c r="L164">
        <v>21</v>
      </c>
      <c r="M164">
        <v>163</v>
      </c>
      <c r="N164" t="str">
        <f t="shared" ca="1" si="26"/>
        <v>Pmac</v>
      </c>
      <c r="O164" t="s">
        <v>344</v>
      </c>
      <c r="P164" t="s">
        <v>610</v>
      </c>
      <c r="Q164" s="150">
        <f ca="1">IFERROR(INDEX(Draft!F:F,MATCH(P164,Draft!E:E,0)),-99)</f>
        <v>9.343988405363449</v>
      </c>
      <c r="R164" s="150">
        <f ca="1">IFERROR(INDEX(Draft!G:G,MATCH(P164,Draft!E:E,0)),-99)</f>
        <v>71</v>
      </c>
      <c r="S164" s="150">
        <f t="shared" ca="1" si="27"/>
        <v>92</v>
      </c>
      <c r="T164" s="150" t="b">
        <v>0</v>
      </c>
      <c r="U164" s="6" t="str">
        <f t="shared" ca="1" si="28"/>
        <v>G</v>
      </c>
      <c r="V164" s="6" t="str">
        <f t="shared" ca="1" si="30"/>
        <v>G</v>
      </c>
      <c r="W164" s="6" t="str">
        <f t="shared" si="29"/>
        <v>B</v>
      </c>
    </row>
    <row r="165" spans="12:23" x14ac:dyDescent="0.2">
      <c r="L165">
        <v>21</v>
      </c>
      <c r="M165">
        <v>164</v>
      </c>
      <c r="N165" t="str">
        <f t="shared" ca="1" si="26"/>
        <v>Melons</v>
      </c>
      <c r="O165" t="s">
        <v>409</v>
      </c>
      <c r="P165" t="s">
        <v>573</v>
      </c>
      <c r="Q165" s="150">
        <f ca="1">IFERROR(INDEX(Draft!F:F,MATCH(P165,Draft!E:E,0)),-99)</f>
        <v>4.4383944925476353</v>
      </c>
      <c r="R165" s="150">
        <f ca="1">IFERROR(INDEX(Draft!G:G,MATCH(P165,Draft!E:E,0)),-99)</f>
        <v>105</v>
      </c>
      <c r="S165" s="150">
        <f t="shared" ca="1" si="27"/>
        <v>59</v>
      </c>
      <c r="T165" s="150" t="b">
        <v>0</v>
      </c>
      <c r="U165" s="6" t="str">
        <f t="shared" ca="1" si="28"/>
        <v>G</v>
      </c>
      <c r="V165" s="6" t="str">
        <f t="shared" ca="1" si="30"/>
        <v>G</v>
      </c>
      <c r="W165" s="6" t="str">
        <f t="shared" si="29"/>
        <v>B</v>
      </c>
    </row>
    <row r="166" spans="12:23" x14ac:dyDescent="0.2">
      <c r="L166">
        <v>21</v>
      </c>
      <c r="M166">
        <v>165</v>
      </c>
      <c r="N166" t="str">
        <f t="shared" ca="1" si="26"/>
        <v>Garter</v>
      </c>
      <c r="O166" t="s">
        <v>372</v>
      </c>
      <c r="P166" t="s">
        <v>789</v>
      </c>
      <c r="Q166" s="150">
        <f ca="1">IFERROR(INDEX(Draft!F:F,MATCH(P166,Draft!E:E,0)),-99)</f>
        <v>-20.964079536571813</v>
      </c>
      <c r="R166" s="150">
        <f ca="1">IFERROR(INDEX(Draft!G:G,MATCH(P166,Draft!E:E,0)),-99)</f>
        <v>410</v>
      </c>
      <c r="S166" s="150">
        <f t="shared" ca="1" si="27"/>
        <v>-245</v>
      </c>
      <c r="T166" s="150" t="b">
        <v>0</v>
      </c>
      <c r="U166" s="6" t="str">
        <f t="shared" ca="1" si="28"/>
        <v>A</v>
      </c>
      <c r="V166" s="6" t="str">
        <f t="shared" ca="1" si="30"/>
        <v>A</v>
      </c>
      <c r="W166" s="6" t="str">
        <f t="shared" si="29"/>
        <v>B</v>
      </c>
    </row>
    <row r="167" spans="12:23" x14ac:dyDescent="0.2">
      <c r="L167">
        <v>21</v>
      </c>
      <c r="M167">
        <v>166</v>
      </c>
      <c r="N167" t="str">
        <f t="shared" ca="1" si="26"/>
        <v>Jmerc</v>
      </c>
      <c r="O167" t="s">
        <v>364</v>
      </c>
      <c r="P167" t="s">
        <v>616</v>
      </c>
      <c r="Q167" s="150">
        <f ca="1">IFERROR(INDEX(Draft!F:F,MATCH(P167,Draft!E:E,0)),-99)</f>
        <v>-20.089575071531414</v>
      </c>
      <c r="R167" s="150">
        <f ca="1">IFERROR(INDEX(Draft!G:G,MATCH(P167,Draft!E:E,0)),-99)</f>
        <v>393</v>
      </c>
      <c r="S167" s="150">
        <f t="shared" ca="1" si="27"/>
        <v>-227</v>
      </c>
      <c r="T167" s="150" t="b">
        <v>0</v>
      </c>
      <c r="U167" s="6" t="str">
        <f t="shared" ca="1" si="28"/>
        <v>A</v>
      </c>
      <c r="V167" s="6" t="str">
        <f t="shared" ca="1" si="30"/>
        <v>A</v>
      </c>
      <c r="W167" s="6" t="str">
        <f t="shared" si="29"/>
        <v>B</v>
      </c>
    </row>
    <row r="168" spans="12:23" x14ac:dyDescent="0.2">
      <c r="L168">
        <v>21</v>
      </c>
      <c r="M168">
        <v>167</v>
      </c>
      <c r="N168" t="str">
        <f t="shared" ca="1" si="26"/>
        <v>Kappaz</v>
      </c>
      <c r="O168" t="s">
        <v>436</v>
      </c>
      <c r="P168" t="s">
        <v>871</v>
      </c>
      <c r="Q168" s="150">
        <f ca="1">IFERROR(INDEX(Draft!F:F,MATCH(P168,Draft!E:E,0)),-99)</f>
        <v>-20.112746357421681</v>
      </c>
      <c r="R168" s="150">
        <f ca="1">IFERROR(INDEX(Draft!G:G,MATCH(P168,Draft!E:E,0)),-99)</f>
        <v>395</v>
      </c>
      <c r="S168" s="150">
        <f t="shared" ca="1" si="27"/>
        <v>-228</v>
      </c>
      <c r="T168" s="150" t="b">
        <v>0</v>
      </c>
      <c r="U168" s="6" t="str">
        <f t="shared" ca="1" si="28"/>
        <v>A</v>
      </c>
      <c r="V168" s="6" t="str">
        <f t="shared" ca="1" si="30"/>
        <v>A</v>
      </c>
      <c r="W168" s="6" t="str">
        <f t="shared" si="29"/>
        <v>B</v>
      </c>
    </row>
    <row r="169" spans="12:23" x14ac:dyDescent="0.2">
      <c r="L169">
        <v>21</v>
      </c>
      <c r="M169">
        <v>168</v>
      </c>
      <c r="N169" t="str">
        <f t="shared" ca="1" si="26"/>
        <v>Richo</v>
      </c>
      <c r="O169" t="s">
        <v>431</v>
      </c>
      <c r="P169" t="e">
        <v>#N/A</v>
      </c>
      <c r="Q169" s="150">
        <f>IFERROR(INDEX(Draft!F:F,MATCH(P169,Draft!E:E,0)),-99)</f>
        <v>-99</v>
      </c>
      <c r="R169" s="150">
        <f>IFERROR(INDEX(Draft!G:G,MATCH(P169,Draft!E:E,0)),-99)</f>
        <v>-99</v>
      </c>
      <c r="S169" s="150">
        <f t="shared" si="27"/>
        <v>267</v>
      </c>
      <c r="T169" s="150" t="b">
        <v>0</v>
      </c>
      <c r="U169" s="6" t="str">
        <f t="shared" ca="1" si="28"/>
        <v>A</v>
      </c>
      <c r="V169" s="6" t="str">
        <f t="shared" ca="1" si="30"/>
        <v>A</v>
      </c>
      <c r="W169" s="6" t="str">
        <f t="shared" si="29"/>
        <v>B</v>
      </c>
    </row>
    <row r="170" spans="12:23" x14ac:dyDescent="0.2">
      <c r="L170">
        <v>22</v>
      </c>
      <c r="M170">
        <v>169</v>
      </c>
      <c r="N170" t="str">
        <f t="shared" ca="1" si="26"/>
        <v>Richo</v>
      </c>
      <c r="O170" t="s">
        <v>243</v>
      </c>
      <c r="P170" t="e">
        <v>#N/A</v>
      </c>
      <c r="Q170" s="150">
        <f>IFERROR(INDEX(Draft!F:F,MATCH(P170,Draft!E:E,0)),-99)</f>
        <v>-99</v>
      </c>
      <c r="R170" s="150">
        <f>IFERROR(INDEX(Draft!G:G,MATCH(P170,Draft!E:E,0)),-99)</f>
        <v>-99</v>
      </c>
      <c r="S170" s="150">
        <f t="shared" si="27"/>
        <v>268</v>
      </c>
      <c r="T170" s="150" t="b">
        <v>0</v>
      </c>
      <c r="U170" s="6" t="str">
        <f t="shared" ca="1" si="28"/>
        <v>R</v>
      </c>
      <c r="V170" s="6" t="str">
        <f t="shared" ca="1" si="30"/>
        <v>R</v>
      </c>
      <c r="W170" s="6" t="str">
        <f t="shared" si="29"/>
        <v>B</v>
      </c>
    </row>
    <row r="171" spans="12:23" x14ac:dyDescent="0.2">
      <c r="L171">
        <v>22</v>
      </c>
      <c r="M171">
        <v>170</v>
      </c>
      <c r="N171" t="str">
        <f t="shared" ca="1" si="26"/>
        <v>Kappaz</v>
      </c>
      <c r="O171" t="s">
        <v>425</v>
      </c>
      <c r="P171" t="s">
        <v>654</v>
      </c>
      <c r="Q171" s="150">
        <f ca="1">IFERROR(INDEX(Draft!F:F,MATCH(P171,Draft!E:E,0)),-99)</f>
        <v>-31.419161013034596</v>
      </c>
      <c r="R171" s="150">
        <f ca="1">IFERROR(INDEX(Draft!G:G,MATCH(P171,Draft!E:E,0)),-99)</f>
        <v>519</v>
      </c>
      <c r="S171" s="150">
        <f t="shared" ca="1" si="27"/>
        <v>-349</v>
      </c>
      <c r="T171" s="150" t="b">
        <v>0</v>
      </c>
      <c r="U171" s="6" t="str">
        <f t="shared" ca="1" si="28"/>
        <v>R</v>
      </c>
      <c r="V171" s="6" t="str">
        <f t="shared" ca="1" si="30"/>
        <v>R</v>
      </c>
      <c r="W171" s="6" t="str">
        <f t="shared" si="29"/>
        <v>B</v>
      </c>
    </row>
    <row r="172" spans="12:23" x14ac:dyDescent="0.2">
      <c r="L172">
        <v>22</v>
      </c>
      <c r="M172">
        <v>171</v>
      </c>
      <c r="N172" t="str">
        <f t="shared" ca="1" si="26"/>
        <v>Jmerc</v>
      </c>
      <c r="O172" t="s">
        <v>437</v>
      </c>
      <c r="P172" t="s">
        <v>696</v>
      </c>
      <c r="Q172" s="150">
        <f ca="1">IFERROR(INDEX(Draft!F:F,MATCH(P172,Draft!E:E,0)),-99)</f>
        <v>1.9449521467351847</v>
      </c>
      <c r="R172" s="150">
        <f ca="1">IFERROR(INDEX(Draft!G:G,MATCH(P172,Draft!E:E,0)),-99)</f>
        <v>127</v>
      </c>
      <c r="S172" s="150">
        <f t="shared" ca="1" si="27"/>
        <v>44</v>
      </c>
      <c r="T172" s="150" t="b">
        <v>0</v>
      </c>
      <c r="U172" s="6" t="str">
        <f t="shared" ca="1" si="28"/>
        <v>G</v>
      </c>
      <c r="V172" s="6" t="str">
        <f t="shared" ca="1" si="30"/>
        <v>G</v>
      </c>
      <c r="W172" s="6" t="str">
        <f t="shared" si="29"/>
        <v>B</v>
      </c>
    </row>
    <row r="173" spans="12:23" x14ac:dyDescent="0.2">
      <c r="L173">
        <v>22</v>
      </c>
      <c r="M173">
        <v>172</v>
      </c>
      <c r="N173" t="str">
        <f t="shared" ca="1" si="26"/>
        <v>Garter</v>
      </c>
      <c r="O173" t="s">
        <v>58</v>
      </c>
      <c r="P173" t="s">
        <v>590</v>
      </c>
      <c r="Q173" s="150">
        <f ca="1">IFERROR(INDEX(Draft!F:F,MATCH(P173,Draft!E:E,0)),-99)</f>
        <v>-13.899182752978119</v>
      </c>
      <c r="R173" s="150">
        <f ca="1">IFERROR(INDEX(Draft!G:G,MATCH(P173,Draft!E:E,0)),-99)</f>
        <v>326</v>
      </c>
      <c r="S173" s="150">
        <f t="shared" ca="1" si="27"/>
        <v>-154</v>
      </c>
      <c r="T173" s="150" t="b">
        <v>0</v>
      </c>
      <c r="U173" s="6" t="str">
        <f t="shared" ca="1" si="28"/>
        <v>A</v>
      </c>
      <c r="V173" s="6" t="str">
        <f t="shared" ca="1" si="30"/>
        <v>A</v>
      </c>
      <c r="W173" s="6" t="str">
        <f t="shared" si="29"/>
        <v>B</v>
      </c>
    </row>
    <row r="174" spans="12:23" x14ac:dyDescent="0.2">
      <c r="L174">
        <v>22</v>
      </c>
      <c r="M174">
        <v>173</v>
      </c>
      <c r="N174" t="str">
        <f t="shared" ca="1" si="26"/>
        <v>Melons</v>
      </c>
      <c r="O174" t="s">
        <v>48</v>
      </c>
      <c r="P174" t="s">
        <v>811</v>
      </c>
      <c r="Q174" s="150">
        <f ca="1">IFERROR(INDEX(Draft!F:F,MATCH(P174,Draft!E:E,0)),-99)</f>
        <v>4.3630825431443956</v>
      </c>
      <c r="R174" s="150">
        <f ca="1">IFERROR(INDEX(Draft!G:G,MATCH(P174,Draft!E:E,0)),-99)</f>
        <v>107</v>
      </c>
      <c r="S174" s="150">
        <f t="shared" ca="1" si="27"/>
        <v>66</v>
      </c>
      <c r="T174" s="150" t="b">
        <v>0</v>
      </c>
      <c r="U174" s="6" t="str">
        <f t="shared" ca="1" si="28"/>
        <v>G</v>
      </c>
      <c r="V174" s="6" t="str">
        <f t="shared" ca="1" si="30"/>
        <v>G</v>
      </c>
      <c r="W174" s="6" t="str">
        <f t="shared" si="29"/>
        <v>B</v>
      </c>
    </row>
    <row r="175" spans="12:23" x14ac:dyDescent="0.2">
      <c r="L175">
        <v>22</v>
      </c>
      <c r="M175">
        <v>174</v>
      </c>
      <c r="N175" t="str">
        <f t="shared" ca="1" si="26"/>
        <v>Pmac</v>
      </c>
      <c r="O175" t="s">
        <v>230</v>
      </c>
      <c r="P175" t="s">
        <v>827</v>
      </c>
      <c r="Q175" s="150">
        <f ca="1">IFERROR(INDEX(Draft!F:F,MATCH(P175,Draft!E:E,0)),-99)</f>
        <v>1.2769997687251902</v>
      </c>
      <c r="R175" s="150">
        <f ca="1">IFERROR(INDEX(Draft!G:G,MATCH(P175,Draft!E:E,0)),-99)</f>
        <v>139</v>
      </c>
      <c r="S175" s="150">
        <f t="shared" ca="1" si="27"/>
        <v>35</v>
      </c>
      <c r="T175" s="150" t="b">
        <v>0</v>
      </c>
      <c r="U175" s="6" t="str">
        <f t="shared" ca="1" si="28"/>
        <v>G</v>
      </c>
      <c r="V175" s="6" t="str">
        <f t="shared" ca="1" si="30"/>
        <v>G</v>
      </c>
      <c r="W175" s="6" t="str">
        <f t="shared" si="29"/>
        <v>B</v>
      </c>
    </row>
    <row r="176" spans="12:23" x14ac:dyDescent="0.2">
      <c r="L176">
        <v>22</v>
      </c>
      <c r="M176">
        <v>175</v>
      </c>
      <c r="N176" t="str">
        <f t="shared" ca="1" si="26"/>
        <v>Chief</v>
      </c>
      <c r="O176" t="s">
        <v>435</v>
      </c>
      <c r="P176" t="e">
        <v>#N/A</v>
      </c>
      <c r="Q176" s="150">
        <f>IFERROR(INDEX(Draft!F:F,MATCH(P176,Draft!E:E,0)),-99)</f>
        <v>-99</v>
      </c>
      <c r="R176" s="150">
        <f>IFERROR(INDEX(Draft!G:G,MATCH(P176,Draft!E:E,0)),-99)</f>
        <v>-99</v>
      </c>
      <c r="S176" s="150">
        <f t="shared" si="27"/>
        <v>274</v>
      </c>
      <c r="T176" s="150" t="b">
        <v>0</v>
      </c>
      <c r="U176" s="6" t="str">
        <f t="shared" ca="1" si="28"/>
        <v>R</v>
      </c>
      <c r="V176" s="6" t="str">
        <f t="shared" ca="1" si="30"/>
        <v>R</v>
      </c>
      <c r="W176" s="6" t="str">
        <f t="shared" si="29"/>
        <v>B</v>
      </c>
    </row>
    <row r="177" spans="12:23" x14ac:dyDescent="0.2">
      <c r="L177">
        <v>22</v>
      </c>
      <c r="M177">
        <v>176</v>
      </c>
      <c r="N177" t="str">
        <f t="shared" ca="1" si="26"/>
        <v>Lest</v>
      </c>
      <c r="O177" t="s">
        <v>429</v>
      </c>
      <c r="P177" t="s">
        <v>868</v>
      </c>
      <c r="Q177" s="150">
        <f ca="1">IFERROR(INDEX(Draft!F:F,MATCH(P177,Draft!E:E,0)),-99)</f>
        <v>-20.219163004815446</v>
      </c>
      <c r="R177" s="150">
        <f ca="1">IFERROR(INDEX(Draft!G:G,MATCH(P177,Draft!E:E,0)),-99)</f>
        <v>399</v>
      </c>
      <c r="S177" s="150">
        <f t="shared" ca="1" si="27"/>
        <v>-223</v>
      </c>
      <c r="T177" s="150" t="b">
        <v>0</v>
      </c>
      <c r="U177" s="6" t="str">
        <f t="shared" ca="1" si="28"/>
        <v>R</v>
      </c>
      <c r="V177" s="6" t="str">
        <f t="shared" ca="1" si="30"/>
        <v>R</v>
      </c>
      <c r="W177" s="6" t="str">
        <f t="shared" si="29"/>
        <v>B</v>
      </c>
    </row>
    <row r="178" spans="12:23" x14ac:dyDescent="0.2">
      <c r="M178">
        <v>177</v>
      </c>
      <c r="Q178" s="150">
        <f ca="1">INDEX('Positional Comparison'!BB:BB,MATCH(M178,'Positional Comparison'!BD:BD,0))</f>
        <v>-2.1023973912067717</v>
      </c>
      <c r="R178" s="150">
        <f>IFERROR(INDEX(Draft!G:G,MATCH(P178,Draft!E:E,0)),-99)</f>
        <v>-99</v>
      </c>
      <c r="S178" s="150">
        <f t="shared" si="27"/>
        <v>276</v>
      </c>
      <c r="V178" s="6"/>
    </row>
    <row r="179" spans="12:23" x14ac:dyDescent="0.2">
      <c r="M179">
        <v>178</v>
      </c>
      <c r="Q179" s="150">
        <f ca="1">INDEX('Positional Comparison'!BB:BB,MATCH(M179,'Positional Comparison'!BD:BD,0))</f>
        <v>-2.2691108378577294</v>
      </c>
      <c r="R179" s="150">
        <f>IFERROR(INDEX(Draft!G:G,MATCH(P179,Draft!E:E,0)),-99)</f>
        <v>-99</v>
      </c>
      <c r="S179" s="150">
        <f t="shared" si="27"/>
        <v>277</v>
      </c>
      <c r="V179" s="6"/>
    </row>
    <row r="180" spans="12:23" x14ac:dyDescent="0.2">
      <c r="M180">
        <v>179</v>
      </c>
      <c r="Q180" s="150">
        <f ca="1">INDEX('Positional Comparison'!BB:BB,MATCH(M180,'Positional Comparison'!BD:BD,0))</f>
        <v>-2.3771637348985681</v>
      </c>
      <c r="R180" s="150">
        <f>IFERROR(INDEX(Draft!G:G,MATCH(P180,Draft!E:E,0)),-99)</f>
        <v>-99</v>
      </c>
      <c r="S180" s="150">
        <f t="shared" si="27"/>
        <v>278</v>
      </c>
      <c r="V180" s="6"/>
    </row>
    <row r="181" spans="12:23" x14ac:dyDescent="0.2">
      <c r="M181">
        <v>180</v>
      </c>
      <c r="Q181" s="150">
        <f ca="1">INDEX('Positional Comparison'!BB:BB,MATCH(M181,'Positional Comparison'!BD:BD,0))</f>
        <v>-2.5539995374503643</v>
      </c>
      <c r="R181" s="150">
        <f>IFERROR(INDEX(Draft!G:G,MATCH(P181,Draft!E:E,0)),-99)</f>
        <v>-99</v>
      </c>
      <c r="S181" s="150">
        <f t="shared" si="27"/>
        <v>279</v>
      </c>
      <c r="V181" s="6"/>
    </row>
    <row r="182" spans="12:23" x14ac:dyDescent="0.2">
      <c r="M182">
        <v>181</v>
      </c>
      <c r="Q182" s="150">
        <f ca="1">INDEX('Positional Comparison'!BB:BB,MATCH(M182,'Positional Comparison'!BD:BD,0))</f>
        <v>-2.5932695289802563</v>
      </c>
      <c r="R182" s="150">
        <f>IFERROR(INDEX(Draft!G:G,MATCH(P182,Draft!E:E,0)),-99)</f>
        <v>-99</v>
      </c>
      <c r="S182" s="150">
        <f t="shared" si="27"/>
        <v>280</v>
      </c>
      <c r="V182" s="6"/>
    </row>
    <row r="183" spans="12:23" x14ac:dyDescent="0.2">
      <c r="M183">
        <v>182</v>
      </c>
      <c r="Q183" s="150">
        <f ca="1">INDEX('Positional Comparison'!BB:BB,MATCH(M183,'Positional Comparison'!BD:BD,0))</f>
        <v>-2.5932695289802563</v>
      </c>
      <c r="R183" s="150">
        <f>IFERROR(INDEX(Draft!G:G,MATCH(P183,Draft!E:E,0)),-99)</f>
        <v>-99</v>
      </c>
      <c r="S183" s="150">
        <f t="shared" si="27"/>
        <v>281</v>
      </c>
      <c r="V183" s="6"/>
    </row>
    <row r="184" spans="12:23" x14ac:dyDescent="0.2">
      <c r="M184">
        <v>183</v>
      </c>
      <c r="Q184" s="150">
        <f ca="1">INDEX('Positional Comparison'!BB:BB,MATCH(M184,'Positional Comparison'!BD:BD,0))</f>
        <v>-2.6604161848441379</v>
      </c>
      <c r="R184" s="150">
        <f>IFERROR(INDEX(Draft!G:G,MATCH(P184,Draft!E:E,0)),-99)</f>
        <v>-99</v>
      </c>
      <c r="S184" s="150">
        <f t="shared" si="27"/>
        <v>282</v>
      </c>
      <c r="V184" s="6"/>
    </row>
    <row r="185" spans="12:23" x14ac:dyDescent="0.2">
      <c r="M185">
        <v>184</v>
      </c>
      <c r="Q185" s="150">
        <f ca="1">INDEX('Positional Comparison'!BB:BB,MATCH(M185,'Positional Comparison'!BD:BD,0))</f>
        <v>-2.6863966665419881</v>
      </c>
      <c r="R185" s="150">
        <f>IFERROR(INDEX(Draft!G:G,MATCH(P185,Draft!E:E,0)),-99)</f>
        <v>-99</v>
      </c>
      <c r="S185" s="150">
        <f t="shared" si="27"/>
        <v>283</v>
      </c>
      <c r="V185" s="6"/>
    </row>
    <row r="186" spans="12:23" x14ac:dyDescent="0.2">
      <c r="R186" s="150">
        <f>IFERROR(INDEX(Draft!G:G,MATCH(P186,Draft!E:E,0)),-99)</f>
        <v>-99</v>
      </c>
      <c r="S186" s="150">
        <f t="shared" si="27"/>
        <v>99</v>
      </c>
      <c r="V186" s="6"/>
    </row>
    <row r="187" spans="12:23" x14ac:dyDescent="0.2">
      <c r="R187" s="150">
        <f>IFERROR(INDEX(Draft!G:G,MATCH(P187,Draft!E:E,0)),-99)</f>
        <v>-99</v>
      </c>
      <c r="S187" s="150">
        <f t="shared" si="27"/>
        <v>99</v>
      </c>
      <c r="V187" s="6"/>
    </row>
    <row r="188" spans="12:23" x14ac:dyDescent="0.2">
      <c r="R188" s="150">
        <f>IFERROR(INDEX(Draft!G:G,MATCH(P188,Draft!E:E,0)),-99)</f>
        <v>-99</v>
      </c>
      <c r="S188" s="150">
        <f t="shared" si="27"/>
        <v>99</v>
      </c>
      <c r="V188" s="6"/>
    </row>
    <row r="189" spans="12:23" x14ac:dyDescent="0.2">
      <c r="R189" s="150">
        <f>IFERROR(INDEX(Draft!G:G,MATCH(P189,Draft!E:E,0)),-99)</f>
        <v>-99</v>
      </c>
      <c r="S189" s="150">
        <f t="shared" si="27"/>
        <v>99</v>
      </c>
      <c r="V189" s="6"/>
    </row>
  </sheetData>
  <autoFilter ref="L1:W189" xr:uid="{00000000-0009-0000-0000-00000F000000}"/>
  <conditionalFormatting sqref="B2:I23">
    <cfRule type="expression" dxfId="12" priority="1">
      <formula>INDEX($U:$U,MATCH(B2,$O:$O,0))="B"</formula>
    </cfRule>
    <cfRule type="expression" dxfId="11" priority="2">
      <formula>INDEX($U:$U,MATCH(B2,$O:$O,0))="R"</formula>
    </cfRule>
    <cfRule type="expression" dxfId="10" priority="3">
      <formula>INDEX($U:$U,MATCH(B2,$O:$O,0))="A"</formula>
    </cfRule>
    <cfRule type="expression" dxfId="9" priority="4">
      <formula>INDEX($U:$U,MATCH(B2,$O:$O,0))="G"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AL185"/>
  <sheetViews>
    <sheetView topLeftCell="W1" workbookViewId="0">
      <selection activeCell="AH5" sqref="AH5:AH9"/>
    </sheetView>
  </sheetViews>
  <sheetFormatPr baseColWidth="10" defaultColWidth="8.83203125" defaultRowHeight="15" x14ac:dyDescent="0.2"/>
  <cols>
    <col min="1" max="1" width="2.6640625" customWidth="1"/>
    <col min="2" max="9" width="15.33203125" customWidth="1"/>
    <col min="10" max="10" width="2.33203125" customWidth="1"/>
    <col min="12" max="12" width="8.5" bestFit="1" customWidth="1"/>
    <col min="13" max="13" width="6.5" bestFit="1" customWidth="1"/>
    <col min="14" max="14" width="7.6640625" bestFit="1" customWidth="1"/>
    <col min="15" max="15" width="13.1640625" bestFit="1" customWidth="1"/>
    <col min="16" max="16" width="17.5" bestFit="1" customWidth="1"/>
    <col min="17" max="17" width="8.33203125" bestFit="1" customWidth="1"/>
    <col min="30" max="30" width="12.5" bestFit="1" customWidth="1"/>
    <col min="31" max="31" width="4.5" bestFit="1" customWidth="1"/>
    <col min="32" max="32" width="4.1640625" bestFit="1" customWidth="1"/>
    <col min="33" max="33" width="4.83203125" bestFit="1" customWidth="1"/>
    <col min="34" max="35" width="4.5" bestFit="1" customWidth="1"/>
    <col min="36" max="36" width="5.5" bestFit="1" customWidth="1"/>
    <col min="37" max="37" width="7" bestFit="1" customWidth="1"/>
    <col min="38" max="38" width="10.6640625" bestFit="1" customWidth="1"/>
  </cols>
  <sheetData>
    <row r="1" spans="2:38" x14ac:dyDescent="0.2">
      <c r="B1" s="149" t="s">
        <v>919</v>
      </c>
      <c r="C1" s="149" t="s">
        <v>920</v>
      </c>
      <c r="D1" s="149" t="s">
        <v>921</v>
      </c>
      <c r="E1" s="149" t="s">
        <v>922</v>
      </c>
      <c r="F1" s="149" t="s">
        <v>923</v>
      </c>
      <c r="G1" s="149" t="s">
        <v>924</v>
      </c>
      <c r="H1" s="149" t="s">
        <v>925</v>
      </c>
      <c r="I1" s="149" t="s">
        <v>926</v>
      </c>
      <c r="L1" t="s">
        <v>903</v>
      </c>
      <c r="M1" t="s">
        <v>904</v>
      </c>
      <c r="N1" t="s">
        <v>509</v>
      </c>
      <c r="O1" t="s">
        <v>491</v>
      </c>
      <c r="P1" t="s">
        <v>905</v>
      </c>
      <c r="Q1" t="s">
        <v>1609</v>
      </c>
      <c r="T1">
        <v>2019</v>
      </c>
      <c r="U1">
        <v>1</v>
      </c>
      <c r="V1" t="s">
        <v>426</v>
      </c>
      <c r="W1" t="s">
        <v>316</v>
      </c>
      <c r="X1" t="s">
        <v>17</v>
      </c>
      <c r="Y1" t="s">
        <v>38</v>
      </c>
      <c r="Z1">
        <v>78</v>
      </c>
      <c r="AA1">
        <v>62</v>
      </c>
      <c r="AB1" t="str">
        <f>INDEX('DATA - Teams'!$C:$C,MATCH(V1,'DATA - Teams'!$B:$B,0))</f>
        <v>PMAC</v>
      </c>
    </row>
    <row r="2" spans="2:38" x14ac:dyDescent="0.2">
      <c r="B2" s="34" t="s">
        <v>162</v>
      </c>
      <c r="C2" s="34" t="s">
        <v>157</v>
      </c>
      <c r="D2" s="34" t="s">
        <v>39</v>
      </c>
      <c r="E2" s="34" t="s">
        <v>327</v>
      </c>
      <c r="F2" s="34" t="s">
        <v>301</v>
      </c>
      <c r="G2" s="34" t="s">
        <v>161</v>
      </c>
      <c r="H2" s="34" t="s">
        <v>124</v>
      </c>
      <c r="I2" s="34" t="s">
        <v>118</v>
      </c>
      <c r="L2">
        <v>1</v>
      </c>
      <c r="M2">
        <v>1</v>
      </c>
      <c r="N2" t="str">
        <f t="shared" ref="N2:N65" ca="1" si="0">INDEX($B$1:$I$1,MATCH($O2,OFFSET($B$1:$I$1,L2,0),0))</f>
        <v>Richo</v>
      </c>
      <c r="O2" t="s">
        <v>162</v>
      </c>
      <c r="P2" t="s">
        <v>676</v>
      </c>
      <c r="Q2" s="6" t="str">
        <f t="shared" ref="Q2:Q33" si="1">INDEX(Y:Y,MATCH(O2,W:W,0))</f>
        <v>FWD</v>
      </c>
      <c r="R2" s="155"/>
      <c r="T2">
        <v>2019</v>
      </c>
      <c r="U2">
        <v>1</v>
      </c>
      <c r="V2" t="s">
        <v>426</v>
      </c>
      <c r="W2" t="s">
        <v>161</v>
      </c>
      <c r="X2" t="s">
        <v>36</v>
      </c>
      <c r="Y2" t="s">
        <v>43</v>
      </c>
      <c r="Z2">
        <v>108</v>
      </c>
      <c r="AA2">
        <v>131</v>
      </c>
      <c r="AB2" t="str">
        <f>INDEX('DATA - Teams'!$C:$C,MATCH(V2,'DATA - Teams'!$B:$B,0))</f>
        <v>PMAC</v>
      </c>
      <c r="AE2" t="s">
        <v>522</v>
      </c>
    </row>
    <row r="3" spans="2:38" x14ac:dyDescent="0.2">
      <c r="B3" s="34" t="s">
        <v>50</v>
      </c>
      <c r="C3" s="34" t="s">
        <v>141</v>
      </c>
      <c r="D3" s="34" t="s">
        <v>291</v>
      </c>
      <c r="E3" s="34" t="s">
        <v>226</v>
      </c>
      <c r="F3" s="34" t="s">
        <v>329</v>
      </c>
      <c r="G3" s="34" t="s">
        <v>193</v>
      </c>
      <c r="H3" s="34" t="s">
        <v>114</v>
      </c>
      <c r="I3" s="34" t="s">
        <v>188</v>
      </c>
      <c r="L3">
        <v>1</v>
      </c>
      <c r="M3">
        <v>2</v>
      </c>
      <c r="N3" t="str">
        <f t="shared" ca="1" si="0"/>
        <v>Kappaz</v>
      </c>
      <c r="O3" t="s">
        <v>157</v>
      </c>
      <c r="P3" t="s">
        <v>800</v>
      </c>
      <c r="Q3" s="6" t="str">
        <f t="shared" si="1"/>
        <v>RUC</v>
      </c>
      <c r="T3">
        <v>2019</v>
      </c>
      <c r="U3">
        <v>1</v>
      </c>
      <c r="V3" t="s">
        <v>426</v>
      </c>
      <c r="W3" t="s">
        <v>302</v>
      </c>
      <c r="X3" t="s">
        <v>36</v>
      </c>
      <c r="Y3" t="s">
        <v>41</v>
      </c>
      <c r="Z3">
        <v>98</v>
      </c>
      <c r="AA3">
        <v>86</v>
      </c>
      <c r="AB3" t="str">
        <f>INDEX('DATA - Teams'!$C:$C,MATCH(V3,'DATA - Teams'!$B:$B,0))</f>
        <v>PMAC</v>
      </c>
      <c r="AD3" s="2" t="s">
        <v>1712</v>
      </c>
      <c r="AE3" s="2" t="s">
        <v>522</v>
      </c>
    </row>
    <row r="4" spans="2:38" x14ac:dyDescent="0.2">
      <c r="B4" s="34" t="s">
        <v>294</v>
      </c>
      <c r="C4" s="34" t="s">
        <v>251</v>
      </c>
      <c r="D4" s="34" t="s">
        <v>306</v>
      </c>
      <c r="E4" s="34" t="s">
        <v>209</v>
      </c>
      <c r="F4" s="34" t="s">
        <v>282</v>
      </c>
      <c r="G4" s="34" t="s">
        <v>75</v>
      </c>
      <c r="H4" s="34" t="s">
        <v>286</v>
      </c>
      <c r="I4" s="34" t="s">
        <v>184</v>
      </c>
      <c r="L4">
        <v>1</v>
      </c>
      <c r="M4">
        <v>3</v>
      </c>
      <c r="N4" t="str">
        <f t="shared" ca="1" si="0"/>
        <v>Jmerc</v>
      </c>
      <c r="O4" t="s">
        <v>39</v>
      </c>
      <c r="P4" t="s">
        <v>673</v>
      </c>
      <c r="Q4" s="6" t="str">
        <f t="shared" si="1"/>
        <v>MID</v>
      </c>
      <c r="T4">
        <v>2019</v>
      </c>
      <c r="U4">
        <v>1</v>
      </c>
      <c r="V4" t="s">
        <v>426</v>
      </c>
      <c r="W4" t="s">
        <v>75</v>
      </c>
      <c r="X4" t="s">
        <v>33</v>
      </c>
      <c r="Y4" t="s">
        <v>43</v>
      </c>
      <c r="Z4">
        <v>86</v>
      </c>
      <c r="AA4">
        <v>83</v>
      </c>
      <c r="AB4" t="str">
        <f>INDEX('DATA - Teams'!$C:$C,MATCH(V4,'DATA - Teams'!$B:$B,0))</f>
        <v>PMAC</v>
      </c>
      <c r="AD4" s="2" t="s">
        <v>453</v>
      </c>
      <c r="AE4" t="s">
        <v>59</v>
      </c>
      <c r="AF4" t="s">
        <v>43</v>
      </c>
      <c r="AG4" t="s">
        <v>38</v>
      </c>
      <c r="AH4" t="s">
        <v>41</v>
      </c>
      <c r="AI4" t="s">
        <v>52</v>
      </c>
      <c r="AJ4" t="s">
        <v>1711</v>
      </c>
      <c r="AK4" t="s">
        <v>1710</v>
      </c>
      <c r="AL4" t="s">
        <v>454</v>
      </c>
    </row>
    <row r="5" spans="2:38" x14ac:dyDescent="0.2">
      <c r="B5" s="34" t="s">
        <v>299</v>
      </c>
      <c r="C5" s="34" t="s">
        <v>350</v>
      </c>
      <c r="D5" s="34" t="s">
        <v>129</v>
      </c>
      <c r="E5" s="34" t="s">
        <v>158</v>
      </c>
      <c r="F5" s="34" t="s">
        <v>177</v>
      </c>
      <c r="G5" s="34" t="s">
        <v>356</v>
      </c>
      <c r="H5" s="34" t="s">
        <v>163</v>
      </c>
      <c r="I5" s="34" t="s">
        <v>212</v>
      </c>
      <c r="L5">
        <v>1</v>
      </c>
      <c r="M5">
        <v>4</v>
      </c>
      <c r="N5" t="str">
        <f t="shared" ca="1" si="0"/>
        <v>Garter</v>
      </c>
      <c r="O5" t="s">
        <v>327</v>
      </c>
      <c r="P5" t="s">
        <v>801</v>
      </c>
      <c r="Q5" s="6" t="str">
        <f t="shared" si="1"/>
        <v>RUC</v>
      </c>
      <c r="T5">
        <v>2019</v>
      </c>
      <c r="U5">
        <v>1</v>
      </c>
      <c r="V5" t="s">
        <v>426</v>
      </c>
      <c r="W5" t="s">
        <v>252</v>
      </c>
      <c r="X5" t="s">
        <v>33</v>
      </c>
      <c r="Y5" t="s">
        <v>38</v>
      </c>
      <c r="Z5">
        <v>75</v>
      </c>
      <c r="AA5">
        <v>59</v>
      </c>
      <c r="AB5" t="str">
        <f>INDEX('DATA - Teams'!$C:$C,MATCH(V5,'DATA - Teams'!$B:$B,0))</f>
        <v>PMAC</v>
      </c>
      <c r="AD5" s="3">
        <v>1</v>
      </c>
      <c r="AE5" s="181"/>
      <c r="AF5" s="181">
        <v>1</v>
      </c>
      <c r="AG5" s="181">
        <v>1</v>
      </c>
      <c r="AH5" s="181">
        <v>4</v>
      </c>
      <c r="AI5" s="181">
        <v>2</v>
      </c>
      <c r="AJ5" s="181"/>
      <c r="AK5" s="181"/>
      <c r="AL5" s="181">
        <v>8</v>
      </c>
    </row>
    <row r="6" spans="2:38" x14ac:dyDescent="0.2">
      <c r="B6" s="34" t="s">
        <v>268</v>
      </c>
      <c r="C6" s="34" t="s">
        <v>65</v>
      </c>
      <c r="D6" s="34" t="s">
        <v>245</v>
      </c>
      <c r="E6" s="34" t="s">
        <v>417</v>
      </c>
      <c r="F6" s="34" t="s">
        <v>240</v>
      </c>
      <c r="G6" s="34" t="s">
        <v>168</v>
      </c>
      <c r="H6" s="34" t="s">
        <v>244</v>
      </c>
      <c r="I6" s="34" t="s">
        <v>274</v>
      </c>
      <c r="L6">
        <v>1</v>
      </c>
      <c r="M6">
        <v>5</v>
      </c>
      <c r="N6" t="str">
        <f t="shared" ca="1" si="0"/>
        <v>Melons</v>
      </c>
      <c r="O6" t="s">
        <v>301</v>
      </c>
      <c r="P6" t="s">
        <v>670</v>
      </c>
      <c r="Q6" s="6" t="str">
        <f t="shared" si="1"/>
        <v>MID</v>
      </c>
      <c r="T6">
        <v>2019</v>
      </c>
      <c r="U6">
        <v>1</v>
      </c>
      <c r="V6" t="s">
        <v>426</v>
      </c>
      <c r="W6" t="s">
        <v>356</v>
      </c>
      <c r="X6" t="s">
        <v>22</v>
      </c>
      <c r="Y6" t="s">
        <v>38</v>
      </c>
      <c r="Z6">
        <v>103</v>
      </c>
      <c r="AA6">
        <v>98</v>
      </c>
      <c r="AB6" t="str">
        <f>INDEX('DATA - Teams'!$C:$C,MATCH(V6,'DATA - Teams'!$B:$B,0))</f>
        <v>PMAC</v>
      </c>
      <c r="AD6" s="3">
        <v>2</v>
      </c>
      <c r="AE6" s="181">
        <v>1</v>
      </c>
      <c r="AF6" s="181">
        <v>3</v>
      </c>
      <c r="AG6" s="181">
        <v>1</v>
      </c>
      <c r="AH6" s="181">
        <v>3</v>
      </c>
      <c r="AI6" s="181"/>
      <c r="AJ6" s="181"/>
      <c r="AK6" s="181"/>
      <c r="AL6" s="181">
        <v>8</v>
      </c>
    </row>
    <row r="7" spans="2:38" x14ac:dyDescent="0.2">
      <c r="B7" s="34" t="s">
        <v>147</v>
      </c>
      <c r="C7" s="34" t="s">
        <v>61</v>
      </c>
      <c r="D7" s="34" t="s">
        <v>115</v>
      </c>
      <c r="E7" s="34" t="s">
        <v>271</v>
      </c>
      <c r="F7" s="34" t="s">
        <v>242</v>
      </c>
      <c r="G7" s="34" t="s">
        <v>302</v>
      </c>
      <c r="H7" s="34" t="s">
        <v>57</v>
      </c>
      <c r="I7" s="34" t="s">
        <v>326</v>
      </c>
      <c r="L7">
        <v>1</v>
      </c>
      <c r="M7">
        <v>6</v>
      </c>
      <c r="N7" t="str">
        <f t="shared" ca="1" si="0"/>
        <v>Pmac</v>
      </c>
      <c r="O7" t="s">
        <v>161</v>
      </c>
      <c r="P7" t="s">
        <v>531</v>
      </c>
      <c r="Q7" s="6" t="str">
        <f t="shared" si="1"/>
        <v>DEF</v>
      </c>
      <c r="T7">
        <v>2019</v>
      </c>
      <c r="U7">
        <v>1</v>
      </c>
      <c r="V7" t="s">
        <v>426</v>
      </c>
      <c r="W7" t="s">
        <v>45</v>
      </c>
      <c r="X7" t="s">
        <v>32</v>
      </c>
      <c r="Y7" t="s">
        <v>38</v>
      </c>
      <c r="Z7">
        <v>72</v>
      </c>
      <c r="AA7">
        <v>78</v>
      </c>
      <c r="AB7" t="str">
        <f>INDEX('DATA - Teams'!$C:$C,MATCH(V7,'DATA - Teams'!$B:$B,0))</f>
        <v>PMAC</v>
      </c>
      <c r="AD7" s="3">
        <v>3</v>
      </c>
      <c r="AE7" s="181"/>
      <c r="AF7" s="181">
        <v>1</v>
      </c>
      <c r="AG7" s="181">
        <v>3</v>
      </c>
      <c r="AH7" s="181">
        <v>4</v>
      </c>
      <c r="AI7" s="181"/>
      <c r="AJ7" s="181"/>
      <c r="AK7" s="181"/>
      <c r="AL7" s="181">
        <v>8</v>
      </c>
    </row>
    <row r="8" spans="2:38" x14ac:dyDescent="0.2">
      <c r="B8" s="34" t="s">
        <v>119</v>
      </c>
      <c r="C8" s="34" t="s">
        <v>53</v>
      </c>
      <c r="D8" s="34" t="s">
        <v>328</v>
      </c>
      <c r="E8" s="34" t="s">
        <v>108</v>
      </c>
      <c r="F8" s="34" t="s">
        <v>393</v>
      </c>
      <c r="G8" s="34" t="s">
        <v>165</v>
      </c>
      <c r="H8" s="34" t="s">
        <v>297</v>
      </c>
      <c r="I8" s="34" t="s">
        <v>287</v>
      </c>
      <c r="L8">
        <v>1</v>
      </c>
      <c r="M8">
        <v>7</v>
      </c>
      <c r="N8" t="str">
        <f t="shared" ca="1" si="0"/>
        <v>Chief</v>
      </c>
      <c r="O8" t="s">
        <v>124</v>
      </c>
      <c r="P8" t="s">
        <v>681</v>
      </c>
      <c r="Q8" s="6" t="str">
        <f t="shared" si="1"/>
        <v>MID</v>
      </c>
      <c r="T8">
        <v>2019</v>
      </c>
      <c r="U8">
        <v>1</v>
      </c>
      <c r="V8" t="s">
        <v>426</v>
      </c>
      <c r="W8" t="s">
        <v>314</v>
      </c>
      <c r="X8" t="s">
        <v>32</v>
      </c>
      <c r="Y8" t="s">
        <v>41</v>
      </c>
      <c r="Z8">
        <v>88</v>
      </c>
      <c r="AA8">
        <v>129</v>
      </c>
      <c r="AB8" t="str">
        <f>INDEX('DATA - Teams'!$C:$C,MATCH(V8,'DATA - Teams'!$B:$B,0))</f>
        <v>PMAC</v>
      </c>
      <c r="AD8" s="3">
        <v>4</v>
      </c>
      <c r="AE8" s="181"/>
      <c r="AF8" s="181">
        <v>1</v>
      </c>
      <c r="AG8" s="181">
        <v>3</v>
      </c>
      <c r="AH8" s="181">
        <v>4</v>
      </c>
      <c r="AI8" s="181"/>
      <c r="AJ8" s="181"/>
      <c r="AK8" s="181"/>
      <c r="AL8" s="181">
        <v>8</v>
      </c>
    </row>
    <row r="9" spans="2:38" x14ac:dyDescent="0.2">
      <c r="B9" s="34" t="s">
        <v>103</v>
      </c>
      <c r="C9" s="34" t="s">
        <v>74</v>
      </c>
      <c r="D9" s="34" t="s">
        <v>248</v>
      </c>
      <c r="E9" s="34" t="s">
        <v>135</v>
      </c>
      <c r="F9" s="34" t="s">
        <v>234</v>
      </c>
      <c r="G9" s="34" t="s">
        <v>260</v>
      </c>
      <c r="H9" s="34" t="s">
        <v>239</v>
      </c>
      <c r="I9" s="34" t="s">
        <v>369</v>
      </c>
      <c r="L9">
        <v>1</v>
      </c>
      <c r="M9">
        <v>8</v>
      </c>
      <c r="N9" t="str">
        <f t="shared" ca="1" si="0"/>
        <v>Lest</v>
      </c>
      <c r="O9" t="s">
        <v>118</v>
      </c>
      <c r="P9" t="s">
        <v>692</v>
      </c>
      <c r="Q9" s="6" t="str">
        <f t="shared" si="1"/>
        <v>MID</v>
      </c>
      <c r="T9">
        <v>2019</v>
      </c>
      <c r="U9">
        <v>1</v>
      </c>
      <c r="V9" t="s">
        <v>426</v>
      </c>
      <c r="W9" t="s">
        <v>165</v>
      </c>
      <c r="X9" t="s">
        <v>10</v>
      </c>
      <c r="Y9" t="s">
        <v>41</v>
      </c>
      <c r="Z9">
        <v>90</v>
      </c>
      <c r="AA9">
        <v>92</v>
      </c>
      <c r="AB9" t="str">
        <f>INDEX('DATA - Teams'!$C:$C,MATCH(V9,'DATA - Teams'!$B:$B,0))</f>
        <v>PMAC</v>
      </c>
      <c r="AD9" s="3">
        <v>5</v>
      </c>
      <c r="AE9" s="181"/>
      <c r="AF9" s="181">
        <v>4</v>
      </c>
      <c r="AG9" s="181"/>
      <c r="AH9" s="181">
        <v>2</v>
      </c>
      <c r="AI9" s="181">
        <v>2</v>
      </c>
      <c r="AJ9" s="181"/>
      <c r="AK9" s="181"/>
      <c r="AL9" s="181">
        <v>8</v>
      </c>
    </row>
    <row r="10" spans="2:38" x14ac:dyDescent="0.2">
      <c r="B10" s="34" t="s">
        <v>249</v>
      </c>
      <c r="C10" s="34" t="s">
        <v>278</v>
      </c>
      <c r="D10" s="34" t="s">
        <v>179</v>
      </c>
      <c r="E10" s="34" t="s">
        <v>261</v>
      </c>
      <c r="F10" s="34" t="s">
        <v>207</v>
      </c>
      <c r="G10" s="34" t="s">
        <v>45</v>
      </c>
      <c r="H10" s="34" t="s">
        <v>284</v>
      </c>
      <c r="I10" s="34" t="s">
        <v>189</v>
      </c>
      <c r="L10">
        <v>2</v>
      </c>
      <c r="M10">
        <v>9</v>
      </c>
      <c r="N10" t="str">
        <f t="shared" ca="1" si="0"/>
        <v>Richo</v>
      </c>
      <c r="O10" t="s">
        <v>50</v>
      </c>
      <c r="P10" t="s">
        <v>689</v>
      </c>
      <c r="Q10" s="6" t="str">
        <f t="shared" si="1"/>
        <v>BEN</v>
      </c>
      <c r="T10">
        <v>2019</v>
      </c>
      <c r="U10">
        <v>1</v>
      </c>
      <c r="V10" t="s">
        <v>426</v>
      </c>
      <c r="W10" t="s">
        <v>344</v>
      </c>
      <c r="X10" t="s">
        <v>16</v>
      </c>
      <c r="Y10" t="s">
        <v>43</v>
      </c>
      <c r="Z10">
        <v>80</v>
      </c>
      <c r="AA10">
        <v>76</v>
      </c>
      <c r="AB10" t="str">
        <f>INDEX('DATA - Teams'!$C:$C,MATCH(V10,'DATA - Teams'!$B:$B,0))</f>
        <v>PMAC</v>
      </c>
      <c r="AD10" s="3">
        <v>6</v>
      </c>
      <c r="AE10" s="181">
        <v>1</v>
      </c>
      <c r="AF10" s="181">
        <v>1</v>
      </c>
      <c r="AG10" s="181">
        <v>1</v>
      </c>
      <c r="AH10" s="181">
        <v>4</v>
      </c>
      <c r="AI10" s="181">
        <v>1</v>
      </c>
      <c r="AJ10" s="181"/>
      <c r="AK10" s="181"/>
      <c r="AL10" s="181">
        <v>8</v>
      </c>
    </row>
    <row r="11" spans="2:38" x14ac:dyDescent="0.2">
      <c r="B11" s="34" t="s">
        <v>281</v>
      </c>
      <c r="C11" s="34" t="s">
        <v>439</v>
      </c>
      <c r="D11" s="34" t="s">
        <v>216</v>
      </c>
      <c r="E11" s="34" t="s">
        <v>325</v>
      </c>
      <c r="F11" s="34" t="s">
        <v>272</v>
      </c>
      <c r="G11" s="34" t="s">
        <v>316</v>
      </c>
      <c r="H11" s="34" t="s">
        <v>352</v>
      </c>
      <c r="I11" s="34" t="s">
        <v>266</v>
      </c>
      <c r="L11">
        <v>2</v>
      </c>
      <c r="M11">
        <v>10</v>
      </c>
      <c r="N11" t="str">
        <f t="shared" ca="1" si="0"/>
        <v>Kappaz</v>
      </c>
      <c r="O11" t="s">
        <v>141</v>
      </c>
      <c r="P11" t="s">
        <v>552</v>
      </c>
      <c r="Q11" s="6" t="str">
        <f t="shared" si="1"/>
        <v>DEF</v>
      </c>
      <c r="T11">
        <v>2019</v>
      </c>
      <c r="U11">
        <v>1</v>
      </c>
      <c r="V11" t="s">
        <v>426</v>
      </c>
      <c r="W11" t="s">
        <v>150</v>
      </c>
      <c r="X11" t="s">
        <v>23</v>
      </c>
      <c r="Y11" t="s">
        <v>41</v>
      </c>
      <c r="Z11">
        <v>74</v>
      </c>
      <c r="AA11">
        <v>59</v>
      </c>
      <c r="AB11" t="str">
        <f>INDEX('DATA - Teams'!$C:$C,MATCH(V11,'DATA - Teams'!$B:$B,0))</f>
        <v>PMAC</v>
      </c>
      <c r="AD11" s="3">
        <v>7</v>
      </c>
      <c r="AE11" s="181"/>
      <c r="AF11" s="181"/>
      <c r="AG11" s="181">
        <v>4</v>
      </c>
      <c r="AH11" s="181">
        <v>4</v>
      </c>
      <c r="AI11" s="181"/>
      <c r="AJ11" s="181"/>
      <c r="AK11" s="181"/>
      <c r="AL11" s="181">
        <v>8</v>
      </c>
    </row>
    <row r="12" spans="2:38" x14ac:dyDescent="0.2">
      <c r="B12" s="34" t="s">
        <v>210</v>
      </c>
      <c r="C12" s="34" t="s">
        <v>347</v>
      </c>
      <c r="D12" s="34" t="s">
        <v>200</v>
      </c>
      <c r="E12" s="34" t="s">
        <v>175</v>
      </c>
      <c r="F12" s="34" t="s">
        <v>279</v>
      </c>
      <c r="G12" s="34" t="s">
        <v>252</v>
      </c>
      <c r="H12" s="34" t="s">
        <v>37</v>
      </c>
      <c r="I12" s="34" t="s">
        <v>381</v>
      </c>
      <c r="L12">
        <v>2</v>
      </c>
      <c r="M12">
        <v>11</v>
      </c>
      <c r="N12" t="str">
        <f t="shared" ca="1" si="0"/>
        <v>Jmerc</v>
      </c>
      <c r="O12" t="s">
        <v>291</v>
      </c>
      <c r="P12" t="s">
        <v>687</v>
      </c>
      <c r="Q12" s="6" t="str">
        <f t="shared" si="1"/>
        <v>FWD</v>
      </c>
      <c r="T12">
        <v>2019</v>
      </c>
      <c r="U12">
        <v>1</v>
      </c>
      <c r="V12" t="s">
        <v>426</v>
      </c>
      <c r="W12" t="s">
        <v>260</v>
      </c>
      <c r="X12" t="s">
        <v>24</v>
      </c>
      <c r="Y12" t="s">
        <v>38</v>
      </c>
      <c r="Z12">
        <v>75</v>
      </c>
      <c r="AA12">
        <v>109</v>
      </c>
      <c r="AB12" t="str">
        <f>INDEX('DATA - Teams'!$C:$C,MATCH(V12,'DATA - Teams'!$B:$B,0))</f>
        <v>PMAC</v>
      </c>
      <c r="AD12" s="3">
        <v>8</v>
      </c>
      <c r="AE12" s="181"/>
      <c r="AF12" s="181">
        <v>2</v>
      </c>
      <c r="AG12" s="181">
        <v>3</v>
      </c>
      <c r="AH12" s="181">
        <v>3</v>
      </c>
      <c r="AI12" s="181"/>
      <c r="AJ12" s="181"/>
      <c r="AK12" s="181"/>
      <c r="AL12" s="181">
        <v>8</v>
      </c>
    </row>
    <row r="13" spans="2:38" x14ac:dyDescent="0.2">
      <c r="B13" s="34" t="s">
        <v>105</v>
      </c>
      <c r="C13" s="34" t="s">
        <v>68</v>
      </c>
      <c r="D13" s="34" t="s">
        <v>336</v>
      </c>
      <c r="E13" s="34" t="s">
        <v>415</v>
      </c>
      <c r="F13" s="34" t="s">
        <v>263</v>
      </c>
      <c r="G13" s="34" t="s">
        <v>164</v>
      </c>
      <c r="H13" s="34" t="s">
        <v>304</v>
      </c>
      <c r="I13" s="34" t="s">
        <v>247</v>
      </c>
      <c r="L13">
        <v>2</v>
      </c>
      <c r="M13">
        <v>12</v>
      </c>
      <c r="N13" t="str">
        <f t="shared" ca="1" si="0"/>
        <v>Garter</v>
      </c>
      <c r="O13" t="s">
        <v>226</v>
      </c>
      <c r="P13" t="s">
        <v>533</v>
      </c>
      <c r="Q13" s="6" t="str">
        <f t="shared" si="1"/>
        <v>DEF</v>
      </c>
      <c r="T13">
        <v>2019</v>
      </c>
      <c r="U13">
        <v>1</v>
      </c>
      <c r="V13" t="s">
        <v>426</v>
      </c>
      <c r="W13" t="s">
        <v>168</v>
      </c>
      <c r="X13" t="s">
        <v>13</v>
      </c>
      <c r="Y13" t="s">
        <v>43</v>
      </c>
      <c r="Z13">
        <v>110</v>
      </c>
      <c r="AA13">
        <v>108</v>
      </c>
      <c r="AB13" t="str">
        <f>INDEX('DATA - Teams'!$C:$C,MATCH(V13,'DATA - Teams'!$B:$B,0))</f>
        <v>PMAC</v>
      </c>
      <c r="AD13" s="3">
        <v>9</v>
      </c>
      <c r="AE13" s="181"/>
      <c r="AF13" s="181">
        <v>4</v>
      </c>
      <c r="AG13" s="181">
        <v>2</v>
      </c>
      <c r="AH13" s="181">
        <v>2</v>
      </c>
      <c r="AI13" s="181"/>
      <c r="AJ13" s="181"/>
      <c r="AK13" s="181"/>
      <c r="AL13" s="181">
        <v>8</v>
      </c>
    </row>
    <row r="14" spans="2:38" x14ac:dyDescent="0.2">
      <c r="B14" s="34" t="s">
        <v>54</v>
      </c>
      <c r="C14" s="34" t="s">
        <v>46</v>
      </c>
      <c r="D14" s="34" t="s">
        <v>166</v>
      </c>
      <c r="E14" s="34" t="s">
        <v>273</v>
      </c>
      <c r="F14" s="34" t="s">
        <v>155</v>
      </c>
      <c r="G14" s="34" t="s">
        <v>253</v>
      </c>
      <c r="H14" s="34" t="s">
        <v>259</v>
      </c>
      <c r="I14" s="34" t="s">
        <v>371</v>
      </c>
      <c r="L14">
        <v>2</v>
      </c>
      <c r="M14">
        <v>13</v>
      </c>
      <c r="N14" t="str">
        <f t="shared" ca="1" si="0"/>
        <v>Melons</v>
      </c>
      <c r="O14" t="s">
        <v>329</v>
      </c>
      <c r="P14" t="s">
        <v>671</v>
      </c>
      <c r="Q14" s="6" t="str">
        <f t="shared" si="1"/>
        <v>MID</v>
      </c>
      <c r="T14">
        <v>2019</v>
      </c>
      <c r="U14">
        <v>1</v>
      </c>
      <c r="V14" t="s">
        <v>426</v>
      </c>
      <c r="W14" t="s">
        <v>253</v>
      </c>
      <c r="X14" t="s">
        <v>27</v>
      </c>
      <c r="Y14" t="s">
        <v>41</v>
      </c>
      <c r="Z14">
        <v>102</v>
      </c>
      <c r="AA14">
        <v>98</v>
      </c>
      <c r="AB14" t="str">
        <f>INDEX('DATA - Teams'!$C:$C,MATCH(V14,'DATA - Teams'!$B:$B,0))</f>
        <v>PMAC</v>
      </c>
      <c r="AD14" s="3">
        <v>10</v>
      </c>
      <c r="AE14" s="181">
        <v>1</v>
      </c>
      <c r="AF14" s="181">
        <v>1</v>
      </c>
      <c r="AG14" s="181">
        <v>2</v>
      </c>
      <c r="AH14" s="181">
        <v>2</v>
      </c>
      <c r="AI14" s="181">
        <v>1</v>
      </c>
      <c r="AJ14" s="181">
        <v>1</v>
      </c>
      <c r="AK14" s="181"/>
      <c r="AL14" s="181">
        <v>8</v>
      </c>
    </row>
    <row r="15" spans="2:38" x14ac:dyDescent="0.2">
      <c r="B15" s="34" t="s">
        <v>199</v>
      </c>
      <c r="C15" s="34" t="s">
        <v>180</v>
      </c>
      <c r="D15" s="34" t="s">
        <v>169</v>
      </c>
      <c r="E15" s="34" t="s">
        <v>131</v>
      </c>
      <c r="F15" s="34" t="s">
        <v>386</v>
      </c>
      <c r="G15" s="34" t="s">
        <v>156</v>
      </c>
      <c r="H15" s="34" t="s">
        <v>340</v>
      </c>
      <c r="I15" s="34" t="s">
        <v>96</v>
      </c>
      <c r="L15">
        <v>2</v>
      </c>
      <c r="M15">
        <v>14</v>
      </c>
      <c r="N15" t="str">
        <f t="shared" ca="1" si="0"/>
        <v>Pmac</v>
      </c>
      <c r="O15" t="s">
        <v>193</v>
      </c>
      <c r="P15" t="s">
        <v>541</v>
      </c>
      <c r="Q15" s="6" t="str">
        <f t="shared" si="1"/>
        <v>DEF</v>
      </c>
      <c r="T15">
        <v>2019</v>
      </c>
      <c r="U15">
        <v>1</v>
      </c>
      <c r="V15" t="s">
        <v>426</v>
      </c>
      <c r="W15" t="s">
        <v>221</v>
      </c>
      <c r="X15" t="s">
        <v>31</v>
      </c>
      <c r="Y15" t="s">
        <v>52</v>
      </c>
      <c r="Z15">
        <v>80</v>
      </c>
      <c r="AA15">
        <v>87</v>
      </c>
      <c r="AB15" t="str">
        <f>INDEX('DATA - Teams'!$C:$C,MATCH(V15,'DATA - Teams'!$B:$B,0))</f>
        <v>PMAC</v>
      </c>
      <c r="AD15" s="3">
        <v>11</v>
      </c>
      <c r="AE15" s="181">
        <v>1</v>
      </c>
      <c r="AF15" s="181">
        <v>3</v>
      </c>
      <c r="AG15" s="181">
        <v>2</v>
      </c>
      <c r="AH15" s="181">
        <v>2</v>
      </c>
      <c r="AI15" s="181"/>
      <c r="AJ15" s="181"/>
      <c r="AK15" s="181"/>
      <c r="AL15" s="181">
        <v>8</v>
      </c>
    </row>
    <row r="16" spans="2:38" x14ac:dyDescent="0.2">
      <c r="B16" s="34" t="s">
        <v>176</v>
      </c>
      <c r="C16" s="34" t="s">
        <v>246</v>
      </c>
      <c r="D16" s="34" t="s">
        <v>123</v>
      </c>
      <c r="E16" s="34" t="s">
        <v>433</v>
      </c>
      <c r="F16" s="34" t="s">
        <v>154</v>
      </c>
      <c r="G16" s="34" t="s">
        <v>300</v>
      </c>
      <c r="H16" s="34" t="s">
        <v>132</v>
      </c>
      <c r="I16" s="34" t="s">
        <v>206</v>
      </c>
      <c r="L16">
        <v>2</v>
      </c>
      <c r="M16">
        <v>15</v>
      </c>
      <c r="N16" t="str">
        <f t="shared" ca="1" si="0"/>
        <v>Chief</v>
      </c>
      <c r="O16" t="s">
        <v>114</v>
      </c>
      <c r="P16" t="s">
        <v>680</v>
      </c>
      <c r="Q16" s="6" t="str">
        <f t="shared" si="1"/>
        <v>MID</v>
      </c>
      <c r="T16">
        <v>2019</v>
      </c>
      <c r="U16">
        <v>1</v>
      </c>
      <c r="V16" t="s">
        <v>426</v>
      </c>
      <c r="W16" t="s">
        <v>368</v>
      </c>
      <c r="X16" t="s">
        <v>31</v>
      </c>
      <c r="Y16" t="s">
        <v>41</v>
      </c>
      <c r="Z16">
        <v>84</v>
      </c>
      <c r="AA16">
        <v>118</v>
      </c>
      <c r="AB16" t="str">
        <f>INDEX('DATA - Teams'!$C:$C,MATCH(V16,'DATA - Teams'!$B:$B,0))</f>
        <v>PMAC</v>
      </c>
      <c r="AD16" s="3">
        <v>12</v>
      </c>
      <c r="AE16" s="181">
        <v>1</v>
      </c>
      <c r="AF16" s="181"/>
      <c r="AG16" s="181">
        <v>4</v>
      </c>
      <c r="AH16" s="181">
        <v>3</v>
      </c>
      <c r="AI16" s="181"/>
      <c r="AJ16" s="181"/>
      <c r="AK16" s="181"/>
      <c r="AL16" s="181">
        <v>8</v>
      </c>
    </row>
    <row r="17" spans="2:38" x14ac:dyDescent="0.2">
      <c r="B17" s="34" t="s">
        <v>99</v>
      </c>
      <c r="C17" s="34" t="s">
        <v>298</v>
      </c>
      <c r="D17" s="34" t="s">
        <v>171</v>
      </c>
      <c r="E17" s="34" t="s">
        <v>76</v>
      </c>
      <c r="F17" s="34" t="s">
        <v>241</v>
      </c>
      <c r="G17" s="34" t="s">
        <v>368</v>
      </c>
      <c r="H17" s="34" t="s">
        <v>413</v>
      </c>
      <c r="I17" s="34" t="s">
        <v>140</v>
      </c>
      <c r="L17">
        <v>2</v>
      </c>
      <c r="M17">
        <v>16</v>
      </c>
      <c r="N17" t="str">
        <f t="shared" ca="1" si="0"/>
        <v>Lest</v>
      </c>
      <c r="O17" t="s">
        <v>188</v>
      </c>
      <c r="P17" t="s">
        <v>688</v>
      </c>
      <c r="Q17" s="6" t="str">
        <f t="shared" si="1"/>
        <v>MID</v>
      </c>
      <c r="T17">
        <v>2019</v>
      </c>
      <c r="U17">
        <v>1</v>
      </c>
      <c r="V17" t="s">
        <v>426</v>
      </c>
      <c r="W17" t="s">
        <v>60</v>
      </c>
      <c r="X17" t="s">
        <v>21</v>
      </c>
      <c r="Y17" t="s">
        <v>41</v>
      </c>
      <c r="Z17">
        <v>77</v>
      </c>
      <c r="AA17">
        <v>54</v>
      </c>
      <c r="AB17" t="str">
        <f>INDEX('DATA - Teams'!$C:$C,MATCH(V17,'DATA - Teams'!$B:$B,0))</f>
        <v>PMAC</v>
      </c>
      <c r="AD17" s="3">
        <v>13</v>
      </c>
      <c r="AE17" s="181"/>
      <c r="AF17" s="181">
        <v>3</v>
      </c>
      <c r="AG17" s="181">
        <v>1</v>
      </c>
      <c r="AH17" s="181">
        <v>4</v>
      </c>
      <c r="AI17" s="181"/>
      <c r="AJ17" s="181"/>
      <c r="AK17" s="181"/>
      <c r="AL17" s="181">
        <v>8</v>
      </c>
    </row>
    <row r="18" spans="2:38" x14ac:dyDescent="0.2">
      <c r="B18" s="34" t="s">
        <v>380</v>
      </c>
      <c r="C18" s="34" t="s">
        <v>441</v>
      </c>
      <c r="D18" s="34" t="s">
        <v>134</v>
      </c>
      <c r="E18" s="34" t="s">
        <v>275</v>
      </c>
      <c r="F18" s="34" t="s">
        <v>265</v>
      </c>
      <c r="G18" s="34" t="s">
        <v>341</v>
      </c>
      <c r="H18" s="34" t="s">
        <v>77</v>
      </c>
      <c r="I18" s="34" t="s">
        <v>204</v>
      </c>
      <c r="L18">
        <v>3</v>
      </c>
      <c r="M18">
        <v>17</v>
      </c>
      <c r="N18" t="str">
        <f t="shared" ca="1" si="0"/>
        <v>Lest</v>
      </c>
      <c r="O18" t="s">
        <v>184</v>
      </c>
      <c r="P18" t="s">
        <v>751</v>
      </c>
      <c r="Q18" s="6" t="str">
        <f t="shared" si="1"/>
        <v>FWD</v>
      </c>
      <c r="T18">
        <v>2019</v>
      </c>
      <c r="U18">
        <v>1</v>
      </c>
      <c r="V18" t="s">
        <v>426</v>
      </c>
      <c r="W18" t="s">
        <v>193</v>
      </c>
      <c r="X18" t="s">
        <v>21</v>
      </c>
      <c r="Y18" t="s">
        <v>43</v>
      </c>
      <c r="Z18">
        <v>84</v>
      </c>
      <c r="AA18">
        <v>100</v>
      </c>
      <c r="AB18" t="str">
        <f>INDEX('DATA - Teams'!$C:$C,MATCH(V18,'DATA - Teams'!$B:$B,0))</f>
        <v>PMAC</v>
      </c>
      <c r="AD18" s="3">
        <v>14</v>
      </c>
      <c r="AE18" s="181">
        <v>3</v>
      </c>
      <c r="AF18" s="181">
        <v>3</v>
      </c>
      <c r="AG18" s="181">
        <v>1</v>
      </c>
      <c r="AH18" s="181"/>
      <c r="AI18" s="181">
        <v>1</v>
      </c>
      <c r="AJ18" s="181"/>
      <c r="AK18" s="181"/>
      <c r="AL18" s="181">
        <v>8</v>
      </c>
    </row>
    <row r="19" spans="2:38" x14ac:dyDescent="0.2">
      <c r="B19" s="34" t="s">
        <v>183</v>
      </c>
      <c r="C19" s="34" t="s">
        <v>387</v>
      </c>
      <c r="D19" s="34" t="s">
        <v>82</v>
      </c>
      <c r="E19" s="34" t="s">
        <v>320</v>
      </c>
      <c r="F19" s="34" t="s">
        <v>125</v>
      </c>
      <c r="G19" s="34" t="s">
        <v>221</v>
      </c>
      <c r="H19" s="34" t="s">
        <v>293</v>
      </c>
      <c r="I19" s="34" t="s">
        <v>428</v>
      </c>
      <c r="L19">
        <v>3</v>
      </c>
      <c r="M19">
        <v>18</v>
      </c>
      <c r="N19" t="str">
        <f t="shared" ca="1" si="0"/>
        <v>Chief</v>
      </c>
      <c r="O19" t="s">
        <v>286</v>
      </c>
      <c r="P19" t="s">
        <v>824</v>
      </c>
      <c r="Q19" s="6" t="str">
        <f t="shared" si="1"/>
        <v>FWD</v>
      </c>
      <c r="T19">
        <v>2019</v>
      </c>
      <c r="U19">
        <v>1</v>
      </c>
      <c r="V19" t="s">
        <v>426</v>
      </c>
      <c r="W19" t="s">
        <v>156</v>
      </c>
      <c r="X19" t="s">
        <v>33</v>
      </c>
      <c r="Y19" t="s">
        <v>59</v>
      </c>
      <c r="Z19">
        <v>89</v>
      </c>
      <c r="AA19">
        <v>0</v>
      </c>
      <c r="AB19" t="str">
        <f>INDEX('DATA - Teams'!$C:$C,MATCH(V19,'DATA - Teams'!$B:$B,0))</f>
        <v>PMAC</v>
      </c>
      <c r="AD19" s="3">
        <v>15</v>
      </c>
      <c r="AE19" s="181">
        <v>2</v>
      </c>
      <c r="AF19" s="181">
        <v>1</v>
      </c>
      <c r="AG19" s="181">
        <v>2</v>
      </c>
      <c r="AH19" s="181">
        <v>3</v>
      </c>
      <c r="AI19" s="181"/>
      <c r="AJ19" s="181"/>
      <c r="AK19" s="181"/>
      <c r="AL19" s="181">
        <v>8</v>
      </c>
    </row>
    <row r="20" spans="2:38" x14ac:dyDescent="0.2">
      <c r="B20" s="34" t="s">
        <v>167</v>
      </c>
      <c r="C20" s="34" t="s">
        <v>80</v>
      </c>
      <c r="D20" s="34" t="s">
        <v>231</v>
      </c>
      <c r="E20" s="34" t="s">
        <v>181</v>
      </c>
      <c r="F20" s="34" t="s">
        <v>361</v>
      </c>
      <c r="G20" s="34" t="s">
        <v>60</v>
      </c>
      <c r="H20" s="34" t="s">
        <v>192</v>
      </c>
      <c r="I20" s="34" t="s">
        <v>159</v>
      </c>
      <c r="L20">
        <v>3</v>
      </c>
      <c r="M20">
        <v>19</v>
      </c>
      <c r="N20" t="str">
        <f t="shared" ca="1" si="0"/>
        <v>Pmac</v>
      </c>
      <c r="O20" t="s">
        <v>75</v>
      </c>
      <c r="P20" t="s">
        <v>566</v>
      </c>
      <c r="Q20" s="6" t="str">
        <f t="shared" si="1"/>
        <v>DEF</v>
      </c>
      <c r="T20">
        <v>2019</v>
      </c>
      <c r="U20">
        <v>1</v>
      </c>
      <c r="V20" t="s">
        <v>426</v>
      </c>
      <c r="W20" t="s">
        <v>164</v>
      </c>
      <c r="X20" t="s">
        <v>16</v>
      </c>
      <c r="Y20" t="s">
        <v>59</v>
      </c>
      <c r="Z20">
        <v>100</v>
      </c>
      <c r="AA20">
        <v>0</v>
      </c>
      <c r="AB20" t="str">
        <f>INDEX('DATA - Teams'!$C:$C,MATCH(V20,'DATA - Teams'!$B:$B,0))</f>
        <v>PMAC</v>
      </c>
      <c r="AD20" s="3">
        <v>16</v>
      </c>
      <c r="AE20" s="181"/>
      <c r="AF20" s="181">
        <v>2</v>
      </c>
      <c r="AG20" s="181">
        <v>4</v>
      </c>
      <c r="AH20" s="181">
        <v>2</v>
      </c>
      <c r="AI20" s="181"/>
      <c r="AJ20" s="181"/>
      <c r="AK20" s="181"/>
      <c r="AL20" s="181">
        <v>8</v>
      </c>
    </row>
    <row r="21" spans="2:38" x14ac:dyDescent="0.2">
      <c r="B21" s="34" t="s">
        <v>385</v>
      </c>
      <c r="C21" s="34" t="s">
        <v>208</v>
      </c>
      <c r="D21" s="34" t="s">
        <v>414</v>
      </c>
      <c r="E21" s="34" t="s">
        <v>432</v>
      </c>
      <c r="F21" s="34" t="s">
        <v>81</v>
      </c>
      <c r="G21" s="34" t="s">
        <v>314</v>
      </c>
      <c r="H21" s="34" t="s">
        <v>362</v>
      </c>
      <c r="I21" s="34" t="s">
        <v>143</v>
      </c>
      <c r="L21">
        <v>3</v>
      </c>
      <c r="M21">
        <v>20</v>
      </c>
      <c r="N21" t="str">
        <f t="shared" ca="1" si="0"/>
        <v>Melons</v>
      </c>
      <c r="O21" t="s">
        <v>282</v>
      </c>
      <c r="P21" t="s">
        <v>733</v>
      </c>
      <c r="Q21" s="6" t="str">
        <f t="shared" si="1"/>
        <v>MID</v>
      </c>
      <c r="T21">
        <v>2019</v>
      </c>
      <c r="U21">
        <v>1</v>
      </c>
      <c r="V21" t="s">
        <v>426</v>
      </c>
      <c r="W21" t="s">
        <v>305</v>
      </c>
      <c r="X21" t="s">
        <v>28</v>
      </c>
      <c r="Y21" t="s">
        <v>59</v>
      </c>
      <c r="Z21">
        <v>87</v>
      </c>
      <c r="AA21">
        <v>86</v>
      </c>
      <c r="AB21" t="str">
        <f>INDEX('DATA - Teams'!$C:$C,MATCH(V21,'DATA - Teams'!$B:$B,0))</f>
        <v>PMAC</v>
      </c>
      <c r="AD21" s="3">
        <v>17</v>
      </c>
      <c r="AE21" s="181">
        <v>3</v>
      </c>
      <c r="AF21" s="181">
        <v>3</v>
      </c>
      <c r="AG21" s="181"/>
      <c r="AH21" s="181"/>
      <c r="AI21" s="181"/>
      <c r="AJ21" s="181">
        <v>2</v>
      </c>
      <c r="AK21" s="181"/>
      <c r="AL21" s="181">
        <v>8</v>
      </c>
    </row>
    <row r="22" spans="2:38" x14ac:dyDescent="0.2">
      <c r="B22" s="34" t="s">
        <v>431</v>
      </c>
      <c r="C22" s="34" t="s">
        <v>436</v>
      </c>
      <c r="D22" s="34" t="s">
        <v>364</v>
      </c>
      <c r="E22" s="34" t="s">
        <v>372</v>
      </c>
      <c r="F22" s="34" t="s">
        <v>409</v>
      </c>
      <c r="G22" s="34" t="s">
        <v>344</v>
      </c>
      <c r="H22" s="34" t="s">
        <v>918</v>
      </c>
      <c r="I22" s="34" t="s">
        <v>67</v>
      </c>
      <c r="L22">
        <v>3</v>
      </c>
      <c r="M22">
        <v>21</v>
      </c>
      <c r="N22" t="str">
        <f t="shared" ca="1" si="0"/>
        <v>Garter</v>
      </c>
      <c r="O22" t="s">
        <v>209</v>
      </c>
      <c r="P22" t="s">
        <v>674</v>
      </c>
      <c r="Q22" s="6" t="str">
        <f t="shared" si="1"/>
        <v>MID</v>
      </c>
      <c r="T22">
        <v>2019</v>
      </c>
      <c r="U22">
        <v>1</v>
      </c>
      <c r="V22" t="s">
        <v>426</v>
      </c>
      <c r="W22" t="s">
        <v>205</v>
      </c>
      <c r="X22" t="s">
        <v>21</v>
      </c>
      <c r="Y22" t="s">
        <v>59</v>
      </c>
      <c r="Z22">
        <v>20</v>
      </c>
      <c r="AA22">
        <v>0</v>
      </c>
      <c r="AB22" t="str">
        <f>INDEX('DATA - Teams'!$C:$C,MATCH(V22,'DATA - Teams'!$B:$B,0))</f>
        <v>PMAC</v>
      </c>
      <c r="AD22" s="3">
        <v>18</v>
      </c>
      <c r="AE22" s="181">
        <v>2</v>
      </c>
      <c r="AF22" s="181">
        <v>1</v>
      </c>
      <c r="AG22" s="181">
        <v>1</v>
      </c>
      <c r="AH22" s="181">
        <v>3</v>
      </c>
      <c r="AI22" s="181">
        <v>1</v>
      </c>
      <c r="AJ22" s="181"/>
      <c r="AK22" s="181"/>
      <c r="AL22" s="181">
        <v>8</v>
      </c>
    </row>
    <row r="23" spans="2:38" x14ac:dyDescent="0.2">
      <c r="B23" s="34" t="s">
        <v>243</v>
      </c>
      <c r="C23" s="34" t="s">
        <v>425</v>
      </c>
      <c r="D23" s="34" t="s">
        <v>437</v>
      </c>
      <c r="E23" s="34" t="s">
        <v>58</v>
      </c>
      <c r="F23" s="34" t="s">
        <v>48</v>
      </c>
      <c r="G23" s="34" t="s">
        <v>230</v>
      </c>
      <c r="H23" s="34" t="s">
        <v>435</v>
      </c>
      <c r="I23" s="34" t="s">
        <v>429</v>
      </c>
      <c r="L23">
        <v>3</v>
      </c>
      <c r="M23">
        <v>22</v>
      </c>
      <c r="N23" t="str">
        <f t="shared" ca="1" si="0"/>
        <v>Jmerc</v>
      </c>
      <c r="O23" t="s">
        <v>306</v>
      </c>
      <c r="P23" t="s">
        <v>682</v>
      </c>
      <c r="Q23" s="6" t="str">
        <f t="shared" si="1"/>
        <v>MID</v>
      </c>
      <c r="T23">
        <v>2019</v>
      </c>
      <c r="U23">
        <v>1</v>
      </c>
      <c r="V23" t="s">
        <v>427</v>
      </c>
      <c r="W23" t="s">
        <v>272</v>
      </c>
      <c r="X23" t="s">
        <v>17</v>
      </c>
      <c r="Y23" t="s">
        <v>38</v>
      </c>
      <c r="Z23">
        <v>88</v>
      </c>
      <c r="AA23">
        <v>59</v>
      </c>
      <c r="AB23" t="str">
        <f>INDEX('DATA - Teams'!$C:$C,MATCH(V23,'DATA - Teams'!$B:$B,0))</f>
        <v>MELONS</v>
      </c>
      <c r="AD23" s="3">
        <v>19</v>
      </c>
      <c r="AE23" s="181">
        <v>5</v>
      </c>
      <c r="AF23" s="181"/>
      <c r="AG23" s="181">
        <v>1</v>
      </c>
      <c r="AH23" s="181">
        <v>2</v>
      </c>
      <c r="AI23" s="181"/>
      <c r="AJ23" s="181"/>
      <c r="AK23" s="181"/>
      <c r="AL23" s="181">
        <v>8</v>
      </c>
    </row>
    <row r="24" spans="2:38" x14ac:dyDescent="0.2">
      <c r="L24">
        <v>3</v>
      </c>
      <c r="M24">
        <v>23</v>
      </c>
      <c r="N24" t="str">
        <f t="shared" ca="1" si="0"/>
        <v>Kappaz</v>
      </c>
      <c r="O24" t="s">
        <v>251</v>
      </c>
      <c r="P24" t="s">
        <v>730</v>
      </c>
      <c r="Q24" s="6" t="str">
        <f t="shared" si="1"/>
        <v>MID</v>
      </c>
      <c r="T24">
        <v>2019</v>
      </c>
      <c r="U24">
        <v>1</v>
      </c>
      <c r="V24" t="s">
        <v>427</v>
      </c>
      <c r="W24" t="s">
        <v>125</v>
      </c>
      <c r="X24" t="s">
        <v>36</v>
      </c>
      <c r="Y24" t="s">
        <v>43</v>
      </c>
      <c r="Z24">
        <v>100</v>
      </c>
      <c r="AA24">
        <v>85</v>
      </c>
      <c r="AB24" t="str">
        <f>INDEX('DATA - Teams'!$C:$C,MATCH(V24,'DATA - Teams'!$B:$B,0))</f>
        <v>MELONS</v>
      </c>
      <c r="AD24" s="3">
        <v>20</v>
      </c>
      <c r="AE24" s="181">
        <v>3</v>
      </c>
      <c r="AF24" s="181">
        <v>1</v>
      </c>
      <c r="AG24" s="181">
        <v>1</v>
      </c>
      <c r="AH24" s="181">
        <v>2</v>
      </c>
      <c r="AI24" s="181"/>
      <c r="AJ24" s="181">
        <v>1</v>
      </c>
      <c r="AK24" s="181"/>
      <c r="AL24" s="181">
        <v>8</v>
      </c>
    </row>
    <row r="25" spans="2:38" x14ac:dyDescent="0.2">
      <c r="B25">
        <v>1</v>
      </c>
      <c r="C25">
        <v>2</v>
      </c>
      <c r="D25">
        <v>3</v>
      </c>
      <c r="E25">
        <v>4</v>
      </c>
      <c r="F25">
        <v>5</v>
      </c>
      <c r="G25">
        <v>6</v>
      </c>
      <c r="H25">
        <v>7</v>
      </c>
      <c r="I25">
        <v>8</v>
      </c>
      <c r="L25">
        <v>3</v>
      </c>
      <c r="M25">
        <v>24</v>
      </c>
      <c r="N25" t="str">
        <f t="shared" ca="1" si="0"/>
        <v>Richo</v>
      </c>
      <c r="O25" t="s">
        <v>294</v>
      </c>
      <c r="P25" t="s">
        <v>747</v>
      </c>
      <c r="Q25" s="6" t="str">
        <f t="shared" si="1"/>
        <v>FWD</v>
      </c>
      <c r="T25">
        <v>2019</v>
      </c>
      <c r="U25">
        <v>1</v>
      </c>
      <c r="V25" t="s">
        <v>427</v>
      </c>
      <c r="W25" t="s">
        <v>242</v>
      </c>
      <c r="X25" t="s">
        <v>36</v>
      </c>
      <c r="Y25" t="s">
        <v>38</v>
      </c>
      <c r="Z25">
        <v>92</v>
      </c>
      <c r="AA25">
        <v>55</v>
      </c>
      <c r="AB25" t="str">
        <f>INDEX('DATA - Teams'!$C:$C,MATCH(V25,'DATA - Teams'!$B:$B,0))</f>
        <v>MELONS</v>
      </c>
      <c r="AD25" s="3">
        <v>21</v>
      </c>
      <c r="AE25" s="181">
        <v>2</v>
      </c>
      <c r="AF25" s="181">
        <v>3</v>
      </c>
      <c r="AG25" s="181"/>
      <c r="AH25" s="181"/>
      <c r="AI25" s="181"/>
      <c r="AJ25" s="181">
        <v>3</v>
      </c>
      <c r="AK25" s="181"/>
      <c r="AL25" s="181">
        <v>8</v>
      </c>
    </row>
    <row r="26" spans="2:38" x14ac:dyDescent="0.2">
      <c r="B26">
        <v>9</v>
      </c>
      <c r="C26">
        <v>10</v>
      </c>
      <c r="D26">
        <v>11</v>
      </c>
      <c r="E26">
        <v>12</v>
      </c>
      <c r="F26">
        <v>13</v>
      </c>
      <c r="G26">
        <v>14</v>
      </c>
      <c r="H26">
        <v>15</v>
      </c>
      <c r="I26">
        <v>16</v>
      </c>
      <c r="L26">
        <v>4</v>
      </c>
      <c r="M26">
        <v>25</v>
      </c>
      <c r="N26" t="str">
        <f t="shared" ca="1" si="0"/>
        <v>Richo</v>
      </c>
      <c r="O26" t="s">
        <v>299</v>
      </c>
      <c r="P26" t="s">
        <v>672</v>
      </c>
      <c r="Q26" s="6" t="str">
        <f t="shared" si="1"/>
        <v>MID</v>
      </c>
      <c r="T26">
        <v>2019</v>
      </c>
      <c r="U26">
        <v>1</v>
      </c>
      <c r="V26" t="s">
        <v>427</v>
      </c>
      <c r="W26" t="s">
        <v>265</v>
      </c>
      <c r="X26" t="s">
        <v>33</v>
      </c>
      <c r="Y26" t="s">
        <v>43</v>
      </c>
      <c r="Z26">
        <v>80</v>
      </c>
      <c r="AA26">
        <v>82</v>
      </c>
      <c r="AB26" t="str">
        <f>INDEX('DATA - Teams'!$C:$C,MATCH(V26,'DATA - Teams'!$B:$B,0))</f>
        <v>MELONS</v>
      </c>
      <c r="AD26" s="3">
        <v>22</v>
      </c>
      <c r="AE26" s="181">
        <v>5</v>
      </c>
      <c r="AF26" s="181">
        <v>1</v>
      </c>
      <c r="AG26" s="181"/>
      <c r="AH26" s="181"/>
      <c r="AI26" s="181"/>
      <c r="AJ26" s="181">
        <v>2</v>
      </c>
      <c r="AK26" s="181"/>
      <c r="AL26" s="181">
        <v>8</v>
      </c>
    </row>
    <row r="27" spans="2:38" x14ac:dyDescent="0.2">
      <c r="B27">
        <v>24</v>
      </c>
      <c r="C27">
        <v>23</v>
      </c>
      <c r="D27">
        <v>22</v>
      </c>
      <c r="E27">
        <v>21</v>
      </c>
      <c r="F27">
        <v>20</v>
      </c>
      <c r="G27">
        <v>19</v>
      </c>
      <c r="H27">
        <v>18</v>
      </c>
      <c r="I27">
        <v>17</v>
      </c>
      <c r="L27">
        <v>4</v>
      </c>
      <c r="M27">
        <v>26</v>
      </c>
      <c r="N27" t="str">
        <f t="shared" ca="1" si="0"/>
        <v>Kappaz</v>
      </c>
      <c r="O27" t="s">
        <v>350</v>
      </c>
      <c r="P27" t="s">
        <v>698</v>
      </c>
      <c r="Q27" s="6" t="str">
        <f t="shared" si="1"/>
        <v>MID</v>
      </c>
      <c r="T27">
        <v>2019</v>
      </c>
      <c r="U27">
        <v>1</v>
      </c>
      <c r="V27" t="s">
        <v>427</v>
      </c>
      <c r="W27" t="s">
        <v>386</v>
      </c>
      <c r="X27" t="s">
        <v>22</v>
      </c>
      <c r="Y27" t="s">
        <v>43</v>
      </c>
      <c r="Z27">
        <v>72</v>
      </c>
      <c r="AA27">
        <v>40</v>
      </c>
      <c r="AB27" t="str">
        <f>INDEX('DATA - Teams'!$C:$C,MATCH(V27,'DATA - Teams'!$B:$B,0))</f>
        <v>MELONS</v>
      </c>
      <c r="AD27" s="3" t="s">
        <v>1710</v>
      </c>
      <c r="AE27" s="181"/>
      <c r="AF27" s="181"/>
      <c r="AG27" s="181"/>
      <c r="AH27" s="181"/>
      <c r="AI27" s="181"/>
      <c r="AJ27" s="181"/>
      <c r="AK27" s="181">
        <v>8</v>
      </c>
      <c r="AL27" s="181">
        <v>8</v>
      </c>
    </row>
    <row r="28" spans="2:38" x14ac:dyDescent="0.2">
      <c r="B28">
        <f>B26+16</f>
        <v>25</v>
      </c>
      <c r="C28">
        <f t="shared" ref="C28:I28" si="2">C26+16</f>
        <v>26</v>
      </c>
      <c r="D28">
        <f t="shared" si="2"/>
        <v>27</v>
      </c>
      <c r="E28">
        <f t="shared" si="2"/>
        <v>28</v>
      </c>
      <c r="F28">
        <f t="shared" si="2"/>
        <v>29</v>
      </c>
      <c r="G28">
        <f t="shared" si="2"/>
        <v>30</v>
      </c>
      <c r="H28">
        <f t="shared" si="2"/>
        <v>31</v>
      </c>
      <c r="I28">
        <f t="shared" si="2"/>
        <v>32</v>
      </c>
      <c r="L28">
        <v>4</v>
      </c>
      <c r="M28">
        <v>27</v>
      </c>
      <c r="N28" t="str">
        <f t="shared" ca="1" si="0"/>
        <v>Jmerc</v>
      </c>
      <c r="O28" t="s">
        <v>129</v>
      </c>
      <c r="P28" t="s">
        <v>757</v>
      </c>
      <c r="Q28" s="6" t="str">
        <f t="shared" si="1"/>
        <v>FWD</v>
      </c>
      <c r="T28">
        <v>2019</v>
      </c>
      <c r="U28">
        <v>1</v>
      </c>
      <c r="V28" t="s">
        <v>427</v>
      </c>
      <c r="W28" t="s">
        <v>234</v>
      </c>
      <c r="X28" t="s">
        <v>22</v>
      </c>
      <c r="Y28" t="s">
        <v>38</v>
      </c>
      <c r="Z28">
        <v>79</v>
      </c>
      <c r="AA28">
        <v>95</v>
      </c>
      <c r="AB28" t="str">
        <f>INDEX('DATA - Teams'!$C:$C,MATCH(V28,'DATA - Teams'!$B:$B,0))</f>
        <v>MELONS</v>
      </c>
      <c r="AD28" s="3" t="s">
        <v>454</v>
      </c>
      <c r="AE28" s="181">
        <v>30</v>
      </c>
      <c r="AF28" s="181">
        <v>39</v>
      </c>
      <c r="AG28" s="181">
        <v>37</v>
      </c>
      <c r="AH28" s="181">
        <v>53</v>
      </c>
      <c r="AI28" s="181">
        <v>8</v>
      </c>
      <c r="AJ28" s="181">
        <v>9</v>
      </c>
      <c r="AK28" s="181">
        <v>8</v>
      </c>
      <c r="AL28" s="181">
        <v>184</v>
      </c>
    </row>
    <row r="29" spans="2:38" x14ac:dyDescent="0.2">
      <c r="B29">
        <f t="shared" ref="B29:I40" si="3">B27+16</f>
        <v>40</v>
      </c>
      <c r="C29">
        <f t="shared" si="3"/>
        <v>39</v>
      </c>
      <c r="D29">
        <f t="shared" si="3"/>
        <v>38</v>
      </c>
      <c r="E29">
        <f t="shared" si="3"/>
        <v>37</v>
      </c>
      <c r="F29">
        <f t="shared" si="3"/>
        <v>36</v>
      </c>
      <c r="G29">
        <f t="shared" si="3"/>
        <v>35</v>
      </c>
      <c r="H29">
        <f t="shared" si="3"/>
        <v>34</v>
      </c>
      <c r="I29">
        <f t="shared" si="3"/>
        <v>33</v>
      </c>
      <c r="L29">
        <v>4</v>
      </c>
      <c r="M29">
        <v>28</v>
      </c>
      <c r="N29" t="str">
        <f t="shared" ca="1" si="0"/>
        <v>Garter</v>
      </c>
      <c r="O29" t="s">
        <v>158</v>
      </c>
      <c r="P29" t="s">
        <v>699</v>
      </c>
      <c r="Q29" s="6" t="str">
        <f t="shared" si="1"/>
        <v>MID</v>
      </c>
      <c r="T29">
        <v>2019</v>
      </c>
      <c r="U29">
        <v>1</v>
      </c>
      <c r="V29" t="s">
        <v>427</v>
      </c>
      <c r="W29" t="s">
        <v>393</v>
      </c>
      <c r="X29" t="s">
        <v>20</v>
      </c>
      <c r="Y29" t="s">
        <v>38</v>
      </c>
      <c r="Z29">
        <v>102</v>
      </c>
      <c r="AA29">
        <v>106</v>
      </c>
      <c r="AB29" t="str">
        <f>INDEX('DATA - Teams'!$C:$C,MATCH(V29,'DATA - Teams'!$B:$B,0))</f>
        <v>MELONS</v>
      </c>
    </row>
    <row r="30" spans="2:38" x14ac:dyDescent="0.2">
      <c r="B30">
        <f t="shared" si="3"/>
        <v>41</v>
      </c>
      <c r="C30">
        <f t="shared" si="3"/>
        <v>42</v>
      </c>
      <c r="D30">
        <f t="shared" si="3"/>
        <v>43</v>
      </c>
      <c r="E30">
        <f t="shared" si="3"/>
        <v>44</v>
      </c>
      <c r="F30">
        <f t="shared" si="3"/>
        <v>45</v>
      </c>
      <c r="G30">
        <f t="shared" si="3"/>
        <v>46</v>
      </c>
      <c r="H30">
        <f t="shared" si="3"/>
        <v>47</v>
      </c>
      <c r="I30">
        <f t="shared" si="3"/>
        <v>48</v>
      </c>
      <c r="L30">
        <v>4</v>
      </c>
      <c r="M30">
        <v>29</v>
      </c>
      <c r="N30" t="str">
        <f t="shared" ca="1" si="0"/>
        <v>Melons</v>
      </c>
      <c r="O30" t="s">
        <v>177</v>
      </c>
      <c r="P30" t="s">
        <v>583</v>
      </c>
      <c r="Q30" s="6" t="str">
        <f t="shared" si="1"/>
        <v>DEF</v>
      </c>
      <c r="T30">
        <v>2019</v>
      </c>
      <c r="U30">
        <v>1</v>
      </c>
      <c r="V30" t="s">
        <v>427</v>
      </c>
      <c r="W30" t="s">
        <v>155</v>
      </c>
      <c r="X30" t="s">
        <v>20</v>
      </c>
      <c r="Y30" t="s">
        <v>38</v>
      </c>
      <c r="Z30">
        <v>79</v>
      </c>
      <c r="AA30">
        <v>102</v>
      </c>
      <c r="AB30" t="str">
        <f>INDEX('DATA - Teams'!$C:$C,MATCH(V30,'DATA - Teams'!$B:$B,0))</f>
        <v>MELONS</v>
      </c>
    </row>
    <row r="31" spans="2:38" x14ac:dyDescent="0.2">
      <c r="B31">
        <f t="shared" si="3"/>
        <v>56</v>
      </c>
      <c r="C31">
        <f t="shared" si="3"/>
        <v>55</v>
      </c>
      <c r="D31">
        <f t="shared" si="3"/>
        <v>54</v>
      </c>
      <c r="E31">
        <f t="shared" si="3"/>
        <v>53</v>
      </c>
      <c r="F31">
        <f t="shared" si="3"/>
        <v>52</v>
      </c>
      <c r="G31">
        <f t="shared" si="3"/>
        <v>51</v>
      </c>
      <c r="H31">
        <f t="shared" si="3"/>
        <v>50</v>
      </c>
      <c r="I31">
        <f t="shared" si="3"/>
        <v>49</v>
      </c>
      <c r="L31">
        <v>4</v>
      </c>
      <c r="M31">
        <v>30</v>
      </c>
      <c r="N31" t="str">
        <f t="shared" ca="1" si="0"/>
        <v>Pmac</v>
      </c>
      <c r="O31" t="s">
        <v>356</v>
      </c>
      <c r="P31" t="s">
        <v>740</v>
      </c>
      <c r="Q31" s="6" t="str">
        <f t="shared" si="1"/>
        <v>FWD</v>
      </c>
      <c r="T31">
        <v>2019</v>
      </c>
      <c r="U31">
        <v>1</v>
      </c>
      <c r="V31" t="s">
        <v>427</v>
      </c>
      <c r="W31" t="s">
        <v>207</v>
      </c>
      <c r="X31" t="s">
        <v>20</v>
      </c>
      <c r="Y31" t="s">
        <v>41</v>
      </c>
      <c r="Z31">
        <v>88</v>
      </c>
      <c r="AA31">
        <v>84</v>
      </c>
      <c r="AB31" t="str">
        <f>INDEX('DATA - Teams'!$C:$C,MATCH(V31,'DATA - Teams'!$B:$B,0))</f>
        <v>MELONS</v>
      </c>
    </row>
    <row r="32" spans="2:38" x14ac:dyDescent="0.2">
      <c r="B32">
        <f t="shared" si="3"/>
        <v>57</v>
      </c>
      <c r="C32">
        <f t="shared" si="3"/>
        <v>58</v>
      </c>
      <c r="D32">
        <f t="shared" si="3"/>
        <v>59</v>
      </c>
      <c r="E32">
        <f t="shared" si="3"/>
        <v>60</v>
      </c>
      <c r="F32">
        <f t="shared" si="3"/>
        <v>61</v>
      </c>
      <c r="G32">
        <f t="shared" si="3"/>
        <v>62</v>
      </c>
      <c r="H32">
        <f t="shared" si="3"/>
        <v>63</v>
      </c>
      <c r="I32">
        <f t="shared" si="3"/>
        <v>64</v>
      </c>
      <c r="L32">
        <v>4</v>
      </c>
      <c r="M32">
        <v>31</v>
      </c>
      <c r="N32" t="str">
        <f t="shared" ca="1" si="0"/>
        <v>Chief</v>
      </c>
      <c r="O32" t="s">
        <v>163</v>
      </c>
      <c r="P32" t="s">
        <v>815</v>
      </c>
      <c r="Q32" s="6" t="str">
        <f t="shared" si="1"/>
        <v>FWD</v>
      </c>
      <c r="T32">
        <v>2019</v>
      </c>
      <c r="U32">
        <v>1</v>
      </c>
      <c r="V32" t="s">
        <v>427</v>
      </c>
      <c r="W32" t="s">
        <v>329</v>
      </c>
      <c r="X32" t="s">
        <v>18</v>
      </c>
      <c r="Y32" t="s">
        <v>41</v>
      </c>
      <c r="Z32">
        <v>119</v>
      </c>
      <c r="AA32">
        <v>127</v>
      </c>
      <c r="AB32" t="str">
        <f>INDEX('DATA - Teams'!$C:$C,MATCH(V32,'DATA - Teams'!$B:$B,0))</f>
        <v>MELONS</v>
      </c>
    </row>
    <row r="33" spans="2:28" x14ac:dyDescent="0.2">
      <c r="B33">
        <f t="shared" si="3"/>
        <v>72</v>
      </c>
      <c r="C33">
        <f t="shared" si="3"/>
        <v>71</v>
      </c>
      <c r="D33">
        <f t="shared" si="3"/>
        <v>70</v>
      </c>
      <c r="E33">
        <f t="shared" si="3"/>
        <v>69</v>
      </c>
      <c r="F33">
        <f t="shared" si="3"/>
        <v>68</v>
      </c>
      <c r="G33">
        <f t="shared" si="3"/>
        <v>67</v>
      </c>
      <c r="H33">
        <f t="shared" si="3"/>
        <v>66</v>
      </c>
      <c r="I33">
        <f t="shared" si="3"/>
        <v>65</v>
      </c>
      <c r="L33">
        <v>4</v>
      </c>
      <c r="M33">
        <v>32</v>
      </c>
      <c r="N33" t="str">
        <f t="shared" ca="1" si="0"/>
        <v>Lest</v>
      </c>
      <c r="O33" t="s">
        <v>212</v>
      </c>
      <c r="P33" t="s">
        <v>678</v>
      </c>
      <c r="Q33" s="6" t="str">
        <f t="shared" si="1"/>
        <v>MID</v>
      </c>
      <c r="T33">
        <v>2019</v>
      </c>
      <c r="U33">
        <v>1</v>
      </c>
      <c r="V33" t="s">
        <v>427</v>
      </c>
      <c r="W33" t="s">
        <v>409</v>
      </c>
      <c r="X33" t="s">
        <v>16</v>
      </c>
      <c r="Y33" t="s">
        <v>43</v>
      </c>
      <c r="Z33">
        <v>80</v>
      </c>
      <c r="AA33">
        <v>91</v>
      </c>
      <c r="AB33" t="str">
        <f>INDEX('DATA - Teams'!$C:$C,MATCH(V33,'DATA - Teams'!$B:$B,0))</f>
        <v>MELONS</v>
      </c>
    </row>
    <row r="34" spans="2:28" x14ac:dyDescent="0.2">
      <c r="B34">
        <f t="shared" si="3"/>
        <v>73</v>
      </c>
      <c r="C34">
        <f t="shared" si="3"/>
        <v>74</v>
      </c>
      <c r="D34">
        <f t="shared" si="3"/>
        <v>75</v>
      </c>
      <c r="E34">
        <f t="shared" si="3"/>
        <v>76</v>
      </c>
      <c r="F34">
        <f t="shared" si="3"/>
        <v>77</v>
      </c>
      <c r="G34">
        <f t="shared" si="3"/>
        <v>78</v>
      </c>
      <c r="H34">
        <f t="shared" si="3"/>
        <v>79</v>
      </c>
      <c r="I34">
        <f t="shared" si="3"/>
        <v>80</v>
      </c>
      <c r="L34">
        <v>5</v>
      </c>
      <c r="M34">
        <v>33</v>
      </c>
      <c r="N34" t="str">
        <f t="shared" ca="1" si="0"/>
        <v>Lest</v>
      </c>
      <c r="O34" t="s">
        <v>274</v>
      </c>
      <c r="P34" t="s">
        <v>806</v>
      </c>
      <c r="Q34" s="6" t="str">
        <f t="shared" ref="Q34:Q65" si="4">INDEX(Y:Y,MATCH(O34,W:W,0))</f>
        <v>RUC</v>
      </c>
      <c r="T34">
        <v>2019</v>
      </c>
      <c r="U34">
        <v>1</v>
      </c>
      <c r="V34" t="s">
        <v>427</v>
      </c>
      <c r="W34" t="s">
        <v>282</v>
      </c>
      <c r="X34" t="s">
        <v>14</v>
      </c>
      <c r="Y34" t="s">
        <v>41</v>
      </c>
      <c r="Z34">
        <v>99</v>
      </c>
      <c r="AA34">
        <v>109</v>
      </c>
      <c r="AB34" t="str">
        <f>INDEX('DATA - Teams'!$C:$C,MATCH(V34,'DATA - Teams'!$B:$B,0))</f>
        <v>MELONS</v>
      </c>
    </row>
    <row r="35" spans="2:28" x14ac:dyDescent="0.2">
      <c r="B35">
        <f t="shared" si="3"/>
        <v>88</v>
      </c>
      <c r="C35">
        <f t="shared" si="3"/>
        <v>87</v>
      </c>
      <c r="D35">
        <f t="shared" si="3"/>
        <v>86</v>
      </c>
      <c r="E35">
        <f t="shared" si="3"/>
        <v>85</v>
      </c>
      <c r="F35">
        <f t="shared" si="3"/>
        <v>84</v>
      </c>
      <c r="G35">
        <f t="shared" si="3"/>
        <v>83</v>
      </c>
      <c r="H35">
        <f t="shared" si="3"/>
        <v>82</v>
      </c>
      <c r="I35">
        <f t="shared" si="3"/>
        <v>81</v>
      </c>
      <c r="L35">
        <v>5</v>
      </c>
      <c r="M35">
        <v>34</v>
      </c>
      <c r="N35" t="str">
        <f t="shared" ca="1" si="0"/>
        <v>Chief</v>
      </c>
      <c r="O35" t="s">
        <v>244</v>
      </c>
      <c r="P35" t="s">
        <v>737</v>
      </c>
      <c r="Q35" s="6" t="str">
        <f t="shared" si="4"/>
        <v>MID</v>
      </c>
      <c r="T35">
        <v>2019</v>
      </c>
      <c r="U35">
        <v>1</v>
      </c>
      <c r="V35" t="s">
        <v>427</v>
      </c>
      <c r="W35" t="s">
        <v>240</v>
      </c>
      <c r="X35" t="s">
        <v>23</v>
      </c>
      <c r="Y35" t="s">
        <v>52</v>
      </c>
      <c r="Z35">
        <v>104</v>
      </c>
      <c r="AA35">
        <v>102</v>
      </c>
      <c r="AB35" t="str">
        <f>INDEX('DATA - Teams'!$C:$C,MATCH(V35,'DATA - Teams'!$B:$B,0))</f>
        <v>MELONS</v>
      </c>
    </row>
    <row r="36" spans="2:28" x14ac:dyDescent="0.2">
      <c r="B36">
        <f t="shared" si="3"/>
        <v>89</v>
      </c>
      <c r="C36">
        <f t="shared" si="3"/>
        <v>90</v>
      </c>
      <c r="D36">
        <f t="shared" si="3"/>
        <v>91</v>
      </c>
      <c r="E36">
        <f t="shared" si="3"/>
        <v>92</v>
      </c>
      <c r="F36">
        <f t="shared" si="3"/>
        <v>93</v>
      </c>
      <c r="G36">
        <f t="shared" si="3"/>
        <v>94</v>
      </c>
      <c r="H36">
        <f t="shared" si="3"/>
        <v>95</v>
      </c>
      <c r="I36">
        <f t="shared" si="3"/>
        <v>96</v>
      </c>
      <c r="L36">
        <v>5</v>
      </c>
      <c r="M36">
        <v>35</v>
      </c>
      <c r="N36" t="str">
        <f t="shared" ca="1" si="0"/>
        <v>Pmac</v>
      </c>
      <c r="O36" t="s">
        <v>168</v>
      </c>
      <c r="P36" t="s">
        <v>535</v>
      </c>
      <c r="Q36" s="6" t="str">
        <f t="shared" si="4"/>
        <v>DEF</v>
      </c>
      <c r="T36">
        <v>2019</v>
      </c>
      <c r="U36">
        <v>1</v>
      </c>
      <c r="V36" t="s">
        <v>427</v>
      </c>
      <c r="W36" t="s">
        <v>263</v>
      </c>
      <c r="X36" t="s">
        <v>13</v>
      </c>
      <c r="Y36" t="s">
        <v>41</v>
      </c>
      <c r="Z36">
        <v>84</v>
      </c>
      <c r="AA36">
        <v>144</v>
      </c>
      <c r="AB36" t="str">
        <f>INDEX('DATA - Teams'!$C:$C,MATCH(V36,'DATA - Teams'!$B:$B,0))</f>
        <v>MELONS</v>
      </c>
    </row>
    <row r="37" spans="2:28" x14ac:dyDescent="0.2">
      <c r="B37">
        <f t="shared" si="3"/>
        <v>104</v>
      </c>
      <c r="C37">
        <f t="shared" si="3"/>
        <v>103</v>
      </c>
      <c r="D37">
        <f t="shared" si="3"/>
        <v>102</v>
      </c>
      <c r="E37">
        <f t="shared" si="3"/>
        <v>101</v>
      </c>
      <c r="F37">
        <f t="shared" si="3"/>
        <v>100</v>
      </c>
      <c r="G37">
        <f t="shared" si="3"/>
        <v>99</v>
      </c>
      <c r="H37">
        <f t="shared" si="3"/>
        <v>98</v>
      </c>
      <c r="I37">
        <f t="shared" si="3"/>
        <v>97</v>
      </c>
      <c r="L37">
        <v>5</v>
      </c>
      <c r="M37">
        <v>36</v>
      </c>
      <c r="N37" t="str">
        <f t="shared" ca="1" si="0"/>
        <v>Melons</v>
      </c>
      <c r="O37" t="s">
        <v>240</v>
      </c>
      <c r="P37" t="s">
        <v>803</v>
      </c>
      <c r="Q37" s="6" t="str">
        <f t="shared" si="4"/>
        <v>RUC</v>
      </c>
      <c r="T37">
        <v>2019</v>
      </c>
      <c r="U37">
        <v>1</v>
      </c>
      <c r="V37" t="s">
        <v>427</v>
      </c>
      <c r="W37" t="s">
        <v>241</v>
      </c>
      <c r="X37" t="s">
        <v>27</v>
      </c>
      <c r="Y37" t="s">
        <v>41</v>
      </c>
      <c r="Z37">
        <v>98</v>
      </c>
      <c r="AA37">
        <v>91</v>
      </c>
      <c r="AB37" t="str">
        <f>INDEX('DATA - Teams'!$C:$C,MATCH(V37,'DATA - Teams'!$B:$B,0))</f>
        <v>MELONS</v>
      </c>
    </row>
    <row r="38" spans="2:28" x14ac:dyDescent="0.2">
      <c r="B38">
        <f t="shared" si="3"/>
        <v>105</v>
      </c>
      <c r="C38">
        <f t="shared" si="3"/>
        <v>106</v>
      </c>
      <c r="D38">
        <f t="shared" si="3"/>
        <v>107</v>
      </c>
      <c r="E38">
        <f t="shared" si="3"/>
        <v>108</v>
      </c>
      <c r="F38">
        <f t="shared" si="3"/>
        <v>109</v>
      </c>
      <c r="G38">
        <f t="shared" si="3"/>
        <v>110</v>
      </c>
      <c r="H38">
        <f t="shared" si="3"/>
        <v>111</v>
      </c>
      <c r="I38">
        <f t="shared" si="3"/>
        <v>112</v>
      </c>
      <c r="L38">
        <v>5</v>
      </c>
      <c r="M38">
        <v>37</v>
      </c>
      <c r="N38" t="str">
        <f t="shared" ca="1" si="0"/>
        <v>Garter</v>
      </c>
      <c r="O38" t="s">
        <v>417</v>
      </c>
      <c r="P38" t="s">
        <v>907</v>
      </c>
      <c r="Q38" s="6" t="str">
        <f t="shared" si="4"/>
        <v>DEF</v>
      </c>
      <c r="T38">
        <v>2019</v>
      </c>
      <c r="U38">
        <v>1</v>
      </c>
      <c r="V38" t="s">
        <v>427</v>
      </c>
      <c r="W38" t="s">
        <v>177</v>
      </c>
      <c r="X38" t="s">
        <v>27</v>
      </c>
      <c r="Y38" t="s">
        <v>43</v>
      </c>
      <c r="Z38">
        <v>110</v>
      </c>
      <c r="AA38">
        <v>83</v>
      </c>
      <c r="AB38" t="str">
        <f>INDEX('DATA - Teams'!$C:$C,MATCH(V38,'DATA - Teams'!$B:$B,0))</f>
        <v>MELONS</v>
      </c>
    </row>
    <row r="39" spans="2:28" x14ac:dyDescent="0.2">
      <c r="B39">
        <f t="shared" si="3"/>
        <v>120</v>
      </c>
      <c r="C39">
        <f t="shared" si="3"/>
        <v>119</v>
      </c>
      <c r="D39">
        <f t="shared" si="3"/>
        <v>118</v>
      </c>
      <c r="E39">
        <f t="shared" si="3"/>
        <v>117</v>
      </c>
      <c r="F39">
        <f t="shared" si="3"/>
        <v>116</v>
      </c>
      <c r="G39">
        <f t="shared" si="3"/>
        <v>115</v>
      </c>
      <c r="H39">
        <f t="shared" si="3"/>
        <v>114</v>
      </c>
      <c r="I39">
        <f t="shared" si="3"/>
        <v>113</v>
      </c>
      <c r="L39">
        <v>5</v>
      </c>
      <c r="M39">
        <v>38</v>
      </c>
      <c r="N39" t="str">
        <f t="shared" ca="1" si="0"/>
        <v>Jmerc</v>
      </c>
      <c r="O39" t="s">
        <v>245</v>
      </c>
      <c r="P39" t="s">
        <v>572</v>
      </c>
      <c r="Q39" s="6" t="str">
        <f t="shared" si="4"/>
        <v>DEF</v>
      </c>
      <c r="T39">
        <v>2019</v>
      </c>
      <c r="U39">
        <v>1</v>
      </c>
      <c r="V39" t="s">
        <v>427</v>
      </c>
      <c r="W39" t="s">
        <v>301</v>
      </c>
      <c r="X39" t="s">
        <v>27</v>
      </c>
      <c r="Y39" t="s">
        <v>41</v>
      </c>
      <c r="Z39">
        <v>129</v>
      </c>
      <c r="AA39">
        <v>126</v>
      </c>
      <c r="AB39" t="str">
        <f>INDEX('DATA - Teams'!$C:$C,MATCH(V39,'DATA - Teams'!$B:$B,0))</f>
        <v>MELONS</v>
      </c>
    </row>
    <row r="40" spans="2:28" x14ac:dyDescent="0.2">
      <c r="B40">
        <f>B38+16</f>
        <v>121</v>
      </c>
      <c r="C40">
        <f t="shared" si="3"/>
        <v>122</v>
      </c>
      <c r="D40">
        <f t="shared" si="3"/>
        <v>123</v>
      </c>
      <c r="E40">
        <f t="shared" si="3"/>
        <v>124</v>
      </c>
      <c r="F40">
        <f t="shared" si="3"/>
        <v>125</v>
      </c>
      <c r="G40">
        <f t="shared" si="3"/>
        <v>126</v>
      </c>
      <c r="H40">
        <f t="shared" si="3"/>
        <v>127</v>
      </c>
      <c r="I40">
        <f t="shared" si="3"/>
        <v>128</v>
      </c>
      <c r="L40">
        <v>5</v>
      </c>
      <c r="M40">
        <v>39</v>
      </c>
      <c r="N40" t="str">
        <f t="shared" ca="1" si="0"/>
        <v>Kappaz</v>
      </c>
      <c r="O40" t="s">
        <v>65</v>
      </c>
      <c r="P40" t="s">
        <v>729</v>
      </c>
      <c r="Q40" s="6" t="str">
        <f t="shared" si="4"/>
        <v>MID</v>
      </c>
      <c r="T40">
        <v>2019</v>
      </c>
      <c r="U40">
        <v>1</v>
      </c>
      <c r="V40" t="s">
        <v>427</v>
      </c>
      <c r="W40" t="s">
        <v>81</v>
      </c>
      <c r="X40" t="s">
        <v>31</v>
      </c>
      <c r="Y40" t="s">
        <v>41</v>
      </c>
      <c r="Z40">
        <v>76</v>
      </c>
      <c r="AA40">
        <v>86</v>
      </c>
      <c r="AB40" t="str">
        <f>INDEX('DATA - Teams'!$C:$C,MATCH(V40,'DATA - Teams'!$B:$B,0))</f>
        <v>MELONS</v>
      </c>
    </row>
    <row r="41" spans="2:28" x14ac:dyDescent="0.2">
      <c r="B41">
        <f t="shared" ref="B41:I45" si="5">B39+16</f>
        <v>136</v>
      </c>
      <c r="C41">
        <f t="shared" si="5"/>
        <v>135</v>
      </c>
      <c r="D41">
        <f t="shared" si="5"/>
        <v>134</v>
      </c>
      <c r="E41">
        <f t="shared" si="5"/>
        <v>133</v>
      </c>
      <c r="F41">
        <f t="shared" si="5"/>
        <v>132</v>
      </c>
      <c r="G41">
        <f t="shared" si="5"/>
        <v>131</v>
      </c>
      <c r="H41">
        <f t="shared" si="5"/>
        <v>130</v>
      </c>
      <c r="I41">
        <f t="shared" si="5"/>
        <v>129</v>
      </c>
      <c r="L41">
        <v>5</v>
      </c>
      <c r="M41">
        <v>40</v>
      </c>
      <c r="N41" t="str">
        <f t="shared" ca="1" si="0"/>
        <v>Richo</v>
      </c>
      <c r="O41" t="s">
        <v>268</v>
      </c>
      <c r="P41" t="s">
        <v>565</v>
      </c>
      <c r="Q41" s="6" t="str">
        <f t="shared" si="4"/>
        <v>DEF</v>
      </c>
      <c r="T41">
        <v>2019</v>
      </c>
      <c r="U41">
        <v>1</v>
      </c>
      <c r="V41" t="s">
        <v>427</v>
      </c>
      <c r="W41" t="s">
        <v>154</v>
      </c>
      <c r="X41" t="s">
        <v>22</v>
      </c>
      <c r="Y41" t="s">
        <v>59</v>
      </c>
      <c r="Z41">
        <v>95</v>
      </c>
      <c r="AA41">
        <v>0</v>
      </c>
      <c r="AB41" t="str">
        <f>INDEX('DATA - Teams'!$C:$C,MATCH(V41,'DATA - Teams'!$B:$B,0))</f>
        <v>MELONS</v>
      </c>
    </row>
    <row r="42" spans="2:28" x14ac:dyDescent="0.2">
      <c r="B42">
        <f t="shared" si="5"/>
        <v>137</v>
      </c>
      <c r="C42">
        <f t="shared" si="5"/>
        <v>138</v>
      </c>
      <c r="D42">
        <f t="shared" si="5"/>
        <v>139</v>
      </c>
      <c r="E42">
        <f t="shared" si="5"/>
        <v>140</v>
      </c>
      <c r="F42">
        <f t="shared" si="5"/>
        <v>141</v>
      </c>
      <c r="G42">
        <f t="shared" si="5"/>
        <v>142</v>
      </c>
      <c r="H42">
        <f t="shared" si="5"/>
        <v>143</v>
      </c>
      <c r="I42">
        <f t="shared" si="5"/>
        <v>144</v>
      </c>
      <c r="L42">
        <v>6</v>
      </c>
      <c r="M42">
        <v>41</v>
      </c>
      <c r="N42" t="str">
        <f t="shared" ca="1" si="0"/>
        <v>Richo</v>
      </c>
      <c r="O42" t="s">
        <v>147</v>
      </c>
      <c r="P42" t="s">
        <v>809</v>
      </c>
      <c r="Q42" s="6" t="str">
        <f t="shared" si="4"/>
        <v>RUC</v>
      </c>
      <c r="T42">
        <v>2019</v>
      </c>
      <c r="U42">
        <v>1</v>
      </c>
      <c r="V42" t="s">
        <v>427</v>
      </c>
      <c r="W42" t="s">
        <v>279</v>
      </c>
      <c r="X42" t="s">
        <v>32</v>
      </c>
      <c r="Y42" t="s">
        <v>59</v>
      </c>
      <c r="Z42">
        <v>101</v>
      </c>
      <c r="AA42">
        <v>0</v>
      </c>
      <c r="AB42" t="str">
        <f>INDEX('DATA - Teams'!$C:$C,MATCH(V42,'DATA - Teams'!$B:$B,0))</f>
        <v>MELONS</v>
      </c>
    </row>
    <row r="43" spans="2:28" x14ac:dyDescent="0.2">
      <c r="B43">
        <f t="shared" si="5"/>
        <v>152</v>
      </c>
      <c r="C43">
        <f t="shared" si="5"/>
        <v>151</v>
      </c>
      <c r="D43">
        <f t="shared" si="5"/>
        <v>150</v>
      </c>
      <c r="E43">
        <f t="shared" si="5"/>
        <v>149</v>
      </c>
      <c r="F43">
        <f t="shared" si="5"/>
        <v>148</v>
      </c>
      <c r="G43">
        <f t="shared" si="5"/>
        <v>147</v>
      </c>
      <c r="H43">
        <f t="shared" si="5"/>
        <v>146</v>
      </c>
      <c r="I43">
        <f t="shared" si="5"/>
        <v>145</v>
      </c>
      <c r="L43">
        <v>6</v>
      </c>
      <c r="M43">
        <v>42</v>
      </c>
      <c r="N43" t="str">
        <f t="shared" ca="1" si="0"/>
        <v>Kappaz</v>
      </c>
      <c r="O43" t="s">
        <v>61</v>
      </c>
      <c r="P43" t="s">
        <v>700</v>
      </c>
      <c r="Q43" s="6" t="str">
        <f t="shared" si="4"/>
        <v>MID</v>
      </c>
      <c r="T43">
        <v>2019</v>
      </c>
      <c r="U43">
        <v>1</v>
      </c>
      <c r="V43" t="s">
        <v>427</v>
      </c>
      <c r="W43" t="s">
        <v>361</v>
      </c>
      <c r="X43" t="s">
        <v>10</v>
      </c>
      <c r="Y43" t="s">
        <v>59</v>
      </c>
      <c r="Z43">
        <v>86</v>
      </c>
      <c r="AA43">
        <v>80</v>
      </c>
      <c r="AB43" t="str">
        <f>INDEX('DATA - Teams'!$C:$C,MATCH(V43,'DATA - Teams'!$B:$B,0))</f>
        <v>MELONS</v>
      </c>
    </row>
    <row r="44" spans="2:28" x14ac:dyDescent="0.2">
      <c r="B44">
        <f t="shared" si="5"/>
        <v>153</v>
      </c>
      <c r="C44">
        <f t="shared" si="5"/>
        <v>154</v>
      </c>
      <c r="D44">
        <f t="shared" si="5"/>
        <v>155</v>
      </c>
      <c r="E44">
        <f t="shared" si="5"/>
        <v>156</v>
      </c>
      <c r="F44">
        <f t="shared" si="5"/>
        <v>157</v>
      </c>
      <c r="G44">
        <f t="shared" si="5"/>
        <v>158</v>
      </c>
      <c r="H44">
        <f t="shared" si="5"/>
        <v>159</v>
      </c>
      <c r="I44">
        <f t="shared" si="5"/>
        <v>160</v>
      </c>
      <c r="L44">
        <v>6</v>
      </c>
      <c r="M44">
        <v>43</v>
      </c>
      <c r="N44" t="str">
        <f t="shared" ca="1" si="0"/>
        <v>Jmerc</v>
      </c>
      <c r="O44" t="s">
        <v>115</v>
      </c>
      <c r="P44" t="s">
        <v>585</v>
      </c>
      <c r="Q44" s="6" t="str">
        <f t="shared" si="4"/>
        <v>DEF</v>
      </c>
      <c r="T44">
        <v>2019</v>
      </c>
      <c r="U44">
        <v>1</v>
      </c>
      <c r="V44" t="s">
        <v>427</v>
      </c>
      <c r="W44" t="s">
        <v>48</v>
      </c>
      <c r="X44" t="s">
        <v>16</v>
      </c>
      <c r="Y44" t="s">
        <v>59</v>
      </c>
      <c r="Z44">
        <v>94</v>
      </c>
      <c r="AA44">
        <v>68</v>
      </c>
      <c r="AB44" t="str">
        <f>INDEX('DATA - Teams'!$C:$C,MATCH(V44,'DATA - Teams'!$B:$B,0))</f>
        <v>MELONS</v>
      </c>
    </row>
    <row r="45" spans="2:28" x14ac:dyDescent="0.2">
      <c r="B45">
        <f>B43+16</f>
        <v>168</v>
      </c>
      <c r="C45">
        <f t="shared" si="5"/>
        <v>167</v>
      </c>
      <c r="D45">
        <f t="shared" si="5"/>
        <v>166</v>
      </c>
      <c r="E45">
        <f t="shared" si="5"/>
        <v>165</v>
      </c>
      <c r="F45">
        <f t="shared" si="5"/>
        <v>164</v>
      </c>
      <c r="G45">
        <f t="shared" si="5"/>
        <v>163</v>
      </c>
      <c r="H45">
        <f t="shared" si="5"/>
        <v>162</v>
      </c>
      <c r="I45">
        <f t="shared" si="5"/>
        <v>161</v>
      </c>
      <c r="L45">
        <v>6</v>
      </c>
      <c r="M45">
        <v>44</v>
      </c>
      <c r="N45" t="str">
        <f t="shared" ca="1" si="0"/>
        <v>Garter</v>
      </c>
      <c r="O45" t="s">
        <v>271</v>
      </c>
      <c r="P45" t="s">
        <v>706</v>
      </c>
      <c r="Q45" s="6" t="str">
        <f t="shared" si="4"/>
        <v>MID</v>
      </c>
      <c r="T45">
        <v>2019</v>
      </c>
      <c r="U45">
        <v>1</v>
      </c>
      <c r="V45" t="s">
        <v>12</v>
      </c>
      <c r="W45" t="s">
        <v>96</v>
      </c>
      <c r="X45" t="s">
        <v>17</v>
      </c>
      <c r="Y45" t="s">
        <v>43</v>
      </c>
      <c r="Z45">
        <v>101</v>
      </c>
      <c r="AA45">
        <v>139</v>
      </c>
      <c r="AB45" t="str">
        <f>INDEX('DATA - Teams'!$C:$C,MATCH(V45,'DATA - Teams'!$B:$B,0))</f>
        <v>LESTER</v>
      </c>
    </row>
    <row r="46" spans="2:28" x14ac:dyDescent="0.2">
      <c r="B46">
        <f t="shared" ref="B46:I46" si="6">B44+16</f>
        <v>169</v>
      </c>
      <c r="C46">
        <f t="shared" si="6"/>
        <v>170</v>
      </c>
      <c r="D46">
        <f t="shared" si="6"/>
        <v>171</v>
      </c>
      <c r="E46">
        <f t="shared" si="6"/>
        <v>172</v>
      </c>
      <c r="F46">
        <f t="shared" si="6"/>
        <v>173</v>
      </c>
      <c r="G46">
        <f t="shared" si="6"/>
        <v>174</v>
      </c>
      <c r="H46">
        <f t="shared" si="6"/>
        <v>175</v>
      </c>
      <c r="I46">
        <f t="shared" si="6"/>
        <v>176</v>
      </c>
      <c r="L46">
        <v>6</v>
      </c>
      <c r="M46">
        <v>45</v>
      </c>
      <c r="N46" t="str">
        <f t="shared" ca="1" si="0"/>
        <v>Melons</v>
      </c>
      <c r="O46" t="s">
        <v>242</v>
      </c>
      <c r="P46" t="s">
        <v>849</v>
      </c>
      <c r="Q46" s="6" t="str">
        <f t="shared" si="4"/>
        <v>FWD</v>
      </c>
      <c r="T46">
        <v>2019</v>
      </c>
      <c r="U46">
        <v>1</v>
      </c>
      <c r="V46" t="s">
        <v>12</v>
      </c>
      <c r="W46" t="s">
        <v>118</v>
      </c>
      <c r="X46" t="s">
        <v>17</v>
      </c>
      <c r="Y46" t="s">
        <v>41</v>
      </c>
      <c r="Z46">
        <v>94</v>
      </c>
      <c r="AA46">
        <v>71</v>
      </c>
      <c r="AB46" t="str">
        <f>INDEX('DATA - Teams'!$C:$C,MATCH(V46,'DATA - Teams'!$B:$B,0))</f>
        <v>LESTER</v>
      </c>
    </row>
    <row r="47" spans="2:28" x14ac:dyDescent="0.2">
      <c r="L47">
        <v>6</v>
      </c>
      <c r="M47">
        <v>46</v>
      </c>
      <c r="N47" t="str">
        <f t="shared" ca="1" si="0"/>
        <v>Pmac</v>
      </c>
      <c r="O47" t="s">
        <v>302</v>
      </c>
      <c r="P47" t="s">
        <v>702</v>
      </c>
      <c r="Q47" s="6" t="str">
        <f t="shared" si="4"/>
        <v>MID</v>
      </c>
      <c r="T47">
        <v>2019</v>
      </c>
      <c r="U47">
        <v>1</v>
      </c>
      <c r="V47" t="s">
        <v>12</v>
      </c>
      <c r="W47" t="s">
        <v>428</v>
      </c>
      <c r="X47" t="s">
        <v>33</v>
      </c>
      <c r="Y47" t="s">
        <v>38</v>
      </c>
      <c r="Z47">
        <v>46</v>
      </c>
      <c r="AA47">
        <v>77</v>
      </c>
      <c r="AB47" t="str">
        <f>INDEX('DATA - Teams'!$C:$C,MATCH(V47,'DATA - Teams'!$B:$B,0))</f>
        <v>LESTER</v>
      </c>
    </row>
    <row r="48" spans="2:28" x14ac:dyDescent="0.2">
      <c r="L48">
        <v>6</v>
      </c>
      <c r="M48">
        <v>47</v>
      </c>
      <c r="N48" t="str">
        <f t="shared" ca="1" si="0"/>
        <v>Chief</v>
      </c>
      <c r="O48" t="s">
        <v>57</v>
      </c>
      <c r="P48" t="s">
        <v>691</v>
      </c>
      <c r="Q48" s="6" t="str">
        <f t="shared" si="4"/>
        <v>BEN</v>
      </c>
      <c r="T48">
        <v>2019</v>
      </c>
      <c r="U48">
        <v>1</v>
      </c>
      <c r="V48" t="s">
        <v>12</v>
      </c>
      <c r="W48" t="s">
        <v>326</v>
      </c>
      <c r="X48" t="s">
        <v>33</v>
      </c>
      <c r="Y48" t="s">
        <v>41</v>
      </c>
      <c r="Z48">
        <v>101</v>
      </c>
      <c r="AA48">
        <v>87</v>
      </c>
      <c r="AB48" t="str">
        <f>INDEX('DATA - Teams'!$C:$C,MATCH(V48,'DATA - Teams'!$B:$B,0))</f>
        <v>LESTER</v>
      </c>
    </row>
    <row r="49" spans="12:28" x14ac:dyDescent="0.2">
      <c r="L49">
        <v>6</v>
      </c>
      <c r="M49">
        <v>48</v>
      </c>
      <c r="N49" t="str">
        <f t="shared" ca="1" si="0"/>
        <v>Lest</v>
      </c>
      <c r="O49" t="s">
        <v>326</v>
      </c>
      <c r="P49" t="s">
        <v>718</v>
      </c>
      <c r="Q49" s="6" t="str">
        <f t="shared" si="4"/>
        <v>MID</v>
      </c>
      <c r="T49">
        <v>2019</v>
      </c>
      <c r="U49">
        <v>1</v>
      </c>
      <c r="V49" t="s">
        <v>12</v>
      </c>
      <c r="W49" t="s">
        <v>188</v>
      </c>
      <c r="X49" t="s">
        <v>32</v>
      </c>
      <c r="Y49" t="s">
        <v>41</v>
      </c>
      <c r="Z49">
        <v>104</v>
      </c>
      <c r="AA49">
        <v>154</v>
      </c>
      <c r="AB49" t="str">
        <f>INDEX('DATA - Teams'!$C:$C,MATCH(V49,'DATA - Teams'!$B:$B,0))</f>
        <v>LESTER</v>
      </c>
    </row>
    <row r="50" spans="12:28" x14ac:dyDescent="0.2">
      <c r="L50">
        <v>7</v>
      </c>
      <c r="M50">
        <v>49</v>
      </c>
      <c r="N50" t="str">
        <f t="shared" ca="1" si="0"/>
        <v>Lest</v>
      </c>
      <c r="O50" t="s">
        <v>287</v>
      </c>
      <c r="P50" t="s">
        <v>819</v>
      </c>
      <c r="Q50" s="6" t="str">
        <f t="shared" si="4"/>
        <v>FWD</v>
      </c>
      <c r="T50">
        <v>2019</v>
      </c>
      <c r="U50">
        <v>1</v>
      </c>
      <c r="V50" t="s">
        <v>12</v>
      </c>
      <c r="W50" t="s">
        <v>369</v>
      </c>
      <c r="X50" t="s">
        <v>32</v>
      </c>
      <c r="Y50" t="s">
        <v>41</v>
      </c>
      <c r="Z50">
        <v>91</v>
      </c>
      <c r="AA50">
        <v>112</v>
      </c>
      <c r="AB50" t="str">
        <f>INDEX('DATA - Teams'!$C:$C,MATCH(V50,'DATA - Teams'!$B:$B,0))</f>
        <v>LESTER</v>
      </c>
    </row>
    <row r="51" spans="12:28" x14ac:dyDescent="0.2">
      <c r="L51">
        <v>7</v>
      </c>
      <c r="M51">
        <v>50</v>
      </c>
      <c r="N51" t="str">
        <f t="shared" ca="1" si="0"/>
        <v>Chief</v>
      </c>
      <c r="O51" t="s">
        <v>297</v>
      </c>
      <c r="P51" t="s">
        <v>834</v>
      </c>
      <c r="Q51" s="6" t="str">
        <f t="shared" si="4"/>
        <v>FWD</v>
      </c>
      <c r="T51">
        <v>2019</v>
      </c>
      <c r="U51">
        <v>1</v>
      </c>
      <c r="V51" t="s">
        <v>12</v>
      </c>
      <c r="W51" t="s">
        <v>274</v>
      </c>
      <c r="X51" t="s">
        <v>18</v>
      </c>
      <c r="Y51" t="s">
        <v>52</v>
      </c>
      <c r="Z51">
        <v>116</v>
      </c>
      <c r="AA51">
        <v>82</v>
      </c>
      <c r="AB51" t="str">
        <f>INDEX('DATA - Teams'!$C:$C,MATCH(V51,'DATA - Teams'!$B:$B,0))</f>
        <v>LESTER</v>
      </c>
    </row>
    <row r="52" spans="12:28" x14ac:dyDescent="0.2">
      <c r="L52">
        <v>7</v>
      </c>
      <c r="M52">
        <v>51</v>
      </c>
      <c r="N52" t="str">
        <f t="shared" ca="1" si="0"/>
        <v>Pmac</v>
      </c>
      <c r="O52" t="s">
        <v>165</v>
      </c>
      <c r="P52" t="s">
        <v>695</v>
      </c>
      <c r="Q52" s="6" t="str">
        <f t="shared" si="4"/>
        <v>MID</v>
      </c>
      <c r="T52">
        <v>2019</v>
      </c>
      <c r="U52">
        <v>1</v>
      </c>
      <c r="V52" t="s">
        <v>12</v>
      </c>
      <c r="W52" t="s">
        <v>184</v>
      </c>
      <c r="X52" t="s">
        <v>10</v>
      </c>
      <c r="Y52" t="s">
        <v>38</v>
      </c>
      <c r="Z52">
        <v>98</v>
      </c>
      <c r="AA52">
        <v>77</v>
      </c>
      <c r="AB52" t="str">
        <f>INDEX('DATA - Teams'!$C:$C,MATCH(V52,'DATA - Teams'!$B:$B,0))</f>
        <v>LESTER</v>
      </c>
    </row>
    <row r="53" spans="12:28" x14ac:dyDescent="0.2">
      <c r="L53">
        <v>7</v>
      </c>
      <c r="M53">
        <v>52</v>
      </c>
      <c r="N53" t="str">
        <f t="shared" ca="1" si="0"/>
        <v>Melons</v>
      </c>
      <c r="O53" t="s">
        <v>393</v>
      </c>
      <c r="P53" t="s">
        <v>697</v>
      </c>
      <c r="Q53" s="6" t="str">
        <f t="shared" si="4"/>
        <v>FWD</v>
      </c>
      <c r="T53">
        <v>2019</v>
      </c>
      <c r="U53">
        <v>1</v>
      </c>
      <c r="V53" t="s">
        <v>12</v>
      </c>
      <c r="W53" t="s">
        <v>287</v>
      </c>
      <c r="X53" t="s">
        <v>16</v>
      </c>
      <c r="Y53" t="s">
        <v>38</v>
      </c>
      <c r="Z53">
        <v>101</v>
      </c>
      <c r="AA53">
        <v>119</v>
      </c>
      <c r="AB53" t="str">
        <f>INDEX('DATA - Teams'!$C:$C,MATCH(V53,'DATA - Teams'!$B:$B,0))</f>
        <v>LESTER</v>
      </c>
    </row>
    <row r="54" spans="12:28" x14ac:dyDescent="0.2">
      <c r="L54">
        <v>7</v>
      </c>
      <c r="M54">
        <v>53</v>
      </c>
      <c r="N54" t="str">
        <f t="shared" ca="1" si="0"/>
        <v>Garter</v>
      </c>
      <c r="O54" t="s">
        <v>108</v>
      </c>
      <c r="P54" t="s">
        <v>773</v>
      </c>
      <c r="Q54" s="6" t="str">
        <f t="shared" si="4"/>
        <v>MID</v>
      </c>
      <c r="T54">
        <v>2019</v>
      </c>
      <c r="U54">
        <v>1</v>
      </c>
      <c r="V54" t="s">
        <v>12</v>
      </c>
      <c r="W54" t="s">
        <v>266</v>
      </c>
      <c r="X54" t="s">
        <v>16</v>
      </c>
      <c r="Y54" t="s">
        <v>41</v>
      </c>
      <c r="Z54">
        <v>96</v>
      </c>
      <c r="AA54">
        <v>138</v>
      </c>
      <c r="AB54" t="str">
        <f>INDEX('DATA - Teams'!$C:$C,MATCH(V54,'DATA - Teams'!$B:$B,0))</f>
        <v>LESTER</v>
      </c>
    </row>
    <row r="55" spans="12:28" x14ac:dyDescent="0.2">
      <c r="L55">
        <v>7</v>
      </c>
      <c r="M55">
        <v>54</v>
      </c>
      <c r="N55" t="str">
        <f t="shared" ca="1" si="0"/>
        <v>Jmerc</v>
      </c>
      <c r="O55" t="s">
        <v>328</v>
      </c>
      <c r="P55" t="s">
        <v>713</v>
      </c>
      <c r="Q55" s="6" t="str">
        <f t="shared" si="4"/>
        <v>MID</v>
      </c>
      <c r="T55">
        <v>2019</v>
      </c>
      <c r="U55">
        <v>1</v>
      </c>
      <c r="V55" t="s">
        <v>12</v>
      </c>
      <c r="W55" t="s">
        <v>212</v>
      </c>
      <c r="X55" t="s">
        <v>28</v>
      </c>
      <c r="Y55" t="s">
        <v>41</v>
      </c>
      <c r="Z55">
        <v>110</v>
      </c>
      <c r="AA55">
        <v>155</v>
      </c>
      <c r="AB55" t="str">
        <f>INDEX('DATA - Teams'!$C:$C,MATCH(V55,'DATA - Teams'!$B:$B,0))</f>
        <v>LESTER</v>
      </c>
    </row>
    <row r="56" spans="12:28" x14ac:dyDescent="0.2">
      <c r="L56">
        <v>7</v>
      </c>
      <c r="M56">
        <v>55</v>
      </c>
      <c r="N56" t="str">
        <f t="shared" ca="1" si="0"/>
        <v>Kappaz</v>
      </c>
      <c r="O56" t="s">
        <v>53</v>
      </c>
      <c r="P56" t="s">
        <v>727</v>
      </c>
      <c r="Q56" s="6" t="str">
        <f t="shared" si="4"/>
        <v>FWD</v>
      </c>
      <c r="T56">
        <v>2019</v>
      </c>
      <c r="U56">
        <v>1</v>
      </c>
      <c r="V56" t="s">
        <v>12</v>
      </c>
      <c r="W56" t="s">
        <v>371</v>
      </c>
      <c r="X56" t="s">
        <v>28</v>
      </c>
      <c r="Y56" t="s">
        <v>43</v>
      </c>
      <c r="Z56">
        <v>76</v>
      </c>
      <c r="AA56">
        <v>56</v>
      </c>
      <c r="AB56" t="str">
        <f>INDEX('DATA - Teams'!$C:$C,MATCH(V56,'DATA - Teams'!$B:$B,0))</f>
        <v>LESTER</v>
      </c>
    </row>
    <row r="57" spans="12:28" x14ac:dyDescent="0.2">
      <c r="L57">
        <v>7</v>
      </c>
      <c r="M57">
        <v>56</v>
      </c>
      <c r="N57" t="str">
        <f t="shared" ca="1" si="0"/>
        <v>Richo</v>
      </c>
      <c r="O57" t="s">
        <v>119</v>
      </c>
      <c r="P57" t="s">
        <v>725</v>
      </c>
      <c r="Q57" s="6" t="str">
        <f t="shared" si="4"/>
        <v>MID</v>
      </c>
      <c r="T57">
        <v>2019</v>
      </c>
      <c r="U57">
        <v>1</v>
      </c>
      <c r="V57" t="s">
        <v>12</v>
      </c>
      <c r="W57" t="s">
        <v>381</v>
      </c>
      <c r="X57" t="s">
        <v>28</v>
      </c>
      <c r="Y57" t="s">
        <v>43</v>
      </c>
      <c r="Z57">
        <v>83</v>
      </c>
      <c r="AA57">
        <v>82</v>
      </c>
      <c r="AB57" t="str">
        <f>INDEX('DATA - Teams'!$C:$C,MATCH(V57,'DATA - Teams'!$B:$B,0))</f>
        <v>LESTER</v>
      </c>
    </row>
    <row r="58" spans="12:28" x14ac:dyDescent="0.2">
      <c r="L58">
        <v>8</v>
      </c>
      <c r="M58">
        <v>57</v>
      </c>
      <c r="N58" t="str">
        <f t="shared" ca="1" si="0"/>
        <v>Richo</v>
      </c>
      <c r="O58" t="s">
        <v>103</v>
      </c>
      <c r="P58" t="s">
        <v>539</v>
      </c>
      <c r="Q58" s="6" t="str">
        <f t="shared" si="4"/>
        <v>DEF</v>
      </c>
      <c r="T58">
        <v>2019</v>
      </c>
      <c r="U58">
        <v>1</v>
      </c>
      <c r="V58" t="s">
        <v>12</v>
      </c>
      <c r="W58" t="s">
        <v>206</v>
      </c>
      <c r="X58" t="s">
        <v>28</v>
      </c>
      <c r="Y58" t="s">
        <v>38</v>
      </c>
      <c r="Z58">
        <v>73</v>
      </c>
      <c r="AA58">
        <v>79</v>
      </c>
      <c r="AB58" t="str">
        <f>INDEX('DATA - Teams'!$C:$C,MATCH(V58,'DATA - Teams'!$B:$B,0))</f>
        <v>LESTER</v>
      </c>
    </row>
    <row r="59" spans="12:28" x14ac:dyDescent="0.2">
      <c r="L59">
        <v>8</v>
      </c>
      <c r="M59">
        <v>58</v>
      </c>
      <c r="N59" t="str">
        <f t="shared" ca="1" si="0"/>
        <v>Kappaz</v>
      </c>
      <c r="O59" t="s">
        <v>74</v>
      </c>
      <c r="P59" t="s">
        <v>690</v>
      </c>
      <c r="Q59" s="6" t="str">
        <f t="shared" si="4"/>
        <v>MID</v>
      </c>
      <c r="T59">
        <v>2019</v>
      </c>
      <c r="U59">
        <v>1</v>
      </c>
      <c r="V59" t="s">
        <v>12</v>
      </c>
      <c r="W59" t="s">
        <v>67</v>
      </c>
      <c r="X59" t="s">
        <v>31</v>
      </c>
      <c r="Y59" t="s">
        <v>43</v>
      </c>
      <c r="Z59">
        <v>85</v>
      </c>
      <c r="AA59">
        <v>79</v>
      </c>
      <c r="AB59" t="str">
        <f>INDEX('DATA - Teams'!$C:$C,MATCH(V59,'DATA - Teams'!$B:$B,0))</f>
        <v>LESTER</v>
      </c>
    </row>
    <row r="60" spans="12:28" x14ac:dyDescent="0.2">
      <c r="L60">
        <v>8</v>
      </c>
      <c r="M60">
        <v>59</v>
      </c>
      <c r="N60" t="str">
        <f t="shared" ca="1" si="0"/>
        <v>Jmerc</v>
      </c>
      <c r="O60" t="s">
        <v>248</v>
      </c>
      <c r="P60" t="s">
        <v>557</v>
      </c>
      <c r="Q60" s="6" t="str">
        <f t="shared" si="4"/>
        <v>DEF</v>
      </c>
      <c r="T60">
        <v>2019</v>
      </c>
      <c r="U60">
        <v>1</v>
      </c>
      <c r="V60" t="s">
        <v>12</v>
      </c>
      <c r="W60" t="s">
        <v>247</v>
      </c>
      <c r="X60" t="s">
        <v>35</v>
      </c>
      <c r="Y60" t="s">
        <v>41</v>
      </c>
      <c r="Z60">
        <v>95</v>
      </c>
      <c r="AA60">
        <v>92</v>
      </c>
      <c r="AB60" t="str">
        <f>INDEX('DATA - Teams'!$C:$C,MATCH(V60,'DATA - Teams'!$B:$B,0))</f>
        <v>LESTER</v>
      </c>
    </row>
    <row r="61" spans="12:28" x14ac:dyDescent="0.2">
      <c r="L61">
        <v>8</v>
      </c>
      <c r="M61">
        <v>60</v>
      </c>
      <c r="N61" t="str">
        <f t="shared" ca="1" si="0"/>
        <v>Garter</v>
      </c>
      <c r="O61" t="s">
        <v>135</v>
      </c>
      <c r="P61" t="s">
        <v>748</v>
      </c>
      <c r="Q61" s="6" t="str">
        <f t="shared" si="4"/>
        <v>FWD</v>
      </c>
      <c r="T61">
        <v>2019</v>
      </c>
      <c r="U61">
        <v>1</v>
      </c>
      <c r="V61" t="s">
        <v>12</v>
      </c>
      <c r="W61" t="s">
        <v>189</v>
      </c>
      <c r="X61" t="s">
        <v>35</v>
      </c>
      <c r="Y61" t="s">
        <v>43</v>
      </c>
      <c r="Z61">
        <v>93</v>
      </c>
      <c r="AA61">
        <v>51</v>
      </c>
      <c r="AB61" t="str">
        <f>INDEX('DATA - Teams'!$C:$C,MATCH(V61,'DATA - Teams'!$B:$B,0))</f>
        <v>LESTER</v>
      </c>
    </row>
    <row r="62" spans="12:28" x14ac:dyDescent="0.2">
      <c r="L62">
        <v>8</v>
      </c>
      <c r="M62">
        <v>61</v>
      </c>
      <c r="N62" t="str">
        <f t="shared" ca="1" si="0"/>
        <v>Melons</v>
      </c>
      <c r="O62" t="s">
        <v>234</v>
      </c>
      <c r="P62" t="s">
        <v>765</v>
      </c>
      <c r="Q62" s="6" t="str">
        <f t="shared" si="4"/>
        <v>FWD</v>
      </c>
      <c r="T62">
        <v>2019</v>
      </c>
      <c r="U62">
        <v>1</v>
      </c>
      <c r="V62" t="s">
        <v>12</v>
      </c>
      <c r="W62" t="s">
        <v>140</v>
      </c>
      <c r="X62" t="s">
        <v>35</v>
      </c>
      <c r="Y62" t="s">
        <v>38</v>
      </c>
      <c r="Z62">
        <v>77</v>
      </c>
      <c r="AA62">
        <v>92</v>
      </c>
      <c r="AB62" t="str">
        <f>INDEX('DATA - Teams'!$C:$C,MATCH(V62,'DATA - Teams'!$B:$B,0))</f>
        <v>LESTER</v>
      </c>
    </row>
    <row r="63" spans="12:28" x14ac:dyDescent="0.2">
      <c r="L63">
        <v>8</v>
      </c>
      <c r="M63">
        <v>62</v>
      </c>
      <c r="N63" t="str">
        <f t="shared" ca="1" si="0"/>
        <v>Pmac</v>
      </c>
      <c r="O63" t="s">
        <v>260</v>
      </c>
      <c r="P63" t="s">
        <v>685</v>
      </c>
      <c r="Q63" s="6" t="str">
        <f t="shared" si="4"/>
        <v>FWD</v>
      </c>
      <c r="T63">
        <v>2019</v>
      </c>
      <c r="U63">
        <v>1</v>
      </c>
      <c r="V63" t="s">
        <v>12</v>
      </c>
      <c r="W63" t="s">
        <v>143</v>
      </c>
      <c r="X63" t="s">
        <v>17</v>
      </c>
      <c r="Y63" t="s">
        <v>59</v>
      </c>
      <c r="Z63">
        <v>74</v>
      </c>
      <c r="AA63">
        <v>67</v>
      </c>
      <c r="AB63" t="str">
        <f>INDEX('DATA - Teams'!$C:$C,MATCH(V63,'DATA - Teams'!$B:$B,0))</f>
        <v>LESTER</v>
      </c>
    </row>
    <row r="64" spans="12:28" x14ac:dyDescent="0.2">
      <c r="L64">
        <v>8</v>
      </c>
      <c r="M64">
        <v>63</v>
      </c>
      <c r="N64" t="str">
        <f t="shared" ca="1" si="0"/>
        <v>Chief</v>
      </c>
      <c r="O64" t="s">
        <v>239</v>
      </c>
      <c r="P64" t="s">
        <v>712</v>
      </c>
      <c r="Q64" s="6" t="str">
        <f t="shared" si="4"/>
        <v>MID</v>
      </c>
      <c r="T64">
        <v>2019</v>
      </c>
      <c r="U64">
        <v>1</v>
      </c>
      <c r="V64" t="s">
        <v>12</v>
      </c>
      <c r="W64" t="s">
        <v>204</v>
      </c>
      <c r="X64" t="s">
        <v>20</v>
      </c>
      <c r="Y64" t="s">
        <v>59</v>
      </c>
      <c r="Z64">
        <v>87</v>
      </c>
      <c r="AA64">
        <v>0</v>
      </c>
      <c r="AB64" t="str">
        <f>INDEX('DATA - Teams'!$C:$C,MATCH(V64,'DATA - Teams'!$B:$B,0))</f>
        <v>LESTER</v>
      </c>
    </row>
    <row r="65" spans="12:28" x14ac:dyDescent="0.2">
      <c r="L65">
        <v>8</v>
      </c>
      <c r="M65">
        <v>64</v>
      </c>
      <c r="N65" t="str">
        <f t="shared" ca="1" si="0"/>
        <v>Lest</v>
      </c>
      <c r="O65" t="s">
        <v>369</v>
      </c>
      <c r="P65" t="s">
        <v>705</v>
      </c>
      <c r="Q65" s="6" t="str">
        <f t="shared" si="4"/>
        <v>MID</v>
      </c>
      <c r="T65">
        <v>2019</v>
      </c>
      <c r="U65">
        <v>1</v>
      </c>
      <c r="V65" t="s">
        <v>12</v>
      </c>
      <c r="W65" t="s">
        <v>159</v>
      </c>
      <c r="X65" t="s">
        <v>23</v>
      </c>
      <c r="Y65" t="s">
        <v>59</v>
      </c>
      <c r="Z65">
        <v>86</v>
      </c>
      <c r="AA65">
        <v>124</v>
      </c>
      <c r="AB65" t="str">
        <f>INDEX('DATA - Teams'!$C:$C,MATCH(V65,'DATA - Teams'!$B:$B,0))</f>
        <v>LESTER</v>
      </c>
    </row>
    <row r="66" spans="12:28" x14ac:dyDescent="0.2">
      <c r="L66">
        <v>9</v>
      </c>
      <c r="M66">
        <v>65</v>
      </c>
      <c r="N66" t="str">
        <f t="shared" ref="N66:N129" ca="1" si="7">INDEX($B$1:$I$1,MATCH($O66,OFFSET($B$1:$I$1,L66,0),0))</f>
        <v>Lest</v>
      </c>
      <c r="O66" t="s">
        <v>189</v>
      </c>
      <c r="P66" t="s">
        <v>580</v>
      </c>
      <c r="Q66" s="6" t="str">
        <f t="shared" ref="Q66:Q97" si="8">INDEX(Y:Y,MATCH(O66,W:W,0))</f>
        <v>DEF</v>
      </c>
      <c r="T66">
        <v>2019</v>
      </c>
      <c r="U66">
        <v>1</v>
      </c>
      <c r="V66" t="s">
        <v>12</v>
      </c>
      <c r="W66" t="s">
        <v>429</v>
      </c>
      <c r="X66" t="s">
        <v>24</v>
      </c>
      <c r="Y66" t="s">
        <v>59</v>
      </c>
      <c r="Z66">
        <v>46</v>
      </c>
      <c r="AA66">
        <v>54</v>
      </c>
      <c r="AB66" t="str">
        <f>INDEX('DATA - Teams'!$C:$C,MATCH(V66,'DATA - Teams'!$B:$B,0))</f>
        <v>LESTER</v>
      </c>
    </row>
    <row r="67" spans="12:28" x14ac:dyDescent="0.2">
      <c r="L67">
        <v>9</v>
      </c>
      <c r="M67">
        <v>66</v>
      </c>
      <c r="N67" t="str">
        <f t="shared" ca="1" si="7"/>
        <v>Chief</v>
      </c>
      <c r="O67" t="s">
        <v>284</v>
      </c>
      <c r="P67" t="s">
        <v>579</v>
      </c>
      <c r="Q67" s="6" t="str">
        <f t="shared" si="8"/>
        <v>DEF</v>
      </c>
      <c r="T67">
        <v>2019</v>
      </c>
      <c r="U67">
        <v>1</v>
      </c>
      <c r="V67" t="s">
        <v>430</v>
      </c>
      <c r="W67" t="s">
        <v>300</v>
      </c>
      <c r="X67" t="s">
        <v>17</v>
      </c>
      <c r="Y67" t="s">
        <v>41</v>
      </c>
      <c r="Z67">
        <v>79</v>
      </c>
      <c r="AA67">
        <v>71</v>
      </c>
      <c r="AB67" t="str">
        <f>INDEX('DATA - Teams'!$C:$C,MATCH(V67,'DATA - Teams'!$B:$B,0))</f>
        <v>RICHO</v>
      </c>
    </row>
    <row r="68" spans="12:28" x14ac:dyDescent="0.2">
      <c r="L68">
        <v>9</v>
      </c>
      <c r="M68">
        <v>67</v>
      </c>
      <c r="N68" t="str">
        <f t="shared" ca="1" si="7"/>
        <v>Pmac</v>
      </c>
      <c r="O68" t="s">
        <v>45</v>
      </c>
      <c r="P68" t="s">
        <v>908</v>
      </c>
      <c r="Q68" s="6" t="str">
        <f t="shared" si="8"/>
        <v>FWD</v>
      </c>
      <c r="T68">
        <v>2019</v>
      </c>
      <c r="U68">
        <v>1</v>
      </c>
      <c r="V68" t="s">
        <v>430</v>
      </c>
      <c r="W68" t="s">
        <v>299</v>
      </c>
      <c r="X68" t="s">
        <v>22</v>
      </c>
      <c r="Y68" t="s">
        <v>41</v>
      </c>
      <c r="Z68">
        <v>111</v>
      </c>
      <c r="AA68">
        <v>158</v>
      </c>
      <c r="AB68" t="str">
        <f>INDEX('DATA - Teams'!$C:$C,MATCH(V68,'DATA - Teams'!$B:$B,0))</f>
        <v>RICHO</v>
      </c>
    </row>
    <row r="69" spans="12:28" x14ac:dyDescent="0.2">
      <c r="L69">
        <v>9</v>
      </c>
      <c r="M69">
        <v>68</v>
      </c>
      <c r="N69" t="str">
        <f t="shared" ca="1" si="7"/>
        <v>Melons</v>
      </c>
      <c r="O69" t="s">
        <v>207</v>
      </c>
      <c r="P69" t="s">
        <v>735</v>
      </c>
      <c r="Q69" s="6" t="str">
        <f t="shared" si="8"/>
        <v>MID</v>
      </c>
      <c r="T69">
        <v>2019</v>
      </c>
      <c r="U69">
        <v>1</v>
      </c>
      <c r="V69" t="s">
        <v>430</v>
      </c>
      <c r="W69" t="s">
        <v>162</v>
      </c>
      <c r="X69" t="s">
        <v>20</v>
      </c>
      <c r="Y69" t="s">
        <v>38</v>
      </c>
      <c r="Z69">
        <v>113</v>
      </c>
      <c r="AA69">
        <v>97</v>
      </c>
      <c r="AB69" t="str">
        <f>INDEX('DATA - Teams'!$C:$C,MATCH(V69,'DATA - Teams'!$B:$B,0))</f>
        <v>RICHO</v>
      </c>
    </row>
    <row r="70" spans="12:28" x14ac:dyDescent="0.2">
      <c r="L70">
        <v>9</v>
      </c>
      <c r="M70">
        <v>69</v>
      </c>
      <c r="N70" t="str">
        <f t="shared" ca="1" si="7"/>
        <v>Garter</v>
      </c>
      <c r="O70" t="s">
        <v>261</v>
      </c>
      <c r="P70" t="s">
        <v>611</v>
      </c>
      <c r="Q70" s="6" t="str">
        <f t="shared" si="8"/>
        <v>DEF</v>
      </c>
      <c r="T70">
        <v>2019</v>
      </c>
      <c r="U70">
        <v>1</v>
      </c>
      <c r="V70" t="s">
        <v>430</v>
      </c>
      <c r="W70" t="s">
        <v>268</v>
      </c>
      <c r="X70" t="s">
        <v>18</v>
      </c>
      <c r="Y70" t="s">
        <v>43</v>
      </c>
      <c r="Z70">
        <v>97</v>
      </c>
      <c r="AA70">
        <v>97</v>
      </c>
      <c r="AB70" t="str">
        <f>INDEX('DATA - Teams'!$C:$C,MATCH(V70,'DATA - Teams'!$B:$B,0))</f>
        <v>RICHO</v>
      </c>
    </row>
    <row r="71" spans="12:28" x14ac:dyDescent="0.2">
      <c r="L71">
        <v>9</v>
      </c>
      <c r="M71">
        <v>70</v>
      </c>
      <c r="N71" t="str">
        <f t="shared" ca="1" si="7"/>
        <v>Jmerc</v>
      </c>
      <c r="O71" t="s">
        <v>179</v>
      </c>
      <c r="P71" t="s">
        <v>822</v>
      </c>
      <c r="Q71" s="6" t="str">
        <f t="shared" si="8"/>
        <v>FWD</v>
      </c>
      <c r="T71">
        <v>2019</v>
      </c>
      <c r="U71">
        <v>1</v>
      </c>
      <c r="V71" t="s">
        <v>430</v>
      </c>
      <c r="W71" t="s">
        <v>119</v>
      </c>
      <c r="X71" t="s">
        <v>18</v>
      </c>
      <c r="Y71" t="s">
        <v>41</v>
      </c>
      <c r="Z71">
        <v>103</v>
      </c>
      <c r="AA71">
        <v>112</v>
      </c>
      <c r="AB71" t="str">
        <f>INDEX('DATA - Teams'!$C:$C,MATCH(V71,'DATA - Teams'!$B:$B,0))</f>
        <v>RICHO</v>
      </c>
    </row>
    <row r="72" spans="12:28" x14ac:dyDescent="0.2">
      <c r="L72">
        <v>9</v>
      </c>
      <c r="M72">
        <v>71</v>
      </c>
      <c r="N72" t="str">
        <f t="shared" ca="1" si="7"/>
        <v>Kappaz</v>
      </c>
      <c r="O72" t="s">
        <v>278</v>
      </c>
      <c r="P72" t="s">
        <v>615</v>
      </c>
      <c r="Q72" s="6" t="str">
        <f t="shared" si="8"/>
        <v>DEF</v>
      </c>
      <c r="T72">
        <v>2019</v>
      </c>
      <c r="U72">
        <v>1</v>
      </c>
      <c r="V72" t="s">
        <v>430</v>
      </c>
      <c r="W72" t="s">
        <v>99</v>
      </c>
      <c r="X72" t="s">
        <v>18</v>
      </c>
      <c r="Y72" t="s">
        <v>43</v>
      </c>
      <c r="Z72">
        <v>86</v>
      </c>
      <c r="AA72">
        <v>97</v>
      </c>
      <c r="AB72" t="str">
        <f>INDEX('DATA - Teams'!$C:$C,MATCH(V72,'DATA - Teams'!$B:$B,0))</f>
        <v>RICHO</v>
      </c>
    </row>
    <row r="73" spans="12:28" x14ac:dyDescent="0.2">
      <c r="L73">
        <v>9</v>
      </c>
      <c r="M73">
        <v>72</v>
      </c>
      <c r="N73" t="str">
        <f t="shared" ca="1" si="7"/>
        <v>Richo</v>
      </c>
      <c r="O73" t="s">
        <v>249</v>
      </c>
      <c r="P73" t="s">
        <v>701</v>
      </c>
      <c r="Q73" s="6" t="str">
        <f t="shared" si="8"/>
        <v>MID</v>
      </c>
      <c r="T73">
        <v>2019</v>
      </c>
      <c r="U73">
        <v>1</v>
      </c>
      <c r="V73" t="s">
        <v>430</v>
      </c>
      <c r="W73" t="s">
        <v>210</v>
      </c>
      <c r="X73" t="s">
        <v>10</v>
      </c>
      <c r="Y73" t="s">
        <v>43</v>
      </c>
      <c r="Z73">
        <v>83</v>
      </c>
      <c r="AA73">
        <v>62</v>
      </c>
      <c r="AB73" t="str">
        <f>INDEX('DATA - Teams'!$C:$C,MATCH(V73,'DATA - Teams'!$B:$B,0))</f>
        <v>RICHO</v>
      </c>
    </row>
    <row r="74" spans="12:28" x14ac:dyDescent="0.2">
      <c r="L74">
        <v>10</v>
      </c>
      <c r="M74">
        <v>73</v>
      </c>
      <c r="N74" t="str">
        <f t="shared" ca="1" si="7"/>
        <v>Richo</v>
      </c>
      <c r="O74" t="s">
        <v>281</v>
      </c>
      <c r="P74" t="s">
        <v>779</v>
      </c>
      <c r="Q74" s="6" t="str">
        <f t="shared" si="8"/>
        <v>BEN</v>
      </c>
      <c r="T74">
        <v>2019</v>
      </c>
      <c r="U74">
        <v>1</v>
      </c>
      <c r="V74" t="s">
        <v>430</v>
      </c>
      <c r="W74" t="s">
        <v>183</v>
      </c>
      <c r="X74" t="s">
        <v>10</v>
      </c>
      <c r="Y74" t="s">
        <v>41</v>
      </c>
      <c r="Z74">
        <v>81</v>
      </c>
      <c r="AA74">
        <v>90</v>
      </c>
      <c r="AB74" t="str">
        <f>INDEX('DATA - Teams'!$C:$C,MATCH(V74,'DATA - Teams'!$B:$B,0))</f>
        <v>RICHO</v>
      </c>
    </row>
    <row r="75" spans="12:28" x14ac:dyDescent="0.2">
      <c r="L75">
        <v>10</v>
      </c>
      <c r="M75">
        <v>74</v>
      </c>
      <c r="N75" t="str">
        <f t="shared" ca="1" si="7"/>
        <v>Kappaz</v>
      </c>
      <c r="O75" t="s">
        <v>439</v>
      </c>
      <c r="P75" t="s">
        <v>683</v>
      </c>
      <c r="Q75" s="6" t="e">
        <f t="shared" si="8"/>
        <v>#N/A</v>
      </c>
      <c r="T75">
        <v>2019</v>
      </c>
      <c r="U75">
        <v>1</v>
      </c>
      <c r="V75" t="s">
        <v>430</v>
      </c>
      <c r="W75" t="s">
        <v>294</v>
      </c>
      <c r="X75" t="s">
        <v>16</v>
      </c>
      <c r="Y75" t="s">
        <v>38</v>
      </c>
      <c r="Z75">
        <v>86</v>
      </c>
      <c r="AA75">
        <v>91</v>
      </c>
      <c r="AB75" t="str">
        <f>INDEX('DATA - Teams'!$C:$C,MATCH(V75,'DATA - Teams'!$B:$B,0))</f>
        <v>RICHO</v>
      </c>
    </row>
    <row r="76" spans="12:28" x14ac:dyDescent="0.2">
      <c r="L76">
        <v>10</v>
      </c>
      <c r="M76">
        <v>75</v>
      </c>
      <c r="N76" t="str">
        <f t="shared" ca="1" si="7"/>
        <v>Jmerc</v>
      </c>
      <c r="O76" t="s">
        <v>216</v>
      </c>
      <c r="P76" t="s">
        <v>802</v>
      </c>
      <c r="Q76" s="6" t="str">
        <f t="shared" si="8"/>
        <v>RUC</v>
      </c>
      <c r="T76">
        <v>2019</v>
      </c>
      <c r="U76">
        <v>1</v>
      </c>
      <c r="V76" t="s">
        <v>430</v>
      </c>
      <c r="W76" t="s">
        <v>147</v>
      </c>
      <c r="X76" t="s">
        <v>14</v>
      </c>
      <c r="Y76" t="s">
        <v>52</v>
      </c>
      <c r="Z76">
        <v>97</v>
      </c>
      <c r="AA76">
        <v>127</v>
      </c>
      <c r="AB76" t="str">
        <f>INDEX('DATA - Teams'!$C:$C,MATCH(V76,'DATA - Teams'!$B:$B,0))</f>
        <v>RICHO</v>
      </c>
    </row>
    <row r="77" spans="12:28" x14ac:dyDescent="0.2">
      <c r="L77">
        <v>10</v>
      </c>
      <c r="M77">
        <v>76</v>
      </c>
      <c r="N77" t="str">
        <f t="shared" ca="1" si="7"/>
        <v>Garter</v>
      </c>
      <c r="O77" t="s">
        <v>325</v>
      </c>
      <c r="P77" t="s">
        <v>716</v>
      </c>
      <c r="Q77" s="6" t="str">
        <f t="shared" si="8"/>
        <v>MID</v>
      </c>
      <c r="T77">
        <v>2019</v>
      </c>
      <c r="U77">
        <v>1</v>
      </c>
      <c r="V77" t="s">
        <v>430</v>
      </c>
      <c r="W77" t="s">
        <v>206</v>
      </c>
      <c r="X77" t="s">
        <v>14</v>
      </c>
      <c r="Y77" t="s">
        <v>38</v>
      </c>
      <c r="Z77">
        <v>59</v>
      </c>
      <c r="AA77">
        <v>58</v>
      </c>
      <c r="AB77" t="str">
        <f>INDEX('DATA - Teams'!$C:$C,MATCH(V77,'DATA - Teams'!$B:$B,0))</f>
        <v>RICHO</v>
      </c>
    </row>
    <row r="78" spans="12:28" x14ac:dyDescent="0.2">
      <c r="L78">
        <v>10</v>
      </c>
      <c r="M78">
        <v>77</v>
      </c>
      <c r="N78" t="str">
        <f t="shared" ca="1" si="7"/>
        <v>Melons</v>
      </c>
      <c r="O78" t="s">
        <v>272</v>
      </c>
      <c r="P78" t="s">
        <v>877</v>
      </c>
      <c r="Q78" s="6" t="str">
        <f t="shared" si="8"/>
        <v>FWD</v>
      </c>
      <c r="T78">
        <v>2019</v>
      </c>
      <c r="U78">
        <v>1</v>
      </c>
      <c r="V78" t="s">
        <v>430</v>
      </c>
      <c r="W78" t="s">
        <v>167</v>
      </c>
      <c r="X78" t="s">
        <v>14</v>
      </c>
      <c r="Y78" t="s">
        <v>41</v>
      </c>
      <c r="Z78">
        <v>82</v>
      </c>
      <c r="AA78">
        <v>82</v>
      </c>
      <c r="AB78" t="str">
        <f>INDEX('DATA - Teams'!$C:$C,MATCH(V78,'DATA - Teams'!$B:$B,0))</f>
        <v>RICHO</v>
      </c>
    </row>
    <row r="79" spans="12:28" x14ac:dyDescent="0.2">
      <c r="L79">
        <v>10</v>
      </c>
      <c r="M79">
        <v>78</v>
      </c>
      <c r="N79" t="str">
        <f t="shared" ca="1" si="7"/>
        <v>Pmac</v>
      </c>
      <c r="O79" t="s">
        <v>316</v>
      </c>
      <c r="P79" t="s">
        <v>749</v>
      </c>
      <c r="Q79" s="6" t="str">
        <f t="shared" si="8"/>
        <v>FWD</v>
      </c>
      <c r="T79">
        <v>2019</v>
      </c>
      <c r="U79">
        <v>1</v>
      </c>
      <c r="V79" t="s">
        <v>430</v>
      </c>
      <c r="W79" t="s">
        <v>54</v>
      </c>
      <c r="X79" t="s">
        <v>14</v>
      </c>
      <c r="Y79" t="s">
        <v>43</v>
      </c>
      <c r="Z79">
        <v>82</v>
      </c>
      <c r="AA79">
        <v>36</v>
      </c>
      <c r="AB79" t="str">
        <f>INDEX('DATA - Teams'!$C:$C,MATCH(V79,'DATA - Teams'!$B:$B,0))</f>
        <v>RICHO</v>
      </c>
    </row>
    <row r="80" spans="12:28" x14ac:dyDescent="0.2">
      <c r="L80">
        <v>10</v>
      </c>
      <c r="M80">
        <v>79</v>
      </c>
      <c r="N80" t="str">
        <f t="shared" ca="1" si="7"/>
        <v>Chief</v>
      </c>
      <c r="O80" t="s">
        <v>352</v>
      </c>
      <c r="P80" t="s">
        <v>587</v>
      </c>
      <c r="Q80" s="6" t="str">
        <f t="shared" si="8"/>
        <v>DEF</v>
      </c>
      <c r="T80">
        <v>2019</v>
      </c>
      <c r="U80">
        <v>1</v>
      </c>
      <c r="V80" t="s">
        <v>430</v>
      </c>
      <c r="W80" t="s">
        <v>71</v>
      </c>
      <c r="X80" t="s">
        <v>28</v>
      </c>
      <c r="Y80" t="s">
        <v>38</v>
      </c>
      <c r="Z80">
        <v>75</v>
      </c>
      <c r="AA80">
        <v>54</v>
      </c>
      <c r="AB80" t="str">
        <f>INDEX('DATA - Teams'!$C:$C,MATCH(V80,'DATA - Teams'!$B:$B,0))</f>
        <v>RICHO</v>
      </c>
    </row>
    <row r="81" spans="12:28" x14ac:dyDescent="0.2">
      <c r="L81">
        <v>10</v>
      </c>
      <c r="M81">
        <v>80</v>
      </c>
      <c r="N81" t="str">
        <f t="shared" ca="1" si="7"/>
        <v>Lest</v>
      </c>
      <c r="O81" t="s">
        <v>266</v>
      </c>
      <c r="P81" t="s">
        <v>686</v>
      </c>
      <c r="Q81" s="6" t="str">
        <f t="shared" si="8"/>
        <v>MID</v>
      </c>
      <c r="T81">
        <v>2019</v>
      </c>
      <c r="U81">
        <v>1</v>
      </c>
      <c r="V81" t="s">
        <v>430</v>
      </c>
      <c r="W81" t="s">
        <v>103</v>
      </c>
      <c r="X81" t="s">
        <v>24</v>
      </c>
      <c r="Y81" t="s">
        <v>43</v>
      </c>
      <c r="Z81">
        <v>84</v>
      </c>
      <c r="AA81">
        <v>91</v>
      </c>
      <c r="AB81" t="str">
        <f>INDEX('DATA - Teams'!$C:$C,MATCH(V81,'DATA - Teams'!$B:$B,0))</f>
        <v>RICHO</v>
      </c>
    </row>
    <row r="82" spans="12:28" x14ac:dyDescent="0.2">
      <c r="L82">
        <v>11</v>
      </c>
      <c r="M82">
        <v>81</v>
      </c>
      <c r="N82" t="str">
        <f t="shared" ca="1" si="7"/>
        <v>Lest</v>
      </c>
      <c r="O82" t="s">
        <v>381</v>
      </c>
      <c r="P82" t="s">
        <v>575</v>
      </c>
      <c r="Q82" s="6" t="str">
        <f t="shared" si="8"/>
        <v>DEF</v>
      </c>
      <c r="T82">
        <v>2019</v>
      </c>
      <c r="U82">
        <v>1</v>
      </c>
      <c r="V82" t="s">
        <v>430</v>
      </c>
      <c r="W82" t="s">
        <v>249</v>
      </c>
      <c r="X82" t="s">
        <v>13</v>
      </c>
      <c r="Y82" t="s">
        <v>41</v>
      </c>
      <c r="Z82">
        <v>94</v>
      </c>
      <c r="AA82">
        <v>101</v>
      </c>
      <c r="AB82" t="str">
        <f>INDEX('DATA - Teams'!$C:$C,MATCH(V82,'DATA - Teams'!$B:$B,0))</f>
        <v>RICHO</v>
      </c>
    </row>
    <row r="83" spans="12:28" x14ac:dyDescent="0.2">
      <c r="L83">
        <v>11</v>
      </c>
      <c r="M83">
        <v>82</v>
      </c>
      <c r="N83" t="str">
        <f t="shared" ca="1" si="7"/>
        <v>Chief</v>
      </c>
      <c r="O83" t="s">
        <v>37</v>
      </c>
      <c r="P83" t="s">
        <v>836</v>
      </c>
      <c r="Q83" s="6" t="str">
        <f t="shared" si="8"/>
        <v>FWD</v>
      </c>
      <c r="T83">
        <v>2019</v>
      </c>
      <c r="U83">
        <v>1</v>
      </c>
      <c r="V83" t="s">
        <v>430</v>
      </c>
      <c r="W83" t="s">
        <v>105</v>
      </c>
      <c r="X83" t="s">
        <v>13</v>
      </c>
      <c r="Y83" t="s">
        <v>41</v>
      </c>
      <c r="Z83">
        <v>113</v>
      </c>
      <c r="AA83">
        <v>85</v>
      </c>
      <c r="AB83" t="str">
        <f>INDEX('DATA - Teams'!$C:$C,MATCH(V83,'DATA - Teams'!$B:$B,0))</f>
        <v>RICHO</v>
      </c>
    </row>
    <row r="84" spans="12:28" x14ac:dyDescent="0.2">
      <c r="L84">
        <v>11</v>
      </c>
      <c r="M84">
        <v>83</v>
      </c>
      <c r="N84" t="str">
        <f t="shared" ca="1" si="7"/>
        <v>Pmac</v>
      </c>
      <c r="O84" t="s">
        <v>252</v>
      </c>
      <c r="P84" t="s">
        <v>826</v>
      </c>
      <c r="Q84" s="6" t="str">
        <f t="shared" si="8"/>
        <v>FWD</v>
      </c>
      <c r="T84">
        <v>2019</v>
      </c>
      <c r="U84">
        <v>1</v>
      </c>
      <c r="V84" t="s">
        <v>430</v>
      </c>
      <c r="W84" t="s">
        <v>385</v>
      </c>
      <c r="X84" t="s">
        <v>35</v>
      </c>
      <c r="Y84" t="s">
        <v>38</v>
      </c>
      <c r="Z84">
        <v>71</v>
      </c>
      <c r="AA84">
        <v>86</v>
      </c>
      <c r="AB84" t="str">
        <f>INDEX('DATA - Teams'!$C:$C,MATCH(V84,'DATA - Teams'!$B:$B,0))</f>
        <v>RICHO</v>
      </c>
    </row>
    <row r="85" spans="12:28" x14ac:dyDescent="0.2">
      <c r="L85">
        <v>11</v>
      </c>
      <c r="M85">
        <v>84</v>
      </c>
      <c r="N85" t="str">
        <f t="shared" ca="1" si="7"/>
        <v>Melons</v>
      </c>
      <c r="O85" t="s">
        <v>279</v>
      </c>
      <c r="P85" t="e">
        <v>#N/A</v>
      </c>
      <c r="Q85" s="6" t="str">
        <f t="shared" si="8"/>
        <v>BEN</v>
      </c>
      <c r="T85">
        <v>2019</v>
      </c>
      <c r="U85">
        <v>1</v>
      </c>
      <c r="V85" t="s">
        <v>430</v>
      </c>
      <c r="W85" t="s">
        <v>50</v>
      </c>
      <c r="X85" t="s">
        <v>32</v>
      </c>
      <c r="Y85" t="s">
        <v>59</v>
      </c>
      <c r="Z85">
        <v>102</v>
      </c>
      <c r="AA85">
        <v>0</v>
      </c>
      <c r="AB85" t="str">
        <f>INDEX('DATA - Teams'!$C:$C,MATCH(V85,'DATA - Teams'!$B:$B,0))</f>
        <v>RICHO</v>
      </c>
    </row>
    <row r="86" spans="12:28" x14ac:dyDescent="0.2">
      <c r="L86">
        <v>11</v>
      </c>
      <c r="M86">
        <v>85</v>
      </c>
      <c r="N86" t="str">
        <f t="shared" ca="1" si="7"/>
        <v>Garter</v>
      </c>
      <c r="O86" t="s">
        <v>175</v>
      </c>
      <c r="P86" t="s">
        <v>703</v>
      </c>
      <c r="Q86" s="6" t="str">
        <f t="shared" si="8"/>
        <v>MID</v>
      </c>
      <c r="T86">
        <v>2019</v>
      </c>
      <c r="U86">
        <v>1</v>
      </c>
      <c r="V86" t="s">
        <v>430</v>
      </c>
      <c r="W86" t="s">
        <v>199</v>
      </c>
      <c r="X86" t="s">
        <v>24</v>
      </c>
      <c r="Y86" t="s">
        <v>59</v>
      </c>
      <c r="Z86">
        <v>79</v>
      </c>
      <c r="AA86">
        <v>0</v>
      </c>
      <c r="AB86" t="str">
        <f>INDEX('DATA - Teams'!$C:$C,MATCH(V86,'DATA - Teams'!$B:$B,0))</f>
        <v>RICHO</v>
      </c>
    </row>
    <row r="87" spans="12:28" x14ac:dyDescent="0.2">
      <c r="L87">
        <v>11</v>
      </c>
      <c r="M87">
        <v>86</v>
      </c>
      <c r="N87" t="str">
        <f t="shared" ca="1" si="7"/>
        <v>Jmerc</v>
      </c>
      <c r="O87" t="s">
        <v>200</v>
      </c>
      <c r="P87" t="s">
        <v>764</v>
      </c>
      <c r="Q87" s="6" t="str">
        <f t="shared" si="8"/>
        <v>MID</v>
      </c>
      <c r="T87">
        <v>2019</v>
      </c>
      <c r="U87">
        <v>1</v>
      </c>
      <c r="V87" t="s">
        <v>430</v>
      </c>
      <c r="W87" t="s">
        <v>281</v>
      </c>
      <c r="X87" t="s">
        <v>21</v>
      </c>
      <c r="Y87" t="s">
        <v>59</v>
      </c>
      <c r="Z87">
        <v>112</v>
      </c>
      <c r="AA87">
        <v>0</v>
      </c>
      <c r="AB87" t="str">
        <f>INDEX('DATA - Teams'!$C:$C,MATCH(V87,'DATA - Teams'!$B:$B,0))</f>
        <v>RICHO</v>
      </c>
    </row>
    <row r="88" spans="12:28" x14ac:dyDescent="0.2">
      <c r="L88">
        <v>11</v>
      </c>
      <c r="M88">
        <v>87</v>
      </c>
      <c r="N88" t="str">
        <f t="shared" ca="1" si="7"/>
        <v>Kappaz</v>
      </c>
      <c r="O88" t="s">
        <v>347</v>
      </c>
      <c r="P88" t="s">
        <v>537</v>
      </c>
      <c r="Q88" s="6" t="str">
        <f t="shared" si="8"/>
        <v>DEF</v>
      </c>
      <c r="T88">
        <v>2019</v>
      </c>
      <c r="U88">
        <v>1</v>
      </c>
      <c r="V88" t="s">
        <v>430</v>
      </c>
      <c r="W88" t="s">
        <v>176</v>
      </c>
      <c r="X88" t="s">
        <v>35</v>
      </c>
      <c r="Y88" t="s">
        <v>59</v>
      </c>
      <c r="Z88">
        <v>76</v>
      </c>
      <c r="AA88">
        <v>0</v>
      </c>
      <c r="AB88" t="str">
        <f>INDEX('DATA - Teams'!$C:$C,MATCH(V88,'DATA - Teams'!$B:$B,0))</f>
        <v>RICHO</v>
      </c>
    </row>
    <row r="89" spans="12:28" x14ac:dyDescent="0.2">
      <c r="L89">
        <v>11</v>
      </c>
      <c r="M89">
        <v>88</v>
      </c>
      <c r="N89" t="str">
        <f t="shared" ca="1" si="7"/>
        <v>Richo</v>
      </c>
      <c r="O89" t="s">
        <v>210</v>
      </c>
      <c r="P89" t="s">
        <v>577</v>
      </c>
      <c r="Q89" s="6" t="str">
        <f t="shared" si="8"/>
        <v>DEF</v>
      </c>
      <c r="T89">
        <v>2019</v>
      </c>
      <c r="U89">
        <v>1</v>
      </c>
      <c r="V89" t="s">
        <v>30</v>
      </c>
      <c r="W89" t="s">
        <v>327</v>
      </c>
      <c r="X89" t="s">
        <v>17</v>
      </c>
      <c r="Y89" t="s">
        <v>52</v>
      </c>
      <c r="Z89">
        <v>119</v>
      </c>
      <c r="AA89">
        <v>87</v>
      </c>
      <c r="AB89" t="str">
        <f>INDEX('DATA - Teams'!$C:$C,MATCH(V89,'DATA - Teams'!$B:$B,0))</f>
        <v>GARTER</v>
      </c>
    </row>
    <row r="90" spans="12:28" x14ac:dyDescent="0.2">
      <c r="L90">
        <v>12</v>
      </c>
      <c r="M90">
        <v>89</v>
      </c>
      <c r="N90" t="str">
        <f t="shared" ca="1" si="7"/>
        <v>Richo</v>
      </c>
      <c r="O90" t="s">
        <v>105</v>
      </c>
      <c r="P90" t="s">
        <v>739</v>
      </c>
      <c r="Q90" s="6" t="str">
        <f t="shared" si="8"/>
        <v>MID</v>
      </c>
      <c r="T90">
        <v>2019</v>
      </c>
      <c r="U90">
        <v>1</v>
      </c>
      <c r="V90" t="s">
        <v>30</v>
      </c>
      <c r="W90" t="s">
        <v>273</v>
      </c>
      <c r="X90" t="s">
        <v>17</v>
      </c>
      <c r="Y90" t="s">
        <v>41</v>
      </c>
      <c r="Z90">
        <v>76</v>
      </c>
      <c r="AA90">
        <v>41</v>
      </c>
      <c r="AB90" t="str">
        <f>INDEX('DATA - Teams'!$C:$C,MATCH(V90,'DATA - Teams'!$B:$B,0))</f>
        <v>GARTER</v>
      </c>
    </row>
    <row r="91" spans="12:28" x14ac:dyDescent="0.2">
      <c r="L91">
        <v>12</v>
      </c>
      <c r="M91">
        <v>90</v>
      </c>
      <c r="N91" t="str">
        <f t="shared" ca="1" si="7"/>
        <v>Kappaz</v>
      </c>
      <c r="O91" t="s">
        <v>68</v>
      </c>
      <c r="P91" t="s">
        <v>832</v>
      </c>
      <c r="Q91" s="6" t="str">
        <f t="shared" si="8"/>
        <v>FWD</v>
      </c>
      <c r="T91">
        <v>2019</v>
      </c>
      <c r="U91">
        <v>1</v>
      </c>
      <c r="V91" t="s">
        <v>30</v>
      </c>
      <c r="W91" t="s">
        <v>261</v>
      </c>
      <c r="X91" t="s">
        <v>36</v>
      </c>
      <c r="Y91" t="s">
        <v>43</v>
      </c>
      <c r="Z91">
        <v>82</v>
      </c>
      <c r="AA91">
        <v>79</v>
      </c>
      <c r="AB91" t="str">
        <f>INDEX('DATA - Teams'!$C:$C,MATCH(V91,'DATA - Teams'!$B:$B,0))</f>
        <v>GARTER</v>
      </c>
    </row>
    <row r="92" spans="12:28" x14ac:dyDescent="0.2">
      <c r="L92">
        <v>12</v>
      </c>
      <c r="M92">
        <v>91</v>
      </c>
      <c r="N92" t="str">
        <f t="shared" ca="1" si="7"/>
        <v>Jmerc</v>
      </c>
      <c r="O92" t="s">
        <v>336</v>
      </c>
      <c r="P92" t="s">
        <v>742</v>
      </c>
      <c r="Q92" s="6" t="str">
        <f t="shared" si="8"/>
        <v>FWD</v>
      </c>
      <c r="T92">
        <v>2019</v>
      </c>
      <c r="U92">
        <v>1</v>
      </c>
      <c r="V92" t="s">
        <v>30</v>
      </c>
      <c r="W92" t="s">
        <v>271</v>
      </c>
      <c r="X92" t="s">
        <v>33</v>
      </c>
      <c r="Y92" t="s">
        <v>41</v>
      </c>
      <c r="Z92">
        <v>112</v>
      </c>
      <c r="AA92">
        <v>96</v>
      </c>
      <c r="AB92" t="str">
        <f>INDEX('DATA - Teams'!$C:$C,MATCH(V92,'DATA - Teams'!$B:$B,0))</f>
        <v>GARTER</v>
      </c>
    </row>
    <row r="93" spans="12:28" x14ac:dyDescent="0.2">
      <c r="L93">
        <v>12</v>
      </c>
      <c r="M93">
        <v>92</v>
      </c>
      <c r="N93" t="str">
        <f t="shared" ca="1" si="7"/>
        <v>Garter</v>
      </c>
      <c r="O93" t="s">
        <v>415</v>
      </c>
      <c r="P93" t="s">
        <v>865</v>
      </c>
      <c r="Q93" s="6" t="str">
        <f t="shared" si="8"/>
        <v>FWD</v>
      </c>
      <c r="T93">
        <v>2019</v>
      </c>
      <c r="U93">
        <v>1</v>
      </c>
      <c r="V93" t="s">
        <v>30</v>
      </c>
      <c r="W93" t="s">
        <v>158</v>
      </c>
      <c r="X93" t="s">
        <v>33</v>
      </c>
      <c r="Y93" t="s">
        <v>41</v>
      </c>
      <c r="Z93">
        <v>93</v>
      </c>
      <c r="AA93">
        <v>98</v>
      </c>
      <c r="AB93" t="str">
        <f>INDEX('DATA - Teams'!$C:$C,MATCH(V93,'DATA - Teams'!$B:$B,0))</f>
        <v>GARTER</v>
      </c>
    </row>
    <row r="94" spans="12:28" x14ac:dyDescent="0.2">
      <c r="L94">
        <v>12</v>
      </c>
      <c r="M94">
        <v>93</v>
      </c>
      <c r="N94" t="str">
        <f t="shared" ca="1" si="7"/>
        <v>Melons</v>
      </c>
      <c r="O94" t="s">
        <v>263</v>
      </c>
      <c r="P94" t="s">
        <v>704</v>
      </c>
      <c r="Q94" s="6" t="str">
        <f t="shared" si="8"/>
        <v>MID</v>
      </c>
      <c r="T94">
        <v>2019</v>
      </c>
      <c r="U94">
        <v>1</v>
      </c>
      <c r="V94" t="s">
        <v>30</v>
      </c>
      <c r="W94" t="s">
        <v>135</v>
      </c>
      <c r="X94" t="s">
        <v>22</v>
      </c>
      <c r="Y94" t="s">
        <v>38</v>
      </c>
      <c r="Z94">
        <v>87</v>
      </c>
      <c r="AA94">
        <v>96</v>
      </c>
      <c r="AB94" t="str">
        <f>INDEX('DATA - Teams'!$C:$C,MATCH(V94,'DATA - Teams'!$B:$B,0))</f>
        <v>GARTER</v>
      </c>
    </row>
    <row r="95" spans="12:28" x14ac:dyDescent="0.2">
      <c r="L95">
        <v>12</v>
      </c>
      <c r="M95">
        <v>94</v>
      </c>
      <c r="N95" t="str">
        <f t="shared" ca="1" si="7"/>
        <v>Pmac</v>
      </c>
      <c r="O95" t="s">
        <v>164</v>
      </c>
      <c r="P95" t="s">
        <v>721</v>
      </c>
      <c r="Q95" s="6" t="str">
        <f t="shared" si="8"/>
        <v>BEN</v>
      </c>
      <c r="T95">
        <v>2019</v>
      </c>
      <c r="U95">
        <v>1</v>
      </c>
      <c r="V95" t="s">
        <v>30</v>
      </c>
      <c r="W95" t="s">
        <v>226</v>
      </c>
      <c r="X95" t="s">
        <v>32</v>
      </c>
      <c r="Y95" t="s">
        <v>43</v>
      </c>
      <c r="Z95">
        <v>96</v>
      </c>
      <c r="AA95">
        <v>105</v>
      </c>
      <c r="AB95" t="str">
        <f>INDEX('DATA - Teams'!$C:$C,MATCH(V95,'DATA - Teams'!$B:$B,0))</f>
        <v>GARTER</v>
      </c>
    </row>
    <row r="96" spans="12:28" x14ac:dyDescent="0.2">
      <c r="L96">
        <v>12</v>
      </c>
      <c r="M96">
        <v>95</v>
      </c>
      <c r="N96" t="str">
        <f t="shared" ca="1" si="7"/>
        <v>Chief</v>
      </c>
      <c r="O96" t="s">
        <v>304</v>
      </c>
      <c r="P96" t="s">
        <v>909</v>
      </c>
      <c r="Q96" s="6" t="str">
        <f t="shared" si="8"/>
        <v>FWD</v>
      </c>
      <c r="T96">
        <v>2019</v>
      </c>
      <c r="U96">
        <v>1</v>
      </c>
      <c r="V96" t="s">
        <v>30</v>
      </c>
      <c r="W96" t="s">
        <v>58</v>
      </c>
      <c r="X96" t="s">
        <v>18</v>
      </c>
      <c r="Y96" t="s">
        <v>43</v>
      </c>
      <c r="Z96">
        <v>75</v>
      </c>
      <c r="AA96">
        <v>73</v>
      </c>
      <c r="AB96" t="str">
        <f>INDEX('DATA - Teams'!$C:$C,MATCH(V96,'DATA - Teams'!$B:$B,0))</f>
        <v>GARTER</v>
      </c>
    </row>
    <row r="97" spans="12:28" x14ac:dyDescent="0.2">
      <c r="L97">
        <v>12</v>
      </c>
      <c r="M97">
        <v>96</v>
      </c>
      <c r="N97" t="str">
        <f t="shared" ca="1" si="7"/>
        <v>Lest</v>
      </c>
      <c r="O97" t="s">
        <v>247</v>
      </c>
      <c r="P97" t="s">
        <v>755</v>
      </c>
      <c r="Q97" s="6" t="str">
        <f t="shared" si="8"/>
        <v>MID</v>
      </c>
      <c r="T97">
        <v>2019</v>
      </c>
      <c r="U97">
        <v>1</v>
      </c>
      <c r="V97" t="s">
        <v>30</v>
      </c>
      <c r="W97" t="s">
        <v>108</v>
      </c>
      <c r="X97" t="s">
        <v>18</v>
      </c>
      <c r="Y97" t="s">
        <v>41</v>
      </c>
      <c r="Z97">
        <v>94</v>
      </c>
      <c r="AA97">
        <v>92</v>
      </c>
      <c r="AB97" t="str">
        <f>INDEX('DATA - Teams'!$C:$C,MATCH(V97,'DATA - Teams'!$B:$B,0))</f>
        <v>GARTER</v>
      </c>
    </row>
    <row r="98" spans="12:28" x14ac:dyDescent="0.2">
      <c r="L98">
        <v>13</v>
      </c>
      <c r="M98">
        <v>97</v>
      </c>
      <c r="N98" t="str">
        <f t="shared" ca="1" si="7"/>
        <v>Lest</v>
      </c>
      <c r="O98" t="s">
        <v>371</v>
      </c>
      <c r="P98" t="s">
        <v>910</v>
      </c>
      <c r="Q98" s="6" t="str">
        <f t="shared" ref="Q98:Q129" si="9">INDEX(Y:Y,MATCH(O98,W:W,0))</f>
        <v>DEF</v>
      </c>
      <c r="T98">
        <v>2019</v>
      </c>
      <c r="U98">
        <v>1</v>
      </c>
      <c r="V98" t="s">
        <v>30</v>
      </c>
      <c r="W98" t="s">
        <v>209</v>
      </c>
      <c r="X98" t="s">
        <v>10</v>
      </c>
      <c r="Y98" t="s">
        <v>41</v>
      </c>
      <c r="Z98">
        <v>97</v>
      </c>
      <c r="AA98">
        <v>67</v>
      </c>
      <c r="AB98" t="str">
        <f>INDEX('DATA - Teams'!$C:$C,MATCH(V98,'DATA - Teams'!$B:$B,0))</f>
        <v>GARTER</v>
      </c>
    </row>
    <row r="99" spans="12:28" x14ac:dyDescent="0.2">
      <c r="L99">
        <v>13</v>
      </c>
      <c r="M99">
        <v>98</v>
      </c>
      <c r="N99" t="str">
        <f t="shared" ca="1" si="7"/>
        <v>Chief</v>
      </c>
      <c r="O99" t="s">
        <v>259</v>
      </c>
      <c r="P99" t="s">
        <v>623</v>
      </c>
      <c r="Q99" s="6" t="str">
        <f t="shared" si="9"/>
        <v>DEF</v>
      </c>
      <c r="T99">
        <v>2019</v>
      </c>
      <c r="U99">
        <v>1</v>
      </c>
      <c r="V99" t="s">
        <v>30</v>
      </c>
      <c r="W99" t="s">
        <v>432</v>
      </c>
      <c r="X99" t="s">
        <v>10</v>
      </c>
      <c r="Y99" t="s">
        <v>43</v>
      </c>
      <c r="Z99">
        <v>57</v>
      </c>
      <c r="AA99">
        <v>71</v>
      </c>
      <c r="AB99" t="str">
        <f>INDEX('DATA - Teams'!$C:$C,MATCH(V99,'DATA - Teams'!$B:$B,0))</f>
        <v>GARTER</v>
      </c>
    </row>
    <row r="100" spans="12:28" x14ac:dyDescent="0.2">
      <c r="L100">
        <v>13</v>
      </c>
      <c r="M100">
        <v>99</v>
      </c>
      <c r="N100" t="str">
        <f t="shared" ca="1" si="7"/>
        <v>Pmac</v>
      </c>
      <c r="O100" t="s">
        <v>253</v>
      </c>
      <c r="P100" t="s">
        <v>772</v>
      </c>
      <c r="Q100" s="6" t="str">
        <f t="shared" si="9"/>
        <v>MID</v>
      </c>
      <c r="T100">
        <v>2019</v>
      </c>
      <c r="U100">
        <v>1</v>
      </c>
      <c r="V100" t="s">
        <v>30</v>
      </c>
      <c r="W100" t="s">
        <v>417</v>
      </c>
      <c r="X100" t="s">
        <v>14</v>
      </c>
      <c r="Y100" t="s">
        <v>43</v>
      </c>
      <c r="Z100">
        <v>94</v>
      </c>
      <c r="AA100">
        <v>67</v>
      </c>
      <c r="AB100" t="str">
        <f>INDEX('DATA - Teams'!$C:$C,MATCH(V100,'DATA - Teams'!$B:$B,0))</f>
        <v>GARTER</v>
      </c>
    </row>
    <row r="101" spans="12:28" x14ac:dyDescent="0.2">
      <c r="L101">
        <v>13</v>
      </c>
      <c r="M101">
        <v>100</v>
      </c>
      <c r="N101" t="str">
        <f t="shared" ca="1" si="7"/>
        <v>Melons</v>
      </c>
      <c r="O101" t="s">
        <v>155</v>
      </c>
      <c r="P101" t="s">
        <v>726</v>
      </c>
      <c r="Q101" s="6" t="str">
        <f t="shared" si="9"/>
        <v>FWD</v>
      </c>
      <c r="T101">
        <v>2019</v>
      </c>
      <c r="U101">
        <v>1</v>
      </c>
      <c r="V101" t="s">
        <v>30</v>
      </c>
      <c r="W101" t="s">
        <v>76</v>
      </c>
      <c r="X101" t="s">
        <v>14</v>
      </c>
      <c r="Y101" t="s">
        <v>38</v>
      </c>
      <c r="Z101">
        <v>81</v>
      </c>
      <c r="AA101">
        <v>92</v>
      </c>
      <c r="AB101" t="str">
        <f>INDEX('DATA - Teams'!$C:$C,MATCH(V101,'DATA - Teams'!$B:$B,0))</f>
        <v>GARTER</v>
      </c>
    </row>
    <row r="102" spans="12:28" x14ac:dyDescent="0.2">
      <c r="L102">
        <v>13</v>
      </c>
      <c r="M102">
        <v>101</v>
      </c>
      <c r="N102" t="str">
        <f t="shared" ca="1" si="7"/>
        <v>Garter</v>
      </c>
      <c r="O102" t="s">
        <v>273</v>
      </c>
      <c r="P102" t="s">
        <v>760</v>
      </c>
      <c r="Q102" s="6" t="str">
        <f t="shared" si="9"/>
        <v>MID</v>
      </c>
      <c r="T102">
        <v>2019</v>
      </c>
      <c r="U102">
        <v>1</v>
      </c>
      <c r="V102" t="s">
        <v>30</v>
      </c>
      <c r="W102" t="s">
        <v>175</v>
      </c>
      <c r="X102" t="s">
        <v>28</v>
      </c>
      <c r="Y102" t="s">
        <v>41</v>
      </c>
      <c r="Z102">
        <v>80</v>
      </c>
      <c r="AA102">
        <v>91</v>
      </c>
      <c r="AB102" t="str">
        <f>INDEX('DATA - Teams'!$C:$C,MATCH(V102,'DATA - Teams'!$B:$B,0))</f>
        <v>GARTER</v>
      </c>
    </row>
    <row r="103" spans="12:28" x14ac:dyDescent="0.2">
      <c r="L103">
        <v>13</v>
      </c>
      <c r="M103">
        <v>102</v>
      </c>
      <c r="N103" t="str">
        <f t="shared" ca="1" si="7"/>
        <v>Jmerc</v>
      </c>
      <c r="O103" t="s">
        <v>166</v>
      </c>
      <c r="P103" t="s">
        <v>911</v>
      </c>
      <c r="Q103" s="6" t="str">
        <f t="shared" si="9"/>
        <v>MID</v>
      </c>
      <c r="T103">
        <v>2019</v>
      </c>
      <c r="U103">
        <v>1</v>
      </c>
      <c r="V103" t="s">
        <v>30</v>
      </c>
      <c r="W103" t="s">
        <v>181</v>
      </c>
      <c r="X103" t="s">
        <v>23</v>
      </c>
      <c r="Y103" t="s">
        <v>38</v>
      </c>
      <c r="Z103">
        <v>68</v>
      </c>
      <c r="AA103">
        <v>54</v>
      </c>
      <c r="AB103" t="str">
        <f>INDEX('DATA - Teams'!$C:$C,MATCH(V103,'DATA - Teams'!$B:$B,0))</f>
        <v>GARTER</v>
      </c>
    </row>
    <row r="104" spans="12:28" x14ac:dyDescent="0.2">
      <c r="L104">
        <v>13</v>
      </c>
      <c r="M104">
        <v>103</v>
      </c>
      <c r="N104" t="str">
        <f t="shared" ca="1" si="7"/>
        <v>Kappaz</v>
      </c>
      <c r="O104" t="s">
        <v>46</v>
      </c>
      <c r="P104" t="s">
        <v>684</v>
      </c>
      <c r="Q104" s="6" t="str">
        <f t="shared" si="9"/>
        <v>MID</v>
      </c>
      <c r="T104">
        <v>2019</v>
      </c>
      <c r="U104">
        <v>1</v>
      </c>
      <c r="V104" t="s">
        <v>30</v>
      </c>
      <c r="W104" t="s">
        <v>415</v>
      </c>
      <c r="X104" t="s">
        <v>13</v>
      </c>
      <c r="Y104" t="s">
        <v>38</v>
      </c>
      <c r="Z104">
        <v>93</v>
      </c>
      <c r="AA104">
        <v>75</v>
      </c>
      <c r="AB104" t="str">
        <f>INDEX('DATA - Teams'!$C:$C,MATCH(V104,'DATA - Teams'!$B:$B,0))</f>
        <v>GARTER</v>
      </c>
    </row>
    <row r="105" spans="12:28" x14ac:dyDescent="0.2">
      <c r="L105">
        <v>13</v>
      </c>
      <c r="M105">
        <v>104</v>
      </c>
      <c r="N105" t="str">
        <f t="shared" ca="1" si="7"/>
        <v>Richo</v>
      </c>
      <c r="O105" t="s">
        <v>54</v>
      </c>
      <c r="P105" t="s">
        <v>912</v>
      </c>
      <c r="Q105" s="6" t="str">
        <f t="shared" si="9"/>
        <v>DEF</v>
      </c>
      <c r="T105">
        <v>2019</v>
      </c>
      <c r="U105">
        <v>1</v>
      </c>
      <c r="V105" t="s">
        <v>30</v>
      </c>
      <c r="W105" t="s">
        <v>325</v>
      </c>
      <c r="X105" t="s">
        <v>21</v>
      </c>
      <c r="Y105" t="s">
        <v>41</v>
      </c>
      <c r="Z105">
        <v>86</v>
      </c>
      <c r="AA105">
        <v>105</v>
      </c>
      <c r="AB105" t="str">
        <f>INDEX('DATA - Teams'!$C:$C,MATCH(V105,'DATA - Teams'!$B:$B,0))</f>
        <v>GARTER</v>
      </c>
    </row>
    <row r="106" spans="12:28" x14ac:dyDescent="0.2">
      <c r="L106">
        <v>14</v>
      </c>
      <c r="M106">
        <v>105</v>
      </c>
      <c r="N106" t="str">
        <f t="shared" ca="1" si="7"/>
        <v>Richo</v>
      </c>
      <c r="O106" t="s">
        <v>199</v>
      </c>
      <c r="P106" t="s">
        <v>842</v>
      </c>
      <c r="Q106" s="6" t="str">
        <f t="shared" si="9"/>
        <v>BEN</v>
      </c>
      <c r="T106">
        <v>2019</v>
      </c>
      <c r="U106">
        <v>1</v>
      </c>
      <c r="V106" t="s">
        <v>30</v>
      </c>
      <c r="W106" t="s">
        <v>433</v>
      </c>
      <c r="X106" t="s">
        <v>21</v>
      </c>
      <c r="Y106" t="s">
        <v>38</v>
      </c>
      <c r="Z106">
        <v>77</v>
      </c>
      <c r="AA106">
        <v>110</v>
      </c>
      <c r="AB106" t="str">
        <f>INDEX('DATA - Teams'!$C:$C,MATCH(V106,'DATA - Teams'!$B:$B,0))</f>
        <v>GARTER</v>
      </c>
    </row>
    <row r="107" spans="12:28" x14ac:dyDescent="0.2">
      <c r="L107">
        <v>14</v>
      </c>
      <c r="M107">
        <v>106</v>
      </c>
      <c r="N107" t="str">
        <f t="shared" ca="1" si="7"/>
        <v>Kappaz</v>
      </c>
      <c r="O107" t="s">
        <v>180</v>
      </c>
      <c r="P107" t="s">
        <v>807</v>
      </c>
      <c r="Q107" s="6" t="str">
        <f t="shared" si="9"/>
        <v>FWD</v>
      </c>
      <c r="T107">
        <v>2019</v>
      </c>
      <c r="U107">
        <v>1</v>
      </c>
      <c r="V107" t="s">
        <v>30</v>
      </c>
      <c r="W107" t="s">
        <v>131</v>
      </c>
      <c r="X107" t="s">
        <v>32</v>
      </c>
      <c r="Y107" t="s">
        <v>59</v>
      </c>
      <c r="Z107">
        <v>69</v>
      </c>
      <c r="AA107">
        <v>100</v>
      </c>
      <c r="AB107" t="str">
        <f>INDEX('DATA - Teams'!$C:$C,MATCH(V107,'DATA - Teams'!$B:$B,0))</f>
        <v>GARTER</v>
      </c>
    </row>
    <row r="108" spans="12:28" x14ac:dyDescent="0.2">
      <c r="L108">
        <v>14</v>
      </c>
      <c r="M108">
        <v>107</v>
      </c>
      <c r="N108" t="str">
        <f t="shared" ca="1" si="7"/>
        <v>Jmerc</v>
      </c>
      <c r="O108" t="s">
        <v>169</v>
      </c>
      <c r="P108" t="s">
        <v>546</v>
      </c>
      <c r="Q108" s="6" t="str">
        <f t="shared" si="9"/>
        <v>DEF</v>
      </c>
      <c r="T108">
        <v>2019</v>
      </c>
      <c r="U108">
        <v>1</v>
      </c>
      <c r="V108" t="s">
        <v>30</v>
      </c>
      <c r="W108" t="s">
        <v>372</v>
      </c>
      <c r="X108" t="s">
        <v>18</v>
      </c>
      <c r="Y108" t="s">
        <v>59</v>
      </c>
      <c r="Z108">
        <v>74</v>
      </c>
      <c r="AA108">
        <v>95</v>
      </c>
      <c r="AB108" t="str">
        <f>INDEX('DATA - Teams'!$C:$C,MATCH(V108,'DATA - Teams'!$B:$B,0))</f>
        <v>GARTER</v>
      </c>
    </row>
    <row r="109" spans="12:28" x14ac:dyDescent="0.2">
      <c r="L109">
        <v>14</v>
      </c>
      <c r="M109">
        <v>108</v>
      </c>
      <c r="N109" t="str">
        <f t="shared" ca="1" si="7"/>
        <v>Garter</v>
      </c>
      <c r="O109" t="s">
        <v>131</v>
      </c>
      <c r="P109" t="s">
        <v>821</v>
      </c>
      <c r="Q109" s="6" t="str">
        <f t="shared" si="9"/>
        <v>BEN</v>
      </c>
      <c r="T109">
        <v>2019</v>
      </c>
      <c r="U109">
        <v>1</v>
      </c>
      <c r="V109" t="s">
        <v>30</v>
      </c>
      <c r="W109" t="s">
        <v>320</v>
      </c>
      <c r="X109" t="s">
        <v>14</v>
      </c>
      <c r="Y109" t="s">
        <v>59</v>
      </c>
      <c r="Z109">
        <v>75</v>
      </c>
      <c r="AA109">
        <v>0</v>
      </c>
      <c r="AB109" t="str">
        <f>INDEX('DATA - Teams'!$C:$C,MATCH(V109,'DATA - Teams'!$B:$B,0))</f>
        <v>GARTER</v>
      </c>
    </row>
    <row r="110" spans="12:28" x14ac:dyDescent="0.2">
      <c r="L110">
        <v>14</v>
      </c>
      <c r="M110">
        <v>109</v>
      </c>
      <c r="N110" t="str">
        <f t="shared" ca="1" si="7"/>
        <v>Melons</v>
      </c>
      <c r="O110" t="s">
        <v>386</v>
      </c>
      <c r="P110" t="s">
        <v>664</v>
      </c>
      <c r="Q110" s="6" t="str">
        <f t="shared" si="9"/>
        <v>DEF</v>
      </c>
      <c r="T110">
        <v>2019</v>
      </c>
      <c r="U110">
        <v>1</v>
      </c>
      <c r="V110" t="s">
        <v>30</v>
      </c>
      <c r="W110" t="s">
        <v>275</v>
      </c>
      <c r="X110" t="s">
        <v>23</v>
      </c>
      <c r="Y110" t="s">
        <v>59</v>
      </c>
      <c r="Z110">
        <v>76</v>
      </c>
      <c r="AA110">
        <v>57</v>
      </c>
      <c r="AB110" t="str">
        <f>INDEX('DATA - Teams'!$C:$C,MATCH(V110,'DATA - Teams'!$B:$B,0))</f>
        <v>GARTER</v>
      </c>
    </row>
    <row r="111" spans="12:28" x14ac:dyDescent="0.2">
      <c r="L111">
        <v>14</v>
      </c>
      <c r="M111">
        <v>110</v>
      </c>
      <c r="N111" t="str">
        <f t="shared" ca="1" si="7"/>
        <v>Pmac</v>
      </c>
      <c r="O111" t="s">
        <v>156</v>
      </c>
      <c r="P111" t="s">
        <v>724</v>
      </c>
      <c r="Q111" s="6" t="str">
        <f t="shared" si="9"/>
        <v>BEN</v>
      </c>
      <c r="T111">
        <v>2019</v>
      </c>
      <c r="U111">
        <v>1</v>
      </c>
      <c r="V111" t="s">
        <v>434</v>
      </c>
      <c r="W111" t="s">
        <v>340</v>
      </c>
      <c r="X111" t="s">
        <v>36</v>
      </c>
      <c r="Y111" t="s">
        <v>52</v>
      </c>
      <c r="Z111">
        <v>95</v>
      </c>
      <c r="AA111">
        <v>99</v>
      </c>
      <c r="AB111" t="str">
        <f>INDEX('DATA - Teams'!$C:$C,MATCH(V111,'DATA - Teams'!$B:$B,0))</f>
        <v>CHIEF</v>
      </c>
    </row>
    <row r="112" spans="12:28" x14ac:dyDescent="0.2">
      <c r="L112">
        <v>14</v>
      </c>
      <c r="M112">
        <v>111</v>
      </c>
      <c r="N112" t="str">
        <f t="shared" ca="1" si="7"/>
        <v>Chief</v>
      </c>
      <c r="O112" t="s">
        <v>340</v>
      </c>
      <c r="P112" t="s">
        <v>814</v>
      </c>
      <c r="Q112" s="6" t="str">
        <f t="shared" si="9"/>
        <v>RUC</v>
      </c>
      <c r="T112">
        <v>2019</v>
      </c>
      <c r="U112">
        <v>1</v>
      </c>
      <c r="V112" t="s">
        <v>434</v>
      </c>
      <c r="W112" t="s">
        <v>114</v>
      </c>
      <c r="X112" t="s">
        <v>33</v>
      </c>
      <c r="Y112" t="s">
        <v>41</v>
      </c>
      <c r="Z112">
        <v>104</v>
      </c>
      <c r="AA112">
        <v>102</v>
      </c>
      <c r="AB112" t="str">
        <f>INDEX('DATA - Teams'!$C:$C,MATCH(V112,'DATA - Teams'!$B:$B,0))</f>
        <v>CHIEF</v>
      </c>
    </row>
    <row r="113" spans="12:28" x14ac:dyDescent="0.2">
      <c r="L113">
        <v>14</v>
      </c>
      <c r="M113">
        <v>112</v>
      </c>
      <c r="N113" t="str">
        <f t="shared" ca="1" si="7"/>
        <v>Lest</v>
      </c>
      <c r="O113" t="s">
        <v>96</v>
      </c>
      <c r="P113" t="s">
        <v>550</v>
      </c>
      <c r="Q113" s="6" t="str">
        <f t="shared" si="9"/>
        <v>DEF</v>
      </c>
      <c r="T113">
        <v>2019</v>
      </c>
      <c r="U113">
        <v>1</v>
      </c>
      <c r="V113" t="s">
        <v>434</v>
      </c>
      <c r="W113" t="s">
        <v>239</v>
      </c>
      <c r="X113" t="s">
        <v>22</v>
      </c>
      <c r="Y113" t="s">
        <v>41</v>
      </c>
      <c r="Z113">
        <v>109</v>
      </c>
      <c r="AA113">
        <v>104</v>
      </c>
      <c r="AB113" t="str">
        <f>INDEX('DATA - Teams'!$C:$C,MATCH(V113,'DATA - Teams'!$B:$B,0))</f>
        <v>CHIEF</v>
      </c>
    </row>
    <row r="114" spans="12:28" x14ac:dyDescent="0.2">
      <c r="L114">
        <v>15</v>
      </c>
      <c r="M114">
        <v>113</v>
      </c>
      <c r="N114" t="str">
        <f t="shared" ca="1" si="7"/>
        <v>Lest</v>
      </c>
      <c r="O114" t="s">
        <v>206</v>
      </c>
      <c r="P114" t="s">
        <v>831</v>
      </c>
      <c r="Q114" s="6" t="str">
        <f t="shared" si="9"/>
        <v>FWD</v>
      </c>
      <c r="T114">
        <v>2019</v>
      </c>
      <c r="U114">
        <v>1</v>
      </c>
      <c r="V114" t="s">
        <v>434</v>
      </c>
      <c r="W114" t="s">
        <v>293</v>
      </c>
      <c r="X114" t="s">
        <v>22</v>
      </c>
      <c r="Y114" t="s">
        <v>41</v>
      </c>
      <c r="Z114">
        <v>27</v>
      </c>
      <c r="AA114">
        <v>75</v>
      </c>
      <c r="AB114" t="str">
        <f>INDEX('DATA - Teams'!$C:$C,MATCH(V114,'DATA - Teams'!$B:$B,0))</f>
        <v>CHIEF</v>
      </c>
    </row>
    <row r="115" spans="12:28" x14ac:dyDescent="0.2">
      <c r="L115">
        <v>15</v>
      </c>
      <c r="M115">
        <v>114</v>
      </c>
      <c r="N115" t="str">
        <f t="shared" ca="1" si="7"/>
        <v>Chief</v>
      </c>
      <c r="O115" t="s">
        <v>132</v>
      </c>
      <c r="P115" t="s">
        <v>677</v>
      </c>
      <c r="Q115" s="6" t="str">
        <f t="shared" si="9"/>
        <v>MID</v>
      </c>
      <c r="T115">
        <v>2019</v>
      </c>
      <c r="U115">
        <v>1</v>
      </c>
      <c r="V115" t="s">
        <v>434</v>
      </c>
      <c r="W115" t="s">
        <v>286</v>
      </c>
      <c r="X115" t="s">
        <v>20</v>
      </c>
      <c r="Y115" t="s">
        <v>38</v>
      </c>
      <c r="Z115">
        <v>101</v>
      </c>
      <c r="AA115">
        <v>89</v>
      </c>
      <c r="AB115" t="str">
        <f>INDEX('DATA - Teams'!$C:$C,MATCH(V115,'DATA - Teams'!$B:$B,0))</f>
        <v>CHIEF</v>
      </c>
    </row>
    <row r="116" spans="12:28" x14ac:dyDescent="0.2">
      <c r="L116">
        <v>15</v>
      </c>
      <c r="M116">
        <v>115</v>
      </c>
      <c r="N116" t="str">
        <f t="shared" ca="1" si="7"/>
        <v>Pmac</v>
      </c>
      <c r="O116" t="s">
        <v>300</v>
      </c>
      <c r="P116" t="s">
        <v>771</v>
      </c>
      <c r="Q116" s="6" t="str">
        <f t="shared" si="9"/>
        <v>MID</v>
      </c>
      <c r="T116">
        <v>2019</v>
      </c>
      <c r="U116">
        <v>1</v>
      </c>
      <c r="V116" t="s">
        <v>434</v>
      </c>
      <c r="W116" t="s">
        <v>244</v>
      </c>
      <c r="X116" t="s">
        <v>20</v>
      </c>
      <c r="Y116" t="s">
        <v>41</v>
      </c>
      <c r="Z116">
        <v>112</v>
      </c>
      <c r="AA116">
        <v>98</v>
      </c>
      <c r="AB116" t="str">
        <f>INDEX('DATA - Teams'!$C:$C,MATCH(V116,'DATA - Teams'!$B:$B,0))</f>
        <v>CHIEF</v>
      </c>
    </row>
    <row r="117" spans="12:28" x14ac:dyDescent="0.2">
      <c r="L117">
        <v>15</v>
      </c>
      <c r="M117">
        <v>116</v>
      </c>
      <c r="N117" t="str">
        <f t="shared" ca="1" si="7"/>
        <v>Melons</v>
      </c>
      <c r="O117" t="s">
        <v>154</v>
      </c>
      <c r="P117" t="e">
        <v>#N/A</v>
      </c>
      <c r="Q117" s="6" t="str">
        <f t="shared" si="9"/>
        <v>BEN</v>
      </c>
      <c r="T117">
        <v>2019</v>
      </c>
      <c r="U117">
        <v>1</v>
      </c>
      <c r="V117" t="s">
        <v>434</v>
      </c>
      <c r="W117" t="s">
        <v>352</v>
      </c>
      <c r="X117" t="s">
        <v>18</v>
      </c>
      <c r="Y117" t="s">
        <v>43</v>
      </c>
      <c r="Z117">
        <v>105</v>
      </c>
      <c r="AA117">
        <v>117</v>
      </c>
      <c r="AB117" t="str">
        <f>INDEX('DATA - Teams'!$C:$C,MATCH(V117,'DATA - Teams'!$B:$B,0))</f>
        <v>CHIEF</v>
      </c>
    </row>
    <row r="118" spans="12:28" x14ac:dyDescent="0.2">
      <c r="L118">
        <v>15</v>
      </c>
      <c r="M118">
        <v>117</v>
      </c>
      <c r="N118" t="str">
        <f t="shared" ca="1" si="7"/>
        <v>Garter</v>
      </c>
      <c r="O118" t="s">
        <v>433</v>
      </c>
      <c r="P118" t="s">
        <v>711</v>
      </c>
      <c r="Q118" s="6" t="str">
        <f t="shared" si="9"/>
        <v>FWD</v>
      </c>
      <c r="T118">
        <v>2019</v>
      </c>
      <c r="U118">
        <v>1</v>
      </c>
      <c r="V118" t="s">
        <v>434</v>
      </c>
      <c r="W118" t="s">
        <v>77</v>
      </c>
      <c r="X118" t="s">
        <v>10</v>
      </c>
      <c r="Y118" t="s">
        <v>43</v>
      </c>
      <c r="Z118">
        <v>71</v>
      </c>
      <c r="AA118">
        <v>71</v>
      </c>
      <c r="AB118" t="str">
        <f>INDEX('DATA - Teams'!$C:$C,MATCH(V118,'DATA - Teams'!$B:$B,0))</f>
        <v>CHIEF</v>
      </c>
    </row>
    <row r="119" spans="12:28" x14ac:dyDescent="0.2">
      <c r="L119">
        <v>15</v>
      </c>
      <c r="M119">
        <v>118</v>
      </c>
      <c r="N119" t="str">
        <f t="shared" ca="1" si="7"/>
        <v>Jmerc</v>
      </c>
      <c r="O119" t="s">
        <v>123</v>
      </c>
      <c r="P119" t="s">
        <v>707</v>
      </c>
      <c r="Q119" s="6" t="str">
        <f t="shared" si="9"/>
        <v>MID</v>
      </c>
      <c r="T119">
        <v>2019</v>
      </c>
      <c r="U119">
        <v>1</v>
      </c>
      <c r="V119" t="s">
        <v>434</v>
      </c>
      <c r="W119" t="s">
        <v>163</v>
      </c>
      <c r="X119" t="s">
        <v>16</v>
      </c>
      <c r="Y119" t="s">
        <v>38</v>
      </c>
      <c r="Z119">
        <v>118</v>
      </c>
      <c r="AA119">
        <v>149</v>
      </c>
      <c r="AB119" t="str">
        <f>INDEX('DATA - Teams'!$C:$C,MATCH(V119,'DATA - Teams'!$B:$B,0))</f>
        <v>CHIEF</v>
      </c>
    </row>
    <row r="120" spans="12:28" x14ac:dyDescent="0.2">
      <c r="L120">
        <v>15</v>
      </c>
      <c r="M120">
        <v>119</v>
      </c>
      <c r="N120" t="str">
        <f t="shared" ca="1" si="7"/>
        <v>Kappaz</v>
      </c>
      <c r="O120" t="s">
        <v>246</v>
      </c>
      <c r="P120" t="s">
        <v>558</v>
      </c>
      <c r="Q120" s="6" t="str">
        <f t="shared" si="9"/>
        <v>DEF</v>
      </c>
      <c r="T120">
        <v>2019</v>
      </c>
      <c r="U120">
        <v>1</v>
      </c>
      <c r="V120" t="s">
        <v>434</v>
      </c>
      <c r="W120" t="s">
        <v>405</v>
      </c>
      <c r="X120" t="s">
        <v>16</v>
      </c>
      <c r="Y120" t="s">
        <v>41</v>
      </c>
      <c r="Z120">
        <v>78</v>
      </c>
      <c r="AA120">
        <v>52</v>
      </c>
      <c r="AB120" t="str">
        <f>INDEX('DATA - Teams'!$C:$C,MATCH(V120,'DATA - Teams'!$B:$B,0))</f>
        <v>CHIEF</v>
      </c>
    </row>
    <row r="121" spans="12:28" x14ac:dyDescent="0.2">
      <c r="L121">
        <v>15</v>
      </c>
      <c r="M121">
        <v>120</v>
      </c>
      <c r="N121" t="str">
        <f t="shared" ca="1" si="7"/>
        <v>Richo</v>
      </c>
      <c r="O121" t="s">
        <v>176</v>
      </c>
      <c r="P121" t="s">
        <v>752</v>
      </c>
      <c r="Q121" s="6" t="str">
        <f t="shared" si="9"/>
        <v>BEN</v>
      </c>
      <c r="T121">
        <v>2019</v>
      </c>
      <c r="U121">
        <v>1</v>
      </c>
      <c r="V121" t="s">
        <v>434</v>
      </c>
      <c r="W121" t="s">
        <v>413</v>
      </c>
      <c r="X121" t="s">
        <v>16</v>
      </c>
      <c r="Y121" t="s">
        <v>43</v>
      </c>
      <c r="Z121">
        <v>87</v>
      </c>
      <c r="AA121">
        <v>64</v>
      </c>
      <c r="AB121" t="str">
        <f>INDEX('DATA - Teams'!$C:$C,MATCH(V121,'DATA - Teams'!$B:$B,0))</f>
        <v>CHIEF</v>
      </c>
    </row>
    <row r="122" spans="12:28" x14ac:dyDescent="0.2">
      <c r="L122">
        <v>16</v>
      </c>
      <c r="M122">
        <v>121</v>
      </c>
      <c r="N122" t="str">
        <f t="shared" ca="1" si="7"/>
        <v>Richo</v>
      </c>
      <c r="O122" t="s">
        <v>99</v>
      </c>
      <c r="P122" t="s">
        <v>543</v>
      </c>
      <c r="Q122" s="6" t="str">
        <f t="shared" si="9"/>
        <v>DEF</v>
      </c>
      <c r="T122">
        <v>2019</v>
      </c>
      <c r="U122">
        <v>1</v>
      </c>
      <c r="V122" t="s">
        <v>434</v>
      </c>
      <c r="W122" t="s">
        <v>304</v>
      </c>
      <c r="X122" t="s">
        <v>14</v>
      </c>
      <c r="Y122" t="s">
        <v>38</v>
      </c>
      <c r="Z122">
        <v>81</v>
      </c>
      <c r="AA122">
        <v>50</v>
      </c>
      <c r="AB122" t="str">
        <f>INDEX('DATA - Teams'!$C:$C,MATCH(V122,'DATA - Teams'!$B:$B,0))</f>
        <v>CHIEF</v>
      </c>
    </row>
    <row r="123" spans="12:28" x14ac:dyDescent="0.2">
      <c r="L123">
        <v>16</v>
      </c>
      <c r="M123">
        <v>122</v>
      </c>
      <c r="N123" t="str">
        <f t="shared" ca="1" si="7"/>
        <v>Kappaz</v>
      </c>
      <c r="O123" t="s">
        <v>298</v>
      </c>
      <c r="P123" t="s">
        <v>820</v>
      </c>
      <c r="Q123" s="6" t="str">
        <f t="shared" si="9"/>
        <v>FWD</v>
      </c>
      <c r="T123">
        <v>2019</v>
      </c>
      <c r="U123">
        <v>1</v>
      </c>
      <c r="V123" t="s">
        <v>434</v>
      </c>
      <c r="W123" t="s">
        <v>132</v>
      </c>
      <c r="X123" t="s">
        <v>23</v>
      </c>
      <c r="Y123" t="s">
        <v>41</v>
      </c>
      <c r="Z123">
        <v>100</v>
      </c>
      <c r="AA123">
        <v>91</v>
      </c>
      <c r="AB123" t="str">
        <f>INDEX('DATA - Teams'!$C:$C,MATCH(V123,'DATA - Teams'!$B:$B,0))</f>
        <v>CHIEF</v>
      </c>
    </row>
    <row r="124" spans="12:28" x14ac:dyDescent="0.2">
      <c r="L124">
        <v>16</v>
      </c>
      <c r="M124">
        <v>123</v>
      </c>
      <c r="N124" t="str">
        <f t="shared" ca="1" si="7"/>
        <v>Jmerc</v>
      </c>
      <c r="O124" t="s">
        <v>171</v>
      </c>
      <c r="P124" t="s">
        <v>734</v>
      </c>
      <c r="Q124" s="6" t="str">
        <f t="shared" si="9"/>
        <v>FWD</v>
      </c>
      <c r="T124">
        <v>2019</v>
      </c>
      <c r="U124">
        <v>1</v>
      </c>
      <c r="V124" t="s">
        <v>434</v>
      </c>
      <c r="W124" t="s">
        <v>124</v>
      </c>
      <c r="X124" t="s">
        <v>24</v>
      </c>
      <c r="Y124" t="s">
        <v>41</v>
      </c>
      <c r="Z124">
        <v>121</v>
      </c>
      <c r="AA124">
        <v>147</v>
      </c>
      <c r="AB124" t="str">
        <f>INDEX('DATA - Teams'!$C:$C,MATCH(V124,'DATA - Teams'!$B:$B,0))</f>
        <v>CHIEF</v>
      </c>
    </row>
    <row r="125" spans="12:28" x14ac:dyDescent="0.2">
      <c r="L125">
        <v>16</v>
      </c>
      <c r="M125">
        <v>124</v>
      </c>
      <c r="N125" t="str">
        <f t="shared" ca="1" si="7"/>
        <v>Garter</v>
      </c>
      <c r="O125" t="s">
        <v>76</v>
      </c>
      <c r="P125" t="s">
        <v>743</v>
      </c>
      <c r="Q125" s="6" t="str">
        <f t="shared" si="9"/>
        <v>FWD</v>
      </c>
      <c r="T125">
        <v>2019</v>
      </c>
      <c r="U125">
        <v>1</v>
      </c>
      <c r="V125" t="s">
        <v>434</v>
      </c>
      <c r="W125" t="s">
        <v>284</v>
      </c>
      <c r="X125" t="s">
        <v>13</v>
      </c>
      <c r="Y125" t="s">
        <v>43</v>
      </c>
      <c r="Z125">
        <v>85</v>
      </c>
      <c r="AA125">
        <v>87</v>
      </c>
      <c r="AB125" t="str">
        <f>INDEX('DATA - Teams'!$C:$C,MATCH(V125,'DATA - Teams'!$B:$B,0))</f>
        <v>CHIEF</v>
      </c>
    </row>
    <row r="126" spans="12:28" x14ac:dyDescent="0.2">
      <c r="L126">
        <v>16</v>
      </c>
      <c r="M126">
        <v>125</v>
      </c>
      <c r="N126" t="str">
        <f t="shared" ca="1" si="7"/>
        <v>Melons</v>
      </c>
      <c r="O126" t="s">
        <v>241</v>
      </c>
      <c r="P126" t="s">
        <v>717</v>
      </c>
      <c r="Q126" s="6" t="str">
        <f t="shared" si="9"/>
        <v>MID</v>
      </c>
      <c r="T126">
        <v>2019</v>
      </c>
      <c r="U126">
        <v>1</v>
      </c>
      <c r="V126" t="s">
        <v>434</v>
      </c>
      <c r="W126" t="s">
        <v>297</v>
      </c>
      <c r="X126" t="s">
        <v>21</v>
      </c>
      <c r="Y126" t="s">
        <v>38</v>
      </c>
      <c r="Z126">
        <v>95</v>
      </c>
      <c r="AA126">
        <v>103</v>
      </c>
      <c r="AB126" t="str">
        <f>INDEX('DATA - Teams'!$C:$C,MATCH(V126,'DATA - Teams'!$B:$B,0))</f>
        <v>CHIEF</v>
      </c>
    </row>
    <row r="127" spans="12:28" x14ac:dyDescent="0.2">
      <c r="L127">
        <v>16</v>
      </c>
      <c r="M127">
        <v>126</v>
      </c>
      <c r="N127" t="str">
        <f t="shared" ca="1" si="7"/>
        <v>Pmac</v>
      </c>
      <c r="O127" t="s">
        <v>368</v>
      </c>
      <c r="P127" t="s">
        <v>694</v>
      </c>
      <c r="Q127" s="6" t="str">
        <f t="shared" si="9"/>
        <v>MID</v>
      </c>
      <c r="T127">
        <v>2019</v>
      </c>
      <c r="U127">
        <v>1</v>
      </c>
      <c r="V127" t="s">
        <v>434</v>
      </c>
      <c r="W127" t="s">
        <v>37</v>
      </c>
      <c r="X127" t="s">
        <v>21</v>
      </c>
      <c r="Y127" t="s">
        <v>38</v>
      </c>
      <c r="Z127">
        <v>79</v>
      </c>
      <c r="AA127">
        <v>72</v>
      </c>
      <c r="AB127" t="str">
        <f>INDEX('DATA - Teams'!$C:$C,MATCH(V127,'DATA - Teams'!$B:$B,0))</f>
        <v>CHIEF</v>
      </c>
    </row>
    <row r="128" spans="12:28" x14ac:dyDescent="0.2">
      <c r="L128">
        <v>16</v>
      </c>
      <c r="M128">
        <v>127</v>
      </c>
      <c r="N128" t="str">
        <f t="shared" ca="1" si="7"/>
        <v>Chief</v>
      </c>
      <c r="O128" t="s">
        <v>413</v>
      </c>
      <c r="P128" t="s">
        <v>614</v>
      </c>
      <c r="Q128" s="6" t="str">
        <f t="shared" si="9"/>
        <v>DEF</v>
      </c>
      <c r="T128">
        <v>2019</v>
      </c>
      <c r="U128">
        <v>1</v>
      </c>
      <c r="V128" t="s">
        <v>434</v>
      </c>
      <c r="W128" t="s">
        <v>259</v>
      </c>
      <c r="X128" t="s">
        <v>35</v>
      </c>
      <c r="Y128" t="s">
        <v>43</v>
      </c>
      <c r="Z128">
        <v>92</v>
      </c>
      <c r="AA128">
        <v>70</v>
      </c>
      <c r="AB128" t="str">
        <f>INDEX('DATA - Teams'!$C:$C,MATCH(V128,'DATA - Teams'!$B:$B,0))</f>
        <v>CHIEF</v>
      </c>
    </row>
    <row r="129" spans="12:28" x14ac:dyDescent="0.2">
      <c r="L129">
        <v>16</v>
      </c>
      <c r="M129">
        <v>128</v>
      </c>
      <c r="N129" t="str">
        <f t="shared" ca="1" si="7"/>
        <v>Lest</v>
      </c>
      <c r="O129" t="s">
        <v>140</v>
      </c>
      <c r="P129" t="s">
        <v>719</v>
      </c>
      <c r="Q129" s="6" t="str">
        <f t="shared" si="9"/>
        <v>FWD</v>
      </c>
      <c r="T129">
        <v>2019</v>
      </c>
      <c r="U129">
        <v>1</v>
      </c>
      <c r="V129" t="s">
        <v>434</v>
      </c>
      <c r="W129" t="s">
        <v>362</v>
      </c>
      <c r="X129" t="s">
        <v>10</v>
      </c>
      <c r="Y129" t="s">
        <v>59</v>
      </c>
      <c r="Z129">
        <v>89</v>
      </c>
      <c r="AA129">
        <v>0</v>
      </c>
      <c r="AB129" t="str">
        <f>INDEX('DATA - Teams'!$C:$C,MATCH(V129,'DATA - Teams'!$B:$B,0))</f>
        <v>CHIEF</v>
      </c>
    </row>
    <row r="130" spans="12:28" x14ac:dyDescent="0.2">
      <c r="L130">
        <v>17</v>
      </c>
      <c r="M130">
        <v>129</v>
      </c>
      <c r="N130" t="str">
        <f t="shared" ref="N130:N177" ca="1" si="10">INDEX($B$1:$I$1,MATCH($O130,OFFSET($B$1:$I$1,L130,0),0))</f>
        <v>Lest</v>
      </c>
      <c r="O130" t="s">
        <v>204</v>
      </c>
      <c r="P130" t="e">
        <v>#N/A</v>
      </c>
      <c r="Q130" s="6" t="str">
        <f t="shared" ref="Q130:Q161" si="11">INDEX(Y:Y,MATCH(O130,W:W,0))</f>
        <v>BEN</v>
      </c>
      <c r="T130">
        <v>2019</v>
      </c>
      <c r="U130">
        <v>1</v>
      </c>
      <c r="V130" t="s">
        <v>434</v>
      </c>
      <c r="W130" t="s">
        <v>57</v>
      </c>
      <c r="X130" t="s">
        <v>13</v>
      </c>
      <c r="Y130" t="s">
        <v>59</v>
      </c>
      <c r="Z130">
        <v>114</v>
      </c>
      <c r="AA130">
        <v>0</v>
      </c>
      <c r="AB130" t="str">
        <f>INDEX('DATA - Teams'!$C:$C,MATCH(V130,'DATA - Teams'!$B:$B,0))</f>
        <v>CHIEF</v>
      </c>
    </row>
    <row r="131" spans="12:28" x14ac:dyDescent="0.2">
      <c r="L131">
        <v>17</v>
      </c>
      <c r="M131">
        <v>130</v>
      </c>
      <c r="N131" t="str">
        <f t="shared" ca="1" si="10"/>
        <v>Chief</v>
      </c>
      <c r="O131" t="s">
        <v>77</v>
      </c>
      <c r="P131" t="s">
        <v>598</v>
      </c>
      <c r="Q131" s="6" t="str">
        <f t="shared" si="11"/>
        <v>DEF</v>
      </c>
      <c r="T131">
        <v>2019</v>
      </c>
      <c r="U131">
        <v>1</v>
      </c>
      <c r="V131" t="s">
        <v>434</v>
      </c>
      <c r="W131" t="s">
        <v>435</v>
      </c>
      <c r="X131" t="s">
        <v>13</v>
      </c>
      <c r="Y131" t="s">
        <v>59</v>
      </c>
      <c r="Z131">
        <v>64</v>
      </c>
      <c r="AA131">
        <v>0</v>
      </c>
      <c r="AB131" t="str">
        <f>INDEX('DATA - Teams'!$C:$C,MATCH(V131,'DATA - Teams'!$B:$B,0))</f>
        <v>CHIEF</v>
      </c>
    </row>
    <row r="132" spans="12:28" x14ac:dyDescent="0.2">
      <c r="L132">
        <v>17</v>
      </c>
      <c r="M132">
        <v>131</v>
      </c>
      <c r="N132" t="str">
        <f t="shared" ca="1" si="10"/>
        <v>Pmac</v>
      </c>
      <c r="O132" t="s">
        <v>341</v>
      </c>
      <c r="P132" t="e">
        <v>#N/A</v>
      </c>
      <c r="Q132" s="6" t="e">
        <f t="shared" si="11"/>
        <v>#N/A</v>
      </c>
      <c r="T132">
        <v>2019</v>
      </c>
      <c r="U132">
        <v>1</v>
      </c>
      <c r="V132" t="s">
        <v>434</v>
      </c>
      <c r="W132" t="s">
        <v>192</v>
      </c>
      <c r="X132" t="s">
        <v>31</v>
      </c>
      <c r="Y132" t="s">
        <v>59</v>
      </c>
      <c r="Z132">
        <v>75</v>
      </c>
      <c r="AA132">
        <v>55</v>
      </c>
      <c r="AB132" t="str">
        <f>INDEX('DATA - Teams'!$C:$C,MATCH(V132,'DATA - Teams'!$B:$B,0))</f>
        <v>CHIEF</v>
      </c>
    </row>
    <row r="133" spans="12:28" x14ac:dyDescent="0.2">
      <c r="L133">
        <v>17</v>
      </c>
      <c r="M133">
        <v>132</v>
      </c>
      <c r="N133" t="str">
        <f t="shared" ca="1" si="10"/>
        <v>Melons</v>
      </c>
      <c r="O133" t="s">
        <v>265</v>
      </c>
      <c r="P133" t="s">
        <v>582</v>
      </c>
      <c r="Q133" s="6" t="str">
        <f t="shared" si="11"/>
        <v>DEF</v>
      </c>
      <c r="T133">
        <v>2019</v>
      </c>
      <c r="U133">
        <v>1</v>
      </c>
      <c r="V133" t="s">
        <v>7</v>
      </c>
      <c r="W133" t="s">
        <v>291</v>
      </c>
      <c r="X133" t="s">
        <v>36</v>
      </c>
      <c r="Y133" t="s">
        <v>38</v>
      </c>
      <c r="Z133">
        <v>89</v>
      </c>
      <c r="AA133">
        <v>85</v>
      </c>
      <c r="AB133" t="str">
        <f>INDEX('DATA - Teams'!$C:$C,MATCH(V133,'DATA - Teams'!$B:$B,0))</f>
        <v>JMERC</v>
      </c>
    </row>
    <row r="134" spans="12:28" x14ac:dyDescent="0.2">
      <c r="L134">
        <v>17</v>
      </c>
      <c r="M134">
        <v>133</v>
      </c>
      <c r="N134" t="str">
        <f t="shared" ca="1" si="10"/>
        <v>Garter</v>
      </c>
      <c r="O134" t="s">
        <v>275</v>
      </c>
      <c r="P134" t="s">
        <v>845</v>
      </c>
      <c r="Q134" s="6" t="str">
        <f t="shared" si="11"/>
        <v>BEN</v>
      </c>
      <c r="T134">
        <v>2019</v>
      </c>
      <c r="U134">
        <v>1</v>
      </c>
      <c r="V134" t="s">
        <v>7</v>
      </c>
      <c r="W134" t="s">
        <v>115</v>
      </c>
      <c r="X134" t="s">
        <v>33</v>
      </c>
      <c r="Y134" t="s">
        <v>43</v>
      </c>
      <c r="Z134">
        <v>103</v>
      </c>
      <c r="AA134">
        <v>89</v>
      </c>
      <c r="AB134" t="str">
        <f>INDEX('DATA - Teams'!$C:$C,MATCH(V134,'DATA - Teams'!$B:$B,0))</f>
        <v>JMERC</v>
      </c>
    </row>
    <row r="135" spans="12:28" x14ac:dyDescent="0.2">
      <c r="L135">
        <v>17</v>
      </c>
      <c r="M135">
        <v>134</v>
      </c>
      <c r="N135" t="str">
        <f t="shared" ca="1" si="10"/>
        <v>Jmerc</v>
      </c>
      <c r="O135" t="s">
        <v>134</v>
      </c>
      <c r="P135" t="s">
        <v>555</v>
      </c>
      <c r="Q135" s="6" t="str">
        <f t="shared" si="11"/>
        <v>DEF</v>
      </c>
      <c r="T135">
        <v>2019</v>
      </c>
      <c r="U135">
        <v>1</v>
      </c>
      <c r="V135" t="s">
        <v>7</v>
      </c>
      <c r="W135" t="s">
        <v>39</v>
      </c>
      <c r="X135" t="s">
        <v>22</v>
      </c>
      <c r="Y135" t="s">
        <v>41</v>
      </c>
      <c r="Z135">
        <v>127</v>
      </c>
      <c r="AA135">
        <v>132</v>
      </c>
      <c r="AB135" t="str">
        <f>INDEX('DATA - Teams'!$C:$C,MATCH(V135,'DATA - Teams'!$B:$B,0))</f>
        <v>JMERC</v>
      </c>
    </row>
    <row r="136" spans="12:28" x14ac:dyDescent="0.2">
      <c r="L136">
        <v>17</v>
      </c>
      <c r="M136">
        <v>135</v>
      </c>
      <c r="N136" t="str">
        <f t="shared" ca="1" si="10"/>
        <v>Kappaz</v>
      </c>
      <c r="O136" t="s">
        <v>441</v>
      </c>
      <c r="P136" t="s">
        <v>632</v>
      </c>
      <c r="Q136" s="6" t="str">
        <f t="shared" si="11"/>
        <v>BEN</v>
      </c>
      <c r="T136">
        <v>2019</v>
      </c>
      <c r="U136">
        <v>1</v>
      </c>
      <c r="V136" t="s">
        <v>7</v>
      </c>
      <c r="W136" t="s">
        <v>169</v>
      </c>
      <c r="X136" t="s">
        <v>22</v>
      </c>
      <c r="Y136" t="s">
        <v>43</v>
      </c>
      <c r="Z136">
        <v>98</v>
      </c>
      <c r="AA136">
        <v>85</v>
      </c>
      <c r="AB136" t="str">
        <f>INDEX('DATA - Teams'!$C:$C,MATCH(V136,'DATA - Teams'!$B:$B,0))</f>
        <v>JMERC</v>
      </c>
    </row>
    <row r="137" spans="12:28" x14ac:dyDescent="0.2">
      <c r="L137">
        <v>17</v>
      </c>
      <c r="M137">
        <v>136</v>
      </c>
      <c r="N137" t="str">
        <f t="shared" ca="1" si="10"/>
        <v>Richo</v>
      </c>
      <c r="O137" t="s">
        <v>380</v>
      </c>
      <c r="P137" t="s">
        <v>630</v>
      </c>
      <c r="Q137" s="6" t="e">
        <f t="shared" si="11"/>
        <v>#N/A</v>
      </c>
      <c r="T137">
        <v>2019</v>
      </c>
      <c r="U137">
        <v>1</v>
      </c>
      <c r="V137" t="s">
        <v>7</v>
      </c>
      <c r="W137" t="s">
        <v>129</v>
      </c>
      <c r="X137" t="s">
        <v>20</v>
      </c>
      <c r="Y137" t="s">
        <v>38</v>
      </c>
      <c r="Z137">
        <v>96</v>
      </c>
      <c r="AA137">
        <v>101</v>
      </c>
      <c r="AB137" t="str">
        <f>INDEX('DATA - Teams'!$C:$C,MATCH(V137,'DATA - Teams'!$B:$B,0))</f>
        <v>JMERC</v>
      </c>
    </row>
    <row r="138" spans="12:28" x14ac:dyDescent="0.2">
      <c r="L138">
        <v>18</v>
      </c>
      <c r="M138">
        <v>137</v>
      </c>
      <c r="N138" t="str">
        <f t="shared" ca="1" si="10"/>
        <v>Richo</v>
      </c>
      <c r="O138" t="s">
        <v>183</v>
      </c>
      <c r="P138" t="s">
        <v>913</v>
      </c>
      <c r="Q138" s="6" t="str">
        <f t="shared" si="11"/>
        <v>MID</v>
      </c>
      <c r="T138">
        <v>2019</v>
      </c>
      <c r="U138">
        <v>1</v>
      </c>
      <c r="V138" t="s">
        <v>7</v>
      </c>
      <c r="W138" t="s">
        <v>245</v>
      </c>
      <c r="X138" t="s">
        <v>32</v>
      </c>
      <c r="Y138" t="s">
        <v>43</v>
      </c>
      <c r="Z138">
        <v>82</v>
      </c>
      <c r="AA138">
        <v>82</v>
      </c>
      <c r="AB138" t="str">
        <f>INDEX('DATA - Teams'!$C:$C,MATCH(V138,'DATA - Teams'!$B:$B,0))</f>
        <v>JMERC</v>
      </c>
    </row>
    <row r="139" spans="12:28" x14ac:dyDescent="0.2">
      <c r="L139">
        <v>18</v>
      </c>
      <c r="M139">
        <v>138</v>
      </c>
      <c r="N139" t="str">
        <f t="shared" ca="1" si="10"/>
        <v>Kappaz</v>
      </c>
      <c r="O139" t="s">
        <v>387</v>
      </c>
      <c r="P139" t="s">
        <v>728</v>
      </c>
      <c r="Q139" s="6" t="str">
        <f t="shared" si="11"/>
        <v>BEN</v>
      </c>
      <c r="T139">
        <v>2019</v>
      </c>
      <c r="U139">
        <v>1</v>
      </c>
      <c r="V139" t="s">
        <v>7</v>
      </c>
      <c r="W139" t="s">
        <v>336</v>
      </c>
      <c r="X139" t="s">
        <v>18</v>
      </c>
      <c r="Y139" t="s">
        <v>38</v>
      </c>
      <c r="Z139">
        <v>81</v>
      </c>
      <c r="AA139">
        <v>70</v>
      </c>
      <c r="AB139" t="str">
        <f>INDEX('DATA - Teams'!$C:$C,MATCH(V139,'DATA - Teams'!$B:$B,0))</f>
        <v>JMERC</v>
      </c>
    </row>
    <row r="140" spans="12:28" x14ac:dyDescent="0.2">
      <c r="L140">
        <v>18</v>
      </c>
      <c r="M140">
        <v>139</v>
      </c>
      <c r="N140" t="str">
        <f t="shared" ca="1" si="10"/>
        <v>Jmerc</v>
      </c>
      <c r="O140" t="s">
        <v>82</v>
      </c>
      <c r="P140" t="s">
        <v>720</v>
      </c>
      <c r="Q140" s="6" t="str">
        <f t="shared" si="11"/>
        <v>MID</v>
      </c>
      <c r="T140">
        <v>2019</v>
      </c>
      <c r="U140">
        <v>1</v>
      </c>
      <c r="V140" t="s">
        <v>7</v>
      </c>
      <c r="W140" t="s">
        <v>166</v>
      </c>
      <c r="X140" t="s">
        <v>14</v>
      </c>
      <c r="Y140" t="s">
        <v>41</v>
      </c>
      <c r="Z140">
        <v>77</v>
      </c>
      <c r="AA140">
        <v>98</v>
      </c>
      <c r="AB140" t="str">
        <f>INDEX('DATA - Teams'!$C:$C,MATCH(V140,'DATA - Teams'!$B:$B,0))</f>
        <v>JMERC</v>
      </c>
    </row>
    <row r="141" spans="12:28" x14ac:dyDescent="0.2">
      <c r="L141">
        <v>18</v>
      </c>
      <c r="M141">
        <v>140</v>
      </c>
      <c r="N141" t="str">
        <f t="shared" ca="1" si="10"/>
        <v>Garter</v>
      </c>
      <c r="O141" t="s">
        <v>320</v>
      </c>
      <c r="P141" t="s">
        <v>562</v>
      </c>
      <c r="Q141" s="6" t="str">
        <f t="shared" si="11"/>
        <v>BEN</v>
      </c>
      <c r="T141">
        <v>2019</v>
      </c>
      <c r="U141">
        <v>1</v>
      </c>
      <c r="V141" t="s">
        <v>7</v>
      </c>
      <c r="W141" t="s">
        <v>248</v>
      </c>
      <c r="X141" t="s">
        <v>28</v>
      </c>
      <c r="Y141" t="s">
        <v>43</v>
      </c>
      <c r="Z141">
        <v>78</v>
      </c>
      <c r="AA141">
        <v>81</v>
      </c>
      <c r="AB141" t="str">
        <f>INDEX('DATA - Teams'!$C:$C,MATCH(V141,'DATA - Teams'!$B:$B,0))</f>
        <v>JMERC</v>
      </c>
    </row>
    <row r="142" spans="12:28" x14ac:dyDescent="0.2">
      <c r="L142">
        <v>18</v>
      </c>
      <c r="M142">
        <v>141</v>
      </c>
      <c r="N142" t="str">
        <f t="shared" ca="1" si="10"/>
        <v>Melons</v>
      </c>
      <c r="O142" t="s">
        <v>125</v>
      </c>
      <c r="P142" t="s">
        <v>914</v>
      </c>
      <c r="Q142" s="6" t="str">
        <f t="shared" si="11"/>
        <v>DEF</v>
      </c>
      <c r="T142">
        <v>2019</v>
      </c>
      <c r="U142">
        <v>1</v>
      </c>
      <c r="V142" t="s">
        <v>7</v>
      </c>
      <c r="W142" t="s">
        <v>306</v>
      </c>
      <c r="X142" t="s">
        <v>28</v>
      </c>
      <c r="Y142" t="s">
        <v>41</v>
      </c>
      <c r="Z142">
        <v>120</v>
      </c>
      <c r="AA142">
        <v>138</v>
      </c>
      <c r="AB142" t="str">
        <f>INDEX('DATA - Teams'!$C:$C,MATCH(V142,'DATA - Teams'!$B:$B,0))</f>
        <v>JMERC</v>
      </c>
    </row>
    <row r="143" spans="12:28" x14ac:dyDescent="0.2">
      <c r="L143">
        <v>18</v>
      </c>
      <c r="M143">
        <v>142</v>
      </c>
      <c r="N143" t="str">
        <f t="shared" ca="1" si="10"/>
        <v>Pmac</v>
      </c>
      <c r="O143" t="s">
        <v>221</v>
      </c>
      <c r="P143" t="s">
        <v>805</v>
      </c>
      <c r="Q143" s="6" t="str">
        <f t="shared" si="11"/>
        <v>RUC</v>
      </c>
      <c r="T143">
        <v>2019</v>
      </c>
      <c r="U143">
        <v>1</v>
      </c>
      <c r="V143" t="s">
        <v>7</v>
      </c>
      <c r="W143" t="s">
        <v>200</v>
      </c>
      <c r="X143" t="s">
        <v>28</v>
      </c>
      <c r="Y143" t="s">
        <v>41</v>
      </c>
      <c r="Z143">
        <v>97</v>
      </c>
      <c r="AA143">
        <v>69</v>
      </c>
      <c r="AB143" t="str">
        <f>INDEX('DATA - Teams'!$C:$C,MATCH(V143,'DATA - Teams'!$B:$B,0))</f>
        <v>JMERC</v>
      </c>
    </row>
    <row r="144" spans="12:28" x14ac:dyDescent="0.2">
      <c r="L144">
        <v>18</v>
      </c>
      <c r="M144">
        <v>143</v>
      </c>
      <c r="N144" t="str">
        <f t="shared" ca="1" si="10"/>
        <v>Chief</v>
      </c>
      <c r="O144" t="s">
        <v>293</v>
      </c>
      <c r="P144" t="s">
        <v>679</v>
      </c>
      <c r="Q144" s="6" t="str">
        <f t="shared" si="11"/>
        <v>MID</v>
      </c>
      <c r="T144">
        <v>2019</v>
      </c>
      <c r="U144">
        <v>1</v>
      </c>
      <c r="V144" t="s">
        <v>7</v>
      </c>
      <c r="W144" t="s">
        <v>328</v>
      </c>
      <c r="X144" t="s">
        <v>23</v>
      </c>
      <c r="Y144" t="s">
        <v>41</v>
      </c>
      <c r="Z144">
        <v>96</v>
      </c>
      <c r="AA144">
        <v>84</v>
      </c>
      <c r="AB144" t="str">
        <f>INDEX('DATA - Teams'!$C:$C,MATCH(V144,'DATA - Teams'!$B:$B,0))</f>
        <v>JMERC</v>
      </c>
    </row>
    <row r="145" spans="12:28" x14ac:dyDescent="0.2">
      <c r="L145">
        <v>18</v>
      </c>
      <c r="M145">
        <v>144</v>
      </c>
      <c r="N145" t="str">
        <f t="shared" ca="1" si="10"/>
        <v>Lest</v>
      </c>
      <c r="O145" t="s">
        <v>428</v>
      </c>
      <c r="P145" t="s">
        <v>593</v>
      </c>
      <c r="Q145" s="6" t="str">
        <f t="shared" si="11"/>
        <v>FWD</v>
      </c>
      <c r="T145">
        <v>2019</v>
      </c>
      <c r="U145">
        <v>1</v>
      </c>
      <c r="V145" t="s">
        <v>7</v>
      </c>
      <c r="W145" t="s">
        <v>82</v>
      </c>
      <c r="X145" t="s">
        <v>23</v>
      </c>
      <c r="Y145" t="s">
        <v>41</v>
      </c>
      <c r="Z145">
        <v>91</v>
      </c>
      <c r="AA145">
        <v>100</v>
      </c>
      <c r="AB145" t="str">
        <f>INDEX('DATA - Teams'!$C:$C,MATCH(V145,'DATA - Teams'!$B:$B,0))</f>
        <v>JMERC</v>
      </c>
    </row>
    <row r="146" spans="12:28" x14ac:dyDescent="0.2">
      <c r="L146">
        <v>19</v>
      </c>
      <c r="M146">
        <v>145</v>
      </c>
      <c r="N146" t="str">
        <f t="shared" ca="1" si="10"/>
        <v>Lest</v>
      </c>
      <c r="O146" t="s">
        <v>159</v>
      </c>
      <c r="P146" t="s">
        <v>560</v>
      </c>
      <c r="Q146" s="6" t="str">
        <f t="shared" si="11"/>
        <v>BEN</v>
      </c>
      <c r="T146">
        <v>2019</v>
      </c>
      <c r="U146">
        <v>1</v>
      </c>
      <c r="V146" t="s">
        <v>7</v>
      </c>
      <c r="W146" t="s">
        <v>134</v>
      </c>
      <c r="X146" t="s">
        <v>27</v>
      </c>
      <c r="Y146" t="s">
        <v>43</v>
      </c>
      <c r="Z146">
        <v>87</v>
      </c>
      <c r="AA146">
        <v>134</v>
      </c>
      <c r="AB146" t="str">
        <f>INDEX('DATA - Teams'!$C:$C,MATCH(V146,'DATA - Teams'!$B:$B,0))</f>
        <v>JMERC</v>
      </c>
    </row>
    <row r="147" spans="12:28" x14ac:dyDescent="0.2">
      <c r="L147">
        <v>19</v>
      </c>
      <c r="M147">
        <v>146</v>
      </c>
      <c r="N147" t="str">
        <f t="shared" ca="1" si="10"/>
        <v>Chief</v>
      </c>
      <c r="O147" t="s">
        <v>192</v>
      </c>
      <c r="P147" t="s">
        <v>915</v>
      </c>
      <c r="Q147" s="6" t="str">
        <f t="shared" si="11"/>
        <v>BEN</v>
      </c>
      <c r="T147">
        <v>2019</v>
      </c>
      <c r="U147">
        <v>1</v>
      </c>
      <c r="V147" t="s">
        <v>7</v>
      </c>
      <c r="W147" t="s">
        <v>123</v>
      </c>
      <c r="X147" t="s">
        <v>31</v>
      </c>
      <c r="Y147" t="s">
        <v>41</v>
      </c>
      <c r="Z147">
        <v>96</v>
      </c>
      <c r="AA147">
        <v>101</v>
      </c>
      <c r="AB147" t="str">
        <f>INDEX('DATA - Teams'!$C:$C,MATCH(V147,'DATA - Teams'!$B:$B,0))</f>
        <v>JMERC</v>
      </c>
    </row>
    <row r="148" spans="12:28" x14ac:dyDescent="0.2">
      <c r="L148">
        <v>19</v>
      </c>
      <c r="M148">
        <v>147</v>
      </c>
      <c r="N148" t="str">
        <f t="shared" ca="1" si="10"/>
        <v>Pmac</v>
      </c>
      <c r="O148" t="s">
        <v>60</v>
      </c>
      <c r="P148" t="s">
        <v>916</v>
      </c>
      <c r="Q148" s="6" t="str">
        <f t="shared" si="11"/>
        <v>MID</v>
      </c>
      <c r="T148">
        <v>2019</v>
      </c>
      <c r="U148">
        <v>1</v>
      </c>
      <c r="V148" t="s">
        <v>7</v>
      </c>
      <c r="W148" t="s">
        <v>171</v>
      </c>
      <c r="X148" t="s">
        <v>31</v>
      </c>
      <c r="Y148" t="s">
        <v>38</v>
      </c>
      <c r="Z148">
        <v>83</v>
      </c>
      <c r="AA148">
        <v>79</v>
      </c>
      <c r="AB148" t="str">
        <f>INDEX('DATA - Teams'!$C:$C,MATCH(V148,'DATA - Teams'!$B:$B,0))</f>
        <v>JMERC</v>
      </c>
    </row>
    <row r="149" spans="12:28" x14ac:dyDescent="0.2">
      <c r="L149">
        <v>19</v>
      </c>
      <c r="M149">
        <v>148</v>
      </c>
      <c r="N149" t="str">
        <f t="shared" ca="1" si="10"/>
        <v>Melons</v>
      </c>
      <c r="O149" t="s">
        <v>361</v>
      </c>
      <c r="P149" t="s">
        <v>786</v>
      </c>
      <c r="Q149" s="6" t="str">
        <f t="shared" si="11"/>
        <v>BEN</v>
      </c>
      <c r="T149">
        <v>2019</v>
      </c>
      <c r="U149">
        <v>1</v>
      </c>
      <c r="V149" t="s">
        <v>7</v>
      </c>
      <c r="W149" t="s">
        <v>216</v>
      </c>
      <c r="X149" t="s">
        <v>21</v>
      </c>
      <c r="Y149" t="s">
        <v>52</v>
      </c>
      <c r="Z149">
        <v>113</v>
      </c>
      <c r="AA149">
        <v>102</v>
      </c>
      <c r="AB149" t="str">
        <f>INDEX('DATA - Teams'!$C:$C,MATCH(V149,'DATA - Teams'!$B:$B,0))</f>
        <v>JMERC</v>
      </c>
    </row>
    <row r="150" spans="12:28" x14ac:dyDescent="0.2">
      <c r="L150">
        <v>19</v>
      </c>
      <c r="M150">
        <v>149</v>
      </c>
      <c r="N150" t="str">
        <f t="shared" ca="1" si="10"/>
        <v>Garter</v>
      </c>
      <c r="O150" t="s">
        <v>181</v>
      </c>
      <c r="P150" t="s">
        <v>861</v>
      </c>
      <c r="Q150" s="6" t="str">
        <f t="shared" si="11"/>
        <v>FWD</v>
      </c>
      <c r="T150">
        <v>2019</v>
      </c>
      <c r="U150">
        <v>1</v>
      </c>
      <c r="V150" t="s">
        <v>7</v>
      </c>
      <c r="W150" t="s">
        <v>179</v>
      </c>
      <c r="X150" t="s">
        <v>35</v>
      </c>
      <c r="Y150" t="s">
        <v>38</v>
      </c>
      <c r="Z150">
        <v>84</v>
      </c>
      <c r="AA150">
        <v>88</v>
      </c>
      <c r="AB150" t="str">
        <f>INDEX('DATA - Teams'!$C:$C,MATCH(V150,'DATA - Teams'!$B:$B,0))</f>
        <v>JMERC</v>
      </c>
    </row>
    <row r="151" spans="12:28" x14ac:dyDescent="0.2">
      <c r="L151">
        <v>19</v>
      </c>
      <c r="M151">
        <v>150</v>
      </c>
      <c r="N151" t="str">
        <f t="shared" ca="1" si="10"/>
        <v>Jmerc</v>
      </c>
      <c r="O151" t="s">
        <v>231</v>
      </c>
      <c r="P151" t="s">
        <v>596</v>
      </c>
      <c r="Q151" s="6" t="str">
        <f t="shared" si="11"/>
        <v>BEN</v>
      </c>
      <c r="T151">
        <v>2019</v>
      </c>
      <c r="U151">
        <v>1</v>
      </c>
      <c r="V151" t="s">
        <v>7</v>
      </c>
      <c r="W151" t="s">
        <v>414</v>
      </c>
      <c r="X151" t="s">
        <v>20</v>
      </c>
      <c r="Y151" t="s">
        <v>59</v>
      </c>
      <c r="Z151">
        <v>78</v>
      </c>
      <c r="AA151">
        <v>96</v>
      </c>
      <c r="AB151" t="str">
        <f>INDEX('DATA - Teams'!$C:$C,MATCH(V151,'DATA - Teams'!$B:$B,0))</f>
        <v>JMERC</v>
      </c>
    </row>
    <row r="152" spans="12:28" x14ac:dyDescent="0.2">
      <c r="L152">
        <v>19</v>
      </c>
      <c r="M152">
        <v>151</v>
      </c>
      <c r="N152" t="str">
        <f t="shared" ca="1" si="10"/>
        <v>Kappaz</v>
      </c>
      <c r="O152" t="s">
        <v>80</v>
      </c>
      <c r="P152" t="s">
        <v>722</v>
      </c>
      <c r="Q152" s="6" t="str">
        <f t="shared" si="11"/>
        <v>BEN</v>
      </c>
      <c r="T152">
        <v>2019</v>
      </c>
      <c r="U152">
        <v>1</v>
      </c>
      <c r="V152" t="s">
        <v>7</v>
      </c>
      <c r="W152" t="s">
        <v>364</v>
      </c>
      <c r="X152" t="s">
        <v>32</v>
      </c>
      <c r="Y152" t="s">
        <v>59</v>
      </c>
      <c r="Z152">
        <v>85</v>
      </c>
      <c r="AA152">
        <v>78</v>
      </c>
      <c r="AB152" t="str">
        <f>INDEX('DATA - Teams'!$C:$C,MATCH(V152,'DATA - Teams'!$B:$B,0))</f>
        <v>JMERC</v>
      </c>
    </row>
    <row r="153" spans="12:28" x14ac:dyDescent="0.2">
      <c r="L153">
        <v>19</v>
      </c>
      <c r="M153">
        <v>152</v>
      </c>
      <c r="N153" t="str">
        <f t="shared" ca="1" si="10"/>
        <v>Richo</v>
      </c>
      <c r="O153" t="s">
        <v>167</v>
      </c>
      <c r="P153" t="s">
        <v>738</v>
      </c>
      <c r="Q153" s="6" t="str">
        <f t="shared" si="11"/>
        <v>MID</v>
      </c>
      <c r="T153">
        <v>2019</v>
      </c>
      <c r="U153">
        <v>1</v>
      </c>
      <c r="V153" t="s">
        <v>7</v>
      </c>
      <c r="W153" t="s">
        <v>437</v>
      </c>
      <c r="X153" t="s">
        <v>27</v>
      </c>
      <c r="Y153" t="s">
        <v>59</v>
      </c>
      <c r="Z153">
        <v>68</v>
      </c>
      <c r="AA153">
        <v>68</v>
      </c>
      <c r="AB153" t="str">
        <f>INDEX('DATA - Teams'!$C:$C,MATCH(V153,'DATA - Teams'!$B:$B,0))</f>
        <v>JMERC</v>
      </c>
    </row>
    <row r="154" spans="12:28" x14ac:dyDescent="0.2">
      <c r="L154">
        <v>20</v>
      </c>
      <c r="M154">
        <v>153</v>
      </c>
      <c r="N154" t="str">
        <f t="shared" ca="1" si="10"/>
        <v>Richo</v>
      </c>
      <c r="O154" t="s">
        <v>385</v>
      </c>
      <c r="P154" t="s">
        <v>823</v>
      </c>
      <c r="Q154" s="6" t="str">
        <f t="shared" si="11"/>
        <v>FWD</v>
      </c>
      <c r="T154">
        <v>2019</v>
      </c>
      <c r="U154">
        <v>1</v>
      </c>
      <c r="V154" t="s">
        <v>7</v>
      </c>
      <c r="W154" t="s">
        <v>231</v>
      </c>
      <c r="X154" t="s">
        <v>31</v>
      </c>
      <c r="Y154" t="s">
        <v>59</v>
      </c>
      <c r="Z154">
        <v>51</v>
      </c>
      <c r="AA154">
        <v>46</v>
      </c>
      <c r="AB154" t="str">
        <f>INDEX('DATA - Teams'!$C:$C,MATCH(V154,'DATA - Teams'!$B:$B,0))</f>
        <v>JMERC</v>
      </c>
    </row>
    <row r="155" spans="12:28" x14ac:dyDescent="0.2">
      <c r="L155">
        <v>20</v>
      </c>
      <c r="M155">
        <v>154</v>
      </c>
      <c r="N155" t="str">
        <f t="shared" ca="1" si="10"/>
        <v>Kappaz</v>
      </c>
      <c r="O155" t="s">
        <v>208</v>
      </c>
      <c r="P155" t="s">
        <v>917</v>
      </c>
      <c r="Q155" s="6" t="e">
        <f t="shared" si="11"/>
        <v>#N/A</v>
      </c>
      <c r="T155">
        <v>2019</v>
      </c>
      <c r="U155">
        <v>1</v>
      </c>
      <c r="V155" t="s">
        <v>438</v>
      </c>
      <c r="W155" t="s">
        <v>350</v>
      </c>
      <c r="X155" t="s">
        <v>17</v>
      </c>
      <c r="Y155" t="s">
        <v>41</v>
      </c>
      <c r="Z155">
        <v>101</v>
      </c>
      <c r="AA155">
        <v>89</v>
      </c>
      <c r="AB155" t="str">
        <f>INDEX('DATA - Teams'!$C:$C,MATCH(V155,'DATA - Teams'!$B:$B,0))</f>
        <v>KAPPAZ</v>
      </c>
    </row>
    <row r="156" spans="12:28" x14ac:dyDescent="0.2">
      <c r="L156">
        <v>20</v>
      </c>
      <c r="M156">
        <v>155</v>
      </c>
      <c r="N156" t="str">
        <f t="shared" ca="1" si="10"/>
        <v>Jmerc</v>
      </c>
      <c r="O156" t="s">
        <v>414</v>
      </c>
      <c r="P156" t="s">
        <v>840</v>
      </c>
      <c r="Q156" s="6" t="str">
        <f t="shared" si="11"/>
        <v>BEN</v>
      </c>
      <c r="T156">
        <v>2019</v>
      </c>
      <c r="U156">
        <v>1</v>
      </c>
      <c r="V156" t="s">
        <v>438</v>
      </c>
      <c r="W156" t="s">
        <v>403</v>
      </c>
      <c r="X156" t="s">
        <v>36</v>
      </c>
      <c r="Y156" t="s">
        <v>43</v>
      </c>
      <c r="Z156">
        <v>76</v>
      </c>
      <c r="AA156">
        <v>83</v>
      </c>
      <c r="AB156" t="str">
        <f>INDEX('DATA - Teams'!$C:$C,MATCH(V156,'DATA - Teams'!$B:$B,0))</f>
        <v>KAPPAZ</v>
      </c>
    </row>
    <row r="157" spans="12:28" x14ac:dyDescent="0.2">
      <c r="L157">
        <v>20</v>
      </c>
      <c r="M157">
        <v>156</v>
      </c>
      <c r="N157" t="str">
        <f t="shared" ca="1" si="10"/>
        <v>Garter</v>
      </c>
      <c r="O157" t="s">
        <v>432</v>
      </c>
      <c r="P157" t="s">
        <v>629</v>
      </c>
      <c r="Q157" s="6" t="str">
        <f t="shared" si="11"/>
        <v>DEF</v>
      </c>
      <c r="T157">
        <v>2019</v>
      </c>
      <c r="U157">
        <v>1</v>
      </c>
      <c r="V157" t="s">
        <v>438</v>
      </c>
      <c r="W157" t="s">
        <v>1064</v>
      </c>
      <c r="X157" t="s">
        <v>36</v>
      </c>
      <c r="Y157" t="s">
        <v>41</v>
      </c>
      <c r="Z157">
        <v>94</v>
      </c>
      <c r="AA157">
        <v>94</v>
      </c>
      <c r="AB157" t="str">
        <f>INDEX('DATA - Teams'!$C:$C,MATCH(V157,'DATA - Teams'!$B:$B,0))</f>
        <v>KAPPAZ</v>
      </c>
    </row>
    <row r="158" spans="12:28" x14ac:dyDescent="0.2">
      <c r="L158">
        <v>20</v>
      </c>
      <c r="M158">
        <v>157</v>
      </c>
      <c r="N158" t="str">
        <f t="shared" ca="1" si="10"/>
        <v>Melons</v>
      </c>
      <c r="O158" t="s">
        <v>81</v>
      </c>
      <c r="P158" t="s">
        <v>715</v>
      </c>
      <c r="Q158" s="6" t="str">
        <f t="shared" si="11"/>
        <v>MID</v>
      </c>
      <c r="T158">
        <v>2019</v>
      </c>
      <c r="U158">
        <v>1</v>
      </c>
      <c r="V158" t="s">
        <v>438</v>
      </c>
      <c r="W158" t="s">
        <v>157</v>
      </c>
      <c r="X158" t="s">
        <v>33</v>
      </c>
      <c r="Y158" t="s">
        <v>52</v>
      </c>
      <c r="Z158">
        <v>104</v>
      </c>
      <c r="AA158">
        <v>81</v>
      </c>
      <c r="AB158" t="str">
        <f>INDEX('DATA - Teams'!$C:$C,MATCH(V158,'DATA - Teams'!$B:$B,0))</f>
        <v>KAPPAZ</v>
      </c>
    </row>
    <row r="159" spans="12:28" x14ac:dyDescent="0.2">
      <c r="L159">
        <v>20</v>
      </c>
      <c r="M159">
        <v>158</v>
      </c>
      <c r="N159" t="str">
        <f t="shared" ca="1" si="10"/>
        <v>Pmac</v>
      </c>
      <c r="O159" t="s">
        <v>314</v>
      </c>
      <c r="P159" t="s">
        <v>693</v>
      </c>
      <c r="Q159" s="6" t="str">
        <f t="shared" si="11"/>
        <v>MID</v>
      </c>
      <c r="T159">
        <v>2019</v>
      </c>
      <c r="U159">
        <v>1</v>
      </c>
      <c r="V159" t="s">
        <v>438</v>
      </c>
      <c r="W159" t="s">
        <v>298</v>
      </c>
      <c r="X159" t="s">
        <v>22</v>
      </c>
      <c r="Y159" t="s">
        <v>38</v>
      </c>
      <c r="Z159">
        <v>79</v>
      </c>
      <c r="AA159">
        <v>104</v>
      </c>
      <c r="AB159" t="str">
        <f>INDEX('DATA - Teams'!$C:$C,MATCH(V159,'DATA - Teams'!$B:$B,0))</f>
        <v>KAPPAZ</v>
      </c>
    </row>
    <row r="160" spans="12:28" x14ac:dyDescent="0.2">
      <c r="L160">
        <v>20</v>
      </c>
      <c r="M160">
        <v>159</v>
      </c>
      <c r="N160" t="str">
        <f t="shared" ca="1" si="10"/>
        <v>Chief</v>
      </c>
      <c r="O160" t="s">
        <v>362</v>
      </c>
      <c r="P160" t="s">
        <v>756</v>
      </c>
      <c r="Q160" s="6" t="str">
        <f t="shared" si="11"/>
        <v>BEN</v>
      </c>
      <c r="T160">
        <v>2019</v>
      </c>
      <c r="U160">
        <v>1</v>
      </c>
      <c r="V160" t="s">
        <v>438</v>
      </c>
      <c r="W160" t="s">
        <v>61</v>
      </c>
      <c r="X160" t="s">
        <v>20</v>
      </c>
      <c r="Y160" t="s">
        <v>41</v>
      </c>
      <c r="Z160">
        <v>113</v>
      </c>
      <c r="AA160">
        <v>100</v>
      </c>
      <c r="AB160" t="str">
        <f>INDEX('DATA - Teams'!$C:$C,MATCH(V160,'DATA - Teams'!$B:$B,0))</f>
        <v>KAPPAZ</v>
      </c>
    </row>
    <row r="161" spans="12:28" x14ac:dyDescent="0.2">
      <c r="L161">
        <v>20</v>
      </c>
      <c r="M161">
        <v>160</v>
      </c>
      <c r="N161" t="str">
        <f t="shared" ca="1" si="10"/>
        <v>Lest</v>
      </c>
      <c r="O161" t="s">
        <v>143</v>
      </c>
      <c r="P161" t="s">
        <v>647</v>
      </c>
      <c r="Q161" s="6" t="str">
        <f t="shared" si="11"/>
        <v>BEN</v>
      </c>
      <c r="T161">
        <v>2019</v>
      </c>
      <c r="U161">
        <v>1</v>
      </c>
      <c r="V161" t="s">
        <v>438</v>
      </c>
      <c r="W161" t="s">
        <v>347</v>
      </c>
      <c r="X161" t="s">
        <v>20</v>
      </c>
      <c r="Y161" t="s">
        <v>43</v>
      </c>
      <c r="Z161">
        <v>87</v>
      </c>
      <c r="AA161">
        <v>95</v>
      </c>
      <c r="AB161" t="str">
        <f>INDEX('DATA - Teams'!$C:$C,MATCH(V161,'DATA - Teams'!$B:$B,0))</f>
        <v>KAPPAZ</v>
      </c>
    </row>
    <row r="162" spans="12:28" x14ac:dyDescent="0.2">
      <c r="L162">
        <v>21</v>
      </c>
      <c r="M162">
        <v>161</v>
      </c>
      <c r="N162" t="str">
        <f t="shared" ca="1" si="10"/>
        <v>Lest</v>
      </c>
      <c r="O162" t="s">
        <v>67</v>
      </c>
      <c r="P162" t="s">
        <v>586</v>
      </c>
      <c r="Q162" s="6" t="str">
        <f t="shared" ref="Q162:Q177" si="12">INDEX(Y:Y,MATCH(O162,W:W,0))</f>
        <v>DEF</v>
      </c>
      <c r="T162">
        <v>2019</v>
      </c>
      <c r="U162">
        <v>1</v>
      </c>
      <c r="V162" t="s">
        <v>438</v>
      </c>
      <c r="W162" t="s">
        <v>278</v>
      </c>
      <c r="X162" t="s">
        <v>32</v>
      </c>
      <c r="Y162" t="s">
        <v>43</v>
      </c>
      <c r="Z162">
        <v>89</v>
      </c>
      <c r="AA162">
        <v>84</v>
      </c>
      <c r="AB162" t="str">
        <f>INDEX('DATA - Teams'!$C:$C,MATCH(V162,'DATA - Teams'!$B:$B,0))</f>
        <v>KAPPAZ</v>
      </c>
    </row>
    <row r="163" spans="12:28" x14ac:dyDescent="0.2">
      <c r="L163">
        <v>21</v>
      </c>
      <c r="M163">
        <v>162</v>
      </c>
      <c r="N163" t="str">
        <f t="shared" ca="1" si="10"/>
        <v>Chief</v>
      </c>
      <c r="O163" t="s">
        <v>918</v>
      </c>
      <c r="P163" t="e">
        <v>#N/A</v>
      </c>
      <c r="Q163" s="6" t="e">
        <f t="shared" si="12"/>
        <v>#N/A</v>
      </c>
      <c r="T163">
        <v>2019</v>
      </c>
      <c r="U163">
        <v>1</v>
      </c>
      <c r="V163" t="s">
        <v>438</v>
      </c>
      <c r="W163" t="s">
        <v>46</v>
      </c>
      <c r="X163" t="s">
        <v>10</v>
      </c>
      <c r="Y163" t="s">
        <v>41</v>
      </c>
      <c r="Z163">
        <v>99</v>
      </c>
      <c r="AA163">
        <v>101</v>
      </c>
      <c r="AB163" t="str">
        <f>INDEX('DATA - Teams'!$C:$C,MATCH(V163,'DATA - Teams'!$B:$B,0))</f>
        <v>KAPPAZ</v>
      </c>
    </row>
    <row r="164" spans="12:28" x14ac:dyDescent="0.2">
      <c r="L164">
        <v>21</v>
      </c>
      <c r="M164">
        <v>163</v>
      </c>
      <c r="N164" t="str">
        <f t="shared" ca="1" si="10"/>
        <v>Pmac</v>
      </c>
      <c r="O164" t="s">
        <v>344</v>
      </c>
      <c r="P164" t="s">
        <v>610</v>
      </c>
      <c r="Q164" s="6" t="str">
        <f t="shared" si="12"/>
        <v>DEF</v>
      </c>
      <c r="T164">
        <v>2019</v>
      </c>
      <c r="U164">
        <v>1</v>
      </c>
      <c r="V164" t="s">
        <v>438</v>
      </c>
      <c r="W164" t="s">
        <v>180</v>
      </c>
      <c r="X164" t="s">
        <v>16</v>
      </c>
      <c r="Y164" t="s">
        <v>38</v>
      </c>
      <c r="Z164">
        <v>82</v>
      </c>
      <c r="AA164">
        <v>69</v>
      </c>
      <c r="AB164" t="str">
        <f>INDEX('DATA - Teams'!$C:$C,MATCH(V164,'DATA - Teams'!$B:$B,0))</f>
        <v>KAPPAZ</v>
      </c>
    </row>
    <row r="165" spans="12:28" x14ac:dyDescent="0.2">
      <c r="L165">
        <v>21</v>
      </c>
      <c r="M165">
        <v>164</v>
      </c>
      <c r="N165" t="str">
        <f t="shared" ca="1" si="10"/>
        <v>Melons</v>
      </c>
      <c r="O165" t="s">
        <v>409</v>
      </c>
      <c r="P165" t="s">
        <v>573</v>
      </c>
      <c r="Q165" s="6" t="str">
        <f t="shared" si="12"/>
        <v>DEF</v>
      </c>
      <c r="T165">
        <v>2019</v>
      </c>
      <c r="U165">
        <v>1</v>
      </c>
      <c r="V165" t="s">
        <v>438</v>
      </c>
      <c r="W165" t="s">
        <v>246</v>
      </c>
      <c r="X165" t="s">
        <v>14</v>
      </c>
      <c r="Y165" t="s">
        <v>43</v>
      </c>
      <c r="Z165">
        <v>86</v>
      </c>
      <c r="AA165">
        <v>112</v>
      </c>
      <c r="AB165" t="str">
        <f>INDEX('DATA - Teams'!$C:$C,MATCH(V165,'DATA - Teams'!$B:$B,0))</f>
        <v>KAPPAZ</v>
      </c>
    </row>
    <row r="166" spans="12:28" x14ac:dyDescent="0.2">
      <c r="L166">
        <v>21</v>
      </c>
      <c r="M166">
        <v>165</v>
      </c>
      <c r="N166" t="str">
        <f t="shared" ca="1" si="10"/>
        <v>Garter</v>
      </c>
      <c r="O166" t="s">
        <v>372</v>
      </c>
      <c r="P166" t="s">
        <v>789</v>
      </c>
      <c r="Q166" s="6" t="str">
        <f t="shared" si="12"/>
        <v>BEN</v>
      </c>
      <c r="T166">
        <v>2019</v>
      </c>
      <c r="U166">
        <v>1</v>
      </c>
      <c r="V166" t="s">
        <v>438</v>
      </c>
      <c r="W166" t="s">
        <v>440</v>
      </c>
      <c r="X166" t="s">
        <v>14</v>
      </c>
      <c r="Y166" t="s">
        <v>38</v>
      </c>
      <c r="Z166">
        <v>74</v>
      </c>
      <c r="AA166">
        <v>94</v>
      </c>
      <c r="AB166" t="str">
        <f>INDEX('DATA - Teams'!$C:$C,MATCH(V166,'DATA - Teams'!$B:$B,0))</f>
        <v>KAPPAZ</v>
      </c>
    </row>
    <row r="167" spans="12:28" x14ac:dyDescent="0.2">
      <c r="L167">
        <v>21</v>
      </c>
      <c r="M167">
        <v>166</v>
      </c>
      <c r="N167" t="str">
        <f t="shared" ca="1" si="10"/>
        <v>Jmerc</v>
      </c>
      <c r="O167" t="s">
        <v>364</v>
      </c>
      <c r="P167" t="s">
        <v>616</v>
      </c>
      <c r="Q167" s="6" t="str">
        <f t="shared" si="12"/>
        <v>BEN</v>
      </c>
      <c r="T167">
        <v>2019</v>
      </c>
      <c r="U167">
        <v>1</v>
      </c>
      <c r="V167" t="s">
        <v>438</v>
      </c>
      <c r="W167" t="s">
        <v>68</v>
      </c>
      <c r="X167" t="s">
        <v>14</v>
      </c>
      <c r="Y167" t="s">
        <v>38</v>
      </c>
      <c r="Z167">
        <v>91</v>
      </c>
      <c r="AA167">
        <v>95</v>
      </c>
      <c r="AB167" t="str">
        <f>INDEX('DATA - Teams'!$C:$C,MATCH(V167,'DATA - Teams'!$B:$B,0))</f>
        <v>KAPPAZ</v>
      </c>
    </row>
    <row r="168" spans="12:28" x14ac:dyDescent="0.2">
      <c r="L168">
        <v>21</v>
      </c>
      <c r="M168">
        <v>167</v>
      </c>
      <c r="N168" t="str">
        <f t="shared" ca="1" si="10"/>
        <v>Kappaz</v>
      </c>
      <c r="O168" t="s">
        <v>436</v>
      </c>
      <c r="P168" t="s">
        <v>871</v>
      </c>
      <c r="Q168" s="6" t="e">
        <f t="shared" si="12"/>
        <v>#N/A</v>
      </c>
      <c r="T168">
        <v>2019</v>
      </c>
      <c r="U168">
        <v>1</v>
      </c>
      <c r="V168" t="s">
        <v>438</v>
      </c>
      <c r="W168" t="s">
        <v>141</v>
      </c>
      <c r="X168" t="s">
        <v>28</v>
      </c>
      <c r="Y168" t="s">
        <v>43</v>
      </c>
      <c r="Z168">
        <v>106</v>
      </c>
      <c r="AA168">
        <v>102</v>
      </c>
      <c r="AB168" t="str">
        <f>INDEX('DATA - Teams'!$C:$C,MATCH(V168,'DATA - Teams'!$B:$B,0))</f>
        <v>KAPPAZ</v>
      </c>
    </row>
    <row r="169" spans="12:28" x14ac:dyDescent="0.2">
      <c r="L169">
        <v>21</v>
      </c>
      <c r="M169">
        <v>168</v>
      </c>
      <c r="N169" t="str">
        <f t="shared" ca="1" si="10"/>
        <v>Richo</v>
      </c>
      <c r="O169" t="s">
        <v>431</v>
      </c>
      <c r="P169" t="e">
        <v>#N/A</v>
      </c>
      <c r="Q169" s="6" t="e">
        <f t="shared" si="12"/>
        <v>#N/A</v>
      </c>
      <c r="T169">
        <v>2019</v>
      </c>
      <c r="U169">
        <v>1</v>
      </c>
      <c r="V169" t="s">
        <v>438</v>
      </c>
      <c r="W169" t="s">
        <v>53</v>
      </c>
      <c r="X169" t="s">
        <v>24</v>
      </c>
      <c r="Y169" t="s">
        <v>38</v>
      </c>
      <c r="Z169">
        <v>97</v>
      </c>
      <c r="AA169">
        <v>73</v>
      </c>
      <c r="AB169" t="str">
        <f>INDEX('DATA - Teams'!$C:$C,MATCH(V169,'DATA - Teams'!$B:$B,0))</f>
        <v>KAPPAZ</v>
      </c>
    </row>
    <row r="170" spans="12:28" x14ac:dyDescent="0.2">
      <c r="L170">
        <v>22</v>
      </c>
      <c r="M170">
        <v>169</v>
      </c>
      <c r="N170" t="str">
        <f t="shared" ca="1" si="10"/>
        <v>Richo</v>
      </c>
      <c r="O170" t="s">
        <v>243</v>
      </c>
      <c r="P170" t="e">
        <v>#N/A</v>
      </c>
      <c r="Q170" s="6" t="e">
        <f t="shared" si="12"/>
        <v>#N/A</v>
      </c>
      <c r="T170">
        <v>2019</v>
      </c>
      <c r="U170">
        <v>1</v>
      </c>
      <c r="V170" t="s">
        <v>438</v>
      </c>
      <c r="W170" t="s">
        <v>251</v>
      </c>
      <c r="X170" t="s">
        <v>13</v>
      </c>
      <c r="Y170" t="s">
        <v>41</v>
      </c>
      <c r="Z170">
        <v>104</v>
      </c>
      <c r="AA170">
        <v>83</v>
      </c>
      <c r="AB170" t="str">
        <f>INDEX('DATA - Teams'!$C:$C,MATCH(V170,'DATA - Teams'!$B:$B,0))</f>
        <v>KAPPAZ</v>
      </c>
    </row>
    <row r="171" spans="12:28" x14ac:dyDescent="0.2">
      <c r="L171">
        <v>22</v>
      </c>
      <c r="M171">
        <v>170</v>
      </c>
      <c r="N171" t="str">
        <f t="shared" ca="1" si="10"/>
        <v>Kappaz</v>
      </c>
      <c r="O171" t="s">
        <v>425</v>
      </c>
      <c r="P171" t="s">
        <v>654</v>
      </c>
      <c r="Q171" s="6" t="str">
        <f t="shared" si="12"/>
        <v>BEN</v>
      </c>
      <c r="T171">
        <v>2019</v>
      </c>
      <c r="U171">
        <v>1</v>
      </c>
      <c r="V171" t="s">
        <v>438</v>
      </c>
      <c r="W171" t="s">
        <v>74</v>
      </c>
      <c r="X171" t="s">
        <v>35</v>
      </c>
      <c r="Y171" t="s">
        <v>41</v>
      </c>
      <c r="Z171">
        <v>110</v>
      </c>
      <c r="AA171">
        <v>115</v>
      </c>
      <c r="AB171" t="str">
        <f>INDEX('DATA - Teams'!$C:$C,MATCH(V171,'DATA - Teams'!$B:$B,0))</f>
        <v>KAPPAZ</v>
      </c>
    </row>
    <row r="172" spans="12:28" x14ac:dyDescent="0.2">
      <c r="L172">
        <v>22</v>
      </c>
      <c r="M172">
        <v>171</v>
      </c>
      <c r="N172" t="str">
        <f t="shared" ca="1" si="10"/>
        <v>Jmerc</v>
      </c>
      <c r="O172" t="s">
        <v>437</v>
      </c>
      <c r="P172" t="s">
        <v>696</v>
      </c>
      <c r="Q172" s="6" t="str">
        <f t="shared" si="12"/>
        <v>BEN</v>
      </c>
      <c r="T172">
        <v>2019</v>
      </c>
      <c r="U172">
        <v>1</v>
      </c>
      <c r="V172" t="s">
        <v>438</v>
      </c>
      <c r="W172" t="s">
        <v>65</v>
      </c>
      <c r="X172" t="s">
        <v>35</v>
      </c>
      <c r="Y172" t="s">
        <v>41</v>
      </c>
      <c r="Z172">
        <v>97</v>
      </c>
      <c r="AA172">
        <v>86</v>
      </c>
      <c r="AB172" t="str">
        <f>INDEX('DATA - Teams'!$C:$C,MATCH(V172,'DATA - Teams'!$B:$B,0))</f>
        <v>KAPPAZ</v>
      </c>
    </row>
    <row r="173" spans="12:28" x14ac:dyDescent="0.2">
      <c r="L173">
        <v>22</v>
      </c>
      <c r="M173">
        <v>172</v>
      </c>
      <c r="N173" t="str">
        <f t="shared" ca="1" si="10"/>
        <v>Garter</v>
      </c>
      <c r="O173" t="s">
        <v>58</v>
      </c>
      <c r="P173" t="s">
        <v>590</v>
      </c>
      <c r="Q173" s="6" t="str">
        <f t="shared" si="12"/>
        <v>DEF</v>
      </c>
      <c r="T173">
        <v>2019</v>
      </c>
      <c r="U173">
        <v>1</v>
      </c>
      <c r="V173" t="s">
        <v>438</v>
      </c>
      <c r="W173" t="s">
        <v>80</v>
      </c>
      <c r="X173" t="s">
        <v>17</v>
      </c>
      <c r="Y173" t="s">
        <v>59</v>
      </c>
      <c r="Z173">
        <v>82</v>
      </c>
      <c r="AA173">
        <v>103</v>
      </c>
      <c r="AB173" t="str">
        <f>INDEX('DATA - Teams'!$C:$C,MATCH(V173,'DATA - Teams'!$B:$B,0))</f>
        <v>KAPPAZ</v>
      </c>
    </row>
    <row r="174" spans="12:28" x14ac:dyDescent="0.2">
      <c r="L174">
        <v>22</v>
      </c>
      <c r="M174">
        <v>173</v>
      </c>
      <c r="N174" t="str">
        <f t="shared" ca="1" si="10"/>
        <v>Melons</v>
      </c>
      <c r="O174" t="s">
        <v>48</v>
      </c>
      <c r="P174" t="s">
        <v>811</v>
      </c>
      <c r="Q174" s="6" t="str">
        <f t="shared" si="12"/>
        <v>BEN</v>
      </c>
      <c r="T174">
        <v>2019</v>
      </c>
      <c r="U174">
        <v>1</v>
      </c>
      <c r="V174" t="s">
        <v>438</v>
      </c>
      <c r="W174" t="s">
        <v>425</v>
      </c>
      <c r="X174" t="s">
        <v>36</v>
      </c>
      <c r="Y174" t="s">
        <v>59</v>
      </c>
      <c r="Z174">
        <v>67</v>
      </c>
      <c r="AA174">
        <v>63</v>
      </c>
      <c r="AB174" t="str">
        <f>INDEX('DATA - Teams'!$C:$C,MATCH(V174,'DATA - Teams'!$B:$B,0))</f>
        <v>KAPPAZ</v>
      </c>
    </row>
    <row r="175" spans="12:28" x14ac:dyDescent="0.2">
      <c r="L175">
        <v>22</v>
      </c>
      <c r="M175">
        <v>174</v>
      </c>
      <c r="N175" t="str">
        <f t="shared" ca="1" si="10"/>
        <v>Pmac</v>
      </c>
      <c r="O175" t="s">
        <v>230</v>
      </c>
      <c r="P175" t="s">
        <v>827</v>
      </c>
      <c r="Q175" s="6" t="e">
        <f t="shared" si="12"/>
        <v>#N/A</v>
      </c>
      <c r="T175">
        <v>2019</v>
      </c>
      <c r="U175">
        <v>1</v>
      </c>
      <c r="V175" t="s">
        <v>438</v>
      </c>
      <c r="W175" t="s">
        <v>387</v>
      </c>
      <c r="X175" t="s">
        <v>33</v>
      </c>
      <c r="Y175" t="s">
        <v>59</v>
      </c>
      <c r="Z175">
        <v>90</v>
      </c>
      <c r="AA175">
        <v>79</v>
      </c>
      <c r="AB175" t="str">
        <f>INDEX('DATA - Teams'!$C:$C,MATCH(V175,'DATA - Teams'!$B:$B,0))</f>
        <v>KAPPAZ</v>
      </c>
    </row>
    <row r="176" spans="12:28" x14ac:dyDescent="0.2">
      <c r="L176">
        <v>22</v>
      </c>
      <c r="M176">
        <v>175</v>
      </c>
      <c r="N176" t="str">
        <f t="shared" ca="1" si="10"/>
        <v>Chief</v>
      </c>
      <c r="O176" t="s">
        <v>435</v>
      </c>
      <c r="P176" t="e">
        <v>#N/A</v>
      </c>
      <c r="Q176" s="6" t="str">
        <f t="shared" si="12"/>
        <v>BEN</v>
      </c>
      <c r="T176">
        <v>2019</v>
      </c>
      <c r="U176">
        <v>1</v>
      </c>
      <c r="V176" t="s">
        <v>438</v>
      </c>
      <c r="W176" t="s">
        <v>441</v>
      </c>
      <c r="X176" t="s">
        <v>10</v>
      </c>
      <c r="Y176" t="s">
        <v>59</v>
      </c>
      <c r="Z176">
        <v>84</v>
      </c>
      <c r="AA176">
        <v>52</v>
      </c>
      <c r="AB176" t="str">
        <f>INDEX('DATA - Teams'!$C:$C,MATCH(V176,'DATA - Teams'!$B:$B,0))</f>
        <v>KAPPAZ</v>
      </c>
    </row>
    <row r="177" spans="12:17" x14ac:dyDescent="0.2">
      <c r="L177">
        <v>22</v>
      </c>
      <c r="M177">
        <v>176</v>
      </c>
      <c r="N177" t="str">
        <f t="shared" ca="1" si="10"/>
        <v>Lest</v>
      </c>
      <c r="O177" t="s">
        <v>429</v>
      </c>
      <c r="P177" t="s">
        <v>868</v>
      </c>
      <c r="Q177" s="6" t="str">
        <f t="shared" si="12"/>
        <v>BEN</v>
      </c>
    </row>
    <row r="178" spans="12:17" x14ac:dyDescent="0.2">
      <c r="M178">
        <v>177</v>
      </c>
    </row>
    <row r="179" spans="12:17" x14ac:dyDescent="0.2">
      <c r="M179">
        <v>178</v>
      </c>
    </row>
    <row r="180" spans="12:17" x14ac:dyDescent="0.2">
      <c r="M180">
        <v>179</v>
      </c>
    </row>
    <row r="181" spans="12:17" x14ac:dyDescent="0.2">
      <c r="M181">
        <v>180</v>
      </c>
    </row>
    <row r="182" spans="12:17" x14ac:dyDescent="0.2">
      <c r="M182">
        <v>181</v>
      </c>
    </row>
    <row r="183" spans="12:17" x14ac:dyDescent="0.2">
      <c r="M183">
        <v>182</v>
      </c>
    </row>
    <row r="184" spans="12:17" x14ac:dyDescent="0.2">
      <c r="M184">
        <v>183</v>
      </c>
    </row>
    <row r="185" spans="12:17" x14ac:dyDescent="0.2">
      <c r="M185">
        <v>184</v>
      </c>
    </row>
  </sheetData>
  <autoFilter ref="L1:Q189" xr:uid="{00000000-0009-0000-0000-000010000000}"/>
  <conditionalFormatting sqref="B2:I23">
    <cfRule type="expression" dxfId="8" priority="27">
      <formula>INDEX($Q:$Q,MATCH(B2,$O:$O,0))="DEF"</formula>
    </cfRule>
    <cfRule type="expression" dxfId="7" priority="28">
      <formula>INDEX($Q:$Q,MATCH(B2,$O:$O,0))="MID"</formula>
    </cfRule>
    <cfRule type="expression" dxfId="6" priority="29">
      <formula>INDEX($Q:$Q,MATCH(B2,$O:$O,0))="RUC"</formula>
    </cfRule>
    <cfRule type="expression" dxfId="5" priority="30">
      <formula>INDEX($Q:$Q,MATCH(B2,$O:$O,0))="FWD"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4:AH120"/>
  <sheetViews>
    <sheetView topLeftCell="A91" zoomScale="98" zoomScaleNormal="98" workbookViewId="0">
      <selection activeCell="Z121" sqref="Y121:Z121"/>
    </sheetView>
  </sheetViews>
  <sheetFormatPr baseColWidth="10" defaultColWidth="8.83203125" defaultRowHeight="15" x14ac:dyDescent="0.2"/>
  <cols>
    <col min="1" max="1" width="2" bestFit="1" customWidth="1"/>
    <col min="3" max="3" width="17.33203125" bestFit="1" customWidth="1"/>
    <col min="4" max="34" width="5.5" customWidth="1"/>
  </cols>
  <sheetData>
    <row r="34" spans="1:34" x14ac:dyDescent="0.2">
      <c r="B34" s="1" t="s">
        <v>490</v>
      </c>
      <c r="C34" s="52">
        <v>2019</v>
      </c>
    </row>
    <row r="35" spans="1:34" x14ac:dyDescent="0.2">
      <c r="B35" s="1" t="s">
        <v>903</v>
      </c>
      <c r="C35" s="52">
        <v>23</v>
      </c>
    </row>
    <row r="36" spans="1:34" ht="16" thickBot="1" x14ac:dyDescent="0.25">
      <c r="B36" s="1"/>
      <c r="C36" s="52"/>
    </row>
    <row r="37" spans="1:34" ht="16" thickBot="1" x14ac:dyDescent="0.25">
      <c r="D37" s="196" t="s">
        <v>942</v>
      </c>
      <c r="E37" s="197"/>
      <c r="F37" s="197"/>
      <c r="G37" s="197"/>
      <c r="H37" s="197"/>
      <c r="I37" s="197"/>
      <c r="J37" s="197"/>
      <c r="K37" s="197"/>
      <c r="L37" s="197"/>
      <c r="M37" s="197"/>
      <c r="N37" s="197"/>
      <c r="O37" s="197"/>
      <c r="P37" s="197"/>
      <c r="Q37" s="197"/>
      <c r="R37" s="197"/>
      <c r="S37" s="197"/>
      <c r="T37" s="197"/>
      <c r="U37" s="197"/>
      <c r="V37" s="197"/>
      <c r="W37" s="197"/>
      <c r="X37" s="197"/>
      <c r="Y37" s="197"/>
      <c r="Z37" s="198"/>
      <c r="AB37" s="196" t="s">
        <v>941</v>
      </c>
      <c r="AC37" s="197"/>
      <c r="AD37" s="197"/>
      <c r="AE37" s="197"/>
      <c r="AF37" s="197"/>
      <c r="AG37" s="197"/>
      <c r="AH37" s="198"/>
    </row>
    <row r="38" spans="1:34" ht="16" thickBot="1" x14ac:dyDescent="0.25">
      <c r="A38" s="86"/>
      <c r="B38" s="70" t="s">
        <v>939</v>
      </c>
      <c r="C38" s="71" t="s">
        <v>509</v>
      </c>
      <c r="D38" s="72">
        <v>1</v>
      </c>
      <c r="E38" s="73">
        <v>2</v>
      </c>
      <c r="F38" s="73">
        <v>3</v>
      </c>
      <c r="G38" s="73">
        <v>4</v>
      </c>
      <c r="H38" s="73">
        <v>5</v>
      </c>
      <c r="I38" s="73">
        <v>6</v>
      </c>
      <c r="J38" s="73">
        <v>7</v>
      </c>
      <c r="K38" s="73">
        <v>8</v>
      </c>
      <c r="L38" s="73">
        <v>9</v>
      </c>
      <c r="M38" s="73">
        <v>10</v>
      </c>
      <c r="N38" s="73">
        <v>11</v>
      </c>
      <c r="O38" s="73">
        <v>12</v>
      </c>
      <c r="P38" s="73">
        <v>13</v>
      </c>
      <c r="Q38" s="73">
        <v>14</v>
      </c>
      <c r="R38" s="73">
        <v>15</v>
      </c>
      <c r="S38" s="73">
        <v>16</v>
      </c>
      <c r="T38" s="73">
        <v>17</v>
      </c>
      <c r="U38" s="73">
        <v>18</v>
      </c>
      <c r="V38" s="73">
        <v>19</v>
      </c>
      <c r="W38" s="73">
        <v>20</v>
      </c>
      <c r="X38" s="73">
        <v>21</v>
      </c>
      <c r="Y38" s="73">
        <v>22</v>
      </c>
      <c r="Z38" s="74">
        <v>23</v>
      </c>
      <c r="AB38" s="80" t="s">
        <v>1338</v>
      </c>
      <c r="AC38" s="81">
        <v>0</v>
      </c>
      <c r="AD38" s="81">
        <v>1</v>
      </c>
      <c r="AE38" s="81">
        <v>2</v>
      </c>
      <c r="AF38" s="81">
        <v>3</v>
      </c>
      <c r="AG38" s="81">
        <v>4</v>
      </c>
      <c r="AH38" s="82" t="s">
        <v>523</v>
      </c>
    </row>
    <row r="39" spans="1:34" x14ac:dyDescent="0.2">
      <c r="A39" s="87">
        <v>1</v>
      </c>
      <c r="B39" s="75" t="str">
        <f ca="1">INDEX(OFFSET('DATA - Teams'!$C$2:$C$9,MATCH($C$34,'DATA - Teams'!$A:$A,0)-2,0),$A39)</f>
        <v>CHIEF</v>
      </c>
      <c r="C39" s="66" t="str">
        <f ca="1">INDEX(OFFSET('DATA - Teams'!$B$2:$B$9,MATCH($C$34,'DATA - Teams'!$A:$A,0)-2,0),$A39)</f>
        <v>Barbeques Treloar</v>
      </c>
      <c r="D39" s="69">
        <f ca="1">IF(D$38&lt;=$C$35,SUMIFS('DATA - Fixture'!$M:$M,'DATA - Fixture'!$C:$C,$C$34,'DATA - Fixture'!$F:$F,'Season Stats'!$C39,'DATA - Fixture'!$D:$D,'Season Stats'!D$38),"")</f>
        <v>1640</v>
      </c>
      <c r="E39" s="38">
        <f ca="1">IF(E$38&lt;=$C$35,SUMIFS('DATA - Fixture'!$M:$M,'DATA - Fixture'!$C:$C,$C$34,'DATA - Fixture'!$F:$F,'Season Stats'!$C39,'DATA - Fixture'!$D:$D,'Season Stats'!E$38),"")</f>
        <v>1745</v>
      </c>
      <c r="F39" s="38">
        <f ca="1">IF(F$38&lt;=$C$35,SUMIFS('DATA - Fixture'!$M:$M,'DATA - Fixture'!$C:$C,$C$34,'DATA - Fixture'!$F:$F,'Season Stats'!$C39,'DATA - Fixture'!$D:$D,'Season Stats'!F$38),"")</f>
        <v>1407</v>
      </c>
      <c r="G39" s="38">
        <f ca="1">IF(G$38&lt;=$C$35,SUMIFS('DATA - Fixture'!$M:$M,'DATA - Fixture'!$C:$C,$C$34,'DATA - Fixture'!$F:$F,'Season Stats'!$C39,'DATA - Fixture'!$D:$D,'Season Stats'!G$38),"")</f>
        <v>1340</v>
      </c>
      <c r="H39" s="38">
        <f ca="1">IF(H$38&lt;=$C$35,SUMIFS('DATA - Fixture'!$M:$M,'DATA - Fixture'!$C:$C,$C$34,'DATA - Fixture'!$F:$F,'Season Stats'!$C39,'DATA - Fixture'!$D:$D,'Season Stats'!H$38),"")</f>
        <v>1555</v>
      </c>
      <c r="I39" s="38">
        <f ca="1">IF(I$38&lt;=$C$35,SUMIFS('DATA - Fixture'!$M:$M,'DATA - Fixture'!$C:$C,$C$34,'DATA - Fixture'!$F:$F,'Season Stats'!$C39,'DATA - Fixture'!$D:$D,'Season Stats'!I$38),"")</f>
        <v>1787</v>
      </c>
      <c r="J39" s="38">
        <f ca="1">IF(J$38&lt;=$C$35,SUMIFS('DATA - Fixture'!$M:$M,'DATA - Fixture'!$C:$C,$C$34,'DATA - Fixture'!$F:$F,'Season Stats'!$C39,'DATA - Fixture'!$D:$D,'Season Stats'!J$38),"")</f>
        <v>1547</v>
      </c>
      <c r="K39" s="38">
        <f ca="1">IF(K$38&lt;=$C$35,SUMIFS('DATA - Fixture'!$M:$M,'DATA - Fixture'!$C:$C,$C$34,'DATA - Fixture'!$F:$F,'Season Stats'!$C39,'DATA - Fixture'!$D:$D,'Season Stats'!K$38),"")</f>
        <v>1523</v>
      </c>
      <c r="L39" s="38">
        <f ca="1">IF(L$38&lt;=$C$35,SUMIFS('DATA - Fixture'!$M:$M,'DATA - Fixture'!$C:$C,$C$34,'DATA - Fixture'!$F:$F,'Season Stats'!$C39,'DATA - Fixture'!$D:$D,'Season Stats'!L$38),"")</f>
        <v>1507</v>
      </c>
      <c r="M39" s="38">
        <f ca="1">IF(M$38&lt;=$C$35,SUMIFS('DATA - Fixture'!$M:$M,'DATA - Fixture'!$C:$C,$C$34,'DATA - Fixture'!$F:$F,'Season Stats'!$C39,'DATA - Fixture'!$D:$D,'Season Stats'!M$38),"")</f>
        <v>1686</v>
      </c>
      <c r="N39" s="38">
        <f ca="1">IF(N$38&lt;=$C$35,SUMIFS('DATA - Fixture'!$M:$M,'DATA - Fixture'!$C:$C,$C$34,'DATA - Fixture'!$F:$F,'Season Stats'!$C39,'DATA - Fixture'!$D:$D,'Season Stats'!N$38),"")</f>
        <v>1551</v>
      </c>
      <c r="O39" s="38">
        <f ca="1">IF(O$38&lt;=$C$35,SUMIFS('DATA - Fixture'!$M:$M,'DATA - Fixture'!$C:$C,$C$34,'DATA - Fixture'!$F:$F,'Season Stats'!$C39,'DATA - Fixture'!$D:$D,'Season Stats'!O$38),"")</f>
        <v>1603</v>
      </c>
      <c r="P39" s="38">
        <f ca="1">IF(P$38&lt;=$C$35,SUMIFS('DATA - Fixture'!$M:$M,'DATA - Fixture'!$C:$C,$C$34,'DATA - Fixture'!$F:$F,'Season Stats'!$C39,'DATA - Fixture'!$D:$D,'Season Stats'!P$38),"")</f>
        <v>1326</v>
      </c>
      <c r="Q39" s="38">
        <f ca="1">IF(Q$38&lt;=$C$35,SUMIFS('DATA - Fixture'!$M:$M,'DATA - Fixture'!$C:$C,$C$34,'DATA - Fixture'!$F:$F,'Season Stats'!$C39,'DATA - Fixture'!$D:$D,'Season Stats'!Q$38),"")</f>
        <v>827</v>
      </c>
      <c r="R39" s="38">
        <f ca="1">IF(R$38&lt;=$C$35,SUMIFS('DATA - Fixture'!$M:$M,'DATA - Fixture'!$C:$C,$C$34,'DATA - Fixture'!$F:$F,'Season Stats'!$C39,'DATA - Fixture'!$D:$D,'Season Stats'!R$38),"")</f>
        <v>1569</v>
      </c>
      <c r="S39" s="38">
        <f ca="1">IF(S$38&lt;=$C$35,SUMIFS('DATA - Fixture'!$M:$M,'DATA - Fixture'!$C:$C,$C$34,'DATA - Fixture'!$F:$F,'Season Stats'!$C39,'DATA - Fixture'!$D:$D,'Season Stats'!S$38),"")</f>
        <v>1525</v>
      </c>
      <c r="T39" s="38">
        <f ca="1">IF(T$38&lt;=$C$35,SUMIFS('DATA - Fixture'!$M:$M,'DATA - Fixture'!$C:$C,$C$34,'DATA - Fixture'!$F:$F,'Season Stats'!$C39,'DATA - Fixture'!$D:$D,'Season Stats'!T$38),"")</f>
        <v>1639</v>
      </c>
      <c r="U39" s="38">
        <f ca="1">IF(U$38&lt;=$C$35,SUMIFS('DATA - Fixture'!$M:$M,'DATA - Fixture'!$C:$C,$C$34,'DATA - Fixture'!$F:$F,'Season Stats'!$C39,'DATA - Fixture'!$D:$D,'Season Stats'!U$38),"")</f>
        <v>1357</v>
      </c>
      <c r="V39" s="38">
        <f ca="1">IF(V$38&lt;=$C$35,SUMIFS('DATA - Fixture'!$M:$M,'DATA - Fixture'!$C:$C,$C$34,'DATA - Fixture'!$F:$F,'Season Stats'!$C39,'DATA - Fixture'!$D:$D,'Season Stats'!V$38),"")</f>
        <v>1539</v>
      </c>
      <c r="W39" s="38">
        <f ca="1">IF(W$38&lt;=$C$35,SUMIFS('DATA - Fixture'!$M:$M,'DATA - Fixture'!$C:$C,$C$34,'DATA - Fixture'!$F:$F,'Season Stats'!$C39,'DATA - Fixture'!$D:$D,'Season Stats'!W$38),"")</f>
        <v>1474</v>
      </c>
      <c r="X39" s="38">
        <f ca="1">IF(X$38&lt;=$C$35,SUMIFS('DATA - Fixture'!$M:$M,'DATA - Fixture'!$C:$C,$C$34,'DATA - Fixture'!$F:$F,'Season Stats'!$C39,'DATA - Fixture'!$D:$D,'Season Stats'!X$38),"")</f>
        <v>1624</v>
      </c>
      <c r="Y39" s="38">
        <f ca="1">IF(Y$38&lt;=$C$35,SUMIFS('DATA - Fixture'!$M:$M,'DATA - Fixture'!$C:$C,$C$34,'DATA - Fixture'!$F:$F,'Season Stats'!$C39,'DATA - Fixture'!$D:$D,'Season Stats'!Y$38),"")</f>
        <v>0</v>
      </c>
      <c r="Z39" s="39">
        <f ca="1">IF(Z$38&lt;=$C$35,SUMIFS('DATA - Fixture'!$M:$M,'DATA - Fixture'!$C:$C,$C$34,'DATA - Fixture'!$F:$F,'Season Stats'!$C39,'DATA - Fixture'!$D:$D,'Season Stats'!Z$38),"")</f>
        <v>0</v>
      </c>
      <c r="AB39" s="47">
        <f ca="1">AVERAGE(D39:Z39)</f>
        <v>1381.3478260869565</v>
      </c>
      <c r="AC39" s="34">
        <f ca="1">_xlfn.QUARTILE.INC(OFFSET($D39,0,0,1,$C$35),AC$38)</f>
        <v>0</v>
      </c>
      <c r="AD39" s="34">
        <f ca="1">_xlfn.QUARTILE.INC(OFFSET($D39,0,0,1,$C$35),AD$38)</f>
        <v>1382</v>
      </c>
      <c r="AE39" s="34">
        <f ca="1">_xlfn.QUARTILE.INC(OFFSET($D39,0,0,1,$C$35),AE$38)</f>
        <v>1539</v>
      </c>
      <c r="AF39" s="34">
        <f ca="1">_xlfn.QUARTILE.INC(OFFSET($D39,0,0,1,$C$35),AF$38)</f>
        <v>1613.5</v>
      </c>
      <c r="AG39" s="34">
        <f ca="1">_xlfn.QUARTILE.INC(OFFSET($D39,0,0,1,$C$35),AG$38)</f>
        <v>1787</v>
      </c>
      <c r="AH39" s="40">
        <f t="shared" ref="AH39:AH46" ca="1" si="0">RANK(AE39,$AE$39:$AE$46,0)</f>
        <v>8</v>
      </c>
    </row>
    <row r="40" spans="1:34" x14ac:dyDescent="0.2">
      <c r="A40" s="88">
        <v>2</v>
      </c>
      <c r="B40" s="76" t="str">
        <f ca="1">INDEX(OFFSET('DATA - Teams'!$C$2:$C$9,MATCH($C$34,'DATA - Teams'!$A:$A,0)-2,0),$A40)</f>
        <v>GARTER</v>
      </c>
      <c r="C40" s="67" t="str">
        <f ca="1">INDEX(OFFSET('DATA - Teams'!$B$2:$B$9,MATCH($C$34,'DATA - Teams'!$A:$A,0)-2,0),$A40)</f>
        <v>Fire The Worpedo</v>
      </c>
      <c r="D40" s="47">
        <f ca="1">IF(D$38&lt;=$C$35,SUMIFS('DATA - Fixture'!$M:$M,'DATA - Fixture'!$C:$C,$C$34,'DATA - Fixture'!$F:$F,'Season Stats'!$C40,'DATA - Fixture'!$D:$D,'Season Stats'!D$38),"")</f>
        <v>1499</v>
      </c>
      <c r="E40" s="34">
        <f ca="1">IF(E$38&lt;=$C$35,SUMIFS('DATA - Fixture'!$M:$M,'DATA - Fixture'!$C:$C,$C$34,'DATA - Fixture'!$F:$F,'Season Stats'!$C40,'DATA - Fixture'!$D:$D,'Season Stats'!E$38),"")</f>
        <v>1684</v>
      </c>
      <c r="F40" s="34">
        <f ca="1">IF(F$38&lt;=$C$35,SUMIFS('DATA - Fixture'!$M:$M,'DATA - Fixture'!$C:$C,$C$34,'DATA - Fixture'!$F:$F,'Season Stats'!$C40,'DATA - Fixture'!$D:$D,'Season Stats'!F$38),"")</f>
        <v>1499</v>
      </c>
      <c r="G40" s="34">
        <f ca="1">IF(G$38&lt;=$C$35,SUMIFS('DATA - Fixture'!$M:$M,'DATA - Fixture'!$C:$C,$C$34,'DATA - Fixture'!$F:$F,'Season Stats'!$C40,'DATA - Fixture'!$D:$D,'Season Stats'!G$38),"")</f>
        <v>1567</v>
      </c>
      <c r="H40" s="34">
        <f ca="1">IF(H$38&lt;=$C$35,SUMIFS('DATA - Fixture'!$M:$M,'DATA - Fixture'!$C:$C,$C$34,'DATA - Fixture'!$F:$F,'Season Stats'!$C40,'DATA - Fixture'!$D:$D,'Season Stats'!H$38),"")</f>
        <v>1541</v>
      </c>
      <c r="I40" s="34">
        <f ca="1">IF(I$38&lt;=$C$35,SUMIFS('DATA - Fixture'!$M:$M,'DATA - Fixture'!$C:$C,$C$34,'DATA - Fixture'!$F:$F,'Season Stats'!$C40,'DATA - Fixture'!$D:$D,'Season Stats'!I$38),"")</f>
        <v>1503</v>
      </c>
      <c r="J40" s="34">
        <f ca="1">IF(J$38&lt;=$C$35,SUMIFS('DATA - Fixture'!$M:$M,'DATA - Fixture'!$C:$C,$C$34,'DATA - Fixture'!$F:$F,'Season Stats'!$C40,'DATA - Fixture'!$D:$D,'Season Stats'!J$38),"")</f>
        <v>1453</v>
      </c>
      <c r="K40" s="34">
        <f ca="1">IF(K$38&lt;=$C$35,SUMIFS('DATA - Fixture'!$M:$M,'DATA - Fixture'!$C:$C,$C$34,'DATA - Fixture'!$F:$F,'Season Stats'!$C40,'DATA - Fixture'!$D:$D,'Season Stats'!K$38),"")</f>
        <v>1583</v>
      </c>
      <c r="L40" s="34">
        <f ca="1">IF(L$38&lt;=$C$35,SUMIFS('DATA - Fixture'!$M:$M,'DATA - Fixture'!$C:$C,$C$34,'DATA - Fixture'!$F:$F,'Season Stats'!$C40,'DATA - Fixture'!$D:$D,'Season Stats'!L$38),"")</f>
        <v>1812</v>
      </c>
      <c r="M40" s="34">
        <f ca="1">IF(M$38&lt;=$C$35,SUMIFS('DATA - Fixture'!$M:$M,'DATA - Fixture'!$C:$C,$C$34,'DATA - Fixture'!$F:$F,'Season Stats'!$C40,'DATA - Fixture'!$D:$D,'Season Stats'!M$38),"")</f>
        <v>1641</v>
      </c>
      <c r="N40" s="34">
        <f ca="1">IF(N$38&lt;=$C$35,SUMIFS('DATA - Fixture'!$M:$M,'DATA - Fixture'!$C:$C,$C$34,'DATA - Fixture'!$F:$F,'Season Stats'!$C40,'DATA - Fixture'!$D:$D,'Season Stats'!N$38),"")</f>
        <v>1730</v>
      </c>
      <c r="O40" s="34">
        <f ca="1">IF(O$38&lt;=$C$35,SUMIFS('DATA - Fixture'!$M:$M,'DATA - Fixture'!$C:$C,$C$34,'DATA - Fixture'!$F:$F,'Season Stats'!$C40,'DATA - Fixture'!$D:$D,'Season Stats'!O$38),"")</f>
        <v>1256</v>
      </c>
      <c r="P40" s="34">
        <f ca="1">IF(P$38&lt;=$C$35,SUMIFS('DATA - Fixture'!$M:$M,'DATA - Fixture'!$C:$C,$C$34,'DATA - Fixture'!$F:$F,'Season Stats'!$C40,'DATA - Fixture'!$D:$D,'Season Stats'!P$38),"")</f>
        <v>1225</v>
      </c>
      <c r="Q40" s="34">
        <f ca="1">IF(Q$38&lt;=$C$35,SUMIFS('DATA - Fixture'!$M:$M,'DATA - Fixture'!$C:$C,$C$34,'DATA - Fixture'!$F:$F,'Season Stats'!$C40,'DATA - Fixture'!$D:$D,'Season Stats'!Q$38),"")</f>
        <v>1284</v>
      </c>
      <c r="R40" s="34">
        <f ca="1">IF(R$38&lt;=$C$35,SUMIFS('DATA - Fixture'!$M:$M,'DATA - Fixture'!$C:$C,$C$34,'DATA - Fixture'!$F:$F,'Season Stats'!$C40,'DATA - Fixture'!$D:$D,'Season Stats'!R$38),"")</f>
        <v>1608</v>
      </c>
      <c r="S40" s="34">
        <f ca="1">IF(S$38&lt;=$C$35,SUMIFS('DATA - Fixture'!$M:$M,'DATA - Fixture'!$C:$C,$C$34,'DATA - Fixture'!$F:$F,'Season Stats'!$C40,'DATA - Fixture'!$D:$D,'Season Stats'!S$38),"")</f>
        <v>1370</v>
      </c>
      <c r="T40" s="34">
        <f ca="1">IF(T$38&lt;=$C$35,SUMIFS('DATA - Fixture'!$M:$M,'DATA - Fixture'!$C:$C,$C$34,'DATA - Fixture'!$F:$F,'Season Stats'!$C40,'DATA - Fixture'!$D:$D,'Season Stats'!T$38),"")</f>
        <v>1791</v>
      </c>
      <c r="U40" s="34">
        <f ca="1">IF(U$38&lt;=$C$35,SUMIFS('DATA - Fixture'!$M:$M,'DATA - Fixture'!$C:$C,$C$34,'DATA - Fixture'!$F:$F,'Season Stats'!$C40,'DATA - Fixture'!$D:$D,'Season Stats'!U$38),"")</f>
        <v>1727</v>
      </c>
      <c r="V40" s="34">
        <f ca="1">IF(V$38&lt;=$C$35,SUMIFS('DATA - Fixture'!$M:$M,'DATA - Fixture'!$C:$C,$C$34,'DATA - Fixture'!$F:$F,'Season Stats'!$C40,'DATA - Fixture'!$D:$D,'Season Stats'!V$38),"")</f>
        <v>1692</v>
      </c>
      <c r="W40" s="34">
        <f ca="1">IF(W$38&lt;=$C$35,SUMIFS('DATA - Fixture'!$M:$M,'DATA - Fixture'!$C:$C,$C$34,'DATA - Fixture'!$F:$F,'Season Stats'!$C40,'DATA - Fixture'!$D:$D,'Season Stats'!W$38),"")</f>
        <v>1623</v>
      </c>
      <c r="X40" s="34">
        <f ca="1">IF(X$38&lt;=$C$35,SUMIFS('DATA - Fixture'!$M:$M,'DATA - Fixture'!$C:$C,$C$34,'DATA - Fixture'!$F:$F,'Season Stats'!$C40,'DATA - Fixture'!$D:$D,'Season Stats'!X$38),"")</f>
        <v>1713</v>
      </c>
      <c r="Y40" s="34">
        <f ca="1">IF(Y$38&lt;=$C$35,SUMIFS('DATA - Fixture'!$M:$M,'DATA - Fixture'!$C:$C,$C$34,'DATA - Fixture'!$F:$F,'Season Stats'!$C40,'DATA - Fixture'!$D:$D,'Season Stats'!Y$38),"")</f>
        <v>0</v>
      </c>
      <c r="Z40" s="40">
        <f ca="1">IF(Z$38&lt;=$C$35,SUMIFS('DATA - Fixture'!$M:$M,'DATA - Fixture'!$C:$C,$C$34,'DATA - Fixture'!$F:$F,'Season Stats'!$C40,'DATA - Fixture'!$D:$D,'Season Stats'!Z$38),"")</f>
        <v>0</v>
      </c>
      <c r="AB40" s="47">
        <f t="shared" ref="AB40:AB46" ca="1" si="1">AVERAGE(D40:Z40)</f>
        <v>1426.1304347826087</v>
      </c>
      <c r="AC40" s="34">
        <f t="shared" ref="AC40:AG46" ca="1" si="2">_xlfn.QUARTILE.INC(OFFSET($D40,0,0,1,$C$35),AC$38)</f>
        <v>0</v>
      </c>
      <c r="AD40" s="34">
        <f t="shared" ca="1" si="2"/>
        <v>1411.5</v>
      </c>
      <c r="AE40" s="34">
        <f t="shared" ca="1" si="2"/>
        <v>1567</v>
      </c>
      <c r="AF40" s="34">
        <f t="shared" ca="1" si="2"/>
        <v>1688</v>
      </c>
      <c r="AG40" s="34">
        <f t="shared" ca="1" si="2"/>
        <v>1812</v>
      </c>
      <c r="AH40" s="40">
        <f t="shared" ca="1" si="0"/>
        <v>6</v>
      </c>
    </row>
    <row r="41" spans="1:34" x14ac:dyDescent="0.2">
      <c r="A41" s="88">
        <v>3</v>
      </c>
      <c r="B41" s="76" t="str">
        <f ca="1">INDEX(OFFSET('DATA - Teams'!$C$2:$C$9,MATCH($C$34,'DATA - Teams'!$A:$A,0)-2,0),$A41)</f>
        <v>JMERC</v>
      </c>
      <c r="C41" s="67" t="str">
        <f ca="1">INDEX(OFFSET('DATA - Teams'!$B$2:$B$9,MATCH($C$34,'DATA - Teams'!$A:$A,0)-2,0),$A41)</f>
        <v>Casting Crouch</v>
      </c>
      <c r="D41" s="47">
        <f ca="1">IF(D$38&lt;=$C$35,SUMIFS('DATA - Fixture'!$M:$M,'DATA - Fixture'!$C:$C,$C$34,'DATA - Fixture'!$F:$F,'Season Stats'!$C41,'DATA - Fixture'!$D:$D,'Season Stats'!D$38),"")</f>
        <v>1718</v>
      </c>
      <c r="E41" s="34">
        <f ca="1">IF(E$38&lt;=$C$35,SUMIFS('DATA - Fixture'!$M:$M,'DATA - Fixture'!$C:$C,$C$34,'DATA - Fixture'!$F:$F,'Season Stats'!$C41,'DATA - Fixture'!$D:$D,'Season Stats'!E$38),"")</f>
        <v>1659</v>
      </c>
      <c r="F41" s="34">
        <f ca="1">IF(F$38&lt;=$C$35,SUMIFS('DATA - Fixture'!$M:$M,'DATA - Fixture'!$C:$C,$C$34,'DATA - Fixture'!$F:$F,'Season Stats'!$C41,'DATA - Fixture'!$D:$D,'Season Stats'!F$38),"")</f>
        <v>1716</v>
      </c>
      <c r="G41" s="34">
        <f ca="1">IF(G$38&lt;=$C$35,SUMIFS('DATA - Fixture'!$M:$M,'DATA - Fixture'!$C:$C,$C$34,'DATA - Fixture'!$F:$F,'Season Stats'!$C41,'DATA - Fixture'!$D:$D,'Season Stats'!G$38),"")</f>
        <v>1586</v>
      </c>
      <c r="H41" s="34">
        <f ca="1">IF(H$38&lt;=$C$35,SUMIFS('DATA - Fixture'!$M:$M,'DATA - Fixture'!$C:$C,$C$34,'DATA - Fixture'!$F:$F,'Season Stats'!$C41,'DATA - Fixture'!$D:$D,'Season Stats'!H$38),"")</f>
        <v>1564</v>
      </c>
      <c r="I41" s="34">
        <f ca="1">IF(I$38&lt;=$C$35,SUMIFS('DATA - Fixture'!$M:$M,'DATA - Fixture'!$C:$C,$C$34,'DATA - Fixture'!$F:$F,'Season Stats'!$C41,'DATA - Fixture'!$D:$D,'Season Stats'!I$38),"")</f>
        <v>1605</v>
      </c>
      <c r="J41" s="34">
        <f ca="1">IF(J$38&lt;=$C$35,SUMIFS('DATA - Fixture'!$M:$M,'DATA - Fixture'!$C:$C,$C$34,'DATA - Fixture'!$F:$F,'Season Stats'!$C41,'DATA - Fixture'!$D:$D,'Season Stats'!J$38),"")</f>
        <v>1529</v>
      </c>
      <c r="K41" s="34">
        <f ca="1">IF(K$38&lt;=$C$35,SUMIFS('DATA - Fixture'!$M:$M,'DATA - Fixture'!$C:$C,$C$34,'DATA - Fixture'!$F:$F,'Season Stats'!$C41,'DATA - Fixture'!$D:$D,'Season Stats'!K$38),"")</f>
        <v>1549</v>
      </c>
      <c r="L41" s="34">
        <f ca="1">IF(L$38&lt;=$C$35,SUMIFS('DATA - Fixture'!$M:$M,'DATA - Fixture'!$C:$C,$C$34,'DATA - Fixture'!$F:$F,'Season Stats'!$C41,'DATA - Fixture'!$D:$D,'Season Stats'!L$38),"")</f>
        <v>1405</v>
      </c>
      <c r="M41" s="34">
        <f ca="1">IF(M$38&lt;=$C$35,SUMIFS('DATA - Fixture'!$M:$M,'DATA - Fixture'!$C:$C,$C$34,'DATA - Fixture'!$F:$F,'Season Stats'!$C41,'DATA - Fixture'!$D:$D,'Season Stats'!M$38),"")</f>
        <v>1386</v>
      </c>
      <c r="N41" s="34">
        <f ca="1">IF(N$38&lt;=$C$35,SUMIFS('DATA - Fixture'!$M:$M,'DATA - Fixture'!$C:$C,$C$34,'DATA - Fixture'!$F:$F,'Season Stats'!$C41,'DATA - Fixture'!$D:$D,'Season Stats'!N$38),"")</f>
        <v>1448</v>
      </c>
      <c r="O41" s="34">
        <f ca="1">IF(O$38&lt;=$C$35,SUMIFS('DATA - Fixture'!$M:$M,'DATA - Fixture'!$C:$C,$C$34,'DATA - Fixture'!$F:$F,'Season Stats'!$C41,'DATA - Fixture'!$D:$D,'Season Stats'!O$38),"")</f>
        <v>1262</v>
      </c>
      <c r="P41" s="34">
        <f ca="1">IF(P$38&lt;=$C$35,SUMIFS('DATA - Fixture'!$M:$M,'DATA - Fixture'!$C:$C,$C$34,'DATA - Fixture'!$F:$F,'Season Stats'!$C41,'DATA - Fixture'!$D:$D,'Season Stats'!P$38),"")</f>
        <v>1418</v>
      </c>
      <c r="Q41" s="34">
        <f ca="1">IF(Q$38&lt;=$C$35,SUMIFS('DATA - Fixture'!$M:$M,'DATA - Fixture'!$C:$C,$C$34,'DATA - Fixture'!$F:$F,'Season Stats'!$C41,'DATA - Fixture'!$D:$D,'Season Stats'!Q$38),"")</f>
        <v>1486</v>
      </c>
      <c r="R41" s="34">
        <f ca="1">IF(R$38&lt;=$C$35,SUMIFS('DATA - Fixture'!$M:$M,'DATA - Fixture'!$C:$C,$C$34,'DATA - Fixture'!$F:$F,'Season Stats'!$C41,'DATA - Fixture'!$D:$D,'Season Stats'!R$38),"")</f>
        <v>1548</v>
      </c>
      <c r="S41" s="34">
        <f ca="1">IF(S$38&lt;=$C$35,SUMIFS('DATA - Fixture'!$M:$M,'DATA - Fixture'!$C:$C,$C$34,'DATA - Fixture'!$F:$F,'Season Stats'!$C41,'DATA - Fixture'!$D:$D,'Season Stats'!S$38),"")</f>
        <v>1610</v>
      </c>
      <c r="T41" s="34">
        <f ca="1">IF(T$38&lt;=$C$35,SUMIFS('DATA - Fixture'!$M:$M,'DATA - Fixture'!$C:$C,$C$34,'DATA - Fixture'!$F:$F,'Season Stats'!$C41,'DATA - Fixture'!$D:$D,'Season Stats'!T$38),"")</f>
        <v>1564</v>
      </c>
      <c r="U41" s="34">
        <f ca="1">IF(U$38&lt;=$C$35,SUMIFS('DATA - Fixture'!$M:$M,'DATA - Fixture'!$C:$C,$C$34,'DATA - Fixture'!$F:$F,'Season Stats'!$C41,'DATA - Fixture'!$D:$D,'Season Stats'!U$38),"")</f>
        <v>1594</v>
      </c>
      <c r="V41" s="34">
        <f ca="1">IF(V$38&lt;=$C$35,SUMIFS('DATA - Fixture'!$M:$M,'DATA - Fixture'!$C:$C,$C$34,'DATA - Fixture'!$F:$F,'Season Stats'!$C41,'DATA - Fixture'!$D:$D,'Season Stats'!V$38),"")</f>
        <v>1569</v>
      </c>
      <c r="W41" s="34">
        <f ca="1">IF(W$38&lt;=$C$35,SUMIFS('DATA - Fixture'!$M:$M,'DATA - Fixture'!$C:$C,$C$34,'DATA - Fixture'!$F:$F,'Season Stats'!$C41,'DATA - Fixture'!$D:$D,'Season Stats'!W$38),"")</f>
        <v>1809</v>
      </c>
      <c r="X41" s="34">
        <f ca="1">IF(X$38&lt;=$C$35,SUMIFS('DATA - Fixture'!$M:$M,'DATA - Fixture'!$C:$C,$C$34,'DATA - Fixture'!$F:$F,'Season Stats'!$C41,'DATA - Fixture'!$D:$D,'Season Stats'!X$38),"")</f>
        <v>1618</v>
      </c>
      <c r="Y41" s="34">
        <f ca="1">IF(Y$38&lt;=$C$35,SUMIFS('DATA - Fixture'!$M:$M,'DATA - Fixture'!$C:$C,$C$34,'DATA - Fixture'!$F:$F,'Season Stats'!$C41,'DATA - Fixture'!$D:$D,'Season Stats'!Y$38),"")</f>
        <v>1610</v>
      </c>
      <c r="Z41" s="40">
        <f ca="1">IF(Z$38&lt;=$C$35,SUMIFS('DATA - Fixture'!$M:$M,'DATA - Fixture'!$C:$C,$C$34,'DATA - Fixture'!$F:$F,'Season Stats'!$C41,'DATA - Fixture'!$D:$D,'Season Stats'!Z$38),"")</f>
        <v>0</v>
      </c>
      <c r="AB41" s="47">
        <f t="shared" ca="1" si="1"/>
        <v>1489.2608695652175</v>
      </c>
      <c r="AC41" s="34">
        <f t="shared" ca="1" si="2"/>
        <v>0</v>
      </c>
      <c r="AD41" s="34">
        <f t="shared" ca="1" si="2"/>
        <v>1467</v>
      </c>
      <c r="AE41" s="34">
        <f t="shared" ca="1" si="2"/>
        <v>1564</v>
      </c>
      <c r="AF41" s="34">
        <f t="shared" ca="1" si="2"/>
        <v>1610</v>
      </c>
      <c r="AG41" s="34">
        <f t="shared" ca="1" si="2"/>
        <v>1809</v>
      </c>
      <c r="AH41" s="40">
        <f t="shared" ca="1" si="0"/>
        <v>7</v>
      </c>
    </row>
    <row r="42" spans="1:34" x14ac:dyDescent="0.2">
      <c r="A42" s="88">
        <v>4</v>
      </c>
      <c r="B42" s="76" t="str">
        <f ca="1">INDEX(OFFSET('DATA - Teams'!$C$2:$C$9,MATCH($C$34,'DATA - Teams'!$A:$A,0)-2,0),$A42)</f>
        <v>LESTER</v>
      </c>
      <c r="C42" s="67" t="str">
        <f ca="1">INDEX(OFFSET('DATA - Teams'!$B$2:$B$9,MATCH($C$34,'DATA - Teams'!$A:$A,0)-2,0),$A42)</f>
        <v>DEVQON.1</v>
      </c>
      <c r="D42" s="47">
        <f ca="1">IF(D$38&lt;=$C$35,SUMIFS('DATA - Fixture'!$M:$M,'DATA - Fixture'!$C:$C,$C$34,'DATA - Fixture'!$F:$F,'Season Stats'!$C42,'DATA - Fixture'!$D:$D,'Season Stats'!D$38),"")</f>
        <v>1742</v>
      </c>
      <c r="E42" s="34">
        <f ca="1">IF(E$38&lt;=$C$35,SUMIFS('DATA - Fixture'!$M:$M,'DATA - Fixture'!$C:$C,$C$34,'DATA - Fixture'!$F:$F,'Season Stats'!$C42,'DATA - Fixture'!$D:$D,'Season Stats'!E$38),"")</f>
        <v>1662</v>
      </c>
      <c r="F42" s="34">
        <f ca="1">IF(F$38&lt;=$C$35,SUMIFS('DATA - Fixture'!$M:$M,'DATA - Fixture'!$C:$C,$C$34,'DATA - Fixture'!$F:$F,'Season Stats'!$C42,'DATA - Fixture'!$D:$D,'Season Stats'!F$38),"")</f>
        <v>1751</v>
      </c>
      <c r="G42" s="34">
        <f ca="1">IF(G$38&lt;=$C$35,SUMIFS('DATA - Fixture'!$M:$M,'DATA - Fixture'!$C:$C,$C$34,'DATA - Fixture'!$F:$F,'Season Stats'!$C42,'DATA - Fixture'!$D:$D,'Season Stats'!G$38),"")</f>
        <v>1706</v>
      </c>
      <c r="H42" s="34">
        <f ca="1">IF(H$38&lt;=$C$35,SUMIFS('DATA - Fixture'!$M:$M,'DATA - Fixture'!$C:$C,$C$34,'DATA - Fixture'!$F:$F,'Season Stats'!$C42,'DATA - Fixture'!$D:$D,'Season Stats'!H$38),"")</f>
        <v>1405</v>
      </c>
      <c r="I42" s="34">
        <f ca="1">IF(I$38&lt;=$C$35,SUMIFS('DATA - Fixture'!$M:$M,'DATA - Fixture'!$C:$C,$C$34,'DATA - Fixture'!$F:$F,'Season Stats'!$C42,'DATA - Fixture'!$D:$D,'Season Stats'!I$38),"")</f>
        <v>1636</v>
      </c>
      <c r="J42" s="34">
        <f ca="1">IF(J$38&lt;=$C$35,SUMIFS('DATA - Fixture'!$M:$M,'DATA - Fixture'!$C:$C,$C$34,'DATA - Fixture'!$F:$F,'Season Stats'!$C42,'DATA - Fixture'!$D:$D,'Season Stats'!J$38),"")</f>
        <v>1662</v>
      </c>
      <c r="K42" s="34">
        <f ca="1">IF(K$38&lt;=$C$35,SUMIFS('DATA - Fixture'!$M:$M,'DATA - Fixture'!$C:$C,$C$34,'DATA - Fixture'!$F:$F,'Season Stats'!$C42,'DATA - Fixture'!$D:$D,'Season Stats'!K$38),"")</f>
        <v>1884</v>
      </c>
      <c r="L42" s="34">
        <f ca="1">IF(L$38&lt;=$C$35,SUMIFS('DATA - Fixture'!$M:$M,'DATA - Fixture'!$C:$C,$C$34,'DATA - Fixture'!$F:$F,'Season Stats'!$C42,'DATA - Fixture'!$D:$D,'Season Stats'!L$38),"")</f>
        <v>1765</v>
      </c>
      <c r="M42" s="34">
        <f ca="1">IF(M$38&lt;=$C$35,SUMIFS('DATA - Fixture'!$M:$M,'DATA - Fixture'!$C:$C,$C$34,'DATA - Fixture'!$F:$F,'Season Stats'!$C42,'DATA - Fixture'!$D:$D,'Season Stats'!M$38),"")</f>
        <v>1471</v>
      </c>
      <c r="N42" s="34">
        <f ca="1">IF(N$38&lt;=$C$35,SUMIFS('DATA - Fixture'!$M:$M,'DATA - Fixture'!$C:$C,$C$34,'DATA - Fixture'!$F:$F,'Season Stats'!$C42,'DATA - Fixture'!$D:$D,'Season Stats'!N$38),"")</f>
        <v>1644</v>
      </c>
      <c r="O42" s="34">
        <f ca="1">IF(O$38&lt;=$C$35,SUMIFS('DATA - Fixture'!$M:$M,'DATA - Fixture'!$C:$C,$C$34,'DATA - Fixture'!$F:$F,'Season Stats'!$C42,'DATA - Fixture'!$D:$D,'Season Stats'!O$38),"")</f>
        <v>1280</v>
      </c>
      <c r="P42" s="34">
        <f ca="1">IF(P$38&lt;=$C$35,SUMIFS('DATA - Fixture'!$M:$M,'DATA - Fixture'!$C:$C,$C$34,'DATA - Fixture'!$F:$F,'Season Stats'!$C42,'DATA - Fixture'!$D:$D,'Season Stats'!P$38),"")</f>
        <v>1353</v>
      </c>
      <c r="Q42" s="34">
        <f ca="1">IF(Q$38&lt;=$C$35,SUMIFS('DATA - Fixture'!$M:$M,'DATA - Fixture'!$C:$C,$C$34,'DATA - Fixture'!$F:$F,'Season Stats'!$C42,'DATA - Fixture'!$D:$D,'Season Stats'!Q$38),"")</f>
        <v>1365</v>
      </c>
      <c r="R42" s="34">
        <f ca="1">IF(R$38&lt;=$C$35,SUMIFS('DATA - Fixture'!$M:$M,'DATA - Fixture'!$C:$C,$C$34,'DATA - Fixture'!$F:$F,'Season Stats'!$C42,'DATA - Fixture'!$D:$D,'Season Stats'!R$38),"")</f>
        <v>1845</v>
      </c>
      <c r="S42" s="34">
        <f ca="1">IF(S$38&lt;=$C$35,SUMIFS('DATA - Fixture'!$M:$M,'DATA - Fixture'!$C:$C,$C$34,'DATA - Fixture'!$F:$F,'Season Stats'!$C42,'DATA - Fixture'!$D:$D,'Season Stats'!S$38),"")</f>
        <v>1521</v>
      </c>
      <c r="T42" s="34">
        <f ca="1">IF(T$38&lt;=$C$35,SUMIFS('DATA - Fixture'!$M:$M,'DATA - Fixture'!$C:$C,$C$34,'DATA - Fixture'!$F:$F,'Season Stats'!$C42,'DATA - Fixture'!$D:$D,'Season Stats'!T$38),"")</f>
        <v>1625</v>
      </c>
      <c r="U42" s="34">
        <f ca="1">IF(U$38&lt;=$C$35,SUMIFS('DATA - Fixture'!$M:$M,'DATA - Fixture'!$C:$C,$C$34,'DATA - Fixture'!$F:$F,'Season Stats'!$C42,'DATA - Fixture'!$D:$D,'Season Stats'!U$38),"")</f>
        <v>1623</v>
      </c>
      <c r="V42" s="34">
        <f ca="1">IF(V$38&lt;=$C$35,SUMIFS('DATA - Fixture'!$M:$M,'DATA - Fixture'!$C:$C,$C$34,'DATA - Fixture'!$F:$F,'Season Stats'!$C42,'DATA - Fixture'!$D:$D,'Season Stats'!V$38),"")</f>
        <v>1580</v>
      </c>
      <c r="W42" s="34">
        <f ca="1">IF(W$38&lt;=$C$35,SUMIFS('DATA - Fixture'!$M:$M,'DATA - Fixture'!$C:$C,$C$34,'DATA - Fixture'!$F:$F,'Season Stats'!$C42,'DATA - Fixture'!$D:$D,'Season Stats'!W$38),"")</f>
        <v>1631</v>
      </c>
      <c r="X42" s="34">
        <f ca="1">IF(X$38&lt;=$C$35,SUMIFS('DATA - Fixture'!$M:$M,'DATA - Fixture'!$C:$C,$C$34,'DATA - Fixture'!$F:$F,'Season Stats'!$C42,'DATA - Fixture'!$D:$D,'Season Stats'!X$38),"")</f>
        <v>1383</v>
      </c>
      <c r="Y42" s="34">
        <f ca="1">IF(Y$38&lt;=$C$35,SUMIFS('DATA - Fixture'!$M:$M,'DATA - Fixture'!$C:$C,$C$34,'DATA - Fixture'!$F:$F,'Season Stats'!$C42,'DATA - Fixture'!$D:$D,'Season Stats'!Y$38),"")</f>
        <v>0</v>
      </c>
      <c r="Z42" s="40">
        <f ca="1">IF(Z$38&lt;=$C$35,SUMIFS('DATA - Fixture'!$M:$M,'DATA - Fixture'!$C:$C,$C$34,'DATA - Fixture'!$F:$F,'Season Stats'!$C42,'DATA - Fixture'!$D:$D,'Season Stats'!Z$38),"")</f>
        <v>0</v>
      </c>
      <c r="AB42" s="47">
        <f t="shared" ca="1" si="1"/>
        <v>1458</v>
      </c>
      <c r="AC42" s="34">
        <f t="shared" ca="1" si="2"/>
        <v>0</v>
      </c>
      <c r="AD42" s="34">
        <f t="shared" ca="1" si="2"/>
        <v>1394</v>
      </c>
      <c r="AE42" s="34">
        <f t="shared" ca="1" si="2"/>
        <v>1625</v>
      </c>
      <c r="AF42" s="34">
        <f t="shared" ca="1" si="2"/>
        <v>1684</v>
      </c>
      <c r="AG42" s="34">
        <f t="shared" ca="1" si="2"/>
        <v>1884</v>
      </c>
      <c r="AH42" s="40">
        <f t="shared" ca="1" si="0"/>
        <v>3</v>
      </c>
    </row>
    <row r="43" spans="1:34" x14ac:dyDescent="0.2">
      <c r="A43" s="88">
        <v>5</v>
      </c>
      <c r="B43" s="76" t="str">
        <f ca="1">INDEX(OFFSET('DATA - Teams'!$C$2:$C$9,MATCH($C$34,'DATA - Teams'!$A:$A,0)-2,0),$A43)</f>
        <v>MELONS</v>
      </c>
      <c r="C43" s="67" t="str">
        <f ca="1">INDEX(OFFSET('DATA - Teams'!$B$2:$B$9,MATCH($C$34,'DATA - Teams'!$A:$A,0)-2,0),$A43)</f>
        <v>Salt&amp;VinegarCripps</v>
      </c>
      <c r="D43" s="47">
        <f ca="1">IF(D$38&lt;=$C$35,SUMIFS('DATA - Fixture'!$M:$M,'DATA - Fixture'!$C:$C,$C$34,'DATA - Fixture'!$F:$F,'Season Stats'!$C43,'DATA - Fixture'!$D:$D,'Season Stats'!D$38),"")</f>
        <v>1667</v>
      </c>
      <c r="E43" s="34">
        <f ca="1">IF(E$38&lt;=$C$35,SUMIFS('DATA - Fixture'!$M:$M,'DATA - Fixture'!$C:$C,$C$34,'DATA - Fixture'!$F:$F,'Season Stats'!$C43,'DATA - Fixture'!$D:$D,'Season Stats'!E$38),"")</f>
        <v>1542</v>
      </c>
      <c r="F43" s="34">
        <f ca="1">IF(F$38&lt;=$C$35,SUMIFS('DATA - Fixture'!$M:$M,'DATA - Fixture'!$C:$C,$C$34,'DATA - Fixture'!$F:$F,'Season Stats'!$C43,'DATA - Fixture'!$D:$D,'Season Stats'!F$38),"")</f>
        <v>1599</v>
      </c>
      <c r="G43" s="34">
        <f ca="1">IF(G$38&lt;=$C$35,SUMIFS('DATA - Fixture'!$M:$M,'DATA - Fixture'!$C:$C,$C$34,'DATA - Fixture'!$F:$F,'Season Stats'!$C43,'DATA - Fixture'!$D:$D,'Season Stats'!G$38),"")</f>
        <v>1523</v>
      </c>
      <c r="H43" s="34">
        <f ca="1">IF(H$38&lt;=$C$35,SUMIFS('DATA - Fixture'!$M:$M,'DATA - Fixture'!$C:$C,$C$34,'DATA - Fixture'!$F:$F,'Season Stats'!$C43,'DATA - Fixture'!$D:$D,'Season Stats'!H$38),"")</f>
        <v>1649</v>
      </c>
      <c r="I43" s="34">
        <f ca="1">IF(I$38&lt;=$C$35,SUMIFS('DATA - Fixture'!$M:$M,'DATA - Fixture'!$C:$C,$C$34,'DATA - Fixture'!$F:$F,'Season Stats'!$C43,'DATA - Fixture'!$D:$D,'Season Stats'!I$38),"")</f>
        <v>1562</v>
      </c>
      <c r="J43" s="34">
        <f ca="1">IF(J$38&lt;=$C$35,SUMIFS('DATA - Fixture'!$M:$M,'DATA - Fixture'!$C:$C,$C$34,'DATA - Fixture'!$F:$F,'Season Stats'!$C43,'DATA - Fixture'!$D:$D,'Season Stats'!J$38),"")</f>
        <v>1762</v>
      </c>
      <c r="K43" s="34">
        <f ca="1">IF(K$38&lt;=$C$35,SUMIFS('DATA - Fixture'!$M:$M,'DATA - Fixture'!$C:$C,$C$34,'DATA - Fixture'!$F:$F,'Season Stats'!$C43,'DATA - Fixture'!$D:$D,'Season Stats'!K$38),"")</f>
        <v>1508</v>
      </c>
      <c r="L43" s="34">
        <f ca="1">IF(L$38&lt;=$C$35,SUMIFS('DATA - Fixture'!$M:$M,'DATA - Fixture'!$C:$C,$C$34,'DATA - Fixture'!$F:$F,'Season Stats'!$C43,'DATA - Fixture'!$D:$D,'Season Stats'!L$38),"")</f>
        <v>1605</v>
      </c>
      <c r="M43" s="34">
        <f ca="1">IF(M$38&lt;=$C$35,SUMIFS('DATA - Fixture'!$M:$M,'DATA - Fixture'!$C:$C,$C$34,'DATA - Fixture'!$F:$F,'Season Stats'!$C43,'DATA - Fixture'!$D:$D,'Season Stats'!M$38),"")</f>
        <v>1627</v>
      </c>
      <c r="N43" s="34">
        <f ca="1">IF(N$38&lt;=$C$35,SUMIFS('DATA - Fixture'!$M:$M,'DATA - Fixture'!$C:$C,$C$34,'DATA - Fixture'!$F:$F,'Season Stats'!$C43,'DATA - Fixture'!$D:$D,'Season Stats'!N$38),"")</f>
        <v>1691</v>
      </c>
      <c r="O43" s="34">
        <f ca="1">IF(O$38&lt;=$C$35,SUMIFS('DATA - Fixture'!$M:$M,'DATA - Fixture'!$C:$C,$C$34,'DATA - Fixture'!$F:$F,'Season Stats'!$C43,'DATA - Fixture'!$D:$D,'Season Stats'!O$38),"")</f>
        <v>1596</v>
      </c>
      <c r="P43" s="34">
        <f ca="1">IF(P$38&lt;=$C$35,SUMIFS('DATA - Fixture'!$M:$M,'DATA - Fixture'!$C:$C,$C$34,'DATA - Fixture'!$F:$F,'Season Stats'!$C43,'DATA - Fixture'!$D:$D,'Season Stats'!P$38),"")</f>
        <v>1288</v>
      </c>
      <c r="Q43" s="34">
        <f ca="1">IF(Q$38&lt;=$C$35,SUMIFS('DATA - Fixture'!$M:$M,'DATA - Fixture'!$C:$C,$C$34,'DATA - Fixture'!$F:$F,'Season Stats'!$C43,'DATA - Fixture'!$D:$D,'Season Stats'!Q$38),"")</f>
        <v>1360</v>
      </c>
      <c r="R43" s="34">
        <f ca="1">IF(R$38&lt;=$C$35,SUMIFS('DATA - Fixture'!$M:$M,'DATA - Fixture'!$C:$C,$C$34,'DATA - Fixture'!$F:$F,'Season Stats'!$C43,'DATA - Fixture'!$D:$D,'Season Stats'!R$38),"")</f>
        <v>1517</v>
      </c>
      <c r="S43" s="34">
        <f ca="1">IF(S$38&lt;=$C$35,SUMIFS('DATA - Fixture'!$M:$M,'DATA - Fixture'!$C:$C,$C$34,'DATA - Fixture'!$F:$F,'Season Stats'!$C43,'DATA - Fixture'!$D:$D,'Season Stats'!S$38),"")</f>
        <v>1787</v>
      </c>
      <c r="T43" s="34">
        <f ca="1">IF(T$38&lt;=$C$35,SUMIFS('DATA - Fixture'!$M:$M,'DATA - Fixture'!$C:$C,$C$34,'DATA - Fixture'!$F:$F,'Season Stats'!$C43,'DATA - Fixture'!$D:$D,'Season Stats'!T$38),"")</f>
        <v>1262</v>
      </c>
      <c r="U43" s="34">
        <f ca="1">IF(U$38&lt;=$C$35,SUMIFS('DATA - Fixture'!$M:$M,'DATA - Fixture'!$C:$C,$C$34,'DATA - Fixture'!$F:$F,'Season Stats'!$C43,'DATA - Fixture'!$D:$D,'Season Stats'!U$38),"")</f>
        <v>1558</v>
      </c>
      <c r="V43" s="34">
        <f ca="1">IF(V$38&lt;=$C$35,SUMIFS('DATA - Fixture'!$M:$M,'DATA - Fixture'!$C:$C,$C$34,'DATA - Fixture'!$F:$F,'Season Stats'!$C43,'DATA - Fixture'!$D:$D,'Season Stats'!V$38),"")</f>
        <v>1686</v>
      </c>
      <c r="W43" s="34">
        <f ca="1">IF(W$38&lt;=$C$35,SUMIFS('DATA - Fixture'!$M:$M,'DATA - Fixture'!$C:$C,$C$34,'DATA - Fixture'!$F:$F,'Season Stats'!$C43,'DATA - Fixture'!$D:$D,'Season Stats'!W$38),"")</f>
        <v>1694</v>
      </c>
      <c r="X43" s="34">
        <f ca="1">IF(X$38&lt;=$C$35,SUMIFS('DATA - Fixture'!$M:$M,'DATA - Fixture'!$C:$C,$C$34,'DATA - Fixture'!$F:$F,'Season Stats'!$C43,'DATA - Fixture'!$D:$D,'Season Stats'!X$38),"")</f>
        <v>1770</v>
      </c>
      <c r="Y43" s="34">
        <f ca="1">IF(Y$38&lt;=$C$35,SUMIFS('DATA - Fixture'!$M:$M,'DATA - Fixture'!$C:$C,$C$34,'DATA - Fixture'!$F:$F,'Season Stats'!$C43,'DATA - Fixture'!$D:$D,'Season Stats'!Y$38),"")</f>
        <v>1662</v>
      </c>
      <c r="Z43" s="40">
        <f ca="1">IF(Z$38&lt;=$C$35,SUMIFS('DATA - Fixture'!$M:$M,'DATA - Fixture'!$C:$C,$C$34,'DATA - Fixture'!$F:$F,'Season Stats'!$C43,'DATA - Fixture'!$D:$D,'Season Stats'!Z$38),"")</f>
        <v>0</v>
      </c>
      <c r="AB43" s="47">
        <f t="shared" ca="1" si="1"/>
        <v>1518.0434782608695</v>
      </c>
      <c r="AC43" s="34">
        <f t="shared" ca="1" si="2"/>
        <v>0</v>
      </c>
      <c r="AD43" s="34">
        <f t="shared" ca="1" si="2"/>
        <v>1520</v>
      </c>
      <c r="AE43" s="34">
        <f t="shared" ca="1" si="2"/>
        <v>1599</v>
      </c>
      <c r="AF43" s="34">
        <f t="shared" ca="1" si="2"/>
        <v>1676.5</v>
      </c>
      <c r="AG43" s="34">
        <f t="shared" ca="1" si="2"/>
        <v>1787</v>
      </c>
      <c r="AH43" s="40">
        <f t="shared" ca="1" si="0"/>
        <v>4</v>
      </c>
    </row>
    <row r="44" spans="1:34" x14ac:dyDescent="0.2">
      <c r="A44" s="88">
        <v>6</v>
      </c>
      <c r="B44" s="76" t="str">
        <f ca="1">INDEX(OFFSET('DATA - Teams'!$C$2:$C$9,MATCH($C$34,'DATA - Teams'!$A:$A,0)-2,0),$A44)</f>
        <v>KAPPAZ</v>
      </c>
      <c r="C44" s="67" t="str">
        <f ca="1">INDEX(OFFSET('DATA - Teams'!$B$2:$B$9,MATCH($C$34,'DATA - Teams'!$A:$A,0)-2,0),$A44)</f>
        <v>Man of Steele</v>
      </c>
      <c r="D44" s="47">
        <f ca="1">IF(D$38&lt;=$C$35,SUMIFS('DATA - Fixture'!$M:$M,'DATA - Fixture'!$C:$C,$C$34,'DATA - Fixture'!$F:$F,'Season Stats'!$C44,'DATA - Fixture'!$D:$D,'Season Stats'!D$38),"")</f>
        <v>1660</v>
      </c>
      <c r="E44" s="34">
        <f ca="1">IF(E$38&lt;=$C$35,SUMIFS('DATA - Fixture'!$M:$M,'DATA - Fixture'!$C:$C,$C$34,'DATA - Fixture'!$F:$F,'Season Stats'!$C44,'DATA - Fixture'!$D:$D,'Season Stats'!E$38),"")</f>
        <v>1672</v>
      </c>
      <c r="F44" s="34">
        <f ca="1">IF(F$38&lt;=$C$35,SUMIFS('DATA - Fixture'!$M:$M,'DATA - Fixture'!$C:$C,$C$34,'DATA - Fixture'!$F:$F,'Season Stats'!$C44,'DATA - Fixture'!$D:$D,'Season Stats'!F$38),"")</f>
        <v>1750</v>
      </c>
      <c r="G44" s="34">
        <f ca="1">IF(G$38&lt;=$C$35,SUMIFS('DATA - Fixture'!$M:$M,'DATA - Fixture'!$C:$C,$C$34,'DATA - Fixture'!$F:$F,'Season Stats'!$C44,'DATA - Fixture'!$D:$D,'Season Stats'!G$38),"")</f>
        <v>1824</v>
      </c>
      <c r="H44" s="34">
        <f ca="1">IF(H$38&lt;=$C$35,SUMIFS('DATA - Fixture'!$M:$M,'DATA - Fixture'!$C:$C,$C$34,'DATA - Fixture'!$F:$F,'Season Stats'!$C44,'DATA - Fixture'!$D:$D,'Season Stats'!H$38),"")</f>
        <v>1594</v>
      </c>
      <c r="I44" s="34">
        <f ca="1">IF(I$38&lt;=$C$35,SUMIFS('DATA - Fixture'!$M:$M,'DATA - Fixture'!$C:$C,$C$34,'DATA - Fixture'!$F:$F,'Season Stats'!$C44,'DATA - Fixture'!$D:$D,'Season Stats'!I$38),"")</f>
        <v>1808</v>
      </c>
      <c r="J44" s="34">
        <f ca="1">IF(J$38&lt;=$C$35,SUMIFS('DATA - Fixture'!$M:$M,'DATA - Fixture'!$C:$C,$C$34,'DATA - Fixture'!$F:$F,'Season Stats'!$C44,'DATA - Fixture'!$D:$D,'Season Stats'!J$38),"")</f>
        <v>1720</v>
      </c>
      <c r="K44" s="34">
        <f ca="1">IF(K$38&lt;=$C$35,SUMIFS('DATA - Fixture'!$M:$M,'DATA - Fixture'!$C:$C,$C$34,'DATA - Fixture'!$F:$F,'Season Stats'!$C44,'DATA - Fixture'!$D:$D,'Season Stats'!K$38),"")</f>
        <v>1717</v>
      </c>
      <c r="L44" s="34">
        <f ca="1">IF(L$38&lt;=$C$35,SUMIFS('DATA - Fixture'!$M:$M,'DATA - Fixture'!$C:$C,$C$34,'DATA - Fixture'!$F:$F,'Season Stats'!$C44,'DATA - Fixture'!$D:$D,'Season Stats'!L$38),"")</f>
        <v>1839</v>
      </c>
      <c r="M44" s="34">
        <f ca="1">IF(M$38&lt;=$C$35,SUMIFS('DATA - Fixture'!$M:$M,'DATA - Fixture'!$C:$C,$C$34,'DATA - Fixture'!$F:$F,'Season Stats'!$C44,'DATA - Fixture'!$D:$D,'Season Stats'!M$38),"")</f>
        <v>1632</v>
      </c>
      <c r="N44" s="34">
        <f ca="1">IF(N$38&lt;=$C$35,SUMIFS('DATA - Fixture'!$M:$M,'DATA - Fixture'!$C:$C,$C$34,'DATA - Fixture'!$F:$F,'Season Stats'!$C44,'DATA - Fixture'!$D:$D,'Season Stats'!N$38),"")</f>
        <v>1597</v>
      </c>
      <c r="O44" s="34">
        <f ca="1">IF(O$38&lt;=$C$35,SUMIFS('DATA - Fixture'!$M:$M,'DATA - Fixture'!$C:$C,$C$34,'DATA - Fixture'!$F:$F,'Season Stats'!$C44,'DATA - Fixture'!$D:$D,'Season Stats'!O$38),"")</f>
        <v>1020</v>
      </c>
      <c r="P44" s="34">
        <f ca="1">IF(P$38&lt;=$C$35,SUMIFS('DATA - Fixture'!$M:$M,'DATA - Fixture'!$C:$C,$C$34,'DATA - Fixture'!$F:$F,'Season Stats'!$C44,'DATA - Fixture'!$D:$D,'Season Stats'!P$38),"")</f>
        <v>1133</v>
      </c>
      <c r="Q44" s="34">
        <f ca="1">IF(Q$38&lt;=$C$35,SUMIFS('DATA - Fixture'!$M:$M,'DATA - Fixture'!$C:$C,$C$34,'DATA - Fixture'!$F:$F,'Season Stats'!$C44,'DATA - Fixture'!$D:$D,'Season Stats'!Q$38),"")</f>
        <v>1465</v>
      </c>
      <c r="R44" s="34">
        <f ca="1">IF(R$38&lt;=$C$35,SUMIFS('DATA - Fixture'!$M:$M,'DATA - Fixture'!$C:$C,$C$34,'DATA - Fixture'!$F:$F,'Season Stats'!$C44,'DATA - Fixture'!$D:$D,'Season Stats'!R$38),"")</f>
        <v>1663</v>
      </c>
      <c r="S44" s="34">
        <f ca="1">IF(S$38&lt;=$C$35,SUMIFS('DATA - Fixture'!$M:$M,'DATA - Fixture'!$C:$C,$C$34,'DATA - Fixture'!$F:$F,'Season Stats'!$C44,'DATA - Fixture'!$D:$D,'Season Stats'!S$38),"")</f>
        <v>1582</v>
      </c>
      <c r="T44" s="34">
        <f ca="1">IF(T$38&lt;=$C$35,SUMIFS('DATA - Fixture'!$M:$M,'DATA - Fixture'!$C:$C,$C$34,'DATA - Fixture'!$F:$F,'Season Stats'!$C44,'DATA - Fixture'!$D:$D,'Season Stats'!T$38),"")</f>
        <v>1667</v>
      </c>
      <c r="U44" s="34">
        <f ca="1">IF(U$38&lt;=$C$35,SUMIFS('DATA - Fixture'!$M:$M,'DATA - Fixture'!$C:$C,$C$34,'DATA - Fixture'!$F:$F,'Season Stats'!$C44,'DATA - Fixture'!$D:$D,'Season Stats'!U$38),"")</f>
        <v>1600</v>
      </c>
      <c r="V44" s="34">
        <f ca="1">IF(V$38&lt;=$C$35,SUMIFS('DATA - Fixture'!$M:$M,'DATA - Fixture'!$C:$C,$C$34,'DATA - Fixture'!$F:$F,'Season Stats'!$C44,'DATA - Fixture'!$D:$D,'Season Stats'!V$38),"")</f>
        <v>1911</v>
      </c>
      <c r="W44" s="34">
        <f ca="1">IF(W$38&lt;=$C$35,SUMIFS('DATA - Fixture'!$M:$M,'DATA - Fixture'!$C:$C,$C$34,'DATA - Fixture'!$F:$F,'Season Stats'!$C44,'DATA - Fixture'!$D:$D,'Season Stats'!W$38),"")</f>
        <v>1684</v>
      </c>
      <c r="X44" s="34">
        <f ca="1">IF(X$38&lt;=$C$35,SUMIFS('DATA - Fixture'!$M:$M,'DATA - Fixture'!$C:$C,$C$34,'DATA - Fixture'!$F:$F,'Season Stats'!$C44,'DATA - Fixture'!$D:$D,'Season Stats'!X$38),"")</f>
        <v>1559</v>
      </c>
      <c r="Y44" s="34">
        <f ca="1">IF(Y$38&lt;=$C$35,SUMIFS('DATA - Fixture'!$M:$M,'DATA - Fixture'!$C:$C,$C$34,'DATA - Fixture'!$F:$F,'Season Stats'!$C44,'DATA - Fixture'!$D:$D,'Season Stats'!Y$38),"")</f>
        <v>1700</v>
      </c>
      <c r="Z44" s="40">
        <f ca="1">IF(Z$38&lt;=$C$35,SUMIFS('DATA - Fixture'!$M:$M,'DATA - Fixture'!$C:$C,$C$34,'DATA - Fixture'!$F:$F,'Season Stats'!$C44,'DATA - Fixture'!$D:$D,'Season Stats'!Z$38),"")</f>
        <v>1833</v>
      </c>
      <c r="AB44" s="47">
        <f t="shared" ca="1" si="1"/>
        <v>1636.0869565217392</v>
      </c>
      <c r="AC44" s="34">
        <f t="shared" ca="1" si="2"/>
        <v>1020</v>
      </c>
      <c r="AD44" s="34">
        <f t="shared" ca="1" si="2"/>
        <v>1595.5</v>
      </c>
      <c r="AE44" s="34">
        <f t="shared" ca="1" si="2"/>
        <v>1667</v>
      </c>
      <c r="AF44" s="34">
        <f t="shared" ca="1" si="2"/>
        <v>1735</v>
      </c>
      <c r="AG44" s="34">
        <f t="shared" ca="1" si="2"/>
        <v>1911</v>
      </c>
      <c r="AH44" s="40">
        <f t="shared" ca="1" si="0"/>
        <v>1</v>
      </c>
    </row>
    <row r="45" spans="1:34" x14ac:dyDescent="0.2">
      <c r="A45" s="88">
        <v>7</v>
      </c>
      <c r="B45" s="76" t="str">
        <f ca="1">INDEX(OFFSET('DATA - Teams'!$C$2:$C$9,MATCH($C$34,'DATA - Teams'!$A:$A,0)-2,0),$A45)</f>
        <v>PMAC</v>
      </c>
      <c r="C45" s="67" t="str">
        <f ca="1">INDEX(OFFSET('DATA - Teams'!$B$2:$B$9,MATCH($C$34,'DATA - Teams'!$A:$A,0)-2,0),$A45)</f>
        <v>TryingAnewStratton</v>
      </c>
      <c r="D45" s="47">
        <f ca="1">IF(D$38&lt;=$C$35,SUMIFS('DATA - Fixture'!$M:$M,'DATA - Fixture'!$C:$C,$C$34,'DATA - Fixture'!$F:$F,'Season Stats'!$C45,'DATA - Fixture'!$D:$D,'Season Stats'!D$38),"")</f>
        <v>1627</v>
      </c>
      <c r="E45" s="34">
        <f ca="1">IF(E$38&lt;=$C$35,SUMIFS('DATA - Fixture'!$M:$M,'DATA - Fixture'!$C:$C,$C$34,'DATA - Fixture'!$F:$F,'Season Stats'!$C45,'DATA - Fixture'!$D:$D,'Season Stats'!E$38),"")</f>
        <v>1526</v>
      </c>
      <c r="F45" s="34">
        <f ca="1">IF(F$38&lt;=$C$35,SUMIFS('DATA - Fixture'!$M:$M,'DATA - Fixture'!$C:$C,$C$34,'DATA - Fixture'!$F:$F,'Season Stats'!$C45,'DATA - Fixture'!$D:$D,'Season Stats'!F$38),"")</f>
        <v>1692</v>
      </c>
      <c r="G45" s="34">
        <f ca="1">IF(G$38&lt;=$C$35,SUMIFS('DATA - Fixture'!$M:$M,'DATA - Fixture'!$C:$C,$C$34,'DATA - Fixture'!$F:$F,'Season Stats'!$C45,'DATA - Fixture'!$D:$D,'Season Stats'!G$38),"")</f>
        <v>1647</v>
      </c>
      <c r="H45" s="34">
        <f ca="1">IF(H$38&lt;=$C$35,SUMIFS('DATA - Fixture'!$M:$M,'DATA - Fixture'!$C:$C,$C$34,'DATA - Fixture'!$F:$F,'Season Stats'!$C45,'DATA - Fixture'!$D:$D,'Season Stats'!H$38),"")</f>
        <v>1806</v>
      </c>
      <c r="I45" s="34">
        <f ca="1">IF(I$38&lt;=$C$35,SUMIFS('DATA - Fixture'!$M:$M,'DATA - Fixture'!$C:$C,$C$34,'DATA - Fixture'!$F:$F,'Season Stats'!$C45,'DATA - Fixture'!$D:$D,'Season Stats'!I$38),"")</f>
        <v>1746</v>
      </c>
      <c r="J45" s="34">
        <f ca="1">IF(J$38&lt;=$C$35,SUMIFS('DATA - Fixture'!$M:$M,'DATA - Fixture'!$C:$C,$C$34,'DATA - Fixture'!$F:$F,'Season Stats'!$C45,'DATA - Fixture'!$D:$D,'Season Stats'!J$38),"")</f>
        <v>1533</v>
      </c>
      <c r="K45" s="34">
        <f ca="1">IF(K$38&lt;=$C$35,SUMIFS('DATA - Fixture'!$M:$M,'DATA - Fixture'!$C:$C,$C$34,'DATA - Fixture'!$F:$F,'Season Stats'!$C45,'DATA - Fixture'!$D:$D,'Season Stats'!K$38),"")</f>
        <v>1687</v>
      </c>
      <c r="L45" s="34">
        <f ca="1">IF(L$38&lt;=$C$35,SUMIFS('DATA - Fixture'!$M:$M,'DATA - Fixture'!$C:$C,$C$34,'DATA - Fixture'!$F:$F,'Season Stats'!$C45,'DATA - Fixture'!$D:$D,'Season Stats'!L$38),"")</f>
        <v>1717</v>
      </c>
      <c r="M45" s="34">
        <f ca="1">IF(M$38&lt;=$C$35,SUMIFS('DATA - Fixture'!$M:$M,'DATA - Fixture'!$C:$C,$C$34,'DATA - Fixture'!$F:$F,'Season Stats'!$C45,'DATA - Fixture'!$D:$D,'Season Stats'!M$38),"")</f>
        <v>1720</v>
      </c>
      <c r="N45" s="34">
        <f ca="1">IF(N$38&lt;=$C$35,SUMIFS('DATA - Fixture'!$M:$M,'DATA - Fixture'!$C:$C,$C$34,'DATA - Fixture'!$F:$F,'Season Stats'!$C45,'DATA - Fixture'!$D:$D,'Season Stats'!N$38),"")</f>
        <v>1874</v>
      </c>
      <c r="O45" s="34">
        <f ca="1">IF(O$38&lt;=$C$35,SUMIFS('DATA - Fixture'!$M:$M,'DATA - Fixture'!$C:$C,$C$34,'DATA - Fixture'!$F:$F,'Season Stats'!$C45,'DATA - Fixture'!$D:$D,'Season Stats'!O$38),"")</f>
        <v>1053</v>
      </c>
      <c r="P45" s="34">
        <f ca="1">IF(P$38&lt;=$C$35,SUMIFS('DATA - Fixture'!$M:$M,'DATA - Fixture'!$C:$C,$C$34,'DATA - Fixture'!$F:$F,'Season Stats'!$C45,'DATA - Fixture'!$D:$D,'Season Stats'!P$38),"")</f>
        <v>1395</v>
      </c>
      <c r="Q45" s="34">
        <f ca="1">IF(Q$38&lt;=$C$35,SUMIFS('DATA - Fixture'!$M:$M,'DATA - Fixture'!$C:$C,$C$34,'DATA - Fixture'!$F:$F,'Season Stats'!$C45,'DATA - Fixture'!$D:$D,'Season Stats'!Q$38),"")</f>
        <v>1374</v>
      </c>
      <c r="R45" s="34">
        <f ca="1">IF(R$38&lt;=$C$35,SUMIFS('DATA - Fixture'!$M:$M,'DATA - Fixture'!$C:$C,$C$34,'DATA - Fixture'!$F:$F,'Season Stats'!$C45,'DATA - Fixture'!$D:$D,'Season Stats'!R$38),"")</f>
        <v>1525</v>
      </c>
      <c r="S45" s="34">
        <f ca="1">IF(S$38&lt;=$C$35,SUMIFS('DATA - Fixture'!$M:$M,'DATA - Fixture'!$C:$C,$C$34,'DATA - Fixture'!$F:$F,'Season Stats'!$C45,'DATA - Fixture'!$D:$D,'Season Stats'!S$38),"")</f>
        <v>1796</v>
      </c>
      <c r="T45" s="34">
        <f ca="1">IF(T$38&lt;=$C$35,SUMIFS('DATA - Fixture'!$M:$M,'DATA - Fixture'!$C:$C,$C$34,'DATA - Fixture'!$F:$F,'Season Stats'!$C45,'DATA - Fixture'!$D:$D,'Season Stats'!T$38),"")</f>
        <v>1667</v>
      </c>
      <c r="U45" s="34">
        <f ca="1">IF(U$38&lt;=$C$35,SUMIFS('DATA - Fixture'!$M:$M,'DATA - Fixture'!$C:$C,$C$34,'DATA - Fixture'!$F:$F,'Season Stats'!$C45,'DATA - Fixture'!$D:$D,'Season Stats'!U$38),"")</f>
        <v>1624</v>
      </c>
      <c r="V45" s="34">
        <f ca="1">IF(V$38&lt;=$C$35,SUMIFS('DATA - Fixture'!$M:$M,'DATA - Fixture'!$C:$C,$C$34,'DATA - Fixture'!$F:$F,'Season Stats'!$C45,'DATA - Fixture'!$D:$D,'Season Stats'!V$38),"")</f>
        <v>1434</v>
      </c>
      <c r="W45" s="34">
        <f ca="1">IF(W$38&lt;=$C$35,SUMIFS('DATA - Fixture'!$M:$M,'DATA - Fixture'!$C:$C,$C$34,'DATA - Fixture'!$F:$F,'Season Stats'!$C45,'DATA - Fixture'!$D:$D,'Season Stats'!W$38),"")</f>
        <v>1652</v>
      </c>
      <c r="X45" s="34">
        <f ca="1">IF(X$38&lt;=$C$35,SUMIFS('DATA - Fixture'!$M:$M,'DATA - Fixture'!$C:$C,$C$34,'DATA - Fixture'!$F:$F,'Season Stats'!$C45,'DATA - Fixture'!$D:$D,'Season Stats'!X$38),"")</f>
        <v>1637</v>
      </c>
      <c r="Y45" s="34">
        <f ca="1">IF(Y$38&lt;=$C$35,SUMIFS('DATA - Fixture'!$M:$M,'DATA - Fixture'!$C:$C,$C$34,'DATA - Fixture'!$F:$F,'Season Stats'!$C45,'DATA - Fixture'!$D:$D,'Season Stats'!Y$38),"")</f>
        <v>1657</v>
      </c>
      <c r="Z45" s="40">
        <f ca="1">IF(Z$38&lt;=$C$35,SUMIFS('DATA - Fixture'!$M:$M,'DATA - Fixture'!$C:$C,$C$34,'DATA - Fixture'!$F:$F,'Season Stats'!$C45,'DATA - Fixture'!$D:$D,'Season Stats'!Z$38),"")</f>
        <v>1760</v>
      </c>
      <c r="AB45" s="47">
        <f t="shared" ca="1" si="1"/>
        <v>1615.1739130434783</v>
      </c>
      <c r="AC45" s="34">
        <f t="shared" ca="1" si="2"/>
        <v>1053</v>
      </c>
      <c r="AD45" s="34">
        <f t="shared" ca="1" si="2"/>
        <v>1529.5</v>
      </c>
      <c r="AE45" s="34">
        <f t="shared" ca="1" si="2"/>
        <v>1652</v>
      </c>
      <c r="AF45" s="34">
        <f t="shared" ca="1" si="2"/>
        <v>1718.5</v>
      </c>
      <c r="AG45" s="34">
        <f t="shared" ca="1" si="2"/>
        <v>1874</v>
      </c>
      <c r="AH45" s="40">
        <f t="shared" ca="1" si="0"/>
        <v>2</v>
      </c>
    </row>
    <row r="46" spans="1:34" ht="16" thickBot="1" x14ac:dyDescent="0.25">
      <c r="A46" s="89">
        <v>8</v>
      </c>
      <c r="B46" s="77" t="str">
        <f ca="1">INDEX(OFFSET('DATA - Teams'!$C$2:$C$9,MATCH($C$34,'DATA - Teams'!$A:$A,0)-2,0),$A46)</f>
        <v>RICHO</v>
      </c>
      <c r="C46" s="68" t="str">
        <f ca="1">INDEX(OFFSET('DATA - Teams'!$B$2:$B$9,MATCH($C$34,'DATA - Teams'!$A:$A,0)-2,0),$A46)</f>
        <v>Swimming n Titch</v>
      </c>
      <c r="D46" s="48">
        <f ca="1">IF(D$38&lt;=$C$35,SUMIFS('DATA - Fixture'!$M:$M,'DATA - Fixture'!$C:$C,$C$34,'DATA - Fixture'!$F:$F,'Season Stats'!$C46,'DATA - Fixture'!$D:$D,'Season Stats'!D$38),"")</f>
        <v>1595</v>
      </c>
      <c r="E46" s="42">
        <f ca="1">IF(E$38&lt;=$C$35,SUMIFS('DATA - Fixture'!$M:$M,'DATA - Fixture'!$C:$C,$C$34,'DATA - Fixture'!$F:$F,'Season Stats'!$C46,'DATA - Fixture'!$D:$D,'Season Stats'!E$38),"")</f>
        <v>1547</v>
      </c>
      <c r="F46" s="42">
        <f ca="1">IF(F$38&lt;=$C$35,SUMIFS('DATA - Fixture'!$M:$M,'DATA - Fixture'!$C:$C,$C$34,'DATA - Fixture'!$F:$F,'Season Stats'!$C46,'DATA - Fixture'!$D:$D,'Season Stats'!F$38),"")</f>
        <v>1721</v>
      </c>
      <c r="G46" s="42">
        <f ca="1">IF(G$38&lt;=$C$35,SUMIFS('DATA - Fixture'!$M:$M,'DATA - Fixture'!$C:$C,$C$34,'DATA - Fixture'!$F:$F,'Season Stats'!$C46,'DATA - Fixture'!$D:$D,'Season Stats'!G$38),"")</f>
        <v>1629</v>
      </c>
      <c r="H46" s="42">
        <f ca="1">IF(H$38&lt;=$C$35,SUMIFS('DATA - Fixture'!$M:$M,'DATA - Fixture'!$C:$C,$C$34,'DATA - Fixture'!$F:$F,'Season Stats'!$C46,'DATA - Fixture'!$D:$D,'Season Stats'!H$38),"")</f>
        <v>1580</v>
      </c>
      <c r="I46" s="42">
        <f ca="1">IF(I$38&lt;=$C$35,SUMIFS('DATA - Fixture'!$M:$M,'DATA - Fixture'!$C:$C,$C$34,'DATA - Fixture'!$F:$F,'Season Stats'!$C46,'DATA - Fixture'!$D:$D,'Season Stats'!I$38),"")</f>
        <v>1417</v>
      </c>
      <c r="J46" s="42">
        <f ca="1">IF(J$38&lt;=$C$35,SUMIFS('DATA - Fixture'!$M:$M,'DATA - Fixture'!$C:$C,$C$34,'DATA - Fixture'!$F:$F,'Season Stats'!$C46,'DATA - Fixture'!$D:$D,'Season Stats'!J$38),"")</f>
        <v>1554</v>
      </c>
      <c r="K46" s="42">
        <f ca="1">IF(K$38&lt;=$C$35,SUMIFS('DATA - Fixture'!$M:$M,'DATA - Fixture'!$C:$C,$C$34,'DATA - Fixture'!$F:$F,'Season Stats'!$C46,'DATA - Fixture'!$D:$D,'Season Stats'!K$38),"")</f>
        <v>1509</v>
      </c>
      <c r="L46" s="42">
        <f ca="1">IF(L$38&lt;=$C$35,SUMIFS('DATA - Fixture'!$M:$M,'DATA - Fixture'!$C:$C,$C$34,'DATA - Fixture'!$F:$F,'Season Stats'!$C46,'DATA - Fixture'!$D:$D,'Season Stats'!L$38),"")</f>
        <v>1632</v>
      </c>
      <c r="M46" s="42">
        <f ca="1">IF(M$38&lt;=$C$35,SUMIFS('DATA - Fixture'!$M:$M,'DATA - Fixture'!$C:$C,$C$34,'DATA - Fixture'!$F:$F,'Season Stats'!$C46,'DATA - Fixture'!$D:$D,'Season Stats'!M$38),"")</f>
        <v>1746</v>
      </c>
      <c r="N46" s="42">
        <f ca="1">IF(N$38&lt;=$C$35,SUMIFS('DATA - Fixture'!$M:$M,'DATA - Fixture'!$C:$C,$C$34,'DATA - Fixture'!$F:$F,'Season Stats'!$C46,'DATA - Fixture'!$D:$D,'Season Stats'!N$38),"")</f>
        <v>1551</v>
      </c>
      <c r="O46" s="42">
        <f ca="1">IF(O$38&lt;=$C$35,SUMIFS('DATA - Fixture'!$M:$M,'DATA - Fixture'!$C:$C,$C$34,'DATA - Fixture'!$F:$F,'Season Stats'!$C46,'DATA - Fixture'!$D:$D,'Season Stats'!O$38),"")</f>
        <v>1465</v>
      </c>
      <c r="P46" s="42">
        <f ca="1">IF(P$38&lt;=$C$35,SUMIFS('DATA - Fixture'!$M:$M,'DATA - Fixture'!$C:$C,$C$34,'DATA - Fixture'!$F:$F,'Season Stats'!$C46,'DATA - Fixture'!$D:$D,'Season Stats'!P$38),"")</f>
        <v>1467</v>
      </c>
      <c r="Q46" s="42">
        <f ca="1">IF(Q$38&lt;=$C$35,SUMIFS('DATA - Fixture'!$M:$M,'DATA - Fixture'!$C:$C,$C$34,'DATA - Fixture'!$F:$F,'Season Stats'!$C46,'DATA - Fixture'!$D:$D,'Season Stats'!Q$38),"")</f>
        <v>1624</v>
      </c>
      <c r="R46" s="42">
        <f ca="1">IF(R$38&lt;=$C$35,SUMIFS('DATA - Fixture'!$M:$M,'DATA - Fixture'!$C:$C,$C$34,'DATA - Fixture'!$F:$F,'Season Stats'!$C46,'DATA - Fixture'!$D:$D,'Season Stats'!R$38),"")</f>
        <v>1684</v>
      </c>
      <c r="S46" s="42">
        <f ca="1">IF(S$38&lt;=$C$35,SUMIFS('DATA - Fixture'!$M:$M,'DATA - Fixture'!$C:$C,$C$34,'DATA - Fixture'!$F:$F,'Season Stats'!$C46,'DATA - Fixture'!$D:$D,'Season Stats'!S$38),"")</f>
        <v>1738</v>
      </c>
      <c r="T46" s="42">
        <f ca="1">IF(T$38&lt;=$C$35,SUMIFS('DATA - Fixture'!$M:$M,'DATA - Fixture'!$C:$C,$C$34,'DATA - Fixture'!$F:$F,'Season Stats'!$C46,'DATA - Fixture'!$D:$D,'Season Stats'!T$38),"")</f>
        <v>1526</v>
      </c>
      <c r="U46" s="42">
        <f ca="1">IF(U$38&lt;=$C$35,SUMIFS('DATA - Fixture'!$M:$M,'DATA - Fixture'!$C:$C,$C$34,'DATA - Fixture'!$F:$F,'Season Stats'!$C46,'DATA - Fixture'!$D:$D,'Season Stats'!U$38),"")</f>
        <v>1654</v>
      </c>
      <c r="V46" s="42">
        <f ca="1">IF(V$38&lt;=$C$35,SUMIFS('DATA - Fixture'!$M:$M,'DATA - Fixture'!$C:$C,$C$34,'DATA - Fixture'!$F:$F,'Season Stats'!$C46,'DATA - Fixture'!$D:$D,'Season Stats'!V$38),"")</f>
        <v>1829</v>
      </c>
      <c r="W46" s="42">
        <f ca="1">IF(W$38&lt;=$C$35,SUMIFS('DATA - Fixture'!$M:$M,'DATA - Fixture'!$C:$C,$C$34,'DATA - Fixture'!$F:$F,'Season Stats'!$C46,'DATA - Fixture'!$D:$D,'Season Stats'!W$38),"")</f>
        <v>1508</v>
      </c>
      <c r="X46" s="42">
        <f ca="1">IF(X$38&lt;=$C$35,SUMIFS('DATA - Fixture'!$M:$M,'DATA - Fixture'!$C:$C,$C$34,'DATA - Fixture'!$F:$F,'Season Stats'!$C46,'DATA - Fixture'!$D:$D,'Season Stats'!X$38),"")</f>
        <v>1777</v>
      </c>
      <c r="Y46" s="42">
        <f ca="1">IF(Y$38&lt;=$C$35,SUMIFS('DATA - Fixture'!$M:$M,'DATA - Fixture'!$C:$C,$C$34,'DATA - Fixture'!$F:$F,'Season Stats'!$C46,'DATA - Fixture'!$D:$D,'Season Stats'!Y$38),"")</f>
        <v>0</v>
      </c>
      <c r="Z46" s="62">
        <f ca="1">IF(Z$38&lt;=$C$35,SUMIFS('DATA - Fixture'!$M:$M,'DATA - Fixture'!$C:$C,$C$34,'DATA - Fixture'!$F:$F,'Season Stats'!$C46,'DATA - Fixture'!$D:$D,'Season Stats'!Z$38),"")</f>
        <v>0</v>
      </c>
      <c r="AB46" s="48">
        <f t="shared" ca="1" si="1"/>
        <v>1467.5217391304348</v>
      </c>
      <c r="AC46" s="42">
        <f t="shared" ca="1" si="2"/>
        <v>0</v>
      </c>
      <c r="AD46" s="42">
        <f t="shared" ca="1" si="2"/>
        <v>1508.5</v>
      </c>
      <c r="AE46" s="42">
        <f t="shared" ca="1" si="2"/>
        <v>1580</v>
      </c>
      <c r="AF46" s="42">
        <f t="shared" ca="1" si="2"/>
        <v>1669</v>
      </c>
      <c r="AG46" s="42">
        <f t="shared" ca="1" si="2"/>
        <v>1829</v>
      </c>
      <c r="AH46" s="62">
        <f t="shared" ca="1" si="0"/>
        <v>5</v>
      </c>
    </row>
    <row r="47" spans="1:34" ht="16" thickBot="1" x14ac:dyDescent="0.25">
      <c r="A47" s="6"/>
    </row>
    <row r="48" spans="1:34" ht="16" thickBot="1" x14ac:dyDescent="0.25">
      <c r="D48" s="196" t="s">
        <v>1504</v>
      </c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8"/>
      <c r="AB48" s="196" t="s">
        <v>941</v>
      </c>
      <c r="AC48" s="197"/>
      <c r="AD48" s="197"/>
      <c r="AE48" s="197"/>
      <c r="AF48" s="197"/>
      <c r="AG48" s="198"/>
    </row>
    <row r="49" spans="1:33" ht="16" thickBot="1" x14ac:dyDescent="0.25">
      <c r="A49" s="86"/>
      <c r="B49" s="70" t="s">
        <v>939</v>
      </c>
      <c r="C49" s="71" t="s">
        <v>509</v>
      </c>
      <c r="D49" s="109">
        <v>1</v>
      </c>
      <c r="E49" s="110">
        <v>2</v>
      </c>
      <c r="F49" s="110">
        <v>3</v>
      </c>
      <c r="G49" s="110">
        <v>4</v>
      </c>
      <c r="H49" s="110">
        <v>5</v>
      </c>
      <c r="I49" s="110">
        <v>6</v>
      </c>
      <c r="J49" s="110">
        <v>7</v>
      </c>
      <c r="K49" s="110">
        <v>8</v>
      </c>
      <c r="L49" s="110">
        <v>9</v>
      </c>
      <c r="M49" s="110">
        <v>10</v>
      </c>
      <c r="N49" s="110">
        <v>11</v>
      </c>
      <c r="O49" s="110">
        <v>12</v>
      </c>
      <c r="P49" s="110">
        <v>13</v>
      </c>
      <c r="Q49" s="110">
        <v>14</v>
      </c>
      <c r="R49" s="110">
        <v>15</v>
      </c>
      <c r="S49" s="110">
        <v>16</v>
      </c>
      <c r="T49" s="110">
        <v>17</v>
      </c>
      <c r="U49" s="110">
        <v>18</v>
      </c>
      <c r="V49" s="110">
        <v>19</v>
      </c>
      <c r="W49" s="110">
        <v>20</v>
      </c>
      <c r="X49" s="110">
        <v>21</v>
      </c>
      <c r="Y49" s="110">
        <v>22</v>
      </c>
      <c r="Z49" s="111">
        <v>23</v>
      </c>
      <c r="AB49" s="80">
        <v>0</v>
      </c>
      <c r="AC49" s="81">
        <v>1</v>
      </c>
      <c r="AD49" s="81">
        <v>2</v>
      </c>
      <c r="AE49" s="81">
        <v>3</v>
      </c>
      <c r="AF49" s="81">
        <v>4</v>
      </c>
      <c r="AG49" s="82" t="s">
        <v>523</v>
      </c>
    </row>
    <row r="50" spans="1:33" x14ac:dyDescent="0.2">
      <c r="A50" s="87">
        <v>1</v>
      </c>
      <c r="B50" s="75" t="str">
        <f ca="1">INDEX(OFFSET('DATA - Teams'!$C$2:$C$9,MATCH($C$34,'DATA - Teams'!$A:$A,0)-2,0),$A50)</f>
        <v>CHIEF</v>
      </c>
      <c r="C50" s="66" t="str">
        <f ca="1">INDEX(OFFSET('DATA - Teams'!$B$2:$B$9,MATCH($C$34,'DATA - Teams'!$A:$A,0)-2,0),$A50)</f>
        <v>Barbeques Treloar</v>
      </c>
      <c r="D50" s="69">
        <f ca="1">IF(D$49&lt;=$C$35,
SUMIFS('DATA - Round Scores'!$H:$H,
'DATA - Round Scores'!$A:$A, $C$34,
'DATA - Round Scores'!$B:$B, D$49,
'DATA - Round Scores'!$C:$C, $C50,
'DATA - Round Scores'!$F:$F, "&lt;&gt;BEN") /
COUNTIFS(
'DATA - Round Scores'!$A:$A, $C$34,
'DATA - Round Scores'!$B:$B, D$49,
'DATA - Round Scores'!$C:$C, $C50,
'DATA - Round Scores'!$F:$F, "&lt;&gt;BEN",
'DATA - Round Scores'!$H:$H, "&gt;0") * 18,"")</f>
        <v>1640</v>
      </c>
      <c r="E50" s="38">
        <f ca="1">IF(E$49&lt;=$C$35,
SUMIFS('DATA - Round Scores'!$H:$H,
'DATA - Round Scores'!$A:$A, $C$34,
'DATA - Round Scores'!$B:$B, E$49,
'DATA - Round Scores'!$C:$C, $C50,
'DATA - Round Scores'!$F:$F, "&lt;&gt;BEN") /
COUNTIFS(
'DATA - Round Scores'!$A:$A, $C$34,
'DATA - Round Scores'!$B:$B, E$49,
'DATA - Round Scores'!$C:$C, $C50,
'DATA - Round Scores'!$F:$F, "&lt;&gt;BEN",
'DATA - Round Scores'!$H:$H, "&gt;0") * 18,"")</f>
        <v>1745</v>
      </c>
      <c r="F50" s="38">
        <f ca="1">IF(F$49&lt;=$C$35,
SUMIFS('DATA - Round Scores'!$H:$H,
'DATA - Round Scores'!$A:$A, $C$34,
'DATA - Round Scores'!$B:$B, F$49,
'DATA - Round Scores'!$C:$C, $C50,
'DATA - Round Scores'!$F:$F, "&lt;&gt;BEN") /
COUNTIFS(
'DATA - Round Scores'!$A:$A, $C$34,
'DATA - Round Scores'!$B:$B, F$49,
'DATA - Round Scores'!$C:$C, $C50,
'DATA - Round Scores'!$F:$F, "&lt;&gt;BEN",
'DATA - Round Scores'!$H:$H, "&gt;0") * 18,"")</f>
        <v>1407</v>
      </c>
      <c r="G50" s="38">
        <f ca="1">IF(G$49&lt;=$C$35,
SUMIFS('DATA - Round Scores'!$H:$H,
'DATA - Round Scores'!$A:$A, $C$34,
'DATA - Round Scores'!$B:$B, G$49,
'DATA - Round Scores'!$C:$C, $C50,
'DATA - Round Scores'!$F:$F, "&lt;&gt;BEN") /
COUNTIFS(
'DATA - Round Scores'!$A:$A, $C$34,
'DATA - Round Scores'!$B:$B, G$49,
'DATA - Round Scores'!$C:$C, $C50,
'DATA - Round Scores'!$F:$F, "&lt;&gt;BEN",
'DATA - Round Scores'!$H:$H, "&gt;0") * 18,"")</f>
        <v>1340</v>
      </c>
      <c r="H50" s="38">
        <f ca="1">IF(H$49&lt;=$C$35,
SUMIFS('DATA - Round Scores'!$H:$H,
'DATA - Round Scores'!$A:$A, $C$34,
'DATA - Round Scores'!$B:$B, H$49,
'DATA - Round Scores'!$C:$C, $C50,
'DATA - Round Scores'!$F:$F, "&lt;&gt;BEN") /
COUNTIFS(
'DATA - Round Scores'!$A:$A, $C$34,
'DATA - Round Scores'!$B:$B, H$49,
'DATA - Round Scores'!$C:$C, $C50,
'DATA - Round Scores'!$F:$F, "&lt;&gt;BEN",
'DATA - Round Scores'!$H:$H, "&gt;0") * 18,"")</f>
        <v>1555</v>
      </c>
      <c r="I50" s="38">
        <f ca="1">IF(I$49&lt;=$C$35,
SUMIFS('DATA - Round Scores'!$H:$H,
'DATA - Round Scores'!$A:$A, $C$34,
'DATA - Round Scores'!$B:$B, I$49,
'DATA - Round Scores'!$C:$C, $C50,
'DATA - Round Scores'!$F:$F, "&lt;&gt;BEN") /
COUNTIFS(
'DATA - Round Scores'!$A:$A, $C$34,
'DATA - Round Scores'!$B:$B, I$49,
'DATA - Round Scores'!$C:$C, $C50,
'DATA - Round Scores'!$F:$F, "&lt;&gt;BEN",
'DATA - Round Scores'!$H:$H, "&gt;0") * 18,"")</f>
        <v>1787</v>
      </c>
      <c r="J50" s="38">
        <f ca="1">IF(J$49&lt;=$C$35,
SUMIFS('DATA - Round Scores'!$H:$H,
'DATA - Round Scores'!$A:$A, $C$34,
'DATA - Round Scores'!$B:$B, J$49,
'DATA - Round Scores'!$C:$C, $C50,
'DATA - Round Scores'!$F:$F, "&lt;&gt;BEN") /
COUNTIFS(
'DATA - Round Scores'!$A:$A, $C$34,
'DATA - Round Scores'!$B:$B, J$49,
'DATA - Round Scores'!$C:$C, $C50,
'DATA - Round Scores'!$F:$F, "&lt;&gt;BEN",
'DATA - Round Scores'!$H:$H, "&gt;0") * 18,"")</f>
        <v>1547</v>
      </c>
      <c r="K50" s="38">
        <f ca="1">IF(K$49&lt;=$C$35,
SUMIFS('DATA - Round Scores'!$H:$H,
'DATA - Round Scores'!$A:$A, $C$34,
'DATA - Round Scores'!$B:$B, K$49,
'DATA - Round Scores'!$C:$C, $C50,
'DATA - Round Scores'!$F:$F, "&lt;&gt;BEN") /
COUNTIFS(
'DATA - Round Scores'!$A:$A, $C$34,
'DATA - Round Scores'!$B:$B, K$49,
'DATA - Round Scores'!$C:$C, $C50,
'DATA - Round Scores'!$F:$F, "&lt;&gt;BEN",
'DATA - Round Scores'!$H:$H, "&gt;0") * 18,"")</f>
        <v>1612.5882352941178</v>
      </c>
      <c r="L50" s="38">
        <f ca="1">IF(L$49&lt;=$C$35,
SUMIFS('DATA - Round Scores'!$H:$H,
'DATA - Round Scores'!$A:$A, $C$34,
'DATA - Round Scores'!$B:$B, L$49,
'DATA - Round Scores'!$C:$C, $C50,
'DATA - Round Scores'!$F:$F, "&lt;&gt;BEN") /
COUNTIFS(
'DATA - Round Scores'!$A:$A, $C$34,
'DATA - Round Scores'!$B:$B, L$49,
'DATA - Round Scores'!$C:$C, $C50,
'DATA - Round Scores'!$F:$F, "&lt;&gt;BEN",
'DATA - Round Scores'!$H:$H, "&gt;0") * 18,"")</f>
        <v>1507</v>
      </c>
      <c r="M50" s="38">
        <f ca="1">IF(M$49&lt;=$C$35,
SUMIFS('DATA - Round Scores'!$H:$H,
'DATA - Round Scores'!$A:$A, $C$34,
'DATA - Round Scores'!$B:$B, M$49,
'DATA - Round Scores'!$C:$C, $C50,
'DATA - Round Scores'!$F:$F, "&lt;&gt;BEN") /
COUNTIFS(
'DATA - Round Scores'!$A:$A, $C$34,
'DATA - Round Scores'!$B:$B, M$49,
'DATA - Round Scores'!$C:$C, $C50,
'DATA - Round Scores'!$F:$F, "&lt;&gt;BEN",
'DATA - Round Scores'!$H:$H, "&gt;0") * 18,"")</f>
        <v>1686</v>
      </c>
      <c r="N50" s="38">
        <f ca="1">IF(N$49&lt;=$C$35,
SUMIFS('DATA - Round Scores'!$H:$H,
'DATA - Round Scores'!$A:$A, $C$34,
'DATA - Round Scores'!$B:$B, N$49,
'DATA - Round Scores'!$C:$C, $C50,
'DATA - Round Scores'!$F:$F, "&lt;&gt;BEN") /
COUNTIFS(
'DATA - Round Scores'!$A:$A, $C$34,
'DATA - Round Scores'!$B:$B, N$49,
'DATA - Round Scores'!$C:$C, $C50,
'DATA - Round Scores'!$F:$F, "&lt;&gt;BEN",
'DATA - Round Scores'!$H:$H, "&gt;0") * 18,"")</f>
        <v>1551</v>
      </c>
      <c r="O50" s="38">
        <f ca="1">IF(O$49&lt;=$C$35,
SUMIFS('DATA - Round Scores'!$H:$H,
'DATA - Round Scores'!$A:$A, $C$34,
'DATA - Round Scores'!$B:$B, O$49,
'DATA - Round Scores'!$C:$C, $C50,
'DATA - Round Scores'!$F:$F, "&lt;&gt;BEN") /
COUNTIFS(
'DATA - Round Scores'!$A:$A, $C$34,
'DATA - Round Scores'!$B:$B, O$49,
'DATA - Round Scores'!$C:$C, $C50,
'DATA - Round Scores'!$F:$F, "&lt;&gt;BEN",
'DATA - Round Scores'!$H:$H, "&gt;0") * 18,"")</f>
        <v>1803.375</v>
      </c>
      <c r="P50" s="38">
        <f ca="1">IF(P$49&lt;=$C$35,
SUMIFS('DATA - Round Scores'!$H:$H,
'DATA - Round Scores'!$A:$A, $C$34,
'DATA - Round Scores'!$B:$B, P$49,
'DATA - Round Scores'!$C:$C, $C50,
'DATA - Round Scores'!$F:$F, "&lt;&gt;BEN") /
COUNTIFS(
'DATA - Round Scores'!$A:$A, $C$34,
'DATA - Round Scores'!$B:$B, P$49,
'DATA - Round Scores'!$C:$C, $C50,
'DATA - Round Scores'!$F:$F, "&lt;&gt;BEN",
'DATA - Round Scores'!$H:$H, "&gt;0") * 18,"")</f>
        <v>1404</v>
      </c>
      <c r="Q50" s="38">
        <f ca="1">IF(Q$49&lt;=$C$35,
SUMIFS('DATA - Round Scores'!$H:$H,
'DATA - Round Scores'!$A:$A, $C$34,
'DATA - Round Scores'!$B:$B, Q$49,
'DATA - Round Scores'!$C:$C, $C50,
'DATA - Round Scores'!$F:$F, "&lt;&gt;BEN") /
COUNTIFS(
'DATA - Round Scores'!$A:$A, $C$34,
'DATA - Round Scores'!$B:$B, Q$49,
'DATA - Round Scores'!$C:$C, $C50,
'DATA - Round Scores'!$F:$F, "&lt;&gt;BEN",
'DATA - Round Scores'!$H:$H, "&gt;0") * 18,"")</f>
        <v>1240.5</v>
      </c>
      <c r="R50" s="38">
        <f ca="1">IF(R$49&lt;=$C$35,
SUMIFS('DATA - Round Scores'!$H:$H,
'DATA - Round Scores'!$A:$A, $C$34,
'DATA - Round Scores'!$B:$B, R$49,
'DATA - Round Scores'!$C:$C, $C50,
'DATA - Round Scores'!$F:$F, "&lt;&gt;BEN") /
COUNTIFS(
'DATA - Round Scores'!$A:$A, $C$34,
'DATA - Round Scores'!$B:$B, R$49,
'DATA - Round Scores'!$C:$C, $C50,
'DATA - Round Scores'!$F:$F, "&lt;&gt;BEN",
'DATA - Round Scores'!$H:$H, "&gt;0") * 18,"")</f>
        <v>1569</v>
      </c>
      <c r="S50" s="38">
        <f ca="1">IF(S$49&lt;=$C$35,
SUMIFS('DATA - Round Scores'!$H:$H,
'DATA - Round Scores'!$A:$A, $C$34,
'DATA - Round Scores'!$B:$B, S$49,
'DATA - Round Scores'!$C:$C, $C50,
'DATA - Round Scores'!$F:$F, "&lt;&gt;BEN") /
COUNTIFS(
'DATA - Round Scores'!$A:$A, $C$34,
'DATA - Round Scores'!$B:$B, S$49,
'DATA - Round Scores'!$C:$C, $C50,
'DATA - Round Scores'!$F:$F, "&lt;&gt;BEN",
'DATA - Round Scores'!$H:$H, "&gt;0") * 18,"")</f>
        <v>1525</v>
      </c>
      <c r="T50" s="38">
        <f ca="1">IF(T$49&lt;=$C$35,
SUMIFS('DATA - Round Scores'!$H:$H,
'DATA - Round Scores'!$A:$A, $C$34,
'DATA - Round Scores'!$B:$B, T$49,
'DATA - Round Scores'!$C:$C, $C50,
'DATA - Round Scores'!$F:$F, "&lt;&gt;BEN") /
COUNTIFS(
'DATA - Round Scores'!$A:$A, $C$34,
'DATA - Round Scores'!$B:$B, T$49,
'DATA - Round Scores'!$C:$C, $C50,
'DATA - Round Scores'!$F:$F, "&lt;&gt;BEN",
'DATA - Round Scores'!$H:$H, "&gt;0") * 18,"")</f>
        <v>1639</v>
      </c>
      <c r="U50" s="38">
        <f ca="1">IF(U$49&lt;=$C$35,
SUMIFS('DATA - Round Scores'!$H:$H,
'DATA - Round Scores'!$A:$A, $C$34,
'DATA - Round Scores'!$B:$B, U$49,
'DATA - Round Scores'!$C:$C, $C50,
'DATA - Round Scores'!$F:$F, "&lt;&gt;BEN") /
COUNTIFS(
'DATA - Round Scores'!$A:$A, $C$34,
'DATA - Round Scores'!$B:$B, U$49,
'DATA - Round Scores'!$C:$C, $C50,
'DATA - Round Scores'!$F:$F, "&lt;&gt;BEN",
'DATA - Round Scores'!$H:$H, "&gt;0") * 18,"")</f>
        <v>1357</v>
      </c>
      <c r="V50" s="38">
        <f ca="1">IF(V$49&lt;=$C$35,
IF(_xlfn.MAXIFS('DATA - Fixture'!$K:$K,'DATA - Fixture'!$C:$C,$C$34,'DATA - Fixture'!$D:$D,V$49)=1,
SUMIFS('DATA - Round Scores'!$H:$H,
'DATA - Round Scores'!$A:$A, $C$34,
'DATA - Round Scores'!$B:$B, V$49,
'DATA - Round Scores'!$C:$C, $C50,
'DATA - Round Scores'!$F:$F, "&lt;&gt;BEN") /
COUNTIFS(
'DATA - Round Scores'!$A:$A, $C$34,
'DATA - Round Scores'!$B:$B, V$49,
'DATA - Round Scores'!$C:$C, $C50,
'DATA - Round Scores'!$F:$F, "&lt;&gt;BEN",
'DATA - Round Scores'!$H:$H, "&gt;0") * 18,V39),"")</f>
        <v>1539</v>
      </c>
      <c r="W50" s="38">
        <f ca="1">IF(W$49&lt;=$C$35,
IF(_xlfn.MAXIFS('DATA - Fixture'!$K:$K,'DATA - Fixture'!$C:$C,$C$34,'DATA - Fixture'!$D:$D,W$49)=1,
SUMIFS('DATA - Round Scores'!$H:$H,
'DATA - Round Scores'!$A:$A, $C$34,
'DATA - Round Scores'!$B:$B, W$49,
'DATA - Round Scores'!$C:$C, $C50,
'DATA - Round Scores'!$F:$F, "&lt;&gt;BEN") /
COUNTIFS(
'DATA - Round Scores'!$A:$A, $C$34,
'DATA - Round Scores'!$B:$B, W$49,
'DATA - Round Scores'!$C:$C, $C50,
'DATA - Round Scores'!$F:$F, "&lt;&gt;BEN",
'DATA - Round Scores'!$H:$H, "&gt;0") * 18,W39),"")</f>
        <v>1474</v>
      </c>
      <c r="X50" s="38">
        <f ca="1">IF(X$49&lt;=$C$35,
IF(_xlfn.MAXIFS('DATA - Fixture'!$K:$K,'DATA - Fixture'!$C:$C,$C$34,'DATA - Fixture'!$D:$D,X$49)=1,
SUMIFS('DATA - Round Scores'!$H:$H,
'DATA - Round Scores'!$A:$A, $C$34,
'DATA - Round Scores'!$B:$B, X$49,
'DATA - Round Scores'!$C:$C, $C50,
'DATA - Round Scores'!$F:$F, "&lt;&gt;BEN") /
COUNTIFS(
'DATA - Round Scores'!$A:$A, $C$34,
'DATA - Round Scores'!$B:$B, X$49,
'DATA - Round Scores'!$C:$C, $C50,
'DATA - Round Scores'!$F:$F, "&lt;&gt;BEN",
'DATA - Round Scores'!$H:$H, "&gt;0") * 18,X39),"")</f>
        <v>1624</v>
      </c>
      <c r="Y50" s="38">
        <f ca="1">IF(Y$49&lt;=$C$35,
IF(_xlfn.MAXIFS('DATA - Fixture'!$K:$K,'DATA - Fixture'!$C:$C,$C$34,'DATA - Fixture'!$D:$D,Y$49)=1,
SUMIFS('DATA - Round Scores'!$H:$H,
'DATA - Round Scores'!$A:$A, $C$34,
'DATA - Round Scores'!$B:$B, Y$49,
'DATA - Round Scores'!$C:$C, $C50,
'DATA - Round Scores'!$F:$F, "&lt;&gt;BEN") /
COUNTIFS(
'DATA - Round Scores'!$A:$A, $C$34,
'DATA - Round Scores'!$B:$B, Y$49,
'DATA - Round Scores'!$C:$C, $C50,
'DATA - Round Scores'!$F:$F, "&lt;&gt;BEN",
'DATA - Round Scores'!$H:$H, "&gt;0") * 18,Y39),"")</f>
        <v>0</v>
      </c>
      <c r="Z50" s="39">
        <f ca="1">IF(Z$49&lt;=$C$35,
IF(_xlfn.MAXIFS('DATA - Fixture'!$K:$K,'DATA - Fixture'!$C:$C,$C$34,'DATA - Fixture'!$D:$D,Z$49)=1,
SUMIFS('DATA - Round Scores'!$H:$H,
'DATA - Round Scores'!$A:$A, $C$34,
'DATA - Round Scores'!$B:$B, Z$49,
'DATA - Round Scores'!$C:$C, $C50,
'DATA - Round Scores'!$F:$F, "&lt;&gt;BEN") /
COUNTIFS(
'DATA - Round Scores'!$A:$A, $C$34,
'DATA - Round Scores'!$B:$B, Z$49,
'DATA - Round Scores'!$C:$C, $C50,
'DATA - Round Scores'!$F:$F, "&lt;&gt;BEN",
'DATA - Round Scores'!$H:$H, "&gt;0") * 18,Z39),"")</f>
        <v>0</v>
      </c>
      <c r="AB50" s="47">
        <f t="shared" ref="AB50:AF57" ca="1" si="3">_xlfn.QUARTILE.INC(OFFSET($D50,0,0,1,$C$35),AC$38)</f>
        <v>0</v>
      </c>
      <c r="AC50" s="34">
        <f t="shared" ca="1" si="3"/>
        <v>1405.5</v>
      </c>
      <c r="AD50" s="34">
        <f t="shared" ca="1" si="3"/>
        <v>1547</v>
      </c>
      <c r="AE50" s="34">
        <f t="shared" ca="1" si="3"/>
        <v>1631.5</v>
      </c>
      <c r="AF50" s="34">
        <f t="shared" ca="1" si="3"/>
        <v>1803.375</v>
      </c>
      <c r="AG50" s="40">
        <f ca="1">RANK(AD50,$AD$50:$AD$57,0)</f>
        <v>8</v>
      </c>
    </row>
    <row r="51" spans="1:33" x14ac:dyDescent="0.2">
      <c r="A51" s="88">
        <v>2</v>
      </c>
      <c r="B51" s="76" t="str">
        <f ca="1">INDEX(OFFSET('DATA - Teams'!$C$2:$C$9,MATCH($C$34,'DATA - Teams'!$A:$A,0)-2,0),$A51)</f>
        <v>GARTER</v>
      </c>
      <c r="C51" s="67" t="str">
        <f ca="1">INDEX(OFFSET('DATA - Teams'!$B$2:$B$9,MATCH($C$34,'DATA - Teams'!$A:$A,0)-2,0),$A51)</f>
        <v>Fire The Worpedo</v>
      </c>
      <c r="D51" s="47">
        <f ca="1">IF(D$49&lt;=$C$35,
SUMIFS('DATA - Round Scores'!$H:$H,
'DATA - Round Scores'!$A:$A, $C$34,
'DATA - Round Scores'!$B:$B, D$49,
'DATA - Round Scores'!$C:$C, $C51,
'DATA - Round Scores'!$F:$F, "&lt;&gt;BEN") /
COUNTIFS(
'DATA - Round Scores'!$A:$A, $C$34,
'DATA - Round Scores'!$B:$B, D$49,
'DATA - Round Scores'!$C:$C, $C51,
'DATA - Round Scores'!$F:$F, "&lt;&gt;BEN",
'DATA - Round Scores'!$H:$H, "&gt;0") * 18,"")</f>
        <v>1499</v>
      </c>
      <c r="E51" s="34">
        <f ca="1">IF(E$49&lt;=$C$35,
SUMIFS('DATA - Round Scores'!$H:$H,
'DATA - Round Scores'!$A:$A, $C$34,
'DATA - Round Scores'!$B:$B, E$49,
'DATA - Round Scores'!$C:$C, $C51,
'DATA - Round Scores'!$F:$F, "&lt;&gt;BEN") /
COUNTIFS(
'DATA - Round Scores'!$A:$A, $C$34,
'DATA - Round Scores'!$B:$B, E$49,
'DATA - Round Scores'!$C:$C, $C51,
'DATA - Round Scores'!$F:$F, "&lt;&gt;BEN",
'DATA - Round Scores'!$H:$H, "&gt;0") * 18,"")</f>
        <v>1684</v>
      </c>
      <c r="F51" s="34">
        <f ca="1">IF(F$49&lt;=$C$35,
SUMIFS('DATA - Round Scores'!$H:$H,
'DATA - Round Scores'!$A:$A, $C$34,
'DATA - Round Scores'!$B:$B, F$49,
'DATA - Round Scores'!$C:$C, $C51,
'DATA - Round Scores'!$F:$F, "&lt;&gt;BEN") /
COUNTIFS(
'DATA - Round Scores'!$A:$A, $C$34,
'DATA - Round Scores'!$B:$B, F$49,
'DATA - Round Scores'!$C:$C, $C51,
'DATA - Round Scores'!$F:$F, "&lt;&gt;BEN",
'DATA - Round Scores'!$H:$H, "&gt;0") * 18,"")</f>
        <v>1499</v>
      </c>
      <c r="G51" s="34">
        <f ca="1">IF(G$49&lt;=$C$35,
SUMIFS('DATA - Round Scores'!$H:$H,
'DATA - Round Scores'!$A:$A, $C$34,
'DATA - Round Scores'!$B:$B, G$49,
'DATA - Round Scores'!$C:$C, $C51,
'DATA - Round Scores'!$F:$F, "&lt;&gt;BEN") /
COUNTIFS(
'DATA - Round Scores'!$A:$A, $C$34,
'DATA - Round Scores'!$B:$B, G$49,
'DATA - Round Scores'!$C:$C, $C51,
'DATA - Round Scores'!$F:$F, "&lt;&gt;BEN",
'DATA - Round Scores'!$H:$H, "&gt;0") * 18,"")</f>
        <v>1659.1764705882351</v>
      </c>
      <c r="H51" s="34">
        <f ca="1">IF(H$49&lt;=$C$35,
SUMIFS('DATA - Round Scores'!$H:$H,
'DATA - Round Scores'!$A:$A, $C$34,
'DATA - Round Scores'!$B:$B, H$49,
'DATA - Round Scores'!$C:$C, $C51,
'DATA - Round Scores'!$F:$F, "&lt;&gt;BEN") /
COUNTIFS(
'DATA - Round Scores'!$A:$A, $C$34,
'DATA - Round Scores'!$B:$B, H$49,
'DATA - Round Scores'!$C:$C, $C51,
'DATA - Round Scores'!$F:$F, "&lt;&gt;BEN",
'DATA - Round Scores'!$H:$H, "&gt;0") * 18,"")</f>
        <v>1541</v>
      </c>
      <c r="I51" s="34">
        <f ca="1">IF(I$49&lt;=$C$35,
SUMIFS('DATA - Round Scores'!$H:$H,
'DATA - Round Scores'!$A:$A, $C$34,
'DATA - Round Scores'!$B:$B, I$49,
'DATA - Round Scores'!$C:$C, $C51,
'DATA - Round Scores'!$F:$F, "&lt;&gt;BEN") /
COUNTIFS(
'DATA - Round Scores'!$A:$A, $C$34,
'DATA - Round Scores'!$B:$B, I$49,
'DATA - Round Scores'!$C:$C, $C51,
'DATA - Round Scores'!$F:$F, "&lt;&gt;BEN",
'DATA - Round Scores'!$H:$H, "&gt;0") * 18,"")</f>
        <v>1503</v>
      </c>
      <c r="J51" s="34">
        <f ca="1">IF(J$49&lt;=$C$35,
SUMIFS('DATA - Round Scores'!$H:$H,
'DATA - Round Scores'!$A:$A, $C$34,
'DATA - Round Scores'!$B:$B, J$49,
'DATA - Round Scores'!$C:$C, $C51,
'DATA - Round Scores'!$F:$F, "&lt;&gt;BEN") /
COUNTIFS(
'DATA - Round Scores'!$A:$A, $C$34,
'DATA - Round Scores'!$B:$B, J$49,
'DATA - Round Scores'!$C:$C, $C51,
'DATA - Round Scores'!$F:$F, "&lt;&gt;BEN",
'DATA - Round Scores'!$H:$H, "&gt;0") * 18,"")</f>
        <v>1453</v>
      </c>
      <c r="K51" s="34">
        <f ca="1">IF(K$49&lt;=$C$35,
SUMIFS('DATA - Round Scores'!$H:$H,
'DATA - Round Scores'!$A:$A, $C$34,
'DATA - Round Scores'!$B:$B, K$49,
'DATA - Round Scores'!$C:$C, $C51,
'DATA - Round Scores'!$F:$F, "&lt;&gt;BEN") /
COUNTIFS(
'DATA - Round Scores'!$A:$A, $C$34,
'DATA - Round Scores'!$B:$B, K$49,
'DATA - Round Scores'!$C:$C, $C51,
'DATA - Round Scores'!$F:$F, "&lt;&gt;BEN",
'DATA - Round Scores'!$H:$H, "&gt;0") * 18,"")</f>
        <v>1583</v>
      </c>
      <c r="L51" s="34">
        <f ca="1">IF(L$49&lt;=$C$35,
SUMIFS('DATA - Round Scores'!$H:$H,
'DATA - Round Scores'!$A:$A, $C$34,
'DATA - Round Scores'!$B:$B, L$49,
'DATA - Round Scores'!$C:$C, $C51,
'DATA - Round Scores'!$F:$F, "&lt;&gt;BEN") /
COUNTIFS(
'DATA - Round Scores'!$A:$A, $C$34,
'DATA - Round Scores'!$B:$B, L$49,
'DATA - Round Scores'!$C:$C, $C51,
'DATA - Round Scores'!$F:$F, "&lt;&gt;BEN",
'DATA - Round Scores'!$H:$H, "&gt;0") * 18,"")</f>
        <v>1812</v>
      </c>
      <c r="M51" s="34">
        <f ca="1">IF(M$49&lt;=$C$35,
SUMIFS('DATA - Round Scores'!$H:$H,
'DATA - Round Scores'!$A:$A, $C$34,
'DATA - Round Scores'!$B:$B, M$49,
'DATA - Round Scores'!$C:$C, $C51,
'DATA - Round Scores'!$F:$F, "&lt;&gt;BEN") /
COUNTIFS(
'DATA - Round Scores'!$A:$A, $C$34,
'DATA - Round Scores'!$B:$B, M$49,
'DATA - Round Scores'!$C:$C, $C51,
'DATA - Round Scores'!$F:$F, "&lt;&gt;BEN",
'DATA - Round Scores'!$H:$H, "&gt;0") * 18,"")</f>
        <v>1641</v>
      </c>
      <c r="N51" s="34">
        <f ca="1">IF(N$49&lt;=$C$35,
SUMIFS('DATA - Round Scores'!$H:$H,
'DATA - Round Scores'!$A:$A, $C$34,
'DATA - Round Scores'!$B:$B, N$49,
'DATA - Round Scores'!$C:$C, $C51,
'DATA - Round Scores'!$F:$F, "&lt;&gt;BEN") /
COUNTIFS(
'DATA - Round Scores'!$A:$A, $C$34,
'DATA - Round Scores'!$B:$B, N$49,
'DATA - Round Scores'!$C:$C, $C51,
'DATA - Round Scores'!$F:$F, "&lt;&gt;BEN",
'DATA - Round Scores'!$H:$H, "&gt;0") * 18,"")</f>
        <v>1730</v>
      </c>
      <c r="O51" s="34">
        <f ca="1">IF(O$49&lt;=$C$35,
SUMIFS('DATA - Round Scores'!$H:$H,
'DATA - Round Scores'!$A:$A, $C$34,
'DATA - Round Scores'!$B:$B, O$49,
'DATA - Round Scores'!$C:$C, $C51,
'DATA - Round Scores'!$F:$F, "&lt;&gt;BEN") /
COUNTIFS(
'DATA - Round Scores'!$A:$A, $C$34,
'DATA - Round Scores'!$B:$B, O$49,
'DATA - Round Scores'!$C:$C, $C51,
'DATA - Round Scores'!$F:$F, "&lt;&gt;BEN",
'DATA - Round Scores'!$H:$H, "&gt;0") * 18,"")</f>
        <v>1614.8571428571427</v>
      </c>
      <c r="P51" s="34">
        <f ca="1">IF(P$49&lt;=$C$35,
SUMIFS('DATA - Round Scores'!$H:$H,
'DATA - Round Scores'!$A:$A, $C$34,
'DATA - Round Scores'!$B:$B, P$49,
'DATA - Round Scores'!$C:$C, $C51,
'DATA - Round Scores'!$F:$F, "&lt;&gt;BEN") /
COUNTIFS(
'DATA - Round Scores'!$A:$A, $C$34,
'DATA - Round Scores'!$B:$B, P$49,
'DATA - Round Scores'!$C:$C, $C51,
'DATA - Round Scores'!$F:$F, "&lt;&gt;BEN",
'DATA - Round Scores'!$H:$H, "&gt;0") * 18,"")</f>
        <v>1470</v>
      </c>
      <c r="Q51" s="34">
        <f ca="1">IF(Q$49&lt;=$C$35,
SUMIFS('DATA - Round Scores'!$H:$H,
'DATA - Round Scores'!$A:$A, $C$34,
'DATA - Round Scores'!$B:$B, Q$49,
'DATA - Round Scores'!$C:$C, $C51,
'DATA - Round Scores'!$F:$F, "&lt;&gt;BEN") /
COUNTIFS(
'DATA - Round Scores'!$A:$A, $C$34,
'DATA - Round Scores'!$B:$B, Q$49,
'DATA - Round Scores'!$C:$C, $C51,
'DATA - Round Scores'!$F:$F, "&lt;&gt;BEN",
'DATA - Round Scores'!$H:$H, "&gt;0") * 18,"")</f>
        <v>1540.8</v>
      </c>
      <c r="R51" s="34">
        <f ca="1">IF(R$49&lt;=$C$35,
SUMIFS('DATA - Round Scores'!$H:$H,
'DATA - Round Scores'!$A:$A, $C$34,
'DATA - Round Scores'!$B:$B, R$49,
'DATA - Round Scores'!$C:$C, $C51,
'DATA - Round Scores'!$F:$F, "&lt;&gt;BEN") /
COUNTIFS(
'DATA - Round Scores'!$A:$A, $C$34,
'DATA - Round Scores'!$B:$B, R$49,
'DATA - Round Scores'!$C:$C, $C51,
'DATA - Round Scores'!$F:$F, "&lt;&gt;BEN",
'DATA - Round Scores'!$H:$H, "&gt;0") * 18,"")</f>
        <v>1608</v>
      </c>
      <c r="S51" s="34">
        <f ca="1">IF(S$49&lt;=$C$35,
SUMIFS('DATA - Round Scores'!$H:$H,
'DATA - Round Scores'!$A:$A, $C$34,
'DATA - Round Scores'!$B:$B, S$49,
'DATA - Round Scores'!$C:$C, $C51,
'DATA - Round Scores'!$F:$F, "&lt;&gt;BEN") /
COUNTIFS(
'DATA - Round Scores'!$A:$A, $C$34,
'DATA - Round Scores'!$B:$B, S$49,
'DATA - Round Scores'!$C:$C, $C51,
'DATA - Round Scores'!$F:$F, "&lt;&gt;BEN",
'DATA - Round Scores'!$H:$H, "&gt;0") * 18,"")</f>
        <v>1450.5882352941178</v>
      </c>
      <c r="T51" s="34">
        <f ca="1">IF(T$49&lt;=$C$35,
SUMIFS('DATA - Round Scores'!$H:$H,
'DATA - Round Scores'!$A:$A, $C$34,
'DATA - Round Scores'!$B:$B, T$49,
'DATA - Round Scores'!$C:$C, $C51,
'DATA - Round Scores'!$F:$F, "&lt;&gt;BEN") /
COUNTIFS(
'DATA - Round Scores'!$A:$A, $C$34,
'DATA - Round Scores'!$B:$B, T$49,
'DATA - Round Scores'!$C:$C, $C51,
'DATA - Round Scores'!$F:$F, "&lt;&gt;BEN",
'DATA - Round Scores'!$H:$H, "&gt;0") * 18,"")</f>
        <v>1791</v>
      </c>
      <c r="U51" s="34">
        <f ca="1">IF(U$49&lt;=$C$35,
SUMIFS('DATA - Round Scores'!$H:$H,
'DATA - Round Scores'!$A:$A, $C$34,
'DATA - Round Scores'!$B:$B, U$49,
'DATA - Round Scores'!$C:$C, $C51,
'DATA - Round Scores'!$F:$F, "&lt;&gt;BEN") /
COUNTIFS(
'DATA - Round Scores'!$A:$A, $C$34,
'DATA - Round Scores'!$B:$B, U$49,
'DATA - Round Scores'!$C:$C, $C51,
'DATA - Round Scores'!$F:$F, "&lt;&gt;BEN",
'DATA - Round Scores'!$H:$H, "&gt;0") * 18,"")</f>
        <v>1727</v>
      </c>
      <c r="V51" s="34">
        <f ca="1">IF(V$49&lt;=$C$35,
IF(_xlfn.MAXIFS('DATA - Fixture'!$K:$K,'DATA - Fixture'!$C:$C,$C$34,'DATA - Fixture'!$D:$D,V$49)=1,
SUMIFS('DATA - Round Scores'!$H:$H,
'DATA - Round Scores'!$A:$A, $C$34,
'DATA - Round Scores'!$B:$B, V$49,
'DATA - Round Scores'!$C:$C, $C51,
'DATA - Round Scores'!$F:$F, "&lt;&gt;BEN") /
COUNTIFS(
'DATA - Round Scores'!$A:$A, $C$34,
'DATA - Round Scores'!$B:$B, V$49,
'DATA - Round Scores'!$C:$C, $C51,
'DATA - Round Scores'!$F:$F, "&lt;&gt;BEN",
'DATA - Round Scores'!$H:$H, "&gt;0") * 18,V40),"")</f>
        <v>1692</v>
      </c>
      <c r="W51" s="34">
        <f ca="1">IF(W$49&lt;=$C$35,
IF(_xlfn.MAXIFS('DATA - Fixture'!$K:$K,'DATA - Fixture'!$C:$C,$C$34,'DATA - Fixture'!$D:$D,W$49)=1,
SUMIFS('DATA - Round Scores'!$H:$H,
'DATA - Round Scores'!$A:$A, $C$34,
'DATA - Round Scores'!$B:$B, W$49,
'DATA - Round Scores'!$C:$C, $C51,
'DATA - Round Scores'!$F:$F, "&lt;&gt;BEN") /
COUNTIFS(
'DATA - Round Scores'!$A:$A, $C$34,
'DATA - Round Scores'!$B:$B, W$49,
'DATA - Round Scores'!$C:$C, $C51,
'DATA - Round Scores'!$F:$F, "&lt;&gt;BEN",
'DATA - Round Scores'!$H:$H, "&gt;0") * 18,W40),"")</f>
        <v>1623</v>
      </c>
      <c r="X51" s="34">
        <f ca="1">IF(X$49&lt;=$C$35,
IF(_xlfn.MAXIFS('DATA - Fixture'!$K:$K,'DATA - Fixture'!$C:$C,$C$34,'DATA - Fixture'!$D:$D,X$49)=1,
SUMIFS('DATA - Round Scores'!$H:$H,
'DATA - Round Scores'!$A:$A, $C$34,
'DATA - Round Scores'!$B:$B, X$49,
'DATA - Round Scores'!$C:$C, $C51,
'DATA - Round Scores'!$F:$F, "&lt;&gt;BEN") /
COUNTIFS(
'DATA - Round Scores'!$A:$A, $C$34,
'DATA - Round Scores'!$B:$B, X$49,
'DATA - Round Scores'!$C:$C, $C51,
'DATA - Round Scores'!$F:$F, "&lt;&gt;BEN",
'DATA - Round Scores'!$H:$H, "&gt;0") * 18,X40),"")</f>
        <v>1713</v>
      </c>
      <c r="Y51" s="34">
        <f ca="1">IF(Y$49&lt;=$C$35,
IF(_xlfn.MAXIFS('DATA - Fixture'!$K:$K,'DATA - Fixture'!$C:$C,$C$34,'DATA - Fixture'!$D:$D,Y$49)=1,
SUMIFS('DATA - Round Scores'!$H:$H,
'DATA - Round Scores'!$A:$A, $C$34,
'DATA - Round Scores'!$B:$B, Y$49,
'DATA - Round Scores'!$C:$C, $C51,
'DATA - Round Scores'!$F:$F, "&lt;&gt;BEN") /
COUNTIFS(
'DATA - Round Scores'!$A:$A, $C$34,
'DATA - Round Scores'!$B:$B, Y$49,
'DATA - Round Scores'!$C:$C, $C51,
'DATA - Round Scores'!$F:$F, "&lt;&gt;BEN",
'DATA - Round Scores'!$H:$H, "&gt;0") * 18,Y40),"")</f>
        <v>0</v>
      </c>
      <c r="Z51" s="40">
        <f ca="1">IF(Z$49&lt;=$C$35,
IF(_xlfn.MAXIFS('DATA - Fixture'!$K:$K,'DATA - Fixture'!$C:$C,$C$34,'DATA - Fixture'!$D:$D,Z$49)=1,
SUMIFS('DATA - Round Scores'!$H:$H,
'DATA - Round Scores'!$A:$A, $C$34,
'DATA - Round Scores'!$B:$B, Z$49,
'DATA - Round Scores'!$C:$C, $C51,
'DATA - Round Scores'!$F:$F, "&lt;&gt;BEN") /
COUNTIFS(
'DATA - Round Scores'!$A:$A, $C$34,
'DATA - Round Scores'!$B:$B, Z$49,
'DATA - Round Scores'!$C:$C, $C51,
'DATA - Round Scores'!$F:$F, "&lt;&gt;BEN",
'DATA - Round Scores'!$H:$H, "&gt;0") * 18,Z40),"")</f>
        <v>0</v>
      </c>
      <c r="AB51" s="47">
        <f t="shared" ca="1" si="3"/>
        <v>0</v>
      </c>
      <c r="AC51" s="34">
        <f t="shared" ca="1" si="3"/>
        <v>1499</v>
      </c>
      <c r="AD51" s="34">
        <f t="shared" ca="1" si="3"/>
        <v>1608</v>
      </c>
      <c r="AE51" s="34">
        <f t="shared" ca="1" si="3"/>
        <v>1688</v>
      </c>
      <c r="AF51" s="34">
        <f t="shared" ca="1" si="3"/>
        <v>1812</v>
      </c>
      <c r="AG51" s="40">
        <f t="shared" ref="AG51:AG57" ca="1" si="4">RANK(AD51,$AD$50:$AD$57,0)</f>
        <v>6</v>
      </c>
    </row>
    <row r="52" spans="1:33" x14ac:dyDescent="0.2">
      <c r="A52" s="88">
        <v>3</v>
      </c>
      <c r="B52" s="76" t="str">
        <f ca="1">INDEX(OFFSET('DATA - Teams'!$C$2:$C$9,MATCH($C$34,'DATA - Teams'!$A:$A,0)-2,0),$A52)</f>
        <v>JMERC</v>
      </c>
      <c r="C52" s="67" t="str">
        <f ca="1">INDEX(OFFSET('DATA - Teams'!$B$2:$B$9,MATCH($C$34,'DATA - Teams'!$A:$A,0)-2,0),$A52)</f>
        <v>Casting Crouch</v>
      </c>
      <c r="D52" s="47">
        <f ca="1">IF(D$49&lt;=$C$35,
SUMIFS('DATA - Round Scores'!$H:$H,
'DATA - Round Scores'!$A:$A, $C$34,
'DATA - Round Scores'!$B:$B, D$49,
'DATA - Round Scores'!$C:$C, $C52,
'DATA - Round Scores'!$F:$F, "&lt;&gt;BEN") /
COUNTIFS(
'DATA - Round Scores'!$A:$A, $C$34,
'DATA - Round Scores'!$B:$B, D$49,
'DATA - Round Scores'!$C:$C, $C52,
'DATA - Round Scores'!$F:$F, "&lt;&gt;BEN",
'DATA - Round Scores'!$H:$H, "&gt;0") * 18,"")</f>
        <v>1718</v>
      </c>
      <c r="E52" s="34">
        <f ca="1">IF(E$49&lt;=$C$35,
SUMIFS('DATA - Round Scores'!$H:$H,
'DATA - Round Scores'!$A:$A, $C$34,
'DATA - Round Scores'!$B:$B, E$49,
'DATA - Round Scores'!$C:$C, $C52,
'DATA - Round Scores'!$F:$F, "&lt;&gt;BEN") /
COUNTIFS(
'DATA - Round Scores'!$A:$A, $C$34,
'DATA - Round Scores'!$B:$B, E$49,
'DATA - Round Scores'!$C:$C, $C52,
'DATA - Round Scores'!$F:$F, "&lt;&gt;BEN",
'DATA - Round Scores'!$H:$H, "&gt;0") * 18,"")</f>
        <v>1659</v>
      </c>
      <c r="F52" s="34">
        <f ca="1">IF(F$49&lt;=$C$35,
SUMIFS('DATA - Round Scores'!$H:$H,
'DATA - Round Scores'!$A:$A, $C$34,
'DATA - Round Scores'!$B:$B, F$49,
'DATA - Round Scores'!$C:$C, $C52,
'DATA - Round Scores'!$F:$F, "&lt;&gt;BEN") /
COUNTIFS(
'DATA - Round Scores'!$A:$A, $C$34,
'DATA - Round Scores'!$B:$B, F$49,
'DATA - Round Scores'!$C:$C, $C52,
'DATA - Round Scores'!$F:$F, "&lt;&gt;BEN",
'DATA - Round Scores'!$H:$H, "&gt;0") * 18,"")</f>
        <v>1716</v>
      </c>
      <c r="G52" s="34">
        <f ca="1">IF(G$49&lt;=$C$35,
SUMIFS('DATA - Round Scores'!$H:$H,
'DATA - Round Scores'!$A:$A, $C$34,
'DATA - Round Scores'!$B:$B, G$49,
'DATA - Round Scores'!$C:$C, $C52,
'DATA - Round Scores'!$F:$F, "&lt;&gt;BEN") /
COUNTIFS(
'DATA - Round Scores'!$A:$A, $C$34,
'DATA - Round Scores'!$B:$B, G$49,
'DATA - Round Scores'!$C:$C, $C52,
'DATA - Round Scores'!$F:$F, "&lt;&gt;BEN",
'DATA - Round Scores'!$H:$H, "&gt;0") * 18,"")</f>
        <v>1586</v>
      </c>
      <c r="H52" s="34">
        <f ca="1">IF(H$49&lt;=$C$35,
SUMIFS('DATA - Round Scores'!$H:$H,
'DATA - Round Scores'!$A:$A, $C$34,
'DATA - Round Scores'!$B:$B, H$49,
'DATA - Round Scores'!$C:$C, $C52,
'DATA - Round Scores'!$F:$F, "&lt;&gt;BEN") /
COUNTIFS(
'DATA - Round Scores'!$A:$A, $C$34,
'DATA - Round Scores'!$B:$B, H$49,
'DATA - Round Scores'!$C:$C, $C52,
'DATA - Round Scores'!$F:$F, "&lt;&gt;BEN",
'DATA - Round Scores'!$H:$H, "&gt;0") * 18,"")</f>
        <v>1564</v>
      </c>
      <c r="I52" s="34">
        <f ca="1">IF(I$49&lt;=$C$35,
SUMIFS('DATA - Round Scores'!$H:$H,
'DATA - Round Scores'!$A:$A, $C$34,
'DATA - Round Scores'!$B:$B, I$49,
'DATA - Round Scores'!$C:$C, $C52,
'DATA - Round Scores'!$F:$F, "&lt;&gt;BEN") /
COUNTIFS(
'DATA - Round Scores'!$A:$A, $C$34,
'DATA - Round Scores'!$B:$B, I$49,
'DATA - Round Scores'!$C:$C, $C52,
'DATA - Round Scores'!$F:$F, "&lt;&gt;BEN",
'DATA - Round Scores'!$H:$H, "&gt;0") * 18,"")</f>
        <v>1605</v>
      </c>
      <c r="J52" s="34">
        <f ca="1">IF(J$49&lt;=$C$35,
SUMIFS('DATA - Round Scores'!$H:$H,
'DATA - Round Scores'!$A:$A, $C$34,
'DATA - Round Scores'!$B:$B, J$49,
'DATA - Round Scores'!$C:$C, $C52,
'DATA - Round Scores'!$F:$F, "&lt;&gt;BEN") /
COUNTIFS(
'DATA - Round Scores'!$A:$A, $C$34,
'DATA - Round Scores'!$B:$B, J$49,
'DATA - Round Scores'!$C:$C, $C52,
'DATA - Round Scores'!$F:$F, "&lt;&gt;BEN",
'DATA - Round Scores'!$H:$H, "&gt;0") * 18,"")</f>
        <v>1529</v>
      </c>
      <c r="K52" s="34">
        <f ca="1">IF(K$49&lt;=$C$35,
SUMIFS('DATA - Round Scores'!$H:$H,
'DATA - Round Scores'!$A:$A, $C$34,
'DATA - Round Scores'!$B:$B, K$49,
'DATA - Round Scores'!$C:$C, $C52,
'DATA - Round Scores'!$F:$F, "&lt;&gt;BEN") /
COUNTIFS(
'DATA - Round Scores'!$A:$A, $C$34,
'DATA - Round Scores'!$B:$B, K$49,
'DATA - Round Scores'!$C:$C, $C52,
'DATA - Round Scores'!$F:$F, "&lt;&gt;BEN",
'DATA - Round Scores'!$H:$H, "&gt;0") * 18,"")</f>
        <v>1549</v>
      </c>
      <c r="L52" s="34">
        <f ca="1">IF(L$49&lt;=$C$35,
SUMIFS('DATA - Round Scores'!$H:$H,
'DATA - Round Scores'!$A:$A, $C$34,
'DATA - Round Scores'!$B:$B, L$49,
'DATA - Round Scores'!$C:$C, $C52,
'DATA - Round Scores'!$F:$F, "&lt;&gt;BEN") /
COUNTIFS(
'DATA - Round Scores'!$A:$A, $C$34,
'DATA - Round Scores'!$B:$B, L$49,
'DATA - Round Scores'!$C:$C, $C52,
'DATA - Round Scores'!$F:$F, "&lt;&gt;BEN",
'DATA - Round Scores'!$H:$H, "&gt;0") * 18,"")</f>
        <v>1405</v>
      </c>
      <c r="M52" s="34">
        <f ca="1">IF(M$49&lt;=$C$35,
SUMIFS('DATA - Round Scores'!$H:$H,
'DATA - Round Scores'!$A:$A, $C$34,
'DATA - Round Scores'!$B:$B, M$49,
'DATA - Round Scores'!$C:$C, $C52,
'DATA - Round Scores'!$F:$F, "&lt;&gt;BEN") /
COUNTIFS(
'DATA - Round Scores'!$A:$A, $C$34,
'DATA - Round Scores'!$B:$B, M$49,
'DATA - Round Scores'!$C:$C, $C52,
'DATA - Round Scores'!$F:$F, "&lt;&gt;BEN",
'DATA - Round Scores'!$H:$H, "&gt;0") * 18,"")</f>
        <v>1467.5294117647059</v>
      </c>
      <c r="N52" s="34">
        <f ca="1">IF(N$49&lt;=$C$35,
SUMIFS('DATA - Round Scores'!$H:$H,
'DATA - Round Scores'!$A:$A, $C$34,
'DATA - Round Scores'!$B:$B, N$49,
'DATA - Round Scores'!$C:$C, $C52,
'DATA - Round Scores'!$F:$F, "&lt;&gt;BEN") /
COUNTIFS(
'DATA - Round Scores'!$A:$A, $C$34,
'DATA - Round Scores'!$B:$B, N$49,
'DATA - Round Scores'!$C:$C, $C52,
'DATA - Round Scores'!$F:$F, "&lt;&gt;BEN",
'DATA - Round Scores'!$H:$H, "&gt;0") * 18,"")</f>
        <v>1448</v>
      </c>
      <c r="O52" s="34">
        <f ca="1">IF(O$49&lt;=$C$35,
SUMIFS('DATA - Round Scores'!$H:$H,
'DATA - Round Scores'!$A:$A, $C$34,
'DATA - Round Scores'!$B:$B, O$49,
'DATA - Round Scores'!$C:$C, $C52,
'DATA - Round Scores'!$F:$F, "&lt;&gt;BEN") /
COUNTIFS(
'DATA - Round Scores'!$A:$A, $C$34,
'DATA - Round Scores'!$B:$B, O$49,
'DATA - Round Scores'!$C:$C, $C52,
'DATA - Round Scores'!$F:$F, "&lt;&gt;BEN",
'DATA - Round Scores'!$H:$H, "&gt;0") * 18,"")</f>
        <v>1514.4</v>
      </c>
      <c r="P52" s="34">
        <f ca="1">IF(P$49&lt;=$C$35,
SUMIFS('DATA - Round Scores'!$H:$H,
'DATA - Round Scores'!$A:$A, $C$34,
'DATA - Round Scores'!$B:$B, P$49,
'DATA - Round Scores'!$C:$C, $C52,
'DATA - Round Scores'!$F:$F, "&lt;&gt;BEN") /
COUNTIFS(
'DATA - Round Scores'!$A:$A, $C$34,
'DATA - Round Scores'!$B:$B, P$49,
'DATA - Round Scores'!$C:$C, $C52,
'DATA - Round Scores'!$F:$F, "&lt;&gt;BEN",
'DATA - Round Scores'!$H:$H, "&gt;0") * 18,"")</f>
        <v>1595.25</v>
      </c>
      <c r="Q52" s="34">
        <f ca="1">IF(Q$49&lt;=$C$35,
SUMIFS('DATA - Round Scores'!$H:$H,
'DATA - Round Scores'!$A:$A, $C$34,
'DATA - Round Scores'!$B:$B, Q$49,
'DATA - Round Scores'!$C:$C, $C52,
'DATA - Round Scores'!$F:$F, "&lt;&gt;BEN") /
COUNTIFS(
'DATA - Round Scores'!$A:$A, $C$34,
'DATA - Round Scores'!$B:$B, Q$49,
'DATA - Round Scores'!$C:$C, $C52,
'DATA - Round Scores'!$F:$F, "&lt;&gt;BEN",
'DATA - Round Scores'!$H:$H, "&gt;0") * 18,"")</f>
        <v>1671.75</v>
      </c>
      <c r="R52" s="34">
        <f ca="1">IF(R$49&lt;=$C$35,
SUMIFS('DATA - Round Scores'!$H:$H,
'DATA - Round Scores'!$A:$A, $C$34,
'DATA - Round Scores'!$B:$B, R$49,
'DATA - Round Scores'!$C:$C, $C52,
'DATA - Round Scores'!$F:$F, "&lt;&gt;BEN") /
COUNTIFS(
'DATA - Round Scores'!$A:$A, $C$34,
'DATA - Round Scores'!$B:$B, R$49,
'DATA - Round Scores'!$C:$C, $C52,
'DATA - Round Scores'!$F:$F, "&lt;&gt;BEN",
'DATA - Round Scores'!$H:$H, "&gt;0") * 18,"")</f>
        <v>1548</v>
      </c>
      <c r="S52" s="34">
        <f ca="1">IF(S$49&lt;=$C$35,
SUMIFS('DATA - Round Scores'!$H:$H,
'DATA - Round Scores'!$A:$A, $C$34,
'DATA - Round Scores'!$B:$B, S$49,
'DATA - Round Scores'!$C:$C, $C52,
'DATA - Round Scores'!$F:$F, "&lt;&gt;BEN") /
COUNTIFS(
'DATA - Round Scores'!$A:$A, $C$34,
'DATA - Round Scores'!$B:$B, S$49,
'DATA - Round Scores'!$C:$C, $C52,
'DATA - Round Scores'!$F:$F, "&lt;&gt;BEN",
'DATA - Round Scores'!$H:$H, "&gt;0") * 18,"")</f>
        <v>1610</v>
      </c>
      <c r="T52" s="34">
        <f ca="1">IF(T$49&lt;=$C$35,
SUMIFS('DATA - Round Scores'!$H:$H,
'DATA - Round Scores'!$A:$A, $C$34,
'DATA - Round Scores'!$B:$B, T$49,
'DATA - Round Scores'!$C:$C, $C52,
'DATA - Round Scores'!$F:$F, "&lt;&gt;BEN") /
COUNTIFS(
'DATA - Round Scores'!$A:$A, $C$34,
'DATA - Round Scores'!$B:$B, T$49,
'DATA - Round Scores'!$C:$C, $C52,
'DATA - Round Scores'!$F:$F, "&lt;&gt;BEN",
'DATA - Round Scores'!$H:$H, "&gt;0") * 18,"")</f>
        <v>1656</v>
      </c>
      <c r="U52" s="34">
        <f ca="1">IF(U$49&lt;=$C$35,
SUMIFS('DATA - Round Scores'!$H:$H,
'DATA - Round Scores'!$A:$A, $C$34,
'DATA - Round Scores'!$B:$B, U$49,
'DATA - Round Scores'!$C:$C, $C52,
'DATA - Round Scores'!$F:$F, "&lt;&gt;BEN") /
COUNTIFS(
'DATA - Round Scores'!$A:$A, $C$34,
'DATA - Round Scores'!$B:$B, U$49,
'DATA - Round Scores'!$C:$C, $C52,
'DATA - Round Scores'!$F:$F, "&lt;&gt;BEN",
'DATA - Round Scores'!$H:$H, "&gt;0") * 18,"")</f>
        <v>1594</v>
      </c>
      <c r="V52" s="34">
        <f ca="1">IF(V$49&lt;=$C$35,
IF(_xlfn.MAXIFS('DATA - Fixture'!$K:$K,'DATA - Fixture'!$C:$C,$C$34,'DATA - Fixture'!$D:$D,V$49)=1,
SUMIFS('DATA - Round Scores'!$H:$H,
'DATA - Round Scores'!$A:$A, $C$34,
'DATA - Round Scores'!$B:$B, V$49,
'DATA - Round Scores'!$C:$C, $C52,
'DATA - Round Scores'!$F:$F, "&lt;&gt;BEN") /
COUNTIFS(
'DATA - Round Scores'!$A:$A, $C$34,
'DATA - Round Scores'!$B:$B, V$49,
'DATA - Round Scores'!$C:$C, $C52,
'DATA - Round Scores'!$F:$F, "&lt;&gt;BEN",
'DATA - Round Scores'!$H:$H, "&gt;0") * 18,V41),"")</f>
        <v>1569</v>
      </c>
      <c r="W52" s="34">
        <f ca="1">IF(W$49&lt;=$C$35,
IF(_xlfn.MAXIFS('DATA - Fixture'!$K:$K,'DATA - Fixture'!$C:$C,$C$34,'DATA - Fixture'!$D:$D,W$49)=1,
SUMIFS('DATA - Round Scores'!$H:$H,
'DATA - Round Scores'!$A:$A, $C$34,
'DATA - Round Scores'!$B:$B, W$49,
'DATA - Round Scores'!$C:$C, $C52,
'DATA - Round Scores'!$F:$F, "&lt;&gt;BEN") /
COUNTIFS(
'DATA - Round Scores'!$A:$A, $C$34,
'DATA - Round Scores'!$B:$B, W$49,
'DATA - Round Scores'!$C:$C, $C52,
'DATA - Round Scores'!$F:$F, "&lt;&gt;BEN",
'DATA - Round Scores'!$H:$H, "&gt;0") * 18,W41),"")</f>
        <v>1809</v>
      </c>
      <c r="X52" s="34">
        <f ca="1">IF(X$49&lt;=$C$35,
IF(_xlfn.MAXIFS('DATA - Fixture'!$K:$K,'DATA - Fixture'!$C:$C,$C$34,'DATA - Fixture'!$D:$D,X$49)=1,
SUMIFS('DATA - Round Scores'!$H:$H,
'DATA - Round Scores'!$A:$A, $C$34,
'DATA - Round Scores'!$B:$B, X$49,
'DATA - Round Scores'!$C:$C, $C52,
'DATA - Round Scores'!$F:$F, "&lt;&gt;BEN") /
COUNTIFS(
'DATA - Round Scores'!$A:$A, $C$34,
'DATA - Round Scores'!$B:$B, X$49,
'DATA - Round Scores'!$C:$C, $C52,
'DATA - Round Scores'!$F:$F, "&lt;&gt;BEN",
'DATA - Round Scores'!$H:$H, "&gt;0") * 18,X41),"")</f>
        <v>1618</v>
      </c>
      <c r="Y52" s="34">
        <f ca="1">IF(Y$49&lt;=$C$35,
IF(_xlfn.MAXIFS('DATA - Fixture'!$K:$K,'DATA - Fixture'!$C:$C,$C$34,'DATA - Fixture'!$D:$D,Y$49)=1,
SUMIFS('DATA - Round Scores'!$H:$H,
'DATA - Round Scores'!$A:$A, $C$34,
'DATA - Round Scores'!$B:$B, Y$49,
'DATA - Round Scores'!$C:$C, $C52,
'DATA - Round Scores'!$F:$F, "&lt;&gt;BEN") /
COUNTIFS(
'DATA - Round Scores'!$A:$A, $C$34,
'DATA - Round Scores'!$B:$B, Y$49,
'DATA - Round Scores'!$C:$C, $C52,
'DATA - Round Scores'!$F:$F, "&lt;&gt;BEN",
'DATA - Round Scores'!$H:$H, "&gt;0") * 18,Y41),"")</f>
        <v>1610</v>
      </c>
      <c r="Z52" s="40">
        <f ca="1">IF(Z$49&lt;=$C$35,
IF(_xlfn.MAXIFS('DATA - Fixture'!$K:$K,'DATA - Fixture'!$C:$C,$C$34,'DATA - Fixture'!$D:$D,Z$49)=1,
SUMIFS('DATA - Round Scores'!$H:$H,
'DATA - Round Scores'!$A:$A, $C$34,
'DATA - Round Scores'!$B:$B, Z$49,
'DATA - Round Scores'!$C:$C, $C52,
'DATA - Round Scores'!$F:$F, "&lt;&gt;BEN") /
COUNTIFS(
'DATA - Round Scores'!$A:$A, $C$34,
'DATA - Round Scores'!$B:$B, Z$49,
'DATA - Round Scores'!$C:$C, $C52,
'DATA - Round Scores'!$F:$F, "&lt;&gt;BEN",
'DATA - Round Scores'!$H:$H, "&gt;0") * 18,Z41),"")</f>
        <v>0</v>
      </c>
      <c r="AB52" s="47">
        <f t="shared" ca="1" si="3"/>
        <v>0</v>
      </c>
      <c r="AC52" s="34">
        <f t="shared" ca="1" si="3"/>
        <v>1538.5</v>
      </c>
      <c r="AD52" s="34">
        <f t="shared" ca="1" si="3"/>
        <v>1594</v>
      </c>
      <c r="AE52" s="34">
        <f t="shared" ca="1" si="3"/>
        <v>1637</v>
      </c>
      <c r="AF52" s="34">
        <f t="shared" ca="1" si="3"/>
        <v>1809</v>
      </c>
      <c r="AG52" s="40">
        <f t="shared" ca="1" si="4"/>
        <v>7</v>
      </c>
    </row>
    <row r="53" spans="1:33" x14ac:dyDescent="0.2">
      <c r="A53" s="88">
        <v>4</v>
      </c>
      <c r="B53" s="76" t="str">
        <f ca="1">INDEX(OFFSET('DATA - Teams'!$C$2:$C$9,MATCH($C$34,'DATA - Teams'!$A:$A,0)-2,0),$A53)</f>
        <v>LESTER</v>
      </c>
      <c r="C53" s="67" t="str">
        <f ca="1">INDEX(OFFSET('DATA - Teams'!$B$2:$B$9,MATCH($C$34,'DATA - Teams'!$A:$A,0)-2,0),$A53)</f>
        <v>DEVQON.1</v>
      </c>
      <c r="D53" s="47">
        <f ca="1">IF(D$49&lt;=$C$35,
SUMIFS('DATA - Round Scores'!$H:$H,
'DATA - Round Scores'!$A:$A, $C$34,
'DATA - Round Scores'!$B:$B, D$49,
'DATA - Round Scores'!$C:$C, $C53,
'DATA - Round Scores'!$F:$F, "&lt;&gt;BEN") /
COUNTIFS(
'DATA - Round Scores'!$A:$A, $C$34,
'DATA - Round Scores'!$B:$B, D$49,
'DATA - Round Scores'!$C:$C, $C53,
'DATA - Round Scores'!$F:$F, "&lt;&gt;BEN",
'DATA - Round Scores'!$H:$H, "&gt;0") * 18,"")</f>
        <v>1742</v>
      </c>
      <c r="E53" s="34">
        <f ca="1">IF(E$49&lt;=$C$35,
SUMIFS('DATA - Round Scores'!$H:$H,
'DATA - Round Scores'!$A:$A, $C$34,
'DATA - Round Scores'!$B:$B, E$49,
'DATA - Round Scores'!$C:$C, $C53,
'DATA - Round Scores'!$F:$F, "&lt;&gt;BEN") /
COUNTIFS(
'DATA - Round Scores'!$A:$A, $C$34,
'DATA - Round Scores'!$B:$B, E$49,
'DATA - Round Scores'!$C:$C, $C53,
'DATA - Round Scores'!$F:$F, "&lt;&gt;BEN",
'DATA - Round Scores'!$H:$H, "&gt;0") * 18,"")</f>
        <v>1662</v>
      </c>
      <c r="F53" s="34">
        <f ca="1">IF(F$49&lt;=$C$35,
SUMIFS('DATA - Round Scores'!$H:$H,
'DATA - Round Scores'!$A:$A, $C$34,
'DATA - Round Scores'!$B:$B, F$49,
'DATA - Round Scores'!$C:$C, $C53,
'DATA - Round Scores'!$F:$F, "&lt;&gt;BEN") /
COUNTIFS(
'DATA - Round Scores'!$A:$A, $C$34,
'DATA - Round Scores'!$B:$B, F$49,
'DATA - Round Scores'!$C:$C, $C53,
'DATA - Round Scores'!$F:$F, "&lt;&gt;BEN",
'DATA - Round Scores'!$H:$H, "&gt;0") * 18,"")</f>
        <v>1751</v>
      </c>
      <c r="G53" s="34">
        <f ca="1">IF(G$49&lt;=$C$35,
SUMIFS('DATA - Round Scores'!$H:$H,
'DATA - Round Scores'!$A:$A, $C$34,
'DATA - Round Scores'!$B:$B, G$49,
'DATA - Round Scores'!$C:$C, $C53,
'DATA - Round Scores'!$F:$F, "&lt;&gt;BEN") /
COUNTIFS(
'DATA - Round Scores'!$A:$A, $C$34,
'DATA - Round Scores'!$B:$B, G$49,
'DATA - Round Scores'!$C:$C, $C53,
'DATA - Round Scores'!$F:$F, "&lt;&gt;BEN",
'DATA - Round Scores'!$H:$H, "&gt;0") * 18,"")</f>
        <v>1706</v>
      </c>
      <c r="H53" s="34">
        <f ca="1">IF(H$49&lt;=$C$35,
SUMIFS('DATA - Round Scores'!$H:$H,
'DATA - Round Scores'!$A:$A, $C$34,
'DATA - Round Scores'!$B:$B, H$49,
'DATA - Round Scores'!$C:$C, $C53,
'DATA - Round Scores'!$F:$F, "&lt;&gt;BEN") /
COUNTIFS(
'DATA - Round Scores'!$A:$A, $C$34,
'DATA - Round Scores'!$B:$B, H$49,
'DATA - Round Scores'!$C:$C, $C53,
'DATA - Round Scores'!$F:$F, "&lt;&gt;BEN",
'DATA - Round Scores'!$H:$H, "&gt;0") * 18,"")</f>
        <v>1405</v>
      </c>
      <c r="I53" s="34">
        <f ca="1">IF(I$49&lt;=$C$35,
SUMIFS('DATA - Round Scores'!$H:$H,
'DATA - Round Scores'!$A:$A, $C$34,
'DATA - Round Scores'!$B:$B, I$49,
'DATA - Round Scores'!$C:$C, $C53,
'DATA - Round Scores'!$F:$F, "&lt;&gt;BEN") /
COUNTIFS(
'DATA - Round Scores'!$A:$A, $C$34,
'DATA - Round Scores'!$B:$B, I$49,
'DATA - Round Scores'!$C:$C, $C53,
'DATA - Round Scores'!$F:$F, "&lt;&gt;BEN",
'DATA - Round Scores'!$H:$H, "&gt;0") * 18,"")</f>
        <v>1636</v>
      </c>
      <c r="J53" s="34">
        <f ca="1">IF(J$49&lt;=$C$35,
SUMIFS('DATA - Round Scores'!$H:$H,
'DATA - Round Scores'!$A:$A, $C$34,
'DATA - Round Scores'!$B:$B, J$49,
'DATA - Round Scores'!$C:$C, $C53,
'DATA - Round Scores'!$F:$F, "&lt;&gt;BEN") /
COUNTIFS(
'DATA - Round Scores'!$A:$A, $C$34,
'DATA - Round Scores'!$B:$B, J$49,
'DATA - Round Scores'!$C:$C, $C53,
'DATA - Round Scores'!$F:$F, "&lt;&gt;BEN",
'DATA - Round Scores'!$H:$H, "&gt;0") * 18,"")</f>
        <v>1759.7647058823529</v>
      </c>
      <c r="K53" s="34">
        <f ca="1">IF(K$49&lt;=$C$35,
SUMIFS('DATA - Round Scores'!$H:$H,
'DATA - Round Scores'!$A:$A, $C$34,
'DATA - Round Scores'!$B:$B, K$49,
'DATA - Round Scores'!$C:$C, $C53,
'DATA - Round Scores'!$F:$F, "&lt;&gt;BEN") /
COUNTIFS(
'DATA - Round Scores'!$A:$A, $C$34,
'DATA - Round Scores'!$B:$B, K$49,
'DATA - Round Scores'!$C:$C, $C53,
'DATA - Round Scores'!$F:$F, "&lt;&gt;BEN",
'DATA - Round Scores'!$H:$H, "&gt;0") * 18,"")</f>
        <v>1884</v>
      </c>
      <c r="L53" s="34">
        <f ca="1">IF(L$49&lt;=$C$35,
SUMIFS('DATA - Round Scores'!$H:$H,
'DATA - Round Scores'!$A:$A, $C$34,
'DATA - Round Scores'!$B:$B, L$49,
'DATA - Round Scores'!$C:$C, $C53,
'DATA - Round Scores'!$F:$F, "&lt;&gt;BEN") /
COUNTIFS(
'DATA - Round Scores'!$A:$A, $C$34,
'DATA - Round Scores'!$B:$B, L$49,
'DATA - Round Scores'!$C:$C, $C53,
'DATA - Round Scores'!$F:$F, "&lt;&gt;BEN",
'DATA - Round Scores'!$H:$H, "&gt;0") * 18,"")</f>
        <v>1765</v>
      </c>
      <c r="M53" s="34">
        <f ca="1">IF(M$49&lt;=$C$35,
SUMIFS('DATA - Round Scores'!$H:$H,
'DATA - Round Scores'!$A:$A, $C$34,
'DATA - Round Scores'!$B:$B, M$49,
'DATA - Round Scores'!$C:$C, $C53,
'DATA - Round Scores'!$F:$F, "&lt;&gt;BEN") /
COUNTIFS(
'DATA - Round Scores'!$A:$A, $C$34,
'DATA - Round Scores'!$B:$B, M$49,
'DATA - Round Scores'!$C:$C, $C53,
'DATA - Round Scores'!$F:$F, "&lt;&gt;BEN",
'DATA - Round Scores'!$H:$H, "&gt;0") * 18,"")</f>
        <v>1557.5294117647059</v>
      </c>
      <c r="N53" s="34">
        <f ca="1">IF(N$49&lt;=$C$35,
SUMIFS('DATA - Round Scores'!$H:$H,
'DATA - Round Scores'!$A:$A, $C$34,
'DATA - Round Scores'!$B:$B, N$49,
'DATA - Round Scores'!$C:$C, $C53,
'DATA - Round Scores'!$F:$F, "&lt;&gt;BEN") /
COUNTIFS(
'DATA - Round Scores'!$A:$A, $C$34,
'DATA - Round Scores'!$B:$B, N$49,
'DATA - Round Scores'!$C:$C, $C53,
'DATA - Round Scores'!$F:$F, "&lt;&gt;BEN",
'DATA - Round Scores'!$H:$H, "&gt;0") * 18,"")</f>
        <v>1740.7058823529412</v>
      </c>
      <c r="O53" s="34">
        <f ca="1">IF(O$49&lt;=$C$35,
SUMIFS('DATA - Round Scores'!$H:$H,
'DATA - Round Scores'!$A:$A, $C$34,
'DATA - Round Scores'!$B:$B, O$49,
'DATA - Round Scores'!$C:$C, $C53,
'DATA - Round Scores'!$F:$F, "&lt;&gt;BEN") /
COUNTIFS(
'DATA - Round Scores'!$A:$A, $C$34,
'DATA - Round Scores'!$B:$B, O$49,
'DATA - Round Scores'!$C:$C, $C53,
'DATA - Round Scores'!$F:$F, "&lt;&gt;BEN",
'DATA - Round Scores'!$H:$H, "&gt;0") * 18,"")</f>
        <v>1772.3076923076924</v>
      </c>
      <c r="P53" s="34">
        <f ca="1">IF(P$49&lt;=$C$35,
SUMIFS('DATA - Round Scores'!$H:$H,
'DATA - Round Scores'!$A:$A, $C$34,
'DATA - Round Scores'!$B:$B, P$49,
'DATA - Round Scores'!$C:$C, $C53,
'DATA - Round Scores'!$F:$F, "&lt;&gt;BEN") /
COUNTIFS(
'DATA - Round Scores'!$A:$A, $C$34,
'DATA - Round Scores'!$B:$B, P$49,
'DATA - Round Scores'!$C:$C, $C53,
'DATA - Round Scores'!$F:$F, "&lt;&gt;BEN",
'DATA - Round Scores'!$H:$H, "&gt;0") * 18,"")</f>
        <v>1623.6000000000001</v>
      </c>
      <c r="Q53" s="34">
        <f ca="1">IF(Q$49&lt;=$C$35,
SUMIFS('DATA - Round Scores'!$H:$H,
'DATA - Round Scores'!$A:$A, $C$34,
'DATA - Round Scores'!$B:$B, Q$49,
'DATA - Round Scores'!$C:$C, $C53,
'DATA - Round Scores'!$F:$F, "&lt;&gt;BEN") /
COUNTIFS(
'DATA - Round Scores'!$A:$A, $C$34,
'DATA - Round Scores'!$B:$B, Q$49,
'DATA - Round Scores'!$C:$C, $C53,
'DATA - Round Scores'!$F:$F, "&lt;&gt;BEN",
'DATA - Round Scores'!$H:$H, "&gt;0") * 18,"")</f>
        <v>1535.625</v>
      </c>
      <c r="R53" s="34">
        <f ca="1">IF(R$49&lt;=$C$35,
SUMIFS('DATA - Round Scores'!$H:$H,
'DATA - Round Scores'!$A:$A, $C$34,
'DATA - Round Scores'!$B:$B, R$49,
'DATA - Round Scores'!$C:$C, $C53,
'DATA - Round Scores'!$F:$F, "&lt;&gt;BEN") /
COUNTIFS(
'DATA - Round Scores'!$A:$A, $C$34,
'DATA - Round Scores'!$B:$B, R$49,
'DATA - Round Scores'!$C:$C, $C53,
'DATA - Round Scores'!$F:$F, "&lt;&gt;BEN",
'DATA - Round Scores'!$H:$H, "&gt;0") * 18,"")</f>
        <v>1845</v>
      </c>
      <c r="S53" s="34">
        <f ca="1">IF(S$49&lt;=$C$35,
SUMIFS('DATA - Round Scores'!$H:$H,
'DATA - Round Scores'!$A:$A, $C$34,
'DATA - Round Scores'!$B:$B, S$49,
'DATA - Round Scores'!$C:$C, $C53,
'DATA - Round Scores'!$F:$F, "&lt;&gt;BEN") /
COUNTIFS(
'DATA - Round Scores'!$A:$A, $C$34,
'DATA - Round Scores'!$B:$B, S$49,
'DATA - Round Scores'!$C:$C, $C53,
'DATA - Round Scores'!$F:$F, "&lt;&gt;BEN",
'DATA - Round Scores'!$H:$H, "&gt;0") * 18,"")</f>
        <v>1610.4705882352941</v>
      </c>
      <c r="T53" s="34">
        <f ca="1">IF(T$49&lt;=$C$35,
SUMIFS('DATA - Round Scores'!$H:$H,
'DATA - Round Scores'!$A:$A, $C$34,
'DATA - Round Scores'!$B:$B, T$49,
'DATA - Round Scores'!$C:$C, $C53,
'DATA - Round Scores'!$F:$F, "&lt;&gt;BEN") /
COUNTIFS(
'DATA - Round Scores'!$A:$A, $C$34,
'DATA - Round Scores'!$B:$B, T$49,
'DATA - Round Scores'!$C:$C, $C53,
'DATA - Round Scores'!$F:$F, "&lt;&gt;BEN",
'DATA - Round Scores'!$H:$H, "&gt;0") * 18,"")</f>
        <v>1625</v>
      </c>
      <c r="U53" s="34">
        <f ca="1">IF(U$49&lt;=$C$35,
SUMIFS('DATA - Round Scores'!$H:$H,
'DATA - Round Scores'!$A:$A, $C$34,
'DATA - Round Scores'!$B:$B, U$49,
'DATA - Round Scores'!$C:$C, $C53,
'DATA - Round Scores'!$F:$F, "&lt;&gt;BEN") /
COUNTIFS(
'DATA - Round Scores'!$A:$A, $C$34,
'DATA - Round Scores'!$B:$B, U$49,
'DATA - Round Scores'!$C:$C, $C53,
'DATA - Round Scores'!$F:$F, "&lt;&gt;BEN",
'DATA - Round Scores'!$H:$H, "&gt;0") * 18,"")</f>
        <v>1623</v>
      </c>
      <c r="V53" s="34">
        <f ca="1">IF(V$49&lt;=$C$35,
IF(_xlfn.MAXIFS('DATA - Fixture'!$K:$K,'DATA - Fixture'!$C:$C,$C$34,'DATA - Fixture'!$D:$D,V$49)=1,
SUMIFS('DATA - Round Scores'!$H:$H,
'DATA - Round Scores'!$A:$A, $C$34,
'DATA - Round Scores'!$B:$B, V$49,
'DATA - Round Scores'!$C:$C, $C53,
'DATA - Round Scores'!$F:$F, "&lt;&gt;BEN") /
COUNTIFS(
'DATA - Round Scores'!$A:$A, $C$34,
'DATA - Round Scores'!$B:$B, V$49,
'DATA - Round Scores'!$C:$C, $C53,
'DATA - Round Scores'!$F:$F, "&lt;&gt;BEN",
'DATA - Round Scores'!$H:$H, "&gt;0") * 18,V42),"")</f>
        <v>1580</v>
      </c>
      <c r="W53" s="34">
        <f ca="1">IF(W$49&lt;=$C$35,
IF(_xlfn.MAXIFS('DATA - Fixture'!$K:$K,'DATA - Fixture'!$C:$C,$C$34,'DATA - Fixture'!$D:$D,W$49)=1,
SUMIFS('DATA - Round Scores'!$H:$H,
'DATA - Round Scores'!$A:$A, $C$34,
'DATA - Round Scores'!$B:$B, W$49,
'DATA - Round Scores'!$C:$C, $C53,
'DATA - Round Scores'!$F:$F, "&lt;&gt;BEN") /
COUNTIFS(
'DATA - Round Scores'!$A:$A, $C$34,
'DATA - Round Scores'!$B:$B, W$49,
'DATA - Round Scores'!$C:$C, $C53,
'DATA - Round Scores'!$F:$F, "&lt;&gt;BEN",
'DATA - Round Scores'!$H:$H, "&gt;0") * 18,W42),"")</f>
        <v>1631</v>
      </c>
      <c r="X53" s="34">
        <f ca="1">IF(X$49&lt;=$C$35,
IF(_xlfn.MAXIFS('DATA - Fixture'!$K:$K,'DATA - Fixture'!$C:$C,$C$34,'DATA - Fixture'!$D:$D,X$49)=1,
SUMIFS('DATA - Round Scores'!$H:$H,
'DATA - Round Scores'!$A:$A, $C$34,
'DATA - Round Scores'!$B:$B, X$49,
'DATA - Round Scores'!$C:$C, $C53,
'DATA - Round Scores'!$F:$F, "&lt;&gt;BEN") /
COUNTIFS(
'DATA - Round Scores'!$A:$A, $C$34,
'DATA - Round Scores'!$B:$B, X$49,
'DATA - Round Scores'!$C:$C, $C53,
'DATA - Round Scores'!$F:$F, "&lt;&gt;BEN",
'DATA - Round Scores'!$H:$H, "&gt;0") * 18,X42),"")</f>
        <v>1383</v>
      </c>
      <c r="Y53" s="34">
        <f ca="1">IF(Y$49&lt;=$C$35,
IF(_xlfn.MAXIFS('DATA - Fixture'!$K:$K,'DATA - Fixture'!$C:$C,$C$34,'DATA - Fixture'!$D:$D,Y$49)=1,
SUMIFS('DATA - Round Scores'!$H:$H,
'DATA - Round Scores'!$A:$A, $C$34,
'DATA - Round Scores'!$B:$B, Y$49,
'DATA - Round Scores'!$C:$C, $C53,
'DATA - Round Scores'!$F:$F, "&lt;&gt;BEN") /
COUNTIFS(
'DATA - Round Scores'!$A:$A, $C$34,
'DATA - Round Scores'!$B:$B, Y$49,
'DATA - Round Scores'!$C:$C, $C53,
'DATA - Round Scores'!$F:$F, "&lt;&gt;BEN",
'DATA - Round Scores'!$H:$H, "&gt;0") * 18,Y42),"")</f>
        <v>0</v>
      </c>
      <c r="Z53" s="40">
        <f ca="1">IF(Z$49&lt;=$C$35,
IF(_xlfn.MAXIFS('DATA - Fixture'!$K:$K,'DATA - Fixture'!$C:$C,$C$34,'DATA - Fixture'!$D:$D,Z$49)=1,
SUMIFS('DATA - Round Scores'!$H:$H,
'DATA - Round Scores'!$A:$A, $C$34,
'DATA - Round Scores'!$B:$B, Z$49,
'DATA - Round Scores'!$C:$C, $C53,
'DATA - Round Scores'!$F:$F, "&lt;&gt;BEN") /
COUNTIFS(
'DATA - Round Scores'!$A:$A, $C$34,
'DATA - Round Scores'!$B:$B, Z$49,
'DATA - Round Scores'!$C:$C, $C53,
'DATA - Round Scores'!$F:$F, "&lt;&gt;BEN",
'DATA - Round Scores'!$H:$H, "&gt;0") * 18,Z42),"")</f>
        <v>0</v>
      </c>
      <c r="AB53" s="47">
        <f t="shared" ca="1" si="3"/>
        <v>0</v>
      </c>
      <c r="AC53" s="34">
        <f t="shared" ca="1" si="3"/>
        <v>1568.7647058823529</v>
      </c>
      <c r="AD53" s="34">
        <f t="shared" ca="1" si="3"/>
        <v>1631</v>
      </c>
      <c r="AE53" s="34">
        <f t="shared" ca="1" si="3"/>
        <v>1746.5</v>
      </c>
      <c r="AF53" s="34">
        <f t="shared" ca="1" si="3"/>
        <v>1884</v>
      </c>
      <c r="AG53" s="40">
        <f t="shared" ca="1" si="4"/>
        <v>3</v>
      </c>
    </row>
    <row r="54" spans="1:33" x14ac:dyDescent="0.2">
      <c r="A54" s="88">
        <v>5</v>
      </c>
      <c r="B54" s="76" t="str">
        <f ca="1">INDEX(OFFSET('DATA - Teams'!$C$2:$C$9,MATCH($C$34,'DATA - Teams'!$A:$A,0)-2,0),$A54)</f>
        <v>MELONS</v>
      </c>
      <c r="C54" s="67" t="str">
        <f ca="1">INDEX(OFFSET('DATA - Teams'!$B$2:$B$9,MATCH($C$34,'DATA - Teams'!$A:$A,0)-2,0),$A54)</f>
        <v>Salt&amp;VinegarCripps</v>
      </c>
      <c r="D54" s="47">
        <f ca="1">IF(D$49&lt;=$C$35,
SUMIFS('DATA - Round Scores'!$H:$H,
'DATA - Round Scores'!$A:$A, $C$34,
'DATA - Round Scores'!$B:$B, D$49,
'DATA - Round Scores'!$C:$C, $C54,
'DATA - Round Scores'!$F:$F, "&lt;&gt;BEN") /
COUNTIFS(
'DATA - Round Scores'!$A:$A, $C$34,
'DATA - Round Scores'!$B:$B, D$49,
'DATA - Round Scores'!$C:$C, $C54,
'DATA - Round Scores'!$F:$F, "&lt;&gt;BEN",
'DATA - Round Scores'!$H:$H, "&gt;0") * 18,"")</f>
        <v>1667</v>
      </c>
      <c r="E54" s="34">
        <f ca="1">IF(E$49&lt;=$C$35,
SUMIFS('DATA - Round Scores'!$H:$H,
'DATA - Round Scores'!$A:$A, $C$34,
'DATA - Round Scores'!$B:$B, E$49,
'DATA - Round Scores'!$C:$C, $C54,
'DATA - Round Scores'!$F:$F, "&lt;&gt;BEN") /
COUNTIFS(
'DATA - Round Scores'!$A:$A, $C$34,
'DATA - Round Scores'!$B:$B, E$49,
'DATA - Round Scores'!$C:$C, $C54,
'DATA - Round Scores'!$F:$F, "&lt;&gt;BEN",
'DATA - Round Scores'!$H:$H, "&gt;0") * 18,"")</f>
        <v>1542</v>
      </c>
      <c r="F54" s="34">
        <f ca="1">IF(F$49&lt;=$C$35,
SUMIFS('DATA - Round Scores'!$H:$H,
'DATA - Round Scores'!$A:$A, $C$34,
'DATA - Round Scores'!$B:$B, F$49,
'DATA - Round Scores'!$C:$C, $C54,
'DATA - Round Scores'!$F:$F, "&lt;&gt;BEN") /
COUNTIFS(
'DATA - Round Scores'!$A:$A, $C$34,
'DATA - Round Scores'!$B:$B, F$49,
'DATA - Round Scores'!$C:$C, $C54,
'DATA - Round Scores'!$F:$F, "&lt;&gt;BEN",
'DATA - Round Scores'!$H:$H, "&gt;0") * 18,"")</f>
        <v>1599</v>
      </c>
      <c r="G54" s="34">
        <f ca="1">IF(G$49&lt;=$C$35,
SUMIFS('DATA - Round Scores'!$H:$H,
'DATA - Round Scores'!$A:$A, $C$34,
'DATA - Round Scores'!$B:$B, G$49,
'DATA - Round Scores'!$C:$C, $C54,
'DATA - Round Scores'!$F:$F, "&lt;&gt;BEN") /
COUNTIFS(
'DATA - Round Scores'!$A:$A, $C$34,
'DATA - Round Scores'!$B:$B, G$49,
'DATA - Round Scores'!$C:$C, $C54,
'DATA - Round Scores'!$F:$F, "&lt;&gt;BEN",
'DATA - Round Scores'!$H:$H, "&gt;0") * 18,"")</f>
        <v>1523</v>
      </c>
      <c r="H54" s="34">
        <f ca="1">IF(H$49&lt;=$C$35,
SUMIFS('DATA - Round Scores'!$H:$H,
'DATA - Round Scores'!$A:$A, $C$34,
'DATA - Round Scores'!$B:$B, H$49,
'DATA - Round Scores'!$C:$C, $C54,
'DATA - Round Scores'!$F:$F, "&lt;&gt;BEN") /
COUNTIFS(
'DATA - Round Scores'!$A:$A, $C$34,
'DATA - Round Scores'!$B:$B, H$49,
'DATA - Round Scores'!$C:$C, $C54,
'DATA - Round Scores'!$F:$F, "&lt;&gt;BEN",
'DATA - Round Scores'!$H:$H, "&gt;0") * 18,"")</f>
        <v>1649</v>
      </c>
      <c r="I54" s="34">
        <f ca="1">IF(I$49&lt;=$C$35,
SUMIFS('DATA - Round Scores'!$H:$H,
'DATA - Round Scores'!$A:$A, $C$34,
'DATA - Round Scores'!$B:$B, I$49,
'DATA - Round Scores'!$C:$C, $C54,
'DATA - Round Scores'!$F:$F, "&lt;&gt;BEN") /
COUNTIFS(
'DATA - Round Scores'!$A:$A, $C$34,
'DATA - Round Scores'!$B:$B, I$49,
'DATA - Round Scores'!$C:$C, $C54,
'DATA - Round Scores'!$F:$F, "&lt;&gt;BEN",
'DATA - Round Scores'!$H:$H, "&gt;0") * 18,"")</f>
        <v>1562</v>
      </c>
      <c r="J54" s="34">
        <f ca="1">IF(J$49&lt;=$C$35,
SUMIFS('DATA - Round Scores'!$H:$H,
'DATA - Round Scores'!$A:$A, $C$34,
'DATA - Round Scores'!$B:$B, J$49,
'DATA - Round Scores'!$C:$C, $C54,
'DATA - Round Scores'!$F:$F, "&lt;&gt;BEN") /
COUNTIFS(
'DATA - Round Scores'!$A:$A, $C$34,
'DATA - Round Scores'!$B:$B, J$49,
'DATA - Round Scores'!$C:$C, $C54,
'DATA - Round Scores'!$F:$F, "&lt;&gt;BEN",
'DATA - Round Scores'!$H:$H, "&gt;0") * 18,"")</f>
        <v>1762</v>
      </c>
      <c r="K54" s="34">
        <f ca="1">IF(K$49&lt;=$C$35,
SUMIFS('DATA - Round Scores'!$H:$H,
'DATA - Round Scores'!$A:$A, $C$34,
'DATA - Round Scores'!$B:$B, K$49,
'DATA - Round Scores'!$C:$C, $C54,
'DATA - Round Scores'!$F:$F, "&lt;&gt;BEN") /
COUNTIFS(
'DATA - Round Scores'!$A:$A, $C$34,
'DATA - Round Scores'!$B:$B, K$49,
'DATA - Round Scores'!$C:$C, $C54,
'DATA - Round Scores'!$F:$F, "&lt;&gt;BEN",
'DATA - Round Scores'!$H:$H, "&gt;0") * 18,"")</f>
        <v>1508</v>
      </c>
      <c r="L54" s="34">
        <f ca="1">IF(L$49&lt;=$C$35,
SUMIFS('DATA - Round Scores'!$H:$H,
'DATA - Round Scores'!$A:$A, $C$34,
'DATA - Round Scores'!$B:$B, L$49,
'DATA - Round Scores'!$C:$C, $C54,
'DATA - Round Scores'!$F:$F, "&lt;&gt;BEN") /
COUNTIFS(
'DATA - Round Scores'!$A:$A, $C$34,
'DATA - Round Scores'!$B:$B, L$49,
'DATA - Round Scores'!$C:$C, $C54,
'DATA - Round Scores'!$F:$F, "&lt;&gt;BEN",
'DATA - Round Scores'!$H:$H, "&gt;0") * 18,"")</f>
        <v>1605</v>
      </c>
      <c r="M54" s="34">
        <f ca="1">IF(M$49&lt;=$C$35,
SUMIFS('DATA - Round Scores'!$H:$H,
'DATA - Round Scores'!$A:$A, $C$34,
'DATA - Round Scores'!$B:$B, M$49,
'DATA - Round Scores'!$C:$C, $C54,
'DATA - Round Scores'!$F:$F, "&lt;&gt;BEN") /
COUNTIFS(
'DATA - Round Scores'!$A:$A, $C$34,
'DATA - Round Scores'!$B:$B, M$49,
'DATA - Round Scores'!$C:$C, $C54,
'DATA - Round Scores'!$F:$F, "&lt;&gt;BEN",
'DATA - Round Scores'!$H:$H, "&gt;0") * 18,"")</f>
        <v>1627</v>
      </c>
      <c r="N54" s="34">
        <f ca="1">IF(N$49&lt;=$C$35,
SUMIFS('DATA - Round Scores'!$H:$H,
'DATA - Round Scores'!$A:$A, $C$34,
'DATA - Round Scores'!$B:$B, N$49,
'DATA - Round Scores'!$C:$C, $C54,
'DATA - Round Scores'!$F:$F, "&lt;&gt;BEN") /
COUNTIFS(
'DATA - Round Scores'!$A:$A, $C$34,
'DATA - Round Scores'!$B:$B, N$49,
'DATA - Round Scores'!$C:$C, $C54,
'DATA - Round Scores'!$F:$F, "&lt;&gt;BEN",
'DATA - Round Scores'!$H:$H, "&gt;0") * 18,"")</f>
        <v>1691</v>
      </c>
      <c r="O54" s="34">
        <f ca="1">IF(O$49&lt;=$C$35,
SUMIFS('DATA - Round Scores'!$H:$H,
'DATA - Round Scores'!$A:$A, $C$34,
'DATA - Round Scores'!$B:$B, O$49,
'DATA - Round Scores'!$C:$C, $C54,
'DATA - Round Scores'!$F:$F, "&lt;&gt;BEN") /
COUNTIFS(
'DATA - Round Scores'!$A:$A, $C$34,
'DATA - Round Scores'!$B:$B, O$49,
'DATA - Round Scores'!$C:$C, $C54,
'DATA - Round Scores'!$F:$F, "&lt;&gt;BEN",
'DATA - Round Scores'!$H:$H, "&gt;0") * 18,"")</f>
        <v>1689.8823529411764</v>
      </c>
      <c r="P54" s="34">
        <f ca="1">IF(P$49&lt;=$C$35,
SUMIFS('DATA - Round Scores'!$H:$H,
'DATA - Round Scores'!$A:$A, $C$34,
'DATA - Round Scores'!$B:$B, P$49,
'DATA - Round Scores'!$C:$C, $C54,
'DATA - Round Scores'!$F:$F, "&lt;&gt;BEN") /
COUNTIFS(
'DATA - Round Scores'!$A:$A, $C$34,
'DATA - Round Scores'!$B:$B, P$49,
'DATA - Round Scores'!$C:$C, $C54,
'DATA - Round Scores'!$F:$F, "&lt;&gt;BEN",
'DATA - Round Scores'!$H:$H, "&gt;0") * 18,"")</f>
        <v>1656</v>
      </c>
      <c r="Q54" s="34">
        <f ca="1">IF(Q$49&lt;=$C$35,
SUMIFS('DATA - Round Scores'!$H:$H,
'DATA - Round Scores'!$A:$A, $C$34,
'DATA - Round Scores'!$B:$B, Q$49,
'DATA - Round Scores'!$C:$C, $C54,
'DATA - Round Scores'!$F:$F, "&lt;&gt;BEN") /
COUNTIFS(
'DATA - Round Scores'!$A:$A, $C$34,
'DATA - Round Scores'!$B:$B, Q$49,
'DATA - Round Scores'!$C:$C, $C54,
'DATA - Round Scores'!$F:$F, "&lt;&gt;BEN",
'DATA - Round Scores'!$H:$H, "&gt;0") * 18,"")</f>
        <v>1440</v>
      </c>
      <c r="R54" s="34">
        <f ca="1">IF(R$49&lt;=$C$35,
SUMIFS('DATA - Round Scores'!$H:$H,
'DATA - Round Scores'!$A:$A, $C$34,
'DATA - Round Scores'!$B:$B, R$49,
'DATA - Round Scores'!$C:$C, $C54,
'DATA - Round Scores'!$F:$F, "&lt;&gt;BEN") /
COUNTIFS(
'DATA - Round Scores'!$A:$A, $C$34,
'DATA - Round Scores'!$B:$B, R$49,
'DATA - Round Scores'!$C:$C, $C54,
'DATA - Round Scores'!$F:$F, "&lt;&gt;BEN",
'DATA - Round Scores'!$H:$H, "&gt;0") * 18,"")</f>
        <v>1517</v>
      </c>
      <c r="S54" s="34">
        <f ca="1">IF(S$49&lt;=$C$35,
SUMIFS('DATA - Round Scores'!$H:$H,
'DATA - Round Scores'!$A:$A, $C$34,
'DATA - Round Scores'!$B:$B, S$49,
'DATA - Round Scores'!$C:$C, $C54,
'DATA - Round Scores'!$F:$F, "&lt;&gt;BEN") /
COUNTIFS(
'DATA - Round Scores'!$A:$A, $C$34,
'DATA - Round Scores'!$B:$B, S$49,
'DATA - Round Scores'!$C:$C, $C54,
'DATA - Round Scores'!$F:$F, "&lt;&gt;BEN",
'DATA - Round Scores'!$H:$H, "&gt;0") * 18,"")</f>
        <v>1787</v>
      </c>
      <c r="T54" s="34">
        <f ca="1">IF(T$49&lt;=$C$35,
SUMIFS('DATA - Round Scores'!$H:$H,
'DATA - Round Scores'!$A:$A, $C$34,
'DATA - Round Scores'!$B:$B, T$49,
'DATA - Round Scores'!$C:$C, $C54,
'DATA - Round Scores'!$F:$F, "&lt;&gt;BEN") /
COUNTIFS(
'DATA - Round Scores'!$A:$A, $C$34,
'DATA - Round Scores'!$B:$B, T$49,
'DATA - Round Scores'!$C:$C, $C54,
'DATA - Round Scores'!$F:$F, "&lt;&gt;BEN",
'DATA - Round Scores'!$H:$H, "&gt;0") * 18,"")</f>
        <v>1419.75</v>
      </c>
      <c r="U54" s="34">
        <f ca="1">IF(U$49&lt;=$C$35,
SUMIFS('DATA - Round Scores'!$H:$H,
'DATA - Round Scores'!$A:$A, $C$34,
'DATA - Round Scores'!$B:$B, U$49,
'DATA - Round Scores'!$C:$C, $C54,
'DATA - Round Scores'!$F:$F, "&lt;&gt;BEN") /
COUNTIFS(
'DATA - Round Scores'!$A:$A, $C$34,
'DATA - Round Scores'!$B:$B, U$49,
'DATA - Round Scores'!$C:$C, $C54,
'DATA - Round Scores'!$F:$F, "&lt;&gt;BEN",
'DATA - Round Scores'!$H:$H, "&gt;0") * 18,"")</f>
        <v>1558</v>
      </c>
      <c r="V54" s="34">
        <f ca="1">IF(V$49&lt;=$C$35,
IF(_xlfn.MAXIFS('DATA - Fixture'!$K:$K,'DATA - Fixture'!$C:$C,$C$34,'DATA - Fixture'!$D:$D,V$49)=1,
SUMIFS('DATA - Round Scores'!$H:$H,
'DATA - Round Scores'!$A:$A, $C$34,
'DATA - Round Scores'!$B:$B, V$49,
'DATA - Round Scores'!$C:$C, $C54,
'DATA - Round Scores'!$F:$F, "&lt;&gt;BEN") /
COUNTIFS(
'DATA - Round Scores'!$A:$A, $C$34,
'DATA - Round Scores'!$B:$B, V$49,
'DATA - Round Scores'!$C:$C, $C54,
'DATA - Round Scores'!$F:$F, "&lt;&gt;BEN",
'DATA - Round Scores'!$H:$H, "&gt;0") * 18,V43),"")</f>
        <v>1686</v>
      </c>
      <c r="W54" s="34">
        <f ca="1">IF(W$49&lt;=$C$35,
IF(_xlfn.MAXIFS('DATA - Fixture'!$K:$K,'DATA - Fixture'!$C:$C,$C$34,'DATA - Fixture'!$D:$D,W$49)=1,
SUMIFS('DATA - Round Scores'!$H:$H,
'DATA - Round Scores'!$A:$A, $C$34,
'DATA - Round Scores'!$B:$B, W$49,
'DATA - Round Scores'!$C:$C, $C54,
'DATA - Round Scores'!$F:$F, "&lt;&gt;BEN") /
COUNTIFS(
'DATA - Round Scores'!$A:$A, $C$34,
'DATA - Round Scores'!$B:$B, W$49,
'DATA - Round Scores'!$C:$C, $C54,
'DATA - Round Scores'!$F:$F, "&lt;&gt;BEN",
'DATA - Round Scores'!$H:$H, "&gt;0") * 18,W43),"")</f>
        <v>1694</v>
      </c>
      <c r="X54" s="34">
        <f ca="1">IF(X$49&lt;=$C$35,
IF(_xlfn.MAXIFS('DATA - Fixture'!$K:$K,'DATA - Fixture'!$C:$C,$C$34,'DATA - Fixture'!$D:$D,X$49)=1,
SUMIFS('DATA - Round Scores'!$H:$H,
'DATA - Round Scores'!$A:$A, $C$34,
'DATA - Round Scores'!$B:$B, X$49,
'DATA - Round Scores'!$C:$C, $C54,
'DATA - Round Scores'!$F:$F, "&lt;&gt;BEN") /
COUNTIFS(
'DATA - Round Scores'!$A:$A, $C$34,
'DATA - Round Scores'!$B:$B, X$49,
'DATA - Round Scores'!$C:$C, $C54,
'DATA - Round Scores'!$F:$F, "&lt;&gt;BEN",
'DATA - Round Scores'!$H:$H, "&gt;0") * 18,X43),"")</f>
        <v>1770</v>
      </c>
      <c r="Y54" s="34">
        <f ca="1">IF(Y$49&lt;=$C$35,
IF(_xlfn.MAXIFS('DATA - Fixture'!$K:$K,'DATA - Fixture'!$C:$C,$C$34,'DATA - Fixture'!$D:$D,Y$49)=1,
SUMIFS('DATA - Round Scores'!$H:$H,
'DATA - Round Scores'!$A:$A, $C$34,
'DATA - Round Scores'!$B:$B, Y$49,
'DATA - Round Scores'!$C:$C, $C54,
'DATA - Round Scores'!$F:$F, "&lt;&gt;BEN") /
COUNTIFS(
'DATA - Round Scores'!$A:$A, $C$34,
'DATA - Round Scores'!$B:$B, Y$49,
'DATA - Round Scores'!$C:$C, $C54,
'DATA - Round Scores'!$F:$F, "&lt;&gt;BEN",
'DATA - Round Scores'!$H:$H, "&gt;0") * 18,Y43),"")</f>
        <v>1662</v>
      </c>
      <c r="Z54" s="40">
        <f ca="1">IF(Z$49&lt;=$C$35,
IF(_xlfn.MAXIFS('DATA - Fixture'!$K:$K,'DATA - Fixture'!$C:$C,$C$34,'DATA - Fixture'!$D:$D,Z$49)=1,
SUMIFS('DATA - Round Scores'!$H:$H,
'DATA - Round Scores'!$A:$A, $C$34,
'DATA - Round Scores'!$B:$B, Z$49,
'DATA - Round Scores'!$C:$C, $C54,
'DATA - Round Scores'!$F:$F, "&lt;&gt;BEN") /
COUNTIFS(
'DATA - Round Scores'!$A:$A, $C$34,
'DATA - Round Scores'!$B:$B, Z$49,
'DATA - Round Scores'!$C:$C, $C54,
'DATA - Round Scores'!$F:$F, "&lt;&gt;BEN",
'DATA - Round Scores'!$H:$H, "&gt;0") * 18,Z43),"")</f>
        <v>0</v>
      </c>
      <c r="AB54" s="47">
        <f t="shared" ca="1" si="3"/>
        <v>0</v>
      </c>
      <c r="AC54" s="34">
        <f t="shared" ca="1" si="3"/>
        <v>1532.5</v>
      </c>
      <c r="AD54" s="34">
        <f t="shared" ca="1" si="3"/>
        <v>1627</v>
      </c>
      <c r="AE54" s="34">
        <f t="shared" ca="1" si="3"/>
        <v>1687.9411764705883</v>
      </c>
      <c r="AF54" s="34">
        <f t="shared" ca="1" si="3"/>
        <v>1787</v>
      </c>
      <c r="AG54" s="40">
        <f t="shared" ca="1" si="4"/>
        <v>5</v>
      </c>
    </row>
    <row r="55" spans="1:33" x14ac:dyDescent="0.2">
      <c r="A55" s="88">
        <v>6</v>
      </c>
      <c r="B55" s="76" t="str">
        <f ca="1">INDEX(OFFSET('DATA - Teams'!$C$2:$C$9,MATCH($C$34,'DATA - Teams'!$A:$A,0)-2,0),$A55)</f>
        <v>KAPPAZ</v>
      </c>
      <c r="C55" s="67" t="str">
        <f ca="1">INDEX(OFFSET('DATA - Teams'!$B$2:$B$9,MATCH($C$34,'DATA - Teams'!$A:$A,0)-2,0),$A55)</f>
        <v>Man of Steele</v>
      </c>
      <c r="D55" s="47">
        <f ca="1">IF(D$49&lt;=$C$35,
SUMIFS('DATA - Round Scores'!$H:$H,
'DATA - Round Scores'!$A:$A, $C$34,
'DATA - Round Scores'!$B:$B, D$49,
'DATA - Round Scores'!$C:$C, $C55,
'DATA - Round Scores'!$F:$F, "&lt;&gt;BEN") /
COUNTIFS(
'DATA - Round Scores'!$A:$A, $C$34,
'DATA - Round Scores'!$B:$B, D$49,
'DATA - Round Scores'!$C:$C, $C55,
'DATA - Round Scores'!$F:$F, "&lt;&gt;BEN",
'DATA - Round Scores'!$H:$H, "&gt;0") * 18,"")</f>
        <v>1660</v>
      </c>
      <c r="E55" s="34">
        <f ca="1">IF(E$49&lt;=$C$35,
SUMIFS('DATA - Round Scores'!$H:$H,
'DATA - Round Scores'!$A:$A, $C$34,
'DATA - Round Scores'!$B:$B, E$49,
'DATA - Round Scores'!$C:$C, $C55,
'DATA - Round Scores'!$F:$F, "&lt;&gt;BEN") /
COUNTIFS(
'DATA - Round Scores'!$A:$A, $C$34,
'DATA - Round Scores'!$B:$B, E$49,
'DATA - Round Scores'!$C:$C, $C55,
'DATA - Round Scores'!$F:$F, "&lt;&gt;BEN",
'DATA - Round Scores'!$H:$H, "&gt;0") * 18,"")</f>
        <v>1672</v>
      </c>
      <c r="F55" s="34">
        <f ca="1">IF(F$49&lt;=$C$35,
SUMIFS('DATA - Round Scores'!$H:$H,
'DATA - Round Scores'!$A:$A, $C$34,
'DATA - Round Scores'!$B:$B, F$49,
'DATA - Round Scores'!$C:$C, $C55,
'DATA - Round Scores'!$F:$F, "&lt;&gt;BEN") /
COUNTIFS(
'DATA - Round Scores'!$A:$A, $C$34,
'DATA - Round Scores'!$B:$B, F$49,
'DATA - Round Scores'!$C:$C, $C55,
'DATA - Round Scores'!$F:$F, "&lt;&gt;BEN",
'DATA - Round Scores'!$H:$H, "&gt;0") * 18,"")</f>
        <v>1750</v>
      </c>
      <c r="G55" s="34">
        <f ca="1">IF(G$49&lt;=$C$35,
SUMIFS('DATA - Round Scores'!$H:$H,
'DATA - Round Scores'!$A:$A, $C$34,
'DATA - Round Scores'!$B:$B, G$49,
'DATA - Round Scores'!$C:$C, $C55,
'DATA - Round Scores'!$F:$F, "&lt;&gt;BEN") /
COUNTIFS(
'DATA - Round Scores'!$A:$A, $C$34,
'DATA - Round Scores'!$B:$B, G$49,
'DATA - Round Scores'!$C:$C, $C55,
'DATA - Round Scores'!$F:$F, "&lt;&gt;BEN",
'DATA - Round Scores'!$H:$H, "&gt;0") * 18,"")</f>
        <v>1824</v>
      </c>
      <c r="H55" s="34">
        <f ca="1">IF(H$49&lt;=$C$35,
SUMIFS('DATA - Round Scores'!$H:$H,
'DATA - Round Scores'!$A:$A, $C$34,
'DATA - Round Scores'!$B:$B, H$49,
'DATA - Round Scores'!$C:$C, $C55,
'DATA - Round Scores'!$F:$F, "&lt;&gt;BEN") /
COUNTIFS(
'DATA - Round Scores'!$A:$A, $C$34,
'DATA - Round Scores'!$B:$B, H$49,
'DATA - Round Scores'!$C:$C, $C55,
'DATA - Round Scores'!$F:$F, "&lt;&gt;BEN",
'DATA - Round Scores'!$H:$H, "&gt;0") * 18,"")</f>
        <v>1594</v>
      </c>
      <c r="I55" s="34">
        <f ca="1">IF(I$49&lt;=$C$35,
SUMIFS('DATA - Round Scores'!$H:$H,
'DATA - Round Scores'!$A:$A, $C$34,
'DATA - Round Scores'!$B:$B, I$49,
'DATA - Round Scores'!$C:$C, $C55,
'DATA - Round Scores'!$F:$F, "&lt;&gt;BEN") /
COUNTIFS(
'DATA - Round Scores'!$A:$A, $C$34,
'DATA - Round Scores'!$B:$B, I$49,
'DATA - Round Scores'!$C:$C, $C55,
'DATA - Round Scores'!$F:$F, "&lt;&gt;BEN",
'DATA - Round Scores'!$H:$H, "&gt;0") * 18,"")</f>
        <v>1808</v>
      </c>
      <c r="J55" s="34">
        <f ca="1">IF(J$49&lt;=$C$35,
SUMIFS('DATA - Round Scores'!$H:$H,
'DATA - Round Scores'!$A:$A, $C$34,
'DATA - Round Scores'!$B:$B, J$49,
'DATA - Round Scores'!$C:$C, $C55,
'DATA - Round Scores'!$F:$F, "&lt;&gt;BEN") /
COUNTIFS(
'DATA - Round Scores'!$A:$A, $C$34,
'DATA - Round Scores'!$B:$B, J$49,
'DATA - Round Scores'!$C:$C, $C55,
'DATA - Round Scores'!$F:$F, "&lt;&gt;BEN",
'DATA - Round Scores'!$H:$H, "&gt;0") * 18,"")</f>
        <v>1720</v>
      </c>
      <c r="K55" s="34">
        <f ca="1">IF(K$49&lt;=$C$35,
SUMIFS('DATA - Round Scores'!$H:$H,
'DATA - Round Scores'!$A:$A, $C$34,
'DATA - Round Scores'!$B:$B, K$49,
'DATA - Round Scores'!$C:$C, $C55,
'DATA - Round Scores'!$F:$F, "&lt;&gt;BEN") /
COUNTIFS(
'DATA - Round Scores'!$A:$A, $C$34,
'DATA - Round Scores'!$B:$B, K$49,
'DATA - Round Scores'!$C:$C, $C55,
'DATA - Round Scores'!$F:$F, "&lt;&gt;BEN",
'DATA - Round Scores'!$H:$H, "&gt;0") * 18,"")</f>
        <v>1717</v>
      </c>
      <c r="L55" s="34">
        <f ca="1">IF(L$49&lt;=$C$35,
SUMIFS('DATA - Round Scores'!$H:$H,
'DATA - Round Scores'!$A:$A, $C$34,
'DATA - Round Scores'!$B:$B, L$49,
'DATA - Round Scores'!$C:$C, $C55,
'DATA - Round Scores'!$F:$F, "&lt;&gt;BEN") /
COUNTIFS(
'DATA - Round Scores'!$A:$A, $C$34,
'DATA - Round Scores'!$B:$B, L$49,
'DATA - Round Scores'!$C:$C, $C55,
'DATA - Round Scores'!$F:$F, "&lt;&gt;BEN",
'DATA - Round Scores'!$H:$H, "&gt;0") * 18,"")</f>
        <v>1839</v>
      </c>
      <c r="M55" s="34">
        <f ca="1">IF(M$49&lt;=$C$35,
SUMIFS('DATA - Round Scores'!$H:$H,
'DATA - Round Scores'!$A:$A, $C$34,
'DATA - Round Scores'!$B:$B, M$49,
'DATA - Round Scores'!$C:$C, $C55,
'DATA - Round Scores'!$F:$F, "&lt;&gt;BEN") /
COUNTIFS(
'DATA - Round Scores'!$A:$A, $C$34,
'DATA - Round Scores'!$B:$B, M$49,
'DATA - Round Scores'!$C:$C, $C55,
'DATA - Round Scores'!$F:$F, "&lt;&gt;BEN",
'DATA - Round Scores'!$H:$H, "&gt;0") * 18,"")</f>
        <v>1632</v>
      </c>
      <c r="N55" s="34">
        <f ca="1">IF(N$49&lt;=$C$35,
SUMIFS('DATA - Round Scores'!$H:$H,
'DATA - Round Scores'!$A:$A, $C$34,
'DATA - Round Scores'!$B:$B, N$49,
'DATA - Round Scores'!$C:$C, $C55,
'DATA - Round Scores'!$F:$F, "&lt;&gt;BEN") /
COUNTIFS(
'DATA - Round Scores'!$A:$A, $C$34,
'DATA - Round Scores'!$B:$B, N$49,
'DATA - Round Scores'!$C:$C, $C55,
'DATA - Round Scores'!$F:$F, "&lt;&gt;BEN",
'DATA - Round Scores'!$H:$H, "&gt;0") * 18,"")</f>
        <v>1597</v>
      </c>
      <c r="O55" s="34">
        <f ca="1">IF(O$49&lt;=$C$35,
SUMIFS('DATA - Round Scores'!$H:$H,
'DATA - Round Scores'!$A:$A, $C$34,
'DATA - Round Scores'!$B:$B, O$49,
'DATA - Round Scores'!$C:$C, $C55,
'DATA - Round Scores'!$F:$F, "&lt;&gt;BEN") /
COUNTIFS(
'DATA - Round Scores'!$A:$A, $C$34,
'DATA - Round Scores'!$B:$B, O$49,
'DATA - Round Scores'!$C:$C, $C55,
'DATA - Round Scores'!$F:$F, "&lt;&gt;BEN",
'DATA - Round Scores'!$H:$H, "&gt;0") * 18,"")</f>
        <v>1669.0909090909092</v>
      </c>
      <c r="P55" s="34">
        <f ca="1">IF(P$49&lt;=$C$35,
SUMIFS('DATA - Round Scores'!$H:$H,
'DATA - Round Scores'!$A:$A, $C$34,
'DATA - Round Scores'!$B:$B, P$49,
'DATA - Round Scores'!$C:$C, $C55,
'DATA - Round Scores'!$F:$F, "&lt;&gt;BEN") /
COUNTIFS(
'DATA - Round Scores'!$A:$A, $C$34,
'DATA - Round Scores'!$B:$B, P$49,
'DATA - Round Scores'!$C:$C, $C55,
'DATA - Round Scores'!$F:$F, "&lt;&gt;BEN",
'DATA - Round Scores'!$H:$H, "&gt;0") * 18,"")</f>
        <v>1568.7692307692309</v>
      </c>
      <c r="Q55" s="34">
        <f ca="1">IF(Q$49&lt;=$C$35,
SUMIFS('DATA - Round Scores'!$H:$H,
'DATA - Round Scores'!$A:$A, $C$34,
'DATA - Round Scores'!$B:$B, Q$49,
'DATA - Round Scores'!$C:$C, $C55,
'DATA - Round Scores'!$F:$F, "&lt;&gt;BEN") /
COUNTIFS(
'DATA - Round Scores'!$A:$A, $C$34,
'DATA - Round Scores'!$B:$B, Q$49,
'DATA - Round Scores'!$C:$C, $C55,
'DATA - Round Scores'!$F:$F, "&lt;&gt;BEN",
'DATA - Round Scores'!$H:$H, "&gt;0") * 18,"")</f>
        <v>1758</v>
      </c>
      <c r="R55" s="34">
        <f ca="1">IF(R$49&lt;=$C$35,
SUMIFS('DATA - Round Scores'!$H:$H,
'DATA - Round Scores'!$A:$A, $C$34,
'DATA - Round Scores'!$B:$B, R$49,
'DATA - Round Scores'!$C:$C, $C55,
'DATA - Round Scores'!$F:$F, "&lt;&gt;BEN") /
COUNTIFS(
'DATA - Round Scores'!$A:$A, $C$34,
'DATA - Round Scores'!$B:$B, R$49,
'DATA - Round Scores'!$C:$C, $C55,
'DATA - Round Scores'!$F:$F, "&lt;&gt;BEN",
'DATA - Round Scores'!$H:$H, "&gt;0") * 18,"")</f>
        <v>1663</v>
      </c>
      <c r="S55" s="34">
        <f ca="1">IF(S$49&lt;=$C$35,
SUMIFS('DATA - Round Scores'!$H:$H,
'DATA - Round Scores'!$A:$A, $C$34,
'DATA - Round Scores'!$B:$B, S$49,
'DATA - Round Scores'!$C:$C, $C55,
'DATA - Round Scores'!$F:$F, "&lt;&gt;BEN") /
COUNTIFS(
'DATA - Round Scores'!$A:$A, $C$34,
'DATA - Round Scores'!$B:$B, S$49,
'DATA - Round Scores'!$C:$C, $C55,
'DATA - Round Scores'!$F:$F, "&lt;&gt;BEN",
'DATA - Round Scores'!$H:$H, "&gt;0") * 18,"")</f>
        <v>1582</v>
      </c>
      <c r="T55" s="34">
        <f ca="1">IF(T$49&lt;=$C$35,
SUMIFS('DATA - Round Scores'!$H:$H,
'DATA - Round Scores'!$A:$A, $C$34,
'DATA - Round Scores'!$B:$B, T$49,
'DATA - Round Scores'!$C:$C, $C55,
'DATA - Round Scores'!$F:$F, "&lt;&gt;BEN") /
COUNTIFS(
'DATA - Round Scores'!$A:$A, $C$34,
'DATA - Round Scores'!$B:$B, T$49,
'DATA - Round Scores'!$C:$C, $C55,
'DATA - Round Scores'!$F:$F, "&lt;&gt;BEN",
'DATA - Round Scores'!$H:$H, "&gt;0") * 18,"")</f>
        <v>1667</v>
      </c>
      <c r="U55" s="34">
        <f ca="1">IF(U$49&lt;=$C$35,
SUMIFS('DATA - Round Scores'!$H:$H,
'DATA - Round Scores'!$A:$A, $C$34,
'DATA - Round Scores'!$B:$B, U$49,
'DATA - Round Scores'!$C:$C, $C55,
'DATA - Round Scores'!$F:$F, "&lt;&gt;BEN") /
COUNTIFS(
'DATA - Round Scores'!$A:$A, $C$34,
'DATA - Round Scores'!$B:$B, U$49,
'DATA - Round Scores'!$C:$C, $C55,
'DATA - Round Scores'!$F:$F, "&lt;&gt;BEN",
'DATA - Round Scores'!$H:$H, "&gt;0") * 18,"")</f>
        <v>1600</v>
      </c>
      <c r="V55" s="34">
        <f ca="1">IF(V$49&lt;=$C$35,
IF(_xlfn.MAXIFS('DATA - Fixture'!$K:$K,'DATA - Fixture'!$C:$C,$C$34,'DATA - Fixture'!$D:$D,V$49)=1,
SUMIFS('DATA - Round Scores'!$H:$H,
'DATA - Round Scores'!$A:$A, $C$34,
'DATA - Round Scores'!$B:$B, V$49,
'DATA - Round Scores'!$C:$C, $C55,
'DATA - Round Scores'!$F:$F, "&lt;&gt;BEN") /
COUNTIFS(
'DATA - Round Scores'!$A:$A, $C$34,
'DATA - Round Scores'!$B:$B, V$49,
'DATA - Round Scores'!$C:$C, $C55,
'DATA - Round Scores'!$F:$F, "&lt;&gt;BEN",
'DATA - Round Scores'!$H:$H, "&gt;0") * 18,V44),"")</f>
        <v>1911</v>
      </c>
      <c r="W55" s="34">
        <f ca="1">IF(W$49&lt;=$C$35,
IF(_xlfn.MAXIFS('DATA - Fixture'!$K:$K,'DATA - Fixture'!$C:$C,$C$34,'DATA - Fixture'!$D:$D,W$49)=1,
SUMIFS('DATA - Round Scores'!$H:$H,
'DATA - Round Scores'!$A:$A, $C$34,
'DATA - Round Scores'!$B:$B, W$49,
'DATA - Round Scores'!$C:$C, $C55,
'DATA - Round Scores'!$F:$F, "&lt;&gt;BEN") /
COUNTIFS(
'DATA - Round Scores'!$A:$A, $C$34,
'DATA - Round Scores'!$B:$B, W$49,
'DATA - Round Scores'!$C:$C, $C55,
'DATA - Round Scores'!$F:$F, "&lt;&gt;BEN",
'DATA - Round Scores'!$H:$H, "&gt;0") * 18,W44),"")</f>
        <v>1684</v>
      </c>
      <c r="X55" s="34">
        <f ca="1">IF(X$49&lt;=$C$35,
IF(_xlfn.MAXIFS('DATA - Fixture'!$K:$K,'DATA - Fixture'!$C:$C,$C$34,'DATA - Fixture'!$D:$D,X$49)=1,
SUMIFS('DATA - Round Scores'!$H:$H,
'DATA - Round Scores'!$A:$A, $C$34,
'DATA - Round Scores'!$B:$B, X$49,
'DATA - Round Scores'!$C:$C, $C55,
'DATA - Round Scores'!$F:$F, "&lt;&gt;BEN") /
COUNTIFS(
'DATA - Round Scores'!$A:$A, $C$34,
'DATA - Round Scores'!$B:$B, X$49,
'DATA - Round Scores'!$C:$C, $C55,
'DATA - Round Scores'!$F:$F, "&lt;&gt;BEN",
'DATA - Round Scores'!$H:$H, "&gt;0") * 18,X44),"")</f>
        <v>1559</v>
      </c>
      <c r="Y55" s="34">
        <f ca="1">IF(Y$49&lt;=$C$35,
IF(_xlfn.MAXIFS('DATA - Fixture'!$K:$K,'DATA - Fixture'!$C:$C,$C$34,'DATA - Fixture'!$D:$D,Y$49)=1,
SUMIFS('DATA - Round Scores'!$H:$H,
'DATA - Round Scores'!$A:$A, $C$34,
'DATA - Round Scores'!$B:$B, Y$49,
'DATA - Round Scores'!$C:$C, $C55,
'DATA - Round Scores'!$F:$F, "&lt;&gt;BEN") /
COUNTIFS(
'DATA - Round Scores'!$A:$A, $C$34,
'DATA - Round Scores'!$B:$B, Y$49,
'DATA - Round Scores'!$C:$C, $C55,
'DATA - Round Scores'!$F:$F, "&lt;&gt;BEN",
'DATA - Round Scores'!$H:$H, "&gt;0") * 18,Y44),"")</f>
        <v>1700</v>
      </c>
      <c r="Z55" s="40">
        <f ca="1">IF(Z$49&lt;=$C$35,
IF(_xlfn.MAXIFS('DATA - Fixture'!$K:$K,'DATA - Fixture'!$C:$C,$C$34,'DATA - Fixture'!$D:$D,Z$49)=1,
SUMIFS('DATA - Round Scores'!$H:$H,
'DATA - Round Scores'!$A:$A, $C$34,
'DATA - Round Scores'!$B:$B, Z$49,
'DATA - Round Scores'!$C:$C, $C55,
'DATA - Round Scores'!$F:$F, "&lt;&gt;BEN") /
COUNTIFS(
'DATA - Round Scores'!$A:$A, $C$34,
'DATA - Round Scores'!$B:$B, Z$49,
'DATA - Round Scores'!$C:$C, $C55,
'DATA - Round Scores'!$F:$F, "&lt;&gt;BEN",
'DATA - Round Scores'!$H:$H, "&gt;0") * 18,Z44),"")</f>
        <v>1833</v>
      </c>
      <c r="AB55" s="47">
        <f t="shared" ca="1" si="3"/>
        <v>1559</v>
      </c>
      <c r="AC55" s="34">
        <f t="shared" ca="1" si="3"/>
        <v>1616</v>
      </c>
      <c r="AD55" s="34">
        <f t="shared" ca="1" si="3"/>
        <v>1672</v>
      </c>
      <c r="AE55" s="34">
        <f t="shared" ca="1" si="3"/>
        <v>1754</v>
      </c>
      <c r="AF55" s="34">
        <f t="shared" ca="1" si="3"/>
        <v>1911</v>
      </c>
      <c r="AG55" s="40">
        <f t="shared" ca="1" si="4"/>
        <v>1</v>
      </c>
    </row>
    <row r="56" spans="1:33" x14ac:dyDescent="0.2">
      <c r="A56" s="88">
        <v>7</v>
      </c>
      <c r="B56" s="76" t="str">
        <f ca="1">INDEX(OFFSET('DATA - Teams'!$C$2:$C$9,MATCH($C$34,'DATA - Teams'!$A:$A,0)-2,0),$A56)</f>
        <v>PMAC</v>
      </c>
      <c r="C56" s="67" t="str">
        <f ca="1">INDEX(OFFSET('DATA - Teams'!$B$2:$B$9,MATCH($C$34,'DATA - Teams'!$A:$A,0)-2,0),$A56)</f>
        <v>TryingAnewStratton</v>
      </c>
      <c r="D56" s="47">
        <f ca="1">IF(D$49&lt;=$C$35,
SUMIFS('DATA - Round Scores'!$H:$H,
'DATA - Round Scores'!$A:$A, $C$34,
'DATA - Round Scores'!$B:$B, D$49,
'DATA - Round Scores'!$C:$C, $C56,
'DATA - Round Scores'!$F:$F, "&lt;&gt;BEN") /
COUNTIFS(
'DATA - Round Scores'!$A:$A, $C$34,
'DATA - Round Scores'!$B:$B, D$49,
'DATA - Round Scores'!$C:$C, $C56,
'DATA - Round Scores'!$F:$F, "&lt;&gt;BEN",
'DATA - Round Scores'!$H:$H, "&gt;0") * 18,"")</f>
        <v>1627</v>
      </c>
      <c r="E56" s="34">
        <f ca="1">IF(E$49&lt;=$C$35,
SUMIFS('DATA - Round Scores'!$H:$H,
'DATA - Round Scores'!$A:$A, $C$34,
'DATA - Round Scores'!$B:$B, E$49,
'DATA - Round Scores'!$C:$C, $C56,
'DATA - Round Scores'!$F:$F, "&lt;&gt;BEN") /
COUNTIFS(
'DATA - Round Scores'!$A:$A, $C$34,
'DATA - Round Scores'!$B:$B, E$49,
'DATA - Round Scores'!$C:$C, $C56,
'DATA - Round Scores'!$F:$F, "&lt;&gt;BEN",
'DATA - Round Scores'!$H:$H, "&gt;0") * 18,"")</f>
        <v>1526</v>
      </c>
      <c r="F56" s="34">
        <f ca="1">IF(F$49&lt;=$C$35,
SUMIFS('DATA - Round Scores'!$H:$H,
'DATA - Round Scores'!$A:$A, $C$34,
'DATA - Round Scores'!$B:$B, F$49,
'DATA - Round Scores'!$C:$C, $C56,
'DATA - Round Scores'!$F:$F, "&lt;&gt;BEN") /
COUNTIFS(
'DATA - Round Scores'!$A:$A, $C$34,
'DATA - Round Scores'!$B:$B, F$49,
'DATA - Round Scores'!$C:$C, $C56,
'DATA - Round Scores'!$F:$F, "&lt;&gt;BEN",
'DATA - Round Scores'!$H:$H, "&gt;0") * 18,"")</f>
        <v>1692</v>
      </c>
      <c r="G56" s="34">
        <f ca="1">IF(G$49&lt;=$C$35,
SUMIFS('DATA - Round Scores'!$H:$H,
'DATA - Round Scores'!$A:$A, $C$34,
'DATA - Round Scores'!$B:$B, G$49,
'DATA - Round Scores'!$C:$C, $C56,
'DATA - Round Scores'!$F:$F, "&lt;&gt;BEN") /
COUNTIFS(
'DATA - Round Scores'!$A:$A, $C$34,
'DATA - Round Scores'!$B:$B, G$49,
'DATA - Round Scores'!$C:$C, $C56,
'DATA - Round Scores'!$F:$F, "&lt;&gt;BEN",
'DATA - Round Scores'!$H:$H, "&gt;0") * 18,"")</f>
        <v>1647</v>
      </c>
      <c r="H56" s="34">
        <f ca="1">IF(H$49&lt;=$C$35,
SUMIFS('DATA - Round Scores'!$H:$H,
'DATA - Round Scores'!$A:$A, $C$34,
'DATA - Round Scores'!$B:$B, H$49,
'DATA - Round Scores'!$C:$C, $C56,
'DATA - Round Scores'!$F:$F, "&lt;&gt;BEN") /
COUNTIFS(
'DATA - Round Scores'!$A:$A, $C$34,
'DATA - Round Scores'!$B:$B, H$49,
'DATA - Round Scores'!$C:$C, $C56,
'DATA - Round Scores'!$F:$F, "&lt;&gt;BEN",
'DATA - Round Scores'!$H:$H, "&gt;0") * 18,"")</f>
        <v>1806</v>
      </c>
      <c r="I56" s="34">
        <f ca="1">IF(I$49&lt;=$C$35,
SUMIFS('DATA - Round Scores'!$H:$H,
'DATA - Round Scores'!$A:$A, $C$34,
'DATA - Round Scores'!$B:$B, I$49,
'DATA - Round Scores'!$C:$C, $C56,
'DATA - Round Scores'!$F:$F, "&lt;&gt;BEN") /
COUNTIFS(
'DATA - Round Scores'!$A:$A, $C$34,
'DATA - Round Scores'!$B:$B, I$49,
'DATA - Round Scores'!$C:$C, $C56,
'DATA - Round Scores'!$F:$F, "&lt;&gt;BEN",
'DATA - Round Scores'!$H:$H, "&gt;0") * 18,"")</f>
        <v>1746</v>
      </c>
      <c r="J56" s="34">
        <f ca="1">IF(J$49&lt;=$C$35,
SUMIFS('DATA - Round Scores'!$H:$H,
'DATA - Round Scores'!$A:$A, $C$34,
'DATA - Round Scores'!$B:$B, J$49,
'DATA - Round Scores'!$C:$C, $C56,
'DATA - Round Scores'!$F:$F, "&lt;&gt;BEN") /
COUNTIFS(
'DATA - Round Scores'!$A:$A, $C$34,
'DATA - Round Scores'!$B:$B, J$49,
'DATA - Round Scores'!$C:$C, $C56,
'DATA - Round Scores'!$F:$F, "&lt;&gt;BEN",
'DATA - Round Scores'!$H:$H, "&gt;0") * 18,"")</f>
        <v>1533</v>
      </c>
      <c r="K56" s="34">
        <f ca="1">IF(K$49&lt;=$C$35,
SUMIFS('DATA - Round Scores'!$H:$H,
'DATA - Round Scores'!$A:$A, $C$34,
'DATA - Round Scores'!$B:$B, K$49,
'DATA - Round Scores'!$C:$C, $C56,
'DATA - Round Scores'!$F:$F, "&lt;&gt;BEN") /
COUNTIFS(
'DATA - Round Scores'!$A:$A, $C$34,
'DATA - Round Scores'!$B:$B, K$49,
'DATA - Round Scores'!$C:$C, $C56,
'DATA - Round Scores'!$F:$F, "&lt;&gt;BEN",
'DATA - Round Scores'!$H:$H, "&gt;0") * 18,"")</f>
        <v>1687</v>
      </c>
      <c r="L56" s="34">
        <f ca="1">IF(L$49&lt;=$C$35,
SUMIFS('DATA - Round Scores'!$H:$H,
'DATA - Round Scores'!$A:$A, $C$34,
'DATA - Round Scores'!$B:$B, L$49,
'DATA - Round Scores'!$C:$C, $C56,
'DATA - Round Scores'!$F:$F, "&lt;&gt;BEN") /
COUNTIFS(
'DATA - Round Scores'!$A:$A, $C$34,
'DATA - Round Scores'!$B:$B, L$49,
'DATA - Round Scores'!$C:$C, $C56,
'DATA - Round Scores'!$F:$F, "&lt;&gt;BEN",
'DATA - Round Scores'!$H:$H, "&gt;0") * 18,"")</f>
        <v>1717</v>
      </c>
      <c r="M56" s="34">
        <f ca="1">IF(M$49&lt;=$C$35,
SUMIFS('DATA - Round Scores'!$H:$H,
'DATA - Round Scores'!$A:$A, $C$34,
'DATA - Round Scores'!$B:$B, M$49,
'DATA - Round Scores'!$C:$C, $C56,
'DATA - Round Scores'!$F:$F, "&lt;&gt;BEN") /
COUNTIFS(
'DATA - Round Scores'!$A:$A, $C$34,
'DATA - Round Scores'!$B:$B, M$49,
'DATA - Round Scores'!$C:$C, $C56,
'DATA - Round Scores'!$F:$F, "&lt;&gt;BEN",
'DATA - Round Scores'!$H:$H, "&gt;0") * 18,"")</f>
        <v>1720</v>
      </c>
      <c r="N56" s="34">
        <f ca="1">IF(N$49&lt;=$C$35,
SUMIFS('DATA - Round Scores'!$H:$H,
'DATA - Round Scores'!$A:$A, $C$34,
'DATA - Round Scores'!$B:$B, N$49,
'DATA - Round Scores'!$C:$C, $C56,
'DATA - Round Scores'!$F:$F, "&lt;&gt;BEN") /
COUNTIFS(
'DATA - Round Scores'!$A:$A, $C$34,
'DATA - Round Scores'!$B:$B, N$49,
'DATA - Round Scores'!$C:$C, $C56,
'DATA - Round Scores'!$F:$F, "&lt;&gt;BEN",
'DATA - Round Scores'!$H:$H, "&gt;0") * 18,"")</f>
        <v>1874</v>
      </c>
      <c r="O56" s="34">
        <f ca="1">IF(O$49&lt;=$C$35,
SUMIFS('DATA - Round Scores'!$H:$H,
'DATA - Round Scores'!$A:$A, $C$34,
'DATA - Round Scores'!$B:$B, O$49,
'DATA - Round Scores'!$C:$C, $C56,
'DATA - Round Scores'!$F:$F, "&lt;&gt;BEN") /
COUNTIFS(
'DATA - Round Scores'!$A:$A, $C$34,
'DATA - Round Scores'!$B:$B, O$49,
'DATA - Round Scores'!$C:$C, $C56,
'DATA - Round Scores'!$F:$F, "&lt;&gt;BEN",
'DATA - Round Scores'!$H:$H, "&gt;0") * 18,"")</f>
        <v>1458</v>
      </c>
      <c r="P56" s="34">
        <f ca="1">IF(P$49&lt;=$C$35,
SUMIFS('DATA - Round Scores'!$H:$H,
'DATA - Round Scores'!$A:$A, $C$34,
'DATA - Round Scores'!$B:$B, P$49,
'DATA - Round Scores'!$C:$C, $C56,
'DATA - Round Scores'!$F:$F, "&lt;&gt;BEN") /
COUNTIFS(
'DATA - Round Scores'!$A:$A, $C$34,
'DATA - Round Scores'!$B:$B, P$49,
'DATA - Round Scores'!$C:$C, $C56,
'DATA - Round Scores'!$F:$F, "&lt;&gt;BEN",
'DATA - Round Scores'!$H:$H, "&gt;0") * 18,"")</f>
        <v>1793.5714285714284</v>
      </c>
      <c r="Q56" s="34">
        <f ca="1">IF(Q$49&lt;=$C$35,
SUMIFS('DATA - Round Scores'!$H:$H,
'DATA - Round Scores'!$A:$A, $C$34,
'DATA - Round Scores'!$B:$B, Q$49,
'DATA - Round Scores'!$C:$C, $C56,
'DATA - Round Scores'!$F:$F, "&lt;&gt;BEN") /
COUNTIFS(
'DATA - Round Scores'!$A:$A, $C$34,
'DATA - Round Scores'!$B:$B, Q$49,
'DATA - Round Scores'!$C:$C, $C56,
'DATA - Round Scores'!$F:$F, "&lt;&gt;BEN",
'DATA - Round Scores'!$H:$H, "&gt;0") * 18,"")</f>
        <v>1545.75</v>
      </c>
      <c r="R56" s="34">
        <f ca="1">IF(R$49&lt;=$C$35,
SUMIFS('DATA - Round Scores'!$H:$H,
'DATA - Round Scores'!$A:$A, $C$34,
'DATA - Round Scores'!$B:$B, R$49,
'DATA - Round Scores'!$C:$C, $C56,
'DATA - Round Scores'!$F:$F, "&lt;&gt;BEN") /
COUNTIFS(
'DATA - Round Scores'!$A:$A, $C$34,
'DATA - Round Scores'!$B:$B, R$49,
'DATA - Round Scores'!$C:$C, $C56,
'DATA - Round Scores'!$F:$F, "&lt;&gt;BEN",
'DATA - Round Scores'!$H:$H, "&gt;0") * 18,"")</f>
        <v>1525</v>
      </c>
      <c r="S56" s="34">
        <f ca="1">IF(S$49&lt;=$C$35,
SUMIFS('DATA - Round Scores'!$H:$H,
'DATA - Round Scores'!$A:$A, $C$34,
'DATA - Round Scores'!$B:$B, S$49,
'DATA - Round Scores'!$C:$C, $C56,
'DATA - Round Scores'!$F:$F, "&lt;&gt;BEN") /
COUNTIFS(
'DATA - Round Scores'!$A:$A, $C$34,
'DATA - Round Scores'!$B:$B, S$49,
'DATA - Round Scores'!$C:$C, $C56,
'DATA - Round Scores'!$F:$F, "&lt;&gt;BEN",
'DATA - Round Scores'!$H:$H, "&gt;0") * 18,"")</f>
        <v>1796</v>
      </c>
      <c r="T56" s="34">
        <f ca="1">IF(T$49&lt;=$C$35,
SUMIFS('DATA - Round Scores'!$H:$H,
'DATA - Round Scores'!$A:$A, $C$34,
'DATA - Round Scores'!$B:$B, T$49,
'DATA - Round Scores'!$C:$C, $C56,
'DATA - Round Scores'!$F:$F, "&lt;&gt;BEN") /
COUNTIFS(
'DATA - Round Scores'!$A:$A, $C$34,
'DATA - Round Scores'!$B:$B, T$49,
'DATA - Round Scores'!$C:$C, $C56,
'DATA - Round Scores'!$F:$F, "&lt;&gt;BEN",
'DATA - Round Scores'!$H:$H, "&gt;0") * 18,"")</f>
        <v>1667</v>
      </c>
      <c r="U56" s="34">
        <f ca="1">IF(U$49&lt;=$C$35,
SUMIFS('DATA - Round Scores'!$H:$H,
'DATA - Round Scores'!$A:$A, $C$34,
'DATA - Round Scores'!$B:$B, U$49,
'DATA - Round Scores'!$C:$C, $C56,
'DATA - Round Scores'!$F:$F, "&lt;&gt;BEN") /
COUNTIFS(
'DATA - Round Scores'!$A:$A, $C$34,
'DATA - Round Scores'!$B:$B, U$49,
'DATA - Round Scores'!$C:$C, $C56,
'DATA - Round Scores'!$F:$F, "&lt;&gt;BEN",
'DATA - Round Scores'!$H:$H, "&gt;0") * 18,"")</f>
        <v>1719.5294117647059</v>
      </c>
      <c r="V56" s="34">
        <f ca="1">IF(V$49&lt;=$C$35,
IF(_xlfn.MAXIFS('DATA - Fixture'!$K:$K,'DATA - Fixture'!$C:$C,$C$34,'DATA - Fixture'!$D:$D,V$49)=1,
SUMIFS('DATA - Round Scores'!$H:$H,
'DATA - Round Scores'!$A:$A, $C$34,
'DATA - Round Scores'!$B:$B, V$49,
'DATA - Round Scores'!$C:$C, $C56,
'DATA - Round Scores'!$F:$F, "&lt;&gt;BEN") /
COUNTIFS(
'DATA - Round Scores'!$A:$A, $C$34,
'DATA - Round Scores'!$B:$B, V$49,
'DATA - Round Scores'!$C:$C, $C56,
'DATA - Round Scores'!$F:$F, "&lt;&gt;BEN",
'DATA - Round Scores'!$H:$H, "&gt;0") * 18,V45),"")</f>
        <v>1434</v>
      </c>
      <c r="W56" s="34">
        <f ca="1">IF(W$49&lt;=$C$35,
IF(_xlfn.MAXIFS('DATA - Fixture'!$K:$K,'DATA - Fixture'!$C:$C,$C$34,'DATA - Fixture'!$D:$D,W$49)=1,
SUMIFS('DATA - Round Scores'!$H:$H,
'DATA - Round Scores'!$A:$A, $C$34,
'DATA - Round Scores'!$B:$B, W$49,
'DATA - Round Scores'!$C:$C, $C56,
'DATA - Round Scores'!$F:$F, "&lt;&gt;BEN") /
COUNTIFS(
'DATA - Round Scores'!$A:$A, $C$34,
'DATA - Round Scores'!$B:$B, W$49,
'DATA - Round Scores'!$C:$C, $C56,
'DATA - Round Scores'!$F:$F, "&lt;&gt;BEN",
'DATA - Round Scores'!$H:$H, "&gt;0") * 18,W45),"")</f>
        <v>1652</v>
      </c>
      <c r="X56" s="34">
        <f ca="1">IF(X$49&lt;=$C$35,
IF(_xlfn.MAXIFS('DATA - Fixture'!$K:$K,'DATA - Fixture'!$C:$C,$C$34,'DATA - Fixture'!$D:$D,X$49)=1,
SUMIFS('DATA - Round Scores'!$H:$H,
'DATA - Round Scores'!$A:$A, $C$34,
'DATA - Round Scores'!$B:$B, X$49,
'DATA - Round Scores'!$C:$C, $C56,
'DATA - Round Scores'!$F:$F, "&lt;&gt;BEN") /
COUNTIFS(
'DATA - Round Scores'!$A:$A, $C$34,
'DATA - Round Scores'!$B:$B, X$49,
'DATA - Round Scores'!$C:$C, $C56,
'DATA - Round Scores'!$F:$F, "&lt;&gt;BEN",
'DATA - Round Scores'!$H:$H, "&gt;0") * 18,X45),"")</f>
        <v>1637</v>
      </c>
      <c r="Y56" s="34">
        <f ca="1">IF(Y$49&lt;=$C$35,
IF(_xlfn.MAXIFS('DATA - Fixture'!$K:$K,'DATA - Fixture'!$C:$C,$C$34,'DATA - Fixture'!$D:$D,Y$49)=1,
SUMIFS('DATA - Round Scores'!$H:$H,
'DATA - Round Scores'!$A:$A, $C$34,
'DATA - Round Scores'!$B:$B, Y$49,
'DATA - Round Scores'!$C:$C, $C56,
'DATA - Round Scores'!$F:$F, "&lt;&gt;BEN") /
COUNTIFS(
'DATA - Round Scores'!$A:$A, $C$34,
'DATA - Round Scores'!$B:$B, Y$49,
'DATA - Round Scores'!$C:$C, $C56,
'DATA - Round Scores'!$F:$F, "&lt;&gt;BEN",
'DATA - Round Scores'!$H:$H, "&gt;0") * 18,Y45),"")</f>
        <v>1657</v>
      </c>
      <c r="Z56" s="40">
        <f ca="1">IF(Z$49&lt;=$C$35,
IF(_xlfn.MAXIFS('DATA - Fixture'!$K:$K,'DATA - Fixture'!$C:$C,$C$34,'DATA - Fixture'!$D:$D,Z$49)=1,
SUMIFS('DATA - Round Scores'!$H:$H,
'DATA - Round Scores'!$A:$A, $C$34,
'DATA - Round Scores'!$B:$B, Z$49,
'DATA - Round Scores'!$C:$C, $C56,
'DATA - Round Scores'!$F:$F, "&lt;&gt;BEN") /
COUNTIFS(
'DATA - Round Scores'!$A:$A, $C$34,
'DATA - Round Scores'!$B:$B, Z$49,
'DATA - Round Scores'!$C:$C, $C56,
'DATA - Round Scores'!$F:$F, "&lt;&gt;BEN",
'DATA - Round Scores'!$H:$H, "&gt;0") * 18,Z45),"")</f>
        <v>1760</v>
      </c>
      <c r="AB56" s="47">
        <f t="shared" ca="1" si="3"/>
        <v>1434</v>
      </c>
      <c r="AC56" s="34">
        <f t="shared" ca="1" si="3"/>
        <v>1586.375</v>
      </c>
      <c r="AD56" s="34">
        <f t="shared" ca="1" si="3"/>
        <v>1667</v>
      </c>
      <c r="AE56" s="34">
        <f t="shared" ca="1" si="3"/>
        <v>1733</v>
      </c>
      <c r="AF56" s="34">
        <f t="shared" ca="1" si="3"/>
        <v>1874</v>
      </c>
      <c r="AG56" s="40">
        <f t="shared" ca="1" si="4"/>
        <v>2</v>
      </c>
    </row>
    <row r="57" spans="1:33" ht="16" thickBot="1" x14ac:dyDescent="0.25">
      <c r="A57" s="89">
        <v>8</v>
      </c>
      <c r="B57" s="77" t="str">
        <f ca="1">INDEX(OFFSET('DATA - Teams'!$C$2:$C$9,MATCH($C$34,'DATA - Teams'!$A:$A,0)-2,0),$A57)</f>
        <v>RICHO</v>
      </c>
      <c r="C57" s="68" t="str">
        <f ca="1">INDEX(OFFSET('DATA - Teams'!$B$2:$B$9,MATCH($C$34,'DATA - Teams'!$A:$A,0)-2,0),$A57)</f>
        <v>Swimming n Titch</v>
      </c>
      <c r="D57" s="48">
        <f ca="1">IF(D$49&lt;=$C$35,
SUMIFS('DATA - Round Scores'!$H:$H,
'DATA - Round Scores'!$A:$A, $C$34,
'DATA - Round Scores'!$B:$B, D$49,
'DATA - Round Scores'!$C:$C, $C57,
'DATA - Round Scores'!$F:$F, "&lt;&gt;BEN") /
COUNTIFS(
'DATA - Round Scores'!$A:$A, $C$34,
'DATA - Round Scores'!$B:$B, D$49,
'DATA - Round Scores'!$C:$C, $C57,
'DATA - Round Scores'!$F:$F, "&lt;&gt;BEN",
'DATA - Round Scores'!$H:$H, "&gt;0") * 18,"")</f>
        <v>1595</v>
      </c>
      <c r="E57" s="42">
        <f ca="1">IF(E$49&lt;=$C$35,
SUMIFS('DATA - Round Scores'!$H:$H,
'DATA - Round Scores'!$A:$A, $C$34,
'DATA - Round Scores'!$B:$B, E$49,
'DATA - Round Scores'!$C:$C, $C57,
'DATA - Round Scores'!$F:$F, "&lt;&gt;BEN") /
COUNTIFS(
'DATA - Round Scores'!$A:$A, $C$34,
'DATA - Round Scores'!$B:$B, E$49,
'DATA - Round Scores'!$C:$C, $C57,
'DATA - Round Scores'!$F:$F, "&lt;&gt;BEN",
'DATA - Round Scores'!$H:$H, "&gt;0") * 18,"")</f>
        <v>1547</v>
      </c>
      <c r="F57" s="42">
        <f ca="1">IF(F$49&lt;=$C$35,
SUMIFS('DATA - Round Scores'!$H:$H,
'DATA - Round Scores'!$A:$A, $C$34,
'DATA - Round Scores'!$B:$B, F$49,
'DATA - Round Scores'!$C:$C, $C57,
'DATA - Round Scores'!$F:$F, "&lt;&gt;BEN") /
COUNTIFS(
'DATA - Round Scores'!$A:$A, $C$34,
'DATA - Round Scores'!$B:$B, F$49,
'DATA - Round Scores'!$C:$C, $C57,
'DATA - Round Scores'!$F:$F, "&lt;&gt;BEN",
'DATA - Round Scores'!$H:$H, "&gt;0") * 18,"")</f>
        <v>1721</v>
      </c>
      <c r="G57" s="42">
        <f ca="1">IF(G$49&lt;=$C$35,
SUMIFS('DATA - Round Scores'!$H:$H,
'DATA - Round Scores'!$A:$A, $C$34,
'DATA - Round Scores'!$B:$B, G$49,
'DATA - Round Scores'!$C:$C, $C57,
'DATA - Round Scores'!$F:$F, "&lt;&gt;BEN") /
COUNTIFS(
'DATA - Round Scores'!$A:$A, $C$34,
'DATA - Round Scores'!$B:$B, G$49,
'DATA - Round Scores'!$C:$C, $C57,
'DATA - Round Scores'!$F:$F, "&lt;&gt;BEN",
'DATA - Round Scores'!$H:$H, "&gt;0") * 18,"")</f>
        <v>1629</v>
      </c>
      <c r="H57" s="42">
        <f ca="1">IF(H$49&lt;=$C$35,
SUMIFS('DATA - Round Scores'!$H:$H,
'DATA - Round Scores'!$A:$A, $C$34,
'DATA - Round Scores'!$B:$B, H$49,
'DATA - Round Scores'!$C:$C, $C57,
'DATA - Round Scores'!$F:$F, "&lt;&gt;BEN") /
COUNTIFS(
'DATA - Round Scores'!$A:$A, $C$34,
'DATA - Round Scores'!$B:$B, H$49,
'DATA - Round Scores'!$C:$C, $C57,
'DATA - Round Scores'!$F:$F, "&lt;&gt;BEN",
'DATA - Round Scores'!$H:$H, "&gt;0") * 18,"")</f>
        <v>1580</v>
      </c>
      <c r="I57" s="42">
        <f ca="1">IF(I$49&lt;=$C$35,
SUMIFS('DATA - Round Scores'!$H:$H,
'DATA - Round Scores'!$A:$A, $C$34,
'DATA - Round Scores'!$B:$B, I$49,
'DATA - Round Scores'!$C:$C, $C57,
'DATA - Round Scores'!$F:$F, "&lt;&gt;BEN") /
COUNTIFS(
'DATA - Round Scores'!$A:$A, $C$34,
'DATA - Round Scores'!$B:$B, I$49,
'DATA - Round Scores'!$C:$C, $C57,
'DATA - Round Scores'!$F:$F, "&lt;&gt;BEN",
'DATA - Round Scores'!$H:$H, "&gt;0") * 18,"")</f>
        <v>1417</v>
      </c>
      <c r="J57" s="42">
        <f ca="1">IF(J$49&lt;=$C$35,
SUMIFS('DATA - Round Scores'!$H:$H,
'DATA - Round Scores'!$A:$A, $C$34,
'DATA - Round Scores'!$B:$B, J$49,
'DATA - Round Scores'!$C:$C, $C57,
'DATA - Round Scores'!$F:$F, "&lt;&gt;BEN") /
COUNTIFS(
'DATA - Round Scores'!$A:$A, $C$34,
'DATA - Round Scores'!$B:$B, J$49,
'DATA - Round Scores'!$C:$C, $C57,
'DATA - Round Scores'!$F:$F, "&lt;&gt;BEN",
'DATA - Round Scores'!$H:$H, "&gt;0") * 18,"")</f>
        <v>1645.4117647058822</v>
      </c>
      <c r="K57" s="42">
        <f ca="1">IF(K$49&lt;=$C$35,
SUMIFS('DATA - Round Scores'!$H:$H,
'DATA - Round Scores'!$A:$A, $C$34,
'DATA - Round Scores'!$B:$B, K$49,
'DATA - Round Scores'!$C:$C, $C57,
'DATA - Round Scores'!$F:$F, "&lt;&gt;BEN") /
COUNTIFS(
'DATA - Round Scores'!$A:$A, $C$34,
'DATA - Round Scores'!$B:$B, K$49,
'DATA - Round Scores'!$C:$C, $C57,
'DATA - Round Scores'!$F:$F, "&lt;&gt;BEN",
'DATA - Round Scores'!$H:$H, "&gt;0") * 18,"")</f>
        <v>1509</v>
      </c>
      <c r="L57" s="42">
        <f ca="1">IF(L$49&lt;=$C$35,
SUMIFS('DATA - Round Scores'!$H:$H,
'DATA - Round Scores'!$A:$A, $C$34,
'DATA - Round Scores'!$B:$B, L$49,
'DATA - Round Scores'!$C:$C, $C57,
'DATA - Round Scores'!$F:$F, "&lt;&gt;BEN") /
COUNTIFS(
'DATA - Round Scores'!$A:$A, $C$34,
'DATA - Round Scores'!$B:$B, L$49,
'DATA - Round Scores'!$C:$C, $C57,
'DATA - Round Scores'!$F:$F, "&lt;&gt;BEN",
'DATA - Round Scores'!$H:$H, "&gt;0") * 18,"")</f>
        <v>1632</v>
      </c>
      <c r="M57" s="42">
        <f ca="1">IF(M$49&lt;=$C$35,
SUMIFS('DATA - Round Scores'!$H:$H,
'DATA - Round Scores'!$A:$A, $C$34,
'DATA - Round Scores'!$B:$B, M$49,
'DATA - Round Scores'!$C:$C, $C57,
'DATA - Round Scores'!$F:$F, "&lt;&gt;BEN") /
COUNTIFS(
'DATA - Round Scores'!$A:$A, $C$34,
'DATA - Round Scores'!$B:$B, M$49,
'DATA - Round Scores'!$C:$C, $C57,
'DATA - Round Scores'!$F:$F, "&lt;&gt;BEN",
'DATA - Round Scores'!$H:$H, "&gt;0") * 18,"")</f>
        <v>1746</v>
      </c>
      <c r="N57" s="42">
        <f ca="1">IF(N$49&lt;=$C$35,
SUMIFS('DATA - Round Scores'!$H:$H,
'DATA - Round Scores'!$A:$A, $C$34,
'DATA - Round Scores'!$B:$B, N$49,
'DATA - Round Scores'!$C:$C, $C57,
'DATA - Round Scores'!$F:$F, "&lt;&gt;BEN") /
COUNTIFS(
'DATA - Round Scores'!$A:$A, $C$34,
'DATA - Round Scores'!$B:$B, N$49,
'DATA - Round Scores'!$C:$C, $C57,
'DATA - Round Scores'!$F:$F, "&lt;&gt;BEN",
'DATA - Round Scores'!$H:$H, "&gt;0") * 18,"")</f>
        <v>1642.2352941176471</v>
      </c>
      <c r="O57" s="42">
        <f ca="1">IF(O$49&lt;=$C$35,
SUMIFS('DATA - Round Scores'!$H:$H,
'DATA - Round Scores'!$A:$A, $C$34,
'DATA - Round Scores'!$B:$B, O$49,
'DATA - Round Scores'!$C:$C, $C57,
'DATA - Round Scores'!$F:$F, "&lt;&gt;BEN") /
COUNTIFS(
'DATA - Round Scores'!$A:$A, $C$34,
'DATA - Round Scores'!$B:$B, O$49,
'DATA - Round Scores'!$C:$C, $C57,
'DATA - Round Scores'!$F:$F, "&lt;&gt;BEN",
'DATA - Round Scores'!$H:$H, "&gt;0") * 18,"")</f>
        <v>1551.1764705882351</v>
      </c>
      <c r="P57" s="42">
        <f ca="1">IF(P$49&lt;=$C$35,
SUMIFS('DATA - Round Scores'!$H:$H,
'DATA - Round Scores'!$A:$A, $C$34,
'DATA - Round Scores'!$B:$B, P$49,
'DATA - Round Scores'!$C:$C, $C57,
'DATA - Round Scores'!$F:$F, "&lt;&gt;BEN") /
COUNTIFS(
'DATA - Round Scores'!$A:$A, $C$34,
'DATA - Round Scores'!$B:$B, P$49,
'DATA - Round Scores'!$C:$C, $C57,
'DATA - Round Scores'!$F:$F, "&lt;&gt;BEN",
'DATA - Round Scores'!$H:$H, "&gt;0") * 18,"")</f>
        <v>1553.2941176470588</v>
      </c>
      <c r="Q57" s="42">
        <f ca="1">IF(Q$49&lt;=$C$35,
SUMIFS('DATA - Round Scores'!$H:$H,
'DATA - Round Scores'!$A:$A, $C$34,
'DATA - Round Scores'!$B:$B, Q$49,
'DATA - Round Scores'!$C:$C, $C57,
'DATA - Round Scores'!$F:$F, "&lt;&gt;BEN") /
COUNTIFS(
'DATA - Round Scores'!$A:$A, $C$34,
'DATA - Round Scores'!$B:$B, Q$49,
'DATA - Round Scores'!$C:$C, $C57,
'DATA - Round Scores'!$F:$F, "&lt;&gt;BEN",
'DATA - Round Scores'!$H:$H, "&gt;0") * 18,"")</f>
        <v>1719.5294117647059</v>
      </c>
      <c r="R57" s="42">
        <f ca="1">IF(R$49&lt;=$C$35,
SUMIFS('DATA - Round Scores'!$H:$H,
'DATA - Round Scores'!$A:$A, $C$34,
'DATA - Round Scores'!$B:$B, R$49,
'DATA - Round Scores'!$C:$C, $C57,
'DATA - Round Scores'!$F:$F, "&lt;&gt;BEN") /
COUNTIFS(
'DATA - Round Scores'!$A:$A, $C$34,
'DATA - Round Scores'!$B:$B, R$49,
'DATA - Round Scores'!$C:$C, $C57,
'DATA - Round Scores'!$F:$F, "&lt;&gt;BEN",
'DATA - Round Scores'!$H:$H, "&gt;0") * 18,"")</f>
        <v>1684</v>
      </c>
      <c r="S57" s="42">
        <f ca="1">IF(S$49&lt;=$C$35,
SUMIFS('DATA - Round Scores'!$H:$H,
'DATA - Round Scores'!$A:$A, $C$34,
'DATA - Round Scores'!$B:$B, S$49,
'DATA - Round Scores'!$C:$C, $C57,
'DATA - Round Scores'!$F:$F, "&lt;&gt;BEN") /
COUNTIFS(
'DATA - Round Scores'!$A:$A, $C$34,
'DATA - Round Scores'!$B:$B, S$49,
'DATA - Round Scores'!$C:$C, $C57,
'DATA - Round Scores'!$F:$F, "&lt;&gt;BEN",
'DATA - Round Scores'!$H:$H, "&gt;0") * 18,"")</f>
        <v>1738</v>
      </c>
      <c r="T57" s="42">
        <f ca="1">IF(T$49&lt;=$C$35,
SUMIFS('DATA - Round Scores'!$H:$H,
'DATA - Round Scores'!$A:$A, $C$34,
'DATA - Round Scores'!$B:$B, T$49,
'DATA - Round Scores'!$C:$C, $C57,
'DATA - Round Scores'!$F:$F, "&lt;&gt;BEN") /
COUNTIFS(
'DATA - Round Scores'!$A:$A, $C$34,
'DATA - Round Scores'!$B:$B, T$49,
'DATA - Round Scores'!$C:$C, $C57,
'DATA - Round Scores'!$F:$F, "&lt;&gt;BEN",
'DATA - Round Scores'!$H:$H, "&gt;0") * 18,"")</f>
        <v>1526</v>
      </c>
      <c r="U57" s="42">
        <f ca="1">IF(U$49&lt;=$C$35,
SUMIFS('DATA - Round Scores'!$H:$H,
'DATA - Round Scores'!$A:$A, $C$34,
'DATA - Round Scores'!$B:$B, U$49,
'DATA - Round Scores'!$C:$C, $C57,
'DATA - Round Scores'!$F:$F, "&lt;&gt;BEN") /
COUNTIFS(
'DATA - Round Scores'!$A:$A, $C$34,
'DATA - Round Scores'!$B:$B, U$49,
'DATA - Round Scores'!$C:$C, $C57,
'DATA - Round Scores'!$F:$F, "&lt;&gt;BEN",
'DATA - Round Scores'!$H:$H, "&gt;0") * 18,"")</f>
        <v>1654</v>
      </c>
      <c r="V57" s="42">
        <f ca="1">IF(V$49&lt;=$C$35,
IF(_xlfn.MAXIFS('DATA - Fixture'!$K:$K,'DATA - Fixture'!$C:$C,$C$34,'DATA - Fixture'!$D:$D,V$49)=1,
SUMIFS('DATA - Round Scores'!$H:$H,
'DATA - Round Scores'!$A:$A, $C$34,
'DATA - Round Scores'!$B:$B, V$49,
'DATA - Round Scores'!$C:$C, $C57,
'DATA - Round Scores'!$F:$F, "&lt;&gt;BEN") /
COUNTIFS(
'DATA - Round Scores'!$A:$A, $C$34,
'DATA - Round Scores'!$B:$B, V$49,
'DATA - Round Scores'!$C:$C, $C57,
'DATA - Round Scores'!$F:$F, "&lt;&gt;BEN",
'DATA - Round Scores'!$H:$H, "&gt;0") * 18,V46),"")</f>
        <v>1829</v>
      </c>
      <c r="W57" s="42">
        <f ca="1">IF(W$49&lt;=$C$35,
IF(_xlfn.MAXIFS('DATA - Fixture'!$K:$K,'DATA - Fixture'!$C:$C,$C$34,'DATA - Fixture'!$D:$D,W$49)=1,
SUMIFS('DATA - Round Scores'!$H:$H,
'DATA - Round Scores'!$A:$A, $C$34,
'DATA - Round Scores'!$B:$B, W$49,
'DATA - Round Scores'!$C:$C, $C57,
'DATA - Round Scores'!$F:$F, "&lt;&gt;BEN") /
COUNTIFS(
'DATA - Round Scores'!$A:$A, $C$34,
'DATA - Round Scores'!$B:$B, W$49,
'DATA - Round Scores'!$C:$C, $C57,
'DATA - Round Scores'!$F:$F, "&lt;&gt;BEN",
'DATA - Round Scores'!$H:$H, "&gt;0") * 18,W46),"")</f>
        <v>1508</v>
      </c>
      <c r="X57" s="42">
        <f ca="1">IF(X$49&lt;=$C$35,
IF(_xlfn.MAXIFS('DATA - Fixture'!$K:$K,'DATA - Fixture'!$C:$C,$C$34,'DATA - Fixture'!$D:$D,X$49)=1,
SUMIFS('DATA - Round Scores'!$H:$H,
'DATA - Round Scores'!$A:$A, $C$34,
'DATA - Round Scores'!$B:$B, X$49,
'DATA - Round Scores'!$C:$C, $C57,
'DATA - Round Scores'!$F:$F, "&lt;&gt;BEN") /
COUNTIFS(
'DATA - Round Scores'!$A:$A, $C$34,
'DATA - Round Scores'!$B:$B, X$49,
'DATA - Round Scores'!$C:$C, $C57,
'DATA - Round Scores'!$F:$F, "&lt;&gt;BEN",
'DATA - Round Scores'!$H:$H, "&gt;0") * 18,X46),"")</f>
        <v>1777</v>
      </c>
      <c r="Y57" s="42">
        <f ca="1">IF(Y$49&lt;=$C$35,
IF(_xlfn.MAXIFS('DATA - Fixture'!$K:$K,'DATA - Fixture'!$C:$C,$C$34,'DATA - Fixture'!$D:$D,Y$49)=1,
SUMIFS('DATA - Round Scores'!$H:$H,
'DATA - Round Scores'!$A:$A, $C$34,
'DATA - Round Scores'!$B:$B, Y$49,
'DATA - Round Scores'!$C:$C, $C57,
'DATA - Round Scores'!$F:$F, "&lt;&gt;BEN") /
COUNTIFS(
'DATA - Round Scores'!$A:$A, $C$34,
'DATA - Round Scores'!$B:$B, Y$49,
'DATA - Round Scores'!$C:$C, $C57,
'DATA - Round Scores'!$F:$F, "&lt;&gt;BEN",
'DATA - Round Scores'!$H:$H, "&gt;0") * 18,Y46),"")</f>
        <v>0</v>
      </c>
      <c r="Z57" s="62">
        <f ca="1">IF(Z$49&lt;=$C$35,
IF(_xlfn.MAXIFS('DATA - Fixture'!$K:$K,'DATA - Fixture'!$C:$C,$C$34,'DATA - Fixture'!$D:$D,Z$49)=1,
SUMIFS('DATA - Round Scores'!$H:$H,
'DATA - Round Scores'!$A:$A, $C$34,
'DATA - Round Scores'!$B:$B, Z$49,
'DATA - Round Scores'!$C:$C, $C57,
'DATA - Round Scores'!$F:$F, "&lt;&gt;BEN") /
COUNTIFS(
'DATA - Round Scores'!$A:$A, $C$34,
'DATA - Round Scores'!$B:$B, Z$49,
'DATA - Round Scores'!$C:$C, $C57,
'DATA - Round Scores'!$F:$F, "&lt;&gt;BEN",
'DATA - Round Scores'!$H:$H, "&gt;0") * 18,Z46),"")</f>
        <v>0</v>
      </c>
      <c r="AB57" s="48">
        <f t="shared" ca="1" si="3"/>
        <v>0</v>
      </c>
      <c r="AC57" s="42">
        <f t="shared" ca="1" si="3"/>
        <v>1536.5</v>
      </c>
      <c r="AD57" s="42">
        <f t="shared" ca="1" si="3"/>
        <v>1629</v>
      </c>
      <c r="AE57" s="42">
        <f t="shared" ca="1" si="3"/>
        <v>1701.7647058823529</v>
      </c>
      <c r="AF57" s="42">
        <f t="shared" ca="1" si="3"/>
        <v>1829</v>
      </c>
      <c r="AG57" s="62">
        <f t="shared" ca="1" si="4"/>
        <v>4</v>
      </c>
    </row>
    <row r="58" spans="1:33" ht="16" thickBot="1" x14ac:dyDescent="0.25">
      <c r="A58" s="6"/>
    </row>
    <row r="59" spans="1:33" ht="16" thickBot="1" x14ac:dyDescent="0.25">
      <c r="D59" s="196" t="s">
        <v>954</v>
      </c>
      <c r="E59" s="197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8"/>
      <c r="AD59" s="112"/>
    </row>
    <row r="60" spans="1:33" ht="16" thickBot="1" x14ac:dyDescent="0.25">
      <c r="A60" s="86"/>
      <c r="B60" s="70" t="s">
        <v>939</v>
      </c>
      <c r="C60" s="71" t="s">
        <v>509</v>
      </c>
      <c r="D60" s="83">
        <v>1</v>
      </c>
      <c r="E60" s="84">
        <v>2</v>
      </c>
      <c r="F60" s="84">
        <v>3</v>
      </c>
      <c r="G60" s="84">
        <v>4</v>
      </c>
      <c r="H60" s="84">
        <v>5</v>
      </c>
      <c r="I60" s="84">
        <v>6</v>
      </c>
      <c r="J60" s="84">
        <v>7</v>
      </c>
      <c r="K60" s="84">
        <v>8</v>
      </c>
      <c r="L60" s="84">
        <v>9</v>
      </c>
      <c r="M60" s="84">
        <v>10</v>
      </c>
      <c r="N60" s="84">
        <v>11</v>
      </c>
      <c r="O60" s="84">
        <v>12</v>
      </c>
      <c r="P60" s="84">
        <v>13</v>
      </c>
      <c r="Q60" s="84">
        <v>14</v>
      </c>
      <c r="R60" s="84">
        <v>15</v>
      </c>
      <c r="S60" s="84">
        <v>16</v>
      </c>
      <c r="T60" s="84">
        <v>17</v>
      </c>
      <c r="U60" s="84">
        <v>18</v>
      </c>
      <c r="V60" s="84">
        <v>19</v>
      </c>
      <c r="W60" s="84">
        <v>20</v>
      </c>
      <c r="X60" s="84">
        <v>21</v>
      </c>
      <c r="Y60" s="84">
        <v>22</v>
      </c>
      <c r="Z60" s="85">
        <v>23</v>
      </c>
    </row>
    <row r="61" spans="1:33" x14ac:dyDescent="0.2">
      <c r="A61" s="87">
        <v>1</v>
      </c>
      <c r="B61" s="75" t="str">
        <f ca="1">INDEX(OFFSET('DATA - Teams'!$C$2:$C$9,MATCH($C$34,'DATA - Teams'!$A:$A,0)-2,0),$A61)</f>
        <v>CHIEF</v>
      </c>
      <c r="C61" s="66" t="str">
        <f ca="1">INDEX(OFFSET('DATA - Teams'!$B$2:$B$9,MATCH($C$34,'DATA - Teams'!$A:$A,0)-2,0),$A61)</f>
        <v>Barbeques Treloar</v>
      </c>
      <c r="D61" s="69">
        <f ca="1">SUMIFS('DATA - Fixture'!$N:$N,'DATA - Fixture'!$C:$C,$C$34,'DATA - Fixture'!$F:$F,'Season Stats'!$C61,'DATA - Fixture'!$D:$D,'Season Stats'!D$38)</f>
        <v>1499</v>
      </c>
      <c r="E61" s="38">
        <f ca="1">SUMIFS('DATA - Fixture'!$N:$N,'DATA - Fixture'!$C:$C,$C$34,'DATA - Fixture'!$F:$F,'Season Stats'!$C61,'DATA - Fixture'!$D:$D,'Season Stats'!E$38)</f>
        <v>1542</v>
      </c>
      <c r="F61" s="38">
        <f ca="1">SUMIFS('DATA - Fixture'!$N:$N,'DATA - Fixture'!$C:$C,$C$34,'DATA - Fixture'!$F:$F,'Season Stats'!$C61,'DATA - Fixture'!$D:$D,'Season Stats'!F$38)</f>
        <v>1692</v>
      </c>
      <c r="G61" s="38">
        <f ca="1">SUMIFS('DATA - Fixture'!$N:$N,'DATA - Fixture'!$C:$C,$C$34,'DATA - Fixture'!$F:$F,'Season Stats'!$C61,'DATA - Fixture'!$D:$D,'Season Stats'!G$38)</f>
        <v>1586</v>
      </c>
      <c r="H61" s="38">
        <f ca="1">SUMIFS('DATA - Fixture'!$N:$N,'DATA - Fixture'!$C:$C,$C$34,'DATA - Fixture'!$F:$F,'Season Stats'!$C61,'DATA - Fixture'!$D:$D,'Season Stats'!H$38)</f>
        <v>1405</v>
      </c>
      <c r="I61" s="38">
        <f ca="1">SUMIFS('DATA - Fixture'!$N:$N,'DATA - Fixture'!$C:$C,$C$34,'DATA - Fixture'!$F:$F,'Season Stats'!$C61,'DATA - Fixture'!$D:$D,'Season Stats'!I$38)</f>
        <v>1417</v>
      </c>
      <c r="J61" s="38">
        <f ca="1">SUMIFS('DATA - Fixture'!$N:$N,'DATA - Fixture'!$C:$C,$C$34,'DATA - Fixture'!$F:$F,'Season Stats'!$C61,'DATA - Fixture'!$D:$D,'Season Stats'!J$38)</f>
        <v>1720</v>
      </c>
      <c r="K61" s="38">
        <f ca="1">SUMIFS('DATA - Fixture'!$N:$N,'DATA - Fixture'!$C:$C,$C$34,'DATA - Fixture'!$F:$F,'Season Stats'!$C61,'DATA - Fixture'!$D:$D,'Season Stats'!K$38)</f>
        <v>1583</v>
      </c>
      <c r="L61" s="38">
        <f ca="1">SUMIFS('DATA - Fixture'!$N:$N,'DATA - Fixture'!$C:$C,$C$34,'DATA - Fixture'!$F:$F,'Season Stats'!$C61,'DATA - Fixture'!$D:$D,'Season Stats'!L$38)</f>
        <v>1605</v>
      </c>
      <c r="M61" s="38">
        <f ca="1">SUMIFS('DATA - Fixture'!$N:$N,'DATA - Fixture'!$C:$C,$C$34,'DATA - Fixture'!$F:$F,'Season Stats'!$C61,'DATA - Fixture'!$D:$D,'Season Stats'!M$38)</f>
        <v>1720</v>
      </c>
      <c r="N61" s="38">
        <f ca="1">SUMIFS('DATA - Fixture'!$N:$N,'DATA - Fixture'!$C:$C,$C$34,'DATA - Fixture'!$F:$F,'Season Stats'!$C61,'DATA - Fixture'!$D:$D,'Season Stats'!N$38)</f>
        <v>1448</v>
      </c>
      <c r="O61" s="38">
        <f ca="1">SUMIFS('DATA - Fixture'!$N:$N,'DATA - Fixture'!$C:$C,$C$34,'DATA - Fixture'!$F:$F,'Season Stats'!$C61,'DATA - Fixture'!$D:$D,'Season Stats'!O$38)</f>
        <v>1280</v>
      </c>
      <c r="P61" s="38">
        <f ca="1">SUMIFS('DATA - Fixture'!$N:$N,'DATA - Fixture'!$C:$C,$C$34,'DATA - Fixture'!$F:$F,'Season Stats'!$C61,'DATA - Fixture'!$D:$D,'Season Stats'!P$38)</f>
        <v>1467</v>
      </c>
      <c r="Q61" s="38">
        <f ca="1">SUMIFS('DATA - Fixture'!$N:$N,'DATA - Fixture'!$C:$C,$C$34,'DATA - Fixture'!$F:$F,'Season Stats'!$C61,'DATA - Fixture'!$D:$D,'Season Stats'!Q$38)</f>
        <v>1465</v>
      </c>
      <c r="R61" s="38">
        <f ca="1">SUMIFS('DATA - Fixture'!$N:$N,'DATA - Fixture'!$C:$C,$C$34,'DATA - Fixture'!$F:$F,'Season Stats'!$C61,'DATA - Fixture'!$D:$D,'Season Stats'!R$38)</f>
        <v>1608</v>
      </c>
      <c r="S61" s="38">
        <f ca="1">SUMIFS('DATA - Fixture'!$N:$N,'DATA - Fixture'!$C:$C,$C$34,'DATA - Fixture'!$F:$F,'Season Stats'!$C61,'DATA - Fixture'!$D:$D,'Season Stats'!S$38)</f>
        <v>1787</v>
      </c>
      <c r="T61" s="38">
        <f ca="1">SUMIFS('DATA - Fixture'!$N:$N,'DATA - Fixture'!$C:$C,$C$34,'DATA - Fixture'!$F:$F,'Season Stats'!$C61,'DATA - Fixture'!$D:$D,'Season Stats'!T$38)</f>
        <v>1667</v>
      </c>
      <c r="U61" s="38">
        <f ca="1">SUMIFS('DATA - Fixture'!$N:$N,'DATA - Fixture'!$C:$C,$C$34,'DATA - Fixture'!$F:$F,'Season Stats'!$C61,'DATA - Fixture'!$D:$D,'Season Stats'!U$38)</f>
        <v>1594</v>
      </c>
      <c r="V61" s="38">
        <f ca="1">SUMIFS('DATA - Fixture'!$N:$N,'DATA - Fixture'!$C:$C,$C$34,'DATA - Fixture'!$F:$F,'Season Stats'!$C61,'DATA - Fixture'!$D:$D,'Season Stats'!V$38)</f>
        <v>1580</v>
      </c>
      <c r="W61" s="38">
        <f ca="1">SUMIFS('DATA - Fixture'!$N:$N,'DATA - Fixture'!$C:$C,$C$34,'DATA - Fixture'!$F:$F,'Season Stats'!$C61,'DATA - Fixture'!$D:$D,'Season Stats'!W$38)</f>
        <v>1508</v>
      </c>
      <c r="X61" s="38">
        <f ca="1">SUMIFS('DATA - Fixture'!$N:$N,'DATA - Fixture'!$C:$C,$C$34,'DATA - Fixture'!$F:$F,'Season Stats'!$C61,'DATA - Fixture'!$D:$D,'Season Stats'!X$38)</f>
        <v>1559</v>
      </c>
      <c r="Y61" s="38">
        <f ca="1">SUMIFS('DATA - Fixture'!$N:$N,'DATA - Fixture'!$C:$C,$C$34,'DATA - Fixture'!$F:$F,'Season Stats'!$C61,'DATA - Fixture'!$D:$D,'Season Stats'!Y$38)</f>
        <v>0</v>
      </c>
      <c r="Z61" s="39">
        <f ca="1">SUMIFS('DATA - Fixture'!$N:$N,'DATA - Fixture'!$C:$C,$C$34,'DATA - Fixture'!$F:$F,'Season Stats'!$C61,'DATA - Fixture'!$D:$D,'Season Stats'!Z$38)</f>
        <v>0</v>
      </c>
    </row>
    <row r="62" spans="1:33" x14ac:dyDescent="0.2">
      <c r="A62" s="88">
        <v>2</v>
      </c>
      <c r="B62" s="76" t="str">
        <f ca="1">INDEX(OFFSET('DATA - Teams'!$C$2:$C$9,MATCH($C$34,'DATA - Teams'!$A:$A,0)-2,0),$A62)</f>
        <v>GARTER</v>
      </c>
      <c r="C62" s="67" t="str">
        <f ca="1">INDEX(OFFSET('DATA - Teams'!$B$2:$B$9,MATCH($C$34,'DATA - Teams'!$A:$A,0)-2,0),$A62)</f>
        <v>Fire The Worpedo</v>
      </c>
      <c r="D62" s="47">
        <f ca="1">SUMIFS('DATA - Fixture'!$N:$N,'DATA - Fixture'!$C:$C,$C$34,'DATA - Fixture'!$F:$F,'Season Stats'!$C62,'DATA - Fixture'!$D:$D,'Season Stats'!D$38)</f>
        <v>1640</v>
      </c>
      <c r="E62" s="34">
        <f ca="1">SUMIFS('DATA - Fixture'!$N:$N,'DATA - Fixture'!$C:$C,$C$34,'DATA - Fixture'!$F:$F,'Season Stats'!$C62,'DATA - Fixture'!$D:$D,'Season Stats'!E$38)</f>
        <v>1659</v>
      </c>
      <c r="F62" s="34">
        <f ca="1">SUMIFS('DATA - Fixture'!$N:$N,'DATA - Fixture'!$C:$C,$C$34,'DATA - Fixture'!$F:$F,'Season Stats'!$C62,'DATA - Fixture'!$D:$D,'Season Stats'!F$38)</f>
        <v>1751</v>
      </c>
      <c r="G62" s="34">
        <f ca="1">SUMIFS('DATA - Fixture'!$N:$N,'DATA - Fixture'!$C:$C,$C$34,'DATA - Fixture'!$F:$F,'Season Stats'!$C62,'DATA - Fixture'!$D:$D,'Season Stats'!G$38)</f>
        <v>1629</v>
      </c>
      <c r="H62" s="34">
        <f ca="1">SUMIFS('DATA - Fixture'!$N:$N,'DATA - Fixture'!$C:$C,$C$34,'DATA - Fixture'!$F:$F,'Season Stats'!$C62,'DATA - Fixture'!$D:$D,'Season Stats'!H$38)</f>
        <v>1594</v>
      </c>
      <c r="I62" s="34">
        <f ca="1">SUMIFS('DATA - Fixture'!$N:$N,'DATA - Fixture'!$C:$C,$C$34,'DATA - Fixture'!$F:$F,'Season Stats'!$C62,'DATA - Fixture'!$D:$D,'Season Stats'!I$38)</f>
        <v>1746</v>
      </c>
      <c r="J62" s="34">
        <f ca="1">SUMIFS('DATA - Fixture'!$N:$N,'DATA - Fixture'!$C:$C,$C$34,'DATA - Fixture'!$F:$F,'Season Stats'!$C62,'DATA - Fixture'!$D:$D,'Season Stats'!J$38)</f>
        <v>1762</v>
      </c>
      <c r="K62" s="34">
        <f ca="1">SUMIFS('DATA - Fixture'!$N:$N,'DATA - Fixture'!$C:$C,$C$34,'DATA - Fixture'!$F:$F,'Season Stats'!$C62,'DATA - Fixture'!$D:$D,'Season Stats'!K$38)</f>
        <v>1523</v>
      </c>
      <c r="L62" s="34">
        <f ca="1">SUMIFS('DATA - Fixture'!$N:$N,'DATA - Fixture'!$C:$C,$C$34,'DATA - Fixture'!$F:$F,'Season Stats'!$C62,'DATA - Fixture'!$D:$D,'Season Stats'!L$38)</f>
        <v>1405</v>
      </c>
      <c r="M62" s="34">
        <f ca="1">SUMIFS('DATA - Fixture'!$N:$N,'DATA - Fixture'!$C:$C,$C$34,'DATA - Fixture'!$F:$F,'Season Stats'!$C62,'DATA - Fixture'!$D:$D,'Season Stats'!M$38)</f>
        <v>1471</v>
      </c>
      <c r="N62" s="34">
        <f ca="1">SUMIFS('DATA - Fixture'!$N:$N,'DATA - Fixture'!$C:$C,$C$34,'DATA - Fixture'!$F:$F,'Season Stats'!$C62,'DATA - Fixture'!$D:$D,'Season Stats'!N$38)</f>
        <v>1551</v>
      </c>
      <c r="O62" s="34">
        <f ca="1">SUMIFS('DATA - Fixture'!$N:$N,'DATA - Fixture'!$C:$C,$C$34,'DATA - Fixture'!$F:$F,'Season Stats'!$C62,'DATA - Fixture'!$D:$D,'Season Stats'!O$38)</f>
        <v>1020</v>
      </c>
      <c r="P62" s="34">
        <f ca="1">SUMIFS('DATA - Fixture'!$N:$N,'DATA - Fixture'!$C:$C,$C$34,'DATA - Fixture'!$F:$F,'Season Stats'!$C62,'DATA - Fixture'!$D:$D,'Season Stats'!P$38)</f>
        <v>1395</v>
      </c>
      <c r="Q62" s="34">
        <f ca="1">SUMIFS('DATA - Fixture'!$N:$N,'DATA - Fixture'!$C:$C,$C$34,'DATA - Fixture'!$F:$F,'Season Stats'!$C62,'DATA - Fixture'!$D:$D,'Season Stats'!Q$38)</f>
        <v>1360</v>
      </c>
      <c r="R62" s="34">
        <f ca="1">SUMIFS('DATA - Fixture'!$N:$N,'DATA - Fixture'!$C:$C,$C$34,'DATA - Fixture'!$F:$F,'Season Stats'!$C62,'DATA - Fixture'!$D:$D,'Season Stats'!R$38)</f>
        <v>1569</v>
      </c>
      <c r="S62" s="34">
        <f ca="1">SUMIFS('DATA - Fixture'!$N:$N,'DATA - Fixture'!$C:$C,$C$34,'DATA - Fixture'!$F:$F,'Season Stats'!$C62,'DATA - Fixture'!$D:$D,'Season Stats'!S$38)</f>
        <v>1610</v>
      </c>
      <c r="T62" s="34">
        <f ca="1">SUMIFS('DATA - Fixture'!$N:$N,'DATA - Fixture'!$C:$C,$C$34,'DATA - Fixture'!$F:$F,'Season Stats'!$C62,'DATA - Fixture'!$D:$D,'Season Stats'!T$38)</f>
        <v>1625</v>
      </c>
      <c r="U62" s="34">
        <f ca="1">SUMIFS('DATA - Fixture'!$N:$N,'DATA - Fixture'!$C:$C,$C$34,'DATA - Fixture'!$F:$F,'Season Stats'!$C62,'DATA - Fixture'!$D:$D,'Season Stats'!U$38)</f>
        <v>1654</v>
      </c>
      <c r="V62" s="34">
        <f ca="1">SUMIFS('DATA - Fixture'!$N:$N,'DATA - Fixture'!$C:$C,$C$34,'DATA - Fixture'!$F:$F,'Season Stats'!$C62,'DATA - Fixture'!$D:$D,'Season Stats'!V$38)</f>
        <v>1911</v>
      </c>
      <c r="W62" s="34">
        <f ca="1">SUMIFS('DATA - Fixture'!$N:$N,'DATA - Fixture'!$C:$C,$C$34,'DATA - Fixture'!$F:$F,'Season Stats'!$C62,'DATA - Fixture'!$D:$D,'Season Stats'!W$38)</f>
        <v>1652</v>
      </c>
      <c r="X62" s="34">
        <f ca="1">SUMIFS('DATA - Fixture'!$N:$N,'DATA - Fixture'!$C:$C,$C$34,'DATA - Fixture'!$F:$F,'Season Stats'!$C62,'DATA - Fixture'!$D:$D,'Season Stats'!X$38)</f>
        <v>1770</v>
      </c>
      <c r="Y62" s="34">
        <f ca="1">SUMIFS('DATA - Fixture'!$N:$N,'DATA - Fixture'!$C:$C,$C$34,'DATA - Fixture'!$F:$F,'Season Stats'!$C62,'DATA - Fixture'!$D:$D,'Season Stats'!Y$38)</f>
        <v>0</v>
      </c>
      <c r="Z62" s="40">
        <f ca="1">SUMIFS('DATA - Fixture'!$N:$N,'DATA - Fixture'!$C:$C,$C$34,'DATA - Fixture'!$F:$F,'Season Stats'!$C62,'DATA - Fixture'!$D:$D,'Season Stats'!Z$38)</f>
        <v>0</v>
      </c>
    </row>
    <row r="63" spans="1:33" x14ac:dyDescent="0.2">
      <c r="A63" s="88">
        <v>3</v>
      </c>
      <c r="B63" s="76" t="str">
        <f ca="1">INDEX(OFFSET('DATA - Teams'!$C$2:$C$9,MATCH($C$34,'DATA - Teams'!$A:$A,0)-2,0),$A63)</f>
        <v>JMERC</v>
      </c>
      <c r="C63" s="67" t="str">
        <f ca="1">INDEX(OFFSET('DATA - Teams'!$B$2:$B$9,MATCH($C$34,'DATA - Teams'!$A:$A,0)-2,0),$A63)</f>
        <v>Casting Crouch</v>
      </c>
      <c r="D63" s="47">
        <f ca="1">SUMIFS('DATA - Fixture'!$N:$N,'DATA - Fixture'!$C:$C,$C$34,'DATA - Fixture'!$F:$F,'Season Stats'!$C63,'DATA - Fixture'!$D:$D,'Season Stats'!D$38)</f>
        <v>1660</v>
      </c>
      <c r="E63" s="34">
        <f ca="1">SUMIFS('DATA - Fixture'!$N:$N,'DATA - Fixture'!$C:$C,$C$34,'DATA - Fixture'!$F:$F,'Season Stats'!$C63,'DATA - Fixture'!$D:$D,'Season Stats'!E$38)</f>
        <v>1684</v>
      </c>
      <c r="F63" s="34">
        <f ca="1">SUMIFS('DATA - Fixture'!$N:$N,'DATA - Fixture'!$C:$C,$C$34,'DATA - Fixture'!$F:$F,'Season Stats'!$C63,'DATA - Fixture'!$D:$D,'Season Stats'!F$38)</f>
        <v>1599</v>
      </c>
      <c r="G63" s="34">
        <f ca="1">SUMIFS('DATA - Fixture'!$N:$N,'DATA - Fixture'!$C:$C,$C$34,'DATA - Fixture'!$F:$F,'Season Stats'!$C63,'DATA - Fixture'!$D:$D,'Season Stats'!G$38)</f>
        <v>1340</v>
      </c>
      <c r="H63" s="34">
        <f ca="1">SUMIFS('DATA - Fixture'!$N:$N,'DATA - Fixture'!$C:$C,$C$34,'DATA - Fixture'!$F:$F,'Season Stats'!$C63,'DATA - Fixture'!$D:$D,'Season Stats'!H$38)</f>
        <v>1806</v>
      </c>
      <c r="I63" s="34">
        <f ca="1">SUMIFS('DATA - Fixture'!$N:$N,'DATA - Fixture'!$C:$C,$C$34,'DATA - Fixture'!$F:$F,'Season Stats'!$C63,'DATA - Fixture'!$D:$D,'Season Stats'!I$38)</f>
        <v>1636</v>
      </c>
      <c r="J63" s="34">
        <f ca="1">SUMIFS('DATA - Fixture'!$N:$N,'DATA - Fixture'!$C:$C,$C$34,'DATA - Fixture'!$F:$F,'Season Stats'!$C63,'DATA - Fixture'!$D:$D,'Season Stats'!J$38)</f>
        <v>1554</v>
      </c>
      <c r="K63" s="34">
        <f ca="1">SUMIFS('DATA - Fixture'!$N:$N,'DATA - Fixture'!$C:$C,$C$34,'DATA - Fixture'!$F:$F,'Season Stats'!$C63,'DATA - Fixture'!$D:$D,'Season Stats'!K$38)</f>
        <v>1717</v>
      </c>
      <c r="L63" s="34">
        <f ca="1">SUMIFS('DATA - Fixture'!$N:$N,'DATA - Fixture'!$C:$C,$C$34,'DATA - Fixture'!$F:$F,'Season Stats'!$C63,'DATA - Fixture'!$D:$D,'Season Stats'!L$38)</f>
        <v>1812</v>
      </c>
      <c r="M63" s="34">
        <f ca="1">SUMIFS('DATA - Fixture'!$N:$N,'DATA - Fixture'!$C:$C,$C$34,'DATA - Fixture'!$F:$F,'Season Stats'!$C63,'DATA - Fixture'!$D:$D,'Season Stats'!M$38)</f>
        <v>1627</v>
      </c>
      <c r="N63" s="34">
        <f ca="1">SUMIFS('DATA - Fixture'!$N:$N,'DATA - Fixture'!$C:$C,$C$34,'DATA - Fixture'!$F:$F,'Season Stats'!$C63,'DATA - Fixture'!$D:$D,'Season Stats'!N$38)</f>
        <v>1551</v>
      </c>
      <c r="O63" s="34">
        <f ca="1">SUMIFS('DATA - Fixture'!$N:$N,'DATA - Fixture'!$C:$C,$C$34,'DATA - Fixture'!$F:$F,'Season Stats'!$C63,'DATA - Fixture'!$D:$D,'Season Stats'!O$38)</f>
        <v>1053</v>
      </c>
      <c r="P63" s="34">
        <f ca="1">SUMIFS('DATA - Fixture'!$N:$N,'DATA - Fixture'!$C:$C,$C$34,'DATA - Fixture'!$F:$F,'Season Stats'!$C63,'DATA - Fixture'!$D:$D,'Season Stats'!P$38)</f>
        <v>1353</v>
      </c>
      <c r="Q63" s="34">
        <f ca="1">SUMIFS('DATA - Fixture'!$N:$N,'DATA - Fixture'!$C:$C,$C$34,'DATA - Fixture'!$F:$F,'Season Stats'!$C63,'DATA - Fixture'!$D:$D,'Season Stats'!Q$38)</f>
        <v>1624</v>
      </c>
      <c r="R63" s="34">
        <f ca="1">SUMIFS('DATA - Fixture'!$N:$N,'DATA - Fixture'!$C:$C,$C$34,'DATA - Fixture'!$F:$F,'Season Stats'!$C63,'DATA - Fixture'!$D:$D,'Season Stats'!R$38)</f>
        <v>1663</v>
      </c>
      <c r="S63" s="34">
        <f ca="1">SUMIFS('DATA - Fixture'!$N:$N,'DATA - Fixture'!$C:$C,$C$34,'DATA - Fixture'!$F:$F,'Season Stats'!$C63,'DATA - Fixture'!$D:$D,'Season Stats'!S$38)</f>
        <v>1370</v>
      </c>
      <c r="T63" s="34">
        <f ca="1">SUMIFS('DATA - Fixture'!$N:$N,'DATA - Fixture'!$C:$C,$C$34,'DATA - Fixture'!$F:$F,'Season Stats'!$C63,'DATA - Fixture'!$D:$D,'Season Stats'!T$38)</f>
        <v>1262</v>
      </c>
      <c r="U63" s="34">
        <f ca="1">SUMIFS('DATA - Fixture'!$N:$N,'DATA - Fixture'!$C:$C,$C$34,'DATA - Fixture'!$F:$F,'Season Stats'!$C63,'DATA - Fixture'!$D:$D,'Season Stats'!U$38)</f>
        <v>1357</v>
      </c>
      <c r="V63" s="34">
        <f ca="1">SUMIFS('DATA - Fixture'!$N:$N,'DATA - Fixture'!$C:$C,$C$34,'DATA - Fixture'!$F:$F,'Season Stats'!$C63,'DATA - Fixture'!$D:$D,'Season Stats'!V$38)</f>
        <v>1434</v>
      </c>
      <c r="W63" s="34">
        <f ca="1">SUMIFS('DATA - Fixture'!$N:$N,'DATA - Fixture'!$C:$C,$C$34,'DATA - Fixture'!$F:$F,'Season Stats'!$C63,'DATA - Fixture'!$D:$D,'Season Stats'!W$38)</f>
        <v>1631</v>
      </c>
      <c r="X63" s="34">
        <f ca="1">SUMIFS('DATA - Fixture'!$N:$N,'DATA - Fixture'!$C:$C,$C$34,'DATA - Fixture'!$F:$F,'Season Stats'!$C63,'DATA - Fixture'!$D:$D,'Season Stats'!X$38)</f>
        <v>1777</v>
      </c>
      <c r="Y63" s="34">
        <f ca="1">SUMIFS('DATA - Fixture'!$N:$N,'DATA - Fixture'!$C:$C,$C$34,'DATA - Fixture'!$F:$F,'Season Stats'!$C63,'DATA - Fixture'!$D:$D,'Season Stats'!Y$38)</f>
        <v>1657</v>
      </c>
      <c r="Z63" s="40">
        <f ca="1">SUMIFS('DATA - Fixture'!$N:$N,'DATA - Fixture'!$C:$C,$C$34,'DATA - Fixture'!$F:$F,'Season Stats'!$C63,'DATA - Fixture'!$D:$D,'Season Stats'!Z$38)</f>
        <v>0</v>
      </c>
    </row>
    <row r="64" spans="1:33" x14ac:dyDescent="0.2">
      <c r="A64" s="88">
        <v>4</v>
      </c>
      <c r="B64" s="76" t="str">
        <f ca="1">INDEX(OFFSET('DATA - Teams'!$C$2:$C$9,MATCH($C$34,'DATA - Teams'!$A:$A,0)-2,0),$A64)</f>
        <v>LESTER</v>
      </c>
      <c r="C64" s="67" t="str">
        <f ca="1">INDEX(OFFSET('DATA - Teams'!$B$2:$B$9,MATCH($C$34,'DATA - Teams'!$A:$A,0)-2,0),$A64)</f>
        <v>DEVQON.1</v>
      </c>
      <c r="D64" s="47">
        <f ca="1">SUMIFS('DATA - Fixture'!$N:$N,'DATA - Fixture'!$C:$C,$C$34,'DATA - Fixture'!$F:$F,'Season Stats'!$C64,'DATA - Fixture'!$D:$D,'Season Stats'!D$38)</f>
        <v>1595</v>
      </c>
      <c r="E64" s="34">
        <f ca="1">SUMIFS('DATA - Fixture'!$N:$N,'DATA - Fixture'!$C:$C,$C$34,'DATA - Fixture'!$F:$F,'Season Stats'!$C64,'DATA - Fixture'!$D:$D,'Season Stats'!E$38)</f>
        <v>1672</v>
      </c>
      <c r="F64" s="34">
        <f ca="1">SUMIFS('DATA - Fixture'!$N:$N,'DATA - Fixture'!$C:$C,$C$34,'DATA - Fixture'!$F:$F,'Season Stats'!$C64,'DATA - Fixture'!$D:$D,'Season Stats'!F$38)</f>
        <v>1499</v>
      </c>
      <c r="G64" s="34">
        <f ca="1">SUMIFS('DATA - Fixture'!$N:$N,'DATA - Fixture'!$C:$C,$C$34,'DATA - Fixture'!$F:$F,'Season Stats'!$C64,'DATA - Fixture'!$D:$D,'Season Stats'!G$38)</f>
        <v>1523</v>
      </c>
      <c r="H64" s="34">
        <f ca="1">SUMIFS('DATA - Fixture'!$N:$N,'DATA - Fixture'!$C:$C,$C$34,'DATA - Fixture'!$F:$F,'Season Stats'!$C64,'DATA - Fixture'!$D:$D,'Season Stats'!H$38)</f>
        <v>1555</v>
      </c>
      <c r="I64" s="34">
        <f ca="1">SUMIFS('DATA - Fixture'!$N:$N,'DATA - Fixture'!$C:$C,$C$34,'DATA - Fixture'!$F:$F,'Season Stats'!$C64,'DATA - Fixture'!$D:$D,'Season Stats'!I$38)</f>
        <v>1605</v>
      </c>
      <c r="J64" s="34">
        <f ca="1">SUMIFS('DATA - Fixture'!$N:$N,'DATA - Fixture'!$C:$C,$C$34,'DATA - Fixture'!$F:$F,'Season Stats'!$C64,'DATA - Fixture'!$D:$D,'Season Stats'!J$38)</f>
        <v>1533</v>
      </c>
      <c r="K64" s="34">
        <f ca="1">SUMIFS('DATA - Fixture'!$N:$N,'DATA - Fixture'!$C:$C,$C$34,'DATA - Fixture'!$F:$F,'Season Stats'!$C64,'DATA - Fixture'!$D:$D,'Season Stats'!K$38)</f>
        <v>1509</v>
      </c>
      <c r="L64" s="34">
        <f ca="1">SUMIFS('DATA - Fixture'!$N:$N,'DATA - Fixture'!$C:$C,$C$34,'DATA - Fixture'!$F:$F,'Season Stats'!$C64,'DATA - Fixture'!$D:$D,'Season Stats'!L$38)</f>
        <v>1839</v>
      </c>
      <c r="M64" s="34">
        <f ca="1">SUMIFS('DATA - Fixture'!$N:$N,'DATA - Fixture'!$C:$C,$C$34,'DATA - Fixture'!$F:$F,'Season Stats'!$C64,'DATA - Fixture'!$D:$D,'Season Stats'!M$38)</f>
        <v>1641</v>
      </c>
      <c r="N64" s="34">
        <f ca="1">SUMIFS('DATA - Fixture'!$N:$N,'DATA - Fixture'!$C:$C,$C$34,'DATA - Fixture'!$F:$F,'Season Stats'!$C64,'DATA - Fixture'!$D:$D,'Season Stats'!N$38)</f>
        <v>1691</v>
      </c>
      <c r="O64" s="34">
        <f ca="1">SUMIFS('DATA - Fixture'!$N:$N,'DATA - Fixture'!$C:$C,$C$34,'DATA - Fixture'!$F:$F,'Season Stats'!$C64,'DATA - Fixture'!$D:$D,'Season Stats'!O$38)</f>
        <v>1603</v>
      </c>
      <c r="P64" s="34">
        <f ca="1">SUMIFS('DATA - Fixture'!$N:$N,'DATA - Fixture'!$C:$C,$C$34,'DATA - Fixture'!$F:$F,'Season Stats'!$C64,'DATA - Fixture'!$D:$D,'Season Stats'!P$38)</f>
        <v>1418</v>
      </c>
      <c r="Q64" s="34">
        <f ca="1">SUMIFS('DATA - Fixture'!$N:$N,'DATA - Fixture'!$C:$C,$C$34,'DATA - Fixture'!$F:$F,'Season Stats'!$C64,'DATA - Fixture'!$D:$D,'Season Stats'!Q$38)</f>
        <v>1374</v>
      </c>
      <c r="R64" s="34">
        <f ca="1">SUMIFS('DATA - Fixture'!$N:$N,'DATA - Fixture'!$C:$C,$C$34,'DATA - Fixture'!$F:$F,'Season Stats'!$C64,'DATA - Fixture'!$D:$D,'Season Stats'!R$38)</f>
        <v>1684</v>
      </c>
      <c r="S64" s="34">
        <f ca="1">SUMIFS('DATA - Fixture'!$N:$N,'DATA - Fixture'!$C:$C,$C$34,'DATA - Fixture'!$F:$F,'Season Stats'!$C64,'DATA - Fixture'!$D:$D,'Season Stats'!S$38)</f>
        <v>1582</v>
      </c>
      <c r="T64" s="34">
        <f ca="1">SUMIFS('DATA - Fixture'!$N:$N,'DATA - Fixture'!$C:$C,$C$34,'DATA - Fixture'!$F:$F,'Season Stats'!$C64,'DATA - Fixture'!$D:$D,'Season Stats'!T$38)</f>
        <v>1791</v>
      </c>
      <c r="U64" s="34">
        <f ca="1">SUMIFS('DATA - Fixture'!$N:$N,'DATA - Fixture'!$C:$C,$C$34,'DATA - Fixture'!$F:$F,'Season Stats'!$C64,'DATA - Fixture'!$D:$D,'Season Stats'!U$38)</f>
        <v>1558</v>
      </c>
      <c r="V64" s="34">
        <f ca="1">SUMIFS('DATA - Fixture'!$N:$N,'DATA - Fixture'!$C:$C,$C$34,'DATA - Fixture'!$F:$F,'Season Stats'!$C64,'DATA - Fixture'!$D:$D,'Season Stats'!V$38)</f>
        <v>1539</v>
      </c>
      <c r="W64" s="34">
        <f ca="1">SUMIFS('DATA - Fixture'!$N:$N,'DATA - Fixture'!$C:$C,$C$34,'DATA - Fixture'!$F:$F,'Season Stats'!$C64,'DATA - Fixture'!$D:$D,'Season Stats'!W$38)</f>
        <v>1809</v>
      </c>
      <c r="X64" s="34">
        <f ca="1">SUMIFS('DATA - Fixture'!$N:$N,'DATA - Fixture'!$C:$C,$C$34,'DATA - Fixture'!$F:$F,'Season Stats'!$C64,'DATA - Fixture'!$D:$D,'Season Stats'!X$38)</f>
        <v>1637</v>
      </c>
      <c r="Y64" s="34">
        <f ca="1">SUMIFS('DATA - Fixture'!$N:$N,'DATA - Fixture'!$C:$C,$C$34,'DATA - Fixture'!$F:$F,'Season Stats'!$C64,'DATA - Fixture'!$D:$D,'Season Stats'!Y$38)</f>
        <v>0</v>
      </c>
      <c r="Z64" s="40">
        <f ca="1">SUMIFS('DATA - Fixture'!$N:$N,'DATA - Fixture'!$C:$C,$C$34,'DATA - Fixture'!$F:$F,'Season Stats'!$C64,'DATA - Fixture'!$D:$D,'Season Stats'!Z$38)</f>
        <v>0</v>
      </c>
    </row>
    <row r="65" spans="1:27" x14ac:dyDescent="0.2">
      <c r="A65" s="88">
        <v>5</v>
      </c>
      <c r="B65" s="76" t="str">
        <f ca="1">INDEX(OFFSET('DATA - Teams'!$C$2:$C$9,MATCH($C$34,'DATA - Teams'!$A:$A,0)-2,0),$A65)</f>
        <v>MELONS</v>
      </c>
      <c r="C65" s="67" t="str">
        <f ca="1">INDEX(OFFSET('DATA - Teams'!$B$2:$B$9,MATCH($C$34,'DATA - Teams'!$A:$A,0)-2,0),$A65)</f>
        <v>Salt&amp;VinegarCripps</v>
      </c>
      <c r="D65" s="47">
        <f ca="1">SUMIFS('DATA - Fixture'!$N:$N,'DATA - Fixture'!$C:$C,$C$34,'DATA - Fixture'!$F:$F,'Season Stats'!$C65,'DATA - Fixture'!$D:$D,'Season Stats'!D$38)</f>
        <v>1627</v>
      </c>
      <c r="E65" s="34">
        <f ca="1">SUMIFS('DATA - Fixture'!$N:$N,'DATA - Fixture'!$C:$C,$C$34,'DATA - Fixture'!$F:$F,'Season Stats'!$C65,'DATA - Fixture'!$D:$D,'Season Stats'!E$38)</f>
        <v>1745</v>
      </c>
      <c r="F65" s="34">
        <f ca="1">SUMIFS('DATA - Fixture'!$N:$N,'DATA - Fixture'!$C:$C,$C$34,'DATA - Fixture'!$F:$F,'Season Stats'!$C65,'DATA - Fixture'!$D:$D,'Season Stats'!F$38)</f>
        <v>1716</v>
      </c>
      <c r="G65" s="34">
        <f ca="1">SUMIFS('DATA - Fixture'!$N:$N,'DATA - Fixture'!$C:$C,$C$34,'DATA - Fixture'!$F:$F,'Season Stats'!$C65,'DATA - Fixture'!$D:$D,'Season Stats'!G$38)</f>
        <v>1706</v>
      </c>
      <c r="H65" s="34">
        <f ca="1">SUMIFS('DATA - Fixture'!$N:$N,'DATA - Fixture'!$C:$C,$C$34,'DATA - Fixture'!$F:$F,'Season Stats'!$C65,'DATA - Fixture'!$D:$D,'Season Stats'!H$38)</f>
        <v>1580</v>
      </c>
      <c r="I65" s="34">
        <f ca="1">SUMIFS('DATA - Fixture'!$N:$N,'DATA - Fixture'!$C:$C,$C$34,'DATA - Fixture'!$F:$F,'Season Stats'!$C65,'DATA - Fixture'!$D:$D,'Season Stats'!I$38)</f>
        <v>1808</v>
      </c>
      <c r="J65" s="34">
        <f ca="1">SUMIFS('DATA - Fixture'!$N:$N,'DATA - Fixture'!$C:$C,$C$34,'DATA - Fixture'!$F:$F,'Season Stats'!$C65,'DATA - Fixture'!$D:$D,'Season Stats'!J$38)</f>
        <v>1453</v>
      </c>
      <c r="K65" s="34">
        <f ca="1">SUMIFS('DATA - Fixture'!$N:$N,'DATA - Fixture'!$C:$C,$C$34,'DATA - Fixture'!$F:$F,'Season Stats'!$C65,'DATA - Fixture'!$D:$D,'Season Stats'!K$38)</f>
        <v>1687</v>
      </c>
      <c r="L65" s="34">
        <f ca="1">SUMIFS('DATA - Fixture'!$N:$N,'DATA - Fixture'!$C:$C,$C$34,'DATA - Fixture'!$F:$F,'Season Stats'!$C65,'DATA - Fixture'!$D:$D,'Season Stats'!L$38)</f>
        <v>1507</v>
      </c>
      <c r="M65" s="34">
        <f ca="1">SUMIFS('DATA - Fixture'!$N:$N,'DATA - Fixture'!$C:$C,$C$34,'DATA - Fixture'!$F:$F,'Season Stats'!$C65,'DATA - Fixture'!$D:$D,'Season Stats'!M$38)</f>
        <v>1386</v>
      </c>
      <c r="N65" s="34">
        <f ca="1">SUMIFS('DATA - Fixture'!$N:$N,'DATA - Fixture'!$C:$C,$C$34,'DATA - Fixture'!$F:$F,'Season Stats'!$C65,'DATA - Fixture'!$D:$D,'Season Stats'!N$38)</f>
        <v>1644</v>
      </c>
      <c r="O65" s="34">
        <f ca="1">SUMIFS('DATA - Fixture'!$N:$N,'DATA - Fixture'!$C:$C,$C$34,'DATA - Fixture'!$F:$F,'Season Stats'!$C65,'DATA - Fixture'!$D:$D,'Season Stats'!O$38)</f>
        <v>1465</v>
      </c>
      <c r="P65" s="34">
        <f ca="1">SUMIFS('DATA - Fixture'!$N:$N,'DATA - Fixture'!$C:$C,$C$34,'DATA - Fixture'!$F:$F,'Season Stats'!$C65,'DATA - Fixture'!$D:$D,'Season Stats'!P$38)</f>
        <v>1133</v>
      </c>
      <c r="Q65" s="34">
        <f ca="1">SUMIFS('DATA - Fixture'!$N:$N,'DATA - Fixture'!$C:$C,$C$34,'DATA - Fixture'!$F:$F,'Season Stats'!$C65,'DATA - Fixture'!$D:$D,'Season Stats'!Q$38)</f>
        <v>1284</v>
      </c>
      <c r="R65" s="34">
        <f ca="1">SUMIFS('DATA - Fixture'!$N:$N,'DATA - Fixture'!$C:$C,$C$34,'DATA - Fixture'!$F:$F,'Season Stats'!$C65,'DATA - Fixture'!$D:$D,'Season Stats'!R$38)</f>
        <v>1525</v>
      </c>
      <c r="S65" s="34">
        <f ca="1">SUMIFS('DATA - Fixture'!$N:$N,'DATA - Fixture'!$C:$C,$C$34,'DATA - Fixture'!$F:$F,'Season Stats'!$C65,'DATA - Fixture'!$D:$D,'Season Stats'!S$38)</f>
        <v>1525</v>
      </c>
      <c r="T65" s="34">
        <f ca="1">SUMIFS('DATA - Fixture'!$N:$N,'DATA - Fixture'!$C:$C,$C$34,'DATA - Fixture'!$F:$F,'Season Stats'!$C65,'DATA - Fixture'!$D:$D,'Season Stats'!T$38)</f>
        <v>1564</v>
      </c>
      <c r="U65" s="34">
        <f ca="1">SUMIFS('DATA - Fixture'!$N:$N,'DATA - Fixture'!$C:$C,$C$34,'DATA - Fixture'!$F:$F,'Season Stats'!$C65,'DATA - Fixture'!$D:$D,'Season Stats'!U$38)</f>
        <v>1623</v>
      </c>
      <c r="V65" s="34">
        <f ca="1">SUMIFS('DATA - Fixture'!$N:$N,'DATA - Fixture'!$C:$C,$C$34,'DATA - Fixture'!$F:$F,'Season Stats'!$C65,'DATA - Fixture'!$D:$D,'Season Stats'!V$38)</f>
        <v>1829</v>
      </c>
      <c r="W65" s="34">
        <f ca="1">SUMIFS('DATA - Fixture'!$N:$N,'DATA - Fixture'!$C:$C,$C$34,'DATA - Fixture'!$F:$F,'Season Stats'!$C65,'DATA - Fixture'!$D:$D,'Season Stats'!W$38)</f>
        <v>1684</v>
      </c>
      <c r="X65" s="34">
        <f ca="1">SUMIFS('DATA - Fixture'!$N:$N,'DATA - Fixture'!$C:$C,$C$34,'DATA - Fixture'!$F:$F,'Season Stats'!$C65,'DATA - Fixture'!$D:$D,'Season Stats'!X$38)</f>
        <v>1713</v>
      </c>
      <c r="Y65" s="34">
        <f ca="1">SUMIFS('DATA - Fixture'!$N:$N,'DATA - Fixture'!$C:$C,$C$34,'DATA - Fixture'!$F:$F,'Season Stats'!$C65,'DATA - Fixture'!$D:$D,'Season Stats'!Y$38)</f>
        <v>1700</v>
      </c>
      <c r="Z65" s="40">
        <f ca="1">SUMIFS('DATA - Fixture'!$N:$N,'DATA - Fixture'!$C:$C,$C$34,'DATA - Fixture'!$F:$F,'Season Stats'!$C65,'DATA - Fixture'!$D:$D,'Season Stats'!Z$38)</f>
        <v>0</v>
      </c>
    </row>
    <row r="66" spans="1:27" x14ac:dyDescent="0.2">
      <c r="A66" s="88">
        <v>6</v>
      </c>
      <c r="B66" s="76" t="str">
        <f ca="1">INDEX(OFFSET('DATA - Teams'!$C$2:$C$9,MATCH($C$34,'DATA - Teams'!$A:$A,0)-2,0),$A66)</f>
        <v>KAPPAZ</v>
      </c>
      <c r="C66" s="67" t="str">
        <f ca="1">INDEX(OFFSET('DATA - Teams'!$B$2:$B$9,MATCH($C$34,'DATA - Teams'!$A:$A,0)-2,0),$A66)</f>
        <v>Man of Steele</v>
      </c>
      <c r="D66" s="47">
        <f ca="1">SUMIFS('DATA - Fixture'!$N:$N,'DATA - Fixture'!$C:$C,$C$34,'DATA - Fixture'!$F:$F,'Season Stats'!$C66,'DATA - Fixture'!$D:$D,'Season Stats'!D$38)</f>
        <v>1718</v>
      </c>
      <c r="E66" s="34">
        <f ca="1">SUMIFS('DATA - Fixture'!$N:$N,'DATA - Fixture'!$C:$C,$C$34,'DATA - Fixture'!$F:$F,'Season Stats'!$C66,'DATA - Fixture'!$D:$D,'Season Stats'!E$38)</f>
        <v>1662</v>
      </c>
      <c r="F66" s="34">
        <f ca="1">SUMIFS('DATA - Fixture'!$N:$N,'DATA - Fixture'!$C:$C,$C$34,'DATA - Fixture'!$F:$F,'Season Stats'!$C66,'DATA - Fixture'!$D:$D,'Season Stats'!F$38)</f>
        <v>1721</v>
      </c>
      <c r="G66" s="34">
        <f ca="1">SUMIFS('DATA - Fixture'!$N:$N,'DATA - Fixture'!$C:$C,$C$34,'DATA - Fixture'!$F:$F,'Season Stats'!$C66,'DATA - Fixture'!$D:$D,'Season Stats'!G$38)</f>
        <v>1647</v>
      </c>
      <c r="H66" s="34">
        <f ca="1">SUMIFS('DATA - Fixture'!$N:$N,'DATA - Fixture'!$C:$C,$C$34,'DATA - Fixture'!$F:$F,'Season Stats'!$C66,'DATA - Fixture'!$D:$D,'Season Stats'!H$38)</f>
        <v>1541</v>
      </c>
      <c r="I66" s="34">
        <f ca="1">SUMIFS('DATA - Fixture'!$N:$N,'DATA - Fixture'!$C:$C,$C$34,'DATA - Fixture'!$F:$F,'Season Stats'!$C66,'DATA - Fixture'!$D:$D,'Season Stats'!I$38)</f>
        <v>1562</v>
      </c>
      <c r="J66" s="34">
        <f ca="1">SUMIFS('DATA - Fixture'!$N:$N,'DATA - Fixture'!$C:$C,$C$34,'DATA - Fixture'!$F:$F,'Season Stats'!$C66,'DATA - Fixture'!$D:$D,'Season Stats'!J$38)</f>
        <v>1547</v>
      </c>
      <c r="K66" s="34">
        <f ca="1">SUMIFS('DATA - Fixture'!$N:$N,'DATA - Fixture'!$C:$C,$C$34,'DATA - Fixture'!$F:$F,'Season Stats'!$C66,'DATA - Fixture'!$D:$D,'Season Stats'!K$38)</f>
        <v>1549</v>
      </c>
      <c r="L66" s="34">
        <f ca="1">SUMIFS('DATA - Fixture'!$N:$N,'DATA - Fixture'!$C:$C,$C$34,'DATA - Fixture'!$F:$F,'Season Stats'!$C66,'DATA - Fixture'!$D:$D,'Season Stats'!L$38)</f>
        <v>1765</v>
      </c>
      <c r="M66" s="34">
        <f ca="1">SUMIFS('DATA - Fixture'!$N:$N,'DATA - Fixture'!$C:$C,$C$34,'DATA - Fixture'!$F:$F,'Season Stats'!$C66,'DATA - Fixture'!$D:$D,'Season Stats'!M$38)</f>
        <v>1746</v>
      </c>
      <c r="N66" s="34">
        <f ca="1">SUMIFS('DATA - Fixture'!$N:$N,'DATA - Fixture'!$C:$C,$C$34,'DATA - Fixture'!$F:$F,'Season Stats'!$C66,'DATA - Fixture'!$D:$D,'Season Stats'!N$38)</f>
        <v>1874</v>
      </c>
      <c r="O66" s="34">
        <f ca="1">SUMIFS('DATA - Fixture'!$N:$N,'DATA - Fixture'!$C:$C,$C$34,'DATA - Fixture'!$F:$F,'Season Stats'!$C66,'DATA - Fixture'!$D:$D,'Season Stats'!O$38)</f>
        <v>1256</v>
      </c>
      <c r="P66" s="34">
        <f ca="1">SUMIFS('DATA - Fixture'!$N:$N,'DATA - Fixture'!$C:$C,$C$34,'DATA - Fixture'!$F:$F,'Season Stats'!$C66,'DATA - Fixture'!$D:$D,'Season Stats'!P$38)</f>
        <v>1288</v>
      </c>
      <c r="Q66" s="34">
        <f ca="1">SUMIFS('DATA - Fixture'!$N:$N,'DATA - Fixture'!$C:$C,$C$34,'DATA - Fixture'!$F:$F,'Season Stats'!$C66,'DATA - Fixture'!$D:$D,'Season Stats'!Q$38)</f>
        <v>827</v>
      </c>
      <c r="R66" s="34">
        <f ca="1">SUMIFS('DATA - Fixture'!$N:$N,'DATA - Fixture'!$C:$C,$C$34,'DATA - Fixture'!$F:$F,'Season Stats'!$C66,'DATA - Fixture'!$D:$D,'Season Stats'!R$38)</f>
        <v>1548</v>
      </c>
      <c r="S66" s="34">
        <f ca="1">SUMIFS('DATA - Fixture'!$N:$N,'DATA - Fixture'!$C:$C,$C$34,'DATA - Fixture'!$F:$F,'Season Stats'!$C66,'DATA - Fixture'!$D:$D,'Season Stats'!S$38)</f>
        <v>1521</v>
      </c>
      <c r="T66" s="34">
        <f ca="1">SUMIFS('DATA - Fixture'!$N:$N,'DATA - Fixture'!$C:$C,$C$34,'DATA - Fixture'!$F:$F,'Season Stats'!$C66,'DATA - Fixture'!$D:$D,'Season Stats'!T$38)</f>
        <v>1526</v>
      </c>
      <c r="U66" s="34">
        <f ca="1">SUMIFS('DATA - Fixture'!$N:$N,'DATA - Fixture'!$C:$C,$C$34,'DATA - Fixture'!$F:$F,'Season Stats'!$C66,'DATA - Fixture'!$D:$D,'Season Stats'!U$38)</f>
        <v>1624</v>
      </c>
      <c r="V66" s="34">
        <f ca="1">SUMIFS('DATA - Fixture'!$N:$N,'DATA - Fixture'!$C:$C,$C$34,'DATA - Fixture'!$F:$F,'Season Stats'!$C66,'DATA - Fixture'!$D:$D,'Season Stats'!V$38)</f>
        <v>1692</v>
      </c>
      <c r="W66" s="34">
        <f ca="1">SUMIFS('DATA - Fixture'!$N:$N,'DATA - Fixture'!$C:$C,$C$34,'DATA - Fixture'!$F:$F,'Season Stats'!$C66,'DATA - Fixture'!$D:$D,'Season Stats'!W$38)</f>
        <v>1694</v>
      </c>
      <c r="X66" s="34">
        <f ca="1">SUMIFS('DATA - Fixture'!$N:$N,'DATA - Fixture'!$C:$C,$C$34,'DATA - Fixture'!$F:$F,'Season Stats'!$C66,'DATA - Fixture'!$D:$D,'Season Stats'!X$38)</f>
        <v>1624</v>
      </c>
      <c r="Y66" s="34">
        <f ca="1">SUMIFS('DATA - Fixture'!$N:$N,'DATA - Fixture'!$C:$C,$C$34,'DATA - Fixture'!$F:$F,'Season Stats'!$C66,'DATA - Fixture'!$D:$D,'Season Stats'!Y$38)</f>
        <v>1662</v>
      </c>
      <c r="Z66" s="40">
        <f ca="1">SUMIFS('DATA - Fixture'!$N:$N,'DATA - Fixture'!$C:$C,$C$34,'DATA - Fixture'!$F:$F,'Season Stats'!$C66,'DATA - Fixture'!$D:$D,'Season Stats'!Z$38)</f>
        <v>1760</v>
      </c>
    </row>
    <row r="67" spans="1:27" x14ac:dyDescent="0.2">
      <c r="A67" s="88">
        <v>7</v>
      </c>
      <c r="B67" s="76" t="str">
        <f ca="1">INDEX(OFFSET('DATA - Teams'!$C$2:$C$9,MATCH($C$34,'DATA - Teams'!$A:$A,0)-2,0),$A67)</f>
        <v>PMAC</v>
      </c>
      <c r="C67" s="67" t="str">
        <f ca="1">INDEX(OFFSET('DATA - Teams'!$B$2:$B$9,MATCH($C$34,'DATA - Teams'!$A:$A,0)-2,0),$A67)</f>
        <v>TryingAnewStratton</v>
      </c>
      <c r="D67" s="47">
        <f ca="1">SUMIFS('DATA - Fixture'!$N:$N,'DATA - Fixture'!$C:$C,$C$34,'DATA - Fixture'!$F:$F,'Season Stats'!$C67,'DATA - Fixture'!$D:$D,'Season Stats'!D$38)</f>
        <v>1667</v>
      </c>
      <c r="E67" s="34">
        <f ca="1">SUMIFS('DATA - Fixture'!$N:$N,'DATA - Fixture'!$C:$C,$C$34,'DATA - Fixture'!$F:$F,'Season Stats'!$C67,'DATA - Fixture'!$D:$D,'Season Stats'!E$38)</f>
        <v>1547</v>
      </c>
      <c r="F67" s="34">
        <f ca="1">SUMIFS('DATA - Fixture'!$N:$N,'DATA - Fixture'!$C:$C,$C$34,'DATA - Fixture'!$F:$F,'Season Stats'!$C67,'DATA - Fixture'!$D:$D,'Season Stats'!F$38)</f>
        <v>1407</v>
      </c>
      <c r="G67" s="34">
        <f ca="1">SUMIFS('DATA - Fixture'!$N:$N,'DATA - Fixture'!$C:$C,$C$34,'DATA - Fixture'!$F:$F,'Season Stats'!$C67,'DATA - Fixture'!$D:$D,'Season Stats'!G$38)</f>
        <v>1824</v>
      </c>
      <c r="H67" s="34">
        <f ca="1">SUMIFS('DATA - Fixture'!$N:$N,'DATA - Fixture'!$C:$C,$C$34,'DATA - Fixture'!$F:$F,'Season Stats'!$C67,'DATA - Fixture'!$D:$D,'Season Stats'!H$38)</f>
        <v>1564</v>
      </c>
      <c r="I67" s="34">
        <f ca="1">SUMIFS('DATA - Fixture'!$N:$N,'DATA - Fixture'!$C:$C,$C$34,'DATA - Fixture'!$F:$F,'Season Stats'!$C67,'DATA - Fixture'!$D:$D,'Season Stats'!I$38)</f>
        <v>1503</v>
      </c>
      <c r="J67" s="34">
        <f ca="1">SUMIFS('DATA - Fixture'!$N:$N,'DATA - Fixture'!$C:$C,$C$34,'DATA - Fixture'!$F:$F,'Season Stats'!$C67,'DATA - Fixture'!$D:$D,'Season Stats'!J$38)</f>
        <v>1662</v>
      </c>
      <c r="K67" s="34">
        <f ca="1">SUMIFS('DATA - Fixture'!$N:$N,'DATA - Fixture'!$C:$C,$C$34,'DATA - Fixture'!$F:$F,'Season Stats'!$C67,'DATA - Fixture'!$D:$D,'Season Stats'!K$38)</f>
        <v>1508</v>
      </c>
      <c r="L67" s="34">
        <f ca="1">SUMIFS('DATA - Fixture'!$N:$N,'DATA - Fixture'!$C:$C,$C$34,'DATA - Fixture'!$F:$F,'Season Stats'!$C67,'DATA - Fixture'!$D:$D,'Season Stats'!L$38)</f>
        <v>1632</v>
      </c>
      <c r="M67" s="34">
        <f ca="1">SUMIFS('DATA - Fixture'!$N:$N,'DATA - Fixture'!$C:$C,$C$34,'DATA - Fixture'!$F:$F,'Season Stats'!$C67,'DATA - Fixture'!$D:$D,'Season Stats'!M$38)</f>
        <v>1686</v>
      </c>
      <c r="N67" s="34">
        <f ca="1">SUMIFS('DATA - Fixture'!$N:$N,'DATA - Fixture'!$C:$C,$C$34,'DATA - Fixture'!$F:$F,'Season Stats'!$C67,'DATA - Fixture'!$D:$D,'Season Stats'!N$38)</f>
        <v>1597</v>
      </c>
      <c r="O67" s="34">
        <f ca="1">SUMIFS('DATA - Fixture'!$N:$N,'DATA - Fixture'!$C:$C,$C$34,'DATA - Fixture'!$F:$F,'Season Stats'!$C67,'DATA - Fixture'!$D:$D,'Season Stats'!O$38)</f>
        <v>1262</v>
      </c>
      <c r="P67" s="34">
        <f ca="1">SUMIFS('DATA - Fixture'!$N:$N,'DATA - Fixture'!$C:$C,$C$34,'DATA - Fixture'!$F:$F,'Season Stats'!$C67,'DATA - Fixture'!$D:$D,'Season Stats'!P$38)</f>
        <v>1225</v>
      </c>
      <c r="Q67" s="34">
        <f ca="1">SUMIFS('DATA - Fixture'!$N:$N,'DATA - Fixture'!$C:$C,$C$34,'DATA - Fixture'!$F:$F,'Season Stats'!$C67,'DATA - Fixture'!$D:$D,'Season Stats'!Q$38)</f>
        <v>1365</v>
      </c>
      <c r="R67" s="34">
        <f ca="1">SUMIFS('DATA - Fixture'!$N:$N,'DATA - Fixture'!$C:$C,$C$34,'DATA - Fixture'!$F:$F,'Season Stats'!$C67,'DATA - Fixture'!$D:$D,'Season Stats'!R$38)</f>
        <v>1517</v>
      </c>
      <c r="S67" s="34">
        <f ca="1">SUMIFS('DATA - Fixture'!$N:$N,'DATA - Fixture'!$C:$C,$C$34,'DATA - Fixture'!$F:$F,'Season Stats'!$C67,'DATA - Fixture'!$D:$D,'Season Stats'!S$38)</f>
        <v>1738</v>
      </c>
      <c r="T67" s="34">
        <f ca="1">SUMIFS('DATA - Fixture'!$N:$N,'DATA - Fixture'!$C:$C,$C$34,'DATA - Fixture'!$F:$F,'Season Stats'!$C67,'DATA - Fixture'!$D:$D,'Season Stats'!T$38)</f>
        <v>1639</v>
      </c>
      <c r="U67" s="34">
        <f ca="1">SUMIFS('DATA - Fixture'!$N:$N,'DATA - Fixture'!$C:$C,$C$34,'DATA - Fixture'!$F:$F,'Season Stats'!$C67,'DATA - Fixture'!$D:$D,'Season Stats'!U$38)</f>
        <v>1600</v>
      </c>
      <c r="V67" s="34">
        <f ca="1">SUMIFS('DATA - Fixture'!$N:$N,'DATA - Fixture'!$C:$C,$C$34,'DATA - Fixture'!$F:$F,'Season Stats'!$C67,'DATA - Fixture'!$D:$D,'Season Stats'!V$38)</f>
        <v>1569</v>
      </c>
      <c r="W67" s="34">
        <f ca="1">SUMIFS('DATA - Fixture'!$N:$N,'DATA - Fixture'!$C:$C,$C$34,'DATA - Fixture'!$F:$F,'Season Stats'!$C67,'DATA - Fixture'!$D:$D,'Season Stats'!W$38)</f>
        <v>1623</v>
      </c>
      <c r="X67" s="34">
        <f ca="1">SUMIFS('DATA - Fixture'!$N:$N,'DATA - Fixture'!$C:$C,$C$34,'DATA - Fixture'!$F:$F,'Season Stats'!$C67,'DATA - Fixture'!$D:$D,'Season Stats'!X$38)</f>
        <v>1383</v>
      </c>
      <c r="Y67" s="34">
        <f ca="1">SUMIFS('DATA - Fixture'!$N:$N,'DATA - Fixture'!$C:$C,$C$34,'DATA - Fixture'!$F:$F,'Season Stats'!$C67,'DATA - Fixture'!$D:$D,'Season Stats'!Y$38)</f>
        <v>1610</v>
      </c>
      <c r="Z67" s="40">
        <f ca="1">SUMIFS('DATA - Fixture'!$N:$N,'DATA - Fixture'!$C:$C,$C$34,'DATA - Fixture'!$F:$F,'Season Stats'!$C67,'DATA - Fixture'!$D:$D,'Season Stats'!Z$38)</f>
        <v>1833</v>
      </c>
    </row>
    <row r="68" spans="1:27" ht="16" thickBot="1" x14ac:dyDescent="0.25">
      <c r="A68" s="89">
        <v>8</v>
      </c>
      <c r="B68" s="77" t="str">
        <f ca="1">INDEX(OFFSET('DATA - Teams'!$C$2:$C$9,MATCH($C$34,'DATA - Teams'!$A:$A,0)-2,0),$A68)</f>
        <v>RICHO</v>
      </c>
      <c r="C68" s="68" t="str">
        <f ca="1">INDEX(OFFSET('DATA - Teams'!$B$2:$B$9,MATCH($C$34,'DATA - Teams'!$A:$A,0)-2,0),$A68)</f>
        <v>Swimming n Titch</v>
      </c>
      <c r="D68" s="48">
        <f ca="1">SUMIFS('DATA - Fixture'!$N:$N,'DATA - Fixture'!$C:$C,$C$34,'DATA - Fixture'!$F:$F,'Season Stats'!$C68,'DATA - Fixture'!$D:$D,'Season Stats'!D$38)</f>
        <v>1742</v>
      </c>
      <c r="E68" s="42">
        <f ca="1">SUMIFS('DATA - Fixture'!$N:$N,'DATA - Fixture'!$C:$C,$C$34,'DATA - Fixture'!$F:$F,'Season Stats'!$C68,'DATA - Fixture'!$D:$D,'Season Stats'!E$38)</f>
        <v>1526</v>
      </c>
      <c r="F68" s="42">
        <f ca="1">SUMIFS('DATA - Fixture'!$N:$N,'DATA - Fixture'!$C:$C,$C$34,'DATA - Fixture'!$F:$F,'Season Stats'!$C68,'DATA - Fixture'!$D:$D,'Season Stats'!F$38)</f>
        <v>1750</v>
      </c>
      <c r="G68" s="42">
        <f ca="1">SUMIFS('DATA - Fixture'!$N:$N,'DATA - Fixture'!$C:$C,$C$34,'DATA - Fixture'!$F:$F,'Season Stats'!$C68,'DATA - Fixture'!$D:$D,'Season Stats'!G$38)</f>
        <v>1567</v>
      </c>
      <c r="H68" s="42">
        <f ca="1">SUMIFS('DATA - Fixture'!$N:$N,'DATA - Fixture'!$C:$C,$C$34,'DATA - Fixture'!$F:$F,'Season Stats'!$C68,'DATA - Fixture'!$D:$D,'Season Stats'!H$38)</f>
        <v>1649</v>
      </c>
      <c r="I68" s="42">
        <f ca="1">SUMIFS('DATA - Fixture'!$N:$N,'DATA - Fixture'!$C:$C,$C$34,'DATA - Fixture'!$F:$F,'Season Stats'!$C68,'DATA - Fixture'!$D:$D,'Season Stats'!I$38)</f>
        <v>1787</v>
      </c>
      <c r="J68" s="42">
        <f ca="1">SUMIFS('DATA - Fixture'!$N:$N,'DATA - Fixture'!$C:$C,$C$34,'DATA - Fixture'!$F:$F,'Season Stats'!$C68,'DATA - Fixture'!$D:$D,'Season Stats'!J$38)</f>
        <v>1529</v>
      </c>
      <c r="K68" s="42">
        <f ca="1">SUMIFS('DATA - Fixture'!$N:$N,'DATA - Fixture'!$C:$C,$C$34,'DATA - Fixture'!$F:$F,'Season Stats'!$C68,'DATA - Fixture'!$D:$D,'Season Stats'!K$38)</f>
        <v>1884</v>
      </c>
      <c r="L68" s="42">
        <f ca="1">SUMIFS('DATA - Fixture'!$N:$N,'DATA - Fixture'!$C:$C,$C$34,'DATA - Fixture'!$F:$F,'Season Stats'!$C68,'DATA - Fixture'!$D:$D,'Season Stats'!L$38)</f>
        <v>1717</v>
      </c>
      <c r="M68" s="42">
        <f ca="1">SUMIFS('DATA - Fixture'!$N:$N,'DATA - Fixture'!$C:$C,$C$34,'DATA - Fixture'!$F:$F,'Season Stats'!$C68,'DATA - Fixture'!$D:$D,'Season Stats'!M$38)</f>
        <v>1632</v>
      </c>
      <c r="N68" s="42">
        <f ca="1">SUMIFS('DATA - Fixture'!$N:$N,'DATA - Fixture'!$C:$C,$C$34,'DATA - Fixture'!$F:$F,'Season Stats'!$C68,'DATA - Fixture'!$D:$D,'Season Stats'!N$38)</f>
        <v>1730</v>
      </c>
      <c r="O68" s="42">
        <f ca="1">SUMIFS('DATA - Fixture'!$N:$N,'DATA - Fixture'!$C:$C,$C$34,'DATA - Fixture'!$F:$F,'Season Stats'!$C68,'DATA - Fixture'!$D:$D,'Season Stats'!O$38)</f>
        <v>1596</v>
      </c>
      <c r="P68" s="42">
        <f ca="1">SUMIFS('DATA - Fixture'!$N:$N,'DATA - Fixture'!$C:$C,$C$34,'DATA - Fixture'!$F:$F,'Season Stats'!$C68,'DATA - Fixture'!$D:$D,'Season Stats'!P$38)</f>
        <v>1326</v>
      </c>
      <c r="Q68" s="42">
        <f ca="1">SUMIFS('DATA - Fixture'!$N:$N,'DATA - Fixture'!$C:$C,$C$34,'DATA - Fixture'!$F:$F,'Season Stats'!$C68,'DATA - Fixture'!$D:$D,'Season Stats'!Q$38)</f>
        <v>1486</v>
      </c>
      <c r="R68" s="42">
        <f ca="1">SUMIFS('DATA - Fixture'!$N:$N,'DATA - Fixture'!$C:$C,$C$34,'DATA - Fixture'!$F:$F,'Season Stats'!$C68,'DATA - Fixture'!$D:$D,'Season Stats'!R$38)</f>
        <v>1845</v>
      </c>
      <c r="S68" s="42">
        <f ca="1">SUMIFS('DATA - Fixture'!$N:$N,'DATA - Fixture'!$C:$C,$C$34,'DATA - Fixture'!$F:$F,'Season Stats'!$C68,'DATA - Fixture'!$D:$D,'Season Stats'!S$38)</f>
        <v>1796</v>
      </c>
      <c r="T68" s="42">
        <f ca="1">SUMIFS('DATA - Fixture'!$N:$N,'DATA - Fixture'!$C:$C,$C$34,'DATA - Fixture'!$F:$F,'Season Stats'!$C68,'DATA - Fixture'!$D:$D,'Season Stats'!T$38)</f>
        <v>1667</v>
      </c>
      <c r="U68" s="42">
        <f ca="1">SUMIFS('DATA - Fixture'!$N:$N,'DATA - Fixture'!$C:$C,$C$34,'DATA - Fixture'!$F:$F,'Season Stats'!$C68,'DATA - Fixture'!$D:$D,'Season Stats'!U$38)</f>
        <v>1727</v>
      </c>
      <c r="V68" s="42">
        <f ca="1">SUMIFS('DATA - Fixture'!$N:$N,'DATA - Fixture'!$C:$C,$C$34,'DATA - Fixture'!$F:$F,'Season Stats'!$C68,'DATA - Fixture'!$D:$D,'Season Stats'!V$38)</f>
        <v>1686</v>
      </c>
      <c r="W68" s="42">
        <f ca="1">SUMIFS('DATA - Fixture'!$N:$N,'DATA - Fixture'!$C:$C,$C$34,'DATA - Fixture'!$F:$F,'Season Stats'!$C68,'DATA - Fixture'!$D:$D,'Season Stats'!W$38)</f>
        <v>1474</v>
      </c>
      <c r="X68" s="42">
        <f ca="1">SUMIFS('DATA - Fixture'!$N:$N,'DATA - Fixture'!$C:$C,$C$34,'DATA - Fixture'!$F:$F,'Season Stats'!$C68,'DATA - Fixture'!$D:$D,'Season Stats'!X$38)</f>
        <v>1618</v>
      </c>
      <c r="Y68" s="42">
        <f ca="1">SUMIFS('DATA - Fixture'!$N:$N,'DATA - Fixture'!$C:$C,$C$34,'DATA - Fixture'!$F:$F,'Season Stats'!$C68,'DATA - Fixture'!$D:$D,'Season Stats'!Y$38)</f>
        <v>0</v>
      </c>
      <c r="Z68" s="62">
        <f ca="1">SUMIFS('DATA - Fixture'!$N:$N,'DATA - Fixture'!$C:$C,$C$34,'DATA - Fixture'!$F:$F,'Season Stats'!$C68,'DATA - Fixture'!$D:$D,'Season Stats'!Z$38)</f>
        <v>0</v>
      </c>
    </row>
    <row r="69" spans="1:27" ht="16" thickBot="1" x14ac:dyDescent="0.25">
      <c r="A69" s="6"/>
    </row>
    <row r="70" spans="1:27" ht="16" thickBot="1" x14ac:dyDescent="0.25">
      <c r="A70" s="6"/>
      <c r="D70" s="196" t="s">
        <v>943</v>
      </c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8"/>
    </row>
    <row r="71" spans="1:27" ht="16" thickBot="1" x14ac:dyDescent="0.25">
      <c r="A71" s="90"/>
      <c r="B71" s="70" t="s">
        <v>939</v>
      </c>
      <c r="C71" s="71" t="s">
        <v>509</v>
      </c>
      <c r="D71" s="72">
        <v>1</v>
      </c>
      <c r="E71" s="73">
        <v>2</v>
      </c>
      <c r="F71" s="73">
        <v>3</v>
      </c>
      <c r="G71" s="73">
        <v>4</v>
      </c>
      <c r="H71" s="73">
        <v>5</v>
      </c>
      <c r="I71" s="73">
        <v>6</v>
      </c>
      <c r="J71" s="73">
        <v>7</v>
      </c>
      <c r="K71" s="73">
        <v>8</v>
      </c>
      <c r="L71" s="73">
        <v>9</v>
      </c>
      <c r="M71" s="73">
        <v>10</v>
      </c>
      <c r="N71" s="73">
        <v>11</v>
      </c>
      <c r="O71" s="73">
        <v>12</v>
      </c>
      <c r="P71" s="73">
        <v>13</v>
      </c>
      <c r="Q71" s="73">
        <v>14</v>
      </c>
      <c r="R71" s="73">
        <v>15</v>
      </c>
      <c r="S71" s="73">
        <v>16</v>
      </c>
      <c r="T71" s="73">
        <v>17</v>
      </c>
      <c r="U71" s="73">
        <v>18</v>
      </c>
      <c r="V71" s="73">
        <v>19</v>
      </c>
      <c r="W71" s="73">
        <v>20</v>
      </c>
      <c r="X71" s="73">
        <v>21</v>
      </c>
      <c r="Y71" s="73">
        <v>22</v>
      </c>
      <c r="Z71" s="74">
        <v>23</v>
      </c>
      <c r="AA71" s="98" t="s">
        <v>955</v>
      </c>
    </row>
    <row r="72" spans="1:27" x14ac:dyDescent="0.2">
      <c r="A72" s="87">
        <v>1</v>
      </c>
      <c r="B72" s="75" t="str">
        <f t="shared" ref="B72:C79" ca="1" si="5">B39</f>
        <v>CHIEF</v>
      </c>
      <c r="C72" s="66" t="str">
        <f t="shared" ca="1" si="5"/>
        <v>Barbeques Treloar</v>
      </c>
      <c r="D72" s="69">
        <f t="shared" ref="D72:Z72" ca="1" si="6">RANK(D39,D$39:D$46)</f>
        <v>5</v>
      </c>
      <c r="E72" s="38">
        <f t="shared" ca="1" si="6"/>
        <v>1</v>
      </c>
      <c r="F72" s="38">
        <f t="shared" ca="1" si="6"/>
        <v>8</v>
      </c>
      <c r="G72" s="38">
        <f t="shared" ca="1" si="6"/>
        <v>8</v>
      </c>
      <c r="H72" s="38">
        <f t="shared" ca="1" si="6"/>
        <v>6</v>
      </c>
      <c r="I72" s="38">
        <f t="shared" ca="1" si="6"/>
        <v>2</v>
      </c>
      <c r="J72" s="38">
        <f t="shared" ca="1" si="6"/>
        <v>5</v>
      </c>
      <c r="K72" s="38">
        <f t="shared" ca="1" si="6"/>
        <v>6</v>
      </c>
      <c r="L72" s="38">
        <f t="shared" ca="1" si="6"/>
        <v>7</v>
      </c>
      <c r="M72" s="38">
        <f t="shared" ca="1" si="6"/>
        <v>3</v>
      </c>
      <c r="N72" s="38">
        <f t="shared" ca="1" si="6"/>
        <v>6</v>
      </c>
      <c r="O72" s="38">
        <f t="shared" ca="1" si="6"/>
        <v>1</v>
      </c>
      <c r="P72" s="38">
        <f t="shared" ca="1" si="6"/>
        <v>5</v>
      </c>
      <c r="Q72" s="38">
        <f t="shared" ca="1" si="6"/>
        <v>8</v>
      </c>
      <c r="R72" s="38">
        <f t="shared" ca="1" si="6"/>
        <v>5</v>
      </c>
      <c r="S72" s="38">
        <f t="shared" ca="1" si="6"/>
        <v>6</v>
      </c>
      <c r="T72" s="38">
        <f t="shared" ca="1" si="6"/>
        <v>4</v>
      </c>
      <c r="U72" s="38">
        <f t="shared" ca="1" si="6"/>
        <v>8</v>
      </c>
      <c r="V72" s="38">
        <f t="shared" ca="1" si="6"/>
        <v>7</v>
      </c>
      <c r="W72" s="38">
        <f t="shared" ca="1" si="6"/>
        <v>8</v>
      </c>
      <c r="X72" s="38">
        <f t="shared" ca="1" si="6"/>
        <v>5</v>
      </c>
      <c r="Y72" s="38">
        <f t="shared" ca="1" si="6"/>
        <v>5</v>
      </c>
      <c r="Z72" s="39">
        <f t="shared" ca="1" si="6"/>
        <v>3</v>
      </c>
      <c r="AA72" s="102">
        <f ca="1">AVERAGE(OFFSET($D72,0,0,1,$C$35))</f>
        <v>5.3043478260869561</v>
      </c>
    </row>
    <row r="73" spans="1:27" x14ac:dyDescent="0.2">
      <c r="A73" s="88">
        <v>2</v>
      </c>
      <c r="B73" s="76" t="str">
        <f t="shared" ca="1" si="5"/>
        <v>GARTER</v>
      </c>
      <c r="C73" s="67" t="str">
        <f t="shared" ca="1" si="5"/>
        <v>Fire The Worpedo</v>
      </c>
      <c r="D73" s="47">
        <f t="shared" ref="D73:Z73" ca="1" si="7">RANK(D40,D$39:D$46)</f>
        <v>8</v>
      </c>
      <c r="E73" s="34">
        <f t="shared" ca="1" si="7"/>
        <v>2</v>
      </c>
      <c r="F73" s="34">
        <f t="shared" ca="1" si="7"/>
        <v>7</v>
      </c>
      <c r="G73" s="34">
        <f t="shared" ca="1" si="7"/>
        <v>6</v>
      </c>
      <c r="H73" s="34">
        <f t="shared" ca="1" si="7"/>
        <v>7</v>
      </c>
      <c r="I73" s="34">
        <f t="shared" ca="1" si="7"/>
        <v>7</v>
      </c>
      <c r="J73" s="34">
        <f t="shared" ca="1" si="7"/>
        <v>8</v>
      </c>
      <c r="K73" s="34">
        <f t="shared" ca="1" si="7"/>
        <v>4</v>
      </c>
      <c r="L73" s="34">
        <f t="shared" ca="1" si="7"/>
        <v>2</v>
      </c>
      <c r="M73" s="34">
        <f t="shared" ca="1" si="7"/>
        <v>4</v>
      </c>
      <c r="N73" s="34">
        <f t="shared" ca="1" si="7"/>
        <v>2</v>
      </c>
      <c r="O73" s="34">
        <f t="shared" ca="1" si="7"/>
        <v>6</v>
      </c>
      <c r="P73" s="34">
        <f t="shared" ca="1" si="7"/>
        <v>7</v>
      </c>
      <c r="Q73" s="34">
        <f t="shared" ca="1" si="7"/>
        <v>7</v>
      </c>
      <c r="R73" s="34">
        <f t="shared" ca="1" si="7"/>
        <v>4</v>
      </c>
      <c r="S73" s="34">
        <f t="shared" ca="1" si="7"/>
        <v>8</v>
      </c>
      <c r="T73" s="34">
        <f t="shared" ca="1" si="7"/>
        <v>1</v>
      </c>
      <c r="U73" s="34">
        <f t="shared" ca="1" si="7"/>
        <v>1</v>
      </c>
      <c r="V73" s="34">
        <f t="shared" ca="1" si="7"/>
        <v>3</v>
      </c>
      <c r="W73" s="34">
        <f t="shared" ca="1" si="7"/>
        <v>6</v>
      </c>
      <c r="X73" s="34">
        <f t="shared" ca="1" si="7"/>
        <v>3</v>
      </c>
      <c r="Y73" s="34">
        <f t="shared" ca="1" si="7"/>
        <v>5</v>
      </c>
      <c r="Z73" s="40">
        <f t="shared" ca="1" si="7"/>
        <v>3</v>
      </c>
      <c r="AA73" s="103">
        <f t="shared" ref="AA73:AA79" ca="1" si="8">AVERAGE(OFFSET($D73,0,0,1,$C$35))</f>
        <v>4.8260869565217392</v>
      </c>
    </row>
    <row r="74" spans="1:27" x14ac:dyDescent="0.2">
      <c r="A74" s="88">
        <v>3</v>
      </c>
      <c r="B74" s="76" t="str">
        <f t="shared" ca="1" si="5"/>
        <v>JMERC</v>
      </c>
      <c r="C74" s="67" t="str">
        <f t="shared" ca="1" si="5"/>
        <v>Casting Crouch</v>
      </c>
      <c r="D74" s="47">
        <f t="shared" ref="D74:Z74" ca="1" si="9">RANK(D41,D$39:D$46)</f>
        <v>2</v>
      </c>
      <c r="E74" s="34">
        <f t="shared" ca="1" si="9"/>
        <v>5</v>
      </c>
      <c r="F74" s="34">
        <f t="shared" ca="1" si="9"/>
        <v>4</v>
      </c>
      <c r="G74" s="34">
        <f t="shared" ca="1" si="9"/>
        <v>5</v>
      </c>
      <c r="H74" s="34">
        <f t="shared" ca="1" si="9"/>
        <v>5</v>
      </c>
      <c r="I74" s="34">
        <f t="shared" ca="1" si="9"/>
        <v>5</v>
      </c>
      <c r="J74" s="34">
        <f t="shared" ca="1" si="9"/>
        <v>7</v>
      </c>
      <c r="K74" s="34">
        <f t="shared" ca="1" si="9"/>
        <v>5</v>
      </c>
      <c r="L74" s="34">
        <f t="shared" ca="1" si="9"/>
        <v>8</v>
      </c>
      <c r="M74" s="34">
        <f t="shared" ca="1" si="9"/>
        <v>8</v>
      </c>
      <c r="N74" s="34">
        <f t="shared" ca="1" si="9"/>
        <v>8</v>
      </c>
      <c r="O74" s="34">
        <f t="shared" ca="1" si="9"/>
        <v>5</v>
      </c>
      <c r="P74" s="34">
        <f t="shared" ca="1" si="9"/>
        <v>2</v>
      </c>
      <c r="Q74" s="34">
        <f t="shared" ca="1" si="9"/>
        <v>2</v>
      </c>
      <c r="R74" s="34">
        <f t="shared" ca="1" si="9"/>
        <v>6</v>
      </c>
      <c r="S74" s="34">
        <f t="shared" ca="1" si="9"/>
        <v>4</v>
      </c>
      <c r="T74" s="34">
        <f t="shared" ca="1" si="9"/>
        <v>6</v>
      </c>
      <c r="U74" s="34">
        <f t="shared" ca="1" si="9"/>
        <v>6</v>
      </c>
      <c r="V74" s="34">
        <f t="shared" ca="1" si="9"/>
        <v>6</v>
      </c>
      <c r="W74" s="34">
        <f t="shared" ca="1" si="9"/>
        <v>1</v>
      </c>
      <c r="X74" s="34">
        <f t="shared" ca="1" si="9"/>
        <v>6</v>
      </c>
      <c r="Y74" s="34">
        <f t="shared" ca="1" si="9"/>
        <v>4</v>
      </c>
      <c r="Z74" s="40">
        <f t="shared" ca="1" si="9"/>
        <v>3</v>
      </c>
      <c r="AA74" s="103">
        <f t="shared" ca="1" si="8"/>
        <v>4.9130434782608692</v>
      </c>
    </row>
    <row r="75" spans="1:27" x14ac:dyDescent="0.2">
      <c r="A75" s="88">
        <v>4</v>
      </c>
      <c r="B75" s="76" t="str">
        <f t="shared" ca="1" si="5"/>
        <v>LESTER</v>
      </c>
      <c r="C75" s="67" t="str">
        <f t="shared" ca="1" si="5"/>
        <v>DEVQON.1</v>
      </c>
      <c r="D75" s="47">
        <f t="shared" ref="D75:Z75" ca="1" si="10">RANK(D42,D$39:D$46)</f>
        <v>1</v>
      </c>
      <c r="E75" s="34">
        <f t="shared" ca="1" si="10"/>
        <v>4</v>
      </c>
      <c r="F75" s="34">
        <f t="shared" ca="1" si="10"/>
        <v>1</v>
      </c>
      <c r="G75" s="34">
        <f t="shared" ca="1" si="10"/>
        <v>2</v>
      </c>
      <c r="H75" s="34">
        <f t="shared" ca="1" si="10"/>
        <v>8</v>
      </c>
      <c r="I75" s="34">
        <f t="shared" ca="1" si="10"/>
        <v>4</v>
      </c>
      <c r="J75" s="34">
        <f t="shared" ca="1" si="10"/>
        <v>3</v>
      </c>
      <c r="K75" s="34">
        <f t="shared" ca="1" si="10"/>
        <v>1</v>
      </c>
      <c r="L75" s="34">
        <f t="shared" ca="1" si="10"/>
        <v>3</v>
      </c>
      <c r="M75" s="34">
        <f t="shared" ca="1" si="10"/>
        <v>7</v>
      </c>
      <c r="N75" s="34">
        <f t="shared" ca="1" si="10"/>
        <v>4</v>
      </c>
      <c r="O75" s="34">
        <f t="shared" ca="1" si="10"/>
        <v>4</v>
      </c>
      <c r="P75" s="34">
        <f t="shared" ca="1" si="10"/>
        <v>4</v>
      </c>
      <c r="Q75" s="34">
        <f t="shared" ca="1" si="10"/>
        <v>5</v>
      </c>
      <c r="R75" s="34">
        <f t="shared" ca="1" si="10"/>
        <v>1</v>
      </c>
      <c r="S75" s="34">
        <f t="shared" ca="1" si="10"/>
        <v>7</v>
      </c>
      <c r="T75" s="34">
        <f t="shared" ca="1" si="10"/>
        <v>5</v>
      </c>
      <c r="U75" s="34">
        <f t="shared" ca="1" si="10"/>
        <v>4</v>
      </c>
      <c r="V75" s="34">
        <f t="shared" ca="1" si="10"/>
        <v>5</v>
      </c>
      <c r="W75" s="34">
        <f t="shared" ca="1" si="10"/>
        <v>5</v>
      </c>
      <c r="X75" s="34">
        <f t="shared" ca="1" si="10"/>
        <v>8</v>
      </c>
      <c r="Y75" s="34">
        <f t="shared" ca="1" si="10"/>
        <v>5</v>
      </c>
      <c r="Z75" s="40">
        <f t="shared" ca="1" si="10"/>
        <v>3</v>
      </c>
      <c r="AA75" s="103">
        <f t="shared" ca="1" si="8"/>
        <v>4.0869565217391308</v>
      </c>
    </row>
    <row r="76" spans="1:27" x14ac:dyDescent="0.2">
      <c r="A76" s="88">
        <v>5</v>
      </c>
      <c r="B76" s="76" t="str">
        <f t="shared" ca="1" si="5"/>
        <v>MELONS</v>
      </c>
      <c r="C76" s="67" t="str">
        <f t="shared" ca="1" si="5"/>
        <v>Salt&amp;VinegarCripps</v>
      </c>
      <c r="D76" s="47">
        <f t="shared" ref="D76:Z76" ca="1" si="11">RANK(D43,D$39:D$46)</f>
        <v>3</v>
      </c>
      <c r="E76" s="34">
        <f t="shared" ca="1" si="11"/>
        <v>7</v>
      </c>
      <c r="F76" s="34">
        <f t="shared" ca="1" si="11"/>
        <v>6</v>
      </c>
      <c r="G76" s="34">
        <f t="shared" ca="1" si="11"/>
        <v>7</v>
      </c>
      <c r="H76" s="34">
        <f t="shared" ca="1" si="11"/>
        <v>2</v>
      </c>
      <c r="I76" s="34">
        <f t="shared" ca="1" si="11"/>
        <v>6</v>
      </c>
      <c r="J76" s="34">
        <f t="shared" ca="1" si="11"/>
        <v>1</v>
      </c>
      <c r="K76" s="34">
        <f t="shared" ca="1" si="11"/>
        <v>8</v>
      </c>
      <c r="L76" s="34">
        <f t="shared" ca="1" si="11"/>
        <v>6</v>
      </c>
      <c r="M76" s="34">
        <f t="shared" ca="1" si="11"/>
        <v>6</v>
      </c>
      <c r="N76" s="34">
        <f t="shared" ca="1" si="11"/>
        <v>3</v>
      </c>
      <c r="O76" s="34">
        <f t="shared" ca="1" si="11"/>
        <v>2</v>
      </c>
      <c r="P76" s="34">
        <f t="shared" ca="1" si="11"/>
        <v>6</v>
      </c>
      <c r="Q76" s="34">
        <f t="shared" ca="1" si="11"/>
        <v>6</v>
      </c>
      <c r="R76" s="34">
        <f t="shared" ca="1" si="11"/>
        <v>8</v>
      </c>
      <c r="S76" s="34">
        <f t="shared" ca="1" si="11"/>
        <v>2</v>
      </c>
      <c r="T76" s="34">
        <f t="shared" ca="1" si="11"/>
        <v>8</v>
      </c>
      <c r="U76" s="34">
        <f t="shared" ca="1" si="11"/>
        <v>7</v>
      </c>
      <c r="V76" s="34">
        <f t="shared" ca="1" si="11"/>
        <v>4</v>
      </c>
      <c r="W76" s="34">
        <f t="shared" ca="1" si="11"/>
        <v>2</v>
      </c>
      <c r="X76" s="34">
        <f t="shared" ca="1" si="11"/>
        <v>2</v>
      </c>
      <c r="Y76" s="34">
        <f t="shared" ca="1" si="11"/>
        <v>2</v>
      </c>
      <c r="Z76" s="40">
        <f t="shared" ca="1" si="11"/>
        <v>3</v>
      </c>
      <c r="AA76" s="103">
        <f t="shared" ca="1" si="8"/>
        <v>4.6521739130434785</v>
      </c>
    </row>
    <row r="77" spans="1:27" x14ac:dyDescent="0.2">
      <c r="A77" s="88">
        <v>6</v>
      </c>
      <c r="B77" s="76" t="str">
        <f t="shared" ca="1" si="5"/>
        <v>KAPPAZ</v>
      </c>
      <c r="C77" s="67" t="str">
        <f t="shared" ca="1" si="5"/>
        <v>Man of Steele</v>
      </c>
      <c r="D77" s="47">
        <f t="shared" ref="D77:Z77" ca="1" si="12">RANK(D44,D$39:D$46)</f>
        <v>4</v>
      </c>
      <c r="E77" s="34">
        <f t="shared" ca="1" si="12"/>
        <v>3</v>
      </c>
      <c r="F77" s="34">
        <f t="shared" ca="1" si="12"/>
        <v>2</v>
      </c>
      <c r="G77" s="34">
        <f t="shared" ca="1" si="12"/>
        <v>1</v>
      </c>
      <c r="H77" s="34">
        <f t="shared" ca="1" si="12"/>
        <v>3</v>
      </c>
      <c r="I77" s="34">
        <f t="shared" ca="1" si="12"/>
        <v>1</v>
      </c>
      <c r="J77" s="34">
        <f t="shared" ca="1" si="12"/>
        <v>2</v>
      </c>
      <c r="K77" s="34">
        <f t="shared" ca="1" si="12"/>
        <v>2</v>
      </c>
      <c r="L77" s="34">
        <f t="shared" ca="1" si="12"/>
        <v>1</v>
      </c>
      <c r="M77" s="34">
        <f t="shared" ca="1" si="12"/>
        <v>5</v>
      </c>
      <c r="N77" s="34">
        <f t="shared" ca="1" si="12"/>
        <v>5</v>
      </c>
      <c r="O77" s="34">
        <f t="shared" ca="1" si="12"/>
        <v>8</v>
      </c>
      <c r="P77" s="34">
        <f t="shared" ca="1" si="12"/>
        <v>8</v>
      </c>
      <c r="Q77" s="34">
        <f t="shared" ca="1" si="12"/>
        <v>3</v>
      </c>
      <c r="R77" s="34">
        <f t="shared" ca="1" si="12"/>
        <v>3</v>
      </c>
      <c r="S77" s="34">
        <f t="shared" ca="1" si="12"/>
        <v>5</v>
      </c>
      <c r="T77" s="34">
        <f t="shared" ca="1" si="12"/>
        <v>2</v>
      </c>
      <c r="U77" s="34">
        <f t="shared" ca="1" si="12"/>
        <v>5</v>
      </c>
      <c r="V77" s="34">
        <f t="shared" ca="1" si="12"/>
        <v>1</v>
      </c>
      <c r="W77" s="34">
        <f t="shared" ca="1" si="12"/>
        <v>3</v>
      </c>
      <c r="X77" s="34">
        <f t="shared" ca="1" si="12"/>
        <v>7</v>
      </c>
      <c r="Y77" s="34">
        <f t="shared" ca="1" si="12"/>
        <v>1</v>
      </c>
      <c r="Z77" s="40">
        <f t="shared" ca="1" si="12"/>
        <v>1</v>
      </c>
      <c r="AA77" s="103">
        <f t="shared" ca="1" si="8"/>
        <v>3.3043478260869565</v>
      </c>
    </row>
    <row r="78" spans="1:27" x14ac:dyDescent="0.2">
      <c r="A78" s="88">
        <v>7</v>
      </c>
      <c r="B78" s="76" t="str">
        <f t="shared" ca="1" si="5"/>
        <v>PMAC</v>
      </c>
      <c r="C78" s="67" t="str">
        <f t="shared" ca="1" si="5"/>
        <v>TryingAnewStratton</v>
      </c>
      <c r="D78" s="47">
        <f t="shared" ref="D78:Z78" ca="1" si="13">RANK(D45,D$39:D$46)</f>
        <v>6</v>
      </c>
      <c r="E78" s="34">
        <f t="shared" ca="1" si="13"/>
        <v>8</v>
      </c>
      <c r="F78" s="34">
        <f t="shared" ca="1" si="13"/>
        <v>5</v>
      </c>
      <c r="G78" s="34">
        <f t="shared" ca="1" si="13"/>
        <v>3</v>
      </c>
      <c r="H78" s="34">
        <f t="shared" ca="1" si="13"/>
        <v>1</v>
      </c>
      <c r="I78" s="34">
        <f t="shared" ca="1" si="13"/>
        <v>3</v>
      </c>
      <c r="J78" s="34">
        <f t="shared" ca="1" si="13"/>
        <v>6</v>
      </c>
      <c r="K78" s="34">
        <f t="shared" ca="1" si="13"/>
        <v>3</v>
      </c>
      <c r="L78" s="34">
        <f t="shared" ca="1" si="13"/>
        <v>4</v>
      </c>
      <c r="M78" s="34">
        <f t="shared" ca="1" si="13"/>
        <v>2</v>
      </c>
      <c r="N78" s="34">
        <f t="shared" ca="1" si="13"/>
        <v>1</v>
      </c>
      <c r="O78" s="34">
        <f t="shared" ca="1" si="13"/>
        <v>7</v>
      </c>
      <c r="P78" s="34">
        <f t="shared" ca="1" si="13"/>
        <v>3</v>
      </c>
      <c r="Q78" s="34">
        <f t="shared" ca="1" si="13"/>
        <v>4</v>
      </c>
      <c r="R78" s="34">
        <f t="shared" ca="1" si="13"/>
        <v>7</v>
      </c>
      <c r="S78" s="34">
        <f t="shared" ca="1" si="13"/>
        <v>1</v>
      </c>
      <c r="T78" s="34">
        <f t="shared" ca="1" si="13"/>
        <v>2</v>
      </c>
      <c r="U78" s="34">
        <f t="shared" ca="1" si="13"/>
        <v>3</v>
      </c>
      <c r="V78" s="34">
        <f t="shared" ca="1" si="13"/>
        <v>8</v>
      </c>
      <c r="W78" s="34">
        <f t="shared" ca="1" si="13"/>
        <v>4</v>
      </c>
      <c r="X78" s="34">
        <f t="shared" ca="1" si="13"/>
        <v>4</v>
      </c>
      <c r="Y78" s="34">
        <f t="shared" ca="1" si="13"/>
        <v>3</v>
      </c>
      <c r="Z78" s="40">
        <f t="shared" ca="1" si="13"/>
        <v>2</v>
      </c>
      <c r="AA78" s="103">
        <f t="shared" ca="1" si="8"/>
        <v>3.9130434782608696</v>
      </c>
    </row>
    <row r="79" spans="1:27" ht="16" thickBot="1" x14ac:dyDescent="0.25">
      <c r="A79" s="89">
        <v>8</v>
      </c>
      <c r="B79" s="77" t="str">
        <f t="shared" ca="1" si="5"/>
        <v>RICHO</v>
      </c>
      <c r="C79" s="68" t="str">
        <f t="shared" ca="1" si="5"/>
        <v>Swimming n Titch</v>
      </c>
      <c r="D79" s="48">
        <f t="shared" ref="D79:Z79" ca="1" si="14">RANK(D46,D$39:D$46)</f>
        <v>7</v>
      </c>
      <c r="E79" s="42">
        <f t="shared" ca="1" si="14"/>
        <v>6</v>
      </c>
      <c r="F79" s="42">
        <f t="shared" ca="1" si="14"/>
        <v>3</v>
      </c>
      <c r="G79" s="42">
        <f t="shared" ca="1" si="14"/>
        <v>4</v>
      </c>
      <c r="H79" s="42">
        <f t="shared" ca="1" si="14"/>
        <v>4</v>
      </c>
      <c r="I79" s="42">
        <f t="shared" ca="1" si="14"/>
        <v>8</v>
      </c>
      <c r="J79" s="42">
        <f t="shared" ca="1" si="14"/>
        <v>4</v>
      </c>
      <c r="K79" s="42">
        <f t="shared" ca="1" si="14"/>
        <v>7</v>
      </c>
      <c r="L79" s="42">
        <f t="shared" ca="1" si="14"/>
        <v>5</v>
      </c>
      <c r="M79" s="42">
        <f t="shared" ca="1" si="14"/>
        <v>1</v>
      </c>
      <c r="N79" s="42">
        <f t="shared" ca="1" si="14"/>
        <v>6</v>
      </c>
      <c r="O79" s="42">
        <f t="shared" ca="1" si="14"/>
        <v>3</v>
      </c>
      <c r="P79" s="42">
        <f t="shared" ca="1" si="14"/>
        <v>1</v>
      </c>
      <c r="Q79" s="42">
        <f t="shared" ca="1" si="14"/>
        <v>1</v>
      </c>
      <c r="R79" s="42">
        <f t="shared" ca="1" si="14"/>
        <v>2</v>
      </c>
      <c r="S79" s="42">
        <f t="shared" ca="1" si="14"/>
        <v>3</v>
      </c>
      <c r="T79" s="42">
        <f t="shared" ca="1" si="14"/>
        <v>7</v>
      </c>
      <c r="U79" s="42">
        <f t="shared" ca="1" si="14"/>
        <v>2</v>
      </c>
      <c r="V79" s="42">
        <f t="shared" ca="1" si="14"/>
        <v>2</v>
      </c>
      <c r="W79" s="42">
        <f t="shared" ca="1" si="14"/>
        <v>7</v>
      </c>
      <c r="X79" s="42">
        <f t="shared" ca="1" si="14"/>
        <v>1</v>
      </c>
      <c r="Y79" s="42">
        <f t="shared" ca="1" si="14"/>
        <v>5</v>
      </c>
      <c r="Z79" s="62">
        <f t="shared" ca="1" si="14"/>
        <v>3</v>
      </c>
      <c r="AA79" s="104">
        <f t="shared" ca="1" si="8"/>
        <v>4</v>
      </c>
    </row>
    <row r="80" spans="1:27" ht="16" thickBot="1" x14ac:dyDescent="0.25"/>
    <row r="81" spans="1:27" ht="16" thickBot="1" x14ac:dyDescent="0.25">
      <c r="A81" s="6"/>
      <c r="D81" s="196" t="s">
        <v>944</v>
      </c>
      <c r="E81" s="197"/>
      <c r="F81" s="197"/>
      <c r="G81" s="197"/>
      <c r="H81" s="197"/>
      <c r="I81" s="197"/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8"/>
    </row>
    <row r="82" spans="1:27" ht="16" thickBot="1" x14ac:dyDescent="0.25">
      <c r="A82" s="90"/>
      <c r="B82" s="70" t="s">
        <v>939</v>
      </c>
      <c r="C82" s="71" t="s">
        <v>509</v>
      </c>
      <c r="D82" s="72">
        <v>1</v>
      </c>
      <c r="E82" s="73">
        <v>2</v>
      </c>
      <c r="F82" s="73">
        <v>3</v>
      </c>
      <c r="G82" s="73">
        <v>4</v>
      </c>
      <c r="H82" s="73">
        <v>5</v>
      </c>
      <c r="I82" s="73">
        <v>6</v>
      </c>
      <c r="J82" s="73">
        <v>7</v>
      </c>
      <c r="K82" s="73">
        <v>8</v>
      </c>
      <c r="L82" s="73">
        <v>9</v>
      </c>
      <c r="M82" s="73">
        <v>10</v>
      </c>
      <c r="N82" s="73">
        <v>11</v>
      </c>
      <c r="O82" s="73">
        <v>12</v>
      </c>
      <c r="P82" s="73">
        <v>13</v>
      </c>
      <c r="Q82" s="73">
        <v>14</v>
      </c>
      <c r="R82" s="73">
        <v>15</v>
      </c>
      <c r="S82" s="73">
        <v>16</v>
      </c>
      <c r="T82" s="73">
        <v>17</v>
      </c>
      <c r="U82" s="73">
        <v>18</v>
      </c>
      <c r="V82" s="73">
        <v>19</v>
      </c>
      <c r="W82" s="73">
        <v>20</v>
      </c>
      <c r="X82" s="73">
        <v>21</v>
      </c>
      <c r="Y82" s="73">
        <v>22</v>
      </c>
      <c r="Z82" s="74">
        <v>23</v>
      </c>
      <c r="AA82" s="98" t="s">
        <v>955</v>
      </c>
    </row>
    <row r="83" spans="1:27" x14ac:dyDescent="0.2">
      <c r="A83" s="87">
        <v>1</v>
      </c>
      <c r="B83" s="75" t="str">
        <f t="shared" ref="B83:C90" ca="1" si="15">B39</f>
        <v>CHIEF</v>
      </c>
      <c r="C83" s="66" t="str">
        <f t="shared" ca="1" si="15"/>
        <v>Barbeques Treloar</v>
      </c>
      <c r="D83" s="69">
        <f t="shared" ref="D83:Z83" ca="1" si="16">RANK(D61,D$61:D$68)</f>
        <v>8</v>
      </c>
      <c r="E83" s="38">
        <f t="shared" ca="1" si="16"/>
        <v>7</v>
      </c>
      <c r="F83" s="38">
        <f t="shared" ca="1" si="16"/>
        <v>5</v>
      </c>
      <c r="G83" s="38">
        <f t="shared" ca="1" si="16"/>
        <v>5</v>
      </c>
      <c r="H83" s="38">
        <f t="shared" ca="1" si="16"/>
        <v>8</v>
      </c>
      <c r="I83" s="38">
        <f t="shared" ca="1" si="16"/>
        <v>8</v>
      </c>
      <c r="J83" s="38">
        <f t="shared" ca="1" si="16"/>
        <v>2</v>
      </c>
      <c r="K83" s="38">
        <f t="shared" ca="1" si="16"/>
        <v>4</v>
      </c>
      <c r="L83" s="38">
        <f t="shared" ca="1" si="16"/>
        <v>6</v>
      </c>
      <c r="M83" s="38">
        <f t="shared" ca="1" si="16"/>
        <v>2</v>
      </c>
      <c r="N83" s="38">
        <f t="shared" ca="1" si="16"/>
        <v>8</v>
      </c>
      <c r="O83" s="38">
        <f t="shared" ca="1" si="16"/>
        <v>4</v>
      </c>
      <c r="P83" s="38">
        <f t="shared" ca="1" si="16"/>
        <v>1</v>
      </c>
      <c r="Q83" s="38">
        <f t="shared" ca="1" si="16"/>
        <v>3</v>
      </c>
      <c r="R83" s="38">
        <f t="shared" ca="1" si="16"/>
        <v>4</v>
      </c>
      <c r="S83" s="38">
        <f t="shared" ca="1" si="16"/>
        <v>2</v>
      </c>
      <c r="T83" s="38">
        <f t="shared" ca="1" si="16"/>
        <v>2</v>
      </c>
      <c r="U83" s="38">
        <f t="shared" ca="1" si="16"/>
        <v>6</v>
      </c>
      <c r="V83" s="38">
        <f t="shared" ca="1" si="16"/>
        <v>5</v>
      </c>
      <c r="W83" s="38">
        <f t="shared" ca="1" si="16"/>
        <v>7</v>
      </c>
      <c r="X83" s="38">
        <f t="shared" ca="1" si="16"/>
        <v>7</v>
      </c>
      <c r="Y83" s="38">
        <f t="shared" ca="1" si="16"/>
        <v>5</v>
      </c>
      <c r="Z83" s="39">
        <f t="shared" ca="1" si="16"/>
        <v>3</v>
      </c>
      <c r="AA83" s="102">
        <f ca="1">AVERAGE(OFFSET($D83,0,0,1,$C$35))</f>
        <v>4.8695652173913047</v>
      </c>
    </row>
    <row r="84" spans="1:27" x14ac:dyDescent="0.2">
      <c r="A84" s="88">
        <v>2</v>
      </c>
      <c r="B84" s="76" t="str">
        <f t="shared" ca="1" si="15"/>
        <v>GARTER</v>
      </c>
      <c r="C84" s="67" t="str">
        <f t="shared" ca="1" si="15"/>
        <v>Fire The Worpedo</v>
      </c>
      <c r="D84" s="47">
        <f t="shared" ref="D84:Z84" ca="1" si="17">RANK(D62,D$61:D$68)</f>
        <v>5</v>
      </c>
      <c r="E84" s="34">
        <f t="shared" ca="1" si="17"/>
        <v>5</v>
      </c>
      <c r="F84" s="34">
        <f t="shared" ca="1" si="17"/>
        <v>1</v>
      </c>
      <c r="G84" s="34">
        <f t="shared" ca="1" si="17"/>
        <v>4</v>
      </c>
      <c r="H84" s="34">
        <f t="shared" ca="1" si="17"/>
        <v>3</v>
      </c>
      <c r="I84" s="34">
        <f t="shared" ca="1" si="17"/>
        <v>3</v>
      </c>
      <c r="J84" s="34">
        <f t="shared" ca="1" si="17"/>
        <v>1</v>
      </c>
      <c r="K84" s="34">
        <f t="shared" ca="1" si="17"/>
        <v>6</v>
      </c>
      <c r="L84" s="34">
        <f t="shared" ca="1" si="17"/>
        <v>8</v>
      </c>
      <c r="M84" s="34">
        <f t="shared" ca="1" si="17"/>
        <v>7</v>
      </c>
      <c r="N84" s="34">
        <f t="shared" ca="1" si="17"/>
        <v>6</v>
      </c>
      <c r="O84" s="34">
        <f t="shared" ca="1" si="17"/>
        <v>8</v>
      </c>
      <c r="P84" s="34">
        <f t="shared" ca="1" si="17"/>
        <v>3</v>
      </c>
      <c r="Q84" s="34">
        <f t="shared" ca="1" si="17"/>
        <v>6</v>
      </c>
      <c r="R84" s="34">
        <f t="shared" ca="1" si="17"/>
        <v>5</v>
      </c>
      <c r="S84" s="34">
        <f t="shared" ca="1" si="17"/>
        <v>4</v>
      </c>
      <c r="T84" s="34">
        <f t="shared" ca="1" si="17"/>
        <v>5</v>
      </c>
      <c r="U84" s="34">
        <f t="shared" ca="1" si="17"/>
        <v>2</v>
      </c>
      <c r="V84" s="34">
        <f t="shared" ca="1" si="17"/>
        <v>1</v>
      </c>
      <c r="W84" s="34">
        <f t="shared" ca="1" si="17"/>
        <v>4</v>
      </c>
      <c r="X84" s="34">
        <f t="shared" ca="1" si="17"/>
        <v>2</v>
      </c>
      <c r="Y84" s="34">
        <f t="shared" ca="1" si="17"/>
        <v>5</v>
      </c>
      <c r="Z84" s="40">
        <f t="shared" ca="1" si="17"/>
        <v>3</v>
      </c>
      <c r="AA84" s="103">
        <f t="shared" ref="AA84:AA90" ca="1" si="18">AVERAGE(OFFSET($D84,0,0,1,$C$35))</f>
        <v>4.2173913043478262</v>
      </c>
    </row>
    <row r="85" spans="1:27" x14ac:dyDescent="0.2">
      <c r="A85" s="88">
        <v>3</v>
      </c>
      <c r="B85" s="76" t="str">
        <f t="shared" ca="1" si="15"/>
        <v>JMERC</v>
      </c>
      <c r="C85" s="67" t="str">
        <f t="shared" ca="1" si="15"/>
        <v>Casting Crouch</v>
      </c>
      <c r="D85" s="47">
        <f t="shared" ref="D85:Z85" ca="1" si="19">RANK(D63,D$61:D$68)</f>
        <v>4</v>
      </c>
      <c r="E85" s="34">
        <f t="shared" ca="1" si="19"/>
        <v>2</v>
      </c>
      <c r="F85" s="34">
        <f t="shared" ca="1" si="19"/>
        <v>6</v>
      </c>
      <c r="G85" s="34">
        <f t="shared" ca="1" si="19"/>
        <v>8</v>
      </c>
      <c r="H85" s="34">
        <f t="shared" ca="1" si="19"/>
        <v>1</v>
      </c>
      <c r="I85" s="34">
        <f t="shared" ca="1" si="19"/>
        <v>4</v>
      </c>
      <c r="J85" s="34">
        <f t="shared" ca="1" si="19"/>
        <v>4</v>
      </c>
      <c r="K85" s="34">
        <f t="shared" ca="1" si="19"/>
        <v>2</v>
      </c>
      <c r="L85" s="34">
        <f t="shared" ca="1" si="19"/>
        <v>2</v>
      </c>
      <c r="M85" s="34">
        <f t="shared" ca="1" si="19"/>
        <v>6</v>
      </c>
      <c r="N85" s="34">
        <f t="shared" ca="1" si="19"/>
        <v>6</v>
      </c>
      <c r="O85" s="34">
        <f t="shared" ca="1" si="19"/>
        <v>7</v>
      </c>
      <c r="P85" s="34">
        <f t="shared" ca="1" si="19"/>
        <v>4</v>
      </c>
      <c r="Q85" s="34">
        <f t="shared" ca="1" si="19"/>
        <v>1</v>
      </c>
      <c r="R85" s="34">
        <f t="shared" ca="1" si="19"/>
        <v>3</v>
      </c>
      <c r="S85" s="34">
        <f t="shared" ca="1" si="19"/>
        <v>8</v>
      </c>
      <c r="T85" s="34">
        <f t="shared" ca="1" si="19"/>
        <v>8</v>
      </c>
      <c r="U85" s="34">
        <f t="shared" ca="1" si="19"/>
        <v>8</v>
      </c>
      <c r="V85" s="34">
        <f t="shared" ca="1" si="19"/>
        <v>8</v>
      </c>
      <c r="W85" s="34">
        <f t="shared" ca="1" si="19"/>
        <v>5</v>
      </c>
      <c r="X85" s="34">
        <f t="shared" ca="1" si="19"/>
        <v>1</v>
      </c>
      <c r="Y85" s="34">
        <f t="shared" ca="1" si="19"/>
        <v>3</v>
      </c>
      <c r="Z85" s="40">
        <f t="shared" ca="1" si="19"/>
        <v>3</v>
      </c>
      <c r="AA85" s="103">
        <f t="shared" ca="1" si="18"/>
        <v>4.5217391304347823</v>
      </c>
    </row>
    <row r="86" spans="1:27" x14ac:dyDescent="0.2">
      <c r="A86" s="88">
        <v>4</v>
      </c>
      <c r="B86" s="76" t="str">
        <f t="shared" ca="1" si="15"/>
        <v>LESTER</v>
      </c>
      <c r="C86" s="67" t="str">
        <f t="shared" ca="1" si="15"/>
        <v>DEVQON.1</v>
      </c>
      <c r="D86" s="47">
        <f t="shared" ref="D86:Z86" ca="1" si="20">RANK(D64,D$61:D$68)</f>
        <v>7</v>
      </c>
      <c r="E86" s="34">
        <f t="shared" ca="1" si="20"/>
        <v>3</v>
      </c>
      <c r="F86" s="34">
        <f t="shared" ca="1" si="20"/>
        <v>7</v>
      </c>
      <c r="G86" s="34">
        <f t="shared" ca="1" si="20"/>
        <v>7</v>
      </c>
      <c r="H86" s="34">
        <f t="shared" ca="1" si="20"/>
        <v>6</v>
      </c>
      <c r="I86" s="34">
        <f t="shared" ca="1" si="20"/>
        <v>5</v>
      </c>
      <c r="J86" s="34">
        <f t="shared" ca="1" si="20"/>
        <v>6</v>
      </c>
      <c r="K86" s="34">
        <f t="shared" ca="1" si="20"/>
        <v>7</v>
      </c>
      <c r="L86" s="34">
        <f t="shared" ca="1" si="20"/>
        <v>1</v>
      </c>
      <c r="M86" s="34">
        <f t="shared" ca="1" si="20"/>
        <v>4</v>
      </c>
      <c r="N86" s="34">
        <f t="shared" ca="1" si="20"/>
        <v>3</v>
      </c>
      <c r="O86" s="34">
        <f t="shared" ca="1" si="20"/>
        <v>1</v>
      </c>
      <c r="P86" s="34">
        <f t="shared" ca="1" si="20"/>
        <v>2</v>
      </c>
      <c r="Q86" s="34">
        <f t="shared" ca="1" si="20"/>
        <v>4</v>
      </c>
      <c r="R86" s="34">
        <f t="shared" ca="1" si="20"/>
        <v>2</v>
      </c>
      <c r="S86" s="34">
        <f t="shared" ca="1" si="20"/>
        <v>5</v>
      </c>
      <c r="T86" s="34">
        <f t="shared" ca="1" si="20"/>
        <v>1</v>
      </c>
      <c r="U86" s="34">
        <f t="shared" ca="1" si="20"/>
        <v>7</v>
      </c>
      <c r="V86" s="34">
        <f t="shared" ca="1" si="20"/>
        <v>7</v>
      </c>
      <c r="W86" s="34">
        <f t="shared" ca="1" si="20"/>
        <v>1</v>
      </c>
      <c r="X86" s="34">
        <f t="shared" ca="1" si="20"/>
        <v>4</v>
      </c>
      <c r="Y86" s="34">
        <f t="shared" ca="1" si="20"/>
        <v>5</v>
      </c>
      <c r="Z86" s="40">
        <f t="shared" ca="1" si="20"/>
        <v>3</v>
      </c>
      <c r="AA86" s="103">
        <f t="shared" ca="1" si="18"/>
        <v>4.2608695652173916</v>
      </c>
    </row>
    <row r="87" spans="1:27" x14ac:dyDescent="0.2">
      <c r="A87" s="88">
        <v>5</v>
      </c>
      <c r="B87" s="76" t="str">
        <f t="shared" ca="1" si="15"/>
        <v>MELONS</v>
      </c>
      <c r="C87" s="67" t="str">
        <f t="shared" ca="1" si="15"/>
        <v>Salt&amp;VinegarCripps</v>
      </c>
      <c r="D87" s="47">
        <f t="shared" ref="D87:Z87" ca="1" si="21">RANK(D65,D$61:D$68)</f>
        <v>6</v>
      </c>
      <c r="E87" s="34">
        <f t="shared" ca="1" si="21"/>
        <v>1</v>
      </c>
      <c r="F87" s="34">
        <f t="shared" ca="1" si="21"/>
        <v>4</v>
      </c>
      <c r="G87" s="34">
        <f t="shared" ca="1" si="21"/>
        <v>2</v>
      </c>
      <c r="H87" s="34">
        <f t="shared" ca="1" si="21"/>
        <v>4</v>
      </c>
      <c r="I87" s="34">
        <f t="shared" ca="1" si="21"/>
        <v>1</v>
      </c>
      <c r="J87" s="34">
        <f t="shared" ca="1" si="21"/>
        <v>8</v>
      </c>
      <c r="K87" s="34">
        <f t="shared" ca="1" si="21"/>
        <v>3</v>
      </c>
      <c r="L87" s="34">
        <f t="shared" ca="1" si="21"/>
        <v>7</v>
      </c>
      <c r="M87" s="34">
        <f t="shared" ca="1" si="21"/>
        <v>8</v>
      </c>
      <c r="N87" s="34">
        <f t="shared" ca="1" si="21"/>
        <v>4</v>
      </c>
      <c r="O87" s="34">
        <f t="shared" ca="1" si="21"/>
        <v>3</v>
      </c>
      <c r="P87" s="34">
        <f t="shared" ca="1" si="21"/>
        <v>8</v>
      </c>
      <c r="Q87" s="34">
        <f t="shared" ca="1" si="21"/>
        <v>7</v>
      </c>
      <c r="R87" s="34">
        <f t="shared" ca="1" si="21"/>
        <v>7</v>
      </c>
      <c r="S87" s="34">
        <f t="shared" ca="1" si="21"/>
        <v>6</v>
      </c>
      <c r="T87" s="34">
        <f t="shared" ca="1" si="21"/>
        <v>6</v>
      </c>
      <c r="U87" s="34">
        <f t="shared" ca="1" si="21"/>
        <v>4</v>
      </c>
      <c r="V87" s="34">
        <f t="shared" ca="1" si="21"/>
        <v>2</v>
      </c>
      <c r="W87" s="34">
        <f t="shared" ca="1" si="21"/>
        <v>3</v>
      </c>
      <c r="X87" s="34">
        <f t="shared" ca="1" si="21"/>
        <v>3</v>
      </c>
      <c r="Y87" s="34">
        <f t="shared" ca="1" si="21"/>
        <v>1</v>
      </c>
      <c r="Z87" s="40">
        <f t="shared" ca="1" si="21"/>
        <v>3</v>
      </c>
      <c r="AA87" s="103">
        <f t="shared" ca="1" si="18"/>
        <v>4.3913043478260869</v>
      </c>
    </row>
    <row r="88" spans="1:27" x14ac:dyDescent="0.2">
      <c r="A88" s="88">
        <v>6</v>
      </c>
      <c r="B88" s="76" t="str">
        <f t="shared" ca="1" si="15"/>
        <v>KAPPAZ</v>
      </c>
      <c r="C88" s="67" t="str">
        <f t="shared" ca="1" si="15"/>
        <v>Man of Steele</v>
      </c>
      <c r="D88" s="47">
        <f t="shared" ref="D88:Z88" ca="1" si="22">RANK(D66,D$61:D$68)</f>
        <v>2</v>
      </c>
      <c r="E88" s="34">
        <f t="shared" ca="1" si="22"/>
        <v>4</v>
      </c>
      <c r="F88" s="34">
        <f t="shared" ca="1" si="22"/>
        <v>3</v>
      </c>
      <c r="G88" s="34">
        <f t="shared" ca="1" si="22"/>
        <v>3</v>
      </c>
      <c r="H88" s="34">
        <f t="shared" ca="1" si="22"/>
        <v>7</v>
      </c>
      <c r="I88" s="34">
        <f t="shared" ca="1" si="22"/>
        <v>6</v>
      </c>
      <c r="J88" s="34">
        <f t="shared" ca="1" si="22"/>
        <v>5</v>
      </c>
      <c r="K88" s="34">
        <f t="shared" ca="1" si="22"/>
        <v>5</v>
      </c>
      <c r="L88" s="34">
        <f t="shared" ca="1" si="22"/>
        <v>3</v>
      </c>
      <c r="M88" s="34">
        <f t="shared" ca="1" si="22"/>
        <v>1</v>
      </c>
      <c r="N88" s="34">
        <f t="shared" ca="1" si="22"/>
        <v>1</v>
      </c>
      <c r="O88" s="34">
        <f t="shared" ca="1" si="22"/>
        <v>6</v>
      </c>
      <c r="P88" s="34">
        <f t="shared" ca="1" si="22"/>
        <v>6</v>
      </c>
      <c r="Q88" s="34">
        <f t="shared" ca="1" si="22"/>
        <v>8</v>
      </c>
      <c r="R88" s="34">
        <f t="shared" ca="1" si="22"/>
        <v>6</v>
      </c>
      <c r="S88" s="34">
        <f t="shared" ca="1" si="22"/>
        <v>7</v>
      </c>
      <c r="T88" s="34">
        <f t="shared" ca="1" si="22"/>
        <v>7</v>
      </c>
      <c r="U88" s="34">
        <f t="shared" ca="1" si="22"/>
        <v>3</v>
      </c>
      <c r="V88" s="34">
        <f t="shared" ca="1" si="22"/>
        <v>3</v>
      </c>
      <c r="W88" s="34">
        <f t="shared" ca="1" si="22"/>
        <v>2</v>
      </c>
      <c r="X88" s="34">
        <f t="shared" ca="1" si="22"/>
        <v>5</v>
      </c>
      <c r="Y88" s="34">
        <f t="shared" ca="1" si="22"/>
        <v>2</v>
      </c>
      <c r="Z88" s="40">
        <f t="shared" ca="1" si="22"/>
        <v>2</v>
      </c>
      <c r="AA88" s="103">
        <f t="shared" ca="1" si="18"/>
        <v>4.2173913043478262</v>
      </c>
    </row>
    <row r="89" spans="1:27" x14ac:dyDescent="0.2">
      <c r="A89" s="88">
        <v>7</v>
      </c>
      <c r="B89" s="76" t="str">
        <f t="shared" ca="1" si="15"/>
        <v>PMAC</v>
      </c>
      <c r="C89" s="67" t="str">
        <f t="shared" ca="1" si="15"/>
        <v>TryingAnewStratton</v>
      </c>
      <c r="D89" s="47">
        <f t="shared" ref="D89:Z89" ca="1" si="23">RANK(D67,D$61:D$68)</f>
        <v>3</v>
      </c>
      <c r="E89" s="34">
        <f t="shared" ca="1" si="23"/>
        <v>6</v>
      </c>
      <c r="F89" s="34">
        <f t="shared" ca="1" si="23"/>
        <v>8</v>
      </c>
      <c r="G89" s="34">
        <f t="shared" ca="1" si="23"/>
        <v>1</v>
      </c>
      <c r="H89" s="34">
        <f t="shared" ca="1" si="23"/>
        <v>5</v>
      </c>
      <c r="I89" s="34">
        <f t="shared" ca="1" si="23"/>
        <v>7</v>
      </c>
      <c r="J89" s="34">
        <f t="shared" ca="1" si="23"/>
        <v>3</v>
      </c>
      <c r="K89" s="34">
        <f t="shared" ca="1" si="23"/>
        <v>8</v>
      </c>
      <c r="L89" s="34">
        <f t="shared" ca="1" si="23"/>
        <v>5</v>
      </c>
      <c r="M89" s="34">
        <f t="shared" ca="1" si="23"/>
        <v>3</v>
      </c>
      <c r="N89" s="34">
        <f t="shared" ca="1" si="23"/>
        <v>5</v>
      </c>
      <c r="O89" s="34">
        <f t="shared" ca="1" si="23"/>
        <v>5</v>
      </c>
      <c r="P89" s="34">
        <f t="shared" ca="1" si="23"/>
        <v>7</v>
      </c>
      <c r="Q89" s="34">
        <f t="shared" ca="1" si="23"/>
        <v>5</v>
      </c>
      <c r="R89" s="34">
        <f t="shared" ca="1" si="23"/>
        <v>8</v>
      </c>
      <c r="S89" s="34">
        <f t="shared" ca="1" si="23"/>
        <v>3</v>
      </c>
      <c r="T89" s="34">
        <f t="shared" ca="1" si="23"/>
        <v>4</v>
      </c>
      <c r="U89" s="34">
        <f t="shared" ca="1" si="23"/>
        <v>5</v>
      </c>
      <c r="V89" s="34">
        <f t="shared" ca="1" si="23"/>
        <v>6</v>
      </c>
      <c r="W89" s="34">
        <f t="shared" ca="1" si="23"/>
        <v>6</v>
      </c>
      <c r="X89" s="34">
        <f t="shared" ca="1" si="23"/>
        <v>8</v>
      </c>
      <c r="Y89" s="34">
        <f t="shared" ca="1" si="23"/>
        <v>4</v>
      </c>
      <c r="Z89" s="40">
        <f t="shared" ca="1" si="23"/>
        <v>1</v>
      </c>
      <c r="AA89" s="103">
        <f t="shared" ca="1" si="18"/>
        <v>5.0434782608695654</v>
      </c>
    </row>
    <row r="90" spans="1:27" ht="16" thickBot="1" x14ac:dyDescent="0.25">
      <c r="A90" s="89">
        <v>8</v>
      </c>
      <c r="B90" s="77" t="str">
        <f t="shared" ca="1" si="15"/>
        <v>RICHO</v>
      </c>
      <c r="C90" s="68" t="str">
        <f t="shared" ca="1" si="15"/>
        <v>Swimming n Titch</v>
      </c>
      <c r="D90" s="48">
        <f t="shared" ref="D90:Z90" ca="1" si="24">RANK(D68,D$61:D$68)</f>
        <v>1</v>
      </c>
      <c r="E90" s="42">
        <f t="shared" ca="1" si="24"/>
        <v>8</v>
      </c>
      <c r="F90" s="42">
        <f t="shared" ca="1" si="24"/>
        <v>2</v>
      </c>
      <c r="G90" s="42">
        <f t="shared" ca="1" si="24"/>
        <v>6</v>
      </c>
      <c r="H90" s="42">
        <f t="shared" ca="1" si="24"/>
        <v>2</v>
      </c>
      <c r="I90" s="42">
        <f t="shared" ca="1" si="24"/>
        <v>2</v>
      </c>
      <c r="J90" s="42">
        <f t="shared" ca="1" si="24"/>
        <v>7</v>
      </c>
      <c r="K90" s="42">
        <f t="shared" ca="1" si="24"/>
        <v>1</v>
      </c>
      <c r="L90" s="42">
        <f t="shared" ca="1" si="24"/>
        <v>4</v>
      </c>
      <c r="M90" s="42">
        <f t="shared" ca="1" si="24"/>
        <v>5</v>
      </c>
      <c r="N90" s="42">
        <f t="shared" ca="1" si="24"/>
        <v>2</v>
      </c>
      <c r="O90" s="42">
        <f t="shared" ca="1" si="24"/>
        <v>2</v>
      </c>
      <c r="P90" s="42">
        <f t="shared" ca="1" si="24"/>
        <v>5</v>
      </c>
      <c r="Q90" s="42">
        <f t="shared" ca="1" si="24"/>
        <v>2</v>
      </c>
      <c r="R90" s="42">
        <f t="shared" ca="1" si="24"/>
        <v>1</v>
      </c>
      <c r="S90" s="42">
        <f t="shared" ca="1" si="24"/>
        <v>1</v>
      </c>
      <c r="T90" s="42">
        <f t="shared" ca="1" si="24"/>
        <v>2</v>
      </c>
      <c r="U90" s="42">
        <f t="shared" ca="1" si="24"/>
        <v>1</v>
      </c>
      <c r="V90" s="42">
        <f t="shared" ca="1" si="24"/>
        <v>4</v>
      </c>
      <c r="W90" s="42">
        <f t="shared" ca="1" si="24"/>
        <v>8</v>
      </c>
      <c r="X90" s="42">
        <f t="shared" ca="1" si="24"/>
        <v>6</v>
      </c>
      <c r="Y90" s="42">
        <f t="shared" ca="1" si="24"/>
        <v>5</v>
      </c>
      <c r="Z90" s="62">
        <f t="shared" ca="1" si="24"/>
        <v>3</v>
      </c>
      <c r="AA90" s="104">
        <f t="shared" ca="1" si="18"/>
        <v>3.4782608695652173</v>
      </c>
    </row>
    <row r="91" spans="1:27" ht="16" thickBot="1" x14ac:dyDescent="0.25"/>
    <row r="92" spans="1:27" ht="16" thickBot="1" x14ac:dyDescent="0.25">
      <c r="D92" s="199" t="s">
        <v>945</v>
      </c>
      <c r="E92" s="200"/>
      <c r="F92" s="200"/>
      <c r="G92" s="200"/>
      <c r="H92" s="201"/>
      <c r="I92" s="196" t="s">
        <v>953</v>
      </c>
      <c r="J92" s="197"/>
      <c r="K92" s="197"/>
      <c r="L92" s="197"/>
      <c r="M92" s="197"/>
      <c r="N92" s="198"/>
    </row>
    <row r="93" spans="1:27" ht="16" thickBot="1" x14ac:dyDescent="0.25">
      <c r="A93" s="90"/>
      <c r="B93" s="70" t="s">
        <v>939</v>
      </c>
      <c r="C93" s="71" t="s">
        <v>509</v>
      </c>
      <c r="D93" s="72" t="s">
        <v>946</v>
      </c>
      <c r="E93" s="73" t="s">
        <v>947</v>
      </c>
      <c r="F93" s="73" t="s">
        <v>948</v>
      </c>
      <c r="G93" s="73" t="s">
        <v>949</v>
      </c>
      <c r="H93" s="74" t="s">
        <v>950</v>
      </c>
      <c r="I93" s="72" t="s">
        <v>946</v>
      </c>
      <c r="J93" s="73" t="s">
        <v>951</v>
      </c>
      <c r="K93" s="73" t="s">
        <v>948</v>
      </c>
      <c r="L93" s="73" t="s">
        <v>952</v>
      </c>
      <c r="M93" s="116" t="s">
        <v>950</v>
      </c>
      <c r="N93" s="117" t="s">
        <v>955</v>
      </c>
    </row>
    <row r="94" spans="1:27" x14ac:dyDescent="0.2">
      <c r="A94" s="87">
        <v>1</v>
      </c>
      <c r="B94" s="75" t="str">
        <f t="shared" ref="B94:B101" ca="1" si="25">INDEX($B$39:$B$46,MATCH(A94,$AH$39:$AH$46,0))</f>
        <v>KAPPAZ</v>
      </c>
      <c r="C94" s="66" t="str">
        <f t="shared" ref="C94:C101" ca="1" si="26">INDEX($C$39:$C$46,MATCH(A94,$AH$39:$AH$46,0))</f>
        <v>Man of Steele</v>
      </c>
      <c r="D94" s="63">
        <f t="shared" ref="D94:H101" ca="1" si="27">INDEX(AC$39:AC$46,MATCH($A94,$AH$39:$AH$46,0))</f>
        <v>1020</v>
      </c>
      <c r="E94" s="60">
        <f t="shared" ca="1" si="27"/>
        <v>1595.5</v>
      </c>
      <c r="F94" s="60">
        <f t="shared" ca="1" si="27"/>
        <v>1667</v>
      </c>
      <c r="G94" s="60">
        <f t="shared" ca="1" si="27"/>
        <v>1735</v>
      </c>
      <c r="H94" s="91">
        <f t="shared" ca="1" si="27"/>
        <v>1911</v>
      </c>
      <c r="I94" s="101">
        <f ca="1">J94-D94</f>
        <v>575.5</v>
      </c>
      <c r="J94" s="60">
        <f ca="1">E94</f>
        <v>1595.5</v>
      </c>
      <c r="K94" s="92">
        <f ca="1">F94-J94</f>
        <v>71.5</v>
      </c>
      <c r="L94" s="95">
        <f ca="1">G94-F94</f>
        <v>68</v>
      </c>
      <c r="M94" s="60">
        <f ca="1">H94-L94-K94-J94</f>
        <v>176</v>
      </c>
      <c r="N94" s="91">
        <f ca="1">INDEX(AB$39:AB$46,MATCH($A94,$AH$39:$AH$46,0))</f>
        <v>1636.0869565217392</v>
      </c>
    </row>
    <row r="95" spans="1:27" x14ac:dyDescent="0.2">
      <c r="A95" s="88">
        <v>2</v>
      </c>
      <c r="B95" s="76" t="str">
        <f t="shared" ca="1" si="25"/>
        <v>PMAC</v>
      </c>
      <c r="C95" s="67" t="str">
        <f t="shared" ca="1" si="26"/>
        <v>TryingAnewStratton</v>
      </c>
      <c r="D95" s="64">
        <f t="shared" ca="1" si="27"/>
        <v>1053</v>
      </c>
      <c r="E95" s="59">
        <f t="shared" ca="1" si="27"/>
        <v>1529.5</v>
      </c>
      <c r="F95" s="59">
        <f t="shared" ca="1" si="27"/>
        <v>1652</v>
      </c>
      <c r="G95" s="59">
        <f t="shared" ca="1" si="27"/>
        <v>1718.5</v>
      </c>
      <c r="H95" s="78">
        <f t="shared" ca="1" si="27"/>
        <v>1874</v>
      </c>
      <c r="I95" s="99">
        <f t="shared" ref="I95:I101" ca="1" si="28">J95-D95</f>
        <v>476.5</v>
      </c>
      <c r="J95" s="59">
        <f t="shared" ref="J95:J101" ca="1" si="29">E95</f>
        <v>1529.5</v>
      </c>
      <c r="K95" s="93">
        <f t="shared" ref="K95:K101" ca="1" si="30">F95-J95</f>
        <v>122.5</v>
      </c>
      <c r="L95" s="96">
        <f t="shared" ref="L95:L101" ca="1" si="31">G95-F95</f>
        <v>66.5</v>
      </c>
      <c r="M95" s="59">
        <f t="shared" ref="M95:M101" ca="1" si="32">H95-L95-K95-J95</f>
        <v>155.5</v>
      </c>
      <c r="N95" s="78">
        <f t="shared" ref="N95:N101" ca="1" si="33">INDEX(AB$39:AB$46,MATCH($A95,$AH$39:$AH$46,0))</f>
        <v>1615.1739130434783</v>
      </c>
    </row>
    <row r="96" spans="1:27" x14ac:dyDescent="0.2">
      <c r="A96" s="88">
        <v>3</v>
      </c>
      <c r="B96" s="76" t="str">
        <f t="shared" ca="1" si="25"/>
        <v>LESTER</v>
      </c>
      <c r="C96" s="67" t="str">
        <f t="shared" ca="1" si="26"/>
        <v>DEVQON.1</v>
      </c>
      <c r="D96" s="64">
        <f t="shared" ca="1" si="27"/>
        <v>0</v>
      </c>
      <c r="E96" s="59">
        <f t="shared" ca="1" si="27"/>
        <v>1394</v>
      </c>
      <c r="F96" s="59">
        <f t="shared" ca="1" si="27"/>
        <v>1625</v>
      </c>
      <c r="G96" s="59">
        <f t="shared" ca="1" si="27"/>
        <v>1684</v>
      </c>
      <c r="H96" s="78">
        <f t="shared" ca="1" si="27"/>
        <v>1884</v>
      </c>
      <c r="I96" s="99">
        <f t="shared" ca="1" si="28"/>
        <v>1394</v>
      </c>
      <c r="J96" s="59">
        <f t="shared" ca="1" si="29"/>
        <v>1394</v>
      </c>
      <c r="K96" s="93">
        <f t="shared" ca="1" si="30"/>
        <v>231</v>
      </c>
      <c r="L96" s="96">
        <f t="shared" ca="1" si="31"/>
        <v>59</v>
      </c>
      <c r="M96" s="59">
        <f t="shared" ca="1" si="32"/>
        <v>200</v>
      </c>
      <c r="N96" s="78">
        <f t="shared" ca="1" si="33"/>
        <v>1458</v>
      </c>
    </row>
    <row r="97" spans="1:26" x14ac:dyDescent="0.2">
      <c r="A97" s="88">
        <v>4</v>
      </c>
      <c r="B97" s="76" t="str">
        <f t="shared" ca="1" si="25"/>
        <v>MELONS</v>
      </c>
      <c r="C97" s="67" t="str">
        <f t="shared" ca="1" si="26"/>
        <v>Salt&amp;VinegarCripps</v>
      </c>
      <c r="D97" s="64">
        <f t="shared" ca="1" si="27"/>
        <v>0</v>
      </c>
      <c r="E97" s="59">
        <f t="shared" ca="1" si="27"/>
        <v>1520</v>
      </c>
      <c r="F97" s="59">
        <f t="shared" ca="1" si="27"/>
        <v>1599</v>
      </c>
      <c r="G97" s="59">
        <f t="shared" ca="1" si="27"/>
        <v>1676.5</v>
      </c>
      <c r="H97" s="78">
        <f t="shared" ca="1" si="27"/>
        <v>1787</v>
      </c>
      <c r="I97" s="99">
        <f t="shared" ca="1" si="28"/>
        <v>1520</v>
      </c>
      <c r="J97" s="59">
        <f t="shared" ca="1" si="29"/>
        <v>1520</v>
      </c>
      <c r="K97" s="93">
        <f t="shared" ca="1" si="30"/>
        <v>79</v>
      </c>
      <c r="L97" s="96">
        <f t="shared" ca="1" si="31"/>
        <v>77.5</v>
      </c>
      <c r="M97" s="59">
        <f t="shared" ca="1" si="32"/>
        <v>110.5</v>
      </c>
      <c r="N97" s="78">
        <f t="shared" ca="1" si="33"/>
        <v>1518.0434782608695</v>
      </c>
    </row>
    <row r="98" spans="1:26" x14ac:dyDescent="0.2">
      <c r="A98" s="88">
        <v>5</v>
      </c>
      <c r="B98" s="76" t="str">
        <f t="shared" ca="1" si="25"/>
        <v>RICHO</v>
      </c>
      <c r="C98" s="67" t="str">
        <f t="shared" ca="1" si="26"/>
        <v>Swimming n Titch</v>
      </c>
      <c r="D98" s="64">
        <f t="shared" ca="1" si="27"/>
        <v>0</v>
      </c>
      <c r="E98" s="59">
        <f t="shared" ca="1" si="27"/>
        <v>1508.5</v>
      </c>
      <c r="F98" s="59">
        <f t="shared" ca="1" si="27"/>
        <v>1580</v>
      </c>
      <c r="G98" s="59">
        <f t="shared" ca="1" si="27"/>
        <v>1669</v>
      </c>
      <c r="H98" s="78">
        <f t="shared" ca="1" si="27"/>
        <v>1829</v>
      </c>
      <c r="I98" s="99">
        <f t="shared" ca="1" si="28"/>
        <v>1508.5</v>
      </c>
      <c r="J98" s="59">
        <f t="shared" ca="1" si="29"/>
        <v>1508.5</v>
      </c>
      <c r="K98" s="93">
        <f t="shared" ca="1" si="30"/>
        <v>71.5</v>
      </c>
      <c r="L98" s="96">
        <f t="shared" ca="1" si="31"/>
        <v>89</v>
      </c>
      <c r="M98" s="59">
        <f t="shared" ca="1" si="32"/>
        <v>160</v>
      </c>
      <c r="N98" s="78">
        <f t="shared" ca="1" si="33"/>
        <v>1467.5217391304348</v>
      </c>
    </row>
    <row r="99" spans="1:26" x14ac:dyDescent="0.2">
      <c r="A99" s="88">
        <v>6</v>
      </c>
      <c r="B99" s="76" t="str">
        <f t="shared" ca="1" si="25"/>
        <v>GARTER</v>
      </c>
      <c r="C99" s="67" t="str">
        <f t="shared" ca="1" si="26"/>
        <v>Fire The Worpedo</v>
      </c>
      <c r="D99" s="64">
        <f t="shared" ca="1" si="27"/>
        <v>0</v>
      </c>
      <c r="E99" s="59">
        <f t="shared" ca="1" si="27"/>
        <v>1411.5</v>
      </c>
      <c r="F99" s="59">
        <f t="shared" ca="1" si="27"/>
        <v>1567</v>
      </c>
      <c r="G99" s="59">
        <f t="shared" ca="1" si="27"/>
        <v>1688</v>
      </c>
      <c r="H99" s="78">
        <f t="shared" ca="1" si="27"/>
        <v>1812</v>
      </c>
      <c r="I99" s="99">
        <f t="shared" ca="1" si="28"/>
        <v>1411.5</v>
      </c>
      <c r="J99" s="59">
        <f t="shared" ca="1" si="29"/>
        <v>1411.5</v>
      </c>
      <c r="K99" s="93">
        <f t="shared" ca="1" si="30"/>
        <v>155.5</v>
      </c>
      <c r="L99" s="96">
        <f t="shared" ca="1" si="31"/>
        <v>121</v>
      </c>
      <c r="M99" s="59">
        <f t="shared" ca="1" si="32"/>
        <v>124</v>
      </c>
      <c r="N99" s="78">
        <f t="shared" ca="1" si="33"/>
        <v>1426.1304347826087</v>
      </c>
    </row>
    <row r="100" spans="1:26" x14ac:dyDescent="0.2">
      <c r="A100" s="88">
        <v>7</v>
      </c>
      <c r="B100" s="76" t="str">
        <f t="shared" ca="1" si="25"/>
        <v>JMERC</v>
      </c>
      <c r="C100" s="67" t="str">
        <f t="shared" ca="1" si="26"/>
        <v>Casting Crouch</v>
      </c>
      <c r="D100" s="64">
        <f t="shared" ca="1" si="27"/>
        <v>0</v>
      </c>
      <c r="E100" s="59">
        <f t="shared" ca="1" si="27"/>
        <v>1467</v>
      </c>
      <c r="F100" s="59">
        <f t="shared" ca="1" si="27"/>
        <v>1564</v>
      </c>
      <c r="G100" s="59">
        <f t="shared" ca="1" si="27"/>
        <v>1610</v>
      </c>
      <c r="H100" s="78">
        <f t="shared" ca="1" si="27"/>
        <v>1809</v>
      </c>
      <c r="I100" s="99">
        <f t="shared" ca="1" si="28"/>
        <v>1467</v>
      </c>
      <c r="J100" s="59">
        <f t="shared" ca="1" si="29"/>
        <v>1467</v>
      </c>
      <c r="K100" s="93">
        <f t="shared" ca="1" si="30"/>
        <v>97</v>
      </c>
      <c r="L100" s="96">
        <f t="shared" ca="1" si="31"/>
        <v>46</v>
      </c>
      <c r="M100" s="59">
        <f t="shared" ca="1" si="32"/>
        <v>199</v>
      </c>
      <c r="N100" s="78">
        <f t="shared" ca="1" si="33"/>
        <v>1489.2608695652175</v>
      </c>
    </row>
    <row r="101" spans="1:26" ht="16" thickBot="1" x14ac:dyDescent="0.25">
      <c r="A101" s="89">
        <v>8</v>
      </c>
      <c r="B101" s="77" t="str">
        <f t="shared" ca="1" si="25"/>
        <v>CHIEF</v>
      </c>
      <c r="C101" s="68" t="str">
        <f t="shared" ca="1" si="26"/>
        <v>Barbeques Treloar</v>
      </c>
      <c r="D101" s="65">
        <f t="shared" ca="1" si="27"/>
        <v>0</v>
      </c>
      <c r="E101" s="61">
        <f t="shared" ca="1" si="27"/>
        <v>1382</v>
      </c>
      <c r="F101" s="61">
        <f t="shared" ca="1" si="27"/>
        <v>1539</v>
      </c>
      <c r="G101" s="61">
        <f t="shared" ca="1" si="27"/>
        <v>1613.5</v>
      </c>
      <c r="H101" s="79">
        <f t="shared" ca="1" si="27"/>
        <v>1787</v>
      </c>
      <c r="I101" s="100">
        <f t="shared" ca="1" si="28"/>
        <v>1382</v>
      </c>
      <c r="J101" s="61">
        <f t="shared" ca="1" si="29"/>
        <v>1382</v>
      </c>
      <c r="K101" s="94">
        <f t="shared" ca="1" si="30"/>
        <v>157</v>
      </c>
      <c r="L101" s="97">
        <f t="shared" ca="1" si="31"/>
        <v>74.5</v>
      </c>
      <c r="M101" s="61">
        <f t="shared" ca="1" si="32"/>
        <v>173.5</v>
      </c>
      <c r="N101" s="79">
        <f t="shared" ca="1" si="33"/>
        <v>1381.3478260869565</v>
      </c>
    </row>
    <row r="102" spans="1:26" ht="16" thickBot="1" x14ac:dyDescent="0.25"/>
    <row r="103" spans="1:26" ht="16" thickBot="1" x14ac:dyDescent="0.25">
      <c r="B103">
        <v>5</v>
      </c>
      <c r="D103" s="196" t="str">
        <f>"Power Rankings ("&amp;B103&amp;"Rd)"</f>
        <v>Power Rankings (5Rd)</v>
      </c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8"/>
    </row>
    <row r="104" spans="1:26" ht="16" thickBot="1" x14ac:dyDescent="0.25">
      <c r="A104" s="86"/>
      <c r="B104" s="70" t="s">
        <v>939</v>
      </c>
      <c r="C104" s="71" t="s">
        <v>509</v>
      </c>
      <c r="D104" s="106">
        <v>1</v>
      </c>
      <c r="E104" s="107">
        <v>2</v>
      </c>
      <c r="F104" s="107">
        <v>3</v>
      </c>
      <c r="G104" s="107">
        <v>4</v>
      </c>
      <c r="H104" s="107">
        <v>5</v>
      </c>
      <c r="I104" s="107">
        <v>6</v>
      </c>
      <c r="J104" s="107">
        <v>7</v>
      </c>
      <c r="K104" s="107">
        <v>8</v>
      </c>
      <c r="L104" s="107">
        <v>9</v>
      </c>
      <c r="M104" s="107">
        <v>10</v>
      </c>
      <c r="N104" s="107">
        <v>11</v>
      </c>
      <c r="O104" s="107">
        <v>12</v>
      </c>
      <c r="P104" s="107">
        <v>13</v>
      </c>
      <c r="Q104" s="107">
        <v>14</v>
      </c>
      <c r="R104" s="107">
        <v>15</v>
      </c>
      <c r="S104" s="107">
        <v>16</v>
      </c>
      <c r="T104" s="107">
        <v>17</v>
      </c>
      <c r="U104" s="107">
        <v>18</v>
      </c>
      <c r="V104" s="107">
        <v>19</v>
      </c>
      <c r="W104" s="107">
        <v>20</v>
      </c>
      <c r="X104" s="107">
        <v>21</v>
      </c>
      <c r="Y104" s="107">
        <v>22</v>
      </c>
      <c r="Z104" s="108">
        <v>23</v>
      </c>
    </row>
    <row r="105" spans="1:26" x14ac:dyDescent="0.2">
      <c r="A105" s="87">
        <v>1</v>
      </c>
      <c r="B105" s="75" t="str">
        <f ca="1">INDEX(OFFSET('DATA - Teams'!$C$2:$C$9,MATCH($C$34,'DATA - Teams'!$A:$A,0)-2,0),$A105)</f>
        <v>CHIEF</v>
      </c>
      <c r="C105" s="66" t="str">
        <f ca="1">INDEX(OFFSET('DATA - Teams'!$B$2:$B$9,MATCH($C$34,'DATA - Teams'!$A:$A,0)-2,0),$A105)</f>
        <v>Barbeques Treloar</v>
      </c>
      <c r="D105" s="69">
        <f ca="1">IF(D$104&lt;=$C$35,AVERAGE(OFFSET(D50,0,-(MIN($B$103,D$104)-1),1,MIN($B$103,D$104))),NA())</f>
        <v>1640</v>
      </c>
      <c r="E105" s="38">
        <f t="shared" ref="E105:Z105" ca="1" si="34">IF(E$104&lt;=$C$35,AVERAGE(OFFSET(E50,0,-(MIN($B$103,E$104)-1),1,MIN($B$103,E$104))),NA())</f>
        <v>1692.5</v>
      </c>
      <c r="F105" s="38">
        <f t="shared" ca="1" si="34"/>
        <v>1597.3333333333333</v>
      </c>
      <c r="G105" s="38">
        <f t="shared" ca="1" si="34"/>
        <v>1533</v>
      </c>
      <c r="H105" s="38">
        <f t="shared" ca="1" si="34"/>
        <v>1537.4</v>
      </c>
      <c r="I105" s="38">
        <f t="shared" ca="1" si="34"/>
        <v>1566.8</v>
      </c>
      <c r="J105" s="38">
        <f t="shared" ca="1" si="34"/>
        <v>1527.2</v>
      </c>
      <c r="K105" s="38">
        <f t="shared" ca="1" si="34"/>
        <v>1568.3176470588237</v>
      </c>
      <c r="L105" s="38">
        <f t="shared" ca="1" si="34"/>
        <v>1601.7176470588236</v>
      </c>
      <c r="M105" s="38">
        <f t="shared" ca="1" si="34"/>
        <v>1627.9176470588236</v>
      </c>
      <c r="N105" s="38">
        <f t="shared" ca="1" si="34"/>
        <v>1580.7176470588236</v>
      </c>
      <c r="O105" s="38">
        <f t="shared" ca="1" si="34"/>
        <v>1631.9926470588236</v>
      </c>
      <c r="P105" s="38">
        <f t="shared" ca="1" si="34"/>
        <v>1590.2750000000001</v>
      </c>
      <c r="Q105" s="38">
        <f t="shared" ca="1" si="34"/>
        <v>1536.9749999999999</v>
      </c>
      <c r="R105" s="38">
        <f t="shared" ca="1" si="34"/>
        <v>1513.575</v>
      </c>
      <c r="S105" s="38">
        <f t="shared" ca="1" si="34"/>
        <v>1508.375</v>
      </c>
      <c r="T105" s="38">
        <f t="shared" ca="1" si="34"/>
        <v>1475.5</v>
      </c>
      <c r="U105" s="38">
        <f t="shared" ca="1" si="34"/>
        <v>1466.1</v>
      </c>
      <c r="V105" s="38">
        <f t="shared" ca="1" si="34"/>
        <v>1525.8</v>
      </c>
      <c r="W105" s="38">
        <f t="shared" ca="1" si="34"/>
        <v>1506.8</v>
      </c>
      <c r="X105" s="38">
        <f t="shared" ca="1" si="34"/>
        <v>1526.6</v>
      </c>
      <c r="Y105" s="38">
        <f t="shared" ca="1" si="34"/>
        <v>1198.8</v>
      </c>
      <c r="Z105" s="39">
        <f t="shared" ca="1" si="34"/>
        <v>927.4</v>
      </c>
    </row>
    <row r="106" spans="1:26" x14ac:dyDescent="0.2">
      <c r="A106" s="88">
        <v>2</v>
      </c>
      <c r="B106" s="76" t="str">
        <f ca="1">INDEX(OFFSET('DATA - Teams'!$C$2:$C$9,MATCH($C$34,'DATA - Teams'!$A:$A,0)-2,0),$A106)</f>
        <v>GARTER</v>
      </c>
      <c r="C106" s="67" t="str">
        <f ca="1">INDEX(OFFSET('DATA - Teams'!$B$2:$B$9,MATCH($C$34,'DATA - Teams'!$A:$A,0)-2,0),$A106)</f>
        <v>Fire The Worpedo</v>
      </c>
      <c r="D106" s="47">
        <f t="shared" ref="D106:Z106" ca="1" si="35">IF(D$104&lt;=$C$35,AVERAGE(OFFSET(D51,0,-(MIN($B$103,D$104)-1),1,MIN($B$103,D$104))),NA())</f>
        <v>1499</v>
      </c>
      <c r="E106" s="34">
        <f t="shared" ca="1" si="35"/>
        <v>1591.5</v>
      </c>
      <c r="F106" s="34">
        <f t="shared" ca="1" si="35"/>
        <v>1560.6666666666667</v>
      </c>
      <c r="G106" s="34">
        <f t="shared" ca="1" si="35"/>
        <v>1585.2941176470588</v>
      </c>
      <c r="H106" s="34">
        <f t="shared" ca="1" si="35"/>
        <v>1576.4352941176471</v>
      </c>
      <c r="I106" s="34">
        <f t="shared" ca="1" si="35"/>
        <v>1577.2352941176471</v>
      </c>
      <c r="J106" s="34">
        <f t="shared" ca="1" si="35"/>
        <v>1531.035294117647</v>
      </c>
      <c r="K106" s="34">
        <f t="shared" ca="1" si="35"/>
        <v>1547.835294117647</v>
      </c>
      <c r="L106" s="34">
        <f t="shared" ca="1" si="35"/>
        <v>1578.4</v>
      </c>
      <c r="M106" s="34">
        <f t="shared" ca="1" si="35"/>
        <v>1598.4</v>
      </c>
      <c r="N106" s="34">
        <f t="shared" ca="1" si="35"/>
        <v>1643.8</v>
      </c>
      <c r="O106" s="34">
        <f t="shared" ca="1" si="35"/>
        <v>1676.1714285714286</v>
      </c>
      <c r="P106" s="34">
        <f t="shared" ca="1" si="35"/>
        <v>1653.5714285714287</v>
      </c>
      <c r="Q106" s="34">
        <f t="shared" ca="1" si="35"/>
        <v>1599.3314285714287</v>
      </c>
      <c r="R106" s="34">
        <f t="shared" ca="1" si="35"/>
        <v>1592.7314285714288</v>
      </c>
      <c r="S106" s="34">
        <f t="shared" ca="1" si="35"/>
        <v>1536.8490756302522</v>
      </c>
      <c r="T106" s="34">
        <f t="shared" ca="1" si="35"/>
        <v>1572.0776470588237</v>
      </c>
      <c r="U106" s="34">
        <f t="shared" ca="1" si="35"/>
        <v>1623.4776470588235</v>
      </c>
      <c r="V106" s="34">
        <f t="shared" ca="1" si="35"/>
        <v>1653.7176470588238</v>
      </c>
      <c r="W106" s="34">
        <f t="shared" ca="1" si="35"/>
        <v>1656.7176470588238</v>
      </c>
      <c r="X106" s="34">
        <f t="shared" ca="1" si="35"/>
        <v>1709.2</v>
      </c>
      <c r="Y106" s="34">
        <f t="shared" ca="1" si="35"/>
        <v>1351</v>
      </c>
      <c r="Z106" s="40">
        <f t="shared" ca="1" si="35"/>
        <v>1005.6</v>
      </c>
    </row>
    <row r="107" spans="1:26" x14ac:dyDescent="0.2">
      <c r="A107" s="88">
        <v>3</v>
      </c>
      <c r="B107" s="76" t="str">
        <f ca="1">INDEX(OFFSET('DATA - Teams'!$C$2:$C$9,MATCH($C$34,'DATA - Teams'!$A:$A,0)-2,0),$A107)</f>
        <v>JMERC</v>
      </c>
      <c r="C107" s="67" t="str">
        <f ca="1">INDEX(OFFSET('DATA - Teams'!$B$2:$B$9,MATCH($C$34,'DATA - Teams'!$A:$A,0)-2,0),$A107)</f>
        <v>Casting Crouch</v>
      </c>
      <c r="D107" s="47">
        <f t="shared" ref="D107:Z107" ca="1" si="36">IF(D$104&lt;=$C$35,AVERAGE(OFFSET(D52,0,-(MIN($B$103,D$104)-1),1,MIN($B$103,D$104))),NA())</f>
        <v>1718</v>
      </c>
      <c r="E107" s="34">
        <f t="shared" ca="1" si="36"/>
        <v>1688.5</v>
      </c>
      <c r="F107" s="34">
        <f t="shared" ca="1" si="36"/>
        <v>1697.6666666666667</v>
      </c>
      <c r="G107" s="34">
        <f t="shared" ca="1" si="36"/>
        <v>1669.75</v>
      </c>
      <c r="H107" s="34">
        <f t="shared" ca="1" si="36"/>
        <v>1648.6</v>
      </c>
      <c r="I107" s="34">
        <f t="shared" ca="1" si="36"/>
        <v>1626</v>
      </c>
      <c r="J107" s="34">
        <f t="shared" ca="1" si="36"/>
        <v>1600</v>
      </c>
      <c r="K107" s="34">
        <f t="shared" ca="1" si="36"/>
        <v>1566.6</v>
      </c>
      <c r="L107" s="34">
        <f t="shared" ca="1" si="36"/>
        <v>1530.4</v>
      </c>
      <c r="M107" s="34">
        <f t="shared" ca="1" si="36"/>
        <v>1511.1058823529413</v>
      </c>
      <c r="N107" s="34">
        <f t="shared" ca="1" si="36"/>
        <v>1479.7058823529412</v>
      </c>
      <c r="O107" s="34">
        <f t="shared" ca="1" si="36"/>
        <v>1476.7858823529411</v>
      </c>
      <c r="P107" s="34">
        <f t="shared" ca="1" si="36"/>
        <v>1486.0358823529411</v>
      </c>
      <c r="Q107" s="34">
        <f t="shared" ca="1" si="36"/>
        <v>1539.3858823529413</v>
      </c>
      <c r="R107" s="34">
        <f t="shared" ca="1" si="36"/>
        <v>1555.48</v>
      </c>
      <c r="S107" s="34">
        <f t="shared" ca="1" si="36"/>
        <v>1587.8799999999999</v>
      </c>
      <c r="T107" s="34">
        <f t="shared" ca="1" si="36"/>
        <v>1616.2</v>
      </c>
      <c r="U107" s="34">
        <f t="shared" ca="1" si="36"/>
        <v>1615.95</v>
      </c>
      <c r="V107" s="34">
        <f t="shared" ca="1" si="36"/>
        <v>1595.4</v>
      </c>
      <c r="W107" s="34">
        <f t="shared" ca="1" si="36"/>
        <v>1647.6</v>
      </c>
      <c r="X107" s="34">
        <f t="shared" ca="1" si="36"/>
        <v>1649.2</v>
      </c>
      <c r="Y107" s="34">
        <f t="shared" ca="1" si="36"/>
        <v>1640</v>
      </c>
      <c r="Z107" s="40">
        <f t="shared" ca="1" si="36"/>
        <v>1321.2</v>
      </c>
    </row>
    <row r="108" spans="1:26" x14ac:dyDescent="0.2">
      <c r="A108" s="88">
        <v>4</v>
      </c>
      <c r="B108" s="76" t="str">
        <f ca="1">INDEX(OFFSET('DATA - Teams'!$C$2:$C$9,MATCH($C$34,'DATA - Teams'!$A:$A,0)-2,0),$A108)</f>
        <v>LESTER</v>
      </c>
      <c r="C108" s="67" t="str">
        <f ca="1">INDEX(OFFSET('DATA - Teams'!$B$2:$B$9,MATCH($C$34,'DATA - Teams'!$A:$A,0)-2,0),$A108)</f>
        <v>DEVQON.1</v>
      </c>
      <c r="D108" s="47">
        <f t="shared" ref="D108:Z108" ca="1" si="37">IF(D$104&lt;=$C$35,AVERAGE(OFFSET(D53,0,-(MIN($B$103,D$104)-1),1,MIN($B$103,D$104))),NA())</f>
        <v>1742</v>
      </c>
      <c r="E108" s="34">
        <f t="shared" ca="1" si="37"/>
        <v>1702</v>
      </c>
      <c r="F108" s="34">
        <f t="shared" ca="1" si="37"/>
        <v>1718.3333333333333</v>
      </c>
      <c r="G108" s="34">
        <f t="shared" ca="1" si="37"/>
        <v>1715.25</v>
      </c>
      <c r="H108" s="34">
        <f t="shared" ca="1" si="37"/>
        <v>1653.2</v>
      </c>
      <c r="I108" s="34">
        <f t="shared" ca="1" si="37"/>
        <v>1632</v>
      </c>
      <c r="J108" s="34">
        <f t="shared" ca="1" si="37"/>
        <v>1651.5529411764705</v>
      </c>
      <c r="K108" s="34">
        <f t="shared" ca="1" si="37"/>
        <v>1678.1529411764707</v>
      </c>
      <c r="L108" s="34">
        <f t="shared" ca="1" si="37"/>
        <v>1689.9529411764706</v>
      </c>
      <c r="M108" s="34">
        <f t="shared" ca="1" si="37"/>
        <v>1720.4588235294118</v>
      </c>
      <c r="N108" s="34">
        <f t="shared" ca="1" si="37"/>
        <v>1741.4</v>
      </c>
      <c r="O108" s="34">
        <f t="shared" ca="1" si="37"/>
        <v>1743.908597285068</v>
      </c>
      <c r="P108" s="34">
        <f t="shared" ca="1" si="37"/>
        <v>1691.8285972850676</v>
      </c>
      <c r="Q108" s="34">
        <f t="shared" ca="1" si="37"/>
        <v>1645.9535972850681</v>
      </c>
      <c r="R108" s="34">
        <f t="shared" ca="1" si="37"/>
        <v>1703.4477149321269</v>
      </c>
      <c r="S108" s="34">
        <f t="shared" ca="1" si="37"/>
        <v>1677.4006561085976</v>
      </c>
      <c r="T108" s="34">
        <f t="shared" ca="1" si="37"/>
        <v>1647.9391176470588</v>
      </c>
      <c r="U108" s="34">
        <f t="shared" ca="1" si="37"/>
        <v>1647.8191176470586</v>
      </c>
      <c r="V108" s="34">
        <f t="shared" ca="1" si="37"/>
        <v>1656.6941176470586</v>
      </c>
      <c r="W108" s="34">
        <f t="shared" ca="1" si="37"/>
        <v>1613.8941176470587</v>
      </c>
      <c r="X108" s="34">
        <f t="shared" ca="1" si="37"/>
        <v>1568.4</v>
      </c>
      <c r="Y108" s="34">
        <f t="shared" ca="1" si="37"/>
        <v>1243.4000000000001</v>
      </c>
      <c r="Z108" s="40">
        <f t="shared" ca="1" si="37"/>
        <v>918.8</v>
      </c>
    </row>
    <row r="109" spans="1:26" x14ac:dyDescent="0.2">
      <c r="A109" s="88">
        <v>5</v>
      </c>
      <c r="B109" s="76" t="str">
        <f ca="1">INDEX(OFFSET('DATA - Teams'!$C$2:$C$9,MATCH($C$34,'DATA - Teams'!$A:$A,0)-2,0),$A109)</f>
        <v>MELONS</v>
      </c>
      <c r="C109" s="67" t="str">
        <f ca="1">INDEX(OFFSET('DATA - Teams'!$B$2:$B$9,MATCH($C$34,'DATA - Teams'!$A:$A,0)-2,0),$A109)</f>
        <v>Salt&amp;VinegarCripps</v>
      </c>
      <c r="D109" s="47">
        <f t="shared" ref="D109:Z109" ca="1" si="38">IF(D$104&lt;=$C$35,AVERAGE(OFFSET(D54,0,-(MIN($B$103,D$104)-1),1,MIN($B$103,D$104))),NA())</f>
        <v>1667</v>
      </c>
      <c r="E109" s="34">
        <f t="shared" ca="1" si="38"/>
        <v>1604.5</v>
      </c>
      <c r="F109" s="34">
        <f t="shared" ca="1" si="38"/>
        <v>1602.6666666666667</v>
      </c>
      <c r="G109" s="34">
        <f t="shared" ca="1" si="38"/>
        <v>1582.75</v>
      </c>
      <c r="H109" s="34">
        <f t="shared" ca="1" si="38"/>
        <v>1596</v>
      </c>
      <c r="I109" s="34">
        <f t="shared" ca="1" si="38"/>
        <v>1575</v>
      </c>
      <c r="J109" s="34">
        <f t="shared" ca="1" si="38"/>
        <v>1619</v>
      </c>
      <c r="K109" s="34">
        <f t="shared" ca="1" si="38"/>
        <v>1600.8</v>
      </c>
      <c r="L109" s="34">
        <f t="shared" ca="1" si="38"/>
        <v>1617.2</v>
      </c>
      <c r="M109" s="34">
        <f t="shared" ca="1" si="38"/>
        <v>1612.8</v>
      </c>
      <c r="N109" s="34">
        <f t="shared" ca="1" si="38"/>
        <v>1638.6</v>
      </c>
      <c r="O109" s="34">
        <f t="shared" ca="1" si="38"/>
        <v>1624.1764705882354</v>
      </c>
      <c r="P109" s="34">
        <f t="shared" ca="1" si="38"/>
        <v>1653.7764705882353</v>
      </c>
      <c r="Q109" s="34">
        <f t="shared" ca="1" si="38"/>
        <v>1620.7764705882353</v>
      </c>
      <c r="R109" s="34">
        <f t="shared" ca="1" si="38"/>
        <v>1598.7764705882353</v>
      </c>
      <c r="S109" s="34">
        <f t="shared" ca="1" si="38"/>
        <v>1617.9764705882353</v>
      </c>
      <c r="T109" s="34">
        <f t="shared" ca="1" si="38"/>
        <v>1563.95</v>
      </c>
      <c r="U109" s="34">
        <f t="shared" ca="1" si="38"/>
        <v>1544.35</v>
      </c>
      <c r="V109" s="34">
        <f t="shared" ca="1" si="38"/>
        <v>1593.55</v>
      </c>
      <c r="W109" s="34">
        <f t="shared" ca="1" si="38"/>
        <v>1628.95</v>
      </c>
      <c r="X109" s="34">
        <f t="shared" ca="1" si="38"/>
        <v>1625.55</v>
      </c>
      <c r="Y109" s="34">
        <f t="shared" ca="1" si="38"/>
        <v>1674</v>
      </c>
      <c r="Z109" s="40">
        <f t="shared" ca="1" si="38"/>
        <v>1362.4</v>
      </c>
    </row>
    <row r="110" spans="1:26" x14ac:dyDescent="0.2">
      <c r="A110" s="88">
        <v>6</v>
      </c>
      <c r="B110" s="76" t="str">
        <f ca="1">INDEX(OFFSET('DATA - Teams'!$C$2:$C$9,MATCH($C$34,'DATA - Teams'!$A:$A,0)-2,0),$A110)</f>
        <v>KAPPAZ</v>
      </c>
      <c r="C110" s="67" t="str">
        <f ca="1">INDEX(OFFSET('DATA - Teams'!$B$2:$B$9,MATCH($C$34,'DATA - Teams'!$A:$A,0)-2,0),$A110)</f>
        <v>Man of Steele</v>
      </c>
      <c r="D110" s="47">
        <f t="shared" ref="D110:Z110" ca="1" si="39">IF(D$104&lt;=$C$35,AVERAGE(OFFSET(D55,0,-(MIN($B$103,D$104)-1),1,MIN($B$103,D$104))),NA())</f>
        <v>1660</v>
      </c>
      <c r="E110" s="34">
        <f t="shared" ca="1" si="39"/>
        <v>1666</v>
      </c>
      <c r="F110" s="34">
        <f t="shared" ca="1" si="39"/>
        <v>1694</v>
      </c>
      <c r="G110" s="34">
        <f t="shared" ca="1" si="39"/>
        <v>1726.5</v>
      </c>
      <c r="H110" s="34">
        <f t="shared" ca="1" si="39"/>
        <v>1700</v>
      </c>
      <c r="I110" s="34">
        <f t="shared" ca="1" si="39"/>
        <v>1729.6</v>
      </c>
      <c r="J110" s="34">
        <f t="shared" ca="1" si="39"/>
        <v>1739.2</v>
      </c>
      <c r="K110" s="34">
        <f t="shared" ca="1" si="39"/>
        <v>1732.6</v>
      </c>
      <c r="L110" s="34">
        <f t="shared" ca="1" si="39"/>
        <v>1735.6</v>
      </c>
      <c r="M110" s="34">
        <f t="shared" ca="1" si="39"/>
        <v>1743.2</v>
      </c>
      <c r="N110" s="34">
        <f t="shared" ca="1" si="39"/>
        <v>1701</v>
      </c>
      <c r="O110" s="34">
        <f t="shared" ca="1" si="39"/>
        <v>1690.818181818182</v>
      </c>
      <c r="P110" s="34">
        <f t="shared" ca="1" si="39"/>
        <v>1661.172027972028</v>
      </c>
      <c r="Q110" s="34">
        <f t="shared" ca="1" si="39"/>
        <v>1644.9720279720282</v>
      </c>
      <c r="R110" s="34">
        <f t="shared" ca="1" si="39"/>
        <v>1651.172027972028</v>
      </c>
      <c r="S110" s="34">
        <f t="shared" ca="1" si="39"/>
        <v>1648.172027972028</v>
      </c>
      <c r="T110" s="34">
        <f t="shared" ca="1" si="39"/>
        <v>1647.7538461538461</v>
      </c>
      <c r="U110" s="34">
        <f t="shared" ca="1" si="39"/>
        <v>1654</v>
      </c>
      <c r="V110" s="34">
        <f t="shared" ca="1" si="39"/>
        <v>1684.6</v>
      </c>
      <c r="W110" s="34">
        <f t="shared" ca="1" si="39"/>
        <v>1688.8</v>
      </c>
      <c r="X110" s="34">
        <f t="shared" ca="1" si="39"/>
        <v>1684.2</v>
      </c>
      <c r="Y110" s="34">
        <f t="shared" ca="1" si="39"/>
        <v>1690.8</v>
      </c>
      <c r="Z110" s="40">
        <f t="shared" ca="1" si="39"/>
        <v>1737.4</v>
      </c>
    </row>
    <row r="111" spans="1:26" x14ac:dyDescent="0.2">
      <c r="A111" s="88">
        <v>7</v>
      </c>
      <c r="B111" s="76" t="str">
        <f ca="1">INDEX(OFFSET('DATA - Teams'!$C$2:$C$9,MATCH($C$34,'DATA - Teams'!$A:$A,0)-2,0),$A111)</f>
        <v>PMAC</v>
      </c>
      <c r="C111" s="67" t="str">
        <f ca="1">INDEX(OFFSET('DATA - Teams'!$B$2:$B$9,MATCH($C$34,'DATA - Teams'!$A:$A,0)-2,0),$A111)</f>
        <v>TryingAnewStratton</v>
      </c>
      <c r="D111" s="47">
        <f t="shared" ref="D111:Z111" ca="1" si="40">IF(D$104&lt;=$C$35,AVERAGE(OFFSET(D56,0,-(MIN($B$103,D$104)-1),1,MIN($B$103,D$104))),NA())</f>
        <v>1627</v>
      </c>
      <c r="E111" s="34">
        <f t="shared" ca="1" si="40"/>
        <v>1576.5</v>
      </c>
      <c r="F111" s="34">
        <f t="shared" ca="1" si="40"/>
        <v>1615</v>
      </c>
      <c r="G111" s="34">
        <f t="shared" ca="1" si="40"/>
        <v>1623</v>
      </c>
      <c r="H111" s="34">
        <f t="shared" ca="1" si="40"/>
        <v>1659.6</v>
      </c>
      <c r="I111" s="34">
        <f t="shared" ca="1" si="40"/>
        <v>1683.4</v>
      </c>
      <c r="J111" s="34">
        <f t="shared" ca="1" si="40"/>
        <v>1684.8</v>
      </c>
      <c r="K111" s="34">
        <f t="shared" ca="1" si="40"/>
        <v>1683.8</v>
      </c>
      <c r="L111" s="34">
        <f t="shared" ca="1" si="40"/>
        <v>1697.8</v>
      </c>
      <c r="M111" s="34">
        <f t="shared" ca="1" si="40"/>
        <v>1680.6</v>
      </c>
      <c r="N111" s="34">
        <f t="shared" ca="1" si="40"/>
        <v>1706.2</v>
      </c>
      <c r="O111" s="34">
        <f t="shared" ca="1" si="40"/>
        <v>1691.2</v>
      </c>
      <c r="P111" s="34">
        <f t="shared" ca="1" si="40"/>
        <v>1712.5142857142855</v>
      </c>
      <c r="Q111" s="34">
        <f t="shared" ca="1" si="40"/>
        <v>1678.2642857142855</v>
      </c>
      <c r="R111" s="34">
        <f t="shared" ca="1" si="40"/>
        <v>1639.2642857142855</v>
      </c>
      <c r="S111" s="34">
        <f t="shared" ca="1" si="40"/>
        <v>1623.6642857142856</v>
      </c>
      <c r="T111" s="34">
        <f t="shared" ca="1" si="40"/>
        <v>1665.4642857142856</v>
      </c>
      <c r="U111" s="34">
        <f t="shared" ca="1" si="40"/>
        <v>1650.6558823529413</v>
      </c>
      <c r="V111" s="34">
        <f t="shared" ca="1" si="40"/>
        <v>1628.3058823529414</v>
      </c>
      <c r="W111" s="34">
        <f t="shared" ca="1" si="40"/>
        <v>1653.7058823529412</v>
      </c>
      <c r="X111" s="34">
        <f t="shared" ca="1" si="40"/>
        <v>1621.9058823529413</v>
      </c>
      <c r="Y111" s="34">
        <f t="shared" ca="1" si="40"/>
        <v>1619.9058823529413</v>
      </c>
      <c r="Z111" s="40">
        <f t="shared" ca="1" si="40"/>
        <v>1628</v>
      </c>
    </row>
    <row r="112" spans="1:26" ht="16" thickBot="1" x14ac:dyDescent="0.25">
      <c r="A112" s="89">
        <v>8</v>
      </c>
      <c r="B112" s="77" t="str">
        <f ca="1">INDEX(OFFSET('DATA - Teams'!$C$2:$C$9,MATCH($C$34,'DATA - Teams'!$A:$A,0)-2,0),$A112)</f>
        <v>RICHO</v>
      </c>
      <c r="C112" s="68" t="str">
        <f ca="1">INDEX(OFFSET('DATA - Teams'!$B$2:$B$9,MATCH($C$34,'DATA - Teams'!$A:$A,0)-2,0),$A112)</f>
        <v>Swimming n Titch</v>
      </c>
      <c r="D112" s="48">
        <f t="shared" ref="D112:Z112" ca="1" si="41">IF(D$104&lt;=$C$35,AVERAGE(OFFSET(D57,0,-(MIN($B$103,D$104)-1),1,MIN($B$103,D$104))),NA())</f>
        <v>1595</v>
      </c>
      <c r="E112" s="42">
        <f t="shared" ca="1" si="41"/>
        <v>1571</v>
      </c>
      <c r="F112" s="42">
        <f t="shared" ca="1" si="41"/>
        <v>1621</v>
      </c>
      <c r="G112" s="42">
        <f t="shared" ca="1" si="41"/>
        <v>1623</v>
      </c>
      <c r="H112" s="42">
        <f t="shared" ca="1" si="41"/>
        <v>1614.4</v>
      </c>
      <c r="I112" s="42">
        <f t="shared" ca="1" si="41"/>
        <v>1578.8</v>
      </c>
      <c r="J112" s="42">
        <f t="shared" ca="1" si="41"/>
        <v>1598.4823529411765</v>
      </c>
      <c r="K112" s="42">
        <f t="shared" ca="1" si="41"/>
        <v>1556.0823529411764</v>
      </c>
      <c r="L112" s="42">
        <f t="shared" ca="1" si="41"/>
        <v>1556.6823529411763</v>
      </c>
      <c r="M112" s="42">
        <f t="shared" ca="1" si="41"/>
        <v>1589.8823529411764</v>
      </c>
      <c r="N112" s="42">
        <f t="shared" ca="1" si="41"/>
        <v>1634.9294117647057</v>
      </c>
      <c r="O112" s="42">
        <f t="shared" ca="1" si="41"/>
        <v>1616.0823529411764</v>
      </c>
      <c r="P112" s="42">
        <f t="shared" ca="1" si="41"/>
        <v>1624.9411764705881</v>
      </c>
      <c r="Q112" s="42">
        <f t="shared" ca="1" si="41"/>
        <v>1642.4470588235295</v>
      </c>
      <c r="R112" s="42">
        <f t="shared" ca="1" si="41"/>
        <v>1630.0470588235294</v>
      </c>
      <c r="S112" s="42">
        <f t="shared" ca="1" si="41"/>
        <v>1649.2</v>
      </c>
      <c r="T112" s="42">
        <f t="shared" ca="1" si="41"/>
        <v>1644.1647058823532</v>
      </c>
      <c r="U112" s="42">
        <f t="shared" ca="1" si="41"/>
        <v>1664.3058823529414</v>
      </c>
      <c r="V112" s="42">
        <f t="shared" ca="1" si="41"/>
        <v>1686.2</v>
      </c>
      <c r="W112" s="42">
        <f t="shared" ca="1" si="41"/>
        <v>1651</v>
      </c>
      <c r="X112" s="42">
        <f t="shared" ca="1" si="41"/>
        <v>1658.8</v>
      </c>
      <c r="Y112" s="42">
        <f t="shared" ca="1" si="41"/>
        <v>1353.6</v>
      </c>
      <c r="Z112" s="62">
        <f t="shared" ca="1" si="41"/>
        <v>1022.8</v>
      </c>
    </row>
    <row r="113" spans="1:26" x14ac:dyDescent="0.2">
      <c r="A113" s="87">
        <v>1</v>
      </c>
      <c r="B113" s="75" t="str">
        <f ca="1">B105</f>
        <v>CHIEF</v>
      </c>
      <c r="C113" s="66" t="str">
        <f ca="1">C105</f>
        <v>Barbeques Treloar</v>
      </c>
      <c r="D113" s="69" t="e">
        <f t="shared" ref="D113:Z113" si="42">IF(D$104=$C$35,D105,NA())</f>
        <v>#N/A</v>
      </c>
      <c r="E113" s="38" t="e">
        <f t="shared" si="42"/>
        <v>#N/A</v>
      </c>
      <c r="F113" s="38" t="e">
        <f t="shared" si="42"/>
        <v>#N/A</v>
      </c>
      <c r="G113" s="38" t="e">
        <f t="shared" si="42"/>
        <v>#N/A</v>
      </c>
      <c r="H113" s="38" t="e">
        <f t="shared" si="42"/>
        <v>#N/A</v>
      </c>
      <c r="I113" s="38" t="e">
        <f t="shared" si="42"/>
        <v>#N/A</v>
      </c>
      <c r="J113" s="38" t="e">
        <f t="shared" si="42"/>
        <v>#N/A</v>
      </c>
      <c r="K113" s="38" t="e">
        <f t="shared" si="42"/>
        <v>#N/A</v>
      </c>
      <c r="L113" s="38" t="e">
        <f t="shared" si="42"/>
        <v>#N/A</v>
      </c>
      <c r="M113" s="38" t="e">
        <f t="shared" si="42"/>
        <v>#N/A</v>
      </c>
      <c r="N113" s="38" t="e">
        <f t="shared" si="42"/>
        <v>#N/A</v>
      </c>
      <c r="O113" s="38" t="e">
        <f t="shared" si="42"/>
        <v>#N/A</v>
      </c>
      <c r="P113" s="38" t="e">
        <f t="shared" si="42"/>
        <v>#N/A</v>
      </c>
      <c r="Q113" s="38" t="e">
        <f t="shared" si="42"/>
        <v>#N/A</v>
      </c>
      <c r="R113" s="38" t="e">
        <f t="shared" si="42"/>
        <v>#N/A</v>
      </c>
      <c r="S113" s="38" t="e">
        <f t="shared" si="42"/>
        <v>#N/A</v>
      </c>
      <c r="T113" s="38" t="e">
        <f t="shared" si="42"/>
        <v>#N/A</v>
      </c>
      <c r="U113" s="38" t="e">
        <f t="shared" si="42"/>
        <v>#N/A</v>
      </c>
      <c r="V113" s="38" t="e">
        <f t="shared" si="42"/>
        <v>#N/A</v>
      </c>
      <c r="W113" s="38" t="e">
        <f t="shared" si="42"/>
        <v>#N/A</v>
      </c>
      <c r="X113" s="38" t="e">
        <f t="shared" si="42"/>
        <v>#N/A</v>
      </c>
      <c r="Y113" s="38" t="e">
        <f t="shared" si="42"/>
        <v>#N/A</v>
      </c>
      <c r="Z113" s="39">
        <f t="shared" ca="1" si="42"/>
        <v>927.4</v>
      </c>
    </row>
    <row r="114" spans="1:26" x14ac:dyDescent="0.2">
      <c r="A114" s="88">
        <v>2</v>
      </c>
      <c r="B114" s="76" t="str">
        <f t="shared" ref="B114:B120" ca="1" si="43">B106</f>
        <v>GARTER</v>
      </c>
      <c r="C114" s="67" t="str">
        <f t="shared" ref="C114:C120" ca="1" si="44">C106</f>
        <v>Fire The Worpedo</v>
      </c>
      <c r="D114" s="47" t="e">
        <f t="shared" ref="D114:Z114" si="45">IF(D$104=$C$35,D106,NA())</f>
        <v>#N/A</v>
      </c>
      <c r="E114" s="34" t="e">
        <f t="shared" si="45"/>
        <v>#N/A</v>
      </c>
      <c r="F114" s="34" t="e">
        <f t="shared" si="45"/>
        <v>#N/A</v>
      </c>
      <c r="G114" s="34" t="e">
        <f t="shared" si="45"/>
        <v>#N/A</v>
      </c>
      <c r="H114" s="34" t="e">
        <f t="shared" si="45"/>
        <v>#N/A</v>
      </c>
      <c r="I114" s="34" t="e">
        <f t="shared" si="45"/>
        <v>#N/A</v>
      </c>
      <c r="J114" s="34" t="e">
        <f t="shared" si="45"/>
        <v>#N/A</v>
      </c>
      <c r="K114" s="34" t="e">
        <f t="shared" si="45"/>
        <v>#N/A</v>
      </c>
      <c r="L114" s="34" t="e">
        <f t="shared" si="45"/>
        <v>#N/A</v>
      </c>
      <c r="M114" s="34" t="e">
        <f t="shared" si="45"/>
        <v>#N/A</v>
      </c>
      <c r="N114" s="34" t="e">
        <f t="shared" si="45"/>
        <v>#N/A</v>
      </c>
      <c r="O114" s="34" t="e">
        <f t="shared" si="45"/>
        <v>#N/A</v>
      </c>
      <c r="P114" s="34" t="e">
        <f t="shared" si="45"/>
        <v>#N/A</v>
      </c>
      <c r="Q114" s="34" t="e">
        <f t="shared" si="45"/>
        <v>#N/A</v>
      </c>
      <c r="R114" s="34" t="e">
        <f t="shared" si="45"/>
        <v>#N/A</v>
      </c>
      <c r="S114" s="34" t="e">
        <f t="shared" si="45"/>
        <v>#N/A</v>
      </c>
      <c r="T114" s="34" t="e">
        <f t="shared" si="45"/>
        <v>#N/A</v>
      </c>
      <c r="U114" s="34" t="e">
        <f t="shared" si="45"/>
        <v>#N/A</v>
      </c>
      <c r="V114" s="34" t="e">
        <f t="shared" si="45"/>
        <v>#N/A</v>
      </c>
      <c r="W114" s="34" t="e">
        <f t="shared" si="45"/>
        <v>#N/A</v>
      </c>
      <c r="X114" s="34" t="e">
        <f t="shared" si="45"/>
        <v>#N/A</v>
      </c>
      <c r="Y114" s="34" t="e">
        <f t="shared" si="45"/>
        <v>#N/A</v>
      </c>
      <c r="Z114" s="40">
        <f t="shared" ca="1" si="45"/>
        <v>1005.6</v>
      </c>
    </row>
    <row r="115" spans="1:26" x14ac:dyDescent="0.2">
      <c r="A115" s="88">
        <v>3</v>
      </c>
      <c r="B115" s="76" t="str">
        <f t="shared" ca="1" si="43"/>
        <v>JMERC</v>
      </c>
      <c r="C115" s="67" t="str">
        <f t="shared" ca="1" si="44"/>
        <v>Casting Crouch</v>
      </c>
      <c r="D115" s="47" t="e">
        <f t="shared" ref="D115:Z115" si="46">IF(D$104=$C$35,D107,NA())</f>
        <v>#N/A</v>
      </c>
      <c r="E115" s="34" t="e">
        <f t="shared" si="46"/>
        <v>#N/A</v>
      </c>
      <c r="F115" s="34" t="e">
        <f t="shared" si="46"/>
        <v>#N/A</v>
      </c>
      <c r="G115" s="34" t="e">
        <f t="shared" si="46"/>
        <v>#N/A</v>
      </c>
      <c r="H115" s="34" t="e">
        <f t="shared" si="46"/>
        <v>#N/A</v>
      </c>
      <c r="I115" s="34" t="e">
        <f t="shared" si="46"/>
        <v>#N/A</v>
      </c>
      <c r="J115" s="34" t="e">
        <f t="shared" si="46"/>
        <v>#N/A</v>
      </c>
      <c r="K115" s="34" t="e">
        <f t="shared" si="46"/>
        <v>#N/A</v>
      </c>
      <c r="L115" s="34" t="e">
        <f t="shared" si="46"/>
        <v>#N/A</v>
      </c>
      <c r="M115" s="34" t="e">
        <f t="shared" si="46"/>
        <v>#N/A</v>
      </c>
      <c r="N115" s="34" t="e">
        <f t="shared" si="46"/>
        <v>#N/A</v>
      </c>
      <c r="O115" s="34" t="e">
        <f t="shared" si="46"/>
        <v>#N/A</v>
      </c>
      <c r="P115" s="34" t="e">
        <f t="shared" si="46"/>
        <v>#N/A</v>
      </c>
      <c r="Q115" s="34" t="e">
        <f t="shared" si="46"/>
        <v>#N/A</v>
      </c>
      <c r="R115" s="34" t="e">
        <f t="shared" si="46"/>
        <v>#N/A</v>
      </c>
      <c r="S115" s="34" t="e">
        <f t="shared" si="46"/>
        <v>#N/A</v>
      </c>
      <c r="T115" s="34" t="e">
        <f t="shared" si="46"/>
        <v>#N/A</v>
      </c>
      <c r="U115" s="34" t="e">
        <f t="shared" si="46"/>
        <v>#N/A</v>
      </c>
      <c r="V115" s="34" t="e">
        <f t="shared" si="46"/>
        <v>#N/A</v>
      </c>
      <c r="W115" s="34" t="e">
        <f t="shared" si="46"/>
        <v>#N/A</v>
      </c>
      <c r="X115" s="34" t="e">
        <f t="shared" si="46"/>
        <v>#N/A</v>
      </c>
      <c r="Y115" s="34" t="e">
        <f t="shared" si="46"/>
        <v>#N/A</v>
      </c>
      <c r="Z115" s="40">
        <f t="shared" ca="1" si="46"/>
        <v>1321.2</v>
      </c>
    </row>
    <row r="116" spans="1:26" x14ac:dyDescent="0.2">
      <c r="A116" s="88">
        <v>4</v>
      </c>
      <c r="B116" s="76" t="str">
        <f t="shared" ca="1" si="43"/>
        <v>LESTER</v>
      </c>
      <c r="C116" s="67" t="str">
        <f t="shared" ca="1" si="44"/>
        <v>DEVQON.1</v>
      </c>
      <c r="D116" s="47" t="e">
        <f t="shared" ref="D116:Z116" si="47">IF(D$104=$C$35,D108,NA())</f>
        <v>#N/A</v>
      </c>
      <c r="E116" s="34" t="e">
        <f t="shared" si="47"/>
        <v>#N/A</v>
      </c>
      <c r="F116" s="34" t="e">
        <f t="shared" si="47"/>
        <v>#N/A</v>
      </c>
      <c r="G116" s="34" t="e">
        <f t="shared" si="47"/>
        <v>#N/A</v>
      </c>
      <c r="H116" s="34" t="e">
        <f t="shared" si="47"/>
        <v>#N/A</v>
      </c>
      <c r="I116" s="34" t="e">
        <f t="shared" si="47"/>
        <v>#N/A</v>
      </c>
      <c r="J116" s="34" t="e">
        <f t="shared" si="47"/>
        <v>#N/A</v>
      </c>
      <c r="K116" s="34" t="e">
        <f t="shared" si="47"/>
        <v>#N/A</v>
      </c>
      <c r="L116" s="34" t="e">
        <f t="shared" si="47"/>
        <v>#N/A</v>
      </c>
      <c r="M116" s="34" t="e">
        <f t="shared" si="47"/>
        <v>#N/A</v>
      </c>
      <c r="N116" s="34" t="e">
        <f t="shared" si="47"/>
        <v>#N/A</v>
      </c>
      <c r="O116" s="34" t="e">
        <f t="shared" si="47"/>
        <v>#N/A</v>
      </c>
      <c r="P116" s="34" t="e">
        <f t="shared" si="47"/>
        <v>#N/A</v>
      </c>
      <c r="Q116" s="34" t="e">
        <f t="shared" si="47"/>
        <v>#N/A</v>
      </c>
      <c r="R116" s="34" t="e">
        <f t="shared" si="47"/>
        <v>#N/A</v>
      </c>
      <c r="S116" s="34" t="e">
        <f t="shared" si="47"/>
        <v>#N/A</v>
      </c>
      <c r="T116" s="34" t="e">
        <f t="shared" si="47"/>
        <v>#N/A</v>
      </c>
      <c r="U116" s="34" t="e">
        <f t="shared" si="47"/>
        <v>#N/A</v>
      </c>
      <c r="V116" s="34" t="e">
        <f t="shared" si="47"/>
        <v>#N/A</v>
      </c>
      <c r="W116" s="34" t="e">
        <f t="shared" si="47"/>
        <v>#N/A</v>
      </c>
      <c r="X116" s="34" t="e">
        <f t="shared" si="47"/>
        <v>#N/A</v>
      </c>
      <c r="Y116" s="34" t="e">
        <f t="shared" si="47"/>
        <v>#N/A</v>
      </c>
      <c r="Z116" s="40">
        <f t="shared" ca="1" si="47"/>
        <v>918.8</v>
      </c>
    </row>
    <row r="117" spans="1:26" x14ac:dyDescent="0.2">
      <c r="A117" s="88">
        <v>5</v>
      </c>
      <c r="B117" s="76" t="str">
        <f t="shared" ca="1" si="43"/>
        <v>MELONS</v>
      </c>
      <c r="C117" s="67" t="str">
        <f t="shared" ca="1" si="44"/>
        <v>Salt&amp;VinegarCripps</v>
      </c>
      <c r="D117" s="47" t="e">
        <f t="shared" ref="D117:Z117" si="48">IF(D$104=$C$35,D109,NA())</f>
        <v>#N/A</v>
      </c>
      <c r="E117" s="34" t="e">
        <f t="shared" si="48"/>
        <v>#N/A</v>
      </c>
      <c r="F117" s="34" t="e">
        <f t="shared" si="48"/>
        <v>#N/A</v>
      </c>
      <c r="G117" s="34" t="e">
        <f t="shared" si="48"/>
        <v>#N/A</v>
      </c>
      <c r="H117" s="34" t="e">
        <f t="shared" si="48"/>
        <v>#N/A</v>
      </c>
      <c r="I117" s="34" t="e">
        <f t="shared" si="48"/>
        <v>#N/A</v>
      </c>
      <c r="J117" s="34" t="e">
        <f t="shared" si="48"/>
        <v>#N/A</v>
      </c>
      <c r="K117" s="34" t="e">
        <f t="shared" si="48"/>
        <v>#N/A</v>
      </c>
      <c r="L117" s="34" t="e">
        <f t="shared" si="48"/>
        <v>#N/A</v>
      </c>
      <c r="M117" s="34" t="e">
        <f t="shared" si="48"/>
        <v>#N/A</v>
      </c>
      <c r="N117" s="34" t="e">
        <f t="shared" si="48"/>
        <v>#N/A</v>
      </c>
      <c r="O117" s="34" t="e">
        <f t="shared" si="48"/>
        <v>#N/A</v>
      </c>
      <c r="P117" s="34" t="e">
        <f t="shared" si="48"/>
        <v>#N/A</v>
      </c>
      <c r="Q117" s="34" t="e">
        <f t="shared" si="48"/>
        <v>#N/A</v>
      </c>
      <c r="R117" s="34" t="e">
        <f t="shared" si="48"/>
        <v>#N/A</v>
      </c>
      <c r="S117" s="34" t="e">
        <f t="shared" si="48"/>
        <v>#N/A</v>
      </c>
      <c r="T117" s="34" t="e">
        <f t="shared" si="48"/>
        <v>#N/A</v>
      </c>
      <c r="U117" s="34" t="e">
        <f t="shared" si="48"/>
        <v>#N/A</v>
      </c>
      <c r="V117" s="34" t="e">
        <f t="shared" si="48"/>
        <v>#N/A</v>
      </c>
      <c r="W117" s="34" t="e">
        <f t="shared" si="48"/>
        <v>#N/A</v>
      </c>
      <c r="X117" s="34" t="e">
        <f t="shared" si="48"/>
        <v>#N/A</v>
      </c>
      <c r="Y117" s="34" t="e">
        <f t="shared" si="48"/>
        <v>#N/A</v>
      </c>
      <c r="Z117" s="40">
        <f t="shared" ca="1" si="48"/>
        <v>1362.4</v>
      </c>
    </row>
    <row r="118" spans="1:26" x14ac:dyDescent="0.2">
      <c r="A118" s="88">
        <v>6</v>
      </c>
      <c r="B118" s="76" t="str">
        <f t="shared" ca="1" si="43"/>
        <v>KAPPAZ</v>
      </c>
      <c r="C118" s="67" t="str">
        <f t="shared" ca="1" si="44"/>
        <v>Man of Steele</v>
      </c>
      <c r="D118" s="47" t="e">
        <f t="shared" ref="D118:Z118" si="49">IF(D$104=$C$35,D110,NA())</f>
        <v>#N/A</v>
      </c>
      <c r="E118" s="34" t="e">
        <f t="shared" si="49"/>
        <v>#N/A</v>
      </c>
      <c r="F118" s="34" t="e">
        <f t="shared" si="49"/>
        <v>#N/A</v>
      </c>
      <c r="G118" s="34" t="e">
        <f t="shared" si="49"/>
        <v>#N/A</v>
      </c>
      <c r="H118" s="34" t="e">
        <f t="shared" si="49"/>
        <v>#N/A</v>
      </c>
      <c r="I118" s="34" t="e">
        <f t="shared" si="49"/>
        <v>#N/A</v>
      </c>
      <c r="J118" s="34" t="e">
        <f t="shared" si="49"/>
        <v>#N/A</v>
      </c>
      <c r="K118" s="34" t="e">
        <f t="shared" si="49"/>
        <v>#N/A</v>
      </c>
      <c r="L118" s="34" t="e">
        <f t="shared" si="49"/>
        <v>#N/A</v>
      </c>
      <c r="M118" s="34" t="e">
        <f t="shared" si="49"/>
        <v>#N/A</v>
      </c>
      <c r="N118" s="34" t="e">
        <f t="shared" si="49"/>
        <v>#N/A</v>
      </c>
      <c r="O118" s="34" t="e">
        <f t="shared" si="49"/>
        <v>#N/A</v>
      </c>
      <c r="P118" s="34" t="e">
        <f t="shared" si="49"/>
        <v>#N/A</v>
      </c>
      <c r="Q118" s="34" t="e">
        <f t="shared" si="49"/>
        <v>#N/A</v>
      </c>
      <c r="R118" s="34" t="e">
        <f t="shared" si="49"/>
        <v>#N/A</v>
      </c>
      <c r="S118" s="34" t="e">
        <f t="shared" si="49"/>
        <v>#N/A</v>
      </c>
      <c r="T118" s="34" t="e">
        <f t="shared" si="49"/>
        <v>#N/A</v>
      </c>
      <c r="U118" s="34" t="e">
        <f t="shared" si="49"/>
        <v>#N/A</v>
      </c>
      <c r="V118" s="34" t="e">
        <f t="shared" si="49"/>
        <v>#N/A</v>
      </c>
      <c r="W118" s="34" t="e">
        <f t="shared" si="49"/>
        <v>#N/A</v>
      </c>
      <c r="X118" s="34" t="e">
        <f t="shared" si="49"/>
        <v>#N/A</v>
      </c>
      <c r="Y118" s="34" t="e">
        <f t="shared" si="49"/>
        <v>#N/A</v>
      </c>
      <c r="Z118" s="40">
        <f t="shared" ca="1" si="49"/>
        <v>1737.4</v>
      </c>
    </row>
    <row r="119" spans="1:26" x14ac:dyDescent="0.2">
      <c r="A119" s="88">
        <v>7</v>
      </c>
      <c r="B119" s="76" t="str">
        <f t="shared" ca="1" si="43"/>
        <v>PMAC</v>
      </c>
      <c r="C119" s="67" t="str">
        <f t="shared" ca="1" si="44"/>
        <v>TryingAnewStratton</v>
      </c>
      <c r="D119" s="47" t="e">
        <f t="shared" ref="D119:Z119" si="50">IF(D$104=$C$35,D111,NA())</f>
        <v>#N/A</v>
      </c>
      <c r="E119" s="34" t="e">
        <f t="shared" si="50"/>
        <v>#N/A</v>
      </c>
      <c r="F119" s="34" t="e">
        <f t="shared" si="50"/>
        <v>#N/A</v>
      </c>
      <c r="G119" s="34" t="e">
        <f t="shared" si="50"/>
        <v>#N/A</v>
      </c>
      <c r="H119" s="34" t="e">
        <f t="shared" si="50"/>
        <v>#N/A</v>
      </c>
      <c r="I119" s="34" t="e">
        <f t="shared" si="50"/>
        <v>#N/A</v>
      </c>
      <c r="J119" s="34" t="e">
        <f t="shared" si="50"/>
        <v>#N/A</v>
      </c>
      <c r="K119" s="34" t="e">
        <f t="shared" si="50"/>
        <v>#N/A</v>
      </c>
      <c r="L119" s="34" t="e">
        <f t="shared" si="50"/>
        <v>#N/A</v>
      </c>
      <c r="M119" s="34" t="e">
        <f t="shared" si="50"/>
        <v>#N/A</v>
      </c>
      <c r="N119" s="34" t="e">
        <f t="shared" si="50"/>
        <v>#N/A</v>
      </c>
      <c r="O119" s="34" t="e">
        <f t="shared" si="50"/>
        <v>#N/A</v>
      </c>
      <c r="P119" s="34" t="e">
        <f t="shared" si="50"/>
        <v>#N/A</v>
      </c>
      <c r="Q119" s="34" t="e">
        <f t="shared" si="50"/>
        <v>#N/A</v>
      </c>
      <c r="R119" s="34" t="e">
        <f t="shared" si="50"/>
        <v>#N/A</v>
      </c>
      <c r="S119" s="34" t="e">
        <f t="shared" si="50"/>
        <v>#N/A</v>
      </c>
      <c r="T119" s="34" t="e">
        <f t="shared" si="50"/>
        <v>#N/A</v>
      </c>
      <c r="U119" s="34" t="e">
        <f t="shared" si="50"/>
        <v>#N/A</v>
      </c>
      <c r="V119" s="34" t="e">
        <f t="shared" si="50"/>
        <v>#N/A</v>
      </c>
      <c r="W119" s="34" t="e">
        <f t="shared" si="50"/>
        <v>#N/A</v>
      </c>
      <c r="X119" s="34" t="e">
        <f t="shared" si="50"/>
        <v>#N/A</v>
      </c>
      <c r="Y119" s="34" t="e">
        <f t="shared" si="50"/>
        <v>#N/A</v>
      </c>
      <c r="Z119" s="40">
        <f t="shared" ca="1" si="50"/>
        <v>1628</v>
      </c>
    </row>
    <row r="120" spans="1:26" ht="16" thickBot="1" x14ac:dyDescent="0.25">
      <c r="A120" s="89">
        <v>8</v>
      </c>
      <c r="B120" s="77" t="str">
        <f t="shared" ca="1" si="43"/>
        <v>RICHO</v>
      </c>
      <c r="C120" s="68" t="str">
        <f t="shared" ca="1" si="44"/>
        <v>Swimming n Titch</v>
      </c>
      <c r="D120" s="48" t="e">
        <f t="shared" ref="D120:Z120" si="51">IF(D$104=$C$35,D112,NA())</f>
        <v>#N/A</v>
      </c>
      <c r="E120" s="42" t="e">
        <f t="shared" si="51"/>
        <v>#N/A</v>
      </c>
      <c r="F120" s="42" t="e">
        <f t="shared" si="51"/>
        <v>#N/A</v>
      </c>
      <c r="G120" s="42" t="e">
        <f t="shared" si="51"/>
        <v>#N/A</v>
      </c>
      <c r="H120" s="42" t="e">
        <f t="shared" si="51"/>
        <v>#N/A</v>
      </c>
      <c r="I120" s="42" t="e">
        <f t="shared" si="51"/>
        <v>#N/A</v>
      </c>
      <c r="J120" s="42" t="e">
        <f t="shared" si="51"/>
        <v>#N/A</v>
      </c>
      <c r="K120" s="42" t="e">
        <f t="shared" si="51"/>
        <v>#N/A</v>
      </c>
      <c r="L120" s="42" t="e">
        <f t="shared" si="51"/>
        <v>#N/A</v>
      </c>
      <c r="M120" s="42" t="e">
        <f t="shared" si="51"/>
        <v>#N/A</v>
      </c>
      <c r="N120" s="42" t="e">
        <f t="shared" si="51"/>
        <v>#N/A</v>
      </c>
      <c r="O120" s="42" t="e">
        <f t="shared" si="51"/>
        <v>#N/A</v>
      </c>
      <c r="P120" s="42" t="e">
        <f t="shared" si="51"/>
        <v>#N/A</v>
      </c>
      <c r="Q120" s="42" t="e">
        <f t="shared" si="51"/>
        <v>#N/A</v>
      </c>
      <c r="R120" s="42" t="e">
        <f t="shared" si="51"/>
        <v>#N/A</v>
      </c>
      <c r="S120" s="42" t="e">
        <f t="shared" si="51"/>
        <v>#N/A</v>
      </c>
      <c r="T120" s="42" t="e">
        <f t="shared" si="51"/>
        <v>#N/A</v>
      </c>
      <c r="U120" s="42" t="e">
        <f t="shared" si="51"/>
        <v>#N/A</v>
      </c>
      <c r="V120" s="42" t="e">
        <f t="shared" si="51"/>
        <v>#N/A</v>
      </c>
      <c r="W120" s="42" t="e">
        <f t="shared" si="51"/>
        <v>#N/A</v>
      </c>
      <c r="X120" s="42" t="e">
        <f t="shared" si="51"/>
        <v>#N/A</v>
      </c>
      <c r="Y120" s="42" t="e">
        <f t="shared" si="51"/>
        <v>#N/A</v>
      </c>
      <c r="Z120" s="62">
        <f t="shared" ca="1" si="51"/>
        <v>1022.8</v>
      </c>
    </row>
  </sheetData>
  <mergeCells count="10">
    <mergeCell ref="AB48:AG48"/>
    <mergeCell ref="AB37:AH37"/>
    <mergeCell ref="I92:N92"/>
    <mergeCell ref="D103:Z103"/>
    <mergeCell ref="D92:H92"/>
    <mergeCell ref="D37:Z37"/>
    <mergeCell ref="D70:Z70"/>
    <mergeCell ref="D81:Z81"/>
    <mergeCell ref="D59:Z59"/>
    <mergeCell ref="D48:Z48"/>
  </mergeCells>
  <conditionalFormatting sqref="D50:Z57">
    <cfRule type="cellIs" dxfId="4" priority="1" operator="notEqual">
      <formula>D39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4" id="{1421895A-FEF9-4A3C-807C-EEB6D9B835AB}">
            <xm:f>SUMIFS('DATA - Fixture'!$M:$M,'DATA - Fixture'!$C:$C,$C$34,'DATA - Fixture'!$F:$F,$C39,'DATA - Fixture'!$D:$D,D$38)= SUMIFS('DATA - Fixture'!$N:$N,'DATA - Fixture'!$C:$C,$C$34,'DATA - Fixture'!$F:$F,$C39,'DATA - Fixture'!$D:$D,D$38)</xm:f>
            <x14:dxf>
              <fill>
                <patternFill>
                  <bgColor rgb="FFFFFFCC"/>
                </patternFill>
              </fill>
            </x14:dxf>
          </x14:cfRule>
          <x14:cfRule type="expression" priority="25" id="{399D9F1D-D3C5-4E7F-AB26-C8F3E1ED9A7F}">
            <xm:f>SUMIFS('DATA - Fixture'!$M:$M,'DATA - Fixture'!$C:$C,$C$34,'DATA - Fixture'!$F:$F,$C39,'DATA - Fixture'!$D:$D,D$38)&lt; SUMIFS('DATA - Fixture'!$N:$N,'DATA - Fixture'!$C:$C,$C$34,'DATA - Fixture'!$F:$F,$C39,'DATA - Fixture'!$D:$D,D$38)</xm:f>
            <x14:dxf>
              <fill>
                <patternFill>
                  <bgColor rgb="FFFFCCCC"/>
                </patternFill>
              </fill>
            </x14:dxf>
          </x14:cfRule>
          <x14:cfRule type="expression" priority="26" id="{50868048-D1BF-48BC-9A0E-018F28F4EEC7}">
            <xm:f>SUMIFS('DATA - Fixture'!$M:$M,'DATA - Fixture'!$C:$C,$C$34,'DATA - Fixture'!$F:$F,$C39,'DATA - Fixture'!$D:$D,D$38)&gt; SUMIFS('DATA - Fixture'!$N:$N,'DATA - Fixture'!$C:$C,$C$34,'DATA - Fixture'!$F:$F,$C39,'DATA - Fixture'!$D:$D,D$38)</xm:f>
            <x14:dxf>
              <fill>
                <patternFill>
                  <bgColor rgb="FFCCFFCC"/>
                </patternFill>
              </fill>
            </x14:dxf>
          </x14:cfRule>
          <xm:sqref>D39:Z46 D72:Z79 D83:Z90</xm:sqref>
        </x14:conditionalFormatting>
        <x14:conditionalFormatting xmlns:xm="http://schemas.microsoft.com/office/excel/2006/main">
          <x14:cfRule type="expression" priority="2" id="{65A07D2C-1DE5-4AF6-B4E9-8181C306A228}">
            <xm:f>_xlfn.MAXIFS('DATA - Fixture'!$K:$K,'DATA - Fixture'!$C:$C,$C$34,'DATA - Fixture'!$D:$D,D$49)=1</xm:f>
            <x14:dxf>
              <fill>
                <patternFill>
                  <bgColor theme="7"/>
                </patternFill>
              </fill>
            </x14:dxf>
          </x14:cfRule>
          <xm:sqref>D49:Z49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4"/>
  <sheetViews>
    <sheetView workbookViewId="0">
      <selection activeCell="C24" sqref="C24"/>
    </sheetView>
  </sheetViews>
  <sheetFormatPr baseColWidth="10" defaultColWidth="8.83203125" defaultRowHeight="15" x14ac:dyDescent="0.2"/>
  <sheetData>
    <row r="1" spans="1:4" x14ac:dyDescent="0.2">
      <c r="A1" s="176" t="s">
        <v>903</v>
      </c>
      <c r="B1" s="176" t="s">
        <v>526</v>
      </c>
      <c r="C1" s="176" t="s">
        <v>528</v>
      </c>
      <c r="D1" s="176" t="s">
        <v>1658</v>
      </c>
    </row>
    <row r="2" spans="1:4" x14ac:dyDescent="0.2">
      <c r="A2" s="177">
        <v>1</v>
      </c>
      <c r="B2" s="178">
        <v>516300</v>
      </c>
      <c r="C2" s="177">
        <v>98</v>
      </c>
      <c r="D2" s="177">
        <v>19</v>
      </c>
    </row>
    <row r="3" spans="1:4" x14ac:dyDescent="0.2">
      <c r="A3" s="179">
        <v>2</v>
      </c>
      <c r="B3" s="180">
        <v>516300</v>
      </c>
      <c r="C3" s="179">
        <v>76</v>
      </c>
      <c r="D3" s="179">
        <v>14.7</v>
      </c>
    </row>
    <row r="4" spans="1:4" x14ac:dyDescent="0.2">
      <c r="A4" s="177">
        <v>3</v>
      </c>
      <c r="B4" s="178">
        <v>516300</v>
      </c>
      <c r="C4" s="177">
        <v>80</v>
      </c>
      <c r="D4" s="177">
        <v>15.5</v>
      </c>
    </row>
    <row r="5" spans="1:4" x14ac:dyDescent="0.2">
      <c r="A5" s="179">
        <v>4</v>
      </c>
      <c r="B5" s="180">
        <v>494000</v>
      </c>
      <c r="C5" s="179">
        <v>73</v>
      </c>
      <c r="D5" s="179">
        <v>14.8</v>
      </c>
    </row>
    <row r="6" spans="1:4" x14ac:dyDescent="0.2">
      <c r="A6" s="177">
        <v>5</v>
      </c>
      <c r="B6" s="178">
        <v>467100</v>
      </c>
      <c r="C6" s="177">
        <v>95</v>
      </c>
      <c r="D6" s="177">
        <v>20.3</v>
      </c>
    </row>
    <row r="7" spans="1:4" x14ac:dyDescent="0.2">
      <c r="A7" s="179">
        <v>6</v>
      </c>
      <c r="B7" s="180">
        <v>456600</v>
      </c>
      <c r="C7" s="179">
        <v>93</v>
      </c>
      <c r="D7" s="179">
        <v>20.399999999999999</v>
      </c>
    </row>
    <row r="8" spans="1:4" x14ac:dyDescent="0.2">
      <c r="A8" s="177">
        <v>7</v>
      </c>
      <c r="B8" s="178">
        <v>454500</v>
      </c>
      <c r="C8" s="177">
        <v>134</v>
      </c>
      <c r="D8" s="177">
        <v>29.5</v>
      </c>
    </row>
    <row r="9" spans="1:4" x14ac:dyDescent="0.2">
      <c r="A9" s="179">
        <v>8</v>
      </c>
      <c r="B9" s="180">
        <v>479500</v>
      </c>
      <c r="C9" s="179">
        <v>136</v>
      </c>
      <c r="D9" s="179">
        <v>28.4</v>
      </c>
    </row>
    <row r="10" spans="1:4" x14ac:dyDescent="0.2">
      <c r="A10" s="177">
        <v>9</v>
      </c>
      <c r="B10" s="178">
        <v>514700</v>
      </c>
      <c r="C10" s="177">
        <v>88</v>
      </c>
      <c r="D10" s="177">
        <v>17.100000000000001</v>
      </c>
    </row>
    <row r="11" spans="1:4" x14ac:dyDescent="0.2">
      <c r="A11" s="179">
        <v>10</v>
      </c>
      <c r="B11" s="180">
        <v>537500</v>
      </c>
      <c r="C11" s="179">
        <v>130</v>
      </c>
      <c r="D11" s="179">
        <v>24.2</v>
      </c>
    </row>
    <row r="12" spans="1:4" x14ac:dyDescent="0.2">
      <c r="A12" s="177">
        <v>11</v>
      </c>
      <c r="B12" s="178">
        <v>553000</v>
      </c>
      <c r="C12" s="177">
        <v>119</v>
      </c>
      <c r="D12" s="177">
        <v>21.5</v>
      </c>
    </row>
    <row r="13" spans="1:4" x14ac:dyDescent="0.2">
      <c r="A13" s="179">
        <v>12</v>
      </c>
      <c r="B13" s="180">
        <v>556000</v>
      </c>
      <c r="C13" s="179" t="s">
        <v>1659</v>
      </c>
      <c r="D13" s="179" t="s">
        <v>1659</v>
      </c>
    </row>
    <row r="14" spans="1:4" x14ac:dyDescent="0.2">
      <c r="A14" s="177">
        <v>13</v>
      </c>
      <c r="B14" s="178">
        <v>556000</v>
      </c>
      <c r="C14" s="177">
        <v>173</v>
      </c>
      <c r="D14" s="177">
        <v>31.1</v>
      </c>
    </row>
    <row r="15" spans="1:4" x14ac:dyDescent="0.2">
      <c r="A15" s="179">
        <v>14</v>
      </c>
      <c r="B15" s="180">
        <v>596800</v>
      </c>
      <c r="C15" s="179">
        <v>101</v>
      </c>
      <c r="D15" s="179">
        <v>16.899999999999999</v>
      </c>
    </row>
    <row r="16" spans="1:4" x14ac:dyDescent="0.2">
      <c r="A16" s="177">
        <v>15</v>
      </c>
      <c r="B16" s="178">
        <v>614500</v>
      </c>
      <c r="C16" s="177">
        <v>111</v>
      </c>
      <c r="D16" s="177">
        <v>18.100000000000001</v>
      </c>
    </row>
    <row r="17" spans="1:5" x14ac:dyDescent="0.2">
      <c r="A17" s="179">
        <v>16</v>
      </c>
      <c r="B17" s="180">
        <v>623900</v>
      </c>
      <c r="C17" s="179">
        <v>103</v>
      </c>
      <c r="D17" s="179">
        <v>16.5</v>
      </c>
    </row>
    <row r="18" spans="1:5" x14ac:dyDescent="0.2">
      <c r="A18" s="177">
        <v>17</v>
      </c>
      <c r="B18" s="178">
        <v>599200</v>
      </c>
      <c r="C18" s="177">
        <v>202</v>
      </c>
      <c r="D18" s="177">
        <v>33.700000000000003</v>
      </c>
    </row>
    <row r="19" spans="1:5" x14ac:dyDescent="0.2">
      <c r="A19" s="179">
        <v>18</v>
      </c>
      <c r="B19" s="180">
        <v>625000</v>
      </c>
      <c r="C19" s="179">
        <v>127</v>
      </c>
      <c r="D19" s="179">
        <v>20.3</v>
      </c>
    </row>
    <row r="20" spans="1:5" x14ac:dyDescent="0.2">
      <c r="A20" s="177">
        <v>19</v>
      </c>
      <c r="B20" s="178">
        <v>650400</v>
      </c>
      <c r="C20" s="177">
        <v>88</v>
      </c>
      <c r="D20" s="177">
        <v>13.5</v>
      </c>
    </row>
    <row r="21" spans="1:5" x14ac:dyDescent="0.2">
      <c r="A21" s="179">
        <v>20</v>
      </c>
      <c r="B21" s="180">
        <v>662500</v>
      </c>
      <c r="C21" s="179">
        <v>107</v>
      </c>
      <c r="D21" s="179">
        <v>16.2</v>
      </c>
    </row>
    <row r="22" spans="1:5" x14ac:dyDescent="0.2">
      <c r="A22" s="177">
        <v>21</v>
      </c>
      <c r="B22" s="178">
        <v>627300</v>
      </c>
      <c r="C22" s="177">
        <v>153</v>
      </c>
      <c r="D22" s="177">
        <v>24.4</v>
      </c>
    </row>
    <row r="23" spans="1:5" x14ac:dyDescent="0.2">
      <c r="A23" s="179">
        <v>22</v>
      </c>
      <c r="B23" s="180">
        <v>613800</v>
      </c>
      <c r="C23" s="179">
        <v>169</v>
      </c>
      <c r="D23" s="179">
        <v>27.5</v>
      </c>
      <c r="E23">
        <f>AVERAGE(C14:C23)</f>
        <v>133.4</v>
      </c>
    </row>
    <row r="24" spans="1:5" x14ac:dyDescent="0.2">
      <c r="A24" s="177">
        <v>23</v>
      </c>
      <c r="B24" s="178">
        <v>639900</v>
      </c>
      <c r="C24" s="177" t="s">
        <v>1659</v>
      </c>
      <c r="D24" s="177" t="s">
        <v>1659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A370"/>
  <sheetViews>
    <sheetView topLeftCell="D1" workbookViewId="0">
      <selection activeCell="L2" sqref="L2:L4"/>
    </sheetView>
  </sheetViews>
  <sheetFormatPr baseColWidth="10" defaultColWidth="8.83203125" defaultRowHeight="15" x14ac:dyDescent="0.2"/>
  <cols>
    <col min="1" max="6" width="7.33203125" customWidth="1"/>
    <col min="11" max="11" width="14.33203125" bestFit="1" customWidth="1"/>
    <col min="12" max="12" width="6.5" customWidth="1"/>
    <col min="14" max="14" width="2.6640625" customWidth="1"/>
    <col min="15" max="15" width="16" bestFit="1" customWidth="1"/>
    <col min="18" max="18" width="4.33203125" customWidth="1"/>
    <col min="19" max="19" width="16" bestFit="1" customWidth="1"/>
  </cols>
  <sheetData>
    <row r="1" spans="1:27" x14ac:dyDescent="0.2">
      <c r="A1" t="s">
        <v>1069</v>
      </c>
      <c r="B1" t="s">
        <v>1069</v>
      </c>
      <c r="C1" t="s">
        <v>1069</v>
      </c>
      <c r="D1" t="s">
        <v>1069</v>
      </c>
      <c r="E1" t="s">
        <v>1069</v>
      </c>
      <c r="F1" t="s">
        <v>1069</v>
      </c>
      <c r="G1" t="s">
        <v>1069</v>
      </c>
      <c r="H1" t="s">
        <v>1069</v>
      </c>
      <c r="K1">
        <v>0</v>
      </c>
      <c r="L1">
        <f>K1</f>
        <v>0</v>
      </c>
      <c r="M1">
        <f>K1</f>
        <v>0</v>
      </c>
      <c r="O1" s="54">
        <v>1</v>
      </c>
      <c r="P1">
        <f>O1</f>
        <v>1</v>
      </c>
      <c r="Q1">
        <f>O1</f>
        <v>1</v>
      </c>
      <c r="S1" s="54">
        <v>2</v>
      </c>
      <c r="T1">
        <f>S1</f>
        <v>2</v>
      </c>
      <c r="U1">
        <f>S1</f>
        <v>2</v>
      </c>
      <c r="Y1" s="7">
        <v>12</v>
      </c>
      <c r="Z1" s="7">
        <v>13</v>
      </c>
      <c r="AA1" s="7">
        <v>14</v>
      </c>
    </row>
    <row r="2" spans="1:27" x14ac:dyDescent="0.2">
      <c r="A2" t="s">
        <v>1070</v>
      </c>
      <c r="B2" t="s">
        <v>1070</v>
      </c>
      <c r="C2" t="s">
        <v>1070</v>
      </c>
      <c r="D2" t="s">
        <v>1070</v>
      </c>
      <c r="E2" t="s">
        <v>1070</v>
      </c>
      <c r="F2" t="s">
        <v>1070</v>
      </c>
      <c r="G2" t="s">
        <v>1070</v>
      </c>
      <c r="H2" t="s">
        <v>1070</v>
      </c>
      <c r="J2">
        <v>1</v>
      </c>
      <c r="K2" t="str">
        <f ca="1">OFFSET($A$1,$J2*16+3,K$1)</f>
        <v>Shannon Hurn</v>
      </c>
      <c r="L2" t="str">
        <f ca="1">OFFSET($A$1,$J2*16+4,L$1)</f>
        <v>WCE | DEF</v>
      </c>
      <c r="M2" s="56">
        <f ca="1">OFFSET($A$1,$J2*16+10,M$1)</f>
        <v>116.4</v>
      </c>
      <c r="O2" t="str">
        <f ca="1">OFFSET($A$1,$J2*16+3,O$1)</f>
        <v>Brodie Grundy</v>
      </c>
      <c r="P2" t="str">
        <f ca="1">OFFSET($A$1,$J2*16+4,P$1)</f>
        <v>COL | RUC</v>
      </c>
      <c r="Q2" s="56">
        <f ca="1">OFFSET($A$1,$J2*16+10,Q$1)</f>
        <v>130.19999999999999</v>
      </c>
      <c r="S2" t="str">
        <f ca="1">OFFSET($A$1,$J2*16+3,S$1)</f>
        <v>Rory Sloane</v>
      </c>
      <c r="T2" t="str">
        <f ca="1">OFFSET($A$1,$J2*16+4,T$1)</f>
        <v>ADE | MID</v>
      </c>
      <c r="U2" s="56">
        <f ca="1">OFFSET($A$1,$J2*16+10,U$1)</f>
        <v>115</v>
      </c>
      <c r="Y2" t="s">
        <v>10</v>
      </c>
      <c r="Z2" t="s">
        <v>18</v>
      </c>
      <c r="AA2" t="s">
        <v>28</v>
      </c>
    </row>
    <row r="3" spans="1:27" x14ac:dyDescent="0.2">
      <c r="A3" t="s">
        <v>1071</v>
      </c>
      <c r="B3" t="s">
        <v>1071</v>
      </c>
      <c r="C3" t="s">
        <v>1071</v>
      </c>
      <c r="D3" t="s">
        <v>1071</v>
      </c>
      <c r="E3" t="s">
        <v>1071</v>
      </c>
      <c r="F3" t="s">
        <v>1071</v>
      </c>
      <c r="G3" t="s">
        <v>1071</v>
      </c>
      <c r="H3" t="s">
        <v>1071</v>
      </c>
      <c r="J3">
        <v>2</v>
      </c>
      <c r="K3" t="str">
        <f t="shared" ref="K3:K23" ca="1" si="0">OFFSET($A$1,$J3*16+3,K$1)</f>
        <v>Jake Lloyd</v>
      </c>
      <c r="L3" t="str">
        <f t="shared" ref="L3:L23" ca="1" si="1">OFFSET($A$1,$J3*16+4,L$1)</f>
        <v>SYD | DEF</v>
      </c>
      <c r="M3" s="56">
        <f t="shared" ref="M3:M23" ca="1" si="2">OFFSET($A$1,$J3*16+10,M$1)</f>
        <v>115.2</v>
      </c>
      <c r="O3" t="str">
        <f t="shared" ref="O3:O23" ca="1" si="3">OFFSET($A$1,$J3*16+3,O$1)</f>
        <v>Mitch Duncan</v>
      </c>
      <c r="P3" t="str">
        <f t="shared" ref="P3:P23" ca="1" si="4">OFFSET($A$1,$J3*16+4,P$1)</f>
        <v>GEE | MID</v>
      </c>
      <c r="Q3" s="56">
        <f t="shared" ref="Q3:Q23" ca="1" si="5">OFFSET($A$1,$J3*16+10,Q$1)</f>
        <v>112.3</v>
      </c>
      <c r="S3" t="str">
        <f t="shared" ref="S3:S23" ca="1" si="6">OFFSET($A$1,$J3*16+3,S$1)</f>
        <v>Travis Boak</v>
      </c>
      <c r="T3" t="str">
        <f t="shared" ref="T3:T23" ca="1" si="7">OFFSET($A$1,$J3*16+4,T$1)</f>
        <v>PTA | FWD</v>
      </c>
      <c r="U3" s="56">
        <f t="shared" ref="U3:U23" ca="1" si="8">OFFSET($A$1,$J3*16+10,U$1)</f>
        <v>110</v>
      </c>
      <c r="Y3" t="s">
        <v>24</v>
      </c>
      <c r="Z3" t="s">
        <v>33</v>
      </c>
      <c r="AA3" t="s">
        <v>27</v>
      </c>
    </row>
    <row r="4" spans="1:27" x14ac:dyDescent="0.2">
      <c r="A4" t="s">
        <v>1072</v>
      </c>
      <c r="B4" t="s">
        <v>1072</v>
      </c>
      <c r="C4" t="s">
        <v>1072</v>
      </c>
      <c r="D4" t="s">
        <v>1072</v>
      </c>
      <c r="E4" t="s">
        <v>1072</v>
      </c>
      <c r="F4" t="s">
        <v>1072</v>
      </c>
      <c r="G4" t="s">
        <v>1072</v>
      </c>
      <c r="H4" t="s">
        <v>1072</v>
      </c>
      <c r="J4">
        <v>3</v>
      </c>
      <c r="K4" t="str">
        <f t="shared" ca="1" si="0"/>
        <v>Luke Parker</v>
      </c>
      <c r="L4" t="str">
        <f t="shared" ca="1" si="1"/>
        <v>SYD | MID</v>
      </c>
      <c r="M4" s="56">
        <f t="shared" ca="1" si="2"/>
        <v>108.4</v>
      </c>
      <c r="O4" t="str">
        <f t="shared" ca="1" si="3"/>
        <v>Josh P. Kennedy</v>
      </c>
      <c r="P4" t="str">
        <f t="shared" ca="1" si="4"/>
        <v>SYD | MID</v>
      </c>
      <c r="Q4" s="56">
        <f t="shared" ca="1" si="5"/>
        <v>107.2</v>
      </c>
      <c r="S4" t="str">
        <f t="shared" ca="1" si="6"/>
        <v>Tim Taranto</v>
      </c>
      <c r="T4" t="str">
        <f t="shared" ca="1" si="7"/>
        <v>GWS | MID</v>
      </c>
      <c r="U4" s="56">
        <f t="shared" ca="1" si="8"/>
        <v>109.4</v>
      </c>
      <c r="Y4" t="s">
        <v>21</v>
      </c>
      <c r="Z4" t="s">
        <v>20</v>
      </c>
      <c r="AA4" t="s">
        <v>31</v>
      </c>
    </row>
    <row r="5" spans="1:27" x14ac:dyDescent="0.2">
      <c r="A5" t="s">
        <v>1073</v>
      </c>
      <c r="B5" t="s">
        <v>1073</v>
      </c>
      <c r="C5" t="s">
        <v>1073</v>
      </c>
      <c r="D5" t="s">
        <v>1073</v>
      </c>
      <c r="E5" t="s">
        <v>1073</v>
      </c>
      <c r="F5" t="s">
        <v>1073</v>
      </c>
      <c r="G5" t="s">
        <v>1073</v>
      </c>
      <c r="H5" t="s">
        <v>1073</v>
      </c>
      <c r="J5">
        <v>4</v>
      </c>
      <c r="K5" t="str">
        <f t="shared" ca="1" si="0"/>
        <v>Brayden Fiorini</v>
      </c>
      <c r="L5" t="str">
        <f t="shared" ca="1" si="1"/>
        <v>GCS | MID</v>
      </c>
      <c r="M5" s="56">
        <f t="shared" ca="1" si="2"/>
        <v>100.8</v>
      </c>
      <c r="O5" t="str">
        <f t="shared" ca="1" si="3"/>
        <v>Bachar Houli</v>
      </c>
      <c r="P5" t="str">
        <f t="shared" ca="1" si="4"/>
        <v>RIC | DEF</v>
      </c>
      <c r="Q5" s="56">
        <f t="shared" ca="1" si="5"/>
        <v>106.7</v>
      </c>
      <c r="S5" t="str">
        <f t="shared" ca="1" si="6"/>
        <v>Tim Kelly</v>
      </c>
      <c r="T5" t="str">
        <f t="shared" ca="1" si="7"/>
        <v>GEE | FWD - MID</v>
      </c>
      <c r="U5" s="56">
        <f t="shared" ca="1" si="8"/>
        <v>108.7</v>
      </c>
      <c r="Y5" t="s">
        <v>16</v>
      </c>
      <c r="Z5" t="s">
        <v>17</v>
      </c>
      <c r="AA5" t="s">
        <v>32</v>
      </c>
    </row>
    <row r="6" spans="1:27" x14ac:dyDescent="0.2">
      <c r="A6" t="s">
        <v>1074</v>
      </c>
      <c r="B6" t="s">
        <v>1074</v>
      </c>
      <c r="C6" t="s">
        <v>1074</v>
      </c>
      <c r="D6" t="s">
        <v>1074</v>
      </c>
      <c r="E6" t="s">
        <v>1074</v>
      </c>
      <c r="F6" t="s">
        <v>1074</v>
      </c>
      <c r="G6" t="s">
        <v>1074</v>
      </c>
      <c r="H6" t="s">
        <v>1074</v>
      </c>
      <c r="J6">
        <v>5</v>
      </c>
      <c r="K6" t="str">
        <f t="shared" ca="1" si="0"/>
        <v>Josh Dunkley</v>
      </c>
      <c r="L6" t="str">
        <f t="shared" ca="1" si="1"/>
        <v>WBD | FWD - MID</v>
      </c>
      <c r="M6" s="56">
        <f t="shared" ca="1" si="2"/>
        <v>100.3</v>
      </c>
      <c r="O6" t="str">
        <f t="shared" ca="1" si="3"/>
        <v>Elliot Yeo</v>
      </c>
      <c r="P6" t="str">
        <f t="shared" ca="1" si="4"/>
        <v>WCE | MID</v>
      </c>
      <c r="Q6" s="56">
        <f t="shared" ca="1" si="5"/>
        <v>105.4</v>
      </c>
      <c r="S6" t="str">
        <f t="shared" ca="1" si="6"/>
        <v>Andrew Gaff</v>
      </c>
      <c r="T6" t="str">
        <f t="shared" ca="1" si="7"/>
        <v>WCE | MID</v>
      </c>
      <c r="U6" s="56">
        <f t="shared" ca="1" si="8"/>
        <v>107.4</v>
      </c>
      <c r="Y6" t="s">
        <v>35</v>
      </c>
      <c r="Z6" t="s">
        <v>36</v>
      </c>
      <c r="AA6" t="s">
        <v>23</v>
      </c>
    </row>
    <row r="7" spans="1:27" x14ac:dyDescent="0.2">
      <c r="A7" t="s">
        <v>1073</v>
      </c>
      <c r="B7" t="s">
        <v>1073</v>
      </c>
      <c r="C7" t="s">
        <v>1073</v>
      </c>
      <c r="D7" t="s">
        <v>1073</v>
      </c>
      <c r="E7" t="s">
        <v>1073</v>
      </c>
      <c r="F7" t="s">
        <v>1073</v>
      </c>
      <c r="G7" t="s">
        <v>1073</v>
      </c>
      <c r="H7" t="s">
        <v>1073</v>
      </c>
      <c r="J7">
        <v>6</v>
      </c>
      <c r="K7" t="str">
        <f t="shared" ca="1" si="0"/>
        <v>James Sicily</v>
      </c>
      <c r="L7" t="str">
        <f t="shared" ca="1" si="1"/>
        <v>HAW | DEF</v>
      </c>
      <c r="M7" s="56">
        <f t="shared" ca="1" si="2"/>
        <v>99</v>
      </c>
      <c r="O7" t="str">
        <f t="shared" ca="1" si="3"/>
        <v>David Mundy</v>
      </c>
      <c r="P7" t="str">
        <f t="shared" ca="1" si="4"/>
        <v>FRE | MID - FWD</v>
      </c>
      <c r="Q7" s="56">
        <f t="shared" ca="1" si="5"/>
        <v>105</v>
      </c>
      <c r="S7" t="str">
        <f t="shared" ca="1" si="6"/>
        <v>Clayton Oliver</v>
      </c>
      <c r="T7" t="str">
        <f t="shared" ca="1" si="7"/>
        <v>MEL | MID</v>
      </c>
      <c r="U7" s="56">
        <f t="shared" ca="1" si="8"/>
        <v>104.6</v>
      </c>
      <c r="Y7" t="s">
        <v>940</v>
      </c>
      <c r="Z7" t="s">
        <v>13</v>
      </c>
      <c r="AA7" t="s">
        <v>14</v>
      </c>
    </row>
    <row r="8" spans="1:27" x14ac:dyDescent="0.2">
      <c r="A8" t="s">
        <v>1075</v>
      </c>
      <c r="B8" t="s">
        <v>1075</v>
      </c>
      <c r="C8" t="s">
        <v>1075</v>
      </c>
      <c r="D8" t="s">
        <v>1075</v>
      </c>
      <c r="E8" t="s">
        <v>1075</v>
      </c>
      <c r="F8" t="s">
        <v>1075</v>
      </c>
      <c r="G8" t="s">
        <v>1075</v>
      </c>
      <c r="H8" t="s">
        <v>1075</v>
      </c>
      <c r="J8">
        <v>7</v>
      </c>
      <c r="K8" t="str">
        <f t="shared" ca="1" si="0"/>
        <v>Jacob Hopper</v>
      </c>
      <c r="L8" t="str">
        <f t="shared" ca="1" si="1"/>
        <v>GWS | MID</v>
      </c>
      <c r="M8" s="56">
        <f t="shared" ca="1" si="2"/>
        <v>97.5</v>
      </c>
      <c r="O8" t="str">
        <f t="shared" ca="1" si="3"/>
        <v>Tom Stewart</v>
      </c>
      <c r="P8" t="str">
        <f t="shared" ca="1" si="4"/>
        <v>GEE | DEF</v>
      </c>
      <c r="Q8" s="56">
        <f t="shared" ca="1" si="5"/>
        <v>102.1</v>
      </c>
      <c r="S8" t="str">
        <f t="shared" ca="1" si="6"/>
        <v>Ricky Henderson</v>
      </c>
      <c r="T8" t="str">
        <f t="shared" ca="1" si="7"/>
        <v>HAW | MID</v>
      </c>
      <c r="U8" s="56">
        <f t="shared" ca="1" si="8"/>
        <v>103.2</v>
      </c>
    </row>
    <row r="9" spans="1:27" x14ac:dyDescent="0.2">
      <c r="A9" t="s">
        <v>1073</v>
      </c>
      <c r="B9" t="s">
        <v>1073</v>
      </c>
      <c r="C9" t="s">
        <v>1073</v>
      </c>
      <c r="D9" t="s">
        <v>1073</v>
      </c>
      <c r="E9" t="s">
        <v>1073</v>
      </c>
      <c r="F9" t="s">
        <v>1073</v>
      </c>
      <c r="G9" t="s">
        <v>1073</v>
      </c>
      <c r="H9" t="s">
        <v>1073</v>
      </c>
      <c r="J9">
        <v>8</v>
      </c>
      <c r="K9" t="str">
        <f t="shared" ca="1" si="0"/>
        <v>Michael Walters</v>
      </c>
      <c r="L9" t="str">
        <f t="shared" ca="1" si="1"/>
        <v>FRE | FWD - MID</v>
      </c>
      <c r="M9" s="56">
        <f t="shared" ca="1" si="2"/>
        <v>96.5</v>
      </c>
      <c r="O9" t="str">
        <f t="shared" ca="1" si="3"/>
        <v>Dylan Shiel</v>
      </c>
      <c r="P9" t="str">
        <f t="shared" ca="1" si="4"/>
        <v>ESS | MID</v>
      </c>
      <c r="Q9" s="56">
        <f t="shared" ca="1" si="5"/>
        <v>101</v>
      </c>
      <c r="S9" t="str">
        <f t="shared" ca="1" si="6"/>
        <v>Tom Rockliff</v>
      </c>
      <c r="T9" t="str">
        <f t="shared" ca="1" si="7"/>
        <v>PTA | MID</v>
      </c>
      <c r="U9" s="56">
        <f t="shared" ca="1" si="8"/>
        <v>97.5</v>
      </c>
    </row>
    <row r="10" spans="1:27" x14ac:dyDescent="0.2">
      <c r="A10" t="s">
        <v>1076</v>
      </c>
      <c r="B10" t="s">
        <v>1076</v>
      </c>
      <c r="C10" t="s">
        <v>1076</v>
      </c>
      <c r="D10" t="s">
        <v>1076</v>
      </c>
      <c r="E10" t="s">
        <v>1076</v>
      </c>
      <c r="F10" t="s">
        <v>1076</v>
      </c>
      <c r="G10" t="s">
        <v>1076</v>
      </c>
      <c r="H10" t="s">
        <v>1076</v>
      </c>
      <c r="J10">
        <v>9</v>
      </c>
      <c r="K10" t="str">
        <f t="shared" ca="1" si="0"/>
        <v>James Harmes</v>
      </c>
      <c r="L10" t="str">
        <f t="shared" ca="1" si="1"/>
        <v>MEL | MID</v>
      </c>
      <c r="M10" s="56">
        <f t="shared" ca="1" si="2"/>
        <v>95.2</v>
      </c>
      <c r="O10" t="str">
        <f t="shared" ca="1" si="3"/>
        <v>Caleb Daniel</v>
      </c>
      <c r="P10" t="str">
        <f t="shared" ca="1" si="4"/>
        <v>WBD | FWD</v>
      </c>
      <c r="Q10" s="56">
        <f t="shared" ca="1" si="5"/>
        <v>99</v>
      </c>
      <c r="S10" t="str">
        <f t="shared" ca="1" si="6"/>
        <v>Rowan Marshall</v>
      </c>
      <c r="T10" t="str">
        <f t="shared" ca="1" si="7"/>
        <v>STK | FWD</v>
      </c>
      <c r="U10" s="56">
        <f t="shared" ca="1" si="8"/>
        <v>95</v>
      </c>
    </row>
    <row r="11" spans="1:27" x14ac:dyDescent="0.2">
      <c r="A11" t="s">
        <v>1070</v>
      </c>
      <c r="B11" t="s">
        <v>1070</v>
      </c>
      <c r="C11" t="s">
        <v>1070</v>
      </c>
      <c r="D11" t="s">
        <v>1070</v>
      </c>
      <c r="E11" t="s">
        <v>1070</v>
      </c>
      <c r="F11" t="s">
        <v>1070</v>
      </c>
      <c r="G11" t="s">
        <v>1070</v>
      </c>
      <c r="H11" t="s">
        <v>1070</v>
      </c>
      <c r="J11">
        <v>10</v>
      </c>
      <c r="K11" t="str">
        <f t="shared" ca="1" si="0"/>
        <v>Dyson Heppell</v>
      </c>
      <c r="L11" t="str">
        <f t="shared" ca="1" si="1"/>
        <v>ESS | MID</v>
      </c>
      <c r="M11" s="56">
        <f t="shared" ca="1" si="2"/>
        <v>93.5</v>
      </c>
      <c r="O11" t="str">
        <f t="shared" ca="1" si="3"/>
        <v>Rory Laird</v>
      </c>
      <c r="P11" t="str">
        <f t="shared" ca="1" si="4"/>
        <v>ADE | DEF</v>
      </c>
      <c r="Q11" s="56">
        <f t="shared" ca="1" si="5"/>
        <v>97.8</v>
      </c>
      <c r="S11" t="str">
        <f t="shared" ca="1" si="6"/>
        <v>Christian Salem</v>
      </c>
      <c r="T11" t="str">
        <f t="shared" ca="1" si="7"/>
        <v>MEL | DEF</v>
      </c>
      <c r="U11" s="56">
        <f t="shared" ca="1" si="8"/>
        <v>92.7</v>
      </c>
    </row>
    <row r="12" spans="1:27" x14ac:dyDescent="0.2">
      <c r="A12" t="s">
        <v>1077</v>
      </c>
      <c r="B12" t="s">
        <v>1077</v>
      </c>
      <c r="C12" t="s">
        <v>1077</v>
      </c>
      <c r="D12" t="s">
        <v>1077</v>
      </c>
      <c r="E12" t="s">
        <v>1077</v>
      </c>
      <c r="F12" t="s">
        <v>1077</v>
      </c>
      <c r="G12" t="s">
        <v>1077</v>
      </c>
      <c r="H12" t="s">
        <v>1077</v>
      </c>
      <c r="J12">
        <v>11</v>
      </c>
      <c r="K12" t="str">
        <f t="shared" ca="1" si="0"/>
        <v>Jordan De Goey</v>
      </c>
      <c r="L12" t="str">
        <f t="shared" ca="1" si="1"/>
        <v>COL | FWD</v>
      </c>
      <c r="M12" s="56">
        <f t="shared" ca="1" si="2"/>
        <v>92.3</v>
      </c>
      <c r="O12" t="str">
        <f t="shared" ca="1" si="3"/>
        <v>Jack Steele</v>
      </c>
      <c r="P12" t="str">
        <f t="shared" ca="1" si="4"/>
        <v>STK | MID</v>
      </c>
      <c r="Q12" s="56">
        <f t="shared" ca="1" si="5"/>
        <v>96.7</v>
      </c>
      <c r="S12" t="str">
        <f t="shared" ca="1" si="6"/>
        <v>Steele Sidebottom</v>
      </c>
      <c r="T12" t="str">
        <f t="shared" ca="1" si="7"/>
        <v>COL | MID</v>
      </c>
      <c r="U12" s="56">
        <f t="shared" ca="1" si="8"/>
        <v>92.3</v>
      </c>
    </row>
    <row r="13" spans="1:27" x14ac:dyDescent="0.2">
      <c r="A13" t="s">
        <v>1078</v>
      </c>
      <c r="B13" t="s">
        <v>1078</v>
      </c>
      <c r="C13" t="s">
        <v>1078</v>
      </c>
      <c r="D13" t="s">
        <v>1078</v>
      </c>
      <c r="E13" t="s">
        <v>1078</v>
      </c>
      <c r="F13" t="s">
        <v>1078</v>
      </c>
      <c r="G13" t="s">
        <v>1078</v>
      </c>
      <c r="H13" t="s">
        <v>1078</v>
      </c>
      <c r="J13">
        <v>12</v>
      </c>
      <c r="K13" t="str">
        <f t="shared" ca="1" si="0"/>
        <v>Jarrod Witts</v>
      </c>
      <c r="L13" t="str">
        <f t="shared" ca="1" si="1"/>
        <v>GCS | RUC</v>
      </c>
      <c r="M13" s="56">
        <f t="shared" ca="1" si="2"/>
        <v>90.2</v>
      </c>
      <c r="O13" t="str">
        <f t="shared" ca="1" si="3"/>
        <v>Sebastian Ross</v>
      </c>
      <c r="P13" t="str">
        <f t="shared" ca="1" si="4"/>
        <v>STK | MID</v>
      </c>
      <c r="Q13" s="56">
        <f t="shared" ca="1" si="5"/>
        <v>92.1</v>
      </c>
      <c r="S13" t="str">
        <f t="shared" ca="1" si="6"/>
        <v>Tom Lynch</v>
      </c>
      <c r="T13" t="str">
        <f t="shared" ca="1" si="7"/>
        <v>ADE | FWD</v>
      </c>
      <c r="U13" s="56">
        <f t="shared" ca="1" si="8"/>
        <v>91</v>
      </c>
    </row>
    <row r="14" spans="1:27" x14ac:dyDescent="0.2">
      <c r="A14" t="s">
        <v>1079</v>
      </c>
      <c r="B14" t="s">
        <v>1079</v>
      </c>
      <c r="C14" t="s">
        <v>1079</v>
      </c>
      <c r="D14" t="s">
        <v>1079</v>
      </c>
      <c r="E14" t="s">
        <v>1079</v>
      </c>
      <c r="F14" t="s">
        <v>1079</v>
      </c>
      <c r="G14" t="s">
        <v>1079</v>
      </c>
      <c r="H14" t="s">
        <v>1079</v>
      </c>
      <c r="J14">
        <v>13</v>
      </c>
      <c r="K14" t="str">
        <f t="shared" ca="1" si="0"/>
        <v>Jack Crisp</v>
      </c>
      <c r="L14" t="str">
        <f t="shared" ca="1" si="1"/>
        <v>COL | DEF</v>
      </c>
      <c r="M14" s="56">
        <f t="shared" ca="1" si="2"/>
        <v>90.1</v>
      </c>
      <c r="O14" t="str">
        <f t="shared" ca="1" si="3"/>
        <v>Matthew Kreuzer</v>
      </c>
      <c r="P14" t="str">
        <f t="shared" ca="1" si="4"/>
        <v>CAR | RUC</v>
      </c>
      <c r="Q14" s="56">
        <f t="shared" ca="1" si="5"/>
        <v>90</v>
      </c>
      <c r="S14" t="str">
        <f t="shared" ca="1" si="6"/>
        <v>Shane Savage</v>
      </c>
      <c r="T14" t="str">
        <f t="shared" ca="1" si="7"/>
        <v>STK | DEF</v>
      </c>
      <c r="U14" s="56">
        <f t="shared" ca="1" si="8"/>
        <v>89.9</v>
      </c>
    </row>
    <row r="15" spans="1:27" x14ac:dyDescent="0.2">
      <c r="A15" t="s">
        <v>1080</v>
      </c>
      <c r="B15" t="s">
        <v>1080</v>
      </c>
      <c r="C15" t="s">
        <v>1080</v>
      </c>
      <c r="D15" t="s">
        <v>1080</v>
      </c>
      <c r="E15" t="s">
        <v>1080</v>
      </c>
      <c r="F15" t="s">
        <v>1080</v>
      </c>
      <c r="G15" t="s">
        <v>1080</v>
      </c>
      <c r="H15" t="s">
        <v>1080</v>
      </c>
      <c r="J15">
        <v>14</v>
      </c>
      <c r="K15" t="str">
        <f t="shared" ca="1" si="0"/>
        <v>Jed Anderson</v>
      </c>
      <c r="L15" t="str">
        <f t="shared" ca="1" si="1"/>
        <v>NTH | MID</v>
      </c>
      <c r="M15" s="56">
        <f t="shared" ca="1" si="2"/>
        <v>87.7</v>
      </c>
      <c r="O15" t="str">
        <f t="shared" ca="1" si="3"/>
        <v>Kane Lambert</v>
      </c>
      <c r="P15" t="str">
        <f t="shared" ca="1" si="4"/>
        <v>RIC | FWD</v>
      </c>
      <c r="Q15" s="56">
        <f t="shared" ca="1" si="5"/>
        <v>89.3</v>
      </c>
      <c r="S15" t="str">
        <f t="shared" ca="1" si="6"/>
        <v>Stefan Martin</v>
      </c>
      <c r="T15" t="str">
        <f t="shared" ca="1" si="7"/>
        <v>BRL | RUC</v>
      </c>
      <c r="U15" s="56">
        <f t="shared" ca="1" si="8"/>
        <v>86</v>
      </c>
    </row>
    <row r="16" spans="1:27" x14ac:dyDescent="0.2">
      <c r="A16" t="s">
        <v>1081</v>
      </c>
      <c r="B16" t="s">
        <v>1081</v>
      </c>
      <c r="C16" t="s">
        <v>1081</v>
      </c>
      <c r="D16" t="s">
        <v>1081</v>
      </c>
      <c r="E16" t="s">
        <v>1081</v>
      </c>
      <c r="F16" t="s">
        <v>1081</v>
      </c>
      <c r="G16" t="s">
        <v>1081</v>
      </c>
      <c r="H16" t="s">
        <v>1081</v>
      </c>
      <c r="J16">
        <v>15</v>
      </c>
      <c r="K16" t="str">
        <f t="shared" ca="1" si="0"/>
        <v>Taylor Adams</v>
      </c>
      <c r="L16" t="str">
        <f t="shared" ca="1" si="1"/>
        <v>COL | MID</v>
      </c>
      <c r="M16" s="56">
        <f t="shared" ca="1" si="2"/>
        <v>87.2</v>
      </c>
      <c r="O16" t="str">
        <f t="shared" ca="1" si="3"/>
        <v>Heath Shaw</v>
      </c>
      <c r="P16" t="str">
        <f t="shared" ca="1" si="4"/>
        <v>GWS | DEF</v>
      </c>
      <c r="Q16" s="56">
        <f t="shared" ca="1" si="5"/>
        <v>88.2</v>
      </c>
      <c r="S16" t="str">
        <f t="shared" ca="1" si="6"/>
        <v>Darcy Parish</v>
      </c>
      <c r="T16" t="str">
        <f t="shared" ca="1" si="7"/>
        <v>ESS | FWD - MID</v>
      </c>
      <c r="U16" s="56">
        <f t="shared" ca="1" si="8"/>
        <v>84.7</v>
      </c>
    </row>
    <row r="17" spans="1:21" x14ac:dyDescent="0.2">
      <c r="A17" t="s">
        <v>900</v>
      </c>
      <c r="B17" t="s">
        <v>900</v>
      </c>
      <c r="C17" t="s">
        <v>900</v>
      </c>
      <c r="D17" t="s">
        <v>900</v>
      </c>
      <c r="E17" t="s">
        <v>900</v>
      </c>
      <c r="F17" t="s">
        <v>900</v>
      </c>
      <c r="G17" t="s">
        <v>900</v>
      </c>
      <c r="H17" t="s">
        <v>900</v>
      </c>
      <c r="J17">
        <v>16</v>
      </c>
      <c r="K17" t="str">
        <f t="shared" ca="1" si="0"/>
        <v>Ollie Wines</v>
      </c>
      <c r="L17" t="str">
        <f t="shared" ca="1" si="1"/>
        <v>PTA | MID</v>
      </c>
      <c r="M17" s="56">
        <f t="shared" ca="1" si="2"/>
        <v>87</v>
      </c>
      <c r="O17" t="str">
        <f t="shared" ca="1" si="3"/>
        <v>Angus Brayshaw</v>
      </c>
      <c r="P17" t="str">
        <f t="shared" ca="1" si="4"/>
        <v>MEL | MID</v>
      </c>
      <c r="Q17" s="56">
        <f t="shared" ca="1" si="5"/>
        <v>86.8</v>
      </c>
      <c r="S17" t="str">
        <f t="shared" ca="1" si="6"/>
        <v>Wayne Milera</v>
      </c>
      <c r="T17" t="str">
        <f t="shared" ca="1" si="7"/>
        <v>ADE | DEF</v>
      </c>
      <c r="U17" s="56">
        <f t="shared" ca="1" si="8"/>
        <v>84.5</v>
      </c>
    </row>
    <row r="18" spans="1:21" x14ac:dyDescent="0.2">
      <c r="A18" t="s">
        <v>1082</v>
      </c>
      <c r="B18" t="s">
        <v>1082</v>
      </c>
      <c r="C18" t="s">
        <v>1082</v>
      </c>
      <c r="D18" t="s">
        <v>1082</v>
      </c>
      <c r="E18" t="s">
        <v>1082</v>
      </c>
      <c r="F18" t="s">
        <v>1082</v>
      </c>
      <c r="G18" t="s">
        <v>1082</v>
      </c>
      <c r="H18" t="s">
        <v>1082</v>
      </c>
      <c r="J18">
        <v>17</v>
      </c>
      <c r="K18" t="str">
        <f t="shared" ca="1" si="0"/>
        <v>Cale Hooker</v>
      </c>
      <c r="L18" t="str">
        <f t="shared" ca="1" si="1"/>
        <v>ESS | DEF</v>
      </c>
      <c r="M18" s="56">
        <f t="shared" ca="1" si="2"/>
        <v>84.3</v>
      </c>
      <c r="O18" t="str">
        <f t="shared" ca="1" si="3"/>
        <v>Jamie Macmillan</v>
      </c>
      <c r="P18" t="str">
        <f t="shared" ca="1" si="4"/>
        <v>NTH | DEF</v>
      </c>
      <c r="Q18" s="56">
        <f t="shared" ca="1" si="5"/>
        <v>85.2</v>
      </c>
      <c r="S18" t="str">
        <f t="shared" ca="1" si="6"/>
        <v>Michael Hurley</v>
      </c>
      <c r="T18" t="str">
        <f t="shared" ca="1" si="7"/>
        <v>ESS | DEF</v>
      </c>
      <c r="U18" s="56">
        <f t="shared" ca="1" si="8"/>
        <v>82.9</v>
      </c>
    </row>
    <row r="19" spans="1:21" x14ac:dyDescent="0.2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J19">
        <v>18</v>
      </c>
      <c r="K19" t="str">
        <f t="shared" ca="1" si="0"/>
        <v>Brandan Parfitt</v>
      </c>
      <c r="L19" t="str">
        <f t="shared" ca="1" si="1"/>
        <v>GEE | FWD</v>
      </c>
      <c r="M19" s="56">
        <f t="shared" ca="1" si="2"/>
        <v>80</v>
      </c>
      <c r="O19" t="str">
        <f t="shared" ca="1" si="3"/>
        <v>Tom Phillips</v>
      </c>
      <c r="P19" t="str">
        <f t="shared" ca="1" si="4"/>
        <v>COL | MID</v>
      </c>
      <c r="Q19" s="56">
        <f t="shared" ca="1" si="5"/>
        <v>83.9</v>
      </c>
      <c r="S19" t="str">
        <f t="shared" ca="1" si="6"/>
        <v>Jasper Pittard</v>
      </c>
      <c r="T19" t="str">
        <f t="shared" ca="1" si="7"/>
        <v>NTH | DEF</v>
      </c>
      <c r="U19" s="56">
        <f t="shared" ca="1" si="8"/>
        <v>82.4</v>
      </c>
    </row>
    <row r="20" spans="1:21" x14ac:dyDescent="0.2">
      <c r="A20" t="s">
        <v>1309</v>
      </c>
      <c r="B20" t="s">
        <v>1083</v>
      </c>
      <c r="C20" t="s">
        <v>1128</v>
      </c>
      <c r="D20" t="s">
        <v>1156</v>
      </c>
      <c r="E20" t="s">
        <v>1191</v>
      </c>
      <c r="F20" t="s">
        <v>1226</v>
      </c>
      <c r="G20" t="s">
        <v>1250</v>
      </c>
      <c r="H20" t="s">
        <v>1280</v>
      </c>
      <c r="J20">
        <v>19</v>
      </c>
      <c r="K20" t="str">
        <f t="shared" ca="1" si="0"/>
        <v>Brett Deledio</v>
      </c>
      <c r="L20" t="str">
        <f t="shared" ca="1" si="1"/>
        <v>GWS | MID</v>
      </c>
      <c r="M20" s="56">
        <f t="shared" ca="1" si="2"/>
        <v>79.3</v>
      </c>
      <c r="O20" t="str">
        <f t="shared" ca="1" si="3"/>
        <v>Scott Lycett</v>
      </c>
      <c r="P20" t="str">
        <f t="shared" ca="1" si="4"/>
        <v>PTA | FWD - RUC</v>
      </c>
      <c r="Q20" s="56">
        <f t="shared" ca="1" si="5"/>
        <v>81.599999999999994</v>
      </c>
      <c r="S20" t="str">
        <f t="shared" ca="1" si="6"/>
        <v>Jarrod Harbrow</v>
      </c>
      <c r="T20" t="str">
        <f t="shared" ca="1" si="7"/>
        <v>GCS | DEF</v>
      </c>
      <c r="U20" s="56">
        <f t="shared" ca="1" si="8"/>
        <v>79.400000000000006</v>
      </c>
    </row>
    <row r="21" spans="1:21" x14ac:dyDescent="0.2">
      <c r="A21" t="s">
        <v>1176</v>
      </c>
      <c r="B21" t="s">
        <v>1084</v>
      </c>
      <c r="C21" t="s">
        <v>995</v>
      </c>
      <c r="D21" t="s">
        <v>1157</v>
      </c>
      <c r="E21" t="s">
        <v>1174</v>
      </c>
      <c r="F21" t="s">
        <v>1018</v>
      </c>
      <c r="G21" t="s">
        <v>1012</v>
      </c>
      <c r="H21" t="s">
        <v>1199</v>
      </c>
      <c r="J21">
        <v>20</v>
      </c>
      <c r="K21" t="str">
        <f t="shared" ca="1" si="0"/>
        <v>Zac Fisher</v>
      </c>
      <c r="L21" t="str">
        <f t="shared" ca="1" si="1"/>
        <v>CAR | FWD - MID</v>
      </c>
      <c r="M21" s="56">
        <f t="shared" ca="1" si="2"/>
        <v>78.7</v>
      </c>
      <c r="O21" t="str">
        <f t="shared" ca="1" si="3"/>
        <v>Jaidyn Stephenson</v>
      </c>
      <c r="P21" t="str">
        <f t="shared" ca="1" si="4"/>
        <v>COL | FWD</v>
      </c>
      <c r="Q21" s="56">
        <f t="shared" ca="1" si="5"/>
        <v>80.8</v>
      </c>
      <c r="S21" t="str">
        <f t="shared" ca="1" si="6"/>
        <v>Liam Shiels</v>
      </c>
      <c r="T21" t="str">
        <f t="shared" ca="1" si="7"/>
        <v>HAW | MID</v>
      </c>
      <c r="U21" s="56">
        <f t="shared" ca="1" si="8"/>
        <v>78.900000000000006</v>
      </c>
    </row>
    <row r="22" spans="1:21" x14ac:dyDescent="0.2">
      <c r="A22" t="s">
        <v>1310</v>
      </c>
      <c r="B22" t="s">
        <v>1085</v>
      </c>
      <c r="C22" t="s">
        <v>1129</v>
      </c>
      <c r="D22" t="s">
        <v>1158</v>
      </c>
      <c r="E22" t="s">
        <v>1192</v>
      </c>
      <c r="F22" t="s">
        <v>1227</v>
      </c>
      <c r="G22" t="s">
        <v>1251</v>
      </c>
      <c r="H22" t="s">
        <v>1281</v>
      </c>
      <c r="J22">
        <v>21</v>
      </c>
      <c r="K22" t="str">
        <f t="shared" ca="1" si="0"/>
        <v>Toby Greene</v>
      </c>
      <c r="L22" t="str">
        <f t="shared" ca="1" si="1"/>
        <v>GWS | FWD</v>
      </c>
      <c r="M22" s="56">
        <f t="shared" ca="1" si="2"/>
        <v>77.7</v>
      </c>
      <c r="O22" t="str">
        <f t="shared" ca="1" si="3"/>
        <v>Tom Papley</v>
      </c>
      <c r="P22" t="str">
        <f t="shared" ca="1" si="4"/>
        <v>SYD | FWD</v>
      </c>
      <c r="Q22" s="56">
        <f t="shared" ca="1" si="5"/>
        <v>78</v>
      </c>
      <c r="S22" t="str">
        <f t="shared" ca="1" si="6"/>
        <v>Zach Tuohy</v>
      </c>
      <c r="T22" t="str">
        <f t="shared" ca="1" si="7"/>
        <v>GEE | DEF</v>
      </c>
      <c r="U22" s="56">
        <f t="shared" ca="1" si="8"/>
        <v>68</v>
      </c>
    </row>
    <row r="23" spans="1:21" x14ac:dyDescent="0.2">
      <c r="A23" t="s">
        <v>1095</v>
      </c>
      <c r="B23" t="s">
        <v>1086</v>
      </c>
      <c r="C23" t="s">
        <v>1105</v>
      </c>
      <c r="D23" t="s">
        <v>1145</v>
      </c>
      <c r="E23" t="s">
        <v>1112</v>
      </c>
      <c r="F23" t="s">
        <v>1117</v>
      </c>
      <c r="G23" t="s">
        <v>1115</v>
      </c>
      <c r="H23" t="s">
        <v>1103</v>
      </c>
      <c r="J23">
        <v>22</v>
      </c>
      <c r="K23" t="str">
        <f t="shared" ca="1" si="0"/>
        <v>Trent Cotchin</v>
      </c>
      <c r="L23" t="str">
        <f t="shared" ca="1" si="1"/>
        <v>RIC | MID</v>
      </c>
      <c r="M23" s="56">
        <f t="shared" ca="1" si="2"/>
        <v>77</v>
      </c>
      <c r="O23" t="str">
        <f t="shared" ca="1" si="3"/>
        <v>Gary Rohan</v>
      </c>
      <c r="P23" t="str">
        <f t="shared" ca="1" si="4"/>
        <v>GEE | FWD</v>
      </c>
      <c r="Q23" s="56">
        <f t="shared" ca="1" si="5"/>
        <v>73.2</v>
      </c>
      <c r="S23" t="str">
        <f t="shared" ca="1" si="6"/>
        <v>Daniel Wells</v>
      </c>
      <c r="T23" t="str">
        <f t="shared" ca="1" si="7"/>
        <v>COL | FWD</v>
      </c>
      <c r="U23" s="56">
        <f t="shared" ca="1" si="8"/>
        <v>64</v>
      </c>
    </row>
    <row r="24" spans="1:21" x14ac:dyDescent="0.2">
      <c r="A24">
        <v>1164</v>
      </c>
      <c r="B24">
        <v>1302</v>
      </c>
      <c r="C24">
        <v>1150</v>
      </c>
      <c r="D24">
        <v>1266</v>
      </c>
      <c r="E24">
        <v>1196</v>
      </c>
      <c r="F24">
        <v>1242</v>
      </c>
      <c r="G24">
        <v>855</v>
      </c>
      <c r="H24">
        <v>1161</v>
      </c>
    </row>
    <row r="25" spans="1:21" x14ac:dyDescent="0.2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7</v>
      </c>
      <c r="H25">
        <v>10</v>
      </c>
    </row>
    <row r="26" spans="1:21" x14ac:dyDescent="0.2">
      <c r="A26">
        <v>112</v>
      </c>
      <c r="B26">
        <v>165</v>
      </c>
      <c r="C26">
        <v>140</v>
      </c>
      <c r="D26">
        <v>79</v>
      </c>
      <c r="E26">
        <v>116</v>
      </c>
      <c r="F26">
        <v>149</v>
      </c>
      <c r="G26">
        <v>148</v>
      </c>
      <c r="H26">
        <v>105</v>
      </c>
    </row>
    <row r="27" spans="1:21" x14ac:dyDescent="0.2">
      <c r="A27">
        <v>116.4</v>
      </c>
      <c r="B27">
        <v>130.19999999999999</v>
      </c>
      <c r="C27">
        <v>115</v>
      </c>
      <c r="D27">
        <v>126.6</v>
      </c>
      <c r="E27">
        <v>119.6</v>
      </c>
      <c r="F27">
        <v>124.2</v>
      </c>
      <c r="G27">
        <v>122.1</v>
      </c>
      <c r="H27">
        <v>116.1</v>
      </c>
    </row>
    <row r="28" spans="1:21" x14ac:dyDescent="0.2">
      <c r="A28">
        <v>126.7</v>
      </c>
      <c r="B28">
        <v>150</v>
      </c>
      <c r="C28">
        <v>134</v>
      </c>
      <c r="D28">
        <v>113.7</v>
      </c>
      <c r="E28">
        <v>100.7</v>
      </c>
      <c r="F28">
        <v>134</v>
      </c>
      <c r="G28">
        <v>144.30000000000001</v>
      </c>
      <c r="H28">
        <v>121.3</v>
      </c>
    </row>
    <row r="29" spans="1:21" x14ac:dyDescent="0.2">
      <c r="A29">
        <v>119.6</v>
      </c>
      <c r="B29">
        <v>138.4</v>
      </c>
      <c r="C29">
        <v>118.2</v>
      </c>
      <c r="D29">
        <v>118.2</v>
      </c>
      <c r="E29">
        <v>103.6</v>
      </c>
      <c r="F29">
        <v>134.80000000000001</v>
      </c>
      <c r="G29">
        <v>129.19999999999999</v>
      </c>
      <c r="H29">
        <v>111.2</v>
      </c>
    </row>
    <row r="30" spans="1:21" x14ac:dyDescent="0.2">
      <c r="A30">
        <v>107.2</v>
      </c>
      <c r="B30">
        <v>107</v>
      </c>
      <c r="C30">
        <v>99.3</v>
      </c>
      <c r="D30">
        <v>110.1</v>
      </c>
      <c r="E30">
        <v>111.9</v>
      </c>
      <c r="F30">
        <v>105.2</v>
      </c>
      <c r="G30">
        <v>102.9</v>
      </c>
      <c r="H30">
        <v>101.4</v>
      </c>
    </row>
    <row r="31" spans="1:21" x14ac:dyDescent="0.2">
      <c r="A31">
        <v>1.1000000000000001</v>
      </c>
      <c r="B31">
        <v>1.2</v>
      </c>
      <c r="C31" s="113">
        <v>1.2</v>
      </c>
      <c r="D31">
        <v>1.1000000000000001</v>
      </c>
      <c r="E31">
        <v>1.1000000000000001</v>
      </c>
      <c r="F31">
        <v>1.2</v>
      </c>
      <c r="G31">
        <v>1.2</v>
      </c>
      <c r="H31">
        <v>1.1000000000000001</v>
      </c>
    </row>
    <row r="32" spans="1:21" x14ac:dyDescent="0.2">
      <c r="A32" s="113">
        <v>5152.1000000000004</v>
      </c>
      <c r="B32" s="113">
        <v>5246.5</v>
      </c>
      <c r="C32" s="114">
        <v>5073.8999999999996</v>
      </c>
      <c r="D32" s="113">
        <v>4889.3999999999996</v>
      </c>
      <c r="E32" s="113">
        <v>4806</v>
      </c>
      <c r="F32" s="113">
        <v>5274.6</v>
      </c>
      <c r="G32" s="113">
        <v>5284.8</v>
      </c>
      <c r="H32" s="113">
        <v>5099.1000000000004</v>
      </c>
    </row>
    <row r="33" spans="1:8" x14ac:dyDescent="0.2">
      <c r="A33" s="114">
        <v>9.8000000000000004E-2</v>
      </c>
      <c r="B33" s="114">
        <v>9.9000000000000005E-2</v>
      </c>
      <c r="C33">
        <v>9.8000000000000004E-2</v>
      </c>
      <c r="D33" s="114">
        <v>9.8000000000000004E-2</v>
      </c>
      <c r="E33" s="114">
        <v>9.9000000000000005E-2</v>
      </c>
      <c r="F33" s="114">
        <v>9.8000000000000004E-2</v>
      </c>
      <c r="G33" s="114">
        <v>9.8000000000000004E-2</v>
      </c>
      <c r="H33" s="114">
        <v>9.9000000000000005E-2</v>
      </c>
    </row>
    <row r="34" spans="1:8" x14ac:dyDescent="0.2">
      <c r="A34">
        <v>1</v>
      </c>
      <c r="B34">
        <v>1</v>
      </c>
      <c r="C34">
        <v>3</v>
      </c>
      <c r="D34">
        <v>1</v>
      </c>
      <c r="E34">
        <v>0</v>
      </c>
      <c r="F34">
        <v>0</v>
      </c>
      <c r="G34">
        <v>43</v>
      </c>
      <c r="H34">
        <v>2</v>
      </c>
    </row>
    <row r="35" spans="1:8" x14ac:dyDescent="0.2">
      <c r="A35">
        <v>2</v>
      </c>
      <c r="B35">
        <v>2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</row>
    <row r="36" spans="1:8" x14ac:dyDescent="0.2">
      <c r="A36" t="s">
        <v>1311</v>
      </c>
      <c r="B36" t="s">
        <v>1087</v>
      </c>
      <c r="C36" t="s">
        <v>1130</v>
      </c>
      <c r="D36" t="s">
        <v>1159</v>
      </c>
      <c r="E36" t="s">
        <v>1193</v>
      </c>
      <c r="F36" t="s">
        <v>1228</v>
      </c>
      <c r="G36" t="s">
        <v>1252</v>
      </c>
      <c r="H36" t="s">
        <v>1282</v>
      </c>
    </row>
    <row r="37" spans="1:8" x14ac:dyDescent="0.2">
      <c r="A37" t="s">
        <v>996</v>
      </c>
      <c r="B37" t="s">
        <v>1088</v>
      </c>
      <c r="C37" t="s">
        <v>19</v>
      </c>
      <c r="D37" t="s">
        <v>934</v>
      </c>
      <c r="E37" t="s">
        <v>1194</v>
      </c>
      <c r="F37" t="s">
        <v>935</v>
      </c>
      <c r="G37" t="s">
        <v>1199</v>
      </c>
      <c r="H37" t="s">
        <v>995</v>
      </c>
    </row>
    <row r="38" spans="1:8" x14ac:dyDescent="0.2">
      <c r="A38" t="s">
        <v>1310</v>
      </c>
      <c r="B38" t="s">
        <v>1085</v>
      </c>
      <c r="C38" t="s">
        <v>1129</v>
      </c>
      <c r="D38" t="s">
        <v>1158</v>
      </c>
      <c r="E38" t="s">
        <v>1192</v>
      </c>
      <c r="F38" t="s">
        <v>1227</v>
      </c>
      <c r="G38" t="s">
        <v>1251</v>
      </c>
      <c r="H38" t="s">
        <v>1281</v>
      </c>
    </row>
    <row r="39" spans="1:8" x14ac:dyDescent="0.2">
      <c r="A39" t="s">
        <v>1091</v>
      </c>
      <c r="B39" t="s">
        <v>1089</v>
      </c>
      <c r="C39" t="s">
        <v>1123</v>
      </c>
      <c r="D39" t="s">
        <v>1086</v>
      </c>
      <c r="E39" t="s">
        <v>1098</v>
      </c>
      <c r="F39" t="s">
        <v>1115</v>
      </c>
      <c r="G39" t="s">
        <v>1103</v>
      </c>
      <c r="H39" t="s">
        <v>1105</v>
      </c>
    </row>
    <row r="40" spans="1:8" x14ac:dyDescent="0.2">
      <c r="A40">
        <v>1152</v>
      </c>
      <c r="B40">
        <v>1123</v>
      </c>
      <c r="C40">
        <v>1100</v>
      </c>
      <c r="D40">
        <v>1087</v>
      </c>
      <c r="E40">
        <v>1056</v>
      </c>
      <c r="F40">
        <v>933</v>
      </c>
      <c r="G40">
        <v>1164</v>
      </c>
      <c r="H40">
        <v>806</v>
      </c>
    </row>
    <row r="41" spans="1:8" x14ac:dyDescent="0.2">
      <c r="A41">
        <v>10</v>
      </c>
      <c r="B41">
        <v>10</v>
      </c>
      <c r="C41">
        <v>10</v>
      </c>
      <c r="D41">
        <v>10</v>
      </c>
      <c r="E41">
        <v>9</v>
      </c>
      <c r="F41">
        <v>8</v>
      </c>
      <c r="G41">
        <v>10</v>
      </c>
      <c r="H41">
        <v>8</v>
      </c>
    </row>
    <row r="42" spans="1:8" x14ac:dyDescent="0.2">
      <c r="A42">
        <v>115</v>
      </c>
      <c r="B42">
        <v>123</v>
      </c>
      <c r="C42">
        <v>77</v>
      </c>
      <c r="D42">
        <v>93</v>
      </c>
      <c r="E42">
        <v>126</v>
      </c>
      <c r="F42">
        <v>115</v>
      </c>
      <c r="G42">
        <v>118</v>
      </c>
      <c r="H42">
        <v>0</v>
      </c>
    </row>
    <row r="43" spans="1:8" x14ac:dyDescent="0.2">
      <c r="A43">
        <v>115.2</v>
      </c>
      <c r="B43">
        <v>112.3</v>
      </c>
      <c r="C43">
        <v>110</v>
      </c>
      <c r="D43">
        <v>108.7</v>
      </c>
      <c r="E43">
        <v>117.3</v>
      </c>
      <c r="F43">
        <v>116.6</v>
      </c>
      <c r="G43">
        <v>116.4</v>
      </c>
      <c r="H43">
        <v>100.8</v>
      </c>
    </row>
    <row r="44" spans="1:8" x14ac:dyDescent="0.2">
      <c r="A44">
        <v>113</v>
      </c>
      <c r="B44">
        <v>130.30000000000001</v>
      </c>
      <c r="C44">
        <v>87.3</v>
      </c>
      <c r="D44">
        <v>105</v>
      </c>
      <c r="E44">
        <v>120</v>
      </c>
      <c r="F44">
        <v>110</v>
      </c>
      <c r="G44">
        <v>104.3</v>
      </c>
      <c r="H44">
        <v>85</v>
      </c>
    </row>
    <row r="45" spans="1:8" x14ac:dyDescent="0.2">
      <c r="A45">
        <v>109.4</v>
      </c>
      <c r="B45">
        <v>126.6</v>
      </c>
      <c r="C45">
        <v>98.6</v>
      </c>
      <c r="D45">
        <v>106.2</v>
      </c>
      <c r="E45">
        <v>122.4</v>
      </c>
      <c r="F45">
        <v>110.6</v>
      </c>
      <c r="G45">
        <v>110.8</v>
      </c>
      <c r="H45">
        <v>90.6</v>
      </c>
    </row>
    <row r="46" spans="1:8" x14ac:dyDescent="0.2">
      <c r="A46">
        <v>110.3</v>
      </c>
      <c r="B46">
        <v>106.8</v>
      </c>
      <c r="C46" s="113">
        <v>100.5</v>
      </c>
      <c r="D46">
        <v>94.9</v>
      </c>
      <c r="E46">
        <v>99.6</v>
      </c>
      <c r="F46">
        <v>107.3</v>
      </c>
      <c r="G46">
        <v>100</v>
      </c>
      <c r="H46">
        <v>86.4</v>
      </c>
    </row>
    <row r="47" spans="1:8" x14ac:dyDescent="0.2">
      <c r="A47">
        <v>1</v>
      </c>
      <c r="B47">
        <v>1.1000000000000001</v>
      </c>
      <c r="C47" s="114">
        <v>1.1000000000000001</v>
      </c>
      <c r="D47">
        <v>1.1000000000000001</v>
      </c>
      <c r="E47">
        <v>1.2</v>
      </c>
      <c r="F47">
        <v>1.1000000000000001</v>
      </c>
      <c r="G47">
        <v>1.2</v>
      </c>
      <c r="H47">
        <v>1.2</v>
      </c>
    </row>
    <row r="48" spans="1:8" x14ac:dyDescent="0.2">
      <c r="A48" s="113">
        <v>4863.7</v>
      </c>
      <c r="B48" s="113">
        <v>5376.7</v>
      </c>
      <c r="C48">
        <v>4685.5</v>
      </c>
      <c r="D48" s="113">
        <v>5126</v>
      </c>
      <c r="E48" s="113">
        <v>5113.6000000000004</v>
      </c>
      <c r="F48" s="113">
        <v>4768.3</v>
      </c>
      <c r="G48" s="113">
        <v>4860</v>
      </c>
      <c r="H48" s="113">
        <v>5060</v>
      </c>
    </row>
    <row r="49" spans="1:8" x14ac:dyDescent="0.2">
      <c r="A49" s="114">
        <v>9.8000000000000004E-2</v>
      </c>
      <c r="B49" s="114">
        <v>9.8000000000000004E-2</v>
      </c>
      <c r="C49">
        <v>9.5000000000000001E-2</v>
      </c>
      <c r="D49" s="114">
        <v>9.8000000000000004E-2</v>
      </c>
      <c r="E49" s="114">
        <v>9.9000000000000005E-2</v>
      </c>
      <c r="F49" s="114">
        <v>9.8000000000000004E-2</v>
      </c>
      <c r="G49" s="114">
        <v>9.8000000000000004E-2</v>
      </c>
      <c r="H49" s="114">
        <v>9.6000000000000002E-2</v>
      </c>
    </row>
    <row r="50" spans="1:8" x14ac:dyDescent="0.2">
      <c r="A50">
        <v>0</v>
      </c>
      <c r="B50">
        <v>3</v>
      </c>
      <c r="C50">
        <v>4</v>
      </c>
      <c r="D50">
        <v>1</v>
      </c>
      <c r="E50">
        <v>5</v>
      </c>
      <c r="F50">
        <v>13</v>
      </c>
      <c r="G50">
        <v>2</v>
      </c>
      <c r="H50">
        <v>46</v>
      </c>
    </row>
    <row r="51" spans="1:8" x14ac:dyDescent="0.2">
      <c r="A51">
        <v>3</v>
      </c>
      <c r="B51">
        <v>3</v>
      </c>
      <c r="C51">
        <v>3</v>
      </c>
      <c r="D51">
        <v>3</v>
      </c>
      <c r="E51">
        <v>3</v>
      </c>
      <c r="F51">
        <v>3</v>
      </c>
      <c r="G51">
        <v>3</v>
      </c>
      <c r="H51">
        <v>3</v>
      </c>
    </row>
    <row r="52" spans="1:8" x14ac:dyDescent="0.2">
      <c r="A52" t="s">
        <v>1312</v>
      </c>
      <c r="B52" t="s">
        <v>1090</v>
      </c>
      <c r="C52" t="s">
        <v>1131</v>
      </c>
      <c r="D52" t="s">
        <v>1160</v>
      </c>
      <c r="E52" t="s">
        <v>1195</v>
      </c>
      <c r="F52" t="s">
        <v>1229</v>
      </c>
      <c r="G52" t="s">
        <v>1253</v>
      </c>
      <c r="H52" t="s">
        <v>1283</v>
      </c>
    </row>
    <row r="53" spans="1:8" x14ac:dyDescent="0.2">
      <c r="A53" t="s">
        <v>518</v>
      </c>
      <c r="B53" t="s">
        <v>518</v>
      </c>
      <c r="C53" t="s">
        <v>1012</v>
      </c>
      <c r="D53" t="s">
        <v>1161</v>
      </c>
      <c r="E53" t="s">
        <v>1196</v>
      </c>
      <c r="F53" t="s">
        <v>517</v>
      </c>
      <c r="G53" t="s">
        <v>1182</v>
      </c>
      <c r="H53" t="s">
        <v>1284</v>
      </c>
    </row>
    <row r="54" spans="1:8" x14ac:dyDescent="0.2">
      <c r="A54" t="s">
        <v>1310</v>
      </c>
      <c r="B54" t="s">
        <v>1085</v>
      </c>
      <c r="C54" t="s">
        <v>1129</v>
      </c>
      <c r="D54" t="s">
        <v>1158</v>
      </c>
      <c r="E54" t="s">
        <v>1192</v>
      </c>
      <c r="F54" t="s">
        <v>1227</v>
      </c>
      <c r="G54" t="s">
        <v>1251</v>
      </c>
      <c r="H54" t="s">
        <v>1281</v>
      </c>
    </row>
    <row r="55" spans="1:8" x14ac:dyDescent="0.2">
      <c r="A55" t="s">
        <v>1091</v>
      </c>
      <c r="B55" t="s">
        <v>1091</v>
      </c>
      <c r="C55" t="s">
        <v>1115</v>
      </c>
      <c r="D55" t="s">
        <v>1119</v>
      </c>
      <c r="E55" t="s">
        <v>1119</v>
      </c>
      <c r="F55" t="s">
        <v>1101</v>
      </c>
      <c r="G55" t="s">
        <v>1098</v>
      </c>
      <c r="H55" t="s">
        <v>1137</v>
      </c>
    </row>
    <row r="56" spans="1:8" x14ac:dyDescent="0.2">
      <c r="A56">
        <v>1084</v>
      </c>
      <c r="B56">
        <v>965</v>
      </c>
      <c r="C56">
        <v>1094</v>
      </c>
      <c r="D56">
        <v>1032</v>
      </c>
      <c r="E56">
        <v>1113</v>
      </c>
      <c r="F56">
        <v>1122</v>
      </c>
      <c r="G56">
        <v>1054</v>
      </c>
      <c r="H56">
        <v>866</v>
      </c>
    </row>
    <row r="57" spans="1:8" x14ac:dyDescent="0.2">
      <c r="A57">
        <v>10</v>
      </c>
      <c r="B57">
        <v>9</v>
      </c>
      <c r="C57">
        <v>10</v>
      </c>
      <c r="D57">
        <v>10</v>
      </c>
      <c r="E57">
        <v>10</v>
      </c>
      <c r="F57">
        <v>10</v>
      </c>
      <c r="G57">
        <v>10</v>
      </c>
      <c r="H57">
        <v>9</v>
      </c>
    </row>
    <row r="58" spans="1:8" x14ac:dyDescent="0.2">
      <c r="A58">
        <v>135</v>
      </c>
      <c r="B58">
        <v>68</v>
      </c>
      <c r="C58">
        <v>132</v>
      </c>
      <c r="D58">
        <v>140</v>
      </c>
      <c r="E58">
        <v>99</v>
      </c>
      <c r="F58">
        <v>104</v>
      </c>
      <c r="G58">
        <v>131</v>
      </c>
      <c r="H58">
        <v>0</v>
      </c>
    </row>
    <row r="59" spans="1:8" x14ac:dyDescent="0.2">
      <c r="A59">
        <v>108.4</v>
      </c>
      <c r="B59">
        <v>107.2</v>
      </c>
      <c r="C59">
        <v>109.4</v>
      </c>
      <c r="D59">
        <v>103.2</v>
      </c>
      <c r="E59">
        <v>111.3</v>
      </c>
      <c r="F59">
        <v>112.2</v>
      </c>
      <c r="G59">
        <v>105.4</v>
      </c>
      <c r="H59">
        <v>96.2</v>
      </c>
    </row>
    <row r="60" spans="1:8" x14ac:dyDescent="0.2">
      <c r="A60">
        <v>131.30000000000001</v>
      </c>
      <c r="B60">
        <v>100.7</v>
      </c>
      <c r="C60">
        <v>126.7</v>
      </c>
      <c r="D60">
        <v>109.3</v>
      </c>
      <c r="E60">
        <v>106</v>
      </c>
      <c r="F60">
        <v>118</v>
      </c>
      <c r="G60">
        <v>98.7</v>
      </c>
      <c r="H60">
        <v>75</v>
      </c>
    </row>
    <row r="61" spans="1:8" x14ac:dyDescent="0.2">
      <c r="A61">
        <v>119.4</v>
      </c>
      <c r="B61">
        <v>105.4</v>
      </c>
      <c r="C61">
        <v>122.4</v>
      </c>
      <c r="D61">
        <v>107.6</v>
      </c>
      <c r="E61">
        <v>110.4</v>
      </c>
      <c r="F61">
        <v>107</v>
      </c>
      <c r="G61">
        <v>107.2</v>
      </c>
      <c r="H61">
        <v>91.6</v>
      </c>
    </row>
    <row r="62" spans="1:8" x14ac:dyDescent="0.2">
      <c r="A62">
        <v>106.3</v>
      </c>
      <c r="B62">
        <v>95</v>
      </c>
      <c r="C62" s="113">
        <v>103.7</v>
      </c>
      <c r="D62">
        <v>106.9</v>
      </c>
      <c r="E62">
        <v>95.7</v>
      </c>
      <c r="F62">
        <v>93.5</v>
      </c>
      <c r="G62">
        <v>104.7</v>
      </c>
      <c r="H62">
        <v>94</v>
      </c>
    </row>
    <row r="63" spans="1:8" x14ac:dyDescent="0.2">
      <c r="A63">
        <v>1</v>
      </c>
      <c r="B63">
        <v>1.1000000000000001</v>
      </c>
      <c r="C63" s="114">
        <v>1.1000000000000001</v>
      </c>
      <c r="D63">
        <v>1</v>
      </c>
      <c r="E63">
        <v>1.2</v>
      </c>
      <c r="F63">
        <v>1.2</v>
      </c>
      <c r="G63">
        <v>1</v>
      </c>
      <c r="H63" s="113">
        <v>1</v>
      </c>
    </row>
    <row r="64" spans="1:8" x14ac:dyDescent="0.2">
      <c r="A64" s="113">
        <v>5326.6</v>
      </c>
      <c r="B64" s="113">
        <v>5147.3</v>
      </c>
      <c r="C64">
        <v>5172.8</v>
      </c>
      <c r="D64" s="113">
        <v>5090.1000000000004</v>
      </c>
      <c r="E64" s="113">
        <v>4957.8</v>
      </c>
      <c r="F64" s="113">
        <v>5186.3</v>
      </c>
      <c r="G64" s="113">
        <v>5000</v>
      </c>
      <c r="H64" s="114">
        <v>5121.5</v>
      </c>
    </row>
    <row r="65" spans="1:8" x14ac:dyDescent="0.2">
      <c r="A65" s="114">
        <v>9.7000000000000003E-2</v>
      </c>
      <c r="B65" s="114">
        <v>9.6000000000000002E-2</v>
      </c>
      <c r="C65">
        <v>9.1999999999999998E-2</v>
      </c>
      <c r="D65" s="114">
        <v>9.7000000000000003E-2</v>
      </c>
      <c r="E65" s="114">
        <v>9.5000000000000001E-2</v>
      </c>
      <c r="F65" s="114">
        <v>9.7000000000000003E-2</v>
      </c>
      <c r="G65" s="114">
        <v>9.7000000000000003E-2</v>
      </c>
      <c r="H65">
        <v>9.0999999999999998E-2</v>
      </c>
    </row>
    <row r="66" spans="1:8" x14ac:dyDescent="0.2">
      <c r="A66">
        <v>1</v>
      </c>
      <c r="B66">
        <v>10</v>
      </c>
      <c r="C66">
        <v>2</v>
      </c>
      <c r="D66">
        <v>9</v>
      </c>
      <c r="E66">
        <v>1</v>
      </c>
      <c r="F66">
        <v>1</v>
      </c>
      <c r="G66">
        <v>5</v>
      </c>
      <c r="H66">
        <v>33</v>
      </c>
    </row>
    <row r="67" spans="1:8" x14ac:dyDescent="0.2">
      <c r="A67">
        <v>4</v>
      </c>
      <c r="B67">
        <v>4</v>
      </c>
      <c r="C67">
        <v>4</v>
      </c>
      <c r="D67">
        <v>4</v>
      </c>
      <c r="E67">
        <v>4</v>
      </c>
      <c r="F67">
        <v>4</v>
      </c>
      <c r="G67">
        <v>4</v>
      </c>
      <c r="H67">
        <v>4</v>
      </c>
    </row>
    <row r="68" spans="1:8" x14ac:dyDescent="0.2">
      <c r="A68" t="s">
        <v>1313</v>
      </c>
      <c r="B68" t="s">
        <v>1092</v>
      </c>
      <c r="C68" t="s">
        <v>1132</v>
      </c>
      <c r="D68" t="s">
        <v>1162</v>
      </c>
      <c r="E68" t="s">
        <v>1197</v>
      </c>
      <c r="F68" t="s">
        <v>1230</v>
      </c>
      <c r="G68" t="s">
        <v>1254</v>
      </c>
      <c r="H68" t="s">
        <v>1285</v>
      </c>
    </row>
    <row r="69" spans="1:8" x14ac:dyDescent="0.2">
      <c r="A69" t="s">
        <v>997</v>
      </c>
      <c r="B69" t="s">
        <v>936</v>
      </c>
      <c r="C69" t="s">
        <v>1133</v>
      </c>
      <c r="D69" t="s">
        <v>1060</v>
      </c>
      <c r="E69" t="s">
        <v>343</v>
      </c>
      <c r="F69" t="s">
        <v>934</v>
      </c>
      <c r="G69" t="s">
        <v>1060</v>
      </c>
      <c r="H69" t="s">
        <v>1196</v>
      </c>
    </row>
    <row r="70" spans="1:8" x14ac:dyDescent="0.2">
      <c r="A70" t="s">
        <v>1310</v>
      </c>
      <c r="B70" t="s">
        <v>1085</v>
      </c>
      <c r="C70" t="s">
        <v>1129</v>
      </c>
      <c r="D70" t="s">
        <v>1158</v>
      </c>
      <c r="E70" t="s">
        <v>1192</v>
      </c>
      <c r="F70" t="s">
        <v>1227</v>
      </c>
      <c r="G70" t="s">
        <v>1251</v>
      </c>
      <c r="H70" t="s">
        <v>1281</v>
      </c>
    </row>
    <row r="71" spans="1:8" x14ac:dyDescent="0.2">
      <c r="A71" t="s">
        <v>1152</v>
      </c>
      <c r="B71" t="s">
        <v>1093</v>
      </c>
      <c r="C71" t="s">
        <v>1089</v>
      </c>
      <c r="D71" t="s">
        <v>1095</v>
      </c>
      <c r="E71" t="s">
        <v>1089</v>
      </c>
      <c r="F71" t="s">
        <v>1086</v>
      </c>
      <c r="G71" t="s">
        <v>1095</v>
      </c>
      <c r="H71" t="s">
        <v>1119</v>
      </c>
    </row>
    <row r="72" spans="1:8" x14ac:dyDescent="0.2">
      <c r="A72">
        <v>907</v>
      </c>
      <c r="B72">
        <v>747</v>
      </c>
      <c r="C72">
        <v>1087</v>
      </c>
      <c r="D72">
        <v>967</v>
      </c>
      <c r="E72">
        <v>985</v>
      </c>
      <c r="F72">
        <v>1053</v>
      </c>
      <c r="G72">
        <v>1044</v>
      </c>
      <c r="H72">
        <v>855</v>
      </c>
    </row>
    <row r="73" spans="1:8" x14ac:dyDescent="0.2">
      <c r="A73">
        <v>9</v>
      </c>
      <c r="B73">
        <v>7</v>
      </c>
      <c r="C73">
        <v>10</v>
      </c>
      <c r="D73">
        <v>10</v>
      </c>
      <c r="E73">
        <v>10</v>
      </c>
      <c r="F73">
        <v>10</v>
      </c>
      <c r="G73">
        <v>10</v>
      </c>
      <c r="H73">
        <v>9</v>
      </c>
    </row>
    <row r="74" spans="1:8" x14ac:dyDescent="0.2">
      <c r="A74">
        <v>97</v>
      </c>
      <c r="B74">
        <v>142</v>
      </c>
      <c r="C74">
        <v>140</v>
      </c>
      <c r="D74">
        <v>112</v>
      </c>
      <c r="E74">
        <v>122</v>
      </c>
      <c r="F74">
        <v>146</v>
      </c>
      <c r="G74">
        <v>136</v>
      </c>
      <c r="H74">
        <v>108</v>
      </c>
    </row>
    <row r="75" spans="1:8" x14ac:dyDescent="0.2">
      <c r="A75">
        <v>100.8</v>
      </c>
      <c r="B75">
        <v>106.7</v>
      </c>
      <c r="C75">
        <v>108.7</v>
      </c>
      <c r="D75">
        <v>96.7</v>
      </c>
      <c r="E75">
        <v>98.5</v>
      </c>
      <c r="F75">
        <v>105.3</v>
      </c>
      <c r="G75">
        <v>104.4</v>
      </c>
      <c r="H75">
        <v>95</v>
      </c>
    </row>
    <row r="76" spans="1:8" x14ac:dyDescent="0.2">
      <c r="A76">
        <v>97</v>
      </c>
      <c r="B76">
        <v>116.7</v>
      </c>
      <c r="C76">
        <v>129.69999999999999</v>
      </c>
      <c r="D76">
        <v>103.7</v>
      </c>
      <c r="E76">
        <v>102.7</v>
      </c>
      <c r="F76">
        <v>103.3</v>
      </c>
      <c r="G76">
        <v>122.7</v>
      </c>
      <c r="H76">
        <v>95.7</v>
      </c>
    </row>
    <row r="77" spans="1:8" x14ac:dyDescent="0.2">
      <c r="A77">
        <v>98.6</v>
      </c>
      <c r="B77">
        <v>112.6</v>
      </c>
      <c r="C77">
        <v>119</v>
      </c>
      <c r="D77">
        <v>96.2</v>
      </c>
      <c r="E77">
        <v>106.2</v>
      </c>
      <c r="F77">
        <v>115</v>
      </c>
      <c r="G77">
        <v>111.2</v>
      </c>
      <c r="H77">
        <v>91.8</v>
      </c>
    </row>
    <row r="78" spans="1:8" x14ac:dyDescent="0.2">
      <c r="A78">
        <v>95.8</v>
      </c>
      <c r="B78">
        <v>99.6</v>
      </c>
      <c r="C78" s="113">
        <v>103.2</v>
      </c>
      <c r="D78">
        <v>98.3</v>
      </c>
      <c r="E78">
        <v>111.8</v>
      </c>
      <c r="F78">
        <v>98.6</v>
      </c>
      <c r="G78">
        <v>96.4</v>
      </c>
      <c r="H78">
        <v>103.7</v>
      </c>
    </row>
    <row r="79" spans="1:8" x14ac:dyDescent="0.2">
      <c r="A79">
        <v>1.1000000000000001</v>
      </c>
      <c r="B79">
        <v>1.1000000000000001</v>
      </c>
      <c r="C79" s="114">
        <v>1.1000000000000001</v>
      </c>
      <c r="D79">
        <v>1</v>
      </c>
      <c r="E79">
        <v>0.9</v>
      </c>
      <c r="F79">
        <v>1.1000000000000001</v>
      </c>
      <c r="G79">
        <v>1.1000000000000001</v>
      </c>
      <c r="H79" s="113">
        <v>0.9</v>
      </c>
    </row>
    <row r="80" spans="1:8" x14ac:dyDescent="0.2">
      <c r="A80" s="113">
        <v>4878.1000000000004</v>
      </c>
      <c r="B80" s="113">
        <v>4726.6000000000004</v>
      </c>
      <c r="C80">
        <v>5356.9</v>
      </c>
      <c r="D80" s="113">
        <v>4793.2</v>
      </c>
      <c r="E80" s="113">
        <v>5180.7</v>
      </c>
      <c r="F80" s="113">
        <v>5065.5</v>
      </c>
      <c r="G80" s="113">
        <v>5220.3</v>
      </c>
      <c r="H80" s="114">
        <v>5170.5</v>
      </c>
    </row>
    <row r="81" spans="1:8" x14ac:dyDescent="0.2">
      <c r="A81" s="114">
        <v>7.6999999999999999E-2</v>
      </c>
      <c r="B81" s="114">
        <v>6.7000000000000004E-2</v>
      </c>
      <c r="C81">
        <v>9.8000000000000004E-2</v>
      </c>
      <c r="D81" s="114">
        <v>6.9000000000000006E-2</v>
      </c>
      <c r="E81" s="114">
        <v>9.7000000000000003E-2</v>
      </c>
      <c r="F81" s="114">
        <v>9.8000000000000004E-2</v>
      </c>
      <c r="G81" s="114">
        <v>0.09</v>
      </c>
      <c r="H81">
        <v>9.2999999999999999E-2</v>
      </c>
    </row>
    <row r="82" spans="1:8" x14ac:dyDescent="0.2">
      <c r="A82">
        <v>7</v>
      </c>
      <c r="B82">
        <v>45</v>
      </c>
      <c r="C82">
        <v>4</v>
      </c>
      <c r="D82">
        <v>7</v>
      </c>
      <c r="E82">
        <v>10</v>
      </c>
      <c r="F82">
        <v>6</v>
      </c>
      <c r="G82">
        <v>2</v>
      </c>
      <c r="H82">
        <v>24</v>
      </c>
    </row>
    <row r="83" spans="1:8" x14ac:dyDescent="0.2">
      <c r="A83">
        <v>5</v>
      </c>
      <c r="B83">
        <v>5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</row>
    <row r="84" spans="1:8" x14ac:dyDescent="0.2">
      <c r="A84" t="s">
        <v>1314</v>
      </c>
      <c r="B84" t="s">
        <v>1094</v>
      </c>
      <c r="C84" t="s">
        <v>1134</v>
      </c>
      <c r="D84" t="s">
        <v>1163</v>
      </c>
      <c r="E84" t="s">
        <v>1198</v>
      </c>
      <c r="F84" t="s">
        <v>1231</v>
      </c>
      <c r="G84" t="s">
        <v>1255</v>
      </c>
      <c r="H84" t="s">
        <v>1286</v>
      </c>
    </row>
    <row r="85" spans="1:8" x14ac:dyDescent="0.2">
      <c r="A85" t="s">
        <v>1188</v>
      </c>
      <c r="B85" t="s">
        <v>1060</v>
      </c>
      <c r="C85" t="s">
        <v>1060</v>
      </c>
      <c r="D85" t="s">
        <v>1107</v>
      </c>
      <c r="E85" t="s">
        <v>1199</v>
      </c>
      <c r="F85" t="s">
        <v>1013</v>
      </c>
      <c r="G85" t="s">
        <v>1133</v>
      </c>
      <c r="H85" t="s">
        <v>1157</v>
      </c>
    </row>
    <row r="86" spans="1:8" x14ac:dyDescent="0.2">
      <c r="A86" t="s">
        <v>1310</v>
      </c>
      <c r="B86" t="s">
        <v>1085</v>
      </c>
      <c r="C86" t="s">
        <v>1129</v>
      </c>
      <c r="D86" t="s">
        <v>1158</v>
      </c>
      <c r="E86" t="s">
        <v>1192</v>
      </c>
      <c r="F86" t="s">
        <v>1227</v>
      </c>
      <c r="G86" t="s">
        <v>1251</v>
      </c>
      <c r="H86" t="s">
        <v>1281</v>
      </c>
    </row>
    <row r="87" spans="1:8" x14ac:dyDescent="0.2">
      <c r="A87" t="s">
        <v>1103</v>
      </c>
      <c r="B87" t="s">
        <v>1095</v>
      </c>
      <c r="C87" t="s">
        <v>1095</v>
      </c>
      <c r="D87" t="s">
        <v>1108</v>
      </c>
      <c r="E87" t="s">
        <v>1103</v>
      </c>
      <c r="F87" t="s">
        <v>1115</v>
      </c>
      <c r="G87" t="s">
        <v>1089</v>
      </c>
      <c r="H87" t="s">
        <v>1145</v>
      </c>
    </row>
    <row r="88" spans="1:8" x14ac:dyDescent="0.2">
      <c r="A88">
        <v>1003</v>
      </c>
      <c r="B88">
        <v>1054</v>
      </c>
      <c r="C88">
        <v>859</v>
      </c>
      <c r="D88">
        <v>575</v>
      </c>
      <c r="E88">
        <v>973</v>
      </c>
      <c r="F88">
        <v>989</v>
      </c>
      <c r="G88">
        <v>906</v>
      </c>
      <c r="H88">
        <v>946</v>
      </c>
    </row>
    <row r="89" spans="1:8" x14ac:dyDescent="0.2">
      <c r="A89">
        <v>10</v>
      </c>
      <c r="B89">
        <v>10</v>
      </c>
      <c r="C89">
        <v>8</v>
      </c>
      <c r="D89">
        <v>6</v>
      </c>
      <c r="E89">
        <v>10</v>
      </c>
      <c r="F89">
        <v>10</v>
      </c>
      <c r="G89">
        <v>9</v>
      </c>
      <c r="H89">
        <v>10</v>
      </c>
    </row>
    <row r="90" spans="1:8" x14ac:dyDescent="0.2">
      <c r="A90">
        <v>130</v>
      </c>
      <c r="B90">
        <v>115</v>
      </c>
      <c r="C90">
        <v>106</v>
      </c>
      <c r="D90">
        <v>122</v>
      </c>
      <c r="E90">
        <v>84</v>
      </c>
      <c r="F90">
        <v>96</v>
      </c>
      <c r="G90">
        <v>0</v>
      </c>
      <c r="H90">
        <v>97</v>
      </c>
    </row>
    <row r="91" spans="1:8" x14ac:dyDescent="0.2">
      <c r="A91">
        <v>100.3</v>
      </c>
      <c r="B91">
        <v>105.4</v>
      </c>
      <c r="C91">
        <v>107.4</v>
      </c>
      <c r="D91">
        <v>95.8</v>
      </c>
      <c r="E91">
        <v>97.3</v>
      </c>
      <c r="F91">
        <v>98.9</v>
      </c>
      <c r="G91">
        <v>100.7</v>
      </c>
      <c r="H91">
        <v>94.6</v>
      </c>
    </row>
    <row r="92" spans="1:8" x14ac:dyDescent="0.2">
      <c r="A92">
        <v>118</v>
      </c>
      <c r="B92">
        <v>122</v>
      </c>
      <c r="C92">
        <v>108.3</v>
      </c>
      <c r="D92">
        <v>115.7</v>
      </c>
      <c r="E92">
        <v>94.3</v>
      </c>
      <c r="F92">
        <v>77.7</v>
      </c>
      <c r="G92">
        <v>80</v>
      </c>
      <c r="H92">
        <v>88.3</v>
      </c>
    </row>
    <row r="93" spans="1:8" x14ac:dyDescent="0.2">
      <c r="A93">
        <v>116.2</v>
      </c>
      <c r="B93">
        <v>122.8</v>
      </c>
      <c r="C93">
        <v>111</v>
      </c>
      <c r="D93">
        <v>97.8</v>
      </c>
      <c r="E93">
        <v>100</v>
      </c>
      <c r="F93">
        <v>96.2</v>
      </c>
      <c r="G93">
        <v>92.2</v>
      </c>
      <c r="H93">
        <v>94.2</v>
      </c>
    </row>
    <row r="94" spans="1:8" x14ac:dyDescent="0.2">
      <c r="A94">
        <v>99</v>
      </c>
      <c r="B94">
        <v>98.2</v>
      </c>
      <c r="C94" s="113">
        <v>103.3</v>
      </c>
      <c r="D94">
        <v>81.3</v>
      </c>
      <c r="E94">
        <v>107.1</v>
      </c>
      <c r="F94">
        <v>108.6</v>
      </c>
      <c r="G94">
        <v>102.4</v>
      </c>
      <c r="H94">
        <v>103</v>
      </c>
    </row>
    <row r="95" spans="1:8" x14ac:dyDescent="0.2">
      <c r="A95">
        <v>1</v>
      </c>
      <c r="B95">
        <v>1.1000000000000001</v>
      </c>
      <c r="C95" s="114">
        <v>1</v>
      </c>
      <c r="D95">
        <v>1.2</v>
      </c>
      <c r="E95">
        <v>0.9</v>
      </c>
      <c r="F95" s="113">
        <v>0.9</v>
      </c>
      <c r="G95">
        <v>1</v>
      </c>
      <c r="H95" s="113">
        <v>0.9</v>
      </c>
    </row>
    <row r="96" spans="1:8" x14ac:dyDescent="0.2">
      <c r="A96" s="113">
        <v>5513.5</v>
      </c>
      <c r="B96" s="113">
        <v>5576.9</v>
      </c>
      <c r="C96">
        <v>5277.8</v>
      </c>
      <c r="D96" s="113">
        <v>5039</v>
      </c>
      <c r="E96" s="113">
        <v>5155.2</v>
      </c>
      <c r="F96" s="114">
        <v>4737.1000000000004</v>
      </c>
      <c r="G96" s="113">
        <v>4678.8</v>
      </c>
      <c r="H96" s="114">
        <v>4990.5</v>
      </c>
    </row>
    <row r="97" spans="1:8" x14ac:dyDescent="0.2">
      <c r="A97" s="114">
        <v>9.6000000000000002E-2</v>
      </c>
      <c r="B97" s="114">
        <v>9.7000000000000003E-2</v>
      </c>
      <c r="C97">
        <v>9.7000000000000003E-2</v>
      </c>
      <c r="D97" s="114">
        <v>4.2000000000000003E-2</v>
      </c>
      <c r="E97" s="114">
        <v>9.5000000000000001E-2</v>
      </c>
      <c r="F97">
        <v>9.0999999999999998E-2</v>
      </c>
      <c r="G97" s="114">
        <v>9.8000000000000004E-2</v>
      </c>
      <c r="H97">
        <v>5.7000000000000002E-2</v>
      </c>
    </row>
    <row r="98" spans="1:8" x14ac:dyDescent="0.2">
      <c r="A98">
        <v>10</v>
      </c>
      <c r="B98">
        <v>2</v>
      </c>
      <c r="C98">
        <v>22</v>
      </c>
      <c r="D98">
        <v>35</v>
      </c>
      <c r="E98">
        <v>4</v>
      </c>
      <c r="F98">
        <v>1</v>
      </c>
      <c r="G98">
        <v>32</v>
      </c>
      <c r="H98">
        <v>5</v>
      </c>
    </row>
    <row r="99" spans="1:8" x14ac:dyDescent="0.2">
      <c r="A99">
        <v>6</v>
      </c>
      <c r="B99">
        <v>6</v>
      </c>
      <c r="C99">
        <v>6</v>
      </c>
      <c r="D99">
        <v>6</v>
      </c>
      <c r="E99">
        <v>6</v>
      </c>
      <c r="F99">
        <v>6</v>
      </c>
      <c r="G99">
        <v>6</v>
      </c>
      <c r="H99">
        <v>6</v>
      </c>
    </row>
    <row r="100" spans="1:8" x14ac:dyDescent="0.2">
      <c r="A100" t="s">
        <v>1315</v>
      </c>
      <c r="B100" t="s">
        <v>1096</v>
      </c>
      <c r="C100" t="s">
        <v>1135</v>
      </c>
      <c r="D100" t="s">
        <v>1164</v>
      </c>
      <c r="E100" t="s">
        <v>1200</v>
      </c>
      <c r="F100" t="s">
        <v>1232</v>
      </c>
      <c r="G100" t="s">
        <v>1256</v>
      </c>
      <c r="H100" t="s">
        <v>1287</v>
      </c>
    </row>
    <row r="101" spans="1:8" x14ac:dyDescent="0.2">
      <c r="A101" t="s">
        <v>1225</v>
      </c>
      <c r="B101" t="s">
        <v>1097</v>
      </c>
      <c r="C101" t="s">
        <v>1056</v>
      </c>
      <c r="D101" t="s">
        <v>1012</v>
      </c>
      <c r="E101" t="s">
        <v>1199</v>
      </c>
      <c r="F101" t="s">
        <v>995</v>
      </c>
      <c r="G101" t="s">
        <v>1157</v>
      </c>
      <c r="H101" t="s">
        <v>935</v>
      </c>
    </row>
    <row r="102" spans="1:8" x14ac:dyDescent="0.2">
      <c r="A102" t="s">
        <v>1310</v>
      </c>
      <c r="B102" t="s">
        <v>1085</v>
      </c>
      <c r="C102" t="s">
        <v>1129</v>
      </c>
      <c r="D102" t="s">
        <v>1158</v>
      </c>
      <c r="E102" t="s">
        <v>1192</v>
      </c>
      <c r="F102" t="s">
        <v>1227</v>
      </c>
      <c r="G102" t="s">
        <v>1251</v>
      </c>
      <c r="H102" t="s">
        <v>1281</v>
      </c>
    </row>
    <row r="103" spans="1:8" x14ac:dyDescent="0.2">
      <c r="A103" t="s">
        <v>1137</v>
      </c>
      <c r="B103" t="s">
        <v>1098</v>
      </c>
      <c r="C103" t="s">
        <v>1117</v>
      </c>
      <c r="D103" t="s">
        <v>1115</v>
      </c>
      <c r="E103" t="s">
        <v>1103</v>
      </c>
      <c r="F103" t="s">
        <v>1105</v>
      </c>
      <c r="G103" t="s">
        <v>1145</v>
      </c>
      <c r="H103" t="s">
        <v>1115</v>
      </c>
    </row>
    <row r="104" spans="1:8" x14ac:dyDescent="0.2">
      <c r="A104">
        <v>990</v>
      </c>
      <c r="B104">
        <v>1050</v>
      </c>
      <c r="C104">
        <v>1046</v>
      </c>
      <c r="D104">
        <v>857</v>
      </c>
      <c r="E104">
        <v>944</v>
      </c>
      <c r="F104">
        <v>948</v>
      </c>
      <c r="G104">
        <v>1005</v>
      </c>
      <c r="H104">
        <v>847</v>
      </c>
    </row>
    <row r="105" spans="1:8" x14ac:dyDescent="0.2">
      <c r="A105">
        <v>10</v>
      </c>
      <c r="B105">
        <v>10</v>
      </c>
      <c r="C105">
        <v>10</v>
      </c>
      <c r="D105">
        <v>9</v>
      </c>
      <c r="E105">
        <v>10</v>
      </c>
      <c r="F105">
        <v>10</v>
      </c>
      <c r="G105">
        <v>10</v>
      </c>
      <c r="H105">
        <v>9</v>
      </c>
    </row>
    <row r="106" spans="1:8" x14ac:dyDescent="0.2">
      <c r="A106">
        <v>91</v>
      </c>
      <c r="B106">
        <v>92</v>
      </c>
      <c r="C106">
        <v>53</v>
      </c>
      <c r="D106">
        <v>76</v>
      </c>
      <c r="E106">
        <v>110</v>
      </c>
      <c r="F106">
        <v>80</v>
      </c>
      <c r="G106">
        <v>117</v>
      </c>
      <c r="H106">
        <v>0</v>
      </c>
    </row>
    <row r="107" spans="1:8" x14ac:dyDescent="0.2">
      <c r="A107">
        <v>99</v>
      </c>
      <c r="B107">
        <v>105</v>
      </c>
      <c r="C107">
        <v>104.6</v>
      </c>
      <c r="D107">
        <v>95.2</v>
      </c>
      <c r="E107">
        <v>94.4</v>
      </c>
      <c r="F107">
        <v>94.8</v>
      </c>
      <c r="G107">
        <v>100.5</v>
      </c>
      <c r="H107">
        <v>94.1</v>
      </c>
    </row>
    <row r="108" spans="1:8" x14ac:dyDescent="0.2">
      <c r="A108">
        <v>90.3</v>
      </c>
      <c r="B108">
        <v>115</v>
      </c>
      <c r="C108">
        <v>114.3</v>
      </c>
      <c r="D108">
        <v>79.3</v>
      </c>
      <c r="E108">
        <v>86</v>
      </c>
      <c r="F108">
        <v>99.3</v>
      </c>
      <c r="G108">
        <v>117.3</v>
      </c>
      <c r="H108">
        <v>99</v>
      </c>
    </row>
    <row r="109" spans="1:8" x14ac:dyDescent="0.2">
      <c r="A109">
        <v>95.6</v>
      </c>
      <c r="B109">
        <v>120.8</v>
      </c>
      <c r="C109">
        <v>108.8</v>
      </c>
      <c r="D109">
        <v>89</v>
      </c>
      <c r="E109">
        <v>77.400000000000006</v>
      </c>
      <c r="F109">
        <v>92.4</v>
      </c>
      <c r="G109">
        <v>111.2</v>
      </c>
      <c r="H109">
        <v>101.8</v>
      </c>
    </row>
    <row r="110" spans="1:8" x14ac:dyDescent="0.2">
      <c r="A110">
        <v>112.5</v>
      </c>
      <c r="B110">
        <v>85.1</v>
      </c>
      <c r="C110" s="113">
        <v>99.8</v>
      </c>
      <c r="D110">
        <v>102.8</v>
      </c>
      <c r="E110">
        <v>93.8</v>
      </c>
      <c r="F110">
        <v>93.9</v>
      </c>
      <c r="G110">
        <v>106.8</v>
      </c>
      <c r="H110">
        <v>91.6</v>
      </c>
    </row>
    <row r="111" spans="1:8" x14ac:dyDescent="0.2">
      <c r="A111">
        <v>0.9</v>
      </c>
      <c r="B111">
        <v>1.2</v>
      </c>
      <c r="C111" s="114">
        <v>1</v>
      </c>
      <c r="D111">
        <v>0.9</v>
      </c>
      <c r="E111">
        <v>1</v>
      </c>
      <c r="F111" s="113">
        <v>1</v>
      </c>
      <c r="G111">
        <v>0.9</v>
      </c>
      <c r="H111" s="113">
        <v>1</v>
      </c>
    </row>
    <row r="112" spans="1:8" x14ac:dyDescent="0.2">
      <c r="A112" s="113">
        <v>5086.8999999999996</v>
      </c>
      <c r="B112" s="113">
        <v>5606.7</v>
      </c>
      <c r="C112">
        <v>5601.3</v>
      </c>
      <c r="D112" s="113">
        <v>5014.6000000000004</v>
      </c>
      <c r="E112" s="113">
        <v>4386.7</v>
      </c>
      <c r="F112" s="114">
        <v>5031.6000000000004</v>
      </c>
      <c r="G112" s="113">
        <v>5367.2</v>
      </c>
      <c r="H112" s="114">
        <v>5367.1</v>
      </c>
    </row>
    <row r="113" spans="1:8" x14ac:dyDescent="0.2">
      <c r="A113" s="114">
        <v>9.8000000000000004E-2</v>
      </c>
      <c r="B113" s="114">
        <v>9.7000000000000003E-2</v>
      </c>
      <c r="C113">
        <v>9.8000000000000004E-2</v>
      </c>
      <c r="D113" s="114">
        <v>9.7000000000000003E-2</v>
      </c>
      <c r="E113" s="114">
        <v>6.5000000000000002E-2</v>
      </c>
      <c r="F113">
        <v>7.2999999999999995E-2</v>
      </c>
      <c r="G113" s="114">
        <v>9.5000000000000001E-2</v>
      </c>
      <c r="H113">
        <v>7.6999999999999999E-2</v>
      </c>
    </row>
    <row r="114" spans="1:8" x14ac:dyDescent="0.2">
      <c r="A114">
        <v>2</v>
      </c>
      <c r="B114">
        <v>5</v>
      </c>
      <c r="C114">
        <v>8</v>
      </c>
      <c r="D114">
        <v>4</v>
      </c>
      <c r="E114">
        <v>10</v>
      </c>
      <c r="F114">
        <v>3</v>
      </c>
      <c r="G114">
        <v>7</v>
      </c>
      <c r="H114">
        <v>39</v>
      </c>
    </row>
    <row r="115" spans="1:8" x14ac:dyDescent="0.2">
      <c r="A115">
        <v>7</v>
      </c>
      <c r="B115">
        <v>7</v>
      </c>
      <c r="C115">
        <v>7</v>
      </c>
      <c r="D115">
        <v>7</v>
      </c>
      <c r="E115">
        <v>7</v>
      </c>
      <c r="F115">
        <v>7</v>
      </c>
      <c r="G115">
        <v>7</v>
      </c>
      <c r="H115">
        <v>7</v>
      </c>
    </row>
    <row r="116" spans="1:8" x14ac:dyDescent="0.2">
      <c r="A116" t="s">
        <v>1316</v>
      </c>
      <c r="B116" t="s">
        <v>1099</v>
      </c>
      <c r="C116" t="s">
        <v>1136</v>
      </c>
      <c r="D116" t="s">
        <v>1165</v>
      </c>
      <c r="E116" t="s">
        <v>1201</v>
      </c>
      <c r="F116" t="s">
        <v>1233</v>
      </c>
      <c r="G116" t="s">
        <v>1257</v>
      </c>
      <c r="H116" t="s">
        <v>1288</v>
      </c>
    </row>
    <row r="117" spans="1:8" x14ac:dyDescent="0.2">
      <c r="A117" t="s">
        <v>1012</v>
      </c>
      <c r="B117" t="s">
        <v>1062</v>
      </c>
      <c r="C117" t="s">
        <v>1015</v>
      </c>
      <c r="D117" t="s">
        <v>1166</v>
      </c>
      <c r="E117" t="s">
        <v>995</v>
      </c>
      <c r="F117" t="s">
        <v>1015</v>
      </c>
      <c r="G117" t="s">
        <v>1213</v>
      </c>
      <c r="H117" t="s">
        <v>25</v>
      </c>
    </row>
    <row r="118" spans="1:8" x14ac:dyDescent="0.2">
      <c r="A118" t="s">
        <v>1310</v>
      </c>
      <c r="B118" t="s">
        <v>1085</v>
      </c>
      <c r="C118" t="s">
        <v>1129</v>
      </c>
      <c r="D118" t="s">
        <v>1158</v>
      </c>
      <c r="E118" t="s">
        <v>1192</v>
      </c>
      <c r="F118" t="s">
        <v>1227</v>
      </c>
      <c r="G118" t="s">
        <v>1251</v>
      </c>
      <c r="H118" t="s">
        <v>1281</v>
      </c>
    </row>
    <row r="119" spans="1:8" x14ac:dyDescent="0.2">
      <c r="A119" t="s">
        <v>1115</v>
      </c>
      <c r="B119" t="s">
        <v>1089</v>
      </c>
      <c r="C119" t="s">
        <v>1137</v>
      </c>
      <c r="D119" t="s">
        <v>1093</v>
      </c>
      <c r="E119" t="s">
        <v>1105</v>
      </c>
      <c r="F119" t="s">
        <v>1137</v>
      </c>
      <c r="G119" t="s">
        <v>1145</v>
      </c>
      <c r="H119" t="s">
        <v>1108</v>
      </c>
    </row>
    <row r="120" spans="1:8" x14ac:dyDescent="0.2">
      <c r="A120">
        <v>975</v>
      </c>
      <c r="B120">
        <v>1021</v>
      </c>
      <c r="C120">
        <v>1032</v>
      </c>
      <c r="D120">
        <v>856</v>
      </c>
      <c r="E120">
        <v>659</v>
      </c>
      <c r="F120">
        <v>851</v>
      </c>
      <c r="G120">
        <v>998</v>
      </c>
      <c r="H120">
        <v>923</v>
      </c>
    </row>
    <row r="121" spans="1:8" x14ac:dyDescent="0.2">
      <c r="A121">
        <v>10</v>
      </c>
      <c r="B121">
        <v>10</v>
      </c>
      <c r="C121">
        <v>10</v>
      </c>
      <c r="D121">
        <v>9</v>
      </c>
      <c r="E121">
        <v>7</v>
      </c>
      <c r="F121">
        <v>9</v>
      </c>
      <c r="G121">
        <v>10</v>
      </c>
      <c r="H121">
        <v>10</v>
      </c>
    </row>
    <row r="122" spans="1:8" x14ac:dyDescent="0.2">
      <c r="A122">
        <v>91</v>
      </c>
      <c r="B122">
        <v>88</v>
      </c>
      <c r="C122">
        <v>111</v>
      </c>
      <c r="D122">
        <v>92</v>
      </c>
      <c r="E122">
        <v>134</v>
      </c>
      <c r="F122">
        <v>76</v>
      </c>
      <c r="G122">
        <v>100</v>
      </c>
      <c r="H122">
        <v>73</v>
      </c>
    </row>
    <row r="123" spans="1:8" x14ac:dyDescent="0.2">
      <c r="A123">
        <v>97.5</v>
      </c>
      <c r="B123">
        <v>102.1</v>
      </c>
      <c r="C123">
        <v>103.2</v>
      </c>
      <c r="D123">
        <v>95.1</v>
      </c>
      <c r="E123">
        <v>94.1</v>
      </c>
      <c r="F123">
        <v>94.6</v>
      </c>
      <c r="G123">
        <v>99.8</v>
      </c>
      <c r="H123">
        <v>92.3</v>
      </c>
    </row>
    <row r="124" spans="1:8" x14ac:dyDescent="0.2">
      <c r="A124">
        <v>88.7</v>
      </c>
      <c r="B124">
        <v>98.7</v>
      </c>
      <c r="C124">
        <v>110.7</v>
      </c>
      <c r="D124">
        <v>106.3</v>
      </c>
      <c r="E124">
        <v>102</v>
      </c>
      <c r="F124">
        <v>90.7</v>
      </c>
      <c r="G124">
        <v>97.7</v>
      </c>
      <c r="H124">
        <v>89</v>
      </c>
    </row>
    <row r="125" spans="1:8" x14ac:dyDescent="0.2">
      <c r="A125">
        <v>94.8</v>
      </c>
      <c r="B125">
        <v>99.2</v>
      </c>
      <c r="C125">
        <v>90.8</v>
      </c>
      <c r="D125">
        <v>101.2</v>
      </c>
      <c r="E125">
        <v>96.8</v>
      </c>
      <c r="F125">
        <v>96</v>
      </c>
      <c r="G125">
        <v>99.6</v>
      </c>
      <c r="H125">
        <v>84.8</v>
      </c>
    </row>
    <row r="126" spans="1:8" x14ac:dyDescent="0.2">
      <c r="A126">
        <v>93.3</v>
      </c>
      <c r="B126">
        <v>104.2</v>
      </c>
      <c r="C126" s="105">
        <v>98.7</v>
      </c>
      <c r="D126">
        <v>95.3</v>
      </c>
      <c r="E126">
        <v>92.6</v>
      </c>
      <c r="F126">
        <v>101.4</v>
      </c>
      <c r="G126">
        <v>107</v>
      </c>
      <c r="H126">
        <v>106.7</v>
      </c>
    </row>
    <row r="127" spans="1:8" x14ac:dyDescent="0.2">
      <c r="A127">
        <v>1</v>
      </c>
      <c r="B127">
        <v>1</v>
      </c>
      <c r="C127" s="114">
        <v>1</v>
      </c>
      <c r="D127">
        <v>1</v>
      </c>
      <c r="E127">
        <v>1</v>
      </c>
      <c r="F127" s="105">
        <v>0.9</v>
      </c>
      <c r="G127">
        <v>0.9</v>
      </c>
      <c r="H127" s="105">
        <v>0.9</v>
      </c>
    </row>
    <row r="128" spans="1:8" x14ac:dyDescent="0.2">
      <c r="A128" s="113">
        <v>4802.1000000000004</v>
      </c>
      <c r="B128" s="105">
        <v>4954</v>
      </c>
      <c r="C128">
        <v>4849.8</v>
      </c>
      <c r="D128" s="105">
        <v>5389.5</v>
      </c>
      <c r="E128" s="105">
        <v>5071</v>
      </c>
      <c r="F128" s="114">
        <v>5054.2</v>
      </c>
      <c r="G128" s="105">
        <v>4929.8999999999996</v>
      </c>
      <c r="H128" s="114">
        <v>4975.1000000000004</v>
      </c>
    </row>
    <row r="129" spans="1:8" x14ac:dyDescent="0.2">
      <c r="A129" s="114">
        <v>6.7000000000000004E-2</v>
      </c>
      <c r="B129" s="114">
        <v>9.5000000000000001E-2</v>
      </c>
      <c r="C129">
        <v>8.4000000000000005E-2</v>
      </c>
      <c r="D129" s="114">
        <v>9.6000000000000002E-2</v>
      </c>
      <c r="E129" s="114">
        <v>5.1999999999999998E-2</v>
      </c>
      <c r="F129">
        <v>9.1999999999999998E-2</v>
      </c>
      <c r="G129" s="114">
        <v>8.1000000000000003E-2</v>
      </c>
      <c r="H129">
        <v>8.8999999999999996E-2</v>
      </c>
    </row>
    <row r="130" spans="1:8" x14ac:dyDescent="0.2">
      <c r="A130">
        <v>0</v>
      </c>
      <c r="B130">
        <v>5</v>
      </c>
      <c r="C130">
        <v>0</v>
      </c>
      <c r="D130">
        <v>10</v>
      </c>
      <c r="E130">
        <v>59</v>
      </c>
      <c r="F130">
        <v>0</v>
      </c>
      <c r="G130">
        <v>0</v>
      </c>
      <c r="H130">
        <v>1</v>
      </c>
    </row>
    <row r="131" spans="1:8" x14ac:dyDescent="0.2">
      <c r="A131">
        <v>8</v>
      </c>
      <c r="B131">
        <v>8</v>
      </c>
      <c r="C131">
        <v>8</v>
      </c>
      <c r="D131">
        <v>8</v>
      </c>
      <c r="E131">
        <v>8</v>
      </c>
      <c r="F131">
        <v>8</v>
      </c>
      <c r="G131">
        <v>8</v>
      </c>
      <c r="H131">
        <v>8</v>
      </c>
    </row>
    <row r="132" spans="1:8" x14ac:dyDescent="0.2">
      <c r="A132" t="s">
        <v>1317</v>
      </c>
      <c r="B132" t="s">
        <v>1100</v>
      </c>
      <c r="C132" t="s">
        <v>1138</v>
      </c>
      <c r="D132" t="s">
        <v>1167</v>
      </c>
      <c r="E132" t="s">
        <v>1202</v>
      </c>
      <c r="F132" t="s">
        <v>1234</v>
      </c>
      <c r="G132" t="s">
        <v>1258</v>
      </c>
      <c r="H132" t="s">
        <v>1289</v>
      </c>
    </row>
    <row r="133" spans="1:8" x14ac:dyDescent="0.2">
      <c r="A133" t="s">
        <v>1318</v>
      </c>
      <c r="B133" t="s">
        <v>517</v>
      </c>
      <c r="C133" t="s">
        <v>1058</v>
      </c>
      <c r="D133" t="s">
        <v>1088</v>
      </c>
      <c r="E133" t="s">
        <v>1203</v>
      </c>
      <c r="F133" t="s">
        <v>1235</v>
      </c>
      <c r="G133" t="s">
        <v>517</v>
      </c>
      <c r="H133" t="s">
        <v>1290</v>
      </c>
    </row>
    <row r="134" spans="1:8" x14ac:dyDescent="0.2">
      <c r="A134" t="s">
        <v>1310</v>
      </c>
      <c r="B134" t="s">
        <v>1085</v>
      </c>
      <c r="C134" t="s">
        <v>1129</v>
      </c>
      <c r="D134" t="s">
        <v>1158</v>
      </c>
      <c r="E134" t="s">
        <v>1192</v>
      </c>
      <c r="F134" t="s">
        <v>1227</v>
      </c>
      <c r="G134" t="s">
        <v>1251</v>
      </c>
      <c r="H134" t="s">
        <v>1281</v>
      </c>
    </row>
    <row r="135" spans="1:8" x14ac:dyDescent="0.2">
      <c r="A135" t="s">
        <v>1098</v>
      </c>
      <c r="B135" t="s">
        <v>1101</v>
      </c>
      <c r="C135" t="s">
        <v>1123</v>
      </c>
      <c r="D135" t="s">
        <v>1089</v>
      </c>
      <c r="E135" t="s">
        <v>1115</v>
      </c>
      <c r="F135" t="s">
        <v>1137</v>
      </c>
      <c r="G135" t="s">
        <v>1101</v>
      </c>
      <c r="H135" t="s">
        <v>1091</v>
      </c>
    </row>
    <row r="136" spans="1:8" x14ac:dyDescent="0.2">
      <c r="A136">
        <v>965</v>
      </c>
      <c r="B136">
        <v>1010</v>
      </c>
      <c r="C136">
        <v>975</v>
      </c>
      <c r="D136">
        <v>936</v>
      </c>
      <c r="E136">
        <v>653</v>
      </c>
      <c r="F136">
        <v>895</v>
      </c>
      <c r="G136">
        <v>829</v>
      </c>
      <c r="H136">
        <v>921</v>
      </c>
    </row>
    <row r="137" spans="1:8" x14ac:dyDescent="0.2">
      <c r="A137">
        <v>10</v>
      </c>
      <c r="B137">
        <v>10</v>
      </c>
      <c r="C137">
        <v>10</v>
      </c>
      <c r="D137">
        <v>10</v>
      </c>
      <c r="E137">
        <v>7</v>
      </c>
      <c r="F137">
        <v>10</v>
      </c>
      <c r="G137">
        <v>9</v>
      </c>
      <c r="H137">
        <v>10</v>
      </c>
    </row>
    <row r="138" spans="1:8" x14ac:dyDescent="0.2">
      <c r="A138">
        <v>110</v>
      </c>
      <c r="B138">
        <v>68</v>
      </c>
      <c r="C138">
        <v>72</v>
      </c>
      <c r="D138">
        <v>93</v>
      </c>
      <c r="E138">
        <v>61</v>
      </c>
      <c r="F138">
        <v>85</v>
      </c>
      <c r="G138">
        <v>77</v>
      </c>
      <c r="H138">
        <v>82</v>
      </c>
    </row>
    <row r="139" spans="1:8" x14ac:dyDescent="0.2">
      <c r="A139">
        <v>96.5</v>
      </c>
      <c r="B139">
        <v>101</v>
      </c>
      <c r="C139">
        <v>97.5</v>
      </c>
      <c r="D139">
        <v>93.6</v>
      </c>
      <c r="E139">
        <v>93.3</v>
      </c>
      <c r="F139">
        <v>89.5</v>
      </c>
      <c r="G139">
        <v>92.1</v>
      </c>
      <c r="H139">
        <v>92.1</v>
      </c>
    </row>
    <row r="140" spans="1:8" x14ac:dyDescent="0.2">
      <c r="A140">
        <v>97</v>
      </c>
      <c r="B140">
        <v>93.3</v>
      </c>
      <c r="C140">
        <v>99</v>
      </c>
      <c r="D140">
        <v>80</v>
      </c>
      <c r="E140">
        <v>84.7</v>
      </c>
      <c r="F140">
        <v>89.3</v>
      </c>
      <c r="G140">
        <v>90.7</v>
      </c>
      <c r="H140">
        <v>87.3</v>
      </c>
    </row>
    <row r="141" spans="1:8" x14ac:dyDescent="0.2">
      <c r="A141">
        <v>88.8</v>
      </c>
      <c r="B141">
        <v>93.2</v>
      </c>
      <c r="C141">
        <v>91</v>
      </c>
      <c r="D141">
        <v>100</v>
      </c>
      <c r="E141">
        <v>90.2</v>
      </c>
      <c r="F141">
        <v>84</v>
      </c>
      <c r="G141">
        <v>85</v>
      </c>
      <c r="H141">
        <v>80.8</v>
      </c>
    </row>
    <row r="142" spans="1:8" x14ac:dyDescent="0.2">
      <c r="A142">
        <v>103.2</v>
      </c>
      <c r="B142">
        <v>92.2</v>
      </c>
      <c r="C142" s="113">
        <v>93.4</v>
      </c>
      <c r="D142">
        <v>107.6</v>
      </c>
      <c r="E142">
        <v>103.4</v>
      </c>
      <c r="F142">
        <v>95.9</v>
      </c>
      <c r="G142">
        <v>100.6</v>
      </c>
      <c r="H142">
        <v>101.5</v>
      </c>
    </row>
    <row r="143" spans="1:8" x14ac:dyDescent="0.2">
      <c r="A143">
        <v>0.9</v>
      </c>
      <c r="B143">
        <v>1.1000000000000001</v>
      </c>
      <c r="C143" s="114">
        <v>1</v>
      </c>
      <c r="D143">
        <v>0.9</v>
      </c>
      <c r="E143">
        <v>0.9</v>
      </c>
      <c r="F143" s="113">
        <v>0.9</v>
      </c>
      <c r="G143">
        <v>0.9</v>
      </c>
      <c r="H143" s="113">
        <v>0.9</v>
      </c>
    </row>
    <row r="144" spans="1:8" x14ac:dyDescent="0.2">
      <c r="A144" s="113">
        <v>4946.1000000000004</v>
      </c>
      <c r="B144" s="113">
        <v>4953.5</v>
      </c>
      <c r="C144">
        <v>4896.3999999999996</v>
      </c>
      <c r="D144" s="113">
        <v>5285.3</v>
      </c>
      <c r="E144" s="113">
        <v>4768.1000000000004</v>
      </c>
      <c r="F144" s="114">
        <v>4858.1000000000004</v>
      </c>
      <c r="G144" s="113">
        <v>5075.3999999999996</v>
      </c>
      <c r="H144" s="114">
        <v>4891.3999999999996</v>
      </c>
    </row>
    <row r="145" spans="1:8" x14ac:dyDescent="0.2">
      <c r="A145" s="114">
        <v>9.2999999999999999E-2</v>
      </c>
      <c r="B145" s="114">
        <v>9.2999999999999999E-2</v>
      </c>
      <c r="C145">
        <v>8.3000000000000004E-2</v>
      </c>
      <c r="D145" s="114">
        <v>9.5000000000000001E-2</v>
      </c>
      <c r="E145" s="114">
        <v>5.8000000000000003E-2</v>
      </c>
      <c r="F145">
        <v>7.3999999999999996E-2</v>
      </c>
      <c r="G145" s="114">
        <v>8.1000000000000003E-2</v>
      </c>
      <c r="H145">
        <v>9.8000000000000004E-2</v>
      </c>
    </row>
    <row r="146" spans="1:8" x14ac:dyDescent="0.2">
      <c r="A146">
        <v>5</v>
      </c>
      <c r="B146">
        <v>8</v>
      </c>
      <c r="C146">
        <v>8</v>
      </c>
      <c r="D146">
        <v>6</v>
      </c>
      <c r="E146">
        <v>1</v>
      </c>
      <c r="F146">
        <v>2</v>
      </c>
      <c r="G146">
        <v>3</v>
      </c>
      <c r="H146">
        <v>2</v>
      </c>
    </row>
    <row r="147" spans="1:8" x14ac:dyDescent="0.2">
      <c r="A147">
        <v>9</v>
      </c>
      <c r="B147">
        <v>9</v>
      </c>
      <c r="C147">
        <v>9</v>
      </c>
      <c r="D147">
        <v>9</v>
      </c>
      <c r="E147">
        <v>9</v>
      </c>
      <c r="F147">
        <v>9</v>
      </c>
      <c r="G147">
        <v>9</v>
      </c>
      <c r="H147">
        <v>9</v>
      </c>
    </row>
    <row r="148" spans="1:8" x14ac:dyDescent="0.2">
      <c r="A148" t="s">
        <v>1319</v>
      </c>
      <c r="B148" t="s">
        <v>1102</v>
      </c>
      <c r="C148" t="s">
        <v>1139</v>
      </c>
      <c r="D148" t="s">
        <v>1168</v>
      </c>
      <c r="E148" t="s">
        <v>1204</v>
      </c>
      <c r="F148" t="s">
        <v>1236</v>
      </c>
      <c r="G148" t="s">
        <v>1259</v>
      </c>
      <c r="H148" t="s">
        <v>1291</v>
      </c>
    </row>
    <row r="149" spans="1:8" x14ac:dyDescent="0.2">
      <c r="A149" t="s">
        <v>1056</v>
      </c>
      <c r="B149" t="s">
        <v>979</v>
      </c>
      <c r="C149" t="s">
        <v>25</v>
      </c>
      <c r="D149" t="s">
        <v>1169</v>
      </c>
      <c r="E149" t="s">
        <v>936</v>
      </c>
      <c r="F149" t="s">
        <v>997</v>
      </c>
      <c r="G149" t="s">
        <v>1166</v>
      </c>
      <c r="H149" t="s">
        <v>1292</v>
      </c>
    </row>
    <row r="150" spans="1:8" x14ac:dyDescent="0.2">
      <c r="A150" t="s">
        <v>1310</v>
      </c>
      <c r="B150" t="s">
        <v>1085</v>
      </c>
      <c r="C150" t="s">
        <v>1129</v>
      </c>
      <c r="D150" t="s">
        <v>1158</v>
      </c>
      <c r="E150" t="s">
        <v>1192</v>
      </c>
      <c r="F150" t="s">
        <v>1227</v>
      </c>
      <c r="G150" t="s">
        <v>1251</v>
      </c>
      <c r="H150" t="s">
        <v>1281</v>
      </c>
    </row>
    <row r="151" spans="1:8" x14ac:dyDescent="0.2">
      <c r="A151" t="s">
        <v>1117</v>
      </c>
      <c r="B151" t="s">
        <v>1103</v>
      </c>
      <c r="C151" t="s">
        <v>1108</v>
      </c>
      <c r="D151" t="s">
        <v>1103</v>
      </c>
      <c r="E151" t="s">
        <v>1093</v>
      </c>
      <c r="F151" t="s">
        <v>1152</v>
      </c>
      <c r="G151" t="s">
        <v>1093</v>
      </c>
      <c r="H151" t="s">
        <v>1145</v>
      </c>
    </row>
    <row r="152" spans="1:8" x14ac:dyDescent="0.2">
      <c r="A152">
        <v>952</v>
      </c>
      <c r="B152">
        <v>990</v>
      </c>
      <c r="C152">
        <v>760</v>
      </c>
      <c r="D152">
        <v>638</v>
      </c>
      <c r="E152">
        <v>833</v>
      </c>
      <c r="F152">
        <v>895</v>
      </c>
      <c r="G152">
        <v>910</v>
      </c>
      <c r="H152">
        <v>910</v>
      </c>
    </row>
    <row r="153" spans="1:8" x14ac:dyDescent="0.2">
      <c r="A153">
        <v>10</v>
      </c>
      <c r="B153">
        <v>10</v>
      </c>
      <c r="C153">
        <v>8</v>
      </c>
      <c r="D153">
        <v>7</v>
      </c>
      <c r="E153">
        <v>9</v>
      </c>
      <c r="F153">
        <v>10</v>
      </c>
      <c r="G153">
        <v>10</v>
      </c>
      <c r="H153">
        <v>10</v>
      </c>
    </row>
    <row r="154" spans="1:8" x14ac:dyDescent="0.2">
      <c r="A154">
        <v>99</v>
      </c>
      <c r="B154">
        <v>106</v>
      </c>
      <c r="C154">
        <v>76</v>
      </c>
      <c r="D154">
        <v>104</v>
      </c>
      <c r="E154">
        <v>108</v>
      </c>
      <c r="F154">
        <v>107</v>
      </c>
      <c r="G154">
        <v>112</v>
      </c>
      <c r="H154">
        <v>65</v>
      </c>
    </row>
    <row r="155" spans="1:8" x14ac:dyDescent="0.2">
      <c r="A155">
        <v>95.2</v>
      </c>
      <c r="B155">
        <v>99</v>
      </c>
      <c r="C155">
        <v>95</v>
      </c>
      <c r="D155">
        <v>91.1</v>
      </c>
      <c r="E155">
        <v>92.6</v>
      </c>
      <c r="F155">
        <v>89.5</v>
      </c>
      <c r="G155">
        <v>91</v>
      </c>
      <c r="H155">
        <v>91</v>
      </c>
    </row>
    <row r="156" spans="1:8" x14ac:dyDescent="0.2">
      <c r="A156">
        <v>111.3</v>
      </c>
      <c r="B156">
        <v>87.3</v>
      </c>
      <c r="C156">
        <v>86</v>
      </c>
      <c r="D156">
        <v>93.7</v>
      </c>
      <c r="E156">
        <v>96</v>
      </c>
      <c r="F156">
        <v>98.3</v>
      </c>
      <c r="G156">
        <v>92</v>
      </c>
      <c r="H156">
        <v>88</v>
      </c>
    </row>
    <row r="157" spans="1:8" x14ac:dyDescent="0.2">
      <c r="A157">
        <v>99.6</v>
      </c>
      <c r="B157">
        <v>95.4</v>
      </c>
      <c r="C157">
        <v>83.2</v>
      </c>
      <c r="D157">
        <v>91.4</v>
      </c>
      <c r="E157">
        <v>105.8</v>
      </c>
      <c r="F157">
        <v>85.2</v>
      </c>
      <c r="G157">
        <v>97.2</v>
      </c>
      <c r="H157">
        <v>98.6</v>
      </c>
    </row>
    <row r="158" spans="1:8" x14ac:dyDescent="0.2">
      <c r="A158">
        <v>99.4</v>
      </c>
      <c r="B158">
        <v>103.2</v>
      </c>
      <c r="C158" s="113">
        <v>102.8</v>
      </c>
      <c r="D158">
        <v>96.4</v>
      </c>
      <c r="E158">
        <v>102.1</v>
      </c>
      <c r="F158">
        <v>93.6</v>
      </c>
      <c r="G158">
        <v>96.1</v>
      </c>
      <c r="H158">
        <v>100.5</v>
      </c>
    </row>
    <row r="159" spans="1:8" x14ac:dyDescent="0.2">
      <c r="A159">
        <v>1</v>
      </c>
      <c r="B159">
        <v>1</v>
      </c>
      <c r="C159" s="114">
        <v>0.9</v>
      </c>
      <c r="D159">
        <v>0.9</v>
      </c>
      <c r="E159">
        <v>0.9</v>
      </c>
      <c r="F159" s="113">
        <v>1</v>
      </c>
      <c r="G159">
        <v>0.9</v>
      </c>
      <c r="H159" s="113">
        <v>0.9</v>
      </c>
    </row>
    <row r="160" spans="1:8" x14ac:dyDescent="0.2">
      <c r="A160" s="113">
        <v>5302.5</v>
      </c>
      <c r="B160" s="113">
        <v>4786.8999999999996</v>
      </c>
      <c r="C160">
        <v>4675.8</v>
      </c>
      <c r="D160" s="113">
        <v>5099.7</v>
      </c>
      <c r="E160" s="113">
        <v>5379.5</v>
      </c>
      <c r="F160" s="114">
        <v>4973.2</v>
      </c>
      <c r="G160" s="113">
        <v>5170.3</v>
      </c>
      <c r="H160" s="114">
        <v>5402.2</v>
      </c>
    </row>
    <row r="161" spans="1:8" x14ac:dyDescent="0.2">
      <c r="A161" s="114">
        <v>7.3999999999999996E-2</v>
      </c>
      <c r="B161" s="114">
        <v>7.9000000000000001E-2</v>
      </c>
      <c r="C161">
        <v>0.06</v>
      </c>
      <c r="D161" s="114">
        <v>0.08</v>
      </c>
      <c r="E161" s="114">
        <v>7.5999999999999998E-2</v>
      </c>
      <c r="F161">
        <v>7.3999999999999996E-2</v>
      </c>
      <c r="G161" s="114">
        <v>7.2999999999999995E-2</v>
      </c>
      <c r="H161">
        <v>9.1999999999999998E-2</v>
      </c>
    </row>
    <row r="162" spans="1:8" x14ac:dyDescent="0.2">
      <c r="A162">
        <v>5</v>
      </c>
      <c r="B162">
        <v>5</v>
      </c>
      <c r="C162">
        <v>5</v>
      </c>
      <c r="D162">
        <v>40</v>
      </c>
      <c r="E162">
        <v>24</v>
      </c>
      <c r="F162">
        <v>19</v>
      </c>
      <c r="G162">
        <v>21</v>
      </c>
      <c r="H162">
        <v>2</v>
      </c>
    </row>
    <row r="163" spans="1:8" x14ac:dyDescent="0.2">
      <c r="A163">
        <v>10</v>
      </c>
      <c r="B163">
        <v>10</v>
      </c>
      <c r="C163">
        <v>10</v>
      </c>
      <c r="D163">
        <v>10</v>
      </c>
      <c r="E163">
        <v>10</v>
      </c>
      <c r="F163">
        <v>10</v>
      </c>
      <c r="G163">
        <v>10</v>
      </c>
      <c r="H163">
        <v>10</v>
      </c>
    </row>
    <row r="164" spans="1:8" x14ac:dyDescent="0.2">
      <c r="A164" t="s">
        <v>1320</v>
      </c>
      <c r="B164" t="s">
        <v>1104</v>
      </c>
      <c r="C164" t="s">
        <v>1140</v>
      </c>
      <c r="D164" t="s">
        <v>1170</v>
      </c>
      <c r="E164" t="s">
        <v>1205</v>
      </c>
      <c r="F164" t="s">
        <v>1237</v>
      </c>
      <c r="G164" t="s">
        <v>1260</v>
      </c>
      <c r="H164" t="s">
        <v>1293</v>
      </c>
    </row>
    <row r="165" spans="1:8" x14ac:dyDescent="0.2">
      <c r="A165" t="s">
        <v>517</v>
      </c>
      <c r="B165" t="s">
        <v>980</v>
      </c>
      <c r="C165" t="s">
        <v>998</v>
      </c>
      <c r="D165" t="s">
        <v>1157</v>
      </c>
      <c r="E165" t="s">
        <v>1206</v>
      </c>
      <c r="F165" t="s">
        <v>936</v>
      </c>
      <c r="G165" t="s">
        <v>1060</v>
      </c>
      <c r="H165" t="s">
        <v>1186</v>
      </c>
    </row>
    <row r="166" spans="1:8" x14ac:dyDescent="0.2">
      <c r="A166" t="s">
        <v>1310</v>
      </c>
      <c r="B166" t="s">
        <v>1085</v>
      </c>
      <c r="C166" t="s">
        <v>1129</v>
      </c>
      <c r="D166" t="s">
        <v>1158</v>
      </c>
      <c r="E166" t="s">
        <v>1192</v>
      </c>
      <c r="F166" t="s">
        <v>1227</v>
      </c>
      <c r="G166" t="s">
        <v>1251</v>
      </c>
      <c r="H166" t="s">
        <v>1281</v>
      </c>
    </row>
    <row r="167" spans="1:8" x14ac:dyDescent="0.2">
      <c r="A167" t="s">
        <v>1101</v>
      </c>
      <c r="B167" t="s">
        <v>1105</v>
      </c>
      <c r="C167" t="s">
        <v>1117</v>
      </c>
      <c r="D167" t="s">
        <v>1145</v>
      </c>
      <c r="E167" t="s">
        <v>1152</v>
      </c>
      <c r="F167" t="s">
        <v>1093</v>
      </c>
      <c r="G167" t="s">
        <v>1095</v>
      </c>
      <c r="H167" t="s">
        <v>1112</v>
      </c>
    </row>
    <row r="168" spans="1:8" x14ac:dyDescent="0.2">
      <c r="A168">
        <v>935</v>
      </c>
      <c r="B168">
        <v>978</v>
      </c>
      <c r="C168">
        <v>834</v>
      </c>
      <c r="D168">
        <v>819</v>
      </c>
      <c r="E168">
        <v>534</v>
      </c>
      <c r="F168">
        <v>804</v>
      </c>
      <c r="G168">
        <v>787</v>
      </c>
      <c r="H168">
        <v>727</v>
      </c>
    </row>
    <row r="169" spans="1:8" x14ac:dyDescent="0.2">
      <c r="A169">
        <v>10</v>
      </c>
      <c r="B169">
        <v>10</v>
      </c>
      <c r="C169">
        <v>9</v>
      </c>
      <c r="D169">
        <v>9</v>
      </c>
      <c r="E169">
        <v>6</v>
      </c>
      <c r="F169">
        <v>9</v>
      </c>
      <c r="G169">
        <v>9</v>
      </c>
      <c r="H169">
        <v>8</v>
      </c>
    </row>
    <row r="170" spans="1:8" x14ac:dyDescent="0.2">
      <c r="A170">
        <v>77</v>
      </c>
      <c r="B170">
        <v>96</v>
      </c>
      <c r="C170">
        <v>0</v>
      </c>
      <c r="D170">
        <v>0</v>
      </c>
      <c r="E170">
        <v>87</v>
      </c>
      <c r="F170">
        <v>67</v>
      </c>
      <c r="G170">
        <v>113</v>
      </c>
      <c r="H170">
        <v>90</v>
      </c>
    </row>
    <row r="171" spans="1:8" x14ac:dyDescent="0.2">
      <c r="A171">
        <v>93.5</v>
      </c>
      <c r="B171">
        <v>97.8</v>
      </c>
      <c r="C171">
        <v>92.7</v>
      </c>
      <c r="D171">
        <v>91</v>
      </c>
      <c r="E171">
        <v>89</v>
      </c>
      <c r="F171">
        <v>89.3</v>
      </c>
      <c r="G171">
        <v>87.4</v>
      </c>
      <c r="H171">
        <v>90.9</v>
      </c>
    </row>
    <row r="172" spans="1:8" x14ac:dyDescent="0.2">
      <c r="A172">
        <v>89.7</v>
      </c>
      <c r="B172">
        <v>95</v>
      </c>
      <c r="C172">
        <v>91</v>
      </c>
      <c r="D172">
        <v>74.3</v>
      </c>
      <c r="E172">
        <v>94.3</v>
      </c>
      <c r="F172">
        <v>95.3</v>
      </c>
      <c r="G172">
        <v>88</v>
      </c>
      <c r="H172">
        <v>88.3</v>
      </c>
    </row>
    <row r="173" spans="1:8" x14ac:dyDescent="0.2">
      <c r="A173">
        <v>87.2</v>
      </c>
      <c r="B173">
        <v>100.8</v>
      </c>
      <c r="C173">
        <v>88</v>
      </c>
      <c r="D173">
        <v>88.4</v>
      </c>
      <c r="E173">
        <v>95.8</v>
      </c>
      <c r="F173">
        <v>88.2</v>
      </c>
      <c r="G173">
        <v>82</v>
      </c>
      <c r="H173">
        <v>88.6</v>
      </c>
    </row>
    <row r="174" spans="1:8" x14ac:dyDescent="0.2">
      <c r="A174">
        <v>98.3</v>
      </c>
      <c r="B174">
        <v>105.2</v>
      </c>
      <c r="C174" s="113">
        <v>104.1</v>
      </c>
      <c r="D174">
        <v>99.7</v>
      </c>
      <c r="E174">
        <v>103</v>
      </c>
      <c r="F174">
        <v>106.9</v>
      </c>
      <c r="G174">
        <v>97.3</v>
      </c>
      <c r="H174">
        <v>102.5</v>
      </c>
    </row>
    <row r="175" spans="1:8" x14ac:dyDescent="0.2">
      <c r="A175">
        <v>1</v>
      </c>
      <c r="B175">
        <v>0.9</v>
      </c>
      <c r="C175" s="114">
        <v>0.9</v>
      </c>
      <c r="D175">
        <v>0.9</v>
      </c>
      <c r="E175">
        <v>0.9</v>
      </c>
      <c r="F175" s="113">
        <v>0.8</v>
      </c>
      <c r="G175">
        <v>0.9</v>
      </c>
      <c r="H175" s="113">
        <v>0.9</v>
      </c>
    </row>
    <row r="176" spans="1:8" x14ac:dyDescent="0.2">
      <c r="A176" s="113">
        <v>5124.1000000000004</v>
      </c>
      <c r="B176" s="113">
        <v>5192.2</v>
      </c>
      <c r="C176">
        <v>4980.2</v>
      </c>
      <c r="D176" s="113">
        <v>4907.7</v>
      </c>
      <c r="E176" s="113">
        <v>5164</v>
      </c>
      <c r="F176" s="114">
        <v>5084.3</v>
      </c>
      <c r="G176" s="113">
        <v>5109.5</v>
      </c>
      <c r="H176" s="114">
        <v>4699.8999999999996</v>
      </c>
    </row>
    <row r="177" spans="1:8" x14ac:dyDescent="0.2">
      <c r="A177" s="114">
        <v>9.2999999999999999E-2</v>
      </c>
      <c r="B177" s="114">
        <v>9.9000000000000005E-2</v>
      </c>
      <c r="C177">
        <v>8.8999999999999996E-2</v>
      </c>
      <c r="D177" s="114">
        <v>4.2000000000000003E-2</v>
      </c>
      <c r="E177" s="114">
        <v>3.6999999999999998E-2</v>
      </c>
      <c r="F177">
        <v>4.7E-2</v>
      </c>
      <c r="G177" s="114">
        <v>7.5999999999999998E-2</v>
      </c>
      <c r="H177">
        <v>5.7000000000000002E-2</v>
      </c>
    </row>
    <row r="178" spans="1:8" x14ac:dyDescent="0.2">
      <c r="A178">
        <v>3</v>
      </c>
      <c r="B178">
        <v>3</v>
      </c>
      <c r="C178">
        <v>40</v>
      </c>
      <c r="D178">
        <v>45</v>
      </c>
      <c r="E178">
        <v>17</v>
      </c>
      <c r="F178">
        <v>3</v>
      </c>
      <c r="G178">
        <v>26</v>
      </c>
      <c r="H178">
        <v>7</v>
      </c>
    </row>
    <row r="179" spans="1:8" x14ac:dyDescent="0.2">
      <c r="A179">
        <v>11</v>
      </c>
      <c r="B179">
        <v>11</v>
      </c>
      <c r="C179">
        <v>11</v>
      </c>
      <c r="D179">
        <v>11</v>
      </c>
      <c r="E179">
        <v>11</v>
      </c>
      <c r="F179">
        <v>11</v>
      </c>
      <c r="G179">
        <v>11</v>
      </c>
      <c r="H179">
        <v>11</v>
      </c>
    </row>
    <row r="180" spans="1:8" x14ac:dyDescent="0.2">
      <c r="A180" t="s">
        <v>1321</v>
      </c>
      <c r="B180" t="s">
        <v>1106</v>
      </c>
      <c r="C180" t="s">
        <v>1141</v>
      </c>
      <c r="D180" t="s">
        <v>1171</v>
      </c>
      <c r="E180" t="s">
        <v>1207</v>
      </c>
      <c r="F180" t="s">
        <v>1238</v>
      </c>
      <c r="G180" t="s">
        <v>1261</v>
      </c>
      <c r="H180" t="s">
        <v>1294</v>
      </c>
    </row>
    <row r="181" spans="1:8" x14ac:dyDescent="0.2">
      <c r="A181" t="s">
        <v>1057</v>
      </c>
      <c r="B181" t="s">
        <v>1107</v>
      </c>
      <c r="C181" t="s">
        <v>934</v>
      </c>
      <c r="D181" t="s">
        <v>1172</v>
      </c>
      <c r="E181" t="s">
        <v>1088</v>
      </c>
      <c r="F181" t="s">
        <v>935</v>
      </c>
      <c r="G181" t="s">
        <v>1176</v>
      </c>
      <c r="H181" t="s">
        <v>1196</v>
      </c>
    </row>
    <row r="182" spans="1:8" x14ac:dyDescent="0.2">
      <c r="A182" t="s">
        <v>1310</v>
      </c>
      <c r="B182" t="s">
        <v>1085</v>
      </c>
      <c r="C182" t="s">
        <v>1129</v>
      </c>
      <c r="D182" t="s">
        <v>1158</v>
      </c>
      <c r="E182" t="s">
        <v>1192</v>
      </c>
      <c r="F182" t="s">
        <v>1227</v>
      </c>
      <c r="G182" t="s">
        <v>1251</v>
      </c>
      <c r="H182" t="s">
        <v>1281</v>
      </c>
    </row>
    <row r="183" spans="1:8" x14ac:dyDescent="0.2">
      <c r="A183" t="s">
        <v>1086</v>
      </c>
      <c r="B183" t="s">
        <v>1108</v>
      </c>
      <c r="C183" t="s">
        <v>1086</v>
      </c>
      <c r="D183" t="s">
        <v>1098</v>
      </c>
      <c r="E183" t="s">
        <v>1089</v>
      </c>
      <c r="F183" t="s">
        <v>1115</v>
      </c>
      <c r="G183" t="s">
        <v>1095</v>
      </c>
      <c r="H183" t="s">
        <v>1119</v>
      </c>
    </row>
    <row r="184" spans="1:8" x14ac:dyDescent="0.2">
      <c r="A184">
        <v>738</v>
      </c>
      <c r="B184">
        <v>967</v>
      </c>
      <c r="C184">
        <v>923</v>
      </c>
      <c r="D184">
        <v>909</v>
      </c>
      <c r="E184">
        <v>707</v>
      </c>
      <c r="F184">
        <v>888</v>
      </c>
      <c r="G184">
        <v>867</v>
      </c>
      <c r="H184">
        <v>807</v>
      </c>
    </row>
    <row r="185" spans="1:8" x14ac:dyDescent="0.2">
      <c r="A185">
        <v>8</v>
      </c>
      <c r="B185">
        <v>10</v>
      </c>
      <c r="C185">
        <v>10</v>
      </c>
      <c r="D185">
        <v>10</v>
      </c>
      <c r="E185">
        <v>8</v>
      </c>
      <c r="F185">
        <v>10</v>
      </c>
      <c r="G185">
        <v>10</v>
      </c>
      <c r="H185">
        <v>9</v>
      </c>
    </row>
    <row r="186" spans="1:8" x14ac:dyDescent="0.2">
      <c r="A186">
        <v>0</v>
      </c>
      <c r="B186">
        <v>99</v>
      </c>
      <c r="C186">
        <v>54</v>
      </c>
      <c r="D186">
        <v>127</v>
      </c>
      <c r="E186">
        <v>89</v>
      </c>
      <c r="F186">
        <v>82</v>
      </c>
      <c r="G186">
        <v>62</v>
      </c>
      <c r="H186">
        <v>71</v>
      </c>
    </row>
    <row r="187" spans="1:8" x14ac:dyDescent="0.2">
      <c r="A187">
        <v>92.3</v>
      </c>
      <c r="B187">
        <v>96.7</v>
      </c>
      <c r="C187">
        <v>92.3</v>
      </c>
      <c r="D187">
        <v>90.9</v>
      </c>
      <c r="E187">
        <v>88.4</v>
      </c>
      <c r="F187">
        <v>88.8</v>
      </c>
      <c r="G187">
        <v>86.7</v>
      </c>
      <c r="H187">
        <v>89.7</v>
      </c>
    </row>
    <row r="188" spans="1:8" x14ac:dyDescent="0.2">
      <c r="A188">
        <v>102</v>
      </c>
      <c r="B188">
        <v>90.7</v>
      </c>
      <c r="C188">
        <v>91.3</v>
      </c>
      <c r="D188">
        <v>109.3</v>
      </c>
      <c r="E188">
        <v>94</v>
      </c>
      <c r="F188">
        <v>103</v>
      </c>
      <c r="G188">
        <v>66.7</v>
      </c>
      <c r="H188">
        <v>85.3</v>
      </c>
    </row>
    <row r="189" spans="1:8" x14ac:dyDescent="0.2">
      <c r="A189">
        <v>96.8</v>
      </c>
      <c r="B189">
        <v>91.8</v>
      </c>
      <c r="C189">
        <v>92.6</v>
      </c>
      <c r="D189">
        <v>97.2</v>
      </c>
      <c r="E189">
        <v>91</v>
      </c>
      <c r="F189">
        <v>90.8</v>
      </c>
      <c r="G189">
        <v>73.8</v>
      </c>
      <c r="H189">
        <v>91.2</v>
      </c>
    </row>
    <row r="190" spans="1:8" x14ac:dyDescent="0.2">
      <c r="A190">
        <v>96.5</v>
      </c>
      <c r="B190">
        <v>102.1</v>
      </c>
      <c r="C190" s="113">
        <v>105.1</v>
      </c>
      <c r="D190">
        <v>104.7</v>
      </c>
      <c r="E190">
        <v>100.9</v>
      </c>
      <c r="F190">
        <v>103.7</v>
      </c>
      <c r="G190">
        <v>111</v>
      </c>
      <c r="H190">
        <v>104.3</v>
      </c>
    </row>
    <row r="191" spans="1:8" x14ac:dyDescent="0.2">
      <c r="A191">
        <v>1</v>
      </c>
      <c r="B191">
        <v>0.9</v>
      </c>
      <c r="C191" s="114">
        <v>0.9</v>
      </c>
      <c r="D191">
        <v>0.9</v>
      </c>
      <c r="E191">
        <v>0.9</v>
      </c>
      <c r="F191" s="113">
        <v>0.9</v>
      </c>
      <c r="G191">
        <v>0.8</v>
      </c>
      <c r="H191" s="113">
        <v>0.9</v>
      </c>
    </row>
    <row r="192" spans="1:8" x14ac:dyDescent="0.2">
      <c r="A192" s="113">
        <v>5311.7</v>
      </c>
      <c r="B192" s="113">
        <v>4901.8</v>
      </c>
      <c r="C192">
        <v>5323.9</v>
      </c>
      <c r="D192" s="113">
        <v>5258.5</v>
      </c>
      <c r="E192" s="113">
        <v>5342</v>
      </c>
      <c r="F192" s="114">
        <v>5184.7</v>
      </c>
      <c r="G192" s="113">
        <v>4854.7</v>
      </c>
      <c r="H192" s="114">
        <v>5263.9</v>
      </c>
    </row>
    <row r="193" spans="1:8" x14ac:dyDescent="0.2">
      <c r="A193" s="114">
        <v>9.0999999999999998E-2</v>
      </c>
      <c r="B193" s="114">
        <v>0.09</v>
      </c>
      <c r="C193">
        <v>9.5000000000000001E-2</v>
      </c>
      <c r="D193" s="114">
        <v>6.0999999999999999E-2</v>
      </c>
      <c r="E193" s="114">
        <v>9.0999999999999998E-2</v>
      </c>
      <c r="F193">
        <v>4.2000000000000003E-2</v>
      </c>
      <c r="G193" s="114">
        <v>6.0999999999999999E-2</v>
      </c>
      <c r="H193">
        <v>6.2E-2</v>
      </c>
    </row>
    <row r="194" spans="1:8" x14ac:dyDescent="0.2">
      <c r="A194">
        <v>46</v>
      </c>
      <c r="B194">
        <v>2</v>
      </c>
      <c r="C194">
        <v>10</v>
      </c>
      <c r="D194">
        <v>28</v>
      </c>
      <c r="E194">
        <v>9</v>
      </c>
      <c r="F194">
        <v>2</v>
      </c>
      <c r="G194">
        <v>3</v>
      </c>
      <c r="H194">
        <v>1</v>
      </c>
    </row>
    <row r="195" spans="1:8" x14ac:dyDescent="0.2">
      <c r="A195">
        <v>12</v>
      </c>
      <c r="B195">
        <v>12</v>
      </c>
      <c r="C195">
        <v>12</v>
      </c>
      <c r="D195">
        <v>12</v>
      </c>
      <c r="E195">
        <v>12</v>
      </c>
      <c r="F195">
        <v>12</v>
      </c>
      <c r="G195">
        <v>12</v>
      </c>
      <c r="H195">
        <v>12</v>
      </c>
    </row>
    <row r="196" spans="1:8" x14ac:dyDescent="0.2">
      <c r="A196" t="s">
        <v>1322</v>
      </c>
      <c r="B196" t="s">
        <v>1109</v>
      </c>
      <c r="C196" t="s">
        <v>1142</v>
      </c>
      <c r="D196" t="s">
        <v>1173</v>
      </c>
      <c r="E196" t="s">
        <v>1208</v>
      </c>
      <c r="F196" t="s">
        <v>1239</v>
      </c>
      <c r="G196" t="s">
        <v>1262</v>
      </c>
      <c r="H196" t="s">
        <v>1295</v>
      </c>
    </row>
    <row r="197" spans="1:8" x14ac:dyDescent="0.2">
      <c r="A197" t="s">
        <v>1323</v>
      </c>
      <c r="B197" t="s">
        <v>1107</v>
      </c>
      <c r="C197" t="s">
        <v>1068</v>
      </c>
      <c r="D197" t="s">
        <v>1174</v>
      </c>
      <c r="E197" t="s">
        <v>1196</v>
      </c>
      <c r="F197" t="s">
        <v>934</v>
      </c>
      <c r="G197" t="s">
        <v>1263</v>
      </c>
      <c r="H197" t="s">
        <v>1296</v>
      </c>
    </row>
    <row r="198" spans="1:8" x14ac:dyDescent="0.2">
      <c r="A198" t="s">
        <v>1310</v>
      </c>
      <c r="B198" t="s">
        <v>1085</v>
      </c>
      <c r="C198" t="s">
        <v>1129</v>
      </c>
      <c r="D198" t="s">
        <v>1158</v>
      </c>
      <c r="E198" t="s">
        <v>1192</v>
      </c>
      <c r="F198" t="s">
        <v>1227</v>
      </c>
      <c r="G198" t="s">
        <v>1251</v>
      </c>
      <c r="H198" t="s">
        <v>1281</v>
      </c>
    </row>
    <row r="199" spans="1:8" x14ac:dyDescent="0.2">
      <c r="A199" t="s">
        <v>1152</v>
      </c>
      <c r="B199" t="s">
        <v>1108</v>
      </c>
      <c r="C199" t="s">
        <v>1105</v>
      </c>
      <c r="D199" t="s">
        <v>1112</v>
      </c>
      <c r="E199" t="s">
        <v>1119</v>
      </c>
      <c r="F199" t="s">
        <v>1086</v>
      </c>
      <c r="G199" t="s">
        <v>1089</v>
      </c>
      <c r="H199" t="s">
        <v>1105</v>
      </c>
    </row>
    <row r="200" spans="1:8" x14ac:dyDescent="0.2">
      <c r="A200">
        <v>902</v>
      </c>
      <c r="B200">
        <v>921</v>
      </c>
      <c r="C200">
        <v>819</v>
      </c>
      <c r="D200">
        <v>909</v>
      </c>
      <c r="E200">
        <v>879</v>
      </c>
      <c r="F200">
        <v>698</v>
      </c>
      <c r="G200">
        <v>777</v>
      </c>
      <c r="H200">
        <v>715</v>
      </c>
    </row>
    <row r="201" spans="1:8" x14ac:dyDescent="0.2">
      <c r="A201">
        <v>10</v>
      </c>
      <c r="B201">
        <v>10</v>
      </c>
      <c r="C201">
        <v>9</v>
      </c>
      <c r="D201">
        <v>10</v>
      </c>
      <c r="E201">
        <v>10</v>
      </c>
      <c r="F201">
        <v>8</v>
      </c>
      <c r="G201">
        <v>9</v>
      </c>
      <c r="H201">
        <v>8</v>
      </c>
    </row>
    <row r="202" spans="1:8" x14ac:dyDescent="0.2">
      <c r="A202">
        <v>109</v>
      </c>
      <c r="B202">
        <v>86</v>
      </c>
      <c r="C202">
        <v>0</v>
      </c>
      <c r="D202">
        <v>93</v>
      </c>
      <c r="E202">
        <v>93</v>
      </c>
      <c r="F202">
        <v>89</v>
      </c>
      <c r="G202">
        <v>64</v>
      </c>
      <c r="H202">
        <v>91</v>
      </c>
    </row>
    <row r="203" spans="1:8" x14ac:dyDescent="0.2">
      <c r="A203">
        <v>90.2</v>
      </c>
      <c r="B203">
        <v>92.1</v>
      </c>
      <c r="C203">
        <v>91</v>
      </c>
      <c r="D203">
        <v>90.9</v>
      </c>
      <c r="E203">
        <v>87.9</v>
      </c>
      <c r="F203">
        <v>87.3</v>
      </c>
      <c r="G203">
        <v>86.3</v>
      </c>
      <c r="H203">
        <v>89.4</v>
      </c>
    </row>
    <row r="204" spans="1:8" x14ac:dyDescent="0.2">
      <c r="A204">
        <v>86.3</v>
      </c>
      <c r="B204">
        <v>87.3</v>
      </c>
      <c r="C204">
        <v>103.3</v>
      </c>
      <c r="D204">
        <v>81</v>
      </c>
      <c r="E204">
        <v>93.3</v>
      </c>
      <c r="F204">
        <v>79.7</v>
      </c>
      <c r="G204">
        <v>65.7</v>
      </c>
      <c r="H204">
        <v>81.7</v>
      </c>
    </row>
    <row r="205" spans="1:8" x14ac:dyDescent="0.2">
      <c r="A205">
        <v>91</v>
      </c>
      <c r="B205">
        <v>95.6</v>
      </c>
      <c r="C205">
        <v>94.6</v>
      </c>
      <c r="D205">
        <v>82.2</v>
      </c>
      <c r="E205">
        <v>84.4</v>
      </c>
      <c r="F205">
        <v>81.400000000000006</v>
      </c>
      <c r="G205">
        <v>89</v>
      </c>
      <c r="H205">
        <v>91.2</v>
      </c>
    </row>
    <row r="206" spans="1:8" x14ac:dyDescent="0.2">
      <c r="A206">
        <v>101.7</v>
      </c>
      <c r="B206">
        <v>102.7</v>
      </c>
      <c r="C206" s="113">
        <v>105.8</v>
      </c>
      <c r="D206">
        <v>104.4</v>
      </c>
      <c r="E206">
        <v>106.7</v>
      </c>
      <c r="F206">
        <v>96.1</v>
      </c>
      <c r="G206">
        <v>99.6</v>
      </c>
      <c r="H206">
        <v>101</v>
      </c>
    </row>
    <row r="207" spans="1:8" x14ac:dyDescent="0.2">
      <c r="A207">
        <v>0.9</v>
      </c>
      <c r="B207">
        <v>0.9</v>
      </c>
      <c r="C207" s="114">
        <v>0.9</v>
      </c>
      <c r="D207">
        <v>0.9</v>
      </c>
      <c r="E207">
        <v>0.8</v>
      </c>
      <c r="F207" s="113">
        <v>0.9</v>
      </c>
      <c r="G207">
        <v>0.9</v>
      </c>
      <c r="H207" s="113">
        <v>0.9</v>
      </c>
    </row>
    <row r="208" spans="1:8" x14ac:dyDescent="0.2">
      <c r="A208" s="113">
        <v>5022.2</v>
      </c>
      <c r="B208" s="113">
        <v>5264.9</v>
      </c>
      <c r="C208">
        <v>5197.8</v>
      </c>
      <c r="D208" s="113">
        <v>4659</v>
      </c>
      <c r="E208" s="113">
        <v>4973.8</v>
      </c>
      <c r="F208" s="114">
        <v>4983.3999999999996</v>
      </c>
      <c r="G208" s="113">
        <v>5170.7</v>
      </c>
      <c r="H208" s="114">
        <v>4497.8999999999996</v>
      </c>
    </row>
    <row r="209" spans="1:8" x14ac:dyDescent="0.2">
      <c r="A209" s="114">
        <v>8.2000000000000003E-2</v>
      </c>
      <c r="B209" s="114">
        <v>9.1999999999999998E-2</v>
      </c>
      <c r="C209">
        <v>7.5999999999999998E-2</v>
      </c>
      <c r="D209" s="114">
        <v>5.3999999999999999E-2</v>
      </c>
      <c r="E209" s="114">
        <v>0.08</v>
      </c>
      <c r="F209">
        <v>9.1999999999999998E-2</v>
      </c>
      <c r="G209" s="114">
        <v>7.5999999999999998E-2</v>
      </c>
      <c r="H209">
        <v>2.7E-2</v>
      </c>
    </row>
    <row r="210" spans="1:8" x14ac:dyDescent="0.2">
      <c r="A210">
        <v>19</v>
      </c>
      <c r="B210">
        <v>3</v>
      </c>
      <c r="C210">
        <v>45</v>
      </c>
      <c r="D210">
        <v>7</v>
      </c>
      <c r="E210">
        <v>11</v>
      </c>
      <c r="F210">
        <v>11</v>
      </c>
      <c r="G210">
        <v>9</v>
      </c>
      <c r="H210">
        <v>12</v>
      </c>
    </row>
    <row r="211" spans="1:8" x14ac:dyDescent="0.2">
      <c r="A211">
        <v>13</v>
      </c>
      <c r="B211">
        <v>13</v>
      </c>
      <c r="C211">
        <v>13</v>
      </c>
      <c r="D211">
        <v>13</v>
      </c>
      <c r="E211">
        <v>13</v>
      </c>
      <c r="F211">
        <v>13</v>
      </c>
      <c r="G211">
        <v>13</v>
      </c>
      <c r="H211">
        <v>13</v>
      </c>
    </row>
    <row r="212" spans="1:8" x14ac:dyDescent="0.2">
      <c r="A212" t="s">
        <v>1324</v>
      </c>
      <c r="B212" t="s">
        <v>1110</v>
      </c>
      <c r="C212" t="s">
        <v>1143</v>
      </c>
      <c r="D212" t="s">
        <v>1175</v>
      </c>
      <c r="E212" t="s">
        <v>1209</v>
      </c>
      <c r="F212" t="s">
        <v>1240</v>
      </c>
      <c r="G212" t="s">
        <v>1264</v>
      </c>
      <c r="H212" t="s">
        <v>1297</v>
      </c>
    </row>
    <row r="213" spans="1:8" x14ac:dyDescent="0.2">
      <c r="A213" t="s">
        <v>1307</v>
      </c>
      <c r="B213" t="s">
        <v>1111</v>
      </c>
      <c r="C213" t="s">
        <v>1067</v>
      </c>
      <c r="D213" t="s">
        <v>1176</v>
      </c>
      <c r="E213" t="s">
        <v>1210</v>
      </c>
      <c r="F213" t="s">
        <v>996</v>
      </c>
      <c r="G213" t="s">
        <v>1265</v>
      </c>
      <c r="H213" t="s">
        <v>980</v>
      </c>
    </row>
    <row r="214" spans="1:8" x14ac:dyDescent="0.2">
      <c r="A214" t="s">
        <v>1310</v>
      </c>
      <c r="B214" t="s">
        <v>1085</v>
      </c>
      <c r="C214" t="s">
        <v>1129</v>
      </c>
      <c r="D214" t="s">
        <v>1158</v>
      </c>
      <c r="E214" t="s">
        <v>1192</v>
      </c>
      <c r="F214" t="s">
        <v>1227</v>
      </c>
      <c r="G214" t="s">
        <v>1251</v>
      </c>
      <c r="H214" t="s">
        <v>1281</v>
      </c>
    </row>
    <row r="215" spans="1:8" x14ac:dyDescent="0.2">
      <c r="A215" t="s">
        <v>1086</v>
      </c>
      <c r="B215" t="s">
        <v>1112</v>
      </c>
      <c r="C215" t="s">
        <v>1108</v>
      </c>
      <c r="D215" t="s">
        <v>1095</v>
      </c>
      <c r="E215" t="s">
        <v>1101</v>
      </c>
      <c r="F215" t="s">
        <v>1091</v>
      </c>
      <c r="G215" t="s">
        <v>1093</v>
      </c>
      <c r="H215" t="s">
        <v>1105</v>
      </c>
    </row>
    <row r="216" spans="1:8" x14ac:dyDescent="0.2">
      <c r="A216">
        <v>901</v>
      </c>
      <c r="B216">
        <v>450</v>
      </c>
      <c r="C216">
        <v>899</v>
      </c>
      <c r="D216">
        <v>893</v>
      </c>
      <c r="E216">
        <v>875</v>
      </c>
      <c r="F216">
        <v>864</v>
      </c>
      <c r="G216">
        <v>852</v>
      </c>
      <c r="H216">
        <v>889</v>
      </c>
    </row>
    <row r="217" spans="1:8" x14ac:dyDescent="0.2">
      <c r="A217">
        <v>10</v>
      </c>
      <c r="B217">
        <v>5</v>
      </c>
      <c r="C217">
        <v>10</v>
      </c>
      <c r="D217">
        <v>10</v>
      </c>
      <c r="E217">
        <v>10</v>
      </c>
      <c r="F217">
        <v>10</v>
      </c>
      <c r="G217">
        <v>10</v>
      </c>
      <c r="H217">
        <v>10</v>
      </c>
    </row>
    <row r="218" spans="1:8" x14ac:dyDescent="0.2">
      <c r="A218">
        <v>99</v>
      </c>
      <c r="B218">
        <v>79</v>
      </c>
      <c r="C218">
        <v>71</v>
      </c>
      <c r="D218">
        <v>83</v>
      </c>
      <c r="E218">
        <v>124</v>
      </c>
      <c r="F218">
        <v>104</v>
      </c>
      <c r="G218">
        <v>125</v>
      </c>
      <c r="H218">
        <v>65</v>
      </c>
    </row>
    <row r="219" spans="1:8" x14ac:dyDescent="0.2">
      <c r="A219">
        <v>90.1</v>
      </c>
      <c r="B219">
        <v>90</v>
      </c>
      <c r="C219">
        <v>89.9</v>
      </c>
      <c r="D219">
        <v>89.3</v>
      </c>
      <c r="E219">
        <v>87.5</v>
      </c>
      <c r="F219">
        <v>86.4</v>
      </c>
      <c r="G219">
        <v>85.2</v>
      </c>
      <c r="H219">
        <v>88.9</v>
      </c>
    </row>
    <row r="220" spans="1:8" x14ac:dyDescent="0.2">
      <c r="A220">
        <v>93.3</v>
      </c>
      <c r="B220">
        <v>86.7</v>
      </c>
      <c r="C220">
        <v>96</v>
      </c>
      <c r="D220">
        <v>88</v>
      </c>
      <c r="E220">
        <v>101.3</v>
      </c>
      <c r="F220">
        <v>92</v>
      </c>
      <c r="G220">
        <v>109</v>
      </c>
      <c r="H220">
        <v>77.3</v>
      </c>
    </row>
    <row r="221" spans="1:8" x14ac:dyDescent="0.2">
      <c r="A221">
        <v>90.4</v>
      </c>
      <c r="B221">
        <v>90</v>
      </c>
      <c r="C221">
        <v>96.6</v>
      </c>
      <c r="D221">
        <v>95.2</v>
      </c>
      <c r="E221">
        <v>101.6</v>
      </c>
      <c r="F221">
        <v>79.400000000000006</v>
      </c>
      <c r="G221">
        <v>87.2</v>
      </c>
      <c r="H221">
        <v>85.8</v>
      </c>
    </row>
    <row r="222" spans="1:8" x14ac:dyDescent="0.2">
      <c r="A222">
        <v>107.9</v>
      </c>
      <c r="B222">
        <v>102.6</v>
      </c>
      <c r="C222" s="113">
        <v>107.7</v>
      </c>
      <c r="D222">
        <v>102.1</v>
      </c>
      <c r="E222">
        <v>98.6</v>
      </c>
      <c r="F222">
        <v>117.6</v>
      </c>
      <c r="G222">
        <v>100</v>
      </c>
      <c r="H222">
        <v>101.3</v>
      </c>
    </row>
    <row r="223" spans="1:8" x14ac:dyDescent="0.2">
      <c r="A223">
        <v>0.8</v>
      </c>
      <c r="B223">
        <v>0.9</v>
      </c>
      <c r="C223" s="114">
        <v>0.8</v>
      </c>
      <c r="D223">
        <v>0.9</v>
      </c>
      <c r="E223" s="113">
        <v>0.9</v>
      </c>
      <c r="F223" s="113">
        <v>0.7</v>
      </c>
      <c r="G223" s="113">
        <v>0.9</v>
      </c>
      <c r="H223" s="113">
        <v>0.9</v>
      </c>
    </row>
    <row r="224" spans="1:8" x14ac:dyDescent="0.2">
      <c r="A224" s="113">
        <v>5148.7</v>
      </c>
      <c r="B224" s="113">
        <v>4961.1000000000004</v>
      </c>
      <c r="C224">
        <v>5434.9</v>
      </c>
      <c r="D224" s="113">
        <v>5088.5</v>
      </c>
      <c r="E224" s="114">
        <v>5462.9</v>
      </c>
      <c r="F224" s="114">
        <v>4891.2</v>
      </c>
      <c r="G224" s="114">
        <v>5122.1000000000004</v>
      </c>
      <c r="H224" s="114">
        <v>4930.3</v>
      </c>
    </row>
    <row r="225" spans="1:8" x14ac:dyDescent="0.2">
      <c r="A225" s="114">
        <v>9.6000000000000002E-2</v>
      </c>
      <c r="B225" s="114">
        <v>0.06</v>
      </c>
      <c r="C225">
        <v>9.0999999999999998E-2</v>
      </c>
      <c r="D225" s="114">
        <v>9.5000000000000001E-2</v>
      </c>
      <c r="E225">
        <v>7.6999999999999999E-2</v>
      </c>
      <c r="F225">
        <v>4.4999999999999998E-2</v>
      </c>
      <c r="G225">
        <v>7.6999999999999999E-2</v>
      </c>
      <c r="H225">
        <v>7.3999999999999996E-2</v>
      </c>
    </row>
    <row r="226" spans="1:8" x14ac:dyDescent="0.2">
      <c r="A226">
        <v>13</v>
      </c>
      <c r="B226">
        <v>16</v>
      </c>
      <c r="C226">
        <v>4</v>
      </c>
      <c r="D226">
        <v>0</v>
      </c>
      <c r="E226">
        <v>31</v>
      </c>
      <c r="F226">
        <v>18</v>
      </c>
      <c r="G226">
        <v>36</v>
      </c>
      <c r="H226">
        <v>8</v>
      </c>
    </row>
    <row r="227" spans="1:8" x14ac:dyDescent="0.2">
      <c r="A227">
        <v>14</v>
      </c>
      <c r="B227">
        <v>14</v>
      </c>
      <c r="C227">
        <v>14</v>
      </c>
      <c r="D227">
        <v>14</v>
      </c>
      <c r="E227">
        <v>14</v>
      </c>
      <c r="F227">
        <v>14</v>
      </c>
      <c r="G227">
        <v>14</v>
      </c>
      <c r="H227">
        <v>14</v>
      </c>
    </row>
    <row r="228" spans="1:8" x14ac:dyDescent="0.2">
      <c r="A228" t="s">
        <v>1325</v>
      </c>
      <c r="B228" t="s">
        <v>1113</v>
      </c>
      <c r="C228" t="s">
        <v>1144</v>
      </c>
      <c r="D228" t="s">
        <v>1177</v>
      </c>
      <c r="E228" t="s">
        <v>1211</v>
      </c>
      <c r="F228" t="s">
        <v>1241</v>
      </c>
      <c r="G228" t="s">
        <v>1266</v>
      </c>
      <c r="H228" t="s">
        <v>1298</v>
      </c>
    </row>
    <row r="229" spans="1:8" x14ac:dyDescent="0.2">
      <c r="A229" t="s">
        <v>1196</v>
      </c>
      <c r="B229" t="s">
        <v>519</v>
      </c>
      <c r="C229" t="s">
        <v>1066</v>
      </c>
      <c r="D229" t="s">
        <v>1178</v>
      </c>
      <c r="E229" t="s">
        <v>1014</v>
      </c>
      <c r="F229" t="s">
        <v>1011</v>
      </c>
      <c r="G229" t="s">
        <v>25</v>
      </c>
      <c r="H229" t="s">
        <v>998</v>
      </c>
    </row>
    <row r="230" spans="1:8" x14ac:dyDescent="0.2">
      <c r="A230" t="s">
        <v>1310</v>
      </c>
      <c r="B230" t="s">
        <v>1085</v>
      </c>
      <c r="C230" t="s">
        <v>1129</v>
      </c>
      <c r="D230" t="s">
        <v>1158</v>
      </c>
      <c r="E230" t="s">
        <v>1192</v>
      </c>
      <c r="F230" t="s">
        <v>1227</v>
      </c>
      <c r="G230" t="s">
        <v>1251</v>
      </c>
      <c r="H230" t="s">
        <v>1281</v>
      </c>
    </row>
    <row r="231" spans="1:8" x14ac:dyDescent="0.2">
      <c r="A231" t="s">
        <v>1119</v>
      </c>
      <c r="B231" t="s">
        <v>1093</v>
      </c>
      <c r="C231" t="s">
        <v>1145</v>
      </c>
      <c r="D231" t="s">
        <v>1123</v>
      </c>
      <c r="E231" t="s">
        <v>1137</v>
      </c>
      <c r="F231" t="s">
        <v>1101</v>
      </c>
      <c r="G231" t="s">
        <v>1108</v>
      </c>
      <c r="H231" t="s">
        <v>1117</v>
      </c>
    </row>
    <row r="232" spans="1:8" x14ac:dyDescent="0.2">
      <c r="A232">
        <v>614</v>
      </c>
      <c r="B232">
        <v>804</v>
      </c>
      <c r="C232">
        <v>860</v>
      </c>
      <c r="D232">
        <v>890</v>
      </c>
      <c r="E232">
        <v>859</v>
      </c>
      <c r="F232">
        <v>851</v>
      </c>
      <c r="G232">
        <v>808</v>
      </c>
      <c r="H232">
        <v>694</v>
      </c>
    </row>
    <row r="233" spans="1:8" x14ac:dyDescent="0.2">
      <c r="A233">
        <v>7</v>
      </c>
      <c r="B233">
        <v>9</v>
      </c>
      <c r="C233">
        <v>10</v>
      </c>
      <c r="D233">
        <v>10</v>
      </c>
      <c r="E233">
        <v>10</v>
      </c>
      <c r="F233">
        <v>10</v>
      </c>
      <c r="G233">
        <v>10</v>
      </c>
      <c r="H233">
        <v>8</v>
      </c>
    </row>
    <row r="234" spans="1:8" x14ac:dyDescent="0.2">
      <c r="A234">
        <v>96</v>
      </c>
      <c r="B234">
        <v>0</v>
      </c>
      <c r="C234">
        <v>52</v>
      </c>
      <c r="D234">
        <v>98</v>
      </c>
      <c r="E234">
        <v>144</v>
      </c>
      <c r="F234">
        <v>85</v>
      </c>
      <c r="G234">
        <v>114</v>
      </c>
      <c r="H234">
        <v>116</v>
      </c>
    </row>
    <row r="235" spans="1:8" x14ac:dyDescent="0.2">
      <c r="A235">
        <v>87.7</v>
      </c>
      <c r="B235">
        <v>89.3</v>
      </c>
      <c r="C235">
        <v>86</v>
      </c>
      <c r="D235">
        <v>89</v>
      </c>
      <c r="E235">
        <v>85.9</v>
      </c>
      <c r="F235">
        <v>85.1</v>
      </c>
      <c r="G235">
        <v>80.8</v>
      </c>
      <c r="H235">
        <v>86.8</v>
      </c>
    </row>
    <row r="236" spans="1:8" x14ac:dyDescent="0.2">
      <c r="A236">
        <v>90.3</v>
      </c>
      <c r="B236">
        <v>88.7</v>
      </c>
      <c r="C236">
        <v>68.7</v>
      </c>
      <c r="D236">
        <v>101.7</v>
      </c>
      <c r="E236">
        <v>99</v>
      </c>
      <c r="F236">
        <v>93.7</v>
      </c>
      <c r="G236">
        <v>79</v>
      </c>
      <c r="H236">
        <v>93.3</v>
      </c>
    </row>
    <row r="237" spans="1:8" x14ac:dyDescent="0.2">
      <c r="A237">
        <v>92</v>
      </c>
      <c r="B237">
        <v>92.6</v>
      </c>
      <c r="C237" s="113">
        <v>83.2</v>
      </c>
      <c r="D237">
        <v>92.8</v>
      </c>
      <c r="E237">
        <v>90.8</v>
      </c>
      <c r="F237">
        <v>89.6</v>
      </c>
      <c r="G237">
        <v>70.400000000000006</v>
      </c>
      <c r="H237">
        <v>90.8</v>
      </c>
    </row>
    <row r="238" spans="1:8" x14ac:dyDescent="0.2">
      <c r="A238">
        <v>84.9</v>
      </c>
      <c r="B238">
        <v>104.7</v>
      </c>
      <c r="C238" s="114">
        <v>100.9</v>
      </c>
      <c r="D238">
        <v>106.1</v>
      </c>
      <c r="E238">
        <v>106.8</v>
      </c>
      <c r="F238">
        <v>103.2</v>
      </c>
      <c r="G238">
        <v>97.2</v>
      </c>
      <c r="H238">
        <v>104.5</v>
      </c>
    </row>
    <row r="239" spans="1:8" x14ac:dyDescent="0.2">
      <c r="A239">
        <v>1</v>
      </c>
      <c r="B239">
        <v>0.9</v>
      </c>
      <c r="C239">
        <v>0.9</v>
      </c>
      <c r="D239">
        <v>0.8</v>
      </c>
      <c r="E239" s="113">
        <v>0.8</v>
      </c>
      <c r="F239" s="113">
        <v>0.8</v>
      </c>
      <c r="G239" s="113">
        <v>0.8</v>
      </c>
      <c r="H239" s="113">
        <v>0.8</v>
      </c>
    </row>
    <row r="240" spans="1:8" x14ac:dyDescent="0.2">
      <c r="A240" s="113">
        <v>5044.8</v>
      </c>
      <c r="B240" s="113">
        <v>5291.4</v>
      </c>
      <c r="C240">
        <v>5118.6000000000004</v>
      </c>
      <c r="D240" s="113">
        <v>5285.4</v>
      </c>
      <c r="E240" s="114">
        <v>5066.3999999999996</v>
      </c>
      <c r="F240" s="114">
        <v>5085.8</v>
      </c>
      <c r="G240" s="114">
        <v>4469.1000000000004</v>
      </c>
      <c r="H240" s="114">
        <v>4570.6000000000004</v>
      </c>
    </row>
    <row r="241" spans="1:8" x14ac:dyDescent="0.2">
      <c r="A241" s="114">
        <v>1.6E-2</v>
      </c>
      <c r="B241" s="114">
        <v>8.6999999999999994E-2</v>
      </c>
      <c r="C241">
        <v>9.6000000000000002E-2</v>
      </c>
      <c r="D241" s="114">
        <v>3.7999999999999999E-2</v>
      </c>
      <c r="E241">
        <v>8.8999999999999996E-2</v>
      </c>
      <c r="F241">
        <v>4.7E-2</v>
      </c>
      <c r="G241">
        <v>5.0999999999999997E-2</v>
      </c>
      <c r="H241">
        <v>1.7000000000000001E-2</v>
      </c>
    </row>
    <row r="242" spans="1:8" x14ac:dyDescent="0.2">
      <c r="A242">
        <v>32</v>
      </c>
      <c r="B242">
        <v>45</v>
      </c>
      <c r="C242">
        <v>10</v>
      </c>
      <c r="D242">
        <v>14</v>
      </c>
      <c r="E242">
        <v>44</v>
      </c>
      <c r="F242">
        <v>2</v>
      </c>
      <c r="G242">
        <v>24</v>
      </c>
      <c r="H242">
        <v>36</v>
      </c>
    </row>
    <row r="243" spans="1:8" x14ac:dyDescent="0.2">
      <c r="A243">
        <v>15</v>
      </c>
      <c r="B243">
        <v>15</v>
      </c>
      <c r="C243">
        <v>15</v>
      </c>
      <c r="D243">
        <v>15</v>
      </c>
      <c r="E243">
        <v>15</v>
      </c>
      <c r="F243">
        <v>15</v>
      </c>
      <c r="G243">
        <v>15</v>
      </c>
      <c r="H243">
        <v>15</v>
      </c>
    </row>
    <row r="244" spans="1:8" x14ac:dyDescent="0.2">
      <c r="A244" t="s">
        <v>1326</v>
      </c>
      <c r="B244" t="s">
        <v>1114</v>
      </c>
      <c r="C244" t="s">
        <v>1146</v>
      </c>
      <c r="D244" t="s">
        <v>1179</v>
      </c>
      <c r="E244" t="s">
        <v>1212</v>
      </c>
      <c r="F244" t="s">
        <v>1242</v>
      </c>
      <c r="G244" t="s">
        <v>1267</v>
      </c>
      <c r="H244" t="s">
        <v>1299</v>
      </c>
    </row>
    <row r="245" spans="1:8" x14ac:dyDescent="0.2">
      <c r="A245" t="s">
        <v>934</v>
      </c>
      <c r="B245" t="s">
        <v>935</v>
      </c>
      <c r="C245" t="s">
        <v>1147</v>
      </c>
      <c r="D245" t="s">
        <v>1133</v>
      </c>
      <c r="E245" t="s">
        <v>1213</v>
      </c>
      <c r="F245" t="s">
        <v>518</v>
      </c>
      <c r="G245" t="s">
        <v>1213</v>
      </c>
      <c r="H245" t="s">
        <v>1169</v>
      </c>
    </row>
    <row r="246" spans="1:8" x14ac:dyDescent="0.2">
      <c r="A246" t="s">
        <v>1310</v>
      </c>
      <c r="B246" t="s">
        <v>1085</v>
      </c>
      <c r="C246" t="s">
        <v>1129</v>
      </c>
      <c r="D246" t="s">
        <v>1158</v>
      </c>
      <c r="E246" t="s">
        <v>1192</v>
      </c>
      <c r="F246" t="s">
        <v>1227</v>
      </c>
      <c r="G246" t="s">
        <v>1251</v>
      </c>
      <c r="H246" t="s">
        <v>1281</v>
      </c>
    </row>
    <row r="247" spans="1:8" x14ac:dyDescent="0.2">
      <c r="A247" t="s">
        <v>1086</v>
      </c>
      <c r="B247" t="s">
        <v>1115</v>
      </c>
      <c r="C247" t="s">
        <v>1101</v>
      </c>
      <c r="D247" t="s">
        <v>1089</v>
      </c>
      <c r="E247" t="s">
        <v>1145</v>
      </c>
      <c r="F247" t="s">
        <v>1091</v>
      </c>
      <c r="G247" t="s">
        <v>1145</v>
      </c>
      <c r="H247" t="s">
        <v>1103</v>
      </c>
    </row>
    <row r="248" spans="1:8" x14ac:dyDescent="0.2">
      <c r="A248">
        <v>436</v>
      </c>
      <c r="B248">
        <v>882</v>
      </c>
      <c r="C248">
        <v>762</v>
      </c>
      <c r="D248">
        <v>885</v>
      </c>
      <c r="E248">
        <v>684</v>
      </c>
      <c r="F248">
        <v>847</v>
      </c>
      <c r="G248">
        <v>808</v>
      </c>
      <c r="H248">
        <v>607</v>
      </c>
    </row>
    <row r="249" spans="1:8" x14ac:dyDescent="0.2">
      <c r="A249">
        <v>5</v>
      </c>
      <c r="B249">
        <v>10</v>
      </c>
      <c r="C249">
        <v>9</v>
      </c>
      <c r="D249">
        <v>10</v>
      </c>
      <c r="E249">
        <v>8</v>
      </c>
      <c r="F249">
        <v>10</v>
      </c>
      <c r="G249">
        <v>10</v>
      </c>
      <c r="H249">
        <v>7</v>
      </c>
    </row>
    <row r="250" spans="1:8" x14ac:dyDescent="0.2">
      <c r="A250">
        <v>0</v>
      </c>
      <c r="B250">
        <v>85</v>
      </c>
      <c r="C250">
        <v>137</v>
      </c>
      <c r="D250">
        <v>94</v>
      </c>
      <c r="E250">
        <v>118</v>
      </c>
      <c r="F250">
        <v>31</v>
      </c>
      <c r="G250">
        <v>54</v>
      </c>
      <c r="H250">
        <v>76</v>
      </c>
    </row>
    <row r="251" spans="1:8" x14ac:dyDescent="0.2">
      <c r="A251">
        <v>87.2</v>
      </c>
      <c r="B251">
        <v>88.2</v>
      </c>
      <c r="C251">
        <v>84.7</v>
      </c>
      <c r="D251">
        <v>88.5</v>
      </c>
      <c r="E251">
        <v>85.5</v>
      </c>
      <c r="F251">
        <v>84.7</v>
      </c>
      <c r="G251">
        <v>80.8</v>
      </c>
      <c r="H251">
        <v>86.7</v>
      </c>
    </row>
    <row r="252" spans="1:8" x14ac:dyDescent="0.2">
      <c r="A252">
        <v>83</v>
      </c>
      <c r="B252">
        <v>110.7</v>
      </c>
      <c r="C252">
        <v>89.3</v>
      </c>
      <c r="D252">
        <v>85.3</v>
      </c>
      <c r="E252">
        <v>93</v>
      </c>
      <c r="F252">
        <v>78.7</v>
      </c>
      <c r="G252">
        <v>75</v>
      </c>
      <c r="H252">
        <v>70.3</v>
      </c>
    </row>
    <row r="253" spans="1:8" x14ac:dyDescent="0.2">
      <c r="A253">
        <v>87.2</v>
      </c>
      <c r="B253">
        <v>106</v>
      </c>
      <c r="C253" s="113">
        <v>90.4</v>
      </c>
      <c r="D253">
        <v>87.6</v>
      </c>
      <c r="E253">
        <v>87.8</v>
      </c>
      <c r="F253">
        <v>97.8</v>
      </c>
      <c r="G253">
        <v>71.599999999999994</v>
      </c>
      <c r="H253">
        <v>83.8</v>
      </c>
    </row>
    <row r="254" spans="1:8" x14ac:dyDescent="0.2">
      <c r="A254">
        <v>83.6</v>
      </c>
      <c r="B254">
        <v>111.2</v>
      </c>
      <c r="C254" s="114">
        <v>92.3</v>
      </c>
      <c r="D254">
        <v>100.8</v>
      </c>
      <c r="E254">
        <v>114.1</v>
      </c>
      <c r="F254">
        <v>95.6</v>
      </c>
      <c r="G254">
        <v>106</v>
      </c>
      <c r="H254">
        <v>92.6</v>
      </c>
    </row>
    <row r="255" spans="1:8" x14ac:dyDescent="0.2">
      <c r="A255">
        <v>1</v>
      </c>
      <c r="B255">
        <v>0.8</v>
      </c>
      <c r="C255">
        <v>0.9</v>
      </c>
      <c r="D255">
        <v>0.9</v>
      </c>
      <c r="E255" s="113">
        <v>0.7</v>
      </c>
      <c r="F255" s="113">
        <v>0.9</v>
      </c>
      <c r="G255" s="113">
        <v>0.8</v>
      </c>
      <c r="H255" s="113">
        <v>0.9</v>
      </c>
    </row>
    <row r="256" spans="1:8" x14ac:dyDescent="0.2">
      <c r="A256" s="113">
        <v>5516.1</v>
      </c>
      <c r="B256" s="113">
        <v>5757.4</v>
      </c>
      <c r="C256">
        <v>4972.3999999999996</v>
      </c>
      <c r="D256" s="113">
        <v>4932.2</v>
      </c>
      <c r="E256" s="114">
        <v>4926.3</v>
      </c>
      <c r="F256" s="114">
        <v>5609.2</v>
      </c>
      <c r="G256" s="114">
        <v>4974</v>
      </c>
      <c r="H256" s="114">
        <v>5162.8999999999996</v>
      </c>
    </row>
    <row r="257" spans="1:8" x14ac:dyDescent="0.2">
      <c r="A257" s="114">
        <v>8.3000000000000004E-2</v>
      </c>
      <c r="B257" s="114">
        <v>9.1999999999999998E-2</v>
      </c>
      <c r="C257">
        <v>4.7E-2</v>
      </c>
      <c r="D257" s="114">
        <v>7.1999999999999995E-2</v>
      </c>
      <c r="E257">
        <v>0.08</v>
      </c>
      <c r="F257">
        <v>0.04</v>
      </c>
      <c r="G257">
        <v>8.5000000000000006E-2</v>
      </c>
      <c r="H257">
        <v>0.09</v>
      </c>
    </row>
    <row r="258" spans="1:8" x14ac:dyDescent="0.2">
      <c r="A258">
        <v>25</v>
      </c>
      <c r="B258">
        <v>5</v>
      </c>
      <c r="C258">
        <v>41</v>
      </c>
      <c r="D258">
        <v>11</v>
      </c>
      <c r="E258">
        <v>39</v>
      </c>
      <c r="F258">
        <v>27</v>
      </c>
      <c r="G258">
        <v>12</v>
      </c>
      <c r="H258">
        <v>17</v>
      </c>
    </row>
    <row r="259" spans="1:8" x14ac:dyDescent="0.2">
      <c r="A259">
        <v>16</v>
      </c>
      <c r="B259">
        <v>16</v>
      </c>
      <c r="C259">
        <v>16</v>
      </c>
      <c r="D259">
        <v>16</v>
      </c>
      <c r="E259">
        <v>16</v>
      </c>
      <c r="F259">
        <v>16</v>
      </c>
      <c r="G259">
        <v>16</v>
      </c>
      <c r="H259">
        <v>16</v>
      </c>
    </row>
    <row r="260" spans="1:8" x14ac:dyDescent="0.2">
      <c r="A260" t="s">
        <v>1327</v>
      </c>
      <c r="B260" t="s">
        <v>1116</v>
      </c>
      <c r="C260" t="s">
        <v>1148</v>
      </c>
      <c r="D260" t="s">
        <v>1180</v>
      </c>
      <c r="E260" t="s">
        <v>1214</v>
      </c>
      <c r="F260" t="s">
        <v>1243</v>
      </c>
      <c r="G260" t="s">
        <v>1268</v>
      </c>
      <c r="H260" t="s">
        <v>1300</v>
      </c>
    </row>
    <row r="261" spans="1:8" x14ac:dyDescent="0.2">
      <c r="A261" t="s">
        <v>1058</v>
      </c>
      <c r="B261" t="s">
        <v>1056</v>
      </c>
      <c r="C261" t="s">
        <v>980</v>
      </c>
      <c r="D261" t="s">
        <v>1062</v>
      </c>
      <c r="E261" t="s">
        <v>935</v>
      </c>
      <c r="F261" t="s">
        <v>1188</v>
      </c>
      <c r="G261" t="s">
        <v>1269</v>
      </c>
      <c r="H261" t="s">
        <v>1301</v>
      </c>
    </row>
    <row r="262" spans="1:8" x14ac:dyDescent="0.2">
      <c r="A262" t="s">
        <v>1310</v>
      </c>
      <c r="B262" t="s">
        <v>1085</v>
      </c>
      <c r="C262" t="s">
        <v>1129</v>
      </c>
      <c r="D262" t="s">
        <v>1158</v>
      </c>
      <c r="E262" t="s">
        <v>1192</v>
      </c>
      <c r="F262" t="s">
        <v>1227</v>
      </c>
      <c r="G262" t="s">
        <v>1251</v>
      </c>
      <c r="H262" t="s">
        <v>1281</v>
      </c>
    </row>
    <row r="263" spans="1:8" x14ac:dyDescent="0.2">
      <c r="A263" t="s">
        <v>1123</v>
      </c>
      <c r="B263" t="s">
        <v>1117</v>
      </c>
      <c r="C263" t="s">
        <v>1105</v>
      </c>
      <c r="D263" t="s">
        <v>1089</v>
      </c>
      <c r="E263" t="s">
        <v>1115</v>
      </c>
      <c r="F263" t="s">
        <v>1103</v>
      </c>
      <c r="G263" t="s">
        <v>1086</v>
      </c>
      <c r="H263" t="s">
        <v>1152</v>
      </c>
    </row>
    <row r="264" spans="1:8" x14ac:dyDescent="0.2">
      <c r="A264">
        <v>435</v>
      </c>
      <c r="B264">
        <v>868</v>
      </c>
      <c r="C264">
        <v>507</v>
      </c>
      <c r="D264">
        <v>516</v>
      </c>
      <c r="E264">
        <v>766</v>
      </c>
      <c r="F264">
        <v>837</v>
      </c>
      <c r="G264">
        <v>633</v>
      </c>
      <c r="H264">
        <v>846</v>
      </c>
    </row>
    <row r="265" spans="1:8" x14ac:dyDescent="0.2">
      <c r="A265">
        <v>5</v>
      </c>
      <c r="B265">
        <v>10</v>
      </c>
      <c r="C265">
        <v>6</v>
      </c>
      <c r="D265">
        <v>6</v>
      </c>
      <c r="E265">
        <v>9</v>
      </c>
      <c r="F265">
        <v>10</v>
      </c>
      <c r="G265">
        <v>8</v>
      </c>
      <c r="H265">
        <v>10</v>
      </c>
    </row>
    <row r="266" spans="1:8" x14ac:dyDescent="0.2">
      <c r="A266">
        <v>0</v>
      </c>
      <c r="B266">
        <v>71</v>
      </c>
      <c r="C266">
        <v>84</v>
      </c>
      <c r="D266">
        <v>94</v>
      </c>
      <c r="E266">
        <v>91</v>
      </c>
      <c r="F266">
        <v>74</v>
      </c>
      <c r="G266">
        <v>0</v>
      </c>
      <c r="H266">
        <v>91</v>
      </c>
    </row>
    <row r="267" spans="1:8" x14ac:dyDescent="0.2">
      <c r="A267">
        <v>87</v>
      </c>
      <c r="B267">
        <v>86.8</v>
      </c>
      <c r="C267">
        <v>84.5</v>
      </c>
      <c r="D267">
        <v>86</v>
      </c>
      <c r="E267">
        <v>85.1</v>
      </c>
      <c r="F267">
        <v>83.7</v>
      </c>
      <c r="G267">
        <v>79.099999999999994</v>
      </c>
      <c r="H267">
        <v>84.6</v>
      </c>
    </row>
    <row r="268" spans="1:8" x14ac:dyDescent="0.2">
      <c r="A268">
        <v>90.7</v>
      </c>
      <c r="B268">
        <v>70.7</v>
      </c>
      <c r="C268">
        <v>70.3</v>
      </c>
      <c r="D268">
        <v>82.7</v>
      </c>
      <c r="E268">
        <v>73.7</v>
      </c>
      <c r="F268">
        <v>87</v>
      </c>
      <c r="G268">
        <v>80</v>
      </c>
      <c r="H268">
        <v>79.7</v>
      </c>
    </row>
    <row r="269" spans="1:8" x14ac:dyDescent="0.2">
      <c r="A269">
        <v>87</v>
      </c>
      <c r="B269">
        <v>75.2</v>
      </c>
      <c r="C269" s="105">
        <v>85</v>
      </c>
      <c r="D269">
        <v>85.8</v>
      </c>
      <c r="E269">
        <v>90</v>
      </c>
      <c r="F269">
        <v>86.6</v>
      </c>
      <c r="G269">
        <v>76.8</v>
      </c>
      <c r="H269">
        <v>81.8</v>
      </c>
    </row>
    <row r="270" spans="1:8" x14ac:dyDescent="0.2">
      <c r="A270">
        <v>94.4</v>
      </c>
      <c r="B270">
        <v>94.9</v>
      </c>
      <c r="C270" s="114">
        <v>90.5</v>
      </c>
      <c r="D270">
        <v>88.7</v>
      </c>
      <c r="E270">
        <v>105.1</v>
      </c>
      <c r="F270">
        <v>93.9</v>
      </c>
      <c r="G270">
        <v>105.6</v>
      </c>
      <c r="H270">
        <v>96.9</v>
      </c>
    </row>
    <row r="271" spans="1:8" x14ac:dyDescent="0.2">
      <c r="A271">
        <v>0.9</v>
      </c>
      <c r="B271">
        <v>0.9</v>
      </c>
      <c r="C271">
        <v>0.9</v>
      </c>
      <c r="D271">
        <v>1</v>
      </c>
      <c r="E271" s="105">
        <v>0.8</v>
      </c>
      <c r="F271" s="105">
        <v>0.9</v>
      </c>
      <c r="G271" s="105">
        <v>0.7</v>
      </c>
      <c r="H271" s="105">
        <v>0.9</v>
      </c>
    </row>
    <row r="272" spans="1:8" x14ac:dyDescent="0.2">
      <c r="A272" s="113">
        <v>5728.7</v>
      </c>
      <c r="B272" s="105">
        <v>4712</v>
      </c>
      <c r="C272">
        <v>5040.2</v>
      </c>
      <c r="D272" s="105">
        <v>4765.1000000000004</v>
      </c>
      <c r="E272" s="114">
        <v>5032.2</v>
      </c>
      <c r="F272" s="114">
        <v>5156.5</v>
      </c>
      <c r="G272" s="114">
        <v>4789.8999999999996</v>
      </c>
      <c r="H272" s="114">
        <v>4885.3</v>
      </c>
    </row>
    <row r="273" spans="1:8" x14ac:dyDescent="0.2">
      <c r="A273" s="114">
        <v>7.9000000000000001E-2</v>
      </c>
      <c r="B273" s="114">
        <v>9.0999999999999998E-2</v>
      </c>
      <c r="C273">
        <v>6.4000000000000001E-2</v>
      </c>
      <c r="D273" s="114">
        <v>2.4E-2</v>
      </c>
      <c r="E273">
        <v>2.8000000000000001E-2</v>
      </c>
      <c r="F273">
        <v>0.09</v>
      </c>
      <c r="G273">
        <v>3.3000000000000002E-2</v>
      </c>
      <c r="H273">
        <v>7.5999999999999998E-2</v>
      </c>
    </row>
    <row r="274" spans="1:8" x14ac:dyDescent="0.2">
      <c r="A274">
        <v>25</v>
      </c>
      <c r="B274">
        <v>2</v>
      </c>
      <c r="C274">
        <v>19</v>
      </c>
      <c r="D274">
        <v>26</v>
      </c>
      <c r="E274">
        <v>9</v>
      </c>
      <c r="F274">
        <v>2</v>
      </c>
      <c r="G274">
        <v>45</v>
      </c>
      <c r="H274">
        <v>5</v>
      </c>
    </row>
    <row r="275" spans="1:8" x14ac:dyDescent="0.2">
      <c r="A275">
        <v>17</v>
      </c>
      <c r="B275">
        <v>17</v>
      </c>
      <c r="C275">
        <v>17</v>
      </c>
      <c r="D275">
        <v>17</v>
      </c>
      <c r="E275">
        <v>17</v>
      </c>
      <c r="F275">
        <v>17</v>
      </c>
      <c r="G275">
        <v>17</v>
      </c>
      <c r="H275">
        <v>17</v>
      </c>
    </row>
    <row r="276" spans="1:8" x14ac:dyDescent="0.2">
      <c r="A276" t="s">
        <v>1328</v>
      </c>
      <c r="B276" t="s">
        <v>1118</v>
      </c>
      <c r="C276" t="s">
        <v>1149</v>
      </c>
      <c r="D276" t="s">
        <v>1181</v>
      </c>
      <c r="E276" t="s">
        <v>1215</v>
      </c>
      <c r="F276" t="s">
        <v>1244</v>
      </c>
      <c r="G276" t="s">
        <v>1270</v>
      </c>
      <c r="H276" t="s">
        <v>1302</v>
      </c>
    </row>
    <row r="277" spans="1:8" x14ac:dyDescent="0.2">
      <c r="A277" t="s">
        <v>1011</v>
      </c>
      <c r="B277" t="s">
        <v>1061</v>
      </c>
      <c r="C277" t="s">
        <v>1011</v>
      </c>
      <c r="D277" t="s">
        <v>1182</v>
      </c>
      <c r="E277" t="s">
        <v>1216</v>
      </c>
      <c r="F277" t="s">
        <v>519</v>
      </c>
      <c r="G277" t="s">
        <v>1271</v>
      </c>
      <c r="H277" t="s">
        <v>1194</v>
      </c>
    </row>
    <row r="278" spans="1:8" x14ac:dyDescent="0.2">
      <c r="A278" t="s">
        <v>1310</v>
      </c>
      <c r="B278" t="s">
        <v>1085</v>
      </c>
      <c r="C278" t="s">
        <v>1129</v>
      </c>
      <c r="D278" t="s">
        <v>1158</v>
      </c>
      <c r="E278" t="s">
        <v>1192</v>
      </c>
      <c r="F278" t="s">
        <v>1227</v>
      </c>
      <c r="G278" t="s">
        <v>1251</v>
      </c>
      <c r="H278" t="s">
        <v>1281</v>
      </c>
    </row>
    <row r="279" spans="1:8" x14ac:dyDescent="0.2">
      <c r="A279" t="s">
        <v>1101</v>
      </c>
      <c r="B279" t="s">
        <v>1119</v>
      </c>
      <c r="C279" t="s">
        <v>1101</v>
      </c>
      <c r="D279" t="s">
        <v>1098</v>
      </c>
      <c r="E279" t="s">
        <v>1119</v>
      </c>
      <c r="F279" t="s">
        <v>1093</v>
      </c>
      <c r="G279" t="s">
        <v>1137</v>
      </c>
      <c r="H279" t="s">
        <v>1098</v>
      </c>
    </row>
    <row r="280" spans="1:8" x14ac:dyDescent="0.2">
      <c r="A280">
        <v>590</v>
      </c>
      <c r="B280">
        <v>852</v>
      </c>
      <c r="C280">
        <v>829</v>
      </c>
      <c r="D280">
        <v>157</v>
      </c>
      <c r="E280">
        <v>827</v>
      </c>
      <c r="F280">
        <v>578</v>
      </c>
      <c r="G280">
        <v>553</v>
      </c>
      <c r="H280">
        <v>834</v>
      </c>
    </row>
    <row r="281" spans="1:8" x14ac:dyDescent="0.2">
      <c r="A281">
        <v>7</v>
      </c>
      <c r="B281">
        <v>10</v>
      </c>
      <c r="C281">
        <v>10</v>
      </c>
      <c r="D281">
        <v>2</v>
      </c>
      <c r="E281">
        <v>10</v>
      </c>
      <c r="F281">
        <v>7</v>
      </c>
      <c r="G281">
        <v>7</v>
      </c>
      <c r="H281">
        <v>10</v>
      </c>
    </row>
    <row r="282" spans="1:8" x14ac:dyDescent="0.2">
      <c r="A282">
        <v>69</v>
      </c>
      <c r="B282">
        <v>45</v>
      </c>
      <c r="C282">
        <v>53</v>
      </c>
      <c r="D282">
        <v>69</v>
      </c>
      <c r="E282">
        <v>50</v>
      </c>
      <c r="F282">
        <v>105</v>
      </c>
      <c r="G282">
        <v>87</v>
      </c>
      <c r="H282">
        <v>69</v>
      </c>
    </row>
    <row r="283" spans="1:8" x14ac:dyDescent="0.2">
      <c r="A283">
        <v>84.3</v>
      </c>
      <c r="B283">
        <v>85.2</v>
      </c>
      <c r="C283">
        <v>82.9</v>
      </c>
      <c r="D283">
        <v>78.5</v>
      </c>
      <c r="E283">
        <v>82.7</v>
      </c>
      <c r="F283">
        <v>82.6</v>
      </c>
      <c r="G283">
        <v>79</v>
      </c>
      <c r="H283">
        <v>83.4</v>
      </c>
    </row>
    <row r="284" spans="1:8" x14ac:dyDescent="0.2">
      <c r="A284">
        <v>78.7</v>
      </c>
      <c r="B284">
        <v>82.3</v>
      </c>
      <c r="C284">
        <v>86</v>
      </c>
      <c r="D284">
        <v>78.5</v>
      </c>
      <c r="E284">
        <v>86</v>
      </c>
      <c r="F284">
        <v>77</v>
      </c>
      <c r="G284">
        <v>84.7</v>
      </c>
      <c r="H284">
        <v>60.7</v>
      </c>
    </row>
    <row r="285" spans="1:8" x14ac:dyDescent="0.2">
      <c r="A285">
        <v>78.400000000000006</v>
      </c>
      <c r="B285">
        <v>79</v>
      </c>
      <c r="C285" s="113">
        <v>82.2</v>
      </c>
      <c r="D285">
        <v>78.5</v>
      </c>
      <c r="E285">
        <v>94.2</v>
      </c>
      <c r="F285">
        <v>80</v>
      </c>
      <c r="G285">
        <v>80.8</v>
      </c>
      <c r="H285">
        <v>73</v>
      </c>
    </row>
    <row r="286" spans="1:8" x14ac:dyDescent="0.2">
      <c r="A286">
        <v>104.9</v>
      </c>
      <c r="B286">
        <v>110.3</v>
      </c>
      <c r="C286" s="114">
        <v>110</v>
      </c>
      <c r="D286">
        <v>87</v>
      </c>
      <c r="E286">
        <v>107.8</v>
      </c>
      <c r="F286">
        <v>94.3</v>
      </c>
      <c r="G286">
        <v>93.7</v>
      </c>
      <c r="H286">
        <v>101.5</v>
      </c>
    </row>
    <row r="287" spans="1:8" x14ac:dyDescent="0.2">
      <c r="A287">
        <v>0.8</v>
      </c>
      <c r="B287">
        <v>0.8</v>
      </c>
      <c r="C287">
        <v>0.8</v>
      </c>
      <c r="D287">
        <v>0.9</v>
      </c>
      <c r="E287" s="113">
        <v>0.8</v>
      </c>
      <c r="F287" s="113">
        <v>0.9</v>
      </c>
      <c r="G287" s="113">
        <v>0.8</v>
      </c>
      <c r="H287" s="113">
        <v>0.8</v>
      </c>
    </row>
    <row r="288" spans="1:8" x14ac:dyDescent="0.2">
      <c r="A288" s="113">
        <v>4928.5</v>
      </c>
      <c r="B288" s="113">
        <v>5075.1000000000004</v>
      </c>
      <c r="C288">
        <v>5392</v>
      </c>
      <c r="D288" s="113">
        <v>5882.8</v>
      </c>
      <c r="E288" s="114">
        <v>5499.4</v>
      </c>
      <c r="F288" s="114">
        <v>4184.3</v>
      </c>
      <c r="G288" s="114">
        <v>5055.7</v>
      </c>
      <c r="H288" s="114">
        <v>4797.3999999999996</v>
      </c>
    </row>
    <row r="289" spans="1:8" x14ac:dyDescent="0.2">
      <c r="A289" s="114">
        <v>3.4000000000000002E-2</v>
      </c>
      <c r="B289" s="114">
        <v>0.08</v>
      </c>
      <c r="C289">
        <v>9.0999999999999998E-2</v>
      </c>
      <c r="D289" s="114">
        <v>7.0000000000000007E-2</v>
      </c>
      <c r="E289">
        <v>8.3000000000000004E-2</v>
      </c>
      <c r="F289">
        <v>1.4E-2</v>
      </c>
      <c r="G289">
        <v>1.9E-2</v>
      </c>
      <c r="H289">
        <v>5.8999999999999997E-2</v>
      </c>
    </row>
    <row r="290" spans="1:8" x14ac:dyDescent="0.2">
      <c r="A290">
        <v>12</v>
      </c>
      <c r="B290">
        <v>16</v>
      </c>
      <c r="C290">
        <v>12</v>
      </c>
      <c r="D290">
        <v>29</v>
      </c>
      <c r="E290">
        <v>15</v>
      </c>
      <c r="F290">
        <v>23</v>
      </c>
      <c r="G290">
        <v>13</v>
      </c>
      <c r="H290">
        <v>5</v>
      </c>
    </row>
    <row r="291" spans="1:8" x14ac:dyDescent="0.2">
      <c r="A291">
        <v>18</v>
      </c>
      <c r="B291">
        <v>18</v>
      </c>
      <c r="C291">
        <v>18</v>
      </c>
      <c r="D291">
        <v>18</v>
      </c>
      <c r="E291">
        <v>18</v>
      </c>
      <c r="F291">
        <v>18</v>
      </c>
      <c r="G291">
        <v>18</v>
      </c>
      <c r="H291">
        <v>18</v>
      </c>
    </row>
    <row r="292" spans="1:8" x14ac:dyDescent="0.2">
      <c r="A292" t="s">
        <v>1329</v>
      </c>
      <c r="B292" t="s">
        <v>1120</v>
      </c>
      <c r="C292" t="s">
        <v>1150</v>
      </c>
      <c r="D292" t="s">
        <v>1183</v>
      </c>
      <c r="E292" t="s">
        <v>1217</v>
      </c>
      <c r="F292" t="s">
        <v>1245</v>
      </c>
      <c r="G292" t="s">
        <v>1272</v>
      </c>
      <c r="H292" t="s">
        <v>1303</v>
      </c>
    </row>
    <row r="293" spans="1:8" x14ac:dyDescent="0.2">
      <c r="A293" t="s">
        <v>343</v>
      </c>
      <c r="B293" t="s">
        <v>934</v>
      </c>
      <c r="C293" t="s">
        <v>1061</v>
      </c>
      <c r="D293" t="s">
        <v>1184</v>
      </c>
      <c r="E293" t="s">
        <v>1218</v>
      </c>
      <c r="F293" t="s">
        <v>1012</v>
      </c>
      <c r="G293" t="s">
        <v>1273</v>
      </c>
      <c r="H293" t="s">
        <v>996</v>
      </c>
    </row>
    <row r="294" spans="1:8" x14ac:dyDescent="0.2">
      <c r="A294" t="s">
        <v>1310</v>
      </c>
      <c r="B294" t="s">
        <v>1085</v>
      </c>
      <c r="C294" t="s">
        <v>1129</v>
      </c>
      <c r="D294" t="s">
        <v>1158</v>
      </c>
      <c r="E294" t="s">
        <v>1192</v>
      </c>
      <c r="F294" t="s">
        <v>1227</v>
      </c>
      <c r="G294" t="s">
        <v>1251</v>
      </c>
      <c r="H294" t="s">
        <v>1281</v>
      </c>
    </row>
    <row r="295" spans="1:8" x14ac:dyDescent="0.2">
      <c r="A295" t="s">
        <v>1089</v>
      </c>
      <c r="B295" t="s">
        <v>1086</v>
      </c>
      <c r="C295" t="s">
        <v>1119</v>
      </c>
      <c r="D295" t="s">
        <v>1117</v>
      </c>
      <c r="E295" t="s">
        <v>1108</v>
      </c>
      <c r="F295" t="s">
        <v>1115</v>
      </c>
      <c r="G295" t="s">
        <v>1123</v>
      </c>
      <c r="H295" t="s">
        <v>1091</v>
      </c>
    </row>
    <row r="296" spans="1:8" x14ac:dyDescent="0.2">
      <c r="A296">
        <v>720</v>
      </c>
      <c r="B296">
        <v>839</v>
      </c>
      <c r="C296">
        <v>824</v>
      </c>
      <c r="D296">
        <v>752</v>
      </c>
      <c r="E296">
        <v>814</v>
      </c>
      <c r="F296">
        <v>820</v>
      </c>
      <c r="G296">
        <v>548</v>
      </c>
      <c r="H296">
        <v>750</v>
      </c>
    </row>
    <row r="297" spans="1:8" x14ac:dyDescent="0.2">
      <c r="A297">
        <v>9</v>
      </c>
      <c r="B297">
        <v>10</v>
      </c>
      <c r="C297">
        <v>10</v>
      </c>
      <c r="D297">
        <v>10</v>
      </c>
      <c r="E297">
        <v>10</v>
      </c>
      <c r="F297">
        <v>10</v>
      </c>
      <c r="G297">
        <v>7</v>
      </c>
      <c r="H297">
        <v>9</v>
      </c>
    </row>
    <row r="298" spans="1:8" x14ac:dyDescent="0.2">
      <c r="A298">
        <v>97</v>
      </c>
      <c r="B298">
        <v>65</v>
      </c>
      <c r="C298">
        <v>72</v>
      </c>
      <c r="D298">
        <v>81</v>
      </c>
      <c r="E298">
        <v>60</v>
      </c>
      <c r="F298">
        <v>77</v>
      </c>
      <c r="G298">
        <v>89</v>
      </c>
      <c r="H298">
        <v>0</v>
      </c>
    </row>
    <row r="299" spans="1:8" x14ac:dyDescent="0.2">
      <c r="A299">
        <v>80</v>
      </c>
      <c r="B299">
        <v>83.9</v>
      </c>
      <c r="C299">
        <v>82.4</v>
      </c>
      <c r="D299">
        <v>75.2</v>
      </c>
      <c r="E299">
        <v>81.400000000000006</v>
      </c>
      <c r="F299">
        <v>82</v>
      </c>
      <c r="G299">
        <v>78.3</v>
      </c>
      <c r="H299">
        <v>83.3</v>
      </c>
    </row>
    <row r="300" spans="1:8" x14ac:dyDescent="0.2">
      <c r="A300">
        <v>91.3</v>
      </c>
      <c r="B300">
        <v>73.7</v>
      </c>
      <c r="C300">
        <v>69</v>
      </c>
      <c r="D300">
        <v>83</v>
      </c>
      <c r="E300">
        <v>55</v>
      </c>
      <c r="F300">
        <v>75</v>
      </c>
      <c r="G300">
        <v>62.7</v>
      </c>
      <c r="H300">
        <v>61.3</v>
      </c>
    </row>
    <row r="301" spans="1:8" x14ac:dyDescent="0.2">
      <c r="A301">
        <v>75.599999999999994</v>
      </c>
      <c r="B301">
        <v>78.8</v>
      </c>
      <c r="C301">
        <v>78</v>
      </c>
      <c r="D301">
        <v>70.400000000000006</v>
      </c>
      <c r="E301">
        <v>70.8</v>
      </c>
      <c r="F301">
        <v>82.2</v>
      </c>
      <c r="G301">
        <v>70.2</v>
      </c>
      <c r="H301">
        <v>75.400000000000006</v>
      </c>
    </row>
    <row r="302" spans="1:8" x14ac:dyDescent="0.2">
      <c r="A302">
        <v>89.7</v>
      </c>
      <c r="B302">
        <v>106.6</v>
      </c>
      <c r="C302" s="105">
        <v>100.4</v>
      </c>
      <c r="D302">
        <v>107</v>
      </c>
      <c r="E302">
        <v>104.5</v>
      </c>
      <c r="F302">
        <v>108.4</v>
      </c>
      <c r="G302">
        <v>103.3</v>
      </c>
      <c r="H302">
        <v>98.9</v>
      </c>
    </row>
    <row r="303" spans="1:8" x14ac:dyDescent="0.2">
      <c r="A303">
        <v>0.9</v>
      </c>
      <c r="B303">
        <v>0.8</v>
      </c>
      <c r="C303" s="114">
        <v>0.8</v>
      </c>
      <c r="D303">
        <v>0.7</v>
      </c>
      <c r="E303">
        <v>0.8</v>
      </c>
      <c r="F303">
        <v>0.8</v>
      </c>
      <c r="G303">
        <v>0.8</v>
      </c>
      <c r="H303">
        <v>0.8</v>
      </c>
    </row>
    <row r="304" spans="1:8" x14ac:dyDescent="0.2">
      <c r="A304" s="113">
        <v>5053.8</v>
      </c>
      <c r="B304" s="105">
        <v>5081</v>
      </c>
      <c r="C304">
        <v>4945.3999999999996</v>
      </c>
      <c r="D304">
        <v>5127.7</v>
      </c>
      <c r="E304" s="105">
        <v>4647.3999999999996</v>
      </c>
      <c r="F304" s="105">
        <v>4993.8999999999996</v>
      </c>
      <c r="G304" s="105">
        <v>5007.3</v>
      </c>
      <c r="H304" s="105">
        <v>4893.6000000000004</v>
      </c>
    </row>
    <row r="305" spans="1:8" x14ac:dyDescent="0.2">
      <c r="A305" s="114">
        <v>4.5999999999999999E-2</v>
      </c>
      <c r="B305" s="114">
        <v>7.4999999999999997E-2</v>
      </c>
      <c r="C305">
        <v>3.5000000000000003E-2</v>
      </c>
      <c r="D305" s="105">
        <v>6.7000000000000004E-2</v>
      </c>
      <c r="E305" s="114">
        <v>5.0999999999999997E-2</v>
      </c>
      <c r="F305" s="114">
        <v>2.1000000000000001E-2</v>
      </c>
      <c r="G305" s="114">
        <v>8.5000000000000006E-2</v>
      </c>
      <c r="H305" s="114">
        <v>6.4000000000000001E-2</v>
      </c>
    </row>
    <row r="306" spans="1:8" x14ac:dyDescent="0.2">
      <c r="A306">
        <v>17</v>
      </c>
      <c r="B306">
        <v>5</v>
      </c>
      <c r="C306">
        <v>1</v>
      </c>
      <c r="D306" s="114">
        <v>3</v>
      </c>
      <c r="E306">
        <v>9</v>
      </c>
      <c r="F306">
        <v>5</v>
      </c>
      <c r="G306">
        <v>16</v>
      </c>
      <c r="H306">
        <v>50</v>
      </c>
    </row>
    <row r="307" spans="1:8" x14ac:dyDescent="0.2">
      <c r="A307">
        <v>19</v>
      </c>
      <c r="B307">
        <v>19</v>
      </c>
      <c r="C307">
        <v>19</v>
      </c>
      <c r="D307">
        <v>19</v>
      </c>
      <c r="E307">
        <v>19</v>
      </c>
      <c r="F307">
        <v>19</v>
      </c>
      <c r="G307">
        <v>19</v>
      </c>
      <c r="H307">
        <v>19</v>
      </c>
    </row>
    <row r="308" spans="1:8" x14ac:dyDescent="0.2">
      <c r="A308" t="s">
        <v>1330</v>
      </c>
      <c r="B308" t="s">
        <v>1121</v>
      </c>
      <c r="C308" t="s">
        <v>1151</v>
      </c>
      <c r="D308" t="s">
        <v>1185</v>
      </c>
      <c r="E308" t="s">
        <v>1219</v>
      </c>
      <c r="F308" t="s">
        <v>1246</v>
      </c>
      <c r="G308" t="s">
        <v>1274</v>
      </c>
      <c r="H308" t="s">
        <v>1304</v>
      </c>
    </row>
    <row r="309" spans="1:8" x14ac:dyDescent="0.2">
      <c r="A309" t="s">
        <v>1012</v>
      </c>
      <c r="B309" t="s">
        <v>1122</v>
      </c>
      <c r="C309" t="s">
        <v>1059</v>
      </c>
      <c r="D309" t="s">
        <v>1186</v>
      </c>
      <c r="E309" t="s">
        <v>1220</v>
      </c>
      <c r="F309" t="s">
        <v>980</v>
      </c>
      <c r="G309" t="s">
        <v>1275</v>
      </c>
      <c r="H309" t="s">
        <v>1133</v>
      </c>
    </row>
    <row r="310" spans="1:8" x14ac:dyDescent="0.2">
      <c r="A310" t="s">
        <v>1310</v>
      </c>
      <c r="B310" t="s">
        <v>1085</v>
      </c>
      <c r="C310" t="s">
        <v>1129</v>
      </c>
      <c r="D310" t="s">
        <v>1158</v>
      </c>
      <c r="E310" t="s">
        <v>1192</v>
      </c>
      <c r="F310" t="s">
        <v>1227</v>
      </c>
      <c r="G310" t="s">
        <v>1251</v>
      </c>
      <c r="H310" t="s">
        <v>1281</v>
      </c>
    </row>
    <row r="311" spans="1:8" x14ac:dyDescent="0.2">
      <c r="A311" t="s">
        <v>1115</v>
      </c>
      <c r="B311" t="s">
        <v>1123</v>
      </c>
      <c r="C311" t="s">
        <v>1152</v>
      </c>
      <c r="D311" t="s">
        <v>1112</v>
      </c>
      <c r="E311" t="s">
        <v>1123</v>
      </c>
      <c r="F311" t="s">
        <v>1105</v>
      </c>
      <c r="G311" t="s">
        <v>1095</v>
      </c>
      <c r="H311" t="s">
        <v>1089</v>
      </c>
    </row>
    <row r="312" spans="1:8" x14ac:dyDescent="0.2">
      <c r="A312">
        <v>317</v>
      </c>
      <c r="B312">
        <v>734</v>
      </c>
      <c r="C312">
        <v>794</v>
      </c>
      <c r="D312">
        <v>525</v>
      </c>
      <c r="E312">
        <v>814</v>
      </c>
      <c r="F312">
        <v>818</v>
      </c>
      <c r="G312">
        <v>620</v>
      </c>
      <c r="H312">
        <v>573</v>
      </c>
    </row>
    <row r="313" spans="1:8" x14ac:dyDescent="0.2">
      <c r="A313">
        <v>4</v>
      </c>
      <c r="B313">
        <v>9</v>
      </c>
      <c r="C313">
        <v>10</v>
      </c>
      <c r="D313">
        <v>7</v>
      </c>
      <c r="E313">
        <v>10</v>
      </c>
      <c r="F313">
        <v>10</v>
      </c>
      <c r="G313">
        <v>8</v>
      </c>
      <c r="H313">
        <v>7</v>
      </c>
    </row>
    <row r="314" spans="1:8" x14ac:dyDescent="0.2">
      <c r="A314">
        <v>60</v>
      </c>
      <c r="B314">
        <v>0</v>
      </c>
      <c r="C314">
        <v>49</v>
      </c>
      <c r="D314">
        <v>74</v>
      </c>
      <c r="E314">
        <v>66</v>
      </c>
      <c r="F314">
        <v>63</v>
      </c>
      <c r="G314">
        <v>87</v>
      </c>
      <c r="H314">
        <v>0</v>
      </c>
    </row>
    <row r="315" spans="1:8" x14ac:dyDescent="0.2">
      <c r="A315">
        <v>79.3</v>
      </c>
      <c r="B315">
        <v>81.599999999999994</v>
      </c>
      <c r="C315">
        <v>79.400000000000006</v>
      </c>
      <c r="D315">
        <v>75</v>
      </c>
      <c r="E315">
        <v>81.400000000000006</v>
      </c>
      <c r="F315">
        <v>81.8</v>
      </c>
      <c r="G315">
        <v>77.5</v>
      </c>
      <c r="H315">
        <v>81.900000000000006</v>
      </c>
    </row>
    <row r="316" spans="1:8" x14ac:dyDescent="0.2">
      <c r="A316">
        <v>77.7</v>
      </c>
      <c r="B316">
        <v>70</v>
      </c>
      <c r="C316">
        <v>61</v>
      </c>
      <c r="D316">
        <v>67</v>
      </c>
      <c r="E316">
        <v>86.3</v>
      </c>
      <c r="F316">
        <v>80</v>
      </c>
      <c r="G316">
        <v>98</v>
      </c>
      <c r="H316">
        <v>78.7</v>
      </c>
    </row>
    <row r="317" spans="1:8" x14ac:dyDescent="0.2">
      <c r="A317">
        <v>79.3</v>
      </c>
      <c r="B317">
        <v>73.2</v>
      </c>
      <c r="C317">
        <v>77</v>
      </c>
      <c r="D317">
        <v>74</v>
      </c>
      <c r="E317">
        <v>85.6</v>
      </c>
      <c r="F317">
        <v>84.2</v>
      </c>
      <c r="G317">
        <v>83</v>
      </c>
      <c r="H317">
        <v>80.400000000000006</v>
      </c>
    </row>
    <row r="318" spans="1:8" x14ac:dyDescent="0.2">
      <c r="A318">
        <v>93.5</v>
      </c>
      <c r="B318">
        <v>100.3</v>
      </c>
      <c r="C318" s="113">
        <v>106.1</v>
      </c>
      <c r="D318">
        <v>95.6</v>
      </c>
      <c r="E318">
        <v>100.9</v>
      </c>
      <c r="F318">
        <v>107.1</v>
      </c>
      <c r="G318">
        <v>101.6</v>
      </c>
      <c r="H318">
        <v>91.3</v>
      </c>
    </row>
    <row r="319" spans="1:8" x14ac:dyDescent="0.2">
      <c r="A319">
        <v>0.8</v>
      </c>
      <c r="B319">
        <v>0.8</v>
      </c>
      <c r="C319" s="114">
        <v>0.7</v>
      </c>
      <c r="D319">
        <v>0.8</v>
      </c>
      <c r="E319">
        <v>0.8</v>
      </c>
      <c r="F319">
        <v>0.8</v>
      </c>
      <c r="G319" s="113">
        <v>0.8</v>
      </c>
      <c r="H319">
        <v>0.9</v>
      </c>
    </row>
    <row r="320" spans="1:8" x14ac:dyDescent="0.2">
      <c r="A320" s="113">
        <v>5529.3</v>
      </c>
      <c r="B320" s="113">
        <v>4807.8</v>
      </c>
      <c r="C320">
        <v>4921.8999999999996</v>
      </c>
      <c r="D320">
        <v>5690.7</v>
      </c>
      <c r="E320" s="113">
        <v>4941</v>
      </c>
      <c r="F320" s="113">
        <v>5286.1</v>
      </c>
      <c r="G320" s="114">
        <v>5405.2</v>
      </c>
      <c r="H320" s="113">
        <v>5123.6000000000004</v>
      </c>
    </row>
    <row r="321" spans="1:8" x14ac:dyDescent="0.2">
      <c r="A321" s="114">
        <v>5.2999999999999999E-2</v>
      </c>
      <c r="B321" s="114">
        <v>7.2999999999999995E-2</v>
      </c>
      <c r="C321">
        <v>7.5999999999999998E-2</v>
      </c>
      <c r="D321" s="113">
        <v>8.2000000000000003E-2</v>
      </c>
      <c r="E321" s="114">
        <v>4.1000000000000002E-2</v>
      </c>
      <c r="F321" s="114">
        <v>0.03</v>
      </c>
      <c r="G321">
        <v>5.8000000000000003E-2</v>
      </c>
      <c r="H321" s="114">
        <v>8.5000000000000006E-2</v>
      </c>
    </row>
    <row r="322" spans="1:8" x14ac:dyDescent="0.2">
      <c r="A322">
        <v>12</v>
      </c>
      <c r="B322">
        <v>43</v>
      </c>
      <c r="C322">
        <v>15</v>
      </c>
      <c r="D322" s="114">
        <v>12</v>
      </c>
      <c r="E322">
        <v>2</v>
      </c>
      <c r="F322">
        <v>10</v>
      </c>
      <c r="G322">
        <v>25</v>
      </c>
      <c r="H322">
        <v>48</v>
      </c>
    </row>
    <row r="323" spans="1:8" x14ac:dyDescent="0.2">
      <c r="A323">
        <v>20</v>
      </c>
      <c r="B323">
        <v>20</v>
      </c>
      <c r="C323">
        <v>20</v>
      </c>
      <c r="D323">
        <v>20</v>
      </c>
      <c r="E323">
        <v>20</v>
      </c>
      <c r="F323">
        <v>20</v>
      </c>
      <c r="G323">
        <v>20</v>
      </c>
      <c r="H323">
        <v>20</v>
      </c>
    </row>
    <row r="324" spans="1:8" x14ac:dyDescent="0.2">
      <c r="A324" t="s">
        <v>1331</v>
      </c>
      <c r="B324" t="s">
        <v>1124</v>
      </c>
      <c r="C324" t="s">
        <v>1153</v>
      </c>
      <c r="D324" t="s">
        <v>1187</v>
      </c>
      <c r="E324" t="s">
        <v>1221</v>
      </c>
      <c r="F324" t="s">
        <v>1247</v>
      </c>
      <c r="G324" t="s">
        <v>1276</v>
      </c>
      <c r="H324" t="s">
        <v>1305</v>
      </c>
    </row>
    <row r="325" spans="1:8" x14ac:dyDescent="0.2">
      <c r="A325" t="s">
        <v>1332</v>
      </c>
      <c r="B325" t="s">
        <v>1057</v>
      </c>
      <c r="C325" t="s">
        <v>1015</v>
      </c>
      <c r="D325" t="s">
        <v>1188</v>
      </c>
      <c r="E325" t="s">
        <v>1014</v>
      </c>
      <c r="F325" t="s">
        <v>996</v>
      </c>
      <c r="G325" t="s">
        <v>1277</v>
      </c>
      <c r="H325" t="s">
        <v>19</v>
      </c>
    </row>
    <row r="326" spans="1:8" x14ac:dyDescent="0.2">
      <c r="A326" t="s">
        <v>1310</v>
      </c>
      <c r="B326" t="s">
        <v>1085</v>
      </c>
      <c r="C326" t="s">
        <v>1129</v>
      </c>
      <c r="D326" t="s">
        <v>1158</v>
      </c>
      <c r="E326" t="s">
        <v>1192</v>
      </c>
      <c r="F326" t="s">
        <v>1227</v>
      </c>
      <c r="G326" t="s">
        <v>1251</v>
      </c>
      <c r="H326" t="s">
        <v>1281</v>
      </c>
    </row>
    <row r="327" spans="1:8" x14ac:dyDescent="0.2">
      <c r="A327" t="s">
        <v>1112</v>
      </c>
      <c r="B327" t="s">
        <v>1086</v>
      </c>
      <c r="C327" t="s">
        <v>1137</v>
      </c>
      <c r="D327" t="s">
        <v>1103</v>
      </c>
      <c r="E327" t="s">
        <v>1137</v>
      </c>
      <c r="F327" t="s">
        <v>1091</v>
      </c>
      <c r="G327" t="s">
        <v>1145</v>
      </c>
      <c r="H327" t="s">
        <v>1123</v>
      </c>
    </row>
    <row r="328" spans="1:8" x14ac:dyDescent="0.2">
      <c r="A328">
        <v>787</v>
      </c>
      <c r="B328">
        <v>808</v>
      </c>
      <c r="C328">
        <v>552</v>
      </c>
      <c r="D328">
        <v>738</v>
      </c>
      <c r="E328">
        <v>805</v>
      </c>
      <c r="F328">
        <v>770</v>
      </c>
      <c r="G328">
        <v>769</v>
      </c>
      <c r="H328">
        <v>625</v>
      </c>
    </row>
    <row r="329" spans="1:8" x14ac:dyDescent="0.2">
      <c r="A329">
        <v>10</v>
      </c>
      <c r="B329">
        <v>10</v>
      </c>
      <c r="C329">
        <v>7</v>
      </c>
      <c r="D329">
        <v>10</v>
      </c>
      <c r="E329">
        <v>10</v>
      </c>
      <c r="F329">
        <v>10</v>
      </c>
      <c r="G329">
        <v>10</v>
      </c>
      <c r="H329">
        <v>8</v>
      </c>
    </row>
    <row r="330" spans="1:8" x14ac:dyDescent="0.2">
      <c r="A330">
        <v>49</v>
      </c>
      <c r="B330">
        <v>70</v>
      </c>
      <c r="C330">
        <v>83</v>
      </c>
      <c r="D330">
        <v>61</v>
      </c>
      <c r="E330">
        <v>71</v>
      </c>
      <c r="F330">
        <v>100</v>
      </c>
      <c r="G330">
        <v>63</v>
      </c>
      <c r="H330">
        <v>44</v>
      </c>
    </row>
    <row r="331" spans="1:8" x14ac:dyDescent="0.2">
      <c r="A331">
        <v>78.7</v>
      </c>
      <c r="B331">
        <v>80.8</v>
      </c>
      <c r="C331">
        <v>78.900000000000006</v>
      </c>
      <c r="D331">
        <v>73.8</v>
      </c>
      <c r="E331">
        <v>80.5</v>
      </c>
      <c r="F331">
        <v>77</v>
      </c>
      <c r="G331">
        <v>76.900000000000006</v>
      </c>
      <c r="H331">
        <v>78.099999999999994</v>
      </c>
    </row>
    <row r="332" spans="1:8" x14ac:dyDescent="0.2">
      <c r="A332">
        <v>54.3</v>
      </c>
      <c r="B332">
        <v>80.3</v>
      </c>
      <c r="C332">
        <v>85.3</v>
      </c>
      <c r="D332">
        <v>57.3</v>
      </c>
      <c r="E332">
        <v>81.7</v>
      </c>
      <c r="F332">
        <v>87.7</v>
      </c>
      <c r="G332">
        <v>72.7</v>
      </c>
      <c r="H332">
        <v>71.3</v>
      </c>
    </row>
    <row r="333" spans="1:8" x14ac:dyDescent="0.2">
      <c r="A333">
        <v>67</v>
      </c>
      <c r="B333">
        <v>84</v>
      </c>
      <c r="C333">
        <v>96.8</v>
      </c>
      <c r="D333">
        <v>72.8</v>
      </c>
      <c r="E333">
        <v>83.6</v>
      </c>
      <c r="F333">
        <v>81.2</v>
      </c>
      <c r="G333">
        <v>86.6</v>
      </c>
      <c r="H333">
        <v>74.400000000000006</v>
      </c>
    </row>
    <row r="334" spans="1:8" x14ac:dyDescent="0.2">
      <c r="A334">
        <v>98.9</v>
      </c>
      <c r="B334">
        <v>102.4</v>
      </c>
      <c r="C334" s="113">
        <v>91.9</v>
      </c>
      <c r="D334">
        <v>92.8</v>
      </c>
      <c r="E334">
        <v>102</v>
      </c>
      <c r="F334">
        <v>107.1</v>
      </c>
      <c r="G334">
        <v>109.9</v>
      </c>
      <c r="H334">
        <v>102.6</v>
      </c>
    </row>
    <row r="335" spans="1:8" x14ac:dyDescent="0.2">
      <c r="A335">
        <v>0.8</v>
      </c>
      <c r="B335">
        <v>0.8</v>
      </c>
      <c r="C335" s="114">
        <v>0.9</v>
      </c>
      <c r="D335">
        <v>0.8</v>
      </c>
      <c r="E335">
        <v>0.8</v>
      </c>
      <c r="F335">
        <v>0.7</v>
      </c>
      <c r="G335" s="113">
        <v>0.7</v>
      </c>
      <c r="H335">
        <v>0.8</v>
      </c>
    </row>
    <row r="336" spans="1:8" x14ac:dyDescent="0.2">
      <c r="A336" s="113">
        <v>4698.8999999999996</v>
      </c>
      <c r="B336" s="113">
        <v>5309.4</v>
      </c>
      <c r="C336">
        <v>5810.5</v>
      </c>
      <c r="D336">
        <v>4975.6000000000004</v>
      </c>
      <c r="E336" s="113">
        <v>5217.3999999999996</v>
      </c>
      <c r="F336" s="113">
        <v>5235.1000000000004</v>
      </c>
      <c r="G336" s="114">
        <v>5042.8999999999996</v>
      </c>
      <c r="H336" s="113">
        <v>5116.2</v>
      </c>
    </row>
    <row r="337" spans="1:8" x14ac:dyDescent="0.2">
      <c r="A337" s="114">
        <v>4.4999999999999998E-2</v>
      </c>
      <c r="B337" s="114">
        <v>3.7999999999999999E-2</v>
      </c>
      <c r="C337">
        <v>6.5000000000000002E-2</v>
      </c>
      <c r="D337" s="113">
        <v>8.4000000000000005E-2</v>
      </c>
      <c r="E337" s="114">
        <v>8.7999999999999995E-2</v>
      </c>
      <c r="F337" s="114">
        <v>4.7E-2</v>
      </c>
      <c r="G337">
        <v>0.03</v>
      </c>
      <c r="H337" s="114">
        <v>2.7E-2</v>
      </c>
    </row>
    <row r="338" spans="1:8" x14ac:dyDescent="0.2">
      <c r="A338">
        <v>14</v>
      </c>
      <c r="B338">
        <v>1</v>
      </c>
      <c r="C338">
        <v>10</v>
      </c>
      <c r="D338" s="114">
        <v>12</v>
      </c>
      <c r="E338">
        <v>1</v>
      </c>
      <c r="F338">
        <v>20</v>
      </c>
      <c r="G338">
        <v>9</v>
      </c>
      <c r="H338">
        <v>10</v>
      </c>
    </row>
    <row r="339" spans="1:8" x14ac:dyDescent="0.2">
      <c r="A339">
        <v>21</v>
      </c>
      <c r="B339">
        <v>21</v>
      </c>
      <c r="C339">
        <v>21</v>
      </c>
      <c r="D339">
        <v>21</v>
      </c>
      <c r="E339">
        <v>21</v>
      </c>
      <c r="F339">
        <v>21</v>
      </c>
      <c r="G339">
        <v>21</v>
      </c>
      <c r="H339">
        <v>21</v>
      </c>
    </row>
    <row r="340" spans="1:8" x14ac:dyDescent="0.2">
      <c r="A340" t="s">
        <v>1333</v>
      </c>
      <c r="B340" t="s">
        <v>1125</v>
      </c>
      <c r="C340" t="s">
        <v>1154</v>
      </c>
      <c r="D340" t="s">
        <v>1189</v>
      </c>
      <c r="E340" t="s">
        <v>1222</v>
      </c>
      <c r="F340" t="s">
        <v>1248</v>
      </c>
      <c r="G340" t="s">
        <v>1278</v>
      </c>
      <c r="H340" t="s">
        <v>1306</v>
      </c>
    </row>
    <row r="341" spans="1:8" x14ac:dyDescent="0.2">
      <c r="A341" t="s">
        <v>1013</v>
      </c>
      <c r="B341" t="s">
        <v>1126</v>
      </c>
      <c r="C341" t="s">
        <v>1062</v>
      </c>
      <c r="D341" t="s">
        <v>1122</v>
      </c>
      <c r="E341" t="s">
        <v>1223</v>
      </c>
      <c r="F341" t="s">
        <v>1016</v>
      </c>
      <c r="G341" t="s">
        <v>1186</v>
      </c>
      <c r="H341" t="s">
        <v>1307</v>
      </c>
    </row>
    <row r="342" spans="1:8" x14ac:dyDescent="0.2">
      <c r="A342" t="s">
        <v>1310</v>
      </c>
      <c r="B342" t="s">
        <v>1085</v>
      </c>
      <c r="C342" t="s">
        <v>1129</v>
      </c>
      <c r="D342" t="s">
        <v>1158</v>
      </c>
      <c r="E342" t="s">
        <v>1192</v>
      </c>
      <c r="F342" t="s">
        <v>1227</v>
      </c>
      <c r="G342" t="s">
        <v>1251</v>
      </c>
      <c r="H342" t="s">
        <v>1281</v>
      </c>
    </row>
    <row r="343" spans="1:8" x14ac:dyDescent="0.2">
      <c r="A343" t="s">
        <v>1115</v>
      </c>
      <c r="B343" t="s">
        <v>1091</v>
      </c>
      <c r="C343" t="s">
        <v>1089</v>
      </c>
      <c r="D343" t="s">
        <v>1123</v>
      </c>
      <c r="E343" t="s">
        <v>1112</v>
      </c>
      <c r="F343" t="s">
        <v>1101</v>
      </c>
      <c r="G343" t="s">
        <v>1112</v>
      </c>
      <c r="H343" t="s">
        <v>1086</v>
      </c>
    </row>
    <row r="344" spans="1:8" x14ac:dyDescent="0.2">
      <c r="A344">
        <v>466</v>
      </c>
      <c r="B344">
        <v>780</v>
      </c>
      <c r="C344">
        <v>272</v>
      </c>
      <c r="D344">
        <v>725</v>
      </c>
      <c r="E344">
        <v>795</v>
      </c>
      <c r="F344">
        <v>726</v>
      </c>
      <c r="G344">
        <v>769</v>
      </c>
      <c r="H344">
        <v>769</v>
      </c>
    </row>
    <row r="345" spans="1:8" x14ac:dyDescent="0.2">
      <c r="A345">
        <v>6</v>
      </c>
      <c r="B345">
        <v>10</v>
      </c>
      <c r="C345">
        <v>4</v>
      </c>
      <c r="D345">
        <v>10</v>
      </c>
      <c r="E345">
        <v>10</v>
      </c>
      <c r="F345">
        <v>10</v>
      </c>
      <c r="G345">
        <v>10</v>
      </c>
      <c r="H345">
        <v>10</v>
      </c>
    </row>
    <row r="346" spans="1:8" x14ac:dyDescent="0.2">
      <c r="A346">
        <v>84</v>
      </c>
      <c r="B346">
        <v>46</v>
      </c>
      <c r="C346">
        <v>52</v>
      </c>
      <c r="D346">
        <v>71</v>
      </c>
      <c r="E346">
        <v>92</v>
      </c>
      <c r="F346">
        <v>46</v>
      </c>
      <c r="G346">
        <v>63</v>
      </c>
      <c r="H346">
        <v>78</v>
      </c>
    </row>
    <row r="347" spans="1:8" x14ac:dyDescent="0.2">
      <c r="A347">
        <v>77.7</v>
      </c>
      <c r="B347">
        <v>78</v>
      </c>
      <c r="C347">
        <v>68</v>
      </c>
      <c r="D347">
        <v>72.5</v>
      </c>
      <c r="E347">
        <v>79.5</v>
      </c>
      <c r="F347">
        <v>72.599999999999994</v>
      </c>
      <c r="G347">
        <v>76.900000000000006</v>
      </c>
      <c r="H347">
        <v>76.900000000000006</v>
      </c>
    </row>
    <row r="348" spans="1:8" x14ac:dyDescent="0.2">
      <c r="A348">
        <v>79</v>
      </c>
      <c r="B348">
        <v>61</v>
      </c>
      <c r="C348">
        <v>64</v>
      </c>
      <c r="D348">
        <v>58</v>
      </c>
      <c r="E348">
        <v>62.3</v>
      </c>
      <c r="F348">
        <v>65.3</v>
      </c>
      <c r="G348">
        <v>63</v>
      </c>
      <c r="H348">
        <v>76</v>
      </c>
    </row>
    <row r="349" spans="1:8" x14ac:dyDescent="0.2">
      <c r="A349">
        <v>77.599999999999994</v>
      </c>
      <c r="B349">
        <v>69.599999999999994</v>
      </c>
      <c r="C349">
        <v>68</v>
      </c>
      <c r="D349">
        <v>74.8</v>
      </c>
      <c r="E349">
        <v>64.599999999999994</v>
      </c>
      <c r="F349">
        <v>65.2</v>
      </c>
      <c r="G349">
        <v>79.599999999999994</v>
      </c>
      <c r="H349">
        <v>71.400000000000006</v>
      </c>
    </row>
    <row r="350" spans="1:8" x14ac:dyDescent="0.2">
      <c r="A350">
        <v>97.3</v>
      </c>
      <c r="B350">
        <v>102.1</v>
      </c>
      <c r="C350" s="113">
        <v>101.5</v>
      </c>
      <c r="D350">
        <v>106.2</v>
      </c>
      <c r="E350">
        <v>96.8</v>
      </c>
      <c r="F350">
        <v>95.1</v>
      </c>
      <c r="G350">
        <v>98.5</v>
      </c>
      <c r="H350">
        <v>109</v>
      </c>
    </row>
    <row r="351" spans="1:8" x14ac:dyDescent="0.2">
      <c r="A351">
        <v>0.8</v>
      </c>
      <c r="B351">
        <v>0.8</v>
      </c>
      <c r="C351" s="114">
        <v>0.7</v>
      </c>
      <c r="D351">
        <v>0.7</v>
      </c>
      <c r="E351" s="113">
        <v>0.8</v>
      </c>
      <c r="F351">
        <v>0.8</v>
      </c>
      <c r="G351" s="113">
        <v>0.8</v>
      </c>
      <c r="H351">
        <v>0.7</v>
      </c>
    </row>
    <row r="352" spans="1:8" x14ac:dyDescent="0.2">
      <c r="A352" s="113">
        <v>4784.5</v>
      </c>
      <c r="B352" s="113">
        <v>4911.5</v>
      </c>
      <c r="C352">
        <v>5969.1</v>
      </c>
      <c r="D352">
        <v>5023.3999999999996</v>
      </c>
      <c r="E352" s="114">
        <v>4556</v>
      </c>
      <c r="F352" s="113">
        <v>5144.6000000000004</v>
      </c>
      <c r="G352" s="114">
        <v>5094.8999999999996</v>
      </c>
      <c r="H352" s="113">
        <v>4849.2</v>
      </c>
    </row>
    <row r="353" spans="1:8" x14ac:dyDescent="0.2">
      <c r="A353" s="114">
        <v>4.3999999999999997E-2</v>
      </c>
      <c r="B353" s="114">
        <v>3.3000000000000002E-2</v>
      </c>
      <c r="C353">
        <v>7.0000000000000007E-2</v>
      </c>
      <c r="D353" s="113">
        <v>8.6999999999999994E-2</v>
      </c>
      <c r="E353">
        <v>3.1E-2</v>
      </c>
      <c r="F353" s="114">
        <v>1.7000000000000001E-2</v>
      </c>
      <c r="G353">
        <v>6.6000000000000003E-2</v>
      </c>
      <c r="H353" s="114">
        <v>8.7999999999999995E-2</v>
      </c>
    </row>
    <row r="354" spans="1:8" x14ac:dyDescent="0.2">
      <c r="A354">
        <v>25</v>
      </c>
      <c r="B354">
        <v>13</v>
      </c>
      <c r="C354">
        <v>13</v>
      </c>
      <c r="D354" s="114">
        <v>4</v>
      </c>
      <c r="E354">
        <v>8</v>
      </c>
      <c r="F354">
        <v>24</v>
      </c>
      <c r="G354">
        <v>9</v>
      </c>
      <c r="H354">
        <v>1</v>
      </c>
    </row>
    <row r="355" spans="1:8" x14ac:dyDescent="0.2">
      <c r="A355">
        <v>22</v>
      </c>
      <c r="B355">
        <v>22</v>
      </c>
      <c r="C355">
        <v>22</v>
      </c>
      <c r="D355">
        <v>22</v>
      </c>
      <c r="E355">
        <v>22</v>
      </c>
      <c r="F355">
        <v>22</v>
      </c>
      <c r="G355">
        <v>22</v>
      </c>
      <c r="H355">
        <v>22</v>
      </c>
    </row>
    <row r="356" spans="1:8" x14ac:dyDescent="0.2">
      <c r="A356" t="s">
        <v>1334</v>
      </c>
      <c r="B356" t="s">
        <v>1127</v>
      </c>
      <c r="C356" t="s">
        <v>1155</v>
      </c>
      <c r="D356" t="s">
        <v>1190</v>
      </c>
      <c r="E356" t="s">
        <v>1224</v>
      </c>
      <c r="F356" t="s">
        <v>1249</v>
      </c>
      <c r="G356" t="s">
        <v>1279</v>
      </c>
      <c r="H356" t="s">
        <v>1308</v>
      </c>
    </row>
    <row r="357" spans="1:8" x14ac:dyDescent="0.2">
      <c r="A357" t="s">
        <v>1166</v>
      </c>
      <c r="B357" t="s">
        <v>343</v>
      </c>
      <c r="C357" t="s">
        <v>1057</v>
      </c>
      <c r="D357" t="s">
        <v>1126</v>
      </c>
      <c r="E357" t="s">
        <v>1225</v>
      </c>
      <c r="F357" t="s">
        <v>936</v>
      </c>
      <c r="G357" t="s">
        <v>1169</v>
      </c>
      <c r="H357" t="s">
        <v>1216</v>
      </c>
    </row>
    <row r="358" spans="1:8" x14ac:dyDescent="0.2">
      <c r="A358" t="s">
        <v>1310</v>
      </c>
      <c r="B358" t="s">
        <v>1085</v>
      </c>
      <c r="C358" t="s">
        <v>1129</v>
      </c>
      <c r="D358" t="s">
        <v>1158</v>
      </c>
      <c r="E358" t="s">
        <v>1192</v>
      </c>
      <c r="F358" t="s">
        <v>1227</v>
      </c>
      <c r="G358" t="s">
        <v>1251</v>
      </c>
      <c r="H358" t="s">
        <v>1281</v>
      </c>
    </row>
    <row r="359" spans="1:8" x14ac:dyDescent="0.2">
      <c r="A359" t="s">
        <v>1093</v>
      </c>
      <c r="B359" t="s">
        <v>1089</v>
      </c>
      <c r="C359" t="s">
        <v>1086</v>
      </c>
      <c r="D359" t="s">
        <v>1091</v>
      </c>
      <c r="E359" t="s">
        <v>1137</v>
      </c>
      <c r="F359" t="s">
        <v>1093</v>
      </c>
      <c r="G359" t="s">
        <v>1103</v>
      </c>
      <c r="H359" t="s">
        <v>1119</v>
      </c>
    </row>
    <row r="360" spans="1:8" x14ac:dyDescent="0.2">
      <c r="A360">
        <v>231</v>
      </c>
      <c r="B360">
        <v>732</v>
      </c>
      <c r="C360">
        <v>64</v>
      </c>
      <c r="D360">
        <v>389</v>
      </c>
      <c r="E360">
        <v>793</v>
      </c>
      <c r="F360">
        <v>165</v>
      </c>
      <c r="G360">
        <v>761</v>
      </c>
      <c r="H360">
        <v>761</v>
      </c>
    </row>
    <row r="361" spans="1:8" x14ac:dyDescent="0.2">
      <c r="A361">
        <v>3</v>
      </c>
      <c r="B361">
        <v>10</v>
      </c>
      <c r="C361">
        <v>1</v>
      </c>
      <c r="D361">
        <v>6</v>
      </c>
      <c r="E361">
        <v>10</v>
      </c>
      <c r="F361">
        <v>3</v>
      </c>
      <c r="G361">
        <v>10</v>
      </c>
      <c r="H361">
        <v>10</v>
      </c>
    </row>
    <row r="362" spans="1:8" x14ac:dyDescent="0.2">
      <c r="A362">
        <v>0</v>
      </c>
      <c r="B362">
        <v>67</v>
      </c>
      <c r="C362">
        <v>64</v>
      </c>
      <c r="D362">
        <v>39</v>
      </c>
      <c r="E362">
        <v>57</v>
      </c>
      <c r="F362">
        <v>0</v>
      </c>
      <c r="G362">
        <v>87</v>
      </c>
      <c r="H362">
        <v>65</v>
      </c>
    </row>
    <row r="363" spans="1:8" x14ac:dyDescent="0.2">
      <c r="A363">
        <v>77</v>
      </c>
      <c r="B363">
        <v>73.2</v>
      </c>
      <c r="C363">
        <v>64</v>
      </c>
      <c r="D363">
        <v>64.8</v>
      </c>
      <c r="E363">
        <v>79.3</v>
      </c>
      <c r="F363">
        <v>55</v>
      </c>
      <c r="G363">
        <v>76.099999999999994</v>
      </c>
      <c r="H363">
        <v>76.099999999999994</v>
      </c>
    </row>
    <row r="364" spans="1:8" x14ac:dyDescent="0.2">
      <c r="A364">
        <v>77</v>
      </c>
      <c r="B364">
        <v>77</v>
      </c>
      <c r="C364">
        <v>64</v>
      </c>
      <c r="D364">
        <v>65.3</v>
      </c>
      <c r="E364">
        <v>71</v>
      </c>
      <c r="F364">
        <v>55</v>
      </c>
      <c r="G364">
        <v>70.7</v>
      </c>
      <c r="H364">
        <v>64</v>
      </c>
    </row>
    <row r="365" spans="1:8" x14ac:dyDescent="0.2">
      <c r="A365">
        <v>77</v>
      </c>
      <c r="B365">
        <v>79.8</v>
      </c>
      <c r="C365">
        <v>64</v>
      </c>
      <c r="D365">
        <v>66.8</v>
      </c>
      <c r="E365">
        <v>78.599999999999994</v>
      </c>
      <c r="F365">
        <v>55</v>
      </c>
      <c r="G365">
        <v>86.2</v>
      </c>
      <c r="H365">
        <v>69.2</v>
      </c>
    </row>
    <row r="366" spans="1:8" x14ac:dyDescent="0.2">
      <c r="A366">
        <v>88.3</v>
      </c>
      <c r="B366">
        <v>99</v>
      </c>
      <c r="C366" s="113">
        <v>48</v>
      </c>
      <c r="D366">
        <v>108.5</v>
      </c>
      <c r="E366">
        <v>101.2</v>
      </c>
      <c r="F366">
        <v>69</v>
      </c>
      <c r="G366">
        <v>100.2</v>
      </c>
      <c r="H366">
        <v>105.8</v>
      </c>
    </row>
    <row r="367" spans="1:8" x14ac:dyDescent="0.2">
      <c r="A367">
        <v>0.9</v>
      </c>
      <c r="B367">
        <v>0.7</v>
      </c>
      <c r="C367" s="114">
        <v>1.3</v>
      </c>
      <c r="D367">
        <v>0.6</v>
      </c>
      <c r="E367" s="113">
        <v>0.8</v>
      </c>
      <c r="F367">
        <v>0.8</v>
      </c>
      <c r="G367" s="113">
        <v>0.8</v>
      </c>
      <c r="H367">
        <v>0.7</v>
      </c>
    </row>
    <row r="368" spans="1:8" x14ac:dyDescent="0.2">
      <c r="A368" s="105">
        <v>6000</v>
      </c>
      <c r="B368" s="113">
        <v>5176.2</v>
      </c>
      <c r="C368">
        <v>4732.8</v>
      </c>
      <c r="D368">
        <v>6280.7</v>
      </c>
      <c r="E368" s="114">
        <v>5109.7</v>
      </c>
      <c r="F368" s="113">
        <v>7576.4</v>
      </c>
      <c r="G368" s="114">
        <v>5444.2</v>
      </c>
      <c r="H368" s="113">
        <v>4930.3999999999996</v>
      </c>
    </row>
    <row r="369" spans="1:8" x14ac:dyDescent="0.2">
      <c r="A369" s="114">
        <v>6.7000000000000004E-2</v>
      </c>
      <c r="B369" s="114">
        <v>1.7999999999999999E-2</v>
      </c>
      <c r="C369">
        <v>8.9999999999999993E-3</v>
      </c>
      <c r="D369" s="113">
        <v>8.6999999999999994E-2</v>
      </c>
      <c r="E369">
        <v>2.4E-2</v>
      </c>
      <c r="F369" s="114">
        <v>4.8000000000000001E-2</v>
      </c>
      <c r="G369">
        <v>2.5000000000000001E-2</v>
      </c>
      <c r="H369" s="114">
        <v>0.02</v>
      </c>
    </row>
    <row r="370" spans="1:8" x14ac:dyDescent="0.2">
      <c r="A370">
        <v>7</v>
      </c>
      <c r="B370">
        <v>2</v>
      </c>
      <c r="C370">
        <v>20</v>
      </c>
      <c r="D370" s="114">
        <v>0</v>
      </c>
      <c r="E370">
        <v>8</v>
      </c>
      <c r="F370">
        <v>13</v>
      </c>
      <c r="G370">
        <v>6</v>
      </c>
      <c r="H370">
        <v>12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CALC - Fixture Proj</vt:lpstr>
      <vt:lpstr>CALC - Round Scores</vt:lpstr>
      <vt:lpstr>Sheet2</vt:lpstr>
      <vt:lpstr>DATA - Round Scores</vt:lpstr>
      <vt:lpstr>DATA - Fixture</vt:lpstr>
      <vt:lpstr>DATA - Teams</vt:lpstr>
      <vt:lpstr>B&amp;F</vt:lpstr>
      <vt:lpstr>Trades</vt:lpstr>
      <vt:lpstr>Projections</vt:lpstr>
      <vt:lpstr>Fixture Pivot</vt:lpstr>
      <vt:lpstr>Head 2 Head</vt:lpstr>
      <vt:lpstr>Positional Averages</vt:lpstr>
      <vt:lpstr>Ladder</vt:lpstr>
      <vt:lpstr>Positional Comparison</vt:lpstr>
      <vt:lpstr>Draft</vt:lpstr>
      <vt:lpstr>DRAFT (2)</vt:lpstr>
      <vt:lpstr>DRAFT (3)</vt:lpstr>
      <vt:lpstr>Season Stats</vt:lpstr>
      <vt:lpstr>Sheet1</vt:lpstr>
      <vt:lpstr>Bye Rounds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2019-04-12T05:34:45Z</dcterms:created>
  <dcterms:modified xsi:type="dcterms:W3CDTF">2021-08-31T06:59:01Z</dcterms:modified>
</cp:coreProperties>
</file>